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5" yWindow="-15" windowWidth="9285" windowHeight="11760" tabRatio="875" firstSheet="3" activeTab="15"/>
  </bookViews>
  <sheets>
    <sheet name="приложение 1.1 " sheetId="44" r:id="rId1"/>
    <sheet name="приложение 1.3" sheetId="46" r:id="rId2"/>
    <sheet name="приложение 1.2" sheetId="45" r:id="rId3"/>
    <sheet name="приложение 1.4." sheetId="55" r:id="rId4"/>
    <sheet name="приложение 2.1" sheetId="64" r:id="rId5"/>
    <sheet name="приложение 2.2" sheetId="36" r:id="rId6"/>
    <sheet name="приложение 2.3" sheetId="59" r:id="rId7"/>
    <sheet name="приложение 3.1" sheetId="67" r:id="rId8"/>
    <sheet name="приложение 3.2" sheetId="9" r:id="rId9"/>
    <sheet name="приложение 4.1 " sheetId="58" r:id="rId10"/>
    <sheet name="приложение 4.2 " sheetId="57" r:id="rId11"/>
    <sheet name="приложение 4.3 " sheetId="56" r:id="rId12"/>
    <sheet name="приложение 1" sheetId="60" r:id="rId13"/>
    <sheet name="приложение 2." sheetId="65" r:id="rId14"/>
    <sheet name="приложение 2" sheetId="66" r:id="rId15"/>
    <sheet name="приложение 3" sheetId="6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 localSheetId="12">#REF!</definedName>
    <definedName name="\a" localSheetId="14">#REF!</definedName>
    <definedName name="\a" localSheetId="15">#REF!</definedName>
    <definedName name="\a">#REF!</definedName>
    <definedName name="\m" localSheetId="12">#REF!</definedName>
    <definedName name="\m" localSheetId="14">#REF!</definedName>
    <definedName name="\m" localSheetId="15">#REF!</definedName>
    <definedName name="\m">#REF!</definedName>
    <definedName name="\n" localSheetId="12">#REF!</definedName>
    <definedName name="\n" localSheetId="14">#REF!</definedName>
    <definedName name="\n" localSheetId="15">#REF!</definedName>
    <definedName name="\n">#REF!</definedName>
    <definedName name="\o" localSheetId="12">#REF!</definedName>
    <definedName name="\o" localSheetId="14">#REF!</definedName>
    <definedName name="\o" localSheetId="15">#REF!</definedName>
    <definedName name="\o">#REF!</definedName>
    <definedName name="_op1">[1]T25!$I$48</definedName>
    <definedName name="_opp1">[1]T31!$I$91</definedName>
    <definedName name="_opp2">[1]T31!$I$92</definedName>
    <definedName name="_opp3">[1]T31!$I$93</definedName>
    <definedName name="_opp4">[1]T31!$I$94</definedName>
    <definedName name="_opp5">[1]T31!$I$95</definedName>
    <definedName name="_opp6">[1]T31!$I$96</definedName>
    <definedName name="_opp7">[1]T31!$I$97</definedName>
    <definedName name="_SP1" localSheetId="12">[2]FES!#REF!</definedName>
    <definedName name="_SP1" localSheetId="14">[2]FES!#REF!</definedName>
    <definedName name="_SP1" localSheetId="13">[2]FES!#REF!</definedName>
    <definedName name="_SP1" localSheetId="15">[2]FES!#REF!</definedName>
    <definedName name="_SP1">[2]FES!#REF!</definedName>
    <definedName name="_SP10" localSheetId="12">[2]FES!#REF!</definedName>
    <definedName name="_SP10" localSheetId="14">[2]FES!#REF!</definedName>
    <definedName name="_SP10" localSheetId="15">[2]FES!#REF!</definedName>
    <definedName name="_SP10">[2]FES!#REF!</definedName>
    <definedName name="_SP11" localSheetId="12">[2]FES!#REF!</definedName>
    <definedName name="_SP11" localSheetId="14">[2]FES!#REF!</definedName>
    <definedName name="_SP11" localSheetId="15">[2]FES!#REF!</definedName>
    <definedName name="_SP11">[2]FES!#REF!</definedName>
    <definedName name="_SP12" localSheetId="12">[2]FES!#REF!</definedName>
    <definedName name="_SP12" localSheetId="14">[2]FES!#REF!</definedName>
    <definedName name="_SP12" localSheetId="15">[2]FES!#REF!</definedName>
    <definedName name="_SP12">[2]FES!#REF!</definedName>
    <definedName name="_SP13" localSheetId="12">[2]FES!#REF!</definedName>
    <definedName name="_SP13" localSheetId="14">[2]FES!#REF!</definedName>
    <definedName name="_SP13" localSheetId="15">[2]FES!#REF!</definedName>
    <definedName name="_SP13">[2]FES!#REF!</definedName>
    <definedName name="_SP14" localSheetId="12">[2]FES!#REF!</definedName>
    <definedName name="_SP14" localSheetId="14">[2]FES!#REF!</definedName>
    <definedName name="_SP14" localSheetId="15">[2]FES!#REF!</definedName>
    <definedName name="_SP14">[2]FES!#REF!</definedName>
    <definedName name="_SP15" localSheetId="12">[2]FES!#REF!</definedName>
    <definedName name="_SP15" localSheetId="14">[2]FES!#REF!</definedName>
    <definedName name="_SP15" localSheetId="15">[2]FES!#REF!</definedName>
    <definedName name="_SP15">[2]FES!#REF!</definedName>
    <definedName name="_SP16" localSheetId="12">[2]FES!#REF!</definedName>
    <definedName name="_SP16" localSheetId="14">[2]FES!#REF!</definedName>
    <definedName name="_SP16" localSheetId="15">[2]FES!#REF!</definedName>
    <definedName name="_SP16">[2]FES!#REF!</definedName>
    <definedName name="_SP17" localSheetId="12">[2]FES!#REF!</definedName>
    <definedName name="_SP17" localSheetId="14">[2]FES!#REF!</definedName>
    <definedName name="_SP17" localSheetId="15">[2]FES!#REF!</definedName>
    <definedName name="_SP17">[2]FES!#REF!</definedName>
    <definedName name="_SP18" localSheetId="12">[2]FES!#REF!</definedName>
    <definedName name="_SP18" localSheetId="14">[2]FES!#REF!</definedName>
    <definedName name="_SP18" localSheetId="15">[2]FES!#REF!</definedName>
    <definedName name="_SP18">[2]FES!#REF!</definedName>
    <definedName name="_SP19" localSheetId="12">[2]FES!#REF!</definedName>
    <definedName name="_SP19" localSheetId="14">[2]FES!#REF!</definedName>
    <definedName name="_SP19" localSheetId="15">[2]FES!#REF!</definedName>
    <definedName name="_SP19">[2]FES!#REF!</definedName>
    <definedName name="_SP2" localSheetId="12">[2]FES!#REF!</definedName>
    <definedName name="_SP2" localSheetId="14">[2]FES!#REF!</definedName>
    <definedName name="_SP2" localSheetId="15">[2]FES!#REF!</definedName>
    <definedName name="_SP2">[2]FES!#REF!</definedName>
    <definedName name="_SP20" localSheetId="12">[2]FES!#REF!</definedName>
    <definedName name="_SP20" localSheetId="14">[2]FES!#REF!</definedName>
    <definedName name="_SP20" localSheetId="15">[2]FES!#REF!</definedName>
    <definedName name="_SP20">[2]FES!#REF!</definedName>
    <definedName name="_SP3" localSheetId="12">[2]FES!#REF!</definedName>
    <definedName name="_SP3" localSheetId="14">[2]FES!#REF!</definedName>
    <definedName name="_SP3" localSheetId="15">[2]FES!#REF!</definedName>
    <definedName name="_SP3">[2]FES!#REF!</definedName>
    <definedName name="_SP4" localSheetId="12">[2]FES!#REF!</definedName>
    <definedName name="_SP4" localSheetId="14">[2]FES!#REF!</definedName>
    <definedName name="_SP4" localSheetId="15">[2]FES!#REF!</definedName>
    <definedName name="_SP4">[2]FES!#REF!</definedName>
    <definedName name="_SP5" localSheetId="12">[2]FES!#REF!</definedName>
    <definedName name="_SP5" localSheetId="14">[2]FES!#REF!</definedName>
    <definedName name="_SP5" localSheetId="15">[2]FES!#REF!</definedName>
    <definedName name="_SP5">[2]FES!#REF!</definedName>
    <definedName name="_SP7" localSheetId="12">[2]FES!#REF!</definedName>
    <definedName name="_SP7" localSheetId="14">[2]FES!#REF!</definedName>
    <definedName name="_SP7" localSheetId="15">[2]FES!#REF!</definedName>
    <definedName name="_SP7">[2]FES!#REF!</definedName>
    <definedName name="_SP8" localSheetId="12">[2]FES!#REF!</definedName>
    <definedName name="_SP8" localSheetId="14">[2]FES!#REF!</definedName>
    <definedName name="_SP8" localSheetId="15">[2]FES!#REF!</definedName>
    <definedName name="_SP8">[2]FES!#REF!</definedName>
    <definedName name="_SP9" localSheetId="12">[2]FES!#REF!</definedName>
    <definedName name="_SP9" localSheetId="14">[2]FES!#REF!</definedName>
    <definedName name="_SP9" localSheetId="15">[2]FES!#REF!</definedName>
    <definedName name="_SP9">[2]FES!#REF!</definedName>
    <definedName name="_vp1" localSheetId="12">[3]T0!#REF!</definedName>
    <definedName name="_vp1" localSheetId="14">[3]T0!#REF!</definedName>
    <definedName name="_vp1" localSheetId="15">[3]T0!#REF!</definedName>
    <definedName name="_vp1">[3]T0!#REF!</definedName>
    <definedName name="_vpp1" localSheetId="12">[3]T0!#REF!</definedName>
    <definedName name="_vpp1" localSheetId="14">[3]T0!#REF!</definedName>
    <definedName name="_vpp1" localSheetId="15">[3]T0!#REF!</definedName>
    <definedName name="_vpp1">[3]T0!#REF!</definedName>
    <definedName name="_vpp2" localSheetId="12">[3]T0!#REF!</definedName>
    <definedName name="_vpp2" localSheetId="14">[3]T0!#REF!</definedName>
    <definedName name="_vpp2" localSheetId="15">[3]T0!#REF!</definedName>
    <definedName name="_vpp2">[3]T0!#REF!</definedName>
    <definedName name="_vpp3" localSheetId="12">[3]T0!#REF!</definedName>
    <definedName name="_vpp3" localSheetId="14">[3]T0!#REF!</definedName>
    <definedName name="_vpp3" localSheetId="15">[3]T0!#REF!</definedName>
    <definedName name="_vpp3">[3]T0!#REF!</definedName>
    <definedName name="_vpp4" localSheetId="12">[3]T0!#REF!</definedName>
    <definedName name="_vpp4" localSheetId="14">[3]T0!#REF!</definedName>
    <definedName name="_vpp4" localSheetId="15">[3]T0!#REF!</definedName>
    <definedName name="_vpp4">[3]T0!#REF!</definedName>
    <definedName name="_vpp5" localSheetId="12">[3]T0!#REF!</definedName>
    <definedName name="_vpp5" localSheetId="14">[3]T0!#REF!</definedName>
    <definedName name="_vpp5" localSheetId="15">[3]T0!#REF!</definedName>
    <definedName name="_vpp5">[3]T0!#REF!</definedName>
    <definedName name="_vpp6" localSheetId="12">[3]T0!#REF!</definedName>
    <definedName name="_vpp6" localSheetId="14">[3]T0!#REF!</definedName>
    <definedName name="_vpp6" localSheetId="15">[3]T0!#REF!</definedName>
    <definedName name="_vpp6">[3]T0!#REF!</definedName>
    <definedName name="_vpp7" localSheetId="12">[3]T0!#REF!</definedName>
    <definedName name="_vpp7" localSheetId="14">[3]T0!#REF!</definedName>
    <definedName name="_vpp7" localSheetId="15">[3]T0!#REF!</definedName>
    <definedName name="_vpp7">[3]T0!#REF!</definedName>
    <definedName name="_xlnm._FilterDatabase" localSheetId="12" hidden="1">'приложение 1'!$A$20:$BQ$464</definedName>
    <definedName name="_xlnm._FilterDatabase" localSheetId="0" hidden="1">'приложение 1.1 '!$A$20:$AE$464</definedName>
    <definedName name="_xlnm._FilterDatabase" localSheetId="2" hidden="1">'приложение 1.2'!$A$19:$AI$458</definedName>
    <definedName name="_xlnm._FilterDatabase" localSheetId="1" hidden="1">'приложение 1.3'!$A$17:$AD$457</definedName>
    <definedName name="_xlnm._FilterDatabase" localSheetId="3" hidden="1">'приложение 1.4.'!$A$26:$BH$586</definedName>
    <definedName name="_xlnm._FilterDatabase" localSheetId="14" hidden="1">'приложение 2'!$A$17:$BA$457</definedName>
    <definedName name="_xlnm._FilterDatabase" localSheetId="5" hidden="1">'приложение 2.2'!$A$15:$AX$456</definedName>
    <definedName name="bb" localSheetId="3">'приложение 1.4.'!bb</definedName>
    <definedName name="bb" localSheetId="14">#N/A</definedName>
    <definedName name="bb" localSheetId="13">'приложение 2.'!bb</definedName>
    <definedName name="bb" localSheetId="7">#N/A</definedName>
    <definedName name="bb">'приложение 1.4.'!bb</definedName>
    <definedName name="bbb" localSheetId="3">'приложение 1.4.'!bbb</definedName>
    <definedName name="bbb" localSheetId="14">#N/A</definedName>
    <definedName name="bbb" localSheetId="13">'приложение 2.'!bbb</definedName>
    <definedName name="bbb" localSheetId="7">#N/A</definedName>
    <definedName name="bbb">'приложение 1.4.'!bbb</definedName>
    <definedName name="cc" localSheetId="3">'приложение 1.4.'!cc</definedName>
    <definedName name="cc" localSheetId="14">#N/A</definedName>
    <definedName name="cc" localSheetId="13">'приложение 2.'!cc</definedName>
    <definedName name="cc" localSheetId="7">#N/A</definedName>
    <definedName name="cc">'приложение 1.4.'!cc</definedName>
    <definedName name="ccc" localSheetId="3">'приложение 1.4.'!ccc</definedName>
    <definedName name="ccc" localSheetId="14">#N/A</definedName>
    <definedName name="ccc" localSheetId="13">'приложение 2.'!ccc</definedName>
    <definedName name="ccc" localSheetId="7">#N/A</definedName>
    <definedName name="ccc">'приложение 1.4.'!ccc</definedName>
    <definedName name="ccccc" localSheetId="3">'приложение 1.4.'!ccccc</definedName>
    <definedName name="ccccc" localSheetId="14">#N/A</definedName>
    <definedName name="ccccc" localSheetId="13">'приложение 2.'!ccccc</definedName>
    <definedName name="ccccc" localSheetId="7">#N/A</definedName>
    <definedName name="ccccc">'приложение 1.4.'!ccccc</definedName>
    <definedName name="CompOt" localSheetId="3">'приложение 1.4.'!CompOt</definedName>
    <definedName name="CompOt" localSheetId="14">#N/A</definedName>
    <definedName name="CompOt" localSheetId="13">'приложение 2.'!CompOt</definedName>
    <definedName name="CompOt" localSheetId="7">#N/A</definedName>
    <definedName name="CompOt">'приложение 1.4.'!CompOt</definedName>
    <definedName name="CompRas" localSheetId="3">'приложение 1.4.'!CompRas</definedName>
    <definedName name="CompRas" localSheetId="14">#N/A</definedName>
    <definedName name="CompRas" localSheetId="13">'приложение 2.'!CompRas</definedName>
    <definedName name="CompRas" localSheetId="7">#N/A</definedName>
    <definedName name="CompRas">'приложение 1.4.'!CompRas</definedName>
    <definedName name="ee" localSheetId="3">'приложение 1.4.'!ee</definedName>
    <definedName name="ee" localSheetId="14">#N/A</definedName>
    <definedName name="ee" localSheetId="13">'приложение 2.'!ee</definedName>
    <definedName name="ee" localSheetId="7">#N/A</definedName>
    <definedName name="ee">'приложение 1.4.'!ee</definedName>
    <definedName name="ew" localSheetId="3">'приложение 1.4.'!ew</definedName>
    <definedName name="ew" localSheetId="14">#N/A</definedName>
    <definedName name="ew" localSheetId="13">'приложение 2.'!ew</definedName>
    <definedName name="ew" localSheetId="7">#N/A</definedName>
    <definedName name="ew">'приложение 1.4.'!ew</definedName>
    <definedName name="fg" localSheetId="3">'приложение 1.4.'!fg</definedName>
    <definedName name="fg" localSheetId="14">#N/A</definedName>
    <definedName name="fg" localSheetId="13">'приложение 2.'!fg</definedName>
    <definedName name="fg" localSheetId="7">#N/A</definedName>
    <definedName name="fg">'приложение 1.4.'!fg</definedName>
    <definedName name="HTML_CodePage" hidden="1">1251</definedName>
    <definedName name="HTML_Control" localSheetId="3" hidden="1">{"'D'!$A$1:$E$13"}</definedName>
    <definedName name="HTML_Control" localSheetId="13" hidden="1">{"'D'!$A$1:$E$13"}</definedName>
    <definedName name="HTML_Control" localSheetId="7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i" localSheetId="3">'приложение 1.4.'!ii</definedName>
    <definedName name="ii" localSheetId="14">#N/A</definedName>
    <definedName name="ii" localSheetId="13">'приложение 2.'!ii</definedName>
    <definedName name="ii" localSheetId="7">#N/A</definedName>
    <definedName name="ii">'приложение 1.4.'!ii</definedName>
    <definedName name="jjj" localSheetId="3">'приложение 1.4.'!jjj</definedName>
    <definedName name="jjj" localSheetId="14">#N/A</definedName>
    <definedName name="jjj" localSheetId="13">'приложение 2.'!jjj</definedName>
    <definedName name="jjj" localSheetId="7">#N/A</definedName>
    <definedName name="jjj">'приложение 1.4.'!jjj</definedName>
    <definedName name="k" localSheetId="3">'приложение 1.4.'!k</definedName>
    <definedName name="k" localSheetId="14">#N/A</definedName>
    <definedName name="k" localSheetId="13">'приложение 2.'!k</definedName>
    <definedName name="k" localSheetId="7">#N/A</definedName>
    <definedName name="k">'приложение 1.4.'!k</definedName>
    <definedName name="kalk" localSheetId="3">'приложение 1.4.'!kalk</definedName>
    <definedName name="kalk" localSheetId="14">#N/A</definedName>
    <definedName name="kalk" localSheetId="13">'приложение 2.'!kalk</definedName>
    <definedName name="kalk" localSheetId="7">#N/A</definedName>
    <definedName name="kalk">'приложение 1.4.'!kalk</definedName>
    <definedName name="kk" localSheetId="3">'приложение 1.4.'!kk</definedName>
    <definedName name="kk" localSheetId="14">#N/A</definedName>
    <definedName name="kk" localSheetId="13">'приложение 2.'!kk</definedName>
    <definedName name="kk" localSheetId="7">#N/A</definedName>
    <definedName name="kk">'приложение 1.4.'!kk</definedName>
    <definedName name="kkk" localSheetId="3">'приложение 1.4.'!kkk</definedName>
    <definedName name="kkk" localSheetId="14">#N/A</definedName>
    <definedName name="kkk" localSheetId="13">'приложение 2.'!kkk</definedName>
    <definedName name="kkk" localSheetId="7">#N/A</definedName>
    <definedName name="kkk">'приложение 1.4.'!kkk</definedName>
    <definedName name="kop" localSheetId="3">'приложение 1.4.'!kop</definedName>
    <definedName name="kop" localSheetId="14">#N/A</definedName>
    <definedName name="kop" localSheetId="13">'приложение 2.'!kop</definedName>
    <definedName name="kop" localSheetId="7">#N/A</definedName>
    <definedName name="kop">'приложение 1.4.'!kop</definedName>
    <definedName name="polta" localSheetId="12">'[4]форма-прил к ф№1'!#REF!</definedName>
    <definedName name="polta" localSheetId="14">'[4]форма-прил к ф№1'!#REF!</definedName>
    <definedName name="polta" localSheetId="13">'[4]форма-прил к ф№1'!#REF!</definedName>
    <definedName name="polta" localSheetId="15">'[4]форма-прил к ф№1'!#REF!</definedName>
    <definedName name="polta">'[4]форма-прил к ф№1'!#REF!</definedName>
    <definedName name="qqq" localSheetId="3">'приложение 1.4.'!qqq</definedName>
    <definedName name="qqq" localSheetId="14">#N/A</definedName>
    <definedName name="qqq" localSheetId="13">'приложение 2.'!qqq</definedName>
    <definedName name="qqq" localSheetId="7">#N/A</definedName>
    <definedName name="qqq">'приложение 1.4.'!qqq</definedName>
    <definedName name="real" localSheetId="3">'приложение 1.4.'!real</definedName>
    <definedName name="real" localSheetId="14">#N/A</definedName>
    <definedName name="real" localSheetId="13">'приложение 2.'!real</definedName>
    <definedName name="real" localSheetId="7">#N/A</definedName>
    <definedName name="real">'приложение 1.4.'!real</definedName>
    <definedName name="rrr" localSheetId="3">'приложение 1.4.'!rrr</definedName>
    <definedName name="rrr" localSheetId="14">#N/A</definedName>
    <definedName name="rrr" localSheetId="13">'приложение 2.'!rrr</definedName>
    <definedName name="rrr" localSheetId="7">#N/A</definedName>
    <definedName name="rrr">'приложение 1.4.'!rrr</definedName>
    <definedName name="S1_" localSheetId="12">#REF!</definedName>
    <definedName name="S1_" localSheetId="14">#REF!</definedName>
    <definedName name="S1_" localSheetId="15">#REF!</definedName>
    <definedName name="S1_">#REF!</definedName>
    <definedName name="S10_" localSheetId="12">#REF!</definedName>
    <definedName name="S10_" localSheetId="14">#REF!</definedName>
    <definedName name="S10_" localSheetId="15">#REF!</definedName>
    <definedName name="S10_">#REF!</definedName>
    <definedName name="S11_" localSheetId="12">#REF!</definedName>
    <definedName name="S11_" localSheetId="14">#REF!</definedName>
    <definedName name="S11_" localSheetId="15">#REF!</definedName>
    <definedName name="S11_">#REF!</definedName>
    <definedName name="S12_" localSheetId="12">#REF!</definedName>
    <definedName name="S12_" localSheetId="14">#REF!</definedName>
    <definedName name="S12_" localSheetId="15">#REF!</definedName>
    <definedName name="S12_">#REF!</definedName>
    <definedName name="S13_" localSheetId="12">#REF!</definedName>
    <definedName name="S13_" localSheetId="14">#REF!</definedName>
    <definedName name="S13_" localSheetId="15">#REF!</definedName>
    <definedName name="S13_">#REF!</definedName>
    <definedName name="S14_" localSheetId="12">#REF!</definedName>
    <definedName name="S14_" localSheetId="14">#REF!</definedName>
    <definedName name="S14_" localSheetId="15">#REF!</definedName>
    <definedName name="S14_">#REF!</definedName>
    <definedName name="S15_" localSheetId="12">#REF!</definedName>
    <definedName name="S15_" localSheetId="14">#REF!</definedName>
    <definedName name="S15_" localSheetId="15">#REF!</definedName>
    <definedName name="S15_">#REF!</definedName>
    <definedName name="S16_" localSheetId="12">#REF!</definedName>
    <definedName name="S16_" localSheetId="14">#REF!</definedName>
    <definedName name="S16_" localSheetId="15">#REF!</definedName>
    <definedName name="S16_">#REF!</definedName>
    <definedName name="S17_" localSheetId="12">#REF!</definedName>
    <definedName name="S17_" localSheetId="14">#REF!</definedName>
    <definedName name="S17_" localSheetId="15">#REF!</definedName>
    <definedName name="S17_">#REF!</definedName>
    <definedName name="S18_" localSheetId="12">#REF!</definedName>
    <definedName name="S18_" localSheetId="14">#REF!</definedName>
    <definedName name="S18_" localSheetId="15">#REF!</definedName>
    <definedName name="S18_">#REF!</definedName>
    <definedName name="S19_" localSheetId="12">#REF!</definedName>
    <definedName name="S19_" localSheetId="14">#REF!</definedName>
    <definedName name="S19_" localSheetId="15">#REF!</definedName>
    <definedName name="S19_">#REF!</definedName>
    <definedName name="S2_" localSheetId="12">#REF!</definedName>
    <definedName name="S2_" localSheetId="14">#REF!</definedName>
    <definedName name="S2_" localSheetId="15">#REF!</definedName>
    <definedName name="S2_">#REF!</definedName>
    <definedName name="S20_" localSheetId="12">#REF!</definedName>
    <definedName name="S20_" localSheetId="14">#REF!</definedName>
    <definedName name="S20_" localSheetId="15">#REF!</definedName>
    <definedName name="S20_">#REF!</definedName>
    <definedName name="S3_" localSheetId="12">#REF!</definedName>
    <definedName name="S3_" localSheetId="14">#REF!</definedName>
    <definedName name="S3_" localSheetId="15">#REF!</definedName>
    <definedName name="S3_">#REF!</definedName>
    <definedName name="S4_" localSheetId="12">#REF!</definedName>
    <definedName name="S4_" localSheetId="14">#REF!</definedName>
    <definedName name="S4_" localSheetId="15">#REF!</definedName>
    <definedName name="S4_">#REF!</definedName>
    <definedName name="S5_" localSheetId="12">#REF!</definedName>
    <definedName name="S5_" localSheetId="14">#REF!</definedName>
    <definedName name="S5_" localSheetId="15">#REF!</definedName>
    <definedName name="S5_">#REF!</definedName>
    <definedName name="S6_" localSheetId="12">#REF!</definedName>
    <definedName name="S6_" localSheetId="14">#REF!</definedName>
    <definedName name="S6_" localSheetId="15">#REF!</definedName>
    <definedName name="S6_">#REF!</definedName>
    <definedName name="S7_" localSheetId="12">#REF!</definedName>
    <definedName name="S7_" localSheetId="14">#REF!</definedName>
    <definedName name="S7_" localSheetId="15">#REF!</definedName>
    <definedName name="S7_">#REF!</definedName>
    <definedName name="S8_" localSheetId="12">#REF!</definedName>
    <definedName name="S8_" localSheetId="14">#REF!</definedName>
    <definedName name="S8_" localSheetId="15">#REF!</definedName>
    <definedName name="S8_">#REF!</definedName>
    <definedName name="S9_" localSheetId="12">#REF!</definedName>
    <definedName name="S9_" localSheetId="14">#REF!</definedName>
    <definedName name="S9_" localSheetId="15">#REF!</definedName>
    <definedName name="S9_">#REF!</definedName>
    <definedName name="sencount" hidden="1">1</definedName>
    <definedName name="size">[1]T0!$B$1118</definedName>
    <definedName name="SSS">[1]T0!$B$685</definedName>
    <definedName name="tt" localSheetId="3">'приложение 1.4.'!tt</definedName>
    <definedName name="tt" localSheetId="14">#N/A</definedName>
    <definedName name="tt" localSheetId="13">'приложение 2.'!tt</definedName>
    <definedName name="tt" localSheetId="7">#N/A</definedName>
    <definedName name="tt">'приложение 1.4.'!tt</definedName>
    <definedName name="vvv" localSheetId="3">'приложение 1.4.'!vvv</definedName>
    <definedName name="vvv" localSheetId="14">#N/A</definedName>
    <definedName name="vvv" localSheetId="13">'приложение 2.'!vvv</definedName>
    <definedName name="vvv" localSheetId="7">#N/A</definedName>
    <definedName name="vvv">'приложение 1.4.'!vvv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13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3">'приложение 1.4.'!ww</definedName>
    <definedName name="ww" localSheetId="14">#N/A</definedName>
    <definedName name="ww" localSheetId="13">'приложение 2.'!ww</definedName>
    <definedName name="ww" localSheetId="7">#N/A</definedName>
    <definedName name="ww">'приложение 1.4.'!ww</definedName>
    <definedName name="xxx" localSheetId="3">'приложение 1.4.'!xxx</definedName>
    <definedName name="xxx" localSheetId="14">#N/A</definedName>
    <definedName name="xxx" localSheetId="13">'приложение 2.'!xxx</definedName>
    <definedName name="xxx" localSheetId="7">#N/A</definedName>
    <definedName name="xxx">'приложение 1.4.'!xxx</definedName>
    <definedName name="yyy" localSheetId="3">'приложение 1.4.'!yyy</definedName>
    <definedName name="yyy" localSheetId="14">#N/A</definedName>
    <definedName name="yyy" localSheetId="13">'приложение 2.'!yyy</definedName>
    <definedName name="yyy" localSheetId="7">#N/A</definedName>
    <definedName name="yyy">'приложение 1.4.'!yyy</definedName>
    <definedName name="yyyy" localSheetId="3">'приложение 1.4.'!yyyy</definedName>
    <definedName name="yyyy" localSheetId="14">#N/A</definedName>
    <definedName name="yyyy" localSheetId="13">'приложение 2.'!yyyy</definedName>
    <definedName name="yyyy" localSheetId="7">#N/A</definedName>
    <definedName name="yyyy">'приложение 1.4.'!yyyy</definedName>
    <definedName name="Z_1D7396F8_559A_4DD5_B412_CAD3B9FC6EB9_.wvu.Cols" localSheetId="2" hidden="1">'приложение 1.2'!$AE:$AE</definedName>
    <definedName name="Z_1D7396F8_559A_4DD5_B412_CAD3B9FC6EB9_.wvu.Cols" localSheetId="7" hidden="1">'приложение 3.1'!$E:$F</definedName>
    <definedName name="Z_1D7396F8_559A_4DD5_B412_CAD3B9FC6EB9_.wvu.FilterData" localSheetId="12" hidden="1">'приложение 1'!$A$19:$Z$464</definedName>
    <definedName name="Z_1D7396F8_559A_4DD5_B412_CAD3B9FC6EB9_.wvu.FilterData" localSheetId="0" hidden="1">'приложение 1.1 '!$A$19:$Y$464</definedName>
    <definedName name="Z_1D7396F8_559A_4DD5_B412_CAD3B9FC6EB9_.wvu.FilterData" localSheetId="2" hidden="1">'приложение 1.2'!$B$18:$AI$458</definedName>
    <definedName name="Z_1D7396F8_559A_4DD5_B412_CAD3B9FC6EB9_.wvu.FilterData" localSheetId="1" hidden="1">'приложение 1.3'!$A$16:$T$76</definedName>
    <definedName name="Z_1D7396F8_559A_4DD5_B412_CAD3B9FC6EB9_.wvu.FilterData" localSheetId="14" hidden="1">'приложение 2'!$A$16:$T$76</definedName>
    <definedName name="Z_1D7396F8_559A_4DD5_B412_CAD3B9FC6EB9_.wvu.PrintArea" localSheetId="12" hidden="1">'приложение 1'!$A$1:$Z$471</definedName>
    <definedName name="Z_1D7396F8_559A_4DD5_B412_CAD3B9FC6EB9_.wvu.PrintArea" localSheetId="0" hidden="1">'приложение 1.1 '!$A$1:$Y$471</definedName>
    <definedName name="Z_1D7396F8_559A_4DD5_B412_CAD3B9FC6EB9_.wvu.PrintArea" localSheetId="2" hidden="1">'приложение 1.2'!$A$1:$AI$465</definedName>
    <definedName name="Z_1D7396F8_559A_4DD5_B412_CAD3B9FC6EB9_.wvu.PrintArea" localSheetId="1" hidden="1">'приложение 1.3'!$A$1:$T$458</definedName>
    <definedName name="Z_1D7396F8_559A_4DD5_B412_CAD3B9FC6EB9_.wvu.PrintArea" localSheetId="14" hidden="1">'приложение 2'!$A$1:$T$458</definedName>
    <definedName name="Z_1D7396F8_559A_4DD5_B412_CAD3B9FC6EB9_.wvu.PrintArea" localSheetId="15" hidden="1">'приложение 3'!$A$1:$I$48</definedName>
    <definedName name="Z_1D7396F8_559A_4DD5_B412_CAD3B9FC6EB9_.wvu.PrintArea" localSheetId="10" hidden="1">'приложение 4.2 '!$A$1:$I$48</definedName>
    <definedName name="Z_1D7396F8_559A_4DD5_B412_CAD3B9FC6EB9_.wvu.PrintTitles" localSheetId="9" hidden="1">'приложение 4.1 '!$15:$18</definedName>
    <definedName name="Z_4F1CD1AE_56BF_481C_B46D_882B53F60A62_.wvu.Cols" localSheetId="2" hidden="1">'приложение 1.2'!$AE:$AE</definedName>
    <definedName name="Z_4F1CD1AE_56BF_481C_B46D_882B53F60A62_.wvu.Cols" localSheetId="7" hidden="1">'приложение 3.1'!$E:$F</definedName>
    <definedName name="Z_4F1CD1AE_56BF_481C_B46D_882B53F60A62_.wvu.FilterData" localSheetId="12" hidden="1">'приложение 1'!$A$19:$Z$464</definedName>
    <definedName name="Z_4F1CD1AE_56BF_481C_B46D_882B53F60A62_.wvu.FilterData" localSheetId="0" hidden="1">'приложение 1.1 '!$A$19:$Y$464</definedName>
    <definedName name="Z_4F1CD1AE_56BF_481C_B46D_882B53F60A62_.wvu.FilterData" localSheetId="2" hidden="1">'приложение 1.2'!$B$18:$AI$458</definedName>
    <definedName name="Z_4F1CD1AE_56BF_481C_B46D_882B53F60A62_.wvu.FilterData" localSheetId="1" hidden="1">'приложение 1.3'!$A$16:$T$76</definedName>
    <definedName name="Z_4F1CD1AE_56BF_481C_B46D_882B53F60A62_.wvu.FilterData" localSheetId="14" hidden="1">'приложение 2'!$A$16:$T$76</definedName>
    <definedName name="Z_4F1CD1AE_56BF_481C_B46D_882B53F60A62_.wvu.PrintArea" localSheetId="2" hidden="1">'приложение 1.2'!$A$1:$AI$465</definedName>
    <definedName name="Z_4F1CD1AE_56BF_481C_B46D_882B53F60A62_.wvu.PrintArea" localSheetId="15" hidden="1">'приложение 3'!$A$1:$I$48</definedName>
    <definedName name="Z_4F1CD1AE_56BF_481C_B46D_882B53F60A62_.wvu.PrintArea" localSheetId="7" hidden="1">'приложение 3.1'!$A$1:$H$6144</definedName>
    <definedName name="Z_4F1CD1AE_56BF_481C_B46D_882B53F60A62_.wvu.PrintArea" localSheetId="10" hidden="1">'приложение 4.2 '!$A$1:$I$48</definedName>
    <definedName name="Z_4F1CD1AE_56BF_481C_B46D_882B53F60A62_.wvu.PrintTitles" localSheetId="9" hidden="1">'приложение 4.1 '!$15:$18</definedName>
    <definedName name="Z_7480D686_972F_4793_95C6_3D9ED1E1ADD0_.wvu.Cols" localSheetId="2" hidden="1">'приложение 1.2'!$AE:$AE</definedName>
    <definedName name="Z_7480D686_972F_4793_95C6_3D9ED1E1ADD0_.wvu.Cols" localSheetId="7" hidden="1">'приложение 3.1'!$E:$F</definedName>
    <definedName name="Z_7480D686_972F_4793_95C6_3D9ED1E1ADD0_.wvu.FilterData" localSheetId="12" hidden="1">'приложение 1'!$A$19:$Z$464</definedName>
    <definedName name="Z_7480D686_972F_4793_95C6_3D9ED1E1ADD0_.wvu.FilterData" localSheetId="0" hidden="1">'приложение 1.1 '!$A$19:$Y$464</definedName>
    <definedName name="Z_7480D686_972F_4793_95C6_3D9ED1E1ADD0_.wvu.FilterData" localSheetId="2" hidden="1">'приложение 1.2'!$B$18:$AI$458</definedName>
    <definedName name="Z_7480D686_972F_4793_95C6_3D9ED1E1ADD0_.wvu.FilterData" localSheetId="1" hidden="1">'приложение 1.3'!$A$16:$T$76</definedName>
    <definedName name="Z_7480D686_972F_4793_95C6_3D9ED1E1ADD0_.wvu.FilterData" localSheetId="14" hidden="1">'приложение 2'!$A$16:$T$76</definedName>
    <definedName name="Z_7480D686_972F_4793_95C6_3D9ED1E1ADD0_.wvu.PrintArea" localSheetId="2" hidden="1">'приложение 1.2'!$A$1:$AI$465</definedName>
    <definedName name="Z_7480D686_972F_4793_95C6_3D9ED1E1ADD0_.wvu.PrintArea" localSheetId="1" hidden="1">'приложение 1.3'!$A$1:$T$458</definedName>
    <definedName name="Z_7480D686_972F_4793_95C6_3D9ED1E1ADD0_.wvu.PrintArea" localSheetId="14" hidden="1">'приложение 2'!$A$1:$T$458</definedName>
    <definedName name="Z_7480D686_972F_4793_95C6_3D9ED1E1ADD0_.wvu.PrintArea" localSheetId="15" hidden="1">'приложение 3'!$A$1:$I$48</definedName>
    <definedName name="Z_7480D686_972F_4793_95C6_3D9ED1E1ADD0_.wvu.PrintArea" localSheetId="7" hidden="1">'приложение 3.1'!$A$1:$H$6155</definedName>
    <definedName name="Z_7480D686_972F_4793_95C6_3D9ED1E1ADD0_.wvu.PrintArea" localSheetId="10" hidden="1">'приложение 4.2 '!$A$1:$I$48</definedName>
    <definedName name="Z_7480D686_972F_4793_95C6_3D9ED1E1ADD0_.wvu.PrintTitles" localSheetId="9" hidden="1">'приложение 4.1 '!$15:$18</definedName>
    <definedName name="Z_753EFBE3_B0FA_4782_B838_A656E3474919_.wvu.FilterData" localSheetId="12" hidden="1">'приложение 1'!$A$19:$Z$464</definedName>
    <definedName name="Z_753EFBE3_B0FA_4782_B838_A656E3474919_.wvu.FilterData" localSheetId="0" hidden="1">'приложение 1.1 '!$A$19:$Y$464</definedName>
    <definedName name="Z_C8315E22_B7AB_498D_8B39_118CBB6D64CF_.wvu.Cols" localSheetId="2" hidden="1">'приложение 1.2'!$AE:$AE</definedName>
    <definedName name="Z_C8315E22_B7AB_498D_8B39_118CBB6D64CF_.wvu.Cols" localSheetId="7" hidden="1">'приложение 3.1'!$E:$F</definedName>
    <definedName name="Z_C8315E22_B7AB_498D_8B39_118CBB6D64CF_.wvu.FilterData" localSheetId="12" hidden="1">'приложение 1'!$A$19:$Z$464</definedName>
    <definedName name="Z_C8315E22_B7AB_498D_8B39_118CBB6D64CF_.wvu.FilterData" localSheetId="0" hidden="1">'приложение 1.1 '!$A$19:$Y$464</definedName>
    <definedName name="Z_C8315E22_B7AB_498D_8B39_118CBB6D64CF_.wvu.FilterData" localSheetId="2" hidden="1">'приложение 1.2'!$B$18:$AI$458</definedName>
    <definedName name="Z_C8315E22_B7AB_498D_8B39_118CBB6D64CF_.wvu.FilterData" localSheetId="1" hidden="1">'приложение 1.3'!$A$16:$T$76</definedName>
    <definedName name="Z_C8315E22_B7AB_498D_8B39_118CBB6D64CF_.wvu.FilterData" localSheetId="14" hidden="1">'приложение 2'!$A$16:$T$76</definedName>
    <definedName name="Z_C8315E22_B7AB_498D_8B39_118CBB6D64CF_.wvu.PrintArea" localSheetId="2" hidden="1">'приложение 1.2'!$A$1:$AI$465</definedName>
    <definedName name="Z_C8315E22_B7AB_498D_8B39_118CBB6D64CF_.wvu.PrintArea" localSheetId="7" hidden="1">'приложение 3.1'!$A$1:$H$6144</definedName>
    <definedName name="Z_D1234401_B92E_47A8_88CA_60CCC5D8F15E_.wvu.Cols" localSheetId="2" hidden="1">'приложение 1.2'!$AE:$AE</definedName>
    <definedName name="Z_D1234401_B92E_47A8_88CA_60CCC5D8F15E_.wvu.Cols" localSheetId="7" hidden="1">'приложение 3.1'!$E:$F</definedName>
    <definedName name="Z_D1234401_B92E_47A8_88CA_60CCC5D8F15E_.wvu.FilterData" localSheetId="12" hidden="1">'приложение 1'!$A$19:$Z$464</definedName>
    <definedName name="Z_D1234401_B92E_47A8_88CA_60CCC5D8F15E_.wvu.FilterData" localSheetId="0" hidden="1">'приложение 1.1 '!$A$19:$Y$464</definedName>
    <definedName name="Z_D1234401_B92E_47A8_88CA_60CCC5D8F15E_.wvu.FilterData" localSheetId="2" hidden="1">'приложение 1.2'!$B$18:$AI$458</definedName>
    <definedName name="Z_D1234401_B92E_47A8_88CA_60CCC5D8F15E_.wvu.FilterData" localSheetId="1" hidden="1">'приложение 1.3'!$A$16:$T$76</definedName>
    <definedName name="Z_D1234401_B92E_47A8_88CA_60CCC5D8F15E_.wvu.FilterData" localSheetId="14" hidden="1">'приложение 2'!$A$16:$T$76</definedName>
    <definedName name="Z_D1234401_B92E_47A8_88CA_60CCC5D8F15E_.wvu.PrintArea" localSheetId="12" hidden="1">'приложение 1'!$A$1:$Z$471</definedName>
    <definedName name="Z_D1234401_B92E_47A8_88CA_60CCC5D8F15E_.wvu.PrintArea" localSheetId="0" hidden="1">'приложение 1.1 '!$A$1:$Y$471</definedName>
    <definedName name="Z_D1234401_B92E_47A8_88CA_60CCC5D8F15E_.wvu.PrintArea" localSheetId="2" hidden="1">'приложение 1.2'!$A$1:$AI$465</definedName>
    <definedName name="Z_D1234401_B92E_47A8_88CA_60CCC5D8F15E_.wvu.PrintArea" localSheetId="1" hidden="1">'приложение 1.3'!$A$1:$T$458</definedName>
    <definedName name="Z_D1234401_B92E_47A8_88CA_60CCC5D8F15E_.wvu.PrintArea" localSheetId="14" hidden="1">'приложение 2'!$A$1:$T$458</definedName>
    <definedName name="Z_D1234401_B92E_47A8_88CA_60CCC5D8F15E_.wvu.PrintArea" localSheetId="15" hidden="1">'приложение 3'!$A$1:$I$48</definedName>
    <definedName name="Z_D1234401_B92E_47A8_88CA_60CCC5D8F15E_.wvu.PrintArea" localSheetId="10" hidden="1">'приложение 4.2 '!$A$1:$I$48</definedName>
    <definedName name="Z_D1234401_B92E_47A8_88CA_60CCC5D8F15E_.wvu.PrintTitles" localSheetId="9" hidden="1">'приложение 4.1 '!$15:$18</definedName>
    <definedName name="Z_EC03C00D_47BF_4C61_AC40_7967444A0F5A_.wvu.Cols" localSheetId="2" hidden="1">'приложение 1.2'!$AE:$AE</definedName>
    <definedName name="Z_EC03C00D_47BF_4C61_AC40_7967444A0F5A_.wvu.Cols" localSheetId="7" hidden="1">'приложение 3.1'!$E:$F</definedName>
    <definedName name="Z_EC03C00D_47BF_4C61_AC40_7967444A0F5A_.wvu.FilterData" localSheetId="12" hidden="1">'приложение 1'!$A$19:$Z$464</definedName>
    <definedName name="Z_EC03C00D_47BF_4C61_AC40_7967444A0F5A_.wvu.FilterData" localSheetId="0" hidden="1">'приложение 1.1 '!$A$19:$Y$464</definedName>
    <definedName name="Z_EC03C00D_47BF_4C61_AC40_7967444A0F5A_.wvu.FilterData" localSheetId="2" hidden="1">'приложение 1.2'!$B$18:$AI$458</definedName>
    <definedName name="Z_EC03C00D_47BF_4C61_AC40_7967444A0F5A_.wvu.FilterData" localSheetId="1" hidden="1">'приложение 1.3'!$A$16:$T$76</definedName>
    <definedName name="Z_EC03C00D_47BF_4C61_AC40_7967444A0F5A_.wvu.FilterData" localSheetId="14" hidden="1">'приложение 2'!$A$16:$T$76</definedName>
    <definedName name="Z_EC03C00D_47BF_4C61_AC40_7967444A0F5A_.wvu.PrintArea" localSheetId="2" hidden="1">'приложение 1.2'!$A$1:$AI$465</definedName>
    <definedName name="Z_EC03C00D_47BF_4C61_AC40_7967444A0F5A_.wvu.PrintArea" localSheetId="15" hidden="1">'приложение 3'!$A$1:$I$48</definedName>
    <definedName name="Z_EC03C00D_47BF_4C61_AC40_7967444A0F5A_.wvu.PrintArea" localSheetId="7" hidden="1">'приложение 3.1'!$A$1:$H$6144</definedName>
    <definedName name="Z_EC03C00D_47BF_4C61_AC40_7967444A0F5A_.wvu.PrintArea" localSheetId="10" hidden="1">'приложение 4.2 '!$A$1:$I$48</definedName>
    <definedName name="Z_EC03C00D_47BF_4C61_AC40_7967444A0F5A_.wvu.PrintTitles" localSheetId="9" hidden="1">'приложение 4.1 '!$15:$18</definedName>
    <definedName name="АААААААА" localSheetId="3">'приложение 1.4.'!АААААААА</definedName>
    <definedName name="АААААААА" localSheetId="14">#N/A</definedName>
    <definedName name="АААААААА" localSheetId="13">'приложение 2.'!АААААААА</definedName>
    <definedName name="АААААААА" localSheetId="7">#N/A</definedName>
    <definedName name="АААААААА">'приложение 1.4.'!АААААААА</definedName>
    <definedName name="авп" localSheetId="3">'приложение 1.4.'!авп</definedName>
    <definedName name="авп" localSheetId="14">#N/A</definedName>
    <definedName name="авп" localSheetId="13">'приложение 2.'!авп</definedName>
    <definedName name="авп" localSheetId="7">#N/A</definedName>
    <definedName name="авп">'приложение 1.4.'!авп</definedName>
    <definedName name="ап" localSheetId="3">'приложение 1.4.'!ап</definedName>
    <definedName name="ап" localSheetId="14">#N/A</definedName>
    <definedName name="ап" localSheetId="13">'приложение 2.'!ап</definedName>
    <definedName name="ап" localSheetId="7">#N/A</definedName>
    <definedName name="ап">'приложение 1.4.'!ап</definedName>
    <definedName name="апр" localSheetId="3">'приложение 1.4.'!апр</definedName>
    <definedName name="апр" localSheetId="14">#N/A</definedName>
    <definedName name="апр" localSheetId="13">'приложение 2.'!апр</definedName>
    <definedName name="апр" localSheetId="7">#N/A</definedName>
    <definedName name="апр">'приложение 1.4.'!апр</definedName>
    <definedName name="БазовыйПериод">[5]Заголовок!$B$15</definedName>
    <definedName name="в23ё" localSheetId="3">'приложение 1.4.'!в23ё</definedName>
    <definedName name="в23ё" localSheetId="14">#N/A</definedName>
    <definedName name="в23ё" localSheetId="13">'приложение 2.'!в23ё</definedName>
    <definedName name="в23ё" localSheetId="7">#N/A</definedName>
    <definedName name="в23ё">'приложение 1.4.'!в23ё</definedName>
    <definedName name="вапрк" localSheetId="3">'приложение 1.4.'!вапрк</definedName>
    <definedName name="вапрк" localSheetId="14">#N/A</definedName>
    <definedName name="вапрк" localSheetId="13">'приложение 2.'!вапрк</definedName>
    <definedName name="вапрк" localSheetId="7">#N/A</definedName>
    <definedName name="вапрк">'приложение 1.4.'!вапрк</definedName>
    <definedName name="вв" localSheetId="3">'приложение 1.4.'!вв</definedName>
    <definedName name="вв" localSheetId="14">#N/A</definedName>
    <definedName name="вв" localSheetId="13">'приложение 2.'!вв</definedName>
    <definedName name="вв" localSheetId="7">#N/A</definedName>
    <definedName name="вв">'приложение 1.4.'!вв</definedName>
    <definedName name="ввв" localSheetId="3">'приложение 1.4.'!ввв</definedName>
    <definedName name="ввв" localSheetId="14">#N/A</definedName>
    <definedName name="ввв" localSheetId="13">'приложение 2.'!ввв</definedName>
    <definedName name="ввв" localSheetId="7">#N/A</definedName>
    <definedName name="ввв">'приложение 1.4.'!ввв</definedName>
    <definedName name="второй" localSheetId="12">#REF!</definedName>
    <definedName name="второй" localSheetId="14">#REF!</definedName>
    <definedName name="второй" localSheetId="15">#REF!</definedName>
    <definedName name="второй">#REF!</definedName>
    <definedName name="вуув" localSheetId="3" hidden="1">{#N/A,#N/A,TRUE,"Лист1";#N/A,#N/A,TRUE,"Лист2";#N/A,#N/A,TRUE,"Лист3"}</definedName>
    <definedName name="вуув" localSheetId="13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13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13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РУГОЕ">[5]Справочники!$A$28:$A$30</definedName>
    <definedName name="_xlnm.Print_Titles" localSheetId="12">'приложение 1'!$15:$18</definedName>
    <definedName name="_xlnm.Print_Titles" localSheetId="0">'приложение 1.1 '!$15:$18</definedName>
    <definedName name="_xlnm.Print_Titles" localSheetId="2">'приложение 1.2'!$14:$17</definedName>
    <definedName name="_xlnm.Print_Titles" localSheetId="1">'приложение 1.3'!$13:$16</definedName>
    <definedName name="_xlnm.Print_Titles" localSheetId="3">'приложение 1.4.'!$16:$25</definedName>
    <definedName name="_xlnm.Print_Titles" localSheetId="14">'приложение 2'!$13:$16</definedName>
    <definedName name="_xlnm.Print_Titles" localSheetId="5">'приложение 2.2'!$12:$15</definedName>
    <definedName name="_xlnm.Print_Titles" localSheetId="8">'приложение 3.2'!$15:$15</definedName>
    <definedName name="_xlnm.Print_Titles" localSheetId="9">'приложение 4.1 '!$15:$18</definedName>
    <definedName name="И" localSheetId="3">'приложение 1.4.'!И</definedName>
    <definedName name="И" localSheetId="14">#N/A</definedName>
    <definedName name="И" localSheetId="13">'приложение 2.'!И</definedName>
    <definedName name="И" localSheetId="7">#N/A</definedName>
    <definedName name="И">'приложение 1.4.'!И</definedName>
    <definedName name="индцкавг98" localSheetId="3" hidden="1">{#N/A,#N/A,TRUE,"Лист1";#N/A,#N/A,TRUE,"Лист2";#N/A,#N/A,TRUE,"Лист3"}</definedName>
    <definedName name="индцкавг98" localSheetId="13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" localSheetId="3">'приложение 1.4.'!й</definedName>
    <definedName name="й" localSheetId="14">#N/A</definedName>
    <definedName name="й" localSheetId="13">'приложение 2.'!й</definedName>
    <definedName name="й" localSheetId="7">#N/A</definedName>
    <definedName name="й">'приложение 1.4.'!й</definedName>
    <definedName name="йй" localSheetId="3">'приложение 1.4.'!йй</definedName>
    <definedName name="йй" localSheetId="14">#N/A</definedName>
    <definedName name="йй" localSheetId="13">'приложение 2.'!йй</definedName>
    <definedName name="йй" localSheetId="7">#N/A</definedName>
    <definedName name="йй">'приложение 1.4.'!йй</definedName>
    <definedName name="ке" localSheetId="3">'приложение 1.4.'!ке</definedName>
    <definedName name="ке" localSheetId="14">#N/A</definedName>
    <definedName name="ке" localSheetId="13">'приложение 2.'!ке</definedName>
    <definedName name="ке" localSheetId="7">#N/A</definedName>
    <definedName name="ке">'приложение 1.4.'!ке</definedName>
    <definedName name="кеппппппппппп" localSheetId="3" hidden="1">{#N/A,#N/A,TRUE,"Лист1";#N/A,#N/A,TRUE,"Лист2";#N/A,#N/A,TRUE,"Лист3"}</definedName>
    <definedName name="кеппппппппппп" localSheetId="13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ллллш" localSheetId="3">'приложение 1.4.'!ллллш</definedName>
    <definedName name="ллллш" localSheetId="14">#N/A</definedName>
    <definedName name="ллллш" localSheetId="13">'приложение 2.'!ллллш</definedName>
    <definedName name="ллллш" localSheetId="7">#N/A</definedName>
    <definedName name="ллллш">'приложение 1.4.'!ллллш</definedName>
    <definedName name="мам" localSheetId="3">'приложение 1.4.'!мам</definedName>
    <definedName name="мам" localSheetId="14">#N/A</definedName>
    <definedName name="мам" localSheetId="13">'приложение 2.'!мам</definedName>
    <definedName name="мам" localSheetId="7">#N/A</definedName>
    <definedName name="мам">'приложение 1.4.'!мам</definedName>
    <definedName name="мым" localSheetId="3">'приложение 1.4.'!мым</definedName>
    <definedName name="мым" localSheetId="14">#N/A</definedName>
    <definedName name="мым" localSheetId="13">'приложение 2.'!мым</definedName>
    <definedName name="мым" localSheetId="7">#N/A</definedName>
    <definedName name="мым">'приложение 1.4.'!мым</definedName>
    <definedName name="нг" localSheetId="3" hidden="1">{"'D'!$A$1:$E$13"}</definedName>
    <definedName name="нг" localSheetId="13" hidden="1">{"'D'!$A$1:$E$13"}</definedName>
    <definedName name="нг" localSheetId="7" hidden="1">{"'D'!$A$1:$E$13"}</definedName>
    <definedName name="нг" hidden="1">{"'D'!$A$1:$E$13"}</definedName>
    <definedName name="о" localSheetId="3" hidden="1">{#N/A,#N/A,TRUE,"Лист1";#N/A,#N/A,TRUE,"Лист2";#N/A,#N/A,TRUE,"Лист3"}</definedName>
    <definedName name="о" localSheetId="13" hidden="1">{#N/A,#N/A,TRUE,"Лист1";#N/A,#N/A,TRUE,"Лист2";#N/A,#N/A,TRUE,"Лист3"}</definedName>
    <definedName name="о" localSheetId="7" hidden="1">{#N/A,#N/A,TRUE,"Лист1";#N/A,#N/A,TRUE,"Лист2";#N/A,#N/A,TRUE,"Лист3"}</definedName>
    <definedName name="о" hidden="1">{#N/A,#N/A,TRUE,"Лист1";#N/A,#N/A,TRUE,"Лист2";#N/A,#N/A,TRUE,"Лист3"}</definedName>
    <definedName name="_xlnm.Print_Area" localSheetId="12">'приложение 1'!$A$1:$AF$465</definedName>
    <definedName name="_xlnm.Print_Area" localSheetId="0">'приложение 1.1 '!$A$1:$AE$465</definedName>
    <definedName name="_xlnm.Print_Area" localSheetId="1">'приложение 1.3'!$A$1:$AD$458</definedName>
    <definedName name="_xlnm.Print_Area" localSheetId="3">'приложение 1.4.'!$A$1:$W$593</definedName>
    <definedName name="_xlnm.Print_Area" localSheetId="14">'приложение 2'!$A$1:$AZ$458</definedName>
    <definedName name="_xlnm.Print_Area" localSheetId="5">'приложение 2.2'!$A$1:$AA$458</definedName>
    <definedName name="_xlnm.Print_Area" localSheetId="15">'приложение 3'!$A$1:$I$48</definedName>
    <definedName name="_xlnm.Print_Area" localSheetId="7">'приложение 3.1'!$A$1:$H$16390</definedName>
    <definedName name="_xlnm.Print_Area" localSheetId="10">'приложение 4.2 '!$A$1:$I$48</definedName>
    <definedName name="павапп" localSheetId="3">'приложение 1.4.'!павапп</definedName>
    <definedName name="павапп" localSheetId="14">#N/A</definedName>
    <definedName name="павапп" localSheetId="13">'приложение 2.'!павапп</definedName>
    <definedName name="павапп" localSheetId="7">#N/A</definedName>
    <definedName name="павапп">'приложение 1.4.'!павапп</definedName>
    <definedName name="первый" localSheetId="12">#REF!</definedName>
    <definedName name="первый" localSheetId="14">#REF!</definedName>
    <definedName name="первый" localSheetId="15">#REF!</definedName>
    <definedName name="первый">#REF!</definedName>
    <definedName name="ПериодРегулирования">[5]Заголовок!$B$14</definedName>
    <definedName name="ПоследнийГод">[5]Заголовок!$B$16</definedName>
    <definedName name="прибыль3" localSheetId="3" hidden="1">{#N/A,#N/A,TRUE,"Лист1";#N/A,#N/A,TRUE,"Лист2";#N/A,#N/A,TRUE,"Лист3"}</definedName>
    <definedName name="прибыль3" localSheetId="13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РАО" localSheetId="3">'приложение 1.4.'!РАО</definedName>
    <definedName name="РАО" localSheetId="14">#N/A</definedName>
    <definedName name="РАО" localSheetId="13">'приложение 2.'!РАО</definedName>
    <definedName name="РАО" localSheetId="7">#N/A</definedName>
    <definedName name="РАО">'приложение 1.4.'!РАО</definedName>
    <definedName name="рис1" localSheetId="3" hidden="1">{#N/A,#N/A,TRUE,"Лист1";#N/A,#N/A,TRUE,"Лист2";#N/A,#N/A,TRUE,"Лист3"}</definedName>
    <definedName name="рис1" localSheetId="13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hidden="1">{#N/A,#N/A,TRUE,"Лист1";#N/A,#N/A,TRUE,"Лист2";#N/A,#N/A,TRUE,"Лист3"}</definedName>
    <definedName name="рощощощж" localSheetId="3">'приложение 1.4.'!рощощощж</definedName>
    <definedName name="рощощощж" localSheetId="14">#N/A</definedName>
    <definedName name="рощощощж" localSheetId="13">'приложение 2.'!рощощощж</definedName>
    <definedName name="рощощощж" localSheetId="7">#N/A</definedName>
    <definedName name="рощощощж">'приложение 1.4.'!рощощощж</definedName>
    <definedName name="с" localSheetId="3">'приложение 1.4.'!с</definedName>
    <definedName name="с" localSheetId="14">#N/A</definedName>
    <definedName name="с" localSheetId="13">'приложение 2.'!с</definedName>
    <definedName name="с" localSheetId="7">#N/A</definedName>
    <definedName name="с">'приложение 1.4.'!с</definedName>
    <definedName name="сс" localSheetId="3">'приложение 1.4.'!сс</definedName>
    <definedName name="сс" localSheetId="14">#N/A</definedName>
    <definedName name="сс" localSheetId="13">'приложение 2.'!сс</definedName>
    <definedName name="сс" localSheetId="7">#N/A</definedName>
    <definedName name="сс">'приложение 1.4.'!сс</definedName>
    <definedName name="сссс" localSheetId="3">'приложение 1.4.'!сссс</definedName>
    <definedName name="сссс" localSheetId="14">#N/A</definedName>
    <definedName name="сссс" localSheetId="13">'приложение 2.'!сссс</definedName>
    <definedName name="сссс" localSheetId="7">#N/A</definedName>
    <definedName name="сссс">'приложение 1.4.'!сссс</definedName>
    <definedName name="ссы" localSheetId="3">'приложение 1.4.'!ссы</definedName>
    <definedName name="ссы" localSheetId="14">#N/A</definedName>
    <definedName name="ссы" localSheetId="13">'приложение 2.'!ссы</definedName>
    <definedName name="ссы" localSheetId="7">#N/A</definedName>
    <definedName name="ссы">'приложение 1.4.'!ссы</definedName>
    <definedName name="т" localSheetId="3">'приложение 1.4.'!т</definedName>
    <definedName name="т" localSheetId="14">#N/A</definedName>
    <definedName name="т" localSheetId="13">'приложение 2.'!т</definedName>
    <definedName name="т" localSheetId="7">#N/A</definedName>
    <definedName name="т">'приложение 1.4.'!т</definedName>
    <definedName name="тп" localSheetId="3" hidden="1">{#N/A,#N/A,TRUE,"Лист1";#N/A,#N/A,TRUE,"Лист2";#N/A,#N/A,TRUE,"Лист3"}</definedName>
    <definedName name="тп" localSheetId="13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2">#REF!</definedName>
    <definedName name="третий" localSheetId="14">#REF!</definedName>
    <definedName name="третий" localSheetId="15">#REF!</definedName>
    <definedName name="третий">#REF!</definedName>
    <definedName name="у" localSheetId="3">'приложение 1.4.'!у</definedName>
    <definedName name="у" localSheetId="14">#N/A</definedName>
    <definedName name="у" localSheetId="13">'приложение 2.'!у</definedName>
    <definedName name="у" localSheetId="7">#N/A</definedName>
    <definedName name="у">'приложение 1.4.'!у</definedName>
    <definedName name="УГОЛЬ">[5]Справочники!$A$21:$A$23</definedName>
    <definedName name="ук" localSheetId="3">'приложение 1.4.'!ук</definedName>
    <definedName name="ук" localSheetId="14">#N/A</definedName>
    <definedName name="ук" localSheetId="13">'приложение 2.'!ук</definedName>
    <definedName name="ук" localSheetId="7">#N/A</definedName>
    <definedName name="ук">'приложение 1.4.'!ук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13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13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ффффф" localSheetId="3" hidden="1">{#N/A,#N/A,TRUE,"Лист1";#N/A,#N/A,TRUE,"Лист2";#N/A,#N/A,TRUE,"Лист3"}</definedName>
    <definedName name="фффффф" localSheetId="13" hidden="1">{#N/A,#N/A,TRUE,"Лист1";#N/A,#N/A,TRUE,"Лист2";#N/A,#N/A,TRUE,"Лист3"}</definedName>
    <definedName name="фффффф" localSheetId="7" hidden="1">{#N/A,#N/A,TRUE,"Лист1";#N/A,#N/A,TRUE,"Лист2";#N/A,#N/A,TRUE,"Лист3"}</definedName>
    <definedName name="фффффф" hidden="1">{#N/A,#N/A,TRUE,"Лист1";#N/A,#N/A,TRUE,"Лист2";#N/A,#N/A,TRUE,"Лист3"}</definedName>
    <definedName name="ц" localSheetId="3">'приложение 1.4.'!ц</definedName>
    <definedName name="ц" localSheetId="14">#N/A</definedName>
    <definedName name="ц" localSheetId="13">'приложение 2.'!ц</definedName>
    <definedName name="ц" localSheetId="7">#N/A</definedName>
    <definedName name="ц">'приложение 1.4.'!ц</definedName>
    <definedName name="цу" localSheetId="3">'приложение 1.4.'!цу</definedName>
    <definedName name="цу" localSheetId="14">#N/A</definedName>
    <definedName name="цу" localSheetId="13">'приложение 2.'!цу</definedName>
    <definedName name="цу" localSheetId="7">#N/A</definedName>
    <definedName name="цу">'приложение 1.4.'!цу</definedName>
    <definedName name="четвертый" localSheetId="12">#REF!</definedName>
    <definedName name="четвертый" localSheetId="14">#REF!</definedName>
    <definedName name="четвертый" localSheetId="15">#REF!</definedName>
    <definedName name="четвертый">#REF!</definedName>
    <definedName name="щ" localSheetId="3">'приложение 1.4.'!щ</definedName>
    <definedName name="щ" localSheetId="14">#N/A</definedName>
    <definedName name="щ" localSheetId="13">'приложение 2.'!щ</definedName>
    <definedName name="щ" localSheetId="7">#N/A</definedName>
    <definedName name="щ">'приложение 1.4.'!щ</definedName>
    <definedName name="ыв" localSheetId="3">'приложение 1.4.'!ыв</definedName>
    <definedName name="ыв" localSheetId="14">#N/A</definedName>
    <definedName name="ыв" localSheetId="13">'приложение 2.'!ыв</definedName>
    <definedName name="ыв" localSheetId="7">#N/A</definedName>
    <definedName name="ыв">'приложение 1.4.'!ыв</definedName>
    <definedName name="ыуаы" localSheetId="3" hidden="1">{#N/A,#N/A,TRUE,"Лист1";#N/A,#N/A,TRUE,"Лист2";#N/A,#N/A,TRUE,"Лист3"}</definedName>
    <definedName name="ыуаы" localSheetId="13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 localSheetId="3">'приложение 1.4.'!ыыыы</definedName>
    <definedName name="ыыыы" localSheetId="14">#N/A</definedName>
    <definedName name="ыыыы" localSheetId="13">'приложение 2.'!ыыыы</definedName>
    <definedName name="ыыыы" localSheetId="7">#N/A</definedName>
    <definedName name="ыыыы">'приложение 1.4.'!ыыыы</definedName>
    <definedName name="ыэ" localSheetId="3">'приложение 1.4.'!ыэ</definedName>
    <definedName name="ыэ" localSheetId="14">#N/A</definedName>
    <definedName name="ыэ" localSheetId="13">'приложение 2.'!ыэ</definedName>
    <definedName name="ыэ" localSheetId="7">#N/A</definedName>
    <definedName name="ыэ">'приложение 1.4.'!ыэ</definedName>
    <definedName name="я" localSheetId="3">'приложение 1.4.'!я</definedName>
    <definedName name="я" localSheetId="14">#N/A</definedName>
    <definedName name="я" localSheetId="13">'приложение 2.'!я</definedName>
    <definedName name="я" localSheetId="7">#N/A</definedName>
    <definedName name="я">'приложение 1.4.'!я</definedName>
  </definedNames>
  <calcPr calcId="145621"/>
  <customWorkbookViews>
    <customWorkbookView name="Pasa - Личное представление" guid="{EC03C00D-47BF-4C61-AC40-7967444A0F5A}" mergeInterval="0" personalView="1" maximized="1" windowWidth="1276" windowHeight="758" tabRatio="840" activeSheetId="13"/>
    <customWorkbookView name="AnnaS - Личное представление" guid="{1D7396F8-559A-4DD5-B412-CAD3B9FC6EB9}" mergeInterval="0" personalView="1" maximized="1" windowWidth="1020" windowHeight="570" tabRatio="840" activeSheetId="7"/>
    <customWorkbookView name="Isakov - Личное представление" guid="{7480D686-972F-4793-95C6-3D9ED1E1ADD0}" mergeInterval="0" personalView="1" maximized="1" windowWidth="1276" windowHeight="825" tabRatio="840" activeSheetId="1"/>
    <customWorkbookView name="Антон Н. Гуменников - Личное представление" guid="{D1234401-B92E-47A8-88CA-60CCC5D8F15E}" mergeInterval="0" personalView="1" maximized="1" xWindow="1" yWindow="1" windowWidth="1276" windowHeight="804" tabRatio="840" activeSheetId="9"/>
    <customWorkbookView name="AnnaR - Личное представление" guid="{7DF0696A-AEA3-4F0A-B537-6A75D5770C28}" mergeInterval="0" personalView="1" maximized="1" windowWidth="994" windowHeight="585" tabRatio="840" activeSheetId="8"/>
    <customWorkbookView name="Nata - Личное представление" guid="{4F1CD1AE-56BF-481C-B46D-882B53F60A62}" mergeInterval="0" personalView="1" maximized="1" windowWidth="1276" windowHeight="818" tabRatio="840" activeSheetId="8"/>
  </customWorkbookViews>
</workbook>
</file>

<file path=xl/calcChain.xml><?xml version="1.0" encoding="utf-8"?>
<calcChain xmlns="http://schemas.openxmlformats.org/spreadsheetml/2006/main">
  <c r="H25" i="57" l="1"/>
  <c r="H26" i="57" s="1"/>
  <c r="H34" i="57"/>
  <c r="H33" i="57" s="1"/>
  <c r="Q278" i="55" l="1"/>
  <c r="Q559" i="55"/>
  <c r="D41" i="62" l="1"/>
  <c r="E41" i="62"/>
  <c r="F41" i="62"/>
  <c r="G41" i="62"/>
  <c r="H41" i="62"/>
  <c r="I41" i="62"/>
  <c r="C41" i="62"/>
  <c r="D33" i="62"/>
  <c r="E33" i="62"/>
  <c r="F33" i="62"/>
  <c r="G33" i="62"/>
  <c r="H33" i="62"/>
  <c r="D34" i="62"/>
  <c r="E34" i="62"/>
  <c r="F34" i="62"/>
  <c r="G34" i="62"/>
  <c r="H34" i="62"/>
  <c r="C34" i="62"/>
  <c r="C33" i="62"/>
  <c r="D25" i="62"/>
  <c r="E25" i="62"/>
  <c r="F25" i="62"/>
  <c r="G25" i="62"/>
  <c r="H25" i="62"/>
  <c r="D26" i="62"/>
  <c r="E26" i="62"/>
  <c r="F26" i="62"/>
  <c r="G26" i="62"/>
  <c r="H26" i="62"/>
  <c r="C26" i="62"/>
  <c r="C25" i="62"/>
  <c r="C18" i="62"/>
  <c r="D18" i="62"/>
  <c r="E18" i="62"/>
  <c r="F18" i="62"/>
  <c r="G18" i="62"/>
  <c r="C19" i="62"/>
  <c r="D19" i="62"/>
  <c r="E19" i="62"/>
  <c r="F19" i="62"/>
  <c r="G19" i="62"/>
  <c r="D17" i="62"/>
  <c r="E17" i="62"/>
  <c r="F17" i="62"/>
  <c r="G17" i="62"/>
  <c r="C17" i="62"/>
  <c r="J24" i="60"/>
  <c r="K24" i="60"/>
  <c r="G117" i="36"/>
  <c r="O23" i="45"/>
  <c r="O24" i="45"/>
  <c r="O25" i="45"/>
  <c r="O26" i="45"/>
  <c r="O27" i="45"/>
  <c r="O28" i="45"/>
  <c r="O29" i="45"/>
  <c r="O30" i="45"/>
  <c r="O31" i="45"/>
  <c r="O32" i="45"/>
  <c r="O33" i="45"/>
  <c r="O34" i="45"/>
  <c r="O35" i="45"/>
  <c r="O36" i="45"/>
  <c r="O37" i="45"/>
  <c r="O38" i="45"/>
  <c r="O39" i="45"/>
  <c r="O40" i="45"/>
  <c r="O41" i="45"/>
  <c r="O42" i="45"/>
  <c r="O43" i="45"/>
  <c r="O44" i="45"/>
  <c r="O45" i="45"/>
  <c r="O46" i="45"/>
  <c r="O47" i="45"/>
  <c r="O48" i="45"/>
  <c r="O49" i="45"/>
  <c r="O50" i="45"/>
  <c r="O51" i="45"/>
  <c r="O52" i="45"/>
  <c r="O53" i="45"/>
  <c r="O54" i="45"/>
  <c r="O55" i="45"/>
  <c r="O56" i="45"/>
  <c r="O57" i="45"/>
  <c r="O58" i="45"/>
  <c r="O59" i="45"/>
  <c r="O60" i="45"/>
  <c r="O61" i="45"/>
  <c r="O62" i="45"/>
  <c r="O63" i="45"/>
  <c r="O64" i="45"/>
  <c r="O65" i="45"/>
  <c r="O66" i="45"/>
  <c r="O67" i="45"/>
  <c r="O68" i="45"/>
  <c r="O69" i="45"/>
  <c r="O70" i="45"/>
  <c r="O71" i="45"/>
  <c r="O72" i="45"/>
  <c r="O73" i="45"/>
  <c r="O74" i="45"/>
  <c r="O75" i="45"/>
  <c r="O76" i="45"/>
  <c r="O77" i="45"/>
  <c r="O78" i="45"/>
  <c r="O79" i="45"/>
  <c r="O80" i="45"/>
  <c r="O81" i="45"/>
  <c r="O82" i="45"/>
  <c r="O83" i="45"/>
  <c r="O84" i="45"/>
  <c r="O85" i="45"/>
  <c r="O86" i="45"/>
  <c r="O87" i="45"/>
  <c r="O88" i="45"/>
  <c r="O89" i="45"/>
  <c r="O90" i="45"/>
  <c r="O91" i="45"/>
  <c r="O92" i="45"/>
  <c r="O93" i="45"/>
  <c r="O94" i="45"/>
  <c r="O95" i="45"/>
  <c r="O96" i="45"/>
  <c r="O97" i="45"/>
  <c r="O98" i="45"/>
  <c r="O99" i="45"/>
  <c r="O100" i="45"/>
  <c r="O101" i="45"/>
  <c r="O102" i="45"/>
  <c r="O103" i="45"/>
  <c r="O104" i="45"/>
  <c r="O105" i="45"/>
  <c r="O106" i="45"/>
  <c r="O107" i="45"/>
  <c r="O108" i="45"/>
  <c r="O109" i="45"/>
  <c r="O110" i="45"/>
  <c r="O111" i="45"/>
  <c r="O112" i="45"/>
  <c r="O113" i="45"/>
  <c r="O114" i="45"/>
  <c r="O115" i="45"/>
  <c r="O116" i="45"/>
  <c r="O117" i="45"/>
  <c r="O118" i="45"/>
  <c r="O119" i="45"/>
  <c r="O120" i="45"/>
  <c r="O121" i="45"/>
  <c r="O122" i="45"/>
  <c r="O123" i="45"/>
  <c r="O124" i="45"/>
  <c r="O125" i="45"/>
  <c r="O126" i="45"/>
  <c r="O127" i="45"/>
  <c r="O128" i="45"/>
  <c r="O129" i="45"/>
  <c r="O130" i="45"/>
  <c r="O131" i="45"/>
  <c r="O132" i="45"/>
  <c r="O133" i="45"/>
  <c r="O134" i="45"/>
  <c r="O135" i="45"/>
  <c r="O136" i="45"/>
  <c r="O137" i="45"/>
  <c r="O138" i="45"/>
  <c r="O139" i="45"/>
  <c r="O140" i="45"/>
  <c r="O141" i="45"/>
  <c r="O142" i="45"/>
  <c r="O143" i="45"/>
  <c r="O144" i="45"/>
  <c r="O145" i="45"/>
  <c r="O146" i="45"/>
  <c r="O147" i="45"/>
  <c r="O148" i="45"/>
  <c r="O149" i="45"/>
  <c r="O150" i="45"/>
  <c r="O151" i="45"/>
  <c r="O152" i="45"/>
  <c r="O153" i="45"/>
  <c r="O154" i="45"/>
  <c r="O155" i="45"/>
  <c r="O156" i="45"/>
  <c r="O157" i="45"/>
  <c r="O158" i="45"/>
  <c r="O159" i="45"/>
  <c r="O160" i="45"/>
  <c r="O161" i="45"/>
  <c r="O162" i="45"/>
  <c r="O163" i="45"/>
  <c r="O164" i="45"/>
  <c r="O165" i="45"/>
  <c r="O166" i="45"/>
  <c r="O167" i="45"/>
  <c r="O168" i="45"/>
  <c r="O169" i="45"/>
  <c r="O170" i="45"/>
  <c r="O171" i="45"/>
  <c r="O172" i="45"/>
  <c r="O173" i="45"/>
  <c r="O174" i="45"/>
  <c r="O175" i="45"/>
  <c r="O176" i="45"/>
  <c r="AE124" i="44" l="1"/>
  <c r="AD269" i="44"/>
  <c r="AT186" i="66" l="1"/>
  <c r="AU186" i="66"/>
  <c r="AV186" i="66"/>
  <c r="AW186" i="66"/>
  <c r="AT187" i="66"/>
  <c r="AU187" i="66"/>
  <c r="AV187" i="66"/>
  <c r="AW187" i="66"/>
  <c r="AT188" i="66"/>
  <c r="AU188" i="66"/>
  <c r="AV188" i="66"/>
  <c r="AW188" i="66"/>
  <c r="AT189" i="66"/>
  <c r="AU189" i="66"/>
  <c r="AV189" i="66"/>
  <c r="AW189" i="66"/>
  <c r="AT190" i="66"/>
  <c r="AU190" i="66"/>
  <c r="AV190" i="66"/>
  <c r="AW190" i="66"/>
  <c r="AT191" i="66"/>
  <c r="AU191" i="66"/>
  <c r="AV191" i="66"/>
  <c r="AW191" i="66"/>
  <c r="AT192" i="66"/>
  <c r="AU192" i="66"/>
  <c r="AV192" i="66"/>
  <c r="AW192" i="66"/>
  <c r="AT193" i="66"/>
  <c r="AU193" i="66"/>
  <c r="AV193" i="66"/>
  <c r="AW193" i="66"/>
  <c r="AT194" i="66"/>
  <c r="AU194" i="66"/>
  <c r="AV194" i="66"/>
  <c r="AW194" i="66"/>
  <c r="AT195" i="66"/>
  <c r="AU195" i="66"/>
  <c r="AV195" i="66"/>
  <c r="AW195" i="66"/>
  <c r="AT196" i="66"/>
  <c r="AU196" i="66"/>
  <c r="AV196" i="66"/>
  <c r="AW196" i="66"/>
  <c r="AT197" i="66"/>
  <c r="AU197" i="66"/>
  <c r="AV197" i="66"/>
  <c r="AW197" i="66"/>
  <c r="AT198" i="66"/>
  <c r="AU198" i="66"/>
  <c r="AV198" i="66"/>
  <c r="AW198" i="66"/>
  <c r="AT199" i="66"/>
  <c r="AU199" i="66"/>
  <c r="AV199" i="66"/>
  <c r="AW199" i="66"/>
  <c r="AT200" i="66"/>
  <c r="AU200" i="66"/>
  <c r="AV200" i="66"/>
  <c r="AW200" i="66"/>
  <c r="AT201" i="66"/>
  <c r="AU201" i="66"/>
  <c r="AV201" i="66"/>
  <c r="AW201" i="66"/>
  <c r="AT202" i="66"/>
  <c r="AU202" i="66"/>
  <c r="AV202" i="66"/>
  <c r="AW202" i="66"/>
  <c r="AT203" i="66"/>
  <c r="AU203" i="66"/>
  <c r="AV203" i="66"/>
  <c r="AW203" i="66"/>
  <c r="AT204" i="66"/>
  <c r="AU204" i="66"/>
  <c r="AV204" i="66"/>
  <c r="AW204" i="66"/>
  <c r="AT205" i="66"/>
  <c r="AU205" i="66"/>
  <c r="AV205" i="66"/>
  <c r="AW205" i="66"/>
  <c r="AT206" i="66"/>
  <c r="AU206" i="66"/>
  <c r="AV206" i="66"/>
  <c r="AW206" i="66"/>
  <c r="AT207" i="66"/>
  <c r="AU207" i="66"/>
  <c r="AV207" i="66"/>
  <c r="AW207" i="66"/>
  <c r="AT208" i="66"/>
  <c r="AU208" i="66"/>
  <c r="AV208" i="66"/>
  <c r="AW208" i="66"/>
  <c r="AT209" i="66"/>
  <c r="AU209" i="66"/>
  <c r="AV209" i="66"/>
  <c r="AW209" i="66"/>
  <c r="AT210" i="66"/>
  <c r="AU210" i="66"/>
  <c r="AV210" i="66"/>
  <c r="AW210" i="66"/>
  <c r="AT211" i="66"/>
  <c r="AU211" i="66"/>
  <c r="AV211" i="66"/>
  <c r="AW211" i="66"/>
  <c r="AT212" i="66"/>
  <c r="AU212" i="66"/>
  <c r="AV212" i="66"/>
  <c r="AW212" i="66"/>
  <c r="AT213" i="66"/>
  <c r="AU213" i="66"/>
  <c r="AV213" i="66"/>
  <c r="AW213" i="66"/>
  <c r="AT214" i="66"/>
  <c r="AU214" i="66"/>
  <c r="AV214" i="66"/>
  <c r="AW214" i="66"/>
  <c r="AT215" i="66"/>
  <c r="AU215" i="66"/>
  <c r="AV215" i="66"/>
  <c r="AW215" i="66"/>
  <c r="AT216" i="66"/>
  <c r="AU216" i="66"/>
  <c r="AV216" i="66"/>
  <c r="AW216" i="66"/>
  <c r="AT217" i="66"/>
  <c r="AU217" i="66"/>
  <c r="AV217" i="66"/>
  <c r="AW217" i="66"/>
  <c r="AT218" i="66"/>
  <c r="AU218" i="66"/>
  <c r="AV218" i="66"/>
  <c r="AW218" i="66"/>
  <c r="AT219" i="66"/>
  <c r="AU219" i="66"/>
  <c r="AV219" i="66"/>
  <c r="AW219" i="66"/>
  <c r="AT220" i="66"/>
  <c r="AU220" i="66"/>
  <c r="AV220" i="66"/>
  <c r="AW220" i="66"/>
  <c r="AT221" i="66"/>
  <c r="AU221" i="66"/>
  <c r="AV221" i="66"/>
  <c r="AW221" i="66"/>
  <c r="AT222" i="66"/>
  <c r="AU222" i="66"/>
  <c r="AV222" i="66"/>
  <c r="AW222" i="66"/>
  <c r="AT223" i="66"/>
  <c r="AU223" i="66"/>
  <c r="AV223" i="66"/>
  <c r="AW223" i="66"/>
  <c r="AT224" i="66"/>
  <c r="AU224" i="66"/>
  <c r="AV224" i="66"/>
  <c r="AW224" i="66"/>
  <c r="AT225" i="66"/>
  <c r="AU225" i="66"/>
  <c r="AV225" i="66"/>
  <c r="AW225" i="66"/>
  <c r="AT226" i="66"/>
  <c r="AU226" i="66"/>
  <c r="AV226" i="66"/>
  <c r="AW226" i="66"/>
  <c r="AT227" i="66"/>
  <c r="AU227" i="66"/>
  <c r="AV227" i="66"/>
  <c r="AW227" i="66"/>
  <c r="AT228" i="66"/>
  <c r="AU228" i="66"/>
  <c r="AV228" i="66"/>
  <c r="AW228" i="66"/>
  <c r="AT229" i="66"/>
  <c r="AU229" i="66"/>
  <c r="AV229" i="66"/>
  <c r="AW229" i="66"/>
  <c r="AT230" i="66"/>
  <c r="AU230" i="66"/>
  <c r="AV230" i="66"/>
  <c r="AW230" i="66"/>
  <c r="AT231" i="66"/>
  <c r="AU231" i="66"/>
  <c r="AV231" i="66"/>
  <c r="AW231" i="66"/>
  <c r="AT232" i="66"/>
  <c r="AU232" i="66"/>
  <c r="AV232" i="66"/>
  <c r="AW232" i="66"/>
  <c r="AT233" i="66"/>
  <c r="AU233" i="66"/>
  <c r="AV233" i="66"/>
  <c r="AW233" i="66"/>
  <c r="AT234" i="66"/>
  <c r="AU234" i="66"/>
  <c r="AV234" i="66"/>
  <c r="AW234" i="66"/>
  <c r="AT235" i="66"/>
  <c r="AU235" i="66"/>
  <c r="AV235" i="66"/>
  <c r="AW235" i="66"/>
  <c r="AT236" i="66"/>
  <c r="AU236" i="66"/>
  <c r="AV236" i="66"/>
  <c r="AW236" i="66"/>
  <c r="AT237" i="66"/>
  <c r="AU237" i="66"/>
  <c r="AV237" i="66"/>
  <c r="AW237" i="66"/>
  <c r="AT238" i="66"/>
  <c r="AU238" i="66"/>
  <c r="AV238" i="66"/>
  <c r="AW238" i="66"/>
  <c r="AT239" i="66"/>
  <c r="AU239" i="66"/>
  <c r="AV239" i="66"/>
  <c r="AW239" i="66"/>
  <c r="AT240" i="66"/>
  <c r="AU240" i="66"/>
  <c r="AV240" i="66"/>
  <c r="AW240" i="66"/>
  <c r="AT241" i="66"/>
  <c r="AU241" i="66"/>
  <c r="AV241" i="66"/>
  <c r="AW241" i="66"/>
  <c r="AT242" i="66"/>
  <c r="AU242" i="66"/>
  <c r="AV242" i="66"/>
  <c r="AW242" i="66"/>
  <c r="AT243" i="66"/>
  <c r="AU243" i="66"/>
  <c r="AV243" i="66"/>
  <c r="AW243" i="66"/>
  <c r="AT244" i="66"/>
  <c r="AU244" i="66"/>
  <c r="AV244" i="66"/>
  <c r="AW244" i="66"/>
  <c r="AT245" i="66"/>
  <c r="AU245" i="66"/>
  <c r="AV245" i="66"/>
  <c r="AW245" i="66"/>
  <c r="AT246" i="66"/>
  <c r="AU246" i="66"/>
  <c r="AV246" i="66"/>
  <c r="AW246" i="66"/>
  <c r="AT247" i="66"/>
  <c r="AU247" i="66"/>
  <c r="AV247" i="66"/>
  <c r="AW247" i="66"/>
  <c r="AT248" i="66"/>
  <c r="AU248" i="66"/>
  <c r="AV248" i="66"/>
  <c r="AW248" i="66"/>
  <c r="AT249" i="66"/>
  <c r="AU249" i="66"/>
  <c r="AV249" i="66"/>
  <c r="AW249" i="66"/>
  <c r="AT250" i="66"/>
  <c r="AU250" i="66"/>
  <c r="AV250" i="66"/>
  <c r="AW250" i="66"/>
  <c r="AT251" i="66"/>
  <c r="AU251" i="66"/>
  <c r="AV251" i="66"/>
  <c r="AW251" i="66"/>
  <c r="AT252" i="66"/>
  <c r="AU252" i="66"/>
  <c r="AV252" i="66"/>
  <c r="AW252" i="66"/>
  <c r="AT253" i="66"/>
  <c r="AU253" i="66"/>
  <c r="AV253" i="66"/>
  <c r="AW253" i="66"/>
  <c r="AT254" i="66"/>
  <c r="AU254" i="66"/>
  <c r="AV254" i="66"/>
  <c r="AW254" i="66"/>
  <c r="AT255" i="66"/>
  <c r="AU255" i="66"/>
  <c r="AV255" i="66"/>
  <c r="AW255" i="66"/>
  <c r="AT256" i="66"/>
  <c r="AU256" i="66"/>
  <c r="AV256" i="66"/>
  <c r="AW256" i="66"/>
  <c r="AT257" i="66"/>
  <c r="AU257" i="66"/>
  <c r="AV257" i="66"/>
  <c r="AW257" i="66"/>
  <c r="AT258" i="66"/>
  <c r="AU258" i="66"/>
  <c r="AV258" i="66"/>
  <c r="AW258" i="66"/>
  <c r="AT259" i="66"/>
  <c r="AU259" i="66"/>
  <c r="AV259" i="66"/>
  <c r="AW259" i="66"/>
  <c r="AT260" i="66"/>
  <c r="AU260" i="66"/>
  <c r="AV260" i="66"/>
  <c r="AW260" i="66"/>
  <c r="AT261" i="66"/>
  <c r="AU261" i="66"/>
  <c r="AV261" i="66"/>
  <c r="AW261" i="66"/>
  <c r="AT262" i="66"/>
  <c r="AU262" i="66"/>
  <c r="AV262" i="66"/>
  <c r="AW262" i="66"/>
  <c r="AT263" i="66"/>
  <c r="AU263" i="66"/>
  <c r="AV263" i="66"/>
  <c r="AW263" i="66"/>
  <c r="AT264" i="66"/>
  <c r="AU264" i="66"/>
  <c r="AV264" i="66"/>
  <c r="AW264" i="66"/>
  <c r="AT265" i="66"/>
  <c r="AU265" i="66"/>
  <c r="AV265" i="66"/>
  <c r="AW265" i="66"/>
  <c r="AT266" i="66"/>
  <c r="AU266" i="66"/>
  <c r="AV266" i="66"/>
  <c r="AW266" i="66"/>
  <c r="AT267" i="66"/>
  <c r="AU267" i="66"/>
  <c r="AV267" i="66"/>
  <c r="AW267" i="66"/>
  <c r="AT268" i="66"/>
  <c r="AU268" i="66"/>
  <c r="AV268" i="66"/>
  <c r="AW268" i="66"/>
  <c r="AT269" i="66"/>
  <c r="AU269" i="66"/>
  <c r="AV269" i="66"/>
  <c r="AW269" i="66"/>
  <c r="AT270" i="66"/>
  <c r="AU270" i="66"/>
  <c r="AV270" i="66"/>
  <c r="AW270" i="66"/>
  <c r="AT271" i="66"/>
  <c r="AU271" i="66"/>
  <c r="AV271" i="66"/>
  <c r="AW271" i="66"/>
  <c r="AT272" i="66"/>
  <c r="AU272" i="66"/>
  <c r="AV272" i="66"/>
  <c r="AW272" i="66"/>
  <c r="AT273" i="66"/>
  <c r="AU273" i="66"/>
  <c r="AV273" i="66"/>
  <c r="AW273" i="66"/>
  <c r="AT274" i="66"/>
  <c r="AU274" i="66"/>
  <c r="AV274" i="66"/>
  <c r="AW274" i="66"/>
  <c r="AT275" i="66"/>
  <c r="AU275" i="66"/>
  <c r="AV275" i="66"/>
  <c r="AW275" i="66"/>
  <c r="AT276" i="66"/>
  <c r="AU276" i="66"/>
  <c r="AV276" i="66"/>
  <c r="AW276" i="66"/>
  <c r="AT277" i="66"/>
  <c r="AU277" i="66"/>
  <c r="AV277" i="66"/>
  <c r="AW277" i="66"/>
  <c r="AT278" i="66"/>
  <c r="AU278" i="66"/>
  <c r="AV278" i="66"/>
  <c r="AW278" i="66"/>
  <c r="AT279" i="66"/>
  <c r="AU279" i="66"/>
  <c r="AV279" i="66"/>
  <c r="AW279" i="66"/>
  <c r="AT280" i="66"/>
  <c r="AU280" i="66"/>
  <c r="AV280" i="66"/>
  <c r="AW280" i="66"/>
  <c r="AT281" i="66"/>
  <c r="AU281" i="66"/>
  <c r="AV281" i="66"/>
  <c r="AW281" i="66"/>
  <c r="AT282" i="66"/>
  <c r="AU282" i="66"/>
  <c r="AV282" i="66"/>
  <c r="AK282" i="66" s="1"/>
  <c r="AW282" i="66"/>
  <c r="AT283" i="66"/>
  <c r="AU283" i="66"/>
  <c r="AV283" i="66"/>
  <c r="AW283" i="66"/>
  <c r="AT284" i="66"/>
  <c r="AU284" i="66"/>
  <c r="AV284" i="66"/>
  <c r="AW284" i="66"/>
  <c r="AT285" i="66"/>
  <c r="AU285" i="66"/>
  <c r="AV285" i="66"/>
  <c r="AJ285" i="66" s="1"/>
  <c r="AW285" i="66"/>
  <c r="AT286" i="66"/>
  <c r="AU286" i="66"/>
  <c r="AV286" i="66"/>
  <c r="AJ286" i="66" s="1"/>
  <c r="AW286" i="66"/>
  <c r="AT287" i="66"/>
  <c r="AU287" i="66"/>
  <c r="AV287" i="66"/>
  <c r="AK287" i="66" s="1"/>
  <c r="AW287" i="66"/>
  <c r="AT288" i="66"/>
  <c r="AU288" i="66"/>
  <c r="AV288" i="66"/>
  <c r="AJ288" i="66" s="1"/>
  <c r="AW288" i="66"/>
  <c r="AT289" i="66"/>
  <c r="AU289" i="66"/>
  <c r="AV289" i="66"/>
  <c r="AJ289" i="66" s="1"/>
  <c r="AW289" i="66"/>
  <c r="AT290" i="66"/>
  <c r="AU290" i="66"/>
  <c r="AV290" i="66"/>
  <c r="AW290" i="66"/>
  <c r="AT291" i="66"/>
  <c r="AU291" i="66"/>
  <c r="AV291" i="66"/>
  <c r="AW291" i="66"/>
  <c r="AT292" i="66"/>
  <c r="AU292" i="66"/>
  <c r="AV292" i="66"/>
  <c r="AW292" i="66"/>
  <c r="AT293" i="66"/>
  <c r="AU293" i="66"/>
  <c r="AV293" i="66"/>
  <c r="AW293" i="66"/>
  <c r="AT294" i="66"/>
  <c r="AU294" i="66"/>
  <c r="AV294" i="66"/>
  <c r="AW294" i="66"/>
  <c r="AT295" i="66"/>
  <c r="AU295" i="66"/>
  <c r="AV295" i="66"/>
  <c r="AW295" i="66"/>
  <c r="AT296" i="66"/>
  <c r="AU296" i="66"/>
  <c r="AV296" i="66"/>
  <c r="AW296" i="66"/>
  <c r="AT297" i="66"/>
  <c r="AU297" i="66"/>
  <c r="AV297" i="66"/>
  <c r="AW297" i="66"/>
  <c r="AT298" i="66"/>
  <c r="AU298" i="66"/>
  <c r="AV298" i="66"/>
  <c r="AW298" i="66"/>
  <c r="AT299" i="66"/>
  <c r="AU299" i="66"/>
  <c r="AV299" i="66"/>
  <c r="AW299" i="66"/>
  <c r="AT300" i="66"/>
  <c r="AU300" i="66"/>
  <c r="AV300" i="66"/>
  <c r="AW300" i="66"/>
  <c r="AT301" i="66"/>
  <c r="AU301" i="66"/>
  <c r="AV301" i="66"/>
  <c r="AW301" i="66"/>
  <c r="AT302" i="66"/>
  <c r="AU302" i="66"/>
  <c r="AV302" i="66"/>
  <c r="AW302" i="66"/>
  <c r="AT303" i="66"/>
  <c r="AU303" i="66"/>
  <c r="AV303" i="66"/>
  <c r="AW303" i="66"/>
  <c r="AT304" i="66"/>
  <c r="AU304" i="66"/>
  <c r="AV304" i="66"/>
  <c r="AW304" i="66"/>
  <c r="AT305" i="66"/>
  <c r="AU305" i="66"/>
  <c r="AV305" i="66"/>
  <c r="AW305" i="66"/>
  <c r="AT306" i="66"/>
  <c r="AU306" i="66"/>
  <c r="AV306" i="66"/>
  <c r="AW306" i="66"/>
  <c r="AT307" i="66"/>
  <c r="AU307" i="66"/>
  <c r="AV307" i="66"/>
  <c r="AW307" i="66"/>
  <c r="AT308" i="66"/>
  <c r="AU308" i="66"/>
  <c r="AV308" i="66"/>
  <c r="AW308" i="66"/>
  <c r="AT309" i="66"/>
  <c r="AU309" i="66"/>
  <c r="AV309" i="66"/>
  <c r="AW309" i="66"/>
  <c r="AT310" i="66"/>
  <c r="AU310" i="66"/>
  <c r="AV310" i="66"/>
  <c r="AW310" i="66"/>
  <c r="AT311" i="66"/>
  <c r="AU311" i="66"/>
  <c r="AV311" i="66"/>
  <c r="AW311" i="66"/>
  <c r="AT312" i="66"/>
  <c r="AU312" i="66"/>
  <c r="AV312" i="66"/>
  <c r="AW312" i="66"/>
  <c r="AT313" i="66"/>
  <c r="AU313" i="66"/>
  <c r="AV313" i="66"/>
  <c r="AW313" i="66"/>
  <c r="AT314" i="66"/>
  <c r="AU314" i="66"/>
  <c r="AV314" i="66"/>
  <c r="AW314" i="66"/>
  <c r="AT315" i="66"/>
  <c r="AU315" i="66"/>
  <c r="AI315" i="66" s="1"/>
  <c r="AV315" i="66"/>
  <c r="AW315" i="66"/>
  <c r="AT316" i="66"/>
  <c r="AU316" i="66"/>
  <c r="AV316" i="66"/>
  <c r="AW316" i="66"/>
  <c r="AT317" i="66"/>
  <c r="AU317" i="66"/>
  <c r="AV317" i="66"/>
  <c r="AW317" i="66"/>
  <c r="AT318" i="66"/>
  <c r="AU318" i="66"/>
  <c r="AV318" i="66"/>
  <c r="AW318" i="66"/>
  <c r="AT319" i="66"/>
  <c r="AU319" i="66"/>
  <c r="AV319" i="66"/>
  <c r="AW319" i="66"/>
  <c r="AT320" i="66"/>
  <c r="AU320" i="66"/>
  <c r="AV320" i="66"/>
  <c r="AW320" i="66"/>
  <c r="AT321" i="66"/>
  <c r="AU321" i="66"/>
  <c r="AV321" i="66"/>
  <c r="AW321" i="66"/>
  <c r="AT322" i="66"/>
  <c r="AU322" i="66"/>
  <c r="AV322" i="66"/>
  <c r="AW322" i="66"/>
  <c r="AT323" i="66"/>
  <c r="AU323" i="66"/>
  <c r="AV323" i="66"/>
  <c r="AW323" i="66"/>
  <c r="AT324" i="66"/>
  <c r="AU324" i="66"/>
  <c r="AV324" i="66"/>
  <c r="AW324" i="66"/>
  <c r="AT325" i="66"/>
  <c r="AU325" i="66"/>
  <c r="AV325" i="66"/>
  <c r="AW325" i="66"/>
  <c r="AT326" i="66"/>
  <c r="AU326" i="66"/>
  <c r="AV326" i="66"/>
  <c r="AW326" i="66"/>
  <c r="AT327" i="66"/>
  <c r="AU327" i="66"/>
  <c r="AV327" i="66"/>
  <c r="AW327" i="66"/>
  <c r="AT328" i="66"/>
  <c r="AU328" i="66"/>
  <c r="AV328" i="66"/>
  <c r="AW328" i="66"/>
  <c r="AT329" i="66"/>
  <c r="AU329" i="66"/>
  <c r="AV329" i="66"/>
  <c r="AW329" i="66"/>
  <c r="AT330" i="66"/>
  <c r="AU330" i="66"/>
  <c r="AV330" i="66"/>
  <c r="AW330" i="66"/>
  <c r="AT331" i="66"/>
  <c r="AU331" i="66"/>
  <c r="AV331" i="66"/>
  <c r="AW331" i="66"/>
  <c r="AT332" i="66"/>
  <c r="AU332" i="66"/>
  <c r="AV332" i="66"/>
  <c r="AW332" i="66"/>
  <c r="AT333" i="66"/>
  <c r="AU333" i="66"/>
  <c r="AV333" i="66"/>
  <c r="AW333" i="66"/>
  <c r="AT334" i="66"/>
  <c r="AU334" i="66"/>
  <c r="AV334" i="66"/>
  <c r="AW334" i="66"/>
  <c r="AT335" i="66"/>
  <c r="AU335" i="66"/>
  <c r="AV335" i="66"/>
  <c r="AW335" i="66"/>
  <c r="AT336" i="66"/>
  <c r="AU336" i="66"/>
  <c r="AV336" i="66"/>
  <c r="AW336" i="66"/>
  <c r="AT337" i="66"/>
  <c r="AU337" i="66"/>
  <c r="AV337" i="66"/>
  <c r="AW337" i="66"/>
  <c r="AT338" i="66"/>
  <c r="AU338" i="66"/>
  <c r="AV338" i="66"/>
  <c r="AW338" i="66"/>
  <c r="AT339" i="66"/>
  <c r="AU339" i="66"/>
  <c r="AV339" i="66"/>
  <c r="AW339" i="66"/>
  <c r="AT340" i="66"/>
  <c r="AU340" i="66"/>
  <c r="AV340" i="66"/>
  <c r="AW340" i="66"/>
  <c r="AT341" i="66"/>
  <c r="AU341" i="66"/>
  <c r="AV341" i="66"/>
  <c r="AW341" i="66"/>
  <c r="AT342" i="66"/>
  <c r="AU342" i="66"/>
  <c r="AV342" i="66"/>
  <c r="AW342" i="66"/>
  <c r="AT343" i="66"/>
  <c r="AU343" i="66"/>
  <c r="AV343" i="66"/>
  <c r="AW343" i="66"/>
  <c r="AT344" i="66"/>
  <c r="AU344" i="66"/>
  <c r="AV344" i="66"/>
  <c r="AW344" i="66"/>
  <c r="AT345" i="66"/>
  <c r="AU345" i="66"/>
  <c r="AV345" i="66"/>
  <c r="AW345" i="66"/>
  <c r="AT346" i="66"/>
  <c r="AU346" i="66"/>
  <c r="AV346" i="66"/>
  <c r="AW346" i="66"/>
  <c r="AT347" i="66"/>
  <c r="AU347" i="66"/>
  <c r="AV347" i="66"/>
  <c r="AW347" i="66"/>
  <c r="AT348" i="66"/>
  <c r="AU348" i="66"/>
  <c r="AV348" i="66"/>
  <c r="AW348" i="66"/>
  <c r="AT349" i="66"/>
  <c r="AU349" i="66"/>
  <c r="AV349" i="66"/>
  <c r="AW349" i="66"/>
  <c r="AT350" i="66"/>
  <c r="AU350" i="66"/>
  <c r="AV350" i="66"/>
  <c r="AW350" i="66"/>
  <c r="AT351" i="66"/>
  <c r="AU351" i="66"/>
  <c r="AV351" i="66"/>
  <c r="AW351" i="66"/>
  <c r="AT352" i="66"/>
  <c r="AU352" i="66"/>
  <c r="AV352" i="66"/>
  <c r="AW352" i="66"/>
  <c r="AT353" i="66"/>
  <c r="AU353" i="66"/>
  <c r="AV353" i="66"/>
  <c r="AW353" i="66"/>
  <c r="AT354" i="66"/>
  <c r="AU354" i="66"/>
  <c r="AV354" i="66"/>
  <c r="AW354" i="66"/>
  <c r="AT355" i="66"/>
  <c r="AU355" i="66"/>
  <c r="AV355" i="66"/>
  <c r="AW355" i="66"/>
  <c r="AT356" i="66"/>
  <c r="AU356" i="66"/>
  <c r="AV356" i="66"/>
  <c r="AW356" i="66"/>
  <c r="AT357" i="66"/>
  <c r="AU357" i="66"/>
  <c r="AV357" i="66"/>
  <c r="AW357" i="66"/>
  <c r="AT358" i="66"/>
  <c r="AU358" i="66"/>
  <c r="AV358" i="66"/>
  <c r="AW358" i="66"/>
  <c r="AT359" i="66"/>
  <c r="AU359" i="66"/>
  <c r="AV359" i="66"/>
  <c r="AW359" i="66"/>
  <c r="AT360" i="66"/>
  <c r="AU360" i="66"/>
  <c r="AV360" i="66"/>
  <c r="AW360" i="66"/>
  <c r="AT361" i="66"/>
  <c r="AU361" i="66"/>
  <c r="AV361" i="66"/>
  <c r="AW361" i="66"/>
  <c r="AT362" i="66"/>
  <c r="AU362" i="66"/>
  <c r="AV362" i="66"/>
  <c r="AW362" i="66"/>
  <c r="AT363" i="66"/>
  <c r="AU363" i="66"/>
  <c r="AV363" i="66"/>
  <c r="AW363" i="66"/>
  <c r="AT364" i="66"/>
  <c r="AU364" i="66"/>
  <c r="AV364" i="66"/>
  <c r="AW364" i="66"/>
  <c r="AT365" i="66"/>
  <c r="AU365" i="66"/>
  <c r="AV365" i="66"/>
  <c r="AW365" i="66"/>
  <c r="AT366" i="66"/>
  <c r="AU366" i="66"/>
  <c r="AV366" i="66"/>
  <c r="AW366" i="66"/>
  <c r="AT367" i="66"/>
  <c r="AU367" i="66"/>
  <c r="AV367" i="66"/>
  <c r="AW367" i="66"/>
  <c r="AT368" i="66"/>
  <c r="AU368" i="66"/>
  <c r="AV368" i="66"/>
  <c r="AW368" i="66"/>
  <c r="AT369" i="66"/>
  <c r="AU369" i="66"/>
  <c r="AV369" i="66"/>
  <c r="AW369" i="66"/>
  <c r="AT370" i="66"/>
  <c r="AU370" i="66"/>
  <c r="AV370" i="66"/>
  <c r="AW370" i="66"/>
  <c r="AT371" i="66"/>
  <c r="AU371" i="66"/>
  <c r="AV371" i="66"/>
  <c r="AW371" i="66"/>
  <c r="AT372" i="66"/>
  <c r="AU372" i="66"/>
  <c r="AV372" i="66"/>
  <c r="AW372" i="66"/>
  <c r="AT373" i="66"/>
  <c r="AU373" i="66"/>
  <c r="AV373" i="66"/>
  <c r="AW373" i="66"/>
  <c r="AT374" i="66"/>
  <c r="AU374" i="66"/>
  <c r="AV374" i="66"/>
  <c r="AW374" i="66"/>
  <c r="AT375" i="66"/>
  <c r="AU375" i="66"/>
  <c r="AV375" i="66"/>
  <c r="AW375" i="66"/>
  <c r="AT376" i="66"/>
  <c r="AU376" i="66"/>
  <c r="AV376" i="66"/>
  <c r="AW376" i="66"/>
  <c r="AT377" i="66"/>
  <c r="AU377" i="66"/>
  <c r="AV377" i="66"/>
  <c r="AW377" i="66"/>
  <c r="AT378" i="66"/>
  <c r="AU378" i="66"/>
  <c r="AV378" i="66"/>
  <c r="AW378" i="66"/>
  <c r="AT379" i="66"/>
  <c r="AU379" i="66"/>
  <c r="AV379" i="66"/>
  <c r="AW379" i="66"/>
  <c r="AT380" i="66"/>
  <c r="AU380" i="66"/>
  <c r="AI380" i="66" s="1"/>
  <c r="AV380" i="66"/>
  <c r="AW380" i="66"/>
  <c r="AT381" i="66"/>
  <c r="AU381" i="66"/>
  <c r="AV381" i="66"/>
  <c r="AW381" i="66"/>
  <c r="AT382" i="66"/>
  <c r="AU382" i="66"/>
  <c r="AV382" i="66"/>
  <c r="AW382" i="66"/>
  <c r="AT383" i="66"/>
  <c r="AU383" i="66"/>
  <c r="AV383" i="66"/>
  <c r="AW383" i="66"/>
  <c r="AT384" i="66"/>
  <c r="AU384" i="66"/>
  <c r="AV384" i="66"/>
  <c r="AW384" i="66"/>
  <c r="AT385" i="66"/>
  <c r="AU385" i="66"/>
  <c r="AV385" i="66"/>
  <c r="AW385" i="66"/>
  <c r="AT386" i="66"/>
  <c r="AU386" i="66"/>
  <c r="AV386" i="66"/>
  <c r="AW386" i="66"/>
  <c r="AT387" i="66"/>
  <c r="AU387" i="66"/>
  <c r="AV387" i="66"/>
  <c r="AW387" i="66"/>
  <c r="AT388" i="66"/>
  <c r="AU388" i="66"/>
  <c r="AV388" i="66"/>
  <c r="AW388" i="66"/>
  <c r="AT389" i="66"/>
  <c r="AU389" i="66"/>
  <c r="AV389" i="66"/>
  <c r="AW389" i="66"/>
  <c r="AT390" i="66"/>
  <c r="AU390" i="66"/>
  <c r="AV390" i="66"/>
  <c r="AW390" i="66"/>
  <c r="AT391" i="66"/>
  <c r="AU391" i="66"/>
  <c r="AV391" i="66"/>
  <c r="AW391" i="66"/>
  <c r="AT392" i="66"/>
  <c r="AU392" i="66"/>
  <c r="AV392" i="66"/>
  <c r="AW392" i="66"/>
  <c r="AT393" i="66"/>
  <c r="AU393" i="66"/>
  <c r="AV393" i="66"/>
  <c r="AW393" i="66"/>
  <c r="AT394" i="66"/>
  <c r="AU394" i="66"/>
  <c r="AV394" i="66"/>
  <c r="AW394" i="66"/>
  <c r="AT395" i="66"/>
  <c r="AU395" i="66"/>
  <c r="AV395" i="66"/>
  <c r="AW395" i="66"/>
  <c r="AT396" i="66"/>
  <c r="AU396" i="66"/>
  <c r="AV396" i="66"/>
  <c r="AW396" i="66"/>
  <c r="AT397" i="66"/>
  <c r="AU397" i="66"/>
  <c r="AV397" i="66"/>
  <c r="AW397" i="66"/>
  <c r="AT398" i="66"/>
  <c r="AU398" i="66"/>
  <c r="AV398" i="66"/>
  <c r="AW398" i="66"/>
  <c r="AT399" i="66"/>
  <c r="AU399" i="66"/>
  <c r="AV399" i="66"/>
  <c r="AW399" i="66"/>
  <c r="AT400" i="66"/>
  <c r="AU400" i="66"/>
  <c r="AV400" i="66"/>
  <c r="AW400" i="66"/>
  <c r="AT401" i="66"/>
  <c r="AU401" i="66"/>
  <c r="AV401" i="66"/>
  <c r="AW401" i="66"/>
  <c r="AT402" i="66"/>
  <c r="AU402" i="66"/>
  <c r="AV402" i="66"/>
  <c r="AW402" i="66"/>
  <c r="AT403" i="66"/>
  <c r="AU403" i="66"/>
  <c r="AV403" i="66"/>
  <c r="AK403" i="66" s="1"/>
  <c r="AW403" i="66"/>
  <c r="AT404" i="66"/>
  <c r="AU404" i="66"/>
  <c r="AV404" i="66"/>
  <c r="AK404" i="66" s="1"/>
  <c r="AW404" i="66"/>
  <c r="AT405" i="66"/>
  <c r="AU405" i="66"/>
  <c r="AV405" i="66"/>
  <c r="AK405" i="66" s="1"/>
  <c r="AW405" i="66"/>
  <c r="AT406" i="66"/>
  <c r="AU406" i="66"/>
  <c r="AV406" i="66"/>
  <c r="AW406" i="66"/>
  <c r="AT407" i="66"/>
  <c r="AU407" i="66"/>
  <c r="AV407" i="66"/>
  <c r="AK407" i="66" s="1"/>
  <c r="AW407" i="66"/>
  <c r="AT408" i="66"/>
  <c r="AU408" i="66"/>
  <c r="AV408" i="66"/>
  <c r="AJ408" i="66" s="1"/>
  <c r="AW408" i="66"/>
  <c r="AT409" i="66"/>
  <c r="AU409" i="66"/>
  <c r="AV409" i="66"/>
  <c r="AJ409" i="66" s="1"/>
  <c r="AW409" i="66"/>
  <c r="AT410" i="66"/>
  <c r="AU410" i="66"/>
  <c r="AV410" i="66"/>
  <c r="AJ410" i="66" s="1"/>
  <c r="AW410" i="66"/>
  <c r="AT411" i="66"/>
  <c r="AU411" i="66"/>
  <c r="AV411" i="66"/>
  <c r="AK411" i="66" s="1"/>
  <c r="AW411" i="66"/>
  <c r="AT412" i="66"/>
  <c r="AU412" i="66"/>
  <c r="AV412" i="66"/>
  <c r="AJ412" i="66" s="1"/>
  <c r="AW412" i="66"/>
  <c r="AT413" i="66"/>
  <c r="AU413" i="66"/>
  <c r="AV413" i="66"/>
  <c r="AJ413" i="66" s="1"/>
  <c r="AW413" i="66"/>
  <c r="AT414" i="66"/>
  <c r="AU414" i="66"/>
  <c r="AV414" i="66"/>
  <c r="AW414" i="66"/>
  <c r="AM414" i="66" s="1"/>
  <c r="AT415" i="66"/>
  <c r="AU415" i="66"/>
  <c r="AV415" i="66"/>
  <c r="AW415" i="66"/>
  <c r="AL415" i="66" s="1"/>
  <c r="AT416" i="66"/>
  <c r="AU416" i="66"/>
  <c r="AV416" i="66"/>
  <c r="AW416" i="66"/>
  <c r="AL416" i="66" s="1"/>
  <c r="AT417" i="66"/>
  <c r="AU417" i="66"/>
  <c r="AV417" i="66"/>
  <c r="AW417" i="66"/>
  <c r="AM417" i="66" s="1"/>
  <c r="AT418" i="66"/>
  <c r="AU418" i="66"/>
  <c r="AV418" i="66"/>
  <c r="AW418" i="66"/>
  <c r="AT419" i="66"/>
  <c r="AU419" i="66"/>
  <c r="AV419" i="66"/>
  <c r="AK419" i="66" s="1"/>
  <c r="AW419" i="66"/>
  <c r="AT420" i="66"/>
  <c r="AU420" i="66"/>
  <c r="AV420" i="66"/>
  <c r="AW420" i="66"/>
  <c r="AT421" i="66"/>
  <c r="AU421" i="66"/>
  <c r="AV421" i="66"/>
  <c r="AW421" i="66"/>
  <c r="AT422" i="66"/>
  <c r="AU422" i="66"/>
  <c r="AV422" i="66"/>
  <c r="AW422" i="66"/>
  <c r="AT423" i="66"/>
  <c r="AU423" i="66"/>
  <c r="AV423" i="66"/>
  <c r="AW423" i="66"/>
  <c r="AT424" i="66"/>
  <c r="AU424" i="66"/>
  <c r="AV424" i="66"/>
  <c r="AW424" i="66"/>
  <c r="AT425" i="66"/>
  <c r="AU425" i="66"/>
  <c r="AV425" i="66"/>
  <c r="AW425" i="66"/>
  <c r="AT426" i="66"/>
  <c r="AU426" i="66"/>
  <c r="AV426" i="66"/>
  <c r="AW426" i="66"/>
  <c r="AT427" i="66"/>
  <c r="AU427" i="66"/>
  <c r="AV427" i="66"/>
  <c r="AW427" i="66"/>
  <c r="AT428" i="66"/>
  <c r="AU428" i="66"/>
  <c r="AV428" i="66"/>
  <c r="AW428" i="66"/>
  <c r="AT429" i="66"/>
  <c r="AU429" i="66"/>
  <c r="AV429" i="66"/>
  <c r="AW429" i="66"/>
  <c r="AT430" i="66"/>
  <c r="AU430" i="66"/>
  <c r="AV430" i="66"/>
  <c r="AW430" i="66"/>
  <c r="AT431" i="66"/>
  <c r="AU431" i="66"/>
  <c r="AV431" i="66"/>
  <c r="AW431" i="66"/>
  <c r="AT432" i="66"/>
  <c r="AU432" i="66"/>
  <c r="AV432" i="66"/>
  <c r="AW432" i="66"/>
  <c r="AT433" i="66"/>
  <c r="AU433" i="66"/>
  <c r="AV433" i="66"/>
  <c r="AW433" i="66"/>
  <c r="AT434" i="66"/>
  <c r="AU434" i="66"/>
  <c r="AV434" i="66"/>
  <c r="AW434" i="66"/>
  <c r="AT435" i="66"/>
  <c r="AU435" i="66"/>
  <c r="AV435" i="66"/>
  <c r="AW435" i="66"/>
  <c r="AT436" i="66"/>
  <c r="AU436" i="66"/>
  <c r="AV436" i="66"/>
  <c r="AW436" i="66"/>
  <c r="AT437" i="66"/>
  <c r="AU437" i="66"/>
  <c r="AV437" i="66"/>
  <c r="AW437" i="66"/>
  <c r="AL437" i="66" s="1"/>
  <c r="AT438" i="66"/>
  <c r="AU438" i="66"/>
  <c r="AV438" i="66"/>
  <c r="AW438" i="66"/>
  <c r="AL438" i="66" s="1"/>
  <c r="AT439" i="66"/>
  <c r="AU439" i="66"/>
  <c r="AV439" i="66"/>
  <c r="AW439" i="66"/>
  <c r="AT440" i="66"/>
  <c r="AU440" i="66"/>
  <c r="AV440" i="66"/>
  <c r="AW440" i="66"/>
  <c r="AT441" i="66"/>
  <c r="AU441" i="66"/>
  <c r="AV441" i="66"/>
  <c r="AW441" i="66"/>
  <c r="AT442" i="66"/>
  <c r="AU442" i="66"/>
  <c r="AV442" i="66"/>
  <c r="AW442" i="66"/>
  <c r="AT443" i="66"/>
  <c r="AU443" i="66"/>
  <c r="AV443" i="66"/>
  <c r="AW443" i="66"/>
  <c r="AT444" i="66"/>
  <c r="AU444" i="66"/>
  <c r="AV444" i="66"/>
  <c r="AW444" i="66"/>
  <c r="AT445" i="66"/>
  <c r="AU445" i="66"/>
  <c r="AV445" i="66"/>
  <c r="AW445" i="66"/>
  <c r="AT446" i="66"/>
  <c r="AU446" i="66"/>
  <c r="AV446" i="66"/>
  <c r="AW446" i="66"/>
  <c r="AT447" i="66"/>
  <c r="AU447" i="66"/>
  <c r="AV447" i="66"/>
  <c r="AJ447" i="66" s="1"/>
  <c r="AW447" i="66"/>
  <c r="AL447" i="66" s="1"/>
  <c r="AT448" i="66"/>
  <c r="AU448" i="66"/>
  <c r="AV448" i="66"/>
  <c r="AJ448" i="66" s="1"/>
  <c r="AW448" i="66"/>
  <c r="AL448" i="66" s="1"/>
  <c r="AT449" i="66"/>
  <c r="AU449" i="66"/>
  <c r="AV449" i="66"/>
  <c r="AK449" i="66" s="1"/>
  <c r="AW449" i="66"/>
  <c r="AL449" i="66" s="1"/>
  <c r="AT450" i="66"/>
  <c r="AU450" i="66"/>
  <c r="AV450" i="66"/>
  <c r="AJ450" i="66" s="1"/>
  <c r="AW450" i="66"/>
  <c r="AM450" i="66" s="1"/>
  <c r="AT451" i="66"/>
  <c r="AU451" i="66"/>
  <c r="AV451" i="66"/>
  <c r="AK451" i="66" s="1"/>
  <c r="AW451" i="66"/>
  <c r="AL451" i="66" s="1"/>
  <c r="AT452" i="66"/>
  <c r="AU452" i="66"/>
  <c r="AV452" i="66"/>
  <c r="AK452" i="66" s="1"/>
  <c r="AW452" i="66"/>
  <c r="AL452" i="66" s="1"/>
  <c r="AT453" i="66"/>
  <c r="AU453" i="66"/>
  <c r="AV453" i="66"/>
  <c r="AK453" i="66" s="1"/>
  <c r="AW453" i="66"/>
  <c r="AL453" i="66" s="1"/>
  <c r="AT454" i="66"/>
  <c r="AU454" i="66"/>
  <c r="AV454" i="66"/>
  <c r="AJ454" i="66" s="1"/>
  <c r="AW454" i="66"/>
  <c r="AM454" i="66" s="1"/>
  <c r="AT455" i="66"/>
  <c r="AU455" i="66"/>
  <c r="AV455" i="66"/>
  <c r="AK455" i="66" s="1"/>
  <c r="AW455" i="66"/>
  <c r="AT456" i="66"/>
  <c r="AU456" i="66"/>
  <c r="AV456" i="66"/>
  <c r="AJ456" i="66" s="1"/>
  <c r="AW456" i="66"/>
  <c r="AL456" i="66" s="1"/>
  <c r="AW185" i="66"/>
  <c r="AJ284" i="66"/>
  <c r="AK406" i="66"/>
  <c r="AK418" i="66"/>
  <c r="AV185" i="66"/>
  <c r="AU185" i="66"/>
  <c r="AT185" i="66"/>
  <c r="AW181" i="66"/>
  <c r="AV181" i="66"/>
  <c r="AU181" i="66"/>
  <c r="AT181" i="66"/>
  <c r="AW178" i="66"/>
  <c r="AV178" i="66"/>
  <c r="AU178" i="66"/>
  <c r="AT178" i="66"/>
  <c r="AT179" i="66" s="1"/>
  <c r="AX178" i="66"/>
  <c r="AT22" i="66"/>
  <c r="AU22" i="66"/>
  <c r="AV22" i="66"/>
  <c r="AW22" i="66"/>
  <c r="AT23" i="66"/>
  <c r="AU23" i="66"/>
  <c r="AV23" i="66"/>
  <c r="AW23" i="66"/>
  <c r="AT24" i="66"/>
  <c r="AU24" i="66"/>
  <c r="AV24" i="66"/>
  <c r="AW24" i="66"/>
  <c r="AT25" i="66"/>
  <c r="AU25" i="66"/>
  <c r="AV25" i="66"/>
  <c r="AW25" i="66"/>
  <c r="AT26" i="66"/>
  <c r="AU26" i="66"/>
  <c r="AV26" i="66"/>
  <c r="AW26" i="66"/>
  <c r="AT27" i="66"/>
  <c r="AU27" i="66"/>
  <c r="AV27" i="66"/>
  <c r="AW27" i="66"/>
  <c r="AT28" i="66"/>
  <c r="AU28" i="66"/>
  <c r="AV28" i="66"/>
  <c r="AW28" i="66"/>
  <c r="AT29" i="66"/>
  <c r="AU29" i="66"/>
  <c r="AV29" i="66"/>
  <c r="AW29" i="66"/>
  <c r="AT30" i="66"/>
  <c r="AU30" i="66"/>
  <c r="AV30" i="66"/>
  <c r="AW30" i="66"/>
  <c r="AT31" i="66"/>
  <c r="AU31" i="66"/>
  <c r="AV31" i="66"/>
  <c r="AW31" i="66"/>
  <c r="AT32" i="66"/>
  <c r="AU32" i="66"/>
  <c r="AV32" i="66"/>
  <c r="AW32" i="66"/>
  <c r="AT33" i="66"/>
  <c r="AU33" i="66"/>
  <c r="AV33" i="66"/>
  <c r="AW33" i="66"/>
  <c r="AT34" i="66"/>
  <c r="AU34" i="66"/>
  <c r="AV34" i="66"/>
  <c r="AW34" i="66"/>
  <c r="AT35" i="66"/>
  <c r="AU35" i="66"/>
  <c r="AV35" i="66"/>
  <c r="AW35" i="66"/>
  <c r="AT36" i="66"/>
  <c r="AU36" i="66"/>
  <c r="AV36" i="66"/>
  <c r="AW36" i="66"/>
  <c r="AT37" i="66"/>
  <c r="AU37" i="66"/>
  <c r="AV37" i="66"/>
  <c r="AW37" i="66"/>
  <c r="AT38" i="66"/>
  <c r="AU38" i="66"/>
  <c r="AV38" i="66"/>
  <c r="AW38" i="66"/>
  <c r="AT39" i="66"/>
  <c r="AU39" i="66"/>
  <c r="AV39" i="66"/>
  <c r="AW39" i="66"/>
  <c r="AT40" i="66"/>
  <c r="AU40" i="66"/>
  <c r="AV40" i="66"/>
  <c r="AW40" i="66"/>
  <c r="AT41" i="66"/>
  <c r="AU41" i="66"/>
  <c r="AV41" i="66"/>
  <c r="AW41" i="66"/>
  <c r="AT42" i="66"/>
  <c r="AU42" i="66"/>
  <c r="AV42" i="66"/>
  <c r="AW42" i="66"/>
  <c r="AT43" i="66"/>
  <c r="AU43" i="66"/>
  <c r="AV43" i="66"/>
  <c r="AW43" i="66"/>
  <c r="AT44" i="66"/>
  <c r="AU44" i="66"/>
  <c r="AV44" i="66"/>
  <c r="AW44" i="66"/>
  <c r="AT45" i="66"/>
  <c r="AU45" i="66"/>
  <c r="AV45" i="66"/>
  <c r="AW45" i="66"/>
  <c r="AT46" i="66"/>
  <c r="AU46" i="66"/>
  <c r="AV46" i="66"/>
  <c r="AW46" i="66"/>
  <c r="AT47" i="66"/>
  <c r="AU47" i="66"/>
  <c r="AH47" i="66" s="1"/>
  <c r="AV47" i="66"/>
  <c r="AW47" i="66"/>
  <c r="AT48" i="66"/>
  <c r="AU48" i="66"/>
  <c r="AV48" i="66"/>
  <c r="AJ48" i="66" s="1"/>
  <c r="AW48" i="66"/>
  <c r="AT49" i="66"/>
  <c r="AU49" i="66"/>
  <c r="AV49" i="66"/>
  <c r="AW49" i="66"/>
  <c r="AT50" i="66"/>
  <c r="AU50" i="66"/>
  <c r="AV50" i="66"/>
  <c r="AW50" i="66"/>
  <c r="AT51" i="66"/>
  <c r="AU51" i="66"/>
  <c r="AV51" i="66"/>
  <c r="AW51" i="66"/>
  <c r="AT52" i="66"/>
  <c r="AU52" i="66"/>
  <c r="AV52" i="66"/>
  <c r="AW52" i="66"/>
  <c r="AT53" i="66"/>
  <c r="AU53" i="66"/>
  <c r="AV53" i="66"/>
  <c r="AW53" i="66"/>
  <c r="AT54" i="66"/>
  <c r="AU54" i="66"/>
  <c r="AV54" i="66"/>
  <c r="AW54" i="66"/>
  <c r="AT55" i="66"/>
  <c r="AU55" i="66"/>
  <c r="AV55" i="66"/>
  <c r="AW55" i="66"/>
  <c r="AT56" i="66"/>
  <c r="AU56" i="66"/>
  <c r="AV56" i="66"/>
  <c r="AW56" i="66"/>
  <c r="AT57" i="66"/>
  <c r="AU57" i="66"/>
  <c r="AV57" i="66"/>
  <c r="AW57" i="66"/>
  <c r="AT58" i="66"/>
  <c r="AU58" i="66"/>
  <c r="AV58" i="66"/>
  <c r="AW58" i="66"/>
  <c r="AT59" i="66"/>
  <c r="AU59" i="66"/>
  <c r="AV59" i="66"/>
  <c r="AW59" i="66"/>
  <c r="AT60" i="66"/>
  <c r="AU60" i="66"/>
  <c r="AV60" i="66"/>
  <c r="AW60" i="66"/>
  <c r="AT61" i="66"/>
  <c r="AU61" i="66"/>
  <c r="AV61" i="66"/>
  <c r="AW61" i="66"/>
  <c r="AT62" i="66"/>
  <c r="AU62" i="66"/>
  <c r="AV62" i="66"/>
  <c r="AW62" i="66"/>
  <c r="AT63" i="66"/>
  <c r="AU63" i="66"/>
  <c r="AV63" i="66"/>
  <c r="AW63" i="66"/>
  <c r="AT64" i="66"/>
  <c r="AU64" i="66"/>
  <c r="AV64" i="66"/>
  <c r="AW64" i="66"/>
  <c r="AT65" i="66"/>
  <c r="AU65" i="66"/>
  <c r="AV65" i="66"/>
  <c r="AW65" i="66"/>
  <c r="AT66" i="66"/>
  <c r="AU66" i="66"/>
  <c r="AV66" i="66"/>
  <c r="AW66" i="66"/>
  <c r="AT67" i="66"/>
  <c r="AU67" i="66"/>
  <c r="AV67" i="66"/>
  <c r="AW67" i="66"/>
  <c r="AT68" i="66"/>
  <c r="AU68" i="66"/>
  <c r="AV68" i="66"/>
  <c r="AW68" i="66"/>
  <c r="AT69" i="66"/>
  <c r="AU69" i="66"/>
  <c r="AV69" i="66"/>
  <c r="AW69" i="66"/>
  <c r="AT70" i="66"/>
  <c r="AU70" i="66"/>
  <c r="AV70" i="66"/>
  <c r="AW70" i="66"/>
  <c r="AT71" i="66"/>
  <c r="AU71" i="66"/>
  <c r="AV71" i="66"/>
  <c r="AW71" i="66"/>
  <c r="AT72" i="66"/>
  <c r="AU72" i="66"/>
  <c r="AV72" i="66"/>
  <c r="AW72" i="66"/>
  <c r="AT73" i="66"/>
  <c r="AU73" i="66"/>
  <c r="AV73" i="66"/>
  <c r="AW73" i="66"/>
  <c r="AT74" i="66"/>
  <c r="AU74" i="66"/>
  <c r="AV74" i="66"/>
  <c r="AW74" i="66"/>
  <c r="AT75" i="66"/>
  <c r="AU75" i="66"/>
  <c r="AV75" i="66"/>
  <c r="AW75" i="66"/>
  <c r="AT76" i="66"/>
  <c r="AU76" i="66"/>
  <c r="AV76" i="66"/>
  <c r="AW76" i="66"/>
  <c r="AT77" i="66"/>
  <c r="AU77" i="66"/>
  <c r="AV77" i="66"/>
  <c r="AW77" i="66"/>
  <c r="AT78" i="66"/>
  <c r="AU78" i="66"/>
  <c r="AV78" i="66"/>
  <c r="AW78" i="66"/>
  <c r="AT79" i="66"/>
  <c r="AU79" i="66"/>
  <c r="AV79" i="66"/>
  <c r="AW79" i="66"/>
  <c r="AT80" i="66"/>
  <c r="AU80" i="66"/>
  <c r="AV80" i="66"/>
  <c r="AW80" i="66"/>
  <c r="AT81" i="66"/>
  <c r="AU81" i="66"/>
  <c r="AV81" i="66"/>
  <c r="AW81" i="66"/>
  <c r="AT82" i="66"/>
  <c r="AU82" i="66"/>
  <c r="AV82" i="66"/>
  <c r="AW82" i="66"/>
  <c r="AT83" i="66"/>
  <c r="AU83" i="66"/>
  <c r="AV83" i="66"/>
  <c r="AW83" i="66"/>
  <c r="AT84" i="66"/>
  <c r="AU84" i="66"/>
  <c r="AV84" i="66"/>
  <c r="AW84" i="66"/>
  <c r="AT85" i="66"/>
  <c r="AU85" i="66"/>
  <c r="AV85" i="66"/>
  <c r="AW85" i="66"/>
  <c r="AT86" i="66"/>
  <c r="AU86" i="66"/>
  <c r="AV86" i="66"/>
  <c r="AW86" i="66"/>
  <c r="AT87" i="66"/>
  <c r="AU87" i="66"/>
  <c r="AV87" i="66"/>
  <c r="AW87" i="66"/>
  <c r="AT88" i="66"/>
  <c r="AU88" i="66"/>
  <c r="AV88" i="66"/>
  <c r="AW88" i="66"/>
  <c r="AT89" i="66"/>
  <c r="AU89" i="66"/>
  <c r="AV89" i="66"/>
  <c r="AW89" i="66"/>
  <c r="AT90" i="66"/>
  <c r="AU90" i="66"/>
  <c r="AV90" i="66"/>
  <c r="AW90" i="66"/>
  <c r="AT91" i="66"/>
  <c r="AU91" i="66"/>
  <c r="AV91" i="66"/>
  <c r="AW91" i="66"/>
  <c r="AT92" i="66"/>
  <c r="AU92" i="66"/>
  <c r="AV92" i="66"/>
  <c r="AW92" i="66"/>
  <c r="AT93" i="66"/>
  <c r="AU93" i="66"/>
  <c r="AV93" i="66"/>
  <c r="AW93" i="66"/>
  <c r="AT94" i="66"/>
  <c r="AU94" i="66"/>
  <c r="AV94" i="66"/>
  <c r="AW94" i="66"/>
  <c r="AT95" i="66"/>
  <c r="AU95" i="66"/>
  <c r="AV95" i="66"/>
  <c r="AW95" i="66"/>
  <c r="AT96" i="66"/>
  <c r="AU96" i="66"/>
  <c r="AV96" i="66"/>
  <c r="AW96" i="66"/>
  <c r="AT97" i="66"/>
  <c r="AU97" i="66"/>
  <c r="AV97" i="66"/>
  <c r="AW97" i="66"/>
  <c r="AT98" i="66"/>
  <c r="AU98" i="66"/>
  <c r="AV98" i="66"/>
  <c r="AW98" i="66"/>
  <c r="AT99" i="66"/>
  <c r="AU99" i="66"/>
  <c r="AV99" i="66"/>
  <c r="AW99" i="66"/>
  <c r="AT100" i="66"/>
  <c r="AU100" i="66"/>
  <c r="AV100" i="66"/>
  <c r="AW100" i="66"/>
  <c r="AT101" i="66"/>
  <c r="AU101" i="66"/>
  <c r="AV101" i="66"/>
  <c r="AW101" i="66"/>
  <c r="AT102" i="66"/>
  <c r="AU102" i="66"/>
  <c r="AV102" i="66"/>
  <c r="AW102" i="66"/>
  <c r="AT103" i="66"/>
  <c r="AU103" i="66"/>
  <c r="AV103" i="66"/>
  <c r="AW103" i="66"/>
  <c r="AT104" i="66"/>
  <c r="AU104" i="66"/>
  <c r="AV104" i="66"/>
  <c r="AW104" i="66"/>
  <c r="AT105" i="66"/>
  <c r="AU105" i="66"/>
  <c r="AV105" i="66"/>
  <c r="AW105" i="66"/>
  <c r="AT106" i="66"/>
  <c r="AU106" i="66"/>
  <c r="AV106" i="66"/>
  <c r="AW106" i="66"/>
  <c r="AT107" i="66"/>
  <c r="AU107" i="66"/>
  <c r="AV107" i="66"/>
  <c r="AW107" i="66"/>
  <c r="AT108" i="66"/>
  <c r="AU108" i="66"/>
  <c r="AV108" i="66"/>
  <c r="AW108" i="66"/>
  <c r="AT109" i="66"/>
  <c r="AU109" i="66"/>
  <c r="AV109" i="66"/>
  <c r="AW109" i="66"/>
  <c r="AT110" i="66"/>
  <c r="AU110" i="66"/>
  <c r="AV110" i="66"/>
  <c r="AW110" i="66"/>
  <c r="AT111" i="66"/>
  <c r="AU111" i="66"/>
  <c r="AV111" i="66"/>
  <c r="AW111" i="66"/>
  <c r="AT112" i="66"/>
  <c r="AU112" i="66"/>
  <c r="AV112" i="66"/>
  <c r="AW112" i="66"/>
  <c r="AT113" i="66"/>
  <c r="AU113" i="66"/>
  <c r="AV113" i="66"/>
  <c r="AW113" i="66"/>
  <c r="AT114" i="66"/>
  <c r="AU114" i="66"/>
  <c r="AV114" i="66"/>
  <c r="AW114" i="66"/>
  <c r="AT115" i="66"/>
  <c r="AU115" i="66"/>
  <c r="AV115" i="66"/>
  <c r="AW115" i="66"/>
  <c r="AT116" i="66"/>
  <c r="AU116" i="66"/>
  <c r="AV116" i="66"/>
  <c r="AW116" i="66"/>
  <c r="AT117" i="66"/>
  <c r="AU117" i="66"/>
  <c r="AV117" i="66"/>
  <c r="AW117" i="66"/>
  <c r="AT118" i="66"/>
  <c r="AU118" i="66"/>
  <c r="AV118" i="66"/>
  <c r="AW118" i="66"/>
  <c r="AT119" i="66"/>
  <c r="AU119" i="66"/>
  <c r="AV119" i="66"/>
  <c r="AW119" i="66"/>
  <c r="AT120" i="66"/>
  <c r="AU120" i="66"/>
  <c r="AV120" i="66"/>
  <c r="AW120" i="66"/>
  <c r="AT121" i="66"/>
  <c r="AU121" i="66"/>
  <c r="AV121" i="66"/>
  <c r="AW121" i="66"/>
  <c r="AT122" i="66"/>
  <c r="AU122" i="66"/>
  <c r="AH122" i="66" s="1"/>
  <c r="AV122" i="66"/>
  <c r="AW122" i="66"/>
  <c r="AT123" i="66"/>
  <c r="AU123" i="66"/>
  <c r="AV123" i="66"/>
  <c r="AW123" i="66"/>
  <c r="AT124" i="66"/>
  <c r="AU124" i="66"/>
  <c r="AV124" i="66"/>
  <c r="AW124" i="66"/>
  <c r="AT125" i="66"/>
  <c r="AU125" i="66"/>
  <c r="AV125" i="66"/>
  <c r="AW125" i="66"/>
  <c r="AT126" i="66"/>
  <c r="AU126" i="66"/>
  <c r="AV126" i="66"/>
  <c r="AW126" i="66"/>
  <c r="AT127" i="66"/>
  <c r="AU127" i="66"/>
  <c r="AV127" i="66"/>
  <c r="AW127" i="66"/>
  <c r="AT128" i="66"/>
  <c r="AU128" i="66"/>
  <c r="AV128" i="66"/>
  <c r="AW128" i="66"/>
  <c r="AT129" i="66"/>
  <c r="AU129" i="66"/>
  <c r="AV129" i="66"/>
  <c r="AW129" i="66"/>
  <c r="AT130" i="66"/>
  <c r="AU130" i="66"/>
  <c r="AV130" i="66"/>
  <c r="AW130" i="66"/>
  <c r="AT131" i="66"/>
  <c r="AU131" i="66"/>
  <c r="AV131" i="66"/>
  <c r="AW131" i="66"/>
  <c r="AT132" i="66"/>
  <c r="AU132" i="66"/>
  <c r="AV132" i="66"/>
  <c r="AW132" i="66"/>
  <c r="AT133" i="66"/>
  <c r="AU133" i="66"/>
  <c r="AV133" i="66"/>
  <c r="AW133" i="66"/>
  <c r="AT134" i="66"/>
  <c r="AU134" i="66"/>
  <c r="AV134" i="66"/>
  <c r="AW134" i="66"/>
  <c r="AT135" i="66"/>
  <c r="AU135" i="66"/>
  <c r="AV135" i="66"/>
  <c r="AW135" i="66"/>
  <c r="AT136" i="66"/>
  <c r="AU136" i="66"/>
  <c r="AV136" i="66"/>
  <c r="AW136" i="66"/>
  <c r="AT137" i="66"/>
  <c r="AU137" i="66"/>
  <c r="AV137" i="66"/>
  <c r="AW137" i="66"/>
  <c r="AT138" i="66"/>
  <c r="AU138" i="66"/>
  <c r="AH138" i="66" s="1"/>
  <c r="AV138" i="66"/>
  <c r="AW138" i="66"/>
  <c r="AT139" i="66"/>
  <c r="AU139" i="66"/>
  <c r="AV139" i="66"/>
  <c r="AJ139" i="66" s="1"/>
  <c r="AW139" i="66"/>
  <c r="AT140" i="66"/>
  <c r="AU140" i="66"/>
  <c r="AI140" i="66" s="1"/>
  <c r="AV140" i="66"/>
  <c r="AJ140" i="66" s="1"/>
  <c r="AW140" i="66"/>
  <c r="AT141" i="66"/>
  <c r="AU141" i="66"/>
  <c r="AV141" i="66"/>
  <c r="AW141" i="66"/>
  <c r="AT142" i="66"/>
  <c r="AU142" i="66"/>
  <c r="AV142" i="66"/>
  <c r="AW142" i="66"/>
  <c r="AT143" i="66"/>
  <c r="AU143" i="66"/>
  <c r="AV143" i="66"/>
  <c r="AW143" i="66"/>
  <c r="AT144" i="66"/>
  <c r="AU144" i="66"/>
  <c r="AV144" i="66"/>
  <c r="AW144" i="66"/>
  <c r="AT145" i="66"/>
  <c r="AU145" i="66"/>
  <c r="AV145" i="66"/>
  <c r="AW145" i="66"/>
  <c r="AT146" i="66"/>
  <c r="AU146" i="66"/>
  <c r="AV146" i="66"/>
  <c r="AW146" i="66"/>
  <c r="AT147" i="66"/>
  <c r="AU147" i="66"/>
  <c r="AV147" i="66"/>
  <c r="AW147" i="66"/>
  <c r="AT148" i="66"/>
  <c r="AU148" i="66"/>
  <c r="AV148" i="66"/>
  <c r="AW148" i="66"/>
  <c r="AT149" i="66"/>
  <c r="AU149" i="66"/>
  <c r="AV149" i="66"/>
  <c r="AW149" i="66"/>
  <c r="AT150" i="66"/>
  <c r="AU150" i="66"/>
  <c r="AV150" i="66"/>
  <c r="AW150" i="66"/>
  <c r="AT151" i="66"/>
  <c r="AU151" i="66"/>
  <c r="AV151" i="66"/>
  <c r="AW151" i="66"/>
  <c r="AT152" i="66"/>
  <c r="AU152" i="66"/>
  <c r="AV152" i="66"/>
  <c r="AW152" i="66"/>
  <c r="AT153" i="66"/>
  <c r="AU153" i="66"/>
  <c r="AV153" i="66"/>
  <c r="AW153" i="66"/>
  <c r="AT154" i="66"/>
  <c r="AU154" i="66"/>
  <c r="AV154" i="66"/>
  <c r="AW154" i="66"/>
  <c r="AT155" i="66"/>
  <c r="AU155" i="66"/>
  <c r="AV155" i="66"/>
  <c r="AW155" i="66"/>
  <c r="AT156" i="66"/>
  <c r="AU156" i="66"/>
  <c r="AV156" i="66"/>
  <c r="AW156" i="66"/>
  <c r="AT157" i="66"/>
  <c r="AU157" i="66"/>
  <c r="AV157" i="66"/>
  <c r="AW157" i="66"/>
  <c r="AT158" i="66"/>
  <c r="AU158" i="66"/>
  <c r="AV158" i="66"/>
  <c r="AW158" i="66"/>
  <c r="AT159" i="66"/>
  <c r="AU159" i="66"/>
  <c r="AV159" i="66"/>
  <c r="AW159" i="66"/>
  <c r="AT160" i="66"/>
  <c r="AU160" i="66"/>
  <c r="AV160" i="66"/>
  <c r="AW160" i="66"/>
  <c r="AT161" i="66"/>
  <c r="AU161" i="66"/>
  <c r="AV161" i="66"/>
  <c r="AW161" i="66"/>
  <c r="AT162" i="66"/>
  <c r="AU162" i="66"/>
  <c r="AV162" i="66"/>
  <c r="AW162" i="66"/>
  <c r="AT163" i="66"/>
  <c r="AU163" i="66"/>
  <c r="AV163" i="66"/>
  <c r="AW163" i="66"/>
  <c r="AT164" i="66"/>
  <c r="AU164" i="66"/>
  <c r="AV164" i="66"/>
  <c r="AW164" i="66"/>
  <c r="AT165" i="66"/>
  <c r="AU165" i="66"/>
  <c r="AV165" i="66"/>
  <c r="AW165" i="66"/>
  <c r="AT166" i="66"/>
  <c r="AU166" i="66"/>
  <c r="AV166" i="66"/>
  <c r="AW166" i="66"/>
  <c r="AT167" i="66"/>
  <c r="AU167" i="66"/>
  <c r="AV167" i="66"/>
  <c r="AW167" i="66"/>
  <c r="AT168" i="66"/>
  <c r="AU168" i="66"/>
  <c r="AV168" i="66"/>
  <c r="AW168" i="66"/>
  <c r="AT169" i="66"/>
  <c r="AU169" i="66"/>
  <c r="AV169" i="66"/>
  <c r="AW169" i="66"/>
  <c r="AT170" i="66"/>
  <c r="AU170" i="66"/>
  <c r="AV170" i="66"/>
  <c r="AW170" i="66"/>
  <c r="AT171" i="66"/>
  <c r="AU171" i="66"/>
  <c r="AH171" i="66" s="1"/>
  <c r="AV171" i="66"/>
  <c r="AW171" i="66"/>
  <c r="AT172" i="66"/>
  <c r="AU172" i="66"/>
  <c r="AV172" i="66"/>
  <c r="AW172" i="66"/>
  <c r="AT173" i="66"/>
  <c r="AU173" i="66"/>
  <c r="AV173" i="66"/>
  <c r="AW173" i="66"/>
  <c r="AT174" i="66"/>
  <c r="AU174" i="66"/>
  <c r="AV174" i="66"/>
  <c r="AW174" i="66"/>
  <c r="AT175" i="66"/>
  <c r="AU175" i="66"/>
  <c r="AV175" i="66"/>
  <c r="AW175" i="66"/>
  <c r="AW21" i="66"/>
  <c r="AV21" i="66"/>
  <c r="AU21" i="66"/>
  <c r="AT21" i="66"/>
  <c r="AT176" i="66" s="1"/>
  <c r="AF21" i="66"/>
  <c r="AE19" i="66"/>
  <c r="AX185" i="66"/>
  <c r="AY185" i="66"/>
  <c r="AX186" i="66"/>
  <c r="AY186" i="66"/>
  <c r="AX187" i="66"/>
  <c r="AY187" i="66"/>
  <c r="AX188" i="66"/>
  <c r="AY188" i="66"/>
  <c r="AX189" i="66"/>
  <c r="AY189" i="66"/>
  <c r="AX190" i="66"/>
  <c r="AY190" i="66"/>
  <c r="AX191" i="66"/>
  <c r="AY191" i="66"/>
  <c r="AX192" i="66"/>
  <c r="AY192" i="66"/>
  <c r="AX193" i="66"/>
  <c r="AY193" i="66"/>
  <c r="AX194" i="66"/>
  <c r="AY194" i="66"/>
  <c r="AX195" i="66"/>
  <c r="AY195" i="66"/>
  <c r="AX196" i="66"/>
  <c r="AY196" i="66"/>
  <c r="AX197" i="66"/>
  <c r="AY197" i="66"/>
  <c r="AX198" i="66"/>
  <c r="AY198" i="66"/>
  <c r="AX199" i="66"/>
  <c r="AY199" i="66"/>
  <c r="AX200" i="66"/>
  <c r="AY200" i="66"/>
  <c r="AX201" i="66"/>
  <c r="AY201" i="66"/>
  <c r="AX202" i="66"/>
  <c r="AY202" i="66"/>
  <c r="AX203" i="66"/>
  <c r="AY203" i="66"/>
  <c r="AX204" i="66"/>
  <c r="AY204" i="66"/>
  <c r="AX205" i="66"/>
  <c r="AY205" i="66"/>
  <c r="AX206" i="66"/>
  <c r="AY206" i="66"/>
  <c r="AX207" i="66"/>
  <c r="AY207" i="66"/>
  <c r="AX208" i="66"/>
  <c r="AY208" i="66"/>
  <c r="AX209" i="66"/>
  <c r="AY209" i="66"/>
  <c r="AX210" i="66"/>
  <c r="AY210" i="66"/>
  <c r="AX211" i="66"/>
  <c r="AY211" i="66"/>
  <c r="AX212" i="66"/>
  <c r="AY212" i="66"/>
  <c r="AX213" i="66"/>
  <c r="AY213" i="66"/>
  <c r="AX214" i="66"/>
  <c r="AY214" i="66"/>
  <c r="AX215" i="66"/>
  <c r="AY215" i="66"/>
  <c r="AX216" i="66"/>
  <c r="AY216" i="66"/>
  <c r="AX217" i="66"/>
  <c r="AY217" i="66"/>
  <c r="AX218" i="66"/>
  <c r="AY218" i="66"/>
  <c r="AX219" i="66"/>
  <c r="AY219" i="66"/>
  <c r="AX220" i="66"/>
  <c r="AY220" i="66"/>
  <c r="AX221" i="66"/>
  <c r="AY221" i="66"/>
  <c r="AX222" i="66"/>
  <c r="AY222" i="66"/>
  <c r="AX223" i="66"/>
  <c r="AY223" i="66"/>
  <c r="AX224" i="66"/>
  <c r="AY224" i="66"/>
  <c r="AX225" i="66"/>
  <c r="AY225" i="66"/>
  <c r="AX226" i="66"/>
  <c r="AY226" i="66"/>
  <c r="AX227" i="66"/>
  <c r="AY227" i="66"/>
  <c r="AX228" i="66"/>
  <c r="AY228" i="66"/>
  <c r="AX229" i="66"/>
  <c r="AY229" i="66"/>
  <c r="AX230" i="66"/>
  <c r="AY230" i="66"/>
  <c r="AX231" i="66"/>
  <c r="AY231" i="66"/>
  <c r="AX232" i="66"/>
  <c r="AY232" i="66"/>
  <c r="AX233" i="66"/>
  <c r="AY233" i="66"/>
  <c r="AX234" i="66"/>
  <c r="AY234" i="66"/>
  <c r="AX235" i="66"/>
  <c r="AY235" i="66"/>
  <c r="AX236" i="66"/>
  <c r="AY236" i="66"/>
  <c r="AX237" i="66"/>
  <c r="AY237" i="66"/>
  <c r="AX238" i="66"/>
  <c r="AY238" i="66"/>
  <c r="AX239" i="66"/>
  <c r="AY239" i="66"/>
  <c r="AX240" i="66"/>
  <c r="AY240" i="66"/>
  <c r="AX241" i="66"/>
  <c r="AY241" i="66"/>
  <c r="AX242" i="66"/>
  <c r="AY242" i="66"/>
  <c r="AX243" i="66"/>
  <c r="AY243" i="66"/>
  <c r="AX244" i="66"/>
  <c r="AY244" i="66"/>
  <c r="AX245" i="66"/>
  <c r="AY245" i="66"/>
  <c r="AX246" i="66"/>
  <c r="AY246" i="66"/>
  <c r="AX247" i="66"/>
  <c r="AY247" i="66"/>
  <c r="AX248" i="66"/>
  <c r="AY248" i="66"/>
  <c r="AX249" i="66"/>
  <c r="AY249" i="66"/>
  <c r="AX250" i="66"/>
  <c r="AY250" i="66"/>
  <c r="AX251" i="66"/>
  <c r="AY251" i="66"/>
  <c r="AX252" i="66"/>
  <c r="AY252" i="66"/>
  <c r="AX253" i="66"/>
  <c r="AY253" i="66"/>
  <c r="AX254" i="66"/>
  <c r="AY254" i="66"/>
  <c r="AX255" i="66"/>
  <c r="AY255" i="66"/>
  <c r="AX256" i="66"/>
  <c r="AY256" i="66"/>
  <c r="AX257" i="66"/>
  <c r="AY257" i="66"/>
  <c r="AX258" i="66"/>
  <c r="AY258" i="66"/>
  <c r="AX259" i="66"/>
  <c r="AY259" i="66"/>
  <c r="AX260" i="66"/>
  <c r="AY260" i="66"/>
  <c r="AX261" i="66"/>
  <c r="AY261" i="66"/>
  <c r="AX262" i="66"/>
  <c r="AY262" i="66"/>
  <c r="AX263" i="66"/>
  <c r="AY263" i="66"/>
  <c r="AX264" i="66"/>
  <c r="AY264" i="66"/>
  <c r="AX265" i="66"/>
  <c r="AY265" i="66"/>
  <c r="AX266" i="66"/>
  <c r="AY266" i="66"/>
  <c r="AX267" i="66"/>
  <c r="AY267" i="66"/>
  <c r="AX268" i="66"/>
  <c r="AY268" i="66"/>
  <c r="AX269" i="66"/>
  <c r="AY269" i="66"/>
  <c r="AX270" i="66"/>
  <c r="AY270" i="66"/>
  <c r="AX271" i="66"/>
  <c r="AY271" i="66"/>
  <c r="AY272" i="66"/>
  <c r="AX273" i="66"/>
  <c r="AY273" i="66"/>
  <c r="AX274" i="66"/>
  <c r="AY274" i="66"/>
  <c r="AX275" i="66"/>
  <c r="AY275" i="66"/>
  <c r="AX276" i="66"/>
  <c r="AY276" i="66"/>
  <c r="AX277" i="66"/>
  <c r="AY277" i="66"/>
  <c r="AX278" i="66"/>
  <c r="AY278" i="66"/>
  <c r="AX279" i="66"/>
  <c r="AY279" i="66"/>
  <c r="AX280" i="66"/>
  <c r="AY280" i="66"/>
  <c r="AX281" i="66"/>
  <c r="AY281" i="66"/>
  <c r="AX282" i="66"/>
  <c r="AY282" i="66"/>
  <c r="AX283" i="66"/>
  <c r="AY283" i="66"/>
  <c r="AX284" i="66"/>
  <c r="AY284" i="66"/>
  <c r="AX285" i="66"/>
  <c r="AY285" i="66"/>
  <c r="AX286" i="66"/>
  <c r="AY286" i="66"/>
  <c r="AX287" i="66"/>
  <c r="AY287" i="66"/>
  <c r="AX288" i="66"/>
  <c r="AY288" i="66"/>
  <c r="AX289" i="66"/>
  <c r="AY289" i="66"/>
  <c r="AX290" i="66"/>
  <c r="AY290" i="66"/>
  <c r="AX291" i="66"/>
  <c r="AY291" i="66"/>
  <c r="AX292" i="66"/>
  <c r="AY292" i="66"/>
  <c r="AX293" i="66"/>
  <c r="AY293" i="66"/>
  <c r="AX294" i="66"/>
  <c r="AY294" i="66"/>
  <c r="AX295" i="66"/>
  <c r="AY295" i="66"/>
  <c r="AX296" i="66"/>
  <c r="AY296" i="66"/>
  <c r="AX297" i="66"/>
  <c r="AY297" i="66"/>
  <c r="AX298" i="66"/>
  <c r="AY298" i="66"/>
  <c r="AX299" i="66"/>
  <c r="AY299" i="66"/>
  <c r="AX300" i="66"/>
  <c r="AY300" i="66"/>
  <c r="AX301" i="66"/>
  <c r="AY301" i="66"/>
  <c r="AX302" i="66"/>
  <c r="AY302" i="66"/>
  <c r="AX303" i="66"/>
  <c r="AY303" i="66"/>
  <c r="AX304" i="66"/>
  <c r="AY304" i="66"/>
  <c r="AX305" i="66"/>
  <c r="AY305" i="66"/>
  <c r="AX306" i="66"/>
  <c r="AY306" i="66"/>
  <c r="AX307" i="66"/>
  <c r="AY307" i="66"/>
  <c r="AX308" i="66"/>
  <c r="AY308" i="66"/>
  <c r="AX309" i="66"/>
  <c r="AY309" i="66"/>
  <c r="AX310" i="66"/>
  <c r="AY310" i="66"/>
  <c r="AX311" i="66"/>
  <c r="AY311" i="66"/>
  <c r="AX312" i="66"/>
  <c r="AY312" i="66"/>
  <c r="AX313" i="66"/>
  <c r="AY313" i="66"/>
  <c r="AX314" i="66"/>
  <c r="AY314" i="66"/>
  <c r="AX315" i="66"/>
  <c r="AY315" i="66"/>
  <c r="AX316" i="66"/>
  <c r="AY316" i="66"/>
  <c r="AX317" i="66"/>
  <c r="AY317" i="66"/>
  <c r="AX318" i="66"/>
  <c r="AY318" i="66"/>
  <c r="AX319" i="66"/>
  <c r="AY319" i="66"/>
  <c r="AX320" i="66"/>
  <c r="AY320" i="66"/>
  <c r="AX321" i="66"/>
  <c r="AY321" i="66"/>
  <c r="AX322" i="66"/>
  <c r="AY322" i="66"/>
  <c r="AX323" i="66"/>
  <c r="AY323" i="66"/>
  <c r="AX324" i="66"/>
  <c r="AY324" i="66"/>
  <c r="AX325" i="66"/>
  <c r="AY325" i="66"/>
  <c r="AX326" i="66"/>
  <c r="AY326" i="66"/>
  <c r="AX327" i="66"/>
  <c r="AY327" i="66"/>
  <c r="AX328" i="66"/>
  <c r="AY328" i="66"/>
  <c r="AX329" i="66"/>
  <c r="AY329" i="66"/>
  <c r="AX330" i="66"/>
  <c r="AY330" i="66"/>
  <c r="AX331" i="66"/>
  <c r="AY331" i="66"/>
  <c r="AX332" i="66"/>
  <c r="AY332" i="66"/>
  <c r="AX333" i="66"/>
  <c r="AY333" i="66"/>
  <c r="AX334" i="66"/>
  <c r="AY334" i="66"/>
  <c r="AX335" i="66"/>
  <c r="AY335" i="66"/>
  <c r="AX336" i="66"/>
  <c r="AY336" i="66"/>
  <c r="AX337" i="66"/>
  <c r="AY337" i="66"/>
  <c r="AX338" i="66"/>
  <c r="AY338" i="66"/>
  <c r="AX339" i="66"/>
  <c r="AY339" i="66"/>
  <c r="AX340" i="66"/>
  <c r="AY340" i="66"/>
  <c r="AX341" i="66"/>
  <c r="AY341" i="66"/>
  <c r="AX342" i="66"/>
  <c r="AY342" i="66"/>
  <c r="AX343" i="66"/>
  <c r="AY343" i="66"/>
  <c r="AX344" i="66"/>
  <c r="AY344" i="66"/>
  <c r="AX345" i="66"/>
  <c r="AY345" i="66"/>
  <c r="AX346" i="66"/>
  <c r="AY346" i="66"/>
  <c r="AX347" i="66"/>
  <c r="AY347" i="66"/>
  <c r="AX348" i="66"/>
  <c r="AY348" i="66"/>
  <c r="AX349" i="66"/>
  <c r="AY349" i="66"/>
  <c r="AX350" i="66"/>
  <c r="AY350" i="66"/>
  <c r="AX351" i="66"/>
  <c r="AY351" i="66"/>
  <c r="AX352" i="66"/>
  <c r="AY352" i="66"/>
  <c r="AX353" i="66"/>
  <c r="AY353" i="66"/>
  <c r="AX354" i="66"/>
  <c r="AY354" i="66"/>
  <c r="AX355" i="66"/>
  <c r="AY355" i="66"/>
  <c r="AX356" i="66"/>
  <c r="AY356" i="66"/>
  <c r="AX357" i="66"/>
  <c r="AY357" i="66"/>
  <c r="AX358" i="66"/>
  <c r="AY358" i="66"/>
  <c r="AX359" i="66"/>
  <c r="AY359" i="66"/>
  <c r="AX360" i="66"/>
  <c r="AY360" i="66"/>
  <c r="AX361" i="66"/>
  <c r="AY361" i="66"/>
  <c r="AX362" i="66"/>
  <c r="AY362" i="66"/>
  <c r="AX363" i="66"/>
  <c r="AY363" i="66"/>
  <c r="AX364" i="66"/>
  <c r="AY364" i="66"/>
  <c r="AX365" i="66"/>
  <c r="AY365" i="66"/>
  <c r="AX366" i="66"/>
  <c r="AY366" i="66"/>
  <c r="AX367" i="66"/>
  <c r="AY367" i="66"/>
  <c r="AX368" i="66"/>
  <c r="AY368" i="66"/>
  <c r="AX369" i="66"/>
  <c r="AY369" i="66"/>
  <c r="AX370" i="66"/>
  <c r="AY370" i="66"/>
  <c r="AX371" i="66"/>
  <c r="AY371" i="66"/>
  <c r="AX372" i="66"/>
  <c r="AY372" i="66"/>
  <c r="AX373" i="66"/>
  <c r="AY373" i="66"/>
  <c r="AX374" i="66"/>
  <c r="AY374" i="66"/>
  <c r="AX375" i="66"/>
  <c r="AY375" i="66"/>
  <c r="AX376" i="66"/>
  <c r="AY376" i="66"/>
  <c r="AX377" i="66"/>
  <c r="AY377" i="66"/>
  <c r="AX378" i="66"/>
  <c r="AY378" i="66"/>
  <c r="AX379" i="66"/>
  <c r="AY379" i="66"/>
  <c r="AX380" i="66"/>
  <c r="AY380" i="66"/>
  <c r="AX381" i="66"/>
  <c r="AY381" i="66"/>
  <c r="AX382" i="66"/>
  <c r="AY382" i="66"/>
  <c r="AX383" i="66"/>
  <c r="AY383" i="66"/>
  <c r="AX384" i="66"/>
  <c r="AY384" i="66"/>
  <c r="AX385" i="66"/>
  <c r="AY385" i="66"/>
  <c r="AX386" i="66"/>
  <c r="AY386" i="66"/>
  <c r="AX387" i="66"/>
  <c r="AY387" i="66"/>
  <c r="AX388" i="66"/>
  <c r="AY388" i="66"/>
  <c r="AX389" i="66"/>
  <c r="AY389" i="66"/>
  <c r="AX390" i="66"/>
  <c r="AY390" i="66"/>
  <c r="AX391" i="66"/>
  <c r="AY391" i="66"/>
  <c r="AX392" i="66"/>
  <c r="AY392" i="66"/>
  <c r="AX393" i="66"/>
  <c r="AY393" i="66"/>
  <c r="AX394" i="66"/>
  <c r="AY394" i="66"/>
  <c r="AX395" i="66"/>
  <c r="AY395" i="66"/>
  <c r="AX396" i="66"/>
  <c r="AY396" i="66"/>
  <c r="AX397" i="66"/>
  <c r="AY397" i="66"/>
  <c r="AX399" i="66"/>
  <c r="AY399" i="66"/>
  <c r="AX400" i="66"/>
  <c r="AY400" i="66"/>
  <c r="AX401" i="66"/>
  <c r="AY401" i="66"/>
  <c r="AX402" i="66"/>
  <c r="AY402" i="66"/>
  <c r="AX403" i="66"/>
  <c r="AY403" i="66"/>
  <c r="AX404" i="66"/>
  <c r="AY404" i="66"/>
  <c r="AX405" i="66"/>
  <c r="AY405" i="66"/>
  <c r="AX406" i="66"/>
  <c r="AY406" i="66"/>
  <c r="AX407" i="66"/>
  <c r="AY407" i="66"/>
  <c r="AX408" i="66"/>
  <c r="AY408" i="66"/>
  <c r="AX409" i="66"/>
  <c r="AY409" i="66"/>
  <c r="AX410" i="66"/>
  <c r="AY410" i="66"/>
  <c r="AX411" i="66"/>
  <c r="AY411" i="66"/>
  <c r="AX412" i="66"/>
  <c r="AY412" i="66"/>
  <c r="AX413" i="66"/>
  <c r="AY413" i="66"/>
  <c r="AX414" i="66"/>
  <c r="AY414" i="66"/>
  <c r="AX415" i="66"/>
  <c r="AY415" i="66"/>
  <c r="AX416" i="66"/>
  <c r="AY416" i="66"/>
  <c r="AX417" i="66"/>
  <c r="AY417" i="66"/>
  <c r="AX418" i="66"/>
  <c r="AY418" i="66"/>
  <c r="AX419" i="66"/>
  <c r="AY419" i="66"/>
  <c r="AX420" i="66"/>
  <c r="AY420" i="66"/>
  <c r="AX421" i="66"/>
  <c r="AY421" i="66"/>
  <c r="AX422" i="66"/>
  <c r="AY422" i="66"/>
  <c r="AX423" i="66"/>
  <c r="AY423" i="66"/>
  <c r="AX424" i="66"/>
  <c r="AY424" i="66"/>
  <c r="AX425" i="66"/>
  <c r="AY425" i="66"/>
  <c r="AX426" i="66"/>
  <c r="AY426" i="66"/>
  <c r="AX427" i="66"/>
  <c r="AY427" i="66"/>
  <c r="AX428" i="66"/>
  <c r="AY428" i="66"/>
  <c r="AX429" i="66"/>
  <c r="AY429" i="66"/>
  <c r="AX430" i="66"/>
  <c r="AY430" i="66"/>
  <c r="AX431" i="66"/>
  <c r="AY431" i="66"/>
  <c r="AX432" i="66"/>
  <c r="AY432" i="66"/>
  <c r="AX433" i="66"/>
  <c r="AY433" i="66"/>
  <c r="AX434" i="66"/>
  <c r="AY434" i="66"/>
  <c r="AX435" i="66"/>
  <c r="AY435" i="66"/>
  <c r="AX436" i="66"/>
  <c r="AY436" i="66"/>
  <c r="AX437" i="66"/>
  <c r="AY437" i="66"/>
  <c r="AX438" i="66"/>
  <c r="AY438" i="66"/>
  <c r="AX439" i="66"/>
  <c r="AY439" i="66"/>
  <c r="AX440" i="66"/>
  <c r="AY440" i="66"/>
  <c r="AX441" i="66"/>
  <c r="AY441" i="66"/>
  <c r="AX442" i="66"/>
  <c r="AY442" i="66"/>
  <c r="AX443" i="66"/>
  <c r="AY443" i="66"/>
  <c r="AX444" i="66"/>
  <c r="AY444" i="66"/>
  <c r="AX445" i="66"/>
  <c r="AY445" i="66"/>
  <c r="AX446" i="66"/>
  <c r="AY446" i="66"/>
  <c r="AX447" i="66"/>
  <c r="AX448" i="66"/>
  <c r="AY448" i="66"/>
  <c r="AX449" i="66"/>
  <c r="AY449" i="66"/>
  <c r="AX450" i="66"/>
  <c r="AY450" i="66"/>
  <c r="AX451" i="66"/>
  <c r="AY451" i="66"/>
  <c r="AX452" i="66"/>
  <c r="AY452" i="66"/>
  <c r="AX453" i="66"/>
  <c r="AY453" i="66"/>
  <c r="AX454" i="66"/>
  <c r="AY454" i="66"/>
  <c r="AX455" i="66"/>
  <c r="AY455" i="66"/>
  <c r="AX456" i="66"/>
  <c r="AY456" i="66"/>
  <c r="AY184" i="66"/>
  <c r="AX184" i="66"/>
  <c r="AY181" i="66"/>
  <c r="AX181" i="66"/>
  <c r="AY178" i="66"/>
  <c r="AX21" i="66"/>
  <c r="AY21" i="66"/>
  <c r="AX22" i="66"/>
  <c r="AY22" i="66"/>
  <c r="AX23" i="66"/>
  <c r="AY23" i="66"/>
  <c r="AX24" i="66"/>
  <c r="AY24" i="66"/>
  <c r="AX25" i="66"/>
  <c r="AY25" i="66"/>
  <c r="AX26" i="66"/>
  <c r="AY26" i="66"/>
  <c r="AX27" i="66"/>
  <c r="AY27" i="66"/>
  <c r="AX28" i="66"/>
  <c r="AY28" i="66"/>
  <c r="AX29" i="66"/>
  <c r="AY29" i="66"/>
  <c r="AX30" i="66"/>
  <c r="AY30" i="66"/>
  <c r="AX31" i="66"/>
  <c r="AY31" i="66"/>
  <c r="AY32" i="66"/>
  <c r="AX33" i="66"/>
  <c r="AY33" i="66"/>
  <c r="AX34" i="66"/>
  <c r="AY34" i="66"/>
  <c r="AX35" i="66"/>
  <c r="AY35" i="66"/>
  <c r="AX36" i="66"/>
  <c r="AY36" i="66"/>
  <c r="AX37" i="66"/>
  <c r="AY37" i="66"/>
  <c r="AX38" i="66"/>
  <c r="AY38" i="66"/>
  <c r="AX39" i="66"/>
  <c r="AY39" i="66"/>
  <c r="AX40" i="66"/>
  <c r="AY40" i="66"/>
  <c r="AX41" i="66"/>
  <c r="AY41" i="66"/>
  <c r="AX42" i="66"/>
  <c r="AY42" i="66"/>
  <c r="AX43" i="66"/>
  <c r="AY43" i="66"/>
  <c r="AX44" i="66"/>
  <c r="AY44" i="66"/>
  <c r="AX45" i="66"/>
  <c r="AY45" i="66"/>
  <c r="AX46" i="66"/>
  <c r="AY46" i="66"/>
  <c r="AX47" i="66"/>
  <c r="AY47" i="66"/>
  <c r="AX48" i="66"/>
  <c r="AY48" i="66"/>
  <c r="AX49" i="66"/>
  <c r="AY49" i="66"/>
  <c r="AX50" i="66"/>
  <c r="AY50" i="66"/>
  <c r="AX51" i="66"/>
  <c r="AY51" i="66"/>
  <c r="AX52" i="66"/>
  <c r="AY52" i="66"/>
  <c r="AX53" i="66"/>
  <c r="AY53" i="66"/>
  <c r="AX54" i="66"/>
  <c r="AY54" i="66"/>
  <c r="AX55" i="66"/>
  <c r="AY55" i="66"/>
  <c r="AX56" i="66"/>
  <c r="AY56" i="66"/>
  <c r="AX57" i="66"/>
  <c r="AY57" i="66"/>
  <c r="AX58" i="66"/>
  <c r="AY58" i="66"/>
  <c r="AX59" i="66"/>
  <c r="AY59" i="66"/>
  <c r="AX60" i="66"/>
  <c r="AY60" i="66"/>
  <c r="AX61" i="66"/>
  <c r="AY61" i="66"/>
  <c r="AX62" i="66"/>
  <c r="AY62" i="66"/>
  <c r="AX63" i="66"/>
  <c r="AY63" i="66"/>
  <c r="AX64" i="66"/>
  <c r="AY64" i="66"/>
  <c r="AX65" i="66"/>
  <c r="AY65" i="66"/>
  <c r="AX66" i="66"/>
  <c r="AY66" i="66"/>
  <c r="AX67" i="66"/>
  <c r="AY67" i="66"/>
  <c r="AX68" i="66"/>
  <c r="AY68" i="66"/>
  <c r="AX69" i="66"/>
  <c r="AY69" i="66"/>
  <c r="AX70" i="66"/>
  <c r="AY70" i="66"/>
  <c r="AX71" i="66"/>
  <c r="AY71" i="66"/>
  <c r="AX72" i="66"/>
  <c r="AY72" i="66"/>
  <c r="AX73" i="66"/>
  <c r="AY73" i="66"/>
  <c r="AX74" i="66"/>
  <c r="AY74" i="66"/>
  <c r="AX75" i="66"/>
  <c r="AY75" i="66"/>
  <c r="AX76" i="66"/>
  <c r="AY76" i="66"/>
  <c r="AX77" i="66"/>
  <c r="AY77" i="66"/>
  <c r="AX78" i="66"/>
  <c r="AY78" i="66"/>
  <c r="AX79" i="66"/>
  <c r="AY79" i="66"/>
  <c r="AX80" i="66"/>
  <c r="AY80" i="66"/>
  <c r="AX81" i="66"/>
  <c r="AY81" i="66"/>
  <c r="AX82" i="66"/>
  <c r="AY82" i="66"/>
  <c r="AX83" i="66"/>
  <c r="AY83" i="66"/>
  <c r="AX84" i="66"/>
  <c r="AY84" i="66"/>
  <c r="AX85" i="66"/>
  <c r="AY85" i="66"/>
  <c r="AX86" i="66"/>
  <c r="AY86" i="66"/>
  <c r="AX87" i="66"/>
  <c r="AY87" i="66"/>
  <c r="AX88" i="66"/>
  <c r="AY88" i="66"/>
  <c r="AX89" i="66"/>
  <c r="AY89" i="66"/>
  <c r="AX90" i="66"/>
  <c r="AY90" i="66"/>
  <c r="AX91" i="66"/>
  <c r="AY91" i="66"/>
  <c r="AX92" i="66"/>
  <c r="AY92" i="66"/>
  <c r="AX93" i="66"/>
  <c r="AY93" i="66"/>
  <c r="AX94" i="66"/>
  <c r="AY94" i="66"/>
  <c r="AX95" i="66"/>
  <c r="AY95" i="66"/>
  <c r="AX96" i="66"/>
  <c r="AY96" i="66"/>
  <c r="AX97" i="66"/>
  <c r="AY97" i="66"/>
  <c r="AX98" i="66"/>
  <c r="AY98" i="66"/>
  <c r="AX99" i="66"/>
  <c r="AY99" i="66"/>
  <c r="AX100" i="66"/>
  <c r="AY100" i="66"/>
  <c r="AX101" i="66"/>
  <c r="AY101" i="66"/>
  <c r="AX102" i="66"/>
  <c r="AY102" i="66"/>
  <c r="AX103" i="66"/>
  <c r="AY103" i="66"/>
  <c r="AX104" i="66"/>
  <c r="AY104" i="66"/>
  <c r="AX105" i="66"/>
  <c r="AY105" i="66"/>
  <c r="AX106" i="66"/>
  <c r="AY106" i="66"/>
  <c r="AX107" i="66"/>
  <c r="AY107" i="66"/>
  <c r="AX108" i="66"/>
  <c r="AY108" i="66"/>
  <c r="AX109" i="66"/>
  <c r="AY109" i="66"/>
  <c r="AX110" i="66"/>
  <c r="AY110" i="66"/>
  <c r="AX111" i="66"/>
  <c r="AY111" i="66"/>
  <c r="AX112" i="66"/>
  <c r="AY112" i="66"/>
  <c r="AX113" i="66"/>
  <c r="AY113" i="66"/>
  <c r="AX114" i="66"/>
  <c r="AY114" i="66"/>
  <c r="AX115" i="66"/>
  <c r="AY115" i="66"/>
  <c r="AX116" i="66"/>
  <c r="AY116" i="66"/>
  <c r="AX117" i="66"/>
  <c r="AY117" i="66"/>
  <c r="AX118" i="66"/>
  <c r="AY118" i="66"/>
  <c r="AX119" i="66"/>
  <c r="AY119" i="66"/>
  <c r="AX120" i="66"/>
  <c r="AY120" i="66"/>
  <c r="AX121" i="66"/>
  <c r="AY121" i="66"/>
  <c r="AX122" i="66"/>
  <c r="AY122" i="66"/>
  <c r="AX123" i="66"/>
  <c r="AY123" i="66"/>
  <c r="AX124" i="66"/>
  <c r="AY124" i="66"/>
  <c r="AX125" i="66"/>
  <c r="AY125" i="66"/>
  <c r="AY126" i="66"/>
  <c r="AX127" i="66"/>
  <c r="AY127" i="66"/>
  <c r="AX128" i="66"/>
  <c r="AY128" i="66"/>
  <c r="AX129" i="66"/>
  <c r="AY129" i="66"/>
  <c r="AX130" i="66"/>
  <c r="AY130" i="66"/>
  <c r="AX131" i="66"/>
  <c r="AY131" i="66"/>
  <c r="AX132" i="66"/>
  <c r="AY132" i="66"/>
  <c r="AX133" i="66"/>
  <c r="AY133" i="66"/>
  <c r="AX134" i="66"/>
  <c r="AY134" i="66"/>
  <c r="AX135" i="66"/>
  <c r="AY135" i="66"/>
  <c r="AX136" i="66"/>
  <c r="AY136" i="66"/>
  <c r="AX137" i="66"/>
  <c r="AY137" i="66"/>
  <c r="AX138" i="66"/>
  <c r="AY138" i="66"/>
  <c r="AX139" i="66"/>
  <c r="AY139" i="66"/>
  <c r="AX140" i="66"/>
  <c r="AY140" i="66"/>
  <c r="AX141" i="66"/>
  <c r="AY141" i="66"/>
  <c r="AX142" i="66"/>
  <c r="AY142" i="66"/>
  <c r="AX143" i="66"/>
  <c r="AY143" i="66"/>
  <c r="AX144" i="66"/>
  <c r="AY144" i="66"/>
  <c r="AX145" i="66"/>
  <c r="AY145" i="66"/>
  <c r="AX146" i="66"/>
  <c r="AY146" i="66"/>
  <c r="AX147" i="66"/>
  <c r="AY147" i="66"/>
  <c r="AX148" i="66"/>
  <c r="AY148" i="66"/>
  <c r="AX149" i="66"/>
  <c r="AY149" i="66"/>
  <c r="AX150" i="66"/>
  <c r="AY150" i="66"/>
  <c r="AX151" i="66"/>
  <c r="AY151" i="66"/>
  <c r="AX152" i="66"/>
  <c r="AY152" i="66"/>
  <c r="AX153" i="66"/>
  <c r="AY153" i="66"/>
  <c r="AX154" i="66"/>
  <c r="AY154" i="66"/>
  <c r="AX155" i="66"/>
  <c r="AY155" i="66"/>
  <c r="AX156" i="66"/>
  <c r="AY156" i="66"/>
  <c r="AX157" i="66"/>
  <c r="AY157" i="66"/>
  <c r="AX158" i="66"/>
  <c r="AY158" i="66"/>
  <c r="AX159" i="66"/>
  <c r="AY159" i="66"/>
  <c r="AX160" i="66"/>
  <c r="AY160" i="66"/>
  <c r="AX161" i="66"/>
  <c r="AY161" i="66"/>
  <c r="AX162" i="66"/>
  <c r="AY162" i="66"/>
  <c r="AX163" i="66"/>
  <c r="AY163" i="66"/>
  <c r="AX164" i="66"/>
  <c r="AY164" i="66"/>
  <c r="AX165" i="66"/>
  <c r="AY165" i="66"/>
  <c r="AX166" i="66"/>
  <c r="AY166" i="66"/>
  <c r="AX167" i="66"/>
  <c r="AY167" i="66"/>
  <c r="AX168" i="66"/>
  <c r="AY168" i="66"/>
  <c r="AX169" i="66"/>
  <c r="AY169" i="66"/>
  <c r="AX170" i="66"/>
  <c r="AY170" i="66"/>
  <c r="AX171" i="66"/>
  <c r="AY171" i="66"/>
  <c r="AX172" i="66"/>
  <c r="AY172" i="66"/>
  <c r="AX173" i="66"/>
  <c r="AY173" i="66"/>
  <c r="AX174" i="66"/>
  <c r="AY174" i="66"/>
  <c r="AX175" i="66"/>
  <c r="AY175" i="66"/>
  <c r="AN185" i="66"/>
  <c r="AO185" i="66"/>
  <c r="AN440" i="66"/>
  <c r="AO184" i="66"/>
  <c r="AN184" i="66"/>
  <c r="AO181" i="66"/>
  <c r="AN181" i="66"/>
  <c r="AO178" i="66"/>
  <c r="AN178" i="66"/>
  <c r="A447" i="66"/>
  <c r="B447" i="66"/>
  <c r="C447" i="66"/>
  <c r="D447" i="66"/>
  <c r="E447" i="66"/>
  <c r="F447" i="66"/>
  <c r="G447" i="66"/>
  <c r="H447" i="66"/>
  <c r="I447" i="66"/>
  <c r="J447" i="66"/>
  <c r="K447" i="66"/>
  <c r="L447" i="66"/>
  <c r="M447" i="66"/>
  <c r="AN447" i="66" s="1"/>
  <c r="N447" i="66"/>
  <c r="AO447" i="66" s="1"/>
  <c r="AC447" i="66"/>
  <c r="AD447" i="66"/>
  <c r="AF447" i="66"/>
  <c r="AG447" i="66"/>
  <c r="AI447" i="66"/>
  <c r="AP447" i="66"/>
  <c r="AQ447" i="66"/>
  <c r="AR447" i="66"/>
  <c r="AS447" i="66"/>
  <c r="AH447" i="66"/>
  <c r="A448" i="66"/>
  <c r="B448" i="66"/>
  <c r="C448" i="66"/>
  <c r="D448" i="66"/>
  <c r="E448" i="66"/>
  <c r="F448" i="66"/>
  <c r="G448" i="66"/>
  <c r="H448" i="66"/>
  <c r="I448" i="66"/>
  <c r="J448" i="66"/>
  <c r="K448" i="66"/>
  <c r="L448" i="66"/>
  <c r="M448" i="66"/>
  <c r="AN448" i="66" s="1"/>
  <c r="N448" i="66"/>
  <c r="AO448" i="66" s="1"/>
  <c r="AC448" i="66"/>
  <c r="AD448" i="66"/>
  <c r="AF448" i="66"/>
  <c r="AG448" i="66"/>
  <c r="AP448" i="66"/>
  <c r="AQ448" i="66"/>
  <c r="AR448" i="66"/>
  <c r="AS448" i="66"/>
  <c r="AH448" i="66"/>
  <c r="A449" i="66"/>
  <c r="B449" i="66"/>
  <c r="C449" i="66"/>
  <c r="D449" i="66"/>
  <c r="E449" i="66"/>
  <c r="F449" i="66"/>
  <c r="G449" i="66"/>
  <c r="H449" i="66"/>
  <c r="I449" i="66"/>
  <c r="J449" i="66"/>
  <c r="K449" i="66"/>
  <c r="L449" i="66"/>
  <c r="M449" i="66"/>
  <c r="AN449" i="66" s="1"/>
  <c r="N449" i="66"/>
  <c r="AO449" i="66" s="1"/>
  <c r="AC449" i="66"/>
  <c r="AD449" i="66"/>
  <c r="AF449" i="66"/>
  <c r="AG449" i="66"/>
  <c r="AM449" i="66"/>
  <c r="AP449" i="66"/>
  <c r="AQ449" i="66"/>
  <c r="AR449" i="66"/>
  <c r="AS449" i="66"/>
  <c r="AI449" i="66"/>
  <c r="A450" i="66"/>
  <c r="B450" i="66"/>
  <c r="C450" i="66"/>
  <c r="D450" i="66"/>
  <c r="E450" i="66"/>
  <c r="F450" i="66"/>
  <c r="G450" i="66"/>
  <c r="H450" i="66"/>
  <c r="I450" i="66"/>
  <c r="J450" i="66"/>
  <c r="K450" i="66"/>
  <c r="L450" i="66"/>
  <c r="M450" i="66"/>
  <c r="AN450" i="66" s="1"/>
  <c r="N450" i="66"/>
  <c r="AO450" i="66" s="1"/>
  <c r="AC450" i="66"/>
  <c r="AD450" i="66"/>
  <c r="AF450" i="66"/>
  <c r="AG450" i="66"/>
  <c r="AP450" i="66"/>
  <c r="AQ450" i="66"/>
  <c r="AR450" i="66"/>
  <c r="AS450" i="66"/>
  <c r="A451" i="66"/>
  <c r="B451" i="66"/>
  <c r="C451" i="66"/>
  <c r="D451" i="66"/>
  <c r="E451" i="66"/>
  <c r="F451" i="66"/>
  <c r="G451" i="66"/>
  <c r="H451" i="66"/>
  <c r="I451" i="66"/>
  <c r="J451" i="66"/>
  <c r="K451" i="66"/>
  <c r="L451" i="66"/>
  <c r="M451" i="66"/>
  <c r="AN451" i="66" s="1"/>
  <c r="N451" i="66"/>
  <c r="AO451" i="66" s="1"/>
  <c r="AC451" i="66"/>
  <c r="AD451" i="66"/>
  <c r="AF451" i="66"/>
  <c r="AG451" i="66"/>
  <c r="AP451" i="66"/>
  <c r="AQ451" i="66"/>
  <c r="AR451" i="66"/>
  <c r="AS451" i="66"/>
  <c r="A452" i="66"/>
  <c r="B452" i="66"/>
  <c r="C452" i="66"/>
  <c r="D452" i="66"/>
  <c r="E452" i="66"/>
  <c r="F452" i="66"/>
  <c r="G452" i="66"/>
  <c r="H452" i="66"/>
  <c r="I452" i="66"/>
  <c r="J452" i="66"/>
  <c r="K452" i="66"/>
  <c r="L452" i="66"/>
  <c r="M452" i="66"/>
  <c r="AN452" i="66" s="1"/>
  <c r="N452" i="66"/>
  <c r="AO452" i="66" s="1"/>
  <c r="AC452" i="66"/>
  <c r="AD452" i="66"/>
  <c r="AF452" i="66"/>
  <c r="AG452" i="66"/>
  <c r="AJ452" i="66"/>
  <c r="AP452" i="66"/>
  <c r="AQ452" i="66"/>
  <c r="AR452" i="66"/>
  <c r="AS452" i="66"/>
  <c r="A453" i="66"/>
  <c r="B453" i="66"/>
  <c r="C453" i="66"/>
  <c r="D453" i="66"/>
  <c r="E453" i="66"/>
  <c r="F453" i="66"/>
  <c r="G453" i="66"/>
  <c r="H453" i="66"/>
  <c r="I453" i="66"/>
  <c r="J453" i="66"/>
  <c r="K453" i="66"/>
  <c r="L453" i="66"/>
  <c r="M453" i="66"/>
  <c r="AN453" i="66" s="1"/>
  <c r="N453" i="66"/>
  <c r="AO453" i="66" s="1"/>
  <c r="AI453" i="66" s="1"/>
  <c r="AC453" i="66"/>
  <c r="AD453" i="66"/>
  <c r="AF453" i="66"/>
  <c r="AG453" i="66"/>
  <c r="AP453" i="66"/>
  <c r="AQ453" i="66"/>
  <c r="AR453" i="66"/>
  <c r="AS453" i="66"/>
  <c r="A454" i="66"/>
  <c r="B454" i="66"/>
  <c r="C454" i="66"/>
  <c r="D454" i="66"/>
  <c r="E454" i="66"/>
  <c r="F454" i="66"/>
  <c r="G454" i="66"/>
  <c r="H454" i="66"/>
  <c r="I454" i="66"/>
  <c r="J454" i="66"/>
  <c r="K454" i="66"/>
  <c r="L454" i="66"/>
  <c r="M454" i="66"/>
  <c r="AN454" i="66" s="1"/>
  <c r="N454" i="66"/>
  <c r="AO454" i="66" s="1"/>
  <c r="AC454" i="66"/>
  <c r="AD454" i="66"/>
  <c r="AF454" i="66"/>
  <c r="AG454" i="66"/>
  <c r="AP454" i="66"/>
  <c r="AQ454" i="66"/>
  <c r="AR454" i="66"/>
  <c r="AS454" i="66"/>
  <c r="A455" i="66"/>
  <c r="B455" i="66"/>
  <c r="C455" i="66"/>
  <c r="D455" i="66"/>
  <c r="E455" i="66"/>
  <c r="F455" i="66"/>
  <c r="G455" i="66"/>
  <c r="H455" i="66"/>
  <c r="I455" i="66"/>
  <c r="J455" i="66"/>
  <c r="K455" i="66"/>
  <c r="L455" i="66"/>
  <c r="M455" i="66"/>
  <c r="AN455" i="66" s="1"/>
  <c r="N455" i="66"/>
  <c r="AO455" i="66" s="1"/>
  <c r="AC455" i="66"/>
  <c r="AD455" i="66"/>
  <c r="AF455" i="66"/>
  <c r="AG455" i="66"/>
  <c r="AP455" i="66"/>
  <c r="AQ455" i="66"/>
  <c r="AR455" i="66"/>
  <c r="AS455" i="66"/>
  <c r="AL455" i="66"/>
  <c r="A456" i="66"/>
  <c r="B456" i="66"/>
  <c r="C456" i="66"/>
  <c r="D456" i="66"/>
  <c r="E456" i="66"/>
  <c r="F456" i="66"/>
  <c r="G456" i="66"/>
  <c r="H456" i="66"/>
  <c r="I456" i="66"/>
  <c r="J456" i="66"/>
  <c r="K456" i="66"/>
  <c r="L456" i="66"/>
  <c r="M456" i="66"/>
  <c r="AN456" i="66" s="1"/>
  <c r="N456" i="66"/>
  <c r="AO456" i="66" s="1"/>
  <c r="AG456" i="66" s="1"/>
  <c r="AC456" i="66"/>
  <c r="AD456" i="66"/>
  <c r="AF456" i="66"/>
  <c r="AP456" i="66"/>
  <c r="AQ456" i="66"/>
  <c r="AR456" i="66"/>
  <c r="AS456" i="66"/>
  <c r="AH456" i="66"/>
  <c r="A437" i="66"/>
  <c r="B437" i="66"/>
  <c r="C437" i="66"/>
  <c r="D437" i="66"/>
  <c r="E437" i="66"/>
  <c r="F437" i="66"/>
  <c r="G437" i="66"/>
  <c r="H437" i="66"/>
  <c r="I437" i="66"/>
  <c r="J437" i="66"/>
  <c r="K437" i="66"/>
  <c r="L437" i="66"/>
  <c r="M437" i="66"/>
  <c r="AN437" i="66" s="1"/>
  <c r="N437" i="66"/>
  <c r="AO437" i="66" s="1"/>
  <c r="AK437" i="66" s="1"/>
  <c r="AC437" i="66"/>
  <c r="AD437" i="66"/>
  <c r="AF437" i="66"/>
  <c r="AG437" i="66"/>
  <c r="AP437" i="66"/>
  <c r="AQ437" i="66"/>
  <c r="AR437" i="66"/>
  <c r="AS437" i="66"/>
  <c r="AH437" i="66"/>
  <c r="A438" i="66"/>
  <c r="B438" i="66"/>
  <c r="C438" i="66"/>
  <c r="D438" i="66"/>
  <c r="E438" i="66"/>
  <c r="F438" i="66"/>
  <c r="G438" i="66"/>
  <c r="H438" i="66"/>
  <c r="I438" i="66"/>
  <c r="J438" i="66"/>
  <c r="K438" i="66"/>
  <c r="L438" i="66"/>
  <c r="M438" i="66"/>
  <c r="AN438" i="66" s="1"/>
  <c r="N438" i="66"/>
  <c r="AO438" i="66" s="1"/>
  <c r="AC438" i="66"/>
  <c r="AD438" i="66"/>
  <c r="AF438" i="66"/>
  <c r="AG438" i="66"/>
  <c r="AP438" i="66"/>
  <c r="AQ438" i="66"/>
  <c r="AR438" i="66"/>
  <c r="AS438" i="66"/>
  <c r="AH438" i="66"/>
  <c r="A403" i="66"/>
  <c r="B403" i="66"/>
  <c r="C403" i="66"/>
  <c r="D403" i="66"/>
  <c r="E403" i="66"/>
  <c r="F403" i="66"/>
  <c r="G403" i="66"/>
  <c r="H403" i="66"/>
  <c r="I403" i="66"/>
  <c r="J403" i="66"/>
  <c r="K403" i="66"/>
  <c r="L403" i="66"/>
  <c r="M403" i="66"/>
  <c r="AN403" i="66" s="1"/>
  <c r="N403" i="66"/>
  <c r="AO403" i="66" s="1"/>
  <c r="AC403" i="66"/>
  <c r="AD403" i="66"/>
  <c r="AF403" i="66"/>
  <c r="AG403" i="66"/>
  <c r="AI403" i="66"/>
  <c r="AP403" i="66"/>
  <c r="AQ403" i="66"/>
  <c r="AR403" i="66"/>
  <c r="AS403" i="66"/>
  <c r="AH403" i="66"/>
  <c r="A404" i="66"/>
  <c r="B404" i="66"/>
  <c r="C404" i="66"/>
  <c r="D404" i="66"/>
  <c r="E404" i="66"/>
  <c r="F404" i="66"/>
  <c r="G404" i="66"/>
  <c r="H404" i="66"/>
  <c r="I404" i="66"/>
  <c r="J404" i="66"/>
  <c r="K404" i="66"/>
  <c r="L404" i="66"/>
  <c r="M404" i="66"/>
  <c r="AN404" i="66" s="1"/>
  <c r="N404" i="66"/>
  <c r="AO404" i="66" s="1"/>
  <c r="AC404" i="66"/>
  <c r="AD404" i="66"/>
  <c r="AF404" i="66"/>
  <c r="AG404" i="66"/>
  <c r="AP404" i="66"/>
  <c r="AQ404" i="66"/>
  <c r="AR404" i="66"/>
  <c r="AS404" i="66"/>
  <c r="AH404" i="66"/>
  <c r="A405" i="66"/>
  <c r="B405" i="66"/>
  <c r="C405" i="66"/>
  <c r="D405" i="66"/>
  <c r="E405" i="66"/>
  <c r="F405" i="66"/>
  <c r="G405" i="66"/>
  <c r="H405" i="66"/>
  <c r="I405" i="66"/>
  <c r="J405" i="66"/>
  <c r="K405" i="66"/>
  <c r="L405" i="66"/>
  <c r="M405" i="66"/>
  <c r="AN405" i="66" s="1"/>
  <c r="N405" i="66"/>
  <c r="AO405" i="66" s="1"/>
  <c r="AC405" i="66"/>
  <c r="AD405" i="66"/>
  <c r="AF405" i="66"/>
  <c r="AG405" i="66"/>
  <c r="AI405" i="66"/>
  <c r="AP405" i="66"/>
  <c r="AQ405" i="66"/>
  <c r="AR405" i="66"/>
  <c r="AS405" i="66"/>
  <c r="AH405" i="66"/>
  <c r="A406" i="66"/>
  <c r="B406" i="66"/>
  <c r="C406" i="66"/>
  <c r="D406" i="66"/>
  <c r="E406" i="66"/>
  <c r="F406" i="66"/>
  <c r="G406" i="66"/>
  <c r="H406" i="66"/>
  <c r="I406" i="66"/>
  <c r="J406" i="66"/>
  <c r="K406" i="66"/>
  <c r="L406" i="66"/>
  <c r="M406" i="66"/>
  <c r="AN406" i="66" s="1"/>
  <c r="N406" i="66"/>
  <c r="AO406" i="66" s="1"/>
  <c r="AC406" i="66"/>
  <c r="AD406" i="66"/>
  <c r="AF406" i="66"/>
  <c r="AG406" i="66"/>
  <c r="AP406" i="66"/>
  <c r="AQ406" i="66"/>
  <c r="AR406" i="66"/>
  <c r="AS406" i="66"/>
  <c r="AH406" i="66"/>
  <c r="A407" i="66"/>
  <c r="B407" i="66"/>
  <c r="C407" i="66"/>
  <c r="D407" i="66"/>
  <c r="E407" i="66"/>
  <c r="F407" i="66"/>
  <c r="G407" i="66"/>
  <c r="H407" i="66"/>
  <c r="I407" i="66"/>
  <c r="J407" i="66"/>
  <c r="K407" i="66"/>
  <c r="L407" i="66"/>
  <c r="M407" i="66"/>
  <c r="AN407" i="66" s="1"/>
  <c r="N407" i="66"/>
  <c r="AO407" i="66" s="1"/>
  <c r="AC407" i="66"/>
  <c r="AD407" i="66"/>
  <c r="AF407" i="66"/>
  <c r="AG407" i="66"/>
  <c r="AP407" i="66"/>
  <c r="AQ407" i="66"/>
  <c r="AR407" i="66"/>
  <c r="AS407" i="66"/>
  <c r="AH407" i="66"/>
  <c r="A408" i="66"/>
  <c r="B408" i="66"/>
  <c r="C408" i="66"/>
  <c r="D408" i="66"/>
  <c r="E408" i="66"/>
  <c r="F408" i="66"/>
  <c r="G408" i="66"/>
  <c r="H408" i="66"/>
  <c r="I408" i="66"/>
  <c r="J408" i="66"/>
  <c r="K408" i="66"/>
  <c r="L408" i="66"/>
  <c r="M408" i="66"/>
  <c r="AN408" i="66" s="1"/>
  <c r="N408" i="66"/>
  <c r="AO408" i="66" s="1"/>
  <c r="AC408" i="66"/>
  <c r="AD408" i="66"/>
  <c r="AF408" i="66"/>
  <c r="AG408" i="66"/>
  <c r="AP408" i="66"/>
  <c r="AQ408" i="66"/>
  <c r="AR408" i="66"/>
  <c r="AS408" i="66"/>
  <c r="AH408" i="66"/>
  <c r="A409" i="66"/>
  <c r="B409" i="66"/>
  <c r="C409" i="66"/>
  <c r="D409" i="66"/>
  <c r="E409" i="66"/>
  <c r="F409" i="66"/>
  <c r="G409" i="66"/>
  <c r="H409" i="66"/>
  <c r="I409" i="66"/>
  <c r="J409" i="66"/>
  <c r="K409" i="66"/>
  <c r="L409" i="66"/>
  <c r="M409" i="66"/>
  <c r="AN409" i="66" s="1"/>
  <c r="N409" i="66"/>
  <c r="AO409" i="66" s="1"/>
  <c r="AC409" i="66"/>
  <c r="AD409" i="66"/>
  <c r="AF409" i="66"/>
  <c r="AG409" i="66"/>
  <c r="AP409" i="66"/>
  <c r="AQ409" i="66"/>
  <c r="AR409" i="66"/>
  <c r="AS409" i="66"/>
  <c r="AH409" i="66"/>
  <c r="A410" i="66"/>
  <c r="B410" i="66"/>
  <c r="C410" i="66"/>
  <c r="D410" i="66"/>
  <c r="E410" i="66"/>
  <c r="F410" i="66"/>
  <c r="G410" i="66"/>
  <c r="H410" i="66"/>
  <c r="I410" i="66"/>
  <c r="J410" i="66"/>
  <c r="K410" i="66"/>
  <c r="L410" i="66"/>
  <c r="M410" i="66"/>
  <c r="AN410" i="66" s="1"/>
  <c r="N410" i="66"/>
  <c r="AO410" i="66" s="1"/>
  <c r="AC410" i="66"/>
  <c r="AD410" i="66"/>
  <c r="AF410" i="66"/>
  <c r="AG410" i="66"/>
  <c r="AP410" i="66"/>
  <c r="AQ410" i="66"/>
  <c r="AR410" i="66"/>
  <c r="AS410" i="66"/>
  <c r="AI410" i="66"/>
  <c r="A411" i="66"/>
  <c r="B411" i="66"/>
  <c r="C411" i="66"/>
  <c r="D411" i="66"/>
  <c r="E411" i="66"/>
  <c r="F411" i="66"/>
  <c r="G411" i="66"/>
  <c r="H411" i="66"/>
  <c r="I411" i="66"/>
  <c r="J411" i="66"/>
  <c r="K411" i="66"/>
  <c r="L411" i="66"/>
  <c r="M411" i="66"/>
  <c r="AN411" i="66" s="1"/>
  <c r="N411" i="66"/>
  <c r="AO411" i="66" s="1"/>
  <c r="AC411" i="66"/>
  <c r="AD411" i="66"/>
  <c r="AF411" i="66"/>
  <c r="AG411" i="66"/>
  <c r="AP411" i="66"/>
  <c r="AQ411" i="66"/>
  <c r="AR411" i="66"/>
  <c r="AS411" i="66"/>
  <c r="AH411" i="66"/>
  <c r="A412" i="66"/>
  <c r="B412" i="66"/>
  <c r="C412" i="66"/>
  <c r="D412" i="66"/>
  <c r="E412" i="66"/>
  <c r="F412" i="66"/>
  <c r="G412" i="66"/>
  <c r="H412" i="66"/>
  <c r="I412" i="66"/>
  <c r="J412" i="66"/>
  <c r="K412" i="66"/>
  <c r="L412" i="66"/>
  <c r="M412" i="66"/>
  <c r="AN412" i="66" s="1"/>
  <c r="N412" i="66"/>
  <c r="AO412" i="66" s="1"/>
  <c r="AC412" i="66"/>
  <c r="AD412" i="66"/>
  <c r="AF412" i="66"/>
  <c r="AG412" i="66"/>
  <c r="AP412" i="66"/>
  <c r="AQ412" i="66"/>
  <c r="AR412" i="66"/>
  <c r="AS412" i="66"/>
  <c r="AH412" i="66"/>
  <c r="AK412" i="66"/>
  <c r="A413" i="66"/>
  <c r="B413" i="66"/>
  <c r="C413" i="66"/>
  <c r="D413" i="66"/>
  <c r="E413" i="66"/>
  <c r="F413" i="66"/>
  <c r="G413" i="66"/>
  <c r="H413" i="66"/>
  <c r="I413" i="66"/>
  <c r="J413" i="66"/>
  <c r="K413" i="66"/>
  <c r="L413" i="66"/>
  <c r="M413" i="66"/>
  <c r="AN413" i="66" s="1"/>
  <c r="N413" i="66"/>
  <c r="AO413" i="66" s="1"/>
  <c r="AC413" i="66"/>
  <c r="AD413" i="66"/>
  <c r="AF413" i="66"/>
  <c r="AG413" i="66"/>
  <c r="AP413" i="66"/>
  <c r="AQ413" i="66"/>
  <c r="AR413" i="66"/>
  <c r="AS413" i="66"/>
  <c r="AH413" i="66"/>
  <c r="A414" i="66"/>
  <c r="B414" i="66"/>
  <c r="C414" i="66"/>
  <c r="D414" i="66"/>
  <c r="E414" i="66"/>
  <c r="F414" i="66"/>
  <c r="G414" i="66"/>
  <c r="H414" i="66"/>
  <c r="I414" i="66"/>
  <c r="J414" i="66"/>
  <c r="K414" i="66"/>
  <c r="L414" i="66"/>
  <c r="M414" i="66"/>
  <c r="AN414" i="66" s="1"/>
  <c r="N414" i="66"/>
  <c r="AO414" i="66" s="1"/>
  <c r="AC414" i="66"/>
  <c r="AD414" i="66"/>
  <c r="AF414" i="66"/>
  <c r="AG414" i="66"/>
  <c r="AP414" i="66"/>
  <c r="AQ414" i="66"/>
  <c r="AR414" i="66"/>
  <c r="AS414" i="66"/>
  <c r="AI414" i="66"/>
  <c r="A415" i="66"/>
  <c r="B415" i="66"/>
  <c r="C415" i="66"/>
  <c r="D415" i="66"/>
  <c r="E415" i="66"/>
  <c r="F415" i="66"/>
  <c r="G415" i="66"/>
  <c r="H415" i="66"/>
  <c r="I415" i="66"/>
  <c r="J415" i="66"/>
  <c r="K415" i="66"/>
  <c r="L415" i="66"/>
  <c r="M415" i="66"/>
  <c r="AN415" i="66" s="1"/>
  <c r="N415" i="66"/>
  <c r="AO415" i="66" s="1"/>
  <c r="AC415" i="66"/>
  <c r="AD415" i="66"/>
  <c r="AF415" i="66"/>
  <c r="AG415" i="66"/>
  <c r="AP415" i="66"/>
  <c r="AQ415" i="66"/>
  <c r="AR415" i="66"/>
  <c r="AS415" i="66"/>
  <c r="AH415" i="66"/>
  <c r="A416" i="66"/>
  <c r="B416" i="66"/>
  <c r="C416" i="66"/>
  <c r="D416" i="66"/>
  <c r="E416" i="66"/>
  <c r="F416" i="66"/>
  <c r="G416" i="66"/>
  <c r="H416" i="66"/>
  <c r="I416" i="66"/>
  <c r="J416" i="66"/>
  <c r="K416" i="66"/>
  <c r="L416" i="66"/>
  <c r="M416" i="66"/>
  <c r="AN416" i="66" s="1"/>
  <c r="N416" i="66"/>
  <c r="AO416" i="66" s="1"/>
  <c r="AC416" i="66"/>
  <c r="AD416" i="66"/>
  <c r="AF416" i="66"/>
  <c r="AG416" i="66"/>
  <c r="AP416" i="66"/>
  <c r="AQ416" i="66"/>
  <c r="AR416" i="66"/>
  <c r="AS416" i="66"/>
  <c r="AH416" i="66"/>
  <c r="A417" i="66"/>
  <c r="B417" i="66"/>
  <c r="C417" i="66"/>
  <c r="D417" i="66"/>
  <c r="E417" i="66"/>
  <c r="F417" i="66"/>
  <c r="G417" i="66"/>
  <c r="H417" i="66"/>
  <c r="I417" i="66"/>
  <c r="J417" i="66"/>
  <c r="K417" i="66"/>
  <c r="L417" i="66"/>
  <c r="M417" i="66"/>
  <c r="AN417" i="66" s="1"/>
  <c r="N417" i="66"/>
  <c r="AO417" i="66" s="1"/>
  <c r="AC417" i="66"/>
  <c r="AD417" i="66"/>
  <c r="AF417" i="66"/>
  <c r="AG417" i="66"/>
  <c r="AI417" i="66"/>
  <c r="AP417" i="66"/>
  <c r="AQ417" i="66"/>
  <c r="AR417" i="66"/>
  <c r="AS417" i="66"/>
  <c r="AH417" i="66"/>
  <c r="A418" i="66"/>
  <c r="B418" i="66"/>
  <c r="C418" i="66"/>
  <c r="D418" i="66"/>
  <c r="E418" i="66"/>
  <c r="F418" i="66"/>
  <c r="G418" i="66"/>
  <c r="H418" i="66"/>
  <c r="I418" i="66"/>
  <c r="J418" i="66"/>
  <c r="K418" i="66"/>
  <c r="L418" i="66"/>
  <c r="M418" i="66"/>
  <c r="AN418" i="66" s="1"/>
  <c r="N418" i="66"/>
  <c r="AO418" i="66" s="1"/>
  <c r="AC418" i="66"/>
  <c r="AD418" i="66"/>
  <c r="AF418" i="66"/>
  <c r="AG418" i="66"/>
  <c r="AP418" i="66"/>
  <c r="AQ418" i="66"/>
  <c r="AR418" i="66"/>
  <c r="AS418" i="66"/>
  <c r="AI418" i="66"/>
  <c r="A419" i="66"/>
  <c r="B419" i="66"/>
  <c r="C419" i="66"/>
  <c r="D419" i="66"/>
  <c r="E419" i="66"/>
  <c r="F419" i="66"/>
  <c r="G419" i="66"/>
  <c r="H419" i="66"/>
  <c r="I419" i="66"/>
  <c r="J419" i="66"/>
  <c r="K419" i="66"/>
  <c r="L419" i="66"/>
  <c r="M419" i="66"/>
  <c r="AN419" i="66" s="1"/>
  <c r="N419" i="66"/>
  <c r="AO419" i="66" s="1"/>
  <c r="AC419" i="66"/>
  <c r="AD419" i="66"/>
  <c r="AF419" i="66"/>
  <c r="AG419" i="66"/>
  <c r="AP419" i="66"/>
  <c r="AQ419" i="66"/>
  <c r="AR419" i="66"/>
  <c r="AS419" i="66"/>
  <c r="AH419" i="66"/>
  <c r="A282" i="66"/>
  <c r="B282" i="66"/>
  <c r="C282" i="66"/>
  <c r="D282" i="66"/>
  <c r="E282" i="66"/>
  <c r="F282" i="66"/>
  <c r="G282" i="66"/>
  <c r="H282" i="66"/>
  <c r="I282" i="66"/>
  <c r="J282" i="66"/>
  <c r="K282" i="66"/>
  <c r="L282" i="66"/>
  <c r="M282" i="66"/>
  <c r="AN282" i="66" s="1"/>
  <c r="N282" i="66"/>
  <c r="AO282" i="66" s="1"/>
  <c r="AC282" i="66"/>
  <c r="AD282" i="66"/>
  <c r="AF282" i="66"/>
  <c r="AG282" i="66"/>
  <c r="AP282" i="66"/>
  <c r="AQ282" i="66"/>
  <c r="AR282" i="66"/>
  <c r="AS282" i="66"/>
  <c r="AH282" i="66"/>
  <c r="A283" i="66"/>
  <c r="B283" i="66"/>
  <c r="C283" i="66"/>
  <c r="D283" i="66"/>
  <c r="E283" i="66"/>
  <c r="F283" i="66"/>
  <c r="G283" i="66"/>
  <c r="H283" i="66"/>
  <c r="I283" i="66"/>
  <c r="J283" i="66"/>
  <c r="K283" i="66"/>
  <c r="L283" i="66"/>
  <c r="M283" i="66"/>
  <c r="AN283" i="66" s="1"/>
  <c r="N283" i="66"/>
  <c r="AO283" i="66" s="1"/>
  <c r="AC283" i="66"/>
  <c r="AD283" i="66"/>
  <c r="AF283" i="66"/>
  <c r="AG283" i="66"/>
  <c r="AP283" i="66"/>
  <c r="AQ283" i="66"/>
  <c r="AR283" i="66"/>
  <c r="AS283" i="66"/>
  <c r="AH283" i="66"/>
  <c r="AJ283" i="66"/>
  <c r="A284" i="66"/>
  <c r="B284" i="66"/>
  <c r="C284" i="66"/>
  <c r="D284" i="66"/>
  <c r="E284" i="66"/>
  <c r="F284" i="66"/>
  <c r="G284" i="66"/>
  <c r="H284" i="66"/>
  <c r="I284" i="66"/>
  <c r="J284" i="66"/>
  <c r="K284" i="66"/>
  <c r="L284" i="66"/>
  <c r="M284" i="66"/>
  <c r="AN284" i="66" s="1"/>
  <c r="N284" i="66"/>
  <c r="AO284" i="66" s="1"/>
  <c r="AC284" i="66"/>
  <c r="AD284" i="66"/>
  <c r="AF284" i="66"/>
  <c r="AG284" i="66"/>
  <c r="AK284" i="66"/>
  <c r="AP284" i="66"/>
  <c r="AQ284" i="66"/>
  <c r="AR284" i="66"/>
  <c r="AS284" i="66"/>
  <c r="AI284" i="66"/>
  <c r="A285" i="66"/>
  <c r="B285" i="66"/>
  <c r="C285" i="66"/>
  <c r="D285" i="66"/>
  <c r="E285" i="66"/>
  <c r="F285" i="66"/>
  <c r="G285" i="66"/>
  <c r="H285" i="66"/>
  <c r="I285" i="66"/>
  <c r="J285" i="66"/>
  <c r="K285" i="66"/>
  <c r="L285" i="66"/>
  <c r="M285" i="66"/>
  <c r="AN285" i="66" s="1"/>
  <c r="N285" i="66"/>
  <c r="AO285" i="66" s="1"/>
  <c r="AC285" i="66"/>
  <c r="AD285" i="66"/>
  <c r="AF285" i="66"/>
  <c r="AG285" i="66"/>
  <c r="AP285" i="66"/>
  <c r="AQ285" i="66"/>
  <c r="AR285" i="66"/>
  <c r="AS285" i="66"/>
  <c r="AH285" i="66"/>
  <c r="A286" i="66"/>
  <c r="B286" i="66"/>
  <c r="C286" i="66"/>
  <c r="D286" i="66"/>
  <c r="E286" i="66"/>
  <c r="F286" i="66"/>
  <c r="G286" i="66"/>
  <c r="H286" i="66"/>
  <c r="I286" i="66"/>
  <c r="J286" i="66"/>
  <c r="K286" i="66"/>
  <c r="L286" i="66"/>
  <c r="M286" i="66"/>
  <c r="AN286" i="66" s="1"/>
  <c r="N286" i="66"/>
  <c r="AO286" i="66" s="1"/>
  <c r="AC286" i="66"/>
  <c r="AD286" i="66"/>
  <c r="AF286" i="66"/>
  <c r="AG286" i="66"/>
  <c r="AP286" i="66"/>
  <c r="AQ286" i="66"/>
  <c r="AR286" i="66"/>
  <c r="AS286" i="66"/>
  <c r="AH286" i="66"/>
  <c r="A287" i="66"/>
  <c r="B287" i="66"/>
  <c r="C287" i="66"/>
  <c r="D287" i="66"/>
  <c r="E287" i="66"/>
  <c r="F287" i="66"/>
  <c r="G287" i="66"/>
  <c r="H287" i="66"/>
  <c r="I287" i="66"/>
  <c r="J287" i="66"/>
  <c r="K287" i="66"/>
  <c r="L287" i="66"/>
  <c r="M287" i="66"/>
  <c r="AN287" i="66" s="1"/>
  <c r="N287" i="66"/>
  <c r="AO287" i="66" s="1"/>
  <c r="AC287" i="66"/>
  <c r="AD287" i="66"/>
  <c r="AF287" i="66"/>
  <c r="AG287" i="66"/>
  <c r="AP287" i="66"/>
  <c r="AQ287" i="66"/>
  <c r="AR287" i="66"/>
  <c r="AS287" i="66"/>
  <c r="AH287" i="66"/>
  <c r="A288" i="66"/>
  <c r="B288" i="66"/>
  <c r="C288" i="66"/>
  <c r="D288" i="66"/>
  <c r="E288" i="66"/>
  <c r="F288" i="66"/>
  <c r="G288" i="66"/>
  <c r="H288" i="66"/>
  <c r="I288" i="66"/>
  <c r="J288" i="66"/>
  <c r="K288" i="66"/>
  <c r="L288" i="66"/>
  <c r="M288" i="66"/>
  <c r="AN288" i="66" s="1"/>
  <c r="N288" i="66"/>
  <c r="AO288" i="66" s="1"/>
  <c r="AC288" i="66"/>
  <c r="AD288" i="66"/>
  <c r="AF288" i="66"/>
  <c r="AG288" i="66"/>
  <c r="AP288" i="66"/>
  <c r="AQ288" i="66"/>
  <c r="AR288" i="66"/>
  <c r="AS288" i="66"/>
  <c r="AI288" i="66"/>
  <c r="A289" i="66"/>
  <c r="B289" i="66"/>
  <c r="C289" i="66"/>
  <c r="D289" i="66"/>
  <c r="E289" i="66"/>
  <c r="F289" i="66"/>
  <c r="G289" i="66"/>
  <c r="H289" i="66"/>
  <c r="I289" i="66"/>
  <c r="J289" i="66"/>
  <c r="K289" i="66"/>
  <c r="L289" i="66"/>
  <c r="M289" i="66"/>
  <c r="AN289" i="66" s="1"/>
  <c r="N289" i="66"/>
  <c r="AO289" i="66" s="1"/>
  <c r="AC289" i="66"/>
  <c r="AD289" i="66"/>
  <c r="AF289" i="66"/>
  <c r="AG289" i="66"/>
  <c r="AP289" i="66"/>
  <c r="AQ289" i="66"/>
  <c r="AR289" i="66"/>
  <c r="AS289" i="66"/>
  <c r="AH289" i="66"/>
  <c r="A171" i="66"/>
  <c r="B171" i="66"/>
  <c r="C171" i="66"/>
  <c r="D171" i="66"/>
  <c r="R171" i="66" s="1"/>
  <c r="E171" i="66"/>
  <c r="F171" i="66"/>
  <c r="G171" i="66"/>
  <c r="H171" i="66"/>
  <c r="V171" i="66" s="1"/>
  <c r="I171" i="66"/>
  <c r="W171" i="66" s="1"/>
  <c r="J171" i="66"/>
  <c r="X171" i="66" s="1"/>
  <c r="K171" i="66"/>
  <c r="L171" i="66"/>
  <c r="Z171" i="66" s="1"/>
  <c r="M171" i="66"/>
  <c r="AA171" i="66" s="1"/>
  <c r="N171" i="66"/>
  <c r="AB171" i="66" s="1"/>
  <c r="AF171" i="66"/>
  <c r="AG171" i="66"/>
  <c r="AP171" i="66"/>
  <c r="AQ171" i="66"/>
  <c r="AR171" i="66"/>
  <c r="AS171" i="66"/>
  <c r="AM171" i="66"/>
  <c r="A138" i="66"/>
  <c r="B138" i="66"/>
  <c r="C138" i="66"/>
  <c r="D138" i="66"/>
  <c r="R138" i="66" s="1"/>
  <c r="E138" i="66"/>
  <c r="F138" i="66"/>
  <c r="G138" i="66"/>
  <c r="H138" i="66"/>
  <c r="V138" i="66" s="1"/>
  <c r="I138" i="66"/>
  <c r="W138" i="66" s="1"/>
  <c r="J138" i="66"/>
  <c r="X138" i="66" s="1"/>
  <c r="K138" i="66"/>
  <c r="L138" i="66"/>
  <c r="Z138" i="66" s="1"/>
  <c r="M138" i="66"/>
  <c r="N138" i="66"/>
  <c r="AB138" i="66" s="1"/>
  <c r="AF138" i="66"/>
  <c r="AG138" i="66"/>
  <c r="AP138" i="66"/>
  <c r="AQ138" i="66"/>
  <c r="AR138" i="66"/>
  <c r="AS138" i="66"/>
  <c r="AM138" i="66"/>
  <c r="A139" i="66"/>
  <c r="B139" i="66"/>
  <c r="C139" i="66"/>
  <c r="D139" i="66"/>
  <c r="R139" i="66" s="1"/>
  <c r="E139" i="66"/>
  <c r="F139" i="66"/>
  <c r="T139" i="66" s="1"/>
  <c r="G139" i="66"/>
  <c r="H139" i="66"/>
  <c r="V139" i="66" s="1"/>
  <c r="I139" i="66"/>
  <c r="W139" i="66" s="1"/>
  <c r="J139" i="66"/>
  <c r="X139" i="66" s="1"/>
  <c r="K139" i="66"/>
  <c r="L139" i="66"/>
  <c r="Z139" i="66" s="1"/>
  <c r="M139" i="66"/>
  <c r="N139" i="66"/>
  <c r="AB139" i="66" s="1"/>
  <c r="AF139" i="66"/>
  <c r="AG139" i="66"/>
  <c r="AP139" i="66"/>
  <c r="AQ139" i="66"/>
  <c r="AR139" i="66"/>
  <c r="AS139" i="66"/>
  <c r="AI139" i="66"/>
  <c r="A140" i="66"/>
  <c r="B140" i="66"/>
  <c r="C140" i="66"/>
  <c r="D140" i="66"/>
  <c r="R140" i="66" s="1"/>
  <c r="E140" i="66"/>
  <c r="F140" i="66"/>
  <c r="T140" i="66" s="1"/>
  <c r="G140" i="66"/>
  <c r="H140" i="66"/>
  <c r="V140" i="66" s="1"/>
  <c r="I140" i="66"/>
  <c r="W140" i="66" s="1"/>
  <c r="J140" i="66"/>
  <c r="X140" i="66" s="1"/>
  <c r="K140" i="66"/>
  <c r="L140" i="66"/>
  <c r="M140" i="66"/>
  <c r="N140" i="66"/>
  <c r="AB140" i="66" s="1"/>
  <c r="AF140" i="66"/>
  <c r="AG140" i="66"/>
  <c r="AP140" i="66"/>
  <c r="AQ140" i="66"/>
  <c r="AR140" i="66"/>
  <c r="AS140" i="66"/>
  <c r="A122" i="66"/>
  <c r="B122" i="66"/>
  <c r="C122" i="66"/>
  <c r="D122" i="66"/>
  <c r="E122" i="66"/>
  <c r="F122" i="66"/>
  <c r="G122" i="66"/>
  <c r="U122" i="66" s="1"/>
  <c r="H122" i="66"/>
  <c r="I122" i="66"/>
  <c r="J122" i="66"/>
  <c r="K122" i="66"/>
  <c r="Y122" i="66" s="1"/>
  <c r="L122" i="66"/>
  <c r="M122" i="66"/>
  <c r="N122" i="66"/>
  <c r="AO122" i="66" s="1"/>
  <c r="AD122" i="66"/>
  <c r="AF122" i="66"/>
  <c r="AG122" i="66"/>
  <c r="AP122" i="66"/>
  <c r="AQ122" i="66"/>
  <c r="AR122" i="66"/>
  <c r="AS122" i="66"/>
  <c r="AL122" i="66"/>
  <c r="A47" i="66"/>
  <c r="B47" i="66"/>
  <c r="C47" i="66"/>
  <c r="D47" i="66"/>
  <c r="R47" i="66" s="1"/>
  <c r="E47" i="66"/>
  <c r="F47" i="66"/>
  <c r="T47" i="66" s="1"/>
  <c r="G47" i="66"/>
  <c r="H47" i="66"/>
  <c r="V47" i="66" s="1"/>
  <c r="I47" i="66"/>
  <c r="W47" i="66" s="1"/>
  <c r="J47" i="66"/>
  <c r="X47" i="66" s="1"/>
  <c r="K47" i="66"/>
  <c r="L47" i="66"/>
  <c r="Z47" i="66" s="1"/>
  <c r="M47" i="66"/>
  <c r="N47" i="66"/>
  <c r="AF47" i="66"/>
  <c r="AG47" i="66"/>
  <c r="AP47" i="66"/>
  <c r="AQ47" i="66"/>
  <c r="AR47" i="66"/>
  <c r="AS47" i="66"/>
  <c r="AL47" i="66"/>
  <c r="A48" i="66"/>
  <c r="B48" i="66"/>
  <c r="C48" i="66"/>
  <c r="D48" i="66"/>
  <c r="R48" i="66" s="1"/>
  <c r="E48" i="66"/>
  <c r="F48" i="66"/>
  <c r="G48" i="66"/>
  <c r="H48" i="66"/>
  <c r="V48" i="66" s="1"/>
  <c r="I48" i="66"/>
  <c r="W48" i="66" s="1"/>
  <c r="J48" i="66"/>
  <c r="X48" i="66" s="1"/>
  <c r="K48" i="66"/>
  <c r="L48" i="66"/>
  <c r="Z48" i="66" s="1"/>
  <c r="M48" i="66"/>
  <c r="N48" i="66"/>
  <c r="AF48" i="66"/>
  <c r="AG48" i="66"/>
  <c r="AP48" i="66"/>
  <c r="AQ48" i="66"/>
  <c r="AR48" i="66"/>
  <c r="AS48" i="66"/>
  <c r="AH48" i="66"/>
  <c r="A449" i="60"/>
  <c r="B449" i="60"/>
  <c r="C449" i="60"/>
  <c r="D449" i="60"/>
  <c r="E449" i="60"/>
  <c r="G449" i="60"/>
  <c r="H449" i="60"/>
  <c r="Z449" i="60"/>
  <c r="AA449" i="60"/>
  <c r="AB449" i="60"/>
  <c r="AC449" i="60"/>
  <c r="AE449" i="60"/>
  <c r="K449" i="60" s="1"/>
  <c r="A450" i="60"/>
  <c r="B450" i="60"/>
  <c r="C450" i="60"/>
  <c r="D450" i="60"/>
  <c r="E450" i="60"/>
  <c r="G450" i="60"/>
  <c r="H450" i="60"/>
  <c r="Z450" i="60"/>
  <c r="AA450" i="60"/>
  <c r="AB450" i="60"/>
  <c r="AC450" i="60"/>
  <c r="AD450" i="60"/>
  <c r="AE450" i="60"/>
  <c r="K450" i="60" s="1"/>
  <c r="A451" i="60"/>
  <c r="B451" i="60"/>
  <c r="C451" i="60"/>
  <c r="D451" i="60"/>
  <c r="E451" i="60"/>
  <c r="G451" i="60"/>
  <c r="H451" i="60"/>
  <c r="Z451" i="60"/>
  <c r="AA451" i="60"/>
  <c r="AB451" i="60"/>
  <c r="AC451" i="60"/>
  <c r="AD451" i="60"/>
  <c r="AE451" i="60"/>
  <c r="K451" i="60" s="1"/>
  <c r="A452" i="60"/>
  <c r="B452" i="60"/>
  <c r="C452" i="60"/>
  <c r="D452" i="60"/>
  <c r="E452" i="60"/>
  <c r="G452" i="60"/>
  <c r="H452" i="60"/>
  <c r="Z452" i="60"/>
  <c r="AA452" i="60"/>
  <c r="AB452" i="60"/>
  <c r="AC452" i="60"/>
  <c r="AD452" i="60"/>
  <c r="AE452" i="60"/>
  <c r="K452" i="60" s="1"/>
  <c r="A453" i="60"/>
  <c r="B453" i="60"/>
  <c r="C453" i="60"/>
  <c r="D453" i="60"/>
  <c r="E453" i="60"/>
  <c r="G453" i="60"/>
  <c r="H453" i="60"/>
  <c r="Z453" i="60"/>
  <c r="AA453" i="60"/>
  <c r="AB453" i="60"/>
  <c r="AC453" i="60"/>
  <c r="AD453" i="60"/>
  <c r="AE453" i="60"/>
  <c r="K453" i="60" s="1"/>
  <c r="A454" i="60"/>
  <c r="B454" i="60"/>
  <c r="C454" i="60"/>
  <c r="D454" i="60"/>
  <c r="E454" i="60"/>
  <c r="G454" i="60"/>
  <c r="H454" i="60"/>
  <c r="Z454" i="60"/>
  <c r="AA454" i="60"/>
  <c r="AB454" i="60"/>
  <c r="AC454" i="60"/>
  <c r="AD454" i="60"/>
  <c r="AE454" i="60"/>
  <c r="K454" i="60" s="1"/>
  <c r="A455" i="60"/>
  <c r="B455" i="60"/>
  <c r="C455" i="60"/>
  <c r="D455" i="60"/>
  <c r="E455" i="60"/>
  <c r="G455" i="60"/>
  <c r="H455" i="60"/>
  <c r="Z455" i="60"/>
  <c r="AA455" i="60"/>
  <c r="AB455" i="60"/>
  <c r="AC455" i="60"/>
  <c r="AD455" i="60"/>
  <c r="AE455" i="60"/>
  <c r="K455" i="60" s="1"/>
  <c r="A456" i="60"/>
  <c r="B456" i="60"/>
  <c r="C456" i="60"/>
  <c r="D456" i="60"/>
  <c r="E456" i="60"/>
  <c r="G456" i="60"/>
  <c r="H456" i="60"/>
  <c r="Z456" i="60"/>
  <c r="AA456" i="60"/>
  <c r="AB456" i="60"/>
  <c r="AC456" i="60"/>
  <c r="AD456" i="60"/>
  <c r="AE456" i="60"/>
  <c r="K456" i="60" s="1"/>
  <c r="A457" i="60"/>
  <c r="B457" i="60"/>
  <c r="C457" i="60"/>
  <c r="D457" i="60"/>
  <c r="E457" i="60"/>
  <c r="G457" i="60"/>
  <c r="H457" i="60"/>
  <c r="Z457" i="60"/>
  <c r="AA457" i="60"/>
  <c r="AB457" i="60"/>
  <c r="AC457" i="60"/>
  <c r="AD457" i="60"/>
  <c r="AE457" i="60"/>
  <c r="K457" i="60" s="1"/>
  <c r="A458" i="60"/>
  <c r="B458" i="60"/>
  <c r="C458" i="60"/>
  <c r="D458" i="60"/>
  <c r="E458" i="60"/>
  <c r="G458" i="60"/>
  <c r="H458" i="60"/>
  <c r="Z458" i="60"/>
  <c r="AA458" i="60"/>
  <c r="AB458" i="60"/>
  <c r="AC458" i="60"/>
  <c r="AD458" i="60"/>
  <c r="AE458" i="60"/>
  <c r="K458" i="60" s="1"/>
  <c r="A439" i="60"/>
  <c r="B439" i="60"/>
  <c r="C439" i="60"/>
  <c r="D439" i="60"/>
  <c r="E439" i="60"/>
  <c r="G439" i="60"/>
  <c r="H439" i="60"/>
  <c r="Z439" i="60"/>
  <c r="AA439" i="60"/>
  <c r="AB439" i="60"/>
  <c r="AC439" i="60"/>
  <c r="AD439" i="60"/>
  <c r="AE439" i="60"/>
  <c r="K439" i="60" s="1"/>
  <c r="A440" i="60"/>
  <c r="B440" i="60"/>
  <c r="C440" i="60"/>
  <c r="D440" i="60"/>
  <c r="E440" i="60"/>
  <c r="G440" i="60"/>
  <c r="H440" i="60"/>
  <c r="Z440" i="60"/>
  <c r="AA440" i="60"/>
  <c r="AB440" i="60"/>
  <c r="AC440" i="60"/>
  <c r="AD440" i="60"/>
  <c r="AE440" i="60"/>
  <c r="K440" i="60" s="1"/>
  <c r="A405" i="60"/>
  <c r="B405" i="60"/>
  <c r="C405" i="60"/>
  <c r="D405" i="60"/>
  <c r="E405" i="60"/>
  <c r="G405" i="60"/>
  <c r="H405" i="60"/>
  <c r="Z405" i="60"/>
  <c r="AA405" i="60"/>
  <c r="AB405" i="60"/>
  <c r="AC405" i="60"/>
  <c r="AD405" i="60"/>
  <c r="AE405" i="60"/>
  <c r="K405" i="60" s="1"/>
  <c r="A406" i="60"/>
  <c r="B406" i="60"/>
  <c r="C406" i="60"/>
  <c r="D406" i="60"/>
  <c r="E406" i="60"/>
  <c r="G406" i="60"/>
  <c r="H406" i="60"/>
  <c r="Z406" i="60"/>
  <c r="AA406" i="60"/>
  <c r="AB406" i="60"/>
  <c r="AC406" i="60"/>
  <c r="AD406" i="60"/>
  <c r="AE406" i="60"/>
  <c r="K406" i="60" s="1"/>
  <c r="A407" i="60"/>
  <c r="B407" i="60"/>
  <c r="C407" i="60"/>
  <c r="D407" i="60"/>
  <c r="E407" i="60"/>
  <c r="G407" i="60"/>
  <c r="H407" i="60"/>
  <c r="Z407" i="60"/>
  <c r="AA407" i="60"/>
  <c r="AB407" i="60"/>
  <c r="AC407" i="60"/>
  <c r="AD407" i="60"/>
  <c r="AE407" i="60"/>
  <c r="K407" i="60" s="1"/>
  <c r="A408" i="60"/>
  <c r="B408" i="60"/>
  <c r="C408" i="60"/>
  <c r="D408" i="60"/>
  <c r="E408" i="60"/>
  <c r="G408" i="60"/>
  <c r="H408" i="60"/>
  <c r="Z408" i="60"/>
  <c r="AA408" i="60"/>
  <c r="AB408" i="60"/>
  <c r="AC408" i="60"/>
  <c r="AD408" i="60"/>
  <c r="AE408" i="60"/>
  <c r="K408" i="60" s="1"/>
  <c r="A409" i="60"/>
  <c r="B409" i="60"/>
  <c r="C409" i="60"/>
  <c r="D409" i="60"/>
  <c r="E409" i="60"/>
  <c r="G409" i="60"/>
  <c r="H409" i="60"/>
  <c r="Z409" i="60"/>
  <c r="AA409" i="60"/>
  <c r="AB409" i="60"/>
  <c r="AC409" i="60"/>
  <c r="AD409" i="60"/>
  <c r="AE409" i="60"/>
  <c r="K409" i="60" s="1"/>
  <c r="A410" i="60"/>
  <c r="B410" i="60"/>
  <c r="C410" i="60"/>
  <c r="D410" i="60"/>
  <c r="E410" i="60"/>
  <c r="G410" i="60"/>
  <c r="H410" i="60"/>
  <c r="Z410" i="60"/>
  <c r="AA410" i="60"/>
  <c r="AB410" i="60"/>
  <c r="AC410" i="60"/>
  <c r="AD410" i="60"/>
  <c r="AE410" i="60"/>
  <c r="K410" i="60" s="1"/>
  <c r="A411" i="60"/>
  <c r="B411" i="60"/>
  <c r="C411" i="60"/>
  <c r="D411" i="60"/>
  <c r="E411" i="60"/>
  <c r="G411" i="60"/>
  <c r="H411" i="60"/>
  <c r="Z411" i="60"/>
  <c r="AA411" i="60"/>
  <c r="AB411" i="60"/>
  <c r="AC411" i="60"/>
  <c r="AD411" i="60"/>
  <c r="AE411" i="60"/>
  <c r="K411" i="60" s="1"/>
  <c r="A412" i="60"/>
  <c r="B412" i="60"/>
  <c r="C412" i="60"/>
  <c r="D412" i="60"/>
  <c r="E412" i="60"/>
  <c r="G412" i="60"/>
  <c r="H412" i="60"/>
  <c r="Z412" i="60"/>
  <c r="AA412" i="60"/>
  <c r="AB412" i="60"/>
  <c r="AC412" i="60"/>
  <c r="AD412" i="60"/>
  <c r="AE412" i="60"/>
  <c r="K412" i="60" s="1"/>
  <c r="A413" i="60"/>
  <c r="B413" i="60"/>
  <c r="C413" i="60"/>
  <c r="D413" i="60"/>
  <c r="E413" i="60"/>
  <c r="G413" i="60"/>
  <c r="H413" i="60"/>
  <c r="Z413" i="60"/>
  <c r="AA413" i="60"/>
  <c r="AB413" i="60"/>
  <c r="AC413" i="60"/>
  <c r="AD413" i="60"/>
  <c r="AE413" i="60"/>
  <c r="K413" i="60" s="1"/>
  <c r="A414" i="60"/>
  <c r="B414" i="60"/>
  <c r="C414" i="60"/>
  <c r="D414" i="60"/>
  <c r="E414" i="60"/>
  <c r="G414" i="60"/>
  <c r="H414" i="60"/>
  <c r="Z414" i="60"/>
  <c r="AA414" i="60"/>
  <c r="AB414" i="60"/>
  <c r="AC414" i="60"/>
  <c r="AD414" i="60"/>
  <c r="AE414" i="60"/>
  <c r="K414" i="60" s="1"/>
  <c r="A415" i="60"/>
  <c r="B415" i="60"/>
  <c r="C415" i="60"/>
  <c r="D415" i="60"/>
  <c r="E415" i="60"/>
  <c r="G415" i="60"/>
  <c r="H415" i="60"/>
  <c r="Z415" i="60"/>
  <c r="AA415" i="60"/>
  <c r="AB415" i="60"/>
  <c r="AC415" i="60"/>
  <c r="AD415" i="60"/>
  <c r="AE415" i="60"/>
  <c r="K415" i="60" s="1"/>
  <c r="A416" i="60"/>
  <c r="B416" i="60"/>
  <c r="C416" i="60"/>
  <c r="D416" i="60"/>
  <c r="E416" i="60"/>
  <c r="G416" i="60"/>
  <c r="H416" i="60"/>
  <c r="Z416" i="60"/>
  <c r="AA416" i="60"/>
  <c r="AB416" i="60"/>
  <c r="AC416" i="60"/>
  <c r="AD416" i="60"/>
  <c r="AE416" i="60"/>
  <c r="K416" i="60" s="1"/>
  <c r="A417" i="60"/>
  <c r="B417" i="60"/>
  <c r="C417" i="60"/>
  <c r="D417" i="60"/>
  <c r="E417" i="60"/>
  <c r="G417" i="60"/>
  <c r="H417" i="60"/>
  <c r="Z417" i="60"/>
  <c r="AA417" i="60"/>
  <c r="AB417" i="60"/>
  <c r="AC417" i="60"/>
  <c r="AD417" i="60"/>
  <c r="AE417" i="60"/>
  <c r="K417" i="60" s="1"/>
  <c r="A418" i="60"/>
  <c r="B418" i="60"/>
  <c r="C418" i="60"/>
  <c r="D418" i="60"/>
  <c r="E418" i="60"/>
  <c r="G418" i="60"/>
  <c r="H418" i="60"/>
  <c r="Z418" i="60"/>
  <c r="AA418" i="60"/>
  <c r="AB418" i="60"/>
  <c r="AC418" i="60"/>
  <c r="AD418" i="60"/>
  <c r="AE418" i="60"/>
  <c r="K418" i="60" s="1"/>
  <c r="A419" i="60"/>
  <c r="B419" i="60"/>
  <c r="C419" i="60"/>
  <c r="D419" i="60"/>
  <c r="E419" i="60"/>
  <c r="G419" i="60"/>
  <c r="H419" i="60"/>
  <c r="Z419" i="60"/>
  <c r="AA419" i="60"/>
  <c r="AB419" i="60"/>
  <c r="AC419" i="60"/>
  <c r="AD419" i="60"/>
  <c r="AE419" i="60"/>
  <c r="K419" i="60" s="1"/>
  <c r="A420" i="60"/>
  <c r="B420" i="60"/>
  <c r="C420" i="60"/>
  <c r="D420" i="60"/>
  <c r="E420" i="60"/>
  <c r="G420" i="60"/>
  <c r="H420" i="60"/>
  <c r="Z420" i="60"/>
  <c r="AA420" i="60"/>
  <c r="AB420" i="60"/>
  <c r="AC420" i="60"/>
  <c r="AD420" i="60"/>
  <c r="AE420" i="60"/>
  <c r="K420" i="60" s="1"/>
  <c r="A421" i="60"/>
  <c r="B421" i="60"/>
  <c r="C421" i="60"/>
  <c r="D421" i="60"/>
  <c r="E421" i="60"/>
  <c r="G421" i="60"/>
  <c r="H421" i="60"/>
  <c r="Z421" i="60"/>
  <c r="AA421" i="60"/>
  <c r="AB421" i="60"/>
  <c r="AC421" i="60"/>
  <c r="AD421" i="60"/>
  <c r="AE421" i="60"/>
  <c r="K421" i="60" s="1"/>
  <c r="A284" i="60"/>
  <c r="B284" i="60"/>
  <c r="C284" i="60"/>
  <c r="D284" i="60"/>
  <c r="E284" i="60"/>
  <c r="G284" i="60"/>
  <c r="H284" i="60"/>
  <c r="Z284" i="60"/>
  <c r="AA284" i="60"/>
  <c r="AB284" i="60"/>
  <c r="AC284" i="60"/>
  <c r="AD284" i="60"/>
  <c r="AE284" i="60"/>
  <c r="K284" i="60" s="1"/>
  <c r="A285" i="60"/>
  <c r="B285" i="60"/>
  <c r="C285" i="60"/>
  <c r="D285" i="60"/>
  <c r="E285" i="60"/>
  <c r="G285" i="60"/>
  <c r="H285" i="60"/>
  <c r="Z285" i="60"/>
  <c r="AA285" i="60"/>
  <c r="AB285" i="60"/>
  <c r="AC285" i="60"/>
  <c r="AD285" i="60"/>
  <c r="AE285" i="60"/>
  <c r="K285" i="60" s="1"/>
  <c r="A286" i="60"/>
  <c r="B286" i="60"/>
  <c r="C286" i="60"/>
  <c r="D286" i="60"/>
  <c r="E286" i="60"/>
  <c r="G286" i="60"/>
  <c r="H286" i="60"/>
  <c r="Z286" i="60"/>
  <c r="AA286" i="60"/>
  <c r="AB286" i="60"/>
  <c r="AC286" i="60"/>
  <c r="AD286" i="60"/>
  <c r="AE286" i="60"/>
  <c r="K286" i="60" s="1"/>
  <c r="A287" i="60"/>
  <c r="B287" i="60"/>
  <c r="C287" i="60"/>
  <c r="D287" i="60"/>
  <c r="E287" i="60"/>
  <c r="G287" i="60"/>
  <c r="H287" i="60"/>
  <c r="Z287" i="60"/>
  <c r="AA287" i="60"/>
  <c r="AB287" i="60"/>
  <c r="AC287" i="60"/>
  <c r="AD287" i="60"/>
  <c r="AE287" i="60"/>
  <c r="K287" i="60" s="1"/>
  <c r="A288" i="60"/>
  <c r="B288" i="60"/>
  <c r="C288" i="60"/>
  <c r="D288" i="60"/>
  <c r="E288" i="60"/>
  <c r="G288" i="60"/>
  <c r="H288" i="60"/>
  <c r="Z288" i="60"/>
  <c r="AA288" i="60"/>
  <c r="AB288" i="60"/>
  <c r="AC288" i="60"/>
  <c r="AD288" i="60"/>
  <c r="AE288" i="60"/>
  <c r="K288" i="60" s="1"/>
  <c r="A289" i="60"/>
  <c r="B289" i="60"/>
  <c r="C289" i="60"/>
  <c r="D289" i="60"/>
  <c r="E289" i="60"/>
  <c r="G289" i="60"/>
  <c r="H289" i="60"/>
  <c r="Z289" i="60"/>
  <c r="AA289" i="60"/>
  <c r="AB289" i="60"/>
  <c r="AC289" i="60"/>
  <c r="AD289" i="60"/>
  <c r="AE289" i="60"/>
  <c r="K289" i="60" s="1"/>
  <c r="A290" i="60"/>
  <c r="B290" i="60"/>
  <c r="C290" i="60"/>
  <c r="D290" i="60"/>
  <c r="E290" i="60"/>
  <c r="G290" i="60"/>
  <c r="H290" i="60"/>
  <c r="Z290" i="60"/>
  <c r="AA290" i="60"/>
  <c r="AB290" i="60"/>
  <c r="AC290" i="60"/>
  <c r="AD290" i="60"/>
  <c r="AE290" i="60"/>
  <c r="K290" i="60" s="1"/>
  <c r="A291" i="60"/>
  <c r="B291" i="60"/>
  <c r="C291" i="60"/>
  <c r="D291" i="60"/>
  <c r="E291" i="60"/>
  <c r="G291" i="60"/>
  <c r="H291" i="60"/>
  <c r="Z291" i="60"/>
  <c r="AA291" i="60"/>
  <c r="AB291" i="60"/>
  <c r="AC291" i="60"/>
  <c r="AD291" i="60"/>
  <c r="AE291" i="60"/>
  <c r="K291" i="60" s="1"/>
  <c r="A173" i="60"/>
  <c r="B173" i="60"/>
  <c r="C173" i="60"/>
  <c r="D173" i="60"/>
  <c r="E173" i="60"/>
  <c r="G173" i="60"/>
  <c r="H173" i="60"/>
  <c r="Z173" i="60"/>
  <c r="AA173" i="60"/>
  <c r="AB173" i="60"/>
  <c r="AC173" i="60"/>
  <c r="AD173" i="60"/>
  <c r="AE173" i="60"/>
  <c r="K173" i="60" s="1"/>
  <c r="A140" i="60"/>
  <c r="B140" i="60"/>
  <c r="C140" i="60"/>
  <c r="D140" i="60"/>
  <c r="E140" i="60"/>
  <c r="G140" i="60"/>
  <c r="H140" i="60"/>
  <c r="Z140" i="60"/>
  <c r="AA140" i="60"/>
  <c r="AB140" i="60"/>
  <c r="AC140" i="60"/>
  <c r="AD140" i="60"/>
  <c r="AE140" i="60"/>
  <c r="K140" i="60" s="1"/>
  <c r="A141" i="60"/>
  <c r="B141" i="60"/>
  <c r="C141" i="60"/>
  <c r="D141" i="60"/>
  <c r="E141" i="60"/>
  <c r="G141" i="60"/>
  <c r="H141" i="60"/>
  <c r="Z141" i="60"/>
  <c r="AA141" i="60"/>
  <c r="AB141" i="60"/>
  <c r="AC141" i="60"/>
  <c r="AD141" i="60"/>
  <c r="AE141" i="60"/>
  <c r="K141" i="60" s="1"/>
  <c r="A142" i="60"/>
  <c r="B142" i="60"/>
  <c r="C142" i="60"/>
  <c r="D142" i="60"/>
  <c r="E142" i="60"/>
  <c r="G142" i="60"/>
  <c r="H142" i="60"/>
  <c r="Z142" i="60"/>
  <c r="AA142" i="60"/>
  <c r="AB142" i="60"/>
  <c r="AC142" i="60"/>
  <c r="AD142" i="60"/>
  <c r="AE142" i="60"/>
  <c r="K142" i="60" s="1"/>
  <c r="A124" i="60"/>
  <c r="B124" i="60"/>
  <c r="C124" i="60"/>
  <c r="D124" i="60"/>
  <c r="E124" i="60"/>
  <c r="G124" i="60"/>
  <c r="H124" i="60"/>
  <c r="Z124" i="60"/>
  <c r="AA124" i="60"/>
  <c r="AB124" i="60"/>
  <c r="AC124" i="60"/>
  <c r="AD124" i="60"/>
  <c r="AE124" i="60"/>
  <c r="K124" i="60" s="1"/>
  <c r="A49" i="60"/>
  <c r="B49" i="60"/>
  <c r="C49" i="60"/>
  <c r="D49" i="60"/>
  <c r="E49" i="60"/>
  <c r="G49" i="60"/>
  <c r="H49" i="60"/>
  <c r="Z49" i="60"/>
  <c r="AA49" i="60"/>
  <c r="AB49" i="60"/>
  <c r="AC49" i="60"/>
  <c r="AD49" i="60"/>
  <c r="AE49" i="60"/>
  <c r="K49" i="60" s="1"/>
  <c r="A50" i="60"/>
  <c r="B50" i="60"/>
  <c r="C50" i="60"/>
  <c r="D50" i="60"/>
  <c r="E50" i="60"/>
  <c r="G50" i="60"/>
  <c r="H50" i="60"/>
  <c r="Z50" i="60"/>
  <c r="AA50" i="60"/>
  <c r="AB50" i="60"/>
  <c r="AC50" i="60"/>
  <c r="AD50" i="60"/>
  <c r="AE50" i="60"/>
  <c r="K50" i="60" s="1"/>
  <c r="A455" i="36"/>
  <c r="B455" i="36"/>
  <c r="E455" i="36"/>
  <c r="G455" i="36"/>
  <c r="I455" i="36"/>
  <c r="J455" i="36"/>
  <c r="A446" i="36"/>
  <c r="B446" i="36"/>
  <c r="E446" i="36"/>
  <c r="G446" i="36"/>
  <c r="I446" i="36"/>
  <c r="J446" i="36"/>
  <c r="A447" i="36"/>
  <c r="B447" i="36"/>
  <c r="E447" i="36"/>
  <c r="G447" i="36"/>
  <c r="I447" i="36"/>
  <c r="J447" i="36"/>
  <c r="A448" i="36"/>
  <c r="B448" i="36"/>
  <c r="E448" i="36"/>
  <c r="G448" i="36"/>
  <c r="I448" i="36"/>
  <c r="J448" i="36"/>
  <c r="A449" i="36"/>
  <c r="B449" i="36"/>
  <c r="E449" i="36"/>
  <c r="G449" i="36"/>
  <c r="I449" i="36"/>
  <c r="J449" i="36"/>
  <c r="A450" i="36"/>
  <c r="B450" i="36"/>
  <c r="E450" i="36"/>
  <c r="G450" i="36"/>
  <c r="I450" i="36"/>
  <c r="J450" i="36"/>
  <c r="A451" i="36"/>
  <c r="B451" i="36"/>
  <c r="E451" i="36"/>
  <c r="G451" i="36"/>
  <c r="I451" i="36"/>
  <c r="J451" i="36"/>
  <c r="A452" i="36"/>
  <c r="B452" i="36"/>
  <c r="E452" i="36"/>
  <c r="G452" i="36"/>
  <c r="I452" i="36"/>
  <c r="J452" i="36"/>
  <c r="A453" i="36"/>
  <c r="B453" i="36"/>
  <c r="E453" i="36"/>
  <c r="G453" i="36"/>
  <c r="I453" i="36"/>
  <c r="J453" i="36"/>
  <c r="A454" i="36"/>
  <c r="B454" i="36"/>
  <c r="E454" i="36"/>
  <c r="G454" i="36"/>
  <c r="I454" i="36"/>
  <c r="J454" i="36"/>
  <c r="A437" i="36"/>
  <c r="B437" i="36"/>
  <c r="E437" i="36"/>
  <c r="G437" i="36"/>
  <c r="I437" i="36"/>
  <c r="J437" i="36"/>
  <c r="A436" i="36"/>
  <c r="B436" i="36"/>
  <c r="E436" i="36"/>
  <c r="G436" i="36"/>
  <c r="I436" i="36"/>
  <c r="J436" i="36"/>
  <c r="A402" i="36"/>
  <c r="B402" i="36"/>
  <c r="E402" i="36"/>
  <c r="G402" i="36"/>
  <c r="I402" i="36"/>
  <c r="J402" i="36"/>
  <c r="A403" i="36"/>
  <c r="B403" i="36"/>
  <c r="E403" i="36"/>
  <c r="G403" i="36"/>
  <c r="I403" i="36"/>
  <c r="J403" i="36"/>
  <c r="A404" i="36"/>
  <c r="B404" i="36"/>
  <c r="E404" i="36"/>
  <c r="G404" i="36"/>
  <c r="I404" i="36"/>
  <c r="J404" i="36"/>
  <c r="A405" i="36"/>
  <c r="B405" i="36"/>
  <c r="E405" i="36"/>
  <c r="G405" i="36"/>
  <c r="I405" i="36"/>
  <c r="J405" i="36"/>
  <c r="A406" i="36"/>
  <c r="B406" i="36"/>
  <c r="E406" i="36"/>
  <c r="G406" i="36"/>
  <c r="I406" i="36"/>
  <c r="J406" i="36"/>
  <c r="A407" i="36"/>
  <c r="B407" i="36"/>
  <c r="E407" i="36"/>
  <c r="G407" i="36"/>
  <c r="I407" i="36"/>
  <c r="J407" i="36"/>
  <c r="A408" i="36"/>
  <c r="B408" i="36"/>
  <c r="E408" i="36"/>
  <c r="G408" i="36"/>
  <c r="I408" i="36"/>
  <c r="J408" i="36"/>
  <c r="A409" i="36"/>
  <c r="B409" i="36"/>
  <c r="E409" i="36"/>
  <c r="G409" i="36"/>
  <c r="I409" i="36"/>
  <c r="J409" i="36"/>
  <c r="A410" i="36"/>
  <c r="B410" i="36"/>
  <c r="E410" i="36"/>
  <c r="G410" i="36"/>
  <c r="I410" i="36"/>
  <c r="J410" i="36"/>
  <c r="A411" i="36"/>
  <c r="B411" i="36"/>
  <c r="E411" i="36"/>
  <c r="G411" i="36"/>
  <c r="I411" i="36"/>
  <c r="J411" i="36"/>
  <c r="A412" i="36"/>
  <c r="B412" i="36"/>
  <c r="E412" i="36"/>
  <c r="G412" i="36"/>
  <c r="I412" i="36"/>
  <c r="J412" i="36"/>
  <c r="A413" i="36"/>
  <c r="B413" i="36"/>
  <c r="E413" i="36"/>
  <c r="G413" i="36"/>
  <c r="I413" i="36"/>
  <c r="J413" i="36"/>
  <c r="A414" i="36"/>
  <c r="B414" i="36"/>
  <c r="E414" i="36"/>
  <c r="G414" i="36"/>
  <c r="I414" i="36"/>
  <c r="J414" i="36"/>
  <c r="A415" i="36"/>
  <c r="B415" i="36"/>
  <c r="E415" i="36"/>
  <c r="G415" i="36"/>
  <c r="I415" i="36"/>
  <c r="J415" i="36"/>
  <c r="A416" i="36"/>
  <c r="B416" i="36"/>
  <c r="E416" i="36"/>
  <c r="G416" i="36"/>
  <c r="I416" i="36"/>
  <c r="J416" i="36"/>
  <c r="A417" i="36"/>
  <c r="B417" i="36"/>
  <c r="E417" i="36"/>
  <c r="G417" i="36"/>
  <c r="I417" i="36"/>
  <c r="J417" i="36"/>
  <c r="A418" i="36"/>
  <c r="B418" i="36"/>
  <c r="E418" i="36"/>
  <c r="G418" i="36"/>
  <c r="I418" i="36"/>
  <c r="J418" i="36"/>
  <c r="A281" i="36"/>
  <c r="B281" i="36"/>
  <c r="E281" i="36"/>
  <c r="G281" i="36"/>
  <c r="I281" i="36"/>
  <c r="J281" i="36"/>
  <c r="A282" i="36"/>
  <c r="B282" i="36"/>
  <c r="E282" i="36"/>
  <c r="G282" i="36"/>
  <c r="I282" i="36"/>
  <c r="J282" i="36"/>
  <c r="A283" i="36"/>
  <c r="B283" i="36"/>
  <c r="E283" i="36"/>
  <c r="G283" i="36"/>
  <c r="I283" i="36"/>
  <c r="J283" i="36"/>
  <c r="A284" i="36"/>
  <c r="B284" i="36"/>
  <c r="E284" i="36"/>
  <c r="G284" i="36"/>
  <c r="I284" i="36"/>
  <c r="J284" i="36"/>
  <c r="A285" i="36"/>
  <c r="B285" i="36"/>
  <c r="E285" i="36"/>
  <c r="G285" i="36"/>
  <c r="I285" i="36"/>
  <c r="J285" i="36"/>
  <c r="A286" i="36"/>
  <c r="B286" i="36"/>
  <c r="E286" i="36"/>
  <c r="G286" i="36"/>
  <c r="I286" i="36"/>
  <c r="J286" i="36"/>
  <c r="A287" i="36"/>
  <c r="B287" i="36"/>
  <c r="E287" i="36"/>
  <c r="G287" i="36"/>
  <c r="I287" i="36"/>
  <c r="J287" i="36"/>
  <c r="A288" i="36"/>
  <c r="B288" i="36"/>
  <c r="E288" i="36"/>
  <c r="G288" i="36"/>
  <c r="I288" i="36"/>
  <c r="J288" i="36"/>
  <c r="A170" i="36"/>
  <c r="B170" i="36"/>
  <c r="E170" i="36"/>
  <c r="G170" i="36"/>
  <c r="I170" i="36"/>
  <c r="J170" i="36"/>
  <c r="A137" i="36"/>
  <c r="B137" i="36"/>
  <c r="E137" i="36"/>
  <c r="G137" i="36"/>
  <c r="I137" i="36"/>
  <c r="J137" i="36"/>
  <c r="A138" i="36"/>
  <c r="B138" i="36"/>
  <c r="E138" i="36"/>
  <c r="G138" i="36"/>
  <c r="I138" i="36"/>
  <c r="J138" i="36"/>
  <c r="A139" i="36"/>
  <c r="B139" i="36"/>
  <c r="E139" i="36"/>
  <c r="G139" i="36"/>
  <c r="I139" i="36"/>
  <c r="J139" i="36"/>
  <c r="A121" i="36"/>
  <c r="B121" i="36"/>
  <c r="E121" i="36"/>
  <c r="G121" i="36"/>
  <c r="I121" i="36"/>
  <c r="J121" i="36"/>
  <c r="AK447" i="66" l="1"/>
  <c r="AL454" i="66"/>
  <c r="AH454" i="66"/>
  <c r="AH452" i="66"/>
  <c r="AH450" i="66"/>
  <c r="P447" i="66"/>
  <c r="AK456" i="66"/>
  <c r="AK448" i="66"/>
  <c r="AW457" i="66"/>
  <c r="O419" i="66"/>
  <c r="P438" i="66"/>
  <c r="P451" i="66"/>
  <c r="AF458" i="60"/>
  <c r="I458" i="60" s="1"/>
  <c r="J458" i="60" s="1"/>
  <c r="AF453" i="60"/>
  <c r="I453" i="60" s="1"/>
  <c r="J453" i="60" s="1"/>
  <c r="O454" i="66"/>
  <c r="AZ417" i="66"/>
  <c r="P452" i="66"/>
  <c r="AF457" i="60"/>
  <c r="I457" i="60" s="1"/>
  <c r="J457" i="60" s="1"/>
  <c r="AF454" i="60"/>
  <c r="I454" i="60" s="1"/>
  <c r="J454" i="60" s="1"/>
  <c r="P456" i="66"/>
  <c r="O450" i="66"/>
  <c r="P448" i="66"/>
  <c r="P455" i="66"/>
  <c r="P412" i="66"/>
  <c r="O455" i="66"/>
  <c r="AB48" i="66"/>
  <c r="AO48" i="66"/>
  <c r="O286" i="66"/>
  <c r="O285" i="66"/>
  <c r="AZ409" i="66"/>
  <c r="O403" i="66"/>
  <c r="AI455" i="66"/>
  <c r="O452" i="66"/>
  <c r="P449" i="66"/>
  <c r="AF408" i="60"/>
  <c r="I408" i="60" s="1"/>
  <c r="J408" i="60" s="1"/>
  <c r="AF456" i="60"/>
  <c r="I456" i="60" s="1"/>
  <c r="J456" i="60" s="1"/>
  <c r="AF455" i="60"/>
  <c r="I455" i="60" s="1"/>
  <c r="J455" i="60" s="1"/>
  <c r="AF452" i="60"/>
  <c r="I452" i="60" s="1"/>
  <c r="J452" i="60" s="1"/>
  <c r="AF451" i="60"/>
  <c r="I451" i="60" s="1"/>
  <c r="J451" i="60" s="1"/>
  <c r="AF450" i="60"/>
  <c r="I450" i="60" s="1"/>
  <c r="J450" i="60" s="1"/>
  <c r="AZ48" i="66"/>
  <c r="AA48" i="66"/>
  <c r="AN48" i="66"/>
  <c r="AA138" i="66"/>
  <c r="AN138" i="66"/>
  <c r="AK417" i="66"/>
  <c r="P413" i="66"/>
  <c r="P410" i="66"/>
  <c r="O438" i="66"/>
  <c r="AI454" i="66"/>
  <c r="AI451" i="66"/>
  <c r="O449" i="66"/>
  <c r="AO140" i="66"/>
  <c r="AF415" i="60"/>
  <c r="I415" i="60" s="1"/>
  <c r="J415" i="60" s="1"/>
  <c r="AB47" i="66"/>
  <c r="AO47" i="66"/>
  <c r="AA122" i="66"/>
  <c r="AN122" i="66"/>
  <c r="AA139" i="66"/>
  <c r="AN139" i="66"/>
  <c r="O412" i="66"/>
  <c r="O408" i="66"/>
  <c r="O456" i="66"/>
  <c r="P453" i="66"/>
  <c r="O451" i="66"/>
  <c r="O448" i="66"/>
  <c r="AO171" i="66"/>
  <c r="AO139" i="66"/>
  <c r="AA47" i="66"/>
  <c r="AN47" i="66"/>
  <c r="AA140" i="66"/>
  <c r="AN140" i="66"/>
  <c r="P282" i="66"/>
  <c r="P408" i="66"/>
  <c r="O404" i="66"/>
  <c r="P454" i="66"/>
  <c r="O453" i="66"/>
  <c r="P450" i="66"/>
  <c r="O447" i="66"/>
  <c r="AN171" i="66"/>
  <c r="AO138" i="66"/>
  <c r="AK138" i="66" s="1"/>
  <c r="AZ140" i="66"/>
  <c r="AZ171" i="66"/>
  <c r="AZ455" i="66"/>
  <c r="AZ138" i="66"/>
  <c r="AZ122" i="66"/>
  <c r="AZ139" i="66"/>
  <c r="AZ437" i="66"/>
  <c r="AZ454" i="66"/>
  <c r="AZ450" i="66"/>
  <c r="AZ416" i="66"/>
  <c r="AZ412" i="66"/>
  <c r="AZ408" i="66"/>
  <c r="AZ404" i="66"/>
  <c r="AZ288" i="66"/>
  <c r="AZ284" i="66"/>
  <c r="AZ47" i="66"/>
  <c r="AZ449" i="66"/>
  <c r="AZ438" i="66"/>
  <c r="AZ451" i="66"/>
  <c r="AZ419" i="66"/>
  <c r="AZ413" i="66"/>
  <c r="AZ405" i="66"/>
  <c r="AZ289" i="66"/>
  <c r="AZ285" i="66"/>
  <c r="AZ282" i="66"/>
  <c r="AL410" i="66"/>
  <c r="AZ414" i="66"/>
  <c r="AZ411" i="66"/>
  <c r="AZ406" i="66"/>
  <c r="AZ403" i="66"/>
  <c r="AZ283" i="66"/>
  <c r="AK438" i="66"/>
  <c r="AZ286" i="66"/>
  <c r="AZ452" i="66"/>
  <c r="AM453" i="66"/>
  <c r="AL450" i="66"/>
  <c r="AK286" i="66"/>
  <c r="AJ282" i="66"/>
  <c r="AK408" i="66"/>
  <c r="AJ455" i="66"/>
  <c r="AJ451" i="66"/>
  <c r="AJ453" i="66"/>
  <c r="AJ449" i="66"/>
  <c r="AZ456" i="66"/>
  <c r="AZ453" i="66"/>
  <c r="AZ448" i="66"/>
  <c r="AZ418" i="66"/>
  <c r="AZ415" i="66"/>
  <c r="AZ410" i="66"/>
  <c r="AZ407" i="66"/>
  <c r="AZ287" i="66"/>
  <c r="AH451" i="66"/>
  <c r="AM284" i="66"/>
  <c r="AJ417" i="66"/>
  <c r="AH455" i="66"/>
  <c r="AI450" i="66"/>
  <c r="AM455" i="66"/>
  <c r="AM451" i="66"/>
  <c r="AM447" i="66"/>
  <c r="AM456" i="66"/>
  <c r="AI456" i="66"/>
  <c r="AK454" i="66"/>
  <c r="AM452" i="66"/>
  <c r="AI452" i="66"/>
  <c r="AK450" i="66"/>
  <c r="AM448" i="66"/>
  <c r="AI448" i="66"/>
  <c r="AH453" i="66"/>
  <c r="AH449" i="66"/>
  <c r="P417" i="66"/>
  <c r="O416" i="66"/>
  <c r="AL411" i="66"/>
  <c r="P405" i="66"/>
  <c r="P404" i="66"/>
  <c r="AM403" i="66"/>
  <c r="AM437" i="66"/>
  <c r="O437" i="66"/>
  <c r="AI289" i="66"/>
  <c r="AM406" i="66"/>
  <c r="AK171" i="66"/>
  <c r="AJ418" i="66"/>
  <c r="AK416" i="66"/>
  <c r="AI412" i="66"/>
  <c r="AI411" i="66"/>
  <c r="P409" i="66"/>
  <c r="AI407" i="66"/>
  <c r="P406" i="66"/>
  <c r="O405" i="66"/>
  <c r="P403" i="66"/>
  <c r="AI438" i="66"/>
  <c r="P283" i="66"/>
  <c r="AL419" i="66"/>
  <c r="P286" i="66"/>
  <c r="AL418" i="66"/>
  <c r="P437" i="66"/>
  <c r="AJ414" i="66"/>
  <c r="AK414" i="66"/>
  <c r="O411" i="66"/>
  <c r="O407" i="66"/>
  <c r="AI404" i="66"/>
  <c r="AL403" i="66"/>
  <c r="AJ438" i="66"/>
  <c r="AI437" i="66"/>
  <c r="AM438" i="66"/>
  <c r="AJ437" i="66"/>
  <c r="AM419" i="66"/>
  <c r="AM411" i="66"/>
  <c r="AM407" i="66"/>
  <c r="O418" i="66"/>
  <c r="O417" i="66"/>
  <c r="P415" i="66"/>
  <c r="O414" i="66"/>
  <c r="AK413" i="66"/>
  <c r="AM409" i="66"/>
  <c r="AL414" i="66"/>
  <c r="AK410" i="66"/>
  <c r="AK409" i="66"/>
  <c r="AL406" i="66"/>
  <c r="AM405" i="66"/>
  <c r="AK139" i="66"/>
  <c r="O289" i="66"/>
  <c r="AL287" i="66"/>
  <c r="P287" i="66"/>
  <c r="AL283" i="66"/>
  <c r="AI419" i="66"/>
  <c r="P418" i="66"/>
  <c r="AI416" i="66"/>
  <c r="O415" i="66"/>
  <c r="P414" i="66"/>
  <c r="AM413" i="66"/>
  <c r="P411" i="66"/>
  <c r="AM410" i="66"/>
  <c r="AI409" i="66"/>
  <c r="O409" i="66"/>
  <c r="AI408" i="66"/>
  <c r="AL407" i="66"/>
  <c r="AJ406" i="66"/>
  <c r="AJ405" i="66"/>
  <c r="AL404" i="66"/>
  <c r="AJ404" i="66"/>
  <c r="AM415" i="66"/>
  <c r="P407" i="66"/>
  <c r="P416" i="66"/>
  <c r="AK415" i="66"/>
  <c r="AL412" i="66"/>
  <c r="O410" i="66"/>
  <c r="O171" i="66"/>
  <c r="AL288" i="66"/>
  <c r="P419" i="66"/>
  <c r="AM418" i="66"/>
  <c r="AJ416" i="66"/>
  <c r="AI415" i="66"/>
  <c r="AI413" i="66"/>
  <c r="O413" i="66"/>
  <c r="AL408" i="66"/>
  <c r="O406" i="66"/>
  <c r="AH418" i="66"/>
  <c r="AH414" i="66"/>
  <c r="AH410" i="66"/>
  <c r="AM412" i="66"/>
  <c r="AJ419" i="66"/>
  <c r="AL417" i="66"/>
  <c r="AJ415" i="66"/>
  <c r="AL413" i="66"/>
  <c r="AJ411" i="66"/>
  <c r="AL409" i="66"/>
  <c r="AJ407" i="66"/>
  <c r="AI406" i="66"/>
  <c r="AL405" i="66"/>
  <c r="AJ403" i="66"/>
  <c r="AM416" i="66"/>
  <c r="AM408" i="66"/>
  <c r="AM404" i="66"/>
  <c r="P284" i="66"/>
  <c r="AM289" i="66"/>
  <c r="AL285" i="66"/>
  <c r="AL282" i="66"/>
  <c r="P289" i="66"/>
  <c r="AK288" i="66"/>
  <c r="AJ287" i="66"/>
  <c r="O287" i="66"/>
  <c r="AI286" i="66"/>
  <c r="AI285" i="66"/>
  <c r="AL284" i="66"/>
  <c r="AM285" i="66"/>
  <c r="O282" i="66"/>
  <c r="P288" i="66"/>
  <c r="O284" i="66"/>
  <c r="AK283" i="66"/>
  <c r="O138" i="66"/>
  <c r="AL289" i="66"/>
  <c r="AM288" i="66"/>
  <c r="O288" i="66"/>
  <c r="P285" i="66"/>
  <c r="O283" i="66"/>
  <c r="AI282" i="66"/>
  <c r="AM286" i="66"/>
  <c r="AH288" i="66"/>
  <c r="AM282" i="66"/>
  <c r="AK289" i="66"/>
  <c r="AM287" i="66"/>
  <c r="AI287" i="66"/>
  <c r="AL286" i="66"/>
  <c r="AK285" i="66"/>
  <c r="AM283" i="66"/>
  <c r="AI283" i="66"/>
  <c r="AH284" i="66"/>
  <c r="AJ171" i="66"/>
  <c r="AL171" i="66"/>
  <c r="P171" i="66"/>
  <c r="T171" i="66"/>
  <c r="AD171" i="66" s="1"/>
  <c r="Y171" i="66"/>
  <c r="AC171" i="66" s="1"/>
  <c r="AI171" i="66"/>
  <c r="AM47" i="66"/>
  <c r="O140" i="66"/>
  <c r="P122" i="66"/>
  <c r="AM139" i="66"/>
  <c r="O139" i="66"/>
  <c r="O122" i="66"/>
  <c r="AK140" i="66"/>
  <c r="AL138" i="66"/>
  <c r="Z140" i="66"/>
  <c r="AD140" i="66" s="1"/>
  <c r="AL139" i="66"/>
  <c r="AM140" i="66"/>
  <c r="P139" i="66"/>
  <c r="AL140" i="66"/>
  <c r="P138" i="66"/>
  <c r="O48" i="66"/>
  <c r="AI122" i="66"/>
  <c r="P140" i="66"/>
  <c r="T138" i="66"/>
  <c r="AD138" i="66" s="1"/>
  <c r="AD139" i="66"/>
  <c r="AH140" i="66"/>
  <c r="AH139" i="66"/>
  <c r="AI138" i="66"/>
  <c r="Y140" i="66"/>
  <c r="AC140" i="66" s="1"/>
  <c r="Y139" i="66"/>
  <c r="AC139" i="66" s="1"/>
  <c r="Y138" i="66"/>
  <c r="AC138" i="66" s="1"/>
  <c r="AJ122" i="66"/>
  <c r="P48" i="66"/>
  <c r="P47" i="66"/>
  <c r="O47" i="66"/>
  <c r="AL48" i="66"/>
  <c r="AK122" i="66"/>
  <c r="AC122" i="66"/>
  <c r="AM122" i="66"/>
  <c r="AD47" i="66"/>
  <c r="AI48" i="66"/>
  <c r="T48" i="66"/>
  <c r="AD48" i="66" s="1"/>
  <c r="AI47" i="66"/>
  <c r="AJ47" i="66"/>
  <c r="AM48" i="66"/>
  <c r="AK48" i="66"/>
  <c r="Y48" i="66"/>
  <c r="AC48" i="66" s="1"/>
  <c r="AK47" i="66"/>
  <c r="Y47" i="66"/>
  <c r="AC47" i="66" s="1"/>
  <c r="AF412" i="60"/>
  <c r="I412" i="60" s="1"/>
  <c r="J412" i="60" s="1"/>
  <c r="AF440" i="60"/>
  <c r="I440" i="60" s="1"/>
  <c r="J440" i="60" s="1"/>
  <c r="AF439" i="60"/>
  <c r="I439" i="60" s="1"/>
  <c r="J439" i="60" s="1"/>
  <c r="AF416" i="60"/>
  <c r="I416" i="60" s="1"/>
  <c r="J416" i="60" s="1"/>
  <c r="AF420" i="60"/>
  <c r="I420" i="60" s="1"/>
  <c r="J420" i="60" s="1"/>
  <c r="AF414" i="60"/>
  <c r="I414" i="60" s="1"/>
  <c r="J414" i="60" s="1"/>
  <c r="AF413" i="60"/>
  <c r="I413" i="60" s="1"/>
  <c r="J413" i="60" s="1"/>
  <c r="AF284" i="60"/>
  <c r="I284" i="60" s="1"/>
  <c r="J284" i="60" s="1"/>
  <c r="AF288" i="60"/>
  <c r="I288" i="60" s="1"/>
  <c r="J288" i="60" s="1"/>
  <c r="AF411" i="60"/>
  <c r="I411" i="60" s="1"/>
  <c r="J411" i="60" s="1"/>
  <c r="AF410" i="60"/>
  <c r="I410" i="60" s="1"/>
  <c r="J410" i="60" s="1"/>
  <c r="AF409" i="60"/>
  <c r="I409" i="60" s="1"/>
  <c r="J409" i="60" s="1"/>
  <c r="AF419" i="60"/>
  <c r="I419" i="60" s="1"/>
  <c r="J419" i="60" s="1"/>
  <c r="AF418" i="60"/>
  <c r="I418" i="60" s="1"/>
  <c r="J418" i="60" s="1"/>
  <c r="AF417" i="60"/>
  <c r="I417" i="60" s="1"/>
  <c r="J417" i="60" s="1"/>
  <c r="AF421" i="60"/>
  <c r="I421" i="60" s="1"/>
  <c r="J421" i="60" s="1"/>
  <c r="AF407" i="60"/>
  <c r="I407" i="60" s="1"/>
  <c r="J407" i="60" s="1"/>
  <c r="AF406" i="60"/>
  <c r="I406" i="60" s="1"/>
  <c r="J406" i="60" s="1"/>
  <c r="AF405" i="60"/>
  <c r="I405" i="60" s="1"/>
  <c r="J405" i="60" s="1"/>
  <c r="AF291" i="60"/>
  <c r="I291" i="60" s="1"/>
  <c r="J291" i="60" s="1"/>
  <c r="AF290" i="60"/>
  <c r="I290" i="60" s="1"/>
  <c r="J290" i="60" s="1"/>
  <c r="AF289" i="60"/>
  <c r="I289" i="60" s="1"/>
  <c r="J289" i="60" s="1"/>
  <c r="AF287" i="60"/>
  <c r="I287" i="60" s="1"/>
  <c r="J287" i="60" s="1"/>
  <c r="AF286" i="60"/>
  <c r="I286" i="60" s="1"/>
  <c r="J286" i="60" s="1"/>
  <c r="AF285" i="60"/>
  <c r="I285" i="60" s="1"/>
  <c r="J285" i="60" s="1"/>
  <c r="AF173" i="60"/>
  <c r="I173" i="60" s="1"/>
  <c r="J173" i="60" s="1"/>
  <c r="AF140" i="60"/>
  <c r="I140" i="60" s="1"/>
  <c r="J140" i="60" s="1"/>
  <c r="AF142" i="60"/>
  <c r="I142" i="60" s="1"/>
  <c r="J142" i="60" s="1"/>
  <c r="AF141" i="60"/>
  <c r="I141" i="60" s="1"/>
  <c r="J141" i="60" s="1"/>
  <c r="AF124" i="60"/>
  <c r="I124" i="60" s="1"/>
  <c r="J124" i="60" s="1"/>
  <c r="AF50" i="60"/>
  <c r="I50" i="60" s="1"/>
  <c r="J50" i="60" s="1"/>
  <c r="AF49" i="60"/>
  <c r="I49" i="60" s="1"/>
  <c r="J49" i="60" s="1"/>
  <c r="AJ138" i="66" l="1"/>
  <c r="E46" i="36"/>
  <c r="G46" i="36"/>
  <c r="I46" i="36"/>
  <c r="J46" i="36"/>
  <c r="E47" i="36"/>
  <c r="G47" i="36"/>
  <c r="I47" i="36"/>
  <c r="J47" i="36"/>
  <c r="A46" i="36"/>
  <c r="B46" i="36"/>
  <c r="A47" i="36"/>
  <c r="B47" i="36"/>
  <c r="U565" i="55"/>
  <c r="V565" i="55"/>
  <c r="U566" i="55"/>
  <c r="V566" i="55"/>
  <c r="U567" i="55"/>
  <c r="V567" i="55"/>
  <c r="D565" i="55"/>
  <c r="P565" i="55" s="1"/>
  <c r="E565" i="55"/>
  <c r="D566" i="55"/>
  <c r="P566" i="55" s="1"/>
  <c r="E566" i="55"/>
  <c r="O566" i="55" l="1"/>
  <c r="Q566" i="55" s="1"/>
  <c r="O565" i="55"/>
  <c r="Q565" i="55" s="1"/>
  <c r="Z447" i="45"/>
  <c r="AC447" i="45"/>
  <c r="AD447" i="45"/>
  <c r="AH447" i="45"/>
  <c r="Z448" i="45"/>
  <c r="AC448" i="45"/>
  <c r="AD448" i="45"/>
  <c r="AH448" i="45"/>
  <c r="Z449" i="45"/>
  <c r="AC449" i="45"/>
  <c r="AD449" i="45"/>
  <c r="AH449" i="45"/>
  <c r="Z450" i="45"/>
  <c r="AC450" i="45"/>
  <c r="AD450" i="45"/>
  <c r="AH450" i="45"/>
  <c r="Z451" i="45"/>
  <c r="AC451" i="45"/>
  <c r="AD451" i="45"/>
  <c r="AH451" i="45"/>
  <c r="Z452" i="45"/>
  <c r="AC452" i="45"/>
  <c r="AD452" i="45"/>
  <c r="AH452" i="45"/>
  <c r="Z453" i="45"/>
  <c r="AC453" i="45"/>
  <c r="AD453" i="45"/>
  <c r="AH453" i="45"/>
  <c r="Z454" i="45"/>
  <c r="AC454" i="45"/>
  <c r="AD454" i="45"/>
  <c r="AH454" i="45"/>
  <c r="Z455" i="45"/>
  <c r="AC455" i="45"/>
  <c r="AD455" i="45"/>
  <c r="AH455" i="45"/>
  <c r="Z456" i="45"/>
  <c r="AC456" i="45"/>
  <c r="AD456" i="45"/>
  <c r="AH456" i="45"/>
  <c r="Z457" i="45"/>
  <c r="AC457" i="45"/>
  <c r="AD457" i="45"/>
  <c r="AH457" i="45"/>
  <c r="A448" i="45"/>
  <c r="B448" i="45"/>
  <c r="A449" i="45"/>
  <c r="B449" i="45"/>
  <c r="A450" i="45"/>
  <c r="B450" i="45"/>
  <c r="A451" i="45"/>
  <c r="B451" i="45"/>
  <c r="A452" i="45"/>
  <c r="B452" i="45"/>
  <c r="A453" i="45"/>
  <c r="B453" i="45"/>
  <c r="A454" i="45"/>
  <c r="B454" i="45"/>
  <c r="A455" i="45"/>
  <c r="B455" i="45"/>
  <c r="A456" i="45"/>
  <c r="B456" i="45"/>
  <c r="A457" i="45"/>
  <c r="B457" i="45"/>
  <c r="A442" i="45"/>
  <c r="B442" i="45"/>
  <c r="A443" i="45"/>
  <c r="B443" i="45"/>
  <c r="A444" i="45"/>
  <c r="B444" i="45"/>
  <c r="A445" i="45"/>
  <c r="B445" i="45"/>
  <c r="A446" i="45"/>
  <c r="B446" i="45"/>
  <c r="A447" i="45"/>
  <c r="B447" i="45"/>
  <c r="Z438" i="45"/>
  <c r="AC438" i="45"/>
  <c r="AD438" i="45"/>
  <c r="AH438" i="45"/>
  <c r="Z439" i="45"/>
  <c r="AC439" i="45"/>
  <c r="AD439" i="45"/>
  <c r="AH439" i="45"/>
  <c r="A438" i="45"/>
  <c r="B438" i="45"/>
  <c r="A439" i="45"/>
  <c r="B439" i="45"/>
  <c r="A404" i="45"/>
  <c r="B404" i="45"/>
  <c r="Z404" i="45"/>
  <c r="AC404" i="45"/>
  <c r="AD404" i="45"/>
  <c r="AH404" i="45"/>
  <c r="A405" i="45"/>
  <c r="B405" i="45"/>
  <c r="Z405" i="45"/>
  <c r="AC405" i="45"/>
  <c r="AD405" i="45"/>
  <c r="AH405" i="45"/>
  <c r="A406" i="45"/>
  <c r="B406" i="45"/>
  <c r="Z406" i="45"/>
  <c r="AC406" i="45"/>
  <c r="AD406" i="45"/>
  <c r="AH406" i="45"/>
  <c r="A407" i="45"/>
  <c r="B407" i="45"/>
  <c r="Z407" i="45"/>
  <c r="AC407" i="45"/>
  <c r="AD407" i="45"/>
  <c r="AH407" i="45"/>
  <c r="A408" i="45"/>
  <c r="B408" i="45"/>
  <c r="Z408" i="45"/>
  <c r="AC408" i="45"/>
  <c r="AD408" i="45"/>
  <c r="AH408" i="45"/>
  <c r="A409" i="45"/>
  <c r="B409" i="45"/>
  <c r="Z409" i="45"/>
  <c r="AC409" i="45"/>
  <c r="AD409" i="45"/>
  <c r="AH409" i="45"/>
  <c r="A410" i="45"/>
  <c r="B410" i="45"/>
  <c r="Z410" i="45"/>
  <c r="AC410" i="45"/>
  <c r="AD410" i="45"/>
  <c r="AH410" i="45"/>
  <c r="A411" i="45"/>
  <c r="B411" i="45"/>
  <c r="Z411" i="45"/>
  <c r="AC411" i="45"/>
  <c r="AD411" i="45"/>
  <c r="AH411" i="45"/>
  <c r="A412" i="45"/>
  <c r="B412" i="45"/>
  <c r="Z412" i="45"/>
  <c r="AC412" i="45"/>
  <c r="AD412" i="45"/>
  <c r="AH412" i="45"/>
  <c r="A413" i="45"/>
  <c r="B413" i="45"/>
  <c r="Z413" i="45"/>
  <c r="AC413" i="45"/>
  <c r="AD413" i="45"/>
  <c r="AH413" i="45"/>
  <c r="A414" i="45"/>
  <c r="B414" i="45"/>
  <c r="Z414" i="45"/>
  <c r="AC414" i="45"/>
  <c r="AD414" i="45"/>
  <c r="AH414" i="45"/>
  <c r="A415" i="45"/>
  <c r="B415" i="45"/>
  <c r="Z415" i="45"/>
  <c r="AC415" i="45"/>
  <c r="AD415" i="45"/>
  <c r="AH415" i="45"/>
  <c r="A416" i="45"/>
  <c r="B416" i="45"/>
  <c r="Z416" i="45"/>
  <c r="AC416" i="45"/>
  <c r="AD416" i="45"/>
  <c r="AH416" i="45"/>
  <c r="A417" i="45"/>
  <c r="B417" i="45"/>
  <c r="Z417" i="45"/>
  <c r="AC417" i="45"/>
  <c r="AD417" i="45"/>
  <c r="AH417" i="45"/>
  <c r="A418" i="45"/>
  <c r="B418" i="45"/>
  <c r="Z418" i="45"/>
  <c r="AC418" i="45"/>
  <c r="AD418" i="45"/>
  <c r="AH418" i="45"/>
  <c r="A419" i="45"/>
  <c r="B419" i="45"/>
  <c r="Z419" i="45"/>
  <c r="AC419" i="45"/>
  <c r="AD419" i="45"/>
  <c r="AH419" i="45"/>
  <c r="A420" i="45"/>
  <c r="B420" i="45"/>
  <c r="Z420" i="45"/>
  <c r="AC420" i="45"/>
  <c r="AD420" i="45"/>
  <c r="AH420" i="45"/>
  <c r="Z283" i="45"/>
  <c r="AC283" i="45"/>
  <c r="AH283" i="45"/>
  <c r="Z284" i="45"/>
  <c r="AC284" i="45"/>
  <c r="AH284" i="45"/>
  <c r="Z285" i="45"/>
  <c r="AC285" i="45"/>
  <c r="AH285" i="45"/>
  <c r="Z286" i="45"/>
  <c r="AC286" i="45"/>
  <c r="AH286" i="45"/>
  <c r="Z287" i="45"/>
  <c r="AC287" i="45"/>
  <c r="AH287" i="45"/>
  <c r="Z288" i="45"/>
  <c r="AC288" i="45"/>
  <c r="AH288" i="45"/>
  <c r="Z289" i="45"/>
  <c r="AC289" i="45"/>
  <c r="AH289" i="45"/>
  <c r="Z290" i="45"/>
  <c r="AC290" i="45"/>
  <c r="AH290" i="45"/>
  <c r="A283" i="45"/>
  <c r="B283" i="45"/>
  <c r="A284" i="45"/>
  <c r="B284" i="45"/>
  <c r="A285" i="45"/>
  <c r="B285" i="45"/>
  <c r="A286" i="45"/>
  <c r="B286" i="45"/>
  <c r="A287" i="45"/>
  <c r="B287" i="45"/>
  <c r="A288" i="45"/>
  <c r="B288" i="45"/>
  <c r="A289" i="45"/>
  <c r="B289" i="45"/>
  <c r="A290" i="45"/>
  <c r="B290" i="45"/>
  <c r="Z139" i="45"/>
  <c r="AC139" i="45"/>
  <c r="AD139" i="45"/>
  <c r="AH139" i="45"/>
  <c r="Z140" i="45"/>
  <c r="AC140" i="45"/>
  <c r="AD140" i="45"/>
  <c r="AH140" i="45"/>
  <c r="Z141" i="45"/>
  <c r="AC141" i="45"/>
  <c r="AD141" i="45"/>
  <c r="AH141" i="45"/>
  <c r="A139" i="45"/>
  <c r="B139" i="45"/>
  <c r="A140" i="45"/>
  <c r="B140" i="45"/>
  <c r="A141" i="45"/>
  <c r="B141" i="45"/>
  <c r="AD172" i="45"/>
  <c r="Z172" i="45"/>
  <c r="AC172" i="45"/>
  <c r="AH172" i="45"/>
  <c r="A172" i="45"/>
  <c r="B172" i="45"/>
  <c r="Z123" i="45"/>
  <c r="AC123" i="45"/>
  <c r="AD123" i="45"/>
  <c r="AH123" i="45"/>
  <c r="A123" i="45"/>
  <c r="B123" i="45"/>
  <c r="Z48" i="45"/>
  <c r="AC48" i="45"/>
  <c r="AD48" i="45"/>
  <c r="AH48" i="45"/>
  <c r="Z49" i="45"/>
  <c r="AC49" i="45"/>
  <c r="AD49" i="45"/>
  <c r="AH49" i="45"/>
  <c r="A48" i="45"/>
  <c r="B48" i="45"/>
  <c r="A49" i="45"/>
  <c r="B49" i="45"/>
  <c r="K452" i="44"/>
  <c r="L452" i="60" s="1"/>
  <c r="L452" i="44"/>
  <c r="M452" i="60" s="1"/>
  <c r="M452" i="44"/>
  <c r="N452" i="44"/>
  <c r="O452" i="44"/>
  <c r="P452" i="60" s="1"/>
  <c r="P452" i="44"/>
  <c r="Q452" i="60" s="1"/>
  <c r="Q452" i="44"/>
  <c r="R452" i="60" s="1"/>
  <c r="R452" i="44"/>
  <c r="S452" i="60" s="1"/>
  <c r="S452" i="44"/>
  <c r="T452" i="60" s="1"/>
  <c r="T452" i="44"/>
  <c r="U452" i="60" s="1"/>
  <c r="U452" i="44"/>
  <c r="V452" i="60" s="1"/>
  <c r="V452" i="44"/>
  <c r="W452" i="60" s="1"/>
  <c r="K453" i="44"/>
  <c r="L453" i="60" s="1"/>
  <c r="L453" i="44"/>
  <c r="M453" i="60" s="1"/>
  <c r="M453" i="44"/>
  <c r="N453" i="60" s="1"/>
  <c r="N453" i="44"/>
  <c r="O453" i="60" s="1"/>
  <c r="O453" i="44"/>
  <c r="P453" i="60" s="1"/>
  <c r="P453" i="44"/>
  <c r="Q453" i="60" s="1"/>
  <c r="Q453" i="44"/>
  <c r="R453" i="60" s="1"/>
  <c r="R453" i="44"/>
  <c r="S453" i="60" s="1"/>
  <c r="S453" i="44"/>
  <c r="T453" i="60" s="1"/>
  <c r="T453" i="44"/>
  <c r="U453" i="60" s="1"/>
  <c r="U453" i="44"/>
  <c r="V453" i="60" s="1"/>
  <c r="V453" i="44"/>
  <c r="W453" i="60" s="1"/>
  <c r="K454" i="44"/>
  <c r="L454" i="60" s="1"/>
  <c r="L454" i="44"/>
  <c r="M454" i="60" s="1"/>
  <c r="M454" i="44"/>
  <c r="N454" i="44"/>
  <c r="O454" i="44"/>
  <c r="P454" i="60" s="1"/>
  <c r="P454" i="44"/>
  <c r="Q454" i="60" s="1"/>
  <c r="Q454" i="44"/>
  <c r="R454" i="60" s="1"/>
  <c r="R454" i="44"/>
  <c r="S454" i="60" s="1"/>
  <c r="S454" i="44"/>
  <c r="T454" i="60" s="1"/>
  <c r="T454" i="44"/>
  <c r="U454" i="60" s="1"/>
  <c r="U454" i="44"/>
  <c r="V454" i="60" s="1"/>
  <c r="V454" i="44"/>
  <c r="W454" i="60" s="1"/>
  <c r="K455" i="44"/>
  <c r="L455" i="60" s="1"/>
  <c r="L455" i="44"/>
  <c r="M455" i="60" s="1"/>
  <c r="M455" i="44"/>
  <c r="N455" i="60" s="1"/>
  <c r="N455" i="44"/>
  <c r="O455" i="60" s="1"/>
  <c r="O455" i="44"/>
  <c r="P455" i="60" s="1"/>
  <c r="P455" i="44"/>
  <c r="Q455" i="60" s="1"/>
  <c r="Q455" i="44"/>
  <c r="R455" i="60" s="1"/>
  <c r="R455" i="44"/>
  <c r="S455" i="60" s="1"/>
  <c r="S455" i="44"/>
  <c r="T455" i="60" s="1"/>
  <c r="T455" i="44"/>
  <c r="U455" i="60" s="1"/>
  <c r="U455" i="44"/>
  <c r="V455" i="60" s="1"/>
  <c r="V455" i="44"/>
  <c r="W455" i="60" s="1"/>
  <c r="K456" i="44"/>
  <c r="L456" i="60" s="1"/>
  <c r="L456" i="44"/>
  <c r="M456" i="60" s="1"/>
  <c r="M456" i="44"/>
  <c r="N456" i="44"/>
  <c r="O456" i="44"/>
  <c r="P456" i="60" s="1"/>
  <c r="P456" i="44"/>
  <c r="Q456" i="60" s="1"/>
  <c r="Q456" i="44"/>
  <c r="R456" i="60" s="1"/>
  <c r="R456" i="44"/>
  <c r="S456" i="60" s="1"/>
  <c r="S456" i="44"/>
  <c r="T456" i="60" s="1"/>
  <c r="T456" i="44"/>
  <c r="U456" i="60" s="1"/>
  <c r="U456" i="44"/>
  <c r="V456" i="60" s="1"/>
  <c r="V456" i="44"/>
  <c r="W456" i="60" s="1"/>
  <c r="K457" i="44"/>
  <c r="L457" i="60" s="1"/>
  <c r="L457" i="44"/>
  <c r="M457" i="60" s="1"/>
  <c r="M457" i="44"/>
  <c r="N457" i="60" s="1"/>
  <c r="N457" i="44"/>
  <c r="O457" i="60" s="1"/>
  <c r="O457" i="44"/>
  <c r="P457" i="60" s="1"/>
  <c r="P457" i="44"/>
  <c r="Q457" i="60" s="1"/>
  <c r="Q457" i="44"/>
  <c r="R457" i="60" s="1"/>
  <c r="R457" i="44"/>
  <c r="S457" i="60" s="1"/>
  <c r="S457" i="44"/>
  <c r="T457" i="60" s="1"/>
  <c r="T457" i="44"/>
  <c r="U457" i="60" s="1"/>
  <c r="U457" i="44"/>
  <c r="V457" i="60" s="1"/>
  <c r="V457" i="44"/>
  <c r="W457" i="60" s="1"/>
  <c r="W457" i="44"/>
  <c r="X457" i="60" s="1"/>
  <c r="K458" i="44"/>
  <c r="L458" i="60" s="1"/>
  <c r="L458" i="44"/>
  <c r="M458" i="60" s="1"/>
  <c r="M458" i="44"/>
  <c r="N458" i="44"/>
  <c r="O458" i="44"/>
  <c r="P458" i="60" s="1"/>
  <c r="P458" i="44"/>
  <c r="Q458" i="60" s="1"/>
  <c r="Q458" i="44"/>
  <c r="R458" i="60" s="1"/>
  <c r="R458" i="44"/>
  <c r="S458" i="60" s="1"/>
  <c r="S458" i="44"/>
  <c r="T458" i="60" s="1"/>
  <c r="T458" i="44"/>
  <c r="U458" i="60" s="1"/>
  <c r="U458" i="44"/>
  <c r="V458" i="60" s="1"/>
  <c r="V458" i="44"/>
  <c r="W458" i="60" s="1"/>
  <c r="K406" i="44"/>
  <c r="L406" i="60" s="1"/>
  <c r="L406" i="44"/>
  <c r="M406" i="60" s="1"/>
  <c r="M406" i="44"/>
  <c r="N406" i="44"/>
  <c r="O406" i="44"/>
  <c r="P406" i="60" s="1"/>
  <c r="P406" i="44"/>
  <c r="Q406" i="60" s="1"/>
  <c r="Q406" i="44"/>
  <c r="R406" i="60" s="1"/>
  <c r="R406" i="44"/>
  <c r="S406" i="60" s="1"/>
  <c r="S406" i="44"/>
  <c r="T406" i="60" s="1"/>
  <c r="T406" i="44"/>
  <c r="U406" i="60" s="1"/>
  <c r="U406" i="44"/>
  <c r="V406" i="60" s="1"/>
  <c r="V406" i="44"/>
  <c r="W406" i="60" s="1"/>
  <c r="K407" i="44"/>
  <c r="L407" i="60" s="1"/>
  <c r="L407" i="44"/>
  <c r="M407" i="60" s="1"/>
  <c r="M407" i="44"/>
  <c r="N407" i="60" s="1"/>
  <c r="N407" i="44"/>
  <c r="O407" i="60" s="1"/>
  <c r="O407" i="44"/>
  <c r="P407" i="60" s="1"/>
  <c r="P407" i="44"/>
  <c r="Q407" i="60" s="1"/>
  <c r="Q407" i="44"/>
  <c r="R407" i="60" s="1"/>
  <c r="R407" i="44"/>
  <c r="S407" i="60" s="1"/>
  <c r="S407" i="44"/>
  <c r="T407" i="60" s="1"/>
  <c r="T407" i="44"/>
  <c r="U407" i="60" s="1"/>
  <c r="U407" i="44"/>
  <c r="V407" i="60" s="1"/>
  <c r="V407" i="44"/>
  <c r="W407" i="60" s="1"/>
  <c r="K408" i="44"/>
  <c r="L408" i="60" s="1"/>
  <c r="L408" i="44"/>
  <c r="M408" i="60" s="1"/>
  <c r="M408" i="44"/>
  <c r="N408" i="44"/>
  <c r="O408" i="44"/>
  <c r="P408" i="60" s="1"/>
  <c r="P408" i="44"/>
  <c r="Q408" i="60" s="1"/>
  <c r="Q408" i="44"/>
  <c r="R408" i="60" s="1"/>
  <c r="R408" i="44"/>
  <c r="S408" i="60" s="1"/>
  <c r="S408" i="44"/>
  <c r="T408" i="60" s="1"/>
  <c r="T408" i="44"/>
  <c r="U408" i="60" s="1"/>
  <c r="U408" i="44"/>
  <c r="V408" i="60" s="1"/>
  <c r="V408" i="44"/>
  <c r="W408" i="60" s="1"/>
  <c r="K409" i="44"/>
  <c r="L409" i="60" s="1"/>
  <c r="L409" i="44"/>
  <c r="M409" i="60" s="1"/>
  <c r="M409" i="44"/>
  <c r="N409" i="60" s="1"/>
  <c r="N409" i="44"/>
  <c r="O409" i="60" s="1"/>
  <c r="O409" i="44"/>
  <c r="P409" i="60" s="1"/>
  <c r="P409" i="44"/>
  <c r="Q409" i="60" s="1"/>
  <c r="Q409" i="44"/>
  <c r="R409" i="60" s="1"/>
  <c r="R409" i="44"/>
  <c r="S409" i="60" s="1"/>
  <c r="S409" i="44"/>
  <c r="T409" i="60" s="1"/>
  <c r="T409" i="44"/>
  <c r="U409" i="60" s="1"/>
  <c r="U409" i="44"/>
  <c r="V409" i="60" s="1"/>
  <c r="V409" i="44"/>
  <c r="W409" i="60" s="1"/>
  <c r="K410" i="44"/>
  <c r="L410" i="60" s="1"/>
  <c r="L410" i="44"/>
  <c r="M410" i="60" s="1"/>
  <c r="M410" i="44"/>
  <c r="N410" i="44"/>
  <c r="O410" i="44"/>
  <c r="P410" i="60" s="1"/>
  <c r="P410" i="44"/>
  <c r="Q410" i="60" s="1"/>
  <c r="Q410" i="44"/>
  <c r="R410" i="60" s="1"/>
  <c r="R410" i="44"/>
  <c r="S410" i="60" s="1"/>
  <c r="S410" i="44"/>
  <c r="T410" i="60" s="1"/>
  <c r="T410" i="44"/>
  <c r="U410" i="60" s="1"/>
  <c r="U410" i="44"/>
  <c r="V410" i="60" s="1"/>
  <c r="V410" i="44"/>
  <c r="W410" i="60" s="1"/>
  <c r="K411" i="44"/>
  <c r="L411" i="60" s="1"/>
  <c r="L411" i="44"/>
  <c r="M411" i="60" s="1"/>
  <c r="M411" i="44"/>
  <c r="N411" i="60" s="1"/>
  <c r="N411" i="44"/>
  <c r="O411" i="60" s="1"/>
  <c r="O411" i="44"/>
  <c r="P411" i="60" s="1"/>
  <c r="P411" i="44"/>
  <c r="Q411" i="60" s="1"/>
  <c r="Q411" i="44"/>
  <c r="R411" i="60" s="1"/>
  <c r="R411" i="44"/>
  <c r="S411" i="60" s="1"/>
  <c r="S411" i="44"/>
  <c r="T411" i="60" s="1"/>
  <c r="T411" i="44"/>
  <c r="U411" i="60" s="1"/>
  <c r="U411" i="44"/>
  <c r="V411" i="60" s="1"/>
  <c r="V411" i="44"/>
  <c r="W411" i="60" s="1"/>
  <c r="K412" i="44"/>
  <c r="L412" i="60" s="1"/>
  <c r="L412" i="44"/>
  <c r="M412" i="60" s="1"/>
  <c r="M412" i="44"/>
  <c r="N412" i="44"/>
  <c r="O412" i="44"/>
  <c r="P412" i="60" s="1"/>
  <c r="P412" i="44"/>
  <c r="Q412" i="60" s="1"/>
  <c r="Q412" i="44"/>
  <c r="R412" i="60" s="1"/>
  <c r="R412" i="44"/>
  <c r="S412" i="60" s="1"/>
  <c r="S412" i="44"/>
  <c r="T412" i="60" s="1"/>
  <c r="T412" i="44"/>
  <c r="U412" i="60" s="1"/>
  <c r="U412" i="44"/>
  <c r="V412" i="60" s="1"/>
  <c r="V412" i="44"/>
  <c r="W412" i="60" s="1"/>
  <c r="K413" i="44"/>
  <c r="L413" i="60" s="1"/>
  <c r="L413" i="44"/>
  <c r="M413" i="60" s="1"/>
  <c r="M413" i="44"/>
  <c r="N413" i="60" s="1"/>
  <c r="N413" i="44"/>
  <c r="O413" i="60" s="1"/>
  <c r="O413" i="44"/>
  <c r="P413" i="60" s="1"/>
  <c r="P413" i="44"/>
  <c r="Q413" i="60" s="1"/>
  <c r="Q413" i="44"/>
  <c r="R413" i="60" s="1"/>
  <c r="R413" i="44"/>
  <c r="S413" i="60" s="1"/>
  <c r="S413" i="44"/>
  <c r="T413" i="60" s="1"/>
  <c r="T413" i="44"/>
  <c r="U413" i="60" s="1"/>
  <c r="U413" i="44"/>
  <c r="V413" i="60" s="1"/>
  <c r="V413" i="44"/>
  <c r="W413" i="60" s="1"/>
  <c r="W413" i="44"/>
  <c r="X413" i="60" s="1"/>
  <c r="K414" i="44"/>
  <c r="L414" i="60" s="1"/>
  <c r="L414" i="44"/>
  <c r="M414" i="60" s="1"/>
  <c r="M414" i="44"/>
  <c r="N414" i="44"/>
  <c r="O414" i="44"/>
  <c r="P414" i="60" s="1"/>
  <c r="P414" i="44"/>
  <c r="Q414" i="60" s="1"/>
  <c r="Q414" i="44"/>
  <c r="R414" i="60" s="1"/>
  <c r="R414" i="44"/>
  <c r="S414" i="60" s="1"/>
  <c r="S414" i="44"/>
  <c r="T414" i="60" s="1"/>
  <c r="T414" i="44"/>
  <c r="U414" i="60" s="1"/>
  <c r="U414" i="44"/>
  <c r="V414" i="60" s="1"/>
  <c r="V414" i="44"/>
  <c r="W414" i="60" s="1"/>
  <c r="K415" i="44"/>
  <c r="L415" i="60" s="1"/>
  <c r="L415" i="44"/>
  <c r="M415" i="60" s="1"/>
  <c r="M415" i="44"/>
  <c r="N415" i="60" s="1"/>
  <c r="N415" i="44"/>
  <c r="O415" i="60" s="1"/>
  <c r="O415" i="44"/>
  <c r="P415" i="60" s="1"/>
  <c r="P415" i="44"/>
  <c r="Q415" i="60" s="1"/>
  <c r="Q415" i="44"/>
  <c r="R415" i="60" s="1"/>
  <c r="R415" i="44"/>
  <c r="S415" i="60" s="1"/>
  <c r="S415" i="44"/>
  <c r="T415" i="60" s="1"/>
  <c r="T415" i="44"/>
  <c r="U415" i="60" s="1"/>
  <c r="U415" i="44"/>
  <c r="V415" i="60" s="1"/>
  <c r="V415" i="44"/>
  <c r="W415" i="60" s="1"/>
  <c r="K416" i="44"/>
  <c r="L416" i="60" s="1"/>
  <c r="L416" i="44"/>
  <c r="M416" i="60" s="1"/>
  <c r="M416" i="44"/>
  <c r="N416" i="44"/>
  <c r="O416" i="44"/>
  <c r="P416" i="60" s="1"/>
  <c r="P416" i="44"/>
  <c r="Q416" i="60" s="1"/>
  <c r="Q416" i="44"/>
  <c r="R416" i="60" s="1"/>
  <c r="R416" i="44"/>
  <c r="S416" i="60" s="1"/>
  <c r="S416" i="44"/>
  <c r="T416" i="60" s="1"/>
  <c r="T416" i="44"/>
  <c r="U416" i="60" s="1"/>
  <c r="U416" i="44"/>
  <c r="V416" i="60" s="1"/>
  <c r="V416" i="44"/>
  <c r="W416" i="60" s="1"/>
  <c r="K417" i="44"/>
  <c r="L417" i="60" s="1"/>
  <c r="L417" i="44"/>
  <c r="M417" i="60" s="1"/>
  <c r="M417" i="44"/>
  <c r="N417" i="60" s="1"/>
  <c r="N417" i="44"/>
  <c r="O417" i="60" s="1"/>
  <c r="O417" i="44"/>
  <c r="P417" i="60" s="1"/>
  <c r="P417" i="44"/>
  <c r="Q417" i="60" s="1"/>
  <c r="Q417" i="44"/>
  <c r="R417" i="60" s="1"/>
  <c r="R417" i="44"/>
  <c r="S417" i="60" s="1"/>
  <c r="S417" i="44"/>
  <c r="T417" i="60" s="1"/>
  <c r="T417" i="44"/>
  <c r="U417" i="60" s="1"/>
  <c r="U417" i="44"/>
  <c r="V417" i="60" s="1"/>
  <c r="V417" i="44"/>
  <c r="W417" i="60" s="1"/>
  <c r="K418" i="44"/>
  <c r="L418" i="60" s="1"/>
  <c r="L418" i="44"/>
  <c r="M418" i="60" s="1"/>
  <c r="M418" i="44"/>
  <c r="N418" i="44"/>
  <c r="O418" i="44"/>
  <c r="P418" i="60" s="1"/>
  <c r="P418" i="44"/>
  <c r="Q418" i="60" s="1"/>
  <c r="Q418" i="44"/>
  <c r="R418" i="60" s="1"/>
  <c r="R418" i="44"/>
  <c r="S418" i="60" s="1"/>
  <c r="S418" i="44"/>
  <c r="T418" i="60" s="1"/>
  <c r="T418" i="44"/>
  <c r="U418" i="60" s="1"/>
  <c r="U418" i="44"/>
  <c r="V418" i="60" s="1"/>
  <c r="V418" i="44"/>
  <c r="W418" i="60" s="1"/>
  <c r="K419" i="44"/>
  <c r="L419" i="60" s="1"/>
  <c r="L419" i="44"/>
  <c r="M419" i="60" s="1"/>
  <c r="M419" i="44"/>
  <c r="N419" i="60" s="1"/>
  <c r="N419" i="44"/>
  <c r="O419" i="60" s="1"/>
  <c r="O419" i="44"/>
  <c r="P419" i="60" s="1"/>
  <c r="P419" i="44"/>
  <c r="Q419" i="60" s="1"/>
  <c r="Q419" i="44"/>
  <c r="R419" i="60" s="1"/>
  <c r="R419" i="44"/>
  <c r="S419" i="60" s="1"/>
  <c r="S419" i="44"/>
  <c r="T419" i="60" s="1"/>
  <c r="T419" i="44"/>
  <c r="U419" i="60" s="1"/>
  <c r="U419" i="44"/>
  <c r="V419" i="60" s="1"/>
  <c r="V419" i="44"/>
  <c r="W419" i="60" s="1"/>
  <c r="K420" i="44"/>
  <c r="L420" i="60" s="1"/>
  <c r="L420" i="44"/>
  <c r="M420" i="60" s="1"/>
  <c r="M420" i="44"/>
  <c r="N420" i="44"/>
  <c r="O420" i="44"/>
  <c r="P420" i="60" s="1"/>
  <c r="P420" i="44"/>
  <c r="Q420" i="60" s="1"/>
  <c r="Q420" i="44"/>
  <c r="R420" i="60" s="1"/>
  <c r="R420" i="44"/>
  <c r="S420" i="60" s="1"/>
  <c r="S420" i="44"/>
  <c r="T420" i="60" s="1"/>
  <c r="T420" i="44"/>
  <c r="U420" i="60" s="1"/>
  <c r="U420" i="44"/>
  <c r="V420" i="60" s="1"/>
  <c r="V420" i="44"/>
  <c r="W420" i="60" s="1"/>
  <c r="K421" i="44"/>
  <c r="L421" i="60" s="1"/>
  <c r="L421" i="44"/>
  <c r="M421" i="60" s="1"/>
  <c r="M421" i="44"/>
  <c r="N421" i="60" s="1"/>
  <c r="N421" i="44"/>
  <c r="O421" i="60" s="1"/>
  <c r="O421" i="44"/>
  <c r="P421" i="60" s="1"/>
  <c r="P421" i="44"/>
  <c r="Q421" i="60" s="1"/>
  <c r="Q421" i="44"/>
  <c r="R421" i="60" s="1"/>
  <c r="R421" i="44"/>
  <c r="S421" i="60" s="1"/>
  <c r="S421" i="44"/>
  <c r="T421" i="60" s="1"/>
  <c r="T421" i="44"/>
  <c r="U421" i="60" s="1"/>
  <c r="U421" i="44"/>
  <c r="V421" i="60" s="1"/>
  <c r="V421" i="44"/>
  <c r="W421" i="60" s="1"/>
  <c r="K285" i="44"/>
  <c r="L285" i="60" s="1"/>
  <c r="L285" i="44"/>
  <c r="M285" i="60" s="1"/>
  <c r="M285" i="44"/>
  <c r="N285" i="44"/>
  <c r="O285" i="44"/>
  <c r="P285" i="60" s="1"/>
  <c r="P285" i="44"/>
  <c r="Q285" i="60" s="1"/>
  <c r="Q285" i="44"/>
  <c r="R285" i="60" s="1"/>
  <c r="R285" i="44"/>
  <c r="S285" i="60" s="1"/>
  <c r="S285" i="44"/>
  <c r="T285" i="60" s="1"/>
  <c r="T285" i="44"/>
  <c r="U285" i="60" s="1"/>
  <c r="U285" i="44"/>
  <c r="V285" i="60" s="1"/>
  <c r="V285" i="44"/>
  <c r="W285" i="60" s="1"/>
  <c r="K286" i="44"/>
  <c r="L286" i="60" s="1"/>
  <c r="L286" i="44"/>
  <c r="M286" i="60" s="1"/>
  <c r="M286" i="44"/>
  <c r="N286" i="60" s="1"/>
  <c r="N286" i="44"/>
  <c r="O286" i="60" s="1"/>
  <c r="O286" i="44"/>
  <c r="P286" i="60" s="1"/>
  <c r="P286" i="44"/>
  <c r="Q286" i="60" s="1"/>
  <c r="Q286" i="44"/>
  <c r="R286" i="60" s="1"/>
  <c r="R286" i="44"/>
  <c r="S286" i="60" s="1"/>
  <c r="S286" i="44"/>
  <c r="T286" i="60" s="1"/>
  <c r="T286" i="44"/>
  <c r="U286" i="60" s="1"/>
  <c r="U286" i="44"/>
  <c r="V286" i="60" s="1"/>
  <c r="V286" i="44"/>
  <c r="W286" i="60" s="1"/>
  <c r="K287" i="44"/>
  <c r="L287" i="60" s="1"/>
  <c r="L287" i="44"/>
  <c r="M287" i="60" s="1"/>
  <c r="M287" i="44"/>
  <c r="N287" i="44"/>
  <c r="O287" i="44"/>
  <c r="P287" i="60" s="1"/>
  <c r="P287" i="44"/>
  <c r="Q287" i="60" s="1"/>
  <c r="Q287" i="44"/>
  <c r="R287" i="60" s="1"/>
  <c r="R287" i="44"/>
  <c r="S287" i="60" s="1"/>
  <c r="S287" i="44"/>
  <c r="T287" i="60" s="1"/>
  <c r="T287" i="44"/>
  <c r="U287" i="60" s="1"/>
  <c r="U287" i="44"/>
  <c r="V287" i="60" s="1"/>
  <c r="V287" i="44"/>
  <c r="W287" i="60" s="1"/>
  <c r="K288" i="44"/>
  <c r="L288" i="60" s="1"/>
  <c r="L288" i="44"/>
  <c r="M288" i="60" s="1"/>
  <c r="M288" i="44"/>
  <c r="N288" i="60" s="1"/>
  <c r="N288" i="44"/>
  <c r="O288" i="60" s="1"/>
  <c r="O288" i="44"/>
  <c r="P288" i="60" s="1"/>
  <c r="P288" i="44"/>
  <c r="Q288" i="60" s="1"/>
  <c r="Q288" i="44"/>
  <c r="R288" i="60" s="1"/>
  <c r="R288" i="44"/>
  <c r="S288" i="60" s="1"/>
  <c r="S288" i="44"/>
  <c r="T288" i="60" s="1"/>
  <c r="T288" i="44"/>
  <c r="U288" i="60" s="1"/>
  <c r="U288" i="44"/>
  <c r="V288" i="60" s="1"/>
  <c r="V288" i="44"/>
  <c r="W288" i="60" s="1"/>
  <c r="K289" i="44"/>
  <c r="L289" i="60" s="1"/>
  <c r="L289" i="44"/>
  <c r="M289" i="60" s="1"/>
  <c r="M289" i="44"/>
  <c r="N289" i="44"/>
  <c r="O289" i="44"/>
  <c r="P289" i="60" s="1"/>
  <c r="P289" i="44"/>
  <c r="Q289" i="60" s="1"/>
  <c r="Q289" i="44"/>
  <c r="R289" i="60" s="1"/>
  <c r="R289" i="44"/>
  <c r="S289" i="60" s="1"/>
  <c r="S289" i="44"/>
  <c r="T289" i="60" s="1"/>
  <c r="T289" i="44"/>
  <c r="U289" i="60" s="1"/>
  <c r="U289" i="44"/>
  <c r="V289" i="60" s="1"/>
  <c r="V289" i="44"/>
  <c r="W289" i="60" s="1"/>
  <c r="K290" i="44"/>
  <c r="L290" i="60" s="1"/>
  <c r="L290" i="44"/>
  <c r="M290" i="60" s="1"/>
  <c r="M290" i="44"/>
  <c r="N290" i="60" s="1"/>
  <c r="N290" i="44"/>
  <c r="O290" i="60" s="1"/>
  <c r="O290" i="44"/>
  <c r="P290" i="60" s="1"/>
  <c r="P290" i="44"/>
  <c r="Q290" i="60" s="1"/>
  <c r="Q290" i="44"/>
  <c r="R290" i="60" s="1"/>
  <c r="R290" i="44"/>
  <c r="S290" i="60" s="1"/>
  <c r="S290" i="44"/>
  <c r="T290" i="60" s="1"/>
  <c r="T290" i="44"/>
  <c r="U290" i="60" s="1"/>
  <c r="U290" i="44"/>
  <c r="V290" i="60" s="1"/>
  <c r="V290" i="44"/>
  <c r="W290" i="60" s="1"/>
  <c r="K291" i="44"/>
  <c r="L291" i="60" s="1"/>
  <c r="L291" i="44"/>
  <c r="M291" i="60" s="1"/>
  <c r="M291" i="44"/>
  <c r="N291" i="44"/>
  <c r="O291" i="44"/>
  <c r="P291" i="60" s="1"/>
  <c r="P291" i="44"/>
  <c r="Q291" i="60" s="1"/>
  <c r="Q291" i="44"/>
  <c r="R291" i="60" s="1"/>
  <c r="R291" i="44"/>
  <c r="S291" i="60" s="1"/>
  <c r="S291" i="44"/>
  <c r="T291" i="60" s="1"/>
  <c r="T291" i="44"/>
  <c r="U291" i="60" s="1"/>
  <c r="U291" i="44"/>
  <c r="V291" i="60" s="1"/>
  <c r="V291" i="44"/>
  <c r="W291" i="60" s="1"/>
  <c r="K140" i="44"/>
  <c r="L140" i="60" s="1"/>
  <c r="L140" i="44"/>
  <c r="M140" i="60" s="1"/>
  <c r="M140" i="44"/>
  <c r="N140" i="44"/>
  <c r="O140" i="44"/>
  <c r="P140" i="60" s="1"/>
  <c r="P140" i="44"/>
  <c r="Q140" i="60" s="1"/>
  <c r="Q140" i="44"/>
  <c r="R140" i="60" s="1"/>
  <c r="R140" i="44"/>
  <c r="S140" i="60" s="1"/>
  <c r="S140" i="44"/>
  <c r="T140" i="60" s="1"/>
  <c r="T140" i="44"/>
  <c r="U140" i="60" s="1"/>
  <c r="U140" i="44"/>
  <c r="V140" i="60" s="1"/>
  <c r="V140" i="44"/>
  <c r="W140" i="60" s="1"/>
  <c r="K141" i="44"/>
  <c r="L141" i="60" s="1"/>
  <c r="L141" i="44"/>
  <c r="M141" i="60" s="1"/>
  <c r="M141" i="44"/>
  <c r="N141" i="60" s="1"/>
  <c r="N141" i="44"/>
  <c r="O141" i="60" s="1"/>
  <c r="O141" i="44"/>
  <c r="P141" i="60" s="1"/>
  <c r="P141" i="44"/>
  <c r="Q141" i="60" s="1"/>
  <c r="Q141" i="44"/>
  <c r="R141" i="60" s="1"/>
  <c r="R141" i="44"/>
  <c r="S141" i="60" s="1"/>
  <c r="S141" i="44"/>
  <c r="T141" i="60" s="1"/>
  <c r="T141" i="44"/>
  <c r="U141" i="60" s="1"/>
  <c r="U141" i="44"/>
  <c r="V141" i="60" s="1"/>
  <c r="V141" i="44"/>
  <c r="W141" i="60" s="1"/>
  <c r="K142" i="44"/>
  <c r="L142" i="60" s="1"/>
  <c r="L142" i="44"/>
  <c r="M142" i="60" s="1"/>
  <c r="M142" i="44"/>
  <c r="N142" i="44"/>
  <c r="O142" i="44"/>
  <c r="P142" i="60" s="1"/>
  <c r="P142" i="44"/>
  <c r="Q142" i="60" s="1"/>
  <c r="Q142" i="44"/>
  <c r="R142" i="60" s="1"/>
  <c r="R142" i="44"/>
  <c r="S142" i="60" s="1"/>
  <c r="S142" i="44"/>
  <c r="T142" i="60" s="1"/>
  <c r="T142" i="44"/>
  <c r="U142" i="60" s="1"/>
  <c r="U142" i="44"/>
  <c r="V142" i="60" s="1"/>
  <c r="V142" i="44"/>
  <c r="W142" i="60" s="1"/>
  <c r="K50" i="44"/>
  <c r="L50" i="60" s="1"/>
  <c r="L50" i="44"/>
  <c r="M50" i="60" s="1"/>
  <c r="M50" i="44"/>
  <c r="N50" i="60" s="1"/>
  <c r="N50" i="44"/>
  <c r="O50" i="44"/>
  <c r="P50" i="60" s="1"/>
  <c r="P50" i="44"/>
  <c r="Q50" i="60" s="1"/>
  <c r="Q50" i="44"/>
  <c r="R50" i="60" s="1"/>
  <c r="R50" i="44"/>
  <c r="S50" i="60" s="1"/>
  <c r="S50" i="44"/>
  <c r="T50" i="60" s="1"/>
  <c r="T50" i="44"/>
  <c r="U50" i="60" s="1"/>
  <c r="U50" i="44"/>
  <c r="V50" i="44"/>
  <c r="W50" i="60" s="1"/>
  <c r="A171" i="46"/>
  <c r="B171" i="46"/>
  <c r="C171" i="46"/>
  <c r="D171" i="46"/>
  <c r="R171" i="46" s="1"/>
  <c r="E171" i="46"/>
  <c r="F171" i="46"/>
  <c r="T171" i="46" s="1"/>
  <c r="G171" i="46"/>
  <c r="H171" i="46"/>
  <c r="V171" i="46" s="1"/>
  <c r="I171" i="46"/>
  <c r="W171" i="46" s="1"/>
  <c r="J171" i="46"/>
  <c r="X171" i="46" s="1"/>
  <c r="K171" i="46"/>
  <c r="Y171" i="46" s="1"/>
  <c r="L171" i="46"/>
  <c r="Z171" i="46" s="1"/>
  <c r="M171" i="46"/>
  <c r="AA171" i="46" s="1"/>
  <c r="N171" i="46"/>
  <c r="AB171" i="46" s="1"/>
  <c r="A138" i="46"/>
  <c r="B138" i="46"/>
  <c r="C138" i="46"/>
  <c r="D138" i="46"/>
  <c r="R138" i="46" s="1"/>
  <c r="E138" i="46"/>
  <c r="F138" i="46"/>
  <c r="T138" i="46" s="1"/>
  <c r="G138" i="46"/>
  <c r="H138" i="46"/>
  <c r="V138" i="46" s="1"/>
  <c r="I138" i="46"/>
  <c r="W138" i="46" s="1"/>
  <c r="J138" i="46"/>
  <c r="X138" i="46" s="1"/>
  <c r="K138" i="46"/>
  <c r="Y138" i="46" s="1"/>
  <c r="L138" i="46"/>
  <c r="Z138" i="46" s="1"/>
  <c r="M138" i="46"/>
  <c r="AA138" i="46" s="1"/>
  <c r="N138" i="46"/>
  <c r="AB138" i="46" s="1"/>
  <c r="A139" i="46"/>
  <c r="B139" i="46"/>
  <c r="C139" i="46"/>
  <c r="D139" i="46"/>
  <c r="R139" i="46" s="1"/>
  <c r="E139" i="46"/>
  <c r="F139" i="46"/>
  <c r="T139" i="46" s="1"/>
  <c r="G139" i="46"/>
  <c r="H139" i="46"/>
  <c r="V139" i="46" s="1"/>
  <c r="I139" i="46"/>
  <c r="W139" i="46" s="1"/>
  <c r="J139" i="46"/>
  <c r="X139" i="46" s="1"/>
  <c r="K139" i="46"/>
  <c r="Y139" i="46" s="1"/>
  <c r="L139" i="46"/>
  <c r="Z139" i="46" s="1"/>
  <c r="M139" i="46"/>
  <c r="AA139" i="46" s="1"/>
  <c r="N139" i="46"/>
  <c r="AB139" i="46" s="1"/>
  <c r="A140" i="46"/>
  <c r="B140" i="46"/>
  <c r="C140" i="46"/>
  <c r="D140" i="46"/>
  <c r="R140" i="46" s="1"/>
  <c r="E140" i="46"/>
  <c r="F140" i="46"/>
  <c r="G140" i="46"/>
  <c r="H140" i="46"/>
  <c r="V140" i="46" s="1"/>
  <c r="I140" i="46"/>
  <c r="W140" i="46" s="1"/>
  <c r="J140" i="46"/>
  <c r="X140" i="46" s="1"/>
  <c r="K140" i="46"/>
  <c r="L140" i="46"/>
  <c r="Z140" i="46" s="1"/>
  <c r="M140" i="46"/>
  <c r="AA140" i="46" s="1"/>
  <c r="N140" i="46"/>
  <c r="AB140" i="46" s="1"/>
  <c r="Y140" i="46"/>
  <c r="A122" i="46"/>
  <c r="B122" i="46"/>
  <c r="C122" i="46"/>
  <c r="D122" i="46"/>
  <c r="E122" i="46"/>
  <c r="F122" i="46"/>
  <c r="G122" i="46"/>
  <c r="U122" i="46" s="1"/>
  <c r="H122" i="46"/>
  <c r="I122" i="46"/>
  <c r="J122" i="46"/>
  <c r="K122" i="46"/>
  <c r="Y122" i="46" s="1"/>
  <c r="L122" i="46"/>
  <c r="M122" i="46"/>
  <c r="AA122" i="46" s="1"/>
  <c r="N122" i="46"/>
  <c r="AD122" i="46"/>
  <c r="A47" i="46"/>
  <c r="B47" i="46"/>
  <c r="C47" i="46"/>
  <c r="D47" i="46"/>
  <c r="R47" i="46" s="1"/>
  <c r="E47" i="46"/>
  <c r="F47" i="46"/>
  <c r="T47" i="46" s="1"/>
  <c r="G47" i="46"/>
  <c r="H47" i="46"/>
  <c r="V47" i="46" s="1"/>
  <c r="I47" i="46"/>
  <c r="W47" i="46" s="1"/>
  <c r="J47" i="46"/>
  <c r="X47" i="46" s="1"/>
  <c r="K47" i="46"/>
  <c r="Y47" i="46" s="1"/>
  <c r="L47" i="46"/>
  <c r="Z47" i="46" s="1"/>
  <c r="M47" i="46"/>
  <c r="AA47" i="46" s="1"/>
  <c r="N47" i="46"/>
  <c r="AB47" i="46" s="1"/>
  <c r="A48" i="46"/>
  <c r="B48" i="46"/>
  <c r="C48" i="46"/>
  <c r="D48" i="46"/>
  <c r="E48" i="46"/>
  <c r="F48" i="46"/>
  <c r="T48" i="46" s="1"/>
  <c r="G48" i="46"/>
  <c r="H48" i="46"/>
  <c r="V48" i="46" s="1"/>
  <c r="I48" i="46"/>
  <c r="W48" i="46" s="1"/>
  <c r="J48" i="46"/>
  <c r="X48" i="46" s="1"/>
  <c r="K48" i="46"/>
  <c r="Y48" i="46" s="1"/>
  <c r="L48" i="46"/>
  <c r="Z48" i="46" s="1"/>
  <c r="M48" i="46"/>
  <c r="AA48" i="46" s="1"/>
  <c r="N48" i="46"/>
  <c r="AB48" i="46" s="1"/>
  <c r="A413" i="46"/>
  <c r="B413" i="46"/>
  <c r="C413" i="46"/>
  <c r="D413" i="46"/>
  <c r="E413" i="46"/>
  <c r="F413" i="46"/>
  <c r="G413" i="46"/>
  <c r="H413" i="46"/>
  <c r="I413" i="46"/>
  <c r="J413" i="46"/>
  <c r="K413" i="46"/>
  <c r="L413" i="46"/>
  <c r="M413" i="46"/>
  <c r="N413" i="46"/>
  <c r="AC413" i="46"/>
  <c r="AD413" i="46"/>
  <c r="A414" i="46"/>
  <c r="B414" i="46"/>
  <c r="C414" i="46"/>
  <c r="D414" i="46"/>
  <c r="E414" i="46"/>
  <c r="F414" i="46"/>
  <c r="G414" i="46"/>
  <c r="H414" i="46"/>
  <c r="I414" i="46"/>
  <c r="J414" i="46"/>
  <c r="K414" i="46"/>
  <c r="L414" i="46"/>
  <c r="M414" i="46"/>
  <c r="N414" i="46"/>
  <c r="AC414" i="46"/>
  <c r="AD414" i="46"/>
  <c r="A415" i="46"/>
  <c r="B415" i="46"/>
  <c r="C415" i="46"/>
  <c r="D415" i="46"/>
  <c r="E415" i="46"/>
  <c r="F415" i="46"/>
  <c r="G415" i="46"/>
  <c r="H415" i="46"/>
  <c r="I415" i="46"/>
  <c r="J415" i="46"/>
  <c r="K415" i="46"/>
  <c r="L415" i="46"/>
  <c r="M415" i="46"/>
  <c r="N415" i="46"/>
  <c r="AC415" i="46"/>
  <c r="AD415" i="46"/>
  <c r="A416" i="46"/>
  <c r="B416" i="46"/>
  <c r="C416" i="46"/>
  <c r="D416" i="46"/>
  <c r="E416" i="46"/>
  <c r="F416" i="46"/>
  <c r="G416" i="46"/>
  <c r="H416" i="46"/>
  <c r="I416" i="46"/>
  <c r="J416" i="46"/>
  <c r="K416" i="46"/>
  <c r="L416" i="46"/>
  <c r="M416" i="46"/>
  <c r="N416" i="46"/>
  <c r="AC416" i="46"/>
  <c r="AD416" i="46"/>
  <c r="A417" i="46"/>
  <c r="B417" i="46"/>
  <c r="C417" i="46"/>
  <c r="D417" i="46"/>
  <c r="E417" i="46"/>
  <c r="F417" i="46"/>
  <c r="G417" i="46"/>
  <c r="H417" i="46"/>
  <c r="I417" i="46"/>
  <c r="J417" i="46"/>
  <c r="K417" i="46"/>
  <c r="L417" i="46"/>
  <c r="M417" i="46"/>
  <c r="N417" i="46"/>
  <c r="AC417" i="46"/>
  <c r="AD417" i="46"/>
  <c r="A418" i="46"/>
  <c r="B418" i="46"/>
  <c r="C418" i="46"/>
  <c r="D418" i="46"/>
  <c r="E418" i="46"/>
  <c r="F418" i="46"/>
  <c r="G418" i="46"/>
  <c r="H418" i="46"/>
  <c r="I418" i="46"/>
  <c r="J418" i="46"/>
  <c r="K418" i="46"/>
  <c r="L418" i="46"/>
  <c r="M418" i="46"/>
  <c r="N418" i="46"/>
  <c r="AC418" i="46"/>
  <c r="AD418" i="46"/>
  <c r="A419" i="46"/>
  <c r="B419" i="46"/>
  <c r="C419" i="46"/>
  <c r="D419" i="46"/>
  <c r="E419" i="46"/>
  <c r="F419" i="46"/>
  <c r="G419" i="46"/>
  <c r="H419" i="46"/>
  <c r="I419" i="46"/>
  <c r="J419" i="46"/>
  <c r="K419" i="46"/>
  <c r="L419" i="46"/>
  <c r="M419" i="46"/>
  <c r="N419" i="46"/>
  <c r="AC419" i="46"/>
  <c r="AD419" i="46"/>
  <c r="A282" i="46"/>
  <c r="B282" i="46"/>
  <c r="C282" i="46"/>
  <c r="D282" i="46"/>
  <c r="E282" i="46"/>
  <c r="F282" i="46"/>
  <c r="G282" i="46"/>
  <c r="H282" i="46"/>
  <c r="I282" i="46"/>
  <c r="J282" i="46"/>
  <c r="K282" i="46"/>
  <c r="L282" i="46"/>
  <c r="M282" i="46"/>
  <c r="N282" i="46"/>
  <c r="AC282" i="46"/>
  <c r="AD282" i="46"/>
  <c r="A283" i="46"/>
  <c r="B283" i="46"/>
  <c r="C283" i="46"/>
  <c r="D283" i="46"/>
  <c r="E283" i="46"/>
  <c r="F283" i="46"/>
  <c r="G283" i="46"/>
  <c r="H283" i="46"/>
  <c r="I283" i="46"/>
  <c r="J283" i="46"/>
  <c r="K283" i="46"/>
  <c r="L283" i="46"/>
  <c r="M283" i="46"/>
  <c r="N283" i="46"/>
  <c r="AC283" i="46"/>
  <c r="AD283" i="46"/>
  <c r="A284" i="46"/>
  <c r="B284" i="46"/>
  <c r="C284" i="46"/>
  <c r="D284" i="46"/>
  <c r="E284" i="46"/>
  <c r="F284" i="46"/>
  <c r="G284" i="46"/>
  <c r="H284" i="46"/>
  <c r="I284" i="46"/>
  <c r="J284" i="46"/>
  <c r="K284" i="46"/>
  <c r="L284" i="46"/>
  <c r="M284" i="46"/>
  <c r="N284" i="46"/>
  <c r="AC284" i="46"/>
  <c r="AD284" i="46"/>
  <c r="A285" i="46"/>
  <c r="B285" i="46"/>
  <c r="C285" i="46"/>
  <c r="D285" i="46"/>
  <c r="E285" i="46"/>
  <c r="F285" i="46"/>
  <c r="G285" i="46"/>
  <c r="H285" i="46"/>
  <c r="I285" i="46"/>
  <c r="J285" i="46"/>
  <c r="K285" i="46"/>
  <c r="L285" i="46"/>
  <c r="M285" i="46"/>
  <c r="N285" i="46"/>
  <c r="AC285" i="46"/>
  <c r="AD285" i="46"/>
  <c r="A286" i="46"/>
  <c r="B286" i="46"/>
  <c r="C286" i="46"/>
  <c r="D286" i="46"/>
  <c r="E286" i="46"/>
  <c r="F286" i="46"/>
  <c r="G286" i="46"/>
  <c r="H286" i="46"/>
  <c r="I286" i="46"/>
  <c r="J286" i="46"/>
  <c r="K286" i="46"/>
  <c r="L286" i="46"/>
  <c r="M286" i="46"/>
  <c r="N286" i="46"/>
  <c r="AC286" i="46"/>
  <c r="AD286" i="46"/>
  <c r="A287" i="46"/>
  <c r="B287" i="46"/>
  <c r="C287" i="46"/>
  <c r="D287" i="46"/>
  <c r="E287" i="46"/>
  <c r="F287" i="46"/>
  <c r="G287" i="46"/>
  <c r="H287" i="46"/>
  <c r="I287" i="46"/>
  <c r="J287" i="46"/>
  <c r="K287" i="46"/>
  <c r="L287" i="46"/>
  <c r="M287" i="46"/>
  <c r="N287" i="46"/>
  <c r="AC287" i="46"/>
  <c r="AD287" i="46"/>
  <c r="A288" i="46"/>
  <c r="B288" i="46"/>
  <c r="C288" i="46"/>
  <c r="D288" i="46"/>
  <c r="E288" i="46"/>
  <c r="F288" i="46"/>
  <c r="G288" i="46"/>
  <c r="H288" i="46"/>
  <c r="I288" i="46"/>
  <c r="J288" i="46"/>
  <c r="K288" i="46"/>
  <c r="L288" i="46"/>
  <c r="M288" i="46"/>
  <c r="N288" i="46"/>
  <c r="AC288" i="46"/>
  <c r="AD288" i="46"/>
  <c r="A289" i="46"/>
  <c r="B289" i="46"/>
  <c r="C289" i="46"/>
  <c r="D289" i="46"/>
  <c r="E289" i="46"/>
  <c r="F289" i="46"/>
  <c r="G289" i="46"/>
  <c r="H289" i="46"/>
  <c r="I289" i="46"/>
  <c r="J289" i="46"/>
  <c r="K289" i="46"/>
  <c r="L289" i="46"/>
  <c r="M289" i="46"/>
  <c r="N289" i="46"/>
  <c r="AC289" i="46"/>
  <c r="AD289" i="46"/>
  <c r="A403" i="46"/>
  <c r="B403" i="46"/>
  <c r="C403" i="46"/>
  <c r="D403" i="46"/>
  <c r="E403" i="46"/>
  <c r="F403" i="46"/>
  <c r="G403" i="46"/>
  <c r="H403" i="46"/>
  <c r="I403" i="46"/>
  <c r="J403" i="46"/>
  <c r="K403" i="46"/>
  <c r="L403" i="46"/>
  <c r="M403" i="46"/>
  <c r="N403" i="46"/>
  <c r="AC403" i="46"/>
  <c r="AD403" i="46"/>
  <c r="A404" i="46"/>
  <c r="B404" i="46"/>
  <c r="C404" i="46"/>
  <c r="D404" i="46"/>
  <c r="E404" i="46"/>
  <c r="F404" i="46"/>
  <c r="G404" i="46"/>
  <c r="H404" i="46"/>
  <c r="I404" i="46"/>
  <c r="J404" i="46"/>
  <c r="K404" i="46"/>
  <c r="L404" i="46"/>
  <c r="M404" i="46"/>
  <c r="N404" i="46"/>
  <c r="AC404" i="46"/>
  <c r="AD404" i="46"/>
  <c r="A405" i="46"/>
  <c r="B405" i="46"/>
  <c r="C405" i="46"/>
  <c r="D405" i="46"/>
  <c r="E405" i="46"/>
  <c r="F405" i="46"/>
  <c r="G405" i="46"/>
  <c r="H405" i="46"/>
  <c r="I405" i="46"/>
  <c r="J405" i="46"/>
  <c r="K405" i="46"/>
  <c r="L405" i="46"/>
  <c r="M405" i="46"/>
  <c r="N405" i="46"/>
  <c r="AC405" i="46"/>
  <c r="AD405" i="46"/>
  <c r="A406" i="46"/>
  <c r="B406" i="46"/>
  <c r="C406" i="46"/>
  <c r="D406" i="46"/>
  <c r="E406" i="46"/>
  <c r="F406" i="46"/>
  <c r="G406" i="46"/>
  <c r="H406" i="46"/>
  <c r="I406" i="46"/>
  <c r="J406" i="46"/>
  <c r="K406" i="46"/>
  <c r="L406" i="46"/>
  <c r="M406" i="46"/>
  <c r="N406" i="46"/>
  <c r="AC406" i="46"/>
  <c r="AD406" i="46"/>
  <c r="A407" i="46"/>
  <c r="B407" i="46"/>
  <c r="C407" i="46"/>
  <c r="D407" i="46"/>
  <c r="E407" i="46"/>
  <c r="F407" i="46"/>
  <c r="G407" i="46"/>
  <c r="H407" i="46"/>
  <c r="I407" i="46"/>
  <c r="J407" i="46"/>
  <c r="K407" i="46"/>
  <c r="L407" i="46"/>
  <c r="M407" i="46"/>
  <c r="N407" i="46"/>
  <c r="AC407" i="46"/>
  <c r="AD407" i="46"/>
  <c r="A408" i="46"/>
  <c r="B408" i="46"/>
  <c r="C408" i="46"/>
  <c r="D408" i="46"/>
  <c r="E408" i="46"/>
  <c r="F408" i="46"/>
  <c r="G408" i="46"/>
  <c r="H408" i="46"/>
  <c r="I408" i="46"/>
  <c r="J408" i="46"/>
  <c r="K408" i="46"/>
  <c r="L408" i="46"/>
  <c r="M408" i="46"/>
  <c r="N408" i="46"/>
  <c r="AC408" i="46"/>
  <c r="AD408" i="46"/>
  <c r="A409" i="46"/>
  <c r="B409" i="46"/>
  <c r="C409" i="46"/>
  <c r="D409" i="46"/>
  <c r="E409" i="46"/>
  <c r="F409" i="46"/>
  <c r="G409" i="46"/>
  <c r="H409" i="46"/>
  <c r="I409" i="46"/>
  <c r="J409" i="46"/>
  <c r="K409" i="46"/>
  <c r="L409" i="46"/>
  <c r="M409" i="46"/>
  <c r="N409" i="46"/>
  <c r="AC409" i="46"/>
  <c r="AD409" i="46"/>
  <c r="A410" i="46"/>
  <c r="B410" i="46"/>
  <c r="C410" i="46"/>
  <c r="D410" i="46"/>
  <c r="E410" i="46"/>
  <c r="F410" i="46"/>
  <c r="G410" i="46"/>
  <c r="H410" i="46"/>
  <c r="I410" i="46"/>
  <c r="J410" i="46"/>
  <c r="K410" i="46"/>
  <c r="L410" i="46"/>
  <c r="M410" i="46"/>
  <c r="N410" i="46"/>
  <c r="AC410" i="46"/>
  <c r="AD410" i="46"/>
  <c r="A411" i="46"/>
  <c r="B411" i="46"/>
  <c r="C411" i="46"/>
  <c r="D411" i="46"/>
  <c r="E411" i="46"/>
  <c r="F411" i="46"/>
  <c r="G411" i="46"/>
  <c r="H411" i="46"/>
  <c r="I411" i="46"/>
  <c r="J411" i="46"/>
  <c r="K411" i="46"/>
  <c r="L411" i="46"/>
  <c r="M411" i="46"/>
  <c r="N411" i="46"/>
  <c r="AC411" i="46"/>
  <c r="AD411" i="46"/>
  <c r="A412" i="46"/>
  <c r="B412" i="46"/>
  <c r="C412" i="46"/>
  <c r="D412" i="46"/>
  <c r="E412" i="46"/>
  <c r="F412" i="46"/>
  <c r="G412" i="46"/>
  <c r="H412" i="46"/>
  <c r="I412" i="46"/>
  <c r="J412" i="46"/>
  <c r="K412" i="46"/>
  <c r="L412" i="46"/>
  <c r="M412" i="46"/>
  <c r="N412" i="46"/>
  <c r="AC412" i="46"/>
  <c r="AD412" i="46"/>
  <c r="I441" i="46"/>
  <c r="J441" i="46"/>
  <c r="I442" i="46"/>
  <c r="J442" i="46"/>
  <c r="I443" i="46"/>
  <c r="J443" i="46"/>
  <c r="I444" i="46"/>
  <c r="J444" i="46"/>
  <c r="I445" i="46"/>
  <c r="J445" i="46"/>
  <c r="I446" i="46"/>
  <c r="J446" i="46"/>
  <c r="I447" i="46"/>
  <c r="J447" i="46"/>
  <c r="I448" i="46"/>
  <c r="J448" i="46"/>
  <c r="I449" i="46"/>
  <c r="J449" i="46"/>
  <c r="I450" i="46"/>
  <c r="J450" i="46"/>
  <c r="I451" i="46"/>
  <c r="J451" i="46"/>
  <c r="I452" i="46"/>
  <c r="J452" i="46"/>
  <c r="I453" i="46"/>
  <c r="J453" i="46"/>
  <c r="I454" i="46"/>
  <c r="J454" i="46"/>
  <c r="I455" i="46"/>
  <c r="J455" i="46"/>
  <c r="I456" i="46"/>
  <c r="J456" i="46"/>
  <c r="A441" i="46"/>
  <c r="B441" i="46"/>
  <c r="C441" i="46"/>
  <c r="D441" i="46"/>
  <c r="E441" i="46"/>
  <c r="F441" i="46"/>
  <c r="G441" i="46"/>
  <c r="H441" i="46"/>
  <c r="K441" i="46"/>
  <c r="L441" i="46"/>
  <c r="M441" i="46"/>
  <c r="N441" i="46"/>
  <c r="AC441" i="46"/>
  <c r="AD441" i="46"/>
  <c r="A442" i="46"/>
  <c r="B442" i="46"/>
  <c r="C442" i="46"/>
  <c r="D442" i="46"/>
  <c r="E442" i="46"/>
  <c r="F442" i="46"/>
  <c r="G442" i="46"/>
  <c r="H442" i="46"/>
  <c r="K442" i="46"/>
  <c r="L442" i="46"/>
  <c r="M442" i="46"/>
  <c r="N442" i="46"/>
  <c r="AC442" i="46"/>
  <c r="AD442" i="46"/>
  <c r="A443" i="46"/>
  <c r="B443" i="46"/>
  <c r="C443" i="46"/>
  <c r="D443" i="46"/>
  <c r="E443" i="46"/>
  <c r="F443" i="46"/>
  <c r="G443" i="46"/>
  <c r="H443" i="46"/>
  <c r="K443" i="46"/>
  <c r="L443" i="46"/>
  <c r="M443" i="46"/>
  <c r="N443" i="46"/>
  <c r="AC443" i="46"/>
  <c r="AD443" i="46"/>
  <c r="A444" i="46"/>
  <c r="B444" i="46"/>
  <c r="C444" i="46"/>
  <c r="D444" i="46"/>
  <c r="E444" i="46"/>
  <c r="F444" i="46"/>
  <c r="G444" i="46"/>
  <c r="H444" i="46"/>
  <c r="K444" i="46"/>
  <c r="L444" i="46"/>
  <c r="M444" i="46"/>
  <c r="N444" i="46"/>
  <c r="AC444" i="46"/>
  <c r="AD444" i="46"/>
  <c r="A445" i="46"/>
  <c r="B445" i="46"/>
  <c r="C445" i="46"/>
  <c r="D445" i="46"/>
  <c r="E445" i="46"/>
  <c r="F445" i="46"/>
  <c r="G445" i="46"/>
  <c r="H445" i="46"/>
  <c r="K445" i="46"/>
  <c r="L445" i="46"/>
  <c r="M445" i="46"/>
  <c r="N445" i="46"/>
  <c r="AC445" i="46"/>
  <c r="AD445" i="46"/>
  <c r="A446" i="46"/>
  <c r="B446" i="46"/>
  <c r="C446" i="46"/>
  <c r="D446" i="46"/>
  <c r="E446" i="46"/>
  <c r="F446" i="46"/>
  <c r="G446" i="46"/>
  <c r="H446" i="46"/>
  <c r="K446" i="46"/>
  <c r="L446" i="46"/>
  <c r="M446" i="46"/>
  <c r="N446" i="46"/>
  <c r="AC446" i="46"/>
  <c r="AD446" i="46"/>
  <c r="A447" i="46"/>
  <c r="B447" i="46"/>
  <c r="C447" i="46"/>
  <c r="D447" i="46"/>
  <c r="E447" i="46"/>
  <c r="F447" i="46"/>
  <c r="G447" i="46"/>
  <c r="H447" i="46"/>
  <c r="K447" i="46"/>
  <c r="L447" i="46"/>
  <c r="M447" i="46"/>
  <c r="N447" i="46"/>
  <c r="AC447" i="46"/>
  <c r="AD447" i="46"/>
  <c r="A448" i="46"/>
  <c r="B448" i="46"/>
  <c r="C448" i="46"/>
  <c r="D448" i="46"/>
  <c r="E448" i="46"/>
  <c r="F448" i="46"/>
  <c r="G448" i="46"/>
  <c r="H448" i="46"/>
  <c r="K448" i="46"/>
  <c r="L448" i="46"/>
  <c r="M448" i="46"/>
  <c r="N448" i="46"/>
  <c r="AC448" i="46"/>
  <c r="AD448" i="46"/>
  <c r="A449" i="46"/>
  <c r="B449" i="46"/>
  <c r="C449" i="46"/>
  <c r="D449" i="46"/>
  <c r="E449" i="46"/>
  <c r="F449" i="46"/>
  <c r="G449" i="46"/>
  <c r="H449" i="46"/>
  <c r="K449" i="46"/>
  <c r="L449" i="46"/>
  <c r="M449" i="46"/>
  <c r="N449" i="46"/>
  <c r="AC449" i="46"/>
  <c r="AD449" i="46"/>
  <c r="A450" i="46"/>
  <c r="B450" i="46"/>
  <c r="C450" i="46"/>
  <c r="D450" i="46"/>
  <c r="E450" i="46"/>
  <c r="F450" i="46"/>
  <c r="G450" i="46"/>
  <c r="H450" i="46"/>
  <c r="K450" i="46"/>
  <c r="L450" i="46"/>
  <c r="M450" i="46"/>
  <c r="N450" i="46"/>
  <c r="AC450" i="46"/>
  <c r="AD450" i="46"/>
  <c r="A451" i="46"/>
  <c r="B451" i="46"/>
  <c r="C451" i="46"/>
  <c r="D451" i="46"/>
  <c r="E451" i="46"/>
  <c r="F451" i="46"/>
  <c r="G451" i="46"/>
  <c r="H451" i="46"/>
  <c r="K451" i="46"/>
  <c r="L451" i="46"/>
  <c r="M451" i="46"/>
  <c r="N451" i="46"/>
  <c r="AC451" i="46"/>
  <c r="AD451" i="46"/>
  <c r="A452" i="46"/>
  <c r="B452" i="46"/>
  <c r="C452" i="46"/>
  <c r="D452" i="46"/>
  <c r="E452" i="46"/>
  <c r="F452" i="46"/>
  <c r="G452" i="46"/>
  <c r="H452" i="46"/>
  <c r="K452" i="46"/>
  <c r="L452" i="46"/>
  <c r="M452" i="46"/>
  <c r="N452" i="46"/>
  <c r="AC452" i="46"/>
  <c r="AD452" i="46"/>
  <c r="A453" i="46"/>
  <c r="B453" i="46"/>
  <c r="C453" i="46"/>
  <c r="D453" i="46"/>
  <c r="E453" i="46"/>
  <c r="F453" i="46"/>
  <c r="G453" i="46"/>
  <c r="H453" i="46"/>
  <c r="K453" i="46"/>
  <c r="L453" i="46"/>
  <c r="M453" i="46"/>
  <c r="N453" i="46"/>
  <c r="AC453" i="46"/>
  <c r="AD453" i="46"/>
  <c r="A454" i="46"/>
  <c r="B454" i="46"/>
  <c r="C454" i="46"/>
  <c r="D454" i="46"/>
  <c r="E454" i="46"/>
  <c r="F454" i="46"/>
  <c r="G454" i="46"/>
  <c r="H454" i="46"/>
  <c r="K454" i="46"/>
  <c r="L454" i="46"/>
  <c r="M454" i="46"/>
  <c r="N454" i="46"/>
  <c r="AC454" i="46"/>
  <c r="AD454" i="46"/>
  <c r="A455" i="46"/>
  <c r="B455" i="46"/>
  <c r="C455" i="46"/>
  <c r="D455" i="46"/>
  <c r="E455" i="46"/>
  <c r="F455" i="46"/>
  <c r="G455" i="46"/>
  <c r="H455" i="46"/>
  <c r="K455" i="46"/>
  <c r="L455" i="46"/>
  <c r="M455" i="46"/>
  <c r="N455" i="46"/>
  <c r="AC455" i="46"/>
  <c r="AD455" i="46"/>
  <c r="A456" i="46"/>
  <c r="B456" i="46"/>
  <c r="C456" i="46"/>
  <c r="D456" i="46"/>
  <c r="E456" i="46"/>
  <c r="F456" i="46"/>
  <c r="G456" i="46"/>
  <c r="H456" i="46"/>
  <c r="K456" i="46"/>
  <c r="L456" i="46"/>
  <c r="M456" i="46"/>
  <c r="N456" i="46"/>
  <c r="AC456" i="46"/>
  <c r="AD456" i="46"/>
  <c r="A437" i="46"/>
  <c r="B437" i="46"/>
  <c r="C437" i="46"/>
  <c r="D437" i="46"/>
  <c r="E437" i="46"/>
  <c r="F437" i="46"/>
  <c r="G437" i="46"/>
  <c r="H437" i="46"/>
  <c r="I437" i="46"/>
  <c r="J437" i="46"/>
  <c r="K437" i="46"/>
  <c r="L437" i="46"/>
  <c r="M437" i="46"/>
  <c r="N437" i="46"/>
  <c r="AC437" i="46"/>
  <c r="AD437" i="46"/>
  <c r="A438" i="46"/>
  <c r="B438" i="46"/>
  <c r="C438" i="46"/>
  <c r="D438" i="46"/>
  <c r="E438" i="46"/>
  <c r="F438" i="46"/>
  <c r="G438" i="46"/>
  <c r="H438" i="46"/>
  <c r="I438" i="46"/>
  <c r="J438" i="46"/>
  <c r="K438" i="46"/>
  <c r="L438" i="46"/>
  <c r="M438" i="46"/>
  <c r="N438" i="46"/>
  <c r="AC438" i="46"/>
  <c r="AD438" i="46"/>
  <c r="AE440" i="44"/>
  <c r="H440" i="44" s="1"/>
  <c r="Q439" i="45" s="1"/>
  <c r="T439" i="45" s="1"/>
  <c r="V440" i="44"/>
  <c r="W440" i="60" s="1"/>
  <c r="U440" i="44"/>
  <c r="V440" i="60" s="1"/>
  <c r="T440" i="44"/>
  <c r="U440" i="60" s="1"/>
  <c r="S440" i="44"/>
  <c r="T440" i="60" s="1"/>
  <c r="R440" i="44"/>
  <c r="S440" i="60" s="1"/>
  <c r="Q440" i="44"/>
  <c r="R440" i="60" s="1"/>
  <c r="P440" i="44"/>
  <c r="Q440" i="60" s="1"/>
  <c r="O440" i="44"/>
  <c r="P440" i="60" s="1"/>
  <c r="N440" i="44"/>
  <c r="O440" i="60" s="1"/>
  <c r="M440" i="44"/>
  <c r="N440" i="60" s="1"/>
  <c r="L440" i="44"/>
  <c r="M440" i="60" s="1"/>
  <c r="K440" i="44"/>
  <c r="L440" i="60" s="1"/>
  <c r="J440" i="44"/>
  <c r="AE439" i="44"/>
  <c r="H439" i="44" s="1"/>
  <c r="V439" i="44"/>
  <c r="W439" i="60" s="1"/>
  <c r="U439" i="44"/>
  <c r="V439" i="60" s="1"/>
  <c r="T439" i="44"/>
  <c r="U439" i="60" s="1"/>
  <c r="S439" i="44"/>
  <c r="T439" i="60" s="1"/>
  <c r="R439" i="44"/>
  <c r="S439" i="60" s="1"/>
  <c r="Q439" i="44"/>
  <c r="R439" i="60" s="1"/>
  <c r="P439" i="44"/>
  <c r="Q439" i="60" s="1"/>
  <c r="O439" i="44"/>
  <c r="P439" i="60" s="1"/>
  <c r="N439" i="44"/>
  <c r="O439" i="60" s="1"/>
  <c r="M439" i="44"/>
  <c r="N439" i="60" s="1"/>
  <c r="L439" i="44"/>
  <c r="M439" i="60" s="1"/>
  <c r="K439" i="44"/>
  <c r="L439" i="60" s="1"/>
  <c r="J439" i="44"/>
  <c r="W417" i="44" l="1"/>
  <c r="X417" i="60" s="1"/>
  <c r="W288" i="44"/>
  <c r="X288" i="60" s="1"/>
  <c r="X421" i="44"/>
  <c r="Y421" i="60" s="1"/>
  <c r="X141" i="44"/>
  <c r="Y141" i="60" s="1"/>
  <c r="W421" i="44"/>
  <c r="X421" i="60" s="1"/>
  <c r="X411" i="44"/>
  <c r="Y411" i="60" s="1"/>
  <c r="X455" i="44"/>
  <c r="Y455" i="60" s="1"/>
  <c r="W290" i="44"/>
  <c r="X290" i="60" s="1"/>
  <c r="X417" i="44"/>
  <c r="Y417" i="60" s="1"/>
  <c r="W409" i="44"/>
  <c r="X409" i="60" s="1"/>
  <c r="X407" i="44"/>
  <c r="Y407" i="60" s="1"/>
  <c r="X290" i="44"/>
  <c r="Y290" i="60" s="1"/>
  <c r="W286" i="44"/>
  <c r="X286" i="60" s="1"/>
  <c r="W419" i="44"/>
  <c r="X419" i="60" s="1"/>
  <c r="W415" i="44"/>
  <c r="X415" i="60" s="1"/>
  <c r="X409" i="44"/>
  <c r="Y409" i="60" s="1"/>
  <c r="X457" i="44"/>
  <c r="Y457" i="60" s="1"/>
  <c r="W453" i="44"/>
  <c r="X453" i="60" s="1"/>
  <c r="W141" i="44"/>
  <c r="X141" i="60" s="1"/>
  <c r="X286" i="44"/>
  <c r="Y286" i="60" s="1"/>
  <c r="X419" i="44"/>
  <c r="Y419" i="60" s="1"/>
  <c r="X415" i="44"/>
  <c r="Y415" i="60" s="1"/>
  <c r="W411" i="44"/>
  <c r="X411" i="60" s="1"/>
  <c r="W407" i="44"/>
  <c r="X407" i="60" s="1"/>
  <c r="X453" i="44"/>
  <c r="Y453" i="60" s="1"/>
  <c r="X50" i="44"/>
  <c r="Y50" i="60" s="1"/>
  <c r="O50" i="60"/>
  <c r="X142" i="44"/>
  <c r="Y142" i="60" s="1"/>
  <c r="O142" i="60"/>
  <c r="X289" i="44"/>
  <c r="Y289" i="60" s="1"/>
  <c r="O289" i="60"/>
  <c r="X288" i="44"/>
  <c r="Y288" i="60" s="1"/>
  <c r="X285" i="44"/>
  <c r="Y285" i="60" s="1"/>
  <c r="O285" i="60"/>
  <c r="X418" i="44"/>
  <c r="Y418" i="60" s="1"/>
  <c r="O418" i="60"/>
  <c r="X414" i="44"/>
  <c r="Y414" i="60" s="1"/>
  <c r="O414" i="60"/>
  <c r="X413" i="44"/>
  <c r="Y413" i="60" s="1"/>
  <c r="X410" i="44"/>
  <c r="Y410" i="60" s="1"/>
  <c r="O410" i="60"/>
  <c r="X406" i="44"/>
  <c r="Y406" i="60" s="1"/>
  <c r="O406" i="60"/>
  <c r="X458" i="44"/>
  <c r="Y458" i="60" s="1"/>
  <c r="O458" i="60"/>
  <c r="X454" i="44"/>
  <c r="Y454" i="60" s="1"/>
  <c r="O454" i="60"/>
  <c r="I439" i="44"/>
  <c r="AE437" i="66"/>
  <c r="Q436" i="36"/>
  <c r="W50" i="44"/>
  <c r="X50" i="60" s="1"/>
  <c r="V50" i="60"/>
  <c r="W142" i="44"/>
  <c r="X142" i="60" s="1"/>
  <c r="N142" i="60"/>
  <c r="W289" i="44"/>
  <c r="X289" i="60" s="1"/>
  <c r="N289" i="60"/>
  <c r="W285" i="44"/>
  <c r="X285" i="60" s="1"/>
  <c r="N285" i="60"/>
  <c r="W418" i="44"/>
  <c r="X418" i="60" s="1"/>
  <c r="N418" i="60"/>
  <c r="W414" i="44"/>
  <c r="X414" i="60" s="1"/>
  <c r="N414" i="60"/>
  <c r="W410" i="44"/>
  <c r="X410" i="60" s="1"/>
  <c r="N410" i="60"/>
  <c r="W406" i="44"/>
  <c r="X406" i="60" s="1"/>
  <c r="N406" i="60"/>
  <c r="W458" i="44"/>
  <c r="X458" i="60" s="1"/>
  <c r="N458" i="60"/>
  <c r="W454" i="44"/>
  <c r="X454" i="60" s="1"/>
  <c r="N454" i="60"/>
  <c r="X140" i="44"/>
  <c r="Y140" i="60" s="1"/>
  <c r="O140" i="60"/>
  <c r="X291" i="44"/>
  <c r="Y291" i="60" s="1"/>
  <c r="O291" i="60"/>
  <c r="X287" i="44"/>
  <c r="Y287" i="60" s="1"/>
  <c r="O287" i="60"/>
  <c r="X420" i="44"/>
  <c r="Y420" i="60" s="1"/>
  <c r="O420" i="60"/>
  <c r="X416" i="44"/>
  <c r="Y416" i="60" s="1"/>
  <c r="O416" i="60"/>
  <c r="X412" i="44"/>
  <c r="Y412" i="60" s="1"/>
  <c r="O412" i="60"/>
  <c r="X408" i="44"/>
  <c r="Y408" i="60" s="1"/>
  <c r="O408" i="60"/>
  <c r="X456" i="44"/>
  <c r="Y456" i="60" s="1"/>
  <c r="O456" i="60"/>
  <c r="X452" i="44"/>
  <c r="Y452" i="60" s="1"/>
  <c r="O452" i="60"/>
  <c r="Q438" i="45"/>
  <c r="T438" i="45" s="1"/>
  <c r="I440" i="44"/>
  <c r="AE438" i="66"/>
  <c r="Q437" i="36"/>
  <c r="O138" i="46"/>
  <c r="O171" i="46"/>
  <c r="W140" i="44"/>
  <c r="X140" i="60" s="1"/>
  <c r="N140" i="60"/>
  <c r="W291" i="44"/>
  <c r="X291" i="60" s="1"/>
  <c r="N291" i="60"/>
  <c r="W287" i="44"/>
  <c r="X287" i="60" s="1"/>
  <c r="N287" i="60"/>
  <c r="W420" i="44"/>
  <c r="X420" i="60" s="1"/>
  <c r="N420" i="60"/>
  <c r="W416" i="44"/>
  <c r="X416" i="60" s="1"/>
  <c r="N416" i="60"/>
  <c r="W412" i="44"/>
  <c r="X412" i="60" s="1"/>
  <c r="N412" i="60"/>
  <c r="W408" i="44"/>
  <c r="X408" i="60" s="1"/>
  <c r="N408" i="60"/>
  <c r="W456" i="44"/>
  <c r="X456" i="60" s="1"/>
  <c r="N456" i="60"/>
  <c r="W455" i="44"/>
  <c r="X455" i="60" s="1"/>
  <c r="W452" i="44"/>
  <c r="X452" i="60" s="1"/>
  <c r="N452" i="60"/>
  <c r="R439" i="45"/>
  <c r="S439" i="45"/>
  <c r="AD171" i="46"/>
  <c r="AC171" i="46"/>
  <c r="P171" i="46"/>
  <c r="O282" i="46"/>
  <c r="O122" i="46"/>
  <c r="P139" i="46"/>
  <c r="P140" i="46"/>
  <c r="O140" i="46"/>
  <c r="P138" i="46"/>
  <c r="O47" i="46"/>
  <c r="P122" i="46"/>
  <c r="O139" i="46"/>
  <c r="O286" i="46"/>
  <c r="T140" i="46"/>
  <c r="AD140" i="46" s="1"/>
  <c r="AD139" i="46"/>
  <c r="AD138" i="46"/>
  <c r="AC140" i="46"/>
  <c r="AC139" i="46"/>
  <c r="AC138" i="46"/>
  <c r="P48" i="46"/>
  <c r="P411" i="46"/>
  <c r="R48" i="46"/>
  <c r="AD48" i="46" s="1"/>
  <c r="P287" i="46"/>
  <c r="O417" i="46"/>
  <c r="O415" i="46"/>
  <c r="O413" i="46"/>
  <c r="AC122" i="46"/>
  <c r="P418" i="46"/>
  <c r="P453" i="46"/>
  <c r="P443" i="46"/>
  <c r="O419" i="46"/>
  <c r="P417" i="46"/>
  <c r="P47" i="46"/>
  <c r="O411" i="46"/>
  <c r="P416" i="46"/>
  <c r="P414" i="46"/>
  <c r="O48" i="46"/>
  <c r="P403" i="46"/>
  <c r="AD47" i="46"/>
  <c r="AC48" i="46"/>
  <c r="AC47" i="46"/>
  <c r="O288" i="46"/>
  <c r="P283" i="46"/>
  <c r="O418" i="46"/>
  <c r="P407" i="46"/>
  <c r="O403" i="46"/>
  <c r="P285" i="46"/>
  <c r="P419" i="46"/>
  <c r="O416" i="46"/>
  <c r="P415" i="46"/>
  <c r="O407" i="46"/>
  <c r="O414" i="46"/>
  <c r="P413" i="46"/>
  <c r="O437" i="46"/>
  <c r="P289" i="46"/>
  <c r="O284" i="46"/>
  <c r="P282" i="46"/>
  <c r="O405" i="46"/>
  <c r="O287" i="46"/>
  <c r="O283" i="46"/>
  <c r="O409" i="46"/>
  <c r="O289" i="46"/>
  <c r="P288" i="46"/>
  <c r="O285" i="46"/>
  <c r="P284" i="46"/>
  <c r="P446" i="46"/>
  <c r="P405" i="46"/>
  <c r="P286" i="46"/>
  <c r="P449" i="46"/>
  <c r="P409" i="46"/>
  <c r="P408" i="46"/>
  <c r="P412" i="46"/>
  <c r="P451" i="46"/>
  <c r="P445" i="46"/>
  <c r="O412" i="46"/>
  <c r="O404" i="46"/>
  <c r="P447" i="46"/>
  <c r="P410" i="46"/>
  <c r="P406" i="46"/>
  <c r="P442" i="46"/>
  <c r="P404" i="46"/>
  <c r="O408" i="46"/>
  <c r="P455" i="46"/>
  <c r="P454" i="46"/>
  <c r="P450" i="46"/>
  <c r="O410" i="46"/>
  <c r="O406" i="46"/>
  <c r="O451" i="46"/>
  <c r="O448" i="46"/>
  <c r="O438" i="46"/>
  <c r="O455" i="46"/>
  <c r="O452" i="46"/>
  <c r="O442" i="46"/>
  <c r="P438" i="46"/>
  <c r="O456" i="46"/>
  <c r="O446" i="46"/>
  <c r="O443" i="46"/>
  <c r="O441" i="46"/>
  <c r="P456" i="46"/>
  <c r="P452" i="46"/>
  <c r="P448" i="46"/>
  <c r="P444" i="46"/>
  <c r="P441" i="46"/>
  <c r="O447" i="46"/>
  <c r="O444" i="46"/>
  <c r="O445" i="46"/>
  <c r="O454" i="46"/>
  <c r="O450" i="46"/>
  <c r="O453" i="46"/>
  <c r="O449" i="46"/>
  <c r="P437" i="46"/>
  <c r="X440" i="44"/>
  <c r="Y440" i="60" s="1"/>
  <c r="W440" i="44"/>
  <c r="X440" i="60" s="1"/>
  <c r="W439" i="44"/>
  <c r="X439" i="60" s="1"/>
  <c r="X439" i="44"/>
  <c r="Y439" i="60" s="1"/>
  <c r="D53" i="55"/>
  <c r="R438" i="45" l="1"/>
  <c r="S438" i="45"/>
  <c r="S436" i="36"/>
  <c r="O436" i="36" s="1"/>
  <c r="P436" i="36" s="1"/>
  <c r="N565" i="55"/>
  <c r="U439" i="45"/>
  <c r="S437" i="36"/>
  <c r="O437" i="36" s="1"/>
  <c r="P437" i="36" s="1"/>
  <c r="N566" i="55"/>
  <c r="U30" i="55"/>
  <c r="U438" i="45" l="1"/>
  <c r="H28" i="55"/>
  <c r="D577" i="55" l="1"/>
  <c r="P577" i="55" s="1"/>
  <c r="E577" i="55"/>
  <c r="U577" i="55"/>
  <c r="V577" i="55"/>
  <c r="D578" i="55"/>
  <c r="P578" i="55" s="1"/>
  <c r="E578" i="55"/>
  <c r="U578" i="55"/>
  <c r="V578" i="55"/>
  <c r="D579" i="55"/>
  <c r="E579" i="55"/>
  <c r="U579" i="55"/>
  <c r="V579" i="55"/>
  <c r="D580" i="55"/>
  <c r="P580" i="55" s="1"/>
  <c r="E580" i="55"/>
  <c r="U580" i="55"/>
  <c r="V580" i="55"/>
  <c r="D581" i="55"/>
  <c r="E581" i="55"/>
  <c r="U581" i="55"/>
  <c r="V581" i="55"/>
  <c r="D582" i="55"/>
  <c r="P582" i="55" s="1"/>
  <c r="E582" i="55"/>
  <c r="U582" i="55"/>
  <c r="V582" i="55"/>
  <c r="D583" i="55"/>
  <c r="P583" i="55" s="1"/>
  <c r="E583" i="55"/>
  <c r="U583" i="55"/>
  <c r="V583" i="55"/>
  <c r="D584" i="55"/>
  <c r="P584" i="55" s="1"/>
  <c r="E584" i="55"/>
  <c r="U584" i="55"/>
  <c r="V584" i="55"/>
  <c r="D585" i="55"/>
  <c r="P585" i="55" s="1"/>
  <c r="E585" i="55"/>
  <c r="U585" i="55"/>
  <c r="V585" i="55"/>
  <c r="D586" i="55"/>
  <c r="P586" i="55" s="1"/>
  <c r="E586" i="55"/>
  <c r="U586" i="55"/>
  <c r="V586" i="55"/>
  <c r="D531" i="55"/>
  <c r="P531" i="55" s="1"/>
  <c r="E531" i="55"/>
  <c r="U531" i="55"/>
  <c r="V531" i="55"/>
  <c r="D532" i="55"/>
  <c r="P532" i="55" s="1"/>
  <c r="E532" i="55"/>
  <c r="U532" i="55"/>
  <c r="V532" i="55"/>
  <c r="D533" i="55"/>
  <c r="P533" i="55" s="1"/>
  <c r="E533" i="55"/>
  <c r="U533" i="55"/>
  <c r="V533" i="55"/>
  <c r="D534" i="55"/>
  <c r="P534" i="55" s="1"/>
  <c r="E534" i="55"/>
  <c r="U534" i="55"/>
  <c r="V534" i="55"/>
  <c r="D535" i="55"/>
  <c r="P535" i="55" s="1"/>
  <c r="E535" i="55"/>
  <c r="U535" i="55"/>
  <c r="V535" i="55"/>
  <c r="D536" i="55"/>
  <c r="P536" i="55" s="1"/>
  <c r="E536" i="55"/>
  <c r="U536" i="55"/>
  <c r="V536" i="55"/>
  <c r="D537" i="55"/>
  <c r="P537" i="55" s="1"/>
  <c r="E537" i="55"/>
  <c r="U537" i="55"/>
  <c r="V537" i="55"/>
  <c r="D538" i="55"/>
  <c r="E538" i="55"/>
  <c r="U538" i="55"/>
  <c r="V538" i="55"/>
  <c r="D539" i="55"/>
  <c r="P539" i="55" s="1"/>
  <c r="E539" i="55"/>
  <c r="U539" i="55"/>
  <c r="V539" i="55"/>
  <c r="D540" i="55"/>
  <c r="P540" i="55" s="1"/>
  <c r="E540" i="55"/>
  <c r="U540" i="55"/>
  <c r="V540" i="55"/>
  <c r="D541" i="55"/>
  <c r="E541" i="55"/>
  <c r="U541" i="55"/>
  <c r="V541" i="55"/>
  <c r="D542" i="55"/>
  <c r="P542" i="55" s="1"/>
  <c r="E542" i="55"/>
  <c r="U542" i="55"/>
  <c r="V542" i="55"/>
  <c r="D543" i="55"/>
  <c r="P543" i="55" s="1"/>
  <c r="E543" i="55"/>
  <c r="U543" i="55"/>
  <c r="V543" i="55"/>
  <c r="D544" i="55"/>
  <c r="P544" i="55" s="1"/>
  <c r="E544" i="55"/>
  <c r="U544" i="55"/>
  <c r="V544" i="55"/>
  <c r="D545" i="55"/>
  <c r="P545" i="55" s="1"/>
  <c r="E545" i="55"/>
  <c r="U545" i="55"/>
  <c r="V545" i="55"/>
  <c r="D546" i="55"/>
  <c r="P546" i="55" s="1"/>
  <c r="E546" i="55"/>
  <c r="U546" i="55"/>
  <c r="V546" i="55"/>
  <c r="D547" i="55"/>
  <c r="P547" i="55" s="1"/>
  <c r="E547" i="55"/>
  <c r="U547" i="55"/>
  <c r="V547" i="55"/>
  <c r="D386" i="55"/>
  <c r="P386" i="55" s="1"/>
  <c r="E386" i="55"/>
  <c r="U386" i="55"/>
  <c r="V386" i="55"/>
  <c r="D387" i="55"/>
  <c r="P387" i="55" s="1"/>
  <c r="E387" i="55"/>
  <c r="U387" i="55"/>
  <c r="V387" i="55"/>
  <c r="D388" i="55"/>
  <c r="P388" i="55" s="1"/>
  <c r="E388" i="55"/>
  <c r="U388" i="55"/>
  <c r="V388" i="55"/>
  <c r="D389" i="55"/>
  <c r="P389" i="55" s="1"/>
  <c r="E389" i="55"/>
  <c r="U389" i="55"/>
  <c r="V389" i="55"/>
  <c r="D390" i="55"/>
  <c r="P390" i="55" s="1"/>
  <c r="E390" i="55"/>
  <c r="U390" i="55"/>
  <c r="V390" i="55"/>
  <c r="D391" i="55"/>
  <c r="P391" i="55" s="1"/>
  <c r="E391" i="55"/>
  <c r="U391" i="55"/>
  <c r="V391" i="55"/>
  <c r="D392" i="55"/>
  <c r="P392" i="55" s="1"/>
  <c r="E392" i="55"/>
  <c r="U392" i="55"/>
  <c r="V392" i="55"/>
  <c r="D393" i="55"/>
  <c r="P393" i="55" s="1"/>
  <c r="E393" i="55"/>
  <c r="U393" i="55"/>
  <c r="V393" i="55"/>
  <c r="D234" i="55"/>
  <c r="P234" i="55" s="1"/>
  <c r="E234" i="55"/>
  <c r="U234" i="55"/>
  <c r="V234" i="55"/>
  <c r="D56" i="55"/>
  <c r="E56" i="55"/>
  <c r="U56" i="55"/>
  <c r="V56" i="55"/>
  <c r="D57" i="55"/>
  <c r="E57" i="55"/>
  <c r="U57" i="55"/>
  <c r="V57" i="55"/>
  <c r="D179" i="55"/>
  <c r="E179" i="55"/>
  <c r="U179" i="55"/>
  <c r="V179" i="55"/>
  <c r="D180" i="55"/>
  <c r="E180" i="55"/>
  <c r="U180" i="55"/>
  <c r="V180" i="55"/>
  <c r="D181" i="55"/>
  <c r="E181" i="55"/>
  <c r="U181" i="55"/>
  <c r="V181" i="55"/>
  <c r="D149" i="55"/>
  <c r="E149" i="55"/>
  <c r="U149" i="55"/>
  <c r="V149" i="55"/>
  <c r="H441" i="44"/>
  <c r="I441" i="44" s="1"/>
  <c r="J189" i="44"/>
  <c r="J190" i="44"/>
  <c r="J191" i="44"/>
  <c r="J192" i="44"/>
  <c r="J193" i="44"/>
  <c r="J194" i="44"/>
  <c r="J195" i="44"/>
  <c r="J196" i="44"/>
  <c r="J197" i="44"/>
  <c r="J198" i="44"/>
  <c r="J199" i="44"/>
  <c r="J200" i="44"/>
  <c r="J201" i="44"/>
  <c r="J202" i="44"/>
  <c r="J203" i="44"/>
  <c r="J204" i="44"/>
  <c r="J205" i="44"/>
  <c r="J206" i="44"/>
  <c r="J207" i="44"/>
  <c r="J208" i="44"/>
  <c r="J209" i="44"/>
  <c r="J210" i="44"/>
  <c r="J211" i="44"/>
  <c r="J212" i="44"/>
  <c r="J213" i="44"/>
  <c r="J214" i="44"/>
  <c r="J215" i="44"/>
  <c r="J216" i="44"/>
  <c r="J217" i="44"/>
  <c r="J218" i="44"/>
  <c r="J219" i="44"/>
  <c r="J220" i="44"/>
  <c r="J221" i="44"/>
  <c r="J222" i="44"/>
  <c r="J223" i="44"/>
  <c r="J224" i="44"/>
  <c r="J225" i="44"/>
  <c r="J226" i="44"/>
  <c r="J227" i="44"/>
  <c r="J228" i="44"/>
  <c r="J229" i="44"/>
  <c r="J230" i="44"/>
  <c r="J231" i="44"/>
  <c r="J232" i="44"/>
  <c r="J233" i="44"/>
  <c r="J234" i="44"/>
  <c r="J235" i="44"/>
  <c r="J236" i="44"/>
  <c r="J237" i="44"/>
  <c r="J238" i="44"/>
  <c r="J239" i="44"/>
  <c r="J240" i="44"/>
  <c r="J241" i="44"/>
  <c r="J242" i="44"/>
  <c r="J243" i="44"/>
  <c r="J244" i="44"/>
  <c r="J245" i="44"/>
  <c r="J246" i="44"/>
  <c r="J247" i="44"/>
  <c r="J248" i="44"/>
  <c r="J249" i="44"/>
  <c r="J250" i="44"/>
  <c r="J251" i="44"/>
  <c r="J252" i="44"/>
  <c r="J253" i="44"/>
  <c r="J254" i="44"/>
  <c r="J255" i="44"/>
  <c r="J256" i="44"/>
  <c r="J257" i="44"/>
  <c r="J258" i="44"/>
  <c r="J259" i="44"/>
  <c r="J260" i="44"/>
  <c r="J261" i="44"/>
  <c r="J262" i="44"/>
  <c r="J263" i="44"/>
  <c r="J264" i="44"/>
  <c r="J265" i="44"/>
  <c r="J266" i="44"/>
  <c r="J267" i="44"/>
  <c r="J268" i="44"/>
  <c r="J269" i="44"/>
  <c r="J270" i="44"/>
  <c r="J271" i="44"/>
  <c r="J272" i="44"/>
  <c r="J273" i="44"/>
  <c r="J275" i="44"/>
  <c r="J276" i="44"/>
  <c r="J277" i="44"/>
  <c r="J278" i="44"/>
  <c r="J279" i="44"/>
  <c r="J280" i="44"/>
  <c r="J281" i="44"/>
  <c r="J282" i="44"/>
  <c r="J283" i="44"/>
  <c r="J284" i="44"/>
  <c r="J285" i="44"/>
  <c r="J286" i="44"/>
  <c r="J287" i="44"/>
  <c r="J288" i="44"/>
  <c r="J289" i="44"/>
  <c r="J290" i="44"/>
  <c r="J291" i="44"/>
  <c r="J292" i="44"/>
  <c r="J293" i="44"/>
  <c r="J294" i="44"/>
  <c r="J295" i="44"/>
  <c r="J296" i="44"/>
  <c r="J297" i="44"/>
  <c r="J298" i="44"/>
  <c r="J299" i="44"/>
  <c r="J300" i="44"/>
  <c r="J301" i="44"/>
  <c r="J302" i="44"/>
  <c r="J303" i="44"/>
  <c r="J304" i="44"/>
  <c r="J305" i="44"/>
  <c r="J306" i="44"/>
  <c r="J307" i="44"/>
  <c r="J308" i="44"/>
  <c r="J309" i="44"/>
  <c r="J310" i="44"/>
  <c r="J311" i="44"/>
  <c r="J312" i="44"/>
  <c r="J313" i="44"/>
  <c r="J314" i="44"/>
  <c r="J315" i="44"/>
  <c r="J316" i="44"/>
  <c r="J317" i="44"/>
  <c r="J318" i="44"/>
  <c r="J319" i="44"/>
  <c r="J320" i="44"/>
  <c r="J321" i="44"/>
  <c r="J322" i="44"/>
  <c r="J323" i="44"/>
  <c r="J324" i="44"/>
  <c r="J325" i="44"/>
  <c r="J326" i="44"/>
  <c r="J327" i="44"/>
  <c r="J328" i="44"/>
  <c r="J329" i="44"/>
  <c r="J330" i="44"/>
  <c r="J331" i="44"/>
  <c r="J332" i="44"/>
  <c r="J333" i="44"/>
  <c r="J334" i="44"/>
  <c r="J335" i="44"/>
  <c r="J336" i="44"/>
  <c r="J337" i="44"/>
  <c r="J338" i="44"/>
  <c r="J339" i="44"/>
  <c r="J340" i="44"/>
  <c r="J341" i="44"/>
  <c r="J342" i="44"/>
  <c r="J343" i="44"/>
  <c r="J344" i="44"/>
  <c r="J345" i="44"/>
  <c r="J346" i="44"/>
  <c r="J347" i="44"/>
  <c r="J348" i="44"/>
  <c r="J349" i="44"/>
  <c r="J350" i="44"/>
  <c r="J351" i="44"/>
  <c r="J352" i="44"/>
  <c r="J353" i="44"/>
  <c r="J354" i="44"/>
  <c r="J355" i="44"/>
  <c r="J356" i="44"/>
  <c r="J357" i="44"/>
  <c r="J358" i="44"/>
  <c r="J359" i="44"/>
  <c r="J360" i="44"/>
  <c r="J361" i="44"/>
  <c r="J362" i="44"/>
  <c r="J363" i="44"/>
  <c r="J364" i="44"/>
  <c r="J365" i="44"/>
  <c r="J366" i="44"/>
  <c r="J367" i="44"/>
  <c r="J368" i="44"/>
  <c r="J369" i="44"/>
  <c r="J370" i="44"/>
  <c r="J371" i="44"/>
  <c r="J372" i="44"/>
  <c r="J373" i="44"/>
  <c r="J374" i="44"/>
  <c r="J375" i="44"/>
  <c r="J376" i="44"/>
  <c r="J377" i="44"/>
  <c r="J378" i="44"/>
  <c r="J379" i="44"/>
  <c r="J380" i="44"/>
  <c r="J381" i="44"/>
  <c r="J382" i="44"/>
  <c r="J383" i="44"/>
  <c r="J384" i="44"/>
  <c r="J385" i="44"/>
  <c r="J386" i="44"/>
  <c r="J387" i="44"/>
  <c r="J388" i="44"/>
  <c r="J389" i="44"/>
  <c r="J390" i="44"/>
  <c r="J391" i="44"/>
  <c r="J392" i="44"/>
  <c r="J393" i="44"/>
  <c r="J394" i="44"/>
  <c r="J395" i="44"/>
  <c r="J396" i="44"/>
  <c r="J397" i="44"/>
  <c r="J398" i="44"/>
  <c r="J399" i="44"/>
  <c r="J401" i="44"/>
  <c r="J402" i="44"/>
  <c r="J403" i="44"/>
  <c r="J404" i="44"/>
  <c r="J405" i="44"/>
  <c r="J406" i="44"/>
  <c r="J407" i="44"/>
  <c r="J408" i="44"/>
  <c r="J409" i="44"/>
  <c r="J410" i="44"/>
  <c r="J411" i="44"/>
  <c r="J412" i="44"/>
  <c r="J413" i="44"/>
  <c r="J414" i="44"/>
  <c r="J415" i="44"/>
  <c r="J416" i="44"/>
  <c r="J417" i="44"/>
  <c r="J418" i="44"/>
  <c r="J419" i="44"/>
  <c r="J420" i="44"/>
  <c r="J421" i="44"/>
  <c r="J422" i="44"/>
  <c r="J423" i="44"/>
  <c r="J424" i="44"/>
  <c r="J425" i="44"/>
  <c r="J426" i="44"/>
  <c r="J427" i="44"/>
  <c r="J428" i="44"/>
  <c r="J429" i="44"/>
  <c r="J430" i="44"/>
  <c r="J431" i="44"/>
  <c r="J432" i="44"/>
  <c r="J433" i="44"/>
  <c r="J434" i="44"/>
  <c r="J435" i="44"/>
  <c r="J436" i="44"/>
  <c r="J437" i="44"/>
  <c r="J438" i="44"/>
  <c r="J441" i="44"/>
  <c r="J442" i="44"/>
  <c r="J443" i="44"/>
  <c r="J444" i="44"/>
  <c r="J445" i="44"/>
  <c r="J446" i="44"/>
  <c r="J447" i="44"/>
  <c r="J448" i="44"/>
  <c r="J449" i="44"/>
  <c r="J450" i="44"/>
  <c r="J451" i="44"/>
  <c r="J452" i="44"/>
  <c r="J453" i="44"/>
  <c r="J454" i="44"/>
  <c r="J455" i="44"/>
  <c r="J456" i="44"/>
  <c r="J457" i="44"/>
  <c r="J458" i="44"/>
  <c r="J188" i="44"/>
  <c r="J183" i="44"/>
  <c r="J180" i="44"/>
  <c r="J24" i="44"/>
  <c r="J25" i="44"/>
  <c r="J26" i="44"/>
  <c r="J27" i="44"/>
  <c r="J28" i="44"/>
  <c r="J29" i="44"/>
  <c r="J30" i="44"/>
  <c r="J31" i="44"/>
  <c r="J32" i="44"/>
  <c r="J33" i="44"/>
  <c r="J35" i="44"/>
  <c r="J36" i="44"/>
  <c r="J37" i="44"/>
  <c r="J38" i="44"/>
  <c r="J39" i="44"/>
  <c r="J40" i="44"/>
  <c r="J41" i="44"/>
  <c r="J42" i="44"/>
  <c r="J43" i="44"/>
  <c r="J44" i="44"/>
  <c r="J45" i="44"/>
  <c r="J46" i="44"/>
  <c r="J47" i="44"/>
  <c r="J48" i="44"/>
  <c r="J49" i="44"/>
  <c r="J50" i="44"/>
  <c r="J51" i="44"/>
  <c r="J52" i="44"/>
  <c r="J53" i="44"/>
  <c r="J54" i="44"/>
  <c r="J55" i="44"/>
  <c r="J56" i="44"/>
  <c r="J57" i="44"/>
  <c r="J58" i="44"/>
  <c r="J59" i="44"/>
  <c r="J60" i="44"/>
  <c r="J61" i="44"/>
  <c r="J62" i="44"/>
  <c r="J63" i="44"/>
  <c r="J64" i="44"/>
  <c r="J65" i="44"/>
  <c r="J66" i="44"/>
  <c r="J67" i="44"/>
  <c r="J68" i="44"/>
  <c r="J69" i="44"/>
  <c r="J70" i="44"/>
  <c r="J71" i="44"/>
  <c r="J72" i="44"/>
  <c r="J73" i="44"/>
  <c r="J74" i="44"/>
  <c r="J75" i="44"/>
  <c r="J76" i="44"/>
  <c r="J77" i="44"/>
  <c r="J78" i="44"/>
  <c r="J79" i="44"/>
  <c r="J80" i="44"/>
  <c r="J81" i="44"/>
  <c r="J82" i="44"/>
  <c r="J83" i="44"/>
  <c r="J84" i="44"/>
  <c r="J85" i="44"/>
  <c r="J86" i="44"/>
  <c r="J87" i="44"/>
  <c r="J88" i="44"/>
  <c r="J89" i="44"/>
  <c r="J90" i="44"/>
  <c r="J91" i="44"/>
  <c r="J92" i="44"/>
  <c r="J93" i="44"/>
  <c r="J94" i="44"/>
  <c r="J95" i="44"/>
  <c r="J96" i="44"/>
  <c r="J97" i="44"/>
  <c r="J98" i="44"/>
  <c r="J99" i="44"/>
  <c r="J100" i="44"/>
  <c r="J101" i="44"/>
  <c r="J102" i="44"/>
  <c r="J103" i="44"/>
  <c r="J104" i="44"/>
  <c r="J105" i="44"/>
  <c r="J106" i="44"/>
  <c r="J107" i="44"/>
  <c r="J108" i="44"/>
  <c r="J109" i="44"/>
  <c r="J110" i="44"/>
  <c r="J111" i="44"/>
  <c r="J112" i="44"/>
  <c r="J113" i="44"/>
  <c r="J114" i="44"/>
  <c r="J115" i="44"/>
  <c r="J116" i="44"/>
  <c r="J117" i="44"/>
  <c r="J118" i="44"/>
  <c r="J119" i="44"/>
  <c r="J120" i="44"/>
  <c r="J121" i="44"/>
  <c r="J122" i="44"/>
  <c r="J123" i="44"/>
  <c r="J124" i="44"/>
  <c r="J125" i="44"/>
  <c r="J126" i="44"/>
  <c r="J127" i="44"/>
  <c r="J129" i="44"/>
  <c r="J130" i="44"/>
  <c r="J131" i="44"/>
  <c r="J132" i="44"/>
  <c r="J133" i="44"/>
  <c r="J134" i="44"/>
  <c r="J135" i="44"/>
  <c r="J136" i="44"/>
  <c r="J137" i="44"/>
  <c r="J138" i="44"/>
  <c r="J139" i="44"/>
  <c r="J140" i="44"/>
  <c r="J141" i="44"/>
  <c r="J142" i="44"/>
  <c r="J143" i="44"/>
  <c r="J144" i="44"/>
  <c r="J145" i="44"/>
  <c r="J146" i="44"/>
  <c r="J147" i="44"/>
  <c r="J148" i="44"/>
  <c r="J149" i="44"/>
  <c r="J150" i="44"/>
  <c r="J151" i="44"/>
  <c r="J152" i="44"/>
  <c r="J153" i="44"/>
  <c r="J154" i="44"/>
  <c r="J155" i="44"/>
  <c r="J156" i="44"/>
  <c r="J157" i="44"/>
  <c r="J158" i="44"/>
  <c r="J159" i="44"/>
  <c r="J160" i="44"/>
  <c r="J161" i="44"/>
  <c r="J162" i="44"/>
  <c r="J163" i="44"/>
  <c r="J164" i="44"/>
  <c r="J165" i="44"/>
  <c r="J166" i="44"/>
  <c r="J167" i="44"/>
  <c r="J168" i="44"/>
  <c r="J169" i="44"/>
  <c r="J170" i="44"/>
  <c r="J171" i="44"/>
  <c r="J172" i="44"/>
  <c r="J173" i="44"/>
  <c r="J174" i="44"/>
  <c r="J175" i="44"/>
  <c r="J176" i="44"/>
  <c r="J177" i="44"/>
  <c r="J23" i="44"/>
  <c r="O542" i="55" l="1"/>
  <c r="Q542" i="55" s="1"/>
  <c r="O534" i="55"/>
  <c r="Q534" i="55" s="1"/>
  <c r="O533" i="55"/>
  <c r="Q533" i="55" s="1"/>
  <c r="O578" i="55"/>
  <c r="Q578" i="55" s="1"/>
  <c r="O149" i="55"/>
  <c r="Q149" i="55" s="1"/>
  <c r="O234" i="55"/>
  <c r="Q234" i="55" s="1"/>
  <c r="O584" i="55"/>
  <c r="Q584" i="55" s="1"/>
  <c r="O541" i="55"/>
  <c r="Q541" i="55" s="1"/>
  <c r="O581" i="55"/>
  <c r="Q581" i="55" s="1"/>
  <c r="O586" i="55"/>
  <c r="Q586" i="55" s="1"/>
  <c r="P581" i="55"/>
  <c r="O538" i="55"/>
  <c r="Q538" i="55" s="1"/>
  <c r="O582" i="55"/>
  <c r="Q582" i="55" s="1"/>
  <c r="O580" i="55"/>
  <c r="Q580" i="55" s="1"/>
  <c r="O579" i="55"/>
  <c r="Q579" i="55" s="1"/>
  <c r="P579" i="55"/>
  <c r="O585" i="55"/>
  <c r="Q585" i="55" s="1"/>
  <c r="O583" i="55"/>
  <c r="Q583" i="55" s="1"/>
  <c r="O577" i="55"/>
  <c r="Q577" i="55" s="1"/>
  <c r="P541" i="55"/>
  <c r="P538" i="55"/>
  <c r="O546" i="55"/>
  <c r="Q546" i="55" s="1"/>
  <c r="O545" i="55"/>
  <c r="Q545" i="55" s="1"/>
  <c r="O537" i="55"/>
  <c r="Q537" i="55" s="1"/>
  <c r="O547" i="55"/>
  <c r="Q547" i="55" s="1"/>
  <c r="O543" i="55"/>
  <c r="Q543" i="55" s="1"/>
  <c r="O539" i="55"/>
  <c r="Q539" i="55" s="1"/>
  <c r="O535" i="55"/>
  <c r="Q535" i="55" s="1"/>
  <c r="O531" i="55"/>
  <c r="Q531" i="55" s="1"/>
  <c r="O544" i="55"/>
  <c r="Q544" i="55" s="1"/>
  <c r="O540" i="55"/>
  <c r="Q540" i="55" s="1"/>
  <c r="O536" i="55"/>
  <c r="Q536" i="55" s="1"/>
  <c r="O532" i="55"/>
  <c r="Q532" i="55" s="1"/>
  <c r="O56" i="55"/>
  <c r="O386" i="55"/>
  <c r="Q386" i="55" s="1"/>
  <c r="O393" i="55"/>
  <c r="Q393" i="55" s="1"/>
  <c r="O392" i="55"/>
  <c r="Q392" i="55" s="1"/>
  <c r="O391" i="55"/>
  <c r="Q391" i="55" s="1"/>
  <c r="O390" i="55"/>
  <c r="Q390" i="55" s="1"/>
  <c r="O389" i="55"/>
  <c r="Q389" i="55" s="1"/>
  <c r="O388" i="55"/>
  <c r="Q388" i="55" s="1"/>
  <c r="O387" i="55"/>
  <c r="Q387" i="55" s="1"/>
  <c r="O180" i="55"/>
  <c r="O57" i="55"/>
  <c r="Q57" i="55" s="1"/>
  <c r="P57" i="55"/>
  <c r="O181" i="55"/>
  <c r="Q181" i="55" s="1"/>
  <c r="P181" i="55"/>
  <c r="O179" i="55"/>
  <c r="Q179" i="55" s="1"/>
  <c r="P149" i="55"/>
  <c r="AD34" i="44"/>
  <c r="AD128" i="44"/>
  <c r="AD274" i="44"/>
  <c r="P180" i="55" l="1"/>
  <c r="Q180" i="55"/>
  <c r="P56" i="55"/>
  <c r="Q56" i="55"/>
  <c r="J274" i="44"/>
  <c r="AX272" i="66"/>
  <c r="J128" i="44"/>
  <c r="AX126" i="66"/>
  <c r="J34" i="44"/>
  <c r="AX32" i="66"/>
  <c r="P179" i="55"/>
  <c r="AE452" i="44"/>
  <c r="H452" i="44" s="1"/>
  <c r="AE453" i="44"/>
  <c r="H453" i="44" s="1"/>
  <c r="AE454" i="44"/>
  <c r="H454" i="44" s="1"/>
  <c r="AE455" i="44"/>
  <c r="H455" i="44" s="1"/>
  <c r="AE456" i="44"/>
  <c r="H456" i="44" s="1"/>
  <c r="AE457" i="44"/>
  <c r="H457" i="44" s="1"/>
  <c r="AE458" i="44"/>
  <c r="H458" i="44" s="1"/>
  <c r="AE451" i="44"/>
  <c r="H451" i="44" s="1"/>
  <c r="V451" i="44"/>
  <c r="W451" i="60" s="1"/>
  <c r="U451" i="44"/>
  <c r="V451" i="60" s="1"/>
  <c r="T451" i="44"/>
  <c r="U451" i="60" s="1"/>
  <c r="S451" i="44"/>
  <c r="T451" i="60" s="1"/>
  <c r="R451" i="44"/>
  <c r="S451" i="60" s="1"/>
  <c r="Q451" i="44"/>
  <c r="R451" i="60" s="1"/>
  <c r="P451" i="44"/>
  <c r="Q451" i="60" s="1"/>
  <c r="O451" i="44"/>
  <c r="P451" i="60" s="1"/>
  <c r="N451" i="44"/>
  <c r="O451" i="60" s="1"/>
  <c r="M451" i="44"/>
  <c r="N451" i="60" s="1"/>
  <c r="L451" i="44"/>
  <c r="M451" i="60" s="1"/>
  <c r="K451" i="44"/>
  <c r="L451" i="60" s="1"/>
  <c r="L284" i="44"/>
  <c r="M284" i="60" s="1"/>
  <c r="N284" i="44"/>
  <c r="O284" i="60" s="1"/>
  <c r="P284" i="44"/>
  <c r="Q284" i="60" s="1"/>
  <c r="R284" i="44"/>
  <c r="S284" i="60" s="1"/>
  <c r="T284" i="44"/>
  <c r="U284" i="60" s="1"/>
  <c r="V284" i="44"/>
  <c r="W284" i="60" s="1"/>
  <c r="K284" i="44"/>
  <c r="L284" i="60" s="1"/>
  <c r="M284" i="44"/>
  <c r="N284" i="60" s="1"/>
  <c r="O284" i="44"/>
  <c r="P284" i="60" s="1"/>
  <c r="Q284" i="44"/>
  <c r="R284" i="60" s="1"/>
  <c r="S284" i="44"/>
  <c r="T284" i="60" s="1"/>
  <c r="U284" i="44"/>
  <c r="V284" i="60" s="1"/>
  <c r="AE284" i="44"/>
  <c r="H284" i="44" s="1"/>
  <c r="AE285" i="44"/>
  <c r="H285" i="44" s="1"/>
  <c r="AE286" i="44"/>
  <c r="H286" i="44" s="1"/>
  <c r="AE287" i="44"/>
  <c r="H287" i="44" s="1"/>
  <c r="AE288" i="44"/>
  <c r="H288" i="44" s="1"/>
  <c r="AE289" i="44"/>
  <c r="H289" i="44" s="1"/>
  <c r="AE290" i="44"/>
  <c r="H290" i="44" s="1"/>
  <c r="AE291" i="44"/>
  <c r="H291" i="44" s="1"/>
  <c r="K405" i="44"/>
  <c r="L405" i="60" s="1"/>
  <c r="M405" i="44"/>
  <c r="N405" i="60" s="1"/>
  <c r="O405" i="44"/>
  <c r="P405" i="60" s="1"/>
  <c r="Q405" i="44"/>
  <c r="R405" i="60" s="1"/>
  <c r="S405" i="44"/>
  <c r="T405" i="60" s="1"/>
  <c r="U405" i="44"/>
  <c r="V405" i="60" s="1"/>
  <c r="L405" i="44"/>
  <c r="M405" i="60" s="1"/>
  <c r="N405" i="44"/>
  <c r="O405" i="60" s="1"/>
  <c r="P405" i="44"/>
  <c r="Q405" i="60" s="1"/>
  <c r="R405" i="44"/>
  <c r="S405" i="60" s="1"/>
  <c r="T405" i="44"/>
  <c r="U405" i="60" s="1"/>
  <c r="V405" i="44"/>
  <c r="W405" i="60" s="1"/>
  <c r="AE405" i="44"/>
  <c r="H405" i="44" s="1"/>
  <c r="AE406" i="44"/>
  <c r="H406" i="44" s="1"/>
  <c r="AE407" i="44"/>
  <c r="H407" i="44" s="1"/>
  <c r="AE408" i="44"/>
  <c r="H408" i="44" s="1"/>
  <c r="AE409" i="44"/>
  <c r="H409" i="44" s="1"/>
  <c r="AE410" i="44"/>
  <c r="H410" i="44" s="1"/>
  <c r="AE411" i="44"/>
  <c r="H411" i="44" s="1"/>
  <c r="AE412" i="44"/>
  <c r="H412" i="44" s="1"/>
  <c r="AE413" i="44"/>
  <c r="H413" i="44" s="1"/>
  <c r="AE414" i="44"/>
  <c r="H414" i="44" s="1"/>
  <c r="AE415" i="44"/>
  <c r="H415" i="44" s="1"/>
  <c r="AE416" i="44"/>
  <c r="H416" i="44" s="1"/>
  <c r="AE417" i="44"/>
  <c r="H417" i="44" s="1"/>
  <c r="AE418" i="44"/>
  <c r="H418" i="44" s="1"/>
  <c r="AE419" i="44"/>
  <c r="H419" i="44" s="1"/>
  <c r="AE420" i="44"/>
  <c r="H420" i="44" s="1"/>
  <c r="AE421" i="44"/>
  <c r="H421" i="44" s="1"/>
  <c r="K173" i="44"/>
  <c r="L173" i="60" s="1"/>
  <c r="M173" i="44"/>
  <c r="N173" i="60" s="1"/>
  <c r="O173" i="44"/>
  <c r="P173" i="60" s="1"/>
  <c r="Q173" i="44"/>
  <c r="R173" i="60" s="1"/>
  <c r="S173" i="44"/>
  <c r="T173" i="60" s="1"/>
  <c r="U173" i="44"/>
  <c r="V173" i="60" s="1"/>
  <c r="L173" i="44"/>
  <c r="M173" i="60" s="1"/>
  <c r="N173" i="44"/>
  <c r="O173" i="60" s="1"/>
  <c r="P173" i="44"/>
  <c r="Q173" i="60" s="1"/>
  <c r="R173" i="44"/>
  <c r="S173" i="60" s="1"/>
  <c r="T173" i="44"/>
  <c r="U173" i="60" s="1"/>
  <c r="V173" i="44"/>
  <c r="W173" i="60" s="1"/>
  <c r="AE173" i="44"/>
  <c r="H173" i="44" s="1"/>
  <c r="AE140" i="44"/>
  <c r="H140" i="44" s="1"/>
  <c r="AE141" i="44"/>
  <c r="H141" i="44" s="1"/>
  <c r="AE142" i="44"/>
  <c r="H142" i="44" s="1"/>
  <c r="H124" i="44"/>
  <c r="K124" i="44"/>
  <c r="L124" i="60" s="1"/>
  <c r="L124" i="44"/>
  <c r="M124" i="60" s="1"/>
  <c r="M124" i="44"/>
  <c r="N124" i="60" s="1"/>
  <c r="N124" i="44"/>
  <c r="O124" i="60" s="1"/>
  <c r="O124" i="44"/>
  <c r="P124" i="60" s="1"/>
  <c r="P124" i="44"/>
  <c r="Q124" i="60" s="1"/>
  <c r="Q124" i="44"/>
  <c r="R124" i="60" s="1"/>
  <c r="R124" i="44"/>
  <c r="S124" i="60" s="1"/>
  <c r="S124" i="44"/>
  <c r="T124" i="60" s="1"/>
  <c r="T124" i="44"/>
  <c r="U124" i="60" s="1"/>
  <c r="U124" i="44"/>
  <c r="V124" i="60" s="1"/>
  <c r="V124" i="44"/>
  <c r="W124" i="60" s="1"/>
  <c r="AE49" i="44"/>
  <c r="H49" i="44" s="1"/>
  <c r="AE50" i="44"/>
  <c r="H50" i="44" s="1"/>
  <c r="K49" i="44"/>
  <c r="L49" i="60" s="1"/>
  <c r="L49" i="44"/>
  <c r="M49" i="60" s="1"/>
  <c r="M49" i="44"/>
  <c r="N49" i="60" s="1"/>
  <c r="N49" i="44"/>
  <c r="O49" i="60" s="1"/>
  <c r="O49" i="44"/>
  <c r="P49" i="60" s="1"/>
  <c r="P49" i="44"/>
  <c r="Q49" i="60" s="1"/>
  <c r="Q49" i="44"/>
  <c r="R49" i="60" s="1"/>
  <c r="R49" i="44"/>
  <c r="S49" i="60" s="1"/>
  <c r="S49" i="44"/>
  <c r="T49" i="60" s="1"/>
  <c r="T49" i="44"/>
  <c r="U49" i="60" s="1"/>
  <c r="U49" i="44"/>
  <c r="V49" i="60" s="1"/>
  <c r="V49" i="44"/>
  <c r="W49" i="60" s="1"/>
  <c r="AD400" i="44"/>
  <c r="J400" i="44" l="1"/>
  <c r="AX398" i="66"/>
  <c r="I50" i="44"/>
  <c r="AE48" i="66"/>
  <c r="Q47" i="36"/>
  <c r="Q49" i="45"/>
  <c r="I141" i="44"/>
  <c r="AE139" i="66"/>
  <c r="Q138" i="36"/>
  <c r="Q140" i="45"/>
  <c r="I420" i="44"/>
  <c r="AE418" i="66"/>
  <c r="Q417" i="36"/>
  <c r="Q419" i="45"/>
  <c r="I416" i="44"/>
  <c r="AE414" i="66"/>
  <c r="Q413" i="36"/>
  <c r="Q415" i="45"/>
  <c r="I412" i="44"/>
  <c r="AE410" i="66"/>
  <c r="Q409" i="36"/>
  <c r="Q411" i="45"/>
  <c r="I408" i="44"/>
  <c r="AE406" i="66"/>
  <c r="Q405" i="36"/>
  <c r="Q407" i="45"/>
  <c r="I291" i="44"/>
  <c r="AE289" i="66"/>
  <c r="Q288" i="36"/>
  <c r="Q290" i="45"/>
  <c r="I287" i="44"/>
  <c r="AE285" i="66"/>
  <c r="Q284" i="36"/>
  <c r="Q286" i="45"/>
  <c r="I451" i="44"/>
  <c r="AE449" i="66"/>
  <c r="Q448" i="36"/>
  <c r="Q450" i="45"/>
  <c r="I49" i="44"/>
  <c r="AE47" i="66"/>
  <c r="Q46" i="36"/>
  <c r="Q48" i="45"/>
  <c r="I140" i="44"/>
  <c r="AE138" i="66"/>
  <c r="Q137" i="36"/>
  <c r="Q139" i="45"/>
  <c r="I419" i="44"/>
  <c r="AE417" i="66"/>
  <c r="Q416" i="36"/>
  <c r="Q418" i="45"/>
  <c r="I415" i="44"/>
  <c r="AE413" i="66"/>
  <c r="Q412" i="36"/>
  <c r="Q414" i="45"/>
  <c r="I411" i="44"/>
  <c r="AE409" i="66"/>
  <c r="Q408" i="36"/>
  <c r="Q410" i="45"/>
  <c r="I407" i="44"/>
  <c r="AE405" i="66"/>
  <c r="Q404" i="36"/>
  <c r="Q406" i="45"/>
  <c r="I290" i="44"/>
  <c r="AE288" i="66"/>
  <c r="Q287" i="36"/>
  <c r="Q289" i="45"/>
  <c r="I286" i="44"/>
  <c r="AE284" i="66"/>
  <c r="Q283" i="36"/>
  <c r="Q285" i="45"/>
  <c r="I124" i="44"/>
  <c r="AE122" i="66"/>
  <c r="Q121" i="36"/>
  <c r="Q123" i="45"/>
  <c r="I173" i="44"/>
  <c r="AE171" i="66"/>
  <c r="Q170" i="36"/>
  <c r="Q172" i="45"/>
  <c r="I418" i="44"/>
  <c r="AE416" i="66"/>
  <c r="Q415" i="36"/>
  <c r="Q417" i="45"/>
  <c r="I414" i="44"/>
  <c r="AE412" i="66"/>
  <c r="Q411" i="36"/>
  <c r="Q413" i="45"/>
  <c r="I410" i="44"/>
  <c r="AE408" i="66"/>
  <c r="Q407" i="36"/>
  <c r="Q409" i="45"/>
  <c r="I406" i="44"/>
  <c r="AE404" i="66"/>
  <c r="Q403" i="36"/>
  <c r="Q405" i="45"/>
  <c r="I289" i="44"/>
  <c r="AE287" i="66"/>
  <c r="Q286" i="36"/>
  <c r="Q288" i="45"/>
  <c r="I285" i="44"/>
  <c r="AE283" i="66"/>
  <c r="Q282" i="36"/>
  <c r="Q284" i="45"/>
  <c r="I142" i="44"/>
  <c r="AE140" i="66"/>
  <c r="Q139" i="36"/>
  <c r="Q141" i="45"/>
  <c r="I421" i="44"/>
  <c r="AE419" i="66"/>
  <c r="Q418" i="36"/>
  <c r="Q420" i="45"/>
  <c r="I417" i="44"/>
  <c r="AE415" i="66"/>
  <c r="Q414" i="36"/>
  <c r="Q416" i="45"/>
  <c r="I413" i="44"/>
  <c r="AE411" i="66"/>
  <c r="Q410" i="36"/>
  <c r="Q412" i="45"/>
  <c r="I409" i="44"/>
  <c r="AE407" i="66"/>
  <c r="Q406" i="36"/>
  <c r="Q408" i="45"/>
  <c r="I405" i="44"/>
  <c r="AE403" i="66"/>
  <c r="Q402" i="36"/>
  <c r="Q404" i="45"/>
  <c r="I288" i="44"/>
  <c r="AE286" i="66"/>
  <c r="Q285" i="36"/>
  <c r="Q287" i="45"/>
  <c r="I284" i="44"/>
  <c r="AE282" i="66"/>
  <c r="Q281" i="36"/>
  <c r="Q283" i="45"/>
  <c r="I455" i="44"/>
  <c r="Q452" i="36"/>
  <c r="AE453" i="66"/>
  <c r="Q454" i="45"/>
  <c r="I458" i="44"/>
  <c r="Q455" i="36"/>
  <c r="AE456" i="66"/>
  <c r="Q457" i="45"/>
  <c r="I454" i="44"/>
  <c r="AE452" i="66"/>
  <c r="Q451" i="36"/>
  <c r="Q453" i="45"/>
  <c r="I457" i="44"/>
  <c r="Q454" i="36"/>
  <c r="AE455" i="66"/>
  <c r="Q456" i="45"/>
  <c r="I453" i="44"/>
  <c r="AE451" i="66"/>
  <c r="Q450" i="36"/>
  <c r="Q452" i="45"/>
  <c r="I456" i="44"/>
  <c r="Q453" i="36"/>
  <c r="AE454" i="66"/>
  <c r="Q455" i="45"/>
  <c r="I452" i="44"/>
  <c r="Q449" i="36"/>
  <c r="AE450" i="66"/>
  <c r="Q451" i="45"/>
  <c r="X451" i="44"/>
  <c r="Y451" i="60" s="1"/>
  <c r="W451" i="44"/>
  <c r="X451" i="60" s="1"/>
  <c r="W173" i="44"/>
  <c r="X173" i="60" s="1"/>
  <c r="W405" i="44"/>
  <c r="X405" i="60" s="1"/>
  <c r="X405" i="44"/>
  <c r="Y405" i="60" s="1"/>
  <c r="X284" i="44"/>
  <c r="Y284" i="60" s="1"/>
  <c r="W284" i="44"/>
  <c r="X284" i="60" s="1"/>
  <c r="X173" i="44"/>
  <c r="Y173" i="60" s="1"/>
  <c r="X49" i="44"/>
  <c r="Y49" i="60" s="1"/>
  <c r="W124" i="44"/>
  <c r="X124" i="60" s="1"/>
  <c r="X124" i="44"/>
  <c r="Y124" i="60" s="1"/>
  <c r="W49" i="44"/>
  <c r="X49" i="60" s="1"/>
  <c r="N386" i="55" l="1"/>
  <c r="S281" i="36"/>
  <c r="O281" i="36" s="1"/>
  <c r="P281" i="36" s="1"/>
  <c r="N531" i="55"/>
  <c r="S402" i="36"/>
  <c r="N543" i="55"/>
  <c r="S414" i="36"/>
  <c r="O414" i="36" s="1"/>
  <c r="P414" i="36" s="1"/>
  <c r="N181" i="55"/>
  <c r="S139" i="36"/>
  <c r="O139" i="36" s="1"/>
  <c r="P139" i="36" s="1"/>
  <c r="N532" i="55"/>
  <c r="S403" i="36"/>
  <c r="O403" i="36" s="1"/>
  <c r="P403" i="36" s="1"/>
  <c r="N540" i="55"/>
  <c r="S411" i="36"/>
  <c r="O411" i="36" s="1"/>
  <c r="P411" i="36" s="1"/>
  <c r="N149" i="55"/>
  <c r="S121" i="36"/>
  <c r="O121" i="36" s="1"/>
  <c r="P121" i="36" s="1"/>
  <c r="N541" i="55"/>
  <c r="S412" i="36"/>
  <c r="O412" i="36" s="1"/>
  <c r="P412" i="36" s="1"/>
  <c r="N579" i="55"/>
  <c r="S448" i="36"/>
  <c r="O448" i="36" s="1"/>
  <c r="P448" i="36" s="1"/>
  <c r="T283" i="45"/>
  <c r="S283" i="45"/>
  <c r="R283" i="45"/>
  <c r="T287" i="45"/>
  <c r="R287" i="45"/>
  <c r="S287" i="45"/>
  <c r="S404" i="45"/>
  <c r="T404" i="45"/>
  <c r="R404" i="45"/>
  <c r="S408" i="45"/>
  <c r="T408" i="45"/>
  <c r="R408" i="45"/>
  <c r="S412" i="45"/>
  <c r="R412" i="45"/>
  <c r="T412" i="45"/>
  <c r="S416" i="45"/>
  <c r="T416" i="45"/>
  <c r="R416" i="45"/>
  <c r="S420" i="45"/>
  <c r="R420" i="45"/>
  <c r="T420" i="45"/>
  <c r="T141" i="45"/>
  <c r="S141" i="45"/>
  <c r="R141" i="45"/>
  <c r="T284" i="45"/>
  <c r="S284" i="45"/>
  <c r="R284" i="45"/>
  <c r="T288" i="45"/>
  <c r="R288" i="45"/>
  <c r="S288" i="45"/>
  <c r="T405" i="45"/>
  <c r="S405" i="45"/>
  <c r="R405" i="45"/>
  <c r="T409" i="45"/>
  <c r="R409" i="45"/>
  <c r="S409" i="45"/>
  <c r="T413" i="45"/>
  <c r="S413" i="45"/>
  <c r="R413" i="45"/>
  <c r="T417" i="45"/>
  <c r="S417" i="45"/>
  <c r="R417" i="45"/>
  <c r="T172" i="45"/>
  <c r="R172" i="45"/>
  <c r="S172" i="45"/>
  <c r="T123" i="45"/>
  <c r="R123" i="45"/>
  <c r="S123" i="45"/>
  <c r="S285" i="45"/>
  <c r="T285" i="45"/>
  <c r="R285" i="45"/>
  <c r="S289" i="45"/>
  <c r="R289" i="45"/>
  <c r="T289" i="45"/>
  <c r="R406" i="45"/>
  <c r="S406" i="45"/>
  <c r="T406" i="45"/>
  <c r="T410" i="45"/>
  <c r="S410" i="45"/>
  <c r="R410" i="45"/>
  <c r="R414" i="45"/>
  <c r="S414" i="45"/>
  <c r="T414" i="45"/>
  <c r="T418" i="45"/>
  <c r="R418" i="45"/>
  <c r="S418" i="45"/>
  <c r="T139" i="45"/>
  <c r="R139" i="45"/>
  <c r="S139" i="45"/>
  <c r="T48" i="45"/>
  <c r="R48" i="45"/>
  <c r="S48" i="45"/>
  <c r="S450" i="45"/>
  <c r="R450" i="45"/>
  <c r="T450" i="45"/>
  <c r="S286" i="45"/>
  <c r="R286" i="45"/>
  <c r="T286" i="45"/>
  <c r="R290" i="45"/>
  <c r="S290" i="45"/>
  <c r="T290" i="45"/>
  <c r="R407" i="45"/>
  <c r="T407" i="45"/>
  <c r="S407" i="45"/>
  <c r="R411" i="45"/>
  <c r="T411" i="45"/>
  <c r="S411" i="45"/>
  <c r="R415" i="45"/>
  <c r="S415" i="45"/>
  <c r="T415" i="45"/>
  <c r="R419" i="45"/>
  <c r="T419" i="45"/>
  <c r="S419" i="45"/>
  <c r="T140" i="45"/>
  <c r="R140" i="45"/>
  <c r="S140" i="45"/>
  <c r="T49" i="45"/>
  <c r="R49" i="45"/>
  <c r="S49" i="45"/>
  <c r="N390" i="55"/>
  <c r="S285" i="36"/>
  <c r="O285" i="36" s="1"/>
  <c r="P285" i="36" s="1"/>
  <c r="N535" i="55"/>
  <c r="S406" i="36"/>
  <c r="O406" i="36" s="1"/>
  <c r="P406" i="36" s="1"/>
  <c r="N547" i="55"/>
  <c r="S418" i="36"/>
  <c r="O418" i="36" s="1"/>
  <c r="P418" i="36" s="1"/>
  <c r="N387" i="55"/>
  <c r="S282" i="36"/>
  <c r="O282" i="36" s="1"/>
  <c r="P282" i="36" s="1"/>
  <c r="N536" i="55"/>
  <c r="S407" i="36"/>
  <c r="O407" i="36" s="1"/>
  <c r="P407" i="36" s="1"/>
  <c r="N234" i="55"/>
  <c r="S170" i="36"/>
  <c r="O170" i="36" s="1"/>
  <c r="P170" i="36" s="1"/>
  <c r="N392" i="55"/>
  <c r="S287" i="36"/>
  <c r="O287" i="36" s="1"/>
  <c r="P287" i="36" s="1"/>
  <c r="N537" i="55"/>
  <c r="S408" i="36"/>
  <c r="O408" i="36" s="1"/>
  <c r="P408" i="36" s="1"/>
  <c r="N56" i="55"/>
  <c r="S46" i="36"/>
  <c r="O46" i="36" s="1"/>
  <c r="P46" i="36" s="1"/>
  <c r="O402" i="36"/>
  <c r="P402" i="36" s="1"/>
  <c r="N539" i="55"/>
  <c r="S410" i="36"/>
  <c r="O410" i="36" s="1"/>
  <c r="P410" i="36" s="1"/>
  <c r="N391" i="55"/>
  <c r="S286" i="36"/>
  <c r="O286" i="36" s="1"/>
  <c r="P286" i="36" s="1"/>
  <c r="N544" i="55"/>
  <c r="S415" i="36"/>
  <c r="O415" i="36" s="1"/>
  <c r="P415" i="36" s="1"/>
  <c r="N388" i="55"/>
  <c r="S283" i="36"/>
  <c r="O283" i="36" s="1"/>
  <c r="P283" i="36" s="1"/>
  <c r="N533" i="55"/>
  <c r="S404" i="36"/>
  <c r="O404" i="36" s="1"/>
  <c r="P404" i="36" s="1"/>
  <c r="N545" i="55"/>
  <c r="S416" i="36"/>
  <c r="O416" i="36" s="1"/>
  <c r="P416" i="36" s="1"/>
  <c r="N179" i="55"/>
  <c r="S137" i="36"/>
  <c r="O137" i="36" s="1"/>
  <c r="P137" i="36" s="1"/>
  <c r="N389" i="55"/>
  <c r="S284" i="36"/>
  <c r="O284" i="36" s="1"/>
  <c r="P284" i="36" s="1"/>
  <c r="N393" i="55"/>
  <c r="S288" i="36"/>
  <c r="O288" i="36" s="1"/>
  <c r="P288" i="36" s="1"/>
  <c r="N534" i="55"/>
  <c r="S405" i="36"/>
  <c r="O405" i="36" s="1"/>
  <c r="P405" i="36" s="1"/>
  <c r="N538" i="55"/>
  <c r="S409" i="36"/>
  <c r="O409" i="36" s="1"/>
  <c r="P409" i="36" s="1"/>
  <c r="N542" i="55"/>
  <c r="S413" i="36"/>
  <c r="O413" i="36" s="1"/>
  <c r="P413" i="36" s="1"/>
  <c r="N546" i="55"/>
  <c r="S417" i="36"/>
  <c r="O417" i="36" s="1"/>
  <c r="P417" i="36" s="1"/>
  <c r="N180" i="55"/>
  <c r="S138" i="36"/>
  <c r="O138" i="36" s="1"/>
  <c r="P138" i="36" s="1"/>
  <c r="N57" i="55"/>
  <c r="S47" i="36"/>
  <c r="O47" i="36" s="1"/>
  <c r="P47" i="36" s="1"/>
  <c r="N580" i="55"/>
  <c r="S449" i="36"/>
  <c r="O449" i="36" s="1"/>
  <c r="P449" i="36" s="1"/>
  <c r="R451" i="45"/>
  <c r="S451" i="45"/>
  <c r="T451" i="45"/>
  <c r="R455" i="45"/>
  <c r="T455" i="45"/>
  <c r="S455" i="45"/>
  <c r="R452" i="45"/>
  <c r="T452" i="45"/>
  <c r="S452" i="45"/>
  <c r="R456" i="45"/>
  <c r="S456" i="45"/>
  <c r="T456" i="45"/>
  <c r="T453" i="45"/>
  <c r="R453" i="45"/>
  <c r="S453" i="45"/>
  <c r="R457" i="45"/>
  <c r="S457" i="45"/>
  <c r="T457" i="45"/>
  <c r="S454" i="45"/>
  <c r="R454" i="45"/>
  <c r="T454" i="45"/>
  <c r="N584" i="55"/>
  <c r="S453" i="36"/>
  <c r="O453" i="36" s="1"/>
  <c r="P453" i="36" s="1"/>
  <c r="N581" i="55"/>
  <c r="S450" i="36"/>
  <c r="O450" i="36" s="1"/>
  <c r="P450" i="36" s="1"/>
  <c r="N585" i="55"/>
  <c r="S454" i="36"/>
  <c r="O454" i="36" s="1"/>
  <c r="P454" i="36" s="1"/>
  <c r="N582" i="55"/>
  <c r="S451" i="36"/>
  <c r="O451" i="36" s="1"/>
  <c r="P451" i="36" s="1"/>
  <c r="N586" i="55"/>
  <c r="S455" i="36"/>
  <c r="O455" i="36" s="1"/>
  <c r="P455" i="36" s="1"/>
  <c r="N583" i="55"/>
  <c r="S452" i="36"/>
  <c r="O452" i="36" s="1"/>
  <c r="P452" i="36" s="1"/>
  <c r="AC400" i="44"/>
  <c r="AY398" i="66" s="1"/>
  <c r="AC449" i="44"/>
  <c r="AY447" i="66" l="1"/>
  <c r="AZ447" i="66" s="1"/>
  <c r="AD449" i="60"/>
  <c r="U419" i="45"/>
  <c r="U140" i="45"/>
  <c r="U48" i="45"/>
  <c r="U285" i="45"/>
  <c r="U413" i="45"/>
  <c r="U284" i="45"/>
  <c r="U406" i="45"/>
  <c r="U283" i="45"/>
  <c r="U405" i="45"/>
  <c r="U410" i="45"/>
  <c r="U289" i="45"/>
  <c r="U404" i="45"/>
  <c r="U49" i="45"/>
  <c r="U286" i="45"/>
  <c r="U450" i="45"/>
  <c r="U288" i="45"/>
  <c r="U416" i="45"/>
  <c r="U412" i="45"/>
  <c r="U123" i="45"/>
  <c r="U172" i="45"/>
  <c r="U287" i="45"/>
  <c r="U141" i="45"/>
  <c r="U411" i="45"/>
  <c r="U290" i="45"/>
  <c r="U415" i="45"/>
  <c r="U453" i="45"/>
  <c r="U407" i="45"/>
  <c r="U418" i="45"/>
  <c r="U414" i="45"/>
  <c r="U420" i="45"/>
  <c r="U408" i="45"/>
  <c r="U456" i="45"/>
  <c r="U451" i="45"/>
  <c r="U139" i="45"/>
  <c r="U417" i="45"/>
  <c r="U409" i="45"/>
  <c r="U454" i="45"/>
  <c r="U455" i="45"/>
  <c r="U457" i="45"/>
  <c r="U452" i="45"/>
  <c r="K450" i="44"/>
  <c r="L450" i="60" s="1"/>
  <c r="L450" i="44"/>
  <c r="M450" i="60" s="1"/>
  <c r="M450" i="44"/>
  <c r="N450" i="60" s="1"/>
  <c r="N450" i="44"/>
  <c r="O450" i="60" s="1"/>
  <c r="O450" i="44"/>
  <c r="P450" i="60" s="1"/>
  <c r="P450" i="44"/>
  <c r="Q450" i="60" s="1"/>
  <c r="Q450" i="44"/>
  <c r="R450" i="60" s="1"/>
  <c r="R450" i="44"/>
  <c r="S450" i="60" s="1"/>
  <c r="S450" i="44"/>
  <c r="T450" i="60" s="1"/>
  <c r="T450" i="44"/>
  <c r="U450" i="60" s="1"/>
  <c r="U450" i="44"/>
  <c r="V450" i="60" s="1"/>
  <c r="V450" i="44"/>
  <c r="W450" i="60" s="1"/>
  <c r="E442" i="44"/>
  <c r="AF449" i="60" l="1"/>
  <c r="I449" i="60" s="1"/>
  <c r="J449" i="60" s="1"/>
  <c r="W450" i="44"/>
  <c r="X450" i="60" s="1"/>
  <c r="X450" i="44"/>
  <c r="Y450" i="60" s="1"/>
  <c r="AE450" i="44" l="1"/>
  <c r="H450" i="44" s="1"/>
  <c r="AE449" i="44"/>
  <c r="H449" i="44" s="1"/>
  <c r="V449" i="44"/>
  <c r="W449" i="60" s="1"/>
  <c r="U449" i="44"/>
  <c r="V449" i="60" s="1"/>
  <c r="T449" i="44"/>
  <c r="U449" i="60" s="1"/>
  <c r="S449" i="44"/>
  <c r="T449" i="60" s="1"/>
  <c r="R449" i="44"/>
  <c r="S449" i="60" s="1"/>
  <c r="Q449" i="44"/>
  <c r="R449" i="60" s="1"/>
  <c r="P449" i="44"/>
  <c r="Q449" i="60" s="1"/>
  <c r="O449" i="44"/>
  <c r="P449" i="60" s="1"/>
  <c r="N449" i="44"/>
  <c r="O449" i="60" s="1"/>
  <c r="M449" i="44"/>
  <c r="N449" i="60" s="1"/>
  <c r="L449" i="44"/>
  <c r="M449" i="60" s="1"/>
  <c r="K449" i="44"/>
  <c r="L449" i="60" s="1"/>
  <c r="I449" i="44" l="1"/>
  <c r="AE447" i="66"/>
  <c r="Q446" i="36"/>
  <c r="Q448" i="45"/>
  <c r="I450" i="44"/>
  <c r="AE448" i="66"/>
  <c r="Q447" i="36"/>
  <c r="Q449" i="45"/>
  <c r="X449" i="44"/>
  <c r="Y449" i="60" s="1"/>
  <c r="W449" i="44"/>
  <c r="X449" i="60" s="1"/>
  <c r="N577" i="55" l="1"/>
  <c r="S446" i="36"/>
  <c r="O446" i="36" s="1"/>
  <c r="P446" i="36" s="1"/>
  <c r="R449" i="45"/>
  <c r="S449" i="45"/>
  <c r="T449" i="45"/>
  <c r="R448" i="45"/>
  <c r="S448" i="45"/>
  <c r="T448" i="45"/>
  <c r="N578" i="55"/>
  <c r="S447" i="36"/>
  <c r="O447" i="36" s="1"/>
  <c r="P447" i="36" s="1"/>
  <c r="R23" i="44"/>
  <c r="U449" i="45" l="1"/>
  <c r="U448" i="45"/>
  <c r="A316" i="66"/>
  <c r="B316" i="66"/>
  <c r="C316" i="66"/>
  <c r="D316" i="66"/>
  <c r="E316" i="66"/>
  <c r="F316" i="66"/>
  <c r="G316" i="66"/>
  <c r="H316" i="66"/>
  <c r="I316" i="66"/>
  <c r="J316" i="66"/>
  <c r="K316" i="66"/>
  <c r="L316" i="66"/>
  <c r="M316" i="66"/>
  <c r="AN316" i="66" s="1"/>
  <c r="N316" i="66"/>
  <c r="AO316" i="66" s="1"/>
  <c r="AC316" i="66"/>
  <c r="AD316" i="66"/>
  <c r="AF316" i="66"/>
  <c r="AG316" i="66"/>
  <c r="AP316" i="66"/>
  <c r="AQ316" i="66"/>
  <c r="AR316" i="66"/>
  <c r="AS316" i="66"/>
  <c r="AK316" i="66"/>
  <c r="AL316" i="66"/>
  <c r="A318" i="60"/>
  <c r="B318" i="60"/>
  <c r="C318" i="60"/>
  <c r="D318" i="60"/>
  <c r="E318" i="60"/>
  <c r="G318" i="60"/>
  <c r="H318" i="60"/>
  <c r="Z318" i="60"/>
  <c r="AA318" i="60"/>
  <c r="AB318" i="60"/>
  <c r="AC318" i="60"/>
  <c r="AD318" i="60"/>
  <c r="AE318" i="60"/>
  <c r="K318" i="60" s="1"/>
  <c r="A315" i="36"/>
  <c r="B315" i="36"/>
  <c r="E315" i="36"/>
  <c r="G315" i="36"/>
  <c r="I315" i="36"/>
  <c r="J315" i="36"/>
  <c r="E422" i="55"/>
  <c r="D422" i="55"/>
  <c r="P422" i="55" s="1"/>
  <c r="U422" i="55"/>
  <c r="V422" i="55"/>
  <c r="A317" i="45"/>
  <c r="B317" i="45"/>
  <c r="Z317" i="45"/>
  <c r="AC317" i="45"/>
  <c r="AD317" i="45"/>
  <c r="AH317" i="45"/>
  <c r="A316" i="46"/>
  <c r="B316" i="46"/>
  <c r="C316" i="46"/>
  <c r="D316" i="46"/>
  <c r="E316" i="46"/>
  <c r="F316" i="46"/>
  <c r="G316" i="46"/>
  <c r="H316" i="46"/>
  <c r="I316" i="46"/>
  <c r="J316" i="46"/>
  <c r="K316" i="46"/>
  <c r="L316" i="46"/>
  <c r="M316" i="46"/>
  <c r="N316" i="46"/>
  <c r="AC316" i="46"/>
  <c r="AD316" i="46"/>
  <c r="A317" i="46"/>
  <c r="B317" i="46"/>
  <c r="C317" i="46"/>
  <c r="D317" i="46"/>
  <c r="E317" i="46"/>
  <c r="F317" i="46"/>
  <c r="G317" i="46"/>
  <c r="H317" i="46"/>
  <c r="I317" i="46"/>
  <c r="J317" i="46"/>
  <c r="K317" i="46"/>
  <c r="L317" i="46"/>
  <c r="M317" i="46"/>
  <c r="N317" i="46"/>
  <c r="AC317" i="46"/>
  <c r="AD317" i="46"/>
  <c r="AE318" i="44"/>
  <c r="K318" i="44"/>
  <c r="L318" i="60" s="1"/>
  <c r="L318" i="44"/>
  <c r="M318" i="60" s="1"/>
  <c r="M318" i="44"/>
  <c r="N318" i="60" s="1"/>
  <c r="N318" i="44"/>
  <c r="O318" i="60" s="1"/>
  <c r="O318" i="44"/>
  <c r="P318" i="60" s="1"/>
  <c r="P318" i="44"/>
  <c r="Q318" i="60" s="1"/>
  <c r="Q318" i="44"/>
  <c r="R318" i="60" s="1"/>
  <c r="R318" i="44"/>
  <c r="S318" i="60" s="1"/>
  <c r="S318" i="44"/>
  <c r="T318" i="60" s="1"/>
  <c r="T318" i="44"/>
  <c r="U318" i="60" s="1"/>
  <c r="U318" i="44"/>
  <c r="V318" i="60" s="1"/>
  <c r="V318" i="44"/>
  <c r="W318" i="60" s="1"/>
  <c r="AZ316" i="66" l="1"/>
  <c r="H318" i="44"/>
  <c r="I318" i="44" s="1"/>
  <c r="S315" i="36" s="1"/>
  <c r="O316" i="66"/>
  <c r="P316" i="66"/>
  <c r="AF318" i="60"/>
  <c r="I318" i="60" s="1"/>
  <c r="J318" i="60" s="1"/>
  <c r="P316" i="46"/>
  <c r="AJ316" i="66"/>
  <c r="P317" i="46"/>
  <c r="O316" i="46"/>
  <c r="O317" i="46"/>
  <c r="AH316" i="66"/>
  <c r="O422" i="55"/>
  <c r="Q422" i="55" s="1"/>
  <c r="AI316" i="66"/>
  <c r="AM316" i="66"/>
  <c r="W318" i="44"/>
  <c r="X318" i="60" s="1"/>
  <c r="X318" i="44"/>
  <c r="Y318" i="60" s="1"/>
  <c r="Q317" i="45" l="1"/>
  <c r="T317" i="45" s="1"/>
  <c r="Q315" i="36"/>
  <c r="O315" i="36" s="1"/>
  <c r="P315" i="36" s="1"/>
  <c r="AE316" i="66"/>
  <c r="N422" i="55"/>
  <c r="S317" i="45"/>
  <c r="A281" i="66"/>
  <c r="B281" i="66"/>
  <c r="C281" i="66"/>
  <c r="D281" i="66"/>
  <c r="E281" i="66"/>
  <c r="F281" i="66"/>
  <c r="G281" i="66"/>
  <c r="H281" i="66"/>
  <c r="I281" i="66"/>
  <c r="J281" i="66"/>
  <c r="K281" i="66"/>
  <c r="L281" i="66"/>
  <c r="M281" i="66"/>
  <c r="AN281" i="66" s="1"/>
  <c r="N281" i="66"/>
  <c r="AO281" i="66" s="1"/>
  <c r="AC281" i="66"/>
  <c r="AD281" i="66"/>
  <c r="AF281" i="66"/>
  <c r="AG281" i="66"/>
  <c r="AP281" i="66"/>
  <c r="AQ281" i="66"/>
  <c r="AR281" i="66"/>
  <c r="AS281" i="66"/>
  <c r="AH281" i="66"/>
  <c r="AK281" i="66"/>
  <c r="A397" i="66"/>
  <c r="B397" i="66"/>
  <c r="C397" i="66"/>
  <c r="D397" i="66"/>
  <c r="E397" i="66"/>
  <c r="F397" i="66"/>
  <c r="G397" i="66"/>
  <c r="H397" i="66"/>
  <c r="I397" i="66"/>
  <c r="J397" i="66"/>
  <c r="K397" i="66"/>
  <c r="L397" i="66"/>
  <c r="M397" i="66"/>
  <c r="AN397" i="66" s="1"/>
  <c r="N397" i="66"/>
  <c r="AO397" i="66" s="1"/>
  <c r="AC397" i="66"/>
  <c r="AD397" i="66"/>
  <c r="AF397" i="66"/>
  <c r="AG397" i="66"/>
  <c r="AP397" i="66"/>
  <c r="AQ397" i="66"/>
  <c r="AR397" i="66"/>
  <c r="AS397" i="66"/>
  <c r="AH397" i="66"/>
  <c r="AK397" i="66"/>
  <c r="A402" i="66"/>
  <c r="B402" i="66"/>
  <c r="C402" i="66"/>
  <c r="D402" i="66"/>
  <c r="E402" i="66"/>
  <c r="F402" i="66"/>
  <c r="G402" i="66"/>
  <c r="H402" i="66"/>
  <c r="I402" i="66"/>
  <c r="J402" i="66"/>
  <c r="K402" i="66"/>
  <c r="L402" i="66"/>
  <c r="M402" i="66"/>
  <c r="AN402" i="66" s="1"/>
  <c r="N402" i="66"/>
  <c r="AO402" i="66" s="1"/>
  <c r="AC402" i="66"/>
  <c r="AD402" i="66"/>
  <c r="AF402" i="66"/>
  <c r="AG402" i="66"/>
  <c r="AP402" i="66"/>
  <c r="AQ402" i="66"/>
  <c r="AR402" i="66"/>
  <c r="AS402" i="66"/>
  <c r="AH402" i="66"/>
  <c r="AK402" i="66"/>
  <c r="A399" i="66"/>
  <c r="B399" i="66"/>
  <c r="C399" i="66"/>
  <c r="D399" i="66"/>
  <c r="E399" i="66"/>
  <c r="F399" i="66"/>
  <c r="G399" i="66"/>
  <c r="H399" i="66"/>
  <c r="I399" i="66"/>
  <c r="J399" i="66"/>
  <c r="K399" i="66"/>
  <c r="L399" i="66"/>
  <c r="M399" i="66"/>
  <c r="AN399" i="66" s="1"/>
  <c r="N399" i="66"/>
  <c r="AO399" i="66" s="1"/>
  <c r="AC399" i="66"/>
  <c r="AD399" i="66"/>
  <c r="AF399" i="66"/>
  <c r="AG399" i="66"/>
  <c r="AP399" i="66"/>
  <c r="AQ399" i="66"/>
  <c r="AR399" i="66"/>
  <c r="AS399" i="66"/>
  <c r="AH399" i="66"/>
  <c r="AJ399" i="66"/>
  <c r="AL399" i="66"/>
  <c r="A400" i="66"/>
  <c r="B400" i="66"/>
  <c r="C400" i="66"/>
  <c r="D400" i="66"/>
  <c r="E400" i="66"/>
  <c r="F400" i="66"/>
  <c r="G400" i="66"/>
  <c r="H400" i="66"/>
  <c r="I400" i="66"/>
  <c r="J400" i="66"/>
  <c r="K400" i="66"/>
  <c r="L400" i="66"/>
  <c r="M400" i="66"/>
  <c r="AN400" i="66" s="1"/>
  <c r="N400" i="66"/>
  <c r="AO400" i="66" s="1"/>
  <c r="AC400" i="66"/>
  <c r="AD400" i="66"/>
  <c r="AF400" i="66"/>
  <c r="AG400" i="66"/>
  <c r="AP400" i="66"/>
  <c r="AQ400" i="66"/>
  <c r="AR400" i="66"/>
  <c r="AS400" i="66"/>
  <c r="AI400" i="66"/>
  <c r="AK400" i="66"/>
  <c r="A401" i="66"/>
  <c r="B401" i="66"/>
  <c r="C401" i="66"/>
  <c r="D401" i="66"/>
  <c r="E401" i="66"/>
  <c r="F401" i="66"/>
  <c r="G401" i="66"/>
  <c r="H401" i="66"/>
  <c r="I401" i="66"/>
  <c r="J401" i="66"/>
  <c r="K401" i="66"/>
  <c r="L401" i="66"/>
  <c r="M401" i="66"/>
  <c r="AN401" i="66" s="1"/>
  <c r="N401" i="66"/>
  <c r="AO401" i="66" s="1"/>
  <c r="AC401" i="66"/>
  <c r="AD401" i="66"/>
  <c r="AF401" i="66"/>
  <c r="AG401" i="66"/>
  <c r="AP401" i="66"/>
  <c r="AQ401" i="66"/>
  <c r="AR401" i="66"/>
  <c r="AS401" i="66"/>
  <c r="AH401" i="66"/>
  <c r="AJ401" i="66"/>
  <c r="A436" i="66"/>
  <c r="B436" i="66"/>
  <c r="C436" i="66"/>
  <c r="D436" i="66"/>
  <c r="E436" i="66"/>
  <c r="F436" i="66"/>
  <c r="G436" i="66"/>
  <c r="H436" i="66"/>
  <c r="I436" i="66"/>
  <c r="J436" i="66"/>
  <c r="K436" i="66"/>
  <c r="L436" i="66"/>
  <c r="M436" i="66"/>
  <c r="AN436" i="66" s="1"/>
  <c r="N436" i="66"/>
  <c r="AO436" i="66" s="1"/>
  <c r="AC436" i="66"/>
  <c r="AD436" i="66"/>
  <c r="AF436" i="66"/>
  <c r="AG436" i="66"/>
  <c r="AP436" i="66"/>
  <c r="AQ436" i="66"/>
  <c r="AR436" i="66"/>
  <c r="AS436" i="66"/>
  <c r="AH436" i="66"/>
  <c r="AK436" i="66"/>
  <c r="A283" i="60"/>
  <c r="B283" i="60"/>
  <c r="C283" i="60"/>
  <c r="D283" i="60"/>
  <c r="E283" i="60"/>
  <c r="G283" i="60"/>
  <c r="H283" i="60"/>
  <c r="Z283" i="60"/>
  <c r="AA283" i="60"/>
  <c r="AB283" i="60"/>
  <c r="AC283" i="60"/>
  <c r="AD283" i="60"/>
  <c r="AE283" i="60"/>
  <c r="K283" i="60" s="1"/>
  <c r="A438" i="60"/>
  <c r="B438" i="60"/>
  <c r="C438" i="60"/>
  <c r="D438" i="60"/>
  <c r="E438" i="60"/>
  <c r="G438" i="60"/>
  <c r="H438" i="60"/>
  <c r="Z438" i="60"/>
  <c r="AA438" i="60"/>
  <c r="AB438" i="60"/>
  <c r="AC438" i="60"/>
  <c r="AD438" i="60"/>
  <c r="AE438" i="60"/>
  <c r="K438" i="60" s="1"/>
  <c r="A401" i="60"/>
  <c r="B401" i="60"/>
  <c r="C401" i="60"/>
  <c r="D401" i="60"/>
  <c r="E401" i="60"/>
  <c r="G401" i="60"/>
  <c r="H401" i="60"/>
  <c r="Z401" i="60"/>
  <c r="AA401" i="60"/>
  <c r="AB401" i="60"/>
  <c r="AC401" i="60"/>
  <c r="AD401" i="60"/>
  <c r="AE401" i="60"/>
  <c r="K401" i="60" s="1"/>
  <c r="A402" i="60"/>
  <c r="B402" i="60"/>
  <c r="C402" i="60"/>
  <c r="D402" i="60"/>
  <c r="E402" i="60"/>
  <c r="G402" i="60"/>
  <c r="H402" i="60"/>
  <c r="Z402" i="60"/>
  <c r="AA402" i="60"/>
  <c r="AB402" i="60"/>
  <c r="AC402" i="60"/>
  <c r="AD402" i="60"/>
  <c r="AE402" i="60"/>
  <c r="K402" i="60" s="1"/>
  <c r="A403" i="60"/>
  <c r="B403" i="60"/>
  <c r="C403" i="60"/>
  <c r="D403" i="60"/>
  <c r="E403" i="60"/>
  <c r="G403" i="60"/>
  <c r="H403" i="60"/>
  <c r="Z403" i="60"/>
  <c r="AA403" i="60"/>
  <c r="AB403" i="60"/>
  <c r="AC403" i="60"/>
  <c r="AD403" i="60"/>
  <c r="AE403" i="60"/>
  <c r="K403" i="60" s="1"/>
  <c r="A404" i="60"/>
  <c r="B404" i="60"/>
  <c r="C404" i="60"/>
  <c r="D404" i="60"/>
  <c r="E404" i="60"/>
  <c r="G404" i="60"/>
  <c r="H404" i="60"/>
  <c r="Z404" i="60"/>
  <c r="AA404" i="60"/>
  <c r="AB404" i="60"/>
  <c r="AC404" i="60"/>
  <c r="AD404" i="60"/>
  <c r="AE404" i="60"/>
  <c r="K404" i="60" s="1"/>
  <c r="A399" i="60"/>
  <c r="B399" i="60"/>
  <c r="C399" i="60"/>
  <c r="D399" i="60"/>
  <c r="E399" i="60"/>
  <c r="G399" i="60"/>
  <c r="H399" i="60"/>
  <c r="Z399" i="60"/>
  <c r="AA399" i="60"/>
  <c r="AB399" i="60"/>
  <c r="AC399" i="60"/>
  <c r="AD399" i="60"/>
  <c r="AE399" i="60"/>
  <c r="K399" i="60" s="1"/>
  <c r="A280" i="36"/>
  <c r="B280" i="36"/>
  <c r="E280" i="36"/>
  <c r="G280" i="36"/>
  <c r="I280" i="36"/>
  <c r="J280" i="36"/>
  <c r="A435" i="36"/>
  <c r="B435" i="36"/>
  <c r="E435" i="36"/>
  <c r="G435" i="36"/>
  <c r="I435" i="36"/>
  <c r="J435" i="36"/>
  <c r="A398" i="36"/>
  <c r="B398" i="36"/>
  <c r="E398" i="36"/>
  <c r="G398" i="36"/>
  <c r="I398" i="36"/>
  <c r="J398" i="36"/>
  <c r="A399" i="36"/>
  <c r="B399" i="36"/>
  <c r="E399" i="36"/>
  <c r="G399" i="36"/>
  <c r="I399" i="36"/>
  <c r="J399" i="36"/>
  <c r="A400" i="36"/>
  <c r="B400" i="36"/>
  <c r="E400" i="36"/>
  <c r="G400" i="36"/>
  <c r="I400" i="36"/>
  <c r="J400" i="36"/>
  <c r="A401" i="36"/>
  <c r="B401" i="36"/>
  <c r="E401" i="36"/>
  <c r="G401" i="36"/>
  <c r="I401" i="36"/>
  <c r="J401" i="36"/>
  <c r="A396" i="36"/>
  <c r="B396" i="36"/>
  <c r="E396" i="36"/>
  <c r="G396" i="36"/>
  <c r="I396" i="36"/>
  <c r="J396" i="36"/>
  <c r="D385" i="55"/>
  <c r="P385" i="55" s="1"/>
  <c r="E385" i="55"/>
  <c r="U385" i="55"/>
  <c r="V385" i="55"/>
  <c r="D564" i="55"/>
  <c r="P564" i="55" s="1"/>
  <c r="E564" i="55"/>
  <c r="U564" i="55"/>
  <c r="V564" i="55"/>
  <c r="D527" i="55"/>
  <c r="P527" i="55" s="1"/>
  <c r="E527" i="55"/>
  <c r="U527" i="55"/>
  <c r="V527" i="55"/>
  <c r="D528" i="55"/>
  <c r="P528" i="55" s="1"/>
  <c r="E528" i="55"/>
  <c r="U528" i="55"/>
  <c r="V528" i="55"/>
  <c r="D529" i="55"/>
  <c r="P529" i="55" s="1"/>
  <c r="E529" i="55"/>
  <c r="U529" i="55"/>
  <c r="V529" i="55"/>
  <c r="D530" i="55"/>
  <c r="P530" i="55" s="1"/>
  <c r="E530" i="55"/>
  <c r="U530" i="55"/>
  <c r="V530" i="55"/>
  <c r="D525" i="55"/>
  <c r="P525" i="55" s="1"/>
  <c r="E525" i="55"/>
  <c r="U525" i="55"/>
  <c r="V525" i="55"/>
  <c r="A282" i="45"/>
  <c r="B282" i="45"/>
  <c r="Z282" i="45"/>
  <c r="AC282" i="45"/>
  <c r="AH282" i="45"/>
  <c r="A437" i="45"/>
  <c r="B437" i="45"/>
  <c r="Z437" i="45"/>
  <c r="AC437" i="45"/>
  <c r="AD437" i="45"/>
  <c r="AH437" i="45"/>
  <c r="A400" i="45"/>
  <c r="B400" i="45"/>
  <c r="Z400" i="45"/>
  <c r="AC400" i="45"/>
  <c r="AD400" i="45"/>
  <c r="AH400" i="45"/>
  <c r="A401" i="45"/>
  <c r="B401" i="45"/>
  <c r="Z401" i="45"/>
  <c r="AC401" i="45"/>
  <c r="AD401" i="45"/>
  <c r="AH401" i="45"/>
  <c r="A402" i="45"/>
  <c r="B402" i="45"/>
  <c r="Z402" i="45"/>
  <c r="AC402" i="45"/>
  <c r="AD402" i="45"/>
  <c r="AH402" i="45"/>
  <c r="A403" i="45"/>
  <c r="B403" i="45"/>
  <c r="Z403" i="45"/>
  <c r="AC403" i="45"/>
  <c r="AD403" i="45"/>
  <c r="AH403" i="45"/>
  <c r="A436" i="46"/>
  <c r="B436" i="46"/>
  <c r="C436" i="46"/>
  <c r="D436" i="46"/>
  <c r="E436" i="46"/>
  <c r="F436" i="46"/>
  <c r="G436" i="46"/>
  <c r="H436" i="46"/>
  <c r="I436" i="46"/>
  <c r="J436" i="46"/>
  <c r="K436" i="46"/>
  <c r="L436" i="46"/>
  <c r="M436" i="46"/>
  <c r="N436" i="46"/>
  <c r="AC436" i="46"/>
  <c r="AD436" i="46"/>
  <c r="A399" i="46"/>
  <c r="B399" i="46"/>
  <c r="C399" i="46"/>
  <c r="D399" i="46"/>
  <c r="E399" i="46"/>
  <c r="F399" i="46"/>
  <c r="G399" i="46"/>
  <c r="H399" i="46"/>
  <c r="I399" i="46"/>
  <c r="J399" i="46"/>
  <c r="K399" i="46"/>
  <c r="L399" i="46"/>
  <c r="M399" i="46"/>
  <c r="N399" i="46"/>
  <c r="AC399" i="46"/>
  <c r="AD399" i="46"/>
  <c r="A400" i="46"/>
  <c r="B400" i="46"/>
  <c r="C400" i="46"/>
  <c r="D400" i="46"/>
  <c r="E400" i="46"/>
  <c r="F400" i="46"/>
  <c r="G400" i="46"/>
  <c r="H400" i="46"/>
  <c r="I400" i="46"/>
  <c r="J400" i="46"/>
  <c r="K400" i="46"/>
  <c r="L400" i="46"/>
  <c r="M400" i="46"/>
  <c r="N400" i="46"/>
  <c r="AC400" i="46"/>
  <c r="AD400" i="46"/>
  <c r="A401" i="46"/>
  <c r="B401" i="46"/>
  <c r="C401" i="46"/>
  <c r="D401" i="46"/>
  <c r="E401" i="46"/>
  <c r="F401" i="46"/>
  <c r="G401" i="46"/>
  <c r="H401" i="46"/>
  <c r="I401" i="46"/>
  <c r="J401" i="46"/>
  <c r="K401" i="46"/>
  <c r="L401" i="46"/>
  <c r="M401" i="46"/>
  <c r="N401" i="46"/>
  <c r="AC401" i="46"/>
  <c r="AD401" i="46"/>
  <c r="A402" i="46"/>
  <c r="B402" i="46"/>
  <c r="C402" i="46"/>
  <c r="D402" i="46"/>
  <c r="E402" i="46"/>
  <c r="F402" i="46"/>
  <c r="G402" i="46"/>
  <c r="H402" i="46"/>
  <c r="I402" i="46"/>
  <c r="J402" i="46"/>
  <c r="K402" i="46"/>
  <c r="L402" i="46"/>
  <c r="M402" i="46"/>
  <c r="N402" i="46"/>
  <c r="AC402" i="46"/>
  <c r="AD402" i="46"/>
  <c r="A420" i="46"/>
  <c r="B420" i="46"/>
  <c r="C420" i="46"/>
  <c r="D420" i="46"/>
  <c r="E420" i="46"/>
  <c r="F420" i="46"/>
  <c r="G420" i="46"/>
  <c r="H420" i="46"/>
  <c r="I420" i="46"/>
  <c r="J420" i="46"/>
  <c r="K420" i="46"/>
  <c r="L420" i="46"/>
  <c r="M420" i="46"/>
  <c r="N420" i="46"/>
  <c r="AC420" i="46"/>
  <c r="AD420" i="46"/>
  <c r="A281" i="46"/>
  <c r="B281" i="46"/>
  <c r="C281" i="46"/>
  <c r="D281" i="46"/>
  <c r="E281" i="46"/>
  <c r="F281" i="46"/>
  <c r="G281" i="46"/>
  <c r="H281" i="46"/>
  <c r="I281" i="46"/>
  <c r="J281" i="46"/>
  <c r="K281" i="46"/>
  <c r="L281" i="46"/>
  <c r="M281" i="46"/>
  <c r="N281" i="46"/>
  <c r="AC281" i="46"/>
  <c r="AD281" i="46"/>
  <c r="A397" i="46"/>
  <c r="B397" i="46"/>
  <c r="C397" i="46"/>
  <c r="D397" i="46"/>
  <c r="E397" i="46"/>
  <c r="F397" i="46"/>
  <c r="G397" i="46"/>
  <c r="H397" i="46"/>
  <c r="I397" i="46"/>
  <c r="J397" i="46"/>
  <c r="K397" i="46"/>
  <c r="L397" i="46"/>
  <c r="M397" i="46"/>
  <c r="N397" i="46"/>
  <c r="AC397" i="46"/>
  <c r="AD397" i="46"/>
  <c r="AE283" i="44"/>
  <c r="K283" i="44"/>
  <c r="L283" i="60" s="1"/>
  <c r="L283" i="44"/>
  <c r="M283" i="60" s="1"/>
  <c r="M283" i="44"/>
  <c r="N283" i="60" s="1"/>
  <c r="N283" i="44"/>
  <c r="O283" i="60" s="1"/>
  <c r="O283" i="44"/>
  <c r="P283" i="60" s="1"/>
  <c r="P283" i="44"/>
  <c r="Q283" i="60" s="1"/>
  <c r="Q283" i="44"/>
  <c r="R283" i="60" s="1"/>
  <c r="R283" i="44"/>
  <c r="S283" i="60" s="1"/>
  <c r="S283" i="44"/>
  <c r="T283" i="60" s="1"/>
  <c r="T283" i="44"/>
  <c r="U283" i="60" s="1"/>
  <c r="U283" i="44"/>
  <c r="V283" i="60" s="1"/>
  <c r="V283" i="44"/>
  <c r="W283" i="60" s="1"/>
  <c r="AE438" i="44"/>
  <c r="K438" i="44"/>
  <c r="L438" i="60" s="1"/>
  <c r="L438" i="44"/>
  <c r="M438" i="60" s="1"/>
  <c r="M438" i="44"/>
  <c r="N438" i="60" s="1"/>
  <c r="N438" i="44"/>
  <c r="O438" i="60" s="1"/>
  <c r="O438" i="44"/>
  <c r="P438" i="60" s="1"/>
  <c r="P438" i="44"/>
  <c r="Q438" i="60" s="1"/>
  <c r="Q438" i="44"/>
  <c r="R438" i="60" s="1"/>
  <c r="R438" i="44"/>
  <c r="S438" i="60" s="1"/>
  <c r="S438" i="44"/>
  <c r="T438" i="60" s="1"/>
  <c r="T438" i="44"/>
  <c r="U438" i="60" s="1"/>
  <c r="U438" i="44"/>
  <c r="V438" i="60" s="1"/>
  <c r="V438" i="44"/>
  <c r="W438" i="60" s="1"/>
  <c r="K401" i="44"/>
  <c r="L401" i="60" s="1"/>
  <c r="L401" i="44"/>
  <c r="M401" i="60" s="1"/>
  <c r="M401" i="44"/>
  <c r="N401" i="60" s="1"/>
  <c r="N401" i="44"/>
  <c r="O401" i="60" s="1"/>
  <c r="O401" i="44"/>
  <c r="P401" i="60" s="1"/>
  <c r="P401" i="44"/>
  <c r="Q401" i="60" s="1"/>
  <c r="Q401" i="44"/>
  <c r="R401" i="60" s="1"/>
  <c r="R401" i="44"/>
  <c r="S401" i="60" s="1"/>
  <c r="S401" i="44"/>
  <c r="T401" i="60" s="1"/>
  <c r="T401" i="44"/>
  <c r="U401" i="60" s="1"/>
  <c r="U401" i="44"/>
  <c r="V401" i="60" s="1"/>
  <c r="V401" i="44"/>
  <c r="W401" i="60" s="1"/>
  <c r="K402" i="44"/>
  <c r="L402" i="60" s="1"/>
  <c r="L402" i="44"/>
  <c r="M402" i="60" s="1"/>
  <c r="M402" i="44"/>
  <c r="N402" i="60" s="1"/>
  <c r="N402" i="44"/>
  <c r="O402" i="60" s="1"/>
  <c r="O402" i="44"/>
  <c r="P402" i="60" s="1"/>
  <c r="P402" i="44"/>
  <c r="Q402" i="60" s="1"/>
  <c r="Q402" i="44"/>
  <c r="R402" i="60" s="1"/>
  <c r="R402" i="44"/>
  <c r="S402" i="60" s="1"/>
  <c r="S402" i="44"/>
  <c r="T402" i="60" s="1"/>
  <c r="T402" i="44"/>
  <c r="U402" i="60" s="1"/>
  <c r="U402" i="44"/>
  <c r="V402" i="60" s="1"/>
  <c r="V402" i="44"/>
  <c r="W402" i="60" s="1"/>
  <c r="K403" i="44"/>
  <c r="L403" i="60" s="1"/>
  <c r="L403" i="44"/>
  <c r="M403" i="60" s="1"/>
  <c r="M403" i="44"/>
  <c r="N403" i="60" s="1"/>
  <c r="N403" i="44"/>
  <c r="O403" i="60" s="1"/>
  <c r="O403" i="44"/>
  <c r="P403" i="60" s="1"/>
  <c r="P403" i="44"/>
  <c r="Q403" i="60" s="1"/>
  <c r="Q403" i="44"/>
  <c r="R403" i="60" s="1"/>
  <c r="R403" i="44"/>
  <c r="S403" i="60" s="1"/>
  <c r="S403" i="44"/>
  <c r="T403" i="60" s="1"/>
  <c r="T403" i="44"/>
  <c r="U403" i="60" s="1"/>
  <c r="U403" i="44"/>
  <c r="V403" i="60" s="1"/>
  <c r="V403" i="44"/>
  <c r="W403" i="60" s="1"/>
  <c r="K404" i="44"/>
  <c r="L404" i="60" s="1"/>
  <c r="L404" i="44"/>
  <c r="M404" i="60" s="1"/>
  <c r="M404" i="44"/>
  <c r="N404" i="60" s="1"/>
  <c r="N404" i="44"/>
  <c r="O404" i="60" s="1"/>
  <c r="O404" i="44"/>
  <c r="P404" i="60" s="1"/>
  <c r="P404" i="44"/>
  <c r="Q404" i="60" s="1"/>
  <c r="Q404" i="44"/>
  <c r="R404" i="60" s="1"/>
  <c r="R404" i="44"/>
  <c r="S404" i="60" s="1"/>
  <c r="S404" i="44"/>
  <c r="T404" i="60" s="1"/>
  <c r="T404" i="44"/>
  <c r="U404" i="60" s="1"/>
  <c r="U404" i="44"/>
  <c r="V404" i="60" s="1"/>
  <c r="V404" i="44"/>
  <c r="W404" i="60" s="1"/>
  <c r="AE401" i="44"/>
  <c r="AE402" i="44"/>
  <c r="AE403" i="44"/>
  <c r="AE404" i="44"/>
  <c r="D373" i="44"/>
  <c r="AE399" i="44"/>
  <c r="K399" i="44"/>
  <c r="L399" i="60" s="1"/>
  <c r="L399" i="44"/>
  <c r="M399" i="60" s="1"/>
  <c r="M399" i="44"/>
  <c r="N399" i="60" s="1"/>
  <c r="N399" i="44"/>
  <c r="O399" i="60" s="1"/>
  <c r="O399" i="44"/>
  <c r="P399" i="60" s="1"/>
  <c r="P399" i="44"/>
  <c r="Q399" i="60" s="1"/>
  <c r="Q399" i="44"/>
  <c r="R399" i="60" s="1"/>
  <c r="R399" i="44"/>
  <c r="S399" i="60" s="1"/>
  <c r="S399" i="44"/>
  <c r="T399" i="60" s="1"/>
  <c r="T399" i="44"/>
  <c r="U399" i="60" s="1"/>
  <c r="U399" i="44"/>
  <c r="V399" i="60" s="1"/>
  <c r="V399" i="44"/>
  <c r="W399" i="60" s="1"/>
  <c r="A398" i="45"/>
  <c r="B398" i="45"/>
  <c r="Z398" i="45"/>
  <c r="AC398" i="45"/>
  <c r="AD398" i="45"/>
  <c r="AH398" i="45"/>
  <c r="AZ399" i="66" l="1"/>
  <c r="AZ402" i="66"/>
  <c r="AZ397" i="66"/>
  <c r="AZ281" i="66"/>
  <c r="AZ436" i="66"/>
  <c r="AZ401" i="66"/>
  <c r="AZ400" i="66"/>
  <c r="R317" i="45"/>
  <c r="H404" i="44"/>
  <c r="I404" i="44" s="1"/>
  <c r="S401" i="36" s="1"/>
  <c r="H438" i="44"/>
  <c r="I438" i="44" s="1"/>
  <c r="S435" i="36" s="1"/>
  <c r="H403" i="44"/>
  <c r="I403" i="44" s="1"/>
  <c r="N529" i="55" s="1"/>
  <c r="H283" i="44"/>
  <c r="I283" i="44" s="1"/>
  <c r="N385" i="55" s="1"/>
  <c r="H399" i="44"/>
  <c r="I399" i="44" s="1"/>
  <c r="H402" i="44"/>
  <c r="I402" i="44" s="1"/>
  <c r="N528" i="55" s="1"/>
  <c r="H401" i="44"/>
  <c r="I401" i="44" s="1"/>
  <c r="N527" i="55" s="1"/>
  <c r="U317" i="45"/>
  <c r="P402" i="46"/>
  <c r="P436" i="46"/>
  <c r="P420" i="46"/>
  <c r="P281" i="66"/>
  <c r="AF401" i="60"/>
  <c r="I401" i="60" s="1"/>
  <c r="J401" i="60" s="1"/>
  <c r="O400" i="66"/>
  <c r="AL436" i="66"/>
  <c r="AL281" i="66"/>
  <c r="AL402" i="66"/>
  <c r="AL397" i="66"/>
  <c r="AL401" i="66"/>
  <c r="O281" i="66"/>
  <c r="AM400" i="66"/>
  <c r="O564" i="55"/>
  <c r="Q564" i="55" s="1"/>
  <c r="O385" i="55"/>
  <c r="Q385" i="55" s="1"/>
  <c r="AM402" i="66"/>
  <c r="AM281" i="66"/>
  <c r="AI281" i="66"/>
  <c r="O402" i="46"/>
  <c r="O402" i="66"/>
  <c r="AF283" i="60"/>
  <c r="I283" i="60" s="1"/>
  <c r="J283" i="60" s="1"/>
  <c r="O436" i="66"/>
  <c r="P281" i="46"/>
  <c r="P436" i="66"/>
  <c r="P399" i="66"/>
  <c r="O281" i="46"/>
  <c r="O401" i="46"/>
  <c r="O436" i="46"/>
  <c r="P402" i="66"/>
  <c r="P397" i="66"/>
  <c r="O397" i="66"/>
  <c r="O399" i="46"/>
  <c r="P401" i="66"/>
  <c r="O401" i="66"/>
  <c r="O420" i="46"/>
  <c r="P399" i="46"/>
  <c r="AF438" i="60"/>
  <c r="I438" i="60" s="1"/>
  <c r="J438" i="60" s="1"/>
  <c r="AJ281" i="66"/>
  <c r="AL400" i="66"/>
  <c r="AM399" i="66"/>
  <c r="AI402" i="66"/>
  <c r="AJ400" i="66"/>
  <c r="AK399" i="66"/>
  <c r="AM397" i="66"/>
  <c r="AM401" i="66"/>
  <c r="AI399" i="66"/>
  <c r="O399" i="66"/>
  <c r="AI397" i="66"/>
  <c r="AI401" i="66"/>
  <c r="P400" i="66"/>
  <c r="AJ397" i="66"/>
  <c r="AJ402" i="66"/>
  <c r="AH400" i="66"/>
  <c r="AK401" i="66"/>
  <c r="AJ436" i="66"/>
  <c r="AM436" i="66"/>
  <c r="AI436" i="66"/>
  <c r="AF404" i="60"/>
  <c r="I404" i="60" s="1"/>
  <c r="J404" i="60" s="1"/>
  <c r="AF399" i="60"/>
  <c r="I399" i="60" s="1"/>
  <c r="J399" i="60" s="1"/>
  <c r="AF403" i="60"/>
  <c r="I403" i="60" s="1"/>
  <c r="J403" i="60" s="1"/>
  <c r="AF402" i="60"/>
  <c r="I402" i="60" s="1"/>
  <c r="J402" i="60" s="1"/>
  <c r="O530" i="55"/>
  <c r="Q530" i="55" s="1"/>
  <c r="O529" i="55"/>
  <c r="Q529" i="55" s="1"/>
  <c r="O528" i="55"/>
  <c r="Q528" i="55" s="1"/>
  <c r="O527" i="55"/>
  <c r="Q527" i="55" s="1"/>
  <c r="O525" i="55"/>
  <c r="Q525" i="55" s="1"/>
  <c r="P401" i="46"/>
  <c r="P400" i="46"/>
  <c r="O400" i="46"/>
  <c r="O397" i="46"/>
  <c r="P397" i="46"/>
  <c r="X401" i="44"/>
  <c r="Y401" i="60" s="1"/>
  <c r="X438" i="44"/>
  <c r="Y438" i="60" s="1"/>
  <c r="X283" i="44"/>
  <c r="Y283" i="60" s="1"/>
  <c r="W403" i="44"/>
  <c r="X403" i="60" s="1"/>
  <c r="W283" i="44"/>
  <c r="X283" i="60" s="1"/>
  <c r="W438" i="44"/>
  <c r="X438" i="60" s="1"/>
  <c r="X403" i="44"/>
  <c r="Y403" i="60" s="1"/>
  <c r="W401" i="44"/>
  <c r="X401" i="60" s="1"/>
  <c r="X404" i="44"/>
  <c r="Y404" i="60" s="1"/>
  <c r="W404" i="44"/>
  <c r="X404" i="60" s="1"/>
  <c r="X402" i="44"/>
  <c r="Y402" i="60" s="1"/>
  <c r="W402" i="44"/>
  <c r="X402" i="60" s="1"/>
  <c r="X399" i="44"/>
  <c r="Y399" i="60" s="1"/>
  <c r="W399" i="44"/>
  <c r="X399" i="60" s="1"/>
  <c r="Q280" i="36" l="1"/>
  <c r="N530" i="55"/>
  <c r="AE400" i="66"/>
  <c r="Q396" i="36"/>
  <c r="Q398" i="45"/>
  <c r="R398" i="45" s="1"/>
  <c r="Q403" i="45"/>
  <c r="T403" i="45" s="1"/>
  <c r="AE436" i="66"/>
  <c r="AE402" i="66"/>
  <c r="Q401" i="36"/>
  <c r="N564" i="55"/>
  <c r="Q401" i="45"/>
  <c r="R401" i="45" s="1"/>
  <c r="Q435" i="36"/>
  <c r="AE399" i="66"/>
  <c r="Q399" i="36"/>
  <c r="Q437" i="45"/>
  <c r="T437" i="45" s="1"/>
  <c r="S399" i="36"/>
  <c r="Q400" i="36"/>
  <c r="S400" i="36"/>
  <c r="S280" i="36"/>
  <c r="Q402" i="45"/>
  <c r="S402" i="45" s="1"/>
  <c r="Q398" i="36"/>
  <c r="S398" i="36"/>
  <c r="Q282" i="45"/>
  <c r="R282" i="45" s="1"/>
  <c r="AE281" i="66"/>
  <c r="AE401" i="66"/>
  <c r="Q400" i="45"/>
  <c r="R400" i="45" s="1"/>
  <c r="AE397" i="66"/>
  <c r="O435" i="36"/>
  <c r="P435" i="36" s="1"/>
  <c r="O401" i="36"/>
  <c r="P401" i="36" s="1"/>
  <c r="N525" i="55"/>
  <c r="S396" i="36"/>
  <c r="O280" i="36" l="1"/>
  <c r="P280" i="36" s="1"/>
  <c r="T402" i="45"/>
  <c r="R402" i="45"/>
  <c r="O396" i="36"/>
  <c r="P396" i="36" s="1"/>
  <c r="S401" i="45"/>
  <c r="O400" i="36"/>
  <c r="P400" i="36" s="1"/>
  <c r="O399" i="36"/>
  <c r="P399" i="36" s="1"/>
  <c r="S398" i="45"/>
  <c r="T398" i="45"/>
  <c r="T282" i="45"/>
  <c r="R403" i="45"/>
  <c r="S403" i="45"/>
  <c r="S437" i="45"/>
  <c r="T401" i="45"/>
  <c r="S282" i="45"/>
  <c r="R437" i="45"/>
  <c r="S400" i="45"/>
  <c r="O398" i="36"/>
  <c r="P398" i="36" s="1"/>
  <c r="T400" i="45"/>
  <c r="U402" i="45" l="1"/>
  <c r="U401" i="45"/>
  <c r="U398" i="45"/>
  <c r="U282" i="45"/>
  <c r="U403" i="45"/>
  <c r="U437" i="45"/>
  <c r="U400" i="45"/>
  <c r="A435" i="66"/>
  <c r="B435" i="66"/>
  <c r="C435" i="66"/>
  <c r="D435" i="66"/>
  <c r="E435" i="66"/>
  <c r="F435" i="66"/>
  <c r="G435" i="66"/>
  <c r="H435" i="66"/>
  <c r="I435" i="66"/>
  <c r="J435" i="66"/>
  <c r="K435" i="66"/>
  <c r="L435" i="66"/>
  <c r="M435" i="66"/>
  <c r="AN435" i="66" s="1"/>
  <c r="N435" i="66"/>
  <c r="AO435" i="66" s="1"/>
  <c r="AC435" i="66"/>
  <c r="AD435" i="66"/>
  <c r="AF435" i="66"/>
  <c r="AG435" i="66"/>
  <c r="AP435" i="66"/>
  <c r="AQ435" i="66"/>
  <c r="AR435" i="66"/>
  <c r="AS435" i="66"/>
  <c r="AH435" i="66"/>
  <c r="AK435" i="66"/>
  <c r="A437" i="60"/>
  <c r="B437" i="60"/>
  <c r="C437" i="60"/>
  <c r="D437" i="60"/>
  <c r="E437" i="60"/>
  <c r="G437" i="60"/>
  <c r="H437" i="60"/>
  <c r="Z437" i="60"/>
  <c r="AA437" i="60"/>
  <c r="AB437" i="60"/>
  <c r="AC437" i="60"/>
  <c r="AD437" i="60"/>
  <c r="AE437" i="60"/>
  <c r="K437" i="60" s="1"/>
  <c r="A434" i="36"/>
  <c r="B434" i="36"/>
  <c r="E434" i="36"/>
  <c r="G434" i="36"/>
  <c r="I434" i="36"/>
  <c r="J434" i="36"/>
  <c r="D563" i="55"/>
  <c r="P563" i="55" s="1"/>
  <c r="E563" i="55"/>
  <c r="U563" i="55"/>
  <c r="V563" i="55"/>
  <c r="A436" i="45"/>
  <c r="B436" i="45"/>
  <c r="Z436" i="45"/>
  <c r="AC436" i="45"/>
  <c r="AD436" i="45"/>
  <c r="AH436" i="45"/>
  <c r="A435" i="46"/>
  <c r="B435" i="46"/>
  <c r="C435" i="46"/>
  <c r="D435" i="46"/>
  <c r="E435" i="46"/>
  <c r="F435" i="46"/>
  <c r="G435" i="46"/>
  <c r="H435" i="46"/>
  <c r="I435" i="46"/>
  <c r="J435" i="46"/>
  <c r="K435" i="46"/>
  <c r="L435" i="46"/>
  <c r="M435" i="46"/>
  <c r="N435" i="46"/>
  <c r="AC435" i="46"/>
  <c r="AD435" i="46"/>
  <c r="K437" i="44"/>
  <c r="L437" i="44"/>
  <c r="M437" i="60" s="1"/>
  <c r="M437" i="44"/>
  <c r="N437" i="60" s="1"/>
  <c r="N437" i="44"/>
  <c r="O437" i="60" s="1"/>
  <c r="O437" i="44"/>
  <c r="P437" i="60" s="1"/>
  <c r="P437" i="44"/>
  <c r="Q437" i="60" s="1"/>
  <c r="Q437" i="44"/>
  <c r="R437" i="60" s="1"/>
  <c r="R437" i="44"/>
  <c r="S437" i="60" s="1"/>
  <c r="S437" i="44"/>
  <c r="T437" i="60" s="1"/>
  <c r="T437" i="44"/>
  <c r="U437" i="60" s="1"/>
  <c r="U437" i="44"/>
  <c r="V437" i="60" s="1"/>
  <c r="V437" i="44"/>
  <c r="W437" i="60" s="1"/>
  <c r="AE437" i="44"/>
  <c r="H437" i="44" s="1"/>
  <c r="I437" i="44" s="1"/>
  <c r="AZ435" i="66" l="1"/>
  <c r="AL435" i="66"/>
  <c r="O563" i="55"/>
  <c r="Q563" i="55" s="1"/>
  <c r="P435" i="66"/>
  <c r="O435" i="66"/>
  <c r="X437" i="44"/>
  <c r="Y437" i="60" s="1"/>
  <c r="Q434" i="36"/>
  <c r="AE435" i="66"/>
  <c r="Q436" i="45"/>
  <c r="R436" i="45" s="1"/>
  <c r="W437" i="44"/>
  <c r="X437" i="60" s="1"/>
  <c r="L437" i="60"/>
  <c r="P435" i="46"/>
  <c r="O435" i="46"/>
  <c r="AF437" i="60"/>
  <c r="I437" i="60" s="1"/>
  <c r="J437" i="60" s="1"/>
  <c r="AJ435" i="66"/>
  <c r="AM435" i="66"/>
  <c r="AI435" i="66"/>
  <c r="N563" i="55" l="1"/>
  <c r="S434" i="36"/>
  <c r="O434" i="36" s="1"/>
  <c r="P434" i="36" s="1"/>
  <c r="T436" i="45"/>
  <c r="S436" i="45"/>
  <c r="U436" i="45" l="1"/>
  <c r="AH446" i="66" l="1"/>
  <c r="AJ446" i="66"/>
  <c r="AL446" i="66"/>
  <c r="AP446" i="66"/>
  <c r="AQ446" i="66"/>
  <c r="AR446" i="66"/>
  <c r="AS446" i="66"/>
  <c r="AF446" i="66"/>
  <c r="AG446" i="66"/>
  <c r="C446" i="66"/>
  <c r="D446" i="66"/>
  <c r="E446" i="66"/>
  <c r="F446" i="66"/>
  <c r="G446" i="66"/>
  <c r="H446" i="66"/>
  <c r="I446" i="66"/>
  <c r="J446" i="66"/>
  <c r="K446" i="66"/>
  <c r="L446" i="66"/>
  <c r="M446" i="66"/>
  <c r="AN446" i="66" s="1"/>
  <c r="N446" i="66"/>
  <c r="AO446" i="66" s="1"/>
  <c r="AC446" i="66"/>
  <c r="AD446" i="66"/>
  <c r="A446" i="66"/>
  <c r="B446" i="66"/>
  <c r="Z448" i="60"/>
  <c r="AA448" i="60"/>
  <c r="AB448" i="60"/>
  <c r="AC448" i="60"/>
  <c r="AD448" i="60"/>
  <c r="AE448" i="60"/>
  <c r="K448" i="60" s="1"/>
  <c r="A448" i="60"/>
  <c r="B448" i="60"/>
  <c r="C448" i="60"/>
  <c r="D448" i="60"/>
  <c r="E448" i="60"/>
  <c r="G448" i="60"/>
  <c r="H448" i="60"/>
  <c r="A445" i="36"/>
  <c r="B445" i="36"/>
  <c r="E445" i="36"/>
  <c r="G445" i="36"/>
  <c r="I445" i="36"/>
  <c r="J445" i="36"/>
  <c r="U576" i="55"/>
  <c r="V576" i="55"/>
  <c r="D576" i="55"/>
  <c r="E576" i="55"/>
  <c r="AH446" i="45"/>
  <c r="AC446" i="45"/>
  <c r="AD446" i="45"/>
  <c r="AZ446" i="66" l="1"/>
  <c r="O576" i="55"/>
  <c r="Q576" i="55" s="1"/>
  <c r="AK446" i="66"/>
  <c r="AM446" i="66"/>
  <c r="AI446" i="66"/>
  <c r="P576" i="55"/>
  <c r="P446" i="66"/>
  <c r="O446" i="66"/>
  <c r="AF448" i="60"/>
  <c r="I448" i="60" s="1"/>
  <c r="J448" i="60" s="1"/>
  <c r="AE448" i="44" l="1"/>
  <c r="H448" i="44" s="1"/>
  <c r="I448" i="44" s="1"/>
  <c r="V448" i="44"/>
  <c r="W448" i="60" s="1"/>
  <c r="U448" i="44"/>
  <c r="V448" i="60" s="1"/>
  <c r="T448" i="44"/>
  <c r="U448" i="60" s="1"/>
  <c r="S448" i="44"/>
  <c r="T448" i="60" s="1"/>
  <c r="R448" i="44"/>
  <c r="S448" i="60" s="1"/>
  <c r="Q448" i="44"/>
  <c r="R448" i="60" s="1"/>
  <c r="P448" i="44"/>
  <c r="Q448" i="60" s="1"/>
  <c r="O448" i="44"/>
  <c r="P448" i="60" s="1"/>
  <c r="N448" i="44"/>
  <c r="O448" i="60" s="1"/>
  <c r="M448" i="44"/>
  <c r="N448" i="60" s="1"/>
  <c r="L448" i="44"/>
  <c r="K448" i="44"/>
  <c r="X448" i="44" l="1"/>
  <c r="Y448" i="60" s="1"/>
  <c r="M448" i="60"/>
  <c r="AE446" i="66"/>
  <c r="Q447" i="45"/>
  <c r="Q445" i="36"/>
  <c r="W448" i="44"/>
  <c r="X448" i="60" s="1"/>
  <c r="L448" i="60"/>
  <c r="N576" i="55" l="1"/>
  <c r="S445" i="36"/>
  <c r="O445" i="36" s="1"/>
  <c r="P445" i="36" s="1"/>
  <c r="R447" i="45"/>
  <c r="S447" i="45"/>
  <c r="T447" i="45"/>
  <c r="F181" i="60"/>
  <c r="F184" i="60"/>
  <c r="AE189" i="44"/>
  <c r="H189" i="44" s="1"/>
  <c r="I189" i="44" s="1"/>
  <c r="AE190" i="44"/>
  <c r="H190" i="44" s="1"/>
  <c r="I190" i="44" s="1"/>
  <c r="AE191" i="44"/>
  <c r="H191" i="44" s="1"/>
  <c r="I191" i="44" s="1"/>
  <c r="AE192" i="44"/>
  <c r="H192" i="44" s="1"/>
  <c r="I192" i="44" s="1"/>
  <c r="AE193" i="44"/>
  <c r="H193" i="44" s="1"/>
  <c r="I193" i="44" s="1"/>
  <c r="AE194" i="44"/>
  <c r="H194" i="44" s="1"/>
  <c r="I194" i="44" s="1"/>
  <c r="AE195" i="44"/>
  <c r="H195" i="44" s="1"/>
  <c r="I195" i="44" s="1"/>
  <c r="AE196" i="44"/>
  <c r="H196" i="44" s="1"/>
  <c r="I196" i="44" s="1"/>
  <c r="AE197" i="44"/>
  <c r="H197" i="44" s="1"/>
  <c r="I197" i="44" s="1"/>
  <c r="AE198" i="44"/>
  <c r="H198" i="44" s="1"/>
  <c r="I198" i="44" s="1"/>
  <c r="AE199" i="44"/>
  <c r="H199" i="44" s="1"/>
  <c r="I199" i="44" s="1"/>
  <c r="AE200" i="44"/>
  <c r="H200" i="44" s="1"/>
  <c r="I200" i="44" s="1"/>
  <c r="AE201" i="44"/>
  <c r="H201" i="44" s="1"/>
  <c r="I201" i="44" s="1"/>
  <c r="AE202" i="44"/>
  <c r="H202" i="44" s="1"/>
  <c r="I202" i="44" s="1"/>
  <c r="AE203" i="44"/>
  <c r="H203" i="44" s="1"/>
  <c r="I203" i="44" s="1"/>
  <c r="AE204" i="44"/>
  <c r="H204" i="44" s="1"/>
  <c r="I204" i="44" s="1"/>
  <c r="AE205" i="44"/>
  <c r="H205" i="44" s="1"/>
  <c r="I205" i="44" s="1"/>
  <c r="AE206" i="44"/>
  <c r="H206" i="44" s="1"/>
  <c r="I206" i="44" s="1"/>
  <c r="AE207" i="44"/>
  <c r="H207" i="44" s="1"/>
  <c r="I207" i="44" s="1"/>
  <c r="AE208" i="44"/>
  <c r="H208" i="44" s="1"/>
  <c r="I208" i="44" s="1"/>
  <c r="AE209" i="44"/>
  <c r="H209" i="44" s="1"/>
  <c r="I209" i="44" s="1"/>
  <c r="AE210" i="44"/>
  <c r="H210" i="44" s="1"/>
  <c r="I210" i="44" s="1"/>
  <c r="AE211" i="44"/>
  <c r="H211" i="44" s="1"/>
  <c r="I211" i="44" s="1"/>
  <c r="AE212" i="44"/>
  <c r="H212" i="44" s="1"/>
  <c r="I212" i="44" s="1"/>
  <c r="AE213" i="44"/>
  <c r="H213" i="44" s="1"/>
  <c r="I213" i="44" s="1"/>
  <c r="AE214" i="44"/>
  <c r="H214" i="44" s="1"/>
  <c r="I214" i="44" s="1"/>
  <c r="AE215" i="44"/>
  <c r="H215" i="44" s="1"/>
  <c r="I215" i="44" s="1"/>
  <c r="AE216" i="44"/>
  <c r="H216" i="44" s="1"/>
  <c r="I216" i="44" s="1"/>
  <c r="AE217" i="44"/>
  <c r="H217" i="44" s="1"/>
  <c r="I217" i="44" s="1"/>
  <c r="AE218" i="44"/>
  <c r="H218" i="44" s="1"/>
  <c r="I218" i="44" s="1"/>
  <c r="AE219" i="44"/>
  <c r="H219" i="44" s="1"/>
  <c r="I219" i="44" s="1"/>
  <c r="AE220" i="44"/>
  <c r="H220" i="44" s="1"/>
  <c r="I220" i="44" s="1"/>
  <c r="AE221" i="44"/>
  <c r="H221" i="44" s="1"/>
  <c r="I221" i="44" s="1"/>
  <c r="AE222" i="44"/>
  <c r="H222" i="44" s="1"/>
  <c r="I222" i="44" s="1"/>
  <c r="AE223" i="44"/>
  <c r="H223" i="44" s="1"/>
  <c r="I223" i="44" s="1"/>
  <c r="AE224" i="44"/>
  <c r="H224" i="44" s="1"/>
  <c r="I224" i="44" s="1"/>
  <c r="AE225" i="44"/>
  <c r="H225" i="44" s="1"/>
  <c r="I225" i="44" s="1"/>
  <c r="AE226" i="44"/>
  <c r="H226" i="44" s="1"/>
  <c r="I226" i="44" s="1"/>
  <c r="AE227" i="44"/>
  <c r="H227" i="44" s="1"/>
  <c r="I227" i="44" s="1"/>
  <c r="AE228" i="44"/>
  <c r="H228" i="44" s="1"/>
  <c r="I228" i="44" s="1"/>
  <c r="AE229" i="44"/>
  <c r="H229" i="44" s="1"/>
  <c r="I229" i="44" s="1"/>
  <c r="AE230" i="44"/>
  <c r="H230" i="44" s="1"/>
  <c r="I230" i="44" s="1"/>
  <c r="AE231" i="44"/>
  <c r="H231" i="44" s="1"/>
  <c r="I231" i="44" s="1"/>
  <c r="AE232" i="44"/>
  <c r="H232" i="44" s="1"/>
  <c r="I232" i="44" s="1"/>
  <c r="AE233" i="44"/>
  <c r="H233" i="44" s="1"/>
  <c r="I233" i="44" s="1"/>
  <c r="AE234" i="44"/>
  <c r="H234" i="44" s="1"/>
  <c r="I234" i="44" s="1"/>
  <c r="AE235" i="44"/>
  <c r="H235" i="44" s="1"/>
  <c r="I235" i="44" s="1"/>
  <c r="AE236" i="44"/>
  <c r="H236" i="44" s="1"/>
  <c r="I236" i="44" s="1"/>
  <c r="AE237" i="44"/>
  <c r="H237" i="44" s="1"/>
  <c r="I237" i="44" s="1"/>
  <c r="AE238" i="44"/>
  <c r="H238" i="44" s="1"/>
  <c r="I238" i="44" s="1"/>
  <c r="AE239" i="44"/>
  <c r="H239" i="44" s="1"/>
  <c r="I239" i="44" s="1"/>
  <c r="AE240" i="44"/>
  <c r="H240" i="44" s="1"/>
  <c r="I240" i="44" s="1"/>
  <c r="AE241" i="44"/>
  <c r="H241" i="44" s="1"/>
  <c r="I241" i="44" s="1"/>
  <c r="AE242" i="44"/>
  <c r="H242" i="44" s="1"/>
  <c r="I242" i="44" s="1"/>
  <c r="AE243" i="44"/>
  <c r="H243" i="44" s="1"/>
  <c r="I243" i="44" s="1"/>
  <c r="AE244" i="44"/>
  <c r="H244" i="44" s="1"/>
  <c r="I244" i="44" s="1"/>
  <c r="AE245" i="44"/>
  <c r="H245" i="44" s="1"/>
  <c r="I245" i="44" s="1"/>
  <c r="AE246" i="44"/>
  <c r="H246" i="44" s="1"/>
  <c r="I246" i="44" s="1"/>
  <c r="AE247" i="44"/>
  <c r="H247" i="44" s="1"/>
  <c r="I247" i="44" s="1"/>
  <c r="AE248" i="44"/>
  <c r="H248" i="44" s="1"/>
  <c r="I248" i="44" s="1"/>
  <c r="AE249" i="44"/>
  <c r="H249" i="44" s="1"/>
  <c r="I249" i="44" s="1"/>
  <c r="AE250" i="44"/>
  <c r="H250" i="44" s="1"/>
  <c r="I250" i="44" s="1"/>
  <c r="AE251" i="44"/>
  <c r="H251" i="44" s="1"/>
  <c r="I251" i="44" s="1"/>
  <c r="AE252" i="44"/>
  <c r="H252" i="44" s="1"/>
  <c r="I252" i="44" s="1"/>
  <c r="AE253" i="44"/>
  <c r="H253" i="44" s="1"/>
  <c r="I253" i="44" s="1"/>
  <c r="AE254" i="44"/>
  <c r="H254" i="44" s="1"/>
  <c r="I254" i="44" s="1"/>
  <c r="AE255" i="44"/>
  <c r="H255" i="44" s="1"/>
  <c r="I255" i="44" s="1"/>
  <c r="AE256" i="44"/>
  <c r="H256" i="44" s="1"/>
  <c r="I256" i="44" s="1"/>
  <c r="AE257" i="44"/>
  <c r="H257" i="44" s="1"/>
  <c r="I257" i="44" s="1"/>
  <c r="AE258" i="44"/>
  <c r="H258" i="44" s="1"/>
  <c r="I258" i="44" s="1"/>
  <c r="AE259" i="44"/>
  <c r="H259" i="44" s="1"/>
  <c r="I259" i="44" s="1"/>
  <c r="AE260" i="44"/>
  <c r="H260" i="44" s="1"/>
  <c r="I260" i="44" s="1"/>
  <c r="AE261" i="44"/>
  <c r="H261" i="44" s="1"/>
  <c r="I261" i="44" s="1"/>
  <c r="AE262" i="44"/>
  <c r="H262" i="44" s="1"/>
  <c r="I262" i="44" s="1"/>
  <c r="AE263" i="44"/>
  <c r="H263" i="44" s="1"/>
  <c r="I263" i="44" s="1"/>
  <c r="AE264" i="44"/>
  <c r="H264" i="44" s="1"/>
  <c r="I264" i="44" s="1"/>
  <c r="AE265" i="44"/>
  <c r="H265" i="44" s="1"/>
  <c r="I265" i="44" s="1"/>
  <c r="AE266" i="44"/>
  <c r="H266" i="44" s="1"/>
  <c r="I266" i="44" s="1"/>
  <c r="AE267" i="44"/>
  <c r="H267" i="44" s="1"/>
  <c r="I267" i="44" s="1"/>
  <c r="AE268" i="44"/>
  <c r="H268" i="44" s="1"/>
  <c r="I268" i="44" s="1"/>
  <c r="AE269" i="44"/>
  <c r="H269" i="44" s="1"/>
  <c r="I269" i="44" s="1"/>
  <c r="AE270" i="44"/>
  <c r="H270" i="44" s="1"/>
  <c r="I270" i="44" s="1"/>
  <c r="AE271" i="44"/>
  <c r="H271" i="44" s="1"/>
  <c r="I271" i="44" s="1"/>
  <c r="AE272" i="44"/>
  <c r="H272" i="44" s="1"/>
  <c r="I272" i="44" s="1"/>
  <c r="AE273" i="44"/>
  <c r="H273" i="44" s="1"/>
  <c r="I273" i="44" s="1"/>
  <c r="AE274" i="44"/>
  <c r="H274" i="44" s="1"/>
  <c r="I274" i="44" s="1"/>
  <c r="AE275" i="44"/>
  <c r="H275" i="44" s="1"/>
  <c r="I275" i="44" s="1"/>
  <c r="AE276" i="44"/>
  <c r="H276" i="44" s="1"/>
  <c r="I276" i="44" s="1"/>
  <c r="AE277" i="44"/>
  <c r="H277" i="44" s="1"/>
  <c r="I277" i="44" s="1"/>
  <c r="AE278" i="44"/>
  <c r="H278" i="44" s="1"/>
  <c r="I278" i="44" s="1"/>
  <c r="AE279" i="44"/>
  <c r="H279" i="44" s="1"/>
  <c r="I279" i="44" s="1"/>
  <c r="AE280" i="44"/>
  <c r="H280" i="44" s="1"/>
  <c r="I280" i="44" s="1"/>
  <c r="AE281" i="44"/>
  <c r="H281" i="44" s="1"/>
  <c r="I281" i="44" s="1"/>
  <c r="AE282" i="44"/>
  <c r="H282" i="44" s="1"/>
  <c r="I282" i="44" s="1"/>
  <c r="AE292" i="44"/>
  <c r="H292" i="44" s="1"/>
  <c r="I292" i="44" s="1"/>
  <c r="AE293" i="44"/>
  <c r="H293" i="44" s="1"/>
  <c r="I293" i="44" s="1"/>
  <c r="AE294" i="44"/>
  <c r="H294" i="44" s="1"/>
  <c r="I294" i="44" s="1"/>
  <c r="AE295" i="44"/>
  <c r="H295" i="44" s="1"/>
  <c r="I295" i="44" s="1"/>
  <c r="AE296" i="44"/>
  <c r="H296" i="44" s="1"/>
  <c r="I296" i="44" s="1"/>
  <c r="AE297" i="44"/>
  <c r="H297" i="44" s="1"/>
  <c r="I297" i="44" s="1"/>
  <c r="AE298" i="44"/>
  <c r="H298" i="44" s="1"/>
  <c r="I298" i="44" s="1"/>
  <c r="AE299" i="44"/>
  <c r="H299" i="44" s="1"/>
  <c r="I299" i="44" s="1"/>
  <c r="AE300" i="44"/>
  <c r="H300" i="44" s="1"/>
  <c r="I300" i="44" s="1"/>
  <c r="AE301" i="44"/>
  <c r="H301" i="44" s="1"/>
  <c r="I301" i="44" s="1"/>
  <c r="AE302" i="44"/>
  <c r="H302" i="44" s="1"/>
  <c r="I302" i="44" s="1"/>
  <c r="AE303" i="44"/>
  <c r="H303" i="44" s="1"/>
  <c r="I303" i="44" s="1"/>
  <c r="AE304" i="44"/>
  <c r="H304" i="44" s="1"/>
  <c r="I304" i="44" s="1"/>
  <c r="AE305" i="44"/>
  <c r="H305" i="44" s="1"/>
  <c r="I305" i="44" s="1"/>
  <c r="AE306" i="44"/>
  <c r="H306" i="44" s="1"/>
  <c r="I306" i="44" s="1"/>
  <c r="AE307" i="44"/>
  <c r="H307" i="44" s="1"/>
  <c r="I307" i="44" s="1"/>
  <c r="AE308" i="44"/>
  <c r="H308" i="44" s="1"/>
  <c r="I308" i="44" s="1"/>
  <c r="AE309" i="44"/>
  <c r="H309" i="44" s="1"/>
  <c r="I309" i="44" s="1"/>
  <c r="AE310" i="44"/>
  <c r="H310" i="44" s="1"/>
  <c r="I310" i="44" s="1"/>
  <c r="AE311" i="44"/>
  <c r="H311" i="44" s="1"/>
  <c r="I311" i="44" s="1"/>
  <c r="AE312" i="44"/>
  <c r="H312" i="44" s="1"/>
  <c r="I312" i="44" s="1"/>
  <c r="AE313" i="44"/>
  <c r="H313" i="44" s="1"/>
  <c r="I313" i="44" s="1"/>
  <c r="AE314" i="44"/>
  <c r="H314" i="44" s="1"/>
  <c r="I314" i="44" s="1"/>
  <c r="AE315" i="44"/>
  <c r="H315" i="44" s="1"/>
  <c r="I315" i="44" s="1"/>
  <c r="AE316" i="44"/>
  <c r="H316" i="44" s="1"/>
  <c r="I316" i="44" s="1"/>
  <c r="AE317" i="44"/>
  <c r="H317" i="44" s="1"/>
  <c r="I317" i="44" s="1"/>
  <c r="AE319" i="44"/>
  <c r="H319" i="44" s="1"/>
  <c r="I319" i="44" s="1"/>
  <c r="AE320" i="44"/>
  <c r="H320" i="44" s="1"/>
  <c r="I320" i="44" s="1"/>
  <c r="AE321" i="44"/>
  <c r="H321" i="44" s="1"/>
  <c r="I321" i="44" s="1"/>
  <c r="AE322" i="44"/>
  <c r="H322" i="44" s="1"/>
  <c r="I322" i="44" s="1"/>
  <c r="AE323" i="44"/>
  <c r="H323" i="44" s="1"/>
  <c r="I323" i="44" s="1"/>
  <c r="AE324" i="44"/>
  <c r="H324" i="44" s="1"/>
  <c r="I324" i="44" s="1"/>
  <c r="AE325" i="44"/>
  <c r="H325" i="44" s="1"/>
  <c r="I325" i="44" s="1"/>
  <c r="AE326" i="44"/>
  <c r="H326" i="44" s="1"/>
  <c r="I326" i="44" s="1"/>
  <c r="AE327" i="44"/>
  <c r="H327" i="44" s="1"/>
  <c r="I327" i="44" s="1"/>
  <c r="AE328" i="44"/>
  <c r="H328" i="44" s="1"/>
  <c r="I328" i="44" s="1"/>
  <c r="AE329" i="44"/>
  <c r="H329" i="44" s="1"/>
  <c r="I329" i="44" s="1"/>
  <c r="AE330" i="44"/>
  <c r="H330" i="44" s="1"/>
  <c r="I330" i="44" s="1"/>
  <c r="AE331" i="44"/>
  <c r="H331" i="44" s="1"/>
  <c r="I331" i="44" s="1"/>
  <c r="AE332" i="44"/>
  <c r="H332" i="44" s="1"/>
  <c r="I332" i="44" s="1"/>
  <c r="AE333" i="44"/>
  <c r="H333" i="44" s="1"/>
  <c r="I333" i="44" s="1"/>
  <c r="AE334" i="44"/>
  <c r="H334" i="44" s="1"/>
  <c r="I334" i="44" s="1"/>
  <c r="AE335" i="44"/>
  <c r="H335" i="44" s="1"/>
  <c r="I335" i="44" s="1"/>
  <c r="AE336" i="44"/>
  <c r="H336" i="44" s="1"/>
  <c r="I336" i="44" s="1"/>
  <c r="AE337" i="44"/>
  <c r="H337" i="44" s="1"/>
  <c r="I337" i="44" s="1"/>
  <c r="AE338" i="44"/>
  <c r="H338" i="44" s="1"/>
  <c r="I338" i="44" s="1"/>
  <c r="AE339" i="44"/>
  <c r="H339" i="44" s="1"/>
  <c r="I339" i="44" s="1"/>
  <c r="AE340" i="44"/>
  <c r="H340" i="44" s="1"/>
  <c r="I340" i="44" s="1"/>
  <c r="AE341" i="44"/>
  <c r="H341" i="44" s="1"/>
  <c r="I341" i="44" s="1"/>
  <c r="AE342" i="44"/>
  <c r="H342" i="44" s="1"/>
  <c r="I342" i="44" s="1"/>
  <c r="AE343" i="44"/>
  <c r="H343" i="44" s="1"/>
  <c r="I343" i="44" s="1"/>
  <c r="AE344" i="44"/>
  <c r="H344" i="44" s="1"/>
  <c r="I344" i="44" s="1"/>
  <c r="AE345" i="44"/>
  <c r="H345" i="44" s="1"/>
  <c r="I345" i="44" s="1"/>
  <c r="AE346" i="44"/>
  <c r="H346" i="44" s="1"/>
  <c r="I346" i="44" s="1"/>
  <c r="AE347" i="44"/>
  <c r="H347" i="44" s="1"/>
  <c r="I347" i="44" s="1"/>
  <c r="AE348" i="44"/>
  <c r="H348" i="44" s="1"/>
  <c r="I348" i="44" s="1"/>
  <c r="AE349" i="44"/>
  <c r="H349" i="44" s="1"/>
  <c r="I349" i="44" s="1"/>
  <c r="AE350" i="44"/>
  <c r="H350" i="44" s="1"/>
  <c r="I350" i="44" s="1"/>
  <c r="AE351" i="44"/>
  <c r="H351" i="44" s="1"/>
  <c r="I351" i="44" s="1"/>
  <c r="AE352" i="44"/>
  <c r="H352" i="44" s="1"/>
  <c r="I352" i="44" s="1"/>
  <c r="AE353" i="44"/>
  <c r="H353" i="44" s="1"/>
  <c r="I353" i="44" s="1"/>
  <c r="AE354" i="44"/>
  <c r="H354" i="44" s="1"/>
  <c r="I354" i="44" s="1"/>
  <c r="AE355" i="44"/>
  <c r="H355" i="44" s="1"/>
  <c r="I355" i="44" s="1"/>
  <c r="AE356" i="44"/>
  <c r="H356" i="44" s="1"/>
  <c r="I356" i="44" s="1"/>
  <c r="AE357" i="44"/>
  <c r="H357" i="44" s="1"/>
  <c r="I357" i="44" s="1"/>
  <c r="AE358" i="44"/>
  <c r="H358" i="44" s="1"/>
  <c r="I358" i="44" s="1"/>
  <c r="AE359" i="44"/>
  <c r="H359" i="44" s="1"/>
  <c r="I359" i="44" s="1"/>
  <c r="AE360" i="44"/>
  <c r="H360" i="44" s="1"/>
  <c r="I360" i="44" s="1"/>
  <c r="AE361" i="44"/>
  <c r="H361" i="44" s="1"/>
  <c r="I361" i="44" s="1"/>
  <c r="AE362" i="44"/>
  <c r="H362" i="44" s="1"/>
  <c r="I362" i="44" s="1"/>
  <c r="AE363" i="44"/>
  <c r="H363" i="44" s="1"/>
  <c r="I363" i="44" s="1"/>
  <c r="AE364" i="44"/>
  <c r="H364" i="44" s="1"/>
  <c r="I364" i="44" s="1"/>
  <c r="AE365" i="44"/>
  <c r="H365" i="44" s="1"/>
  <c r="I365" i="44" s="1"/>
  <c r="AE366" i="44"/>
  <c r="H366" i="44" s="1"/>
  <c r="I366" i="44" s="1"/>
  <c r="AE367" i="44"/>
  <c r="H367" i="44" s="1"/>
  <c r="I367" i="44" s="1"/>
  <c r="AE368" i="44"/>
  <c r="H368" i="44" s="1"/>
  <c r="I368" i="44" s="1"/>
  <c r="AE369" i="44"/>
  <c r="H369" i="44" s="1"/>
  <c r="I369" i="44" s="1"/>
  <c r="AE370" i="44"/>
  <c r="H370" i="44" s="1"/>
  <c r="I370" i="44" s="1"/>
  <c r="AE371" i="44"/>
  <c r="H371" i="44" s="1"/>
  <c r="I371" i="44" s="1"/>
  <c r="AE372" i="44"/>
  <c r="H372" i="44" s="1"/>
  <c r="I372" i="44" s="1"/>
  <c r="AE373" i="44"/>
  <c r="H373" i="44" s="1"/>
  <c r="I373" i="44" s="1"/>
  <c r="AE374" i="44"/>
  <c r="H374" i="44" s="1"/>
  <c r="I374" i="44" s="1"/>
  <c r="AE375" i="44"/>
  <c r="H375" i="44" s="1"/>
  <c r="I375" i="44" s="1"/>
  <c r="AE376" i="44"/>
  <c r="H376" i="44" s="1"/>
  <c r="I376" i="44" s="1"/>
  <c r="AE377" i="44"/>
  <c r="H377" i="44" s="1"/>
  <c r="I377" i="44" s="1"/>
  <c r="AE378" i="44"/>
  <c r="H378" i="44" s="1"/>
  <c r="I378" i="44" s="1"/>
  <c r="AE379" i="44"/>
  <c r="H379" i="44" s="1"/>
  <c r="I379" i="44" s="1"/>
  <c r="AE380" i="44"/>
  <c r="H380" i="44" s="1"/>
  <c r="I380" i="44" s="1"/>
  <c r="AE381" i="44"/>
  <c r="H381" i="44" s="1"/>
  <c r="I381" i="44" s="1"/>
  <c r="AE382" i="44"/>
  <c r="H382" i="44" s="1"/>
  <c r="I382" i="44" s="1"/>
  <c r="AE383" i="44"/>
  <c r="H383" i="44" s="1"/>
  <c r="I383" i="44" s="1"/>
  <c r="AE384" i="44"/>
  <c r="H384" i="44" s="1"/>
  <c r="I384" i="44" s="1"/>
  <c r="AE385" i="44"/>
  <c r="H385" i="44" s="1"/>
  <c r="I385" i="44" s="1"/>
  <c r="AE386" i="44"/>
  <c r="H386" i="44" s="1"/>
  <c r="I386" i="44" s="1"/>
  <c r="AE387" i="44"/>
  <c r="H387" i="44" s="1"/>
  <c r="I387" i="44" s="1"/>
  <c r="AE388" i="44"/>
  <c r="H388" i="44" s="1"/>
  <c r="I388" i="44" s="1"/>
  <c r="AE389" i="44"/>
  <c r="H389" i="44" s="1"/>
  <c r="I389" i="44" s="1"/>
  <c r="AE390" i="44"/>
  <c r="H390" i="44" s="1"/>
  <c r="I390" i="44" s="1"/>
  <c r="AE391" i="44"/>
  <c r="H391" i="44" s="1"/>
  <c r="I391" i="44" s="1"/>
  <c r="AE392" i="44"/>
  <c r="H392" i="44" s="1"/>
  <c r="I392" i="44" s="1"/>
  <c r="AE393" i="44"/>
  <c r="H393" i="44" s="1"/>
  <c r="I393" i="44" s="1"/>
  <c r="AE394" i="44"/>
  <c r="H394" i="44" s="1"/>
  <c r="I394" i="44" s="1"/>
  <c r="AE395" i="44"/>
  <c r="H395" i="44" s="1"/>
  <c r="I395" i="44" s="1"/>
  <c r="AE396" i="44"/>
  <c r="H396" i="44" s="1"/>
  <c r="I396" i="44" s="1"/>
  <c r="AE397" i="44"/>
  <c r="H397" i="44" s="1"/>
  <c r="I397" i="44" s="1"/>
  <c r="AE398" i="44"/>
  <c r="H398" i="44" s="1"/>
  <c r="I398" i="44" s="1"/>
  <c r="AE400" i="44"/>
  <c r="H400" i="44" s="1"/>
  <c r="I400" i="44" s="1"/>
  <c r="AE422" i="44"/>
  <c r="H422" i="44" s="1"/>
  <c r="I422" i="44" s="1"/>
  <c r="AE423" i="44"/>
  <c r="H423" i="44" s="1"/>
  <c r="I423" i="44" s="1"/>
  <c r="AE424" i="44"/>
  <c r="H424" i="44" s="1"/>
  <c r="I424" i="44" s="1"/>
  <c r="AE425" i="44"/>
  <c r="H425" i="44" s="1"/>
  <c r="I425" i="44" s="1"/>
  <c r="AE426" i="44"/>
  <c r="H426" i="44" s="1"/>
  <c r="I426" i="44" s="1"/>
  <c r="AE427" i="44"/>
  <c r="H427" i="44" s="1"/>
  <c r="I427" i="44" s="1"/>
  <c r="AE428" i="44"/>
  <c r="H428" i="44" s="1"/>
  <c r="I428" i="44" s="1"/>
  <c r="AE429" i="44"/>
  <c r="H429" i="44" s="1"/>
  <c r="I429" i="44" s="1"/>
  <c r="AE430" i="44"/>
  <c r="H430" i="44" s="1"/>
  <c r="I430" i="44" s="1"/>
  <c r="AE431" i="44"/>
  <c r="H431" i="44" s="1"/>
  <c r="I431" i="44" s="1"/>
  <c r="AE432" i="44"/>
  <c r="H432" i="44" s="1"/>
  <c r="I432" i="44" s="1"/>
  <c r="AE433" i="44"/>
  <c r="H433" i="44" s="1"/>
  <c r="I433" i="44" s="1"/>
  <c r="AE434" i="44"/>
  <c r="H434" i="44" s="1"/>
  <c r="I434" i="44" s="1"/>
  <c r="AE435" i="44"/>
  <c r="H435" i="44" s="1"/>
  <c r="I435" i="44" s="1"/>
  <c r="AE436" i="44"/>
  <c r="H436" i="44" s="1"/>
  <c r="I436" i="44" s="1"/>
  <c r="AE442" i="44"/>
  <c r="H442" i="44" s="1"/>
  <c r="I442" i="44" s="1"/>
  <c r="AE443" i="44"/>
  <c r="H443" i="44" s="1"/>
  <c r="I443" i="44" s="1"/>
  <c r="AE444" i="44"/>
  <c r="H444" i="44" s="1"/>
  <c r="I444" i="44" s="1"/>
  <c r="AE445" i="44"/>
  <c r="H445" i="44" s="1"/>
  <c r="I445" i="44" s="1"/>
  <c r="AE446" i="44"/>
  <c r="H446" i="44" s="1"/>
  <c r="I446" i="44" s="1"/>
  <c r="AE447" i="44"/>
  <c r="H447" i="44" s="1"/>
  <c r="I447" i="44" s="1"/>
  <c r="AE24" i="44"/>
  <c r="H24" i="44" s="1"/>
  <c r="I24" i="44" s="1"/>
  <c r="AE25" i="44"/>
  <c r="H25" i="44" s="1"/>
  <c r="I25" i="44" s="1"/>
  <c r="AE26" i="44"/>
  <c r="H26" i="44" s="1"/>
  <c r="I26" i="44" s="1"/>
  <c r="AE27" i="44"/>
  <c r="H27" i="44" s="1"/>
  <c r="I27" i="44" s="1"/>
  <c r="AE28" i="44"/>
  <c r="H28" i="44" s="1"/>
  <c r="I28" i="44" s="1"/>
  <c r="AE29" i="44"/>
  <c r="H29" i="44" s="1"/>
  <c r="I29" i="44" s="1"/>
  <c r="AE30" i="44"/>
  <c r="H30" i="44" s="1"/>
  <c r="I30" i="44" s="1"/>
  <c r="AE31" i="44"/>
  <c r="H31" i="44" s="1"/>
  <c r="I31" i="44" s="1"/>
  <c r="AE32" i="44"/>
  <c r="H32" i="44" s="1"/>
  <c r="I32" i="44" s="1"/>
  <c r="AE33" i="44"/>
  <c r="H33" i="44" s="1"/>
  <c r="I33" i="44" s="1"/>
  <c r="AE34" i="44"/>
  <c r="H34" i="44" s="1"/>
  <c r="I34" i="44" s="1"/>
  <c r="AE35" i="44"/>
  <c r="H35" i="44" s="1"/>
  <c r="I35" i="44" s="1"/>
  <c r="AE36" i="44"/>
  <c r="H36" i="44" s="1"/>
  <c r="I36" i="44" s="1"/>
  <c r="AE37" i="44"/>
  <c r="H37" i="44" s="1"/>
  <c r="I37" i="44" s="1"/>
  <c r="AE38" i="44"/>
  <c r="H38" i="44" s="1"/>
  <c r="I38" i="44" s="1"/>
  <c r="AE39" i="44"/>
  <c r="H39" i="44" s="1"/>
  <c r="I39" i="44" s="1"/>
  <c r="AE40" i="44"/>
  <c r="H40" i="44" s="1"/>
  <c r="I40" i="44" s="1"/>
  <c r="AE41" i="44"/>
  <c r="H41" i="44" s="1"/>
  <c r="I41" i="44" s="1"/>
  <c r="AE42" i="44"/>
  <c r="H42" i="44" s="1"/>
  <c r="I42" i="44" s="1"/>
  <c r="AE43" i="44"/>
  <c r="H43" i="44" s="1"/>
  <c r="I43" i="44" s="1"/>
  <c r="AE44" i="44"/>
  <c r="H44" i="44" s="1"/>
  <c r="I44" i="44" s="1"/>
  <c r="AE45" i="44"/>
  <c r="H45" i="44" s="1"/>
  <c r="I45" i="44" s="1"/>
  <c r="AE46" i="44"/>
  <c r="H46" i="44" s="1"/>
  <c r="I46" i="44" s="1"/>
  <c r="AE47" i="44"/>
  <c r="H47" i="44" s="1"/>
  <c r="I47" i="44" s="1"/>
  <c r="AE48" i="44"/>
  <c r="H48" i="44" s="1"/>
  <c r="I48" i="44" s="1"/>
  <c r="AE51" i="44"/>
  <c r="H51" i="44" s="1"/>
  <c r="I51" i="44" s="1"/>
  <c r="AE52" i="44"/>
  <c r="H52" i="44" s="1"/>
  <c r="I52" i="44" s="1"/>
  <c r="AE53" i="44"/>
  <c r="H53" i="44" s="1"/>
  <c r="I53" i="44" s="1"/>
  <c r="AE54" i="44"/>
  <c r="H54" i="44" s="1"/>
  <c r="I54" i="44" s="1"/>
  <c r="AE55" i="44"/>
  <c r="H55" i="44" s="1"/>
  <c r="I55" i="44" s="1"/>
  <c r="AE56" i="44"/>
  <c r="H56" i="44" s="1"/>
  <c r="I56" i="44" s="1"/>
  <c r="AE57" i="44"/>
  <c r="H57" i="44" s="1"/>
  <c r="I57" i="44" s="1"/>
  <c r="AE58" i="44"/>
  <c r="H58" i="44" s="1"/>
  <c r="I58" i="44" s="1"/>
  <c r="AE59" i="44"/>
  <c r="H59" i="44" s="1"/>
  <c r="I59" i="44" s="1"/>
  <c r="AE60" i="44"/>
  <c r="H60" i="44" s="1"/>
  <c r="I60" i="44" s="1"/>
  <c r="AE61" i="44"/>
  <c r="H61" i="44" s="1"/>
  <c r="I61" i="44" s="1"/>
  <c r="AE62" i="44"/>
  <c r="H62" i="44" s="1"/>
  <c r="I62" i="44" s="1"/>
  <c r="AE63" i="44"/>
  <c r="H63" i="44" s="1"/>
  <c r="I63" i="44" s="1"/>
  <c r="AE64" i="44"/>
  <c r="H64" i="44" s="1"/>
  <c r="I64" i="44" s="1"/>
  <c r="AE65" i="44"/>
  <c r="H65" i="44" s="1"/>
  <c r="I65" i="44" s="1"/>
  <c r="AE66" i="44"/>
  <c r="H66" i="44" s="1"/>
  <c r="I66" i="44" s="1"/>
  <c r="AE67" i="44"/>
  <c r="H67" i="44" s="1"/>
  <c r="I67" i="44" s="1"/>
  <c r="AE68" i="44"/>
  <c r="H68" i="44" s="1"/>
  <c r="I68" i="44" s="1"/>
  <c r="AE69" i="44"/>
  <c r="H69" i="44" s="1"/>
  <c r="I69" i="44" s="1"/>
  <c r="AE70" i="44"/>
  <c r="H70" i="44" s="1"/>
  <c r="I70" i="44" s="1"/>
  <c r="AE71" i="44"/>
  <c r="H71" i="44" s="1"/>
  <c r="I71" i="44" s="1"/>
  <c r="AE72" i="44"/>
  <c r="H72" i="44" s="1"/>
  <c r="I72" i="44" s="1"/>
  <c r="AE73" i="44"/>
  <c r="H73" i="44" s="1"/>
  <c r="I73" i="44" s="1"/>
  <c r="AE74" i="44"/>
  <c r="H74" i="44" s="1"/>
  <c r="I74" i="44" s="1"/>
  <c r="AE75" i="44"/>
  <c r="H75" i="44" s="1"/>
  <c r="I75" i="44" s="1"/>
  <c r="AE76" i="44"/>
  <c r="H76" i="44" s="1"/>
  <c r="I76" i="44" s="1"/>
  <c r="AE77" i="44"/>
  <c r="H77" i="44" s="1"/>
  <c r="I77" i="44" s="1"/>
  <c r="AE78" i="44"/>
  <c r="H78" i="44" s="1"/>
  <c r="I78" i="44" s="1"/>
  <c r="AE79" i="44"/>
  <c r="H79" i="44" s="1"/>
  <c r="I79" i="44" s="1"/>
  <c r="AE80" i="44"/>
  <c r="H80" i="44" s="1"/>
  <c r="I80" i="44" s="1"/>
  <c r="AE81" i="44"/>
  <c r="H81" i="44" s="1"/>
  <c r="I81" i="44" s="1"/>
  <c r="AE82" i="44"/>
  <c r="H82" i="44" s="1"/>
  <c r="I82" i="44" s="1"/>
  <c r="AE83" i="44"/>
  <c r="H83" i="44" s="1"/>
  <c r="I83" i="44" s="1"/>
  <c r="AE84" i="44"/>
  <c r="H84" i="44" s="1"/>
  <c r="I84" i="44" s="1"/>
  <c r="AE85" i="44"/>
  <c r="H85" i="44" s="1"/>
  <c r="I85" i="44" s="1"/>
  <c r="AE86" i="44"/>
  <c r="H86" i="44" s="1"/>
  <c r="I86" i="44" s="1"/>
  <c r="AE87" i="44"/>
  <c r="H87" i="44" s="1"/>
  <c r="I87" i="44" s="1"/>
  <c r="AE88" i="44"/>
  <c r="H88" i="44" s="1"/>
  <c r="I88" i="44" s="1"/>
  <c r="AE89" i="44"/>
  <c r="H89" i="44" s="1"/>
  <c r="I89" i="44" s="1"/>
  <c r="AE90" i="44"/>
  <c r="H90" i="44" s="1"/>
  <c r="I90" i="44" s="1"/>
  <c r="AE91" i="44"/>
  <c r="H91" i="44" s="1"/>
  <c r="I91" i="44" s="1"/>
  <c r="AE92" i="44"/>
  <c r="H92" i="44" s="1"/>
  <c r="I92" i="44" s="1"/>
  <c r="AE93" i="44"/>
  <c r="H93" i="44" s="1"/>
  <c r="I93" i="44" s="1"/>
  <c r="AE94" i="44"/>
  <c r="H94" i="44" s="1"/>
  <c r="I94" i="44" s="1"/>
  <c r="AE95" i="44"/>
  <c r="H95" i="44" s="1"/>
  <c r="I95" i="44" s="1"/>
  <c r="AE96" i="44"/>
  <c r="H96" i="44" s="1"/>
  <c r="I96" i="44" s="1"/>
  <c r="AE97" i="44"/>
  <c r="H97" i="44" s="1"/>
  <c r="I97" i="44" s="1"/>
  <c r="AE98" i="44"/>
  <c r="H98" i="44" s="1"/>
  <c r="I98" i="44" s="1"/>
  <c r="AE99" i="44"/>
  <c r="H99" i="44" s="1"/>
  <c r="I99" i="44" s="1"/>
  <c r="AE100" i="44"/>
  <c r="H100" i="44" s="1"/>
  <c r="I100" i="44" s="1"/>
  <c r="AE101" i="44"/>
  <c r="H101" i="44" s="1"/>
  <c r="I101" i="44" s="1"/>
  <c r="AE102" i="44"/>
  <c r="H102" i="44" s="1"/>
  <c r="I102" i="44" s="1"/>
  <c r="AE103" i="44"/>
  <c r="H103" i="44" s="1"/>
  <c r="I103" i="44" s="1"/>
  <c r="AE104" i="44"/>
  <c r="H104" i="44" s="1"/>
  <c r="I104" i="44" s="1"/>
  <c r="AE105" i="44"/>
  <c r="H105" i="44" s="1"/>
  <c r="I105" i="44" s="1"/>
  <c r="AE106" i="44"/>
  <c r="H106" i="44" s="1"/>
  <c r="I106" i="44" s="1"/>
  <c r="AE107" i="44"/>
  <c r="H107" i="44" s="1"/>
  <c r="I107" i="44" s="1"/>
  <c r="AE108" i="44"/>
  <c r="H108" i="44" s="1"/>
  <c r="I108" i="44" s="1"/>
  <c r="AE109" i="44"/>
  <c r="H109" i="44" s="1"/>
  <c r="I109" i="44" s="1"/>
  <c r="AE110" i="44"/>
  <c r="H110" i="44" s="1"/>
  <c r="I110" i="44" s="1"/>
  <c r="AE111" i="44"/>
  <c r="H111" i="44" s="1"/>
  <c r="I111" i="44" s="1"/>
  <c r="AE112" i="44"/>
  <c r="H112" i="44" s="1"/>
  <c r="I112" i="44" s="1"/>
  <c r="AE113" i="44"/>
  <c r="H113" i="44" s="1"/>
  <c r="I113" i="44" s="1"/>
  <c r="AE114" i="44"/>
  <c r="H114" i="44" s="1"/>
  <c r="I114" i="44" s="1"/>
  <c r="AE115" i="44"/>
  <c r="H115" i="44" s="1"/>
  <c r="I115" i="44" s="1"/>
  <c r="AE116" i="44"/>
  <c r="H116" i="44" s="1"/>
  <c r="I116" i="44" s="1"/>
  <c r="AE117" i="44"/>
  <c r="H117" i="44" s="1"/>
  <c r="I117" i="44" s="1"/>
  <c r="AE118" i="44"/>
  <c r="H118" i="44" s="1"/>
  <c r="I118" i="44" s="1"/>
  <c r="AE119" i="44"/>
  <c r="H119" i="44" s="1"/>
  <c r="I119" i="44" s="1"/>
  <c r="AE120" i="44"/>
  <c r="H120" i="44" s="1"/>
  <c r="I120" i="44" s="1"/>
  <c r="AE121" i="44"/>
  <c r="H121" i="44" s="1"/>
  <c r="I121" i="44" s="1"/>
  <c r="AE122" i="44"/>
  <c r="H122" i="44" s="1"/>
  <c r="I122" i="44" s="1"/>
  <c r="AE123" i="44"/>
  <c r="H123" i="44" s="1"/>
  <c r="I123" i="44" s="1"/>
  <c r="AE125" i="44"/>
  <c r="H125" i="44" s="1"/>
  <c r="I125" i="44" s="1"/>
  <c r="AE126" i="44"/>
  <c r="H126" i="44" s="1"/>
  <c r="I126" i="44" s="1"/>
  <c r="AE127" i="44"/>
  <c r="H127" i="44" s="1"/>
  <c r="I127" i="44" s="1"/>
  <c r="AE128" i="44"/>
  <c r="H128" i="44" s="1"/>
  <c r="I128" i="44" s="1"/>
  <c r="AE129" i="44"/>
  <c r="H129" i="44" s="1"/>
  <c r="I129" i="44" s="1"/>
  <c r="AE130" i="44"/>
  <c r="H130" i="44" s="1"/>
  <c r="I130" i="44" s="1"/>
  <c r="AE131" i="44"/>
  <c r="H131" i="44" s="1"/>
  <c r="I131" i="44" s="1"/>
  <c r="AE132" i="44"/>
  <c r="H132" i="44" s="1"/>
  <c r="I132" i="44" s="1"/>
  <c r="AE133" i="44"/>
  <c r="H133" i="44" s="1"/>
  <c r="I133" i="44" s="1"/>
  <c r="AE134" i="44"/>
  <c r="H134" i="44" s="1"/>
  <c r="I134" i="44" s="1"/>
  <c r="AE135" i="44"/>
  <c r="H135" i="44" s="1"/>
  <c r="I135" i="44" s="1"/>
  <c r="AE136" i="44"/>
  <c r="H136" i="44" s="1"/>
  <c r="I136" i="44" s="1"/>
  <c r="AE137" i="44"/>
  <c r="H137" i="44" s="1"/>
  <c r="I137" i="44" s="1"/>
  <c r="AE138" i="44"/>
  <c r="H138" i="44" s="1"/>
  <c r="I138" i="44" s="1"/>
  <c r="AE139" i="44"/>
  <c r="H139" i="44" s="1"/>
  <c r="I139" i="44" s="1"/>
  <c r="AE143" i="44"/>
  <c r="H143" i="44" s="1"/>
  <c r="I143" i="44" s="1"/>
  <c r="AE144" i="44"/>
  <c r="H144" i="44" s="1"/>
  <c r="I144" i="44" s="1"/>
  <c r="AE145" i="44"/>
  <c r="H145" i="44" s="1"/>
  <c r="I145" i="44" s="1"/>
  <c r="AE146" i="44"/>
  <c r="H146" i="44" s="1"/>
  <c r="I146" i="44" s="1"/>
  <c r="AE147" i="44"/>
  <c r="H147" i="44" s="1"/>
  <c r="I147" i="44" s="1"/>
  <c r="AE148" i="44"/>
  <c r="H148" i="44" s="1"/>
  <c r="I148" i="44" s="1"/>
  <c r="AE149" i="44"/>
  <c r="H149" i="44" s="1"/>
  <c r="I149" i="44" s="1"/>
  <c r="AE150" i="44"/>
  <c r="H150" i="44" s="1"/>
  <c r="I150" i="44" s="1"/>
  <c r="AE151" i="44"/>
  <c r="H151" i="44" s="1"/>
  <c r="I151" i="44" s="1"/>
  <c r="AE152" i="44"/>
  <c r="H152" i="44" s="1"/>
  <c r="I152" i="44" s="1"/>
  <c r="AE153" i="44"/>
  <c r="H153" i="44" s="1"/>
  <c r="I153" i="44" s="1"/>
  <c r="AE154" i="44"/>
  <c r="H154" i="44" s="1"/>
  <c r="I154" i="44" s="1"/>
  <c r="AE155" i="44"/>
  <c r="H155" i="44" s="1"/>
  <c r="I155" i="44" s="1"/>
  <c r="AE156" i="44"/>
  <c r="H156" i="44" s="1"/>
  <c r="I156" i="44" s="1"/>
  <c r="AE157" i="44"/>
  <c r="H157" i="44" s="1"/>
  <c r="I157" i="44" s="1"/>
  <c r="AE158" i="44"/>
  <c r="H158" i="44" s="1"/>
  <c r="I158" i="44" s="1"/>
  <c r="AE159" i="44"/>
  <c r="H159" i="44" s="1"/>
  <c r="I159" i="44" s="1"/>
  <c r="AE160" i="44"/>
  <c r="H160" i="44" s="1"/>
  <c r="I160" i="44" s="1"/>
  <c r="AE161" i="44"/>
  <c r="H161" i="44" s="1"/>
  <c r="I161" i="44" s="1"/>
  <c r="AE162" i="44"/>
  <c r="H162" i="44" s="1"/>
  <c r="I162" i="44" s="1"/>
  <c r="AE163" i="44"/>
  <c r="H163" i="44" s="1"/>
  <c r="I163" i="44" s="1"/>
  <c r="AE164" i="44"/>
  <c r="H164" i="44" s="1"/>
  <c r="I164" i="44" s="1"/>
  <c r="AE165" i="44"/>
  <c r="H165" i="44" s="1"/>
  <c r="I165" i="44" s="1"/>
  <c r="AE166" i="44"/>
  <c r="H166" i="44" s="1"/>
  <c r="I166" i="44" s="1"/>
  <c r="AE167" i="44"/>
  <c r="H167" i="44" s="1"/>
  <c r="I167" i="44" s="1"/>
  <c r="AE168" i="44"/>
  <c r="H168" i="44" s="1"/>
  <c r="I168" i="44" s="1"/>
  <c r="AE169" i="44"/>
  <c r="H169" i="44" s="1"/>
  <c r="I169" i="44" s="1"/>
  <c r="AE170" i="44"/>
  <c r="H170" i="44" s="1"/>
  <c r="I170" i="44" s="1"/>
  <c r="AE171" i="44"/>
  <c r="H171" i="44" s="1"/>
  <c r="I171" i="44" s="1"/>
  <c r="AE172" i="44"/>
  <c r="H172" i="44" s="1"/>
  <c r="I172" i="44" s="1"/>
  <c r="AE174" i="44"/>
  <c r="H174" i="44" s="1"/>
  <c r="I174" i="44" s="1"/>
  <c r="AE175" i="44"/>
  <c r="H175" i="44" s="1"/>
  <c r="I175" i="44" s="1"/>
  <c r="AE176" i="44"/>
  <c r="H176" i="44" s="1"/>
  <c r="I176" i="44" s="1"/>
  <c r="AE177" i="44"/>
  <c r="H177" i="44" s="1"/>
  <c r="I177" i="44" s="1"/>
  <c r="U447" i="45" l="1"/>
  <c r="Z280" i="45"/>
  <c r="Z281" i="45"/>
  <c r="Z208" i="45"/>
  <c r="Z432" i="45"/>
  <c r="AD432" i="45"/>
  <c r="AH188" i="45"/>
  <c r="AH189" i="45"/>
  <c r="AH190" i="45"/>
  <c r="AH191" i="45"/>
  <c r="AH192" i="45"/>
  <c r="AH193" i="45"/>
  <c r="AH194" i="45"/>
  <c r="AH195" i="45"/>
  <c r="AH196" i="45"/>
  <c r="AH197" i="45"/>
  <c r="AH198" i="45"/>
  <c r="AH199" i="45"/>
  <c r="AH200" i="45"/>
  <c r="AH201" i="45"/>
  <c r="AH202" i="45"/>
  <c r="AH203" i="45"/>
  <c r="AH204" i="45"/>
  <c r="AH205" i="45"/>
  <c r="AH206" i="45"/>
  <c r="AH207" i="45"/>
  <c r="AH208" i="45"/>
  <c r="AH209" i="45"/>
  <c r="AH210" i="45"/>
  <c r="AH211" i="45"/>
  <c r="AH212" i="45"/>
  <c r="AH213" i="45"/>
  <c r="AH214" i="45"/>
  <c r="AH215" i="45"/>
  <c r="AH216" i="45"/>
  <c r="AH217" i="45"/>
  <c r="AH218" i="45"/>
  <c r="AH219" i="45"/>
  <c r="AH220" i="45"/>
  <c r="AH221" i="45"/>
  <c r="AH222" i="45"/>
  <c r="AH223" i="45"/>
  <c r="AH224" i="45"/>
  <c r="AH225" i="45"/>
  <c r="AH226" i="45"/>
  <c r="AH227" i="45"/>
  <c r="AH228" i="45"/>
  <c r="AH229" i="45"/>
  <c r="AH230" i="45"/>
  <c r="AH231" i="45"/>
  <c r="AH232" i="45"/>
  <c r="AH233" i="45"/>
  <c r="AH234" i="45"/>
  <c r="AH235" i="45"/>
  <c r="AH236" i="45"/>
  <c r="AH237" i="45"/>
  <c r="AH238" i="45"/>
  <c r="AH239" i="45"/>
  <c r="AH240" i="45"/>
  <c r="AH241" i="45"/>
  <c r="AH242" i="45"/>
  <c r="AH243" i="45"/>
  <c r="AH244" i="45"/>
  <c r="AH245" i="45"/>
  <c r="AH246" i="45"/>
  <c r="AH247" i="45"/>
  <c r="AH248" i="45"/>
  <c r="AH249" i="45"/>
  <c r="AH250" i="45"/>
  <c r="AH251" i="45"/>
  <c r="AH252" i="45"/>
  <c r="AH253" i="45"/>
  <c r="AH254" i="45"/>
  <c r="AH255" i="45"/>
  <c r="AH256" i="45"/>
  <c r="AH257" i="45"/>
  <c r="AH258" i="45"/>
  <c r="AH259" i="45"/>
  <c r="AH260" i="45"/>
  <c r="AH261" i="45"/>
  <c r="AH262" i="45"/>
  <c r="AH263" i="45"/>
  <c r="AH264" i="45"/>
  <c r="AH265" i="45"/>
  <c r="AH266" i="45"/>
  <c r="AH267" i="45"/>
  <c r="AH268" i="45"/>
  <c r="AH269" i="45"/>
  <c r="AH270" i="45"/>
  <c r="AH271" i="45"/>
  <c r="AH272" i="45"/>
  <c r="AH273" i="45"/>
  <c r="AH274" i="45"/>
  <c r="AH275" i="45"/>
  <c r="AH276" i="45"/>
  <c r="AH277" i="45"/>
  <c r="AH278" i="45"/>
  <c r="AH279" i="45"/>
  <c r="AH280" i="45"/>
  <c r="AH281" i="45"/>
  <c r="AH291" i="45"/>
  <c r="AH292" i="45"/>
  <c r="AH293" i="45"/>
  <c r="AH294" i="45"/>
  <c r="AH295" i="45"/>
  <c r="AH296" i="45"/>
  <c r="AH297" i="45"/>
  <c r="AH298" i="45"/>
  <c r="AH299" i="45"/>
  <c r="AH300" i="45"/>
  <c r="AH301" i="45"/>
  <c r="AH302" i="45"/>
  <c r="AH303" i="45"/>
  <c r="AH304" i="45"/>
  <c r="AH305" i="45"/>
  <c r="AH306" i="45"/>
  <c r="AH307" i="45"/>
  <c r="AH308" i="45"/>
  <c r="AH309" i="45"/>
  <c r="AH310" i="45"/>
  <c r="AH311" i="45"/>
  <c r="AH312" i="45"/>
  <c r="AH313" i="45"/>
  <c r="AH314" i="45"/>
  <c r="AH315" i="45"/>
  <c r="AH316" i="45"/>
  <c r="AH318" i="45"/>
  <c r="AH319" i="45"/>
  <c r="AH320" i="45"/>
  <c r="AH321" i="45"/>
  <c r="AH322" i="45"/>
  <c r="AH323" i="45"/>
  <c r="AH324" i="45"/>
  <c r="AH325" i="45"/>
  <c r="AH326" i="45"/>
  <c r="AH327" i="45"/>
  <c r="AH328" i="45"/>
  <c r="AH329" i="45"/>
  <c r="AH330" i="45"/>
  <c r="AH331" i="45"/>
  <c r="AH332" i="45"/>
  <c r="AH333" i="45"/>
  <c r="AH334" i="45"/>
  <c r="AH335" i="45"/>
  <c r="AH336" i="45"/>
  <c r="AH337" i="45"/>
  <c r="AH338" i="45"/>
  <c r="AH339" i="45"/>
  <c r="AH340" i="45"/>
  <c r="AH341" i="45"/>
  <c r="AH342" i="45"/>
  <c r="AH343" i="45"/>
  <c r="AH344" i="45"/>
  <c r="AH345" i="45"/>
  <c r="AH346" i="45"/>
  <c r="AH347" i="45"/>
  <c r="AH348" i="45"/>
  <c r="AH349" i="45"/>
  <c r="AH350" i="45"/>
  <c r="AH351" i="45"/>
  <c r="AH352" i="45"/>
  <c r="AH353" i="45"/>
  <c r="AH354" i="45"/>
  <c r="AH355" i="45"/>
  <c r="AH356" i="45"/>
  <c r="AH357" i="45"/>
  <c r="AH358" i="45"/>
  <c r="AH359" i="45"/>
  <c r="AH360" i="45"/>
  <c r="AH361" i="45"/>
  <c r="AH362" i="45"/>
  <c r="AH363" i="45"/>
  <c r="AH364" i="45"/>
  <c r="AH365" i="45"/>
  <c r="AH366" i="45"/>
  <c r="AH367" i="45"/>
  <c r="AH368" i="45"/>
  <c r="AH369" i="45"/>
  <c r="AH370" i="45"/>
  <c r="AH371" i="45"/>
  <c r="AH372" i="45"/>
  <c r="AH373" i="45"/>
  <c r="AH374" i="45"/>
  <c r="AH375" i="45"/>
  <c r="AH376" i="45"/>
  <c r="AH377" i="45"/>
  <c r="AH378" i="45"/>
  <c r="AH379" i="45"/>
  <c r="AH380" i="45"/>
  <c r="AH381" i="45"/>
  <c r="AH382" i="45"/>
  <c r="AH383" i="45"/>
  <c r="AH384" i="45"/>
  <c r="AH385" i="45"/>
  <c r="AH386" i="45"/>
  <c r="AH387" i="45"/>
  <c r="AH388" i="45"/>
  <c r="AH389" i="45"/>
  <c r="AH390" i="45"/>
  <c r="AH391" i="45"/>
  <c r="AH392" i="45"/>
  <c r="AH393" i="45"/>
  <c r="AH394" i="45"/>
  <c r="AH395" i="45"/>
  <c r="AH396" i="45"/>
  <c r="AH397" i="45"/>
  <c r="AH399" i="45"/>
  <c r="AH422" i="45"/>
  <c r="AH423" i="45"/>
  <c r="AH424" i="45"/>
  <c r="AH425" i="45"/>
  <c r="AH426" i="45"/>
  <c r="AH427" i="45"/>
  <c r="AH428" i="45"/>
  <c r="AH429" i="45"/>
  <c r="AH430" i="45"/>
  <c r="AH431" i="45"/>
  <c r="AH432" i="45"/>
  <c r="AH433" i="45"/>
  <c r="AH434" i="45"/>
  <c r="AH435" i="45"/>
  <c r="AH441" i="45"/>
  <c r="AH442" i="45"/>
  <c r="AH443" i="45"/>
  <c r="AH444" i="45"/>
  <c r="AH445" i="45"/>
  <c r="AC187" i="45"/>
  <c r="AC188" i="45"/>
  <c r="AC189" i="45"/>
  <c r="AC190" i="45"/>
  <c r="AC191" i="45"/>
  <c r="AC192" i="45"/>
  <c r="AC193" i="45"/>
  <c r="AC194" i="45"/>
  <c r="AC195" i="45"/>
  <c r="AC196" i="45"/>
  <c r="AC197" i="45"/>
  <c r="AC198" i="45"/>
  <c r="AC199" i="45"/>
  <c r="AC200" i="45"/>
  <c r="AC201" i="45"/>
  <c r="AC202" i="45"/>
  <c r="AC203" i="45"/>
  <c r="AC204" i="45"/>
  <c r="AC205" i="45"/>
  <c r="AC206" i="45"/>
  <c r="AC207" i="45"/>
  <c r="AC208" i="45"/>
  <c r="AC209" i="45"/>
  <c r="AC210" i="45"/>
  <c r="AC211" i="45"/>
  <c r="AC212" i="45"/>
  <c r="AC213" i="45"/>
  <c r="AC214" i="45"/>
  <c r="AC215" i="45"/>
  <c r="AC216" i="45"/>
  <c r="AC217" i="45"/>
  <c r="AC218" i="45"/>
  <c r="AC219" i="45"/>
  <c r="AC220" i="45"/>
  <c r="AC221" i="45"/>
  <c r="AC222" i="45"/>
  <c r="AC223" i="45"/>
  <c r="AC224" i="45"/>
  <c r="AC225" i="45"/>
  <c r="AC226" i="45"/>
  <c r="AC227" i="45"/>
  <c r="AC228" i="45"/>
  <c r="AC229" i="45"/>
  <c r="AC230" i="45"/>
  <c r="AC231" i="45"/>
  <c r="AC232" i="45"/>
  <c r="AC233" i="45"/>
  <c r="AC234" i="45"/>
  <c r="AC235" i="45"/>
  <c r="AC236" i="45"/>
  <c r="AC237" i="45"/>
  <c r="AC238" i="45"/>
  <c r="AC239" i="45"/>
  <c r="AC240" i="45"/>
  <c r="AC241" i="45"/>
  <c r="AC242" i="45"/>
  <c r="AC243" i="45"/>
  <c r="AC244" i="45"/>
  <c r="AC245" i="45"/>
  <c r="AC246" i="45"/>
  <c r="AC247" i="45"/>
  <c r="AC248" i="45"/>
  <c r="AC249" i="45"/>
  <c r="AC250" i="45"/>
  <c r="AC251" i="45"/>
  <c r="AC252" i="45"/>
  <c r="AC253" i="45"/>
  <c r="AC254" i="45"/>
  <c r="AC255" i="45"/>
  <c r="AC256" i="45"/>
  <c r="AC257" i="45"/>
  <c r="AC258" i="45"/>
  <c r="AC259" i="45"/>
  <c r="AC260" i="45"/>
  <c r="AC261" i="45"/>
  <c r="AC262" i="45"/>
  <c r="AC263" i="45"/>
  <c r="AC264" i="45"/>
  <c r="AC265" i="45"/>
  <c r="AC266" i="45"/>
  <c r="AC267" i="45"/>
  <c r="AC268" i="45"/>
  <c r="AC269" i="45"/>
  <c r="AC270" i="45"/>
  <c r="AC271" i="45"/>
  <c r="AC272" i="45"/>
  <c r="AC273" i="45"/>
  <c r="AC274" i="45"/>
  <c r="AC275" i="45"/>
  <c r="AC276" i="45"/>
  <c r="AC277" i="45"/>
  <c r="AC278" i="45"/>
  <c r="AC279" i="45"/>
  <c r="AC280" i="45"/>
  <c r="AC281" i="45"/>
  <c r="AC291" i="45"/>
  <c r="AC292" i="45"/>
  <c r="AC293" i="45"/>
  <c r="AC294" i="45"/>
  <c r="AC295" i="45"/>
  <c r="AC296" i="45"/>
  <c r="AC297" i="45"/>
  <c r="AC298" i="45"/>
  <c r="AC299" i="45"/>
  <c r="AC300" i="45"/>
  <c r="AC301" i="45"/>
  <c r="AC302" i="45"/>
  <c r="AC303" i="45"/>
  <c r="AC304" i="45"/>
  <c r="AC305" i="45"/>
  <c r="AC306" i="45"/>
  <c r="AC307" i="45"/>
  <c r="AC308" i="45"/>
  <c r="AC309" i="45"/>
  <c r="AC310" i="45"/>
  <c r="AC311" i="45"/>
  <c r="AC312" i="45"/>
  <c r="AC313" i="45"/>
  <c r="AC314" i="45"/>
  <c r="AC315" i="45"/>
  <c r="AC316" i="45"/>
  <c r="AC318" i="45"/>
  <c r="AC319" i="45"/>
  <c r="AC320" i="45"/>
  <c r="AC321" i="45"/>
  <c r="AC322" i="45"/>
  <c r="AC323" i="45"/>
  <c r="AC324" i="45"/>
  <c r="AC325" i="45"/>
  <c r="AC326" i="45"/>
  <c r="AC327" i="45"/>
  <c r="AC328" i="45"/>
  <c r="AC329" i="45"/>
  <c r="AC330" i="45"/>
  <c r="AC331" i="45"/>
  <c r="AC332" i="45"/>
  <c r="AC333" i="45"/>
  <c r="AC334" i="45"/>
  <c r="AC335" i="45"/>
  <c r="AC336" i="45"/>
  <c r="AC337" i="45"/>
  <c r="AC338" i="45"/>
  <c r="AC339" i="45"/>
  <c r="AC340" i="45"/>
  <c r="AC341" i="45"/>
  <c r="AC342" i="45"/>
  <c r="AC343" i="45"/>
  <c r="AC344" i="45"/>
  <c r="AC345" i="45"/>
  <c r="AC346" i="45"/>
  <c r="AC347" i="45"/>
  <c r="AC348" i="45"/>
  <c r="AC349" i="45"/>
  <c r="AC350" i="45"/>
  <c r="AC351" i="45"/>
  <c r="AC352" i="45"/>
  <c r="AC353" i="45"/>
  <c r="AC354" i="45"/>
  <c r="AC355" i="45"/>
  <c r="AC356" i="45"/>
  <c r="AC357" i="45"/>
  <c r="AC358" i="45"/>
  <c r="AC359" i="45"/>
  <c r="AC360" i="45"/>
  <c r="AC361" i="45"/>
  <c r="AC362" i="45"/>
  <c r="AC363" i="45"/>
  <c r="AC364" i="45"/>
  <c r="AC365" i="45"/>
  <c r="AC366" i="45"/>
  <c r="AC367" i="45"/>
  <c r="AC368" i="45"/>
  <c r="AC369" i="45"/>
  <c r="AC370" i="45"/>
  <c r="AC371" i="45"/>
  <c r="AC372" i="45"/>
  <c r="AC373" i="45"/>
  <c r="AC374" i="45"/>
  <c r="AC375" i="45"/>
  <c r="AC376" i="45"/>
  <c r="AC377" i="45"/>
  <c r="AC378" i="45"/>
  <c r="AC379" i="45"/>
  <c r="AC380" i="45"/>
  <c r="AC381" i="45"/>
  <c r="AC382" i="45"/>
  <c r="AC383" i="45"/>
  <c r="AC384" i="45"/>
  <c r="AC385" i="45"/>
  <c r="AC386" i="45"/>
  <c r="AC387" i="45"/>
  <c r="AC388" i="45"/>
  <c r="AC389" i="45"/>
  <c r="AC390" i="45"/>
  <c r="AC391" i="45"/>
  <c r="AC392" i="45"/>
  <c r="AC393" i="45"/>
  <c r="AC394" i="45"/>
  <c r="AC395" i="45"/>
  <c r="AC396" i="45"/>
  <c r="AC397" i="45"/>
  <c r="AC399" i="45"/>
  <c r="AC422" i="45"/>
  <c r="AC423" i="45"/>
  <c r="AC424" i="45"/>
  <c r="AC425" i="45"/>
  <c r="AC426" i="45"/>
  <c r="AC427" i="45"/>
  <c r="AC428" i="45"/>
  <c r="AC429" i="45"/>
  <c r="AC430" i="45"/>
  <c r="AC431" i="45"/>
  <c r="AC432" i="45"/>
  <c r="AC433" i="45"/>
  <c r="AC434" i="45"/>
  <c r="AC435" i="45"/>
  <c r="AC441" i="45"/>
  <c r="AC442" i="45"/>
  <c r="AC443" i="45"/>
  <c r="AC444" i="45"/>
  <c r="AC445" i="45"/>
  <c r="AH21" i="45"/>
  <c r="AH22" i="45"/>
  <c r="AH23" i="45"/>
  <c r="AH24" i="45"/>
  <c r="AH25" i="45"/>
  <c r="AH26" i="45"/>
  <c r="AH27" i="45"/>
  <c r="AH28" i="45"/>
  <c r="AH29" i="45"/>
  <c r="AH30" i="45"/>
  <c r="AH31" i="45"/>
  <c r="AH32" i="45"/>
  <c r="AH33" i="45"/>
  <c r="AH34" i="45"/>
  <c r="AH35" i="45"/>
  <c r="AH36" i="45"/>
  <c r="AH37" i="45"/>
  <c r="AH38" i="45"/>
  <c r="AH39" i="45"/>
  <c r="AH40" i="45"/>
  <c r="AH41" i="45"/>
  <c r="AH42" i="45"/>
  <c r="AH43" i="45"/>
  <c r="AH44" i="45"/>
  <c r="AH45" i="45"/>
  <c r="AH46" i="45"/>
  <c r="AH47" i="45"/>
  <c r="AH50" i="45"/>
  <c r="AH51" i="45"/>
  <c r="AH52" i="45"/>
  <c r="AH53" i="45"/>
  <c r="AH54" i="45"/>
  <c r="AH55" i="45"/>
  <c r="AH56" i="45"/>
  <c r="AH57" i="45"/>
  <c r="AH58" i="45"/>
  <c r="AH59" i="45"/>
  <c r="AH60" i="45"/>
  <c r="AH61" i="45"/>
  <c r="AH62" i="45"/>
  <c r="AH63" i="45"/>
  <c r="AH64" i="45"/>
  <c r="AH65" i="45"/>
  <c r="AH66" i="45"/>
  <c r="AH67" i="45"/>
  <c r="AH68" i="45"/>
  <c r="AH69" i="45"/>
  <c r="AH70" i="45"/>
  <c r="AH71" i="45"/>
  <c r="AH72" i="45"/>
  <c r="AH73" i="45"/>
  <c r="AH74" i="45"/>
  <c r="AH75" i="45"/>
  <c r="AH76" i="45"/>
  <c r="AH77" i="45"/>
  <c r="AH78" i="45"/>
  <c r="AH79" i="45"/>
  <c r="AH80" i="45"/>
  <c r="AH81" i="45"/>
  <c r="AH82" i="45"/>
  <c r="AH83" i="45"/>
  <c r="AH84" i="45"/>
  <c r="AH85" i="45"/>
  <c r="AH86" i="45"/>
  <c r="AH87" i="45"/>
  <c r="AH88" i="45"/>
  <c r="AH89" i="45"/>
  <c r="AH90" i="45"/>
  <c r="AH91" i="45"/>
  <c r="AH92" i="45"/>
  <c r="AH93" i="45"/>
  <c r="AH94" i="45"/>
  <c r="AH95" i="45"/>
  <c r="AH96" i="45"/>
  <c r="AH97" i="45"/>
  <c r="AH98" i="45"/>
  <c r="AH99" i="45"/>
  <c r="AH100" i="45"/>
  <c r="AH101" i="45"/>
  <c r="AH102" i="45"/>
  <c r="AH103" i="45"/>
  <c r="AH104" i="45"/>
  <c r="AH105" i="45"/>
  <c r="AH106" i="45"/>
  <c r="AH107" i="45"/>
  <c r="AH108" i="45"/>
  <c r="AH109" i="45"/>
  <c r="AH110" i="45"/>
  <c r="AH111" i="45"/>
  <c r="AH112" i="45"/>
  <c r="AH113" i="45"/>
  <c r="AH114" i="45"/>
  <c r="AH115" i="45"/>
  <c r="AH116" i="45"/>
  <c r="AH117" i="45"/>
  <c r="AH118" i="45"/>
  <c r="AH119" i="45"/>
  <c r="AH120" i="45"/>
  <c r="AH121" i="45"/>
  <c r="AH122" i="45"/>
  <c r="AH124" i="45"/>
  <c r="AH125" i="45"/>
  <c r="AH126" i="45"/>
  <c r="AH127" i="45"/>
  <c r="AH128" i="45"/>
  <c r="AH129" i="45"/>
  <c r="AH130" i="45"/>
  <c r="AH131" i="45"/>
  <c r="AH132" i="45"/>
  <c r="AH133" i="45"/>
  <c r="AH134" i="45"/>
  <c r="AH135" i="45"/>
  <c r="AH136" i="45"/>
  <c r="AH137" i="45"/>
  <c r="AH138" i="45"/>
  <c r="AH143" i="45"/>
  <c r="AH144" i="45"/>
  <c r="AH145" i="45"/>
  <c r="AH146" i="45"/>
  <c r="AH147" i="45"/>
  <c r="AH148" i="45"/>
  <c r="AH149" i="45"/>
  <c r="AH150" i="45"/>
  <c r="AH151" i="45"/>
  <c r="AH152" i="45"/>
  <c r="AH153" i="45"/>
  <c r="AH154" i="45"/>
  <c r="AH155" i="45"/>
  <c r="AH156" i="45"/>
  <c r="AH157" i="45"/>
  <c r="AH158" i="45"/>
  <c r="AH159" i="45"/>
  <c r="AH160" i="45"/>
  <c r="AH161" i="45"/>
  <c r="AH162" i="45"/>
  <c r="AH163" i="45"/>
  <c r="AH164" i="45"/>
  <c r="AH165" i="45"/>
  <c r="AH166" i="45"/>
  <c r="AH167" i="45"/>
  <c r="AH168" i="45"/>
  <c r="AH169" i="45"/>
  <c r="AH170" i="45"/>
  <c r="AH171" i="45"/>
  <c r="AH173" i="45"/>
  <c r="AH174" i="45"/>
  <c r="AH175" i="45"/>
  <c r="AH176" i="45"/>
  <c r="AC22" i="45"/>
  <c r="AC23" i="45"/>
  <c r="AC24" i="45"/>
  <c r="AC25" i="45"/>
  <c r="AC26" i="45"/>
  <c r="AC27" i="45"/>
  <c r="AC28" i="45"/>
  <c r="AC29" i="45"/>
  <c r="AC30" i="45"/>
  <c r="AC31" i="45"/>
  <c r="AC32" i="45"/>
  <c r="AC33" i="45"/>
  <c r="AC34" i="45"/>
  <c r="AC35" i="45"/>
  <c r="AC36" i="45"/>
  <c r="AC37" i="45"/>
  <c r="AC38" i="45"/>
  <c r="AC39" i="45"/>
  <c r="AC40" i="45"/>
  <c r="AC41" i="45"/>
  <c r="AC42" i="45"/>
  <c r="AC43" i="45"/>
  <c r="AC44" i="45"/>
  <c r="AC45" i="45"/>
  <c r="AC46" i="45"/>
  <c r="AC47" i="45"/>
  <c r="AC50" i="45"/>
  <c r="AC51" i="45"/>
  <c r="AC52" i="45"/>
  <c r="AC53" i="45"/>
  <c r="AC54" i="45"/>
  <c r="AC55" i="45"/>
  <c r="AC56" i="45"/>
  <c r="AC57" i="45"/>
  <c r="AC58" i="45"/>
  <c r="AC59" i="45"/>
  <c r="AC60" i="45"/>
  <c r="AC61" i="45"/>
  <c r="AC62" i="45"/>
  <c r="AC63" i="45"/>
  <c r="AC64" i="45"/>
  <c r="AC65" i="45"/>
  <c r="AC66" i="45"/>
  <c r="AC67" i="45"/>
  <c r="AC68" i="45"/>
  <c r="AC69" i="45"/>
  <c r="AC70" i="45"/>
  <c r="AC71" i="45"/>
  <c r="AC72" i="45"/>
  <c r="AC73" i="45"/>
  <c r="AC74" i="45"/>
  <c r="AC75" i="45"/>
  <c r="AC76" i="45"/>
  <c r="AC77" i="45"/>
  <c r="AC78" i="45"/>
  <c r="AC79" i="45"/>
  <c r="AC80" i="45"/>
  <c r="AC81" i="45"/>
  <c r="AC82" i="45"/>
  <c r="AC83" i="45"/>
  <c r="AC84" i="45"/>
  <c r="AC85" i="45"/>
  <c r="AC86" i="45"/>
  <c r="AC87" i="45"/>
  <c r="AC88" i="45"/>
  <c r="AC89" i="45"/>
  <c r="AC90" i="45"/>
  <c r="AC91" i="45"/>
  <c r="AC92" i="45"/>
  <c r="AC93" i="45"/>
  <c r="AC94" i="45"/>
  <c r="AC95" i="45"/>
  <c r="AC96" i="45"/>
  <c r="AC97" i="45"/>
  <c r="AC98" i="45"/>
  <c r="AC99" i="45"/>
  <c r="AC100" i="45"/>
  <c r="AC101" i="45"/>
  <c r="AC102" i="45"/>
  <c r="AC103" i="45"/>
  <c r="AC104" i="45"/>
  <c r="AC105" i="45"/>
  <c r="AC106" i="45"/>
  <c r="AC107" i="45"/>
  <c r="AC108" i="45"/>
  <c r="AC109" i="45"/>
  <c r="AC110" i="45"/>
  <c r="AC111" i="45"/>
  <c r="AC112" i="45"/>
  <c r="AC113" i="45"/>
  <c r="AC114" i="45"/>
  <c r="AC115" i="45"/>
  <c r="AC116" i="45"/>
  <c r="AC117" i="45"/>
  <c r="AC118" i="45"/>
  <c r="AC119" i="45"/>
  <c r="AC120" i="45"/>
  <c r="AC121" i="45"/>
  <c r="AC122" i="45"/>
  <c r="AC124" i="45"/>
  <c r="AC125" i="45"/>
  <c r="AC126" i="45"/>
  <c r="AC127" i="45"/>
  <c r="AC128" i="45"/>
  <c r="AC129" i="45"/>
  <c r="AC130" i="45"/>
  <c r="AC131" i="45"/>
  <c r="AC132" i="45"/>
  <c r="AC133" i="45"/>
  <c r="AC134" i="45"/>
  <c r="AC135" i="45"/>
  <c r="AC136" i="45"/>
  <c r="AC137" i="45"/>
  <c r="AC138" i="45"/>
  <c r="AC143" i="45"/>
  <c r="AC144" i="45"/>
  <c r="AC145" i="45"/>
  <c r="AC146" i="45"/>
  <c r="AC147" i="45"/>
  <c r="AC148" i="45"/>
  <c r="AC149" i="45"/>
  <c r="AC150" i="45"/>
  <c r="AC151" i="45"/>
  <c r="AC152" i="45"/>
  <c r="AC153" i="45"/>
  <c r="AC154" i="45"/>
  <c r="AC155" i="45"/>
  <c r="AC156" i="45"/>
  <c r="AC157" i="45"/>
  <c r="AC158" i="45"/>
  <c r="AC159" i="45"/>
  <c r="AC160" i="45"/>
  <c r="AC161" i="45"/>
  <c r="AC162" i="45"/>
  <c r="AC163" i="45"/>
  <c r="AC164" i="45"/>
  <c r="AC165" i="45"/>
  <c r="AC166" i="45"/>
  <c r="AC167" i="45"/>
  <c r="AC168" i="45"/>
  <c r="AC169" i="45"/>
  <c r="AC170" i="45"/>
  <c r="AC171" i="45"/>
  <c r="AC173" i="45"/>
  <c r="AC174" i="45"/>
  <c r="AC175" i="45"/>
  <c r="AC176" i="45"/>
  <c r="AG21" i="66"/>
  <c r="AC187" i="66"/>
  <c r="AD187" i="66"/>
  <c r="AC188" i="66"/>
  <c r="AD188" i="66"/>
  <c r="AC189" i="66"/>
  <c r="AD189" i="66"/>
  <c r="AC190" i="66"/>
  <c r="AD190" i="66"/>
  <c r="AC191" i="66"/>
  <c r="AD191" i="66"/>
  <c r="AC192" i="66"/>
  <c r="AD192" i="66"/>
  <c r="AC193" i="66"/>
  <c r="AD193" i="66"/>
  <c r="AC194" i="66"/>
  <c r="AD194" i="66"/>
  <c r="AC195" i="66"/>
  <c r="AD195" i="66"/>
  <c r="AC196" i="66"/>
  <c r="AD196" i="66"/>
  <c r="AC197" i="66"/>
  <c r="AD197" i="66"/>
  <c r="AC198" i="66"/>
  <c r="AD198" i="66"/>
  <c r="AC199" i="66"/>
  <c r="AD199" i="66"/>
  <c r="AC200" i="66"/>
  <c r="AD200" i="66"/>
  <c r="AC201" i="66"/>
  <c r="AD201" i="66"/>
  <c r="AC202" i="66"/>
  <c r="AD202" i="66"/>
  <c r="AC203" i="66"/>
  <c r="AD203" i="66"/>
  <c r="AC204" i="66"/>
  <c r="AD204" i="66"/>
  <c r="AC205" i="66"/>
  <c r="AD205" i="66"/>
  <c r="AC206" i="66"/>
  <c r="AD206" i="66"/>
  <c r="AC207" i="66"/>
  <c r="AD207" i="66"/>
  <c r="AC208" i="66"/>
  <c r="AD208" i="66"/>
  <c r="AC209" i="66"/>
  <c r="AD209" i="66"/>
  <c r="AC210" i="66"/>
  <c r="AD210" i="66"/>
  <c r="AC211" i="66"/>
  <c r="AD211" i="66"/>
  <c r="AC212" i="66"/>
  <c r="AD212" i="66"/>
  <c r="AC213" i="66"/>
  <c r="AD213" i="66"/>
  <c r="AC214" i="66"/>
  <c r="AD214" i="66"/>
  <c r="AC215" i="66"/>
  <c r="AD215" i="66"/>
  <c r="AC216" i="66"/>
  <c r="AD216" i="66"/>
  <c r="AC217" i="66"/>
  <c r="AD217" i="66"/>
  <c r="AC218" i="66"/>
  <c r="AD218" i="66"/>
  <c r="AC219" i="66"/>
  <c r="AD219" i="66"/>
  <c r="AC220" i="66"/>
  <c r="AD220" i="66"/>
  <c r="AC221" i="66"/>
  <c r="AD221" i="66"/>
  <c r="AC222" i="66"/>
  <c r="AD222" i="66"/>
  <c r="AC223" i="66"/>
  <c r="AD223" i="66"/>
  <c r="AC224" i="66"/>
  <c r="AD224" i="66"/>
  <c r="AC225" i="66"/>
  <c r="AD225" i="66"/>
  <c r="AC226" i="66"/>
  <c r="AD226" i="66"/>
  <c r="AC227" i="66"/>
  <c r="AD227" i="66"/>
  <c r="AC228" i="66"/>
  <c r="AD228" i="66"/>
  <c r="AC229" i="66"/>
  <c r="AD229" i="66"/>
  <c r="AC230" i="66"/>
  <c r="AD230" i="66"/>
  <c r="AC231" i="66"/>
  <c r="AD231" i="66"/>
  <c r="AC232" i="66"/>
  <c r="AD232" i="66"/>
  <c r="AC233" i="66"/>
  <c r="AD233" i="66"/>
  <c r="AC234" i="66"/>
  <c r="AD234" i="66"/>
  <c r="AC235" i="66"/>
  <c r="AD235" i="66"/>
  <c r="AC236" i="66"/>
  <c r="AD236" i="66"/>
  <c r="AC237" i="66"/>
  <c r="AD237" i="66"/>
  <c r="AC238" i="66"/>
  <c r="AD238" i="66"/>
  <c r="AC239" i="66"/>
  <c r="AD239" i="66"/>
  <c r="AC240" i="66"/>
  <c r="AD240" i="66"/>
  <c r="AC241" i="66"/>
  <c r="AD241" i="66"/>
  <c r="AC242" i="66"/>
  <c r="AD242" i="66"/>
  <c r="AC243" i="66"/>
  <c r="AD243" i="66"/>
  <c r="AC244" i="66"/>
  <c r="AD244" i="66"/>
  <c r="AC245" i="66"/>
  <c r="AD245" i="66"/>
  <c r="AC246" i="66"/>
  <c r="AD246" i="66"/>
  <c r="AC247" i="66"/>
  <c r="AD247" i="66"/>
  <c r="AC248" i="66"/>
  <c r="AD248" i="66"/>
  <c r="AC249" i="66"/>
  <c r="AD249" i="66"/>
  <c r="AC250" i="66"/>
  <c r="AD250" i="66"/>
  <c r="AC251" i="66"/>
  <c r="AD251" i="66"/>
  <c r="AC252" i="66"/>
  <c r="AD252" i="66"/>
  <c r="AC253" i="66"/>
  <c r="AD253" i="66"/>
  <c r="AC254" i="66"/>
  <c r="AD254" i="66"/>
  <c r="AC255" i="66"/>
  <c r="AD255" i="66"/>
  <c r="AC256" i="66"/>
  <c r="AD256" i="66"/>
  <c r="AC257" i="66"/>
  <c r="AD257" i="66"/>
  <c r="AC258" i="66"/>
  <c r="AD258" i="66"/>
  <c r="AC259" i="66"/>
  <c r="AD259" i="66"/>
  <c r="AC260" i="66"/>
  <c r="AD260" i="66"/>
  <c r="AC261" i="66"/>
  <c r="AD261" i="66"/>
  <c r="AC262" i="66"/>
  <c r="AD262" i="66"/>
  <c r="AC263" i="66"/>
  <c r="AD263" i="66"/>
  <c r="AC264" i="66"/>
  <c r="AD264" i="66"/>
  <c r="AC265" i="66"/>
  <c r="AD265" i="66"/>
  <c r="AC266" i="66"/>
  <c r="AD266" i="66"/>
  <c r="AC267" i="66"/>
  <c r="AD267" i="66"/>
  <c r="AC268" i="66"/>
  <c r="AD268" i="66"/>
  <c r="AC269" i="66"/>
  <c r="AD269" i="66"/>
  <c r="AC270" i="66"/>
  <c r="AD270" i="66"/>
  <c r="AC271" i="66"/>
  <c r="AD271" i="66"/>
  <c r="AC272" i="66"/>
  <c r="AD272" i="66"/>
  <c r="AC273" i="66"/>
  <c r="AD273" i="66"/>
  <c r="AC274" i="66"/>
  <c r="AD274" i="66"/>
  <c r="AC275" i="66"/>
  <c r="AD275" i="66"/>
  <c r="AC276" i="66"/>
  <c r="AD276" i="66"/>
  <c r="AC277" i="66"/>
  <c r="AD277" i="66"/>
  <c r="AC278" i="66"/>
  <c r="AD278" i="66"/>
  <c r="AC279" i="66"/>
  <c r="AD279" i="66"/>
  <c r="AC280" i="66"/>
  <c r="AD280" i="66"/>
  <c r="AC290" i="66"/>
  <c r="AD290" i="66"/>
  <c r="AC291" i="66"/>
  <c r="AD291" i="66"/>
  <c r="AC292" i="66"/>
  <c r="AD292" i="66"/>
  <c r="AC293" i="66"/>
  <c r="AD293" i="66"/>
  <c r="AC294" i="66"/>
  <c r="AD294" i="66"/>
  <c r="AC295" i="66"/>
  <c r="AD295" i="66"/>
  <c r="AC296" i="66"/>
  <c r="AD296" i="66"/>
  <c r="AC297" i="66"/>
  <c r="AD297" i="66"/>
  <c r="AC298" i="66"/>
  <c r="AD298" i="66"/>
  <c r="AC299" i="66"/>
  <c r="AD299" i="66"/>
  <c r="AC300" i="66"/>
  <c r="AD300" i="66"/>
  <c r="AC301" i="66"/>
  <c r="AD301" i="66"/>
  <c r="AC302" i="66"/>
  <c r="AD302" i="66"/>
  <c r="AC303" i="66"/>
  <c r="AD303" i="66"/>
  <c r="AC304" i="66"/>
  <c r="AD304" i="66"/>
  <c r="AC305" i="66"/>
  <c r="AD305" i="66"/>
  <c r="AC306" i="66"/>
  <c r="AD306" i="66"/>
  <c r="AC307" i="66"/>
  <c r="AD307" i="66"/>
  <c r="AC308" i="66"/>
  <c r="AD308" i="66"/>
  <c r="AC309" i="66"/>
  <c r="AD309" i="66"/>
  <c r="AC310" i="66"/>
  <c r="AD310" i="66"/>
  <c r="AC311" i="66"/>
  <c r="AD311" i="66"/>
  <c r="AC312" i="66"/>
  <c r="AD312" i="66"/>
  <c r="AC313" i="66"/>
  <c r="AD313" i="66"/>
  <c r="AC314" i="66"/>
  <c r="AD314" i="66"/>
  <c r="AC315" i="66"/>
  <c r="AD315" i="66"/>
  <c r="AC317" i="66"/>
  <c r="AD317" i="66"/>
  <c r="AC318" i="66"/>
  <c r="AD318" i="66"/>
  <c r="AC319" i="66"/>
  <c r="AD319" i="66"/>
  <c r="AC320" i="66"/>
  <c r="AD320" i="66"/>
  <c r="AC321" i="66"/>
  <c r="AD321" i="66"/>
  <c r="AC322" i="66"/>
  <c r="AD322" i="66"/>
  <c r="AC323" i="66"/>
  <c r="AD323" i="66"/>
  <c r="AC324" i="66"/>
  <c r="AD324" i="66"/>
  <c r="AC325" i="66"/>
  <c r="AD325" i="66"/>
  <c r="AC326" i="66"/>
  <c r="AD326" i="66"/>
  <c r="AC327" i="66"/>
  <c r="AD327" i="66"/>
  <c r="AC328" i="66"/>
  <c r="AD328" i="66"/>
  <c r="AC329" i="66"/>
  <c r="AD329" i="66"/>
  <c r="AC330" i="66"/>
  <c r="AD330" i="66"/>
  <c r="AC331" i="66"/>
  <c r="AD331" i="66"/>
  <c r="AC332" i="66"/>
  <c r="AD332" i="66"/>
  <c r="AC333" i="66"/>
  <c r="AD333" i="66"/>
  <c r="AC334" i="66"/>
  <c r="AD334" i="66"/>
  <c r="AC335" i="66"/>
  <c r="AD335" i="66"/>
  <c r="AC336" i="66"/>
  <c r="AD336" i="66"/>
  <c r="AC337" i="66"/>
  <c r="AD337" i="66"/>
  <c r="AC338" i="66"/>
  <c r="AD338" i="66"/>
  <c r="AC339" i="66"/>
  <c r="AD339" i="66"/>
  <c r="AC340" i="66"/>
  <c r="AD340" i="66"/>
  <c r="AC341" i="66"/>
  <c r="AD341" i="66"/>
  <c r="AC342" i="66"/>
  <c r="AD342" i="66"/>
  <c r="AC343" i="66"/>
  <c r="AD343" i="66"/>
  <c r="AC344" i="66"/>
  <c r="AD344" i="66"/>
  <c r="AC345" i="66"/>
  <c r="AD345" i="66"/>
  <c r="AC346" i="66"/>
  <c r="AD346" i="66"/>
  <c r="AC347" i="66"/>
  <c r="AD347" i="66"/>
  <c r="AC348" i="66"/>
  <c r="AD348" i="66"/>
  <c r="AC349" i="66"/>
  <c r="AD349" i="66"/>
  <c r="AC350" i="66"/>
  <c r="AD350" i="66"/>
  <c r="AC351" i="66"/>
  <c r="AD351" i="66"/>
  <c r="AC352" i="66"/>
  <c r="AD352" i="66"/>
  <c r="AC353" i="66"/>
  <c r="AD353" i="66"/>
  <c r="AC354" i="66"/>
  <c r="AD354" i="66"/>
  <c r="AC355" i="66"/>
  <c r="AD355" i="66"/>
  <c r="AC356" i="66"/>
  <c r="AD356" i="66"/>
  <c r="AC357" i="66"/>
  <c r="AD357" i="66"/>
  <c r="AC358" i="66"/>
  <c r="AD358" i="66"/>
  <c r="AC359" i="66"/>
  <c r="AD359" i="66"/>
  <c r="AC360" i="66"/>
  <c r="AD360" i="66"/>
  <c r="AC361" i="66"/>
  <c r="AD361" i="66"/>
  <c r="AC362" i="66"/>
  <c r="AD362" i="66"/>
  <c r="AC363" i="66"/>
  <c r="AD363" i="66"/>
  <c r="AC364" i="66"/>
  <c r="AD364" i="66"/>
  <c r="AC365" i="66"/>
  <c r="AD365" i="66"/>
  <c r="AC366" i="66"/>
  <c r="AD366" i="66"/>
  <c r="AC367" i="66"/>
  <c r="AD367" i="66"/>
  <c r="AC368" i="66"/>
  <c r="AD368" i="66"/>
  <c r="AC369" i="66"/>
  <c r="AD369" i="66"/>
  <c r="AC370" i="66"/>
  <c r="AD370" i="66"/>
  <c r="AC371" i="66"/>
  <c r="AD371" i="66"/>
  <c r="AC372" i="66"/>
  <c r="AD372" i="66"/>
  <c r="AC373" i="66"/>
  <c r="AD373" i="66"/>
  <c r="AC374" i="66"/>
  <c r="AD374" i="66"/>
  <c r="AC375" i="66"/>
  <c r="AD375" i="66"/>
  <c r="AC376" i="66"/>
  <c r="AD376" i="66"/>
  <c r="AC377" i="66"/>
  <c r="AD377" i="66"/>
  <c r="AC378" i="66"/>
  <c r="AD378" i="66"/>
  <c r="AC379" i="66"/>
  <c r="AD379" i="66"/>
  <c r="AC380" i="66"/>
  <c r="AD380" i="66"/>
  <c r="AC381" i="66"/>
  <c r="AD381" i="66"/>
  <c r="AC382" i="66"/>
  <c r="AD382" i="66"/>
  <c r="AC383" i="66"/>
  <c r="AD383" i="66"/>
  <c r="AC384" i="66"/>
  <c r="AD384" i="66"/>
  <c r="AC385" i="66"/>
  <c r="AD385" i="66"/>
  <c r="AC386" i="66"/>
  <c r="AD386" i="66"/>
  <c r="AC387" i="66"/>
  <c r="AD387" i="66"/>
  <c r="AC388" i="66"/>
  <c r="AD388" i="66"/>
  <c r="AC389" i="66"/>
  <c r="AD389" i="66"/>
  <c r="AC390" i="66"/>
  <c r="AD390" i="66"/>
  <c r="AC391" i="66"/>
  <c r="AD391" i="66"/>
  <c r="AC392" i="66"/>
  <c r="AD392" i="66"/>
  <c r="AC393" i="66"/>
  <c r="AD393" i="66"/>
  <c r="AC394" i="66"/>
  <c r="AD394" i="66"/>
  <c r="AC395" i="66"/>
  <c r="AD395" i="66"/>
  <c r="AC396" i="66"/>
  <c r="AD396" i="66"/>
  <c r="AC398" i="66"/>
  <c r="AD398" i="66"/>
  <c r="AC420" i="66"/>
  <c r="AD420" i="66"/>
  <c r="AC421" i="66"/>
  <c r="AD421" i="66"/>
  <c r="AC422" i="66"/>
  <c r="AD422" i="66"/>
  <c r="AC423" i="66"/>
  <c r="AD423" i="66"/>
  <c r="AC424" i="66"/>
  <c r="AD424" i="66"/>
  <c r="AC425" i="66"/>
  <c r="AD425" i="66"/>
  <c r="AC426" i="66"/>
  <c r="AD426" i="66"/>
  <c r="AC427" i="66"/>
  <c r="AD427" i="66"/>
  <c r="AC428" i="66"/>
  <c r="AD428" i="66"/>
  <c r="AC429" i="66"/>
  <c r="AD429" i="66"/>
  <c r="AC430" i="66"/>
  <c r="AD430" i="66"/>
  <c r="AC431" i="66"/>
  <c r="AD431" i="66"/>
  <c r="AC432" i="66"/>
  <c r="AD432" i="66"/>
  <c r="AC433" i="66"/>
  <c r="AD433" i="66"/>
  <c r="AC434" i="66"/>
  <c r="AD434" i="66"/>
  <c r="AC439" i="66"/>
  <c r="AD439" i="66"/>
  <c r="AC440" i="66"/>
  <c r="AD440" i="66"/>
  <c r="AC441" i="66"/>
  <c r="AD441" i="66"/>
  <c r="AC442" i="66"/>
  <c r="AD442" i="66"/>
  <c r="AC443" i="66"/>
  <c r="AD443" i="66"/>
  <c r="AC444" i="66"/>
  <c r="AD444" i="66"/>
  <c r="AC445" i="66"/>
  <c r="AD445" i="66"/>
  <c r="AD186" i="66"/>
  <c r="AC186" i="66"/>
  <c r="AD82" i="66"/>
  <c r="AD83" i="66"/>
  <c r="AD84" i="66"/>
  <c r="AD85" i="66"/>
  <c r="AD86" i="66"/>
  <c r="AD87" i="66"/>
  <c r="AD88" i="66"/>
  <c r="AD89" i="66"/>
  <c r="AD90" i="66"/>
  <c r="AD91" i="66"/>
  <c r="AD92" i="66"/>
  <c r="AD93" i="66"/>
  <c r="AD94" i="66"/>
  <c r="AD95" i="66"/>
  <c r="AD96" i="66"/>
  <c r="AD97" i="66"/>
  <c r="AD98" i="66"/>
  <c r="AD99" i="66"/>
  <c r="AD100" i="66"/>
  <c r="AD101" i="66"/>
  <c r="AD102" i="66"/>
  <c r="AD103" i="66"/>
  <c r="AD104" i="66"/>
  <c r="AD105" i="66"/>
  <c r="AD106" i="66"/>
  <c r="AD107" i="66"/>
  <c r="AD108" i="66"/>
  <c r="AD109" i="66"/>
  <c r="AD110" i="66"/>
  <c r="AD111" i="66"/>
  <c r="AD112" i="66"/>
  <c r="AD113" i="66"/>
  <c r="AD114" i="66"/>
  <c r="AD115" i="66"/>
  <c r="AD116" i="66"/>
  <c r="AD117" i="66"/>
  <c r="AD118" i="66"/>
  <c r="AD119" i="66"/>
  <c r="AD120" i="66"/>
  <c r="AD121" i="66"/>
  <c r="AD172" i="66"/>
  <c r="AD173" i="66"/>
  <c r="AD174" i="66"/>
  <c r="AD175" i="66"/>
  <c r="AC187" i="46"/>
  <c r="AD187" i="46"/>
  <c r="AC188" i="46"/>
  <c r="AD188" i="46"/>
  <c r="AC189" i="46"/>
  <c r="AD189" i="46"/>
  <c r="AC190" i="46"/>
  <c r="AD190" i="46"/>
  <c r="AC191" i="46"/>
  <c r="AD191" i="46"/>
  <c r="AC192" i="46"/>
  <c r="AD192" i="46"/>
  <c r="AC193" i="46"/>
  <c r="AD193" i="46"/>
  <c r="AC194" i="46"/>
  <c r="AD194" i="46"/>
  <c r="AC195" i="46"/>
  <c r="AD195" i="46"/>
  <c r="AC196" i="46"/>
  <c r="AD196" i="46"/>
  <c r="AC197" i="46"/>
  <c r="AD197" i="46"/>
  <c r="AC198" i="46"/>
  <c r="AD198" i="46"/>
  <c r="AC199" i="46"/>
  <c r="AD199" i="46"/>
  <c r="AC200" i="46"/>
  <c r="AD200" i="46"/>
  <c r="AC201" i="46"/>
  <c r="AD201" i="46"/>
  <c r="AC202" i="46"/>
  <c r="AD202" i="46"/>
  <c r="AC203" i="46"/>
  <c r="AD203" i="46"/>
  <c r="AC204" i="46"/>
  <c r="AD204" i="46"/>
  <c r="AC205" i="46"/>
  <c r="AD205" i="46"/>
  <c r="AC206" i="46"/>
  <c r="AD206" i="46"/>
  <c r="AC207" i="46"/>
  <c r="AD207" i="46"/>
  <c r="AC208" i="46"/>
  <c r="AD208" i="46"/>
  <c r="AC209" i="46"/>
  <c r="AD209" i="46"/>
  <c r="AC210" i="46"/>
  <c r="AD210" i="46"/>
  <c r="AC211" i="46"/>
  <c r="AD211" i="46"/>
  <c r="AC212" i="46"/>
  <c r="AD212" i="46"/>
  <c r="AC213" i="46"/>
  <c r="AD213" i="46"/>
  <c r="AC214" i="46"/>
  <c r="AD214" i="46"/>
  <c r="AC215" i="46"/>
  <c r="AD215" i="46"/>
  <c r="AC216" i="46"/>
  <c r="AD216" i="46"/>
  <c r="AC217" i="46"/>
  <c r="AD217" i="46"/>
  <c r="AC218" i="46"/>
  <c r="AD218" i="46"/>
  <c r="AC219" i="46"/>
  <c r="AD219" i="46"/>
  <c r="AC220" i="46"/>
  <c r="AD220" i="46"/>
  <c r="AC221" i="46"/>
  <c r="AD221" i="46"/>
  <c r="AC222" i="46"/>
  <c r="AD222" i="46"/>
  <c r="AC223" i="46"/>
  <c r="AD223" i="46"/>
  <c r="AC224" i="46"/>
  <c r="AD224" i="46"/>
  <c r="AC225" i="46"/>
  <c r="AD225" i="46"/>
  <c r="AC226" i="46"/>
  <c r="AD226" i="46"/>
  <c r="AC227" i="46"/>
  <c r="AD227" i="46"/>
  <c r="AC228" i="46"/>
  <c r="AD228" i="46"/>
  <c r="AC229" i="46"/>
  <c r="AD229" i="46"/>
  <c r="AC230" i="46"/>
  <c r="AD230" i="46"/>
  <c r="AC231" i="46"/>
  <c r="AD231" i="46"/>
  <c r="AC232" i="46"/>
  <c r="AD232" i="46"/>
  <c r="AC233" i="46"/>
  <c r="AD233" i="46"/>
  <c r="AC234" i="46"/>
  <c r="AD234" i="46"/>
  <c r="AC235" i="46"/>
  <c r="AD235" i="46"/>
  <c r="AC236" i="46"/>
  <c r="AD236" i="46"/>
  <c r="AC237" i="46"/>
  <c r="AD237" i="46"/>
  <c r="AC238" i="46"/>
  <c r="AD238" i="46"/>
  <c r="AC239" i="46"/>
  <c r="AD239" i="46"/>
  <c r="AC240" i="46"/>
  <c r="AD240" i="46"/>
  <c r="AC241" i="46"/>
  <c r="AD241" i="46"/>
  <c r="AC242" i="46"/>
  <c r="AD242" i="46"/>
  <c r="AC243" i="46"/>
  <c r="AD243" i="46"/>
  <c r="AC244" i="46"/>
  <c r="AD244" i="46"/>
  <c r="AC245" i="46"/>
  <c r="AD245" i="46"/>
  <c r="AC246" i="46"/>
  <c r="AD246" i="46"/>
  <c r="AC247" i="46"/>
  <c r="AD247" i="46"/>
  <c r="AC248" i="46"/>
  <c r="AD248" i="46"/>
  <c r="AC249" i="46"/>
  <c r="AD249" i="46"/>
  <c r="AC250" i="46"/>
  <c r="AD250" i="46"/>
  <c r="AC251" i="46"/>
  <c r="AD251" i="46"/>
  <c r="AC252" i="46"/>
  <c r="AD252" i="46"/>
  <c r="AC253" i="46"/>
  <c r="AD253" i="46"/>
  <c r="AC254" i="46"/>
  <c r="AD254" i="46"/>
  <c r="AC255" i="46"/>
  <c r="AD255" i="46"/>
  <c r="AC256" i="46"/>
  <c r="AD256" i="46"/>
  <c r="AC257" i="46"/>
  <c r="AD257" i="46"/>
  <c r="AC258" i="46"/>
  <c r="AD258" i="46"/>
  <c r="AC259" i="46"/>
  <c r="AD259" i="46"/>
  <c r="AC260" i="46"/>
  <c r="AD260" i="46"/>
  <c r="AC261" i="46"/>
  <c r="AD261" i="46"/>
  <c r="AC262" i="46"/>
  <c r="AD262" i="46"/>
  <c r="AC263" i="46"/>
  <c r="AD263" i="46"/>
  <c r="AC264" i="46"/>
  <c r="AD264" i="46"/>
  <c r="AC265" i="46"/>
  <c r="AD265" i="46"/>
  <c r="AC266" i="46"/>
  <c r="AD266" i="46"/>
  <c r="AC267" i="46"/>
  <c r="AD267" i="46"/>
  <c r="AC268" i="46"/>
  <c r="AD268" i="46"/>
  <c r="AC269" i="46"/>
  <c r="AD269" i="46"/>
  <c r="AC270" i="46"/>
  <c r="AD270" i="46"/>
  <c r="AC271" i="46"/>
  <c r="AD271" i="46"/>
  <c r="AC272" i="46"/>
  <c r="AD272" i="46"/>
  <c r="AC273" i="46"/>
  <c r="AD273" i="46"/>
  <c r="AC274" i="46"/>
  <c r="AD274" i="46"/>
  <c r="AC275" i="46"/>
  <c r="AD275" i="46"/>
  <c r="AC276" i="46"/>
  <c r="AD276" i="46"/>
  <c r="AC277" i="46"/>
  <c r="AD277" i="46"/>
  <c r="AC278" i="46"/>
  <c r="AD278" i="46"/>
  <c r="AC279" i="46"/>
  <c r="AD279" i="46"/>
  <c r="AC280" i="46"/>
  <c r="AD280" i="46"/>
  <c r="AC290" i="46"/>
  <c r="AD290" i="46"/>
  <c r="AC291" i="46"/>
  <c r="AD291" i="46"/>
  <c r="AC292" i="46"/>
  <c r="AD292" i="46"/>
  <c r="AC293" i="46"/>
  <c r="AD293" i="46"/>
  <c r="AC294" i="46"/>
  <c r="AD294" i="46"/>
  <c r="AC295" i="46"/>
  <c r="AD295" i="46"/>
  <c r="AC296" i="46"/>
  <c r="AD296" i="46"/>
  <c r="AC297" i="46"/>
  <c r="AD297" i="46"/>
  <c r="AC298" i="46"/>
  <c r="AD298" i="46"/>
  <c r="AC299" i="46"/>
  <c r="AD299" i="46"/>
  <c r="AC300" i="46"/>
  <c r="AD300" i="46"/>
  <c r="AC301" i="46"/>
  <c r="AD301" i="46"/>
  <c r="AC302" i="46"/>
  <c r="AD302" i="46"/>
  <c r="AC303" i="46"/>
  <c r="AD303" i="46"/>
  <c r="AC304" i="46"/>
  <c r="AD304" i="46"/>
  <c r="AC305" i="46"/>
  <c r="AD305" i="46"/>
  <c r="AC306" i="46"/>
  <c r="AD306" i="46"/>
  <c r="AC307" i="46"/>
  <c r="AD307" i="46"/>
  <c r="AC308" i="46"/>
  <c r="AD308" i="46"/>
  <c r="AC309" i="46"/>
  <c r="AD309" i="46"/>
  <c r="AC310" i="46"/>
  <c r="AD310" i="46"/>
  <c r="AC311" i="46"/>
  <c r="AD311" i="46"/>
  <c r="AC312" i="46"/>
  <c r="AD312" i="46"/>
  <c r="AC313" i="46"/>
  <c r="AD313" i="46"/>
  <c r="AC314" i="46"/>
  <c r="AD314" i="46"/>
  <c r="AC315" i="46"/>
  <c r="AD315" i="46"/>
  <c r="AC318" i="46"/>
  <c r="AD318" i="46"/>
  <c r="AC319" i="46"/>
  <c r="AD319" i="46"/>
  <c r="AC320" i="46"/>
  <c r="AD320" i="46"/>
  <c r="AC321" i="46"/>
  <c r="AD321" i="46"/>
  <c r="AC322" i="46"/>
  <c r="AD322" i="46"/>
  <c r="AC323" i="46"/>
  <c r="AD323" i="46"/>
  <c r="AC324" i="46"/>
  <c r="AD324" i="46"/>
  <c r="AC325" i="46"/>
  <c r="AD325" i="46"/>
  <c r="AC326" i="46"/>
  <c r="AD326" i="46"/>
  <c r="AC327" i="46"/>
  <c r="AD327" i="46"/>
  <c r="AC328" i="46"/>
  <c r="AD328" i="46"/>
  <c r="AC329" i="46"/>
  <c r="AD329" i="46"/>
  <c r="AC330" i="46"/>
  <c r="AD330" i="46"/>
  <c r="AC331" i="46"/>
  <c r="AD331" i="46"/>
  <c r="AC332" i="46"/>
  <c r="AD332" i="46"/>
  <c r="AC333" i="46"/>
  <c r="AD333" i="46"/>
  <c r="AC334" i="46"/>
  <c r="AD334" i="46"/>
  <c r="AC335" i="46"/>
  <c r="AD335" i="46"/>
  <c r="AC336" i="46"/>
  <c r="AD336" i="46"/>
  <c r="AC337" i="46"/>
  <c r="AD337" i="46"/>
  <c r="AC338" i="46"/>
  <c r="AD338" i="46"/>
  <c r="AC339" i="46"/>
  <c r="AD339" i="46"/>
  <c r="AC340" i="46"/>
  <c r="AD340" i="46"/>
  <c r="AC341" i="46"/>
  <c r="AD341" i="46"/>
  <c r="AC342" i="46"/>
  <c r="AD342" i="46"/>
  <c r="AC343" i="46"/>
  <c r="AD343" i="46"/>
  <c r="AC344" i="46"/>
  <c r="AD344" i="46"/>
  <c r="AC345" i="46"/>
  <c r="AD345" i="46"/>
  <c r="AC346" i="46"/>
  <c r="AD346" i="46"/>
  <c r="AC347" i="46"/>
  <c r="AD347" i="46"/>
  <c r="AC348" i="46"/>
  <c r="AD348" i="46"/>
  <c r="AC349" i="46"/>
  <c r="AD349" i="46"/>
  <c r="AC350" i="46"/>
  <c r="AD350" i="46"/>
  <c r="AC351" i="46"/>
  <c r="AD351" i="46"/>
  <c r="AC352" i="46"/>
  <c r="AD352" i="46"/>
  <c r="AC353" i="46"/>
  <c r="AD353" i="46"/>
  <c r="AC354" i="46"/>
  <c r="AD354" i="46"/>
  <c r="AC355" i="46"/>
  <c r="AD355" i="46"/>
  <c r="AC356" i="46"/>
  <c r="AD356" i="46"/>
  <c r="AC357" i="46"/>
  <c r="AD357" i="46"/>
  <c r="AC358" i="46"/>
  <c r="AD358" i="46"/>
  <c r="AC359" i="46"/>
  <c r="AD359" i="46"/>
  <c r="AC360" i="46"/>
  <c r="AD360" i="46"/>
  <c r="AC361" i="46"/>
  <c r="AD361" i="46"/>
  <c r="AC362" i="46"/>
  <c r="AD362" i="46"/>
  <c r="AC363" i="46"/>
  <c r="AD363" i="46"/>
  <c r="AC364" i="46"/>
  <c r="AD364" i="46"/>
  <c r="AC365" i="46"/>
  <c r="AD365" i="46"/>
  <c r="AC366" i="46"/>
  <c r="AD366" i="46"/>
  <c r="AC367" i="46"/>
  <c r="AD367" i="46"/>
  <c r="AC368" i="46"/>
  <c r="AD368" i="46"/>
  <c r="AC369" i="46"/>
  <c r="AD369" i="46"/>
  <c r="AC370" i="46"/>
  <c r="AD370" i="46"/>
  <c r="AC371" i="46"/>
  <c r="AD371" i="46"/>
  <c r="AC372" i="46"/>
  <c r="AD372" i="46"/>
  <c r="AC373" i="46"/>
  <c r="AD373" i="46"/>
  <c r="AC374" i="46"/>
  <c r="AD374" i="46"/>
  <c r="AC375" i="46"/>
  <c r="AD375" i="46"/>
  <c r="AC376" i="46"/>
  <c r="AD376" i="46"/>
  <c r="AC377" i="46"/>
  <c r="AD377" i="46"/>
  <c r="AC378" i="46"/>
  <c r="AD378" i="46"/>
  <c r="AC379" i="46"/>
  <c r="AD379" i="46"/>
  <c r="AC380" i="46"/>
  <c r="AD380" i="46"/>
  <c r="AC381" i="46"/>
  <c r="AD381" i="46"/>
  <c r="AC382" i="46"/>
  <c r="AD382" i="46"/>
  <c r="AC383" i="46"/>
  <c r="AD383" i="46"/>
  <c r="AC384" i="46"/>
  <c r="AD384" i="46"/>
  <c r="AC385" i="46"/>
  <c r="AD385" i="46"/>
  <c r="AC386" i="46"/>
  <c r="AD386" i="46"/>
  <c r="AC387" i="46"/>
  <c r="AD387" i="46"/>
  <c r="AC388" i="46"/>
  <c r="AD388" i="46"/>
  <c r="AC389" i="46"/>
  <c r="AD389" i="46"/>
  <c r="AC390" i="46"/>
  <c r="AD390" i="46"/>
  <c r="AC391" i="46"/>
  <c r="AD391" i="46"/>
  <c r="AC392" i="46"/>
  <c r="AD392" i="46"/>
  <c r="AC393" i="46"/>
  <c r="AD393" i="46"/>
  <c r="AC394" i="46"/>
  <c r="AD394" i="46"/>
  <c r="AC395" i="46"/>
  <c r="AD395" i="46"/>
  <c r="AC396" i="46"/>
  <c r="AD396" i="46"/>
  <c r="AC398" i="46"/>
  <c r="AD398" i="46"/>
  <c r="AC421" i="46"/>
  <c r="AD421" i="46"/>
  <c r="AC422" i="46"/>
  <c r="AD422" i="46"/>
  <c r="AC423" i="46"/>
  <c r="AD423" i="46"/>
  <c r="AC424" i="46"/>
  <c r="AD424" i="46"/>
  <c r="AC425" i="46"/>
  <c r="AD425" i="46"/>
  <c r="AC426" i="46"/>
  <c r="AD426" i="46"/>
  <c r="AC427" i="46"/>
  <c r="AD427" i="46"/>
  <c r="AC428" i="46"/>
  <c r="AD428" i="46"/>
  <c r="AC429" i="46"/>
  <c r="AD429" i="46"/>
  <c r="AC430" i="46"/>
  <c r="AD430" i="46"/>
  <c r="AC431" i="46"/>
  <c r="AD431" i="46"/>
  <c r="AC432" i="46"/>
  <c r="AD432" i="46"/>
  <c r="AC433" i="46"/>
  <c r="AD433" i="46"/>
  <c r="AC434" i="46"/>
  <c r="AD434" i="46"/>
  <c r="AC439" i="46"/>
  <c r="AD439" i="46"/>
  <c r="AC440" i="46"/>
  <c r="AD440" i="46"/>
  <c r="AD186" i="46"/>
  <c r="AC186" i="46"/>
  <c r="AD82" i="46"/>
  <c r="AD83" i="46"/>
  <c r="AD84" i="46"/>
  <c r="AD85" i="46"/>
  <c r="AD86" i="46"/>
  <c r="AD87" i="46"/>
  <c r="AD88" i="46"/>
  <c r="AD89" i="46"/>
  <c r="AD90" i="46"/>
  <c r="AD91" i="46"/>
  <c r="AD92" i="46"/>
  <c r="AD93" i="46"/>
  <c r="AD94" i="46"/>
  <c r="AD95" i="46"/>
  <c r="AD96" i="46"/>
  <c r="AD97" i="46"/>
  <c r="AD98" i="46"/>
  <c r="AD99" i="46"/>
  <c r="AD100" i="46"/>
  <c r="AD101" i="46"/>
  <c r="AD102" i="46"/>
  <c r="AD103" i="46"/>
  <c r="AD104" i="46"/>
  <c r="AD105" i="46"/>
  <c r="AD106" i="46"/>
  <c r="AD107" i="46"/>
  <c r="AD108" i="46"/>
  <c r="AD109" i="46"/>
  <c r="AD110" i="46"/>
  <c r="AD111" i="46"/>
  <c r="AD112" i="46"/>
  <c r="AD113" i="46"/>
  <c r="AD114" i="46"/>
  <c r="AD115" i="46"/>
  <c r="AD116" i="46"/>
  <c r="AD117" i="46"/>
  <c r="AD118" i="46"/>
  <c r="AD119" i="46"/>
  <c r="AD120" i="46"/>
  <c r="AD121" i="46"/>
  <c r="AD172" i="46"/>
  <c r="AD173" i="46"/>
  <c r="AD174" i="46"/>
  <c r="AD175" i="46"/>
  <c r="AF187" i="66" l="1"/>
  <c r="AG187" i="66"/>
  <c r="AF188" i="66"/>
  <c r="AG188" i="66"/>
  <c r="AF189" i="66"/>
  <c r="AG189" i="66"/>
  <c r="AF190" i="66"/>
  <c r="AG190" i="66"/>
  <c r="AF191" i="66"/>
  <c r="AG191" i="66"/>
  <c r="AF192" i="66"/>
  <c r="AG192" i="66"/>
  <c r="AF193" i="66"/>
  <c r="AG193" i="66"/>
  <c r="AF194" i="66"/>
  <c r="AG194" i="66"/>
  <c r="AF195" i="66"/>
  <c r="AG195" i="66"/>
  <c r="AF196" i="66"/>
  <c r="AG196" i="66"/>
  <c r="AF197" i="66"/>
  <c r="AG197" i="66"/>
  <c r="AF198" i="66"/>
  <c r="AG198" i="66"/>
  <c r="AF199" i="66"/>
  <c r="AG199" i="66"/>
  <c r="AF200" i="66"/>
  <c r="AG200" i="66"/>
  <c r="AF201" i="66"/>
  <c r="AG201" i="66"/>
  <c r="AF202" i="66"/>
  <c r="AG202" i="66"/>
  <c r="AF203" i="66"/>
  <c r="AG203" i="66"/>
  <c r="AF204" i="66"/>
  <c r="AG204" i="66"/>
  <c r="AF205" i="66"/>
  <c r="AG205" i="66"/>
  <c r="AF206" i="66"/>
  <c r="AG206" i="66"/>
  <c r="AF207" i="66"/>
  <c r="AG207" i="66"/>
  <c r="AF208" i="66"/>
  <c r="AG208" i="66"/>
  <c r="AF209" i="66"/>
  <c r="AG209" i="66"/>
  <c r="AF210" i="66"/>
  <c r="AG210" i="66"/>
  <c r="AF211" i="66"/>
  <c r="AG211" i="66"/>
  <c r="AF212" i="66"/>
  <c r="AG212" i="66"/>
  <c r="AF213" i="66"/>
  <c r="AG213" i="66"/>
  <c r="AF214" i="66"/>
  <c r="AG214" i="66"/>
  <c r="AF215" i="66"/>
  <c r="AG215" i="66"/>
  <c r="AF216" i="66"/>
  <c r="AG216" i="66"/>
  <c r="AF217" i="66"/>
  <c r="AG217" i="66"/>
  <c r="AF218" i="66"/>
  <c r="AG218" i="66"/>
  <c r="AF219" i="66"/>
  <c r="AG219" i="66"/>
  <c r="AF220" i="66"/>
  <c r="AG220" i="66"/>
  <c r="AF221" i="66"/>
  <c r="AG221" i="66"/>
  <c r="AF222" i="66"/>
  <c r="AG222" i="66"/>
  <c r="AF223" i="66"/>
  <c r="AG223" i="66"/>
  <c r="AF224" i="66"/>
  <c r="AG224" i="66"/>
  <c r="AF225" i="66"/>
  <c r="AG225" i="66"/>
  <c r="AF226" i="66"/>
  <c r="AG226" i="66"/>
  <c r="AF227" i="66"/>
  <c r="AG227" i="66"/>
  <c r="AF228" i="66"/>
  <c r="AG228" i="66"/>
  <c r="AF229" i="66"/>
  <c r="AG229" i="66"/>
  <c r="AF230" i="66"/>
  <c r="AG230" i="66"/>
  <c r="AF231" i="66"/>
  <c r="AG231" i="66"/>
  <c r="AF232" i="66"/>
  <c r="AG232" i="66"/>
  <c r="AF233" i="66"/>
  <c r="AG233" i="66"/>
  <c r="AF234" i="66"/>
  <c r="AG234" i="66"/>
  <c r="AF235" i="66"/>
  <c r="AG235" i="66"/>
  <c r="AF236" i="66"/>
  <c r="AG236" i="66"/>
  <c r="AF237" i="66"/>
  <c r="AG237" i="66"/>
  <c r="AF238" i="66"/>
  <c r="AG238" i="66"/>
  <c r="AF239" i="66"/>
  <c r="AG239" i="66"/>
  <c r="AF240" i="66"/>
  <c r="AG240" i="66"/>
  <c r="AF241" i="66"/>
  <c r="AG241" i="66"/>
  <c r="AF242" i="66"/>
  <c r="AG242" i="66"/>
  <c r="AF243" i="66"/>
  <c r="AG243" i="66"/>
  <c r="AF244" i="66"/>
  <c r="AG244" i="66"/>
  <c r="AF245" i="66"/>
  <c r="AG245" i="66"/>
  <c r="AF246" i="66"/>
  <c r="AG246" i="66"/>
  <c r="AF247" i="66"/>
  <c r="AG247" i="66"/>
  <c r="AF248" i="66"/>
  <c r="AG248" i="66"/>
  <c r="AF249" i="66"/>
  <c r="AG249" i="66"/>
  <c r="AF250" i="66"/>
  <c r="AG250" i="66"/>
  <c r="AF251" i="66"/>
  <c r="AG251" i="66"/>
  <c r="AF252" i="66"/>
  <c r="AG252" i="66"/>
  <c r="AF253" i="66"/>
  <c r="AG253" i="66"/>
  <c r="AF254" i="66"/>
  <c r="AG254" i="66"/>
  <c r="AF255" i="66"/>
  <c r="AG255" i="66"/>
  <c r="AF256" i="66"/>
  <c r="AG256" i="66"/>
  <c r="AF257" i="66"/>
  <c r="AG257" i="66"/>
  <c r="AF258" i="66"/>
  <c r="AG258" i="66"/>
  <c r="AF259" i="66"/>
  <c r="AG259" i="66"/>
  <c r="AF260" i="66"/>
  <c r="AG260" i="66"/>
  <c r="AF261" i="66"/>
  <c r="AG261" i="66"/>
  <c r="AF262" i="66"/>
  <c r="AG262" i="66"/>
  <c r="AF263" i="66"/>
  <c r="AG263" i="66"/>
  <c r="AF264" i="66"/>
  <c r="AG264" i="66"/>
  <c r="AF265" i="66"/>
  <c r="AG265" i="66"/>
  <c r="AF266" i="66"/>
  <c r="AG266" i="66"/>
  <c r="AF267" i="66"/>
  <c r="AG267" i="66"/>
  <c r="AF268" i="66"/>
  <c r="AG268" i="66"/>
  <c r="AF269" i="66"/>
  <c r="AG269" i="66"/>
  <c r="AF270" i="66"/>
  <c r="AG270" i="66"/>
  <c r="AF271" i="66"/>
  <c r="AG271" i="66"/>
  <c r="AF272" i="66"/>
  <c r="AG272" i="66"/>
  <c r="AF273" i="66"/>
  <c r="AG273" i="66"/>
  <c r="AF274" i="66"/>
  <c r="AG274" i="66"/>
  <c r="AF275" i="66"/>
  <c r="AG275" i="66"/>
  <c r="AF276" i="66"/>
  <c r="AG276" i="66"/>
  <c r="AF277" i="66"/>
  <c r="AG277" i="66"/>
  <c r="AF278" i="66"/>
  <c r="AG278" i="66"/>
  <c r="AF279" i="66"/>
  <c r="AG279" i="66"/>
  <c r="AF280" i="66"/>
  <c r="AG280" i="66"/>
  <c r="AF290" i="66"/>
  <c r="AG290" i="66"/>
  <c r="AF291" i="66"/>
  <c r="AG291" i="66"/>
  <c r="AF292" i="66"/>
  <c r="AG292" i="66"/>
  <c r="AF293" i="66"/>
  <c r="AG293" i="66"/>
  <c r="AF294" i="66"/>
  <c r="AG294" i="66"/>
  <c r="AF295" i="66"/>
  <c r="AG295" i="66"/>
  <c r="AF296" i="66"/>
  <c r="AG296" i="66"/>
  <c r="AF297" i="66"/>
  <c r="AG297" i="66"/>
  <c r="AF298" i="66"/>
  <c r="AG298" i="66"/>
  <c r="AF299" i="66"/>
  <c r="AG299" i="66"/>
  <c r="AF300" i="66"/>
  <c r="AG300" i="66"/>
  <c r="AF301" i="66"/>
  <c r="AG301" i="66"/>
  <c r="AF302" i="66"/>
  <c r="AG302" i="66"/>
  <c r="AF303" i="66"/>
  <c r="AG303" i="66"/>
  <c r="AF304" i="66"/>
  <c r="AG304" i="66"/>
  <c r="AF305" i="66"/>
  <c r="AG305" i="66"/>
  <c r="AF306" i="66"/>
  <c r="AG306" i="66"/>
  <c r="AF307" i="66"/>
  <c r="AG307" i="66"/>
  <c r="AF308" i="66"/>
  <c r="AG308" i="66"/>
  <c r="AF309" i="66"/>
  <c r="AG309" i="66"/>
  <c r="AF310" i="66"/>
  <c r="AG310" i="66"/>
  <c r="AF311" i="66"/>
  <c r="AG311" i="66"/>
  <c r="AF312" i="66"/>
  <c r="AG312" i="66"/>
  <c r="AF313" i="66"/>
  <c r="AG313" i="66"/>
  <c r="AF314" i="66"/>
  <c r="AG314" i="66"/>
  <c r="AF315" i="66"/>
  <c r="AG315" i="66"/>
  <c r="AF317" i="66"/>
  <c r="AG317" i="66"/>
  <c r="AF318" i="66"/>
  <c r="AG318" i="66"/>
  <c r="AF319" i="66"/>
  <c r="AG319" i="66"/>
  <c r="AF320" i="66"/>
  <c r="AG320" i="66"/>
  <c r="AF321" i="66"/>
  <c r="AG321" i="66"/>
  <c r="AF322" i="66"/>
  <c r="AG322" i="66"/>
  <c r="AF323" i="66"/>
  <c r="AG323" i="66"/>
  <c r="AF324" i="66"/>
  <c r="AG324" i="66"/>
  <c r="AF325" i="66"/>
  <c r="AG325" i="66"/>
  <c r="AF326" i="66"/>
  <c r="AG326" i="66"/>
  <c r="AF327" i="66"/>
  <c r="AG327" i="66"/>
  <c r="AF328" i="66"/>
  <c r="AG328" i="66"/>
  <c r="AF329" i="66"/>
  <c r="AG329" i="66"/>
  <c r="AF330" i="66"/>
  <c r="AG330" i="66"/>
  <c r="AF331" i="66"/>
  <c r="AG331" i="66"/>
  <c r="AF332" i="66"/>
  <c r="AG332" i="66"/>
  <c r="AF333" i="66"/>
  <c r="AG333" i="66"/>
  <c r="AF334" i="66"/>
  <c r="AG334" i="66"/>
  <c r="AF335" i="66"/>
  <c r="AG335" i="66"/>
  <c r="AF336" i="66"/>
  <c r="AG336" i="66"/>
  <c r="AF337" i="66"/>
  <c r="AG337" i="66"/>
  <c r="AF338" i="66"/>
  <c r="AG338" i="66"/>
  <c r="AF339" i="66"/>
  <c r="AG339" i="66"/>
  <c r="AF340" i="66"/>
  <c r="AG340" i="66"/>
  <c r="AF341" i="66"/>
  <c r="AG341" i="66"/>
  <c r="AF342" i="66"/>
  <c r="AG342" i="66"/>
  <c r="AF343" i="66"/>
  <c r="AG343" i="66"/>
  <c r="AF344" i="66"/>
  <c r="AG344" i="66"/>
  <c r="AF345" i="66"/>
  <c r="AG345" i="66"/>
  <c r="AF346" i="66"/>
  <c r="AG346" i="66"/>
  <c r="AF347" i="66"/>
  <c r="AG347" i="66"/>
  <c r="AF348" i="66"/>
  <c r="AG348" i="66"/>
  <c r="AF349" i="66"/>
  <c r="AG349" i="66"/>
  <c r="AF350" i="66"/>
  <c r="AG350" i="66"/>
  <c r="AF351" i="66"/>
  <c r="AG351" i="66"/>
  <c r="AF352" i="66"/>
  <c r="AG352" i="66"/>
  <c r="AF353" i="66"/>
  <c r="AG353" i="66"/>
  <c r="AF354" i="66"/>
  <c r="AG354" i="66"/>
  <c r="AF355" i="66"/>
  <c r="AG355" i="66"/>
  <c r="AF356" i="66"/>
  <c r="AG356" i="66"/>
  <c r="AF357" i="66"/>
  <c r="AG357" i="66"/>
  <c r="AF358" i="66"/>
  <c r="AG358" i="66"/>
  <c r="AF359" i="66"/>
  <c r="AG359" i="66"/>
  <c r="AF360" i="66"/>
  <c r="AG360" i="66"/>
  <c r="AF361" i="66"/>
  <c r="AG361" i="66"/>
  <c r="AF362" i="66"/>
  <c r="AG362" i="66"/>
  <c r="AF363" i="66"/>
  <c r="AG363" i="66"/>
  <c r="AF364" i="66"/>
  <c r="AG364" i="66"/>
  <c r="AF365" i="66"/>
  <c r="AG365" i="66"/>
  <c r="AF366" i="66"/>
  <c r="AG366" i="66"/>
  <c r="AF367" i="66"/>
  <c r="AG367" i="66"/>
  <c r="AF368" i="66"/>
  <c r="AG368" i="66"/>
  <c r="AF369" i="66"/>
  <c r="AG369" i="66"/>
  <c r="AF370" i="66"/>
  <c r="AG370" i="66"/>
  <c r="AF371" i="66"/>
  <c r="AG371" i="66"/>
  <c r="AF372" i="66"/>
  <c r="AG372" i="66"/>
  <c r="AF373" i="66"/>
  <c r="AG373" i="66"/>
  <c r="AF374" i="66"/>
  <c r="AG374" i="66"/>
  <c r="AF375" i="66"/>
  <c r="AG375" i="66"/>
  <c r="AF376" i="66"/>
  <c r="AG376" i="66"/>
  <c r="AF377" i="66"/>
  <c r="AG377" i="66"/>
  <c r="AF378" i="66"/>
  <c r="AG378" i="66"/>
  <c r="AF379" i="66"/>
  <c r="AG379" i="66"/>
  <c r="AF380" i="66"/>
  <c r="AG380" i="66"/>
  <c r="AF381" i="66"/>
  <c r="AG381" i="66"/>
  <c r="AF382" i="66"/>
  <c r="AG382" i="66"/>
  <c r="AF383" i="66"/>
  <c r="AG383" i="66"/>
  <c r="AF384" i="66"/>
  <c r="AG384" i="66"/>
  <c r="AF385" i="66"/>
  <c r="AG385" i="66"/>
  <c r="AF386" i="66"/>
  <c r="AG386" i="66"/>
  <c r="AF387" i="66"/>
  <c r="AG387" i="66"/>
  <c r="AF388" i="66"/>
  <c r="AG388" i="66"/>
  <c r="AF389" i="66"/>
  <c r="AG389" i="66"/>
  <c r="AF390" i="66"/>
  <c r="AG390" i="66"/>
  <c r="AF391" i="66"/>
  <c r="AG391" i="66"/>
  <c r="AF392" i="66"/>
  <c r="AG392" i="66"/>
  <c r="AF393" i="66"/>
  <c r="AG393" i="66"/>
  <c r="AF394" i="66"/>
  <c r="AG394" i="66"/>
  <c r="AF395" i="66"/>
  <c r="AG395" i="66"/>
  <c r="AF396" i="66"/>
  <c r="AG396" i="66"/>
  <c r="AF398" i="66"/>
  <c r="AG398" i="66"/>
  <c r="AF420" i="66"/>
  <c r="AG420" i="66"/>
  <c r="AF421" i="66"/>
  <c r="AG421" i="66"/>
  <c r="AF422" i="66"/>
  <c r="AG422" i="66"/>
  <c r="AF423" i="66"/>
  <c r="AG423" i="66"/>
  <c r="AF424" i="66"/>
  <c r="AG424" i="66"/>
  <c r="AF425" i="66"/>
  <c r="AG425" i="66"/>
  <c r="AF426" i="66"/>
  <c r="AG426" i="66"/>
  <c r="AF427" i="66"/>
  <c r="AG427" i="66"/>
  <c r="AF428" i="66"/>
  <c r="AG428" i="66"/>
  <c r="AF429" i="66"/>
  <c r="AG429" i="66"/>
  <c r="AF430" i="66"/>
  <c r="AG430" i="66"/>
  <c r="AF431" i="66"/>
  <c r="AG431" i="66"/>
  <c r="AF432" i="66"/>
  <c r="AG432" i="66"/>
  <c r="AF433" i="66"/>
  <c r="AG433" i="66"/>
  <c r="AF434" i="66"/>
  <c r="AG434" i="66"/>
  <c r="AF439" i="66"/>
  <c r="AG439" i="66"/>
  <c r="AF440" i="66"/>
  <c r="AG440" i="66"/>
  <c r="AF441" i="66"/>
  <c r="AG441" i="66"/>
  <c r="AF442" i="66"/>
  <c r="AG442" i="66"/>
  <c r="AF443" i="66"/>
  <c r="AG443" i="66"/>
  <c r="AF444" i="66"/>
  <c r="AG444" i="66"/>
  <c r="AF445" i="66"/>
  <c r="AG445" i="66"/>
  <c r="AG186" i="66"/>
  <c r="AF186" i="66"/>
  <c r="AG181" i="66"/>
  <c r="AF181" i="66"/>
  <c r="AG178" i="66"/>
  <c r="AF178" i="66"/>
  <c r="AF22" i="66"/>
  <c r="AG22" i="66"/>
  <c r="AF23" i="66"/>
  <c r="AG23" i="66"/>
  <c r="AF24" i="66"/>
  <c r="AG24" i="66"/>
  <c r="AF25" i="66"/>
  <c r="AG25" i="66"/>
  <c r="AF26" i="66"/>
  <c r="AG26" i="66"/>
  <c r="AF27" i="66"/>
  <c r="AG27" i="66"/>
  <c r="AF28" i="66"/>
  <c r="AG28" i="66"/>
  <c r="AF29" i="66"/>
  <c r="AG29" i="66"/>
  <c r="AF30" i="66"/>
  <c r="AG30" i="66"/>
  <c r="AF31" i="66"/>
  <c r="AG31" i="66"/>
  <c r="AF32" i="66"/>
  <c r="AG32" i="66"/>
  <c r="AF33" i="66"/>
  <c r="AG33" i="66"/>
  <c r="AF34" i="66"/>
  <c r="AG34" i="66"/>
  <c r="AF35" i="66"/>
  <c r="AG35" i="66"/>
  <c r="AF36" i="66"/>
  <c r="AG36" i="66"/>
  <c r="AF37" i="66"/>
  <c r="AG37" i="66"/>
  <c r="AF38" i="66"/>
  <c r="AG38" i="66"/>
  <c r="AF39" i="66"/>
  <c r="AG39" i="66"/>
  <c r="AF40" i="66"/>
  <c r="AG40" i="66"/>
  <c r="AF41" i="66"/>
  <c r="AG41" i="66"/>
  <c r="AF42" i="66"/>
  <c r="AG42" i="66"/>
  <c r="AF43" i="66"/>
  <c r="AG43" i="66"/>
  <c r="AF44" i="66"/>
  <c r="AG44" i="66"/>
  <c r="AF45" i="66"/>
  <c r="AG45" i="66"/>
  <c r="AF46" i="66"/>
  <c r="AG46" i="66"/>
  <c r="AF49" i="66"/>
  <c r="AG49" i="66"/>
  <c r="AF50" i="66"/>
  <c r="AG50" i="66"/>
  <c r="AF51" i="66"/>
  <c r="AG51" i="66"/>
  <c r="AF52" i="66"/>
  <c r="AG52" i="66"/>
  <c r="AF53" i="66"/>
  <c r="AG53" i="66"/>
  <c r="AF54" i="66"/>
  <c r="AG54" i="66"/>
  <c r="AF55" i="66"/>
  <c r="AG55" i="66"/>
  <c r="AF56" i="66"/>
  <c r="AG56" i="66"/>
  <c r="AF57" i="66"/>
  <c r="AG57" i="66"/>
  <c r="AF58" i="66"/>
  <c r="AG58" i="66"/>
  <c r="AF59" i="66"/>
  <c r="AG59" i="66"/>
  <c r="AF60" i="66"/>
  <c r="AG60" i="66"/>
  <c r="AF61" i="66"/>
  <c r="AG61" i="66"/>
  <c r="AF62" i="66"/>
  <c r="AG62" i="66"/>
  <c r="AF63" i="66"/>
  <c r="AG63" i="66"/>
  <c r="AF64" i="66"/>
  <c r="AG64" i="66"/>
  <c r="AF65" i="66"/>
  <c r="AG65" i="66"/>
  <c r="AF66" i="66"/>
  <c r="AG66" i="66"/>
  <c r="AF67" i="66"/>
  <c r="AG67" i="66"/>
  <c r="AF68" i="66"/>
  <c r="AG68" i="66"/>
  <c r="AF69" i="66"/>
  <c r="AG69" i="66"/>
  <c r="AF70" i="66"/>
  <c r="AG70" i="66"/>
  <c r="AF71" i="66"/>
  <c r="AG71" i="66"/>
  <c r="AF72" i="66"/>
  <c r="AG72" i="66"/>
  <c r="AF73" i="66"/>
  <c r="AG73" i="66"/>
  <c r="AF74" i="66"/>
  <c r="AG74" i="66"/>
  <c r="AF75" i="66"/>
  <c r="AG75" i="66"/>
  <c r="AF76" i="66"/>
  <c r="AG76" i="66"/>
  <c r="AF77" i="66"/>
  <c r="AG77" i="66"/>
  <c r="AF78" i="66"/>
  <c r="AG78" i="66"/>
  <c r="AF79" i="66"/>
  <c r="AG79" i="66"/>
  <c r="AF80" i="66"/>
  <c r="AG80" i="66"/>
  <c r="AF81" i="66"/>
  <c r="AG81" i="66"/>
  <c r="AF82" i="66"/>
  <c r="AG82" i="66"/>
  <c r="AF83" i="66"/>
  <c r="AG83" i="66"/>
  <c r="AF84" i="66"/>
  <c r="AG84" i="66"/>
  <c r="AF85" i="66"/>
  <c r="AG85" i="66"/>
  <c r="AF86" i="66"/>
  <c r="AG86" i="66"/>
  <c r="AF87" i="66"/>
  <c r="AG87" i="66"/>
  <c r="AF88" i="66"/>
  <c r="AG88" i="66"/>
  <c r="AF89" i="66"/>
  <c r="AG89" i="66"/>
  <c r="AF90" i="66"/>
  <c r="AG90" i="66"/>
  <c r="AF91" i="66"/>
  <c r="AG91" i="66"/>
  <c r="AF92" i="66"/>
  <c r="AG92" i="66"/>
  <c r="AF93" i="66"/>
  <c r="AG93" i="66"/>
  <c r="AF94" i="66"/>
  <c r="AG94" i="66"/>
  <c r="AF95" i="66"/>
  <c r="AG95" i="66"/>
  <c r="AF96" i="66"/>
  <c r="AG96" i="66"/>
  <c r="AF97" i="66"/>
  <c r="AG97" i="66"/>
  <c r="AF98" i="66"/>
  <c r="AG98" i="66"/>
  <c r="AF99" i="66"/>
  <c r="AG99" i="66"/>
  <c r="AF100" i="66"/>
  <c r="AG100" i="66"/>
  <c r="AF101" i="66"/>
  <c r="AG101" i="66"/>
  <c r="AF102" i="66"/>
  <c r="AG102" i="66"/>
  <c r="AF103" i="66"/>
  <c r="AG103" i="66"/>
  <c r="AF104" i="66"/>
  <c r="AG104" i="66"/>
  <c r="AF105" i="66"/>
  <c r="AG105" i="66"/>
  <c r="AF106" i="66"/>
  <c r="AG106" i="66"/>
  <c r="AF107" i="66"/>
  <c r="AG107" i="66"/>
  <c r="AF108" i="66"/>
  <c r="AG108" i="66"/>
  <c r="AF109" i="66"/>
  <c r="AG109" i="66"/>
  <c r="AF110" i="66"/>
  <c r="AG110" i="66"/>
  <c r="AF111" i="66"/>
  <c r="AG111" i="66"/>
  <c r="AF112" i="66"/>
  <c r="AG112" i="66"/>
  <c r="AF113" i="66"/>
  <c r="AG113" i="66"/>
  <c r="AF114" i="66"/>
  <c r="AG114" i="66"/>
  <c r="AF115" i="66"/>
  <c r="AG115" i="66"/>
  <c r="AF116" i="66"/>
  <c r="AG116" i="66"/>
  <c r="AF117" i="66"/>
  <c r="AG117" i="66"/>
  <c r="AF118" i="66"/>
  <c r="AG118" i="66"/>
  <c r="AF119" i="66"/>
  <c r="AG119" i="66"/>
  <c r="AF120" i="66"/>
  <c r="AG120" i="66"/>
  <c r="AF121" i="66"/>
  <c r="AG121" i="66"/>
  <c r="AF123" i="66"/>
  <c r="AG123" i="66"/>
  <c r="AF124" i="66"/>
  <c r="AG124" i="66"/>
  <c r="AF125" i="66"/>
  <c r="AG125" i="66"/>
  <c r="AF126" i="66"/>
  <c r="AG126" i="66"/>
  <c r="AF127" i="66"/>
  <c r="AG127" i="66"/>
  <c r="AF128" i="66"/>
  <c r="AG128" i="66"/>
  <c r="AF129" i="66"/>
  <c r="AG129" i="66"/>
  <c r="AF130" i="66"/>
  <c r="AG130" i="66"/>
  <c r="AF131" i="66"/>
  <c r="AG131" i="66"/>
  <c r="AF132" i="66"/>
  <c r="AG132" i="66"/>
  <c r="AF133" i="66"/>
  <c r="AG133" i="66"/>
  <c r="AF134" i="66"/>
  <c r="AG134" i="66"/>
  <c r="AF135" i="66"/>
  <c r="AG135" i="66"/>
  <c r="AF136" i="66"/>
  <c r="AG136" i="66"/>
  <c r="AF137" i="66"/>
  <c r="AG137" i="66"/>
  <c r="AF141" i="66"/>
  <c r="AG141" i="66"/>
  <c r="AF142" i="66"/>
  <c r="AG142" i="66"/>
  <c r="AF143" i="66"/>
  <c r="AG143" i="66"/>
  <c r="AF144" i="66"/>
  <c r="AG144" i="66"/>
  <c r="AF145" i="66"/>
  <c r="AG145" i="66"/>
  <c r="AF146" i="66"/>
  <c r="AG146" i="66"/>
  <c r="AF147" i="66"/>
  <c r="AG147" i="66"/>
  <c r="AF148" i="66"/>
  <c r="AG148" i="66"/>
  <c r="AF149" i="66"/>
  <c r="AG149" i="66"/>
  <c r="AF150" i="66"/>
  <c r="AG150" i="66"/>
  <c r="AF151" i="66"/>
  <c r="AG151" i="66"/>
  <c r="AF152" i="66"/>
  <c r="AG152" i="66"/>
  <c r="AF153" i="66"/>
  <c r="AG153" i="66"/>
  <c r="AF154" i="66"/>
  <c r="AG154" i="66"/>
  <c r="AF155" i="66"/>
  <c r="AG155" i="66"/>
  <c r="AF156" i="66"/>
  <c r="AG156" i="66"/>
  <c r="AF157" i="66"/>
  <c r="AG157" i="66"/>
  <c r="AF158" i="66"/>
  <c r="AG158" i="66"/>
  <c r="AF159" i="66"/>
  <c r="AG159" i="66"/>
  <c r="AF160" i="66"/>
  <c r="AG160" i="66"/>
  <c r="AF161" i="66"/>
  <c r="AG161" i="66"/>
  <c r="AF162" i="66"/>
  <c r="AG162" i="66"/>
  <c r="AF163" i="66"/>
  <c r="AG163" i="66"/>
  <c r="AF164" i="66"/>
  <c r="AG164" i="66"/>
  <c r="AF165" i="66"/>
  <c r="AG165" i="66"/>
  <c r="AF166" i="66"/>
  <c r="AG166" i="66"/>
  <c r="AF167" i="66"/>
  <c r="AG167" i="66"/>
  <c r="AF168" i="66"/>
  <c r="AG168" i="66"/>
  <c r="AF169" i="66"/>
  <c r="AG169" i="66"/>
  <c r="AF170" i="66"/>
  <c r="AG170" i="66"/>
  <c r="AF172" i="66"/>
  <c r="AG172" i="66"/>
  <c r="AF173" i="66"/>
  <c r="AG173" i="66"/>
  <c r="AF174" i="66"/>
  <c r="AG174" i="66"/>
  <c r="AF175" i="66"/>
  <c r="AG175" i="66"/>
  <c r="AM188" i="66"/>
  <c r="AM190" i="66"/>
  <c r="AL198" i="66"/>
  <c r="AM199" i="66"/>
  <c r="AM206" i="66"/>
  <c r="AL211" i="66"/>
  <c r="AM212" i="66"/>
  <c r="AL269" i="66"/>
  <c r="AL276" i="66"/>
  <c r="AM294" i="66"/>
  <c r="AM297" i="66"/>
  <c r="AM301" i="66"/>
  <c r="AM305" i="66"/>
  <c r="AM308" i="66"/>
  <c r="AL309" i="66"/>
  <c r="AL315" i="66"/>
  <c r="AM317" i="66"/>
  <c r="AL321" i="66"/>
  <c r="AM324" i="66"/>
  <c r="AM325" i="66"/>
  <c r="AL329" i="66"/>
  <c r="AM332" i="66"/>
  <c r="AM333" i="66"/>
  <c r="AL337" i="66"/>
  <c r="AM340" i="66"/>
  <c r="AM341" i="66"/>
  <c r="AL345" i="66"/>
  <c r="AM348" i="66"/>
  <c r="AM349" i="66"/>
  <c r="AL353" i="66"/>
  <c r="AM356" i="66"/>
  <c r="AM357" i="66"/>
  <c r="AL361" i="66"/>
  <c r="AM364" i="66"/>
  <c r="AL365" i="66"/>
  <c r="AM368" i="66"/>
  <c r="AL369" i="66"/>
  <c r="AL380" i="66"/>
  <c r="AL381" i="66"/>
  <c r="AM383" i="66"/>
  <c r="AM384" i="66"/>
  <c r="AM385" i="66"/>
  <c r="AL387" i="66"/>
  <c r="AL392" i="66"/>
  <c r="AL422" i="66"/>
  <c r="AL426" i="66"/>
  <c r="AL430" i="66"/>
  <c r="AM439" i="66"/>
  <c r="AL443" i="66"/>
  <c r="AL186" i="66"/>
  <c r="AM181" i="66"/>
  <c r="AL23" i="66"/>
  <c r="AL31" i="66"/>
  <c r="AL39" i="66"/>
  <c r="AM40" i="66"/>
  <c r="AM42" i="66"/>
  <c r="AM43" i="66"/>
  <c r="AM49" i="66"/>
  <c r="AM52" i="66"/>
  <c r="AM53" i="66"/>
  <c r="AM56" i="66"/>
  <c r="AM57" i="66"/>
  <c r="AM60" i="66"/>
  <c r="AM61" i="66"/>
  <c r="AM67" i="66"/>
  <c r="AM73" i="66"/>
  <c r="AM75" i="66"/>
  <c r="AM76" i="66"/>
  <c r="AM79" i="66"/>
  <c r="AM82" i="66"/>
  <c r="AM85" i="66"/>
  <c r="AM86" i="66"/>
  <c r="AM88" i="66"/>
  <c r="AM90" i="66"/>
  <c r="AL92" i="66"/>
  <c r="AM94" i="66"/>
  <c r="AL95" i="66"/>
  <c r="AL96" i="66"/>
  <c r="AM98" i="66"/>
  <c r="AM99" i="66"/>
  <c r="AL100" i="66"/>
  <c r="AM102" i="66"/>
  <c r="AL103" i="66"/>
  <c r="AL104" i="66"/>
  <c r="AM106" i="66"/>
  <c r="AM107" i="66"/>
  <c r="AL108" i="66"/>
  <c r="AM110" i="66"/>
  <c r="AM115" i="66"/>
  <c r="AM117" i="66"/>
  <c r="AM120" i="66"/>
  <c r="AM121" i="66"/>
  <c r="AM123" i="66"/>
  <c r="AM125" i="66"/>
  <c r="AM127" i="66"/>
  <c r="AM128" i="66"/>
  <c r="AM131" i="66"/>
  <c r="AM133" i="66"/>
  <c r="AM137" i="66"/>
  <c r="AM141" i="66"/>
  <c r="AM142" i="66"/>
  <c r="AM143" i="66"/>
  <c r="AM144" i="66"/>
  <c r="AM146" i="66"/>
  <c r="AM147" i="66"/>
  <c r="AM148" i="66"/>
  <c r="AM151" i="66"/>
  <c r="AM152" i="66"/>
  <c r="AM153" i="66"/>
  <c r="AM154" i="66"/>
  <c r="AM155" i="66"/>
  <c r="AL163" i="66"/>
  <c r="AL164" i="66"/>
  <c r="AL165" i="66"/>
  <c r="AL167" i="66"/>
  <c r="AL168" i="66"/>
  <c r="AL170" i="66"/>
  <c r="AL172" i="66"/>
  <c r="AL173" i="66"/>
  <c r="AK374" i="66"/>
  <c r="AK393" i="66"/>
  <c r="AJ441" i="66"/>
  <c r="AJ22" i="66"/>
  <c r="AJ26" i="66"/>
  <c r="AJ30" i="66"/>
  <c r="AK34" i="66"/>
  <c r="AK38" i="66"/>
  <c r="AJ57" i="66"/>
  <c r="AJ58" i="66"/>
  <c r="AJ65" i="66"/>
  <c r="AJ73" i="66"/>
  <c r="AK78" i="66"/>
  <c r="AK80" i="66"/>
  <c r="AK81" i="66"/>
  <c r="AK84" i="66"/>
  <c r="AK87" i="66"/>
  <c r="AK89" i="66"/>
  <c r="AK91" i="66"/>
  <c r="AK97" i="66"/>
  <c r="AK98" i="66"/>
  <c r="AK105" i="66"/>
  <c r="AK106" i="66"/>
  <c r="AJ112" i="66"/>
  <c r="AJ114" i="66"/>
  <c r="AJ115" i="66"/>
  <c r="AJ117" i="66"/>
  <c r="AJ119" i="66"/>
  <c r="AJ123" i="66"/>
  <c r="AJ124" i="66"/>
  <c r="AJ126" i="66"/>
  <c r="AJ128" i="66"/>
  <c r="AJ129" i="66"/>
  <c r="AJ131" i="66"/>
  <c r="AJ132" i="66"/>
  <c r="AJ133" i="66"/>
  <c r="AJ134" i="66"/>
  <c r="AK135" i="66"/>
  <c r="AJ141" i="66"/>
  <c r="AJ145" i="66"/>
  <c r="AJ147" i="66"/>
  <c r="AJ148" i="66"/>
  <c r="AJ151" i="66"/>
  <c r="AJ152" i="66"/>
  <c r="AJ155" i="66"/>
  <c r="AJ156" i="66"/>
  <c r="AJ159" i="66"/>
  <c r="AJ160" i="66"/>
  <c r="AK164" i="66"/>
  <c r="AK165" i="66"/>
  <c r="AK168" i="66"/>
  <c r="AK172" i="66"/>
  <c r="AK173" i="66"/>
  <c r="AJ21" i="66"/>
  <c r="AI187" i="66"/>
  <c r="AH257" i="66"/>
  <c r="AH263" i="66"/>
  <c r="AI317" i="66"/>
  <c r="AI318" i="66"/>
  <c r="AH330" i="66"/>
  <c r="AI333" i="66"/>
  <c r="AI334" i="66"/>
  <c r="AH346" i="66"/>
  <c r="AI349" i="66"/>
  <c r="AI350" i="66"/>
  <c r="AH362" i="66"/>
  <c r="AI365" i="66"/>
  <c r="AH366" i="66"/>
  <c r="AI369" i="66"/>
  <c r="AH370" i="66"/>
  <c r="AH392" i="66"/>
  <c r="AH35" i="66"/>
  <c r="AH39" i="66"/>
  <c r="AI44" i="66"/>
  <c r="AI51" i="66"/>
  <c r="AI58" i="66"/>
  <c r="AI59" i="66"/>
  <c r="AI65" i="66"/>
  <c r="AI66" i="66"/>
  <c r="AH71" i="66"/>
  <c r="AI74" i="66"/>
  <c r="AI75" i="66"/>
  <c r="AH96" i="66"/>
  <c r="AH97" i="66"/>
  <c r="AI99" i="66"/>
  <c r="AI100" i="66"/>
  <c r="AH104" i="66"/>
  <c r="AH105" i="66"/>
  <c r="AI107" i="66"/>
  <c r="AI108" i="66"/>
  <c r="AI113" i="66"/>
  <c r="AI116" i="66"/>
  <c r="AI118" i="66"/>
  <c r="AI124" i="66"/>
  <c r="AI126" i="66"/>
  <c r="AI128" i="66"/>
  <c r="AI129" i="66"/>
  <c r="AI131" i="66"/>
  <c r="AI132" i="66"/>
  <c r="AI134" i="66"/>
  <c r="AH135" i="66"/>
  <c r="AI136" i="66"/>
  <c r="AH137" i="66"/>
  <c r="AI141" i="66"/>
  <c r="AI142" i="66"/>
  <c r="AI148" i="66"/>
  <c r="AI149" i="66"/>
  <c r="AI152" i="66"/>
  <c r="AI153" i="66"/>
  <c r="AI156" i="66"/>
  <c r="AI157" i="66"/>
  <c r="AI160" i="66"/>
  <c r="AI161" i="66"/>
  <c r="AH165" i="66"/>
  <c r="AH166" i="66"/>
  <c r="AH168" i="66"/>
  <c r="AH169" i="66"/>
  <c r="AH173" i="66"/>
  <c r="AI175" i="66"/>
  <c r="AI21" i="66"/>
  <c r="D55" i="55"/>
  <c r="AU176" i="66" l="1"/>
  <c r="AL110" i="66"/>
  <c r="AL102" i="66"/>
  <c r="AL86" i="66"/>
  <c r="AL79" i="66"/>
  <c r="AL61" i="66"/>
  <c r="AI392" i="66"/>
  <c r="AI366" i="66"/>
  <c r="AH334" i="66"/>
  <c r="AK160" i="66"/>
  <c r="AK119" i="66"/>
  <c r="AL106" i="66"/>
  <c r="AL53" i="66"/>
  <c r="AM426" i="66"/>
  <c r="AI346" i="66"/>
  <c r="AK155" i="66"/>
  <c r="AK151" i="66"/>
  <c r="AK145" i="66"/>
  <c r="AJ135" i="66"/>
  <c r="AK115" i="66"/>
  <c r="AM443" i="66"/>
  <c r="AL308" i="66"/>
  <c r="AL199" i="66"/>
  <c r="AH187" i="66"/>
  <c r="AK159" i="66"/>
  <c r="AK152" i="66"/>
  <c r="AK147" i="66"/>
  <c r="AK141" i="66"/>
  <c r="AL128" i="66"/>
  <c r="AK123" i="66"/>
  <c r="AL117" i="66"/>
  <c r="AK112" i="66"/>
  <c r="AH107" i="66"/>
  <c r="AI104" i="66"/>
  <c r="AL94" i="66"/>
  <c r="AJ84" i="66"/>
  <c r="AJ80" i="66"/>
  <c r="AL76" i="66"/>
  <c r="AL67" i="66"/>
  <c r="AL60" i="66"/>
  <c r="AL52" i="66"/>
  <c r="AJ34" i="66"/>
  <c r="AM186" i="66"/>
  <c r="AM430" i="66"/>
  <c r="AJ393" i="66"/>
  <c r="AM353" i="66"/>
  <c r="AM337" i="66"/>
  <c r="AM321" i="66"/>
  <c r="AL305" i="66"/>
  <c r="AL188" i="66"/>
  <c r="AM164" i="66"/>
  <c r="AH156" i="66"/>
  <c r="AH148" i="66"/>
  <c r="AH131" i="66"/>
  <c r="AJ106" i="66"/>
  <c r="AM211" i="66"/>
  <c r="AJ173" i="66"/>
  <c r="AJ172" i="66"/>
  <c r="AI168" i="66"/>
  <c r="AL154" i="66"/>
  <c r="AL151" i="66"/>
  <c r="AL146" i="66"/>
  <c r="AL144" i="66"/>
  <c r="AL143" i="66"/>
  <c r="AL137" i="66"/>
  <c r="AL131" i="66"/>
  <c r="AL127" i="66"/>
  <c r="AH126" i="66"/>
  <c r="AL123" i="66"/>
  <c r="AL121" i="66"/>
  <c r="AH118" i="66"/>
  <c r="AK114" i="66"/>
  <c r="AM104" i="66"/>
  <c r="AM96" i="66"/>
  <c r="AJ91" i="66"/>
  <c r="AL88" i="66"/>
  <c r="AK73" i="66"/>
  <c r="AH66" i="66"/>
  <c r="AH65" i="66"/>
  <c r="AH59" i="66"/>
  <c r="AH58" i="66"/>
  <c r="AK57" i="66"/>
  <c r="AH51" i="66"/>
  <c r="AL49" i="66"/>
  <c r="AM31" i="66"/>
  <c r="AK26" i="66"/>
  <c r="AL357" i="66"/>
  <c r="AL341" i="66"/>
  <c r="AL325" i="66"/>
  <c r="AL297" i="66"/>
  <c r="AI257" i="66"/>
  <c r="AH132" i="66"/>
  <c r="AK131" i="66"/>
  <c r="AI105" i="66"/>
  <c r="AL82" i="66"/>
  <c r="AM163" i="66"/>
  <c r="AL85" i="66"/>
  <c r="AM172" i="66"/>
  <c r="AM170" i="66"/>
  <c r="AJ165" i="66"/>
  <c r="AJ164" i="66"/>
  <c r="AH157" i="66"/>
  <c r="AH149" i="66"/>
  <c r="AL133" i="66"/>
  <c r="AK126" i="66"/>
  <c r="AL125" i="66"/>
  <c r="AH108" i="66"/>
  <c r="AL98" i="66"/>
  <c r="AL90" i="66"/>
  <c r="AJ87" i="66"/>
  <c r="AJ81" i="66"/>
  <c r="AI71" i="66"/>
  <c r="AK65" i="66"/>
  <c r="AK58" i="66"/>
  <c r="AL57" i="66"/>
  <c r="AL56" i="66"/>
  <c r="AH44" i="66"/>
  <c r="AM23" i="66"/>
  <c r="AM422" i="66"/>
  <c r="AL383" i="66"/>
  <c r="AL356" i="66"/>
  <c r="AL340" i="66"/>
  <c r="AL324" i="66"/>
  <c r="AL301" i="66"/>
  <c r="AL294" i="66"/>
  <c r="AM269" i="66"/>
  <c r="AL212" i="66"/>
  <c r="AI158" i="66"/>
  <c r="AH158" i="66"/>
  <c r="AI146" i="66"/>
  <c r="AH146" i="66"/>
  <c r="AI144" i="66"/>
  <c r="AH144" i="66"/>
  <c r="AI127" i="66"/>
  <c r="AH127" i="66"/>
  <c r="AI121" i="66"/>
  <c r="AH121" i="66"/>
  <c r="AI110" i="66"/>
  <c r="AH110" i="66"/>
  <c r="AI102" i="66"/>
  <c r="AH102" i="66"/>
  <c r="AI94" i="66"/>
  <c r="AH94" i="66"/>
  <c r="AI86" i="66"/>
  <c r="AH86" i="66"/>
  <c r="AI79" i="66"/>
  <c r="AH79" i="66"/>
  <c r="AH72" i="66"/>
  <c r="AI72" i="66"/>
  <c r="AI57" i="66"/>
  <c r="AH57" i="66"/>
  <c r="AH31" i="66"/>
  <c r="AI31" i="66"/>
  <c r="AH27" i="66"/>
  <c r="AI27" i="66"/>
  <c r="AI186" i="66"/>
  <c r="AH186" i="66"/>
  <c r="AH429" i="66"/>
  <c r="AI429" i="66"/>
  <c r="AH421" i="66"/>
  <c r="AI421" i="66"/>
  <c r="AH391" i="66"/>
  <c r="AI391" i="66"/>
  <c r="AI384" i="66"/>
  <c r="AH384" i="66"/>
  <c r="AI382" i="66"/>
  <c r="AH382" i="66"/>
  <c r="AI375" i="66"/>
  <c r="AH375" i="66"/>
  <c r="AI373" i="66"/>
  <c r="AH373" i="66"/>
  <c r="AI329" i="66"/>
  <c r="AH329" i="66"/>
  <c r="AI325" i="66"/>
  <c r="AH325" i="66"/>
  <c r="AI321" i="66"/>
  <c r="AH321" i="66"/>
  <c r="AH120" i="66"/>
  <c r="AI120" i="66"/>
  <c r="AI114" i="66"/>
  <c r="AH114" i="66"/>
  <c r="AH101" i="66"/>
  <c r="AI101" i="66"/>
  <c r="AH93" i="66"/>
  <c r="AI93" i="66"/>
  <c r="AI78" i="66"/>
  <c r="AH78" i="66"/>
  <c r="AI64" i="66"/>
  <c r="AH64" i="66"/>
  <c r="AI56" i="66"/>
  <c r="AH56" i="66"/>
  <c r="AI49" i="66"/>
  <c r="AH49" i="66"/>
  <c r="AH34" i="66"/>
  <c r="AI34" i="66"/>
  <c r="AH26" i="66"/>
  <c r="AI26" i="66"/>
  <c r="AH432" i="66"/>
  <c r="AI432" i="66"/>
  <c r="AH424" i="66"/>
  <c r="AI424" i="66"/>
  <c r="AI394" i="66"/>
  <c r="AH394" i="66"/>
  <c r="AI387" i="66"/>
  <c r="AH387" i="66"/>
  <c r="AH381" i="66"/>
  <c r="AI381" i="66"/>
  <c r="AH368" i="66"/>
  <c r="AI368" i="66"/>
  <c r="AI360" i="66"/>
  <c r="AH360" i="66"/>
  <c r="AI352" i="66"/>
  <c r="AH352" i="66"/>
  <c r="AI344" i="66"/>
  <c r="AH344" i="66"/>
  <c r="AI336" i="66"/>
  <c r="AH336" i="66"/>
  <c r="AI328" i="66"/>
  <c r="AH328" i="66"/>
  <c r="AI320" i="66"/>
  <c r="AH320" i="66"/>
  <c r="AH312" i="66"/>
  <c r="AI312" i="66"/>
  <c r="AI305" i="66"/>
  <c r="AH305" i="66"/>
  <c r="AI297" i="66"/>
  <c r="AH297" i="66"/>
  <c r="AI280" i="66"/>
  <c r="AH280" i="66"/>
  <c r="AI254" i="66"/>
  <c r="AH254" i="66"/>
  <c r="AH246" i="66"/>
  <c r="AI246" i="66"/>
  <c r="AH238" i="66"/>
  <c r="AI238" i="66"/>
  <c r="AI230" i="66"/>
  <c r="AH230" i="66"/>
  <c r="AH214" i="66"/>
  <c r="AI214" i="66"/>
  <c r="AK170" i="66"/>
  <c r="AJ170" i="66"/>
  <c r="AK163" i="66"/>
  <c r="AJ163" i="66"/>
  <c r="AJ154" i="66"/>
  <c r="AK154" i="66"/>
  <c r="AJ146" i="66"/>
  <c r="AK146" i="66"/>
  <c r="AJ144" i="66"/>
  <c r="AK144" i="66"/>
  <c r="AK103" i="66"/>
  <c r="AJ103" i="66"/>
  <c r="AK95" i="66"/>
  <c r="AJ95" i="66"/>
  <c r="AJ83" i="66"/>
  <c r="AK83" i="66"/>
  <c r="AJ75" i="66"/>
  <c r="AK75" i="66"/>
  <c r="AJ66" i="66"/>
  <c r="AK66" i="66"/>
  <c r="AJ59" i="66"/>
  <c r="AK59" i="66"/>
  <c r="AJ32" i="66"/>
  <c r="AK32" i="66"/>
  <c r="AK430" i="66"/>
  <c r="AJ430" i="66"/>
  <c r="AJ396" i="66"/>
  <c r="AK396" i="66"/>
  <c r="AJ388" i="66"/>
  <c r="AK388" i="66"/>
  <c r="AJ379" i="66"/>
  <c r="AK379" i="66"/>
  <c r="AK366" i="66"/>
  <c r="AJ366" i="66"/>
  <c r="AK358" i="66"/>
  <c r="AJ358" i="66"/>
  <c r="AK350" i="66"/>
  <c r="AJ350" i="66"/>
  <c r="AK342" i="66"/>
  <c r="AJ342" i="66"/>
  <c r="AK334" i="66"/>
  <c r="AJ334" i="66"/>
  <c r="AK326" i="66"/>
  <c r="AJ326" i="66"/>
  <c r="AK322" i="66"/>
  <c r="AJ322" i="66"/>
  <c r="AK134" i="66"/>
  <c r="AH129" i="66"/>
  <c r="AK128" i="66"/>
  <c r="AH369" i="66"/>
  <c r="AH349" i="66"/>
  <c r="AH317" i="66"/>
  <c r="AH172" i="66"/>
  <c r="AI172" i="66"/>
  <c r="AH164" i="66"/>
  <c r="AI164" i="66"/>
  <c r="AI119" i="66"/>
  <c r="AH119" i="66"/>
  <c r="AI92" i="66"/>
  <c r="AH92" i="66"/>
  <c r="AI88" i="66"/>
  <c r="AH88" i="66"/>
  <c r="AI85" i="66"/>
  <c r="AH85" i="66"/>
  <c r="AI82" i="66"/>
  <c r="AH82" i="66"/>
  <c r="AI77" i="66"/>
  <c r="AH77" i="66"/>
  <c r="AI73" i="66"/>
  <c r="AH73" i="66"/>
  <c r="AI70" i="66"/>
  <c r="AH70" i="66"/>
  <c r="AI63" i="66"/>
  <c r="AH63" i="66"/>
  <c r="AI55" i="66"/>
  <c r="AH55" i="66"/>
  <c r="AH46" i="66"/>
  <c r="AI46" i="66"/>
  <c r="AI41" i="66"/>
  <c r="AH41" i="66"/>
  <c r="AH37" i="66"/>
  <c r="AI37" i="66"/>
  <c r="AH33" i="66"/>
  <c r="AI33" i="66"/>
  <c r="AH29" i="66"/>
  <c r="AI29" i="66"/>
  <c r="AH25" i="66"/>
  <c r="AI25" i="66"/>
  <c r="AH178" i="66"/>
  <c r="AH179" i="66" s="1"/>
  <c r="AI178" i="66"/>
  <c r="AI179" i="66" s="1"/>
  <c r="AH445" i="66"/>
  <c r="AI445" i="66"/>
  <c r="AI439" i="66"/>
  <c r="AH439" i="66"/>
  <c r="AH431" i="66"/>
  <c r="AI431" i="66"/>
  <c r="AH427" i="66"/>
  <c r="AI427" i="66"/>
  <c r="AH423" i="66"/>
  <c r="AI423" i="66"/>
  <c r="AH398" i="66"/>
  <c r="AI398" i="66"/>
  <c r="AH393" i="66"/>
  <c r="AI393" i="66"/>
  <c r="AI386" i="66"/>
  <c r="AH386" i="66"/>
  <c r="AH380" i="66"/>
  <c r="AI376" i="66"/>
  <c r="AH376" i="66"/>
  <c r="AH374" i="66"/>
  <c r="AI374" i="66"/>
  <c r="AI371" i="66"/>
  <c r="AH371" i="66"/>
  <c r="AI367" i="66"/>
  <c r="AH367" i="66"/>
  <c r="AI363" i="66"/>
  <c r="AH363" i="66"/>
  <c r="AH359" i="66"/>
  <c r="AI359" i="66"/>
  <c r="AH355" i="66"/>
  <c r="AI355" i="66"/>
  <c r="AH351" i="66"/>
  <c r="AI351" i="66"/>
  <c r="AH347" i="66"/>
  <c r="AI347" i="66"/>
  <c r="AH343" i="66"/>
  <c r="AI343" i="66"/>
  <c r="AH339" i="66"/>
  <c r="AI339" i="66"/>
  <c r="AH335" i="66"/>
  <c r="AI335" i="66"/>
  <c r="AH331" i="66"/>
  <c r="AI331" i="66"/>
  <c r="AH327" i="66"/>
  <c r="AI327" i="66"/>
  <c r="AH323" i="66"/>
  <c r="AI323" i="66"/>
  <c r="AH319" i="66"/>
  <c r="AI319" i="66"/>
  <c r="AH314" i="66"/>
  <c r="AI314" i="66"/>
  <c r="AI311" i="66"/>
  <c r="AH311" i="66"/>
  <c r="AI304" i="66"/>
  <c r="AH304" i="66"/>
  <c r="AI300" i="66"/>
  <c r="AH300" i="66"/>
  <c r="AH296" i="66"/>
  <c r="AI296" i="66"/>
  <c r="AI292" i="66"/>
  <c r="AH292" i="66"/>
  <c r="AI279" i="66"/>
  <c r="AH279" i="66"/>
  <c r="AI277" i="66"/>
  <c r="AH277" i="66"/>
  <c r="AH276" i="66"/>
  <c r="AI276" i="66"/>
  <c r="AH272" i="66"/>
  <c r="AI272" i="66"/>
  <c r="AH266" i="66"/>
  <c r="AI266" i="66"/>
  <c r="AI262" i="66"/>
  <c r="AH262" i="66"/>
  <c r="AH253" i="66"/>
  <c r="AI253" i="66"/>
  <c r="AI249" i="66"/>
  <c r="AH249" i="66"/>
  <c r="AI245" i="66"/>
  <c r="AH245" i="66"/>
  <c r="AI241" i="66"/>
  <c r="AH241" i="66"/>
  <c r="AI237" i="66"/>
  <c r="AH237" i="66"/>
  <c r="AH233" i="66"/>
  <c r="AI233" i="66"/>
  <c r="AI229" i="66"/>
  <c r="AH229" i="66"/>
  <c r="AI223" i="66"/>
  <c r="AH223" i="66"/>
  <c r="AI217" i="66"/>
  <c r="AH217" i="66"/>
  <c r="AI213" i="66"/>
  <c r="AH213" i="66"/>
  <c r="AI209" i="66"/>
  <c r="AH209" i="66"/>
  <c r="AI204" i="66"/>
  <c r="AH204" i="66"/>
  <c r="AI200" i="66"/>
  <c r="AH200" i="66"/>
  <c r="AI195" i="66"/>
  <c r="AH195" i="66"/>
  <c r="AI192" i="66"/>
  <c r="AH192" i="66"/>
  <c r="AI189" i="66"/>
  <c r="AH189" i="66"/>
  <c r="AK169" i="66"/>
  <c r="AJ169" i="66"/>
  <c r="AK166" i="66"/>
  <c r="AJ166" i="66"/>
  <c r="AJ161" i="66"/>
  <c r="AK161" i="66"/>
  <c r="AJ157" i="66"/>
  <c r="AK157" i="66"/>
  <c r="AJ153" i="66"/>
  <c r="AK153" i="66"/>
  <c r="AJ149" i="66"/>
  <c r="AK149" i="66"/>
  <c r="AJ142" i="66"/>
  <c r="AK142" i="66"/>
  <c r="AK110" i="66"/>
  <c r="AJ110" i="66"/>
  <c r="AK102" i="66"/>
  <c r="AJ102" i="66"/>
  <c r="AK94" i="66"/>
  <c r="AJ94" i="66"/>
  <c r="AJ74" i="66"/>
  <c r="AK74" i="66"/>
  <c r="AJ69" i="66"/>
  <c r="AK69" i="66"/>
  <c r="AJ62" i="66"/>
  <c r="AK62" i="66"/>
  <c r="AJ54" i="66"/>
  <c r="AK54" i="66"/>
  <c r="AJ50" i="66"/>
  <c r="AK50" i="66"/>
  <c r="AJ44" i="66"/>
  <c r="AK44" i="66"/>
  <c r="AK39" i="66"/>
  <c r="AJ39" i="66"/>
  <c r="AK35" i="66"/>
  <c r="AJ35" i="66"/>
  <c r="AK31" i="66"/>
  <c r="AJ31" i="66"/>
  <c r="AK27" i="66"/>
  <c r="AJ27" i="66"/>
  <c r="AK23" i="66"/>
  <c r="AJ23" i="66"/>
  <c r="AK186" i="66"/>
  <c r="AJ186" i="66"/>
  <c r="AJ443" i="66"/>
  <c r="AK443" i="66"/>
  <c r="AJ433" i="66"/>
  <c r="AK433" i="66"/>
  <c r="AJ429" i="66"/>
  <c r="AK429" i="66"/>
  <c r="AJ425" i="66"/>
  <c r="AK425" i="66"/>
  <c r="AJ421" i="66"/>
  <c r="AK421" i="66"/>
  <c r="AK395" i="66"/>
  <c r="AJ395" i="66"/>
  <c r="AK390" i="66"/>
  <c r="AJ390" i="66"/>
  <c r="AK387" i="66"/>
  <c r="AJ387" i="66"/>
  <c r="AK383" i="66"/>
  <c r="AJ383" i="66"/>
  <c r="AK382" i="66"/>
  <c r="AJ382" i="66"/>
  <c r="AJ378" i="66"/>
  <c r="AK378" i="66"/>
  <c r="AJ375" i="66"/>
  <c r="AK375" i="66"/>
  <c r="AJ373" i="66"/>
  <c r="AK373" i="66"/>
  <c r="AK369" i="66"/>
  <c r="AJ369" i="66"/>
  <c r="AK365" i="66"/>
  <c r="AJ365" i="66"/>
  <c r="AK361" i="66"/>
  <c r="AJ361" i="66"/>
  <c r="AK357" i="66"/>
  <c r="AJ357" i="66"/>
  <c r="AK353" i="66"/>
  <c r="AJ353" i="66"/>
  <c r="AK349" i="66"/>
  <c r="AJ349" i="66"/>
  <c r="AK345" i="66"/>
  <c r="AJ345" i="66"/>
  <c r="AK341" i="66"/>
  <c r="AJ341" i="66"/>
  <c r="AK337" i="66"/>
  <c r="AJ337" i="66"/>
  <c r="AK333" i="66"/>
  <c r="AJ333" i="66"/>
  <c r="AK329" i="66"/>
  <c r="AJ329" i="66"/>
  <c r="AK325" i="66"/>
  <c r="AJ325" i="66"/>
  <c r="AK321" i="66"/>
  <c r="AJ321" i="66"/>
  <c r="AK317" i="66"/>
  <c r="AJ317" i="66"/>
  <c r="AJ313" i="66"/>
  <c r="AK313" i="66"/>
  <c r="AJ309" i="66"/>
  <c r="AK309" i="66"/>
  <c r="AJ306" i="66"/>
  <c r="AK306" i="66"/>
  <c r="AJ302" i="66"/>
  <c r="AK302" i="66"/>
  <c r="AJ298" i="66"/>
  <c r="AK298" i="66"/>
  <c r="AK293" i="66"/>
  <c r="AJ293" i="66"/>
  <c r="AK279" i="66"/>
  <c r="AJ279" i="66"/>
  <c r="AJ277" i="66"/>
  <c r="AK277" i="66"/>
  <c r="AJ276" i="66"/>
  <c r="AK276" i="66"/>
  <c r="AK272" i="66"/>
  <c r="AJ272" i="66"/>
  <c r="AK266" i="66"/>
  <c r="AJ266" i="66"/>
  <c r="AJ262" i="66"/>
  <c r="AK262" i="66"/>
  <c r="AK258" i="66"/>
  <c r="AJ258" i="66"/>
  <c r="AK254" i="66"/>
  <c r="AJ254" i="66"/>
  <c r="AK250" i="66"/>
  <c r="AJ250" i="66"/>
  <c r="AJ246" i="66"/>
  <c r="AK246" i="66"/>
  <c r="AJ242" i="66"/>
  <c r="AK242" i="66"/>
  <c r="AJ238" i="66"/>
  <c r="AK238" i="66"/>
  <c r="AK234" i="66"/>
  <c r="AJ234" i="66"/>
  <c r="AJ230" i="66"/>
  <c r="AK230" i="66"/>
  <c r="AK226" i="66"/>
  <c r="AJ226" i="66"/>
  <c r="AJ222" i="66"/>
  <c r="AK222" i="66"/>
  <c r="AJ220" i="66"/>
  <c r="AK220" i="66"/>
  <c r="AK215" i="66"/>
  <c r="AJ215" i="66"/>
  <c r="AK211" i="66"/>
  <c r="AJ211" i="66"/>
  <c r="AK207" i="66"/>
  <c r="AJ207" i="66"/>
  <c r="AK202" i="66"/>
  <c r="AJ202" i="66"/>
  <c r="AK198" i="66"/>
  <c r="AJ198" i="66"/>
  <c r="AK197" i="66"/>
  <c r="AJ197" i="66"/>
  <c r="AK194" i="66"/>
  <c r="AJ194" i="66"/>
  <c r="AJ187" i="66"/>
  <c r="AK187" i="66"/>
  <c r="AM129" i="66"/>
  <c r="AL129" i="66"/>
  <c r="AM91" i="66"/>
  <c r="AL91" i="66"/>
  <c r="AM87" i="66"/>
  <c r="AL87" i="66"/>
  <c r="AM84" i="66"/>
  <c r="AL84" i="66"/>
  <c r="AM80" i="66"/>
  <c r="AL80" i="66"/>
  <c r="AM69" i="66"/>
  <c r="AL69" i="66"/>
  <c r="AM65" i="66"/>
  <c r="AL65" i="66"/>
  <c r="AM58" i="66"/>
  <c r="AL58" i="66"/>
  <c r="AM54" i="66"/>
  <c r="AL54" i="66"/>
  <c r="AM50" i="66"/>
  <c r="AL50" i="66"/>
  <c r="AL25" i="66"/>
  <c r="AM25" i="66"/>
  <c r="AL178" i="66"/>
  <c r="AL179" i="66" s="1"/>
  <c r="AM178" i="66"/>
  <c r="AM179" i="66" s="1"/>
  <c r="AL445" i="66"/>
  <c r="AM445" i="66"/>
  <c r="AM441" i="66"/>
  <c r="AL441" i="66"/>
  <c r="AL431" i="66"/>
  <c r="AM431" i="66"/>
  <c r="AL427" i="66"/>
  <c r="AM427" i="66"/>
  <c r="AL423" i="66"/>
  <c r="AM423" i="66"/>
  <c r="AL390" i="66"/>
  <c r="AM390" i="66"/>
  <c r="AL386" i="66"/>
  <c r="AM375" i="66"/>
  <c r="AL375" i="66"/>
  <c r="AM370" i="66"/>
  <c r="AL370" i="66"/>
  <c r="AM366" i="66"/>
  <c r="AL366" i="66"/>
  <c r="AM362" i="66"/>
  <c r="AL362" i="66"/>
  <c r="AL358" i="66"/>
  <c r="AM358" i="66"/>
  <c r="AL354" i="66"/>
  <c r="AM354" i="66"/>
  <c r="AL350" i="66"/>
  <c r="AM350" i="66"/>
  <c r="AL346" i="66"/>
  <c r="AM346" i="66"/>
  <c r="AL342" i="66"/>
  <c r="AM342" i="66"/>
  <c r="AL338" i="66"/>
  <c r="AM338" i="66"/>
  <c r="AL334" i="66"/>
  <c r="AM334" i="66"/>
  <c r="AL330" i="66"/>
  <c r="AM330" i="66"/>
  <c r="AL326" i="66"/>
  <c r="AM326" i="66"/>
  <c r="AL322" i="66"/>
  <c r="AM322" i="66"/>
  <c r="AL318" i="66"/>
  <c r="AM318" i="66"/>
  <c r="AM310" i="66"/>
  <c r="AL310" i="66"/>
  <c r="AM307" i="66"/>
  <c r="AL307" i="66"/>
  <c r="AM303" i="66"/>
  <c r="AL303" i="66"/>
  <c r="AM299" i="66"/>
  <c r="AL299" i="66"/>
  <c r="AL295" i="66"/>
  <c r="AM295" i="66"/>
  <c r="AM291" i="66"/>
  <c r="AL291" i="66"/>
  <c r="AL270" i="66"/>
  <c r="AM270" i="66"/>
  <c r="AM257" i="66"/>
  <c r="AL257" i="66"/>
  <c r="AM253" i="66"/>
  <c r="AL253" i="66"/>
  <c r="AM249" i="66"/>
  <c r="AL249" i="66"/>
  <c r="AL245" i="66"/>
  <c r="AM245" i="66"/>
  <c r="AM241" i="66"/>
  <c r="AL241" i="66"/>
  <c r="AL237" i="66"/>
  <c r="AM237" i="66"/>
  <c r="AM233" i="66"/>
  <c r="AL233" i="66"/>
  <c r="AM228" i="66"/>
  <c r="AL228" i="66"/>
  <c r="AM218" i="66"/>
  <c r="AL218" i="66"/>
  <c r="AM214" i="66"/>
  <c r="AM210" i="66"/>
  <c r="AL210" i="66"/>
  <c r="AM205" i="66"/>
  <c r="AL205" i="66"/>
  <c r="AM201" i="66"/>
  <c r="AL201" i="66"/>
  <c r="AM196" i="66"/>
  <c r="AL196" i="66"/>
  <c r="AM193" i="66"/>
  <c r="AL193" i="66"/>
  <c r="AH21" i="66"/>
  <c r="AI173" i="66"/>
  <c r="AI166" i="66"/>
  <c r="AI165" i="66"/>
  <c r="AH161" i="66"/>
  <c r="AH160" i="66"/>
  <c r="AH153" i="66"/>
  <c r="AH152" i="66"/>
  <c r="AH142" i="66"/>
  <c r="AH141" i="66"/>
  <c r="AI137" i="66"/>
  <c r="AH136" i="66"/>
  <c r="AI135" i="66"/>
  <c r="AH134" i="66"/>
  <c r="AK133" i="66"/>
  <c r="AH128" i="66"/>
  <c r="AL120" i="66"/>
  <c r="AH116" i="66"/>
  <c r="AL99" i="66"/>
  <c r="AJ97" i="66"/>
  <c r="AM95" i="66"/>
  <c r="AJ89" i="66"/>
  <c r="AJ78" i="66"/>
  <c r="AH74" i="66"/>
  <c r="AJ38" i="66"/>
  <c r="AI35" i="66"/>
  <c r="AI370" i="66"/>
  <c r="AI362" i="66"/>
  <c r="AH350" i="66"/>
  <c r="AI330" i="66"/>
  <c r="AH318" i="66"/>
  <c r="AI162" i="66"/>
  <c r="AH162" i="66"/>
  <c r="AI154" i="66"/>
  <c r="AH154" i="66"/>
  <c r="AI150" i="66"/>
  <c r="AH150" i="66"/>
  <c r="AI143" i="66"/>
  <c r="AH143" i="66"/>
  <c r="AI130" i="66"/>
  <c r="AH130" i="66"/>
  <c r="AI125" i="66"/>
  <c r="AH125" i="66"/>
  <c r="AI106" i="66"/>
  <c r="AH106" i="66"/>
  <c r="AI98" i="66"/>
  <c r="AH98" i="66"/>
  <c r="AI90" i="66"/>
  <c r="AH90" i="66"/>
  <c r="AI83" i="66"/>
  <c r="AH83" i="66"/>
  <c r="AI68" i="66"/>
  <c r="AH68" i="66"/>
  <c r="AI61" i="66"/>
  <c r="AH61" i="66"/>
  <c r="AI53" i="66"/>
  <c r="AH53" i="66"/>
  <c r="AI43" i="66"/>
  <c r="AH43" i="66"/>
  <c r="AH23" i="66"/>
  <c r="AI23" i="66"/>
  <c r="AH443" i="66"/>
  <c r="AI443" i="66"/>
  <c r="AH433" i="66"/>
  <c r="AI433" i="66"/>
  <c r="AH425" i="66"/>
  <c r="AI425" i="66"/>
  <c r="AH395" i="66"/>
  <c r="AI395" i="66"/>
  <c r="AH388" i="66"/>
  <c r="AI388" i="66"/>
  <c r="AI383" i="66"/>
  <c r="AH383" i="66"/>
  <c r="AI378" i="66"/>
  <c r="AH378" i="66"/>
  <c r="AI361" i="66"/>
  <c r="AH361" i="66"/>
  <c r="AI357" i="66"/>
  <c r="AH357" i="66"/>
  <c r="AI353" i="66"/>
  <c r="AH353" i="66"/>
  <c r="AI345" i="66"/>
  <c r="AH345" i="66"/>
  <c r="AI341" i="66"/>
  <c r="AH341" i="66"/>
  <c r="AI337" i="66"/>
  <c r="AH337" i="66"/>
  <c r="AI169" i="66"/>
  <c r="AI117" i="66"/>
  <c r="AH117" i="66"/>
  <c r="AH109" i="66"/>
  <c r="AI109" i="66"/>
  <c r="AI89" i="66"/>
  <c r="AH89" i="66"/>
  <c r="AI67" i="66"/>
  <c r="AH67" i="66"/>
  <c r="AI60" i="66"/>
  <c r="AH60" i="66"/>
  <c r="AI52" i="66"/>
  <c r="AH52" i="66"/>
  <c r="AI42" i="66"/>
  <c r="AH42" i="66"/>
  <c r="AH38" i="66"/>
  <c r="AI38" i="66"/>
  <c r="AH30" i="66"/>
  <c r="AI30" i="66"/>
  <c r="AH22" i="66"/>
  <c r="AI22" i="66"/>
  <c r="AI442" i="66"/>
  <c r="AH442" i="66"/>
  <c r="AI440" i="66"/>
  <c r="AH440" i="66"/>
  <c r="AH428" i="66"/>
  <c r="AI428" i="66"/>
  <c r="AH420" i="66"/>
  <c r="AI420" i="66"/>
  <c r="AH390" i="66"/>
  <c r="AI390" i="66"/>
  <c r="AI377" i="66"/>
  <c r="AH377" i="66"/>
  <c r="AH372" i="66"/>
  <c r="AI372" i="66"/>
  <c r="AH364" i="66"/>
  <c r="AI364" i="66"/>
  <c r="AI356" i="66"/>
  <c r="AH356" i="66"/>
  <c r="AI348" i="66"/>
  <c r="AH348" i="66"/>
  <c r="AI340" i="66"/>
  <c r="AH340" i="66"/>
  <c r="AI332" i="66"/>
  <c r="AH332" i="66"/>
  <c r="AI324" i="66"/>
  <c r="AH324" i="66"/>
  <c r="AH315" i="66"/>
  <c r="AI308" i="66"/>
  <c r="AH308" i="66"/>
  <c r="AI301" i="66"/>
  <c r="AH301" i="66"/>
  <c r="AH293" i="66"/>
  <c r="AI293" i="66"/>
  <c r="AH278" i="66"/>
  <c r="AI278" i="66"/>
  <c r="AI273" i="66"/>
  <c r="AH273" i="66"/>
  <c r="AI269" i="66"/>
  <c r="AH269" i="66"/>
  <c r="AH267" i="66"/>
  <c r="AI267" i="66"/>
  <c r="AI258" i="66"/>
  <c r="AH258" i="66"/>
  <c r="AI250" i="66"/>
  <c r="AH250" i="66"/>
  <c r="AI242" i="66"/>
  <c r="AH242" i="66"/>
  <c r="AI234" i="66"/>
  <c r="AH234" i="66"/>
  <c r="AI224" i="66"/>
  <c r="AH224" i="66"/>
  <c r="AH218" i="66"/>
  <c r="AI218" i="66"/>
  <c r="AH210" i="66"/>
  <c r="AI210" i="66"/>
  <c r="AH205" i="66"/>
  <c r="AI205" i="66"/>
  <c r="AH201" i="66"/>
  <c r="AI201" i="66"/>
  <c r="AH196" i="66"/>
  <c r="AI196" i="66"/>
  <c r="AH193" i="66"/>
  <c r="AI193" i="66"/>
  <c r="AI190" i="66"/>
  <c r="AJ175" i="66"/>
  <c r="AK175" i="66"/>
  <c r="AK167" i="66"/>
  <c r="AJ167" i="66"/>
  <c r="AJ158" i="66"/>
  <c r="AK158" i="66"/>
  <c r="AJ150" i="66"/>
  <c r="AK150" i="66"/>
  <c r="AJ143" i="66"/>
  <c r="AK143" i="66"/>
  <c r="AK107" i="66"/>
  <c r="AJ107" i="66"/>
  <c r="AK99" i="66"/>
  <c r="AJ99" i="66"/>
  <c r="AJ90" i="66"/>
  <c r="AK90" i="66"/>
  <c r="AJ86" i="66"/>
  <c r="AK86" i="66"/>
  <c r="AJ79" i="66"/>
  <c r="AK79" i="66"/>
  <c r="AK71" i="66"/>
  <c r="AJ71" i="66"/>
  <c r="AJ63" i="66"/>
  <c r="AK63" i="66"/>
  <c r="AJ55" i="66"/>
  <c r="AK55" i="66"/>
  <c r="AJ51" i="66"/>
  <c r="AK51" i="66"/>
  <c r="AJ41" i="66"/>
  <c r="AK41" i="66"/>
  <c r="AK36" i="66"/>
  <c r="AJ36" i="66"/>
  <c r="AJ28" i="66"/>
  <c r="AK28" i="66"/>
  <c r="AJ24" i="66"/>
  <c r="AK24" i="66"/>
  <c r="AK181" i="66"/>
  <c r="AK182" i="66" s="1"/>
  <c r="AJ181" i="66"/>
  <c r="AJ182" i="66" s="1"/>
  <c r="AK444" i="66"/>
  <c r="AJ444" i="66"/>
  <c r="AK434" i="66"/>
  <c r="AJ434" i="66"/>
  <c r="AK426" i="66"/>
  <c r="AJ426" i="66"/>
  <c r="AK422" i="66"/>
  <c r="AJ422" i="66"/>
  <c r="AK391" i="66"/>
  <c r="AJ391" i="66"/>
  <c r="AK370" i="66"/>
  <c r="AJ370" i="66"/>
  <c r="AK362" i="66"/>
  <c r="AJ362" i="66"/>
  <c r="AK354" i="66"/>
  <c r="AJ354" i="66"/>
  <c r="AK346" i="66"/>
  <c r="AJ346" i="66"/>
  <c r="AK338" i="66"/>
  <c r="AJ338" i="66"/>
  <c r="AK330" i="66"/>
  <c r="AJ330" i="66"/>
  <c r="AK318" i="66"/>
  <c r="AJ318" i="66"/>
  <c r="AJ310" i="66"/>
  <c r="AK310" i="66"/>
  <c r="AK303" i="66"/>
  <c r="AJ303" i="66"/>
  <c r="AH170" i="66"/>
  <c r="AI170" i="66"/>
  <c r="AH167" i="66"/>
  <c r="AI167" i="66"/>
  <c r="AH163" i="66"/>
  <c r="AI163" i="66"/>
  <c r="AI159" i="66"/>
  <c r="AH159" i="66"/>
  <c r="AI155" i="66"/>
  <c r="AH155" i="66"/>
  <c r="AI151" i="66"/>
  <c r="AH151" i="66"/>
  <c r="AI147" i="66"/>
  <c r="AH147" i="66"/>
  <c r="AI145" i="66"/>
  <c r="AH145" i="66"/>
  <c r="AI133" i="66"/>
  <c r="AH133" i="66"/>
  <c r="AI123" i="66"/>
  <c r="AH123" i="66"/>
  <c r="AI115" i="66"/>
  <c r="AH115" i="66"/>
  <c r="AI112" i="66"/>
  <c r="AH112" i="66"/>
  <c r="AI103" i="66"/>
  <c r="AH103" i="66"/>
  <c r="AI95" i="66"/>
  <c r="AH95" i="66"/>
  <c r="AI91" i="66"/>
  <c r="AH91" i="66"/>
  <c r="AI87" i="66"/>
  <c r="AH87" i="66"/>
  <c r="AI84" i="66"/>
  <c r="AH84" i="66"/>
  <c r="AI81" i="66"/>
  <c r="AH81" i="66"/>
  <c r="AI80" i="66"/>
  <c r="AH80" i="66"/>
  <c r="AI76" i="66"/>
  <c r="AH76" i="66"/>
  <c r="AI69" i="66"/>
  <c r="AH69" i="66"/>
  <c r="AI62" i="66"/>
  <c r="AH62" i="66"/>
  <c r="AI54" i="66"/>
  <c r="AH54" i="66"/>
  <c r="AI50" i="66"/>
  <c r="AH50" i="66"/>
  <c r="AH40" i="66"/>
  <c r="AI40" i="66"/>
  <c r="AH36" i="66"/>
  <c r="AI36" i="66"/>
  <c r="AH32" i="66"/>
  <c r="AI32" i="66"/>
  <c r="AH28" i="66"/>
  <c r="AI28" i="66"/>
  <c r="AH24" i="66"/>
  <c r="AI24" i="66"/>
  <c r="AH181" i="66"/>
  <c r="AH182" i="66" s="1"/>
  <c r="AI181" i="66"/>
  <c r="AI182" i="66" s="1"/>
  <c r="AH444" i="66"/>
  <c r="AI444" i="66"/>
  <c r="AH441" i="66"/>
  <c r="AI441" i="66"/>
  <c r="AH434" i="66"/>
  <c r="AI434" i="66"/>
  <c r="AH430" i="66"/>
  <c r="AI430" i="66"/>
  <c r="AH426" i="66"/>
  <c r="AI426" i="66"/>
  <c r="AH422" i="66"/>
  <c r="AI422" i="66"/>
  <c r="AI396" i="66"/>
  <c r="AH396" i="66"/>
  <c r="AI389" i="66"/>
  <c r="AH389" i="66"/>
  <c r="AI385" i="66"/>
  <c r="AH385" i="66"/>
  <c r="AI379" i="66"/>
  <c r="AH379" i="66"/>
  <c r="AI358" i="66"/>
  <c r="AH358" i="66"/>
  <c r="AH354" i="66"/>
  <c r="AI354" i="66"/>
  <c r="AI342" i="66"/>
  <c r="AH342" i="66"/>
  <c r="AH338" i="66"/>
  <c r="AI338" i="66"/>
  <c r="AI326" i="66"/>
  <c r="AH326" i="66"/>
  <c r="AH322" i="66"/>
  <c r="AI322" i="66"/>
  <c r="AI310" i="66"/>
  <c r="AH310" i="66"/>
  <c r="AI307" i="66"/>
  <c r="AH307" i="66"/>
  <c r="AI303" i="66"/>
  <c r="AH303" i="66"/>
  <c r="AI299" i="66"/>
  <c r="AH299" i="66"/>
  <c r="AI295" i="66"/>
  <c r="AH295" i="66"/>
  <c r="AI291" i="66"/>
  <c r="AH291" i="66"/>
  <c r="AH275" i="66"/>
  <c r="AI275" i="66"/>
  <c r="AH271" i="66"/>
  <c r="AI271" i="66"/>
  <c r="AH268" i="66"/>
  <c r="AI268" i="66"/>
  <c r="AH265" i="66"/>
  <c r="AI265" i="66"/>
  <c r="AH261" i="66"/>
  <c r="AI261" i="66"/>
  <c r="AI256" i="66"/>
  <c r="AH256" i="66"/>
  <c r="AI252" i="66"/>
  <c r="AH252" i="66"/>
  <c r="AI248" i="66"/>
  <c r="AH248" i="66"/>
  <c r="AI244" i="66"/>
  <c r="AH244" i="66"/>
  <c r="AI240" i="66"/>
  <c r="AH240" i="66"/>
  <c r="AI236" i="66"/>
  <c r="AH236" i="66"/>
  <c r="AI232" i="66"/>
  <c r="AH232" i="66"/>
  <c r="AI227" i="66"/>
  <c r="AH227" i="66"/>
  <c r="AI222" i="66"/>
  <c r="AH222" i="66"/>
  <c r="AI220" i="66"/>
  <c r="AH220" i="66"/>
  <c r="AH216" i="66"/>
  <c r="AI216" i="66"/>
  <c r="AH212" i="66"/>
  <c r="AI212" i="66"/>
  <c r="AH208" i="66"/>
  <c r="AI208" i="66"/>
  <c r="AH206" i="66"/>
  <c r="AI206" i="66"/>
  <c r="AH203" i="66"/>
  <c r="AI203" i="66"/>
  <c r="AH199" i="66"/>
  <c r="AI199" i="66"/>
  <c r="AH191" i="66"/>
  <c r="AI191" i="66"/>
  <c r="AI188" i="66"/>
  <c r="AH188" i="66"/>
  <c r="AJ130" i="66"/>
  <c r="AK130" i="66"/>
  <c r="AJ127" i="66"/>
  <c r="AK127" i="66"/>
  <c r="AJ125" i="66"/>
  <c r="AK125" i="66"/>
  <c r="AK116" i="66"/>
  <c r="AJ116" i="66"/>
  <c r="AK113" i="66"/>
  <c r="AJ113" i="66"/>
  <c r="AK109" i="66"/>
  <c r="AJ109" i="66"/>
  <c r="AK101" i="66"/>
  <c r="AJ101" i="66"/>
  <c r="AK93" i="66"/>
  <c r="AJ93" i="66"/>
  <c r="AJ88" i="66"/>
  <c r="AK88" i="66"/>
  <c r="AJ85" i="66"/>
  <c r="AK85" i="66"/>
  <c r="AJ82" i="66"/>
  <c r="AK82" i="66"/>
  <c r="AJ77" i="66"/>
  <c r="AK77" i="66"/>
  <c r="AJ68" i="66"/>
  <c r="AK68" i="66"/>
  <c r="AJ61" i="66"/>
  <c r="AK61" i="66"/>
  <c r="AJ53" i="66"/>
  <c r="AK53" i="66"/>
  <c r="AJ43" i="66"/>
  <c r="AK43" i="66"/>
  <c r="AJ442" i="66"/>
  <c r="AK442" i="66"/>
  <c r="AJ440" i="66"/>
  <c r="AK440" i="66"/>
  <c r="AK432" i="66"/>
  <c r="AJ432" i="66"/>
  <c r="AK428" i="66"/>
  <c r="AJ428" i="66"/>
  <c r="AK424" i="66"/>
  <c r="AJ424" i="66"/>
  <c r="AK420" i="66"/>
  <c r="AJ420" i="66"/>
  <c r="AJ381" i="66"/>
  <c r="AK381" i="66"/>
  <c r="AJ377" i="66"/>
  <c r="AK377" i="66"/>
  <c r="AK372" i="66"/>
  <c r="AJ372" i="66"/>
  <c r="AK368" i="66"/>
  <c r="AJ368" i="66"/>
  <c r="AK364" i="66"/>
  <c r="AJ364" i="66"/>
  <c r="AK360" i="66"/>
  <c r="AJ360" i="66"/>
  <c r="AK356" i="66"/>
  <c r="AJ356" i="66"/>
  <c r="AK352" i="66"/>
  <c r="AJ352" i="66"/>
  <c r="AK348" i="66"/>
  <c r="AJ348" i="66"/>
  <c r="AK344" i="66"/>
  <c r="AJ344" i="66"/>
  <c r="AK340" i="66"/>
  <c r="AJ340" i="66"/>
  <c r="AK336" i="66"/>
  <c r="AJ336" i="66"/>
  <c r="AK332" i="66"/>
  <c r="AJ332" i="66"/>
  <c r="AK328" i="66"/>
  <c r="AJ328" i="66"/>
  <c r="AK324" i="66"/>
  <c r="AJ324" i="66"/>
  <c r="AK320" i="66"/>
  <c r="AJ320" i="66"/>
  <c r="AJ315" i="66"/>
  <c r="AK315" i="66"/>
  <c r="AJ312" i="66"/>
  <c r="AK312" i="66"/>
  <c r="AK308" i="66"/>
  <c r="AJ308" i="66"/>
  <c r="AK305" i="66"/>
  <c r="AJ305" i="66"/>
  <c r="AK301" i="66"/>
  <c r="AJ301" i="66"/>
  <c r="AK297" i="66"/>
  <c r="AJ297" i="66"/>
  <c r="AK292" i="66"/>
  <c r="AJ292" i="66"/>
  <c r="AK275" i="66"/>
  <c r="AJ275" i="66"/>
  <c r="AJ271" i="66"/>
  <c r="AK271" i="66"/>
  <c r="AK268" i="66"/>
  <c r="AJ268" i="66"/>
  <c r="AK265" i="66"/>
  <c r="AJ265" i="66"/>
  <c r="AK261" i="66"/>
  <c r="AJ261" i="66"/>
  <c r="AK257" i="66"/>
  <c r="AJ257" i="66"/>
  <c r="AK253" i="66"/>
  <c r="AJ253" i="66"/>
  <c r="AJ249" i="66"/>
  <c r="AK249" i="66"/>
  <c r="AJ245" i="66"/>
  <c r="AK245" i="66"/>
  <c r="AJ241" i="66"/>
  <c r="AK241" i="66"/>
  <c r="AJ237" i="66"/>
  <c r="AK237" i="66"/>
  <c r="AK233" i="66"/>
  <c r="AJ233" i="66"/>
  <c r="AJ229" i="66"/>
  <c r="AK229" i="66"/>
  <c r="AK225" i="66"/>
  <c r="AJ225" i="66"/>
  <c r="AJ221" i="66"/>
  <c r="AK221" i="66"/>
  <c r="AJ219" i="66"/>
  <c r="AK219" i="66"/>
  <c r="AK214" i="66"/>
  <c r="AJ214" i="66"/>
  <c r="AK210" i="66"/>
  <c r="AJ210" i="66"/>
  <c r="AK205" i="66"/>
  <c r="AJ205" i="66"/>
  <c r="AK201" i="66"/>
  <c r="AJ201" i="66"/>
  <c r="AK196" i="66"/>
  <c r="AJ196" i="66"/>
  <c r="AK193" i="66"/>
  <c r="AJ193" i="66"/>
  <c r="AK190" i="66"/>
  <c r="AM21" i="66"/>
  <c r="AL21" i="66"/>
  <c r="AM175" i="66"/>
  <c r="AL175" i="66"/>
  <c r="AL169" i="66"/>
  <c r="AM169" i="66"/>
  <c r="AL166" i="66"/>
  <c r="AM166" i="66"/>
  <c r="AL162" i="66"/>
  <c r="AM162" i="66"/>
  <c r="AK21" i="66"/>
  <c r="AH175" i="66"/>
  <c r="AJ168" i="66"/>
  <c r="AM167" i="66"/>
  <c r="AK156" i="66"/>
  <c r="AL155" i="66"/>
  <c r="AK148" i="66"/>
  <c r="AL147" i="66"/>
  <c r="AH124" i="66"/>
  <c r="AK117" i="66"/>
  <c r="AH113" i="66"/>
  <c r="AL107" i="66"/>
  <c r="AJ105" i="66"/>
  <c r="AM103" i="66"/>
  <c r="AH100" i="66"/>
  <c r="AH99" i="66"/>
  <c r="AJ98" i="66"/>
  <c r="AI97" i="66"/>
  <c r="AI96" i="66"/>
  <c r="AH75" i="66"/>
  <c r="AI39" i="66"/>
  <c r="AK30" i="66"/>
  <c r="AK22" i="66"/>
  <c r="AK441" i="66"/>
  <c r="AH365" i="66"/>
  <c r="AH333" i="66"/>
  <c r="AI263" i="66"/>
  <c r="AI313" i="66"/>
  <c r="AH313" i="66"/>
  <c r="AI309" i="66"/>
  <c r="AH309" i="66"/>
  <c r="AI306" i="66"/>
  <c r="AH306" i="66"/>
  <c r="AI302" i="66"/>
  <c r="AH302" i="66"/>
  <c r="AI298" i="66"/>
  <c r="AH298" i="66"/>
  <c r="AI294" i="66"/>
  <c r="AH294" i="66"/>
  <c r="AI290" i="66"/>
  <c r="AH290" i="66"/>
  <c r="AH274" i="66"/>
  <c r="AI274" i="66"/>
  <c r="AH270" i="66"/>
  <c r="AI270" i="66"/>
  <c r="AH264" i="66"/>
  <c r="AI264" i="66"/>
  <c r="AH259" i="66"/>
  <c r="AI259" i="66"/>
  <c r="AH255" i="66"/>
  <c r="AI255" i="66"/>
  <c r="AH251" i="66"/>
  <c r="AI251" i="66"/>
  <c r="AH247" i="66"/>
  <c r="AI247" i="66"/>
  <c r="AH243" i="66"/>
  <c r="AI243" i="66"/>
  <c r="AH239" i="66"/>
  <c r="AI239" i="66"/>
  <c r="AH235" i="66"/>
  <c r="AI235" i="66"/>
  <c r="AH231" i="66"/>
  <c r="AI231" i="66"/>
  <c r="AH226" i="66"/>
  <c r="AI226" i="66"/>
  <c r="AI221" i="66"/>
  <c r="AH221" i="66"/>
  <c r="AI219" i="66"/>
  <c r="AH219" i="66"/>
  <c r="AI215" i="66"/>
  <c r="AH215" i="66"/>
  <c r="AI211" i="66"/>
  <c r="AH211" i="66"/>
  <c r="AI207" i="66"/>
  <c r="AH207" i="66"/>
  <c r="AI202" i="66"/>
  <c r="AH202" i="66"/>
  <c r="AI198" i="66"/>
  <c r="AH198" i="66"/>
  <c r="AI197" i="66"/>
  <c r="AH197" i="66"/>
  <c r="AI194" i="66"/>
  <c r="AH194" i="66"/>
  <c r="AK118" i="66"/>
  <c r="AJ118" i="66"/>
  <c r="AK108" i="66"/>
  <c r="AJ108" i="66"/>
  <c r="AK104" i="66"/>
  <c r="AJ104" i="66"/>
  <c r="AK100" i="66"/>
  <c r="AJ100" i="66"/>
  <c r="AK96" i="66"/>
  <c r="AJ96" i="66"/>
  <c r="AJ76" i="66"/>
  <c r="AK76" i="66"/>
  <c r="AJ67" i="66"/>
  <c r="AK67" i="66"/>
  <c r="AJ64" i="66"/>
  <c r="AK64" i="66"/>
  <c r="AJ60" i="66"/>
  <c r="AK60" i="66"/>
  <c r="AJ56" i="66"/>
  <c r="AK56" i="66"/>
  <c r="AJ52" i="66"/>
  <c r="AK52" i="66"/>
  <c r="AJ49" i="66"/>
  <c r="AK49" i="66"/>
  <c r="AJ42" i="66"/>
  <c r="AK42" i="66"/>
  <c r="AK37" i="66"/>
  <c r="AJ37" i="66"/>
  <c r="AK33" i="66"/>
  <c r="AJ33" i="66"/>
  <c r="AK29" i="66"/>
  <c r="AJ29" i="66"/>
  <c r="AK25" i="66"/>
  <c r="AJ25" i="66"/>
  <c r="AK178" i="66"/>
  <c r="AK179" i="66" s="1"/>
  <c r="AJ445" i="66"/>
  <c r="AK445" i="66"/>
  <c r="AJ439" i="66"/>
  <c r="AK439" i="66"/>
  <c r="AJ431" i="66"/>
  <c r="AK431" i="66"/>
  <c r="AJ427" i="66"/>
  <c r="AK427" i="66"/>
  <c r="AJ423" i="66"/>
  <c r="AK423" i="66"/>
  <c r="AJ398" i="66"/>
  <c r="AK398" i="66"/>
  <c r="AK392" i="66"/>
  <c r="AJ392" i="66"/>
  <c r="AJ389" i="66"/>
  <c r="AK389" i="66"/>
  <c r="AJ380" i="66"/>
  <c r="AK380" i="66"/>
  <c r="AJ376" i="66"/>
  <c r="AK376" i="66"/>
  <c r="AK371" i="66"/>
  <c r="AJ371" i="66"/>
  <c r="AK367" i="66"/>
  <c r="AJ367" i="66"/>
  <c r="AK363" i="66"/>
  <c r="AJ363" i="66"/>
  <c r="AK359" i="66"/>
  <c r="AJ359" i="66"/>
  <c r="AK355" i="66"/>
  <c r="AJ355" i="66"/>
  <c r="AK351" i="66"/>
  <c r="AJ351" i="66"/>
  <c r="AK347" i="66"/>
  <c r="AJ347" i="66"/>
  <c r="AK343" i="66"/>
  <c r="AJ343" i="66"/>
  <c r="AK339" i="66"/>
  <c r="AJ339" i="66"/>
  <c r="AK335" i="66"/>
  <c r="AJ335" i="66"/>
  <c r="AK331" i="66"/>
  <c r="AJ331" i="66"/>
  <c r="AK327" i="66"/>
  <c r="AJ327" i="66"/>
  <c r="AK323" i="66"/>
  <c r="AJ323" i="66"/>
  <c r="AK319" i="66"/>
  <c r="AJ319" i="66"/>
  <c r="AJ314" i="66"/>
  <c r="AK314" i="66"/>
  <c r="AJ311" i="66"/>
  <c r="AK311" i="66"/>
  <c r="AJ304" i="66"/>
  <c r="AK304" i="66"/>
  <c r="AJ300" i="66"/>
  <c r="AK300" i="66"/>
  <c r="AK295" i="66"/>
  <c r="AJ295" i="66"/>
  <c r="AK291" i="66"/>
  <c r="AJ291" i="66"/>
  <c r="AK274" i="66"/>
  <c r="AJ274" i="66"/>
  <c r="AJ270" i="66"/>
  <c r="AK270" i="66"/>
  <c r="AK264" i="66"/>
  <c r="AJ264" i="66"/>
  <c r="AK256" i="66"/>
  <c r="AJ256" i="66"/>
  <c r="AK252" i="66"/>
  <c r="AJ252" i="66"/>
  <c r="AJ248" i="66"/>
  <c r="AK248" i="66"/>
  <c r="AJ244" i="66"/>
  <c r="AK244" i="66"/>
  <c r="AJ240" i="66"/>
  <c r="AK240" i="66"/>
  <c r="AJ236" i="66"/>
  <c r="AK236" i="66"/>
  <c r="AK232" i="66"/>
  <c r="AJ232" i="66"/>
  <c r="AJ224" i="66"/>
  <c r="AK224" i="66"/>
  <c r="AK217" i="66"/>
  <c r="AJ217" i="66"/>
  <c r="AK213" i="66"/>
  <c r="AJ213" i="66"/>
  <c r="AK209" i="66"/>
  <c r="AJ209" i="66"/>
  <c r="AK204" i="66"/>
  <c r="AJ204" i="66"/>
  <c r="AK200" i="66"/>
  <c r="AJ200" i="66"/>
  <c r="AK195" i="66"/>
  <c r="AJ195" i="66"/>
  <c r="AK192" i="66"/>
  <c r="AJ192" i="66"/>
  <c r="AJ189" i="66"/>
  <c r="AK189" i="66"/>
  <c r="AM116" i="66"/>
  <c r="AL116" i="66"/>
  <c r="AM109" i="66"/>
  <c r="AL109" i="66"/>
  <c r="AM105" i="66"/>
  <c r="AL105" i="66"/>
  <c r="AM101" i="66"/>
  <c r="AL101" i="66"/>
  <c r="AM97" i="66"/>
  <c r="AL97" i="66"/>
  <c r="AM93" i="66"/>
  <c r="AL93" i="66"/>
  <c r="AM89" i="66"/>
  <c r="AL89" i="66"/>
  <c r="AM78" i="66"/>
  <c r="AL78" i="66"/>
  <c r="AM74" i="66"/>
  <c r="AL74" i="66"/>
  <c r="AL71" i="66"/>
  <c r="AM71" i="66"/>
  <c r="AL153" i="66"/>
  <c r="AL142" i="66"/>
  <c r="AM108" i="66"/>
  <c r="AM100" i="66"/>
  <c r="AM92" i="66"/>
  <c r="AL42" i="66"/>
  <c r="AK299" i="66"/>
  <c r="AJ299" i="66"/>
  <c r="AK294" i="66"/>
  <c r="AJ294" i="66"/>
  <c r="AK290" i="66"/>
  <c r="AJ290" i="66"/>
  <c r="AK278" i="66"/>
  <c r="AJ278" i="66"/>
  <c r="AJ273" i="66"/>
  <c r="AK273" i="66"/>
  <c r="AJ269" i="66"/>
  <c r="AK269" i="66"/>
  <c r="AK267" i="66"/>
  <c r="AJ267" i="66"/>
  <c r="AK263" i="66"/>
  <c r="AJ263" i="66"/>
  <c r="AJ259" i="66"/>
  <c r="AK259" i="66"/>
  <c r="AK255" i="66"/>
  <c r="AJ255" i="66"/>
  <c r="AK251" i="66"/>
  <c r="AJ251" i="66"/>
  <c r="AJ247" i="66"/>
  <c r="AK247" i="66"/>
  <c r="AJ243" i="66"/>
  <c r="AK243" i="66"/>
  <c r="AJ239" i="66"/>
  <c r="AK239" i="66"/>
  <c r="AJ235" i="66"/>
  <c r="AK235" i="66"/>
  <c r="AK231" i="66"/>
  <c r="AJ231" i="66"/>
  <c r="AK227" i="66"/>
  <c r="AJ227" i="66"/>
  <c r="AJ223" i="66"/>
  <c r="AK223" i="66"/>
  <c r="AK216" i="66"/>
  <c r="AJ216" i="66"/>
  <c r="AK212" i="66"/>
  <c r="AJ212" i="66"/>
  <c r="AK208" i="66"/>
  <c r="AJ208" i="66"/>
  <c r="AK206" i="66"/>
  <c r="AJ206" i="66"/>
  <c r="AK203" i="66"/>
  <c r="AJ203" i="66"/>
  <c r="AK199" i="66"/>
  <c r="AJ199" i="66"/>
  <c r="AK191" i="66"/>
  <c r="AJ191" i="66"/>
  <c r="AJ188" i="66"/>
  <c r="AK188" i="66"/>
  <c r="AM66" i="66"/>
  <c r="AL66" i="66"/>
  <c r="AM63" i="66"/>
  <c r="AL63" i="66"/>
  <c r="AM59" i="66"/>
  <c r="AL59" i="66"/>
  <c r="AM55" i="66"/>
  <c r="AL55" i="66"/>
  <c r="AM51" i="66"/>
  <c r="AL51" i="66"/>
  <c r="AM46" i="66"/>
  <c r="AL46" i="66"/>
  <c r="AL38" i="66"/>
  <c r="AM38" i="66"/>
  <c r="AL30" i="66"/>
  <c r="AM30" i="66"/>
  <c r="AL26" i="66"/>
  <c r="AM26" i="66"/>
  <c r="AL22" i="66"/>
  <c r="AM22" i="66"/>
  <c r="AL432" i="66"/>
  <c r="AM432" i="66"/>
  <c r="AL428" i="66"/>
  <c r="AM428" i="66"/>
  <c r="AL424" i="66"/>
  <c r="AM424" i="66"/>
  <c r="AL420" i="66"/>
  <c r="AM420" i="66"/>
  <c r="AL391" i="66"/>
  <c r="AM391" i="66"/>
  <c r="AL367" i="66"/>
  <c r="AM367" i="66"/>
  <c r="AL363" i="66"/>
  <c r="AM363" i="66"/>
  <c r="AM359" i="66"/>
  <c r="AL359" i="66"/>
  <c r="AM355" i="66"/>
  <c r="AL355" i="66"/>
  <c r="AM351" i="66"/>
  <c r="AL351" i="66"/>
  <c r="AM347" i="66"/>
  <c r="AL347" i="66"/>
  <c r="AM343" i="66"/>
  <c r="AL343" i="66"/>
  <c r="AM339" i="66"/>
  <c r="AL339" i="66"/>
  <c r="AM335" i="66"/>
  <c r="AL335" i="66"/>
  <c r="AM331" i="66"/>
  <c r="AL331" i="66"/>
  <c r="AM327" i="66"/>
  <c r="AL327" i="66"/>
  <c r="AL323" i="66"/>
  <c r="AM319" i="66"/>
  <c r="AL319" i="66"/>
  <c r="AL314" i="66"/>
  <c r="AM314" i="66"/>
  <c r="AL311" i="66"/>
  <c r="AM311" i="66"/>
  <c r="AM304" i="66"/>
  <c r="AL304" i="66"/>
  <c r="AM300" i="66"/>
  <c r="AL300" i="66"/>
  <c r="AM296" i="66"/>
  <c r="AL296" i="66"/>
  <c r="AL292" i="66"/>
  <c r="AM292" i="66"/>
  <c r="AL258" i="66"/>
  <c r="AM258" i="66"/>
  <c r="AL254" i="66"/>
  <c r="AM254" i="66"/>
  <c r="AL250" i="66"/>
  <c r="AM250" i="66"/>
  <c r="AL246" i="66"/>
  <c r="AM246" i="66"/>
  <c r="AL242" i="66"/>
  <c r="AM242" i="66"/>
  <c r="AL238" i="66"/>
  <c r="AM238" i="66"/>
  <c r="AL234" i="66"/>
  <c r="AM234" i="66"/>
  <c r="AM229" i="66"/>
  <c r="AL229" i="66"/>
  <c r="AL225" i="66"/>
  <c r="AM225" i="66"/>
  <c r="AM219" i="66"/>
  <c r="AL219" i="66"/>
  <c r="AL215" i="66"/>
  <c r="AM215" i="66"/>
  <c r="AL207" i="66"/>
  <c r="AM207" i="66"/>
  <c r="AL202" i="66"/>
  <c r="AM202" i="66"/>
  <c r="AL197" i="66"/>
  <c r="AM197" i="66"/>
  <c r="AL194" i="66"/>
  <c r="AM194" i="66"/>
  <c r="AM187" i="66"/>
  <c r="AL187" i="66"/>
  <c r="AM173" i="66"/>
  <c r="AM168" i="66"/>
  <c r="AM165" i="66"/>
  <c r="AL152" i="66"/>
  <c r="AL148" i="66"/>
  <c r="AL141" i="66"/>
  <c r="AK132" i="66"/>
  <c r="AK129" i="66"/>
  <c r="AK124" i="66"/>
  <c r="AL115" i="66"/>
  <c r="AL73" i="66"/>
  <c r="AJ374" i="66"/>
  <c r="AM198" i="66"/>
  <c r="AL433" i="66"/>
  <c r="AM433" i="66"/>
  <c r="AL429" i="66"/>
  <c r="AM429" i="66"/>
  <c r="AL425" i="66"/>
  <c r="AM425" i="66"/>
  <c r="AL421" i="66"/>
  <c r="AM421" i="66"/>
  <c r="AM388" i="66"/>
  <c r="AL388" i="66"/>
  <c r="AM360" i="66"/>
  <c r="AL360" i="66"/>
  <c r="AM352" i="66"/>
  <c r="AL352" i="66"/>
  <c r="AM344" i="66"/>
  <c r="AL344" i="66"/>
  <c r="AM336" i="66"/>
  <c r="AL336" i="66"/>
  <c r="AM328" i="66"/>
  <c r="AL328" i="66"/>
  <c r="AM320" i="66"/>
  <c r="AL320" i="66"/>
  <c r="AM312" i="66"/>
  <c r="AL312" i="66"/>
  <c r="AM293" i="66"/>
  <c r="AL293" i="66"/>
  <c r="AM280" i="66"/>
  <c r="AL280" i="66"/>
  <c r="AM259" i="66"/>
  <c r="AL259" i="66"/>
  <c r="AM255" i="66"/>
  <c r="AL255" i="66"/>
  <c r="AM251" i="66"/>
  <c r="AL251" i="66"/>
  <c r="AM247" i="66"/>
  <c r="AL247" i="66"/>
  <c r="AM243" i="66"/>
  <c r="AL243" i="66"/>
  <c r="AM239" i="66"/>
  <c r="AL239" i="66"/>
  <c r="AM235" i="66"/>
  <c r="AL235" i="66"/>
  <c r="AM226" i="66"/>
  <c r="AL226" i="66"/>
  <c r="AM220" i="66"/>
  <c r="AL220" i="66"/>
  <c r="AM216" i="66"/>
  <c r="AL216" i="66"/>
  <c r="AM208" i="66"/>
  <c r="AL208" i="66"/>
  <c r="AM203" i="66"/>
  <c r="AL203" i="66"/>
  <c r="AM191" i="66"/>
  <c r="AL191" i="66"/>
  <c r="AL43" i="66"/>
  <c r="AL181" i="66"/>
  <c r="AL182" i="66" s="1"/>
  <c r="AM392" i="66"/>
  <c r="AL385" i="66"/>
  <c r="AM369" i="66"/>
  <c r="AL368" i="66"/>
  <c r="AM365" i="66"/>
  <c r="AL364" i="66"/>
  <c r="AM361" i="66"/>
  <c r="AL349" i="66"/>
  <c r="AL348" i="66"/>
  <c r="AM345" i="66"/>
  <c r="AL333" i="66"/>
  <c r="AL332" i="66"/>
  <c r="AM329" i="66"/>
  <c r="AL317" i="66"/>
  <c r="AL24" i="66"/>
  <c r="AM24" i="66"/>
  <c r="AL444" i="66"/>
  <c r="AM444" i="66"/>
  <c r="AL394" i="66"/>
  <c r="AM394" i="66"/>
  <c r="AM313" i="66"/>
  <c r="AL313" i="66"/>
  <c r="AM306" i="66"/>
  <c r="AL306" i="66"/>
  <c r="AM302" i="66"/>
  <c r="AL302" i="66"/>
  <c r="AM298" i="66"/>
  <c r="AL298" i="66"/>
  <c r="AM290" i="66"/>
  <c r="AL290" i="66"/>
  <c r="AL260" i="66"/>
  <c r="AM260" i="66"/>
  <c r="AL256" i="66"/>
  <c r="AM256" i="66"/>
  <c r="AL252" i="66"/>
  <c r="AM252" i="66"/>
  <c r="AM248" i="66"/>
  <c r="AL248" i="66"/>
  <c r="AM244" i="66"/>
  <c r="AL244" i="66"/>
  <c r="AM240" i="66"/>
  <c r="AL240" i="66"/>
  <c r="AM236" i="66"/>
  <c r="AL236" i="66"/>
  <c r="AL232" i="66"/>
  <c r="AM232" i="66"/>
  <c r="AL227" i="66"/>
  <c r="AM227" i="66"/>
  <c r="AL217" i="66"/>
  <c r="AM217" i="66"/>
  <c r="AL213" i="66"/>
  <c r="AM213" i="66"/>
  <c r="AL209" i="66"/>
  <c r="AM209" i="66"/>
  <c r="AL204" i="66"/>
  <c r="AM204" i="66"/>
  <c r="AL200" i="66"/>
  <c r="AM200" i="66"/>
  <c r="AL195" i="66"/>
  <c r="AM195" i="66"/>
  <c r="AL192" i="66"/>
  <c r="AM192" i="66"/>
  <c r="AM189" i="66"/>
  <c r="AL189" i="66"/>
  <c r="AL75" i="66"/>
  <c r="AL40" i="66"/>
  <c r="AM39" i="66"/>
  <c r="AL439" i="66"/>
  <c r="AL384" i="66"/>
  <c r="AM276" i="66"/>
  <c r="E55" i="55"/>
  <c r="O55" i="55" s="1"/>
  <c r="Q55" i="55" s="1"/>
  <c r="AV176" i="66"/>
  <c r="AY182" i="66"/>
  <c r="AX182" i="66"/>
  <c r="AY179" i="66"/>
  <c r="AX179" i="66"/>
  <c r="AP185" i="66"/>
  <c r="AQ185" i="66"/>
  <c r="AR185" i="66"/>
  <c r="AS185" i="66"/>
  <c r="AP186" i="66"/>
  <c r="AQ186" i="66"/>
  <c r="AR186" i="66"/>
  <c r="AS186" i="66"/>
  <c r="AP187" i="66"/>
  <c r="AQ187" i="66"/>
  <c r="AR187" i="66"/>
  <c r="AS187" i="66"/>
  <c r="AP188" i="66"/>
  <c r="AQ188" i="66"/>
  <c r="AR188" i="66"/>
  <c r="AS188" i="66"/>
  <c r="AP189" i="66"/>
  <c r="AQ189" i="66"/>
  <c r="AR189" i="66"/>
  <c r="AS189" i="66"/>
  <c r="AP190" i="66"/>
  <c r="AQ190" i="66"/>
  <c r="AR190" i="66"/>
  <c r="AS190" i="66"/>
  <c r="AP191" i="66"/>
  <c r="AQ191" i="66"/>
  <c r="AR191" i="66"/>
  <c r="AS191" i="66"/>
  <c r="AP192" i="66"/>
  <c r="AQ192" i="66"/>
  <c r="AR192" i="66"/>
  <c r="AS192" i="66"/>
  <c r="AP193" i="66"/>
  <c r="AQ193" i="66"/>
  <c r="AR193" i="66"/>
  <c r="AS193" i="66"/>
  <c r="AP194" i="66"/>
  <c r="AQ194" i="66"/>
  <c r="AR194" i="66"/>
  <c r="AS194" i="66"/>
  <c r="AP195" i="66"/>
  <c r="AQ195" i="66"/>
  <c r="AR195" i="66"/>
  <c r="AS195" i="66"/>
  <c r="AP196" i="66"/>
  <c r="AQ196" i="66"/>
  <c r="AR196" i="66"/>
  <c r="AS196" i="66"/>
  <c r="AP197" i="66"/>
  <c r="AQ197" i="66"/>
  <c r="AR197" i="66"/>
  <c r="AS197" i="66"/>
  <c r="AP198" i="66"/>
  <c r="AQ198" i="66"/>
  <c r="AR198" i="66"/>
  <c r="AS198" i="66"/>
  <c r="AP199" i="66"/>
  <c r="AQ199" i="66"/>
  <c r="AR199" i="66"/>
  <c r="AS199" i="66"/>
  <c r="AP200" i="66"/>
  <c r="AQ200" i="66"/>
  <c r="AR200" i="66"/>
  <c r="AS200" i="66"/>
  <c r="AP201" i="66"/>
  <c r="AQ201" i="66"/>
  <c r="AR201" i="66"/>
  <c r="AS201" i="66"/>
  <c r="AP202" i="66"/>
  <c r="AQ202" i="66"/>
  <c r="AR202" i="66"/>
  <c r="AS202" i="66"/>
  <c r="AP203" i="66"/>
  <c r="AQ203" i="66"/>
  <c r="AR203" i="66"/>
  <c r="AS203" i="66"/>
  <c r="AP204" i="66"/>
  <c r="AQ204" i="66"/>
  <c r="AR204" i="66"/>
  <c r="AS204" i="66"/>
  <c r="AP205" i="66"/>
  <c r="AQ205" i="66"/>
  <c r="AR205" i="66"/>
  <c r="AS205" i="66"/>
  <c r="AP206" i="66"/>
  <c r="AQ206" i="66"/>
  <c r="AR206" i="66"/>
  <c r="AS206" i="66"/>
  <c r="AP207" i="66"/>
  <c r="AQ207" i="66"/>
  <c r="AR207" i="66"/>
  <c r="AS207" i="66"/>
  <c r="AP208" i="66"/>
  <c r="AQ208" i="66"/>
  <c r="AR208" i="66"/>
  <c r="AS208" i="66"/>
  <c r="AP209" i="66"/>
  <c r="AQ209" i="66"/>
  <c r="AR209" i="66"/>
  <c r="AS209" i="66"/>
  <c r="AP210" i="66"/>
  <c r="AQ210" i="66"/>
  <c r="AR210" i="66"/>
  <c r="AS210" i="66"/>
  <c r="AP211" i="66"/>
  <c r="AQ211" i="66"/>
  <c r="AR211" i="66"/>
  <c r="AS211" i="66"/>
  <c r="AP212" i="66"/>
  <c r="AQ212" i="66"/>
  <c r="AR212" i="66"/>
  <c r="AS212" i="66"/>
  <c r="AP213" i="66"/>
  <c r="AQ213" i="66"/>
  <c r="AR213" i="66"/>
  <c r="AS213" i="66"/>
  <c r="AP214" i="66"/>
  <c r="AQ214" i="66"/>
  <c r="AR214" i="66"/>
  <c r="AS214" i="66"/>
  <c r="AP215" i="66"/>
  <c r="AQ215" i="66"/>
  <c r="AR215" i="66"/>
  <c r="AS215" i="66"/>
  <c r="AP216" i="66"/>
  <c r="AQ216" i="66"/>
  <c r="AR216" i="66"/>
  <c r="AS216" i="66"/>
  <c r="AP217" i="66"/>
  <c r="AQ217" i="66"/>
  <c r="AR217" i="66"/>
  <c r="AS217" i="66"/>
  <c r="AP218" i="66"/>
  <c r="AQ218" i="66"/>
  <c r="AR218" i="66"/>
  <c r="AS218" i="66"/>
  <c r="AP219" i="66"/>
  <c r="AQ219" i="66"/>
  <c r="AR219" i="66"/>
  <c r="AS219" i="66"/>
  <c r="AP220" i="66"/>
  <c r="AQ220" i="66"/>
  <c r="AR220" i="66"/>
  <c r="AS220" i="66"/>
  <c r="AP221" i="66"/>
  <c r="AQ221" i="66"/>
  <c r="AR221" i="66"/>
  <c r="AS221" i="66"/>
  <c r="AP222" i="66"/>
  <c r="AQ222" i="66"/>
  <c r="AR222" i="66"/>
  <c r="AS222" i="66"/>
  <c r="AP223" i="66"/>
  <c r="AQ223" i="66"/>
  <c r="AR223" i="66"/>
  <c r="AS223" i="66"/>
  <c r="AP224" i="66"/>
  <c r="AQ224" i="66"/>
  <c r="AR224" i="66"/>
  <c r="AS224" i="66"/>
  <c r="AP225" i="66"/>
  <c r="AQ225" i="66"/>
  <c r="AR225" i="66"/>
  <c r="AS225" i="66"/>
  <c r="AP226" i="66"/>
  <c r="AQ226" i="66"/>
  <c r="AR226" i="66"/>
  <c r="AS226" i="66"/>
  <c r="AP227" i="66"/>
  <c r="AQ227" i="66"/>
  <c r="AR227" i="66"/>
  <c r="AS227" i="66"/>
  <c r="AP228" i="66"/>
  <c r="AQ228" i="66"/>
  <c r="AR228" i="66"/>
  <c r="AS228" i="66"/>
  <c r="AP229" i="66"/>
  <c r="AQ229" i="66"/>
  <c r="AR229" i="66"/>
  <c r="AS229" i="66"/>
  <c r="AP230" i="66"/>
  <c r="AQ230" i="66"/>
  <c r="AR230" i="66"/>
  <c r="AS230" i="66"/>
  <c r="AP231" i="66"/>
  <c r="AQ231" i="66"/>
  <c r="AR231" i="66"/>
  <c r="AS231" i="66"/>
  <c r="AP232" i="66"/>
  <c r="AQ232" i="66"/>
  <c r="AR232" i="66"/>
  <c r="AS232" i="66"/>
  <c r="AP233" i="66"/>
  <c r="AQ233" i="66"/>
  <c r="AR233" i="66"/>
  <c r="AS233" i="66"/>
  <c r="AP234" i="66"/>
  <c r="AQ234" i="66"/>
  <c r="AR234" i="66"/>
  <c r="AS234" i="66"/>
  <c r="AP235" i="66"/>
  <c r="AQ235" i="66"/>
  <c r="AR235" i="66"/>
  <c r="AS235" i="66"/>
  <c r="AP236" i="66"/>
  <c r="AQ236" i="66"/>
  <c r="AR236" i="66"/>
  <c r="AS236" i="66"/>
  <c r="AP237" i="66"/>
  <c r="AQ237" i="66"/>
  <c r="AR237" i="66"/>
  <c r="AS237" i="66"/>
  <c r="AP238" i="66"/>
  <c r="AQ238" i="66"/>
  <c r="AR238" i="66"/>
  <c r="AS238" i="66"/>
  <c r="AP239" i="66"/>
  <c r="AQ239" i="66"/>
  <c r="AR239" i="66"/>
  <c r="AS239" i="66"/>
  <c r="AP240" i="66"/>
  <c r="AQ240" i="66"/>
  <c r="AR240" i="66"/>
  <c r="AS240" i="66"/>
  <c r="AP241" i="66"/>
  <c r="AQ241" i="66"/>
  <c r="AR241" i="66"/>
  <c r="AS241" i="66"/>
  <c r="AP242" i="66"/>
  <c r="AQ242" i="66"/>
  <c r="AR242" i="66"/>
  <c r="AS242" i="66"/>
  <c r="AP243" i="66"/>
  <c r="AQ243" i="66"/>
  <c r="AR243" i="66"/>
  <c r="AS243" i="66"/>
  <c r="AP244" i="66"/>
  <c r="AQ244" i="66"/>
  <c r="AR244" i="66"/>
  <c r="AS244" i="66"/>
  <c r="AP245" i="66"/>
  <c r="AQ245" i="66"/>
  <c r="AR245" i="66"/>
  <c r="AS245" i="66"/>
  <c r="AP246" i="66"/>
  <c r="AQ246" i="66"/>
  <c r="AR246" i="66"/>
  <c r="AS246" i="66"/>
  <c r="AP247" i="66"/>
  <c r="AQ247" i="66"/>
  <c r="AR247" i="66"/>
  <c r="AS247" i="66"/>
  <c r="AP248" i="66"/>
  <c r="AQ248" i="66"/>
  <c r="AR248" i="66"/>
  <c r="AS248" i="66"/>
  <c r="AP249" i="66"/>
  <c r="AQ249" i="66"/>
  <c r="AR249" i="66"/>
  <c r="AS249" i="66"/>
  <c r="AP250" i="66"/>
  <c r="AQ250" i="66"/>
  <c r="AR250" i="66"/>
  <c r="AS250" i="66"/>
  <c r="AP251" i="66"/>
  <c r="AQ251" i="66"/>
  <c r="AR251" i="66"/>
  <c r="AS251" i="66"/>
  <c r="AP252" i="66"/>
  <c r="AQ252" i="66"/>
  <c r="AR252" i="66"/>
  <c r="AS252" i="66"/>
  <c r="AP253" i="66"/>
  <c r="AQ253" i="66"/>
  <c r="AR253" i="66"/>
  <c r="AS253" i="66"/>
  <c r="AP254" i="66"/>
  <c r="AQ254" i="66"/>
  <c r="AR254" i="66"/>
  <c r="AS254" i="66"/>
  <c r="AP255" i="66"/>
  <c r="AQ255" i="66"/>
  <c r="AR255" i="66"/>
  <c r="AS255" i="66"/>
  <c r="AP256" i="66"/>
  <c r="AQ256" i="66"/>
  <c r="AR256" i="66"/>
  <c r="AS256" i="66"/>
  <c r="AP257" i="66"/>
  <c r="AQ257" i="66"/>
  <c r="AR257" i="66"/>
  <c r="AS257" i="66"/>
  <c r="AP258" i="66"/>
  <c r="AQ258" i="66"/>
  <c r="AR258" i="66"/>
  <c r="AS258" i="66"/>
  <c r="AP259" i="66"/>
  <c r="AQ259" i="66"/>
  <c r="AR259" i="66"/>
  <c r="AS259" i="66"/>
  <c r="AP260" i="66"/>
  <c r="AQ260" i="66"/>
  <c r="AR260" i="66"/>
  <c r="AS260" i="66"/>
  <c r="AP261" i="66"/>
  <c r="AQ261" i="66"/>
  <c r="AR261" i="66"/>
  <c r="AS261" i="66"/>
  <c r="AP262" i="66"/>
  <c r="AQ262" i="66"/>
  <c r="AR262" i="66"/>
  <c r="AS262" i="66"/>
  <c r="AP263" i="66"/>
  <c r="AQ263" i="66"/>
  <c r="AR263" i="66"/>
  <c r="AS263" i="66"/>
  <c r="AP264" i="66"/>
  <c r="AQ264" i="66"/>
  <c r="AR264" i="66"/>
  <c r="AS264" i="66"/>
  <c r="AP265" i="66"/>
  <c r="AQ265" i="66"/>
  <c r="AR265" i="66"/>
  <c r="AS265" i="66"/>
  <c r="AP266" i="66"/>
  <c r="AQ266" i="66"/>
  <c r="AR266" i="66"/>
  <c r="AS266" i="66"/>
  <c r="AP267" i="66"/>
  <c r="AQ267" i="66"/>
  <c r="AR267" i="66"/>
  <c r="AS267" i="66"/>
  <c r="AP268" i="66"/>
  <c r="AQ268" i="66"/>
  <c r="AR268" i="66"/>
  <c r="AS268" i="66"/>
  <c r="AP269" i="66"/>
  <c r="AQ269" i="66"/>
  <c r="AR269" i="66"/>
  <c r="AS269" i="66"/>
  <c r="AP270" i="66"/>
  <c r="AQ270" i="66"/>
  <c r="AR270" i="66"/>
  <c r="AS270" i="66"/>
  <c r="AP271" i="66"/>
  <c r="AQ271" i="66"/>
  <c r="AR271" i="66"/>
  <c r="AS271" i="66"/>
  <c r="AP272" i="66"/>
  <c r="AQ272" i="66"/>
  <c r="AR272" i="66"/>
  <c r="AS272" i="66"/>
  <c r="AP273" i="66"/>
  <c r="AQ273" i="66"/>
  <c r="AR273" i="66"/>
  <c r="AS273" i="66"/>
  <c r="AP274" i="66"/>
  <c r="AQ274" i="66"/>
  <c r="AR274" i="66"/>
  <c r="AS274" i="66"/>
  <c r="AP275" i="66"/>
  <c r="AQ275" i="66"/>
  <c r="AR275" i="66"/>
  <c r="AS275" i="66"/>
  <c r="AP276" i="66"/>
  <c r="AQ276" i="66"/>
  <c r="AR276" i="66"/>
  <c r="AS276" i="66"/>
  <c r="AP277" i="66"/>
  <c r="AQ277" i="66"/>
  <c r="AR277" i="66"/>
  <c r="AS277" i="66"/>
  <c r="AP278" i="66"/>
  <c r="AQ278" i="66"/>
  <c r="AR278" i="66"/>
  <c r="AS278" i="66"/>
  <c r="AP279" i="66"/>
  <c r="AQ279" i="66"/>
  <c r="AR279" i="66"/>
  <c r="AS279" i="66"/>
  <c r="AP280" i="66"/>
  <c r="AQ280" i="66"/>
  <c r="AR280" i="66"/>
  <c r="AS280" i="66"/>
  <c r="AP290" i="66"/>
  <c r="AQ290" i="66"/>
  <c r="AR290" i="66"/>
  <c r="AS290" i="66"/>
  <c r="AP291" i="66"/>
  <c r="AQ291" i="66"/>
  <c r="AR291" i="66"/>
  <c r="AS291" i="66"/>
  <c r="AP292" i="66"/>
  <c r="AQ292" i="66"/>
  <c r="AR292" i="66"/>
  <c r="AS292" i="66"/>
  <c r="AP293" i="66"/>
  <c r="AQ293" i="66"/>
  <c r="AR293" i="66"/>
  <c r="AS293" i="66"/>
  <c r="AP294" i="66"/>
  <c r="AQ294" i="66"/>
  <c r="AR294" i="66"/>
  <c r="AS294" i="66"/>
  <c r="AP295" i="66"/>
  <c r="AQ295" i="66"/>
  <c r="AR295" i="66"/>
  <c r="AS295" i="66"/>
  <c r="AP296" i="66"/>
  <c r="AQ296" i="66"/>
  <c r="AR296" i="66"/>
  <c r="AS296" i="66"/>
  <c r="AP297" i="66"/>
  <c r="AQ297" i="66"/>
  <c r="AR297" i="66"/>
  <c r="AS297" i="66"/>
  <c r="AP298" i="66"/>
  <c r="AQ298" i="66"/>
  <c r="AR298" i="66"/>
  <c r="AS298" i="66"/>
  <c r="AP299" i="66"/>
  <c r="AQ299" i="66"/>
  <c r="AR299" i="66"/>
  <c r="AS299" i="66"/>
  <c r="AP300" i="66"/>
  <c r="AQ300" i="66"/>
  <c r="AR300" i="66"/>
  <c r="AS300" i="66"/>
  <c r="AP301" i="66"/>
  <c r="AQ301" i="66"/>
  <c r="AR301" i="66"/>
  <c r="AS301" i="66"/>
  <c r="AP302" i="66"/>
  <c r="AQ302" i="66"/>
  <c r="AR302" i="66"/>
  <c r="AS302" i="66"/>
  <c r="AP303" i="66"/>
  <c r="AQ303" i="66"/>
  <c r="AR303" i="66"/>
  <c r="AS303" i="66"/>
  <c r="AP304" i="66"/>
  <c r="AQ304" i="66"/>
  <c r="AR304" i="66"/>
  <c r="AS304" i="66"/>
  <c r="AP305" i="66"/>
  <c r="AQ305" i="66"/>
  <c r="AR305" i="66"/>
  <c r="AS305" i="66"/>
  <c r="AP306" i="66"/>
  <c r="AQ306" i="66"/>
  <c r="AR306" i="66"/>
  <c r="AS306" i="66"/>
  <c r="AP307" i="66"/>
  <c r="AQ307" i="66"/>
  <c r="AR307" i="66"/>
  <c r="AS307" i="66"/>
  <c r="AP308" i="66"/>
  <c r="AQ308" i="66"/>
  <c r="AR308" i="66"/>
  <c r="AS308" i="66"/>
  <c r="AP309" i="66"/>
  <c r="AQ309" i="66"/>
  <c r="AR309" i="66"/>
  <c r="AS309" i="66"/>
  <c r="AP310" i="66"/>
  <c r="AQ310" i="66"/>
  <c r="AR310" i="66"/>
  <c r="AS310" i="66"/>
  <c r="AP311" i="66"/>
  <c r="AQ311" i="66"/>
  <c r="AR311" i="66"/>
  <c r="AS311" i="66"/>
  <c r="AP312" i="66"/>
  <c r="AQ312" i="66"/>
  <c r="AR312" i="66"/>
  <c r="AS312" i="66"/>
  <c r="AP313" i="66"/>
  <c r="AQ313" i="66"/>
  <c r="AR313" i="66"/>
  <c r="AS313" i="66"/>
  <c r="AP314" i="66"/>
  <c r="AQ314" i="66"/>
  <c r="AR314" i="66"/>
  <c r="AS314" i="66"/>
  <c r="AP315" i="66"/>
  <c r="AQ315" i="66"/>
  <c r="AR315" i="66"/>
  <c r="AS315" i="66"/>
  <c r="AP317" i="66"/>
  <c r="AQ317" i="66"/>
  <c r="AR317" i="66"/>
  <c r="AS317" i="66"/>
  <c r="AP318" i="66"/>
  <c r="AQ318" i="66"/>
  <c r="AR318" i="66"/>
  <c r="AS318" i="66"/>
  <c r="AP319" i="66"/>
  <c r="AQ319" i="66"/>
  <c r="AR319" i="66"/>
  <c r="AS319" i="66"/>
  <c r="AP320" i="66"/>
  <c r="AQ320" i="66"/>
  <c r="AR320" i="66"/>
  <c r="AS320" i="66"/>
  <c r="AP321" i="66"/>
  <c r="AQ321" i="66"/>
  <c r="AR321" i="66"/>
  <c r="AS321" i="66"/>
  <c r="AP322" i="66"/>
  <c r="AQ322" i="66"/>
  <c r="AR322" i="66"/>
  <c r="AS322" i="66"/>
  <c r="AP323" i="66"/>
  <c r="AQ323" i="66"/>
  <c r="AR323" i="66"/>
  <c r="AS323" i="66"/>
  <c r="AP324" i="66"/>
  <c r="AQ324" i="66"/>
  <c r="AR324" i="66"/>
  <c r="AS324" i="66"/>
  <c r="AP325" i="66"/>
  <c r="AQ325" i="66"/>
  <c r="AR325" i="66"/>
  <c r="AS325" i="66"/>
  <c r="AP326" i="66"/>
  <c r="AQ326" i="66"/>
  <c r="AR326" i="66"/>
  <c r="AS326" i="66"/>
  <c r="AP327" i="66"/>
  <c r="AQ327" i="66"/>
  <c r="AR327" i="66"/>
  <c r="AS327" i="66"/>
  <c r="AP328" i="66"/>
  <c r="AQ328" i="66"/>
  <c r="AR328" i="66"/>
  <c r="AS328" i="66"/>
  <c r="AP329" i="66"/>
  <c r="AQ329" i="66"/>
  <c r="AR329" i="66"/>
  <c r="AS329" i="66"/>
  <c r="AP330" i="66"/>
  <c r="AQ330" i="66"/>
  <c r="AR330" i="66"/>
  <c r="AS330" i="66"/>
  <c r="AP331" i="66"/>
  <c r="AQ331" i="66"/>
  <c r="AR331" i="66"/>
  <c r="AS331" i="66"/>
  <c r="AP332" i="66"/>
  <c r="AQ332" i="66"/>
  <c r="AR332" i="66"/>
  <c r="AS332" i="66"/>
  <c r="AP333" i="66"/>
  <c r="AQ333" i="66"/>
  <c r="AR333" i="66"/>
  <c r="AS333" i="66"/>
  <c r="AP334" i="66"/>
  <c r="AQ334" i="66"/>
  <c r="AR334" i="66"/>
  <c r="AS334" i="66"/>
  <c r="AP335" i="66"/>
  <c r="AQ335" i="66"/>
  <c r="AR335" i="66"/>
  <c r="AS335" i="66"/>
  <c r="AP336" i="66"/>
  <c r="AQ336" i="66"/>
  <c r="AR336" i="66"/>
  <c r="AS336" i="66"/>
  <c r="AP337" i="66"/>
  <c r="AQ337" i="66"/>
  <c r="AR337" i="66"/>
  <c r="AS337" i="66"/>
  <c r="AP338" i="66"/>
  <c r="AQ338" i="66"/>
  <c r="AR338" i="66"/>
  <c r="AS338" i="66"/>
  <c r="AP339" i="66"/>
  <c r="AQ339" i="66"/>
  <c r="AR339" i="66"/>
  <c r="AS339" i="66"/>
  <c r="AP340" i="66"/>
  <c r="AQ340" i="66"/>
  <c r="AR340" i="66"/>
  <c r="AS340" i="66"/>
  <c r="AP341" i="66"/>
  <c r="AQ341" i="66"/>
  <c r="AR341" i="66"/>
  <c r="AS341" i="66"/>
  <c r="AP342" i="66"/>
  <c r="AQ342" i="66"/>
  <c r="AR342" i="66"/>
  <c r="AS342" i="66"/>
  <c r="AP343" i="66"/>
  <c r="AQ343" i="66"/>
  <c r="AR343" i="66"/>
  <c r="AS343" i="66"/>
  <c r="AP344" i="66"/>
  <c r="AQ344" i="66"/>
  <c r="AR344" i="66"/>
  <c r="AS344" i="66"/>
  <c r="AP345" i="66"/>
  <c r="AQ345" i="66"/>
  <c r="AR345" i="66"/>
  <c r="AS345" i="66"/>
  <c r="AP346" i="66"/>
  <c r="AQ346" i="66"/>
  <c r="AR346" i="66"/>
  <c r="AS346" i="66"/>
  <c r="AP347" i="66"/>
  <c r="AQ347" i="66"/>
  <c r="AR347" i="66"/>
  <c r="AS347" i="66"/>
  <c r="AP348" i="66"/>
  <c r="AQ348" i="66"/>
  <c r="AR348" i="66"/>
  <c r="AS348" i="66"/>
  <c r="AP349" i="66"/>
  <c r="AQ349" i="66"/>
  <c r="AR349" i="66"/>
  <c r="AS349" i="66"/>
  <c r="AP350" i="66"/>
  <c r="AQ350" i="66"/>
  <c r="AR350" i="66"/>
  <c r="AS350" i="66"/>
  <c r="AP351" i="66"/>
  <c r="AQ351" i="66"/>
  <c r="AR351" i="66"/>
  <c r="AS351" i="66"/>
  <c r="AP352" i="66"/>
  <c r="AQ352" i="66"/>
  <c r="AR352" i="66"/>
  <c r="AS352" i="66"/>
  <c r="AP353" i="66"/>
  <c r="AQ353" i="66"/>
  <c r="AR353" i="66"/>
  <c r="AS353" i="66"/>
  <c r="AP354" i="66"/>
  <c r="AQ354" i="66"/>
  <c r="AR354" i="66"/>
  <c r="AS354" i="66"/>
  <c r="AP355" i="66"/>
  <c r="AQ355" i="66"/>
  <c r="AR355" i="66"/>
  <c r="AS355" i="66"/>
  <c r="AP356" i="66"/>
  <c r="AQ356" i="66"/>
  <c r="AR356" i="66"/>
  <c r="AS356" i="66"/>
  <c r="AP357" i="66"/>
  <c r="AQ357" i="66"/>
  <c r="AR357" i="66"/>
  <c r="AS357" i="66"/>
  <c r="AP358" i="66"/>
  <c r="AQ358" i="66"/>
  <c r="AR358" i="66"/>
  <c r="AS358" i="66"/>
  <c r="AP359" i="66"/>
  <c r="AQ359" i="66"/>
  <c r="AR359" i="66"/>
  <c r="AS359" i="66"/>
  <c r="AP360" i="66"/>
  <c r="AQ360" i="66"/>
  <c r="AR360" i="66"/>
  <c r="AS360" i="66"/>
  <c r="AP361" i="66"/>
  <c r="AQ361" i="66"/>
  <c r="AR361" i="66"/>
  <c r="AS361" i="66"/>
  <c r="AP362" i="66"/>
  <c r="AQ362" i="66"/>
  <c r="AR362" i="66"/>
  <c r="AS362" i="66"/>
  <c r="AP363" i="66"/>
  <c r="AQ363" i="66"/>
  <c r="AR363" i="66"/>
  <c r="AS363" i="66"/>
  <c r="AP364" i="66"/>
  <c r="AQ364" i="66"/>
  <c r="AR364" i="66"/>
  <c r="AS364" i="66"/>
  <c r="AP365" i="66"/>
  <c r="AQ365" i="66"/>
  <c r="AR365" i="66"/>
  <c r="AS365" i="66"/>
  <c r="AP366" i="66"/>
  <c r="AQ366" i="66"/>
  <c r="AR366" i="66"/>
  <c r="AS366" i="66"/>
  <c r="AP367" i="66"/>
  <c r="AQ367" i="66"/>
  <c r="AR367" i="66"/>
  <c r="AS367" i="66"/>
  <c r="AP368" i="66"/>
  <c r="AQ368" i="66"/>
  <c r="AR368" i="66"/>
  <c r="AS368" i="66"/>
  <c r="AP369" i="66"/>
  <c r="AQ369" i="66"/>
  <c r="AR369" i="66"/>
  <c r="AS369" i="66"/>
  <c r="AP370" i="66"/>
  <c r="AQ370" i="66"/>
  <c r="AR370" i="66"/>
  <c r="AS370" i="66"/>
  <c r="AP371" i="66"/>
  <c r="AQ371" i="66"/>
  <c r="AR371" i="66"/>
  <c r="AS371" i="66"/>
  <c r="AP372" i="66"/>
  <c r="AQ372" i="66"/>
  <c r="AR372" i="66"/>
  <c r="AS372" i="66"/>
  <c r="AP373" i="66"/>
  <c r="AQ373" i="66"/>
  <c r="AR373" i="66"/>
  <c r="AS373" i="66"/>
  <c r="AP374" i="66"/>
  <c r="AQ374" i="66"/>
  <c r="AR374" i="66"/>
  <c r="AS374" i="66"/>
  <c r="AP375" i="66"/>
  <c r="AQ375" i="66"/>
  <c r="AR375" i="66"/>
  <c r="AS375" i="66"/>
  <c r="AP376" i="66"/>
  <c r="AQ376" i="66"/>
  <c r="AR376" i="66"/>
  <c r="AS376" i="66"/>
  <c r="AP377" i="66"/>
  <c r="AQ377" i="66"/>
  <c r="AR377" i="66"/>
  <c r="AS377" i="66"/>
  <c r="AP378" i="66"/>
  <c r="AQ378" i="66"/>
  <c r="AR378" i="66"/>
  <c r="AS378" i="66"/>
  <c r="AP379" i="66"/>
  <c r="AQ379" i="66"/>
  <c r="AR379" i="66"/>
  <c r="AS379" i="66"/>
  <c r="AP380" i="66"/>
  <c r="AQ380" i="66"/>
  <c r="AR380" i="66"/>
  <c r="AS380" i="66"/>
  <c r="AP381" i="66"/>
  <c r="AQ381" i="66"/>
  <c r="AR381" i="66"/>
  <c r="AS381" i="66"/>
  <c r="AP382" i="66"/>
  <c r="AQ382" i="66"/>
  <c r="AR382" i="66"/>
  <c r="AS382" i="66"/>
  <c r="AP383" i="66"/>
  <c r="AQ383" i="66"/>
  <c r="AR383" i="66"/>
  <c r="AS383" i="66"/>
  <c r="AP384" i="66"/>
  <c r="AQ384" i="66"/>
  <c r="AR384" i="66"/>
  <c r="AS384" i="66"/>
  <c r="AP385" i="66"/>
  <c r="AQ385" i="66"/>
  <c r="AR385" i="66"/>
  <c r="AS385" i="66"/>
  <c r="AP386" i="66"/>
  <c r="AQ386" i="66"/>
  <c r="AR386" i="66"/>
  <c r="AS386" i="66"/>
  <c r="AP387" i="66"/>
  <c r="AQ387" i="66"/>
  <c r="AR387" i="66"/>
  <c r="AS387" i="66"/>
  <c r="AP388" i="66"/>
  <c r="AQ388" i="66"/>
  <c r="AR388" i="66"/>
  <c r="AS388" i="66"/>
  <c r="AP389" i="66"/>
  <c r="AQ389" i="66"/>
  <c r="AR389" i="66"/>
  <c r="AS389" i="66"/>
  <c r="AP390" i="66"/>
  <c r="AQ390" i="66"/>
  <c r="AR390" i="66"/>
  <c r="AS390" i="66"/>
  <c r="AP391" i="66"/>
  <c r="AQ391" i="66"/>
  <c r="AR391" i="66"/>
  <c r="AS391" i="66"/>
  <c r="AP392" i="66"/>
  <c r="AQ392" i="66"/>
  <c r="AR392" i="66"/>
  <c r="AS392" i="66"/>
  <c r="AP393" i="66"/>
  <c r="AQ393" i="66"/>
  <c r="AR393" i="66"/>
  <c r="AS393" i="66"/>
  <c r="AP394" i="66"/>
  <c r="AQ394" i="66"/>
  <c r="AR394" i="66"/>
  <c r="AS394" i="66"/>
  <c r="AP395" i="66"/>
  <c r="AQ395" i="66"/>
  <c r="AR395" i="66"/>
  <c r="AS395" i="66"/>
  <c r="AP396" i="66"/>
  <c r="AQ396" i="66"/>
  <c r="AR396" i="66"/>
  <c r="AS396" i="66"/>
  <c r="AP398" i="66"/>
  <c r="AQ398" i="66"/>
  <c r="AR398" i="66"/>
  <c r="AS398" i="66"/>
  <c r="AP420" i="66"/>
  <c r="AQ420" i="66"/>
  <c r="AR420" i="66"/>
  <c r="AS420" i="66"/>
  <c r="AP421" i="66"/>
  <c r="AQ421" i="66"/>
  <c r="AR421" i="66"/>
  <c r="AS421" i="66"/>
  <c r="AP422" i="66"/>
  <c r="AQ422" i="66"/>
  <c r="AR422" i="66"/>
  <c r="AS422" i="66"/>
  <c r="AP423" i="66"/>
  <c r="AQ423" i="66"/>
  <c r="AR423" i="66"/>
  <c r="AS423" i="66"/>
  <c r="AP424" i="66"/>
  <c r="AQ424" i="66"/>
  <c r="AR424" i="66"/>
  <c r="AS424" i="66"/>
  <c r="AP425" i="66"/>
  <c r="AQ425" i="66"/>
  <c r="AR425" i="66"/>
  <c r="AS425" i="66"/>
  <c r="AP426" i="66"/>
  <c r="AQ426" i="66"/>
  <c r="AR426" i="66"/>
  <c r="AS426" i="66"/>
  <c r="AP427" i="66"/>
  <c r="AQ427" i="66"/>
  <c r="AR427" i="66"/>
  <c r="AS427" i="66"/>
  <c r="AP428" i="66"/>
  <c r="AQ428" i="66"/>
  <c r="AR428" i="66"/>
  <c r="AS428" i="66"/>
  <c r="AP429" i="66"/>
  <c r="AQ429" i="66"/>
  <c r="AR429" i="66"/>
  <c r="AS429" i="66"/>
  <c r="AP430" i="66"/>
  <c r="AQ430" i="66"/>
  <c r="AR430" i="66"/>
  <c r="AS430" i="66"/>
  <c r="AP431" i="66"/>
  <c r="AQ431" i="66"/>
  <c r="AR431" i="66"/>
  <c r="AS431" i="66"/>
  <c r="AP432" i="66"/>
  <c r="AQ432" i="66"/>
  <c r="AR432" i="66"/>
  <c r="AS432" i="66"/>
  <c r="AP433" i="66"/>
  <c r="AQ433" i="66"/>
  <c r="AR433" i="66"/>
  <c r="AS433" i="66"/>
  <c r="AP434" i="66"/>
  <c r="AQ434" i="66"/>
  <c r="AR434" i="66"/>
  <c r="AS434" i="66"/>
  <c r="AP439" i="66"/>
  <c r="AQ439" i="66"/>
  <c r="AR439" i="66"/>
  <c r="AS439" i="66"/>
  <c r="AP440" i="66"/>
  <c r="AQ440" i="66"/>
  <c r="AR440" i="66"/>
  <c r="AS440" i="66"/>
  <c r="AP441" i="66"/>
  <c r="AQ441" i="66"/>
  <c r="AR441" i="66"/>
  <c r="AS441" i="66"/>
  <c r="AP442" i="66"/>
  <c r="AQ442" i="66"/>
  <c r="AR442" i="66"/>
  <c r="AS442" i="66"/>
  <c r="AP443" i="66"/>
  <c r="AQ443" i="66"/>
  <c r="AR443" i="66"/>
  <c r="AS443" i="66"/>
  <c r="AP444" i="66"/>
  <c r="AQ444" i="66"/>
  <c r="AR444" i="66"/>
  <c r="AS444" i="66"/>
  <c r="AP445" i="66"/>
  <c r="AQ445" i="66"/>
  <c r="AR445" i="66"/>
  <c r="AS445" i="66"/>
  <c r="AS184" i="66"/>
  <c r="AR184" i="66"/>
  <c r="AQ184" i="66"/>
  <c r="AP184" i="66"/>
  <c r="AS181" i="66"/>
  <c r="AR181" i="66"/>
  <c r="AR182" i="66" s="1"/>
  <c r="AQ181" i="66"/>
  <c r="AQ182" i="66" s="1"/>
  <c r="AP181" i="66"/>
  <c r="AP182" i="66" s="1"/>
  <c r="AS178" i="66"/>
  <c r="AR178" i="66"/>
  <c r="AQ178" i="66"/>
  <c r="AQ179" i="66" s="1"/>
  <c r="AP178" i="66"/>
  <c r="AP179" i="66" s="1"/>
  <c r="AP20" i="66"/>
  <c r="AQ20" i="66"/>
  <c r="AR20" i="66"/>
  <c r="AS20" i="66"/>
  <c r="AP21" i="66"/>
  <c r="AQ21" i="66"/>
  <c r="AR21" i="66"/>
  <c r="AS21" i="66"/>
  <c r="AP22" i="66"/>
  <c r="AQ22" i="66"/>
  <c r="AR22" i="66"/>
  <c r="AS22" i="66"/>
  <c r="AP23" i="66"/>
  <c r="AQ23" i="66"/>
  <c r="AR23" i="66"/>
  <c r="AS23" i="66"/>
  <c r="AP24" i="66"/>
  <c r="AQ24" i="66"/>
  <c r="AR24" i="66"/>
  <c r="AS24" i="66"/>
  <c r="AP25" i="66"/>
  <c r="AQ25" i="66"/>
  <c r="AR25" i="66"/>
  <c r="AS25" i="66"/>
  <c r="AP26" i="66"/>
  <c r="AQ26" i="66"/>
  <c r="AR26" i="66"/>
  <c r="AS26" i="66"/>
  <c r="AP27" i="66"/>
  <c r="AQ27" i="66"/>
  <c r="AR27" i="66"/>
  <c r="AS27" i="66"/>
  <c r="AP28" i="66"/>
  <c r="AQ28" i="66"/>
  <c r="AR28" i="66"/>
  <c r="AS28" i="66"/>
  <c r="AP29" i="66"/>
  <c r="AQ29" i="66"/>
  <c r="AR29" i="66"/>
  <c r="AS29" i="66"/>
  <c r="AP30" i="66"/>
  <c r="AQ30" i="66"/>
  <c r="AR30" i="66"/>
  <c r="AS30" i="66"/>
  <c r="AP31" i="66"/>
  <c r="AQ31" i="66"/>
  <c r="AR31" i="66"/>
  <c r="AS31" i="66"/>
  <c r="AP32" i="66"/>
  <c r="AQ32" i="66"/>
  <c r="AR32" i="66"/>
  <c r="AS32" i="66"/>
  <c r="AP33" i="66"/>
  <c r="AQ33" i="66"/>
  <c r="AR33" i="66"/>
  <c r="AS33" i="66"/>
  <c r="AP34" i="66"/>
  <c r="AQ34" i="66"/>
  <c r="AR34" i="66"/>
  <c r="AS34" i="66"/>
  <c r="AP35" i="66"/>
  <c r="AQ35" i="66"/>
  <c r="AR35" i="66"/>
  <c r="AS35" i="66"/>
  <c r="AP36" i="66"/>
  <c r="AQ36" i="66"/>
  <c r="AR36" i="66"/>
  <c r="AS36" i="66"/>
  <c r="AP37" i="66"/>
  <c r="AQ37" i="66"/>
  <c r="AR37" i="66"/>
  <c r="AS37" i="66"/>
  <c r="AP38" i="66"/>
  <c r="AQ38" i="66"/>
  <c r="AR38" i="66"/>
  <c r="AS38" i="66"/>
  <c r="AP39" i="66"/>
  <c r="AQ39" i="66"/>
  <c r="AR39" i="66"/>
  <c r="AS39" i="66"/>
  <c r="AP40" i="66"/>
  <c r="AQ40" i="66"/>
  <c r="AR40" i="66"/>
  <c r="AS40" i="66"/>
  <c r="AP41" i="66"/>
  <c r="AQ41" i="66"/>
  <c r="AR41" i="66"/>
  <c r="AS41" i="66"/>
  <c r="AP42" i="66"/>
  <c r="AQ42" i="66"/>
  <c r="AR42" i="66"/>
  <c r="AS42" i="66"/>
  <c r="AP43" i="66"/>
  <c r="AQ43" i="66"/>
  <c r="AR43" i="66"/>
  <c r="AS43" i="66"/>
  <c r="AP44" i="66"/>
  <c r="AQ44" i="66"/>
  <c r="AR44" i="66"/>
  <c r="AS44" i="66"/>
  <c r="AP45" i="66"/>
  <c r="AQ45" i="66"/>
  <c r="AR45" i="66"/>
  <c r="AS45" i="66"/>
  <c r="AP46" i="66"/>
  <c r="AQ46" i="66"/>
  <c r="AR46" i="66"/>
  <c r="AS46" i="66"/>
  <c r="AP49" i="66"/>
  <c r="AQ49" i="66"/>
  <c r="AR49" i="66"/>
  <c r="AS49" i="66"/>
  <c r="AP50" i="66"/>
  <c r="AQ50" i="66"/>
  <c r="AR50" i="66"/>
  <c r="AS50" i="66"/>
  <c r="AP51" i="66"/>
  <c r="AQ51" i="66"/>
  <c r="AR51" i="66"/>
  <c r="AS51" i="66"/>
  <c r="AP52" i="66"/>
  <c r="AQ52" i="66"/>
  <c r="AR52" i="66"/>
  <c r="AS52" i="66"/>
  <c r="AP53" i="66"/>
  <c r="AQ53" i="66"/>
  <c r="AR53" i="66"/>
  <c r="AS53" i="66"/>
  <c r="AP54" i="66"/>
  <c r="AQ54" i="66"/>
  <c r="AR54" i="66"/>
  <c r="AS54" i="66"/>
  <c r="AP55" i="66"/>
  <c r="AQ55" i="66"/>
  <c r="AR55" i="66"/>
  <c r="AS55" i="66"/>
  <c r="AP56" i="66"/>
  <c r="AQ56" i="66"/>
  <c r="AR56" i="66"/>
  <c r="AS56" i="66"/>
  <c r="AP57" i="66"/>
  <c r="AQ57" i="66"/>
  <c r="AR57" i="66"/>
  <c r="AS57" i="66"/>
  <c r="AP58" i="66"/>
  <c r="AQ58" i="66"/>
  <c r="AR58" i="66"/>
  <c r="AS58" i="66"/>
  <c r="AP59" i="66"/>
  <c r="AQ59" i="66"/>
  <c r="AR59" i="66"/>
  <c r="AS59" i="66"/>
  <c r="AP60" i="66"/>
  <c r="AQ60" i="66"/>
  <c r="AR60" i="66"/>
  <c r="AS60" i="66"/>
  <c r="AP61" i="66"/>
  <c r="AQ61" i="66"/>
  <c r="AR61" i="66"/>
  <c r="AS61" i="66"/>
  <c r="AP62" i="66"/>
  <c r="AQ62" i="66"/>
  <c r="AR62" i="66"/>
  <c r="AS62" i="66"/>
  <c r="AP63" i="66"/>
  <c r="AQ63" i="66"/>
  <c r="AR63" i="66"/>
  <c r="AS63" i="66"/>
  <c r="AP64" i="66"/>
  <c r="AQ64" i="66"/>
  <c r="AR64" i="66"/>
  <c r="AS64" i="66"/>
  <c r="AP65" i="66"/>
  <c r="AQ65" i="66"/>
  <c r="AR65" i="66"/>
  <c r="AS65" i="66"/>
  <c r="AP66" i="66"/>
  <c r="AQ66" i="66"/>
  <c r="AR66" i="66"/>
  <c r="AS66" i="66"/>
  <c r="AP67" i="66"/>
  <c r="AQ67" i="66"/>
  <c r="AR67" i="66"/>
  <c r="AS67" i="66"/>
  <c r="AP68" i="66"/>
  <c r="AQ68" i="66"/>
  <c r="AR68" i="66"/>
  <c r="AS68" i="66"/>
  <c r="AP69" i="66"/>
  <c r="AQ69" i="66"/>
  <c r="AR69" i="66"/>
  <c r="AS69" i="66"/>
  <c r="AP70" i="66"/>
  <c r="AQ70" i="66"/>
  <c r="AR70" i="66"/>
  <c r="AS70" i="66"/>
  <c r="AP71" i="66"/>
  <c r="AQ71" i="66"/>
  <c r="AR71" i="66"/>
  <c r="AS71" i="66"/>
  <c r="AP72" i="66"/>
  <c r="AQ72" i="66"/>
  <c r="AR72" i="66"/>
  <c r="AS72" i="66"/>
  <c r="AP73" i="66"/>
  <c r="AQ73" i="66"/>
  <c r="AR73" i="66"/>
  <c r="AS73" i="66"/>
  <c r="AP74" i="66"/>
  <c r="AQ74" i="66"/>
  <c r="AR74" i="66"/>
  <c r="AS74" i="66"/>
  <c r="AP75" i="66"/>
  <c r="AQ75" i="66"/>
  <c r="AR75" i="66"/>
  <c r="AS75" i="66"/>
  <c r="AP76" i="66"/>
  <c r="AQ76" i="66"/>
  <c r="AR76" i="66"/>
  <c r="AS76" i="66"/>
  <c r="AP77" i="66"/>
  <c r="AQ77" i="66"/>
  <c r="AR77" i="66"/>
  <c r="AS77" i="66"/>
  <c r="AP78" i="66"/>
  <c r="AQ78" i="66"/>
  <c r="AR78" i="66"/>
  <c r="AS78" i="66"/>
  <c r="AP79" i="66"/>
  <c r="AQ79" i="66"/>
  <c r="AR79" i="66"/>
  <c r="AS79" i="66"/>
  <c r="AP80" i="66"/>
  <c r="AQ80" i="66"/>
  <c r="AR80" i="66"/>
  <c r="AS80" i="66"/>
  <c r="AP81" i="66"/>
  <c r="AQ81" i="66"/>
  <c r="AR81" i="66"/>
  <c r="AS81" i="66"/>
  <c r="AP82" i="66"/>
  <c r="AQ82" i="66"/>
  <c r="AR82" i="66"/>
  <c r="AS82" i="66"/>
  <c r="AP83" i="66"/>
  <c r="AQ83" i="66"/>
  <c r="AR83" i="66"/>
  <c r="AS83" i="66"/>
  <c r="AP84" i="66"/>
  <c r="AQ84" i="66"/>
  <c r="AR84" i="66"/>
  <c r="AS84" i="66"/>
  <c r="AP85" i="66"/>
  <c r="AQ85" i="66"/>
  <c r="AR85" i="66"/>
  <c r="AS85" i="66"/>
  <c r="AP86" i="66"/>
  <c r="AQ86" i="66"/>
  <c r="AR86" i="66"/>
  <c r="AS86" i="66"/>
  <c r="AP87" i="66"/>
  <c r="AQ87" i="66"/>
  <c r="AR87" i="66"/>
  <c r="AS87" i="66"/>
  <c r="AP88" i="66"/>
  <c r="AQ88" i="66"/>
  <c r="AR88" i="66"/>
  <c r="AS88" i="66"/>
  <c r="AP89" i="66"/>
  <c r="AQ89" i="66"/>
  <c r="AR89" i="66"/>
  <c r="AS89" i="66"/>
  <c r="AP90" i="66"/>
  <c r="AQ90" i="66"/>
  <c r="AR90" i="66"/>
  <c r="AS90" i="66"/>
  <c r="AP91" i="66"/>
  <c r="AQ91" i="66"/>
  <c r="AR91" i="66"/>
  <c r="AS91" i="66"/>
  <c r="AP92" i="66"/>
  <c r="AQ92" i="66"/>
  <c r="AR92" i="66"/>
  <c r="AS92" i="66"/>
  <c r="AP93" i="66"/>
  <c r="AQ93" i="66"/>
  <c r="AR93" i="66"/>
  <c r="AS93" i="66"/>
  <c r="AP94" i="66"/>
  <c r="AQ94" i="66"/>
  <c r="AR94" i="66"/>
  <c r="AS94" i="66"/>
  <c r="AP95" i="66"/>
  <c r="AQ95" i="66"/>
  <c r="AR95" i="66"/>
  <c r="AS95" i="66"/>
  <c r="AP96" i="66"/>
  <c r="AQ96" i="66"/>
  <c r="AR96" i="66"/>
  <c r="AS96" i="66"/>
  <c r="AP97" i="66"/>
  <c r="AQ97" i="66"/>
  <c r="AR97" i="66"/>
  <c r="AS97" i="66"/>
  <c r="AP98" i="66"/>
  <c r="AQ98" i="66"/>
  <c r="AR98" i="66"/>
  <c r="AS98" i="66"/>
  <c r="AP99" i="66"/>
  <c r="AQ99" i="66"/>
  <c r="AR99" i="66"/>
  <c r="AS99" i="66"/>
  <c r="AP100" i="66"/>
  <c r="AQ100" i="66"/>
  <c r="AR100" i="66"/>
  <c r="AS100" i="66"/>
  <c r="AP101" i="66"/>
  <c r="AQ101" i="66"/>
  <c r="AR101" i="66"/>
  <c r="AS101" i="66"/>
  <c r="AP102" i="66"/>
  <c r="AQ102" i="66"/>
  <c r="AR102" i="66"/>
  <c r="AS102" i="66"/>
  <c r="AP103" i="66"/>
  <c r="AQ103" i="66"/>
  <c r="AR103" i="66"/>
  <c r="AS103" i="66"/>
  <c r="AP104" i="66"/>
  <c r="AQ104" i="66"/>
  <c r="AR104" i="66"/>
  <c r="AS104" i="66"/>
  <c r="AP105" i="66"/>
  <c r="AQ105" i="66"/>
  <c r="AR105" i="66"/>
  <c r="AS105" i="66"/>
  <c r="AP106" i="66"/>
  <c r="AQ106" i="66"/>
  <c r="AR106" i="66"/>
  <c r="AS106" i="66"/>
  <c r="AP107" i="66"/>
  <c r="AQ107" i="66"/>
  <c r="AR107" i="66"/>
  <c r="AS107" i="66"/>
  <c r="AP108" i="66"/>
  <c r="AQ108" i="66"/>
  <c r="AR108" i="66"/>
  <c r="AS108" i="66"/>
  <c r="AP109" i="66"/>
  <c r="AQ109" i="66"/>
  <c r="AR109" i="66"/>
  <c r="AS109" i="66"/>
  <c r="AP110" i="66"/>
  <c r="AQ110" i="66"/>
  <c r="AR110" i="66"/>
  <c r="AS110" i="66"/>
  <c r="AP111" i="66"/>
  <c r="AQ111" i="66"/>
  <c r="AR111" i="66"/>
  <c r="AS111" i="66"/>
  <c r="AP112" i="66"/>
  <c r="AQ112" i="66"/>
  <c r="AR112" i="66"/>
  <c r="AS112" i="66"/>
  <c r="AP113" i="66"/>
  <c r="AQ113" i="66"/>
  <c r="AR113" i="66"/>
  <c r="AS113" i="66"/>
  <c r="AP114" i="66"/>
  <c r="AQ114" i="66"/>
  <c r="AR114" i="66"/>
  <c r="AS114" i="66"/>
  <c r="AP115" i="66"/>
  <c r="AQ115" i="66"/>
  <c r="AR115" i="66"/>
  <c r="AS115" i="66"/>
  <c r="AP116" i="66"/>
  <c r="AQ116" i="66"/>
  <c r="AR116" i="66"/>
  <c r="AS116" i="66"/>
  <c r="AP117" i="66"/>
  <c r="AQ117" i="66"/>
  <c r="AR117" i="66"/>
  <c r="AS117" i="66"/>
  <c r="AP118" i="66"/>
  <c r="AQ118" i="66"/>
  <c r="AR118" i="66"/>
  <c r="AS118" i="66"/>
  <c r="AP119" i="66"/>
  <c r="AQ119" i="66"/>
  <c r="AR119" i="66"/>
  <c r="AS119" i="66"/>
  <c r="AP120" i="66"/>
  <c r="AQ120" i="66"/>
  <c r="AR120" i="66"/>
  <c r="AS120" i="66"/>
  <c r="AP121" i="66"/>
  <c r="AQ121" i="66"/>
  <c r="AR121" i="66"/>
  <c r="AS121" i="66"/>
  <c r="AP123" i="66"/>
  <c r="AQ123" i="66"/>
  <c r="AR123" i="66"/>
  <c r="AS123" i="66"/>
  <c r="AP124" i="66"/>
  <c r="AQ124" i="66"/>
  <c r="AR124" i="66"/>
  <c r="AS124" i="66"/>
  <c r="AP125" i="66"/>
  <c r="AQ125" i="66"/>
  <c r="AR125" i="66"/>
  <c r="AS125" i="66"/>
  <c r="AP126" i="66"/>
  <c r="AQ126" i="66"/>
  <c r="AR126" i="66"/>
  <c r="AS126" i="66"/>
  <c r="AP127" i="66"/>
  <c r="AQ127" i="66"/>
  <c r="AR127" i="66"/>
  <c r="AS127" i="66"/>
  <c r="AP128" i="66"/>
  <c r="AQ128" i="66"/>
  <c r="AR128" i="66"/>
  <c r="AS128" i="66"/>
  <c r="AP129" i="66"/>
  <c r="AQ129" i="66"/>
  <c r="AR129" i="66"/>
  <c r="AS129" i="66"/>
  <c r="AP130" i="66"/>
  <c r="AQ130" i="66"/>
  <c r="AR130" i="66"/>
  <c r="AS130" i="66"/>
  <c r="AP131" i="66"/>
  <c r="AQ131" i="66"/>
  <c r="AR131" i="66"/>
  <c r="AS131" i="66"/>
  <c r="AP132" i="66"/>
  <c r="AQ132" i="66"/>
  <c r="AR132" i="66"/>
  <c r="AS132" i="66"/>
  <c r="AP133" i="66"/>
  <c r="AQ133" i="66"/>
  <c r="AR133" i="66"/>
  <c r="AS133" i="66"/>
  <c r="AP134" i="66"/>
  <c r="AQ134" i="66"/>
  <c r="AR134" i="66"/>
  <c r="AS134" i="66"/>
  <c r="AP135" i="66"/>
  <c r="AQ135" i="66"/>
  <c r="AR135" i="66"/>
  <c r="AS135" i="66"/>
  <c r="AP136" i="66"/>
  <c r="AQ136" i="66"/>
  <c r="AR136" i="66"/>
  <c r="AS136" i="66"/>
  <c r="AP137" i="66"/>
  <c r="AQ137" i="66"/>
  <c r="AR137" i="66"/>
  <c r="AS137" i="66"/>
  <c r="AP141" i="66"/>
  <c r="AQ141" i="66"/>
  <c r="AR141" i="66"/>
  <c r="AS141" i="66"/>
  <c r="AP142" i="66"/>
  <c r="AQ142" i="66"/>
  <c r="AR142" i="66"/>
  <c r="AS142" i="66"/>
  <c r="AP143" i="66"/>
  <c r="AQ143" i="66"/>
  <c r="AR143" i="66"/>
  <c r="AS143" i="66"/>
  <c r="AP144" i="66"/>
  <c r="AQ144" i="66"/>
  <c r="AR144" i="66"/>
  <c r="AS144" i="66"/>
  <c r="AP145" i="66"/>
  <c r="AQ145" i="66"/>
  <c r="AR145" i="66"/>
  <c r="AS145" i="66"/>
  <c r="AP146" i="66"/>
  <c r="AQ146" i="66"/>
  <c r="AR146" i="66"/>
  <c r="AS146" i="66"/>
  <c r="AP147" i="66"/>
  <c r="AQ147" i="66"/>
  <c r="AR147" i="66"/>
  <c r="AS147" i="66"/>
  <c r="AP148" i="66"/>
  <c r="AQ148" i="66"/>
  <c r="AR148" i="66"/>
  <c r="AS148" i="66"/>
  <c r="AP149" i="66"/>
  <c r="AQ149" i="66"/>
  <c r="AR149" i="66"/>
  <c r="AS149" i="66"/>
  <c r="AP150" i="66"/>
  <c r="AQ150" i="66"/>
  <c r="AR150" i="66"/>
  <c r="AS150" i="66"/>
  <c r="AP151" i="66"/>
  <c r="AQ151" i="66"/>
  <c r="AR151" i="66"/>
  <c r="AS151" i="66"/>
  <c r="AP152" i="66"/>
  <c r="AQ152" i="66"/>
  <c r="AR152" i="66"/>
  <c r="AS152" i="66"/>
  <c r="AP153" i="66"/>
  <c r="AQ153" i="66"/>
  <c r="AR153" i="66"/>
  <c r="AS153" i="66"/>
  <c r="AP154" i="66"/>
  <c r="AQ154" i="66"/>
  <c r="AR154" i="66"/>
  <c r="AS154" i="66"/>
  <c r="AP155" i="66"/>
  <c r="AQ155" i="66"/>
  <c r="AR155" i="66"/>
  <c r="AS155" i="66"/>
  <c r="AP156" i="66"/>
  <c r="AQ156" i="66"/>
  <c r="AR156" i="66"/>
  <c r="AS156" i="66"/>
  <c r="AP157" i="66"/>
  <c r="AQ157" i="66"/>
  <c r="AR157" i="66"/>
  <c r="AS157" i="66"/>
  <c r="AP158" i="66"/>
  <c r="AQ158" i="66"/>
  <c r="AR158" i="66"/>
  <c r="AS158" i="66"/>
  <c r="AP159" i="66"/>
  <c r="AQ159" i="66"/>
  <c r="AR159" i="66"/>
  <c r="AS159" i="66"/>
  <c r="AP160" i="66"/>
  <c r="AQ160" i="66"/>
  <c r="AR160" i="66"/>
  <c r="AS160" i="66"/>
  <c r="AP161" i="66"/>
  <c r="AQ161" i="66"/>
  <c r="AR161" i="66"/>
  <c r="AS161" i="66"/>
  <c r="AP162" i="66"/>
  <c r="AQ162" i="66"/>
  <c r="AR162" i="66"/>
  <c r="AS162" i="66"/>
  <c r="AP163" i="66"/>
  <c r="AQ163" i="66"/>
  <c r="AR163" i="66"/>
  <c r="AS163" i="66"/>
  <c r="AP164" i="66"/>
  <c r="AQ164" i="66"/>
  <c r="AR164" i="66"/>
  <c r="AS164" i="66"/>
  <c r="AP165" i="66"/>
  <c r="AQ165" i="66"/>
  <c r="AR165" i="66"/>
  <c r="AS165" i="66"/>
  <c r="AP166" i="66"/>
  <c r="AQ166" i="66"/>
  <c r="AR166" i="66"/>
  <c r="AS166" i="66"/>
  <c r="AP167" i="66"/>
  <c r="AQ167" i="66"/>
  <c r="AR167" i="66"/>
  <c r="AS167" i="66"/>
  <c r="AP168" i="66"/>
  <c r="AQ168" i="66"/>
  <c r="AR168" i="66"/>
  <c r="AS168" i="66"/>
  <c r="AP169" i="66"/>
  <c r="AQ169" i="66"/>
  <c r="AR169" i="66"/>
  <c r="AS169" i="66"/>
  <c r="AP170" i="66"/>
  <c r="AQ170" i="66"/>
  <c r="AR170" i="66"/>
  <c r="AS170" i="66"/>
  <c r="AP172" i="66"/>
  <c r="AQ172" i="66"/>
  <c r="AR172" i="66"/>
  <c r="AS172" i="66"/>
  <c r="AP173" i="66"/>
  <c r="AQ173" i="66"/>
  <c r="AR173" i="66"/>
  <c r="AS173" i="66"/>
  <c r="AP174" i="66"/>
  <c r="AQ174" i="66"/>
  <c r="AR174" i="66"/>
  <c r="AS174" i="66"/>
  <c r="AP175" i="66"/>
  <c r="AQ175" i="66"/>
  <c r="AR175" i="66"/>
  <c r="AS175" i="66"/>
  <c r="AQ19" i="66"/>
  <c r="AR19" i="66"/>
  <c r="AS19" i="66"/>
  <c r="AP19" i="66"/>
  <c r="AE185" i="66"/>
  <c r="AE184" i="66"/>
  <c r="AE20" i="66"/>
  <c r="AO182" i="66"/>
  <c r="AN182" i="66"/>
  <c r="AO179" i="66"/>
  <c r="AN179" i="66"/>
  <c r="AF182" i="66"/>
  <c r="AG182" i="66"/>
  <c r="AM182" i="66"/>
  <c r="AT182" i="66"/>
  <c r="AU182" i="66"/>
  <c r="AV182" i="66"/>
  <c r="AW182" i="66"/>
  <c r="AF457" i="66"/>
  <c r="AF183" i="66" s="1"/>
  <c r="AG457" i="66"/>
  <c r="AG183" i="66" s="1"/>
  <c r="AT457" i="66"/>
  <c r="AT183" i="66" s="1"/>
  <c r="AU457" i="66"/>
  <c r="AU183" i="66" s="1"/>
  <c r="AV457" i="66"/>
  <c r="AV183" i="66" s="1"/>
  <c r="AW183" i="66"/>
  <c r="AF179" i="66"/>
  <c r="AG179" i="66"/>
  <c r="AU179" i="66"/>
  <c r="AV179" i="66"/>
  <c r="AW179" i="66"/>
  <c r="AF176" i="66"/>
  <c r="AG176" i="66"/>
  <c r="AW176" i="66"/>
  <c r="AD457" i="66"/>
  <c r="AD183" i="66" s="1"/>
  <c r="AC457" i="66"/>
  <c r="AC183" i="66" s="1"/>
  <c r="AB457" i="66"/>
  <c r="AB183" i="66" s="1"/>
  <c r="AA457" i="66"/>
  <c r="AA183" i="66" s="1"/>
  <c r="Z457" i="66"/>
  <c r="Z183" i="66" s="1"/>
  <c r="Y457" i="66"/>
  <c r="Y183" i="66" s="1"/>
  <c r="X457" i="66"/>
  <c r="X183" i="66" s="1"/>
  <c r="W457" i="66"/>
  <c r="W183" i="66" s="1"/>
  <c r="V457" i="66"/>
  <c r="V183" i="66" s="1"/>
  <c r="U457" i="66"/>
  <c r="U183" i="66" s="1"/>
  <c r="S457" i="66"/>
  <c r="S183" i="66" s="1"/>
  <c r="R457" i="66"/>
  <c r="R183" i="66" s="1"/>
  <c r="Q457" i="66"/>
  <c r="Q183" i="66" s="1"/>
  <c r="N445" i="66"/>
  <c r="AO445" i="66" s="1"/>
  <c r="M445" i="66"/>
  <c r="AN445" i="66" s="1"/>
  <c r="L445" i="66"/>
  <c r="K445" i="66"/>
  <c r="J445" i="66"/>
  <c r="I445" i="66"/>
  <c r="H445" i="66"/>
  <c r="G445" i="66"/>
  <c r="F445" i="66"/>
  <c r="E445" i="66"/>
  <c r="D445" i="66"/>
  <c r="C445" i="66"/>
  <c r="B445" i="66"/>
  <c r="A445" i="66"/>
  <c r="N444" i="66"/>
  <c r="AO444" i="66" s="1"/>
  <c r="M444" i="66"/>
  <c r="AN444" i="66" s="1"/>
  <c r="L444" i="66"/>
  <c r="K444" i="66"/>
  <c r="J444" i="66"/>
  <c r="I444" i="66"/>
  <c r="H444" i="66"/>
  <c r="G444" i="66"/>
  <c r="F444" i="66"/>
  <c r="E444" i="66"/>
  <c r="D444" i="66"/>
  <c r="C444" i="66"/>
  <c r="B444" i="66"/>
  <c r="A444" i="66"/>
  <c r="N443" i="66"/>
  <c r="AO443" i="66" s="1"/>
  <c r="M443" i="66"/>
  <c r="AN443" i="66" s="1"/>
  <c r="L443" i="66"/>
  <c r="K443" i="66"/>
  <c r="J443" i="66"/>
  <c r="I443" i="66"/>
  <c r="H443" i="66"/>
  <c r="G443" i="66"/>
  <c r="F443" i="66"/>
  <c r="E443" i="66"/>
  <c r="D443" i="66"/>
  <c r="C443" i="66"/>
  <c r="B443" i="66"/>
  <c r="A443" i="66"/>
  <c r="N442" i="66"/>
  <c r="AO442" i="66" s="1"/>
  <c r="M442" i="66"/>
  <c r="AN442" i="66" s="1"/>
  <c r="L442" i="66"/>
  <c r="K442" i="66"/>
  <c r="J442" i="66"/>
  <c r="I442" i="66"/>
  <c r="H442" i="66"/>
  <c r="G442" i="66"/>
  <c r="F442" i="66"/>
  <c r="E442" i="66"/>
  <c r="D442" i="66"/>
  <c r="C442" i="66"/>
  <c r="B442" i="66"/>
  <c r="A442" i="66"/>
  <c r="N441" i="66"/>
  <c r="AO441" i="66" s="1"/>
  <c r="M441" i="66"/>
  <c r="AN441" i="66" s="1"/>
  <c r="L441" i="66"/>
  <c r="K441" i="66"/>
  <c r="J441" i="66"/>
  <c r="I441" i="66"/>
  <c r="H441" i="66"/>
  <c r="G441" i="66"/>
  <c r="F441" i="66"/>
  <c r="E441" i="66"/>
  <c r="D441" i="66"/>
  <c r="C441" i="66"/>
  <c r="B441" i="66"/>
  <c r="A441" i="66"/>
  <c r="N440" i="66"/>
  <c r="AO440" i="66" s="1"/>
  <c r="L440" i="66"/>
  <c r="H440" i="66"/>
  <c r="G440" i="66"/>
  <c r="F440" i="66"/>
  <c r="E440" i="66"/>
  <c r="D440" i="66"/>
  <c r="C440" i="66"/>
  <c r="B440" i="66"/>
  <c r="A440" i="66"/>
  <c r="N439" i="66"/>
  <c r="AO439" i="66" s="1"/>
  <c r="M439" i="66"/>
  <c r="AN439" i="66" s="1"/>
  <c r="L439" i="66"/>
  <c r="K439" i="66"/>
  <c r="J439" i="66"/>
  <c r="I439" i="66"/>
  <c r="H439" i="66"/>
  <c r="G439" i="66"/>
  <c r="F439" i="66"/>
  <c r="E439" i="66"/>
  <c r="D439" i="66"/>
  <c r="C439" i="66"/>
  <c r="B439" i="66"/>
  <c r="A439" i="66"/>
  <c r="N434" i="66"/>
  <c r="AO434" i="66" s="1"/>
  <c r="M434" i="66"/>
  <c r="AN434" i="66" s="1"/>
  <c r="L434" i="66"/>
  <c r="AM434" i="66" s="1"/>
  <c r="K434" i="66"/>
  <c r="AL434" i="66" s="1"/>
  <c r="J434" i="66"/>
  <c r="I434" i="66"/>
  <c r="H434" i="66"/>
  <c r="G434" i="66"/>
  <c r="F434" i="66"/>
  <c r="E434" i="66"/>
  <c r="D434" i="66"/>
  <c r="C434" i="66"/>
  <c r="B434" i="66"/>
  <c r="A434" i="66"/>
  <c r="N433" i="66"/>
  <c r="AO433" i="66" s="1"/>
  <c r="M433" i="66"/>
  <c r="AN433" i="66" s="1"/>
  <c r="L433" i="66"/>
  <c r="K433" i="66"/>
  <c r="J433" i="66"/>
  <c r="I433" i="66"/>
  <c r="H433" i="66"/>
  <c r="G433" i="66"/>
  <c r="F433" i="66"/>
  <c r="E433" i="66"/>
  <c r="D433" i="66"/>
  <c r="C433" i="66"/>
  <c r="B433" i="66"/>
  <c r="A433" i="66"/>
  <c r="N432" i="66"/>
  <c r="AO432" i="66" s="1"/>
  <c r="M432" i="66"/>
  <c r="AN432" i="66" s="1"/>
  <c r="L432" i="66"/>
  <c r="K432" i="66"/>
  <c r="J432" i="66"/>
  <c r="I432" i="66"/>
  <c r="H432" i="66"/>
  <c r="G432" i="66"/>
  <c r="F432" i="66"/>
  <c r="E432" i="66"/>
  <c r="D432" i="66"/>
  <c r="C432" i="66"/>
  <c r="B432" i="66"/>
  <c r="A432" i="66"/>
  <c r="N431" i="66"/>
  <c r="AO431" i="66" s="1"/>
  <c r="M431" i="66"/>
  <c r="AN431" i="66" s="1"/>
  <c r="L431" i="66"/>
  <c r="K431" i="66"/>
  <c r="J431" i="66"/>
  <c r="I431" i="66"/>
  <c r="H431" i="66"/>
  <c r="G431" i="66"/>
  <c r="F431" i="66"/>
  <c r="E431" i="66"/>
  <c r="D431" i="66"/>
  <c r="C431" i="66"/>
  <c r="B431" i="66"/>
  <c r="A431" i="66"/>
  <c r="N430" i="66"/>
  <c r="AO430" i="66" s="1"/>
  <c r="M430" i="66"/>
  <c r="AN430" i="66" s="1"/>
  <c r="L430" i="66"/>
  <c r="K430" i="66"/>
  <c r="J430" i="66"/>
  <c r="I430" i="66"/>
  <c r="H430" i="66"/>
  <c r="G430" i="66"/>
  <c r="F430" i="66"/>
  <c r="E430" i="66"/>
  <c r="D430" i="66"/>
  <c r="C430" i="66"/>
  <c r="B430" i="66"/>
  <c r="A430" i="66"/>
  <c r="N429" i="66"/>
  <c r="AO429" i="66" s="1"/>
  <c r="M429" i="66"/>
  <c r="AN429" i="66" s="1"/>
  <c r="L429" i="66"/>
  <c r="K429" i="66"/>
  <c r="J429" i="66"/>
  <c r="I429" i="66"/>
  <c r="H429" i="66"/>
  <c r="G429" i="66"/>
  <c r="F429" i="66"/>
  <c r="E429" i="66"/>
  <c r="D429" i="66"/>
  <c r="C429" i="66"/>
  <c r="B429" i="66"/>
  <c r="A429" i="66"/>
  <c r="N428" i="66"/>
  <c r="AO428" i="66" s="1"/>
  <c r="M428" i="66"/>
  <c r="AN428" i="66" s="1"/>
  <c r="L428" i="66"/>
  <c r="K428" i="66"/>
  <c r="J428" i="66"/>
  <c r="I428" i="66"/>
  <c r="H428" i="66"/>
  <c r="G428" i="66"/>
  <c r="F428" i="66"/>
  <c r="E428" i="66"/>
  <c r="D428" i="66"/>
  <c r="C428" i="66"/>
  <c r="B428" i="66"/>
  <c r="A428" i="66"/>
  <c r="N427" i="66"/>
  <c r="AO427" i="66" s="1"/>
  <c r="M427" i="66"/>
  <c r="AN427" i="66" s="1"/>
  <c r="L427" i="66"/>
  <c r="K427" i="66"/>
  <c r="J427" i="66"/>
  <c r="I427" i="66"/>
  <c r="H427" i="66"/>
  <c r="G427" i="66"/>
  <c r="F427" i="66"/>
  <c r="E427" i="66"/>
  <c r="D427" i="66"/>
  <c r="C427" i="66"/>
  <c r="B427" i="66"/>
  <c r="A427" i="66"/>
  <c r="N426" i="66"/>
  <c r="AO426" i="66" s="1"/>
  <c r="M426" i="66"/>
  <c r="AN426" i="66" s="1"/>
  <c r="L426" i="66"/>
  <c r="K426" i="66"/>
  <c r="J426" i="66"/>
  <c r="I426" i="66"/>
  <c r="H426" i="66"/>
  <c r="G426" i="66"/>
  <c r="F426" i="66"/>
  <c r="E426" i="66"/>
  <c r="D426" i="66"/>
  <c r="C426" i="66"/>
  <c r="B426" i="66"/>
  <c r="A426" i="66"/>
  <c r="N425" i="66"/>
  <c r="AO425" i="66" s="1"/>
  <c r="M425" i="66"/>
  <c r="AN425" i="66" s="1"/>
  <c r="L425" i="66"/>
  <c r="K425" i="66"/>
  <c r="J425" i="66"/>
  <c r="I425" i="66"/>
  <c r="H425" i="66"/>
  <c r="G425" i="66"/>
  <c r="F425" i="66"/>
  <c r="E425" i="66"/>
  <c r="D425" i="66"/>
  <c r="C425" i="66"/>
  <c r="B425" i="66"/>
  <c r="A425" i="66"/>
  <c r="N424" i="66"/>
  <c r="AO424" i="66" s="1"/>
  <c r="M424" i="66"/>
  <c r="AN424" i="66" s="1"/>
  <c r="L424" i="66"/>
  <c r="K424" i="66"/>
  <c r="J424" i="66"/>
  <c r="I424" i="66"/>
  <c r="H424" i="66"/>
  <c r="G424" i="66"/>
  <c r="F424" i="66"/>
  <c r="E424" i="66"/>
  <c r="D424" i="66"/>
  <c r="C424" i="66"/>
  <c r="B424" i="66"/>
  <c r="A424" i="66"/>
  <c r="N423" i="66"/>
  <c r="AO423" i="66" s="1"/>
  <c r="M423" i="66"/>
  <c r="AN423" i="66" s="1"/>
  <c r="L423" i="66"/>
  <c r="K423" i="66"/>
  <c r="J423" i="66"/>
  <c r="I423" i="66"/>
  <c r="H423" i="66"/>
  <c r="G423" i="66"/>
  <c r="F423" i="66"/>
  <c r="E423" i="66"/>
  <c r="D423" i="66"/>
  <c r="C423" i="66"/>
  <c r="B423" i="66"/>
  <c r="A423" i="66"/>
  <c r="N422" i="66"/>
  <c r="AO422" i="66" s="1"/>
  <c r="M422" i="66"/>
  <c r="AN422" i="66" s="1"/>
  <c r="L422" i="66"/>
  <c r="K422" i="66"/>
  <c r="J422" i="66"/>
  <c r="I422" i="66"/>
  <c r="H422" i="66"/>
  <c r="G422" i="66"/>
  <c r="F422" i="66"/>
  <c r="E422" i="66"/>
  <c r="D422" i="66"/>
  <c r="C422" i="66"/>
  <c r="B422" i="66"/>
  <c r="A422" i="66"/>
  <c r="N421" i="66"/>
  <c r="AO421" i="66" s="1"/>
  <c r="M421" i="66"/>
  <c r="AN421" i="66" s="1"/>
  <c r="L421" i="66"/>
  <c r="K421" i="66"/>
  <c r="J421" i="66"/>
  <c r="I421" i="66"/>
  <c r="H421" i="66"/>
  <c r="G421" i="66"/>
  <c r="F421" i="66"/>
  <c r="E421" i="66"/>
  <c r="D421" i="66"/>
  <c r="C421" i="66"/>
  <c r="B421" i="66"/>
  <c r="A421" i="66"/>
  <c r="N420" i="66"/>
  <c r="AO420" i="66" s="1"/>
  <c r="M420" i="66"/>
  <c r="AN420" i="66" s="1"/>
  <c r="L420" i="66"/>
  <c r="K420" i="66"/>
  <c r="J420" i="66"/>
  <c r="I420" i="66"/>
  <c r="H420" i="66"/>
  <c r="G420" i="66"/>
  <c r="F420" i="66"/>
  <c r="E420" i="66"/>
  <c r="D420" i="66"/>
  <c r="C420" i="66"/>
  <c r="B420" i="66"/>
  <c r="A420" i="66"/>
  <c r="N398" i="66"/>
  <c r="AO398" i="66" s="1"/>
  <c r="M398" i="66"/>
  <c r="AN398" i="66" s="1"/>
  <c r="L398" i="66"/>
  <c r="K398" i="66"/>
  <c r="J398" i="66"/>
  <c r="I398" i="66"/>
  <c r="H398" i="66"/>
  <c r="G398" i="66"/>
  <c r="F398" i="66"/>
  <c r="E398" i="66"/>
  <c r="D398" i="66"/>
  <c r="C398" i="66"/>
  <c r="B398" i="66"/>
  <c r="A398" i="66"/>
  <c r="N396" i="66"/>
  <c r="AO396" i="66" s="1"/>
  <c r="M396" i="66"/>
  <c r="AN396" i="66" s="1"/>
  <c r="L396" i="66"/>
  <c r="K396" i="66"/>
  <c r="J396" i="66"/>
  <c r="I396" i="66"/>
  <c r="H396" i="66"/>
  <c r="G396" i="66"/>
  <c r="F396" i="66"/>
  <c r="E396" i="66"/>
  <c r="D396" i="66"/>
  <c r="C396" i="66"/>
  <c r="B396" i="66"/>
  <c r="A396" i="66"/>
  <c r="N395" i="66"/>
  <c r="AO395" i="66" s="1"/>
  <c r="M395" i="66"/>
  <c r="AN395" i="66" s="1"/>
  <c r="L395" i="66"/>
  <c r="K395" i="66"/>
  <c r="J395" i="66"/>
  <c r="I395" i="66"/>
  <c r="H395" i="66"/>
  <c r="G395" i="66"/>
  <c r="F395" i="66"/>
  <c r="E395" i="66"/>
  <c r="D395" i="66"/>
  <c r="C395" i="66"/>
  <c r="B395" i="66"/>
  <c r="A395" i="66"/>
  <c r="N394" i="66"/>
  <c r="AO394" i="66" s="1"/>
  <c r="M394" i="66"/>
  <c r="AN394" i="66" s="1"/>
  <c r="L394" i="66"/>
  <c r="K394" i="66"/>
  <c r="J394" i="66"/>
  <c r="I394" i="66"/>
  <c r="H394" i="66"/>
  <c r="G394" i="66"/>
  <c r="F394" i="66"/>
  <c r="E394" i="66"/>
  <c r="D394" i="66"/>
  <c r="C394" i="66"/>
  <c r="B394" i="66"/>
  <c r="A394" i="66"/>
  <c r="N393" i="66"/>
  <c r="AO393" i="66" s="1"/>
  <c r="M393" i="66"/>
  <c r="AN393" i="66" s="1"/>
  <c r="L393" i="66"/>
  <c r="K393" i="66"/>
  <c r="J393" i="66"/>
  <c r="I393" i="66"/>
  <c r="H393" i="66"/>
  <c r="G393" i="66"/>
  <c r="F393" i="66"/>
  <c r="E393" i="66"/>
  <c r="D393" i="66"/>
  <c r="C393" i="66"/>
  <c r="B393" i="66"/>
  <c r="A393" i="66"/>
  <c r="N392" i="66"/>
  <c r="AO392" i="66" s="1"/>
  <c r="M392" i="66"/>
  <c r="AN392" i="66" s="1"/>
  <c r="L392" i="66"/>
  <c r="K392" i="66"/>
  <c r="J392" i="66"/>
  <c r="I392" i="66"/>
  <c r="H392" i="66"/>
  <c r="G392" i="66"/>
  <c r="F392" i="66"/>
  <c r="E392" i="66"/>
  <c r="D392" i="66"/>
  <c r="C392" i="66"/>
  <c r="B392" i="66"/>
  <c r="A392" i="66"/>
  <c r="N391" i="66"/>
  <c r="AO391" i="66" s="1"/>
  <c r="M391" i="66"/>
  <c r="AN391" i="66" s="1"/>
  <c r="L391" i="66"/>
  <c r="K391" i="66"/>
  <c r="J391" i="66"/>
  <c r="I391" i="66"/>
  <c r="H391" i="66"/>
  <c r="G391" i="66"/>
  <c r="F391" i="66"/>
  <c r="E391" i="66"/>
  <c r="D391" i="66"/>
  <c r="C391" i="66"/>
  <c r="B391" i="66"/>
  <c r="A391" i="66"/>
  <c r="N390" i="66"/>
  <c r="AO390" i="66" s="1"/>
  <c r="M390" i="66"/>
  <c r="AN390" i="66" s="1"/>
  <c r="L390" i="66"/>
  <c r="K390" i="66"/>
  <c r="J390" i="66"/>
  <c r="I390" i="66"/>
  <c r="H390" i="66"/>
  <c r="G390" i="66"/>
  <c r="F390" i="66"/>
  <c r="E390" i="66"/>
  <c r="D390" i="66"/>
  <c r="C390" i="66"/>
  <c r="B390" i="66"/>
  <c r="A390" i="66"/>
  <c r="N389" i="66"/>
  <c r="AO389" i="66" s="1"/>
  <c r="M389" i="66"/>
  <c r="AN389" i="66" s="1"/>
  <c r="L389" i="66"/>
  <c r="K389" i="66"/>
  <c r="J389" i="66"/>
  <c r="I389" i="66"/>
  <c r="H389" i="66"/>
  <c r="G389" i="66"/>
  <c r="F389" i="66"/>
  <c r="E389" i="66"/>
  <c r="D389" i="66"/>
  <c r="C389" i="66"/>
  <c r="B389" i="66"/>
  <c r="A389" i="66"/>
  <c r="N388" i="66"/>
  <c r="AO388" i="66" s="1"/>
  <c r="M388" i="66"/>
  <c r="AN388" i="66" s="1"/>
  <c r="L388" i="66"/>
  <c r="K388" i="66"/>
  <c r="J388" i="66"/>
  <c r="I388" i="66"/>
  <c r="H388" i="66"/>
  <c r="G388" i="66"/>
  <c r="F388" i="66"/>
  <c r="E388" i="66"/>
  <c r="D388" i="66"/>
  <c r="C388" i="66"/>
  <c r="B388" i="66"/>
  <c r="A388" i="66"/>
  <c r="N387" i="66"/>
  <c r="AO387" i="66" s="1"/>
  <c r="M387" i="66"/>
  <c r="AN387" i="66" s="1"/>
  <c r="L387" i="66"/>
  <c r="K387" i="66"/>
  <c r="J387" i="66"/>
  <c r="I387" i="66"/>
  <c r="H387" i="66"/>
  <c r="G387" i="66"/>
  <c r="F387" i="66"/>
  <c r="E387" i="66"/>
  <c r="D387" i="66"/>
  <c r="C387" i="66"/>
  <c r="B387" i="66"/>
  <c r="A387" i="66"/>
  <c r="N386" i="66"/>
  <c r="AO386" i="66" s="1"/>
  <c r="M386" i="66"/>
  <c r="AN386" i="66" s="1"/>
  <c r="L386" i="66"/>
  <c r="K386" i="66"/>
  <c r="J386" i="66"/>
  <c r="I386" i="66"/>
  <c r="H386" i="66"/>
  <c r="G386" i="66"/>
  <c r="F386" i="66"/>
  <c r="E386" i="66"/>
  <c r="D386" i="66"/>
  <c r="C386" i="66"/>
  <c r="B386" i="66"/>
  <c r="A386" i="66"/>
  <c r="N385" i="66"/>
  <c r="AO385" i="66" s="1"/>
  <c r="M385" i="66"/>
  <c r="AN385" i="66" s="1"/>
  <c r="L385" i="66"/>
  <c r="K385" i="66"/>
  <c r="J385" i="66"/>
  <c r="I385" i="66"/>
  <c r="H385" i="66"/>
  <c r="G385" i="66"/>
  <c r="F385" i="66"/>
  <c r="E385" i="66"/>
  <c r="D385" i="66"/>
  <c r="C385" i="66"/>
  <c r="B385" i="66"/>
  <c r="A385" i="66"/>
  <c r="N384" i="66"/>
  <c r="AO384" i="66" s="1"/>
  <c r="M384" i="66"/>
  <c r="AN384" i="66" s="1"/>
  <c r="L384" i="66"/>
  <c r="K384" i="66"/>
  <c r="J384" i="66"/>
  <c r="I384" i="66"/>
  <c r="H384" i="66"/>
  <c r="G384" i="66"/>
  <c r="F384" i="66"/>
  <c r="E384" i="66"/>
  <c r="D384" i="66"/>
  <c r="C384" i="66"/>
  <c r="B384" i="66"/>
  <c r="A384" i="66"/>
  <c r="N383" i="66"/>
  <c r="AO383" i="66" s="1"/>
  <c r="M383" i="66"/>
  <c r="AN383" i="66" s="1"/>
  <c r="L383" i="66"/>
  <c r="K383" i="66"/>
  <c r="J383" i="66"/>
  <c r="I383" i="66"/>
  <c r="H383" i="66"/>
  <c r="G383" i="66"/>
  <c r="F383" i="66"/>
  <c r="E383" i="66"/>
  <c r="D383" i="66"/>
  <c r="C383" i="66"/>
  <c r="B383" i="66"/>
  <c r="A383" i="66"/>
  <c r="N382" i="66"/>
  <c r="AO382" i="66" s="1"/>
  <c r="M382" i="66"/>
  <c r="AN382" i="66" s="1"/>
  <c r="L382" i="66"/>
  <c r="K382" i="66"/>
  <c r="J382" i="66"/>
  <c r="I382" i="66"/>
  <c r="H382" i="66"/>
  <c r="G382" i="66"/>
  <c r="F382" i="66"/>
  <c r="E382" i="66"/>
  <c r="D382" i="66"/>
  <c r="C382" i="66"/>
  <c r="B382" i="66"/>
  <c r="A382" i="66"/>
  <c r="N381" i="66"/>
  <c r="AO381" i="66" s="1"/>
  <c r="M381" i="66"/>
  <c r="AN381" i="66" s="1"/>
  <c r="L381" i="66"/>
  <c r="K381" i="66"/>
  <c r="J381" i="66"/>
  <c r="I381" i="66"/>
  <c r="H381" i="66"/>
  <c r="G381" i="66"/>
  <c r="F381" i="66"/>
  <c r="E381" i="66"/>
  <c r="D381" i="66"/>
  <c r="C381" i="66"/>
  <c r="B381" i="66"/>
  <c r="A381" i="66"/>
  <c r="N380" i="66"/>
  <c r="AO380" i="66" s="1"/>
  <c r="M380" i="66"/>
  <c r="AN380" i="66" s="1"/>
  <c r="L380" i="66"/>
  <c r="K380" i="66"/>
  <c r="J380" i="66"/>
  <c r="I380" i="66"/>
  <c r="H380" i="66"/>
  <c r="G380" i="66"/>
  <c r="F380" i="66"/>
  <c r="E380" i="66"/>
  <c r="D380" i="66"/>
  <c r="C380" i="66"/>
  <c r="B380" i="66"/>
  <c r="A380" i="66"/>
  <c r="N379" i="66"/>
  <c r="AO379" i="66" s="1"/>
  <c r="M379" i="66"/>
  <c r="AN379" i="66" s="1"/>
  <c r="L379" i="66"/>
  <c r="K379" i="66"/>
  <c r="J379" i="66"/>
  <c r="I379" i="66"/>
  <c r="H379" i="66"/>
  <c r="G379" i="66"/>
  <c r="F379" i="66"/>
  <c r="E379" i="66"/>
  <c r="D379" i="66"/>
  <c r="C379" i="66"/>
  <c r="B379" i="66"/>
  <c r="A379" i="66"/>
  <c r="N378" i="66"/>
  <c r="AO378" i="66" s="1"/>
  <c r="M378" i="66"/>
  <c r="AN378" i="66" s="1"/>
  <c r="L378" i="66"/>
  <c r="K378" i="66"/>
  <c r="J378" i="66"/>
  <c r="I378" i="66"/>
  <c r="H378" i="66"/>
  <c r="G378" i="66"/>
  <c r="F378" i="66"/>
  <c r="E378" i="66"/>
  <c r="D378" i="66"/>
  <c r="C378" i="66"/>
  <c r="B378" i="66"/>
  <c r="A378" i="66"/>
  <c r="N377" i="66"/>
  <c r="AO377" i="66" s="1"/>
  <c r="M377" i="66"/>
  <c r="AN377" i="66" s="1"/>
  <c r="L377" i="66"/>
  <c r="K377" i="66"/>
  <c r="J377" i="66"/>
  <c r="I377" i="66"/>
  <c r="H377" i="66"/>
  <c r="G377" i="66"/>
  <c r="F377" i="66"/>
  <c r="E377" i="66"/>
  <c r="D377" i="66"/>
  <c r="C377" i="66"/>
  <c r="B377" i="66"/>
  <c r="A377" i="66"/>
  <c r="N376" i="66"/>
  <c r="AO376" i="66" s="1"/>
  <c r="M376" i="66"/>
  <c r="AN376" i="66" s="1"/>
  <c r="L376" i="66"/>
  <c r="K376" i="66"/>
  <c r="J376" i="66"/>
  <c r="I376" i="66"/>
  <c r="H376" i="66"/>
  <c r="G376" i="66"/>
  <c r="F376" i="66"/>
  <c r="E376" i="66"/>
  <c r="D376" i="66"/>
  <c r="C376" i="66"/>
  <c r="B376" i="66"/>
  <c r="A376" i="66"/>
  <c r="N375" i="66"/>
  <c r="AO375" i="66" s="1"/>
  <c r="M375" i="66"/>
  <c r="AN375" i="66" s="1"/>
  <c r="L375" i="66"/>
  <c r="K375" i="66"/>
  <c r="J375" i="66"/>
  <c r="I375" i="66"/>
  <c r="H375" i="66"/>
  <c r="G375" i="66"/>
  <c r="F375" i="66"/>
  <c r="E375" i="66"/>
  <c r="D375" i="66"/>
  <c r="C375" i="66"/>
  <c r="B375" i="66"/>
  <c r="A375" i="66"/>
  <c r="N374" i="66"/>
  <c r="AO374" i="66" s="1"/>
  <c r="M374" i="66"/>
  <c r="AN374" i="66" s="1"/>
  <c r="L374" i="66"/>
  <c r="K374" i="66"/>
  <c r="J374" i="66"/>
  <c r="I374" i="66"/>
  <c r="H374" i="66"/>
  <c r="G374" i="66"/>
  <c r="F374" i="66"/>
  <c r="E374" i="66"/>
  <c r="D374" i="66"/>
  <c r="C374" i="66"/>
  <c r="B374" i="66"/>
  <c r="A374" i="66"/>
  <c r="N373" i="66"/>
  <c r="AO373" i="66" s="1"/>
  <c r="M373" i="66"/>
  <c r="AN373" i="66" s="1"/>
  <c r="L373" i="66"/>
  <c r="K373" i="66"/>
  <c r="J373" i="66"/>
  <c r="I373" i="66"/>
  <c r="H373" i="66"/>
  <c r="G373" i="66"/>
  <c r="F373" i="66"/>
  <c r="E373" i="66"/>
  <c r="D373" i="66"/>
  <c r="C373" i="66"/>
  <c r="B373" i="66"/>
  <c r="A373" i="66"/>
  <c r="N372" i="66"/>
  <c r="AO372" i="66" s="1"/>
  <c r="M372" i="66"/>
  <c r="AN372" i="66" s="1"/>
  <c r="L372" i="66"/>
  <c r="K372" i="66"/>
  <c r="J372" i="66"/>
  <c r="I372" i="66"/>
  <c r="H372" i="66"/>
  <c r="G372" i="66"/>
  <c r="F372" i="66"/>
  <c r="E372" i="66"/>
  <c r="D372" i="66"/>
  <c r="C372" i="66"/>
  <c r="B372" i="66"/>
  <c r="A372" i="66"/>
  <c r="N371" i="66"/>
  <c r="AO371" i="66" s="1"/>
  <c r="M371" i="66"/>
  <c r="AN371" i="66" s="1"/>
  <c r="L371" i="66"/>
  <c r="K371" i="66"/>
  <c r="AL371" i="66" s="1"/>
  <c r="J371" i="66"/>
  <c r="I371" i="66"/>
  <c r="H371" i="66"/>
  <c r="G371" i="66"/>
  <c r="F371" i="66"/>
  <c r="E371" i="66"/>
  <c r="D371" i="66"/>
  <c r="C371" i="66"/>
  <c r="B371" i="66"/>
  <c r="A371" i="66"/>
  <c r="N370" i="66"/>
  <c r="AO370" i="66" s="1"/>
  <c r="M370" i="66"/>
  <c r="AN370" i="66" s="1"/>
  <c r="L370" i="66"/>
  <c r="K370" i="66"/>
  <c r="J370" i="66"/>
  <c r="I370" i="66"/>
  <c r="H370" i="66"/>
  <c r="G370" i="66"/>
  <c r="F370" i="66"/>
  <c r="E370" i="66"/>
  <c r="D370" i="66"/>
  <c r="C370" i="66"/>
  <c r="B370" i="66"/>
  <c r="A370" i="66"/>
  <c r="N369" i="66"/>
  <c r="AO369" i="66" s="1"/>
  <c r="M369" i="66"/>
  <c r="AN369" i="66" s="1"/>
  <c r="L369" i="66"/>
  <c r="K369" i="66"/>
  <c r="J369" i="66"/>
  <c r="I369" i="66"/>
  <c r="H369" i="66"/>
  <c r="G369" i="66"/>
  <c r="F369" i="66"/>
  <c r="E369" i="66"/>
  <c r="D369" i="66"/>
  <c r="C369" i="66"/>
  <c r="B369" i="66"/>
  <c r="A369" i="66"/>
  <c r="N368" i="66"/>
  <c r="AO368" i="66" s="1"/>
  <c r="M368" i="66"/>
  <c r="AN368" i="66" s="1"/>
  <c r="L368" i="66"/>
  <c r="K368" i="66"/>
  <c r="J368" i="66"/>
  <c r="I368" i="66"/>
  <c r="H368" i="66"/>
  <c r="G368" i="66"/>
  <c r="F368" i="66"/>
  <c r="E368" i="66"/>
  <c r="D368" i="66"/>
  <c r="C368" i="66"/>
  <c r="B368" i="66"/>
  <c r="A368" i="66"/>
  <c r="N367" i="66"/>
  <c r="AO367" i="66" s="1"/>
  <c r="M367" i="66"/>
  <c r="AN367" i="66" s="1"/>
  <c r="L367" i="66"/>
  <c r="K367" i="66"/>
  <c r="J367" i="66"/>
  <c r="I367" i="66"/>
  <c r="H367" i="66"/>
  <c r="G367" i="66"/>
  <c r="F367" i="66"/>
  <c r="E367" i="66"/>
  <c r="D367" i="66"/>
  <c r="C367" i="66"/>
  <c r="B367" i="66"/>
  <c r="A367" i="66"/>
  <c r="N366" i="66"/>
  <c r="AO366" i="66" s="1"/>
  <c r="M366" i="66"/>
  <c r="AN366" i="66" s="1"/>
  <c r="L366" i="66"/>
  <c r="K366" i="66"/>
  <c r="J366" i="66"/>
  <c r="I366" i="66"/>
  <c r="H366" i="66"/>
  <c r="G366" i="66"/>
  <c r="F366" i="66"/>
  <c r="E366" i="66"/>
  <c r="D366" i="66"/>
  <c r="C366" i="66"/>
  <c r="B366" i="66"/>
  <c r="A366" i="66"/>
  <c r="N365" i="66"/>
  <c r="AO365" i="66" s="1"/>
  <c r="M365" i="66"/>
  <c r="AN365" i="66" s="1"/>
  <c r="L365" i="66"/>
  <c r="K365" i="66"/>
  <c r="J365" i="66"/>
  <c r="I365" i="66"/>
  <c r="H365" i="66"/>
  <c r="G365" i="66"/>
  <c r="F365" i="66"/>
  <c r="E365" i="66"/>
  <c r="D365" i="66"/>
  <c r="C365" i="66"/>
  <c r="B365" i="66"/>
  <c r="A365" i="66"/>
  <c r="N364" i="66"/>
  <c r="AO364" i="66" s="1"/>
  <c r="M364" i="66"/>
  <c r="AN364" i="66" s="1"/>
  <c r="L364" i="66"/>
  <c r="K364" i="66"/>
  <c r="J364" i="66"/>
  <c r="I364" i="66"/>
  <c r="H364" i="66"/>
  <c r="G364" i="66"/>
  <c r="F364" i="66"/>
  <c r="E364" i="66"/>
  <c r="D364" i="66"/>
  <c r="C364" i="66"/>
  <c r="B364" i="66"/>
  <c r="A364" i="66"/>
  <c r="N363" i="66"/>
  <c r="AO363" i="66" s="1"/>
  <c r="M363" i="66"/>
  <c r="AN363" i="66" s="1"/>
  <c r="L363" i="66"/>
  <c r="K363" i="66"/>
  <c r="J363" i="66"/>
  <c r="I363" i="66"/>
  <c r="H363" i="66"/>
  <c r="G363" i="66"/>
  <c r="F363" i="66"/>
  <c r="E363" i="66"/>
  <c r="D363" i="66"/>
  <c r="C363" i="66"/>
  <c r="B363" i="66"/>
  <c r="A363" i="66"/>
  <c r="N362" i="66"/>
  <c r="AO362" i="66" s="1"/>
  <c r="M362" i="66"/>
  <c r="AN362" i="66" s="1"/>
  <c r="L362" i="66"/>
  <c r="K362" i="66"/>
  <c r="J362" i="66"/>
  <c r="I362" i="66"/>
  <c r="H362" i="66"/>
  <c r="G362" i="66"/>
  <c r="F362" i="66"/>
  <c r="E362" i="66"/>
  <c r="D362" i="66"/>
  <c r="C362" i="66"/>
  <c r="B362" i="66"/>
  <c r="A362" i="66"/>
  <c r="N361" i="66"/>
  <c r="AO361" i="66" s="1"/>
  <c r="M361" i="66"/>
  <c r="AN361" i="66" s="1"/>
  <c r="L361" i="66"/>
  <c r="K361" i="66"/>
  <c r="J361" i="66"/>
  <c r="I361" i="66"/>
  <c r="H361" i="66"/>
  <c r="G361" i="66"/>
  <c r="F361" i="66"/>
  <c r="E361" i="66"/>
  <c r="D361" i="66"/>
  <c r="C361" i="66"/>
  <c r="B361" i="66"/>
  <c r="A361" i="66"/>
  <c r="N360" i="66"/>
  <c r="AO360" i="66" s="1"/>
  <c r="M360" i="66"/>
  <c r="AN360" i="66" s="1"/>
  <c r="L360" i="66"/>
  <c r="K360" i="66"/>
  <c r="J360" i="66"/>
  <c r="I360" i="66"/>
  <c r="H360" i="66"/>
  <c r="G360" i="66"/>
  <c r="F360" i="66"/>
  <c r="E360" i="66"/>
  <c r="D360" i="66"/>
  <c r="C360" i="66"/>
  <c r="B360" i="66"/>
  <c r="A360" i="66"/>
  <c r="N359" i="66"/>
  <c r="AO359" i="66" s="1"/>
  <c r="M359" i="66"/>
  <c r="AN359" i="66" s="1"/>
  <c r="L359" i="66"/>
  <c r="K359" i="66"/>
  <c r="J359" i="66"/>
  <c r="I359" i="66"/>
  <c r="H359" i="66"/>
  <c r="G359" i="66"/>
  <c r="F359" i="66"/>
  <c r="E359" i="66"/>
  <c r="D359" i="66"/>
  <c r="C359" i="66"/>
  <c r="B359" i="66"/>
  <c r="A359" i="66"/>
  <c r="N358" i="66"/>
  <c r="AO358" i="66" s="1"/>
  <c r="M358" i="66"/>
  <c r="AN358" i="66" s="1"/>
  <c r="L358" i="66"/>
  <c r="K358" i="66"/>
  <c r="J358" i="66"/>
  <c r="I358" i="66"/>
  <c r="H358" i="66"/>
  <c r="G358" i="66"/>
  <c r="F358" i="66"/>
  <c r="E358" i="66"/>
  <c r="D358" i="66"/>
  <c r="C358" i="66"/>
  <c r="B358" i="66"/>
  <c r="A358" i="66"/>
  <c r="N357" i="66"/>
  <c r="AO357" i="66" s="1"/>
  <c r="M357" i="66"/>
  <c r="AN357" i="66" s="1"/>
  <c r="L357" i="66"/>
  <c r="K357" i="66"/>
  <c r="J357" i="66"/>
  <c r="I357" i="66"/>
  <c r="H357" i="66"/>
  <c r="G357" i="66"/>
  <c r="F357" i="66"/>
  <c r="E357" i="66"/>
  <c r="D357" i="66"/>
  <c r="C357" i="66"/>
  <c r="B357" i="66"/>
  <c r="A357" i="66"/>
  <c r="N356" i="66"/>
  <c r="AO356" i="66" s="1"/>
  <c r="M356" i="66"/>
  <c r="AN356" i="66" s="1"/>
  <c r="L356" i="66"/>
  <c r="K356" i="66"/>
  <c r="J356" i="66"/>
  <c r="I356" i="66"/>
  <c r="H356" i="66"/>
  <c r="G356" i="66"/>
  <c r="F356" i="66"/>
  <c r="E356" i="66"/>
  <c r="D356" i="66"/>
  <c r="C356" i="66"/>
  <c r="B356" i="66"/>
  <c r="A356" i="66"/>
  <c r="N355" i="66"/>
  <c r="AO355" i="66" s="1"/>
  <c r="M355" i="66"/>
  <c r="AN355" i="66" s="1"/>
  <c r="L355" i="66"/>
  <c r="K355" i="66"/>
  <c r="J355" i="66"/>
  <c r="I355" i="66"/>
  <c r="H355" i="66"/>
  <c r="G355" i="66"/>
  <c r="F355" i="66"/>
  <c r="E355" i="66"/>
  <c r="D355" i="66"/>
  <c r="C355" i="66"/>
  <c r="B355" i="66"/>
  <c r="A355" i="66"/>
  <c r="N354" i="66"/>
  <c r="AO354" i="66" s="1"/>
  <c r="M354" i="66"/>
  <c r="AN354" i="66" s="1"/>
  <c r="L354" i="66"/>
  <c r="K354" i="66"/>
  <c r="J354" i="66"/>
  <c r="I354" i="66"/>
  <c r="H354" i="66"/>
  <c r="G354" i="66"/>
  <c r="F354" i="66"/>
  <c r="E354" i="66"/>
  <c r="D354" i="66"/>
  <c r="C354" i="66"/>
  <c r="B354" i="66"/>
  <c r="A354" i="66"/>
  <c r="N353" i="66"/>
  <c r="AO353" i="66" s="1"/>
  <c r="M353" i="66"/>
  <c r="AN353" i="66" s="1"/>
  <c r="L353" i="66"/>
  <c r="K353" i="66"/>
  <c r="J353" i="66"/>
  <c r="I353" i="66"/>
  <c r="H353" i="66"/>
  <c r="G353" i="66"/>
  <c r="F353" i="66"/>
  <c r="E353" i="66"/>
  <c r="D353" i="66"/>
  <c r="C353" i="66"/>
  <c r="B353" i="66"/>
  <c r="A353" i="66"/>
  <c r="N352" i="66"/>
  <c r="AO352" i="66" s="1"/>
  <c r="M352" i="66"/>
  <c r="AN352" i="66" s="1"/>
  <c r="L352" i="66"/>
  <c r="K352" i="66"/>
  <c r="J352" i="66"/>
  <c r="I352" i="66"/>
  <c r="H352" i="66"/>
  <c r="G352" i="66"/>
  <c r="F352" i="66"/>
  <c r="E352" i="66"/>
  <c r="D352" i="66"/>
  <c r="C352" i="66"/>
  <c r="B352" i="66"/>
  <c r="A352" i="66"/>
  <c r="N351" i="66"/>
  <c r="AO351" i="66" s="1"/>
  <c r="M351" i="66"/>
  <c r="AN351" i="66" s="1"/>
  <c r="L351" i="66"/>
  <c r="K351" i="66"/>
  <c r="J351" i="66"/>
  <c r="I351" i="66"/>
  <c r="H351" i="66"/>
  <c r="G351" i="66"/>
  <c r="F351" i="66"/>
  <c r="E351" i="66"/>
  <c r="D351" i="66"/>
  <c r="C351" i="66"/>
  <c r="B351" i="66"/>
  <c r="A351" i="66"/>
  <c r="N350" i="66"/>
  <c r="AO350" i="66" s="1"/>
  <c r="M350" i="66"/>
  <c r="AN350" i="66" s="1"/>
  <c r="L350" i="66"/>
  <c r="K350" i="66"/>
  <c r="J350" i="66"/>
  <c r="I350" i="66"/>
  <c r="H350" i="66"/>
  <c r="G350" i="66"/>
  <c r="F350" i="66"/>
  <c r="E350" i="66"/>
  <c r="D350" i="66"/>
  <c r="C350" i="66"/>
  <c r="B350" i="66"/>
  <c r="A350" i="66"/>
  <c r="N349" i="66"/>
  <c r="AO349" i="66" s="1"/>
  <c r="M349" i="66"/>
  <c r="AN349" i="66" s="1"/>
  <c r="L349" i="66"/>
  <c r="K349" i="66"/>
  <c r="J349" i="66"/>
  <c r="I349" i="66"/>
  <c r="H349" i="66"/>
  <c r="G349" i="66"/>
  <c r="F349" i="66"/>
  <c r="E349" i="66"/>
  <c r="D349" i="66"/>
  <c r="C349" i="66"/>
  <c r="B349" i="66"/>
  <c r="A349" i="66"/>
  <c r="N348" i="66"/>
  <c r="AO348" i="66" s="1"/>
  <c r="M348" i="66"/>
  <c r="AN348" i="66" s="1"/>
  <c r="L348" i="66"/>
  <c r="K348" i="66"/>
  <c r="J348" i="66"/>
  <c r="I348" i="66"/>
  <c r="H348" i="66"/>
  <c r="G348" i="66"/>
  <c r="F348" i="66"/>
  <c r="E348" i="66"/>
  <c r="D348" i="66"/>
  <c r="C348" i="66"/>
  <c r="B348" i="66"/>
  <c r="A348" i="66"/>
  <c r="N347" i="66"/>
  <c r="AO347" i="66" s="1"/>
  <c r="M347" i="66"/>
  <c r="AN347" i="66" s="1"/>
  <c r="L347" i="66"/>
  <c r="K347" i="66"/>
  <c r="J347" i="66"/>
  <c r="I347" i="66"/>
  <c r="H347" i="66"/>
  <c r="G347" i="66"/>
  <c r="F347" i="66"/>
  <c r="E347" i="66"/>
  <c r="D347" i="66"/>
  <c r="C347" i="66"/>
  <c r="B347" i="66"/>
  <c r="A347" i="66"/>
  <c r="N346" i="66"/>
  <c r="AO346" i="66" s="1"/>
  <c r="M346" i="66"/>
  <c r="AN346" i="66" s="1"/>
  <c r="L346" i="66"/>
  <c r="K346" i="66"/>
  <c r="J346" i="66"/>
  <c r="I346" i="66"/>
  <c r="H346" i="66"/>
  <c r="G346" i="66"/>
  <c r="F346" i="66"/>
  <c r="E346" i="66"/>
  <c r="D346" i="66"/>
  <c r="C346" i="66"/>
  <c r="B346" i="66"/>
  <c r="A346" i="66"/>
  <c r="N345" i="66"/>
  <c r="AO345" i="66" s="1"/>
  <c r="M345" i="66"/>
  <c r="AN345" i="66" s="1"/>
  <c r="L345" i="66"/>
  <c r="K345" i="66"/>
  <c r="J345" i="66"/>
  <c r="I345" i="66"/>
  <c r="H345" i="66"/>
  <c r="G345" i="66"/>
  <c r="F345" i="66"/>
  <c r="E345" i="66"/>
  <c r="D345" i="66"/>
  <c r="C345" i="66"/>
  <c r="B345" i="66"/>
  <c r="A345" i="66"/>
  <c r="N344" i="66"/>
  <c r="AO344" i="66" s="1"/>
  <c r="M344" i="66"/>
  <c r="AN344" i="66" s="1"/>
  <c r="L344" i="66"/>
  <c r="K344" i="66"/>
  <c r="J344" i="66"/>
  <c r="I344" i="66"/>
  <c r="H344" i="66"/>
  <c r="G344" i="66"/>
  <c r="F344" i="66"/>
  <c r="E344" i="66"/>
  <c r="D344" i="66"/>
  <c r="C344" i="66"/>
  <c r="B344" i="66"/>
  <c r="A344" i="66"/>
  <c r="N343" i="66"/>
  <c r="AO343" i="66" s="1"/>
  <c r="M343" i="66"/>
  <c r="AN343" i="66" s="1"/>
  <c r="L343" i="66"/>
  <c r="K343" i="66"/>
  <c r="J343" i="66"/>
  <c r="I343" i="66"/>
  <c r="H343" i="66"/>
  <c r="G343" i="66"/>
  <c r="F343" i="66"/>
  <c r="E343" i="66"/>
  <c r="D343" i="66"/>
  <c r="C343" i="66"/>
  <c r="B343" i="66"/>
  <c r="A343" i="66"/>
  <c r="N342" i="66"/>
  <c r="AO342" i="66" s="1"/>
  <c r="M342" i="66"/>
  <c r="AN342" i="66" s="1"/>
  <c r="L342" i="66"/>
  <c r="K342" i="66"/>
  <c r="J342" i="66"/>
  <c r="I342" i="66"/>
  <c r="H342" i="66"/>
  <c r="G342" i="66"/>
  <c r="F342" i="66"/>
  <c r="E342" i="66"/>
  <c r="D342" i="66"/>
  <c r="C342" i="66"/>
  <c r="B342" i="66"/>
  <c r="A342" i="66"/>
  <c r="N341" i="66"/>
  <c r="AO341" i="66" s="1"/>
  <c r="M341" i="66"/>
  <c r="AN341" i="66" s="1"/>
  <c r="L341" i="66"/>
  <c r="K341" i="66"/>
  <c r="J341" i="66"/>
  <c r="I341" i="66"/>
  <c r="H341" i="66"/>
  <c r="G341" i="66"/>
  <c r="F341" i="66"/>
  <c r="E341" i="66"/>
  <c r="D341" i="66"/>
  <c r="C341" i="66"/>
  <c r="B341" i="66"/>
  <c r="A341" i="66"/>
  <c r="N340" i="66"/>
  <c r="AO340" i="66" s="1"/>
  <c r="M340" i="66"/>
  <c r="AN340" i="66" s="1"/>
  <c r="L340" i="66"/>
  <c r="K340" i="66"/>
  <c r="J340" i="66"/>
  <c r="I340" i="66"/>
  <c r="H340" i="66"/>
  <c r="G340" i="66"/>
  <c r="F340" i="66"/>
  <c r="E340" i="66"/>
  <c r="D340" i="66"/>
  <c r="C340" i="66"/>
  <c r="B340" i="66"/>
  <c r="A340" i="66"/>
  <c r="N339" i="66"/>
  <c r="AO339" i="66" s="1"/>
  <c r="M339" i="66"/>
  <c r="AN339" i="66" s="1"/>
  <c r="L339" i="66"/>
  <c r="K339" i="66"/>
  <c r="J339" i="66"/>
  <c r="I339" i="66"/>
  <c r="H339" i="66"/>
  <c r="G339" i="66"/>
  <c r="F339" i="66"/>
  <c r="E339" i="66"/>
  <c r="D339" i="66"/>
  <c r="C339" i="66"/>
  <c r="B339" i="66"/>
  <c r="A339" i="66"/>
  <c r="N338" i="66"/>
  <c r="AO338" i="66" s="1"/>
  <c r="M338" i="66"/>
  <c r="AN338" i="66" s="1"/>
  <c r="L338" i="66"/>
  <c r="K338" i="66"/>
  <c r="J338" i="66"/>
  <c r="I338" i="66"/>
  <c r="H338" i="66"/>
  <c r="G338" i="66"/>
  <c r="F338" i="66"/>
  <c r="E338" i="66"/>
  <c r="D338" i="66"/>
  <c r="C338" i="66"/>
  <c r="B338" i="66"/>
  <c r="A338" i="66"/>
  <c r="N337" i="66"/>
  <c r="AO337" i="66" s="1"/>
  <c r="M337" i="66"/>
  <c r="AN337" i="66" s="1"/>
  <c r="L337" i="66"/>
  <c r="K337" i="66"/>
  <c r="J337" i="66"/>
  <c r="I337" i="66"/>
  <c r="H337" i="66"/>
  <c r="G337" i="66"/>
  <c r="F337" i="66"/>
  <c r="E337" i="66"/>
  <c r="D337" i="66"/>
  <c r="C337" i="66"/>
  <c r="B337" i="66"/>
  <c r="A337" i="66"/>
  <c r="N336" i="66"/>
  <c r="AO336" i="66" s="1"/>
  <c r="M336" i="66"/>
  <c r="AN336" i="66" s="1"/>
  <c r="L336" i="66"/>
  <c r="K336" i="66"/>
  <c r="J336" i="66"/>
  <c r="I336" i="66"/>
  <c r="H336" i="66"/>
  <c r="G336" i="66"/>
  <c r="F336" i="66"/>
  <c r="E336" i="66"/>
  <c r="D336" i="66"/>
  <c r="C336" i="66"/>
  <c r="B336" i="66"/>
  <c r="A336" i="66"/>
  <c r="N335" i="66"/>
  <c r="AO335" i="66" s="1"/>
  <c r="M335" i="66"/>
  <c r="AN335" i="66" s="1"/>
  <c r="L335" i="66"/>
  <c r="K335" i="66"/>
  <c r="J335" i="66"/>
  <c r="I335" i="66"/>
  <c r="H335" i="66"/>
  <c r="G335" i="66"/>
  <c r="F335" i="66"/>
  <c r="E335" i="66"/>
  <c r="D335" i="66"/>
  <c r="C335" i="66"/>
  <c r="B335" i="66"/>
  <c r="A335" i="66"/>
  <c r="N334" i="66"/>
  <c r="AO334" i="66" s="1"/>
  <c r="M334" i="66"/>
  <c r="AN334" i="66" s="1"/>
  <c r="L334" i="66"/>
  <c r="K334" i="66"/>
  <c r="J334" i="66"/>
  <c r="I334" i="66"/>
  <c r="H334" i="66"/>
  <c r="G334" i="66"/>
  <c r="F334" i="66"/>
  <c r="E334" i="66"/>
  <c r="D334" i="66"/>
  <c r="C334" i="66"/>
  <c r="B334" i="66"/>
  <c r="A334" i="66"/>
  <c r="N333" i="66"/>
  <c r="AO333" i="66" s="1"/>
  <c r="M333" i="66"/>
  <c r="AN333" i="66" s="1"/>
  <c r="L333" i="66"/>
  <c r="K333" i="66"/>
  <c r="J333" i="66"/>
  <c r="I333" i="66"/>
  <c r="H333" i="66"/>
  <c r="G333" i="66"/>
  <c r="F333" i="66"/>
  <c r="E333" i="66"/>
  <c r="D333" i="66"/>
  <c r="C333" i="66"/>
  <c r="B333" i="66"/>
  <c r="A333" i="66"/>
  <c r="N332" i="66"/>
  <c r="AO332" i="66" s="1"/>
  <c r="M332" i="66"/>
  <c r="AN332" i="66" s="1"/>
  <c r="L332" i="66"/>
  <c r="K332" i="66"/>
  <c r="J332" i="66"/>
  <c r="I332" i="66"/>
  <c r="H332" i="66"/>
  <c r="G332" i="66"/>
  <c r="F332" i="66"/>
  <c r="E332" i="66"/>
  <c r="D332" i="66"/>
  <c r="C332" i="66"/>
  <c r="B332" i="66"/>
  <c r="A332" i="66"/>
  <c r="N331" i="66"/>
  <c r="AO331" i="66" s="1"/>
  <c r="M331" i="66"/>
  <c r="AN331" i="66" s="1"/>
  <c r="L331" i="66"/>
  <c r="K331" i="66"/>
  <c r="J331" i="66"/>
  <c r="I331" i="66"/>
  <c r="H331" i="66"/>
  <c r="G331" i="66"/>
  <c r="F331" i="66"/>
  <c r="E331" i="66"/>
  <c r="D331" i="66"/>
  <c r="C331" i="66"/>
  <c r="B331" i="66"/>
  <c r="A331" i="66"/>
  <c r="N330" i="66"/>
  <c r="AO330" i="66" s="1"/>
  <c r="M330" i="66"/>
  <c r="AN330" i="66" s="1"/>
  <c r="L330" i="66"/>
  <c r="K330" i="66"/>
  <c r="J330" i="66"/>
  <c r="I330" i="66"/>
  <c r="H330" i="66"/>
  <c r="G330" i="66"/>
  <c r="F330" i="66"/>
  <c r="E330" i="66"/>
  <c r="D330" i="66"/>
  <c r="C330" i="66"/>
  <c r="B330" i="66"/>
  <c r="A330" i="66"/>
  <c r="N329" i="66"/>
  <c r="AO329" i="66" s="1"/>
  <c r="M329" i="66"/>
  <c r="AN329" i="66" s="1"/>
  <c r="L329" i="66"/>
  <c r="K329" i="66"/>
  <c r="J329" i="66"/>
  <c r="I329" i="66"/>
  <c r="H329" i="66"/>
  <c r="G329" i="66"/>
  <c r="F329" i="66"/>
  <c r="E329" i="66"/>
  <c r="D329" i="66"/>
  <c r="C329" i="66"/>
  <c r="B329" i="66"/>
  <c r="A329" i="66"/>
  <c r="N328" i="66"/>
  <c r="AO328" i="66" s="1"/>
  <c r="M328" i="66"/>
  <c r="AN328" i="66" s="1"/>
  <c r="L328" i="66"/>
  <c r="K328" i="66"/>
  <c r="J328" i="66"/>
  <c r="I328" i="66"/>
  <c r="H328" i="66"/>
  <c r="G328" i="66"/>
  <c r="F328" i="66"/>
  <c r="E328" i="66"/>
  <c r="D328" i="66"/>
  <c r="C328" i="66"/>
  <c r="B328" i="66"/>
  <c r="A328" i="66"/>
  <c r="N327" i="66"/>
  <c r="AO327" i="66" s="1"/>
  <c r="M327" i="66"/>
  <c r="AN327" i="66" s="1"/>
  <c r="L327" i="66"/>
  <c r="K327" i="66"/>
  <c r="J327" i="66"/>
  <c r="I327" i="66"/>
  <c r="H327" i="66"/>
  <c r="G327" i="66"/>
  <c r="F327" i="66"/>
  <c r="E327" i="66"/>
  <c r="D327" i="66"/>
  <c r="C327" i="66"/>
  <c r="B327" i="66"/>
  <c r="A327" i="66"/>
  <c r="N326" i="66"/>
  <c r="AO326" i="66" s="1"/>
  <c r="M326" i="66"/>
  <c r="AN326" i="66" s="1"/>
  <c r="L326" i="66"/>
  <c r="K326" i="66"/>
  <c r="J326" i="66"/>
  <c r="I326" i="66"/>
  <c r="H326" i="66"/>
  <c r="G326" i="66"/>
  <c r="F326" i="66"/>
  <c r="E326" i="66"/>
  <c r="D326" i="66"/>
  <c r="C326" i="66"/>
  <c r="B326" i="66"/>
  <c r="A326" i="66"/>
  <c r="N325" i="66"/>
  <c r="AO325" i="66" s="1"/>
  <c r="M325" i="66"/>
  <c r="AN325" i="66" s="1"/>
  <c r="L325" i="66"/>
  <c r="K325" i="66"/>
  <c r="J325" i="66"/>
  <c r="I325" i="66"/>
  <c r="H325" i="66"/>
  <c r="G325" i="66"/>
  <c r="F325" i="66"/>
  <c r="E325" i="66"/>
  <c r="D325" i="66"/>
  <c r="C325" i="66"/>
  <c r="B325" i="66"/>
  <c r="A325" i="66"/>
  <c r="N324" i="66"/>
  <c r="AO324" i="66" s="1"/>
  <c r="M324" i="66"/>
  <c r="AN324" i="66" s="1"/>
  <c r="L324" i="66"/>
  <c r="K324" i="66"/>
  <c r="J324" i="66"/>
  <c r="I324" i="66"/>
  <c r="H324" i="66"/>
  <c r="G324" i="66"/>
  <c r="F324" i="66"/>
  <c r="E324" i="66"/>
  <c r="D324" i="66"/>
  <c r="C324" i="66"/>
  <c r="B324" i="66"/>
  <c r="A324" i="66"/>
  <c r="N323" i="66"/>
  <c r="AO323" i="66" s="1"/>
  <c r="M323" i="66"/>
  <c r="AN323" i="66" s="1"/>
  <c r="L323" i="66"/>
  <c r="K323" i="66"/>
  <c r="J323" i="66"/>
  <c r="I323" i="66"/>
  <c r="H323" i="66"/>
  <c r="G323" i="66"/>
  <c r="F323" i="66"/>
  <c r="E323" i="66"/>
  <c r="D323" i="66"/>
  <c r="C323" i="66"/>
  <c r="B323" i="66"/>
  <c r="A323" i="66"/>
  <c r="N322" i="66"/>
  <c r="AO322" i="66" s="1"/>
  <c r="M322" i="66"/>
  <c r="AN322" i="66" s="1"/>
  <c r="L322" i="66"/>
  <c r="K322" i="66"/>
  <c r="J322" i="66"/>
  <c r="I322" i="66"/>
  <c r="H322" i="66"/>
  <c r="G322" i="66"/>
  <c r="F322" i="66"/>
  <c r="E322" i="66"/>
  <c r="D322" i="66"/>
  <c r="C322" i="66"/>
  <c r="B322" i="66"/>
  <c r="A322" i="66"/>
  <c r="N321" i="66"/>
  <c r="AO321" i="66" s="1"/>
  <c r="M321" i="66"/>
  <c r="AN321" i="66" s="1"/>
  <c r="L321" i="66"/>
  <c r="K321" i="66"/>
  <c r="J321" i="66"/>
  <c r="I321" i="66"/>
  <c r="H321" i="66"/>
  <c r="G321" i="66"/>
  <c r="F321" i="66"/>
  <c r="E321" i="66"/>
  <c r="D321" i="66"/>
  <c r="C321" i="66"/>
  <c r="B321" i="66"/>
  <c r="A321" i="66"/>
  <c r="N320" i="66"/>
  <c r="AO320" i="66" s="1"/>
  <c r="M320" i="66"/>
  <c r="AN320" i="66" s="1"/>
  <c r="L320" i="66"/>
  <c r="K320" i="66"/>
  <c r="J320" i="66"/>
  <c r="I320" i="66"/>
  <c r="H320" i="66"/>
  <c r="G320" i="66"/>
  <c r="F320" i="66"/>
  <c r="E320" i="66"/>
  <c r="D320" i="66"/>
  <c r="C320" i="66"/>
  <c r="B320" i="66"/>
  <c r="A320" i="66"/>
  <c r="N319" i="66"/>
  <c r="AO319" i="66" s="1"/>
  <c r="M319" i="66"/>
  <c r="AN319" i="66" s="1"/>
  <c r="L319" i="66"/>
  <c r="K319" i="66"/>
  <c r="J319" i="66"/>
  <c r="I319" i="66"/>
  <c r="H319" i="66"/>
  <c r="G319" i="66"/>
  <c r="F319" i="66"/>
  <c r="E319" i="66"/>
  <c r="D319" i="66"/>
  <c r="C319" i="66"/>
  <c r="B319" i="66"/>
  <c r="A319" i="66"/>
  <c r="N318" i="66"/>
  <c r="AO318" i="66" s="1"/>
  <c r="M318" i="66"/>
  <c r="AN318" i="66" s="1"/>
  <c r="L318" i="66"/>
  <c r="K318" i="66"/>
  <c r="J318" i="66"/>
  <c r="I318" i="66"/>
  <c r="H318" i="66"/>
  <c r="G318" i="66"/>
  <c r="F318" i="66"/>
  <c r="E318" i="66"/>
  <c r="D318" i="66"/>
  <c r="C318" i="66"/>
  <c r="B318" i="66"/>
  <c r="A318" i="66"/>
  <c r="N317" i="66"/>
  <c r="AO317" i="66" s="1"/>
  <c r="M317" i="66"/>
  <c r="AN317" i="66" s="1"/>
  <c r="L317" i="66"/>
  <c r="K317" i="66"/>
  <c r="J317" i="66"/>
  <c r="I317" i="66"/>
  <c r="H317" i="66"/>
  <c r="G317" i="66"/>
  <c r="F317" i="66"/>
  <c r="E317" i="66"/>
  <c r="D317" i="66"/>
  <c r="C317" i="66"/>
  <c r="B317" i="66"/>
  <c r="A317" i="66"/>
  <c r="N315" i="66"/>
  <c r="AO315" i="66" s="1"/>
  <c r="M315" i="66"/>
  <c r="AN315" i="66" s="1"/>
  <c r="L315" i="66"/>
  <c r="K315" i="66"/>
  <c r="J315" i="66"/>
  <c r="I315" i="66"/>
  <c r="H315" i="66"/>
  <c r="G315" i="66"/>
  <c r="F315" i="66"/>
  <c r="E315" i="66"/>
  <c r="D315" i="66"/>
  <c r="C315" i="66"/>
  <c r="B315" i="66"/>
  <c r="A315" i="66"/>
  <c r="N314" i="66"/>
  <c r="AO314" i="66" s="1"/>
  <c r="M314" i="66"/>
  <c r="AN314" i="66" s="1"/>
  <c r="L314" i="66"/>
  <c r="K314" i="66"/>
  <c r="J314" i="66"/>
  <c r="I314" i="66"/>
  <c r="H314" i="66"/>
  <c r="G314" i="66"/>
  <c r="F314" i="66"/>
  <c r="E314" i="66"/>
  <c r="D314" i="66"/>
  <c r="C314" i="66"/>
  <c r="B314" i="66"/>
  <c r="A314" i="66"/>
  <c r="N313" i="66"/>
  <c r="AO313" i="66" s="1"/>
  <c r="M313" i="66"/>
  <c r="AN313" i="66" s="1"/>
  <c r="L313" i="66"/>
  <c r="K313" i="66"/>
  <c r="J313" i="66"/>
  <c r="I313" i="66"/>
  <c r="H313" i="66"/>
  <c r="G313" i="66"/>
  <c r="F313" i="66"/>
  <c r="E313" i="66"/>
  <c r="D313" i="66"/>
  <c r="C313" i="66"/>
  <c r="B313" i="66"/>
  <c r="A313" i="66"/>
  <c r="N312" i="66"/>
  <c r="AO312" i="66" s="1"/>
  <c r="M312" i="66"/>
  <c r="AN312" i="66" s="1"/>
  <c r="L312" i="66"/>
  <c r="K312" i="66"/>
  <c r="J312" i="66"/>
  <c r="I312" i="66"/>
  <c r="H312" i="66"/>
  <c r="G312" i="66"/>
  <c r="F312" i="66"/>
  <c r="E312" i="66"/>
  <c r="D312" i="66"/>
  <c r="C312" i="66"/>
  <c r="B312" i="66"/>
  <c r="A312" i="66"/>
  <c r="N311" i="66"/>
  <c r="AO311" i="66" s="1"/>
  <c r="M311" i="66"/>
  <c r="AN311" i="66" s="1"/>
  <c r="L311" i="66"/>
  <c r="K311" i="66"/>
  <c r="J311" i="66"/>
  <c r="I311" i="66"/>
  <c r="H311" i="66"/>
  <c r="G311" i="66"/>
  <c r="F311" i="66"/>
  <c r="E311" i="66"/>
  <c r="D311" i="66"/>
  <c r="C311" i="66"/>
  <c r="B311" i="66"/>
  <c r="A311" i="66"/>
  <c r="N310" i="66"/>
  <c r="AO310" i="66" s="1"/>
  <c r="M310" i="66"/>
  <c r="AN310" i="66" s="1"/>
  <c r="L310" i="66"/>
  <c r="K310" i="66"/>
  <c r="J310" i="66"/>
  <c r="I310" i="66"/>
  <c r="H310" i="66"/>
  <c r="G310" i="66"/>
  <c r="F310" i="66"/>
  <c r="E310" i="66"/>
  <c r="D310" i="66"/>
  <c r="C310" i="66"/>
  <c r="B310" i="66"/>
  <c r="A310" i="66"/>
  <c r="N309" i="66"/>
  <c r="AO309" i="66" s="1"/>
  <c r="M309" i="66"/>
  <c r="AN309" i="66" s="1"/>
  <c r="L309" i="66"/>
  <c r="K309" i="66"/>
  <c r="J309" i="66"/>
  <c r="I309" i="66"/>
  <c r="H309" i="66"/>
  <c r="G309" i="66"/>
  <c r="F309" i="66"/>
  <c r="E309" i="66"/>
  <c r="D309" i="66"/>
  <c r="C309" i="66"/>
  <c r="B309" i="66"/>
  <c r="A309" i="66"/>
  <c r="N308" i="66"/>
  <c r="AO308" i="66" s="1"/>
  <c r="M308" i="66"/>
  <c r="AN308" i="66" s="1"/>
  <c r="L308" i="66"/>
  <c r="K308" i="66"/>
  <c r="J308" i="66"/>
  <c r="I308" i="66"/>
  <c r="H308" i="66"/>
  <c r="G308" i="66"/>
  <c r="F308" i="66"/>
  <c r="E308" i="66"/>
  <c r="D308" i="66"/>
  <c r="C308" i="66"/>
  <c r="B308" i="66"/>
  <c r="A308" i="66"/>
  <c r="N307" i="66"/>
  <c r="AO307" i="66" s="1"/>
  <c r="M307" i="66"/>
  <c r="AN307" i="66" s="1"/>
  <c r="L307" i="66"/>
  <c r="K307" i="66"/>
  <c r="J307" i="66"/>
  <c r="I307" i="66"/>
  <c r="H307" i="66"/>
  <c r="G307" i="66"/>
  <c r="F307" i="66"/>
  <c r="E307" i="66"/>
  <c r="D307" i="66"/>
  <c r="C307" i="66"/>
  <c r="B307" i="66"/>
  <c r="A307" i="66"/>
  <c r="N306" i="66"/>
  <c r="AO306" i="66" s="1"/>
  <c r="M306" i="66"/>
  <c r="AN306" i="66" s="1"/>
  <c r="L306" i="66"/>
  <c r="K306" i="66"/>
  <c r="J306" i="66"/>
  <c r="I306" i="66"/>
  <c r="H306" i="66"/>
  <c r="G306" i="66"/>
  <c r="F306" i="66"/>
  <c r="E306" i="66"/>
  <c r="D306" i="66"/>
  <c r="C306" i="66"/>
  <c r="B306" i="66"/>
  <c r="A306" i="66"/>
  <c r="N305" i="66"/>
  <c r="AO305" i="66" s="1"/>
  <c r="M305" i="66"/>
  <c r="AN305" i="66" s="1"/>
  <c r="L305" i="66"/>
  <c r="K305" i="66"/>
  <c r="J305" i="66"/>
  <c r="I305" i="66"/>
  <c r="H305" i="66"/>
  <c r="G305" i="66"/>
  <c r="F305" i="66"/>
  <c r="E305" i="66"/>
  <c r="D305" i="66"/>
  <c r="C305" i="66"/>
  <c r="B305" i="66"/>
  <c r="A305" i="66"/>
  <c r="N304" i="66"/>
  <c r="AO304" i="66" s="1"/>
  <c r="M304" i="66"/>
  <c r="AN304" i="66" s="1"/>
  <c r="L304" i="66"/>
  <c r="K304" i="66"/>
  <c r="J304" i="66"/>
  <c r="I304" i="66"/>
  <c r="H304" i="66"/>
  <c r="G304" i="66"/>
  <c r="F304" i="66"/>
  <c r="E304" i="66"/>
  <c r="D304" i="66"/>
  <c r="C304" i="66"/>
  <c r="B304" i="66"/>
  <c r="A304" i="66"/>
  <c r="N303" i="66"/>
  <c r="AO303" i="66" s="1"/>
  <c r="M303" i="66"/>
  <c r="AN303" i="66" s="1"/>
  <c r="L303" i="66"/>
  <c r="K303" i="66"/>
  <c r="J303" i="66"/>
  <c r="I303" i="66"/>
  <c r="H303" i="66"/>
  <c r="G303" i="66"/>
  <c r="F303" i="66"/>
  <c r="E303" i="66"/>
  <c r="D303" i="66"/>
  <c r="C303" i="66"/>
  <c r="B303" i="66"/>
  <c r="A303" i="66"/>
  <c r="N302" i="66"/>
  <c r="AO302" i="66" s="1"/>
  <c r="M302" i="66"/>
  <c r="AN302" i="66" s="1"/>
  <c r="L302" i="66"/>
  <c r="K302" i="66"/>
  <c r="J302" i="66"/>
  <c r="I302" i="66"/>
  <c r="H302" i="66"/>
  <c r="G302" i="66"/>
  <c r="F302" i="66"/>
  <c r="E302" i="66"/>
  <c r="D302" i="66"/>
  <c r="C302" i="66"/>
  <c r="B302" i="66"/>
  <c r="A302" i="66"/>
  <c r="N301" i="66"/>
  <c r="AO301" i="66" s="1"/>
  <c r="M301" i="66"/>
  <c r="AN301" i="66" s="1"/>
  <c r="L301" i="66"/>
  <c r="K301" i="66"/>
  <c r="J301" i="66"/>
  <c r="I301" i="66"/>
  <c r="H301" i="66"/>
  <c r="G301" i="66"/>
  <c r="F301" i="66"/>
  <c r="E301" i="66"/>
  <c r="D301" i="66"/>
  <c r="C301" i="66"/>
  <c r="B301" i="66"/>
  <c r="A301" i="66"/>
  <c r="N300" i="66"/>
  <c r="AO300" i="66" s="1"/>
  <c r="M300" i="66"/>
  <c r="AN300" i="66" s="1"/>
  <c r="L300" i="66"/>
  <c r="K300" i="66"/>
  <c r="J300" i="66"/>
  <c r="I300" i="66"/>
  <c r="H300" i="66"/>
  <c r="G300" i="66"/>
  <c r="F300" i="66"/>
  <c r="E300" i="66"/>
  <c r="D300" i="66"/>
  <c r="C300" i="66"/>
  <c r="B300" i="66"/>
  <c r="A300" i="66"/>
  <c r="N299" i="66"/>
  <c r="AO299" i="66" s="1"/>
  <c r="M299" i="66"/>
  <c r="AN299" i="66" s="1"/>
  <c r="L299" i="66"/>
  <c r="K299" i="66"/>
  <c r="J299" i="66"/>
  <c r="I299" i="66"/>
  <c r="H299" i="66"/>
  <c r="G299" i="66"/>
  <c r="F299" i="66"/>
  <c r="E299" i="66"/>
  <c r="D299" i="66"/>
  <c r="C299" i="66"/>
  <c r="B299" i="66"/>
  <c r="A299" i="66"/>
  <c r="N298" i="66"/>
  <c r="AO298" i="66" s="1"/>
  <c r="M298" i="66"/>
  <c r="AN298" i="66" s="1"/>
  <c r="L298" i="66"/>
  <c r="K298" i="66"/>
  <c r="J298" i="66"/>
  <c r="I298" i="66"/>
  <c r="H298" i="66"/>
  <c r="G298" i="66"/>
  <c r="F298" i="66"/>
  <c r="E298" i="66"/>
  <c r="D298" i="66"/>
  <c r="C298" i="66"/>
  <c r="B298" i="66"/>
  <c r="A298" i="66"/>
  <c r="N297" i="66"/>
  <c r="AO297" i="66" s="1"/>
  <c r="M297" i="66"/>
  <c r="AN297" i="66" s="1"/>
  <c r="L297" i="66"/>
  <c r="K297" i="66"/>
  <c r="J297" i="66"/>
  <c r="I297" i="66"/>
  <c r="H297" i="66"/>
  <c r="G297" i="66"/>
  <c r="F297" i="66"/>
  <c r="T457" i="66" s="1"/>
  <c r="T183" i="66" s="1"/>
  <c r="E297" i="66"/>
  <c r="D297" i="66"/>
  <c r="C297" i="66"/>
  <c r="B297" i="66"/>
  <c r="A297" i="66"/>
  <c r="N296" i="66"/>
  <c r="AO296" i="66" s="1"/>
  <c r="M296" i="66"/>
  <c r="AN296" i="66" s="1"/>
  <c r="L296" i="66"/>
  <c r="K296" i="66"/>
  <c r="J296" i="66"/>
  <c r="I296" i="66"/>
  <c r="H296" i="66"/>
  <c r="G296" i="66"/>
  <c r="F296" i="66"/>
  <c r="E296" i="66"/>
  <c r="D296" i="66"/>
  <c r="C296" i="66"/>
  <c r="B296" i="66"/>
  <c r="A296" i="66"/>
  <c r="N295" i="66"/>
  <c r="AO295" i="66" s="1"/>
  <c r="M295" i="66"/>
  <c r="AN295" i="66" s="1"/>
  <c r="L295" i="66"/>
  <c r="K295" i="66"/>
  <c r="J295" i="66"/>
  <c r="I295" i="66"/>
  <c r="H295" i="66"/>
  <c r="G295" i="66"/>
  <c r="F295" i="66"/>
  <c r="E295" i="66"/>
  <c r="D295" i="66"/>
  <c r="C295" i="66"/>
  <c r="B295" i="66"/>
  <c r="A295" i="66"/>
  <c r="N294" i="66"/>
  <c r="AO294" i="66" s="1"/>
  <c r="M294" i="66"/>
  <c r="AN294" i="66" s="1"/>
  <c r="L294" i="66"/>
  <c r="K294" i="66"/>
  <c r="J294" i="66"/>
  <c r="I294" i="66"/>
  <c r="H294" i="66"/>
  <c r="G294" i="66"/>
  <c r="F294" i="66"/>
  <c r="E294" i="66"/>
  <c r="D294" i="66"/>
  <c r="C294" i="66"/>
  <c r="B294" i="66"/>
  <c r="A294" i="66"/>
  <c r="N293" i="66"/>
  <c r="AO293" i="66" s="1"/>
  <c r="M293" i="66"/>
  <c r="AN293" i="66" s="1"/>
  <c r="L293" i="66"/>
  <c r="K293" i="66"/>
  <c r="J293" i="66"/>
  <c r="I293" i="66"/>
  <c r="H293" i="66"/>
  <c r="G293" i="66"/>
  <c r="F293" i="66"/>
  <c r="E293" i="66"/>
  <c r="D293" i="66"/>
  <c r="C293" i="66"/>
  <c r="B293" i="66"/>
  <c r="A293" i="66"/>
  <c r="N292" i="66"/>
  <c r="AO292" i="66" s="1"/>
  <c r="M292" i="66"/>
  <c r="AN292" i="66" s="1"/>
  <c r="L292" i="66"/>
  <c r="K292" i="66"/>
  <c r="J292" i="66"/>
  <c r="I292" i="66"/>
  <c r="H292" i="66"/>
  <c r="G292" i="66"/>
  <c r="F292" i="66"/>
  <c r="E292" i="66"/>
  <c r="D292" i="66"/>
  <c r="C292" i="66"/>
  <c r="B292" i="66"/>
  <c r="A292" i="66"/>
  <c r="N291" i="66"/>
  <c r="AO291" i="66" s="1"/>
  <c r="M291" i="66"/>
  <c r="AN291" i="66" s="1"/>
  <c r="L291" i="66"/>
  <c r="K291" i="66"/>
  <c r="J291" i="66"/>
  <c r="I291" i="66"/>
  <c r="H291" i="66"/>
  <c r="G291" i="66"/>
  <c r="F291" i="66"/>
  <c r="E291" i="66"/>
  <c r="D291" i="66"/>
  <c r="C291" i="66"/>
  <c r="B291" i="66"/>
  <c r="A291" i="66"/>
  <c r="N290" i="66"/>
  <c r="AO290" i="66" s="1"/>
  <c r="M290" i="66"/>
  <c r="AN290" i="66" s="1"/>
  <c r="L290" i="66"/>
  <c r="K290" i="66"/>
  <c r="J290" i="66"/>
  <c r="I290" i="66"/>
  <c r="H290" i="66"/>
  <c r="G290" i="66"/>
  <c r="F290" i="66"/>
  <c r="E290" i="66"/>
  <c r="D290" i="66"/>
  <c r="C290" i="66"/>
  <c r="B290" i="66"/>
  <c r="A290" i="66"/>
  <c r="N280" i="66"/>
  <c r="AO280" i="66" s="1"/>
  <c r="M280" i="66"/>
  <c r="AN280" i="66" s="1"/>
  <c r="L280" i="66"/>
  <c r="K280" i="66"/>
  <c r="J280" i="66"/>
  <c r="I280" i="66"/>
  <c r="H280" i="66"/>
  <c r="G280" i="66"/>
  <c r="F280" i="66"/>
  <c r="E280" i="66"/>
  <c r="D280" i="66"/>
  <c r="C280" i="66"/>
  <c r="B280" i="66"/>
  <c r="A280" i="66"/>
  <c r="N279" i="66"/>
  <c r="AO279" i="66" s="1"/>
  <c r="M279" i="66"/>
  <c r="AN279" i="66" s="1"/>
  <c r="L279" i="66"/>
  <c r="K279" i="66"/>
  <c r="J279" i="66"/>
  <c r="I279" i="66"/>
  <c r="H279" i="66"/>
  <c r="G279" i="66"/>
  <c r="F279" i="66"/>
  <c r="E279" i="66"/>
  <c r="D279" i="66"/>
  <c r="C279" i="66"/>
  <c r="B279" i="66"/>
  <c r="A279" i="66"/>
  <c r="N278" i="66"/>
  <c r="AO278" i="66" s="1"/>
  <c r="M278" i="66"/>
  <c r="AN278" i="66" s="1"/>
  <c r="L278" i="66"/>
  <c r="K278" i="66"/>
  <c r="J278" i="66"/>
  <c r="I278" i="66"/>
  <c r="H278" i="66"/>
  <c r="G278" i="66"/>
  <c r="F278" i="66"/>
  <c r="E278" i="66"/>
  <c r="D278" i="66"/>
  <c r="C278" i="66"/>
  <c r="B278" i="66"/>
  <c r="A278" i="66"/>
  <c r="N277" i="66"/>
  <c r="AO277" i="66" s="1"/>
  <c r="M277" i="66"/>
  <c r="AN277" i="66" s="1"/>
  <c r="L277" i="66"/>
  <c r="K277" i="66"/>
  <c r="J277" i="66"/>
  <c r="I277" i="66"/>
  <c r="H277" i="66"/>
  <c r="G277" i="66"/>
  <c r="F277" i="66"/>
  <c r="E277" i="66"/>
  <c r="D277" i="66"/>
  <c r="C277" i="66"/>
  <c r="B277" i="66"/>
  <c r="A277" i="66"/>
  <c r="N276" i="66"/>
  <c r="AO276" i="66" s="1"/>
  <c r="M276" i="66"/>
  <c r="AN276" i="66" s="1"/>
  <c r="L276" i="66"/>
  <c r="K276" i="66"/>
  <c r="J276" i="66"/>
  <c r="I276" i="66"/>
  <c r="H276" i="66"/>
  <c r="G276" i="66"/>
  <c r="F276" i="66"/>
  <c r="E276" i="66"/>
  <c r="D276" i="66"/>
  <c r="C276" i="66"/>
  <c r="B276" i="66"/>
  <c r="A276" i="66"/>
  <c r="N275" i="66"/>
  <c r="AO275" i="66" s="1"/>
  <c r="M275" i="66"/>
  <c r="AN275" i="66" s="1"/>
  <c r="L275" i="66"/>
  <c r="K275" i="66"/>
  <c r="J275" i="66"/>
  <c r="I275" i="66"/>
  <c r="H275" i="66"/>
  <c r="G275" i="66"/>
  <c r="F275" i="66"/>
  <c r="E275" i="66"/>
  <c r="D275" i="66"/>
  <c r="C275" i="66"/>
  <c r="B275" i="66"/>
  <c r="A275" i="66"/>
  <c r="N274" i="66"/>
  <c r="AO274" i="66" s="1"/>
  <c r="M274" i="66"/>
  <c r="AN274" i="66" s="1"/>
  <c r="L274" i="66"/>
  <c r="AM274" i="66" s="1"/>
  <c r="K274" i="66"/>
  <c r="AL274" i="66" s="1"/>
  <c r="J274" i="66"/>
  <c r="I274" i="66"/>
  <c r="H274" i="66"/>
  <c r="G274" i="66"/>
  <c r="F274" i="66"/>
  <c r="E274" i="66"/>
  <c r="D274" i="66"/>
  <c r="C274" i="66"/>
  <c r="B274" i="66"/>
  <c r="A274" i="66"/>
  <c r="N273" i="66"/>
  <c r="AO273" i="66" s="1"/>
  <c r="M273" i="66"/>
  <c r="AN273" i="66" s="1"/>
  <c r="L273" i="66"/>
  <c r="K273" i="66"/>
  <c r="J273" i="66"/>
  <c r="I273" i="66"/>
  <c r="H273" i="66"/>
  <c r="G273" i="66"/>
  <c r="F273" i="66"/>
  <c r="E273" i="66"/>
  <c r="D273" i="66"/>
  <c r="C273" i="66"/>
  <c r="B273" i="66"/>
  <c r="A273" i="66"/>
  <c r="N272" i="66"/>
  <c r="AO272" i="66" s="1"/>
  <c r="M272" i="66"/>
  <c r="AN272" i="66" s="1"/>
  <c r="L272" i="66"/>
  <c r="K272" i="66"/>
  <c r="J272" i="66"/>
  <c r="I272" i="66"/>
  <c r="H272" i="66"/>
  <c r="G272" i="66"/>
  <c r="F272" i="66"/>
  <c r="E272" i="66"/>
  <c r="D272" i="66"/>
  <c r="C272" i="66"/>
  <c r="B272" i="66"/>
  <c r="A272" i="66"/>
  <c r="N271" i="66"/>
  <c r="AO271" i="66" s="1"/>
  <c r="M271" i="66"/>
  <c r="AN271" i="66" s="1"/>
  <c r="L271" i="66"/>
  <c r="K271" i="66"/>
  <c r="J271" i="66"/>
  <c r="I271" i="66"/>
  <c r="H271" i="66"/>
  <c r="G271" i="66"/>
  <c r="F271" i="66"/>
  <c r="E271" i="66"/>
  <c r="D271" i="66"/>
  <c r="C271" i="66"/>
  <c r="B271" i="66"/>
  <c r="A271" i="66"/>
  <c r="N270" i="66"/>
  <c r="AO270" i="66" s="1"/>
  <c r="M270" i="66"/>
  <c r="AN270" i="66" s="1"/>
  <c r="L270" i="66"/>
  <c r="K270" i="66"/>
  <c r="J270" i="66"/>
  <c r="I270" i="66"/>
  <c r="H270" i="66"/>
  <c r="G270" i="66"/>
  <c r="F270" i="66"/>
  <c r="E270" i="66"/>
  <c r="D270" i="66"/>
  <c r="C270" i="66"/>
  <c r="B270" i="66"/>
  <c r="A270" i="66"/>
  <c r="N269" i="66"/>
  <c r="AO269" i="66" s="1"/>
  <c r="M269" i="66"/>
  <c r="AN269" i="66" s="1"/>
  <c r="L269" i="66"/>
  <c r="K269" i="66"/>
  <c r="J269" i="66"/>
  <c r="I269" i="66"/>
  <c r="H269" i="66"/>
  <c r="G269" i="66"/>
  <c r="F269" i="66"/>
  <c r="E269" i="66"/>
  <c r="D269" i="66"/>
  <c r="C269" i="66"/>
  <c r="B269" i="66"/>
  <c r="A269" i="66"/>
  <c r="N268" i="66"/>
  <c r="AO268" i="66" s="1"/>
  <c r="M268" i="66"/>
  <c r="AN268" i="66" s="1"/>
  <c r="L268" i="66"/>
  <c r="K268" i="66"/>
  <c r="J268" i="66"/>
  <c r="I268" i="66"/>
  <c r="H268" i="66"/>
  <c r="G268" i="66"/>
  <c r="F268" i="66"/>
  <c r="E268" i="66"/>
  <c r="D268" i="66"/>
  <c r="C268" i="66"/>
  <c r="B268" i="66"/>
  <c r="A268" i="66"/>
  <c r="N267" i="66"/>
  <c r="AO267" i="66" s="1"/>
  <c r="M267" i="66"/>
  <c r="AN267" i="66" s="1"/>
  <c r="L267" i="66"/>
  <c r="K267" i="66"/>
  <c r="J267" i="66"/>
  <c r="I267" i="66"/>
  <c r="H267" i="66"/>
  <c r="G267" i="66"/>
  <c r="F267" i="66"/>
  <c r="E267" i="66"/>
  <c r="D267" i="66"/>
  <c r="C267" i="66"/>
  <c r="B267" i="66"/>
  <c r="A267" i="66"/>
  <c r="N266" i="66"/>
  <c r="AO266" i="66" s="1"/>
  <c r="M266" i="66"/>
  <c r="AN266" i="66" s="1"/>
  <c r="L266" i="66"/>
  <c r="K266" i="66"/>
  <c r="J266" i="66"/>
  <c r="I266" i="66"/>
  <c r="H266" i="66"/>
  <c r="G266" i="66"/>
  <c r="F266" i="66"/>
  <c r="E266" i="66"/>
  <c r="D266" i="66"/>
  <c r="C266" i="66"/>
  <c r="B266" i="66"/>
  <c r="A266" i="66"/>
  <c r="N265" i="66"/>
  <c r="AO265" i="66" s="1"/>
  <c r="M265" i="66"/>
  <c r="AN265" i="66" s="1"/>
  <c r="L265" i="66"/>
  <c r="K265" i="66"/>
  <c r="J265" i="66"/>
  <c r="I265" i="66"/>
  <c r="H265" i="66"/>
  <c r="G265" i="66"/>
  <c r="F265" i="66"/>
  <c r="E265" i="66"/>
  <c r="D265" i="66"/>
  <c r="C265" i="66"/>
  <c r="B265" i="66"/>
  <c r="A265" i="66"/>
  <c r="N264" i="66"/>
  <c r="AO264" i="66" s="1"/>
  <c r="M264" i="66"/>
  <c r="AN264" i="66" s="1"/>
  <c r="L264" i="66"/>
  <c r="K264" i="66"/>
  <c r="J264" i="66"/>
  <c r="I264" i="66"/>
  <c r="H264" i="66"/>
  <c r="G264" i="66"/>
  <c r="F264" i="66"/>
  <c r="E264" i="66"/>
  <c r="D264" i="66"/>
  <c r="C264" i="66"/>
  <c r="B264" i="66"/>
  <c r="A264" i="66"/>
  <c r="N263" i="66"/>
  <c r="AO263" i="66" s="1"/>
  <c r="M263" i="66"/>
  <c r="AN263" i="66" s="1"/>
  <c r="L263" i="66"/>
  <c r="K263" i="66"/>
  <c r="J263" i="66"/>
  <c r="I263" i="66"/>
  <c r="H263" i="66"/>
  <c r="G263" i="66"/>
  <c r="F263" i="66"/>
  <c r="E263" i="66"/>
  <c r="D263" i="66"/>
  <c r="C263" i="66"/>
  <c r="B263" i="66"/>
  <c r="A263" i="66"/>
  <c r="N262" i="66"/>
  <c r="AO262" i="66" s="1"/>
  <c r="M262" i="66"/>
  <c r="AN262" i="66" s="1"/>
  <c r="L262" i="66"/>
  <c r="K262" i="66"/>
  <c r="J262" i="66"/>
  <c r="I262" i="66"/>
  <c r="H262" i="66"/>
  <c r="G262" i="66"/>
  <c r="F262" i="66"/>
  <c r="E262" i="66"/>
  <c r="D262" i="66"/>
  <c r="C262" i="66"/>
  <c r="B262" i="66"/>
  <c r="A262" i="66"/>
  <c r="N261" i="66"/>
  <c r="AO261" i="66" s="1"/>
  <c r="M261" i="66"/>
  <c r="AN261" i="66" s="1"/>
  <c r="L261" i="66"/>
  <c r="K261" i="66"/>
  <c r="J261" i="66"/>
  <c r="I261" i="66"/>
  <c r="H261" i="66"/>
  <c r="G261" i="66"/>
  <c r="F261" i="66"/>
  <c r="E261" i="66"/>
  <c r="D261" i="66"/>
  <c r="C261" i="66"/>
  <c r="B261" i="66"/>
  <c r="A261" i="66"/>
  <c r="N260" i="66"/>
  <c r="AO260" i="66" s="1"/>
  <c r="M260" i="66"/>
  <c r="AN260" i="66" s="1"/>
  <c r="L260" i="66"/>
  <c r="K260" i="66"/>
  <c r="J260" i="66"/>
  <c r="I260" i="66"/>
  <c r="H260" i="66"/>
  <c r="G260" i="66"/>
  <c r="F260" i="66"/>
  <c r="E260" i="66"/>
  <c r="D260" i="66"/>
  <c r="C260" i="66"/>
  <c r="B260" i="66"/>
  <c r="A260" i="66"/>
  <c r="N259" i="66"/>
  <c r="AO259" i="66" s="1"/>
  <c r="M259" i="66"/>
  <c r="AN259" i="66" s="1"/>
  <c r="L259" i="66"/>
  <c r="K259" i="66"/>
  <c r="J259" i="66"/>
  <c r="I259" i="66"/>
  <c r="H259" i="66"/>
  <c r="G259" i="66"/>
  <c r="F259" i="66"/>
  <c r="E259" i="66"/>
  <c r="D259" i="66"/>
  <c r="C259" i="66"/>
  <c r="B259" i="66"/>
  <c r="A259" i="66"/>
  <c r="N258" i="66"/>
  <c r="AO258" i="66" s="1"/>
  <c r="M258" i="66"/>
  <c r="AN258" i="66" s="1"/>
  <c r="L258" i="66"/>
  <c r="K258" i="66"/>
  <c r="J258" i="66"/>
  <c r="I258" i="66"/>
  <c r="H258" i="66"/>
  <c r="G258" i="66"/>
  <c r="F258" i="66"/>
  <c r="E258" i="66"/>
  <c r="D258" i="66"/>
  <c r="C258" i="66"/>
  <c r="B258" i="66"/>
  <c r="A258" i="66"/>
  <c r="N257" i="66"/>
  <c r="AO257" i="66" s="1"/>
  <c r="M257" i="66"/>
  <c r="AN257" i="66" s="1"/>
  <c r="L257" i="66"/>
  <c r="K257" i="66"/>
  <c r="J257" i="66"/>
  <c r="I257" i="66"/>
  <c r="H257" i="66"/>
  <c r="G257" i="66"/>
  <c r="F257" i="66"/>
  <c r="E257" i="66"/>
  <c r="D257" i="66"/>
  <c r="C257" i="66"/>
  <c r="B257" i="66"/>
  <c r="A257" i="66"/>
  <c r="N256" i="66"/>
  <c r="AO256" i="66" s="1"/>
  <c r="M256" i="66"/>
  <c r="AN256" i="66" s="1"/>
  <c r="L256" i="66"/>
  <c r="K256" i="66"/>
  <c r="J256" i="66"/>
  <c r="I256" i="66"/>
  <c r="H256" i="66"/>
  <c r="G256" i="66"/>
  <c r="F256" i="66"/>
  <c r="E256" i="66"/>
  <c r="D256" i="66"/>
  <c r="C256" i="66"/>
  <c r="B256" i="66"/>
  <c r="A256" i="66"/>
  <c r="N255" i="66"/>
  <c r="AO255" i="66" s="1"/>
  <c r="M255" i="66"/>
  <c r="AN255" i="66" s="1"/>
  <c r="L255" i="66"/>
  <c r="K255" i="66"/>
  <c r="J255" i="66"/>
  <c r="I255" i="66"/>
  <c r="H255" i="66"/>
  <c r="G255" i="66"/>
  <c r="F255" i="66"/>
  <c r="E255" i="66"/>
  <c r="D255" i="66"/>
  <c r="C255" i="66"/>
  <c r="B255" i="66"/>
  <c r="A255" i="66"/>
  <c r="N254" i="66"/>
  <c r="AO254" i="66" s="1"/>
  <c r="M254" i="66"/>
  <c r="AN254" i="66" s="1"/>
  <c r="L254" i="66"/>
  <c r="K254" i="66"/>
  <c r="J254" i="66"/>
  <c r="I254" i="66"/>
  <c r="H254" i="66"/>
  <c r="G254" i="66"/>
  <c r="F254" i="66"/>
  <c r="E254" i="66"/>
  <c r="D254" i="66"/>
  <c r="C254" i="66"/>
  <c r="B254" i="66"/>
  <c r="A254" i="66"/>
  <c r="N253" i="66"/>
  <c r="AO253" i="66" s="1"/>
  <c r="M253" i="66"/>
  <c r="AN253" i="66" s="1"/>
  <c r="L253" i="66"/>
  <c r="K253" i="66"/>
  <c r="J253" i="66"/>
  <c r="I253" i="66"/>
  <c r="H253" i="66"/>
  <c r="G253" i="66"/>
  <c r="F253" i="66"/>
  <c r="E253" i="66"/>
  <c r="D253" i="66"/>
  <c r="C253" i="66"/>
  <c r="B253" i="66"/>
  <c r="A253" i="66"/>
  <c r="N252" i="66"/>
  <c r="AO252" i="66" s="1"/>
  <c r="M252" i="66"/>
  <c r="AN252" i="66" s="1"/>
  <c r="L252" i="66"/>
  <c r="K252" i="66"/>
  <c r="J252" i="66"/>
  <c r="I252" i="66"/>
  <c r="H252" i="66"/>
  <c r="G252" i="66"/>
  <c r="F252" i="66"/>
  <c r="E252" i="66"/>
  <c r="D252" i="66"/>
  <c r="C252" i="66"/>
  <c r="B252" i="66"/>
  <c r="A252" i="66"/>
  <c r="N251" i="66"/>
  <c r="AO251" i="66" s="1"/>
  <c r="M251" i="66"/>
  <c r="AN251" i="66" s="1"/>
  <c r="L251" i="66"/>
  <c r="K251" i="66"/>
  <c r="J251" i="66"/>
  <c r="I251" i="66"/>
  <c r="H251" i="66"/>
  <c r="G251" i="66"/>
  <c r="F251" i="66"/>
  <c r="E251" i="66"/>
  <c r="D251" i="66"/>
  <c r="C251" i="66"/>
  <c r="B251" i="66"/>
  <c r="A251" i="66"/>
  <c r="N250" i="66"/>
  <c r="AO250" i="66" s="1"/>
  <c r="M250" i="66"/>
  <c r="AN250" i="66" s="1"/>
  <c r="L250" i="66"/>
  <c r="K250" i="66"/>
  <c r="J250" i="66"/>
  <c r="I250" i="66"/>
  <c r="H250" i="66"/>
  <c r="G250" i="66"/>
  <c r="F250" i="66"/>
  <c r="E250" i="66"/>
  <c r="D250" i="66"/>
  <c r="C250" i="66"/>
  <c r="B250" i="66"/>
  <c r="A250" i="66"/>
  <c r="N249" i="66"/>
  <c r="AO249" i="66" s="1"/>
  <c r="M249" i="66"/>
  <c r="AN249" i="66" s="1"/>
  <c r="L249" i="66"/>
  <c r="K249" i="66"/>
  <c r="J249" i="66"/>
  <c r="I249" i="66"/>
  <c r="H249" i="66"/>
  <c r="G249" i="66"/>
  <c r="F249" i="66"/>
  <c r="E249" i="66"/>
  <c r="D249" i="66"/>
  <c r="C249" i="66"/>
  <c r="B249" i="66"/>
  <c r="A249" i="66"/>
  <c r="N248" i="66"/>
  <c r="AO248" i="66" s="1"/>
  <c r="M248" i="66"/>
  <c r="AN248" i="66" s="1"/>
  <c r="L248" i="66"/>
  <c r="K248" i="66"/>
  <c r="J248" i="66"/>
  <c r="I248" i="66"/>
  <c r="H248" i="66"/>
  <c r="G248" i="66"/>
  <c r="F248" i="66"/>
  <c r="E248" i="66"/>
  <c r="D248" i="66"/>
  <c r="C248" i="66"/>
  <c r="B248" i="66"/>
  <c r="A248" i="66"/>
  <c r="N247" i="66"/>
  <c r="AO247" i="66" s="1"/>
  <c r="M247" i="66"/>
  <c r="AN247" i="66" s="1"/>
  <c r="L247" i="66"/>
  <c r="K247" i="66"/>
  <c r="J247" i="66"/>
  <c r="I247" i="66"/>
  <c r="H247" i="66"/>
  <c r="G247" i="66"/>
  <c r="F247" i="66"/>
  <c r="E247" i="66"/>
  <c r="D247" i="66"/>
  <c r="C247" i="66"/>
  <c r="B247" i="66"/>
  <c r="A247" i="66"/>
  <c r="N246" i="66"/>
  <c r="AO246" i="66" s="1"/>
  <c r="M246" i="66"/>
  <c r="AN246" i="66" s="1"/>
  <c r="L246" i="66"/>
  <c r="K246" i="66"/>
  <c r="J246" i="66"/>
  <c r="I246" i="66"/>
  <c r="H246" i="66"/>
  <c r="G246" i="66"/>
  <c r="F246" i="66"/>
  <c r="E246" i="66"/>
  <c r="D246" i="66"/>
  <c r="C246" i="66"/>
  <c r="B246" i="66"/>
  <c r="A246" i="66"/>
  <c r="N245" i="66"/>
  <c r="AO245" i="66" s="1"/>
  <c r="M245" i="66"/>
  <c r="AN245" i="66" s="1"/>
  <c r="L245" i="66"/>
  <c r="K245" i="66"/>
  <c r="J245" i="66"/>
  <c r="I245" i="66"/>
  <c r="H245" i="66"/>
  <c r="G245" i="66"/>
  <c r="F245" i="66"/>
  <c r="E245" i="66"/>
  <c r="D245" i="66"/>
  <c r="C245" i="66"/>
  <c r="B245" i="66"/>
  <c r="A245" i="66"/>
  <c r="N244" i="66"/>
  <c r="AO244" i="66" s="1"/>
  <c r="M244" i="66"/>
  <c r="AN244" i="66" s="1"/>
  <c r="L244" i="66"/>
  <c r="K244" i="66"/>
  <c r="J244" i="66"/>
  <c r="I244" i="66"/>
  <c r="H244" i="66"/>
  <c r="G244" i="66"/>
  <c r="F244" i="66"/>
  <c r="E244" i="66"/>
  <c r="D244" i="66"/>
  <c r="C244" i="66"/>
  <c r="B244" i="66"/>
  <c r="A244" i="66"/>
  <c r="N243" i="66"/>
  <c r="AO243" i="66" s="1"/>
  <c r="M243" i="66"/>
  <c r="AN243" i="66" s="1"/>
  <c r="L243" i="66"/>
  <c r="K243" i="66"/>
  <c r="J243" i="66"/>
  <c r="I243" i="66"/>
  <c r="H243" i="66"/>
  <c r="G243" i="66"/>
  <c r="F243" i="66"/>
  <c r="E243" i="66"/>
  <c r="D243" i="66"/>
  <c r="C243" i="66"/>
  <c r="B243" i="66"/>
  <c r="A243" i="66"/>
  <c r="N242" i="66"/>
  <c r="AO242" i="66" s="1"/>
  <c r="M242" i="66"/>
  <c r="AN242" i="66" s="1"/>
  <c r="L242" i="66"/>
  <c r="K242" i="66"/>
  <c r="J242" i="66"/>
  <c r="I242" i="66"/>
  <c r="H242" i="66"/>
  <c r="G242" i="66"/>
  <c r="F242" i="66"/>
  <c r="E242" i="66"/>
  <c r="D242" i="66"/>
  <c r="C242" i="66"/>
  <c r="B242" i="66"/>
  <c r="A242" i="66"/>
  <c r="N241" i="66"/>
  <c r="AO241" i="66" s="1"/>
  <c r="M241" i="66"/>
  <c r="AN241" i="66" s="1"/>
  <c r="L241" i="66"/>
  <c r="K241" i="66"/>
  <c r="J241" i="66"/>
  <c r="I241" i="66"/>
  <c r="H241" i="66"/>
  <c r="G241" i="66"/>
  <c r="F241" i="66"/>
  <c r="E241" i="66"/>
  <c r="D241" i="66"/>
  <c r="C241" i="66"/>
  <c r="B241" i="66"/>
  <c r="A241" i="66"/>
  <c r="N240" i="66"/>
  <c r="AO240" i="66" s="1"/>
  <c r="M240" i="66"/>
  <c r="AN240" i="66" s="1"/>
  <c r="L240" i="66"/>
  <c r="K240" i="66"/>
  <c r="J240" i="66"/>
  <c r="I240" i="66"/>
  <c r="H240" i="66"/>
  <c r="G240" i="66"/>
  <c r="F240" i="66"/>
  <c r="E240" i="66"/>
  <c r="D240" i="66"/>
  <c r="C240" i="66"/>
  <c r="B240" i="66"/>
  <c r="A240" i="66"/>
  <c r="N239" i="66"/>
  <c r="AO239" i="66" s="1"/>
  <c r="M239" i="66"/>
  <c r="AN239" i="66" s="1"/>
  <c r="L239" i="66"/>
  <c r="K239" i="66"/>
  <c r="J239" i="66"/>
  <c r="I239" i="66"/>
  <c r="H239" i="66"/>
  <c r="G239" i="66"/>
  <c r="F239" i="66"/>
  <c r="E239" i="66"/>
  <c r="D239" i="66"/>
  <c r="C239" i="66"/>
  <c r="B239" i="66"/>
  <c r="A239" i="66"/>
  <c r="N238" i="66"/>
  <c r="AO238" i="66" s="1"/>
  <c r="M238" i="66"/>
  <c r="AN238" i="66" s="1"/>
  <c r="L238" i="66"/>
  <c r="K238" i="66"/>
  <c r="J238" i="66"/>
  <c r="I238" i="66"/>
  <c r="H238" i="66"/>
  <c r="G238" i="66"/>
  <c r="F238" i="66"/>
  <c r="E238" i="66"/>
  <c r="D238" i="66"/>
  <c r="C238" i="66"/>
  <c r="B238" i="66"/>
  <c r="A238" i="66"/>
  <c r="N237" i="66"/>
  <c r="AO237" i="66" s="1"/>
  <c r="M237" i="66"/>
  <c r="AN237" i="66" s="1"/>
  <c r="L237" i="66"/>
  <c r="K237" i="66"/>
  <c r="J237" i="66"/>
  <c r="I237" i="66"/>
  <c r="H237" i="66"/>
  <c r="G237" i="66"/>
  <c r="F237" i="66"/>
  <c r="E237" i="66"/>
  <c r="D237" i="66"/>
  <c r="C237" i="66"/>
  <c r="B237" i="66"/>
  <c r="A237" i="66"/>
  <c r="N236" i="66"/>
  <c r="AO236" i="66" s="1"/>
  <c r="M236" i="66"/>
  <c r="AN236" i="66" s="1"/>
  <c r="L236" i="66"/>
  <c r="K236" i="66"/>
  <c r="J236" i="66"/>
  <c r="I236" i="66"/>
  <c r="H236" i="66"/>
  <c r="G236" i="66"/>
  <c r="F236" i="66"/>
  <c r="E236" i="66"/>
  <c r="D236" i="66"/>
  <c r="C236" i="66"/>
  <c r="B236" i="66"/>
  <c r="A236" i="66"/>
  <c r="N235" i="66"/>
  <c r="AO235" i="66" s="1"/>
  <c r="M235" i="66"/>
  <c r="AN235" i="66" s="1"/>
  <c r="L235" i="66"/>
  <c r="K235" i="66"/>
  <c r="J235" i="66"/>
  <c r="I235" i="66"/>
  <c r="H235" i="66"/>
  <c r="G235" i="66"/>
  <c r="F235" i="66"/>
  <c r="E235" i="66"/>
  <c r="D235" i="66"/>
  <c r="C235" i="66"/>
  <c r="B235" i="66"/>
  <c r="A235" i="66"/>
  <c r="N234" i="66"/>
  <c r="AO234" i="66" s="1"/>
  <c r="M234" i="66"/>
  <c r="AN234" i="66" s="1"/>
  <c r="L234" i="66"/>
  <c r="K234" i="66"/>
  <c r="J234" i="66"/>
  <c r="I234" i="66"/>
  <c r="H234" i="66"/>
  <c r="G234" i="66"/>
  <c r="F234" i="66"/>
  <c r="E234" i="66"/>
  <c r="D234" i="66"/>
  <c r="C234" i="66"/>
  <c r="B234" i="66"/>
  <c r="A234" i="66"/>
  <c r="N233" i="66"/>
  <c r="AO233" i="66" s="1"/>
  <c r="M233" i="66"/>
  <c r="AN233" i="66" s="1"/>
  <c r="L233" i="66"/>
  <c r="K233" i="66"/>
  <c r="J233" i="66"/>
  <c r="I233" i="66"/>
  <c r="H233" i="66"/>
  <c r="G233" i="66"/>
  <c r="F233" i="66"/>
  <c r="E233" i="66"/>
  <c r="D233" i="66"/>
  <c r="C233" i="66"/>
  <c r="B233" i="66"/>
  <c r="A233" i="66"/>
  <c r="N232" i="66"/>
  <c r="AO232" i="66" s="1"/>
  <c r="M232" i="66"/>
  <c r="AN232" i="66" s="1"/>
  <c r="L232" i="66"/>
  <c r="K232" i="66"/>
  <c r="J232" i="66"/>
  <c r="I232" i="66"/>
  <c r="H232" i="66"/>
  <c r="G232" i="66"/>
  <c r="F232" i="66"/>
  <c r="E232" i="66"/>
  <c r="D232" i="66"/>
  <c r="C232" i="66"/>
  <c r="B232" i="66"/>
  <c r="A232" i="66"/>
  <c r="N231" i="66"/>
  <c r="AO231" i="66" s="1"/>
  <c r="M231" i="66"/>
  <c r="AN231" i="66" s="1"/>
  <c r="L231" i="66"/>
  <c r="AM231" i="66" s="1"/>
  <c r="K231" i="66"/>
  <c r="AL231" i="66" s="1"/>
  <c r="J231" i="66"/>
  <c r="I231" i="66"/>
  <c r="H231" i="66"/>
  <c r="G231" i="66"/>
  <c r="F231" i="66"/>
  <c r="E231" i="66"/>
  <c r="D231" i="66"/>
  <c r="C231" i="66"/>
  <c r="B231" i="66"/>
  <c r="A231" i="66"/>
  <c r="N230" i="66"/>
  <c r="AO230" i="66" s="1"/>
  <c r="M230" i="66"/>
  <c r="AN230" i="66" s="1"/>
  <c r="L230" i="66"/>
  <c r="K230" i="66"/>
  <c r="J230" i="66"/>
  <c r="I230" i="66"/>
  <c r="H230" i="66"/>
  <c r="G230" i="66"/>
  <c r="F230" i="66"/>
  <c r="E230" i="66"/>
  <c r="D230" i="66"/>
  <c r="C230" i="66"/>
  <c r="B230" i="66"/>
  <c r="A230" i="66"/>
  <c r="N229" i="66"/>
  <c r="AO229" i="66" s="1"/>
  <c r="M229" i="66"/>
  <c r="AN229" i="66" s="1"/>
  <c r="L229" i="66"/>
  <c r="K229" i="66"/>
  <c r="J229" i="66"/>
  <c r="I229" i="66"/>
  <c r="H229" i="66"/>
  <c r="G229" i="66"/>
  <c r="F229" i="66"/>
  <c r="E229" i="66"/>
  <c r="D229" i="66"/>
  <c r="C229" i="66"/>
  <c r="B229" i="66"/>
  <c r="A229" i="66"/>
  <c r="N228" i="66"/>
  <c r="AO228" i="66" s="1"/>
  <c r="M228" i="66"/>
  <c r="AN228" i="66" s="1"/>
  <c r="L228" i="66"/>
  <c r="K228" i="66"/>
  <c r="J228" i="66"/>
  <c r="I228" i="66"/>
  <c r="H228" i="66"/>
  <c r="G228" i="66"/>
  <c r="F228" i="66"/>
  <c r="E228" i="66"/>
  <c r="D228" i="66"/>
  <c r="C228" i="66"/>
  <c r="B228" i="66"/>
  <c r="A228" i="66"/>
  <c r="N227" i="66"/>
  <c r="AO227" i="66" s="1"/>
  <c r="M227" i="66"/>
  <c r="AN227" i="66" s="1"/>
  <c r="L227" i="66"/>
  <c r="K227" i="66"/>
  <c r="J227" i="66"/>
  <c r="I227" i="66"/>
  <c r="H227" i="66"/>
  <c r="G227" i="66"/>
  <c r="F227" i="66"/>
  <c r="E227" i="66"/>
  <c r="D227" i="66"/>
  <c r="C227" i="66"/>
  <c r="B227" i="66"/>
  <c r="A227" i="66"/>
  <c r="N226" i="66"/>
  <c r="AO226" i="66" s="1"/>
  <c r="M226" i="66"/>
  <c r="AN226" i="66" s="1"/>
  <c r="L226" i="66"/>
  <c r="K226" i="66"/>
  <c r="J226" i="66"/>
  <c r="I226" i="66"/>
  <c r="H226" i="66"/>
  <c r="G226" i="66"/>
  <c r="F226" i="66"/>
  <c r="E226" i="66"/>
  <c r="D226" i="66"/>
  <c r="C226" i="66"/>
  <c r="B226" i="66"/>
  <c r="A226" i="66"/>
  <c r="N225" i="66"/>
  <c r="AO225" i="66" s="1"/>
  <c r="M225" i="66"/>
  <c r="AN225" i="66" s="1"/>
  <c r="L225" i="66"/>
  <c r="K225" i="66"/>
  <c r="J225" i="66"/>
  <c r="I225" i="66"/>
  <c r="H225" i="66"/>
  <c r="G225" i="66"/>
  <c r="F225" i="66"/>
  <c r="E225" i="66"/>
  <c r="D225" i="66"/>
  <c r="C225" i="66"/>
  <c r="B225" i="66"/>
  <c r="A225" i="66"/>
  <c r="N224" i="66"/>
  <c r="AO224" i="66" s="1"/>
  <c r="M224" i="66"/>
  <c r="AN224" i="66" s="1"/>
  <c r="L224" i="66"/>
  <c r="K224" i="66"/>
  <c r="J224" i="66"/>
  <c r="I224" i="66"/>
  <c r="H224" i="66"/>
  <c r="G224" i="66"/>
  <c r="F224" i="66"/>
  <c r="E224" i="66"/>
  <c r="D224" i="66"/>
  <c r="C224" i="66"/>
  <c r="B224" i="66"/>
  <c r="A224" i="66"/>
  <c r="N223" i="66"/>
  <c r="AO223" i="66" s="1"/>
  <c r="M223" i="66"/>
  <c r="AN223" i="66" s="1"/>
  <c r="L223" i="66"/>
  <c r="K223" i="66"/>
  <c r="J223" i="66"/>
  <c r="I223" i="66"/>
  <c r="H223" i="66"/>
  <c r="G223" i="66"/>
  <c r="F223" i="66"/>
  <c r="E223" i="66"/>
  <c r="D223" i="66"/>
  <c r="C223" i="66"/>
  <c r="B223" i="66"/>
  <c r="A223" i="66"/>
  <c r="N222" i="66"/>
  <c r="AO222" i="66" s="1"/>
  <c r="M222" i="66"/>
  <c r="AN222" i="66" s="1"/>
  <c r="L222" i="66"/>
  <c r="K222" i="66"/>
  <c r="J222" i="66"/>
  <c r="I222" i="66"/>
  <c r="H222" i="66"/>
  <c r="G222" i="66"/>
  <c r="F222" i="66"/>
  <c r="E222" i="66"/>
  <c r="D222" i="66"/>
  <c r="C222" i="66"/>
  <c r="B222" i="66"/>
  <c r="A222" i="66"/>
  <c r="N221" i="66"/>
  <c r="AO221" i="66" s="1"/>
  <c r="M221" i="66"/>
  <c r="AN221" i="66" s="1"/>
  <c r="L221" i="66"/>
  <c r="AM221" i="66" s="1"/>
  <c r="K221" i="66"/>
  <c r="J221" i="66"/>
  <c r="I221" i="66"/>
  <c r="H221" i="66"/>
  <c r="G221" i="66"/>
  <c r="F221" i="66"/>
  <c r="E221" i="66"/>
  <c r="D221" i="66"/>
  <c r="C221" i="66"/>
  <c r="B221" i="66"/>
  <c r="A221" i="66"/>
  <c r="N220" i="66"/>
  <c r="AO220" i="66" s="1"/>
  <c r="M220" i="66"/>
  <c r="AN220" i="66" s="1"/>
  <c r="L220" i="66"/>
  <c r="K220" i="66"/>
  <c r="J220" i="66"/>
  <c r="I220" i="66"/>
  <c r="H220" i="66"/>
  <c r="G220" i="66"/>
  <c r="F220" i="66"/>
  <c r="E220" i="66"/>
  <c r="D220" i="66"/>
  <c r="C220" i="66"/>
  <c r="B220" i="66"/>
  <c r="A220" i="66"/>
  <c r="N219" i="66"/>
  <c r="AO219" i="66" s="1"/>
  <c r="M219" i="66"/>
  <c r="AN219" i="66" s="1"/>
  <c r="L219" i="66"/>
  <c r="K219" i="66"/>
  <c r="J219" i="66"/>
  <c r="I219" i="66"/>
  <c r="H219" i="66"/>
  <c r="G219" i="66"/>
  <c r="F219" i="66"/>
  <c r="E219" i="66"/>
  <c r="D219" i="66"/>
  <c r="C219" i="66"/>
  <c r="B219" i="66"/>
  <c r="A219" i="66"/>
  <c r="N218" i="66"/>
  <c r="AO218" i="66" s="1"/>
  <c r="M218" i="66"/>
  <c r="AN218" i="66" s="1"/>
  <c r="L218" i="66"/>
  <c r="K218" i="66"/>
  <c r="J218" i="66"/>
  <c r="I218" i="66"/>
  <c r="H218" i="66"/>
  <c r="G218" i="66"/>
  <c r="F218" i="66"/>
  <c r="E218" i="66"/>
  <c r="D218" i="66"/>
  <c r="C218" i="66"/>
  <c r="B218" i="66"/>
  <c r="A218" i="66"/>
  <c r="N217" i="66"/>
  <c r="AO217" i="66" s="1"/>
  <c r="M217" i="66"/>
  <c r="AN217" i="66" s="1"/>
  <c r="L217" i="66"/>
  <c r="K217" i="66"/>
  <c r="J217" i="66"/>
  <c r="I217" i="66"/>
  <c r="H217" i="66"/>
  <c r="G217" i="66"/>
  <c r="F217" i="66"/>
  <c r="E217" i="66"/>
  <c r="D217" i="66"/>
  <c r="C217" i="66"/>
  <c r="B217" i="66"/>
  <c r="A217" i="66"/>
  <c r="N216" i="66"/>
  <c r="AO216" i="66" s="1"/>
  <c r="M216" i="66"/>
  <c r="AN216" i="66" s="1"/>
  <c r="L216" i="66"/>
  <c r="K216" i="66"/>
  <c r="J216" i="66"/>
  <c r="I216" i="66"/>
  <c r="H216" i="66"/>
  <c r="G216" i="66"/>
  <c r="F216" i="66"/>
  <c r="E216" i="66"/>
  <c r="D216" i="66"/>
  <c r="C216" i="66"/>
  <c r="B216" i="66"/>
  <c r="A216" i="66"/>
  <c r="N215" i="66"/>
  <c r="AO215" i="66" s="1"/>
  <c r="M215" i="66"/>
  <c r="AN215" i="66" s="1"/>
  <c r="L215" i="66"/>
  <c r="K215" i="66"/>
  <c r="J215" i="66"/>
  <c r="I215" i="66"/>
  <c r="H215" i="66"/>
  <c r="G215" i="66"/>
  <c r="F215" i="66"/>
  <c r="E215" i="66"/>
  <c r="D215" i="66"/>
  <c r="C215" i="66"/>
  <c r="B215" i="66"/>
  <c r="A215" i="66"/>
  <c r="N214" i="66"/>
  <c r="AO214" i="66" s="1"/>
  <c r="M214" i="66"/>
  <c r="AN214" i="66" s="1"/>
  <c r="L214" i="66"/>
  <c r="K214" i="66"/>
  <c r="J214" i="66"/>
  <c r="I214" i="66"/>
  <c r="H214" i="66"/>
  <c r="G214" i="66"/>
  <c r="F214" i="66"/>
  <c r="E214" i="66"/>
  <c r="D214" i="66"/>
  <c r="C214" i="66"/>
  <c r="B214" i="66"/>
  <c r="A214" i="66"/>
  <c r="N213" i="66"/>
  <c r="AO213" i="66" s="1"/>
  <c r="M213" i="66"/>
  <c r="AN213" i="66" s="1"/>
  <c r="L213" i="66"/>
  <c r="K213" i="66"/>
  <c r="J213" i="66"/>
  <c r="I213" i="66"/>
  <c r="H213" i="66"/>
  <c r="G213" i="66"/>
  <c r="F213" i="66"/>
  <c r="E213" i="66"/>
  <c r="D213" i="66"/>
  <c r="C213" i="66"/>
  <c r="B213" i="66"/>
  <c r="A213" i="66"/>
  <c r="N212" i="66"/>
  <c r="AO212" i="66" s="1"/>
  <c r="M212" i="66"/>
  <c r="AN212" i="66" s="1"/>
  <c r="L212" i="66"/>
  <c r="K212" i="66"/>
  <c r="J212" i="66"/>
  <c r="I212" i="66"/>
  <c r="H212" i="66"/>
  <c r="G212" i="66"/>
  <c r="F212" i="66"/>
  <c r="E212" i="66"/>
  <c r="D212" i="66"/>
  <c r="C212" i="66"/>
  <c r="B212" i="66"/>
  <c r="A212" i="66"/>
  <c r="N211" i="66"/>
  <c r="AO211" i="66" s="1"/>
  <c r="M211" i="66"/>
  <c r="AN211" i="66" s="1"/>
  <c r="L211" i="66"/>
  <c r="K211" i="66"/>
  <c r="J211" i="66"/>
  <c r="I211" i="66"/>
  <c r="H211" i="66"/>
  <c r="G211" i="66"/>
  <c r="F211" i="66"/>
  <c r="E211" i="66"/>
  <c r="D211" i="66"/>
  <c r="C211" i="66"/>
  <c r="B211" i="66"/>
  <c r="A211" i="66"/>
  <c r="N210" i="66"/>
  <c r="AO210" i="66" s="1"/>
  <c r="M210" i="66"/>
  <c r="AN210" i="66" s="1"/>
  <c r="L210" i="66"/>
  <c r="K210" i="66"/>
  <c r="J210" i="66"/>
  <c r="I210" i="66"/>
  <c r="H210" i="66"/>
  <c r="G210" i="66"/>
  <c r="F210" i="66"/>
  <c r="E210" i="66"/>
  <c r="D210" i="66"/>
  <c r="C210" i="66"/>
  <c r="B210" i="66"/>
  <c r="A210" i="66"/>
  <c r="N209" i="66"/>
  <c r="AO209" i="66" s="1"/>
  <c r="M209" i="66"/>
  <c r="AN209" i="66" s="1"/>
  <c r="L209" i="66"/>
  <c r="K209" i="66"/>
  <c r="J209" i="66"/>
  <c r="I209" i="66"/>
  <c r="H209" i="66"/>
  <c r="G209" i="66"/>
  <c r="F209" i="66"/>
  <c r="E209" i="66"/>
  <c r="D209" i="66"/>
  <c r="C209" i="66"/>
  <c r="B209" i="66"/>
  <c r="A209" i="66"/>
  <c r="N208" i="66"/>
  <c r="AO208" i="66" s="1"/>
  <c r="M208" i="66"/>
  <c r="AN208" i="66" s="1"/>
  <c r="L208" i="66"/>
  <c r="K208" i="66"/>
  <c r="J208" i="66"/>
  <c r="I208" i="66"/>
  <c r="H208" i="66"/>
  <c r="G208" i="66"/>
  <c r="F208" i="66"/>
  <c r="E208" i="66"/>
  <c r="D208" i="66"/>
  <c r="C208" i="66"/>
  <c r="B208" i="66"/>
  <c r="A208" i="66"/>
  <c r="N207" i="66"/>
  <c r="AO207" i="66" s="1"/>
  <c r="M207" i="66"/>
  <c r="AN207" i="66" s="1"/>
  <c r="L207" i="66"/>
  <c r="K207" i="66"/>
  <c r="J207" i="66"/>
  <c r="I207" i="66"/>
  <c r="H207" i="66"/>
  <c r="G207" i="66"/>
  <c r="F207" i="66"/>
  <c r="E207" i="66"/>
  <c r="D207" i="66"/>
  <c r="C207" i="66"/>
  <c r="B207" i="66"/>
  <c r="A207" i="66"/>
  <c r="N206" i="66"/>
  <c r="AO206" i="66" s="1"/>
  <c r="M206" i="66"/>
  <c r="AN206" i="66" s="1"/>
  <c r="L206" i="66"/>
  <c r="K206" i="66"/>
  <c r="J206" i="66"/>
  <c r="I206" i="66"/>
  <c r="H206" i="66"/>
  <c r="G206" i="66"/>
  <c r="F206" i="66"/>
  <c r="E206" i="66"/>
  <c r="D206" i="66"/>
  <c r="C206" i="66"/>
  <c r="B206" i="66"/>
  <c r="A206" i="66"/>
  <c r="N205" i="66"/>
  <c r="AO205" i="66" s="1"/>
  <c r="M205" i="66"/>
  <c r="AN205" i="66" s="1"/>
  <c r="L205" i="66"/>
  <c r="K205" i="66"/>
  <c r="J205" i="66"/>
  <c r="I205" i="66"/>
  <c r="H205" i="66"/>
  <c r="G205" i="66"/>
  <c r="F205" i="66"/>
  <c r="E205" i="66"/>
  <c r="D205" i="66"/>
  <c r="C205" i="66"/>
  <c r="B205" i="66"/>
  <c r="A205" i="66"/>
  <c r="N204" i="66"/>
  <c r="AO204" i="66" s="1"/>
  <c r="M204" i="66"/>
  <c r="AN204" i="66" s="1"/>
  <c r="L204" i="66"/>
  <c r="K204" i="66"/>
  <c r="J204" i="66"/>
  <c r="I204" i="66"/>
  <c r="H204" i="66"/>
  <c r="G204" i="66"/>
  <c r="F204" i="66"/>
  <c r="E204" i="66"/>
  <c r="D204" i="66"/>
  <c r="C204" i="66"/>
  <c r="B204" i="66"/>
  <c r="A204" i="66"/>
  <c r="N203" i="66"/>
  <c r="AO203" i="66" s="1"/>
  <c r="M203" i="66"/>
  <c r="AN203" i="66" s="1"/>
  <c r="L203" i="66"/>
  <c r="K203" i="66"/>
  <c r="J203" i="66"/>
  <c r="I203" i="66"/>
  <c r="H203" i="66"/>
  <c r="G203" i="66"/>
  <c r="F203" i="66"/>
  <c r="E203" i="66"/>
  <c r="D203" i="66"/>
  <c r="C203" i="66"/>
  <c r="B203" i="66"/>
  <c r="A203" i="66"/>
  <c r="N202" i="66"/>
  <c r="AO202" i="66" s="1"/>
  <c r="M202" i="66"/>
  <c r="AN202" i="66" s="1"/>
  <c r="L202" i="66"/>
  <c r="K202" i="66"/>
  <c r="J202" i="66"/>
  <c r="I202" i="66"/>
  <c r="H202" i="66"/>
  <c r="G202" i="66"/>
  <c r="F202" i="66"/>
  <c r="E202" i="66"/>
  <c r="D202" i="66"/>
  <c r="C202" i="66"/>
  <c r="B202" i="66"/>
  <c r="A202" i="66"/>
  <c r="N201" i="66"/>
  <c r="AO201" i="66" s="1"/>
  <c r="M201" i="66"/>
  <c r="AN201" i="66" s="1"/>
  <c r="L201" i="66"/>
  <c r="K201" i="66"/>
  <c r="J201" i="66"/>
  <c r="I201" i="66"/>
  <c r="H201" i="66"/>
  <c r="G201" i="66"/>
  <c r="F201" i="66"/>
  <c r="E201" i="66"/>
  <c r="D201" i="66"/>
  <c r="C201" i="66"/>
  <c r="B201" i="66"/>
  <c r="A201" i="66"/>
  <c r="N200" i="66"/>
  <c r="AO200" i="66" s="1"/>
  <c r="M200" i="66"/>
  <c r="AN200" i="66" s="1"/>
  <c r="L200" i="66"/>
  <c r="K200" i="66"/>
  <c r="J200" i="66"/>
  <c r="I200" i="66"/>
  <c r="H200" i="66"/>
  <c r="G200" i="66"/>
  <c r="F200" i="66"/>
  <c r="E200" i="66"/>
  <c r="D200" i="66"/>
  <c r="C200" i="66"/>
  <c r="B200" i="66"/>
  <c r="A200" i="66"/>
  <c r="N199" i="66"/>
  <c r="AO199" i="66" s="1"/>
  <c r="M199" i="66"/>
  <c r="AN199" i="66" s="1"/>
  <c r="L199" i="66"/>
  <c r="K199" i="66"/>
  <c r="J199" i="66"/>
  <c r="I199" i="66"/>
  <c r="H199" i="66"/>
  <c r="G199" i="66"/>
  <c r="F199" i="66"/>
  <c r="E199" i="66"/>
  <c r="D199" i="66"/>
  <c r="C199" i="66"/>
  <c r="B199" i="66"/>
  <c r="A199" i="66"/>
  <c r="N198" i="66"/>
  <c r="AO198" i="66" s="1"/>
  <c r="M198" i="66"/>
  <c r="AN198" i="66" s="1"/>
  <c r="L198" i="66"/>
  <c r="K198" i="66"/>
  <c r="J198" i="66"/>
  <c r="I198" i="66"/>
  <c r="H198" i="66"/>
  <c r="G198" i="66"/>
  <c r="F198" i="66"/>
  <c r="E198" i="66"/>
  <c r="D198" i="66"/>
  <c r="C198" i="66"/>
  <c r="B198" i="66"/>
  <c r="A198" i="66"/>
  <c r="N197" i="66"/>
  <c r="AO197" i="66" s="1"/>
  <c r="M197" i="66"/>
  <c r="AN197" i="66" s="1"/>
  <c r="L197" i="66"/>
  <c r="K197" i="66"/>
  <c r="J197" i="66"/>
  <c r="I197" i="66"/>
  <c r="H197" i="66"/>
  <c r="G197" i="66"/>
  <c r="F197" i="66"/>
  <c r="E197" i="66"/>
  <c r="D197" i="66"/>
  <c r="C197" i="66"/>
  <c r="B197" i="66"/>
  <c r="A197" i="66"/>
  <c r="N196" i="66"/>
  <c r="AO196" i="66" s="1"/>
  <c r="M196" i="66"/>
  <c r="AN196" i="66" s="1"/>
  <c r="L196" i="66"/>
  <c r="K196" i="66"/>
  <c r="J196" i="66"/>
  <c r="I196" i="66"/>
  <c r="H196" i="66"/>
  <c r="G196" i="66"/>
  <c r="F196" i="66"/>
  <c r="E196" i="66"/>
  <c r="D196" i="66"/>
  <c r="C196" i="66"/>
  <c r="B196" i="66"/>
  <c r="A196" i="66"/>
  <c r="N195" i="66"/>
  <c r="AO195" i="66" s="1"/>
  <c r="M195" i="66"/>
  <c r="AN195" i="66" s="1"/>
  <c r="L195" i="66"/>
  <c r="K195" i="66"/>
  <c r="J195" i="66"/>
  <c r="I195" i="66"/>
  <c r="H195" i="66"/>
  <c r="G195" i="66"/>
  <c r="F195" i="66"/>
  <c r="E195" i="66"/>
  <c r="D195" i="66"/>
  <c r="C195" i="66"/>
  <c r="B195" i="66"/>
  <c r="A195" i="66"/>
  <c r="N194" i="66"/>
  <c r="AO194" i="66" s="1"/>
  <c r="M194" i="66"/>
  <c r="AN194" i="66" s="1"/>
  <c r="L194" i="66"/>
  <c r="K194" i="66"/>
  <c r="J194" i="66"/>
  <c r="I194" i="66"/>
  <c r="H194" i="66"/>
  <c r="G194" i="66"/>
  <c r="F194" i="66"/>
  <c r="E194" i="66"/>
  <c r="D194" i="66"/>
  <c r="C194" i="66"/>
  <c r="B194" i="66"/>
  <c r="A194" i="66"/>
  <c r="N193" i="66"/>
  <c r="AO193" i="66" s="1"/>
  <c r="M193" i="66"/>
  <c r="AN193" i="66" s="1"/>
  <c r="L193" i="66"/>
  <c r="K193" i="66"/>
  <c r="J193" i="66"/>
  <c r="I193" i="66"/>
  <c r="H193" i="66"/>
  <c r="G193" i="66"/>
  <c r="F193" i="66"/>
  <c r="E193" i="66"/>
  <c r="D193" i="66"/>
  <c r="C193" i="66"/>
  <c r="B193" i="66"/>
  <c r="A193" i="66"/>
  <c r="N192" i="66"/>
  <c r="AO192" i="66" s="1"/>
  <c r="M192" i="66"/>
  <c r="AN192" i="66" s="1"/>
  <c r="L192" i="66"/>
  <c r="K192" i="66"/>
  <c r="J192" i="66"/>
  <c r="I192" i="66"/>
  <c r="H192" i="66"/>
  <c r="G192" i="66"/>
  <c r="F192" i="66"/>
  <c r="E192" i="66"/>
  <c r="D192" i="66"/>
  <c r="C192" i="66"/>
  <c r="B192" i="66"/>
  <c r="A192" i="66"/>
  <c r="N191" i="66"/>
  <c r="AO191" i="66" s="1"/>
  <c r="M191" i="66"/>
  <c r="AN191" i="66" s="1"/>
  <c r="L191" i="66"/>
  <c r="K191" i="66"/>
  <c r="J191" i="66"/>
  <c r="I191" i="66"/>
  <c r="H191" i="66"/>
  <c r="G191" i="66"/>
  <c r="F191" i="66"/>
  <c r="E191" i="66"/>
  <c r="D191" i="66"/>
  <c r="C191" i="66"/>
  <c r="B191" i="66"/>
  <c r="A191" i="66"/>
  <c r="N190" i="66"/>
  <c r="AO190" i="66" s="1"/>
  <c r="M190" i="66"/>
  <c r="AN190" i="66" s="1"/>
  <c r="L190" i="66"/>
  <c r="K190" i="66"/>
  <c r="J190" i="66"/>
  <c r="I190" i="66"/>
  <c r="H190" i="66"/>
  <c r="G190" i="66"/>
  <c r="F190" i="66"/>
  <c r="E190" i="66"/>
  <c r="D190" i="66"/>
  <c r="C190" i="66"/>
  <c r="B190" i="66"/>
  <c r="A190" i="66"/>
  <c r="N189" i="66"/>
  <c r="AO189" i="66" s="1"/>
  <c r="M189" i="66"/>
  <c r="AN189" i="66" s="1"/>
  <c r="L189" i="66"/>
  <c r="K189" i="66"/>
  <c r="J189" i="66"/>
  <c r="I189" i="66"/>
  <c r="H189" i="66"/>
  <c r="G189" i="66"/>
  <c r="F189" i="66"/>
  <c r="E189" i="66"/>
  <c r="D189" i="66"/>
  <c r="C189" i="66"/>
  <c r="B189" i="66"/>
  <c r="A189" i="66"/>
  <c r="N188" i="66"/>
  <c r="AO188" i="66" s="1"/>
  <c r="M188" i="66"/>
  <c r="AN188" i="66" s="1"/>
  <c r="L188" i="66"/>
  <c r="K188" i="66"/>
  <c r="J188" i="66"/>
  <c r="I188" i="66"/>
  <c r="H188" i="66"/>
  <c r="G188" i="66"/>
  <c r="F188" i="66"/>
  <c r="E188" i="66"/>
  <c r="D188" i="66"/>
  <c r="C188" i="66"/>
  <c r="B188" i="66"/>
  <c r="A188" i="66"/>
  <c r="N187" i="66"/>
  <c r="AO187" i="66" s="1"/>
  <c r="M187" i="66"/>
  <c r="AN187" i="66" s="1"/>
  <c r="L187" i="66"/>
  <c r="K187" i="66"/>
  <c r="J187" i="66"/>
  <c r="I187" i="66"/>
  <c r="H187" i="66"/>
  <c r="G187" i="66"/>
  <c r="F187" i="66"/>
  <c r="E187" i="66"/>
  <c r="D187" i="66"/>
  <c r="C187" i="66"/>
  <c r="B187" i="66"/>
  <c r="A187" i="66"/>
  <c r="N186" i="66"/>
  <c r="AO186" i="66" s="1"/>
  <c r="M186" i="66"/>
  <c r="AN186" i="66" s="1"/>
  <c r="L186" i="66"/>
  <c r="K186" i="66"/>
  <c r="J186" i="66"/>
  <c r="I186" i="66"/>
  <c r="H186" i="66"/>
  <c r="G186" i="66"/>
  <c r="F186" i="66"/>
  <c r="E186" i="66"/>
  <c r="D186" i="66"/>
  <c r="C186" i="66"/>
  <c r="B186" i="66"/>
  <c r="A186" i="66"/>
  <c r="B185" i="66"/>
  <c r="AB182" i="66"/>
  <c r="AA182" i="66"/>
  <c r="Z182" i="66"/>
  <c r="Y182" i="66"/>
  <c r="X182" i="66"/>
  <c r="W182" i="66"/>
  <c r="V182" i="66"/>
  <c r="U182" i="66"/>
  <c r="T182" i="66"/>
  <c r="S182" i="66"/>
  <c r="R182" i="66"/>
  <c r="Q182" i="66"/>
  <c r="N182" i="66"/>
  <c r="M182" i="66"/>
  <c r="L182" i="66"/>
  <c r="K182" i="66"/>
  <c r="J182" i="66"/>
  <c r="I182" i="66"/>
  <c r="H182" i="66"/>
  <c r="G182" i="66"/>
  <c r="F182" i="66"/>
  <c r="E182" i="66"/>
  <c r="D182" i="66"/>
  <c r="C182" i="66"/>
  <c r="AD181" i="66"/>
  <c r="AD182" i="66" s="1"/>
  <c r="AC181" i="66"/>
  <c r="AC182" i="66" s="1"/>
  <c r="AB179" i="66"/>
  <c r="AA179" i="66"/>
  <c r="Z179" i="66"/>
  <c r="Y179" i="66"/>
  <c r="X179" i="66"/>
  <c r="W179" i="66"/>
  <c r="V179" i="66"/>
  <c r="U179" i="66"/>
  <c r="T179" i="66"/>
  <c r="S179" i="66"/>
  <c r="R179" i="66"/>
  <c r="Q179" i="66"/>
  <c r="N179" i="66"/>
  <c r="M179" i="66"/>
  <c r="L179" i="66"/>
  <c r="K179" i="66"/>
  <c r="J179" i="66"/>
  <c r="I179" i="66"/>
  <c r="H179" i="66"/>
  <c r="G179" i="66"/>
  <c r="F179" i="66"/>
  <c r="E179" i="66"/>
  <c r="D179" i="66"/>
  <c r="C179" i="66"/>
  <c r="AD178" i="66"/>
  <c r="AD179" i="66" s="1"/>
  <c r="AC178" i="66"/>
  <c r="AC179" i="66" s="1"/>
  <c r="S176" i="66"/>
  <c r="Q176" i="66"/>
  <c r="N175" i="66"/>
  <c r="AO175" i="66" s="1"/>
  <c r="M175" i="66"/>
  <c r="L175" i="66"/>
  <c r="K175" i="66"/>
  <c r="J175" i="66"/>
  <c r="I175" i="66"/>
  <c r="W175" i="66" s="1"/>
  <c r="H175" i="66"/>
  <c r="G175" i="66"/>
  <c r="F175" i="66"/>
  <c r="E175" i="66"/>
  <c r="D175" i="66"/>
  <c r="C175" i="66"/>
  <c r="B175" i="66"/>
  <c r="A175" i="66"/>
  <c r="N174" i="66"/>
  <c r="AO174" i="66" s="1"/>
  <c r="M174" i="66"/>
  <c r="L174" i="66"/>
  <c r="AM174" i="66" s="1"/>
  <c r="K174" i="66"/>
  <c r="J174" i="66"/>
  <c r="I174" i="66"/>
  <c r="W174" i="66" s="1"/>
  <c r="H174" i="66"/>
  <c r="G174" i="66"/>
  <c r="F174" i="66"/>
  <c r="E174" i="66"/>
  <c r="D174" i="66"/>
  <c r="C174" i="66"/>
  <c r="B174" i="66"/>
  <c r="A174" i="66"/>
  <c r="N173" i="66"/>
  <c r="AO173" i="66" s="1"/>
  <c r="M173" i="66"/>
  <c r="L173" i="66"/>
  <c r="K173" i="66"/>
  <c r="J173" i="66"/>
  <c r="I173" i="66"/>
  <c r="W173" i="66" s="1"/>
  <c r="H173" i="66"/>
  <c r="G173" i="66"/>
  <c r="F173" i="66"/>
  <c r="E173" i="66"/>
  <c r="D173" i="66"/>
  <c r="C173" i="66"/>
  <c r="B173" i="66"/>
  <c r="A173" i="66"/>
  <c r="N172" i="66"/>
  <c r="AO172" i="66" s="1"/>
  <c r="M172" i="66"/>
  <c r="L172" i="66"/>
  <c r="K172" i="66"/>
  <c r="J172" i="66"/>
  <c r="I172" i="66"/>
  <c r="W172" i="66" s="1"/>
  <c r="H172" i="66"/>
  <c r="G172" i="66"/>
  <c r="F172" i="66"/>
  <c r="E172" i="66"/>
  <c r="D172" i="66"/>
  <c r="C172" i="66"/>
  <c r="B172" i="66"/>
  <c r="A172" i="66"/>
  <c r="N170" i="66"/>
  <c r="M170" i="66"/>
  <c r="L170" i="66"/>
  <c r="Z170" i="66" s="1"/>
  <c r="K170" i="66"/>
  <c r="J170" i="66"/>
  <c r="X170" i="66" s="1"/>
  <c r="I170" i="66"/>
  <c r="W170" i="66" s="1"/>
  <c r="H170" i="66"/>
  <c r="V170" i="66" s="1"/>
  <c r="G170" i="66"/>
  <c r="F170" i="66"/>
  <c r="T170" i="66" s="1"/>
  <c r="E170" i="66"/>
  <c r="D170" i="66"/>
  <c r="R170" i="66" s="1"/>
  <c r="C170" i="66"/>
  <c r="B170" i="66"/>
  <c r="A170" i="66"/>
  <c r="N169" i="66"/>
  <c r="M169" i="66"/>
  <c r="L169" i="66"/>
  <c r="Z169" i="66" s="1"/>
  <c r="K169" i="66"/>
  <c r="J169" i="66"/>
  <c r="X169" i="66" s="1"/>
  <c r="I169" i="66"/>
  <c r="W169" i="66" s="1"/>
  <c r="H169" i="66"/>
  <c r="V169" i="66" s="1"/>
  <c r="G169" i="66"/>
  <c r="F169" i="66"/>
  <c r="T169" i="66" s="1"/>
  <c r="E169" i="66"/>
  <c r="D169" i="66"/>
  <c r="C169" i="66"/>
  <c r="B169" i="66"/>
  <c r="A169" i="66"/>
  <c r="N168" i="66"/>
  <c r="M168" i="66"/>
  <c r="L168" i="66"/>
  <c r="K168" i="66"/>
  <c r="Y168" i="66" s="1"/>
  <c r="J168" i="66"/>
  <c r="X168" i="66" s="1"/>
  <c r="I168" i="66"/>
  <c r="W168" i="66" s="1"/>
  <c r="H168" i="66"/>
  <c r="V168" i="66" s="1"/>
  <c r="G168" i="66"/>
  <c r="F168" i="66"/>
  <c r="T168" i="66" s="1"/>
  <c r="E168" i="66"/>
  <c r="D168" i="66"/>
  <c r="R168" i="66" s="1"/>
  <c r="C168" i="66"/>
  <c r="B168" i="66"/>
  <c r="A168" i="66"/>
  <c r="N167" i="66"/>
  <c r="M167" i="66"/>
  <c r="L167" i="66"/>
  <c r="K167" i="66"/>
  <c r="J167" i="66"/>
  <c r="X167" i="66" s="1"/>
  <c r="I167" i="66"/>
  <c r="W167" i="66" s="1"/>
  <c r="H167" i="66"/>
  <c r="V167" i="66" s="1"/>
  <c r="G167" i="66"/>
  <c r="F167" i="66"/>
  <c r="T167" i="66" s="1"/>
  <c r="E167" i="66"/>
  <c r="D167" i="66"/>
  <c r="R167" i="66" s="1"/>
  <c r="C167" i="66"/>
  <c r="B167" i="66"/>
  <c r="A167" i="66"/>
  <c r="N166" i="66"/>
  <c r="M166" i="66"/>
  <c r="L166" i="66"/>
  <c r="K166" i="66"/>
  <c r="J166" i="66"/>
  <c r="X166" i="66" s="1"/>
  <c r="I166" i="66"/>
  <c r="W166" i="66" s="1"/>
  <c r="H166" i="66"/>
  <c r="V166" i="66" s="1"/>
  <c r="G166" i="66"/>
  <c r="F166" i="66"/>
  <c r="E166" i="66"/>
  <c r="D166" i="66"/>
  <c r="C166" i="66"/>
  <c r="B166" i="66"/>
  <c r="A166" i="66"/>
  <c r="N165" i="66"/>
  <c r="M165" i="66"/>
  <c r="L165" i="66"/>
  <c r="K165" i="66"/>
  <c r="Y165" i="66" s="1"/>
  <c r="J165" i="66"/>
  <c r="X165" i="66" s="1"/>
  <c r="I165" i="66"/>
  <c r="W165" i="66" s="1"/>
  <c r="H165" i="66"/>
  <c r="V165" i="66" s="1"/>
  <c r="G165" i="66"/>
  <c r="F165" i="66"/>
  <c r="T165" i="66" s="1"/>
  <c r="E165" i="66"/>
  <c r="D165" i="66"/>
  <c r="R165" i="66" s="1"/>
  <c r="C165" i="66"/>
  <c r="B165" i="66"/>
  <c r="A165" i="66"/>
  <c r="N164" i="66"/>
  <c r="M164" i="66"/>
  <c r="L164" i="66"/>
  <c r="Z164" i="66" s="1"/>
  <c r="K164" i="66"/>
  <c r="J164" i="66"/>
  <c r="X164" i="66" s="1"/>
  <c r="I164" i="66"/>
  <c r="W164" i="66" s="1"/>
  <c r="H164" i="66"/>
  <c r="V164" i="66" s="1"/>
  <c r="G164" i="66"/>
  <c r="F164" i="66"/>
  <c r="T164" i="66" s="1"/>
  <c r="E164" i="66"/>
  <c r="D164" i="66"/>
  <c r="R164" i="66" s="1"/>
  <c r="C164" i="66"/>
  <c r="B164" i="66"/>
  <c r="A164" i="66"/>
  <c r="N163" i="66"/>
  <c r="M163" i="66"/>
  <c r="L163" i="66"/>
  <c r="K163" i="66"/>
  <c r="J163" i="66"/>
  <c r="X163" i="66" s="1"/>
  <c r="I163" i="66"/>
  <c r="W163" i="66" s="1"/>
  <c r="H163" i="66"/>
  <c r="V163" i="66" s="1"/>
  <c r="G163" i="66"/>
  <c r="F163" i="66"/>
  <c r="T163" i="66" s="1"/>
  <c r="E163" i="66"/>
  <c r="D163" i="66"/>
  <c r="C163" i="66"/>
  <c r="B163" i="66"/>
  <c r="A163" i="66"/>
  <c r="N162" i="66"/>
  <c r="M162" i="66"/>
  <c r="L162" i="66"/>
  <c r="Z162" i="66" s="1"/>
  <c r="K162" i="66"/>
  <c r="J162" i="66"/>
  <c r="X162" i="66" s="1"/>
  <c r="I162" i="66"/>
  <c r="W162" i="66" s="1"/>
  <c r="H162" i="66"/>
  <c r="V162" i="66" s="1"/>
  <c r="G162" i="66"/>
  <c r="F162" i="66"/>
  <c r="T162" i="66" s="1"/>
  <c r="E162" i="66"/>
  <c r="D162" i="66"/>
  <c r="R162" i="66" s="1"/>
  <c r="C162" i="66"/>
  <c r="B162" i="66"/>
  <c r="A162" i="66"/>
  <c r="N161" i="66"/>
  <c r="M161" i="66"/>
  <c r="L161" i="66"/>
  <c r="K161" i="66"/>
  <c r="Y161" i="66" s="1"/>
  <c r="J161" i="66"/>
  <c r="X161" i="66" s="1"/>
  <c r="I161" i="66"/>
  <c r="W161" i="66" s="1"/>
  <c r="H161" i="66"/>
  <c r="V161" i="66" s="1"/>
  <c r="G161" i="66"/>
  <c r="F161" i="66"/>
  <c r="T161" i="66" s="1"/>
  <c r="E161" i="66"/>
  <c r="D161" i="66"/>
  <c r="C161" i="66"/>
  <c r="B161" i="66"/>
  <c r="A161" i="66"/>
  <c r="N160" i="66"/>
  <c r="M160" i="66"/>
  <c r="L160" i="66"/>
  <c r="K160" i="66"/>
  <c r="J160" i="66"/>
  <c r="X160" i="66" s="1"/>
  <c r="I160" i="66"/>
  <c r="W160" i="66" s="1"/>
  <c r="H160" i="66"/>
  <c r="V160" i="66" s="1"/>
  <c r="G160" i="66"/>
  <c r="F160" i="66"/>
  <c r="T160" i="66" s="1"/>
  <c r="E160" i="66"/>
  <c r="D160" i="66"/>
  <c r="C160" i="66"/>
  <c r="B160" i="66"/>
  <c r="A160" i="66"/>
  <c r="N159" i="66"/>
  <c r="M159" i="66"/>
  <c r="L159" i="66"/>
  <c r="K159" i="66"/>
  <c r="Y159" i="66" s="1"/>
  <c r="J159" i="66"/>
  <c r="X159" i="66" s="1"/>
  <c r="I159" i="66"/>
  <c r="W159" i="66" s="1"/>
  <c r="H159" i="66"/>
  <c r="V159" i="66" s="1"/>
  <c r="G159" i="66"/>
  <c r="F159" i="66"/>
  <c r="T159" i="66" s="1"/>
  <c r="E159" i="66"/>
  <c r="D159" i="66"/>
  <c r="R159" i="66" s="1"/>
  <c r="C159" i="66"/>
  <c r="B159" i="66"/>
  <c r="A159" i="66"/>
  <c r="N158" i="66"/>
  <c r="M158" i="66"/>
  <c r="L158" i="66"/>
  <c r="K158" i="66"/>
  <c r="J158" i="66"/>
  <c r="X158" i="66" s="1"/>
  <c r="I158" i="66"/>
  <c r="W158" i="66" s="1"/>
  <c r="H158" i="66"/>
  <c r="V158" i="66" s="1"/>
  <c r="G158" i="66"/>
  <c r="F158" i="66"/>
  <c r="T158" i="66" s="1"/>
  <c r="E158" i="66"/>
  <c r="D158" i="66"/>
  <c r="C158" i="66"/>
  <c r="B158" i="66"/>
  <c r="A158" i="66"/>
  <c r="N157" i="66"/>
  <c r="M157" i="66"/>
  <c r="L157" i="66"/>
  <c r="K157" i="66"/>
  <c r="Y157" i="66" s="1"/>
  <c r="J157" i="66"/>
  <c r="X157" i="66" s="1"/>
  <c r="I157" i="66"/>
  <c r="W157" i="66" s="1"/>
  <c r="H157" i="66"/>
  <c r="V157" i="66" s="1"/>
  <c r="G157" i="66"/>
  <c r="F157" i="66"/>
  <c r="T157" i="66" s="1"/>
  <c r="E157" i="66"/>
  <c r="D157" i="66"/>
  <c r="R157" i="66" s="1"/>
  <c r="C157" i="66"/>
  <c r="B157" i="66"/>
  <c r="A157" i="66"/>
  <c r="N156" i="66"/>
  <c r="M156" i="66"/>
  <c r="L156" i="66"/>
  <c r="Z156" i="66" s="1"/>
  <c r="K156" i="66"/>
  <c r="J156" i="66"/>
  <c r="X156" i="66" s="1"/>
  <c r="I156" i="66"/>
  <c r="W156" i="66" s="1"/>
  <c r="H156" i="66"/>
  <c r="V156" i="66" s="1"/>
  <c r="G156" i="66"/>
  <c r="F156" i="66"/>
  <c r="T156" i="66" s="1"/>
  <c r="E156" i="66"/>
  <c r="D156" i="66"/>
  <c r="R156" i="66" s="1"/>
  <c r="C156" i="66"/>
  <c r="B156" i="66"/>
  <c r="A156" i="66"/>
  <c r="N155" i="66"/>
  <c r="M155" i="66"/>
  <c r="L155" i="66"/>
  <c r="Z155" i="66" s="1"/>
  <c r="K155" i="66"/>
  <c r="J155" i="66"/>
  <c r="X155" i="66" s="1"/>
  <c r="I155" i="66"/>
  <c r="W155" i="66" s="1"/>
  <c r="H155" i="66"/>
  <c r="V155" i="66" s="1"/>
  <c r="G155" i="66"/>
  <c r="F155" i="66"/>
  <c r="T155" i="66" s="1"/>
  <c r="E155" i="66"/>
  <c r="D155" i="66"/>
  <c r="C155" i="66"/>
  <c r="B155" i="66"/>
  <c r="A155" i="66"/>
  <c r="N154" i="66"/>
  <c r="M154" i="66"/>
  <c r="L154" i="66"/>
  <c r="Z154" i="66" s="1"/>
  <c r="K154" i="66"/>
  <c r="J154" i="66"/>
  <c r="X154" i="66" s="1"/>
  <c r="I154" i="66"/>
  <c r="W154" i="66" s="1"/>
  <c r="H154" i="66"/>
  <c r="V154" i="66" s="1"/>
  <c r="G154" i="66"/>
  <c r="F154" i="66"/>
  <c r="T154" i="66" s="1"/>
  <c r="E154" i="66"/>
  <c r="D154" i="66"/>
  <c r="R154" i="66" s="1"/>
  <c r="C154" i="66"/>
  <c r="B154" i="66"/>
  <c r="A154" i="66"/>
  <c r="N153" i="66"/>
  <c r="M153" i="66"/>
  <c r="L153" i="66"/>
  <c r="K153" i="66"/>
  <c r="Y153" i="66" s="1"/>
  <c r="J153" i="66"/>
  <c r="X153" i="66" s="1"/>
  <c r="I153" i="66"/>
  <c r="W153" i="66" s="1"/>
  <c r="H153" i="66"/>
  <c r="V153" i="66" s="1"/>
  <c r="G153" i="66"/>
  <c r="F153" i="66"/>
  <c r="T153" i="66" s="1"/>
  <c r="E153" i="66"/>
  <c r="D153" i="66"/>
  <c r="R153" i="66" s="1"/>
  <c r="C153" i="66"/>
  <c r="B153" i="66"/>
  <c r="A153" i="66"/>
  <c r="N152" i="66"/>
  <c r="M152" i="66"/>
  <c r="L152" i="66"/>
  <c r="K152" i="66"/>
  <c r="J152" i="66"/>
  <c r="X152" i="66" s="1"/>
  <c r="I152" i="66"/>
  <c r="W152" i="66" s="1"/>
  <c r="H152" i="66"/>
  <c r="V152" i="66" s="1"/>
  <c r="G152" i="66"/>
  <c r="F152" i="66"/>
  <c r="T152" i="66" s="1"/>
  <c r="E152" i="66"/>
  <c r="D152" i="66"/>
  <c r="R152" i="66" s="1"/>
  <c r="C152" i="66"/>
  <c r="B152" i="66"/>
  <c r="A152" i="66"/>
  <c r="N151" i="66"/>
  <c r="M151" i="66"/>
  <c r="L151" i="66"/>
  <c r="Z151" i="66" s="1"/>
  <c r="K151" i="66"/>
  <c r="J151" i="66"/>
  <c r="X151" i="66" s="1"/>
  <c r="I151" i="66"/>
  <c r="W151" i="66" s="1"/>
  <c r="H151" i="66"/>
  <c r="V151" i="66" s="1"/>
  <c r="G151" i="66"/>
  <c r="F151" i="66"/>
  <c r="T151" i="66" s="1"/>
  <c r="E151" i="66"/>
  <c r="D151" i="66"/>
  <c r="R151" i="66" s="1"/>
  <c r="C151" i="66"/>
  <c r="B151" i="66"/>
  <c r="A151" i="66"/>
  <c r="N150" i="66"/>
  <c r="M150" i="66"/>
  <c r="L150" i="66"/>
  <c r="K150" i="66"/>
  <c r="J150" i="66"/>
  <c r="X150" i="66" s="1"/>
  <c r="I150" i="66"/>
  <c r="W150" i="66" s="1"/>
  <c r="H150" i="66"/>
  <c r="V150" i="66" s="1"/>
  <c r="G150" i="66"/>
  <c r="F150" i="66"/>
  <c r="T150" i="66" s="1"/>
  <c r="E150" i="66"/>
  <c r="D150" i="66"/>
  <c r="R150" i="66" s="1"/>
  <c r="C150" i="66"/>
  <c r="B150" i="66"/>
  <c r="A150" i="66"/>
  <c r="N149" i="66"/>
  <c r="M149" i="66"/>
  <c r="L149" i="66"/>
  <c r="K149" i="66"/>
  <c r="J149" i="66"/>
  <c r="X149" i="66" s="1"/>
  <c r="I149" i="66"/>
  <c r="W149" i="66" s="1"/>
  <c r="H149" i="66"/>
  <c r="V149" i="66" s="1"/>
  <c r="G149" i="66"/>
  <c r="F149" i="66"/>
  <c r="T149" i="66" s="1"/>
  <c r="E149" i="66"/>
  <c r="D149" i="66"/>
  <c r="C149" i="66"/>
  <c r="B149" i="66"/>
  <c r="A149" i="66"/>
  <c r="N148" i="66"/>
  <c r="M148" i="66"/>
  <c r="L148" i="66"/>
  <c r="Z148" i="66" s="1"/>
  <c r="K148" i="66"/>
  <c r="J148" i="66"/>
  <c r="X148" i="66" s="1"/>
  <c r="I148" i="66"/>
  <c r="W148" i="66" s="1"/>
  <c r="H148" i="66"/>
  <c r="V148" i="66" s="1"/>
  <c r="G148" i="66"/>
  <c r="F148" i="66"/>
  <c r="T148" i="66" s="1"/>
  <c r="E148" i="66"/>
  <c r="D148" i="66"/>
  <c r="R148" i="66" s="1"/>
  <c r="C148" i="66"/>
  <c r="B148" i="66"/>
  <c r="A148" i="66"/>
  <c r="N147" i="66"/>
  <c r="M147" i="66"/>
  <c r="L147" i="66"/>
  <c r="K147" i="66"/>
  <c r="J147" i="66"/>
  <c r="X147" i="66" s="1"/>
  <c r="I147" i="66"/>
  <c r="W147" i="66" s="1"/>
  <c r="H147" i="66"/>
  <c r="V147" i="66" s="1"/>
  <c r="G147" i="66"/>
  <c r="F147" i="66"/>
  <c r="T147" i="66" s="1"/>
  <c r="E147" i="66"/>
  <c r="D147" i="66"/>
  <c r="R147" i="66" s="1"/>
  <c r="C147" i="66"/>
  <c r="B147" i="66"/>
  <c r="A147" i="66"/>
  <c r="N146" i="66"/>
  <c r="M146" i="66"/>
  <c r="L146" i="66"/>
  <c r="Z146" i="66" s="1"/>
  <c r="K146" i="66"/>
  <c r="J146" i="66"/>
  <c r="X146" i="66" s="1"/>
  <c r="I146" i="66"/>
  <c r="W146" i="66" s="1"/>
  <c r="H146" i="66"/>
  <c r="V146" i="66" s="1"/>
  <c r="G146" i="66"/>
  <c r="F146" i="66"/>
  <c r="T146" i="66" s="1"/>
  <c r="E146" i="66"/>
  <c r="D146" i="66"/>
  <c r="R146" i="66" s="1"/>
  <c r="C146" i="66"/>
  <c r="B146" i="66"/>
  <c r="A146" i="66"/>
  <c r="N145" i="66"/>
  <c r="M145" i="66"/>
  <c r="L145" i="66"/>
  <c r="K145" i="66"/>
  <c r="J145" i="66"/>
  <c r="X145" i="66" s="1"/>
  <c r="I145" i="66"/>
  <c r="W145" i="66" s="1"/>
  <c r="H145" i="66"/>
  <c r="V145" i="66" s="1"/>
  <c r="G145" i="66"/>
  <c r="F145" i="66"/>
  <c r="T145" i="66" s="1"/>
  <c r="E145" i="66"/>
  <c r="D145" i="66"/>
  <c r="R145" i="66" s="1"/>
  <c r="C145" i="66"/>
  <c r="B145" i="66"/>
  <c r="A145" i="66"/>
  <c r="N144" i="66"/>
  <c r="M144" i="66"/>
  <c r="L144" i="66"/>
  <c r="Z144" i="66" s="1"/>
  <c r="K144" i="66"/>
  <c r="J144" i="66"/>
  <c r="X144" i="66" s="1"/>
  <c r="I144" i="66"/>
  <c r="W144" i="66" s="1"/>
  <c r="H144" i="66"/>
  <c r="V144" i="66" s="1"/>
  <c r="G144" i="66"/>
  <c r="F144" i="66"/>
  <c r="T144" i="66" s="1"/>
  <c r="E144" i="66"/>
  <c r="D144" i="66"/>
  <c r="R144" i="66" s="1"/>
  <c r="C144" i="66"/>
  <c r="B144" i="66"/>
  <c r="A144" i="66"/>
  <c r="N143" i="66"/>
  <c r="M143" i="66"/>
  <c r="L143" i="66"/>
  <c r="K143" i="66"/>
  <c r="J143" i="66"/>
  <c r="X143" i="66" s="1"/>
  <c r="I143" i="66"/>
  <c r="W143" i="66" s="1"/>
  <c r="H143" i="66"/>
  <c r="V143" i="66" s="1"/>
  <c r="G143" i="66"/>
  <c r="F143" i="66"/>
  <c r="T143" i="66" s="1"/>
  <c r="E143" i="66"/>
  <c r="D143" i="66"/>
  <c r="R143" i="66" s="1"/>
  <c r="C143" i="66"/>
  <c r="B143" i="66"/>
  <c r="A143" i="66"/>
  <c r="N142" i="66"/>
  <c r="M142" i="66"/>
  <c r="L142" i="66"/>
  <c r="Z142" i="66" s="1"/>
  <c r="K142" i="66"/>
  <c r="J142" i="66"/>
  <c r="X142" i="66" s="1"/>
  <c r="I142" i="66"/>
  <c r="W142" i="66" s="1"/>
  <c r="H142" i="66"/>
  <c r="V142" i="66" s="1"/>
  <c r="G142" i="66"/>
  <c r="F142" i="66"/>
  <c r="T142" i="66" s="1"/>
  <c r="E142" i="66"/>
  <c r="D142" i="66"/>
  <c r="C142" i="66"/>
  <c r="B142" i="66"/>
  <c r="A142" i="66"/>
  <c r="N141" i="66"/>
  <c r="M141" i="66"/>
  <c r="L141" i="66"/>
  <c r="K141" i="66"/>
  <c r="J141" i="66"/>
  <c r="X141" i="66" s="1"/>
  <c r="I141" i="66"/>
  <c r="W141" i="66" s="1"/>
  <c r="H141" i="66"/>
  <c r="V141" i="66" s="1"/>
  <c r="G141" i="66"/>
  <c r="F141" i="66"/>
  <c r="T141" i="66" s="1"/>
  <c r="E141" i="66"/>
  <c r="D141" i="66"/>
  <c r="C141" i="66"/>
  <c r="B141" i="66"/>
  <c r="A141" i="66"/>
  <c r="N137" i="66"/>
  <c r="M137" i="66"/>
  <c r="L137" i="66"/>
  <c r="Z137" i="66" s="1"/>
  <c r="K137" i="66"/>
  <c r="Y137" i="66" s="1"/>
  <c r="J137" i="66"/>
  <c r="X137" i="66" s="1"/>
  <c r="I137" i="66"/>
  <c r="W137" i="66" s="1"/>
  <c r="H137" i="66"/>
  <c r="V137" i="66" s="1"/>
  <c r="G137" i="66"/>
  <c r="F137" i="66"/>
  <c r="T137" i="66" s="1"/>
  <c r="E137" i="66"/>
  <c r="D137" i="66"/>
  <c r="R137" i="66" s="1"/>
  <c r="C137" i="66"/>
  <c r="B137" i="66"/>
  <c r="A137" i="66"/>
  <c r="N136" i="66"/>
  <c r="M136" i="66"/>
  <c r="L136" i="66"/>
  <c r="K136" i="66"/>
  <c r="J136" i="66"/>
  <c r="X136" i="66" s="1"/>
  <c r="I136" i="66"/>
  <c r="W136" i="66" s="1"/>
  <c r="H136" i="66"/>
  <c r="V136" i="66" s="1"/>
  <c r="G136" i="66"/>
  <c r="F136" i="66"/>
  <c r="T136" i="66" s="1"/>
  <c r="E136" i="66"/>
  <c r="D136" i="66"/>
  <c r="R136" i="66" s="1"/>
  <c r="C136" i="66"/>
  <c r="B136" i="66"/>
  <c r="A136" i="66"/>
  <c r="N135" i="66"/>
  <c r="M135" i="66"/>
  <c r="L135" i="66"/>
  <c r="K135" i="66"/>
  <c r="J135" i="66"/>
  <c r="X135" i="66" s="1"/>
  <c r="I135" i="66"/>
  <c r="W135" i="66" s="1"/>
  <c r="H135" i="66"/>
  <c r="V135" i="66" s="1"/>
  <c r="G135" i="66"/>
  <c r="F135" i="66"/>
  <c r="T135" i="66" s="1"/>
  <c r="E135" i="66"/>
  <c r="D135" i="66"/>
  <c r="R135" i="66" s="1"/>
  <c r="C135" i="66"/>
  <c r="B135" i="66"/>
  <c r="A135" i="66"/>
  <c r="N134" i="66"/>
  <c r="M134" i="66"/>
  <c r="L134" i="66"/>
  <c r="K134" i="66"/>
  <c r="J134" i="66"/>
  <c r="X134" i="66" s="1"/>
  <c r="I134" i="66"/>
  <c r="W134" i="66" s="1"/>
  <c r="H134" i="66"/>
  <c r="V134" i="66" s="1"/>
  <c r="G134" i="66"/>
  <c r="F134" i="66"/>
  <c r="T134" i="66" s="1"/>
  <c r="E134" i="66"/>
  <c r="D134" i="66"/>
  <c r="R134" i="66" s="1"/>
  <c r="C134" i="66"/>
  <c r="B134" i="66"/>
  <c r="A134" i="66"/>
  <c r="N133" i="66"/>
  <c r="M133" i="66"/>
  <c r="L133" i="66"/>
  <c r="K133" i="66"/>
  <c r="J133" i="66"/>
  <c r="X133" i="66" s="1"/>
  <c r="I133" i="66"/>
  <c r="W133" i="66" s="1"/>
  <c r="H133" i="66"/>
  <c r="V133" i="66" s="1"/>
  <c r="G133" i="66"/>
  <c r="F133" i="66"/>
  <c r="T133" i="66" s="1"/>
  <c r="E133" i="66"/>
  <c r="D133" i="66"/>
  <c r="R133" i="66" s="1"/>
  <c r="C133" i="66"/>
  <c r="B133" i="66"/>
  <c r="A133" i="66"/>
  <c r="N132" i="66"/>
  <c r="M132" i="66"/>
  <c r="L132" i="66"/>
  <c r="K132" i="66"/>
  <c r="Y132" i="66" s="1"/>
  <c r="J132" i="66"/>
  <c r="X132" i="66" s="1"/>
  <c r="I132" i="66"/>
  <c r="W132" i="66" s="1"/>
  <c r="H132" i="66"/>
  <c r="V132" i="66" s="1"/>
  <c r="G132" i="66"/>
  <c r="F132" i="66"/>
  <c r="T132" i="66" s="1"/>
  <c r="E132" i="66"/>
  <c r="D132" i="66"/>
  <c r="C132" i="66"/>
  <c r="B132" i="66"/>
  <c r="A132" i="66"/>
  <c r="N131" i="66"/>
  <c r="M131" i="66"/>
  <c r="L131" i="66"/>
  <c r="K131" i="66"/>
  <c r="J131" i="66"/>
  <c r="X131" i="66" s="1"/>
  <c r="I131" i="66"/>
  <c r="W131" i="66" s="1"/>
  <c r="H131" i="66"/>
  <c r="V131" i="66" s="1"/>
  <c r="G131" i="66"/>
  <c r="F131" i="66"/>
  <c r="T131" i="66" s="1"/>
  <c r="E131" i="66"/>
  <c r="D131" i="66"/>
  <c r="R131" i="66" s="1"/>
  <c r="C131" i="66"/>
  <c r="B131" i="66"/>
  <c r="A131" i="66"/>
  <c r="N130" i="66"/>
  <c r="M130" i="66"/>
  <c r="L130" i="66"/>
  <c r="Z130" i="66" s="1"/>
  <c r="K130" i="66"/>
  <c r="J130" i="66"/>
  <c r="X130" i="66" s="1"/>
  <c r="I130" i="66"/>
  <c r="W130" i="66" s="1"/>
  <c r="H130" i="66"/>
  <c r="V130" i="66" s="1"/>
  <c r="G130" i="66"/>
  <c r="F130" i="66"/>
  <c r="T130" i="66" s="1"/>
  <c r="E130" i="66"/>
  <c r="D130" i="66"/>
  <c r="R130" i="66" s="1"/>
  <c r="C130" i="66"/>
  <c r="B130" i="66"/>
  <c r="A130" i="66"/>
  <c r="N129" i="66"/>
  <c r="M129" i="66"/>
  <c r="L129" i="66"/>
  <c r="K129" i="66"/>
  <c r="J129" i="66"/>
  <c r="X129" i="66" s="1"/>
  <c r="I129" i="66"/>
  <c r="W129" i="66" s="1"/>
  <c r="H129" i="66"/>
  <c r="V129" i="66" s="1"/>
  <c r="G129" i="66"/>
  <c r="F129" i="66"/>
  <c r="T129" i="66" s="1"/>
  <c r="E129" i="66"/>
  <c r="D129" i="66"/>
  <c r="R129" i="66" s="1"/>
  <c r="C129" i="66"/>
  <c r="B129" i="66"/>
  <c r="A129" i="66"/>
  <c r="N128" i="66"/>
  <c r="M128" i="66"/>
  <c r="L128" i="66"/>
  <c r="K128" i="66"/>
  <c r="J128" i="66"/>
  <c r="X128" i="66" s="1"/>
  <c r="I128" i="66"/>
  <c r="W128" i="66" s="1"/>
  <c r="H128" i="66"/>
  <c r="V128" i="66" s="1"/>
  <c r="G128" i="66"/>
  <c r="F128" i="66"/>
  <c r="T128" i="66" s="1"/>
  <c r="E128" i="66"/>
  <c r="D128" i="66"/>
  <c r="C128" i="66"/>
  <c r="B128" i="66"/>
  <c r="A128" i="66"/>
  <c r="N127" i="66"/>
  <c r="M127" i="66"/>
  <c r="L127" i="66"/>
  <c r="K127" i="66"/>
  <c r="J127" i="66"/>
  <c r="X127" i="66" s="1"/>
  <c r="I127" i="66"/>
  <c r="W127" i="66" s="1"/>
  <c r="H127" i="66"/>
  <c r="V127" i="66" s="1"/>
  <c r="G127" i="66"/>
  <c r="F127" i="66"/>
  <c r="T127" i="66" s="1"/>
  <c r="E127" i="66"/>
  <c r="D127" i="66"/>
  <c r="R127" i="66" s="1"/>
  <c r="C127" i="66"/>
  <c r="B127" i="66"/>
  <c r="A127" i="66"/>
  <c r="N126" i="66"/>
  <c r="M126" i="66"/>
  <c r="L126" i="66"/>
  <c r="K126" i="66"/>
  <c r="J126" i="66"/>
  <c r="X126" i="66" s="1"/>
  <c r="I126" i="66"/>
  <c r="W126" i="66" s="1"/>
  <c r="H126" i="66"/>
  <c r="V126" i="66" s="1"/>
  <c r="G126" i="66"/>
  <c r="F126" i="66"/>
  <c r="T126" i="66" s="1"/>
  <c r="E126" i="66"/>
  <c r="D126" i="66"/>
  <c r="R126" i="66" s="1"/>
  <c r="C126" i="66"/>
  <c r="B126" i="66"/>
  <c r="A126" i="66"/>
  <c r="N125" i="66"/>
  <c r="M125" i="66"/>
  <c r="L125" i="66"/>
  <c r="K125" i="66"/>
  <c r="J125" i="66"/>
  <c r="X125" i="66" s="1"/>
  <c r="I125" i="66"/>
  <c r="W125" i="66" s="1"/>
  <c r="H125" i="66"/>
  <c r="V125" i="66" s="1"/>
  <c r="G125" i="66"/>
  <c r="F125" i="66"/>
  <c r="T125" i="66" s="1"/>
  <c r="E125" i="66"/>
  <c r="D125" i="66"/>
  <c r="R125" i="66" s="1"/>
  <c r="C125" i="66"/>
  <c r="B125" i="66"/>
  <c r="A125" i="66"/>
  <c r="N124" i="66"/>
  <c r="M124" i="66"/>
  <c r="L124" i="66"/>
  <c r="Z124" i="66" s="1"/>
  <c r="K124" i="66"/>
  <c r="J124" i="66"/>
  <c r="X124" i="66" s="1"/>
  <c r="I124" i="66"/>
  <c r="W124" i="66" s="1"/>
  <c r="H124" i="66"/>
  <c r="V124" i="66" s="1"/>
  <c r="G124" i="66"/>
  <c r="F124" i="66"/>
  <c r="T124" i="66" s="1"/>
  <c r="E124" i="66"/>
  <c r="D124" i="66"/>
  <c r="R124" i="66" s="1"/>
  <c r="C124" i="66"/>
  <c r="B124" i="66"/>
  <c r="A124" i="66"/>
  <c r="N123" i="66"/>
  <c r="M123" i="66"/>
  <c r="L123" i="66"/>
  <c r="K123" i="66"/>
  <c r="Y123" i="66" s="1"/>
  <c r="J123" i="66"/>
  <c r="X123" i="66" s="1"/>
  <c r="I123" i="66"/>
  <c r="W123" i="66" s="1"/>
  <c r="H123" i="66"/>
  <c r="V123" i="66" s="1"/>
  <c r="G123" i="66"/>
  <c r="U123" i="66" s="1"/>
  <c r="F123" i="66"/>
  <c r="T123" i="66" s="1"/>
  <c r="E123" i="66"/>
  <c r="D123" i="66"/>
  <c r="C123" i="66"/>
  <c r="B123" i="66"/>
  <c r="A123" i="66"/>
  <c r="N121" i="66"/>
  <c r="AO121" i="66" s="1"/>
  <c r="M121" i="66"/>
  <c r="L121" i="66"/>
  <c r="AK121" i="66" s="1"/>
  <c r="K121" i="66"/>
  <c r="J121" i="66"/>
  <c r="I121" i="66"/>
  <c r="H121" i="66"/>
  <c r="G121" i="66"/>
  <c r="U121" i="66" s="1"/>
  <c r="F121" i="66"/>
  <c r="E121" i="66"/>
  <c r="D121" i="66"/>
  <c r="C121" i="66"/>
  <c r="B121" i="66"/>
  <c r="A121" i="66"/>
  <c r="N120" i="66"/>
  <c r="AO120" i="66" s="1"/>
  <c r="M120" i="66"/>
  <c r="L120" i="66"/>
  <c r="AK120" i="66" s="1"/>
  <c r="K120" i="66"/>
  <c r="J120" i="66"/>
  <c r="I120" i="66"/>
  <c r="H120" i="66"/>
  <c r="G120" i="66"/>
  <c r="U120" i="66" s="1"/>
  <c r="F120" i="66"/>
  <c r="E120" i="66"/>
  <c r="D120" i="66"/>
  <c r="C120" i="66"/>
  <c r="B120" i="66"/>
  <c r="A120" i="66"/>
  <c r="N119" i="66"/>
  <c r="AO119" i="66" s="1"/>
  <c r="M119" i="66"/>
  <c r="L119" i="66"/>
  <c r="AM119" i="66" s="1"/>
  <c r="K119" i="66"/>
  <c r="AL119" i="66" s="1"/>
  <c r="J119" i="66"/>
  <c r="I119" i="66"/>
  <c r="H119" i="66"/>
  <c r="G119" i="66"/>
  <c r="U119" i="66" s="1"/>
  <c r="F119" i="66"/>
  <c r="E119" i="66"/>
  <c r="D119" i="66"/>
  <c r="C119" i="66"/>
  <c r="B119" i="66"/>
  <c r="A119" i="66"/>
  <c r="N118" i="66"/>
  <c r="AO118" i="66" s="1"/>
  <c r="M118" i="66"/>
  <c r="L118" i="66"/>
  <c r="K118" i="66"/>
  <c r="J118" i="66"/>
  <c r="I118" i="66"/>
  <c r="H118" i="66"/>
  <c r="G118" i="66"/>
  <c r="U118" i="66" s="1"/>
  <c r="F118" i="66"/>
  <c r="E118" i="66"/>
  <c r="D118" i="66"/>
  <c r="C118" i="66"/>
  <c r="B118" i="66"/>
  <c r="A118" i="66"/>
  <c r="N117" i="66"/>
  <c r="AO117" i="66" s="1"/>
  <c r="M117" i="66"/>
  <c r="L117" i="66"/>
  <c r="K117" i="66"/>
  <c r="J117" i="66"/>
  <c r="I117" i="66"/>
  <c r="H117" i="66"/>
  <c r="G117" i="66"/>
  <c r="U117" i="66" s="1"/>
  <c r="F117" i="66"/>
  <c r="E117" i="66"/>
  <c r="D117" i="66"/>
  <c r="C117" i="66"/>
  <c r="B117" i="66"/>
  <c r="A117" i="66"/>
  <c r="N116" i="66"/>
  <c r="AO116" i="66" s="1"/>
  <c r="M116" i="66"/>
  <c r="L116" i="66"/>
  <c r="K116" i="66"/>
  <c r="J116" i="66"/>
  <c r="I116" i="66"/>
  <c r="W116" i="66" s="1"/>
  <c r="H116" i="66"/>
  <c r="G116" i="66"/>
  <c r="U116" i="66" s="1"/>
  <c r="F116" i="66"/>
  <c r="E116" i="66"/>
  <c r="D116" i="66"/>
  <c r="C116" i="66"/>
  <c r="B116" i="66"/>
  <c r="A116" i="66"/>
  <c r="N115" i="66"/>
  <c r="AO115" i="66" s="1"/>
  <c r="M115" i="66"/>
  <c r="L115" i="66"/>
  <c r="K115" i="66"/>
  <c r="Y115" i="66" s="1"/>
  <c r="J115" i="66"/>
  <c r="I115" i="66"/>
  <c r="H115" i="66"/>
  <c r="G115" i="66"/>
  <c r="U115" i="66" s="1"/>
  <c r="F115" i="66"/>
  <c r="E115" i="66"/>
  <c r="D115" i="66"/>
  <c r="C115" i="66"/>
  <c r="B115" i="66"/>
  <c r="A115" i="66"/>
  <c r="N114" i="66"/>
  <c r="AO114" i="66" s="1"/>
  <c r="M114" i="66"/>
  <c r="L114" i="66"/>
  <c r="K114" i="66"/>
  <c r="J114" i="66"/>
  <c r="I114" i="66"/>
  <c r="W114" i="66" s="1"/>
  <c r="H114" i="66"/>
  <c r="G114" i="66"/>
  <c r="U114" i="66" s="1"/>
  <c r="F114" i="66"/>
  <c r="E114" i="66"/>
  <c r="D114" i="66"/>
  <c r="C114" i="66"/>
  <c r="B114" i="66"/>
  <c r="A114" i="66"/>
  <c r="N113" i="66"/>
  <c r="AO113" i="66" s="1"/>
  <c r="M113" i="66"/>
  <c r="L113" i="66"/>
  <c r="K113" i="66"/>
  <c r="J113" i="66"/>
  <c r="I113" i="66"/>
  <c r="W113" i="66" s="1"/>
  <c r="H113" i="66"/>
  <c r="G113" i="66"/>
  <c r="U113" i="66" s="1"/>
  <c r="F113" i="66"/>
  <c r="E113" i="66"/>
  <c r="D113" i="66"/>
  <c r="C113" i="66"/>
  <c r="B113" i="66"/>
  <c r="A113" i="66"/>
  <c r="N112" i="66"/>
  <c r="AO112" i="66" s="1"/>
  <c r="M112" i="66"/>
  <c r="L112" i="66"/>
  <c r="K112" i="66"/>
  <c r="J112" i="66"/>
  <c r="I112" i="66"/>
  <c r="W112" i="66" s="1"/>
  <c r="H112" i="66"/>
  <c r="G112" i="66"/>
  <c r="U112" i="66" s="1"/>
  <c r="F112" i="66"/>
  <c r="E112" i="66"/>
  <c r="D112" i="66"/>
  <c r="C112" i="66"/>
  <c r="B112" i="66"/>
  <c r="A112" i="66"/>
  <c r="N111" i="66"/>
  <c r="AO111" i="66" s="1"/>
  <c r="M111" i="66"/>
  <c r="L111" i="66"/>
  <c r="AI111" i="66" s="1"/>
  <c r="K111" i="66"/>
  <c r="J111" i="66"/>
  <c r="I111" i="66"/>
  <c r="W111" i="66" s="1"/>
  <c r="H111" i="66"/>
  <c r="G111" i="66"/>
  <c r="U111" i="66" s="1"/>
  <c r="F111" i="66"/>
  <c r="E111" i="66"/>
  <c r="D111" i="66"/>
  <c r="C111" i="66"/>
  <c r="B111" i="66"/>
  <c r="A111" i="66"/>
  <c r="N110" i="66"/>
  <c r="AO110" i="66" s="1"/>
  <c r="M110" i="66"/>
  <c r="L110" i="66"/>
  <c r="K110" i="66"/>
  <c r="Y110" i="66" s="1"/>
  <c r="J110" i="66"/>
  <c r="I110" i="66"/>
  <c r="H110" i="66"/>
  <c r="G110" i="66"/>
  <c r="U110" i="66" s="1"/>
  <c r="F110" i="66"/>
  <c r="E110" i="66"/>
  <c r="D110" i="66"/>
  <c r="C110" i="66"/>
  <c r="B110" i="66"/>
  <c r="A110" i="66"/>
  <c r="N109" i="66"/>
  <c r="AO109" i="66" s="1"/>
  <c r="M109" i="66"/>
  <c r="L109" i="66"/>
  <c r="K109" i="66"/>
  <c r="J109" i="66"/>
  <c r="I109" i="66"/>
  <c r="W109" i="66" s="1"/>
  <c r="H109" i="66"/>
  <c r="G109" i="66"/>
  <c r="F109" i="66"/>
  <c r="E109" i="66"/>
  <c r="D109" i="66"/>
  <c r="C109" i="66"/>
  <c r="B109" i="66"/>
  <c r="A109" i="66"/>
  <c r="N108" i="66"/>
  <c r="AO108" i="66" s="1"/>
  <c r="M108" i="66"/>
  <c r="L108" i="66"/>
  <c r="K108" i="66"/>
  <c r="J108" i="66"/>
  <c r="I108" i="66"/>
  <c r="W108" i="66" s="1"/>
  <c r="H108" i="66"/>
  <c r="G108" i="66"/>
  <c r="U108" i="66" s="1"/>
  <c r="F108" i="66"/>
  <c r="E108" i="66"/>
  <c r="D108" i="66"/>
  <c r="C108" i="66"/>
  <c r="B108" i="66"/>
  <c r="A108" i="66"/>
  <c r="N107" i="66"/>
  <c r="AO107" i="66" s="1"/>
  <c r="M107" i="66"/>
  <c r="L107" i="66"/>
  <c r="K107" i="66"/>
  <c r="J107" i="66"/>
  <c r="I107" i="66"/>
  <c r="W107" i="66" s="1"/>
  <c r="H107" i="66"/>
  <c r="G107" i="66"/>
  <c r="U107" i="66" s="1"/>
  <c r="F107" i="66"/>
  <c r="E107" i="66"/>
  <c r="D107" i="66"/>
  <c r="C107" i="66"/>
  <c r="B107" i="66"/>
  <c r="A107" i="66"/>
  <c r="N106" i="66"/>
  <c r="AO106" i="66" s="1"/>
  <c r="M106" i="66"/>
  <c r="L106" i="66"/>
  <c r="K106" i="66"/>
  <c r="Y106" i="66" s="1"/>
  <c r="J106" i="66"/>
  <c r="I106" i="66"/>
  <c r="W106" i="66" s="1"/>
  <c r="H106" i="66"/>
  <c r="G106" i="66"/>
  <c r="F106" i="66"/>
  <c r="E106" i="66"/>
  <c r="D106" i="66"/>
  <c r="C106" i="66"/>
  <c r="B106" i="66"/>
  <c r="A106" i="66"/>
  <c r="N105" i="66"/>
  <c r="AO105" i="66" s="1"/>
  <c r="M105" i="66"/>
  <c r="L105" i="66"/>
  <c r="K105" i="66"/>
  <c r="J105" i="66"/>
  <c r="I105" i="66"/>
  <c r="W105" i="66" s="1"/>
  <c r="H105" i="66"/>
  <c r="G105" i="66"/>
  <c r="F105" i="66"/>
  <c r="E105" i="66"/>
  <c r="D105" i="66"/>
  <c r="C105" i="66"/>
  <c r="B105" i="66"/>
  <c r="A105" i="66"/>
  <c r="N104" i="66"/>
  <c r="AO104" i="66" s="1"/>
  <c r="M104" i="66"/>
  <c r="L104" i="66"/>
  <c r="K104" i="66"/>
  <c r="J104" i="66"/>
  <c r="I104" i="66"/>
  <c r="W104" i="66" s="1"/>
  <c r="H104" i="66"/>
  <c r="G104" i="66"/>
  <c r="F104" i="66"/>
  <c r="E104" i="66"/>
  <c r="D104" i="66"/>
  <c r="C104" i="66"/>
  <c r="B104" i="66"/>
  <c r="A104" i="66"/>
  <c r="N103" i="66"/>
  <c r="AO103" i="66" s="1"/>
  <c r="M103" i="66"/>
  <c r="L103" i="66"/>
  <c r="K103" i="66"/>
  <c r="J103" i="66"/>
  <c r="I103" i="66"/>
  <c r="W103" i="66" s="1"/>
  <c r="H103" i="66"/>
  <c r="G103" i="66"/>
  <c r="U103" i="66" s="1"/>
  <c r="F103" i="66"/>
  <c r="E103" i="66"/>
  <c r="D103" i="66"/>
  <c r="C103" i="66"/>
  <c r="B103" i="66"/>
  <c r="A103" i="66"/>
  <c r="N102" i="66"/>
  <c r="AO102" i="66" s="1"/>
  <c r="M102" i="66"/>
  <c r="L102" i="66"/>
  <c r="K102" i="66"/>
  <c r="Y102" i="66" s="1"/>
  <c r="J102" i="66"/>
  <c r="I102" i="66"/>
  <c r="W102" i="66" s="1"/>
  <c r="H102" i="66"/>
  <c r="G102" i="66"/>
  <c r="F102" i="66"/>
  <c r="E102" i="66"/>
  <c r="D102" i="66"/>
  <c r="C102" i="66"/>
  <c r="B102" i="66"/>
  <c r="A102" i="66"/>
  <c r="N101" i="66"/>
  <c r="AO101" i="66" s="1"/>
  <c r="M101" i="66"/>
  <c r="L101" i="66"/>
  <c r="K101" i="66"/>
  <c r="J101" i="66"/>
  <c r="I101" i="66"/>
  <c r="W101" i="66" s="1"/>
  <c r="H101" i="66"/>
  <c r="G101" i="66"/>
  <c r="F101" i="66"/>
  <c r="E101" i="66"/>
  <c r="D101" i="66"/>
  <c r="C101" i="66"/>
  <c r="B101" i="66"/>
  <c r="A101" i="66"/>
  <c r="N100" i="66"/>
  <c r="AO100" i="66" s="1"/>
  <c r="M100" i="66"/>
  <c r="L100" i="66"/>
  <c r="K100" i="66"/>
  <c r="Y100" i="66" s="1"/>
  <c r="J100" i="66"/>
  <c r="I100" i="66"/>
  <c r="W100" i="66" s="1"/>
  <c r="H100" i="66"/>
  <c r="G100" i="66"/>
  <c r="F100" i="66"/>
  <c r="E100" i="66"/>
  <c r="D100" i="66"/>
  <c r="C100" i="66"/>
  <c r="B100" i="66"/>
  <c r="A100" i="66"/>
  <c r="N99" i="66"/>
  <c r="AO99" i="66" s="1"/>
  <c r="M99" i="66"/>
  <c r="L99" i="66"/>
  <c r="K99" i="66"/>
  <c r="J99" i="66"/>
  <c r="I99" i="66"/>
  <c r="H99" i="66"/>
  <c r="G99" i="66"/>
  <c r="U99" i="66" s="1"/>
  <c r="F99" i="66"/>
  <c r="E99" i="66"/>
  <c r="D99" i="66"/>
  <c r="C99" i="66"/>
  <c r="B99" i="66"/>
  <c r="A99" i="66"/>
  <c r="N98" i="66"/>
  <c r="AO98" i="66" s="1"/>
  <c r="M98" i="66"/>
  <c r="L98" i="66"/>
  <c r="K98" i="66"/>
  <c r="Y98" i="66" s="1"/>
  <c r="J98" i="66"/>
  <c r="I98" i="66"/>
  <c r="W98" i="66" s="1"/>
  <c r="H98" i="66"/>
  <c r="G98" i="66"/>
  <c r="U98" i="66" s="1"/>
  <c r="F98" i="66"/>
  <c r="E98" i="66"/>
  <c r="D98" i="66"/>
  <c r="C98" i="66"/>
  <c r="B98" i="66"/>
  <c r="A98" i="66"/>
  <c r="N97" i="66"/>
  <c r="AO97" i="66" s="1"/>
  <c r="M97" i="66"/>
  <c r="L97" i="66"/>
  <c r="K97" i="66"/>
  <c r="J97" i="66"/>
  <c r="I97" i="66"/>
  <c r="W97" i="66" s="1"/>
  <c r="H97" i="66"/>
  <c r="G97" i="66"/>
  <c r="U97" i="66" s="1"/>
  <c r="F97" i="66"/>
  <c r="E97" i="66"/>
  <c r="D97" i="66"/>
  <c r="C97" i="66"/>
  <c r="B97" i="66"/>
  <c r="A97" i="66"/>
  <c r="N96" i="66"/>
  <c r="AO96" i="66" s="1"/>
  <c r="M96" i="66"/>
  <c r="L96" i="66"/>
  <c r="K96" i="66"/>
  <c r="J96" i="66"/>
  <c r="I96" i="66"/>
  <c r="W96" i="66" s="1"/>
  <c r="H96" i="66"/>
  <c r="G96" i="66"/>
  <c r="F96" i="66"/>
  <c r="E96" i="66"/>
  <c r="D96" i="66"/>
  <c r="C96" i="66"/>
  <c r="B96" i="66"/>
  <c r="A96" i="66"/>
  <c r="N95" i="66"/>
  <c r="AO95" i="66" s="1"/>
  <c r="M95" i="66"/>
  <c r="L95" i="66"/>
  <c r="K95" i="66"/>
  <c r="J95" i="66"/>
  <c r="I95" i="66"/>
  <c r="W95" i="66" s="1"/>
  <c r="H95" i="66"/>
  <c r="G95" i="66"/>
  <c r="F95" i="66"/>
  <c r="E95" i="66"/>
  <c r="D95" i="66"/>
  <c r="C95" i="66"/>
  <c r="B95" i="66"/>
  <c r="A95" i="66"/>
  <c r="N94" i="66"/>
  <c r="AO94" i="66" s="1"/>
  <c r="M94" i="66"/>
  <c r="L94" i="66"/>
  <c r="K94" i="66"/>
  <c r="J94" i="66"/>
  <c r="I94" i="66"/>
  <c r="W94" i="66" s="1"/>
  <c r="H94" i="66"/>
  <c r="G94" i="66"/>
  <c r="F94" i="66"/>
  <c r="E94" i="66"/>
  <c r="D94" i="66"/>
  <c r="C94" i="66"/>
  <c r="B94" i="66"/>
  <c r="A94" i="66"/>
  <c r="N93" i="66"/>
  <c r="AO93" i="66" s="1"/>
  <c r="M93" i="66"/>
  <c r="L93" i="66"/>
  <c r="K93" i="66"/>
  <c r="J93" i="66"/>
  <c r="I93" i="66"/>
  <c r="W93" i="66" s="1"/>
  <c r="H93" i="66"/>
  <c r="G93" i="66"/>
  <c r="F93" i="66"/>
  <c r="E93" i="66"/>
  <c r="D93" i="66"/>
  <c r="C93" i="66"/>
  <c r="B93" i="66"/>
  <c r="A93" i="66"/>
  <c r="N92" i="66"/>
  <c r="AO92" i="66" s="1"/>
  <c r="M92" i="66"/>
  <c r="L92" i="66"/>
  <c r="AK92" i="66" s="1"/>
  <c r="K92" i="66"/>
  <c r="Y92" i="66" s="1"/>
  <c r="J92" i="66"/>
  <c r="I92" i="66"/>
  <c r="W92" i="66" s="1"/>
  <c r="H92" i="66"/>
  <c r="G92" i="66"/>
  <c r="U92" i="66" s="1"/>
  <c r="F92" i="66"/>
  <c r="E92" i="66"/>
  <c r="D92" i="66"/>
  <c r="C92" i="66"/>
  <c r="B92" i="66"/>
  <c r="A92" i="66"/>
  <c r="N91" i="66"/>
  <c r="AO91" i="66" s="1"/>
  <c r="M91" i="66"/>
  <c r="L91" i="66"/>
  <c r="K91" i="66"/>
  <c r="J91" i="66"/>
  <c r="I91" i="66"/>
  <c r="W91" i="66" s="1"/>
  <c r="H91" i="66"/>
  <c r="G91" i="66"/>
  <c r="U91" i="66" s="1"/>
  <c r="F91" i="66"/>
  <c r="E91" i="66"/>
  <c r="D91" i="66"/>
  <c r="C91" i="66"/>
  <c r="B91" i="66"/>
  <c r="A91" i="66"/>
  <c r="N90" i="66"/>
  <c r="AO90" i="66" s="1"/>
  <c r="M90" i="66"/>
  <c r="L90" i="66"/>
  <c r="K90" i="66"/>
  <c r="J90" i="66"/>
  <c r="I90" i="66"/>
  <c r="W90" i="66" s="1"/>
  <c r="H90" i="66"/>
  <c r="G90" i="66"/>
  <c r="U90" i="66" s="1"/>
  <c r="F90" i="66"/>
  <c r="E90" i="66"/>
  <c r="D90" i="66"/>
  <c r="C90" i="66"/>
  <c r="B90" i="66"/>
  <c r="A90" i="66"/>
  <c r="N89" i="66"/>
  <c r="AO89" i="66" s="1"/>
  <c r="M89" i="66"/>
  <c r="L89" i="66"/>
  <c r="K89" i="66"/>
  <c r="J89" i="66"/>
  <c r="I89" i="66"/>
  <c r="W89" i="66" s="1"/>
  <c r="H89" i="66"/>
  <c r="G89" i="66"/>
  <c r="F89" i="66"/>
  <c r="E89" i="66"/>
  <c r="D89" i="66"/>
  <c r="C89" i="66"/>
  <c r="B89" i="66"/>
  <c r="A89" i="66"/>
  <c r="N88" i="66"/>
  <c r="AO88" i="66" s="1"/>
  <c r="M88" i="66"/>
  <c r="L88" i="66"/>
  <c r="K88" i="66"/>
  <c r="J88" i="66"/>
  <c r="I88" i="66"/>
  <c r="W88" i="66" s="1"/>
  <c r="H88" i="66"/>
  <c r="G88" i="66"/>
  <c r="U88" i="66" s="1"/>
  <c r="F88" i="66"/>
  <c r="E88" i="66"/>
  <c r="D88" i="66"/>
  <c r="C88" i="66"/>
  <c r="B88" i="66"/>
  <c r="A88" i="66"/>
  <c r="N87" i="66"/>
  <c r="AO87" i="66" s="1"/>
  <c r="M87" i="66"/>
  <c r="L87" i="66"/>
  <c r="K87" i="66"/>
  <c r="J87" i="66"/>
  <c r="I87" i="66"/>
  <c r="W87" i="66" s="1"/>
  <c r="H87" i="66"/>
  <c r="G87" i="66"/>
  <c r="U87" i="66" s="1"/>
  <c r="F87" i="66"/>
  <c r="E87" i="66"/>
  <c r="D87" i="66"/>
  <c r="C87" i="66"/>
  <c r="B87" i="66"/>
  <c r="A87" i="66"/>
  <c r="N86" i="66"/>
  <c r="AO86" i="66" s="1"/>
  <c r="M86" i="66"/>
  <c r="L86" i="66"/>
  <c r="K86" i="66"/>
  <c r="J86" i="66"/>
  <c r="I86" i="66"/>
  <c r="H86" i="66"/>
  <c r="G86" i="66"/>
  <c r="U86" i="66" s="1"/>
  <c r="F86" i="66"/>
  <c r="E86" i="66"/>
  <c r="D86" i="66"/>
  <c r="C86" i="66"/>
  <c r="B86" i="66"/>
  <c r="A86" i="66"/>
  <c r="N85" i="66"/>
  <c r="AO85" i="66" s="1"/>
  <c r="M85" i="66"/>
  <c r="L85" i="66"/>
  <c r="K85" i="66"/>
  <c r="J85" i="66"/>
  <c r="I85" i="66"/>
  <c r="W85" i="66" s="1"/>
  <c r="H85" i="66"/>
  <c r="G85" i="66"/>
  <c r="U85" i="66" s="1"/>
  <c r="F85" i="66"/>
  <c r="E85" i="66"/>
  <c r="D85" i="66"/>
  <c r="C85" i="66"/>
  <c r="B85" i="66"/>
  <c r="A85" i="66"/>
  <c r="N84" i="66"/>
  <c r="AO84" i="66" s="1"/>
  <c r="M84" i="66"/>
  <c r="L84" i="66"/>
  <c r="K84" i="66"/>
  <c r="J84" i="66"/>
  <c r="I84" i="66"/>
  <c r="W84" i="66" s="1"/>
  <c r="H84" i="66"/>
  <c r="G84" i="66"/>
  <c r="F84" i="66"/>
  <c r="E84" i="66"/>
  <c r="D84" i="66"/>
  <c r="C84" i="66"/>
  <c r="B84" i="66"/>
  <c r="A84" i="66"/>
  <c r="N83" i="66"/>
  <c r="AO83" i="66" s="1"/>
  <c r="M83" i="66"/>
  <c r="AN83" i="66" s="1"/>
  <c r="L83" i="66"/>
  <c r="K83" i="66"/>
  <c r="Y83" i="66" s="1"/>
  <c r="J83" i="66"/>
  <c r="I83" i="66"/>
  <c r="W83" i="66" s="1"/>
  <c r="H83" i="66"/>
  <c r="G83" i="66"/>
  <c r="U83" i="66" s="1"/>
  <c r="F83" i="66"/>
  <c r="E83" i="66"/>
  <c r="D83" i="66"/>
  <c r="C83" i="66"/>
  <c r="B83" i="66"/>
  <c r="A83" i="66"/>
  <c r="N82" i="66"/>
  <c r="AO82" i="66" s="1"/>
  <c r="M82" i="66"/>
  <c r="L82" i="66"/>
  <c r="K82" i="66"/>
  <c r="J82" i="66"/>
  <c r="I82" i="66"/>
  <c r="H82" i="66"/>
  <c r="G82" i="66"/>
  <c r="F82" i="66"/>
  <c r="E82" i="66"/>
  <c r="D82" i="66"/>
  <c r="C82" i="66"/>
  <c r="B82" i="66"/>
  <c r="A82" i="66"/>
  <c r="N81" i="66"/>
  <c r="M81" i="66"/>
  <c r="AN81" i="66" s="1"/>
  <c r="L81" i="66"/>
  <c r="K81" i="66"/>
  <c r="J81" i="66"/>
  <c r="X81" i="66" s="1"/>
  <c r="I81" i="66"/>
  <c r="W81" i="66" s="1"/>
  <c r="H81" i="66"/>
  <c r="V81" i="66" s="1"/>
  <c r="G81" i="66"/>
  <c r="U81" i="66" s="1"/>
  <c r="F81" i="66"/>
  <c r="T81" i="66" s="1"/>
  <c r="E81" i="66"/>
  <c r="D81" i="66"/>
  <c r="R81" i="66" s="1"/>
  <c r="C81" i="66"/>
  <c r="B81" i="66"/>
  <c r="A81" i="66"/>
  <c r="N80" i="66"/>
  <c r="M80" i="66"/>
  <c r="L80" i="66"/>
  <c r="K80" i="66"/>
  <c r="J80" i="66"/>
  <c r="X80" i="66" s="1"/>
  <c r="I80" i="66"/>
  <c r="W80" i="66" s="1"/>
  <c r="H80" i="66"/>
  <c r="V80" i="66" s="1"/>
  <c r="G80" i="66"/>
  <c r="F80" i="66"/>
  <c r="T80" i="66" s="1"/>
  <c r="E80" i="66"/>
  <c r="D80" i="66"/>
  <c r="R80" i="66" s="1"/>
  <c r="C80" i="66"/>
  <c r="B80" i="66"/>
  <c r="A80" i="66"/>
  <c r="N79" i="66"/>
  <c r="M79" i="66"/>
  <c r="L79" i="66"/>
  <c r="K79" i="66"/>
  <c r="J79" i="66"/>
  <c r="X79" i="66" s="1"/>
  <c r="I79" i="66"/>
  <c r="W79" i="66" s="1"/>
  <c r="H79" i="66"/>
  <c r="V79" i="66" s="1"/>
  <c r="G79" i="66"/>
  <c r="U79" i="66" s="1"/>
  <c r="F79" i="66"/>
  <c r="E79" i="66"/>
  <c r="D79" i="66"/>
  <c r="R79" i="66" s="1"/>
  <c r="C79" i="66"/>
  <c r="B79" i="66"/>
  <c r="A79" i="66"/>
  <c r="N78" i="66"/>
  <c r="M78" i="66"/>
  <c r="L78" i="66"/>
  <c r="K78" i="66"/>
  <c r="J78" i="66"/>
  <c r="X78" i="66" s="1"/>
  <c r="I78" i="66"/>
  <c r="W78" i="66" s="1"/>
  <c r="H78" i="66"/>
  <c r="V78" i="66" s="1"/>
  <c r="G78" i="66"/>
  <c r="U78" i="66" s="1"/>
  <c r="F78" i="66"/>
  <c r="T78" i="66" s="1"/>
  <c r="E78" i="66"/>
  <c r="D78" i="66"/>
  <c r="C78" i="66"/>
  <c r="B78" i="66"/>
  <c r="A78" i="66"/>
  <c r="N77" i="66"/>
  <c r="M77" i="66"/>
  <c r="L77" i="66"/>
  <c r="Z77" i="66" s="1"/>
  <c r="K77" i="66"/>
  <c r="J77" i="66"/>
  <c r="X77" i="66" s="1"/>
  <c r="I77" i="66"/>
  <c r="W77" i="66" s="1"/>
  <c r="H77" i="66"/>
  <c r="V77" i="66" s="1"/>
  <c r="G77" i="66"/>
  <c r="U77" i="66" s="1"/>
  <c r="F77" i="66"/>
  <c r="E77" i="66"/>
  <c r="D77" i="66"/>
  <c r="R77" i="66" s="1"/>
  <c r="C77" i="66"/>
  <c r="B77" i="66"/>
  <c r="A77" i="66"/>
  <c r="N76" i="66"/>
  <c r="M76" i="66"/>
  <c r="L76" i="66"/>
  <c r="K76" i="66"/>
  <c r="J76" i="66"/>
  <c r="X76" i="66" s="1"/>
  <c r="I76" i="66"/>
  <c r="W76" i="66" s="1"/>
  <c r="H76" i="66"/>
  <c r="V76" i="66" s="1"/>
  <c r="G76" i="66"/>
  <c r="U76" i="66" s="1"/>
  <c r="F76" i="66"/>
  <c r="T76" i="66" s="1"/>
  <c r="E76" i="66"/>
  <c r="D76" i="66"/>
  <c r="C76" i="66"/>
  <c r="B76" i="66"/>
  <c r="A76" i="66"/>
  <c r="N75" i="66"/>
  <c r="M75" i="66"/>
  <c r="L75" i="66"/>
  <c r="Z75" i="66" s="1"/>
  <c r="K75" i="66"/>
  <c r="J75" i="66"/>
  <c r="X75" i="66" s="1"/>
  <c r="I75" i="66"/>
  <c r="W75" i="66" s="1"/>
  <c r="H75" i="66"/>
  <c r="V75" i="66" s="1"/>
  <c r="G75" i="66"/>
  <c r="F75" i="66"/>
  <c r="T75" i="66" s="1"/>
  <c r="E75" i="66"/>
  <c r="D75" i="66"/>
  <c r="R75" i="66" s="1"/>
  <c r="C75" i="66"/>
  <c r="B75" i="66"/>
  <c r="A75" i="66"/>
  <c r="N74" i="66"/>
  <c r="M74" i="66"/>
  <c r="L74" i="66"/>
  <c r="K74" i="66"/>
  <c r="J74" i="66"/>
  <c r="X74" i="66" s="1"/>
  <c r="I74" i="66"/>
  <c r="W74" i="66" s="1"/>
  <c r="H74" i="66"/>
  <c r="V74" i="66" s="1"/>
  <c r="G74" i="66"/>
  <c r="F74" i="66"/>
  <c r="T74" i="66" s="1"/>
  <c r="E74" i="66"/>
  <c r="D74" i="66"/>
  <c r="R74" i="66" s="1"/>
  <c r="C74" i="66"/>
  <c r="B74" i="66"/>
  <c r="A74" i="66"/>
  <c r="N73" i="66"/>
  <c r="M73" i="66"/>
  <c r="L73" i="66"/>
  <c r="K73" i="66"/>
  <c r="J73" i="66"/>
  <c r="X73" i="66" s="1"/>
  <c r="I73" i="66"/>
  <c r="W73" i="66" s="1"/>
  <c r="H73" i="66"/>
  <c r="V73" i="66" s="1"/>
  <c r="G73" i="66"/>
  <c r="F73" i="66"/>
  <c r="T73" i="66" s="1"/>
  <c r="E73" i="66"/>
  <c r="D73" i="66"/>
  <c r="R73" i="66" s="1"/>
  <c r="C73" i="66"/>
  <c r="B73" i="66"/>
  <c r="A73" i="66"/>
  <c r="N72" i="66"/>
  <c r="M72" i="66"/>
  <c r="L72" i="66"/>
  <c r="K72" i="66"/>
  <c r="J72" i="66"/>
  <c r="X72" i="66" s="1"/>
  <c r="I72" i="66"/>
  <c r="W72" i="66" s="1"/>
  <c r="H72" i="66"/>
  <c r="V72" i="66" s="1"/>
  <c r="G72" i="66"/>
  <c r="U72" i="66" s="1"/>
  <c r="F72" i="66"/>
  <c r="T72" i="66" s="1"/>
  <c r="E72" i="66"/>
  <c r="D72" i="66"/>
  <c r="R72" i="66" s="1"/>
  <c r="C72" i="66"/>
  <c r="B72" i="66"/>
  <c r="A72" i="66"/>
  <c r="N71" i="66"/>
  <c r="M71" i="66"/>
  <c r="L71" i="66"/>
  <c r="K71" i="66"/>
  <c r="J71" i="66"/>
  <c r="X71" i="66" s="1"/>
  <c r="I71" i="66"/>
  <c r="W71" i="66" s="1"/>
  <c r="H71" i="66"/>
  <c r="V71" i="66" s="1"/>
  <c r="G71" i="66"/>
  <c r="U71" i="66" s="1"/>
  <c r="F71" i="66"/>
  <c r="T71" i="66" s="1"/>
  <c r="E71" i="66"/>
  <c r="D71" i="66"/>
  <c r="R71" i="66" s="1"/>
  <c r="C71" i="66"/>
  <c r="B71" i="66"/>
  <c r="A71" i="66"/>
  <c r="N70" i="66"/>
  <c r="M70" i="66"/>
  <c r="L70" i="66"/>
  <c r="Z70" i="66" s="1"/>
  <c r="K70" i="66"/>
  <c r="J70" i="66"/>
  <c r="X70" i="66" s="1"/>
  <c r="I70" i="66"/>
  <c r="W70" i="66" s="1"/>
  <c r="H70" i="66"/>
  <c r="V70" i="66" s="1"/>
  <c r="G70" i="66"/>
  <c r="U70" i="66" s="1"/>
  <c r="F70" i="66"/>
  <c r="T70" i="66" s="1"/>
  <c r="E70" i="66"/>
  <c r="D70" i="66"/>
  <c r="R70" i="66" s="1"/>
  <c r="C70" i="66"/>
  <c r="B70" i="66"/>
  <c r="A70" i="66"/>
  <c r="N69" i="66"/>
  <c r="M69" i="66"/>
  <c r="L69" i="66"/>
  <c r="K69" i="66"/>
  <c r="J69" i="66"/>
  <c r="X69" i="66" s="1"/>
  <c r="I69" i="66"/>
  <c r="W69" i="66" s="1"/>
  <c r="H69" i="66"/>
  <c r="V69" i="66" s="1"/>
  <c r="G69" i="66"/>
  <c r="U69" i="66" s="1"/>
  <c r="F69" i="66"/>
  <c r="T69" i="66" s="1"/>
  <c r="E69" i="66"/>
  <c r="D69" i="66"/>
  <c r="R69" i="66" s="1"/>
  <c r="C69" i="66"/>
  <c r="B69" i="66"/>
  <c r="A69" i="66"/>
  <c r="N68" i="66"/>
  <c r="M68" i="66"/>
  <c r="L68" i="66"/>
  <c r="K68" i="66"/>
  <c r="Y68" i="66" s="1"/>
  <c r="J68" i="66"/>
  <c r="X68" i="66" s="1"/>
  <c r="I68" i="66"/>
  <c r="W68" i="66" s="1"/>
  <c r="H68" i="66"/>
  <c r="V68" i="66" s="1"/>
  <c r="G68" i="66"/>
  <c r="U68" i="66" s="1"/>
  <c r="F68" i="66"/>
  <c r="T68" i="66" s="1"/>
  <c r="E68" i="66"/>
  <c r="D68" i="66"/>
  <c r="R68" i="66" s="1"/>
  <c r="C68" i="66"/>
  <c r="B68" i="66"/>
  <c r="A68" i="66"/>
  <c r="N67" i="66"/>
  <c r="M67" i="66"/>
  <c r="L67" i="66"/>
  <c r="K67" i="66"/>
  <c r="J67" i="66"/>
  <c r="X67" i="66" s="1"/>
  <c r="I67" i="66"/>
  <c r="W67" i="66" s="1"/>
  <c r="H67" i="66"/>
  <c r="V67" i="66" s="1"/>
  <c r="G67" i="66"/>
  <c r="U67" i="66" s="1"/>
  <c r="F67" i="66"/>
  <c r="T67" i="66" s="1"/>
  <c r="E67" i="66"/>
  <c r="D67" i="66"/>
  <c r="R67" i="66" s="1"/>
  <c r="C67" i="66"/>
  <c r="B67" i="66"/>
  <c r="A67" i="66"/>
  <c r="N66" i="66"/>
  <c r="M66" i="66"/>
  <c r="L66" i="66"/>
  <c r="Z66" i="66" s="1"/>
  <c r="K66" i="66"/>
  <c r="Y66" i="66" s="1"/>
  <c r="J66" i="66"/>
  <c r="X66" i="66" s="1"/>
  <c r="I66" i="66"/>
  <c r="W66" i="66" s="1"/>
  <c r="H66" i="66"/>
  <c r="V66" i="66" s="1"/>
  <c r="G66" i="66"/>
  <c r="U66" i="66" s="1"/>
  <c r="F66" i="66"/>
  <c r="T66" i="66" s="1"/>
  <c r="E66" i="66"/>
  <c r="D66" i="66"/>
  <c r="R66" i="66" s="1"/>
  <c r="C66" i="66"/>
  <c r="B66" i="66"/>
  <c r="A66" i="66"/>
  <c r="N65" i="66"/>
  <c r="M65" i="66"/>
  <c r="L65" i="66"/>
  <c r="K65" i="66"/>
  <c r="J65" i="66"/>
  <c r="X65" i="66" s="1"/>
  <c r="I65" i="66"/>
  <c r="W65" i="66" s="1"/>
  <c r="H65" i="66"/>
  <c r="V65" i="66" s="1"/>
  <c r="G65" i="66"/>
  <c r="U65" i="66" s="1"/>
  <c r="F65" i="66"/>
  <c r="T65" i="66" s="1"/>
  <c r="E65" i="66"/>
  <c r="D65" i="66"/>
  <c r="R65" i="66" s="1"/>
  <c r="C65" i="66"/>
  <c r="B65" i="66"/>
  <c r="A65" i="66"/>
  <c r="N64" i="66"/>
  <c r="M64" i="66"/>
  <c r="L64" i="66"/>
  <c r="K64" i="66"/>
  <c r="J64" i="66"/>
  <c r="X64" i="66" s="1"/>
  <c r="I64" i="66"/>
  <c r="W64" i="66" s="1"/>
  <c r="H64" i="66"/>
  <c r="V64" i="66" s="1"/>
  <c r="G64" i="66"/>
  <c r="U64" i="66" s="1"/>
  <c r="F64" i="66"/>
  <c r="T64" i="66" s="1"/>
  <c r="E64" i="66"/>
  <c r="D64" i="66"/>
  <c r="R64" i="66" s="1"/>
  <c r="C64" i="66"/>
  <c r="B64" i="66"/>
  <c r="A64" i="66"/>
  <c r="N63" i="66"/>
  <c r="M63" i="66"/>
  <c r="L63" i="66"/>
  <c r="Z63" i="66" s="1"/>
  <c r="K63" i="66"/>
  <c r="J63" i="66"/>
  <c r="X63" i="66" s="1"/>
  <c r="I63" i="66"/>
  <c r="W63" i="66" s="1"/>
  <c r="H63" i="66"/>
  <c r="V63" i="66" s="1"/>
  <c r="G63" i="66"/>
  <c r="U63" i="66" s="1"/>
  <c r="F63" i="66"/>
  <c r="T63" i="66" s="1"/>
  <c r="E63" i="66"/>
  <c r="D63" i="66"/>
  <c r="R63" i="66" s="1"/>
  <c r="C63" i="66"/>
  <c r="B63" i="66"/>
  <c r="A63" i="66"/>
  <c r="N62" i="66"/>
  <c r="M62" i="66"/>
  <c r="L62" i="66"/>
  <c r="K62" i="66"/>
  <c r="J62" i="66"/>
  <c r="X62" i="66" s="1"/>
  <c r="I62" i="66"/>
  <c r="W62" i="66" s="1"/>
  <c r="H62" i="66"/>
  <c r="V62" i="66" s="1"/>
  <c r="G62" i="66"/>
  <c r="U62" i="66" s="1"/>
  <c r="F62" i="66"/>
  <c r="T62" i="66" s="1"/>
  <c r="E62" i="66"/>
  <c r="D62" i="66"/>
  <c r="R62" i="66" s="1"/>
  <c r="C62" i="66"/>
  <c r="B62" i="66"/>
  <c r="A62" i="66"/>
  <c r="N61" i="66"/>
  <c r="M61" i="66"/>
  <c r="L61" i="66"/>
  <c r="Z61" i="66" s="1"/>
  <c r="K61" i="66"/>
  <c r="J61" i="66"/>
  <c r="X61" i="66" s="1"/>
  <c r="I61" i="66"/>
  <c r="W61" i="66" s="1"/>
  <c r="H61" i="66"/>
  <c r="V61" i="66" s="1"/>
  <c r="G61" i="66"/>
  <c r="U61" i="66" s="1"/>
  <c r="F61" i="66"/>
  <c r="T61" i="66" s="1"/>
  <c r="E61" i="66"/>
  <c r="D61" i="66"/>
  <c r="R61" i="66" s="1"/>
  <c r="C61" i="66"/>
  <c r="B61" i="66"/>
  <c r="A61" i="66"/>
  <c r="N60" i="66"/>
  <c r="M60" i="66"/>
  <c r="L60" i="66"/>
  <c r="K60" i="66"/>
  <c r="J60" i="66"/>
  <c r="X60" i="66" s="1"/>
  <c r="I60" i="66"/>
  <c r="W60" i="66" s="1"/>
  <c r="H60" i="66"/>
  <c r="V60" i="66" s="1"/>
  <c r="G60" i="66"/>
  <c r="U60" i="66" s="1"/>
  <c r="F60" i="66"/>
  <c r="T60" i="66" s="1"/>
  <c r="E60" i="66"/>
  <c r="D60" i="66"/>
  <c r="R60" i="66" s="1"/>
  <c r="C60" i="66"/>
  <c r="B60" i="66"/>
  <c r="A60" i="66"/>
  <c r="N59" i="66"/>
  <c r="M59" i="66"/>
  <c r="L59" i="66"/>
  <c r="Z59" i="66" s="1"/>
  <c r="K59" i="66"/>
  <c r="J59" i="66"/>
  <c r="X59" i="66" s="1"/>
  <c r="I59" i="66"/>
  <c r="W59" i="66" s="1"/>
  <c r="H59" i="66"/>
  <c r="V59" i="66" s="1"/>
  <c r="G59" i="66"/>
  <c r="U59" i="66" s="1"/>
  <c r="F59" i="66"/>
  <c r="T59" i="66" s="1"/>
  <c r="E59" i="66"/>
  <c r="D59" i="66"/>
  <c r="R59" i="66" s="1"/>
  <c r="C59" i="66"/>
  <c r="B59" i="66"/>
  <c r="A59" i="66"/>
  <c r="N58" i="66"/>
  <c r="M58" i="66"/>
  <c r="L58" i="66"/>
  <c r="K58" i="66"/>
  <c r="J58" i="66"/>
  <c r="X58" i="66" s="1"/>
  <c r="I58" i="66"/>
  <c r="W58" i="66" s="1"/>
  <c r="H58" i="66"/>
  <c r="V58" i="66" s="1"/>
  <c r="G58" i="66"/>
  <c r="U58" i="66" s="1"/>
  <c r="F58" i="66"/>
  <c r="T58" i="66" s="1"/>
  <c r="E58" i="66"/>
  <c r="D58" i="66"/>
  <c r="R58" i="66" s="1"/>
  <c r="C58" i="66"/>
  <c r="B58" i="66"/>
  <c r="A58" i="66"/>
  <c r="N57" i="66"/>
  <c r="M57" i="66"/>
  <c r="L57" i="66"/>
  <c r="K57" i="66"/>
  <c r="J57" i="66"/>
  <c r="X57" i="66" s="1"/>
  <c r="I57" i="66"/>
  <c r="W57" i="66" s="1"/>
  <c r="H57" i="66"/>
  <c r="V57" i="66" s="1"/>
  <c r="G57" i="66"/>
  <c r="U57" i="66" s="1"/>
  <c r="F57" i="66"/>
  <c r="T57" i="66" s="1"/>
  <c r="E57" i="66"/>
  <c r="D57" i="66"/>
  <c r="R57" i="66" s="1"/>
  <c r="C57" i="66"/>
  <c r="B57" i="66"/>
  <c r="A57" i="66"/>
  <c r="N56" i="66"/>
  <c r="M56" i="66"/>
  <c r="L56" i="66"/>
  <c r="Z56" i="66" s="1"/>
  <c r="K56" i="66"/>
  <c r="J56" i="66"/>
  <c r="X56" i="66" s="1"/>
  <c r="I56" i="66"/>
  <c r="W56" i="66" s="1"/>
  <c r="H56" i="66"/>
  <c r="V56" i="66" s="1"/>
  <c r="G56" i="66"/>
  <c r="U56" i="66" s="1"/>
  <c r="F56" i="66"/>
  <c r="T56" i="66" s="1"/>
  <c r="E56" i="66"/>
  <c r="D56" i="66"/>
  <c r="R56" i="66" s="1"/>
  <c r="C56" i="66"/>
  <c r="B56" i="66"/>
  <c r="A56" i="66"/>
  <c r="N55" i="66"/>
  <c r="M55" i="66"/>
  <c r="L55" i="66"/>
  <c r="K55" i="66"/>
  <c r="J55" i="66"/>
  <c r="X55" i="66" s="1"/>
  <c r="I55" i="66"/>
  <c r="W55" i="66" s="1"/>
  <c r="H55" i="66"/>
  <c r="V55" i="66" s="1"/>
  <c r="G55" i="66"/>
  <c r="U55" i="66" s="1"/>
  <c r="F55" i="66"/>
  <c r="T55" i="66" s="1"/>
  <c r="E55" i="66"/>
  <c r="D55" i="66"/>
  <c r="R55" i="66" s="1"/>
  <c r="C55" i="66"/>
  <c r="B55" i="66"/>
  <c r="A55" i="66"/>
  <c r="N54" i="66"/>
  <c r="M54" i="66"/>
  <c r="L54" i="66"/>
  <c r="K54" i="66"/>
  <c r="J54" i="66"/>
  <c r="X54" i="66" s="1"/>
  <c r="I54" i="66"/>
  <c r="W54" i="66" s="1"/>
  <c r="H54" i="66"/>
  <c r="V54" i="66" s="1"/>
  <c r="G54" i="66"/>
  <c r="F54" i="66"/>
  <c r="T54" i="66" s="1"/>
  <c r="E54" i="66"/>
  <c r="D54" i="66"/>
  <c r="R54" i="66" s="1"/>
  <c r="C54" i="66"/>
  <c r="B54" i="66"/>
  <c r="A54" i="66"/>
  <c r="N53" i="66"/>
  <c r="M53" i="66"/>
  <c r="L53" i="66"/>
  <c r="K53" i="66"/>
  <c r="Y53" i="66" s="1"/>
  <c r="J53" i="66"/>
  <c r="X53" i="66" s="1"/>
  <c r="I53" i="66"/>
  <c r="W53" i="66" s="1"/>
  <c r="H53" i="66"/>
  <c r="V53" i="66" s="1"/>
  <c r="G53" i="66"/>
  <c r="U53" i="66" s="1"/>
  <c r="F53" i="66"/>
  <c r="T53" i="66" s="1"/>
  <c r="E53" i="66"/>
  <c r="D53" i="66"/>
  <c r="C53" i="66"/>
  <c r="B53" i="66"/>
  <c r="A53" i="66"/>
  <c r="N52" i="66"/>
  <c r="M52" i="66"/>
  <c r="L52" i="66"/>
  <c r="K52" i="66"/>
  <c r="J52" i="66"/>
  <c r="X52" i="66" s="1"/>
  <c r="I52" i="66"/>
  <c r="W52" i="66" s="1"/>
  <c r="H52" i="66"/>
  <c r="V52" i="66" s="1"/>
  <c r="G52" i="66"/>
  <c r="U52" i="66" s="1"/>
  <c r="F52" i="66"/>
  <c r="T52" i="66" s="1"/>
  <c r="E52" i="66"/>
  <c r="D52" i="66"/>
  <c r="C52" i="66"/>
  <c r="B52" i="66"/>
  <c r="A52" i="66"/>
  <c r="N51" i="66"/>
  <c r="M51" i="66"/>
  <c r="L51" i="66"/>
  <c r="K51" i="66"/>
  <c r="J51" i="66"/>
  <c r="X51" i="66" s="1"/>
  <c r="I51" i="66"/>
  <c r="W51" i="66" s="1"/>
  <c r="H51" i="66"/>
  <c r="V51" i="66" s="1"/>
  <c r="G51" i="66"/>
  <c r="F51" i="66"/>
  <c r="T51" i="66" s="1"/>
  <c r="E51" i="66"/>
  <c r="D51" i="66"/>
  <c r="R51" i="66" s="1"/>
  <c r="C51" i="66"/>
  <c r="B51" i="66"/>
  <c r="A51" i="66"/>
  <c r="N50" i="66"/>
  <c r="M50" i="66"/>
  <c r="L50" i="66"/>
  <c r="K50" i="66"/>
  <c r="J50" i="66"/>
  <c r="X50" i="66" s="1"/>
  <c r="I50" i="66"/>
  <c r="W50" i="66" s="1"/>
  <c r="H50" i="66"/>
  <c r="V50" i="66" s="1"/>
  <c r="G50" i="66"/>
  <c r="F50" i="66"/>
  <c r="T50" i="66" s="1"/>
  <c r="E50" i="66"/>
  <c r="D50" i="66"/>
  <c r="R50" i="66" s="1"/>
  <c r="C50" i="66"/>
  <c r="B50" i="66"/>
  <c r="A50" i="66"/>
  <c r="N49" i="66"/>
  <c r="M49" i="66"/>
  <c r="L49" i="66"/>
  <c r="K49" i="66"/>
  <c r="J49" i="66"/>
  <c r="X49" i="66" s="1"/>
  <c r="I49" i="66"/>
  <c r="W49" i="66" s="1"/>
  <c r="H49" i="66"/>
  <c r="V49" i="66" s="1"/>
  <c r="G49" i="66"/>
  <c r="F49" i="66"/>
  <c r="T49" i="66" s="1"/>
  <c r="E49" i="66"/>
  <c r="D49" i="66"/>
  <c r="R49" i="66" s="1"/>
  <c r="C49" i="66"/>
  <c r="B49" i="66"/>
  <c r="A49" i="66"/>
  <c r="N46" i="66"/>
  <c r="M46" i="66"/>
  <c r="L46" i="66"/>
  <c r="Z46" i="66" s="1"/>
  <c r="K46" i="66"/>
  <c r="J46" i="66"/>
  <c r="X46" i="66" s="1"/>
  <c r="I46" i="66"/>
  <c r="W46" i="66" s="1"/>
  <c r="H46" i="66"/>
  <c r="V46" i="66" s="1"/>
  <c r="G46" i="66"/>
  <c r="F46" i="66"/>
  <c r="T46" i="66" s="1"/>
  <c r="E46" i="66"/>
  <c r="D46" i="66"/>
  <c r="R46" i="66" s="1"/>
  <c r="C46" i="66"/>
  <c r="B46" i="66"/>
  <c r="A46" i="66"/>
  <c r="N45" i="66"/>
  <c r="M45" i="66"/>
  <c r="L45" i="66"/>
  <c r="Z45" i="66" s="1"/>
  <c r="K45" i="66"/>
  <c r="J45" i="66"/>
  <c r="X45" i="66" s="1"/>
  <c r="I45" i="66"/>
  <c r="W45" i="66" s="1"/>
  <c r="H45" i="66"/>
  <c r="V45" i="66" s="1"/>
  <c r="G45" i="66"/>
  <c r="F45" i="66"/>
  <c r="T45" i="66" s="1"/>
  <c r="E45" i="66"/>
  <c r="D45" i="66"/>
  <c r="R45" i="66" s="1"/>
  <c r="C45" i="66"/>
  <c r="B45" i="66"/>
  <c r="A45" i="66"/>
  <c r="N44" i="66"/>
  <c r="AO44" i="66" s="1"/>
  <c r="M44" i="66"/>
  <c r="L44" i="66"/>
  <c r="K44" i="66"/>
  <c r="J44" i="66"/>
  <c r="I44" i="66"/>
  <c r="W44" i="66" s="1"/>
  <c r="H44" i="66"/>
  <c r="G44" i="66"/>
  <c r="F44" i="66"/>
  <c r="T44" i="66" s="1"/>
  <c r="AD44" i="66" s="1"/>
  <c r="E44" i="66"/>
  <c r="D44" i="66"/>
  <c r="C44" i="66"/>
  <c r="B44" i="66"/>
  <c r="A44" i="66"/>
  <c r="N43" i="66"/>
  <c r="AO43" i="66" s="1"/>
  <c r="M43" i="66"/>
  <c r="L43" i="66"/>
  <c r="K43" i="66"/>
  <c r="J43" i="66"/>
  <c r="I43" i="66"/>
  <c r="W43" i="66" s="1"/>
  <c r="H43" i="66"/>
  <c r="G43" i="66"/>
  <c r="F43" i="66"/>
  <c r="T43" i="66" s="1"/>
  <c r="AD43" i="66" s="1"/>
  <c r="E43" i="66"/>
  <c r="D43" i="66"/>
  <c r="C43" i="66"/>
  <c r="B43" i="66"/>
  <c r="A43" i="66"/>
  <c r="N42" i="66"/>
  <c r="AO42" i="66" s="1"/>
  <c r="M42" i="66"/>
  <c r="L42" i="66"/>
  <c r="K42" i="66"/>
  <c r="Y42" i="66" s="1"/>
  <c r="J42" i="66"/>
  <c r="I42" i="66"/>
  <c r="W42" i="66" s="1"/>
  <c r="H42" i="66"/>
  <c r="G42" i="66"/>
  <c r="F42" i="66"/>
  <c r="T42" i="66" s="1"/>
  <c r="AD42" i="66" s="1"/>
  <c r="E42" i="66"/>
  <c r="D42" i="66"/>
  <c r="C42" i="66"/>
  <c r="B42" i="66"/>
  <c r="A42" i="66"/>
  <c r="N41" i="66"/>
  <c r="AO41" i="66" s="1"/>
  <c r="M41" i="66"/>
  <c r="L41" i="66"/>
  <c r="K41" i="66"/>
  <c r="J41" i="66"/>
  <c r="I41" i="66"/>
  <c r="W41" i="66" s="1"/>
  <c r="H41" i="66"/>
  <c r="G41" i="66"/>
  <c r="F41" i="66"/>
  <c r="T41" i="66" s="1"/>
  <c r="AD41" i="66" s="1"/>
  <c r="E41" i="66"/>
  <c r="D41" i="66"/>
  <c r="C41" i="66"/>
  <c r="B41" i="66"/>
  <c r="A41" i="66"/>
  <c r="N40" i="66"/>
  <c r="AO40" i="66" s="1"/>
  <c r="M40" i="66"/>
  <c r="L40" i="66"/>
  <c r="AK40" i="66" s="1"/>
  <c r="K40" i="66"/>
  <c r="J40" i="66"/>
  <c r="I40" i="66"/>
  <c r="W40" i="66" s="1"/>
  <c r="H40" i="66"/>
  <c r="G40" i="66"/>
  <c r="F40" i="66"/>
  <c r="T40" i="66" s="1"/>
  <c r="AD40" i="66" s="1"/>
  <c r="E40" i="66"/>
  <c r="D40" i="66"/>
  <c r="C40" i="66"/>
  <c r="B40" i="66"/>
  <c r="A40" i="66"/>
  <c r="N39" i="66"/>
  <c r="AO39" i="66" s="1"/>
  <c r="M39" i="66"/>
  <c r="L39" i="66"/>
  <c r="K39" i="66"/>
  <c r="J39" i="66"/>
  <c r="I39" i="66"/>
  <c r="W39" i="66" s="1"/>
  <c r="H39" i="66"/>
  <c r="G39" i="66"/>
  <c r="F39" i="66"/>
  <c r="T39" i="66" s="1"/>
  <c r="AD39" i="66" s="1"/>
  <c r="E39" i="66"/>
  <c r="D39" i="66"/>
  <c r="C39" i="66"/>
  <c r="B39" i="66"/>
  <c r="A39" i="66"/>
  <c r="N38" i="66"/>
  <c r="AO38" i="66" s="1"/>
  <c r="M38" i="66"/>
  <c r="L38" i="66"/>
  <c r="K38" i="66"/>
  <c r="J38" i="66"/>
  <c r="I38" i="66"/>
  <c r="W38" i="66" s="1"/>
  <c r="H38" i="66"/>
  <c r="G38" i="66"/>
  <c r="F38" i="66"/>
  <c r="T38" i="66" s="1"/>
  <c r="AD38" i="66" s="1"/>
  <c r="E38" i="66"/>
  <c r="D38" i="66"/>
  <c r="C38" i="66"/>
  <c r="B38" i="66"/>
  <c r="A38" i="66"/>
  <c r="N37" i="66"/>
  <c r="AO37" i="66" s="1"/>
  <c r="M37" i="66"/>
  <c r="L37" i="66"/>
  <c r="K37" i="66"/>
  <c r="J37" i="66"/>
  <c r="I37" i="66"/>
  <c r="W37" i="66" s="1"/>
  <c r="H37" i="66"/>
  <c r="G37" i="66"/>
  <c r="F37" i="66"/>
  <c r="T37" i="66" s="1"/>
  <c r="AD37" i="66" s="1"/>
  <c r="E37" i="66"/>
  <c r="D37" i="66"/>
  <c r="C37" i="66"/>
  <c r="B37" i="66"/>
  <c r="A37" i="66"/>
  <c r="N36" i="66"/>
  <c r="AO36" i="66" s="1"/>
  <c r="M36" i="66"/>
  <c r="L36" i="66"/>
  <c r="K36" i="66"/>
  <c r="J36" i="66"/>
  <c r="I36" i="66"/>
  <c r="W36" i="66" s="1"/>
  <c r="H36" i="66"/>
  <c r="G36" i="66"/>
  <c r="F36" i="66"/>
  <c r="T36" i="66" s="1"/>
  <c r="AD36" i="66" s="1"/>
  <c r="E36" i="66"/>
  <c r="D36" i="66"/>
  <c r="C36" i="66"/>
  <c r="B36" i="66"/>
  <c r="A36" i="66"/>
  <c r="N35" i="66"/>
  <c r="AO35" i="66" s="1"/>
  <c r="M35" i="66"/>
  <c r="L35" i="66"/>
  <c r="K35" i="66"/>
  <c r="J35" i="66"/>
  <c r="I35" i="66"/>
  <c r="W35" i="66" s="1"/>
  <c r="H35" i="66"/>
  <c r="G35" i="66"/>
  <c r="F35" i="66"/>
  <c r="T35" i="66" s="1"/>
  <c r="AD35" i="66" s="1"/>
  <c r="E35" i="66"/>
  <c r="D35" i="66"/>
  <c r="C35" i="66"/>
  <c r="B35" i="66"/>
  <c r="A35" i="66"/>
  <c r="N34" i="66"/>
  <c r="AO34" i="66" s="1"/>
  <c r="M34" i="66"/>
  <c r="L34" i="66"/>
  <c r="K34" i="66"/>
  <c r="Y34" i="66" s="1"/>
  <c r="J34" i="66"/>
  <c r="I34" i="66"/>
  <c r="W34" i="66" s="1"/>
  <c r="H34" i="66"/>
  <c r="G34" i="66"/>
  <c r="F34" i="66"/>
  <c r="T34" i="66" s="1"/>
  <c r="AD34" i="66" s="1"/>
  <c r="E34" i="66"/>
  <c r="D34" i="66"/>
  <c r="C34" i="66"/>
  <c r="B34" i="66"/>
  <c r="A34" i="66"/>
  <c r="N33" i="66"/>
  <c r="AO33" i="66" s="1"/>
  <c r="M33" i="66"/>
  <c r="L33" i="66"/>
  <c r="K33" i="66"/>
  <c r="J33" i="66"/>
  <c r="I33" i="66"/>
  <c r="W33" i="66" s="1"/>
  <c r="H33" i="66"/>
  <c r="G33" i="66"/>
  <c r="F33" i="66"/>
  <c r="T33" i="66" s="1"/>
  <c r="AD33" i="66" s="1"/>
  <c r="E33" i="66"/>
  <c r="D33" i="66"/>
  <c r="C33" i="66"/>
  <c r="B33" i="66"/>
  <c r="A33" i="66"/>
  <c r="N32" i="66"/>
  <c r="AO32" i="66" s="1"/>
  <c r="M32" i="66"/>
  <c r="L32" i="66"/>
  <c r="K32" i="66"/>
  <c r="Y32" i="66" s="1"/>
  <c r="J32" i="66"/>
  <c r="I32" i="66"/>
  <c r="W32" i="66" s="1"/>
  <c r="H32" i="66"/>
  <c r="G32" i="66"/>
  <c r="F32" i="66"/>
  <c r="T32" i="66" s="1"/>
  <c r="AD32" i="66" s="1"/>
  <c r="E32" i="66"/>
  <c r="D32" i="66"/>
  <c r="C32" i="66"/>
  <c r="B32" i="66"/>
  <c r="A32" i="66"/>
  <c r="N31" i="66"/>
  <c r="M31" i="66"/>
  <c r="L31" i="66"/>
  <c r="K31" i="66"/>
  <c r="J31" i="66"/>
  <c r="X31" i="66" s="1"/>
  <c r="I31" i="66"/>
  <c r="W31" i="66" s="1"/>
  <c r="H31" i="66"/>
  <c r="V31" i="66" s="1"/>
  <c r="G31" i="66"/>
  <c r="F31" i="66"/>
  <c r="T31" i="66" s="1"/>
  <c r="E31" i="66"/>
  <c r="D31" i="66"/>
  <c r="C31" i="66"/>
  <c r="B31" i="66"/>
  <c r="A31" i="66"/>
  <c r="N30" i="66"/>
  <c r="AO30" i="66" s="1"/>
  <c r="M30" i="66"/>
  <c r="L30" i="66"/>
  <c r="K30" i="66"/>
  <c r="J30" i="66"/>
  <c r="I30" i="66"/>
  <c r="W30" i="66" s="1"/>
  <c r="H30" i="66"/>
  <c r="G30" i="66"/>
  <c r="F30" i="66"/>
  <c r="T30" i="66" s="1"/>
  <c r="E30" i="66"/>
  <c r="D30" i="66"/>
  <c r="R30" i="66" s="1"/>
  <c r="C30" i="66"/>
  <c r="B30" i="66"/>
  <c r="A30" i="66"/>
  <c r="N29" i="66"/>
  <c r="M29" i="66"/>
  <c r="L29" i="66"/>
  <c r="K29" i="66"/>
  <c r="J29" i="66"/>
  <c r="X29" i="66" s="1"/>
  <c r="I29" i="66"/>
  <c r="W29" i="66" s="1"/>
  <c r="H29" i="66"/>
  <c r="V29" i="66" s="1"/>
  <c r="G29" i="66"/>
  <c r="F29" i="66"/>
  <c r="T29" i="66" s="1"/>
  <c r="E29" i="66"/>
  <c r="D29" i="66"/>
  <c r="R29" i="66" s="1"/>
  <c r="C29" i="66"/>
  <c r="B29" i="66"/>
  <c r="A29" i="66"/>
  <c r="N28" i="66"/>
  <c r="M28" i="66"/>
  <c r="L28" i="66"/>
  <c r="K28" i="66"/>
  <c r="J28" i="66"/>
  <c r="X28" i="66" s="1"/>
  <c r="I28" i="66"/>
  <c r="W28" i="66" s="1"/>
  <c r="H28" i="66"/>
  <c r="V28" i="66" s="1"/>
  <c r="G28" i="66"/>
  <c r="F28" i="66"/>
  <c r="T28" i="66" s="1"/>
  <c r="E28" i="66"/>
  <c r="D28" i="66"/>
  <c r="C28" i="66"/>
  <c r="B28" i="66"/>
  <c r="A28" i="66"/>
  <c r="N27" i="66"/>
  <c r="M27" i="66"/>
  <c r="L27" i="66"/>
  <c r="K27" i="66"/>
  <c r="J27" i="66"/>
  <c r="X27" i="66" s="1"/>
  <c r="I27" i="66"/>
  <c r="W27" i="66" s="1"/>
  <c r="H27" i="66"/>
  <c r="V27" i="66" s="1"/>
  <c r="G27" i="66"/>
  <c r="F27" i="66"/>
  <c r="T27" i="66" s="1"/>
  <c r="E27" i="66"/>
  <c r="D27" i="66"/>
  <c r="R27" i="66" s="1"/>
  <c r="C27" i="66"/>
  <c r="B27" i="66"/>
  <c r="A27" i="66"/>
  <c r="N26" i="66"/>
  <c r="M26" i="66"/>
  <c r="L26" i="66"/>
  <c r="K26" i="66"/>
  <c r="J26" i="66"/>
  <c r="X26" i="66" s="1"/>
  <c r="I26" i="66"/>
  <c r="W26" i="66" s="1"/>
  <c r="H26" i="66"/>
  <c r="V26" i="66" s="1"/>
  <c r="G26" i="66"/>
  <c r="F26" i="66"/>
  <c r="T26" i="66" s="1"/>
  <c r="E26" i="66"/>
  <c r="D26" i="66"/>
  <c r="C26" i="66"/>
  <c r="B26" i="66"/>
  <c r="A26" i="66"/>
  <c r="N25" i="66"/>
  <c r="M25" i="66"/>
  <c r="L25" i="66"/>
  <c r="K25" i="66"/>
  <c r="J25" i="66"/>
  <c r="X25" i="66" s="1"/>
  <c r="I25" i="66"/>
  <c r="W25" i="66" s="1"/>
  <c r="H25" i="66"/>
  <c r="V25" i="66" s="1"/>
  <c r="G25" i="66"/>
  <c r="F25" i="66"/>
  <c r="T25" i="66" s="1"/>
  <c r="E25" i="66"/>
  <c r="D25" i="66"/>
  <c r="R25" i="66" s="1"/>
  <c r="C25" i="66"/>
  <c r="B25" i="66"/>
  <c r="A25" i="66"/>
  <c r="N24" i="66"/>
  <c r="M24" i="66"/>
  <c r="L24" i="66"/>
  <c r="K24" i="66"/>
  <c r="Y24" i="66" s="1"/>
  <c r="J24" i="66"/>
  <c r="X24" i="66" s="1"/>
  <c r="I24" i="66"/>
  <c r="W24" i="66" s="1"/>
  <c r="H24" i="66"/>
  <c r="V24" i="66" s="1"/>
  <c r="G24" i="66"/>
  <c r="F24" i="66"/>
  <c r="T24" i="66" s="1"/>
  <c r="E24" i="66"/>
  <c r="D24" i="66"/>
  <c r="R24" i="66" s="1"/>
  <c r="C24" i="66"/>
  <c r="B24" i="66"/>
  <c r="A24" i="66"/>
  <c r="N23" i="66"/>
  <c r="M23" i="66"/>
  <c r="L23" i="66"/>
  <c r="Z23" i="66" s="1"/>
  <c r="K23" i="66"/>
  <c r="J23" i="66"/>
  <c r="X23" i="66" s="1"/>
  <c r="I23" i="66"/>
  <c r="W23" i="66" s="1"/>
  <c r="H23" i="66"/>
  <c r="V23" i="66" s="1"/>
  <c r="G23" i="66"/>
  <c r="F23" i="66"/>
  <c r="E23" i="66"/>
  <c r="D23" i="66"/>
  <c r="R23" i="66" s="1"/>
  <c r="C23" i="66"/>
  <c r="B23" i="66"/>
  <c r="A23" i="66"/>
  <c r="N22" i="66"/>
  <c r="M22" i="66"/>
  <c r="L22" i="66"/>
  <c r="K22" i="66"/>
  <c r="J22" i="66"/>
  <c r="X22" i="66" s="1"/>
  <c r="I22" i="66"/>
  <c r="W22" i="66" s="1"/>
  <c r="H22" i="66"/>
  <c r="V22" i="66" s="1"/>
  <c r="G22" i="66"/>
  <c r="F22" i="66"/>
  <c r="T22" i="66" s="1"/>
  <c r="E22" i="66"/>
  <c r="D22" i="66"/>
  <c r="C22" i="66"/>
  <c r="B22" i="66"/>
  <c r="A22" i="66"/>
  <c r="N21" i="66"/>
  <c r="AO21" i="66" s="1"/>
  <c r="M21" i="66"/>
  <c r="L21" i="66"/>
  <c r="K21" i="66"/>
  <c r="J21" i="66"/>
  <c r="I21" i="66"/>
  <c r="W21" i="66" s="1"/>
  <c r="H21" i="66"/>
  <c r="V21" i="66" s="1"/>
  <c r="G21" i="66"/>
  <c r="F21" i="66"/>
  <c r="T21" i="66" s="1"/>
  <c r="E21" i="66"/>
  <c r="D21" i="66"/>
  <c r="C21" i="66"/>
  <c r="B21" i="66"/>
  <c r="A21" i="66"/>
  <c r="B20" i="66"/>
  <c r="Z189" i="60"/>
  <c r="AA189" i="60"/>
  <c r="AB189" i="60"/>
  <c r="AC189" i="60"/>
  <c r="AD189" i="60"/>
  <c r="AE189" i="60"/>
  <c r="K189" i="60" s="1"/>
  <c r="Z190" i="60"/>
  <c r="AA190" i="60"/>
  <c r="AB190" i="60"/>
  <c r="AC190" i="60"/>
  <c r="AD190" i="60"/>
  <c r="AE190" i="60"/>
  <c r="K190" i="60" s="1"/>
  <c r="Z191" i="60"/>
  <c r="AA191" i="60"/>
  <c r="AB191" i="60"/>
  <c r="AC191" i="60"/>
  <c r="AD191" i="60"/>
  <c r="AE191" i="60"/>
  <c r="K191" i="60" s="1"/>
  <c r="Z192" i="60"/>
  <c r="AA192" i="60"/>
  <c r="AB192" i="60"/>
  <c r="AC192" i="60"/>
  <c r="AD192" i="60"/>
  <c r="AE192" i="60"/>
  <c r="K192" i="60" s="1"/>
  <c r="Z193" i="60"/>
  <c r="AA193" i="60"/>
  <c r="AB193" i="60"/>
  <c r="AC193" i="60"/>
  <c r="AD193" i="60"/>
  <c r="AE193" i="60"/>
  <c r="K193" i="60" s="1"/>
  <c r="Z194" i="60"/>
  <c r="AA194" i="60"/>
  <c r="AB194" i="60"/>
  <c r="AC194" i="60"/>
  <c r="AD194" i="60"/>
  <c r="AE194" i="60"/>
  <c r="K194" i="60" s="1"/>
  <c r="Z195" i="60"/>
  <c r="AA195" i="60"/>
  <c r="AB195" i="60"/>
  <c r="AC195" i="60"/>
  <c r="AD195" i="60"/>
  <c r="AE195" i="60"/>
  <c r="K195" i="60" s="1"/>
  <c r="Z196" i="60"/>
  <c r="AA196" i="60"/>
  <c r="AB196" i="60"/>
  <c r="AC196" i="60"/>
  <c r="AD196" i="60"/>
  <c r="AE196" i="60"/>
  <c r="K196" i="60" s="1"/>
  <c r="Z197" i="60"/>
  <c r="AA197" i="60"/>
  <c r="AB197" i="60"/>
  <c r="AC197" i="60"/>
  <c r="AD197" i="60"/>
  <c r="AE197" i="60"/>
  <c r="K197" i="60" s="1"/>
  <c r="Z198" i="60"/>
  <c r="AA198" i="60"/>
  <c r="AB198" i="60"/>
  <c r="AC198" i="60"/>
  <c r="AD198" i="60"/>
  <c r="AE198" i="60"/>
  <c r="K198" i="60" s="1"/>
  <c r="Z199" i="60"/>
  <c r="AA199" i="60"/>
  <c r="AB199" i="60"/>
  <c r="AC199" i="60"/>
  <c r="AD199" i="60"/>
  <c r="AE199" i="60"/>
  <c r="K199" i="60" s="1"/>
  <c r="Z200" i="60"/>
  <c r="AA200" i="60"/>
  <c r="AB200" i="60"/>
  <c r="AC200" i="60"/>
  <c r="AD200" i="60"/>
  <c r="AE200" i="60"/>
  <c r="K200" i="60" s="1"/>
  <c r="Z201" i="60"/>
  <c r="AA201" i="60"/>
  <c r="AB201" i="60"/>
  <c r="AC201" i="60"/>
  <c r="AD201" i="60"/>
  <c r="AE201" i="60"/>
  <c r="K201" i="60" s="1"/>
  <c r="Z202" i="60"/>
  <c r="AA202" i="60"/>
  <c r="AB202" i="60"/>
  <c r="AC202" i="60"/>
  <c r="AD202" i="60"/>
  <c r="AE202" i="60"/>
  <c r="K202" i="60" s="1"/>
  <c r="Z203" i="60"/>
  <c r="AA203" i="60"/>
  <c r="AB203" i="60"/>
  <c r="AC203" i="60"/>
  <c r="AD203" i="60"/>
  <c r="AE203" i="60"/>
  <c r="K203" i="60" s="1"/>
  <c r="Z204" i="60"/>
  <c r="AA204" i="60"/>
  <c r="AB204" i="60"/>
  <c r="AC204" i="60"/>
  <c r="AD204" i="60"/>
  <c r="AE204" i="60"/>
  <c r="K204" i="60" s="1"/>
  <c r="Z205" i="60"/>
  <c r="AA205" i="60"/>
  <c r="AB205" i="60"/>
  <c r="AC205" i="60"/>
  <c r="AD205" i="60"/>
  <c r="AE205" i="60"/>
  <c r="K205" i="60" s="1"/>
  <c r="Z206" i="60"/>
  <c r="AA206" i="60"/>
  <c r="AB206" i="60"/>
  <c r="AC206" i="60"/>
  <c r="AD206" i="60"/>
  <c r="AE206" i="60"/>
  <c r="K206" i="60" s="1"/>
  <c r="Z207" i="60"/>
  <c r="AA207" i="60"/>
  <c r="AB207" i="60"/>
  <c r="AC207" i="60"/>
  <c r="AD207" i="60"/>
  <c r="AE207" i="60"/>
  <c r="K207" i="60" s="1"/>
  <c r="Z208" i="60"/>
  <c r="AA208" i="60"/>
  <c r="AB208" i="60"/>
  <c r="AC208" i="60"/>
  <c r="AD208" i="60"/>
  <c r="AE208" i="60"/>
  <c r="K208" i="60" s="1"/>
  <c r="Z209" i="60"/>
  <c r="AA209" i="60"/>
  <c r="AB209" i="60"/>
  <c r="AC209" i="60"/>
  <c r="AD209" i="60"/>
  <c r="AE209" i="60"/>
  <c r="K209" i="60" s="1"/>
  <c r="Z210" i="60"/>
  <c r="AA210" i="60"/>
  <c r="AB210" i="60"/>
  <c r="AC210" i="60"/>
  <c r="AD210" i="60"/>
  <c r="AE210" i="60"/>
  <c r="K210" i="60" s="1"/>
  <c r="Z211" i="60"/>
  <c r="AA211" i="60"/>
  <c r="AB211" i="60"/>
  <c r="AC211" i="60"/>
  <c r="AD211" i="60"/>
  <c r="AE211" i="60"/>
  <c r="K211" i="60" s="1"/>
  <c r="Z212" i="60"/>
  <c r="AA212" i="60"/>
  <c r="AB212" i="60"/>
  <c r="AC212" i="60"/>
  <c r="AD212" i="60"/>
  <c r="AE212" i="60"/>
  <c r="K212" i="60" s="1"/>
  <c r="Z213" i="60"/>
  <c r="AA213" i="60"/>
  <c r="AB213" i="60"/>
  <c r="AC213" i="60"/>
  <c r="AD213" i="60"/>
  <c r="AE213" i="60"/>
  <c r="K213" i="60" s="1"/>
  <c r="Z214" i="60"/>
  <c r="AA214" i="60"/>
  <c r="AB214" i="60"/>
  <c r="AC214" i="60"/>
  <c r="AD214" i="60"/>
  <c r="AE214" i="60"/>
  <c r="K214" i="60" s="1"/>
  <c r="Z215" i="60"/>
  <c r="AA215" i="60"/>
  <c r="AB215" i="60"/>
  <c r="AC215" i="60"/>
  <c r="AD215" i="60"/>
  <c r="AE215" i="60"/>
  <c r="K215" i="60" s="1"/>
  <c r="Z216" i="60"/>
  <c r="AA216" i="60"/>
  <c r="AB216" i="60"/>
  <c r="AC216" i="60"/>
  <c r="AD216" i="60"/>
  <c r="AE216" i="60"/>
  <c r="K216" i="60" s="1"/>
  <c r="Z217" i="60"/>
  <c r="AA217" i="60"/>
  <c r="AB217" i="60"/>
  <c r="AC217" i="60"/>
  <c r="AD217" i="60"/>
  <c r="AE217" i="60"/>
  <c r="K217" i="60" s="1"/>
  <c r="Z218" i="60"/>
  <c r="AA218" i="60"/>
  <c r="AB218" i="60"/>
  <c r="AC218" i="60"/>
  <c r="AD218" i="60"/>
  <c r="AE218" i="60"/>
  <c r="K218" i="60" s="1"/>
  <c r="Z219" i="60"/>
  <c r="AA219" i="60"/>
  <c r="AB219" i="60"/>
  <c r="AC219" i="60"/>
  <c r="AD219" i="60"/>
  <c r="AE219" i="60"/>
  <c r="K219" i="60" s="1"/>
  <c r="Z220" i="60"/>
  <c r="AA220" i="60"/>
  <c r="AB220" i="60"/>
  <c r="AC220" i="60"/>
  <c r="AD220" i="60"/>
  <c r="AE220" i="60"/>
  <c r="K220" i="60" s="1"/>
  <c r="Z221" i="60"/>
  <c r="AA221" i="60"/>
  <c r="AB221" i="60"/>
  <c r="AC221" i="60"/>
  <c r="AD221" i="60"/>
  <c r="AE221" i="60"/>
  <c r="K221" i="60" s="1"/>
  <c r="Z222" i="60"/>
  <c r="AA222" i="60"/>
  <c r="AB222" i="60"/>
  <c r="AC222" i="60"/>
  <c r="AD222" i="60"/>
  <c r="AE222" i="60"/>
  <c r="K222" i="60" s="1"/>
  <c r="Z223" i="60"/>
  <c r="AA223" i="60"/>
  <c r="AB223" i="60"/>
  <c r="AC223" i="60"/>
  <c r="AD223" i="60"/>
  <c r="AE223" i="60"/>
  <c r="K223" i="60" s="1"/>
  <c r="Z224" i="60"/>
  <c r="AA224" i="60"/>
  <c r="AB224" i="60"/>
  <c r="AC224" i="60"/>
  <c r="AD224" i="60"/>
  <c r="AE224" i="60"/>
  <c r="K224" i="60" s="1"/>
  <c r="Z225" i="60"/>
  <c r="AA225" i="60"/>
  <c r="AB225" i="60"/>
  <c r="AC225" i="60"/>
  <c r="AD225" i="60"/>
  <c r="AE225" i="60"/>
  <c r="K225" i="60" s="1"/>
  <c r="Z226" i="60"/>
  <c r="AA226" i="60"/>
  <c r="AB226" i="60"/>
  <c r="AC226" i="60"/>
  <c r="AD226" i="60"/>
  <c r="AE226" i="60"/>
  <c r="K226" i="60" s="1"/>
  <c r="Z227" i="60"/>
  <c r="AA227" i="60"/>
  <c r="AB227" i="60"/>
  <c r="AC227" i="60"/>
  <c r="AD227" i="60"/>
  <c r="AE227" i="60"/>
  <c r="K227" i="60" s="1"/>
  <c r="Z228" i="60"/>
  <c r="AA228" i="60"/>
  <c r="AB228" i="60"/>
  <c r="AC228" i="60"/>
  <c r="AD228" i="60"/>
  <c r="AE228" i="60"/>
  <c r="K228" i="60" s="1"/>
  <c r="Z229" i="60"/>
  <c r="AA229" i="60"/>
  <c r="AB229" i="60"/>
  <c r="AC229" i="60"/>
  <c r="AD229" i="60"/>
  <c r="AE229" i="60"/>
  <c r="K229" i="60" s="1"/>
  <c r="Z230" i="60"/>
  <c r="AA230" i="60"/>
  <c r="AB230" i="60"/>
  <c r="AC230" i="60"/>
  <c r="AD230" i="60"/>
  <c r="AE230" i="60"/>
  <c r="K230" i="60" s="1"/>
  <c r="Z231" i="60"/>
  <c r="AA231" i="60"/>
  <c r="AB231" i="60"/>
  <c r="AC231" i="60"/>
  <c r="AD231" i="60"/>
  <c r="AE231" i="60"/>
  <c r="K231" i="60" s="1"/>
  <c r="Z232" i="60"/>
  <c r="AA232" i="60"/>
  <c r="AB232" i="60"/>
  <c r="AC232" i="60"/>
  <c r="AD232" i="60"/>
  <c r="AE232" i="60"/>
  <c r="K232" i="60" s="1"/>
  <c r="Z233" i="60"/>
  <c r="AA233" i="60"/>
  <c r="AB233" i="60"/>
  <c r="AC233" i="60"/>
  <c r="AD233" i="60"/>
  <c r="AE233" i="60"/>
  <c r="K233" i="60" s="1"/>
  <c r="Z234" i="60"/>
  <c r="AA234" i="60"/>
  <c r="AB234" i="60"/>
  <c r="AC234" i="60"/>
  <c r="AD234" i="60"/>
  <c r="AE234" i="60"/>
  <c r="K234" i="60" s="1"/>
  <c r="Z235" i="60"/>
  <c r="AA235" i="60"/>
  <c r="AB235" i="60"/>
  <c r="AC235" i="60"/>
  <c r="AD235" i="60"/>
  <c r="AE235" i="60"/>
  <c r="K235" i="60" s="1"/>
  <c r="Z236" i="60"/>
  <c r="AA236" i="60"/>
  <c r="AB236" i="60"/>
  <c r="AC236" i="60"/>
  <c r="AD236" i="60"/>
  <c r="AE236" i="60"/>
  <c r="K236" i="60" s="1"/>
  <c r="Z237" i="60"/>
  <c r="AA237" i="60"/>
  <c r="AB237" i="60"/>
  <c r="AC237" i="60"/>
  <c r="AD237" i="60"/>
  <c r="AE237" i="60"/>
  <c r="K237" i="60" s="1"/>
  <c r="Z238" i="60"/>
  <c r="AA238" i="60"/>
  <c r="AB238" i="60"/>
  <c r="AC238" i="60"/>
  <c r="AD238" i="60"/>
  <c r="AE238" i="60"/>
  <c r="K238" i="60" s="1"/>
  <c r="Z239" i="60"/>
  <c r="AA239" i="60"/>
  <c r="AB239" i="60"/>
  <c r="AC239" i="60"/>
  <c r="AD239" i="60"/>
  <c r="AE239" i="60"/>
  <c r="K239" i="60" s="1"/>
  <c r="Z240" i="60"/>
  <c r="AA240" i="60"/>
  <c r="AB240" i="60"/>
  <c r="AC240" i="60"/>
  <c r="AD240" i="60"/>
  <c r="AE240" i="60"/>
  <c r="K240" i="60" s="1"/>
  <c r="Z241" i="60"/>
  <c r="AA241" i="60"/>
  <c r="AB241" i="60"/>
  <c r="AC241" i="60"/>
  <c r="AD241" i="60"/>
  <c r="AE241" i="60"/>
  <c r="K241" i="60" s="1"/>
  <c r="Z242" i="60"/>
  <c r="AA242" i="60"/>
  <c r="AB242" i="60"/>
  <c r="AC242" i="60"/>
  <c r="AD242" i="60"/>
  <c r="AE242" i="60"/>
  <c r="K242" i="60" s="1"/>
  <c r="Z243" i="60"/>
  <c r="AA243" i="60"/>
  <c r="AB243" i="60"/>
  <c r="AC243" i="60"/>
  <c r="AD243" i="60"/>
  <c r="AE243" i="60"/>
  <c r="K243" i="60" s="1"/>
  <c r="Z244" i="60"/>
  <c r="AA244" i="60"/>
  <c r="AB244" i="60"/>
  <c r="AC244" i="60"/>
  <c r="AD244" i="60"/>
  <c r="AE244" i="60"/>
  <c r="K244" i="60" s="1"/>
  <c r="Z245" i="60"/>
  <c r="AA245" i="60"/>
  <c r="AB245" i="60"/>
  <c r="AC245" i="60"/>
  <c r="AD245" i="60"/>
  <c r="AE245" i="60"/>
  <c r="K245" i="60" s="1"/>
  <c r="Z246" i="60"/>
  <c r="AA246" i="60"/>
  <c r="AB246" i="60"/>
  <c r="AC246" i="60"/>
  <c r="AD246" i="60"/>
  <c r="AE246" i="60"/>
  <c r="K246" i="60" s="1"/>
  <c r="Z247" i="60"/>
  <c r="AA247" i="60"/>
  <c r="AB247" i="60"/>
  <c r="AC247" i="60"/>
  <c r="AD247" i="60"/>
  <c r="AE247" i="60"/>
  <c r="K247" i="60" s="1"/>
  <c r="Z248" i="60"/>
  <c r="AA248" i="60"/>
  <c r="AB248" i="60"/>
  <c r="AC248" i="60"/>
  <c r="AD248" i="60"/>
  <c r="AE248" i="60"/>
  <c r="K248" i="60" s="1"/>
  <c r="Z249" i="60"/>
  <c r="AA249" i="60"/>
  <c r="AB249" i="60"/>
  <c r="AC249" i="60"/>
  <c r="AD249" i="60"/>
  <c r="AE249" i="60"/>
  <c r="K249" i="60" s="1"/>
  <c r="Z250" i="60"/>
  <c r="AA250" i="60"/>
  <c r="AB250" i="60"/>
  <c r="AC250" i="60"/>
  <c r="AD250" i="60"/>
  <c r="AE250" i="60"/>
  <c r="K250" i="60" s="1"/>
  <c r="Z251" i="60"/>
  <c r="AA251" i="60"/>
  <c r="AB251" i="60"/>
  <c r="AC251" i="60"/>
  <c r="AD251" i="60"/>
  <c r="AE251" i="60"/>
  <c r="K251" i="60" s="1"/>
  <c r="Z252" i="60"/>
  <c r="AA252" i="60"/>
  <c r="AB252" i="60"/>
  <c r="AC252" i="60"/>
  <c r="AD252" i="60"/>
  <c r="AE252" i="60"/>
  <c r="K252" i="60" s="1"/>
  <c r="Z253" i="60"/>
  <c r="AA253" i="60"/>
  <c r="AB253" i="60"/>
  <c r="AC253" i="60"/>
  <c r="AD253" i="60"/>
  <c r="AE253" i="60"/>
  <c r="K253" i="60" s="1"/>
  <c r="Z254" i="60"/>
  <c r="AA254" i="60"/>
  <c r="AB254" i="60"/>
  <c r="AC254" i="60"/>
  <c r="AD254" i="60"/>
  <c r="AE254" i="60"/>
  <c r="K254" i="60" s="1"/>
  <c r="Z255" i="60"/>
  <c r="AA255" i="60"/>
  <c r="AB255" i="60"/>
  <c r="AC255" i="60"/>
  <c r="AD255" i="60"/>
  <c r="AE255" i="60"/>
  <c r="K255" i="60" s="1"/>
  <c r="Z256" i="60"/>
  <c r="AA256" i="60"/>
  <c r="AB256" i="60"/>
  <c r="AC256" i="60"/>
  <c r="AD256" i="60"/>
  <c r="AE256" i="60"/>
  <c r="K256" i="60" s="1"/>
  <c r="Z257" i="60"/>
  <c r="AA257" i="60"/>
  <c r="AB257" i="60"/>
  <c r="AC257" i="60"/>
  <c r="AD257" i="60"/>
  <c r="AE257" i="60"/>
  <c r="K257" i="60" s="1"/>
  <c r="Z258" i="60"/>
  <c r="AA258" i="60"/>
  <c r="AB258" i="60"/>
  <c r="AC258" i="60"/>
  <c r="AD258" i="60"/>
  <c r="AE258" i="60"/>
  <c r="K258" i="60" s="1"/>
  <c r="Z259" i="60"/>
  <c r="AA259" i="60"/>
  <c r="AB259" i="60"/>
  <c r="AC259" i="60"/>
  <c r="AD259" i="60"/>
  <c r="AE259" i="60"/>
  <c r="K259" i="60" s="1"/>
  <c r="Z260" i="60"/>
  <c r="AA260" i="60"/>
  <c r="AB260" i="60"/>
  <c r="AC260" i="60"/>
  <c r="AD260" i="60"/>
  <c r="AE260" i="60"/>
  <c r="K260" i="60" s="1"/>
  <c r="Z261" i="60"/>
  <c r="AA261" i="60"/>
  <c r="AB261" i="60"/>
  <c r="AC261" i="60"/>
  <c r="AD261" i="60"/>
  <c r="AE261" i="60"/>
  <c r="K261" i="60" s="1"/>
  <c r="Z262" i="60"/>
  <c r="AA262" i="60"/>
  <c r="AB262" i="60"/>
  <c r="AC262" i="60"/>
  <c r="AD262" i="60"/>
  <c r="AE262" i="60"/>
  <c r="K262" i="60" s="1"/>
  <c r="Z263" i="60"/>
  <c r="AA263" i="60"/>
  <c r="AB263" i="60"/>
  <c r="AC263" i="60"/>
  <c r="AD263" i="60"/>
  <c r="AE263" i="60"/>
  <c r="K263" i="60" s="1"/>
  <c r="Z264" i="60"/>
  <c r="AA264" i="60"/>
  <c r="AB264" i="60"/>
  <c r="AC264" i="60"/>
  <c r="AD264" i="60"/>
  <c r="AE264" i="60"/>
  <c r="K264" i="60" s="1"/>
  <c r="Z265" i="60"/>
  <c r="AA265" i="60"/>
  <c r="AB265" i="60"/>
  <c r="AC265" i="60"/>
  <c r="AD265" i="60"/>
  <c r="AE265" i="60"/>
  <c r="K265" i="60" s="1"/>
  <c r="Z266" i="60"/>
  <c r="AA266" i="60"/>
  <c r="AB266" i="60"/>
  <c r="AC266" i="60"/>
  <c r="AD266" i="60"/>
  <c r="AE266" i="60"/>
  <c r="K266" i="60" s="1"/>
  <c r="Z267" i="60"/>
  <c r="AA267" i="60"/>
  <c r="AB267" i="60"/>
  <c r="AC267" i="60"/>
  <c r="AD267" i="60"/>
  <c r="AE267" i="60"/>
  <c r="K267" i="60" s="1"/>
  <c r="Z268" i="60"/>
  <c r="AA268" i="60"/>
  <c r="AB268" i="60"/>
  <c r="AC268" i="60"/>
  <c r="AD268" i="60"/>
  <c r="AE268" i="60"/>
  <c r="K268" i="60" s="1"/>
  <c r="Z269" i="60"/>
  <c r="AA269" i="60"/>
  <c r="AB269" i="60"/>
  <c r="AC269" i="60"/>
  <c r="AD269" i="60"/>
  <c r="AE269" i="60"/>
  <c r="K269" i="60" s="1"/>
  <c r="Z270" i="60"/>
  <c r="AA270" i="60"/>
  <c r="AB270" i="60"/>
  <c r="AC270" i="60"/>
  <c r="AD270" i="60"/>
  <c r="AE270" i="60"/>
  <c r="K270" i="60" s="1"/>
  <c r="Z271" i="60"/>
  <c r="AA271" i="60"/>
  <c r="AB271" i="60"/>
  <c r="AC271" i="60"/>
  <c r="AD271" i="60"/>
  <c r="AE271" i="60"/>
  <c r="K271" i="60" s="1"/>
  <c r="Z272" i="60"/>
  <c r="AA272" i="60"/>
  <c r="AB272" i="60"/>
  <c r="AC272" i="60"/>
  <c r="AD272" i="60"/>
  <c r="AE272" i="60"/>
  <c r="K272" i="60" s="1"/>
  <c r="Z273" i="60"/>
  <c r="AA273" i="60"/>
  <c r="AB273" i="60"/>
  <c r="AC273" i="60"/>
  <c r="AD273" i="60"/>
  <c r="AE273" i="60"/>
  <c r="K273" i="60" s="1"/>
  <c r="Z274" i="60"/>
  <c r="AA274" i="60"/>
  <c r="AB274" i="60"/>
  <c r="AC274" i="60"/>
  <c r="AD274" i="60"/>
  <c r="AE274" i="60"/>
  <c r="K274" i="60" s="1"/>
  <c r="Z275" i="60"/>
  <c r="AA275" i="60"/>
  <c r="AB275" i="60"/>
  <c r="AC275" i="60"/>
  <c r="AD275" i="60"/>
  <c r="AE275" i="60"/>
  <c r="K275" i="60" s="1"/>
  <c r="Z276" i="60"/>
  <c r="AA276" i="60"/>
  <c r="AB276" i="60"/>
  <c r="AC276" i="60"/>
  <c r="AD276" i="60"/>
  <c r="AE276" i="60"/>
  <c r="K276" i="60" s="1"/>
  <c r="Z277" i="60"/>
  <c r="AA277" i="60"/>
  <c r="AB277" i="60"/>
  <c r="AC277" i="60"/>
  <c r="AD277" i="60"/>
  <c r="AE277" i="60"/>
  <c r="K277" i="60" s="1"/>
  <c r="Z278" i="60"/>
  <c r="AA278" i="60"/>
  <c r="AB278" i="60"/>
  <c r="AC278" i="60"/>
  <c r="AD278" i="60"/>
  <c r="AE278" i="60"/>
  <c r="K278" i="60" s="1"/>
  <c r="Z279" i="60"/>
  <c r="AA279" i="60"/>
  <c r="AB279" i="60"/>
  <c r="AC279" i="60"/>
  <c r="AD279" i="60"/>
  <c r="AE279" i="60"/>
  <c r="K279" i="60" s="1"/>
  <c r="Z280" i="60"/>
  <c r="AA280" i="60"/>
  <c r="AB280" i="60"/>
  <c r="AC280" i="60"/>
  <c r="AD280" i="60"/>
  <c r="AE280" i="60"/>
  <c r="K280" i="60" s="1"/>
  <c r="Z281" i="60"/>
  <c r="AA281" i="60"/>
  <c r="AB281" i="60"/>
  <c r="AC281" i="60"/>
  <c r="AD281" i="60"/>
  <c r="AE281" i="60"/>
  <c r="K281" i="60" s="1"/>
  <c r="Z282" i="60"/>
  <c r="AA282" i="60"/>
  <c r="AB282" i="60"/>
  <c r="AC282" i="60"/>
  <c r="AD282" i="60"/>
  <c r="AE282" i="60"/>
  <c r="K282" i="60" s="1"/>
  <c r="Z292" i="60"/>
  <c r="AA292" i="60"/>
  <c r="AB292" i="60"/>
  <c r="AC292" i="60"/>
  <c r="AD292" i="60"/>
  <c r="AE292" i="60"/>
  <c r="K292" i="60" s="1"/>
  <c r="Z293" i="60"/>
  <c r="AA293" i="60"/>
  <c r="AB293" i="60"/>
  <c r="AC293" i="60"/>
  <c r="AD293" i="60"/>
  <c r="AE293" i="60"/>
  <c r="K293" i="60" s="1"/>
  <c r="Z294" i="60"/>
  <c r="AA294" i="60"/>
  <c r="AB294" i="60"/>
  <c r="AC294" i="60"/>
  <c r="AD294" i="60"/>
  <c r="AE294" i="60"/>
  <c r="K294" i="60" s="1"/>
  <c r="Z295" i="60"/>
  <c r="AA295" i="60"/>
  <c r="AB295" i="60"/>
  <c r="AC295" i="60"/>
  <c r="AD295" i="60"/>
  <c r="AE295" i="60"/>
  <c r="K295" i="60" s="1"/>
  <c r="Z296" i="60"/>
  <c r="AA296" i="60"/>
  <c r="AB296" i="60"/>
  <c r="AC296" i="60"/>
  <c r="AD296" i="60"/>
  <c r="AE296" i="60"/>
  <c r="K296" i="60" s="1"/>
  <c r="Z297" i="60"/>
  <c r="AA297" i="60"/>
  <c r="AB297" i="60"/>
  <c r="AC297" i="60"/>
  <c r="AD297" i="60"/>
  <c r="AE297" i="60"/>
  <c r="K297" i="60" s="1"/>
  <c r="Z298" i="60"/>
  <c r="AA298" i="60"/>
  <c r="AB298" i="60"/>
  <c r="AC298" i="60"/>
  <c r="AD298" i="60"/>
  <c r="AE298" i="60"/>
  <c r="K298" i="60" s="1"/>
  <c r="Z299" i="60"/>
  <c r="AA299" i="60"/>
  <c r="AB299" i="60"/>
  <c r="AC299" i="60"/>
  <c r="AD299" i="60"/>
  <c r="AE299" i="60"/>
  <c r="K299" i="60" s="1"/>
  <c r="Z300" i="60"/>
  <c r="AA300" i="60"/>
  <c r="AB300" i="60"/>
  <c r="AC300" i="60"/>
  <c r="AD300" i="60"/>
  <c r="AE300" i="60"/>
  <c r="K300" i="60" s="1"/>
  <c r="Z301" i="60"/>
  <c r="AA301" i="60"/>
  <c r="AB301" i="60"/>
  <c r="AC301" i="60"/>
  <c r="AD301" i="60"/>
  <c r="AE301" i="60"/>
  <c r="K301" i="60" s="1"/>
  <c r="Z302" i="60"/>
  <c r="AA302" i="60"/>
  <c r="AB302" i="60"/>
  <c r="AC302" i="60"/>
  <c r="AD302" i="60"/>
  <c r="AE302" i="60"/>
  <c r="K302" i="60" s="1"/>
  <c r="Z303" i="60"/>
  <c r="AA303" i="60"/>
  <c r="AB303" i="60"/>
  <c r="AC303" i="60"/>
  <c r="AD303" i="60"/>
  <c r="AE303" i="60"/>
  <c r="K303" i="60" s="1"/>
  <c r="Z304" i="60"/>
  <c r="AA304" i="60"/>
  <c r="AB304" i="60"/>
  <c r="AC304" i="60"/>
  <c r="AD304" i="60"/>
  <c r="AE304" i="60"/>
  <c r="K304" i="60" s="1"/>
  <c r="Z305" i="60"/>
  <c r="AA305" i="60"/>
  <c r="AB305" i="60"/>
  <c r="AC305" i="60"/>
  <c r="AD305" i="60"/>
  <c r="AE305" i="60"/>
  <c r="K305" i="60" s="1"/>
  <c r="Z306" i="60"/>
  <c r="AA306" i="60"/>
  <c r="AB306" i="60"/>
  <c r="AC306" i="60"/>
  <c r="AD306" i="60"/>
  <c r="AE306" i="60"/>
  <c r="K306" i="60" s="1"/>
  <c r="Z307" i="60"/>
  <c r="AA307" i="60"/>
  <c r="AB307" i="60"/>
  <c r="AC307" i="60"/>
  <c r="AD307" i="60"/>
  <c r="AE307" i="60"/>
  <c r="K307" i="60" s="1"/>
  <c r="Z308" i="60"/>
  <c r="AA308" i="60"/>
  <c r="AB308" i="60"/>
  <c r="AC308" i="60"/>
  <c r="AD308" i="60"/>
  <c r="AE308" i="60"/>
  <c r="K308" i="60" s="1"/>
  <c r="Z309" i="60"/>
  <c r="AA309" i="60"/>
  <c r="AB309" i="60"/>
  <c r="AC309" i="60"/>
  <c r="AD309" i="60"/>
  <c r="AE309" i="60"/>
  <c r="K309" i="60" s="1"/>
  <c r="Z310" i="60"/>
  <c r="AA310" i="60"/>
  <c r="AB310" i="60"/>
  <c r="AC310" i="60"/>
  <c r="AD310" i="60"/>
  <c r="AE310" i="60"/>
  <c r="K310" i="60" s="1"/>
  <c r="Z311" i="60"/>
  <c r="AA311" i="60"/>
  <c r="AB311" i="60"/>
  <c r="AC311" i="60"/>
  <c r="AD311" i="60"/>
  <c r="AE311" i="60"/>
  <c r="K311" i="60" s="1"/>
  <c r="Z312" i="60"/>
  <c r="AA312" i="60"/>
  <c r="AB312" i="60"/>
  <c r="AC312" i="60"/>
  <c r="AD312" i="60"/>
  <c r="AE312" i="60"/>
  <c r="K312" i="60" s="1"/>
  <c r="Z313" i="60"/>
  <c r="AA313" i="60"/>
  <c r="AB313" i="60"/>
  <c r="AC313" i="60"/>
  <c r="AD313" i="60"/>
  <c r="AE313" i="60"/>
  <c r="K313" i="60" s="1"/>
  <c r="Z314" i="60"/>
  <c r="AA314" i="60"/>
  <c r="AB314" i="60"/>
  <c r="AC314" i="60"/>
  <c r="AD314" i="60"/>
  <c r="AE314" i="60"/>
  <c r="K314" i="60" s="1"/>
  <c r="Z315" i="60"/>
  <c r="AA315" i="60"/>
  <c r="AB315" i="60"/>
  <c r="AC315" i="60"/>
  <c r="AD315" i="60"/>
  <c r="AE315" i="60"/>
  <c r="K315" i="60" s="1"/>
  <c r="Z316" i="60"/>
  <c r="AA316" i="60"/>
  <c r="AB316" i="60"/>
  <c r="AC316" i="60"/>
  <c r="AD316" i="60"/>
  <c r="AE316" i="60"/>
  <c r="K316" i="60" s="1"/>
  <c r="Z317" i="60"/>
  <c r="AA317" i="60"/>
  <c r="AB317" i="60"/>
  <c r="AC317" i="60"/>
  <c r="AD317" i="60"/>
  <c r="AE317" i="60"/>
  <c r="K317" i="60" s="1"/>
  <c r="Z319" i="60"/>
  <c r="AA319" i="60"/>
  <c r="AB319" i="60"/>
  <c r="AC319" i="60"/>
  <c r="AD319" i="60"/>
  <c r="AE319" i="60"/>
  <c r="K319" i="60" s="1"/>
  <c r="Z320" i="60"/>
  <c r="AA320" i="60"/>
  <c r="AB320" i="60"/>
  <c r="AC320" i="60"/>
  <c r="AD320" i="60"/>
  <c r="AE320" i="60"/>
  <c r="K320" i="60" s="1"/>
  <c r="Z321" i="60"/>
  <c r="AA321" i="60"/>
  <c r="AB321" i="60"/>
  <c r="AC321" i="60"/>
  <c r="AD321" i="60"/>
  <c r="AE321" i="60"/>
  <c r="K321" i="60" s="1"/>
  <c r="Z322" i="60"/>
  <c r="AA322" i="60"/>
  <c r="AB322" i="60"/>
  <c r="AC322" i="60"/>
  <c r="AD322" i="60"/>
  <c r="AE322" i="60"/>
  <c r="K322" i="60" s="1"/>
  <c r="Z323" i="60"/>
  <c r="AA323" i="60"/>
  <c r="AB323" i="60"/>
  <c r="AC323" i="60"/>
  <c r="AD323" i="60"/>
  <c r="AE323" i="60"/>
  <c r="K323" i="60" s="1"/>
  <c r="Z324" i="60"/>
  <c r="AA324" i="60"/>
  <c r="AB324" i="60"/>
  <c r="AC324" i="60"/>
  <c r="AD324" i="60"/>
  <c r="AE324" i="60"/>
  <c r="K324" i="60" s="1"/>
  <c r="Z325" i="60"/>
  <c r="AA325" i="60"/>
  <c r="AB325" i="60"/>
  <c r="AC325" i="60"/>
  <c r="AD325" i="60"/>
  <c r="AE325" i="60"/>
  <c r="K325" i="60" s="1"/>
  <c r="Z326" i="60"/>
  <c r="AA326" i="60"/>
  <c r="AB326" i="60"/>
  <c r="AC326" i="60"/>
  <c r="AD326" i="60"/>
  <c r="AE326" i="60"/>
  <c r="K326" i="60" s="1"/>
  <c r="Z327" i="60"/>
  <c r="AA327" i="60"/>
  <c r="AB327" i="60"/>
  <c r="AC327" i="60"/>
  <c r="AD327" i="60"/>
  <c r="AE327" i="60"/>
  <c r="K327" i="60" s="1"/>
  <c r="Z328" i="60"/>
  <c r="AA328" i="60"/>
  <c r="AB328" i="60"/>
  <c r="AC328" i="60"/>
  <c r="AD328" i="60"/>
  <c r="AE328" i="60"/>
  <c r="K328" i="60" s="1"/>
  <c r="Z329" i="60"/>
  <c r="AA329" i="60"/>
  <c r="AB329" i="60"/>
  <c r="AC329" i="60"/>
  <c r="AD329" i="60"/>
  <c r="AE329" i="60"/>
  <c r="K329" i="60" s="1"/>
  <c r="Z330" i="60"/>
  <c r="AA330" i="60"/>
  <c r="AB330" i="60"/>
  <c r="AC330" i="60"/>
  <c r="AD330" i="60"/>
  <c r="AE330" i="60"/>
  <c r="K330" i="60" s="1"/>
  <c r="Z331" i="60"/>
  <c r="AA331" i="60"/>
  <c r="AB331" i="60"/>
  <c r="AC331" i="60"/>
  <c r="AD331" i="60"/>
  <c r="AE331" i="60"/>
  <c r="K331" i="60" s="1"/>
  <c r="Z332" i="60"/>
  <c r="AA332" i="60"/>
  <c r="AB332" i="60"/>
  <c r="AC332" i="60"/>
  <c r="AD332" i="60"/>
  <c r="AE332" i="60"/>
  <c r="K332" i="60" s="1"/>
  <c r="Z333" i="60"/>
  <c r="AA333" i="60"/>
  <c r="AB333" i="60"/>
  <c r="AC333" i="60"/>
  <c r="AD333" i="60"/>
  <c r="AE333" i="60"/>
  <c r="K333" i="60" s="1"/>
  <c r="Z334" i="60"/>
  <c r="AA334" i="60"/>
  <c r="AB334" i="60"/>
  <c r="AC334" i="60"/>
  <c r="AD334" i="60"/>
  <c r="AE334" i="60"/>
  <c r="K334" i="60" s="1"/>
  <c r="Z335" i="60"/>
  <c r="AA335" i="60"/>
  <c r="AB335" i="60"/>
  <c r="AC335" i="60"/>
  <c r="AD335" i="60"/>
  <c r="AE335" i="60"/>
  <c r="K335" i="60" s="1"/>
  <c r="Z336" i="60"/>
  <c r="AA336" i="60"/>
  <c r="AB336" i="60"/>
  <c r="AC336" i="60"/>
  <c r="AD336" i="60"/>
  <c r="AE336" i="60"/>
  <c r="K336" i="60" s="1"/>
  <c r="Z337" i="60"/>
  <c r="AA337" i="60"/>
  <c r="AB337" i="60"/>
  <c r="AC337" i="60"/>
  <c r="AD337" i="60"/>
  <c r="AE337" i="60"/>
  <c r="K337" i="60" s="1"/>
  <c r="Z338" i="60"/>
  <c r="AA338" i="60"/>
  <c r="AB338" i="60"/>
  <c r="AC338" i="60"/>
  <c r="AD338" i="60"/>
  <c r="AE338" i="60"/>
  <c r="K338" i="60" s="1"/>
  <c r="Z339" i="60"/>
  <c r="AA339" i="60"/>
  <c r="AB339" i="60"/>
  <c r="AC339" i="60"/>
  <c r="AD339" i="60"/>
  <c r="AE339" i="60"/>
  <c r="K339" i="60" s="1"/>
  <c r="Z340" i="60"/>
  <c r="AA340" i="60"/>
  <c r="AB340" i="60"/>
  <c r="AC340" i="60"/>
  <c r="AD340" i="60"/>
  <c r="AE340" i="60"/>
  <c r="K340" i="60" s="1"/>
  <c r="Z341" i="60"/>
  <c r="AA341" i="60"/>
  <c r="AB341" i="60"/>
  <c r="AC341" i="60"/>
  <c r="AD341" i="60"/>
  <c r="AE341" i="60"/>
  <c r="K341" i="60" s="1"/>
  <c r="Z342" i="60"/>
  <c r="AA342" i="60"/>
  <c r="AB342" i="60"/>
  <c r="AC342" i="60"/>
  <c r="AD342" i="60"/>
  <c r="AE342" i="60"/>
  <c r="K342" i="60" s="1"/>
  <c r="Z343" i="60"/>
  <c r="AA343" i="60"/>
  <c r="AB343" i="60"/>
  <c r="AC343" i="60"/>
  <c r="AD343" i="60"/>
  <c r="AE343" i="60"/>
  <c r="K343" i="60" s="1"/>
  <c r="Z344" i="60"/>
  <c r="AA344" i="60"/>
  <c r="AB344" i="60"/>
  <c r="AC344" i="60"/>
  <c r="AD344" i="60"/>
  <c r="AE344" i="60"/>
  <c r="K344" i="60" s="1"/>
  <c r="Z345" i="60"/>
  <c r="AA345" i="60"/>
  <c r="AB345" i="60"/>
  <c r="AC345" i="60"/>
  <c r="AD345" i="60"/>
  <c r="AE345" i="60"/>
  <c r="K345" i="60" s="1"/>
  <c r="Z346" i="60"/>
  <c r="AA346" i="60"/>
  <c r="AB346" i="60"/>
  <c r="AC346" i="60"/>
  <c r="AD346" i="60"/>
  <c r="AE346" i="60"/>
  <c r="K346" i="60" s="1"/>
  <c r="Z347" i="60"/>
  <c r="AA347" i="60"/>
  <c r="AB347" i="60"/>
  <c r="AC347" i="60"/>
  <c r="AD347" i="60"/>
  <c r="AE347" i="60"/>
  <c r="K347" i="60" s="1"/>
  <c r="Z348" i="60"/>
  <c r="AA348" i="60"/>
  <c r="AB348" i="60"/>
  <c r="AC348" i="60"/>
  <c r="AD348" i="60"/>
  <c r="AE348" i="60"/>
  <c r="K348" i="60" s="1"/>
  <c r="Z349" i="60"/>
  <c r="AA349" i="60"/>
  <c r="AB349" i="60"/>
  <c r="AC349" i="60"/>
  <c r="AD349" i="60"/>
  <c r="AE349" i="60"/>
  <c r="K349" i="60" s="1"/>
  <c r="Z350" i="60"/>
  <c r="AA350" i="60"/>
  <c r="AB350" i="60"/>
  <c r="AC350" i="60"/>
  <c r="AD350" i="60"/>
  <c r="AE350" i="60"/>
  <c r="K350" i="60" s="1"/>
  <c r="Z351" i="60"/>
  <c r="AA351" i="60"/>
  <c r="AB351" i="60"/>
  <c r="AC351" i="60"/>
  <c r="AD351" i="60"/>
  <c r="AE351" i="60"/>
  <c r="K351" i="60" s="1"/>
  <c r="Z352" i="60"/>
  <c r="AA352" i="60"/>
  <c r="AB352" i="60"/>
  <c r="AC352" i="60"/>
  <c r="AD352" i="60"/>
  <c r="AE352" i="60"/>
  <c r="K352" i="60" s="1"/>
  <c r="Z353" i="60"/>
  <c r="AA353" i="60"/>
  <c r="AB353" i="60"/>
  <c r="AC353" i="60"/>
  <c r="AD353" i="60"/>
  <c r="AE353" i="60"/>
  <c r="K353" i="60" s="1"/>
  <c r="Z354" i="60"/>
  <c r="AA354" i="60"/>
  <c r="AB354" i="60"/>
  <c r="AC354" i="60"/>
  <c r="AD354" i="60"/>
  <c r="AE354" i="60"/>
  <c r="K354" i="60" s="1"/>
  <c r="Z355" i="60"/>
  <c r="AA355" i="60"/>
  <c r="AB355" i="60"/>
  <c r="AC355" i="60"/>
  <c r="AD355" i="60"/>
  <c r="AE355" i="60"/>
  <c r="K355" i="60" s="1"/>
  <c r="Z356" i="60"/>
  <c r="AA356" i="60"/>
  <c r="AB356" i="60"/>
  <c r="AC356" i="60"/>
  <c r="AD356" i="60"/>
  <c r="AE356" i="60"/>
  <c r="K356" i="60" s="1"/>
  <c r="Z357" i="60"/>
  <c r="AA357" i="60"/>
  <c r="AB357" i="60"/>
  <c r="AC357" i="60"/>
  <c r="AD357" i="60"/>
  <c r="AE357" i="60"/>
  <c r="K357" i="60" s="1"/>
  <c r="Z358" i="60"/>
  <c r="AA358" i="60"/>
  <c r="AB358" i="60"/>
  <c r="AC358" i="60"/>
  <c r="AD358" i="60"/>
  <c r="AE358" i="60"/>
  <c r="K358" i="60" s="1"/>
  <c r="Z359" i="60"/>
  <c r="AA359" i="60"/>
  <c r="AB359" i="60"/>
  <c r="AC359" i="60"/>
  <c r="AD359" i="60"/>
  <c r="AE359" i="60"/>
  <c r="K359" i="60" s="1"/>
  <c r="Z360" i="60"/>
  <c r="AA360" i="60"/>
  <c r="AB360" i="60"/>
  <c r="AC360" i="60"/>
  <c r="AD360" i="60"/>
  <c r="AE360" i="60"/>
  <c r="K360" i="60" s="1"/>
  <c r="Z361" i="60"/>
  <c r="AA361" i="60"/>
  <c r="AB361" i="60"/>
  <c r="AC361" i="60"/>
  <c r="AD361" i="60"/>
  <c r="AE361" i="60"/>
  <c r="K361" i="60" s="1"/>
  <c r="Z362" i="60"/>
  <c r="AA362" i="60"/>
  <c r="AB362" i="60"/>
  <c r="AC362" i="60"/>
  <c r="AD362" i="60"/>
  <c r="AE362" i="60"/>
  <c r="K362" i="60" s="1"/>
  <c r="Z363" i="60"/>
  <c r="AA363" i="60"/>
  <c r="AB363" i="60"/>
  <c r="AC363" i="60"/>
  <c r="AD363" i="60"/>
  <c r="AE363" i="60"/>
  <c r="K363" i="60" s="1"/>
  <c r="Z364" i="60"/>
  <c r="AA364" i="60"/>
  <c r="AB364" i="60"/>
  <c r="AC364" i="60"/>
  <c r="AD364" i="60"/>
  <c r="AE364" i="60"/>
  <c r="K364" i="60" s="1"/>
  <c r="Z365" i="60"/>
  <c r="AA365" i="60"/>
  <c r="AB365" i="60"/>
  <c r="AC365" i="60"/>
  <c r="AD365" i="60"/>
  <c r="AE365" i="60"/>
  <c r="K365" i="60" s="1"/>
  <c r="Z366" i="60"/>
  <c r="AA366" i="60"/>
  <c r="AB366" i="60"/>
  <c r="AC366" i="60"/>
  <c r="AD366" i="60"/>
  <c r="AE366" i="60"/>
  <c r="K366" i="60" s="1"/>
  <c r="Z367" i="60"/>
  <c r="AA367" i="60"/>
  <c r="AB367" i="60"/>
  <c r="AC367" i="60"/>
  <c r="AD367" i="60"/>
  <c r="AE367" i="60"/>
  <c r="K367" i="60" s="1"/>
  <c r="Z368" i="60"/>
  <c r="AA368" i="60"/>
  <c r="AB368" i="60"/>
  <c r="AC368" i="60"/>
  <c r="AD368" i="60"/>
  <c r="AE368" i="60"/>
  <c r="K368" i="60" s="1"/>
  <c r="Z369" i="60"/>
  <c r="AA369" i="60"/>
  <c r="AB369" i="60"/>
  <c r="AC369" i="60"/>
  <c r="AD369" i="60"/>
  <c r="AE369" i="60"/>
  <c r="K369" i="60" s="1"/>
  <c r="Z370" i="60"/>
  <c r="AA370" i="60"/>
  <c r="AB370" i="60"/>
  <c r="AC370" i="60"/>
  <c r="AD370" i="60"/>
  <c r="AE370" i="60"/>
  <c r="K370" i="60" s="1"/>
  <c r="Z371" i="60"/>
  <c r="AA371" i="60"/>
  <c r="AB371" i="60"/>
  <c r="AC371" i="60"/>
  <c r="AD371" i="60"/>
  <c r="AE371" i="60"/>
  <c r="K371" i="60" s="1"/>
  <c r="Z372" i="60"/>
  <c r="AA372" i="60"/>
  <c r="AB372" i="60"/>
  <c r="AC372" i="60"/>
  <c r="AD372" i="60"/>
  <c r="AE372" i="60"/>
  <c r="K372" i="60" s="1"/>
  <c r="Z373" i="60"/>
  <c r="AA373" i="60"/>
  <c r="AB373" i="60"/>
  <c r="AC373" i="60"/>
  <c r="AD373" i="60"/>
  <c r="AE373" i="60"/>
  <c r="K373" i="60" s="1"/>
  <c r="Z374" i="60"/>
  <c r="AA374" i="60"/>
  <c r="AB374" i="60"/>
  <c r="AC374" i="60"/>
  <c r="AD374" i="60"/>
  <c r="AE374" i="60"/>
  <c r="K374" i="60" s="1"/>
  <c r="Z375" i="60"/>
  <c r="AA375" i="60"/>
  <c r="AB375" i="60"/>
  <c r="AC375" i="60"/>
  <c r="AD375" i="60"/>
  <c r="AE375" i="60"/>
  <c r="K375" i="60" s="1"/>
  <c r="Z376" i="60"/>
  <c r="AA376" i="60"/>
  <c r="AB376" i="60"/>
  <c r="AC376" i="60"/>
  <c r="AD376" i="60"/>
  <c r="AE376" i="60"/>
  <c r="K376" i="60" s="1"/>
  <c r="Z377" i="60"/>
  <c r="AA377" i="60"/>
  <c r="AB377" i="60"/>
  <c r="AC377" i="60"/>
  <c r="AD377" i="60"/>
  <c r="AE377" i="60"/>
  <c r="K377" i="60" s="1"/>
  <c r="Z378" i="60"/>
  <c r="AA378" i="60"/>
  <c r="AB378" i="60"/>
  <c r="AC378" i="60"/>
  <c r="AD378" i="60"/>
  <c r="AE378" i="60"/>
  <c r="K378" i="60" s="1"/>
  <c r="Z379" i="60"/>
  <c r="AA379" i="60"/>
  <c r="AB379" i="60"/>
  <c r="AC379" i="60"/>
  <c r="AD379" i="60"/>
  <c r="AE379" i="60"/>
  <c r="K379" i="60" s="1"/>
  <c r="Z380" i="60"/>
  <c r="AA380" i="60"/>
  <c r="AB380" i="60"/>
  <c r="AC380" i="60"/>
  <c r="AD380" i="60"/>
  <c r="AE380" i="60"/>
  <c r="K380" i="60" s="1"/>
  <c r="Z381" i="60"/>
  <c r="AA381" i="60"/>
  <c r="AB381" i="60"/>
  <c r="AC381" i="60"/>
  <c r="AD381" i="60"/>
  <c r="AE381" i="60"/>
  <c r="K381" i="60" s="1"/>
  <c r="Z382" i="60"/>
  <c r="AA382" i="60"/>
  <c r="AB382" i="60"/>
  <c r="AC382" i="60"/>
  <c r="AD382" i="60"/>
  <c r="AE382" i="60"/>
  <c r="K382" i="60" s="1"/>
  <c r="Z383" i="60"/>
  <c r="AA383" i="60"/>
  <c r="AB383" i="60"/>
  <c r="AC383" i="60"/>
  <c r="AD383" i="60"/>
  <c r="AE383" i="60"/>
  <c r="K383" i="60" s="1"/>
  <c r="Z384" i="60"/>
  <c r="AA384" i="60"/>
  <c r="AB384" i="60"/>
  <c r="AC384" i="60"/>
  <c r="AD384" i="60"/>
  <c r="AE384" i="60"/>
  <c r="K384" i="60" s="1"/>
  <c r="Z385" i="60"/>
  <c r="AA385" i="60"/>
  <c r="AB385" i="60"/>
  <c r="AC385" i="60"/>
  <c r="AD385" i="60"/>
  <c r="AE385" i="60"/>
  <c r="K385" i="60" s="1"/>
  <c r="Z386" i="60"/>
  <c r="AA386" i="60"/>
  <c r="AB386" i="60"/>
  <c r="AC386" i="60"/>
  <c r="AD386" i="60"/>
  <c r="AE386" i="60"/>
  <c r="K386" i="60" s="1"/>
  <c r="Z387" i="60"/>
  <c r="AA387" i="60"/>
  <c r="AB387" i="60"/>
  <c r="AC387" i="60"/>
  <c r="AD387" i="60"/>
  <c r="AE387" i="60"/>
  <c r="K387" i="60" s="1"/>
  <c r="Z388" i="60"/>
  <c r="AA388" i="60"/>
  <c r="AB388" i="60"/>
  <c r="AC388" i="60"/>
  <c r="AD388" i="60"/>
  <c r="AE388" i="60"/>
  <c r="K388" i="60" s="1"/>
  <c r="Z389" i="60"/>
  <c r="AA389" i="60"/>
  <c r="AB389" i="60"/>
  <c r="AC389" i="60"/>
  <c r="AD389" i="60"/>
  <c r="AE389" i="60"/>
  <c r="K389" i="60" s="1"/>
  <c r="Z390" i="60"/>
  <c r="AA390" i="60"/>
  <c r="AB390" i="60"/>
  <c r="AC390" i="60"/>
  <c r="AD390" i="60"/>
  <c r="AE390" i="60"/>
  <c r="K390" i="60" s="1"/>
  <c r="Z391" i="60"/>
  <c r="AA391" i="60"/>
  <c r="AB391" i="60"/>
  <c r="AC391" i="60"/>
  <c r="AD391" i="60"/>
  <c r="AE391" i="60"/>
  <c r="K391" i="60" s="1"/>
  <c r="Z392" i="60"/>
  <c r="AA392" i="60"/>
  <c r="AB392" i="60"/>
  <c r="AC392" i="60"/>
  <c r="AD392" i="60"/>
  <c r="AE392" i="60"/>
  <c r="K392" i="60" s="1"/>
  <c r="Z393" i="60"/>
  <c r="AA393" i="60"/>
  <c r="AB393" i="60"/>
  <c r="AC393" i="60"/>
  <c r="AD393" i="60"/>
  <c r="AE393" i="60"/>
  <c r="K393" i="60" s="1"/>
  <c r="Z394" i="60"/>
  <c r="AA394" i="60"/>
  <c r="AB394" i="60"/>
  <c r="AC394" i="60"/>
  <c r="AD394" i="60"/>
  <c r="AE394" i="60"/>
  <c r="K394" i="60" s="1"/>
  <c r="Z395" i="60"/>
  <c r="AA395" i="60"/>
  <c r="AB395" i="60"/>
  <c r="AC395" i="60"/>
  <c r="AD395" i="60"/>
  <c r="AE395" i="60"/>
  <c r="K395" i="60" s="1"/>
  <c r="Z396" i="60"/>
  <c r="AA396" i="60"/>
  <c r="AB396" i="60"/>
  <c r="AC396" i="60"/>
  <c r="AD396" i="60"/>
  <c r="AE396" i="60"/>
  <c r="K396" i="60" s="1"/>
  <c r="Z397" i="60"/>
  <c r="AA397" i="60"/>
  <c r="AB397" i="60"/>
  <c r="AC397" i="60"/>
  <c r="AD397" i="60"/>
  <c r="AE397" i="60"/>
  <c r="K397" i="60" s="1"/>
  <c r="Z398" i="60"/>
  <c r="AA398" i="60"/>
  <c r="AB398" i="60"/>
  <c r="AC398" i="60"/>
  <c r="AD398" i="60"/>
  <c r="AE398" i="60"/>
  <c r="K398" i="60" s="1"/>
  <c r="Z400" i="60"/>
  <c r="AA400" i="60"/>
  <c r="AB400" i="60"/>
  <c r="AC400" i="60"/>
  <c r="AD400" i="60"/>
  <c r="AE400" i="60"/>
  <c r="K400" i="60" s="1"/>
  <c r="Z422" i="60"/>
  <c r="AA422" i="60"/>
  <c r="AB422" i="60"/>
  <c r="AC422" i="60"/>
  <c r="AD422" i="60"/>
  <c r="AE422" i="60"/>
  <c r="K422" i="60" s="1"/>
  <c r="Z423" i="60"/>
  <c r="AA423" i="60"/>
  <c r="AB423" i="60"/>
  <c r="AC423" i="60"/>
  <c r="AD423" i="60"/>
  <c r="AE423" i="60"/>
  <c r="K423" i="60" s="1"/>
  <c r="Z424" i="60"/>
  <c r="AA424" i="60"/>
  <c r="AB424" i="60"/>
  <c r="AC424" i="60"/>
  <c r="AD424" i="60"/>
  <c r="AE424" i="60"/>
  <c r="K424" i="60" s="1"/>
  <c r="Z425" i="60"/>
  <c r="AA425" i="60"/>
  <c r="AB425" i="60"/>
  <c r="AC425" i="60"/>
  <c r="AD425" i="60"/>
  <c r="AE425" i="60"/>
  <c r="K425" i="60" s="1"/>
  <c r="Z426" i="60"/>
  <c r="AA426" i="60"/>
  <c r="AB426" i="60"/>
  <c r="AC426" i="60"/>
  <c r="AD426" i="60"/>
  <c r="AE426" i="60"/>
  <c r="K426" i="60" s="1"/>
  <c r="Z427" i="60"/>
  <c r="AA427" i="60"/>
  <c r="AB427" i="60"/>
  <c r="AC427" i="60"/>
  <c r="AD427" i="60"/>
  <c r="AE427" i="60"/>
  <c r="K427" i="60" s="1"/>
  <c r="Z428" i="60"/>
  <c r="AA428" i="60"/>
  <c r="AB428" i="60"/>
  <c r="AC428" i="60"/>
  <c r="AD428" i="60"/>
  <c r="AE428" i="60"/>
  <c r="K428" i="60" s="1"/>
  <c r="Z429" i="60"/>
  <c r="AA429" i="60"/>
  <c r="AB429" i="60"/>
  <c r="AC429" i="60"/>
  <c r="AD429" i="60"/>
  <c r="AE429" i="60"/>
  <c r="K429" i="60" s="1"/>
  <c r="Z430" i="60"/>
  <c r="AA430" i="60"/>
  <c r="AB430" i="60"/>
  <c r="AC430" i="60"/>
  <c r="AD430" i="60"/>
  <c r="AE430" i="60"/>
  <c r="K430" i="60" s="1"/>
  <c r="Z431" i="60"/>
  <c r="AA431" i="60"/>
  <c r="AB431" i="60"/>
  <c r="AC431" i="60"/>
  <c r="AD431" i="60"/>
  <c r="AE431" i="60"/>
  <c r="K431" i="60" s="1"/>
  <c r="Z432" i="60"/>
  <c r="AA432" i="60"/>
  <c r="AB432" i="60"/>
  <c r="AC432" i="60"/>
  <c r="AD432" i="60"/>
  <c r="AE432" i="60"/>
  <c r="K432" i="60" s="1"/>
  <c r="Z433" i="60"/>
  <c r="AA433" i="60"/>
  <c r="AB433" i="60"/>
  <c r="AC433" i="60"/>
  <c r="AD433" i="60"/>
  <c r="AE433" i="60"/>
  <c r="K433" i="60" s="1"/>
  <c r="Z434" i="60"/>
  <c r="AA434" i="60"/>
  <c r="AB434" i="60"/>
  <c r="AC434" i="60"/>
  <c r="AD434" i="60"/>
  <c r="AE434" i="60"/>
  <c r="K434" i="60" s="1"/>
  <c r="Z435" i="60"/>
  <c r="AA435" i="60"/>
  <c r="AB435" i="60"/>
  <c r="AC435" i="60"/>
  <c r="AD435" i="60"/>
  <c r="AE435" i="60"/>
  <c r="K435" i="60" s="1"/>
  <c r="Z436" i="60"/>
  <c r="AA436" i="60"/>
  <c r="AB436" i="60"/>
  <c r="AC436" i="60"/>
  <c r="AD436" i="60"/>
  <c r="AE436" i="60"/>
  <c r="K436" i="60" s="1"/>
  <c r="Z441" i="60"/>
  <c r="AA441" i="60"/>
  <c r="AB441" i="60"/>
  <c r="AC441" i="60"/>
  <c r="AD441" i="60"/>
  <c r="AE441" i="60"/>
  <c r="K441" i="60" s="1"/>
  <c r="R442" i="60"/>
  <c r="S442" i="60"/>
  <c r="Z442" i="60"/>
  <c r="AA442" i="60"/>
  <c r="AB442" i="60"/>
  <c r="AC442" i="60"/>
  <c r="AD442" i="60"/>
  <c r="AE442" i="60"/>
  <c r="K442" i="60" s="1"/>
  <c r="Z443" i="60"/>
  <c r="AA443" i="60"/>
  <c r="AB443" i="60"/>
  <c r="AC443" i="60"/>
  <c r="AD443" i="60"/>
  <c r="AE443" i="60"/>
  <c r="K443" i="60" s="1"/>
  <c r="Z444" i="60"/>
  <c r="AA444" i="60"/>
  <c r="AB444" i="60"/>
  <c r="AC444" i="60"/>
  <c r="AD444" i="60"/>
  <c r="AE444" i="60"/>
  <c r="K444" i="60" s="1"/>
  <c r="Z445" i="60"/>
  <c r="AA445" i="60"/>
  <c r="AB445" i="60"/>
  <c r="AC445" i="60"/>
  <c r="AD445" i="60"/>
  <c r="AE445" i="60"/>
  <c r="K445" i="60" s="1"/>
  <c r="Z446" i="60"/>
  <c r="AA446" i="60"/>
  <c r="AB446" i="60"/>
  <c r="AC446" i="60"/>
  <c r="AD446" i="60"/>
  <c r="AE446" i="60"/>
  <c r="K446" i="60" s="1"/>
  <c r="Z447" i="60"/>
  <c r="AA447" i="60"/>
  <c r="AB447" i="60"/>
  <c r="AC447" i="60"/>
  <c r="AD447" i="60"/>
  <c r="AE447" i="60"/>
  <c r="K447" i="60" s="1"/>
  <c r="Z188" i="60"/>
  <c r="AA188" i="60"/>
  <c r="AB188" i="60"/>
  <c r="AC188" i="60"/>
  <c r="AD188" i="60"/>
  <c r="AE188" i="60"/>
  <c r="K188" i="60" s="1"/>
  <c r="G189" i="60"/>
  <c r="H189" i="60"/>
  <c r="G190" i="60"/>
  <c r="H190" i="60"/>
  <c r="G191" i="60"/>
  <c r="H191" i="60"/>
  <c r="G192" i="60"/>
  <c r="H192" i="60"/>
  <c r="G193" i="60"/>
  <c r="H193" i="60"/>
  <c r="G194" i="60"/>
  <c r="H194" i="60"/>
  <c r="G195" i="60"/>
  <c r="H195" i="60"/>
  <c r="G196" i="60"/>
  <c r="H196" i="60"/>
  <c r="G197" i="60"/>
  <c r="H197" i="60"/>
  <c r="G198" i="60"/>
  <c r="H198" i="60"/>
  <c r="G199" i="60"/>
  <c r="H199" i="60"/>
  <c r="G200" i="60"/>
  <c r="H200" i="60"/>
  <c r="G201" i="60"/>
  <c r="H201" i="60"/>
  <c r="G202" i="60"/>
  <c r="H202" i="60"/>
  <c r="G203" i="60"/>
  <c r="H203" i="60"/>
  <c r="G204" i="60"/>
  <c r="H204" i="60"/>
  <c r="G205" i="60"/>
  <c r="H205" i="60"/>
  <c r="G206" i="60"/>
  <c r="H206" i="60"/>
  <c r="G207" i="60"/>
  <c r="H207" i="60"/>
  <c r="G208" i="60"/>
  <c r="H208" i="60"/>
  <c r="G209" i="60"/>
  <c r="H209" i="60"/>
  <c r="G211" i="60"/>
  <c r="H211" i="60"/>
  <c r="G212" i="60"/>
  <c r="H212" i="60"/>
  <c r="G213" i="60"/>
  <c r="H213" i="60"/>
  <c r="G214" i="60"/>
  <c r="H214" i="60"/>
  <c r="G215" i="60"/>
  <c r="H215" i="60"/>
  <c r="G216" i="60"/>
  <c r="H216" i="60"/>
  <c r="G217" i="60"/>
  <c r="H217" i="60"/>
  <c r="G218" i="60"/>
  <c r="H218" i="60"/>
  <c r="G219" i="60"/>
  <c r="H219" i="60"/>
  <c r="G220" i="60"/>
  <c r="H220" i="60"/>
  <c r="G222" i="60"/>
  <c r="H222" i="60"/>
  <c r="G223" i="60"/>
  <c r="H223" i="60"/>
  <c r="G224" i="60"/>
  <c r="H224" i="60"/>
  <c r="G225" i="60"/>
  <c r="H225" i="60"/>
  <c r="G226" i="60"/>
  <c r="H226" i="60"/>
  <c r="G227" i="60"/>
  <c r="H227" i="60"/>
  <c r="G228" i="60"/>
  <c r="H228" i="60"/>
  <c r="G229" i="60"/>
  <c r="H229" i="60"/>
  <c r="G230" i="60"/>
  <c r="H230" i="60"/>
  <c r="G231" i="60"/>
  <c r="H231" i="60"/>
  <c r="G232" i="60"/>
  <c r="H232" i="60"/>
  <c r="G233" i="60"/>
  <c r="H233" i="60"/>
  <c r="G234" i="60"/>
  <c r="H234" i="60"/>
  <c r="G235" i="60"/>
  <c r="H235" i="60"/>
  <c r="G236" i="60"/>
  <c r="H236" i="60"/>
  <c r="G237" i="60"/>
  <c r="H237" i="60"/>
  <c r="G238" i="60"/>
  <c r="H238" i="60"/>
  <c r="G239" i="60"/>
  <c r="H239" i="60"/>
  <c r="G240" i="60"/>
  <c r="H240" i="60"/>
  <c r="G241" i="60"/>
  <c r="H241" i="60"/>
  <c r="G242" i="60"/>
  <c r="H242" i="60"/>
  <c r="G243" i="60"/>
  <c r="H243" i="60"/>
  <c r="G244" i="60"/>
  <c r="H244" i="60"/>
  <c r="G245" i="60"/>
  <c r="H245" i="60"/>
  <c r="G246" i="60"/>
  <c r="H246" i="60"/>
  <c r="G247" i="60"/>
  <c r="H247" i="60"/>
  <c r="G248" i="60"/>
  <c r="H248" i="60"/>
  <c r="G249" i="60"/>
  <c r="H249" i="60"/>
  <c r="G250" i="60"/>
  <c r="H250" i="60"/>
  <c r="G251" i="60"/>
  <c r="H251" i="60"/>
  <c r="G252" i="60"/>
  <c r="H252" i="60"/>
  <c r="G253" i="60"/>
  <c r="H253" i="60"/>
  <c r="G254" i="60"/>
  <c r="H254" i="60"/>
  <c r="G255" i="60"/>
  <c r="H255" i="60"/>
  <c r="G256" i="60"/>
  <c r="H256" i="60"/>
  <c r="G257" i="60"/>
  <c r="H257" i="60"/>
  <c r="G258" i="60"/>
  <c r="H258" i="60"/>
  <c r="G259" i="60"/>
  <c r="H259" i="60"/>
  <c r="G260" i="60"/>
  <c r="H260" i="60"/>
  <c r="G261" i="60"/>
  <c r="H261" i="60"/>
  <c r="G262" i="60"/>
  <c r="H262" i="60"/>
  <c r="G263" i="60"/>
  <c r="H263" i="60"/>
  <c r="G264" i="60"/>
  <c r="H264" i="60"/>
  <c r="G265" i="60"/>
  <c r="H265" i="60"/>
  <c r="G266" i="60"/>
  <c r="H266" i="60"/>
  <c r="G267" i="60"/>
  <c r="H267" i="60"/>
  <c r="G268" i="60"/>
  <c r="H268" i="60"/>
  <c r="G269" i="60"/>
  <c r="H269" i="60"/>
  <c r="G270" i="60"/>
  <c r="H270" i="60"/>
  <c r="G271" i="60"/>
  <c r="H271" i="60"/>
  <c r="G272" i="60"/>
  <c r="H272" i="60"/>
  <c r="G273" i="60"/>
  <c r="H273" i="60"/>
  <c r="G274" i="60"/>
  <c r="H274" i="60"/>
  <c r="G275" i="60"/>
  <c r="H275" i="60"/>
  <c r="G276" i="60"/>
  <c r="H276" i="60"/>
  <c r="G277" i="60"/>
  <c r="H277" i="60"/>
  <c r="G278" i="60"/>
  <c r="H278" i="60"/>
  <c r="G279" i="60"/>
  <c r="H279" i="60"/>
  <c r="G280" i="60"/>
  <c r="H280" i="60"/>
  <c r="G281" i="60"/>
  <c r="H281" i="60"/>
  <c r="G282" i="60"/>
  <c r="H282" i="60"/>
  <c r="G293" i="60"/>
  <c r="H293" i="60"/>
  <c r="G294" i="60"/>
  <c r="H294" i="60"/>
  <c r="G295" i="60"/>
  <c r="H295" i="60"/>
  <c r="G296" i="60"/>
  <c r="H296" i="60"/>
  <c r="G297" i="60"/>
  <c r="H297" i="60"/>
  <c r="G298" i="60"/>
  <c r="H298" i="60"/>
  <c r="G299" i="60"/>
  <c r="H299" i="60"/>
  <c r="G300" i="60"/>
  <c r="H300" i="60"/>
  <c r="G301" i="60"/>
  <c r="H301" i="60"/>
  <c r="G302" i="60"/>
  <c r="H302" i="60"/>
  <c r="G303" i="60"/>
  <c r="H303" i="60"/>
  <c r="G304" i="60"/>
  <c r="H304" i="60"/>
  <c r="G305" i="60"/>
  <c r="H305" i="60"/>
  <c r="G306" i="60"/>
  <c r="H306" i="60"/>
  <c r="G307" i="60"/>
  <c r="H307" i="60"/>
  <c r="G308" i="60"/>
  <c r="H308" i="60"/>
  <c r="G309" i="60"/>
  <c r="H309" i="60"/>
  <c r="G310" i="60"/>
  <c r="H310" i="60"/>
  <c r="G311" i="60"/>
  <c r="H311" i="60"/>
  <c r="G312" i="60"/>
  <c r="H312" i="60"/>
  <c r="G313" i="60"/>
  <c r="H313" i="60"/>
  <c r="G314" i="60"/>
  <c r="H314" i="60"/>
  <c r="G315" i="60"/>
  <c r="H315" i="60"/>
  <c r="G316" i="60"/>
  <c r="H316" i="60"/>
  <c r="G317" i="60"/>
  <c r="H317" i="60"/>
  <c r="G319" i="60"/>
  <c r="H319" i="60"/>
  <c r="G320" i="60"/>
  <c r="H320" i="60"/>
  <c r="G321" i="60"/>
  <c r="H321" i="60"/>
  <c r="G322" i="60"/>
  <c r="H322" i="60"/>
  <c r="G323" i="60"/>
  <c r="H323" i="60"/>
  <c r="G324" i="60"/>
  <c r="H324" i="60"/>
  <c r="G325" i="60"/>
  <c r="H325" i="60"/>
  <c r="G326" i="60"/>
  <c r="H326" i="60"/>
  <c r="G327" i="60"/>
  <c r="H327" i="60"/>
  <c r="G328" i="60"/>
  <c r="H328" i="60"/>
  <c r="G329" i="60"/>
  <c r="H329" i="60"/>
  <c r="G330" i="60"/>
  <c r="H330" i="60"/>
  <c r="G331" i="60"/>
  <c r="H331" i="60"/>
  <c r="G332" i="60"/>
  <c r="H332" i="60"/>
  <c r="G333" i="60"/>
  <c r="H333" i="60"/>
  <c r="G334" i="60"/>
  <c r="H334" i="60"/>
  <c r="G335" i="60"/>
  <c r="H335" i="60"/>
  <c r="G336" i="60"/>
  <c r="H336" i="60"/>
  <c r="G337" i="60"/>
  <c r="H337" i="60"/>
  <c r="G338" i="60"/>
  <c r="H338" i="60"/>
  <c r="G339" i="60"/>
  <c r="H339" i="60"/>
  <c r="G340" i="60"/>
  <c r="H340" i="60"/>
  <c r="G341" i="60"/>
  <c r="H341" i="60"/>
  <c r="G342" i="60"/>
  <c r="H342" i="60"/>
  <c r="G343" i="60"/>
  <c r="H343" i="60"/>
  <c r="G344" i="60"/>
  <c r="H344" i="60"/>
  <c r="G345" i="60"/>
  <c r="H345" i="60"/>
  <c r="G346" i="60"/>
  <c r="H346" i="60"/>
  <c r="G347" i="60"/>
  <c r="H347" i="60"/>
  <c r="G348" i="60"/>
  <c r="H348" i="60"/>
  <c r="G349" i="60"/>
  <c r="H349" i="60"/>
  <c r="G350" i="60"/>
  <c r="H350" i="60"/>
  <c r="G351" i="60"/>
  <c r="H351" i="60"/>
  <c r="G352" i="60"/>
  <c r="H352" i="60"/>
  <c r="G353" i="60"/>
  <c r="H353" i="60"/>
  <c r="G354" i="60"/>
  <c r="H354" i="60"/>
  <c r="G355" i="60"/>
  <c r="H355" i="60"/>
  <c r="G356" i="60"/>
  <c r="H356" i="60"/>
  <c r="G357" i="60"/>
  <c r="H357" i="60"/>
  <c r="G358" i="60"/>
  <c r="H358" i="60"/>
  <c r="G359" i="60"/>
  <c r="H359" i="60"/>
  <c r="G360" i="60"/>
  <c r="H360" i="60"/>
  <c r="G361" i="60"/>
  <c r="H361" i="60"/>
  <c r="G362" i="60"/>
  <c r="H362" i="60"/>
  <c r="G363" i="60"/>
  <c r="H363" i="60"/>
  <c r="G364" i="60"/>
  <c r="H364" i="60"/>
  <c r="G365" i="60"/>
  <c r="H365" i="60"/>
  <c r="G366" i="60"/>
  <c r="H366" i="60"/>
  <c r="G367" i="60"/>
  <c r="H367" i="60"/>
  <c r="G368" i="60"/>
  <c r="H368" i="60"/>
  <c r="G369" i="60"/>
  <c r="H369" i="60"/>
  <c r="G370" i="60"/>
  <c r="H370" i="60"/>
  <c r="G371" i="60"/>
  <c r="H371" i="60"/>
  <c r="G372" i="60"/>
  <c r="H372" i="60"/>
  <c r="G373" i="60"/>
  <c r="H373" i="60"/>
  <c r="G374" i="60"/>
  <c r="H374" i="60"/>
  <c r="G375" i="60"/>
  <c r="H375" i="60"/>
  <c r="G376" i="60"/>
  <c r="H376" i="60"/>
  <c r="G377" i="60"/>
  <c r="H377" i="60"/>
  <c r="G378" i="60"/>
  <c r="H378" i="60"/>
  <c r="G379" i="60"/>
  <c r="H379" i="60"/>
  <c r="G380" i="60"/>
  <c r="H380" i="60"/>
  <c r="G381" i="60"/>
  <c r="H381" i="60"/>
  <c r="G382" i="60"/>
  <c r="H382" i="60"/>
  <c r="G383" i="60"/>
  <c r="H383" i="60"/>
  <c r="G384" i="60"/>
  <c r="H384" i="60"/>
  <c r="G385" i="60"/>
  <c r="H385" i="60"/>
  <c r="G386" i="60"/>
  <c r="H386" i="60"/>
  <c r="G387" i="60"/>
  <c r="H387" i="60"/>
  <c r="G388" i="60"/>
  <c r="H388" i="60"/>
  <c r="G389" i="60"/>
  <c r="H389" i="60"/>
  <c r="G390" i="60"/>
  <c r="H390" i="60"/>
  <c r="G391" i="60"/>
  <c r="H391" i="60"/>
  <c r="G392" i="60"/>
  <c r="H392" i="60"/>
  <c r="G393" i="60"/>
  <c r="H393" i="60"/>
  <c r="G394" i="60"/>
  <c r="H394" i="60"/>
  <c r="G395" i="60"/>
  <c r="H395" i="60"/>
  <c r="G396" i="60"/>
  <c r="H396" i="60"/>
  <c r="G397" i="60"/>
  <c r="H397" i="60"/>
  <c r="G398" i="60"/>
  <c r="H398" i="60"/>
  <c r="G400" i="60"/>
  <c r="H400" i="60"/>
  <c r="G423" i="60"/>
  <c r="H423" i="60"/>
  <c r="G424" i="60"/>
  <c r="H424" i="60"/>
  <c r="G425" i="60"/>
  <c r="H425" i="60"/>
  <c r="G426" i="60"/>
  <c r="H426" i="60"/>
  <c r="G427" i="60"/>
  <c r="H427" i="60"/>
  <c r="G428" i="60"/>
  <c r="H428" i="60"/>
  <c r="G429" i="60"/>
  <c r="H429" i="60"/>
  <c r="G430" i="60"/>
  <c r="H430" i="60"/>
  <c r="G431" i="60"/>
  <c r="H431" i="60"/>
  <c r="G432" i="60"/>
  <c r="H432" i="60"/>
  <c r="G433" i="60"/>
  <c r="H433" i="60"/>
  <c r="G434" i="60"/>
  <c r="H434" i="60"/>
  <c r="G435" i="60"/>
  <c r="H435" i="60"/>
  <c r="G436" i="60"/>
  <c r="H436" i="60"/>
  <c r="G442" i="60"/>
  <c r="H442" i="60"/>
  <c r="G443" i="60"/>
  <c r="H443" i="60"/>
  <c r="G444" i="60"/>
  <c r="H444" i="60"/>
  <c r="G445" i="60"/>
  <c r="H445" i="60"/>
  <c r="G446" i="60"/>
  <c r="H446" i="60"/>
  <c r="G447" i="60"/>
  <c r="H447" i="60"/>
  <c r="H188" i="60"/>
  <c r="G188" i="60"/>
  <c r="C189" i="60"/>
  <c r="D189" i="60"/>
  <c r="E189" i="60"/>
  <c r="C190" i="60"/>
  <c r="D190" i="60"/>
  <c r="E190" i="60"/>
  <c r="C191" i="60"/>
  <c r="D191" i="60"/>
  <c r="E191" i="60"/>
  <c r="C192" i="60"/>
  <c r="D192" i="60"/>
  <c r="E192" i="60"/>
  <c r="C193" i="60"/>
  <c r="D193" i="60"/>
  <c r="E193" i="60"/>
  <c r="C194" i="60"/>
  <c r="D194" i="60"/>
  <c r="E194" i="60"/>
  <c r="C195" i="60"/>
  <c r="D195" i="60"/>
  <c r="E195" i="60"/>
  <c r="C196" i="60"/>
  <c r="D196" i="60"/>
  <c r="E196" i="60"/>
  <c r="C197" i="60"/>
  <c r="D197" i="60"/>
  <c r="E197" i="60"/>
  <c r="C198" i="60"/>
  <c r="D198" i="60"/>
  <c r="E198" i="60"/>
  <c r="C199" i="60"/>
  <c r="D199" i="60"/>
  <c r="E199" i="60"/>
  <c r="C200" i="60"/>
  <c r="D200" i="60"/>
  <c r="E200" i="60"/>
  <c r="C201" i="60"/>
  <c r="D201" i="60"/>
  <c r="E201" i="60"/>
  <c r="C202" i="60"/>
  <c r="D202" i="60"/>
  <c r="E202" i="60"/>
  <c r="C203" i="60"/>
  <c r="D203" i="60"/>
  <c r="E203" i="60"/>
  <c r="C204" i="60"/>
  <c r="D204" i="60"/>
  <c r="E204" i="60"/>
  <c r="C205" i="60"/>
  <c r="D205" i="60"/>
  <c r="E205" i="60"/>
  <c r="C206" i="60"/>
  <c r="D206" i="60"/>
  <c r="E206" i="60"/>
  <c r="C207" i="60"/>
  <c r="D207" i="60"/>
  <c r="E207" i="60"/>
  <c r="C208" i="60"/>
  <c r="D208" i="60"/>
  <c r="E208" i="60"/>
  <c r="C209" i="60"/>
  <c r="D209" i="60"/>
  <c r="E209" i="60"/>
  <c r="D210" i="60"/>
  <c r="E210" i="60"/>
  <c r="C211" i="60"/>
  <c r="D211" i="60"/>
  <c r="E211" i="60"/>
  <c r="C212" i="60"/>
  <c r="D212" i="60"/>
  <c r="E212" i="60"/>
  <c r="C213" i="60"/>
  <c r="D213" i="60"/>
  <c r="E213" i="60"/>
  <c r="C214" i="60"/>
  <c r="D214" i="60"/>
  <c r="E214" i="60"/>
  <c r="C215" i="60"/>
  <c r="D215" i="60"/>
  <c r="E215" i="60"/>
  <c r="C216" i="60"/>
  <c r="D216" i="60"/>
  <c r="E216" i="60"/>
  <c r="C217" i="60"/>
  <c r="D217" i="60"/>
  <c r="E217" i="60"/>
  <c r="C218" i="60"/>
  <c r="D218" i="60"/>
  <c r="E218" i="60"/>
  <c r="C219" i="60"/>
  <c r="D219" i="60"/>
  <c r="E219" i="60"/>
  <c r="C220" i="60"/>
  <c r="D220" i="60"/>
  <c r="E220" i="60"/>
  <c r="D221" i="60"/>
  <c r="E221" i="60"/>
  <c r="C222" i="60"/>
  <c r="D222" i="60"/>
  <c r="E222" i="60"/>
  <c r="C223" i="60"/>
  <c r="D223" i="60"/>
  <c r="E223" i="60"/>
  <c r="C224" i="60"/>
  <c r="D224" i="60"/>
  <c r="E224" i="60"/>
  <c r="C225" i="60"/>
  <c r="D225" i="60"/>
  <c r="E225" i="60"/>
  <c r="C226" i="60"/>
  <c r="D226" i="60"/>
  <c r="E226" i="60"/>
  <c r="C227" i="60"/>
  <c r="D227" i="60"/>
  <c r="E227" i="60"/>
  <c r="C228" i="60"/>
  <c r="D228" i="60"/>
  <c r="E228" i="60"/>
  <c r="C229" i="60"/>
  <c r="D229" i="60"/>
  <c r="E229" i="60"/>
  <c r="C230" i="60"/>
  <c r="D230" i="60"/>
  <c r="E230" i="60"/>
  <c r="C231" i="60"/>
  <c r="D231" i="60"/>
  <c r="E231" i="60"/>
  <c r="C232" i="60"/>
  <c r="D232" i="60"/>
  <c r="E232" i="60"/>
  <c r="C233" i="60"/>
  <c r="D233" i="60"/>
  <c r="E233" i="60"/>
  <c r="C234" i="60"/>
  <c r="D234" i="60"/>
  <c r="E234" i="60"/>
  <c r="C235" i="60"/>
  <c r="D235" i="60"/>
  <c r="E235" i="60"/>
  <c r="C236" i="60"/>
  <c r="D236" i="60"/>
  <c r="E236" i="60"/>
  <c r="C237" i="60"/>
  <c r="D237" i="60"/>
  <c r="E237" i="60"/>
  <c r="C238" i="60"/>
  <c r="D238" i="60"/>
  <c r="E238" i="60"/>
  <c r="C239" i="60"/>
  <c r="D239" i="60"/>
  <c r="E239" i="60"/>
  <c r="C240" i="60"/>
  <c r="D240" i="60"/>
  <c r="E240" i="60"/>
  <c r="C241" i="60"/>
  <c r="D241" i="60"/>
  <c r="E241" i="60"/>
  <c r="C242" i="60"/>
  <c r="D242" i="60"/>
  <c r="E242" i="60"/>
  <c r="C243" i="60"/>
  <c r="D243" i="60"/>
  <c r="E243" i="60"/>
  <c r="C244" i="60"/>
  <c r="D244" i="60"/>
  <c r="E244" i="60"/>
  <c r="C245" i="60"/>
  <c r="D245" i="60"/>
  <c r="E245" i="60"/>
  <c r="C246" i="60"/>
  <c r="D246" i="60"/>
  <c r="E246" i="60"/>
  <c r="C247" i="60"/>
  <c r="D247" i="60"/>
  <c r="E247" i="60"/>
  <c r="C248" i="60"/>
  <c r="D248" i="60"/>
  <c r="E248" i="60"/>
  <c r="C249" i="60"/>
  <c r="D249" i="60"/>
  <c r="E249" i="60"/>
  <c r="C250" i="60"/>
  <c r="D250" i="60"/>
  <c r="E250" i="60"/>
  <c r="C251" i="60"/>
  <c r="D251" i="60"/>
  <c r="E251" i="60"/>
  <c r="C252" i="60"/>
  <c r="D252" i="60"/>
  <c r="E252" i="60"/>
  <c r="C253" i="60"/>
  <c r="D253" i="60"/>
  <c r="E253" i="60"/>
  <c r="C254" i="60"/>
  <c r="D254" i="60"/>
  <c r="E254" i="60"/>
  <c r="C255" i="60"/>
  <c r="D255" i="60"/>
  <c r="E255" i="60"/>
  <c r="C256" i="60"/>
  <c r="D256" i="60"/>
  <c r="E256" i="60"/>
  <c r="C257" i="60"/>
  <c r="D257" i="60"/>
  <c r="E257" i="60"/>
  <c r="C258" i="60"/>
  <c r="D258" i="60"/>
  <c r="E258" i="60"/>
  <c r="C259" i="60"/>
  <c r="D259" i="60"/>
  <c r="E259" i="60"/>
  <c r="C260" i="60"/>
  <c r="D260" i="60"/>
  <c r="E260" i="60"/>
  <c r="C261" i="60"/>
  <c r="D261" i="60"/>
  <c r="E261" i="60"/>
  <c r="C262" i="60"/>
  <c r="D262" i="60"/>
  <c r="E262" i="60"/>
  <c r="C263" i="60"/>
  <c r="D263" i="60"/>
  <c r="E263" i="60"/>
  <c r="C264" i="60"/>
  <c r="D264" i="60"/>
  <c r="E264" i="60"/>
  <c r="C265" i="60"/>
  <c r="D265" i="60"/>
  <c r="E265" i="60"/>
  <c r="C266" i="60"/>
  <c r="D266" i="60"/>
  <c r="E266" i="60"/>
  <c r="C267" i="60"/>
  <c r="D267" i="60"/>
  <c r="E267" i="60"/>
  <c r="C268" i="60"/>
  <c r="D268" i="60"/>
  <c r="E268" i="60"/>
  <c r="C269" i="60"/>
  <c r="D269" i="60"/>
  <c r="E269" i="60"/>
  <c r="C270" i="60"/>
  <c r="D270" i="60"/>
  <c r="E270" i="60"/>
  <c r="C271" i="60"/>
  <c r="D271" i="60"/>
  <c r="E271" i="60"/>
  <c r="C272" i="60"/>
  <c r="D272" i="60"/>
  <c r="E272" i="60"/>
  <c r="C273" i="60"/>
  <c r="D273" i="60"/>
  <c r="E273" i="60"/>
  <c r="C274" i="60"/>
  <c r="D274" i="60"/>
  <c r="E274" i="60"/>
  <c r="C275" i="60"/>
  <c r="D275" i="60"/>
  <c r="E275" i="60"/>
  <c r="C276" i="60"/>
  <c r="D276" i="60"/>
  <c r="E276" i="60"/>
  <c r="C277" i="60"/>
  <c r="D277" i="60"/>
  <c r="E277" i="60"/>
  <c r="C278" i="60"/>
  <c r="D278" i="60"/>
  <c r="E278" i="60"/>
  <c r="C279" i="60"/>
  <c r="D279" i="60"/>
  <c r="E279" i="60"/>
  <c r="C280" i="60"/>
  <c r="D280" i="60"/>
  <c r="E280" i="60"/>
  <c r="C281" i="60"/>
  <c r="D281" i="60"/>
  <c r="E281" i="60"/>
  <c r="C282" i="60"/>
  <c r="D282" i="60"/>
  <c r="E282" i="60"/>
  <c r="D292" i="60"/>
  <c r="E292" i="60"/>
  <c r="C293" i="60"/>
  <c r="D293" i="60"/>
  <c r="E293" i="60"/>
  <c r="C294" i="60"/>
  <c r="D294" i="60"/>
  <c r="E294" i="60"/>
  <c r="C295" i="60"/>
  <c r="D295" i="60"/>
  <c r="E295" i="60"/>
  <c r="C296" i="60"/>
  <c r="D296" i="60"/>
  <c r="E296" i="60"/>
  <c r="C297" i="60"/>
  <c r="D297" i="60"/>
  <c r="E297" i="60"/>
  <c r="C298" i="60"/>
  <c r="D298" i="60"/>
  <c r="E298" i="60"/>
  <c r="C299" i="60"/>
  <c r="D299" i="60"/>
  <c r="E299" i="60"/>
  <c r="C300" i="60"/>
  <c r="D300" i="60"/>
  <c r="E300" i="60"/>
  <c r="C301" i="60"/>
  <c r="D301" i="60"/>
  <c r="E301" i="60"/>
  <c r="C302" i="60"/>
  <c r="D302" i="60"/>
  <c r="E302" i="60"/>
  <c r="C303" i="60"/>
  <c r="D303" i="60"/>
  <c r="E303" i="60"/>
  <c r="C304" i="60"/>
  <c r="D304" i="60"/>
  <c r="E304" i="60"/>
  <c r="C305" i="60"/>
  <c r="D305" i="60"/>
  <c r="E305" i="60"/>
  <c r="C306" i="60"/>
  <c r="D306" i="60"/>
  <c r="E306" i="60"/>
  <c r="C307" i="60"/>
  <c r="D307" i="60"/>
  <c r="E307" i="60"/>
  <c r="C308" i="60"/>
  <c r="D308" i="60"/>
  <c r="E308" i="60"/>
  <c r="C309" i="60"/>
  <c r="D309" i="60"/>
  <c r="E309" i="60"/>
  <c r="C310" i="60"/>
  <c r="D310" i="60"/>
  <c r="E310" i="60"/>
  <c r="C311" i="60"/>
  <c r="D311" i="60"/>
  <c r="E311" i="60"/>
  <c r="C312" i="60"/>
  <c r="D312" i="60"/>
  <c r="E312" i="60"/>
  <c r="C313" i="60"/>
  <c r="D313" i="60"/>
  <c r="E313" i="60"/>
  <c r="C314" i="60"/>
  <c r="D314" i="60"/>
  <c r="E314" i="60"/>
  <c r="C315" i="60"/>
  <c r="D315" i="60"/>
  <c r="E315" i="60"/>
  <c r="C316" i="60"/>
  <c r="D316" i="60"/>
  <c r="E316" i="60"/>
  <c r="C317" i="60"/>
  <c r="D317" i="60"/>
  <c r="E317" i="60"/>
  <c r="C319" i="60"/>
  <c r="D319" i="60"/>
  <c r="E319" i="60"/>
  <c r="C320" i="60"/>
  <c r="D320" i="60"/>
  <c r="E320" i="60"/>
  <c r="C321" i="60"/>
  <c r="D321" i="60"/>
  <c r="E321" i="60"/>
  <c r="C322" i="60"/>
  <c r="D322" i="60"/>
  <c r="E322" i="60"/>
  <c r="C323" i="60"/>
  <c r="D323" i="60"/>
  <c r="E323" i="60"/>
  <c r="C324" i="60"/>
  <c r="D324" i="60"/>
  <c r="E324" i="60"/>
  <c r="C325" i="60"/>
  <c r="D325" i="60"/>
  <c r="E325" i="60"/>
  <c r="C326" i="60"/>
  <c r="D326" i="60"/>
  <c r="E326" i="60"/>
  <c r="C327" i="60"/>
  <c r="D327" i="60"/>
  <c r="E327" i="60"/>
  <c r="C328" i="60"/>
  <c r="D328" i="60"/>
  <c r="E328" i="60"/>
  <c r="C329" i="60"/>
  <c r="D329" i="60"/>
  <c r="E329" i="60"/>
  <c r="C330" i="60"/>
  <c r="D330" i="60"/>
  <c r="E330" i="60"/>
  <c r="C331" i="60"/>
  <c r="D331" i="60"/>
  <c r="E331" i="60"/>
  <c r="C332" i="60"/>
  <c r="D332" i="60"/>
  <c r="E332" i="60"/>
  <c r="C333" i="60"/>
  <c r="D333" i="60"/>
  <c r="E333" i="60"/>
  <c r="C334" i="60"/>
  <c r="D334" i="60"/>
  <c r="E334" i="60"/>
  <c r="C335" i="60"/>
  <c r="D335" i="60"/>
  <c r="E335" i="60"/>
  <c r="C336" i="60"/>
  <c r="D336" i="60"/>
  <c r="E336" i="60"/>
  <c r="C337" i="60"/>
  <c r="D337" i="60"/>
  <c r="E337" i="60"/>
  <c r="C338" i="60"/>
  <c r="D338" i="60"/>
  <c r="E338" i="60"/>
  <c r="C339" i="60"/>
  <c r="D339" i="60"/>
  <c r="E339" i="60"/>
  <c r="C340" i="60"/>
  <c r="D340" i="60"/>
  <c r="E340" i="60"/>
  <c r="C341" i="60"/>
  <c r="D341" i="60"/>
  <c r="E341" i="60"/>
  <c r="C342" i="60"/>
  <c r="D342" i="60"/>
  <c r="E342" i="60"/>
  <c r="C343" i="60"/>
  <c r="D343" i="60"/>
  <c r="E343" i="60"/>
  <c r="C344" i="60"/>
  <c r="D344" i="60"/>
  <c r="E344" i="60"/>
  <c r="C345" i="60"/>
  <c r="D345" i="60"/>
  <c r="E345" i="60"/>
  <c r="C346" i="60"/>
  <c r="D346" i="60"/>
  <c r="E346" i="60"/>
  <c r="C347" i="60"/>
  <c r="D347" i="60"/>
  <c r="E347" i="60"/>
  <c r="C348" i="60"/>
  <c r="D348" i="60"/>
  <c r="E348" i="60"/>
  <c r="C349" i="60"/>
  <c r="D349" i="60"/>
  <c r="E349" i="60"/>
  <c r="C350" i="60"/>
  <c r="D350" i="60"/>
  <c r="E350" i="60"/>
  <c r="C351" i="60"/>
  <c r="D351" i="60"/>
  <c r="E351" i="60"/>
  <c r="C352" i="60"/>
  <c r="D352" i="60"/>
  <c r="E352" i="60"/>
  <c r="C353" i="60"/>
  <c r="D353" i="60"/>
  <c r="E353" i="60"/>
  <c r="C354" i="60"/>
  <c r="D354" i="60"/>
  <c r="E354" i="60"/>
  <c r="C355" i="60"/>
  <c r="D355" i="60"/>
  <c r="E355" i="60"/>
  <c r="C356" i="60"/>
  <c r="D356" i="60"/>
  <c r="E356" i="60"/>
  <c r="C357" i="60"/>
  <c r="D357" i="60"/>
  <c r="E357" i="60"/>
  <c r="C358" i="60"/>
  <c r="D358" i="60"/>
  <c r="E358" i="60"/>
  <c r="C359" i="60"/>
  <c r="D359" i="60"/>
  <c r="E359" i="60"/>
  <c r="C360" i="60"/>
  <c r="D360" i="60"/>
  <c r="E360" i="60"/>
  <c r="C361" i="60"/>
  <c r="D361" i="60"/>
  <c r="E361" i="60"/>
  <c r="C362" i="60"/>
  <c r="D362" i="60"/>
  <c r="E362" i="60"/>
  <c r="C363" i="60"/>
  <c r="D363" i="60"/>
  <c r="E363" i="60"/>
  <c r="C364" i="60"/>
  <c r="D364" i="60"/>
  <c r="E364" i="60"/>
  <c r="C365" i="60"/>
  <c r="D365" i="60"/>
  <c r="E365" i="60"/>
  <c r="C366" i="60"/>
  <c r="D366" i="60"/>
  <c r="E366" i="60"/>
  <c r="C367" i="60"/>
  <c r="D367" i="60"/>
  <c r="E367" i="60"/>
  <c r="C368" i="60"/>
  <c r="D368" i="60"/>
  <c r="E368" i="60"/>
  <c r="C369" i="60"/>
  <c r="D369" i="60"/>
  <c r="E369" i="60"/>
  <c r="C370" i="60"/>
  <c r="D370" i="60"/>
  <c r="E370" i="60"/>
  <c r="C371" i="60"/>
  <c r="D371" i="60"/>
  <c r="E371" i="60"/>
  <c r="C372" i="60"/>
  <c r="D372" i="60"/>
  <c r="E372" i="60"/>
  <c r="C373" i="60"/>
  <c r="D373" i="60"/>
  <c r="E373" i="60"/>
  <c r="C374" i="60"/>
  <c r="D374" i="60"/>
  <c r="E374" i="60"/>
  <c r="C375" i="60"/>
  <c r="D375" i="60"/>
  <c r="E375" i="60"/>
  <c r="C376" i="60"/>
  <c r="D376" i="60"/>
  <c r="E376" i="60"/>
  <c r="C377" i="60"/>
  <c r="D377" i="60"/>
  <c r="E377" i="60"/>
  <c r="C378" i="60"/>
  <c r="D378" i="60"/>
  <c r="E378" i="60"/>
  <c r="C379" i="60"/>
  <c r="D379" i="60"/>
  <c r="E379" i="60"/>
  <c r="C380" i="60"/>
  <c r="D380" i="60"/>
  <c r="E380" i="60"/>
  <c r="C381" i="60"/>
  <c r="D381" i="60"/>
  <c r="E381" i="60"/>
  <c r="C382" i="60"/>
  <c r="D382" i="60"/>
  <c r="E382" i="60"/>
  <c r="C383" i="60"/>
  <c r="D383" i="60"/>
  <c r="E383" i="60"/>
  <c r="C384" i="60"/>
  <c r="D384" i="60"/>
  <c r="E384" i="60"/>
  <c r="C385" i="60"/>
  <c r="D385" i="60"/>
  <c r="E385" i="60"/>
  <c r="C386" i="60"/>
  <c r="D386" i="60"/>
  <c r="E386" i="60"/>
  <c r="C387" i="60"/>
  <c r="D387" i="60"/>
  <c r="E387" i="60"/>
  <c r="C388" i="60"/>
  <c r="D388" i="60"/>
  <c r="E388" i="60"/>
  <c r="C389" i="60"/>
  <c r="D389" i="60"/>
  <c r="E389" i="60"/>
  <c r="C390" i="60"/>
  <c r="D390" i="60"/>
  <c r="E390" i="60"/>
  <c r="C391" i="60"/>
  <c r="D391" i="60"/>
  <c r="E391" i="60"/>
  <c r="C392" i="60"/>
  <c r="D392" i="60"/>
  <c r="E392" i="60"/>
  <c r="C393" i="60"/>
  <c r="D393" i="60"/>
  <c r="E393" i="60"/>
  <c r="C394" i="60"/>
  <c r="D394" i="60"/>
  <c r="E394" i="60"/>
  <c r="C395" i="60"/>
  <c r="D395" i="60"/>
  <c r="E395" i="60"/>
  <c r="C396" i="60"/>
  <c r="D396" i="60"/>
  <c r="E396" i="60"/>
  <c r="C397" i="60"/>
  <c r="D397" i="60"/>
  <c r="E397" i="60"/>
  <c r="C398" i="60"/>
  <c r="D398" i="60"/>
  <c r="E398" i="60"/>
  <c r="C400" i="60"/>
  <c r="D400" i="60"/>
  <c r="E400" i="60"/>
  <c r="D422" i="60"/>
  <c r="E422" i="60"/>
  <c r="C423" i="60"/>
  <c r="D423" i="60"/>
  <c r="E423" i="60"/>
  <c r="C424" i="60"/>
  <c r="D424" i="60"/>
  <c r="E424" i="60"/>
  <c r="C425" i="60"/>
  <c r="D425" i="60"/>
  <c r="E425" i="60"/>
  <c r="C426" i="60"/>
  <c r="D426" i="60"/>
  <c r="E426" i="60"/>
  <c r="C427" i="60"/>
  <c r="D427" i="60"/>
  <c r="E427" i="60"/>
  <c r="C428" i="60"/>
  <c r="D428" i="60"/>
  <c r="E428" i="60"/>
  <c r="C429" i="60"/>
  <c r="D429" i="60"/>
  <c r="E429" i="60"/>
  <c r="C430" i="60"/>
  <c r="D430" i="60"/>
  <c r="E430" i="60"/>
  <c r="C431" i="60"/>
  <c r="D431" i="60"/>
  <c r="E431" i="60"/>
  <c r="C432" i="60"/>
  <c r="D432" i="60"/>
  <c r="E432" i="60"/>
  <c r="C433" i="60"/>
  <c r="D433" i="60"/>
  <c r="E433" i="60"/>
  <c r="C434" i="60"/>
  <c r="D434" i="60"/>
  <c r="E434" i="60"/>
  <c r="C435" i="60"/>
  <c r="D435" i="60"/>
  <c r="E435" i="60"/>
  <c r="C436" i="60"/>
  <c r="D436" i="60"/>
  <c r="E436" i="60"/>
  <c r="D441" i="60"/>
  <c r="E441" i="60"/>
  <c r="C442" i="60"/>
  <c r="D442" i="60"/>
  <c r="E442" i="60"/>
  <c r="C443" i="60"/>
  <c r="D443" i="60"/>
  <c r="E443" i="60"/>
  <c r="C444" i="60"/>
  <c r="D444" i="60"/>
  <c r="E444" i="60"/>
  <c r="C445" i="60"/>
  <c r="D445" i="60"/>
  <c r="E445" i="60"/>
  <c r="C446" i="60"/>
  <c r="D446" i="60"/>
  <c r="E446" i="60"/>
  <c r="C447" i="60"/>
  <c r="D447" i="60"/>
  <c r="E447" i="60"/>
  <c r="D188" i="60"/>
  <c r="E188" i="60"/>
  <c r="C188" i="60"/>
  <c r="A443" i="60"/>
  <c r="B443" i="60"/>
  <c r="A444" i="60"/>
  <c r="B444" i="60"/>
  <c r="A445" i="60"/>
  <c r="B445" i="60"/>
  <c r="A446" i="60"/>
  <c r="B446" i="60"/>
  <c r="A447" i="60"/>
  <c r="B447" i="60"/>
  <c r="B459" i="60"/>
  <c r="A442" i="60"/>
  <c r="B442" i="60"/>
  <c r="A441" i="60"/>
  <c r="B441" i="60"/>
  <c r="A424" i="60"/>
  <c r="B424" i="60"/>
  <c r="A425" i="60"/>
  <c r="B425" i="60"/>
  <c r="A426" i="60"/>
  <c r="B426" i="60"/>
  <c r="A427" i="60"/>
  <c r="B427" i="60"/>
  <c r="A428" i="60"/>
  <c r="B428" i="60"/>
  <c r="A429" i="60"/>
  <c r="B429" i="60"/>
  <c r="A430" i="60"/>
  <c r="B430" i="60"/>
  <c r="A431" i="60"/>
  <c r="B431" i="60"/>
  <c r="A432" i="60"/>
  <c r="B432" i="60"/>
  <c r="A433" i="60"/>
  <c r="B433" i="60"/>
  <c r="A434" i="60"/>
  <c r="B434" i="60"/>
  <c r="A435" i="60"/>
  <c r="B435" i="60"/>
  <c r="A436" i="60"/>
  <c r="B436" i="60"/>
  <c r="A423" i="60"/>
  <c r="B423" i="60"/>
  <c r="A422" i="60"/>
  <c r="B422" i="60"/>
  <c r="A294" i="60"/>
  <c r="B294" i="60"/>
  <c r="A295" i="60"/>
  <c r="B295" i="60"/>
  <c r="A296" i="60"/>
  <c r="B296" i="60"/>
  <c r="A297" i="60"/>
  <c r="B297" i="60"/>
  <c r="A298" i="60"/>
  <c r="B298" i="60"/>
  <c r="A299" i="60"/>
  <c r="B299" i="60"/>
  <c r="A300" i="60"/>
  <c r="B300" i="60"/>
  <c r="A301" i="60"/>
  <c r="B301" i="60"/>
  <c r="A302" i="60"/>
  <c r="B302" i="60"/>
  <c r="A303" i="60"/>
  <c r="B303" i="60"/>
  <c r="A304" i="60"/>
  <c r="B304" i="60"/>
  <c r="A305" i="60"/>
  <c r="B305" i="60"/>
  <c r="A306" i="60"/>
  <c r="B306" i="60"/>
  <c r="A307" i="60"/>
  <c r="B307" i="60"/>
  <c r="A308" i="60"/>
  <c r="B308" i="60"/>
  <c r="A309" i="60"/>
  <c r="B309" i="60"/>
  <c r="A310" i="60"/>
  <c r="B310" i="60"/>
  <c r="A311" i="60"/>
  <c r="B311" i="60"/>
  <c r="A312" i="60"/>
  <c r="B312" i="60"/>
  <c r="A313" i="60"/>
  <c r="B313" i="60"/>
  <c r="A314" i="60"/>
  <c r="B314" i="60"/>
  <c r="A315" i="60"/>
  <c r="B315" i="60"/>
  <c r="A316" i="60"/>
  <c r="B316" i="60"/>
  <c r="A317" i="60"/>
  <c r="B317" i="60"/>
  <c r="A319" i="60"/>
  <c r="B319" i="60"/>
  <c r="A320" i="60"/>
  <c r="B320" i="60"/>
  <c r="A321" i="60"/>
  <c r="B321" i="60"/>
  <c r="A322" i="60"/>
  <c r="B322" i="60"/>
  <c r="A323" i="60"/>
  <c r="B323" i="60"/>
  <c r="A324" i="60"/>
  <c r="B324" i="60"/>
  <c r="A325" i="60"/>
  <c r="B325" i="60"/>
  <c r="A326" i="60"/>
  <c r="B326" i="60"/>
  <c r="A327" i="60"/>
  <c r="B327" i="60"/>
  <c r="A328" i="60"/>
  <c r="B328" i="60"/>
  <c r="A329" i="60"/>
  <c r="B329" i="60"/>
  <c r="A330" i="60"/>
  <c r="B330" i="60"/>
  <c r="A331" i="60"/>
  <c r="B331" i="60"/>
  <c r="A332" i="60"/>
  <c r="B332" i="60"/>
  <c r="A333" i="60"/>
  <c r="B333" i="60"/>
  <c r="A334" i="60"/>
  <c r="B334" i="60"/>
  <c r="A335" i="60"/>
  <c r="B335" i="60"/>
  <c r="A336" i="60"/>
  <c r="B336" i="60"/>
  <c r="A337" i="60"/>
  <c r="B337" i="60"/>
  <c r="A338" i="60"/>
  <c r="B338" i="60"/>
  <c r="A339" i="60"/>
  <c r="B339" i="60"/>
  <c r="A340" i="60"/>
  <c r="B340" i="60"/>
  <c r="A341" i="60"/>
  <c r="B341" i="60"/>
  <c r="A342" i="60"/>
  <c r="B342" i="60"/>
  <c r="A343" i="60"/>
  <c r="B343" i="60"/>
  <c r="A344" i="60"/>
  <c r="B344" i="60"/>
  <c r="A345" i="60"/>
  <c r="B345" i="60"/>
  <c r="A346" i="60"/>
  <c r="B346" i="60"/>
  <c r="A347" i="60"/>
  <c r="B347" i="60"/>
  <c r="A348" i="60"/>
  <c r="B348" i="60"/>
  <c r="A349" i="60"/>
  <c r="B349" i="60"/>
  <c r="A350" i="60"/>
  <c r="B350" i="60"/>
  <c r="A351" i="60"/>
  <c r="B351" i="60"/>
  <c r="A352" i="60"/>
  <c r="B352" i="60"/>
  <c r="A353" i="60"/>
  <c r="B353" i="60"/>
  <c r="A354" i="60"/>
  <c r="B354" i="60"/>
  <c r="A355" i="60"/>
  <c r="B355" i="60"/>
  <c r="A356" i="60"/>
  <c r="B356" i="60"/>
  <c r="A357" i="60"/>
  <c r="B357" i="60"/>
  <c r="A358" i="60"/>
  <c r="B358" i="60"/>
  <c r="A359" i="60"/>
  <c r="B359" i="60"/>
  <c r="A360" i="60"/>
  <c r="B360" i="60"/>
  <c r="A361" i="60"/>
  <c r="B361" i="60"/>
  <c r="A362" i="60"/>
  <c r="B362" i="60"/>
  <c r="A363" i="60"/>
  <c r="B363" i="60"/>
  <c r="A364" i="60"/>
  <c r="B364" i="60"/>
  <c r="A365" i="60"/>
  <c r="B365" i="60"/>
  <c r="A366" i="60"/>
  <c r="B366" i="60"/>
  <c r="A367" i="60"/>
  <c r="B367" i="60"/>
  <c r="A368" i="60"/>
  <c r="B368" i="60"/>
  <c r="A369" i="60"/>
  <c r="B369" i="60"/>
  <c r="A370" i="60"/>
  <c r="B370" i="60"/>
  <c r="A371" i="60"/>
  <c r="B371" i="60"/>
  <c r="A372" i="60"/>
  <c r="B372" i="60"/>
  <c r="A373" i="60"/>
  <c r="B373" i="60"/>
  <c r="A374" i="60"/>
  <c r="B374" i="60"/>
  <c r="A375" i="60"/>
  <c r="B375" i="60"/>
  <c r="A376" i="60"/>
  <c r="B376" i="60"/>
  <c r="A377" i="60"/>
  <c r="B377" i="60"/>
  <c r="A378" i="60"/>
  <c r="B378" i="60"/>
  <c r="A379" i="60"/>
  <c r="B379" i="60"/>
  <c r="A380" i="60"/>
  <c r="B380" i="60"/>
  <c r="A381" i="60"/>
  <c r="B381" i="60"/>
  <c r="A382" i="60"/>
  <c r="B382" i="60"/>
  <c r="A383" i="60"/>
  <c r="B383" i="60"/>
  <c r="A384" i="60"/>
  <c r="B384" i="60"/>
  <c r="A385" i="60"/>
  <c r="B385" i="60"/>
  <c r="A386" i="60"/>
  <c r="B386" i="60"/>
  <c r="A387" i="60"/>
  <c r="B387" i="60"/>
  <c r="A388" i="60"/>
  <c r="B388" i="60"/>
  <c r="A389" i="60"/>
  <c r="B389" i="60"/>
  <c r="A390" i="60"/>
  <c r="B390" i="60"/>
  <c r="A391" i="60"/>
  <c r="B391" i="60"/>
  <c r="A392" i="60"/>
  <c r="B392" i="60"/>
  <c r="A393" i="60"/>
  <c r="B393" i="60"/>
  <c r="A394" i="60"/>
  <c r="B394" i="60"/>
  <c r="A395" i="60"/>
  <c r="B395" i="60"/>
  <c r="A396" i="60"/>
  <c r="B396" i="60"/>
  <c r="A397" i="60"/>
  <c r="B397" i="60"/>
  <c r="A398" i="60"/>
  <c r="B398" i="60"/>
  <c r="A400" i="60"/>
  <c r="B400" i="60"/>
  <c r="A293" i="60"/>
  <c r="B293" i="60"/>
  <c r="A292" i="60"/>
  <c r="B292" i="60"/>
  <c r="A223" i="60"/>
  <c r="B223" i="60"/>
  <c r="A224" i="60"/>
  <c r="B224" i="60"/>
  <c r="A225" i="60"/>
  <c r="B225" i="60"/>
  <c r="A226" i="60"/>
  <c r="B226" i="60"/>
  <c r="A227" i="60"/>
  <c r="B227" i="60"/>
  <c r="A228" i="60"/>
  <c r="B228" i="60"/>
  <c r="A229" i="60"/>
  <c r="B229" i="60"/>
  <c r="A230" i="60"/>
  <c r="B230" i="60"/>
  <c r="A231" i="60"/>
  <c r="B231" i="60"/>
  <c r="A232" i="60"/>
  <c r="B232" i="60"/>
  <c r="A233" i="60"/>
  <c r="B233" i="60"/>
  <c r="A234" i="60"/>
  <c r="B234" i="60"/>
  <c r="A235" i="60"/>
  <c r="B235" i="60"/>
  <c r="A236" i="60"/>
  <c r="B236" i="60"/>
  <c r="A237" i="60"/>
  <c r="B237" i="60"/>
  <c r="A238" i="60"/>
  <c r="B238" i="60"/>
  <c r="A239" i="60"/>
  <c r="B239" i="60"/>
  <c r="A240" i="60"/>
  <c r="B240" i="60"/>
  <c r="A241" i="60"/>
  <c r="B241" i="60"/>
  <c r="A242" i="60"/>
  <c r="B242" i="60"/>
  <c r="A243" i="60"/>
  <c r="B243" i="60"/>
  <c r="A244" i="60"/>
  <c r="B244" i="60"/>
  <c r="A245" i="60"/>
  <c r="B245" i="60"/>
  <c r="A246" i="60"/>
  <c r="B246" i="60"/>
  <c r="A247" i="60"/>
  <c r="B247" i="60"/>
  <c r="A248" i="60"/>
  <c r="B248" i="60"/>
  <c r="A249" i="60"/>
  <c r="B249" i="60"/>
  <c r="A250" i="60"/>
  <c r="B250" i="60"/>
  <c r="A251" i="60"/>
  <c r="B251" i="60"/>
  <c r="A252" i="60"/>
  <c r="B252" i="60"/>
  <c r="A253" i="60"/>
  <c r="B253" i="60"/>
  <c r="A254" i="60"/>
  <c r="B254" i="60"/>
  <c r="A255" i="60"/>
  <c r="B255" i="60"/>
  <c r="A256" i="60"/>
  <c r="B256" i="60"/>
  <c r="A257" i="60"/>
  <c r="B257" i="60"/>
  <c r="A258" i="60"/>
  <c r="B258" i="60"/>
  <c r="A259" i="60"/>
  <c r="B259" i="60"/>
  <c r="A260" i="60"/>
  <c r="B260" i="60"/>
  <c r="A261" i="60"/>
  <c r="B261" i="60"/>
  <c r="A262" i="60"/>
  <c r="B262" i="60"/>
  <c r="A263" i="60"/>
  <c r="B263" i="60"/>
  <c r="A264" i="60"/>
  <c r="B264" i="60"/>
  <c r="A265" i="60"/>
  <c r="B265" i="60"/>
  <c r="A266" i="60"/>
  <c r="B266" i="60"/>
  <c r="A267" i="60"/>
  <c r="B267" i="60"/>
  <c r="A268" i="60"/>
  <c r="B268" i="60"/>
  <c r="A269" i="60"/>
  <c r="B269" i="60"/>
  <c r="A270" i="60"/>
  <c r="B270" i="60"/>
  <c r="A271" i="60"/>
  <c r="B271" i="60"/>
  <c r="A272" i="60"/>
  <c r="B272" i="60"/>
  <c r="A273" i="60"/>
  <c r="B273" i="60"/>
  <c r="A274" i="60"/>
  <c r="B274" i="60"/>
  <c r="A275" i="60"/>
  <c r="B275" i="60"/>
  <c r="A276" i="60"/>
  <c r="B276" i="60"/>
  <c r="A277" i="60"/>
  <c r="B277" i="60"/>
  <c r="A278" i="60"/>
  <c r="B278" i="60"/>
  <c r="A279" i="60"/>
  <c r="B279" i="60"/>
  <c r="A280" i="60"/>
  <c r="B280" i="60"/>
  <c r="A281" i="60"/>
  <c r="B281" i="60"/>
  <c r="A282" i="60"/>
  <c r="B282" i="60"/>
  <c r="A222" i="60"/>
  <c r="B222" i="60"/>
  <c r="A221" i="60"/>
  <c r="B221" i="60"/>
  <c r="A212" i="60"/>
  <c r="B212" i="60"/>
  <c r="A213" i="60"/>
  <c r="B213" i="60"/>
  <c r="A214" i="60"/>
  <c r="B214" i="60"/>
  <c r="A215" i="60"/>
  <c r="B215" i="60"/>
  <c r="A216" i="60"/>
  <c r="B216" i="60"/>
  <c r="A217" i="60"/>
  <c r="B217" i="60"/>
  <c r="A218" i="60"/>
  <c r="B218" i="60"/>
  <c r="A219" i="60"/>
  <c r="B219" i="60"/>
  <c r="A220" i="60"/>
  <c r="B220" i="60"/>
  <c r="A211" i="60"/>
  <c r="B211" i="60"/>
  <c r="A189" i="60"/>
  <c r="B189" i="60"/>
  <c r="A190" i="60"/>
  <c r="B190" i="60"/>
  <c r="A191" i="60"/>
  <c r="B191" i="60"/>
  <c r="A192" i="60"/>
  <c r="B192" i="60"/>
  <c r="A193" i="60"/>
  <c r="B193" i="60"/>
  <c r="A194" i="60"/>
  <c r="B194" i="60"/>
  <c r="A195" i="60"/>
  <c r="B195" i="60"/>
  <c r="A196" i="60"/>
  <c r="B196" i="60"/>
  <c r="A197" i="60"/>
  <c r="B197" i="60"/>
  <c r="A198" i="60"/>
  <c r="B198" i="60"/>
  <c r="A199" i="60"/>
  <c r="B199" i="60"/>
  <c r="A200" i="60"/>
  <c r="B200" i="60"/>
  <c r="A201" i="60"/>
  <c r="B201" i="60"/>
  <c r="A202" i="60"/>
  <c r="B202" i="60"/>
  <c r="A203" i="60"/>
  <c r="B203" i="60"/>
  <c r="A204" i="60"/>
  <c r="B204" i="60"/>
  <c r="A205" i="60"/>
  <c r="B205" i="60"/>
  <c r="A206" i="60"/>
  <c r="B206" i="60"/>
  <c r="A207" i="60"/>
  <c r="B207" i="60"/>
  <c r="A208" i="60"/>
  <c r="B208" i="60"/>
  <c r="A209" i="60"/>
  <c r="B209" i="60"/>
  <c r="A210" i="60"/>
  <c r="B210" i="60"/>
  <c r="A188" i="60"/>
  <c r="B188" i="60"/>
  <c r="A187" i="60"/>
  <c r="B187" i="60"/>
  <c r="A186" i="60"/>
  <c r="B186" i="60"/>
  <c r="C183" i="60"/>
  <c r="C180" i="60"/>
  <c r="A185" i="60"/>
  <c r="B185" i="60"/>
  <c r="A183" i="60"/>
  <c r="B183" i="60"/>
  <c r="B184" i="60"/>
  <c r="A182" i="60"/>
  <c r="B182" i="60"/>
  <c r="B181" i="60"/>
  <c r="A180" i="60"/>
  <c r="B180" i="60"/>
  <c r="A179" i="60"/>
  <c r="B179" i="60"/>
  <c r="Z25" i="60"/>
  <c r="AA25" i="60"/>
  <c r="AB25" i="60"/>
  <c r="AC25" i="60"/>
  <c r="AD25" i="60"/>
  <c r="AE25" i="60"/>
  <c r="K25" i="60" s="1"/>
  <c r="Z26" i="60"/>
  <c r="AA26" i="60"/>
  <c r="AB26" i="60"/>
  <c r="AC26" i="60"/>
  <c r="AD26" i="60"/>
  <c r="AE26" i="60"/>
  <c r="K26" i="60" s="1"/>
  <c r="Z27" i="60"/>
  <c r="AA27" i="60"/>
  <c r="AB27" i="60"/>
  <c r="AC27" i="60"/>
  <c r="AD27" i="60"/>
  <c r="AE27" i="60"/>
  <c r="K27" i="60" s="1"/>
  <c r="Z28" i="60"/>
  <c r="AA28" i="60"/>
  <c r="AB28" i="60"/>
  <c r="AC28" i="60"/>
  <c r="AD28" i="60"/>
  <c r="AE28" i="60"/>
  <c r="K28" i="60" s="1"/>
  <c r="Z29" i="60"/>
  <c r="AA29" i="60"/>
  <c r="AB29" i="60"/>
  <c r="AC29" i="60"/>
  <c r="AD29" i="60"/>
  <c r="AE29" i="60"/>
  <c r="K29" i="60" s="1"/>
  <c r="Z30" i="60"/>
  <c r="AA30" i="60"/>
  <c r="AB30" i="60"/>
  <c r="AC30" i="60"/>
  <c r="AD30" i="60"/>
  <c r="AE30" i="60"/>
  <c r="K30" i="60" s="1"/>
  <c r="Z31" i="60"/>
  <c r="AA31" i="60"/>
  <c r="AB31" i="60"/>
  <c r="AC31" i="60"/>
  <c r="AD31" i="60"/>
  <c r="AE31" i="60"/>
  <c r="K31" i="60" s="1"/>
  <c r="Z32" i="60"/>
  <c r="AA32" i="60"/>
  <c r="AB32" i="60"/>
  <c r="AC32" i="60"/>
  <c r="AD32" i="60"/>
  <c r="AE32" i="60"/>
  <c r="K32" i="60" s="1"/>
  <c r="Z33" i="60"/>
  <c r="AA33" i="60"/>
  <c r="AB33" i="60"/>
  <c r="AC33" i="60"/>
  <c r="AD33" i="60"/>
  <c r="AE33" i="60"/>
  <c r="K33" i="60" s="1"/>
  <c r="Z34" i="60"/>
  <c r="AA34" i="60"/>
  <c r="AB34" i="60"/>
  <c r="AC34" i="60"/>
  <c r="AD34" i="60"/>
  <c r="AE34" i="60"/>
  <c r="K34" i="60" s="1"/>
  <c r="Z35" i="60"/>
  <c r="AA35" i="60"/>
  <c r="AB35" i="60"/>
  <c r="AC35" i="60"/>
  <c r="AD35" i="60"/>
  <c r="AE35" i="60"/>
  <c r="K35" i="60" s="1"/>
  <c r="Z36" i="60"/>
  <c r="AA36" i="60"/>
  <c r="AB36" i="60"/>
  <c r="AC36" i="60"/>
  <c r="AD36" i="60"/>
  <c r="AE36" i="60"/>
  <c r="K36" i="60" s="1"/>
  <c r="Z37" i="60"/>
  <c r="AA37" i="60"/>
  <c r="AB37" i="60"/>
  <c r="AC37" i="60"/>
  <c r="AD37" i="60"/>
  <c r="AE37" i="60"/>
  <c r="K37" i="60" s="1"/>
  <c r="Z38" i="60"/>
  <c r="AA38" i="60"/>
  <c r="AB38" i="60"/>
  <c r="AC38" i="60"/>
  <c r="AD38" i="60"/>
  <c r="AE38" i="60"/>
  <c r="K38" i="60" s="1"/>
  <c r="Z39" i="60"/>
  <c r="AA39" i="60"/>
  <c r="AB39" i="60"/>
  <c r="AC39" i="60"/>
  <c r="AD39" i="60"/>
  <c r="AE39" i="60"/>
  <c r="K39" i="60" s="1"/>
  <c r="Z40" i="60"/>
  <c r="AA40" i="60"/>
  <c r="AB40" i="60"/>
  <c r="AC40" i="60"/>
  <c r="AD40" i="60"/>
  <c r="AE40" i="60"/>
  <c r="K40" i="60" s="1"/>
  <c r="Z41" i="60"/>
  <c r="AA41" i="60"/>
  <c r="AB41" i="60"/>
  <c r="AC41" i="60"/>
  <c r="AD41" i="60"/>
  <c r="AE41" i="60"/>
  <c r="K41" i="60" s="1"/>
  <c r="Z42" i="60"/>
  <c r="AA42" i="60"/>
  <c r="AB42" i="60"/>
  <c r="AC42" i="60"/>
  <c r="AD42" i="60"/>
  <c r="AE42" i="60"/>
  <c r="K42" i="60" s="1"/>
  <c r="Z43" i="60"/>
  <c r="AA43" i="60"/>
  <c r="AB43" i="60"/>
  <c r="AC43" i="60"/>
  <c r="AD43" i="60"/>
  <c r="AE43" i="60"/>
  <c r="K43" i="60" s="1"/>
  <c r="Z44" i="60"/>
  <c r="AA44" i="60"/>
  <c r="AB44" i="60"/>
  <c r="AC44" i="60"/>
  <c r="AD44" i="60"/>
  <c r="AE44" i="60"/>
  <c r="K44" i="60" s="1"/>
  <c r="Z45" i="60"/>
  <c r="AA45" i="60"/>
  <c r="AB45" i="60"/>
  <c r="AC45" i="60"/>
  <c r="AD45" i="60"/>
  <c r="AE45" i="60"/>
  <c r="K45" i="60" s="1"/>
  <c r="Z46" i="60"/>
  <c r="AA46" i="60"/>
  <c r="AB46" i="60"/>
  <c r="AC46" i="60"/>
  <c r="AD46" i="60"/>
  <c r="AE46" i="60"/>
  <c r="K46" i="60" s="1"/>
  <c r="Z47" i="60"/>
  <c r="AA47" i="60"/>
  <c r="AB47" i="60"/>
  <c r="AC47" i="60"/>
  <c r="AD47" i="60"/>
  <c r="AE47" i="60"/>
  <c r="K47" i="60" s="1"/>
  <c r="Z48" i="60"/>
  <c r="AA48" i="60"/>
  <c r="AB48" i="60"/>
  <c r="AC48" i="60"/>
  <c r="AD48" i="60"/>
  <c r="AE48" i="60"/>
  <c r="K48" i="60" s="1"/>
  <c r="Z51" i="60"/>
  <c r="AA51" i="60"/>
  <c r="AB51" i="60"/>
  <c r="AC51" i="60"/>
  <c r="AD51" i="60"/>
  <c r="AE51" i="60"/>
  <c r="K51" i="60" s="1"/>
  <c r="Z52" i="60"/>
  <c r="AA52" i="60"/>
  <c r="AB52" i="60"/>
  <c r="AC52" i="60"/>
  <c r="AD52" i="60"/>
  <c r="AE52" i="60"/>
  <c r="K52" i="60" s="1"/>
  <c r="Z53" i="60"/>
  <c r="AA53" i="60"/>
  <c r="AB53" i="60"/>
  <c r="AC53" i="60"/>
  <c r="AD53" i="60"/>
  <c r="AE53" i="60"/>
  <c r="K53" i="60" s="1"/>
  <c r="Z54" i="60"/>
  <c r="AA54" i="60"/>
  <c r="AB54" i="60"/>
  <c r="AC54" i="60"/>
  <c r="AD54" i="60"/>
  <c r="AE54" i="60"/>
  <c r="K54" i="60" s="1"/>
  <c r="Z55" i="60"/>
  <c r="AA55" i="60"/>
  <c r="AB55" i="60"/>
  <c r="AC55" i="60"/>
  <c r="AD55" i="60"/>
  <c r="AE55" i="60"/>
  <c r="K55" i="60" s="1"/>
  <c r="Z56" i="60"/>
  <c r="AA56" i="60"/>
  <c r="AB56" i="60"/>
  <c r="AC56" i="60"/>
  <c r="AD56" i="60"/>
  <c r="AE56" i="60"/>
  <c r="K56" i="60" s="1"/>
  <c r="Z57" i="60"/>
  <c r="AA57" i="60"/>
  <c r="AB57" i="60"/>
  <c r="AC57" i="60"/>
  <c r="AD57" i="60"/>
  <c r="AE57" i="60"/>
  <c r="K57" i="60" s="1"/>
  <c r="Z58" i="60"/>
  <c r="AA58" i="60"/>
  <c r="AB58" i="60"/>
  <c r="AC58" i="60"/>
  <c r="AD58" i="60"/>
  <c r="AE58" i="60"/>
  <c r="K58" i="60" s="1"/>
  <c r="Z59" i="60"/>
  <c r="AA59" i="60"/>
  <c r="AB59" i="60"/>
  <c r="AC59" i="60"/>
  <c r="AD59" i="60"/>
  <c r="AE59" i="60"/>
  <c r="K59" i="60" s="1"/>
  <c r="Z60" i="60"/>
  <c r="AA60" i="60"/>
  <c r="AB60" i="60"/>
  <c r="AC60" i="60"/>
  <c r="AD60" i="60"/>
  <c r="AE60" i="60"/>
  <c r="K60" i="60" s="1"/>
  <c r="Z61" i="60"/>
  <c r="AA61" i="60"/>
  <c r="AB61" i="60"/>
  <c r="AC61" i="60"/>
  <c r="AD61" i="60"/>
  <c r="AE61" i="60"/>
  <c r="K61" i="60" s="1"/>
  <c r="Z62" i="60"/>
  <c r="AA62" i="60"/>
  <c r="AB62" i="60"/>
  <c r="AC62" i="60"/>
  <c r="AD62" i="60"/>
  <c r="AE62" i="60"/>
  <c r="K62" i="60" s="1"/>
  <c r="Z63" i="60"/>
  <c r="AA63" i="60"/>
  <c r="AB63" i="60"/>
  <c r="AC63" i="60"/>
  <c r="AD63" i="60"/>
  <c r="AE63" i="60"/>
  <c r="K63" i="60" s="1"/>
  <c r="Z64" i="60"/>
  <c r="AA64" i="60"/>
  <c r="AB64" i="60"/>
  <c r="AC64" i="60"/>
  <c r="AD64" i="60"/>
  <c r="AE64" i="60"/>
  <c r="K64" i="60" s="1"/>
  <c r="Z65" i="60"/>
  <c r="AA65" i="60"/>
  <c r="AB65" i="60"/>
  <c r="AC65" i="60"/>
  <c r="AD65" i="60"/>
  <c r="AE65" i="60"/>
  <c r="K65" i="60" s="1"/>
  <c r="Z66" i="60"/>
  <c r="AA66" i="60"/>
  <c r="AB66" i="60"/>
  <c r="AC66" i="60"/>
  <c r="AD66" i="60"/>
  <c r="AE66" i="60"/>
  <c r="K66" i="60" s="1"/>
  <c r="Z67" i="60"/>
  <c r="AA67" i="60"/>
  <c r="AB67" i="60"/>
  <c r="AC67" i="60"/>
  <c r="AD67" i="60"/>
  <c r="AE67" i="60"/>
  <c r="K67" i="60" s="1"/>
  <c r="Z68" i="60"/>
  <c r="AA68" i="60"/>
  <c r="AB68" i="60"/>
  <c r="AC68" i="60"/>
  <c r="AD68" i="60"/>
  <c r="AE68" i="60"/>
  <c r="K68" i="60" s="1"/>
  <c r="Z69" i="60"/>
  <c r="AA69" i="60"/>
  <c r="AB69" i="60"/>
  <c r="AC69" i="60"/>
  <c r="AD69" i="60"/>
  <c r="AE69" i="60"/>
  <c r="K69" i="60" s="1"/>
  <c r="Z70" i="60"/>
  <c r="AA70" i="60"/>
  <c r="AB70" i="60"/>
  <c r="AC70" i="60"/>
  <c r="AD70" i="60"/>
  <c r="AE70" i="60"/>
  <c r="K70" i="60" s="1"/>
  <c r="Z71" i="60"/>
  <c r="AA71" i="60"/>
  <c r="AB71" i="60"/>
  <c r="AC71" i="60"/>
  <c r="AD71" i="60"/>
  <c r="AE71" i="60"/>
  <c r="K71" i="60" s="1"/>
  <c r="Z72" i="60"/>
  <c r="AA72" i="60"/>
  <c r="AB72" i="60"/>
  <c r="AC72" i="60"/>
  <c r="AD72" i="60"/>
  <c r="AE72" i="60"/>
  <c r="K72" i="60" s="1"/>
  <c r="Z73" i="60"/>
  <c r="AA73" i="60"/>
  <c r="AB73" i="60"/>
  <c r="AC73" i="60"/>
  <c r="AD73" i="60"/>
  <c r="AE73" i="60"/>
  <c r="K73" i="60" s="1"/>
  <c r="Z74" i="60"/>
  <c r="AA74" i="60"/>
  <c r="AB74" i="60"/>
  <c r="AC74" i="60"/>
  <c r="AD74" i="60"/>
  <c r="AE74" i="60"/>
  <c r="K74" i="60" s="1"/>
  <c r="Z75" i="60"/>
  <c r="AA75" i="60"/>
  <c r="AB75" i="60"/>
  <c r="AC75" i="60"/>
  <c r="AD75" i="60"/>
  <c r="AE75" i="60"/>
  <c r="K75" i="60" s="1"/>
  <c r="Z76" i="60"/>
  <c r="AA76" i="60"/>
  <c r="AB76" i="60"/>
  <c r="AC76" i="60"/>
  <c r="AD76" i="60"/>
  <c r="AE76" i="60"/>
  <c r="K76" i="60" s="1"/>
  <c r="Z77" i="60"/>
  <c r="AA77" i="60"/>
  <c r="AB77" i="60"/>
  <c r="AC77" i="60"/>
  <c r="AD77" i="60"/>
  <c r="AE77" i="60"/>
  <c r="K77" i="60" s="1"/>
  <c r="Z78" i="60"/>
  <c r="AA78" i="60"/>
  <c r="AB78" i="60"/>
  <c r="AC78" i="60"/>
  <c r="AD78" i="60"/>
  <c r="AE78" i="60"/>
  <c r="K78" i="60" s="1"/>
  <c r="Z79" i="60"/>
  <c r="AA79" i="60"/>
  <c r="AB79" i="60"/>
  <c r="AC79" i="60"/>
  <c r="AD79" i="60"/>
  <c r="AE79" i="60"/>
  <c r="K79" i="60" s="1"/>
  <c r="Z80" i="60"/>
  <c r="AA80" i="60"/>
  <c r="AB80" i="60"/>
  <c r="AC80" i="60"/>
  <c r="AD80" i="60"/>
  <c r="AE80" i="60"/>
  <c r="K80" i="60" s="1"/>
  <c r="Z81" i="60"/>
  <c r="AA81" i="60"/>
  <c r="AB81" i="60"/>
  <c r="AC81" i="60"/>
  <c r="AD81" i="60"/>
  <c r="AE81" i="60"/>
  <c r="K81" i="60" s="1"/>
  <c r="Z82" i="60"/>
  <c r="AA82" i="60"/>
  <c r="AB82" i="60"/>
  <c r="AC82" i="60"/>
  <c r="AD82" i="60"/>
  <c r="AE82" i="60"/>
  <c r="K82" i="60" s="1"/>
  <c r="Z83" i="60"/>
  <c r="AA83" i="60"/>
  <c r="AB83" i="60"/>
  <c r="AC83" i="60"/>
  <c r="AD83" i="60"/>
  <c r="AE83" i="60"/>
  <c r="K83" i="60" s="1"/>
  <c r="Z84" i="60"/>
  <c r="AA84" i="60"/>
  <c r="AB84" i="60"/>
  <c r="AC84" i="60"/>
  <c r="AD84" i="60"/>
  <c r="AE84" i="60"/>
  <c r="K84" i="60" s="1"/>
  <c r="Z85" i="60"/>
  <c r="AA85" i="60"/>
  <c r="AB85" i="60"/>
  <c r="AC85" i="60"/>
  <c r="AD85" i="60"/>
  <c r="AE85" i="60"/>
  <c r="K85" i="60" s="1"/>
  <c r="Z86" i="60"/>
  <c r="AA86" i="60"/>
  <c r="AB86" i="60"/>
  <c r="AC86" i="60"/>
  <c r="AD86" i="60"/>
  <c r="AE86" i="60"/>
  <c r="K86" i="60" s="1"/>
  <c r="Z87" i="60"/>
  <c r="AA87" i="60"/>
  <c r="AB87" i="60"/>
  <c r="AC87" i="60"/>
  <c r="AD87" i="60"/>
  <c r="AE87" i="60"/>
  <c r="K87" i="60" s="1"/>
  <c r="Z88" i="60"/>
  <c r="AA88" i="60"/>
  <c r="AB88" i="60"/>
  <c r="AC88" i="60"/>
  <c r="AD88" i="60"/>
  <c r="AE88" i="60"/>
  <c r="K88" i="60" s="1"/>
  <c r="Z89" i="60"/>
  <c r="AA89" i="60"/>
  <c r="AB89" i="60"/>
  <c r="AC89" i="60"/>
  <c r="AD89" i="60"/>
  <c r="AE89" i="60"/>
  <c r="K89" i="60" s="1"/>
  <c r="Z90" i="60"/>
  <c r="AA90" i="60"/>
  <c r="AB90" i="60"/>
  <c r="AC90" i="60"/>
  <c r="AD90" i="60"/>
  <c r="AE90" i="60"/>
  <c r="K90" i="60" s="1"/>
  <c r="Z91" i="60"/>
  <c r="AA91" i="60"/>
  <c r="AB91" i="60"/>
  <c r="AC91" i="60"/>
  <c r="AD91" i="60"/>
  <c r="AE91" i="60"/>
  <c r="K91" i="60" s="1"/>
  <c r="Z92" i="60"/>
  <c r="AA92" i="60"/>
  <c r="AB92" i="60"/>
  <c r="AC92" i="60"/>
  <c r="AD92" i="60"/>
  <c r="AE92" i="60"/>
  <c r="K92" i="60" s="1"/>
  <c r="Z93" i="60"/>
  <c r="AA93" i="60"/>
  <c r="AB93" i="60"/>
  <c r="AC93" i="60"/>
  <c r="AD93" i="60"/>
  <c r="AE93" i="60"/>
  <c r="K93" i="60" s="1"/>
  <c r="Z94" i="60"/>
  <c r="AA94" i="60"/>
  <c r="AB94" i="60"/>
  <c r="AC94" i="60"/>
  <c r="AD94" i="60"/>
  <c r="AE94" i="60"/>
  <c r="K94" i="60" s="1"/>
  <c r="Z95" i="60"/>
  <c r="AA95" i="60"/>
  <c r="AB95" i="60"/>
  <c r="AC95" i="60"/>
  <c r="AD95" i="60"/>
  <c r="AE95" i="60"/>
  <c r="K95" i="60" s="1"/>
  <c r="Z96" i="60"/>
  <c r="AA96" i="60"/>
  <c r="AB96" i="60"/>
  <c r="AC96" i="60"/>
  <c r="AD96" i="60"/>
  <c r="AE96" i="60"/>
  <c r="K96" i="60" s="1"/>
  <c r="Z97" i="60"/>
  <c r="AA97" i="60"/>
  <c r="AB97" i="60"/>
  <c r="AC97" i="60"/>
  <c r="AD97" i="60"/>
  <c r="AE97" i="60"/>
  <c r="K97" i="60" s="1"/>
  <c r="Z98" i="60"/>
  <c r="AA98" i="60"/>
  <c r="AB98" i="60"/>
  <c r="AC98" i="60"/>
  <c r="AD98" i="60"/>
  <c r="AE98" i="60"/>
  <c r="K98" i="60" s="1"/>
  <c r="Z99" i="60"/>
  <c r="AA99" i="60"/>
  <c r="AB99" i="60"/>
  <c r="AC99" i="60"/>
  <c r="AD99" i="60"/>
  <c r="AE99" i="60"/>
  <c r="K99" i="60" s="1"/>
  <c r="Z100" i="60"/>
  <c r="AA100" i="60"/>
  <c r="AB100" i="60"/>
  <c r="AC100" i="60"/>
  <c r="AD100" i="60"/>
  <c r="AE100" i="60"/>
  <c r="K100" i="60" s="1"/>
  <c r="Z101" i="60"/>
  <c r="AA101" i="60"/>
  <c r="AB101" i="60"/>
  <c r="AC101" i="60"/>
  <c r="AD101" i="60"/>
  <c r="AE101" i="60"/>
  <c r="K101" i="60" s="1"/>
  <c r="Z102" i="60"/>
  <c r="AA102" i="60"/>
  <c r="AB102" i="60"/>
  <c r="AC102" i="60"/>
  <c r="AD102" i="60"/>
  <c r="AE102" i="60"/>
  <c r="K102" i="60" s="1"/>
  <c r="Z103" i="60"/>
  <c r="AA103" i="60"/>
  <c r="AB103" i="60"/>
  <c r="AC103" i="60"/>
  <c r="AD103" i="60"/>
  <c r="AE103" i="60"/>
  <c r="K103" i="60" s="1"/>
  <c r="Z104" i="60"/>
  <c r="AA104" i="60"/>
  <c r="AB104" i="60"/>
  <c r="AC104" i="60"/>
  <c r="AD104" i="60"/>
  <c r="AE104" i="60"/>
  <c r="K104" i="60" s="1"/>
  <c r="Z105" i="60"/>
  <c r="AA105" i="60"/>
  <c r="AB105" i="60"/>
  <c r="AC105" i="60"/>
  <c r="AD105" i="60"/>
  <c r="AE105" i="60"/>
  <c r="K105" i="60" s="1"/>
  <c r="Z106" i="60"/>
  <c r="AA106" i="60"/>
  <c r="AB106" i="60"/>
  <c r="AC106" i="60"/>
  <c r="AD106" i="60"/>
  <c r="AE106" i="60"/>
  <c r="K106" i="60" s="1"/>
  <c r="Z107" i="60"/>
  <c r="AA107" i="60"/>
  <c r="AB107" i="60"/>
  <c r="AC107" i="60"/>
  <c r="AD107" i="60"/>
  <c r="AE107" i="60"/>
  <c r="K107" i="60" s="1"/>
  <c r="Z108" i="60"/>
  <c r="AA108" i="60"/>
  <c r="AB108" i="60"/>
  <c r="AC108" i="60"/>
  <c r="AD108" i="60"/>
  <c r="AE108" i="60"/>
  <c r="K108" i="60" s="1"/>
  <c r="Z109" i="60"/>
  <c r="AA109" i="60"/>
  <c r="AB109" i="60"/>
  <c r="AC109" i="60"/>
  <c r="AD109" i="60"/>
  <c r="AE109" i="60"/>
  <c r="K109" i="60" s="1"/>
  <c r="Z110" i="60"/>
  <c r="AA110" i="60"/>
  <c r="AB110" i="60"/>
  <c r="AC110" i="60"/>
  <c r="AD110" i="60"/>
  <c r="AE110" i="60"/>
  <c r="K110" i="60" s="1"/>
  <c r="Z111" i="60"/>
  <c r="AA111" i="60"/>
  <c r="AB111" i="60"/>
  <c r="AC111" i="60"/>
  <c r="AD111" i="60"/>
  <c r="AE111" i="60"/>
  <c r="K111" i="60" s="1"/>
  <c r="Z112" i="60"/>
  <c r="AA112" i="60"/>
  <c r="AB112" i="60"/>
  <c r="AC112" i="60"/>
  <c r="AD112" i="60"/>
  <c r="AE112" i="60"/>
  <c r="K112" i="60" s="1"/>
  <c r="Z113" i="60"/>
  <c r="AA113" i="60"/>
  <c r="AB113" i="60"/>
  <c r="AC113" i="60"/>
  <c r="AD113" i="60"/>
  <c r="AE113" i="60"/>
  <c r="K113" i="60" s="1"/>
  <c r="Z114" i="60"/>
  <c r="AA114" i="60"/>
  <c r="AB114" i="60"/>
  <c r="AC114" i="60"/>
  <c r="AD114" i="60"/>
  <c r="AE114" i="60"/>
  <c r="K114" i="60" s="1"/>
  <c r="Z115" i="60"/>
  <c r="AA115" i="60"/>
  <c r="AB115" i="60"/>
  <c r="AC115" i="60"/>
  <c r="AD115" i="60"/>
  <c r="AE115" i="60"/>
  <c r="K115" i="60" s="1"/>
  <c r="Z116" i="60"/>
  <c r="AA116" i="60"/>
  <c r="AB116" i="60"/>
  <c r="AC116" i="60"/>
  <c r="AD116" i="60"/>
  <c r="AE116" i="60"/>
  <c r="K116" i="60" s="1"/>
  <c r="Z117" i="60"/>
  <c r="AA117" i="60"/>
  <c r="AB117" i="60"/>
  <c r="AC117" i="60"/>
  <c r="AD117" i="60"/>
  <c r="AE117" i="60"/>
  <c r="K117" i="60" s="1"/>
  <c r="Z118" i="60"/>
  <c r="AA118" i="60"/>
  <c r="AB118" i="60"/>
  <c r="AC118" i="60"/>
  <c r="AD118" i="60"/>
  <c r="AE118" i="60"/>
  <c r="K118" i="60" s="1"/>
  <c r="Z119" i="60"/>
  <c r="AA119" i="60"/>
  <c r="AB119" i="60"/>
  <c r="AC119" i="60"/>
  <c r="AD119" i="60"/>
  <c r="AE119" i="60"/>
  <c r="K119" i="60" s="1"/>
  <c r="Z120" i="60"/>
  <c r="AA120" i="60"/>
  <c r="AB120" i="60"/>
  <c r="AC120" i="60"/>
  <c r="AD120" i="60"/>
  <c r="AE120" i="60"/>
  <c r="K120" i="60" s="1"/>
  <c r="Z121" i="60"/>
  <c r="AA121" i="60"/>
  <c r="AB121" i="60"/>
  <c r="AC121" i="60"/>
  <c r="AD121" i="60"/>
  <c r="AE121" i="60"/>
  <c r="K121" i="60" s="1"/>
  <c r="Z122" i="60"/>
  <c r="AA122" i="60"/>
  <c r="AB122" i="60"/>
  <c r="AC122" i="60"/>
  <c r="AD122" i="60"/>
  <c r="AE122" i="60"/>
  <c r="K122" i="60" s="1"/>
  <c r="Z123" i="60"/>
  <c r="AA123" i="60"/>
  <c r="AB123" i="60"/>
  <c r="AC123" i="60"/>
  <c r="AD123" i="60"/>
  <c r="AE123" i="60"/>
  <c r="K123" i="60" s="1"/>
  <c r="Z125" i="60"/>
  <c r="AA125" i="60"/>
  <c r="AB125" i="60"/>
  <c r="AC125" i="60"/>
  <c r="AD125" i="60"/>
  <c r="AE125" i="60"/>
  <c r="K125" i="60" s="1"/>
  <c r="Z126" i="60"/>
  <c r="AA126" i="60"/>
  <c r="AB126" i="60"/>
  <c r="AC126" i="60"/>
  <c r="AD126" i="60"/>
  <c r="AE126" i="60"/>
  <c r="K126" i="60" s="1"/>
  <c r="Z127" i="60"/>
  <c r="AA127" i="60"/>
  <c r="AB127" i="60"/>
  <c r="AC127" i="60"/>
  <c r="AD127" i="60"/>
  <c r="AE127" i="60"/>
  <c r="K127" i="60" s="1"/>
  <c r="Z128" i="60"/>
  <c r="AA128" i="60"/>
  <c r="AB128" i="60"/>
  <c r="AC128" i="60"/>
  <c r="AD128" i="60"/>
  <c r="AE128" i="60"/>
  <c r="K128" i="60" s="1"/>
  <c r="Z129" i="60"/>
  <c r="AA129" i="60"/>
  <c r="AB129" i="60"/>
  <c r="AC129" i="60"/>
  <c r="AD129" i="60"/>
  <c r="AE129" i="60"/>
  <c r="K129" i="60" s="1"/>
  <c r="Z130" i="60"/>
  <c r="AA130" i="60"/>
  <c r="AB130" i="60"/>
  <c r="AC130" i="60"/>
  <c r="AD130" i="60"/>
  <c r="AE130" i="60"/>
  <c r="K130" i="60" s="1"/>
  <c r="Z131" i="60"/>
  <c r="AA131" i="60"/>
  <c r="AB131" i="60"/>
  <c r="AC131" i="60"/>
  <c r="AD131" i="60"/>
  <c r="AE131" i="60"/>
  <c r="K131" i="60" s="1"/>
  <c r="Z132" i="60"/>
  <c r="AA132" i="60"/>
  <c r="AB132" i="60"/>
  <c r="AC132" i="60"/>
  <c r="AD132" i="60"/>
  <c r="AE132" i="60"/>
  <c r="K132" i="60" s="1"/>
  <c r="Z133" i="60"/>
  <c r="AA133" i="60"/>
  <c r="AB133" i="60"/>
  <c r="AC133" i="60"/>
  <c r="AD133" i="60"/>
  <c r="AE133" i="60"/>
  <c r="K133" i="60" s="1"/>
  <c r="Z134" i="60"/>
  <c r="AA134" i="60"/>
  <c r="AB134" i="60"/>
  <c r="AC134" i="60"/>
  <c r="AD134" i="60"/>
  <c r="AE134" i="60"/>
  <c r="K134" i="60" s="1"/>
  <c r="Z135" i="60"/>
  <c r="AA135" i="60"/>
  <c r="AB135" i="60"/>
  <c r="AC135" i="60"/>
  <c r="AD135" i="60"/>
  <c r="AE135" i="60"/>
  <c r="K135" i="60" s="1"/>
  <c r="Z136" i="60"/>
  <c r="AA136" i="60"/>
  <c r="AB136" i="60"/>
  <c r="AC136" i="60"/>
  <c r="AD136" i="60"/>
  <c r="AE136" i="60"/>
  <c r="K136" i="60" s="1"/>
  <c r="Z137" i="60"/>
  <c r="AA137" i="60"/>
  <c r="AB137" i="60"/>
  <c r="AC137" i="60"/>
  <c r="AD137" i="60"/>
  <c r="AE137" i="60"/>
  <c r="K137" i="60" s="1"/>
  <c r="Z138" i="60"/>
  <c r="AA138" i="60"/>
  <c r="AB138" i="60"/>
  <c r="AC138" i="60"/>
  <c r="AD138" i="60"/>
  <c r="AE138" i="60"/>
  <c r="K138" i="60" s="1"/>
  <c r="Z139" i="60"/>
  <c r="AA139" i="60"/>
  <c r="AB139" i="60"/>
  <c r="AC139" i="60"/>
  <c r="AD139" i="60"/>
  <c r="AE139" i="60"/>
  <c r="K139" i="60" s="1"/>
  <c r="Z143" i="60"/>
  <c r="AA143" i="60"/>
  <c r="AB143" i="60"/>
  <c r="AC143" i="60"/>
  <c r="AD143" i="60"/>
  <c r="AE143" i="60"/>
  <c r="K143" i="60" s="1"/>
  <c r="Z144" i="60"/>
  <c r="AA144" i="60"/>
  <c r="AB144" i="60"/>
  <c r="AC144" i="60"/>
  <c r="AD144" i="60"/>
  <c r="AE144" i="60"/>
  <c r="K144" i="60" s="1"/>
  <c r="Z145" i="60"/>
  <c r="AA145" i="60"/>
  <c r="AB145" i="60"/>
  <c r="AC145" i="60"/>
  <c r="AD145" i="60"/>
  <c r="AE145" i="60"/>
  <c r="K145" i="60" s="1"/>
  <c r="Z146" i="60"/>
  <c r="AA146" i="60"/>
  <c r="AB146" i="60"/>
  <c r="AC146" i="60"/>
  <c r="AD146" i="60"/>
  <c r="AE146" i="60"/>
  <c r="K146" i="60" s="1"/>
  <c r="Z147" i="60"/>
  <c r="AA147" i="60"/>
  <c r="AB147" i="60"/>
  <c r="AC147" i="60"/>
  <c r="AD147" i="60"/>
  <c r="AE147" i="60"/>
  <c r="K147" i="60" s="1"/>
  <c r="Z148" i="60"/>
  <c r="AA148" i="60"/>
  <c r="AB148" i="60"/>
  <c r="AC148" i="60"/>
  <c r="AD148" i="60"/>
  <c r="AE148" i="60"/>
  <c r="K148" i="60" s="1"/>
  <c r="Z149" i="60"/>
  <c r="AA149" i="60"/>
  <c r="AB149" i="60"/>
  <c r="AC149" i="60"/>
  <c r="AD149" i="60"/>
  <c r="AE149" i="60"/>
  <c r="K149" i="60" s="1"/>
  <c r="Z150" i="60"/>
  <c r="AA150" i="60"/>
  <c r="AB150" i="60"/>
  <c r="AC150" i="60"/>
  <c r="AD150" i="60"/>
  <c r="AE150" i="60"/>
  <c r="K150" i="60" s="1"/>
  <c r="Z151" i="60"/>
  <c r="AA151" i="60"/>
  <c r="AB151" i="60"/>
  <c r="AC151" i="60"/>
  <c r="AD151" i="60"/>
  <c r="AE151" i="60"/>
  <c r="K151" i="60" s="1"/>
  <c r="Z152" i="60"/>
  <c r="AA152" i="60"/>
  <c r="AB152" i="60"/>
  <c r="AC152" i="60"/>
  <c r="AD152" i="60"/>
  <c r="AE152" i="60"/>
  <c r="K152" i="60" s="1"/>
  <c r="Z153" i="60"/>
  <c r="AA153" i="60"/>
  <c r="AB153" i="60"/>
  <c r="AC153" i="60"/>
  <c r="AD153" i="60"/>
  <c r="AE153" i="60"/>
  <c r="K153" i="60" s="1"/>
  <c r="Z154" i="60"/>
  <c r="AA154" i="60"/>
  <c r="AB154" i="60"/>
  <c r="AC154" i="60"/>
  <c r="AD154" i="60"/>
  <c r="AE154" i="60"/>
  <c r="K154" i="60" s="1"/>
  <c r="Z155" i="60"/>
  <c r="AA155" i="60"/>
  <c r="AB155" i="60"/>
  <c r="AC155" i="60"/>
  <c r="AD155" i="60"/>
  <c r="AE155" i="60"/>
  <c r="K155" i="60" s="1"/>
  <c r="Z156" i="60"/>
  <c r="AA156" i="60"/>
  <c r="AB156" i="60"/>
  <c r="AC156" i="60"/>
  <c r="AD156" i="60"/>
  <c r="AE156" i="60"/>
  <c r="K156" i="60" s="1"/>
  <c r="Z157" i="60"/>
  <c r="AA157" i="60"/>
  <c r="AB157" i="60"/>
  <c r="AC157" i="60"/>
  <c r="AD157" i="60"/>
  <c r="AE157" i="60"/>
  <c r="K157" i="60" s="1"/>
  <c r="Z158" i="60"/>
  <c r="AA158" i="60"/>
  <c r="AB158" i="60"/>
  <c r="AC158" i="60"/>
  <c r="AD158" i="60"/>
  <c r="AE158" i="60"/>
  <c r="K158" i="60" s="1"/>
  <c r="Z159" i="60"/>
  <c r="AA159" i="60"/>
  <c r="AB159" i="60"/>
  <c r="AC159" i="60"/>
  <c r="AD159" i="60"/>
  <c r="AE159" i="60"/>
  <c r="K159" i="60" s="1"/>
  <c r="Z160" i="60"/>
  <c r="AA160" i="60"/>
  <c r="AB160" i="60"/>
  <c r="AC160" i="60"/>
  <c r="AD160" i="60"/>
  <c r="AE160" i="60"/>
  <c r="K160" i="60" s="1"/>
  <c r="Z161" i="60"/>
  <c r="AA161" i="60"/>
  <c r="AB161" i="60"/>
  <c r="AC161" i="60"/>
  <c r="AD161" i="60"/>
  <c r="AE161" i="60"/>
  <c r="K161" i="60" s="1"/>
  <c r="Z162" i="60"/>
  <c r="AA162" i="60"/>
  <c r="AB162" i="60"/>
  <c r="AC162" i="60"/>
  <c r="AD162" i="60"/>
  <c r="AE162" i="60"/>
  <c r="K162" i="60" s="1"/>
  <c r="Z163" i="60"/>
  <c r="AA163" i="60"/>
  <c r="AB163" i="60"/>
  <c r="AC163" i="60"/>
  <c r="AD163" i="60"/>
  <c r="AE163" i="60"/>
  <c r="K163" i="60" s="1"/>
  <c r="Z164" i="60"/>
  <c r="AA164" i="60"/>
  <c r="AB164" i="60"/>
  <c r="AC164" i="60"/>
  <c r="AD164" i="60"/>
  <c r="AE164" i="60"/>
  <c r="K164" i="60" s="1"/>
  <c r="Z165" i="60"/>
  <c r="AA165" i="60"/>
  <c r="AB165" i="60"/>
  <c r="AC165" i="60"/>
  <c r="AD165" i="60"/>
  <c r="AE165" i="60"/>
  <c r="K165" i="60" s="1"/>
  <c r="Z166" i="60"/>
  <c r="AA166" i="60"/>
  <c r="AB166" i="60"/>
  <c r="AC166" i="60"/>
  <c r="AD166" i="60"/>
  <c r="AE166" i="60"/>
  <c r="K166" i="60" s="1"/>
  <c r="Z167" i="60"/>
  <c r="AA167" i="60"/>
  <c r="AB167" i="60"/>
  <c r="AC167" i="60"/>
  <c r="AD167" i="60"/>
  <c r="AE167" i="60"/>
  <c r="K167" i="60" s="1"/>
  <c r="Z168" i="60"/>
  <c r="AA168" i="60"/>
  <c r="AB168" i="60"/>
  <c r="AC168" i="60"/>
  <c r="AD168" i="60"/>
  <c r="AE168" i="60"/>
  <c r="K168" i="60" s="1"/>
  <c r="Z169" i="60"/>
  <c r="AA169" i="60"/>
  <c r="AB169" i="60"/>
  <c r="AC169" i="60"/>
  <c r="AD169" i="60"/>
  <c r="AE169" i="60"/>
  <c r="K169" i="60" s="1"/>
  <c r="Z170" i="60"/>
  <c r="AA170" i="60"/>
  <c r="AB170" i="60"/>
  <c r="AC170" i="60"/>
  <c r="AD170" i="60"/>
  <c r="AE170" i="60"/>
  <c r="K170" i="60" s="1"/>
  <c r="Z171" i="60"/>
  <c r="AA171" i="60"/>
  <c r="AB171" i="60"/>
  <c r="AC171" i="60"/>
  <c r="AD171" i="60"/>
  <c r="AE171" i="60"/>
  <c r="K171" i="60" s="1"/>
  <c r="Z172" i="60"/>
  <c r="AA172" i="60"/>
  <c r="AB172" i="60"/>
  <c r="AC172" i="60"/>
  <c r="AD172" i="60"/>
  <c r="AE172" i="60"/>
  <c r="K172" i="60" s="1"/>
  <c r="Z174" i="60"/>
  <c r="AA174" i="60"/>
  <c r="AB174" i="60"/>
  <c r="AC174" i="60"/>
  <c r="AD174" i="60"/>
  <c r="AE174" i="60"/>
  <c r="K174" i="60" s="1"/>
  <c r="Z175" i="60"/>
  <c r="AA175" i="60"/>
  <c r="AB175" i="60"/>
  <c r="AC175" i="60"/>
  <c r="AD175" i="60"/>
  <c r="AE175" i="60"/>
  <c r="K175" i="60" s="1"/>
  <c r="Z176" i="60"/>
  <c r="AA176" i="60"/>
  <c r="AB176" i="60"/>
  <c r="AC176" i="60"/>
  <c r="AD176" i="60"/>
  <c r="AE176" i="60"/>
  <c r="K176" i="60" s="1"/>
  <c r="Z177" i="60"/>
  <c r="AA177" i="60"/>
  <c r="AB177" i="60"/>
  <c r="AC177" i="60"/>
  <c r="AD177" i="60"/>
  <c r="AE177" i="60"/>
  <c r="K177" i="60" s="1"/>
  <c r="AA23" i="60"/>
  <c r="AB23" i="60"/>
  <c r="AC23" i="60"/>
  <c r="AD23" i="60"/>
  <c r="AE23" i="60"/>
  <c r="K23" i="60" s="1"/>
  <c r="Z23" i="60"/>
  <c r="G25" i="60"/>
  <c r="H25" i="60"/>
  <c r="G26" i="60"/>
  <c r="H26" i="60"/>
  <c r="G27" i="60"/>
  <c r="H27" i="60"/>
  <c r="G28" i="60"/>
  <c r="H28" i="60"/>
  <c r="G29" i="60"/>
  <c r="H29" i="60"/>
  <c r="G30" i="60"/>
  <c r="H30" i="60"/>
  <c r="G31" i="60"/>
  <c r="H31" i="60"/>
  <c r="G32" i="60"/>
  <c r="H32" i="60"/>
  <c r="G33" i="60"/>
  <c r="H33" i="60"/>
  <c r="G34" i="60"/>
  <c r="H34" i="60"/>
  <c r="G35" i="60"/>
  <c r="H35" i="60"/>
  <c r="G36" i="60"/>
  <c r="H36" i="60"/>
  <c r="G37" i="60"/>
  <c r="H37" i="60"/>
  <c r="G38" i="60"/>
  <c r="H38" i="60"/>
  <c r="G39" i="60"/>
  <c r="H39" i="60"/>
  <c r="G40" i="60"/>
  <c r="H40" i="60"/>
  <c r="G41" i="60"/>
  <c r="H41" i="60"/>
  <c r="G42" i="60"/>
  <c r="H42" i="60"/>
  <c r="G43" i="60"/>
  <c r="H43" i="60"/>
  <c r="G44" i="60"/>
  <c r="H44" i="60"/>
  <c r="G45" i="60"/>
  <c r="H45" i="60"/>
  <c r="G46" i="60"/>
  <c r="H46" i="60"/>
  <c r="G47" i="60"/>
  <c r="H47" i="60"/>
  <c r="G48" i="60"/>
  <c r="H48" i="60"/>
  <c r="G52" i="60"/>
  <c r="H52" i="60"/>
  <c r="G53" i="60"/>
  <c r="H53" i="60"/>
  <c r="G54" i="60"/>
  <c r="H54" i="60"/>
  <c r="G55" i="60"/>
  <c r="H55" i="60"/>
  <c r="G56" i="60"/>
  <c r="H56" i="60"/>
  <c r="G57" i="60"/>
  <c r="H57" i="60"/>
  <c r="G58" i="60"/>
  <c r="H58" i="60"/>
  <c r="G59" i="60"/>
  <c r="H59" i="60"/>
  <c r="G60" i="60"/>
  <c r="H60" i="60"/>
  <c r="G61" i="60"/>
  <c r="H61" i="60"/>
  <c r="G62" i="60"/>
  <c r="H62" i="60"/>
  <c r="G63" i="60"/>
  <c r="H63" i="60"/>
  <c r="G64" i="60"/>
  <c r="H64" i="60"/>
  <c r="G65" i="60"/>
  <c r="H65" i="60"/>
  <c r="G66" i="60"/>
  <c r="H66" i="60"/>
  <c r="G67" i="60"/>
  <c r="H67" i="60"/>
  <c r="G68" i="60"/>
  <c r="H68" i="60"/>
  <c r="G69" i="60"/>
  <c r="H69" i="60"/>
  <c r="G70" i="60"/>
  <c r="H70" i="60"/>
  <c r="G71" i="60"/>
  <c r="H71" i="60"/>
  <c r="G72" i="60"/>
  <c r="H72" i="60"/>
  <c r="G73" i="60"/>
  <c r="H73" i="60"/>
  <c r="G74" i="60"/>
  <c r="H74" i="60"/>
  <c r="G75" i="60"/>
  <c r="H75" i="60"/>
  <c r="G76" i="60"/>
  <c r="H76" i="60"/>
  <c r="G77" i="60"/>
  <c r="H77" i="60"/>
  <c r="G78" i="60"/>
  <c r="H78" i="60"/>
  <c r="G79" i="60"/>
  <c r="H79" i="60"/>
  <c r="G80" i="60"/>
  <c r="H80" i="60"/>
  <c r="G81" i="60"/>
  <c r="H81" i="60"/>
  <c r="G82" i="60"/>
  <c r="H82" i="60"/>
  <c r="G83" i="60"/>
  <c r="H83" i="60"/>
  <c r="G84" i="60"/>
  <c r="H84" i="60"/>
  <c r="G85" i="60"/>
  <c r="H85" i="60"/>
  <c r="G86" i="60"/>
  <c r="H86" i="60"/>
  <c r="G87" i="60"/>
  <c r="H87" i="60"/>
  <c r="G88" i="60"/>
  <c r="H88" i="60"/>
  <c r="G89" i="60"/>
  <c r="H89" i="60"/>
  <c r="G90" i="60"/>
  <c r="H90" i="60"/>
  <c r="G91" i="60"/>
  <c r="H91" i="60"/>
  <c r="G92" i="60"/>
  <c r="H92" i="60"/>
  <c r="G93" i="60"/>
  <c r="H93" i="60"/>
  <c r="G94" i="60"/>
  <c r="H94" i="60"/>
  <c r="G95" i="60"/>
  <c r="H95" i="60"/>
  <c r="G96" i="60"/>
  <c r="H96" i="60"/>
  <c r="G97" i="60"/>
  <c r="H97" i="60"/>
  <c r="G98" i="60"/>
  <c r="H98" i="60"/>
  <c r="G99" i="60"/>
  <c r="H99" i="60"/>
  <c r="G100" i="60"/>
  <c r="H100" i="60"/>
  <c r="G101" i="60"/>
  <c r="H101" i="60"/>
  <c r="G102" i="60"/>
  <c r="H102" i="60"/>
  <c r="G103" i="60"/>
  <c r="H103" i="60"/>
  <c r="G104" i="60"/>
  <c r="H104" i="60"/>
  <c r="G105" i="60"/>
  <c r="H105" i="60"/>
  <c r="G106" i="60"/>
  <c r="H106" i="60"/>
  <c r="G107" i="60"/>
  <c r="H107" i="60"/>
  <c r="G108" i="60"/>
  <c r="H108" i="60"/>
  <c r="G109" i="60"/>
  <c r="H109" i="60"/>
  <c r="G110" i="60"/>
  <c r="H110" i="60"/>
  <c r="G111" i="60"/>
  <c r="H111" i="60"/>
  <c r="G112" i="60"/>
  <c r="H112" i="60"/>
  <c r="G113" i="60"/>
  <c r="H113" i="60"/>
  <c r="G114" i="60"/>
  <c r="H114" i="60"/>
  <c r="G115" i="60"/>
  <c r="H115" i="60"/>
  <c r="G116" i="60"/>
  <c r="H116" i="60"/>
  <c r="G117" i="60"/>
  <c r="H117" i="60"/>
  <c r="G118" i="60"/>
  <c r="H118" i="60"/>
  <c r="G119" i="60"/>
  <c r="H119" i="60"/>
  <c r="G120" i="60"/>
  <c r="H120" i="60"/>
  <c r="G121" i="60"/>
  <c r="H121" i="60"/>
  <c r="G122" i="60"/>
  <c r="H122" i="60"/>
  <c r="G123" i="60"/>
  <c r="H123" i="60"/>
  <c r="G126" i="60"/>
  <c r="H126" i="60"/>
  <c r="G127" i="60"/>
  <c r="H127" i="60"/>
  <c r="G128" i="60"/>
  <c r="H128" i="60"/>
  <c r="G129" i="60"/>
  <c r="H129" i="60"/>
  <c r="G130" i="60"/>
  <c r="H130" i="60"/>
  <c r="G131" i="60"/>
  <c r="H131" i="60"/>
  <c r="G132" i="60"/>
  <c r="H132" i="60"/>
  <c r="G133" i="60"/>
  <c r="H133" i="60"/>
  <c r="G134" i="60"/>
  <c r="H134" i="60"/>
  <c r="G135" i="60"/>
  <c r="H135" i="60"/>
  <c r="G136" i="60"/>
  <c r="H136" i="60"/>
  <c r="G137" i="60"/>
  <c r="H137" i="60"/>
  <c r="G138" i="60"/>
  <c r="H138" i="60"/>
  <c r="G139" i="60"/>
  <c r="H139" i="60"/>
  <c r="G144" i="60"/>
  <c r="H144" i="60"/>
  <c r="G145" i="60"/>
  <c r="H145" i="60"/>
  <c r="G146" i="60"/>
  <c r="H146" i="60"/>
  <c r="G147" i="60"/>
  <c r="H147" i="60"/>
  <c r="G148" i="60"/>
  <c r="H148" i="60"/>
  <c r="G149" i="60"/>
  <c r="H149" i="60"/>
  <c r="G150" i="60"/>
  <c r="H150" i="60"/>
  <c r="G151" i="60"/>
  <c r="H151" i="60"/>
  <c r="G152" i="60"/>
  <c r="H152" i="60"/>
  <c r="G153" i="60"/>
  <c r="H153" i="60"/>
  <c r="G154" i="60"/>
  <c r="H154" i="60"/>
  <c r="G155" i="60"/>
  <c r="H155" i="60"/>
  <c r="G156" i="60"/>
  <c r="H156" i="60"/>
  <c r="G157" i="60"/>
  <c r="H157" i="60"/>
  <c r="G158" i="60"/>
  <c r="H158" i="60"/>
  <c r="G159" i="60"/>
  <c r="H159" i="60"/>
  <c r="G160" i="60"/>
  <c r="H160" i="60"/>
  <c r="G161" i="60"/>
  <c r="H161" i="60"/>
  <c r="G162" i="60"/>
  <c r="H162" i="60"/>
  <c r="G163" i="60"/>
  <c r="H163" i="60"/>
  <c r="G164" i="60"/>
  <c r="H164" i="60"/>
  <c r="G166" i="60"/>
  <c r="H166" i="60"/>
  <c r="G167" i="60"/>
  <c r="H167" i="60"/>
  <c r="G168" i="60"/>
  <c r="H168" i="60"/>
  <c r="G170" i="60"/>
  <c r="H170" i="60"/>
  <c r="G171" i="60"/>
  <c r="H171" i="60"/>
  <c r="G172" i="60"/>
  <c r="H172" i="60"/>
  <c r="G175" i="60"/>
  <c r="H175" i="60"/>
  <c r="G176" i="60"/>
  <c r="H176" i="60"/>
  <c r="G177" i="60"/>
  <c r="H177" i="60"/>
  <c r="G23" i="60"/>
  <c r="C25" i="60"/>
  <c r="D25" i="60"/>
  <c r="E25" i="60"/>
  <c r="C26" i="60"/>
  <c r="D26" i="60"/>
  <c r="E26" i="60"/>
  <c r="C27" i="60"/>
  <c r="D27" i="60"/>
  <c r="E27" i="60"/>
  <c r="C28" i="60"/>
  <c r="D28" i="60"/>
  <c r="E28" i="60"/>
  <c r="C29" i="60"/>
  <c r="D29" i="60"/>
  <c r="E29" i="60"/>
  <c r="C30" i="60"/>
  <c r="D30" i="60"/>
  <c r="E30" i="60"/>
  <c r="C31" i="60"/>
  <c r="D31" i="60"/>
  <c r="E31" i="60"/>
  <c r="C32" i="60"/>
  <c r="D32" i="60"/>
  <c r="E32" i="60"/>
  <c r="C33" i="60"/>
  <c r="D33" i="60"/>
  <c r="E33" i="60"/>
  <c r="C34" i="60"/>
  <c r="D34" i="60"/>
  <c r="E34" i="60"/>
  <c r="C35" i="60"/>
  <c r="D35" i="60"/>
  <c r="E35" i="60"/>
  <c r="C36" i="60"/>
  <c r="D36" i="60"/>
  <c r="E36" i="60"/>
  <c r="C37" i="60"/>
  <c r="D37" i="60"/>
  <c r="E37" i="60"/>
  <c r="C38" i="60"/>
  <c r="D38" i="60"/>
  <c r="E38" i="60"/>
  <c r="C39" i="60"/>
  <c r="D39" i="60"/>
  <c r="E39" i="60"/>
  <c r="C40" i="60"/>
  <c r="D40" i="60"/>
  <c r="E40" i="60"/>
  <c r="C41" i="60"/>
  <c r="D41" i="60"/>
  <c r="E41" i="60"/>
  <c r="C42" i="60"/>
  <c r="D42" i="60"/>
  <c r="E42" i="60"/>
  <c r="C43" i="60"/>
  <c r="D43" i="60"/>
  <c r="E43" i="60"/>
  <c r="C44" i="60"/>
  <c r="D44" i="60"/>
  <c r="E44" i="60"/>
  <c r="C45" i="60"/>
  <c r="D45" i="60"/>
  <c r="E45" i="60"/>
  <c r="C46" i="60"/>
  <c r="D46" i="60"/>
  <c r="E46" i="60"/>
  <c r="C47" i="60"/>
  <c r="D47" i="60"/>
  <c r="E47" i="60"/>
  <c r="C48" i="60"/>
  <c r="D48" i="60"/>
  <c r="E48" i="60"/>
  <c r="D51" i="60"/>
  <c r="E51" i="60"/>
  <c r="C52" i="60"/>
  <c r="D52" i="60"/>
  <c r="E52" i="60"/>
  <c r="C53" i="60"/>
  <c r="D53" i="60"/>
  <c r="E53" i="60"/>
  <c r="C54" i="60"/>
  <c r="D54" i="60"/>
  <c r="E54" i="60"/>
  <c r="C55" i="60"/>
  <c r="D55" i="60"/>
  <c r="E55" i="60"/>
  <c r="C56" i="60"/>
  <c r="D56" i="60"/>
  <c r="E56" i="60"/>
  <c r="C57" i="60"/>
  <c r="D57" i="60"/>
  <c r="E57" i="60"/>
  <c r="C58" i="60"/>
  <c r="D58" i="60"/>
  <c r="E58" i="60"/>
  <c r="C59" i="60"/>
  <c r="D59" i="60"/>
  <c r="E59" i="60"/>
  <c r="C60" i="60"/>
  <c r="D60" i="60"/>
  <c r="E60" i="60"/>
  <c r="C61" i="60"/>
  <c r="D61" i="60"/>
  <c r="E61" i="60"/>
  <c r="C62" i="60"/>
  <c r="D62" i="60"/>
  <c r="E62" i="60"/>
  <c r="C63" i="60"/>
  <c r="D63" i="60"/>
  <c r="E63" i="60"/>
  <c r="C64" i="60"/>
  <c r="D64" i="60"/>
  <c r="E64" i="60"/>
  <c r="C65" i="60"/>
  <c r="D65" i="60"/>
  <c r="E65" i="60"/>
  <c r="C66" i="60"/>
  <c r="D66" i="60"/>
  <c r="E66" i="60"/>
  <c r="C67" i="60"/>
  <c r="D67" i="60"/>
  <c r="E67" i="60"/>
  <c r="C68" i="60"/>
  <c r="D68" i="60"/>
  <c r="E68" i="60"/>
  <c r="C69" i="60"/>
  <c r="D69" i="60"/>
  <c r="E69" i="60"/>
  <c r="C70" i="60"/>
  <c r="D70" i="60"/>
  <c r="E70" i="60"/>
  <c r="C71" i="60"/>
  <c r="D71" i="60"/>
  <c r="E71" i="60"/>
  <c r="C72" i="60"/>
  <c r="D72" i="60"/>
  <c r="E72" i="60"/>
  <c r="C73" i="60"/>
  <c r="D73" i="60"/>
  <c r="E73" i="60"/>
  <c r="C74" i="60"/>
  <c r="D74" i="60"/>
  <c r="E74" i="60"/>
  <c r="C75" i="60"/>
  <c r="D75" i="60"/>
  <c r="E75" i="60"/>
  <c r="C76" i="60"/>
  <c r="D76" i="60"/>
  <c r="E76" i="60"/>
  <c r="C77" i="60"/>
  <c r="D77" i="60"/>
  <c r="E77" i="60"/>
  <c r="C78" i="60"/>
  <c r="D78" i="60"/>
  <c r="E78" i="60"/>
  <c r="C79" i="60"/>
  <c r="D79" i="60"/>
  <c r="E79" i="60"/>
  <c r="C80" i="60"/>
  <c r="D80" i="60"/>
  <c r="E80" i="60"/>
  <c r="C81" i="60"/>
  <c r="D81" i="60"/>
  <c r="E81" i="60"/>
  <c r="C82" i="60"/>
  <c r="D82" i="60"/>
  <c r="E82" i="60"/>
  <c r="C83" i="60"/>
  <c r="D83" i="60"/>
  <c r="E83" i="60"/>
  <c r="C84" i="60"/>
  <c r="D84" i="60"/>
  <c r="E84" i="60"/>
  <c r="C85" i="60"/>
  <c r="D85" i="60"/>
  <c r="E85" i="60"/>
  <c r="C86" i="60"/>
  <c r="D86" i="60"/>
  <c r="E86" i="60"/>
  <c r="C87" i="60"/>
  <c r="D87" i="60"/>
  <c r="E87" i="60"/>
  <c r="C88" i="60"/>
  <c r="D88" i="60"/>
  <c r="E88" i="60"/>
  <c r="C89" i="60"/>
  <c r="D89" i="60"/>
  <c r="E89" i="60"/>
  <c r="C90" i="60"/>
  <c r="D90" i="60"/>
  <c r="E90" i="60"/>
  <c r="C91" i="60"/>
  <c r="D91" i="60"/>
  <c r="E91" i="60"/>
  <c r="C92" i="60"/>
  <c r="D92" i="60"/>
  <c r="E92" i="60"/>
  <c r="C93" i="60"/>
  <c r="D93" i="60"/>
  <c r="E93" i="60"/>
  <c r="C94" i="60"/>
  <c r="D94" i="60"/>
  <c r="E94" i="60"/>
  <c r="C95" i="60"/>
  <c r="D95" i="60"/>
  <c r="E95" i="60"/>
  <c r="C96" i="60"/>
  <c r="D96" i="60"/>
  <c r="E96" i="60"/>
  <c r="C97" i="60"/>
  <c r="D97" i="60"/>
  <c r="E97" i="60"/>
  <c r="C98" i="60"/>
  <c r="D98" i="60"/>
  <c r="E98" i="60"/>
  <c r="C99" i="60"/>
  <c r="D99" i="60"/>
  <c r="E99" i="60"/>
  <c r="C100" i="60"/>
  <c r="D100" i="60"/>
  <c r="E100" i="60"/>
  <c r="C101" i="60"/>
  <c r="D101" i="60"/>
  <c r="E101" i="60"/>
  <c r="C102" i="60"/>
  <c r="D102" i="60"/>
  <c r="E102" i="60"/>
  <c r="C103" i="60"/>
  <c r="D103" i="60"/>
  <c r="E103" i="60"/>
  <c r="C104" i="60"/>
  <c r="D104" i="60"/>
  <c r="E104" i="60"/>
  <c r="C105" i="60"/>
  <c r="D105" i="60"/>
  <c r="E105" i="60"/>
  <c r="C106" i="60"/>
  <c r="D106" i="60"/>
  <c r="E106" i="60"/>
  <c r="C107" i="60"/>
  <c r="D107" i="60"/>
  <c r="E107" i="60"/>
  <c r="C108" i="60"/>
  <c r="D108" i="60"/>
  <c r="E108" i="60"/>
  <c r="C109" i="60"/>
  <c r="D109" i="60"/>
  <c r="E109" i="60"/>
  <c r="C110" i="60"/>
  <c r="D110" i="60"/>
  <c r="E110" i="60"/>
  <c r="C111" i="60"/>
  <c r="D111" i="60"/>
  <c r="E111" i="60"/>
  <c r="C112" i="60"/>
  <c r="D112" i="60"/>
  <c r="E112" i="60"/>
  <c r="C113" i="60"/>
  <c r="D113" i="60"/>
  <c r="E113" i="60"/>
  <c r="C114" i="60"/>
  <c r="D114" i="60"/>
  <c r="E114" i="60"/>
  <c r="C115" i="60"/>
  <c r="D115" i="60"/>
  <c r="E115" i="60"/>
  <c r="C116" i="60"/>
  <c r="D116" i="60"/>
  <c r="E116" i="60"/>
  <c r="C117" i="60"/>
  <c r="D117" i="60"/>
  <c r="E117" i="60"/>
  <c r="C118" i="60"/>
  <c r="D118" i="60"/>
  <c r="E118" i="60"/>
  <c r="C119" i="60"/>
  <c r="D119" i="60"/>
  <c r="E119" i="60"/>
  <c r="C120" i="60"/>
  <c r="D120" i="60"/>
  <c r="E120" i="60"/>
  <c r="C121" i="60"/>
  <c r="D121" i="60"/>
  <c r="E121" i="60"/>
  <c r="C122" i="60"/>
  <c r="D122" i="60"/>
  <c r="E122" i="60"/>
  <c r="C123" i="60"/>
  <c r="D123" i="60"/>
  <c r="E123" i="60"/>
  <c r="D125" i="60"/>
  <c r="E125" i="60"/>
  <c r="C126" i="60"/>
  <c r="D126" i="60"/>
  <c r="E126" i="60"/>
  <c r="C127" i="60"/>
  <c r="D127" i="60"/>
  <c r="E127" i="60"/>
  <c r="C128" i="60"/>
  <c r="D128" i="60"/>
  <c r="E128" i="60"/>
  <c r="C129" i="60"/>
  <c r="D129" i="60"/>
  <c r="E129" i="60"/>
  <c r="C130" i="60"/>
  <c r="D130" i="60"/>
  <c r="E130" i="60"/>
  <c r="C131" i="60"/>
  <c r="D131" i="60"/>
  <c r="E131" i="60"/>
  <c r="C132" i="60"/>
  <c r="D132" i="60"/>
  <c r="E132" i="60"/>
  <c r="C133" i="60"/>
  <c r="D133" i="60"/>
  <c r="E133" i="60"/>
  <c r="C134" i="60"/>
  <c r="D134" i="60"/>
  <c r="E134" i="60"/>
  <c r="C135" i="60"/>
  <c r="D135" i="60"/>
  <c r="E135" i="60"/>
  <c r="C136" i="60"/>
  <c r="D136" i="60"/>
  <c r="E136" i="60"/>
  <c r="C137" i="60"/>
  <c r="D137" i="60"/>
  <c r="E137" i="60"/>
  <c r="C138" i="60"/>
  <c r="D138" i="60"/>
  <c r="E138" i="60"/>
  <c r="C139" i="60"/>
  <c r="D139" i="60"/>
  <c r="E139" i="60"/>
  <c r="D143" i="60"/>
  <c r="E143" i="60"/>
  <c r="C144" i="60"/>
  <c r="D144" i="60"/>
  <c r="E144" i="60"/>
  <c r="C145" i="60"/>
  <c r="D145" i="60"/>
  <c r="E145" i="60"/>
  <c r="C146" i="60"/>
  <c r="D146" i="60"/>
  <c r="E146" i="60"/>
  <c r="C147" i="60"/>
  <c r="D147" i="60"/>
  <c r="E147" i="60"/>
  <c r="C148" i="60"/>
  <c r="D148" i="60"/>
  <c r="E148" i="60"/>
  <c r="C149" i="60"/>
  <c r="D149" i="60"/>
  <c r="E149" i="60"/>
  <c r="C150" i="60"/>
  <c r="D150" i="60"/>
  <c r="E150" i="60"/>
  <c r="C151" i="60"/>
  <c r="D151" i="60"/>
  <c r="E151" i="60"/>
  <c r="C152" i="60"/>
  <c r="D152" i="60"/>
  <c r="E152" i="60"/>
  <c r="C153" i="60"/>
  <c r="D153" i="60"/>
  <c r="E153" i="60"/>
  <c r="C154" i="60"/>
  <c r="D154" i="60"/>
  <c r="E154" i="60"/>
  <c r="C155" i="60"/>
  <c r="D155" i="60"/>
  <c r="E155" i="60"/>
  <c r="C156" i="60"/>
  <c r="D156" i="60"/>
  <c r="E156" i="60"/>
  <c r="C157" i="60"/>
  <c r="D157" i="60"/>
  <c r="E157" i="60"/>
  <c r="C158" i="60"/>
  <c r="D158" i="60"/>
  <c r="E158" i="60"/>
  <c r="C159" i="60"/>
  <c r="D159" i="60"/>
  <c r="E159" i="60"/>
  <c r="C160" i="60"/>
  <c r="D160" i="60"/>
  <c r="E160" i="60"/>
  <c r="C161" i="60"/>
  <c r="D161" i="60"/>
  <c r="E161" i="60"/>
  <c r="C162" i="60"/>
  <c r="D162" i="60"/>
  <c r="E162" i="60"/>
  <c r="C163" i="60"/>
  <c r="D163" i="60"/>
  <c r="E163" i="60"/>
  <c r="C164" i="60"/>
  <c r="D164" i="60"/>
  <c r="E164" i="60"/>
  <c r="D165" i="60"/>
  <c r="E165" i="60"/>
  <c r="C166" i="60"/>
  <c r="D166" i="60"/>
  <c r="E166" i="60"/>
  <c r="C167" i="60"/>
  <c r="D167" i="60"/>
  <c r="E167" i="60"/>
  <c r="C168" i="60"/>
  <c r="D168" i="60"/>
  <c r="E168" i="60"/>
  <c r="D169" i="60"/>
  <c r="E169" i="60"/>
  <c r="C170" i="60"/>
  <c r="D170" i="60"/>
  <c r="E170" i="60"/>
  <c r="C171" i="60"/>
  <c r="D171" i="60"/>
  <c r="E171" i="60"/>
  <c r="C172" i="60"/>
  <c r="D172" i="60"/>
  <c r="E172" i="60"/>
  <c r="D174" i="60"/>
  <c r="E174" i="60"/>
  <c r="C175" i="60"/>
  <c r="D175" i="60"/>
  <c r="E175" i="60"/>
  <c r="C176" i="60"/>
  <c r="D176" i="60"/>
  <c r="E176" i="60"/>
  <c r="C177" i="60"/>
  <c r="D177" i="60"/>
  <c r="E177" i="60"/>
  <c r="D23" i="60"/>
  <c r="E23" i="60"/>
  <c r="C23" i="60"/>
  <c r="B178" i="60"/>
  <c r="A176" i="60"/>
  <c r="B176" i="60"/>
  <c r="A177" i="60"/>
  <c r="B177" i="60"/>
  <c r="A175" i="60"/>
  <c r="B175" i="60"/>
  <c r="A174" i="60"/>
  <c r="B174" i="60"/>
  <c r="A170" i="60"/>
  <c r="B170" i="60"/>
  <c r="A171" i="60"/>
  <c r="B171" i="60"/>
  <c r="A172" i="60"/>
  <c r="B172" i="60"/>
  <c r="A169" i="60"/>
  <c r="B169" i="60"/>
  <c r="A166" i="60"/>
  <c r="B166" i="60"/>
  <c r="A167" i="60"/>
  <c r="B167" i="60"/>
  <c r="A168" i="60"/>
  <c r="B168" i="60"/>
  <c r="A165" i="60"/>
  <c r="B165" i="60"/>
  <c r="A145" i="60"/>
  <c r="B145" i="60"/>
  <c r="A146" i="60"/>
  <c r="B146" i="60"/>
  <c r="A147" i="60"/>
  <c r="B147" i="60"/>
  <c r="A148" i="60"/>
  <c r="B148" i="60"/>
  <c r="A149" i="60"/>
  <c r="B149" i="60"/>
  <c r="A150" i="60"/>
  <c r="B150" i="60"/>
  <c r="A151" i="60"/>
  <c r="B151" i="60"/>
  <c r="A152" i="60"/>
  <c r="B152" i="60"/>
  <c r="A153" i="60"/>
  <c r="B153" i="60"/>
  <c r="A154" i="60"/>
  <c r="B154" i="60"/>
  <c r="A155" i="60"/>
  <c r="B155" i="60"/>
  <c r="A156" i="60"/>
  <c r="B156" i="60"/>
  <c r="A157" i="60"/>
  <c r="B157" i="60"/>
  <c r="A158" i="60"/>
  <c r="B158" i="60"/>
  <c r="A159" i="60"/>
  <c r="B159" i="60"/>
  <c r="A160" i="60"/>
  <c r="B160" i="60"/>
  <c r="A161" i="60"/>
  <c r="B161" i="60"/>
  <c r="A162" i="60"/>
  <c r="B162" i="60"/>
  <c r="A163" i="60"/>
  <c r="B163" i="60"/>
  <c r="A164" i="60"/>
  <c r="B164" i="60"/>
  <c r="A144" i="60"/>
  <c r="B144" i="60"/>
  <c r="A143" i="60"/>
  <c r="B143" i="60"/>
  <c r="A126" i="60"/>
  <c r="B126" i="60"/>
  <c r="A127" i="60"/>
  <c r="B127" i="60"/>
  <c r="A128" i="60"/>
  <c r="B128" i="60"/>
  <c r="A129" i="60"/>
  <c r="B129" i="60"/>
  <c r="A130" i="60"/>
  <c r="B130" i="60"/>
  <c r="A131" i="60"/>
  <c r="B131" i="60"/>
  <c r="A132" i="60"/>
  <c r="B132" i="60"/>
  <c r="A133" i="60"/>
  <c r="B133" i="60"/>
  <c r="A134" i="60"/>
  <c r="B134" i="60"/>
  <c r="A135" i="60"/>
  <c r="B135" i="60"/>
  <c r="A136" i="60"/>
  <c r="B136" i="60"/>
  <c r="A137" i="60"/>
  <c r="B137" i="60"/>
  <c r="A138" i="60"/>
  <c r="B138" i="60"/>
  <c r="A139" i="60"/>
  <c r="B139" i="60"/>
  <c r="A125" i="60"/>
  <c r="B125" i="60"/>
  <c r="A52" i="60"/>
  <c r="B52" i="60"/>
  <c r="A53" i="60"/>
  <c r="B53" i="60"/>
  <c r="A54" i="60"/>
  <c r="B54" i="60"/>
  <c r="A55" i="60"/>
  <c r="B55" i="60"/>
  <c r="A56" i="60"/>
  <c r="B56" i="60"/>
  <c r="A57" i="60"/>
  <c r="B57" i="60"/>
  <c r="A58" i="60"/>
  <c r="B58" i="60"/>
  <c r="A59" i="60"/>
  <c r="B59" i="60"/>
  <c r="A60" i="60"/>
  <c r="B60" i="60"/>
  <c r="A61" i="60"/>
  <c r="B61" i="60"/>
  <c r="A62" i="60"/>
  <c r="B62" i="60"/>
  <c r="A63" i="60"/>
  <c r="B63" i="60"/>
  <c r="A64" i="60"/>
  <c r="B64" i="60"/>
  <c r="A65" i="60"/>
  <c r="B65" i="60"/>
  <c r="A66" i="60"/>
  <c r="B66" i="60"/>
  <c r="A67" i="60"/>
  <c r="B67" i="60"/>
  <c r="A68" i="60"/>
  <c r="B68" i="60"/>
  <c r="A69" i="60"/>
  <c r="B69" i="60"/>
  <c r="A70" i="60"/>
  <c r="B70" i="60"/>
  <c r="A71" i="60"/>
  <c r="B71" i="60"/>
  <c r="A72" i="60"/>
  <c r="B72" i="60"/>
  <c r="A73" i="60"/>
  <c r="B73" i="60"/>
  <c r="A74" i="60"/>
  <c r="B74" i="60"/>
  <c r="A75" i="60"/>
  <c r="B75" i="60"/>
  <c r="A76" i="60"/>
  <c r="B76" i="60"/>
  <c r="A77" i="60"/>
  <c r="B77" i="60"/>
  <c r="A78" i="60"/>
  <c r="B78" i="60"/>
  <c r="A79" i="60"/>
  <c r="B79" i="60"/>
  <c r="A80" i="60"/>
  <c r="B80" i="60"/>
  <c r="A81" i="60"/>
  <c r="B81" i="60"/>
  <c r="A82" i="60"/>
  <c r="B82" i="60"/>
  <c r="A83" i="60"/>
  <c r="B83" i="60"/>
  <c r="A84" i="60"/>
  <c r="B84" i="60"/>
  <c r="A85" i="60"/>
  <c r="B85" i="60"/>
  <c r="A86" i="60"/>
  <c r="B86" i="60"/>
  <c r="A87" i="60"/>
  <c r="B87" i="60"/>
  <c r="A88" i="60"/>
  <c r="B88" i="60"/>
  <c r="A89" i="60"/>
  <c r="B89" i="60"/>
  <c r="A90" i="60"/>
  <c r="B90" i="60"/>
  <c r="A91" i="60"/>
  <c r="B91" i="60"/>
  <c r="A92" i="60"/>
  <c r="B92" i="60"/>
  <c r="A93" i="60"/>
  <c r="B93" i="60"/>
  <c r="A94" i="60"/>
  <c r="B94" i="60"/>
  <c r="A95" i="60"/>
  <c r="B95" i="60"/>
  <c r="A96" i="60"/>
  <c r="B96" i="60"/>
  <c r="A97" i="60"/>
  <c r="B97" i="60"/>
  <c r="A98" i="60"/>
  <c r="B98" i="60"/>
  <c r="A99" i="60"/>
  <c r="B99" i="60"/>
  <c r="A100" i="60"/>
  <c r="B100" i="60"/>
  <c r="A101" i="60"/>
  <c r="B101" i="60"/>
  <c r="A102" i="60"/>
  <c r="B102" i="60"/>
  <c r="A103" i="60"/>
  <c r="B103" i="60"/>
  <c r="A104" i="60"/>
  <c r="B104" i="60"/>
  <c r="A105" i="60"/>
  <c r="B105" i="60"/>
  <c r="A106" i="60"/>
  <c r="B106" i="60"/>
  <c r="A107" i="60"/>
  <c r="B107" i="60"/>
  <c r="A108" i="60"/>
  <c r="B108" i="60"/>
  <c r="A109" i="60"/>
  <c r="B109" i="60"/>
  <c r="A110" i="60"/>
  <c r="B110" i="60"/>
  <c r="A111" i="60"/>
  <c r="B111" i="60"/>
  <c r="A112" i="60"/>
  <c r="B112" i="60"/>
  <c r="A113" i="60"/>
  <c r="B113" i="60"/>
  <c r="A114" i="60"/>
  <c r="B114" i="60"/>
  <c r="A115" i="60"/>
  <c r="B115" i="60"/>
  <c r="A116" i="60"/>
  <c r="B116" i="60"/>
  <c r="A117" i="60"/>
  <c r="B117" i="60"/>
  <c r="A118" i="60"/>
  <c r="B118" i="60"/>
  <c r="A119" i="60"/>
  <c r="B119" i="60"/>
  <c r="A120" i="60"/>
  <c r="B120" i="60"/>
  <c r="A121" i="60"/>
  <c r="B121" i="60"/>
  <c r="A122" i="60"/>
  <c r="B122" i="60"/>
  <c r="A123" i="60"/>
  <c r="B123" i="60"/>
  <c r="A51" i="60"/>
  <c r="B51" i="60"/>
  <c r="A26" i="60"/>
  <c r="B26" i="60"/>
  <c r="A27" i="60"/>
  <c r="B27" i="60"/>
  <c r="A28" i="60"/>
  <c r="B28" i="60"/>
  <c r="A29" i="60"/>
  <c r="B29" i="60"/>
  <c r="A30" i="60"/>
  <c r="B30" i="60"/>
  <c r="A31" i="60"/>
  <c r="B31" i="60"/>
  <c r="A32" i="60"/>
  <c r="B32" i="60"/>
  <c r="A33" i="60"/>
  <c r="B33" i="60"/>
  <c r="A34" i="60"/>
  <c r="B34" i="60"/>
  <c r="A35" i="60"/>
  <c r="B35" i="60"/>
  <c r="A36" i="60"/>
  <c r="B36" i="60"/>
  <c r="A37" i="60"/>
  <c r="B37" i="60"/>
  <c r="A38" i="60"/>
  <c r="B38" i="60"/>
  <c r="A39" i="60"/>
  <c r="B39" i="60"/>
  <c r="A40" i="60"/>
  <c r="B40" i="60"/>
  <c r="A41" i="60"/>
  <c r="B41" i="60"/>
  <c r="A42" i="60"/>
  <c r="B42" i="60"/>
  <c r="A43" i="60"/>
  <c r="B43" i="60"/>
  <c r="A44" i="60"/>
  <c r="B44" i="60"/>
  <c r="A45" i="60"/>
  <c r="B45" i="60"/>
  <c r="A46" i="60"/>
  <c r="B46" i="60"/>
  <c r="A47" i="60"/>
  <c r="B47" i="60"/>
  <c r="A48" i="60"/>
  <c r="B48" i="60"/>
  <c r="A25" i="60"/>
  <c r="B25" i="60"/>
  <c r="A24" i="60"/>
  <c r="B24" i="60"/>
  <c r="A23" i="60"/>
  <c r="B23" i="60"/>
  <c r="A21" i="60"/>
  <c r="B21" i="60"/>
  <c r="A22" i="60"/>
  <c r="B22" i="60"/>
  <c r="B20" i="60"/>
  <c r="A20" i="60"/>
  <c r="AM265" i="66" l="1"/>
  <c r="AM267" i="66"/>
  <c r="AK307" i="66"/>
  <c r="AM377" i="66"/>
  <c r="AM379" i="66"/>
  <c r="AM222" i="66"/>
  <c r="AM224" i="66"/>
  <c r="AM264" i="66"/>
  <c r="AM266" i="66"/>
  <c r="AM32" i="66"/>
  <c r="AM34" i="66"/>
  <c r="AM36" i="66"/>
  <c r="AM44" i="66"/>
  <c r="AM83" i="66"/>
  <c r="AM112" i="66"/>
  <c r="AM114" i="66"/>
  <c r="AM118" i="66"/>
  <c r="AL223" i="66"/>
  <c r="AL263" i="66"/>
  <c r="AL265" i="66"/>
  <c r="AL267" i="66"/>
  <c r="AL275" i="66"/>
  <c r="AL278" i="66"/>
  <c r="AJ307" i="66"/>
  <c r="AL377" i="66"/>
  <c r="AL379" i="66"/>
  <c r="AZ175" i="66"/>
  <c r="AZ174" i="66"/>
  <c r="AZ173" i="66"/>
  <c r="AZ172" i="66"/>
  <c r="AZ170" i="66"/>
  <c r="AZ169" i="66"/>
  <c r="AZ168" i="66"/>
  <c r="AZ167" i="66"/>
  <c r="AZ166" i="66"/>
  <c r="AZ165" i="66"/>
  <c r="AZ164" i="66"/>
  <c r="AZ163" i="66"/>
  <c r="AZ162" i="66"/>
  <c r="AZ161" i="66"/>
  <c r="AZ160" i="66"/>
  <c r="AZ159" i="66"/>
  <c r="AZ158" i="66"/>
  <c r="AZ157" i="66"/>
  <c r="AZ156" i="66"/>
  <c r="AZ155" i="66"/>
  <c r="AZ154" i="66"/>
  <c r="AZ153" i="66"/>
  <c r="AZ152" i="66"/>
  <c r="AZ151" i="66"/>
  <c r="AZ150" i="66"/>
  <c r="AZ149" i="66"/>
  <c r="AZ148" i="66"/>
  <c r="AZ147" i="66"/>
  <c r="AZ146" i="66"/>
  <c r="AZ145" i="66"/>
  <c r="AZ144" i="66"/>
  <c r="AZ143" i="66"/>
  <c r="AZ142" i="66"/>
  <c r="AZ141" i="66"/>
  <c r="AZ137" i="66"/>
  <c r="AZ136" i="66"/>
  <c r="AZ135" i="66"/>
  <c r="AZ134" i="66"/>
  <c r="AZ133" i="66"/>
  <c r="AZ132" i="66"/>
  <c r="AZ131" i="66"/>
  <c r="AZ130" i="66"/>
  <c r="AZ129" i="66"/>
  <c r="AZ128" i="66"/>
  <c r="AZ127" i="66"/>
  <c r="AZ126" i="66"/>
  <c r="AZ125" i="66"/>
  <c r="AZ124" i="66"/>
  <c r="AZ123" i="66"/>
  <c r="AZ121" i="66"/>
  <c r="AZ120" i="66"/>
  <c r="AZ119" i="66"/>
  <c r="AZ118" i="66"/>
  <c r="AZ117" i="66"/>
  <c r="AZ116" i="66"/>
  <c r="AZ115" i="66"/>
  <c r="AZ114" i="66"/>
  <c r="AZ113" i="66"/>
  <c r="AZ112" i="66"/>
  <c r="AZ111" i="66"/>
  <c r="AZ110" i="66"/>
  <c r="AZ109" i="66"/>
  <c r="AZ108" i="66"/>
  <c r="AZ107" i="66"/>
  <c r="AZ106" i="66"/>
  <c r="AZ105" i="66"/>
  <c r="AZ104" i="66"/>
  <c r="AZ103" i="66"/>
  <c r="AZ102" i="66"/>
  <c r="AZ101" i="66"/>
  <c r="AZ100" i="66"/>
  <c r="AZ99" i="66"/>
  <c r="AZ98" i="66"/>
  <c r="AZ97" i="66"/>
  <c r="AZ96" i="66"/>
  <c r="AZ95" i="66"/>
  <c r="AZ94" i="66"/>
  <c r="AZ93" i="66"/>
  <c r="AZ92" i="66"/>
  <c r="AZ91" i="66"/>
  <c r="AZ90" i="66"/>
  <c r="AZ89" i="66"/>
  <c r="AZ88" i="66"/>
  <c r="AZ87" i="66"/>
  <c r="AZ86" i="66"/>
  <c r="AZ85" i="66"/>
  <c r="AZ84" i="66"/>
  <c r="AZ83" i="66"/>
  <c r="AZ82" i="66"/>
  <c r="AZ81" i="66"/>
  <c r="AZ80" i="66"/>
  <c r="AZ79" i="66"/>
  <c r="AZ78" i="66"/>
  <c r="AZ77" i="66"/>
  <c r="AZ76" i="66"/>
  <c r="AZ75" i="66"/>
  <c r="AZ74" i="66"/>
  <c r="AZ73" i="66"/>
  <c r="AZ72" i="66"/>
  <c r="AZ71" i="66"/>
  <c r="AZ70" i="66"/>
  <c r="AZ69" i="66"/>
  <c r="AZ68" i="66"/>
  <c r="AZ67" i="66"/>
  <c r="AZ66" i="66"/>
  <c r="AZ65" i="66"/>
  <c r="AZ64" i="66"/>
  <c r="AZ63" i="66"/>
  <c r="AZ62" i="66"/>
  <c r="AZ61" i="66"/>
  <c r="AZ60" i="66"/>
  <c r="AZ59" i="66"/>
  <c r="AZ58" i="66"/>
  <c r="AZ57" i="66"/>
  <c r="AZ56" i="66"/>
  <c r="AM278" i="66"/>
  <c r="AM387" i="66"/>
  <c r="AZ55" i="66"/>
  <c r="AZ54" i="66"/>
  <c r="AZ53" i="66"/>
  <c r="AZ52" i="66"/>
  <c r="AZ51" i="66"/>
  <c r="AZ50" i="66"/>
  <c r="AZ49" i="66"/>
  <c r="AZ46" i="66"/>
  <c r="AZ45" i="66"/>
  <c r="AZ44" i="66"/>
  <c r="AZ43" i="66"/>
  <c r="AZ42" i="66"/>
  <c r="AZ41" i="66"/>
  <c r="AZ40" i="66"/>
  <c r="AZ39" i="66"/>
  <c r="AZ38" i="66"/>
  <c r="AZ37" i="66"/>
  <c r="AZ36" i="66"/>
  <c r="AZ35" i="66"/>
  <c r="AZ34" i="66"/>
  <c r="AZ33" i="66"/>
  <c r="AZ32" i="66"/>
  <c r="AZ31" i="66"/>
  <c r="AZ30" i="66"/>
  <c r="AZ29" i="66"/>
  <c r="AZ28" i="66"/>
  <c r="AZ27" i="66"/>
  <c r="AZ26" i="66"/>
  <c r="AZ25" i="66"/>
  <c r="AZ24" i="66"/>
  <c r="AZ23" i="66"/>
  <c r="AZ22" i="66"/>
  <c r="AZ21" i="66"/>
  <c r="AZ445" i="66"/>
  <c r="AZ444" i="66"/>
  <c r="AZ443" i="66"/>
  <c r="AZ442" i="66"/>
  <c r="AZ441" i="66"/>
  <c r="AZ440" i="66"/>
  <c r="AZ439" i="66"/>
  <c r="AZ434" i="66"/>
  <c r="AZ433" i="66"/>
  <c r="AZ432" i="66"/>
  <c r="AZ431" i="66"/>
  <c r="AZ430" i="66"/>
  <c r="AZ429" i="66"/>
  <c r="AZ428" i="66"/>
  <c r="AZ427" i="66"/>
  <c r="AZ426" i="66"/>
  <c r="AZ425" i="66"/>
  <c r="AZ424" i="66"/>
  <c r="AZ423" i="66"/>
  <c r="AZ422" i="66"/>
  <c r="AZ421" i="66"/>
  <c r="AZ420" i="66"/>
  <c r="AZ398" i="66"/>
  <c r="AZ396" i="66"/>
  <c r="AZ395" i="66"/>
  <c r="AZ394" i="66"/>
  <c r="AZ393" i="66"/>
  <c r="AZ392" i="66"/>
  <c r="AZ391" i="66"/>
  <c r="AZ390" i="66"/>
  <c r="AZ389" i="66"/>
  <c r="AZ388" i="66"/>
  <c r="AZ387" i="66"/>
  <c r="AZ386" i="66"/>
  <c r="AZ385" i="66"/>
  <c r="AZ384" i="66"/>
  <c r="AZ383" i="66"/>
  <c r="AZ382" i="66"/>
  <c r="AZ381" i="66"/>
  <c r="AZ380" i="66"/>
  <c r="AZ379" i="66"/>
  <c r="AZ378" i="66"/>
  <c r="AZ377" i="66"/>
  <c r="AZ376" i="66"/>
  <c r="AZ375" i="66"/>
  <c r="AZ374" i="66"/>
  <c r="AZ373" i="66"/>
  <c r="AZ372" i="66"/>
  <c r="AZ371" i="66"/>
  <c r="AZ370" i="66"/>
  <c r="AZ369" i="66"/>
  <c r="AZ368" i="66"/>
  <c r="AZ367" i="66"/>
  <c r="AZ366" i="66"/>
  <c r="AZ365" i="66"/>
  <c r="AZ364" i="66"/>
  <c r="AZ363" i="66"/>
  <c r="AZ362" i="66"/>
  <c r="AZ361" i="66"/>
  <c r="AZ360" i="66"/>
  <c r="AZ359" i="66"/>
  <c r="AZ358" i="66"/>
  <c r="AZ357" i="66"/>
  <c r="AZ356" i="66"/>
  <c r="AZ355" i="66"/>
  <c r="AZ354" i="66"/>
  <c r="AZ353" i="66"/>
  <c r="AZ352" i="66"/>
  <c r="AZ351" i="66"/>
  <c r="AZ350" i="66"/>
  <c r="AZ349" i="66"/>
  <c r="AZ348" i="66"/>
  <c r="AZ347" i="66"/>
  <c r="AZ346" i="66"/>
  <c r="AZ345" i="66"/>
  <c r="AZ344" i="66"/>
  <c r="AZ343" i="66"/>
  <c r="AZ342" i="66"/>
  <c r="AZ341" i="66"/>
  <c r="AZ340" i="66"/>
  <c r="AZ339" i="66"/>
  <c r="AZ338" i="66"/>
  <c r="AZ337" i="66"/>
  <c r="AZ336" i="66"/>
  <c r="AZ335" i="66"/>
  <c r="AZ334" i="66"/>
  <c r="AZ333" i="66"/>
  <c r="AZ332" i="66"/>
  <c r="AZ331" i="66"/>
  <c r="AZ330" i="66"/>
  <c r="AZ329" i="66"/>
  <c r="AZ328" i="66"/>
  <c r="AZ327" i="66"/>
  <c r="AZ326" i="66"/>
  <c r="AZ325" i="66"/>
  <c r="AZ324" i="66"/>
  <c r="AZ323" i="66"/>
  <c r="AZ322" i="66"/>
  <c r="AZ321" i="66"/>
  <c r="AZ320" i="66"/>
  <c r="AZ319" i="66"/>
  <c r="AZ318" i="66"/>
  <c r="AZ317" i="66"/>
  <c r="AZ315" i="66"/>
  <c r="AZ314" i="66"/>
  <c r="AZ313" i="66"/>
  <c r="AZ312" i="66"/>
  <c r="AZ311" i="66"/>
  <c r="AZ310" i="66"/>
  <c r="AZ309" i="66"/>
  <c r="AZ308" i="66"/>
  <c r="AZ307" i="66"/>
  <c r="AZ306" i="66"/>
  <c r="AZ305" i="66"/>
  <c r="AZ304" i="66"/>
  <c r="AZ303" i="66"/>
  <c r="AZ302" i="66"/>
  <c r="AZ301" i="66"/>
  <c r="AZ300" i="66"/>
  <c r="AZ299" i="66"/>
  <c r="AZ298" i="66"/>
  <c r="AZ297" i="66"/>
  <c r="AZ296" i="66"/>
  <c r="AZ295" i="66"/>
  <c r="AZ294" i="66"/>
  <c r="AZ293" i="66"/>
  <c r="AZ292" i="66"/>
  <c r="AZ291" i="66"/>
  <c r="AZ290" i="66"/>
  <c r="AZ280" i="66"/>
  <c r="AZ279" i="66"/>
  <c r="AZ278" i="66"/>
  <c r="AZ277" i="66"/>
  <c r="AZ276" i="66"/>
  <c r="AZ275" i="66"/>
  <c r="AZ274" i="66"/>
  <c r="AZ273" i="66"/>
  <c r="AZ272" i="66"/>
  <c r="AZ271" i="66"/>
  <c r="AZ270" i="66"/>
  <c r="AZ269" i="66"/>
  <c r="AZ268" i="66"/>
  <c r="AZ267" i="66"/>
  <c r="AZ266" i="66"/>
  <c r="AZ265" i="66"/>
  <c r="AZ264" i="66"/>
  <c r="AZ263" i="66"/>
  <c r="AZ262" i="66"/>
  <c r="AZ261" i="66"/>
  <c r="AZ260" i="66"/>
  <c r="AZ259" i="66"/>
  <c r="AZ258" i="66"/>
  <c r="AZ257" i="66"/>
  <c r="AZ256" i="66"/>
  <c r="AZ255" i="66"/>
  <c r="AZ254" i="66"/>
  <c r="AZ253" i="66"/>
  <c r="AZ252" i="66"/>
  <c r="AZ251" i="66"/>
  <c r="AZ250" i="66"/>
  <c r="AZ249" i="66"/>
  <c r="AZ248" i="66"/>
  <c r="AZ247" i="66"/>
  <c r="AZ246" i="66"/>
  <c r="AZ245" i="66"/>
  <c r="AZ244" i="66"/>
  <c r="AZ243" i="66"/>
  <c r="AZ242" i="66"/>
  <c r="AZ241" i="66"/>
  <c r="AZ240" i="66"/>
  <c r="AZ239" i="66"/>
  <c r="AZ238" i="66"/>
  <c r="AZ237" i="66"/>
  <c r="AZ236" i="66"/>
  <c r="AZ235" i="66"/>
  <c r="AZ234" i="66"/>
  <c r="AZ233" i="66"/>
  <c r="AZ232" i="66"/>
  <c r="AZ231" i="66"/>
  <c r="AZ230" i="66"/>
  <c r="AZ229" i="66"/>
  <c r="AZ228" i="66"/>
  <c r="AZ227" i="66"/>
  <c r="AZ226" i="66"/>
  <c r="AZ225" i="66"/>
  <c r="AZ224" i="66"/>
  <c r="AZ223" i="66"/>
  <c r="AZ222" i="66"/>
  <c r="AZ221" i="66"/>
  <c r="AZ220" i="66"/>
  <c r="AZ219" i="66"/>
  <c r="AZ218" i="66"/>
  <c r="AZ217" i="66"/>
  <c r="AZ216" i="66"/>
  <c r="AZ215" i="66"/>
  <c r="AZ214" i="66"/>
  <c r="AZ213" i="66"/>
  <c r="AZ212" i="66"/>
  <c r="AZ211" i="66"/>
  <c r="AZ210" i="66"/>
  <c r="AZ209" i="66"/>
  <c r="AZ208" i="66"/>
  <c r="AZ207" i="66"/>
  <c r="AZ206" i="66"/>
  <c r="AZ205" i="66"/>
  <c r="AZ204" i="66"/>
  <c r="AZ203" i="66"/>
  <c r="AZ202" i="66"/>
  <c r="AZ201" i="66"/>
  <c r="AZ200" i="66"/>
  <c r="AZ199" i="66"/>
  <c r="AZ198" i="66"/>
  <c r="AZ197" i="66"/>
  <c r="AZ196" i="66"/>
  <c r="AZ195" i="66"/>
  <c r="AZ194" i="66"/>
  <c r="AZ193" i="66"/>
  <c r="AZ192" i="66"/>
  <c r="AZ191" i="66"/>
  <c r="AZ190" i="66"/>
  <c r="AZ189" i="66"/>
  <c r="AZ188" i="66"/>
  <c r="AZ187" i="66"/>
  <c r="AZ186" i="66"/>
  <c r="AZ185" i="66"/>
  <c r="AM381" i="66"/>
  <c r="AB22" i="66"/>
  <c r="AO22" i="66"/>
  <c r="AB24" i="66"/>
  <c r="AO24" i="66"/>
  <c r="AB26" i="66"/>
  <c r="AO26" i="66"/>
  <c r="AB28" i="66"/>
  <c r="AO28" i="66"/>
  <c r="AM33" i="66"/>
  <c r="AM35" i="66"/>
  <c r="AM37" i="66"/>
  <c r="AM41" i="66"/>
  <c r="AB46" i="66"/>
  <c r="AD46" i="66" s="1"/>
  <c r="AO46" i="66"/>
  <c r="AB51" i="66"/>
  <c r="AO51" i="66"/>
  <c r="AB53" i="66"/>
  <c r="AO53" i="66"/>
  <c r="AB55" i="66"/>
  <c r="AO55" i="66"/>
  <c r="AB57" i="66"/>
  <c r="AO57" i="66"/>
  <c r="AB59" i="66"/>
  <c r="AD59" i="66" s="1"/>
  <c r="AO59" i="66"/>
  <c r="AB61" i="66"/>
  <c r="AD61" i="66" s="1"/>
  <c r="AO61" i="66"/>
  <c r="AB63" i="66"/>
  <c r="AO63" i="66"/>
  <c r="AB66" i="66"/>
  <c r="AD66" i="66" s="1"/>
  <c r="AO66" i="66"/>
  <c r="AB68" i="66"/>
  <c r="AO68" i="66"/>
  <c r="AM68" i="66" s="1"/>
  <c r="AB70" i="66"/>
  <c r="AO70" i="66"/>
  <c r="AB72" i="66"/>
  <c r="AO72" i="66"/>
  <c r="AB73" i="66"/>
  <c r="AO73" i="66"/>
  <c r="AB75" i="66"/>
  <c r="AD75" i="66" s="1"/>
  <c r="AO75" i="66"/>
  <c r="AB77" i="66"/>
  <c r="AO77" i="66"/>
  <c r="AM77" i="66" s="1"/>
  <c r="AB79" i="66"/>
  <c r="AO79" i="66"/>
  <c r="AM113" i="66"/>
  <c r="AB123" i="66"/>
  <c r="AO123" i="66"/>
  <c r="AB124" i="66"/>
  <c r="AD124" i="66" s="1"/>
  <c r="AO124" i="66"/>
  <c r="AM124" i="66" s="1"/>
  <c r="AB129" i="66"/>
  <c r="AO129" i="66"/>
  <c r="AB132" i="66"/>
  <c r="AO132" i="66"/>
  <c r="AM132" i="66" s="1"/>
  <c r="AB133" i="66"/>
  <c r="AO133" i="66"/>
  <c r="AB135" i="66"/>
  <c r="AO135" i="66"/>
  <c r="AB137" i="66"/>
  <c r="AO137" i="66"/>
  <c r="AB142" i="66"/>
  <c r="AO142" i="66"/>
  <c r="AB145" i="66"/>
  <c r="AO145" i="66"/>
  <c r="AB147" i="66"/>
  <c r="AO147" i="66"/>
  <c r="AB149" i="66"/>
  <c r="AO149" i="66"/>
  <c r="AB151" i="66"/>
  <c r="AD151" i="66" s="1"/>
  <c r="AO151" i="66"/>
  <c r="AB153" i="66"/>
  <c r="AO153" i="66"/>
  <c r="AB155" i="66"/>
  <c r="AO155" i="66"/>
  <c r="AB157" i="66"/>
  <c r="AO157" i="66"/>
  <c r="AB159" i="66"/>
  <c r="AO159" i="66"/>
  <c r="AB161" i="66"/>
  <c r="AO161" i="66"/>
  <c r="AB163" i="66"/>
  <c r="AO163" i="66"/>
  <c r="AB165" i="66"/>
  <c r="AO165" i="66"/>
  <c r="AB167" i="66"/>
  <c r="AO167" i="66"/>
  <c r="AB168" i="66"/>
  <c r="AO168" i="66"/>
  <c r="AB170" i="66"/>
  <c r="AD170" i="66" s="1"/>
  <c r="AO170" i="66"/>
  <c r="AL222" i="66"/>
  <c r="AL224" i="66"/>
  <c r="AL264" i="66"/>
  <c r="AL266" i="66"/>
  <c r="AL376" i="66"/>
  <c r="AL378" i="66"/>
  <c r="AL398" i="66"/>
  <c r="AA21" i="66"/>
  <c r="AN21" i="66"/>
  <c r="AA23" i="66"/>
  <c r="AN23" i="66"/>
  <c r="AA25" i="66"/>
  <c r="AN25" i="66"/>
  <c r="AA27" i="66"/>
  <c r="AN27" i="66"/>
  <c r="AA29" i="66"/>
  <c r="AN29" i="66"/>
  <c r="AA31" i="66"/>
  <c r="AN31" i="66"/>
  <c r="AA33" i="66"/>
  <c r="AN33" i="66"/>
  <c r="AA35" i="66"/>
  <c r="AN35" i="66"/>
  <c r="AA37" i="66"/>
  <c r="AN37" i="66"/>
  <c r="AA39" i="66"/>
  <c r="AN39" i="66"/>
  <c r="AA41" i="66"/>
  <c r="AN41" i="66"/>
  <c r="AA43" i="66"/>
  <c r="AN43" i="66"/>
  <c r="AA45" i="66"/>
  <c r="AN45" i="66"/>
  <c r="AA49" i="66"/>
  <c r="AN49" i="66"/>
  <c r="AA50" i="66"/>
  <c r="AN50" i="66"/>
  <c r="AA52" i="66"/>
  <c r="AN52" i="66"/>
  <c r="AA54" i="66"/>
  <c r="AN54" i="66"/>
  <c r="AA56" i="66"/>
  <c r="AN56" i="66"/>
  <c r="AA58" i="66"/>
  <c r="AN58" i="66"/>
  <c r="AA60" i="66"/>
  <c r="AN60" i="66"/>
  <c r="AA62" i="66"/>
  <c r="AN62" i="66"/>
  <c r="AA64" i="66"/>
  <c r="AN64" i="66"/>
  <c r="AA65" i="66"/>
  <c r="AN65" i="66"/>
  <c r="AA67" i="66"/>
  <c r="AN67" i="66"/>
  <c r="AA69" i="66"/>
  <c r="AN69" i="66"/>
  <c r="AA71" i="66"/>
  <c r="AN71" i="66"/>
  <c r="AA74" i="66"/>
  <c r="AN74" i="66"/>
  <c r="AA76" i="66"/>
  <c r="AN76" i="66"/>
  <c r="AA78" i="66"/>
  <c r="AN78" i="66"/>
  <c r="AA80" i="66"/>
  <c r="AN80" i="66"/>
  <c r="AA84" i="66"/>
  <c r="AN84" i="66"/>
  <c r="AA87" i="66"/>
  <c r="AN87" i="66"/>
  <c r="AA89" i="66"/>
  <c r="AN89" i="66"/>
  <c r="AA91" i="66"/>
  <c r="AN91" i="66"/>
  <c r="AA93" i="66"/>
  <c r="AN93" i="66"/>
  <c r="AA95" i="66"/>
  <c r="AN95" i="66"/>
  <c r="AA97" i="66"/>
  <c r="AN97" i="66"/>
  <c r="AA99" i="66"/>
  <c r="AN99" i="66"/>
  <c r="AA101" i="66"/>
  <c r="AN101" i="66"/>
  <c r="AA103" i="66"/>
  <c r="AN103" i="66"/>
  <c r="AA105" i="66"/>
  <c r="AN105" i="66"/>
  <c r="AA107" i="66"/>
  <c r="AN107" i="66"/>
  <c r="AA109" i="66"/>
  <c r="AN109" i="66"/>
  <c r="AA111" i="66"/>
  <c r="AN111" i="66"/>
  <c r="AA113" i="66"/>
  <c r="AN113" i="66"/>
  <c r="AA116" i="66"/>
  <c r="AN116" i="66"/>
  <c r="AA119" i="66"/>
  <c r="AC119" i="66" s="1"/>
  <c r="AN119" i="66"/>
  <c r="AA121" i="66"/>
  <c r="AN121" i="66"/>
  <c r="AA125" i="66"/>
  <c r="AN125" i="66"/>
  <c r="AA126" i="66"/>
  <c r="AN126" i="66"/>
  <c r="AA127" i="66"/>
  <c r="AN127" i="66"/>
  <c r="AA128" i="66"/>
  <c r="AN128" i="66"/>
  <c r="AA130" i="66"/>
  <c r="AN130" i="66"/>
  <c r="AA131" i="66"/>
  <c r="AN131" i="66"/>
  <c r="AA134" i="66"/>
  <c r="AN134" i="66"/>
  <c r="AA136" i="66"/>
  <c r="AN136" i="66"/>
  <c r="AA141" i="66"/>
  <c r="AN141" i="66"/>
  <c r="AA143" i="66"/>
  <c r="AN143" i="66"/>
  <c r="AA144" i="66"/>
  <c r="AN144" i="66"/>
  <c r="AA146" i="66"/>
  <c r="AN146" i="66"/>
  <c r="AA148" i="66"/>
  <c r="AN148" i="66"/>
  <c r="AA150" i="66"/>
  <c r="AN150" i="66"/>
  <c r="AA152" i="66"/>
  <c r="AN152" i="66"/>
  <c r="AA154" i="66"/>
  <c r="AN154" i="66"/>
  <c r="AA156" i="66"/>
  <c r="AN156" i="66"/>
  <c r="AA158" i="66"/>
  <c r="AN158" i="66"/>
  <c r="AA160" i="66"/>
  <c r="AN160" i="66"/>
  <c r="AA162" i="66"/>
  <c r="AN162" i="66"/>
  <c r="AA164" i="66"/>
  <c r="AN164" i="66"/>
  <c r="AA166" i="66"/>
  <c r="AN166" i="66"/>
  <c r="AA169" i="66"/>
  <c r="AN169" i="66"/>
  <c r="AA172" i="66"/>
  <c r="AN172" i="66"/>
  <c r="AA174" i="66"/>
  <c r="AN174" i="66"/>
  <c r="AM376" i="66"/>
  <c r="AM378" i="66"/>
  <c r="AM398" i="66"/>
  <c r="AS179" i="66"/>
  <c r="AZ178" i="66"/>
  <c r="AZ179" i="66" s="1"/>
  <c r="AS182" i="66"/>
  <c r="AZ181" i="66"/>
  <c r="AZ184" i="66"/>
  <c r="AB23" i="66"/>
  <c r="AO23" i="66"/>
  <c r="AB25" i="66"/>
  <c r="AO25" i="66"/>
  <c r="AB27" i="66"/>
  <c r="AO27" i="66"/>
  <c r="AM27" i="66" s="1"/>
  <c r="AB29" i="66"/>
  <c r="AO29" i="66"/>
  <c r="AB31" i="66"/>
  <c r="AO31" i="66"/>
  <c r="AB45" i="66"/>
  <c r="AD45" i="66" s="1"/>
  <c r="AO45" i="66"/>
  <c r="AB49" i="66"/>
  <c r="AO49" i="66"/>
  <c r="AB50" i="66"/>
  <c r="AO50" i="66"/>
  <c r="AB52" i="66"/>
  <c r="AO52" i="66"/>
  <c r="AB54" i="66"/>
  <c r="AO54" i="66"/>
  <c r="AB56" i="66"/>
  <c r="AD56" i="66" s="1"/>
  <c r="AO56" i="66"/>
  <c r="AB58" i="66"/>
  <c r="AO58" i="66"/>
  <c r="AB60" i="66"/>
  <c r="AO60" i="66"/>
  <c r="AB62" i="66"/>
  <c r="AO62" i="66"/>
  <c r="AB64" i="66"/>
  <c r="AO64" i="66"/>
  <c r="AM64" i="66" s="1"/>
  <c r="AB65" i="66"/>
  <c r="AO65" i="66"/>
  <c r="AB67" i="66"/>
  <c r="AO67" i="66"/>
  <c r="AB69" i="66"/>
  <c r="AO69" i="66"/>
  <c r="AB71" i="66"/>
  <c r="AO71" i="66"/>
  <c r="AB74" i="66"/>
  <c r="AO74" i="66"/>
  <c r="AB76" i="66"/>
  <c r="AO76" i="66"/>
  <c r="AB78" i="66"/>
  <c r="AO78" i="66"/>
  <c r="AB80" i="66"/>
  <c r="AO80" i="66"/>
  <c r="AB81" i="66"/>
  <c r="AO81" i="66"/>
  <c r="AB125" i="66"/>
  <c r="AO125" i="66"/>
  <c r="AB126" i="66"/>
  <c r="AO126" i="66"/>
  <c r="AB127" i="66"/>
  <c r="AO127" i="66"/>
  <c r="AB128" i="66"/>
  <c r="AO128" i="66"/>
  <c r="AB130" i="66"/>
  <c r="AO130" i="66"/>
  <c r="AM130" i="66" s="1"/>
  <c r="AB131" i="66"/>
  <c r="AO131" i="66"/>
  <c r="AB134" i="66"/>
  <c r="AO134" i="66"/>
  <c r="AM134" i="66" s="1"/>
  <c r="AB136" i="66"/>
  <c r="AO136" i="66"/>
  <c r="AB141" i="66"/>
  <c r="AO141" i="66"/>
  <c r="AB143" i="66"/>
  <c r="AO143" i="66"/>
  <c r="AB144" i="66"/>
  <c r="AD144" i="66" s="1"/>
  <c r="AO144" i="66"/>
  <c r="AB146" i="66"/>
  <c r="AO146" i="66"/>
  <c r="AB148" i="66"/>
  <c r="AD148" i="66" s="1"/>
  <c r="AO148" i="66"/>
  <c r="AB150" i="66"/>
  <c r="AO150" i="66"/>
  <c r="AM150" i="66" s="1"/>
  <c r="AB152" i="66"/>
  <c r="AO152" i="66"/>
  <c r="AB154" i="66"/>
  <c r="AD154" i="66" s="1"/>
  <c r="AO154" i="66"/>
  <c r="AB156" i="66"/>
  <c r="AD156" i="66" s="1"/>
  <c r="AO156" i="66"/>
  <c r="AM156" i="66" s="1"/>
  <c r="AB158" i="66"/>
  <c r="AO158" i="66"/>
  <c r="AM158" i="66" s="1"/>
  <c r="AB160" i="66"/>
  <c r="AO160" i="66"/>
  <c r="AM160" i="66" s="1"/>
  <c r="AB162" i="66"/>
  <c r="AO162" i="66"/>
  <c r="AB164" i="66"/>
  <c r="AD164" i="66" s="1"/>
  <c r="AO164" i="66"/>
  <c r="AB166" i="66"/>
  <c r="AO166" i="66"/>
  <c r="AB169" i="66"/>
  <c r="AO169" i="66"/>
  <c r="AA22" i="66"/>
  <c r="AN22" i="66"/>
  <c r="AA24" i="66"/>
  <c r="AC24" i="66" s="1"/>
  <c r="AN24" i="66"/>
  <c r="AA26" i="66"/>
  <c r="AN26" i="66"/>
  <c r="AA28" i="66"/>
  <c r="AN28" i="66"/>
  <c r="AA30" i="66"/>
  <c r="AN30" i="66"/>
  <c r="AA32" i="66"/>
  <c r="AC32" i="66" s="1"/>
  <c r="AN32" i="66"/>
  <c r="AA34" i="66"/>
  <c r="AC34" i="66" s="1"/>
  <c r="AN34" i="66"/>
  <c r="AA36" i="66"/>
  <c r="AN36" i="66"/>
  <c r="AA38" i="66"/>
  <c r="AN38" i="66"/>
  <c r="AA40" i="66"/>
  <c r="AN40" i="66"/>
  <c r="AA42" i="66"/>
  <c r="AC42" i="66" s="1"/>
  <c r="AN42" i="66"/>
  <c r="AA44" i="66"/>
  <c r="AN44" i="66"/>
  <c r="AA46" i="66"/>
  <c r="AN46" i="66"/>
  <c r="AA51" i="66"/>
  <c r="AN51" i="66"/>
  <c r="AA53" i="66"/>
  <c r="AC53" i="66" s="1"/>
  <c r="AN53" i="66"/>
  <c r="AA55" i="66"/>
  <c r="AN55" i="66"/>
  <c r="AA57" i="66"/>
  <c r="AN57" i="66"/>
  <c r="AA59" i="66"/>
  <c r="AN59" i="66"/>
  <c r="AA61" i="66"/>
  <c r="AN61" i="66"/>
  <c r="AA63" i="66"/>
  <c r="AN63" i="66"/>
  <c r="AA66" i="66"/>
  <c r="AN66" i="66"/>
  <c r="AA68" i="66"/>
  <c r="AC68" i="66" s="1"/>
  <c r="AN68" i="66"/>
  <c r="AA70" i="66"/>
  <c r="AN70" i="66"/>
  <c r="AA72" i="66"/>
  <c r="AN72" i="66"/>
  <c r="AA73" i="66"/>
  <c r="AN73" i="66"/>
  <c r="AA75" i="66"/>
  <c r="AN75" i="66"/>
  <c r="AA77" i="66"/>
  <c r="AN77" i="66"/>
  <c r="AA79" i="66"/>
  <c r="AN79" i="66"/>
  <c r="AA82" i="66"/>
  <c r="AN82" i="66"/>
  <c r="AA85" i="66"/>
  <c r="AN85" i="66"/>
  <c r="AA86" i="66"/>
  <c r="AN86" i="66"/>
  <c r="AA88" i="66"/>
  <c r="AN88" i="66"/>
  <c r="AA90" i="66"/>
  <c r="AN90" i="66"/>
  <c r="AA92" i="66"/>
  <c r="AC92" i="66" s="1"/>
  <c r="AN92" i="66"/>
  <c r="AA94" i="66"/>
  <c r="AN94" i="66"/>
  <c r="AA96" i="66"/>
  <c r="AN96" i="66"/>
  <c r="AA98" i="66"/>
  <c r="AC98" i="66" s="1"/>
  <c r="AN98" i="66"/>
  <c r="AA100" i="66"/>
  <c r="AC100" i="66" s="1"/>
  <c r="AN100" i="66"/>
  <c r="AA102" i="66"/>
  <c r="AC102" i="66" s="1"/>
  <c r="AN102" i="66"/>
  <c r="AA104" i="66"/>
  <c r="AN104" i="66"/>
  <c r="AA106" i="66"/>
  <c r="AC106" i="66" s="1"/>
  <c r="AN106" i="66"/>
  <c r="AA108" i="66"/>
  <c r="AN108" i="66"/>
  <c r="AA110" i="66"/>
  <c r="AN110" i="66"/>
  <c r="AA112" i="66"/>
  <c r="AN112" i="66"/>
  <c r="AA114" i="66"/>
  <c r="AN114" i="66"/>
  <c r="AA115" i="66"/>
  <c r="AC115" i="66" s="1"/>
  <c r="AN115" i="66"/>
  <c r="AA117" i="66"/>
  <c r="AN117" i="66"/>
  <c r="AA118" i="66"/>
  <c r="AN118" i="66"/>
  <c r="AL118" i="66" s="1"/>
  <c r="AA120" i="66"/>
  <c r="AN120" i="66"/>
  <c r="AA123" i="66"/>
  <c r="AC123" i="66" s="1"/>
  <c r="AN123" i="66"/>
  <c r="AA124" i="66"/>
  <c r="AN124" i="66"/>
  <c r="AA129" i="66"/>
  <c r="AN129" i="66"/>
  <c r="AA132" i="66"/>
  <c r="AC132" i="66" s="1"/>
  <c r="AN132" i="66"/>
  <c r="AA133" i="66"/>
  <c r="AN133" i="66"/>
  <c r="AA135" i="66"/>
  <c r="AN135" i="66"/>
  <c r="AA137" i="66"/>
  <c r="AC137" i="66" s="1"/>
  <c r="AN137" i="66"/>
  <c r="AA142" i="66"/>
  <c r="AN142" i="66"/>
  <c r="AA145" i="66"/>
  <c r="AN145" i="66"/>
  <c r="AL145" i="66" s="1"/>
  <c r="AA147" i="66"/>
  <c r="AN147" i="66"/>
  <c r="AA149" i="66"/>
  <c r="AN149" i="66"/>
  <c r="AA151" i="66"/>
  <c r="AN151" i="66"/>
  <c r="AA153" i="66"/>
  <c r="AC153" i="66" s="1"/>
  <c r="AN153" i="66"/>
  <c r="AA155" i="66"/>
  <c r="AN155" i="66"/>
  <c r="AA157" i="66"/>
  <c r="AC157" i="66" s="1"/>
  <c r="AN157" i="66"/>
  <c r="AA159" i="66"/>
  <c r="AC159" i="66" s="1"/>
  <c r="AN159" i="66"/>
  <c r="AA161" i="66"/>
  <c r="AC161" i="66" s="1"/>
  <c r="AN161" i="66"/>
  <c r="AA163" i="66"/>
  <c r="AN163" i="66"/>
  <c r="AA165" i="66"/>
  <c r="AC165" i="66" s="1"/>
  <c r="AN165" i="66"/>
  <c r="AA167" i="66"/>
  <c r="AN167" i="66"/>
  <c r="AA168" i="66"/>
  <c r="AC168" i="66" s="1"/>
  <c r="AN168" i="66"/>
  <c r="AA170" i="66"/>
  <c r="AN170" i="66"/>
  <c r="AA173" i="66"/>
  <c r="AN173" i="66"/>
  <c r="AA175" i="66"/>
  <c r="AN175" i="66"/>
  <c r="AM223" i="66"/>
  <c r="AM263" i="66"/>
  <c r="AM275" i="66"/>
  <c r="AJ178" i="66"/>
  <c r="AJ179" i="66" s="1"/>
  <c r="AM111" i="66"/>
  <c r="AK174" i="66"/>
  <c r="AK111" i="66"/>
  <c r="P55" i="55"/>
  <c r="AI174" i="66"/>
  <c r="AS176" i="66"/>
  <c r="AP176" i="66"/>
  <c r="AP18" i="66" s="1"/>
  <c r="AP457" i="66"/>
  <c r="AP183" i="66" s="1"/>
  <c r="AD63" i="66"/>
  <c r="AD30" i="66"/>
  <c r="AL279" i="66"/>
  <c r="AL373" i="66"/>
  <c r="AL374" i="66"/>
  <c r="AL382" i="66"/>
  <c r="AJ386" i="66"/>
  <c r="AL442" i="66"/>
  <c r="AM262" i="66"/>
  <c r="AM272" i="66"/>
  <c r="AM277" i="66"/>
  <c r="AM309" i="66"/>
  <c r="AM373" i="66"/>
  <c r="AM382" i="66"/>
  <c r="AK384" i="66"/>
  <c r="AM442" i="66"/>
  <c r="AH225" i="66"/>
  <c r="AL261" i="66"/>
  <c r="AL268" i="66"/>
  <c r="AL271" i="66"/>
  <c r="AL273" i="66"/>
  <c r="AJ280" i="66"/>
  <c r="AL372" i="66"/>
  <c r="AJ385" i="66"/>
  <c r="AL389" i="66"/>
  <c r="AJ394" i="66"/>
  <c r="AL396" i="66"/>
  <c r="AJ218" i="66"/>
  <c r="AL230" i="66"/>
  <c r="AL262" i="66"/>
  <c r="AL272" i="66"/>
  <c r="AL277" i="66"/>
  <c r="AJ296" i="66"/>
  <c r="AJ384" i="66"/>
  <c r="AL393" i="66"/>
  <c r="AL395" i="66"/>
  <c r="AK218" i="66"/>
  <c r="AM279" i="66"/>
  <c r="AK296" i="66"/>
  <c r="AM371" i="66"/>
  <c r="AM374" i="66"/>
  <c r="AK386" i="66"/>
  <c r="AM393" i="66"/>
  <c r="AM440" i="66"/>
  <c r="AI225" i="66"/>
  <c r="AM261" i="66"/>
  <c r="AM268" i="66"/>
  <c r="AM271" i="66"/>
  <c r="AM273" i="66"/>
  <c r="AK280" i="66"/>
  <c r="AM372" i="66"/>
  <c r="AK385" i="66"/>
  <c r="AM389" i="66"/>
  <c r="AK394" i="66"/>
  <c r="AM396" i="66"/>
  <c r="AD130" i="66"/>
  <c r="AD146" i="66"/>
  <c r="AD70" i="66"/>
  <c r="AD137" i="66"/>
  <c r="AC66" i="66"/>
  <c r="AC83" i="66"/>
  <c r="AC110" i="66"/>
  <c r="AD162" i="66"/>
  <c r="AS457" i="66"/>
  <c r="AS183" i="66" s="1"/>
  <c r="AM45" i="66"/>
  <c r="AF240" i="60"/>
  <c r="I240" i="60" s="1"/>
  <c r="J240" i="60" s="1"/>
  <c r="O200" i="66"/>
  <c r="O213" i="66"/>
  <c r="O219" i="66"/>
  <c r="O233" i="66"/>
  <c r="O237" i="66"/>
  <c r="O239" i="66"/>
  <c r="AR176" i="66"/>
  <c r="O71" i="66"/>
  <c r="O103" i="66"/>
  <c r="O107" i="66"/>
  <c r="AF217" i="60"/>
  <c r="I217" i="60" s="1"/>
  <c r="J217" i="60" s="1"/>
  <c r="AF344" i="60"/>
  <c r="I344" i="60" s="1"/>
  <c r="J344" i="60" s="1"/>
  <c r="AF273" i="60"/>
  <c r="I273" i="60" s="1"/>
  <c r="J273" i="60" s="1"/>
  <c r="AF252" i="60"/>
  <c r="I252" i="60" s="1"/>
  <c r="J252" i="60" s="1"/>
  <c r="AF244" i="60"/>
  <c r="I244" i="60" s="1"/>
  <c r="J244" i="60" s="1"/>
  <c r="AF224" i="60"/>
  <c r="I224" i="60" s="1"/>
  <c r="J224" i="60" s="1"/>
  <c r="AF214" i="60"/>
  <c r="I214" i="60" s="1"/>
  <c r="J214" i="60" s="1"/>
  <c r="AF201" i="60"/>
  <c r="I201" i="60" s="1"/>
  <c r="J201" i="60" s="1"/>
  <c r="O40" i="66"/>
  <c r="O80" i="66"/>
  <c r="P191" i="66"/>
  <c r="P246" i="66"/>
  <c r="AF331" i="60"/>
  <c r="I331" i="60" s="1"/>
  <c r="J331" i="60" s="1"/>
  <c r="P31" i="66"/>
  <c r="O35" i="66"/>
  <c r="O72" i="66"/>
  <c r="P107" i="66"/>
  <c r="P109" i="66"/>
  <c r="O223" i="66"/>
  <c r="O221" i="66"/>
  <c r="Z167" i="66"/>
  <c r="Z123" i="66"/>
  <c r="AF376" i="60"/>
  <c r="I376" i="60" s="1"/>
  <c r="J376" i="60" s="1"/>
  <c r="AF349" i="60"/>
  <c r="I349" i="60" s="1"/>
  <c r="J349" i="60" s="1"/>
  <c r="AF324" i="60"/>
  <c r="I324" i="60" s="1"/>
  <c r="J324" i="60" s="1"/>
  <c r="AF315" i="60"/>
  <c r="I315" i="60" s="1"/>
  <c r="J315" i="60" s="1"/>
  <c r="AF294" i="60"/>
  <c r="I294" i="60" s="1"/>
  <c r="J294" i="60" s="1"/>
  <c r="AF279" i="60"/>
  <c r="I279" i="60" s="1"/>
  <c r="J279" i="60" s="1"/>
  <c r="AF276" i="60"/>
  <c r="I276" i="60" s="1"/>
  <c r="J276" i="60" s="1"/>
  <c r="AF260" i="60"/>
  <c r="I260" i="60" s="1"/>
  <c r="J260" i="60" s="1"/>
  <c r="AF236" i="60"/>
  <c r="I236" i="60" s="1"/>
  <c r="J236" i="60" s="1"/>
  <c r="AF210" i="60"/>
  <c r="I210" i="60" s="1"/>
  <c r="J210" i="60" s="1"/>
  <c r="AF207" i="60"/>
  <c r="I207" i="60" s="1"/>
  <c r="J207" i="60" s="1"/>
  <c r="Z50" i="66"/>
  <c r="Z54" i="66"/>
  <c r="AD54" i="66" s="1"/>
  <c r="Z145" i="66"/>
  <c r="AM145" i="66"/>
  <c r="Z153" i="66"/>
  <c r="AD153" i="66" s="1"/>
  <c r="AQ176" i="66"/>
  <c r="AQ18" i="66" s="1"/>
  <c r="Z25" i="66"/>
  <c r="AD25" i="66" s="1"/>
  <c r="Y36" i="66"/>
  <c r="Y51" i="66"/>
  <c r="Z129" i="66"/>
  <c r="AD129" i="66" s="1"/>
  <c r="Y142" i="66"/>
  <c r="Y167" i="66"/>
  <c r="Y175" i="66"/>
  <c r="P23" i="66"/>
  <c r="O55" i="66"/>
  <c r="O63" i="66"/>
  <c r="O79" i="66"/>
  <c r="P88" i="66"/>
  <c r="O133" i="66"/>
  <c r="O156" i="66"/>
  <c r="O246" i="66"/>
  <c r="P247" i="66"/>
  <c r="P260" i="66"/>
  <c r="P261" i="66"/>
  <c r="P264" i="66"/>
  <c r="P265" i="66"/>
  <c r="P271" i="66"/>
  <c r="P273" i="66"/>
  <c r="P275" i="66"/>
  <c r="AF447" i="60"/>
  <c r="I447" i="60" s="1"/>
  <c r="J447" i="60" s="1"/>
  <c r="AF434" i="60"/>
  <c r="I434" i="60" s="1"/>
  <c r="J434" i="60" s="1"/>
  <c r="AF426" i="60"/>
  <c r="I426" i="60" s="1"/>
  <c r="J426" i="60" s="1"/>
  <c r="AF398" i="60"/>
  <c r="I398" i="60" s="1"/>
  <c r="J398" i="60" s="1"/>
  <c r="AF396" i="60"/>
  <c r="I396" i="60" s="1"/>
  <c r="J396" i="60" s="1"/>
  <c r="AF392" i="60"/>
  <c r="I392" i="60" s="1"/>
  <c r="J392" i="60" s="1"/>
  <c r="AF379" i="60"/>
  <c r="I379" i="60" s="1"/>
  <c r="J379" i="60" s="1"/>
  <c r="AF371" i="60"/>
  <c r="I371" i="60" s="1"/>
  <c r="J371" i="60" s="1"/>
  <c r="AF358" i="60"/>
  <c r="I358" i="60" s="1"/>
  <c r="J358" i="60" s="1"/>
  <c r="AF352" i="60"/>
  <c r="I352" i="60" s="1"/>
  <c r="J352" i="60" s="1"/>
  <c r="AF326" i="60"/>
  <c r="I326" i="60" s="1"/>
  <c r="J326" i="60" s="1"/>
  <c r="AF308" i="60"/>
  <c r="I308" i="60" s="1"/>
  <c r="J308" i="60" s="1"/>
  <c r="AF282" i="60"/>
  <c r="I282" i="60" s="1"/>
  <c r="J282" i="60" s="1"/>
  <c r="AF245" i="60"/>
  <c r="I245" i="60" s="1"/>
  <c r="J245" i="60" s="1"/>
  <c r="AF231" i="60"/>
  <c r="I231" i="60" s="1"/>
  <c r="J231" i="60" s="1"/>
  <c r="AF223" i="60"/>
  <c r="I223" i="60" s="1"/>
  <c r="J223" i="60" s="1"/>
  <c r="O45" i="66"/>
  <c r="P116" i="66"/>
  <c r="O129" i="66"/>
  <c r="O145" i="66"/>
  <c r="P201" i="66"/>
  <c r="P203" i="66"/>
  <c r="P206" i="66"/>
  <c r="P216" i="66"/>
  <c r="P218" i="66"/>
  <c r="P220" i="66"/>
  <c r="P222" i="66"/>
  <c r="P223" i="66"/>
  <c r="P224" i="66"/>
  <c r="P239" i="66"/>
  <c r="P240" i="66"/>
  <c r="P242" i="66"/>
  <c r="P244" i="66"/>
  <c r="O254" i="66"/>
  <c r="O256" i="66"/>
  <c r="O258" i="66"/>
  <c r="O260" i="66"/>
  <c r="AF319" i="60"/>
  <c r="I319" i="60" s="1"/>
  <c r="J319" i="60" s="1"/>
  <c r="AF307" i="60"/>
  <c r="I307" i="60" s="1"/>
  <c r="J307" i="60" s="1"/>
  <c r="AF430" i="60"/>
  <c r="I430" i="60" s="1"/>
  <c r="J430" i="60" s="1"/>
  <c r="AF422" i="60"/>
  <c r="I422" i="60" s="1"/>
  <c r="J422" i="60" s="1"/>
  <c r="AF389" i="60"/>
  <c r="I389" i="60" s="1"/>
  <c r="J389" i="60" s="1"/>
  <c r="AF345" i="60"/>
  <c r="I345" i="60" s="1"/>
  <c r="J345" i="60" s="1"/>
  <c r="AF370" i="60"/>
  <c r="I370" i="60" s="1"/>
  <c r="J370" i="60" s="1"/>
  <c r="AF316" i="60"/>
  <c r="I316" i="60" s="1"/>
  <c r="J316" i="60" s="1"/>
  <c r="AF313" i="60"/>
  <c r="I313" i="60" s="1"/>
  <c r="J313" i="60" s="1"/>
  <c r="AF445" i="60"/>
  <c r="I445" i="60" s="1"/>
  <c r="J445" i="60" s="1"/>
  <c r="AF436" i="60"/>
  <c r="I436" i="60" s="1"/>
  <c r="J436" i="60" s="1"/>
  <c r="AF432" i="60"/>
  <c r="I432" i="60" s="1"/>
  <c r="J432" i="60" s="1"/>
  <c r="AF428" i="60"/>
  <c r="I428" i="60" s="1"/>
  <c r="J428" i="60" s="1"/>
  <c r="AF424" i="60"/>
  <c r="I424" i="60" s="1"/>
  <c r="J424" i="60" s="1"/>
  <c r="AF394" i="60"/>
  <c r="I394" i="60" s="1"/>
  <c r="J394" i="60" s="1"/>
  <c r="AF391" i="60"/>
  <c r="I391" i="60" s="1"/>
  <c r="J391" i="60" s="1"/>
  <c r="AF387" i="60"/>
  <c r="I387" i="60" s="1"/>
  <c r="J387" i="60" s="1"/>
  <c r="AF351" i="60"/>
  <c r="I351" i="60" s="1"/>
  <c r="J351" i="60" s="1"/>
  <c r="AF347" i="60"/>
  <c r="I347" i="60" s="1"/>
  <c r="J347" i="60" s="1"/>
  <c r="AF338" i="60"/>
  <c r="I338" i="60" s="1"/>
  <c r="J338" i="60" s="1"/>
  <c r="AF235" i="60"/>
  <c r="I235" i="60" s="1"/>
  <c r="J235" i="60" s="1"/>
  <c r="AF216" i="60"/>
  <c r="I216" i="60" s="1"/>
  <c r="J216" i="60" s="1"/>
  <c r="Y126" i="66"/>
  <c r="AC126" i="66" s="1"/>
  <c r="Z127" i="66"/>
  <c r="Z132" i="66"/>
  <c r="Y133" i="66"/>
  <c r="Y134" i="66"/>
  <c r="AC134" i="66" s="1"/>
  <c r="AL134" i="66"/>
  <c r="Y135" i="66"/>
  <c r="Z136" i="66"/>
  <c r="AD136" i="66" s="1"/>
  <c r="AF446" i="60"/>
  <c r="I446" i="60" s="1"/>
  <c r="J446" i="60" s="1"/>
  <c r="AF444" i="60"/>
  <c r="I444" i="60" s="1"/>
  <c r="J444" i="60" s="1"/>
  <c r="AF443" i="60"/>
  <c r="I443" i="60" s="1"/>
  <c r="J443" i="60" s="1"/>
  <c r="AF442" i="60"/>
  <c r="I442" i="60" s="1"/>
  <c r="J442" i="60" s="1"/>
  <c r="AF441" i="60"/>
  <c r="I441" i="60" s="1"/>
  <c r="J441" i="60" s="1"/>
  <c r="AF435" i="60"/>
  <c r="I435" i="60" s="1"/>
  <c r="J435" i="60" s="1"/>
  <c r="AF433" i="60"/>
  <c r="I433" i="60" s="1"/>
  <c r="J433" i="60" s="1"/>
  <c r="AF431" i="60"/>
  <c r="I431" i="60" s="1"/>
  <c r="J431" i="60" s="1"/>
  <c r="AF429" i="60"/>
  <c r="I429" i="60" s="1"/>
  <c r="J429" i="60" s="1"/>
  <c r="AF427" i="60"/>
  <c r="I427" i="60" s="1"/>
  <c r="J427" i="60" s="1"/>
  <c r="AF425" i="60"/>
  <c r="I425" i="60" s="1"/>
  <c r="J425" i="60" s="1"/>
  <c r="AF423" i="60"/>
  <c r="I423" i="60" s="1"/>
  <c r="J423" i="60" s="1"/>
  <c r="AF400" i="60"/>
  <c r="I400" i="60" s="1"/>
  <c r="J400" i="60" s="1"/>
  <c r="AF397" i="60"/>
  <c r="I397" i="60" s="1"/>
  <c r="J397" i="60" s="1"/>
  <c r="AF395" i="60"/>
  <c r="I395" i="60" s="1"/>
  <c r="J395" i="60" s="1"/>
  <c r="AF393" i="60"/>
  <c r="I393" i="60" s="1"/>
  <c r="J393" i="60" s="1"/>
  <c r="AF390" i="60"/>
  <c r="I390" i="60" s="1"/>
  <c r="J390" i="60" s="1"/>
  <c r="AF388" i="60"/>
  <c r="I388" i="60" s="1"/>
  <c r="J388" i="60" s="1"/>
  <c r="AF386" i="60"/>
  <c r="I386" i="60" s="1"/>
  <c r="J386" i="60" s="1"/>
  <c r="AF385" i="60"/>
  <c r="I385" i="60" s="1"/>
  <c r="J385" i="60" s="1"/>
  <c r="AF384" i="60"/>
  <c r="I384" i="60" s="1"/>
  <c r="J384" i="60" s="1"/>
  <c r="AF382" i="60"/>
  <c r="I382" i="60" s="1"/>
  <c r="J382" i="60" s="1"/>
  <c r="AF367" i="60"/>
  <c r="I367" i="60" s="1"/>
  <c r="J367" i="60" s="1"/>
  <c r="AF365" i="60"/>
  <c r="I365" i="60" s="1"/>
  <c r="J365" i="60" s="1"/>
  <c r="AF363" i="60"/>
  <c r="I363" i="60" s="1"/>
  <c r="J363" i="60" s="1"/>
  <c r="AF361" i="60"/>
  <c r="I361" i="60" s="1"/>
  <c r="J361" i="60" s="1"/>
  <c r="AF360" i="60"/>
  <c r="I360" i="60" s="1"/>
  <c r="J360" i="60" s="1"/>
  <c r="AF354" i="60"/>
  <c r="I354" i="60" s="1"/>
  <c r="J354" i="60" s="1"/>
  <c r="AF335" i="60"/>
  <c r="I335" i="60" s="1"/>
  <c r="J335" i="60" s="1"/>
  <c r="AF333" i="60"/>
  <c r="I333" i="60" s="1"/>
  <c r="J333" i="60" s="1"/>
  <c r="AF329" i="60"/>
  <c r="I329" i="60" s="1"/>
  <c r="J329" i="60" s="1"/>
  <c r="AF322" i="60"/>
  <c r="I322" i="60" s="1"/>
  <c r="J322" i="60" s="1"/>
  <c r="AF292" i="60"/>
  <c r="I292" i="60" s="1"/>
  <c r="J292" i="60" s="1"/>
  <c r="AF241" i="60"/>
  <c r="I241" i="60" s="1"/>
  <c r="J241" i="60" s="1"/>
  <c r="Y125" i="66"/>
  <c r="AC125" i="66" s="1"/>
  <c r="Z128" i="66"/>
  <c r="Y130" i="66"/>
  <c r="AC130" i="66" s="1"/>
  <c r="AL130" i="66"/>
  <c r="Z131" i="66"/>
  <c r="AD131" i="66" s="1"/>
  <c r="Y141" i="66"/>
  <c r="AC141" i="66" s="1"/>
  <c r="Y143" i="66"/>
  <c r="AC143" i="66" s="1"/>
  <c r="Y156" i="66"/>
  <c r="Z166" i="66"/>
  <c r="Y169" i="66"/>
  <c r="AC169" i="66" s="1"/>
  <c r="AF374" i="60"/>
  <c r="I374" i="60" s="1"/>
  <c r="J374" i="60" s="1"/>
  <c r="AF372" i="60"/>
  <c r="I372" i="60" s="1"/>
  <c r="J372" i="60" s="1"/>
  <c r="AF342" i="60"/>
  <c r="I342" i="60" s="1"/>
  <c r="J342" i="60" s="1"/>
  <c r="AF310" i="60"/>
  <c r="I310" i="60" s="1"/>
  <c r="J310" i="60" s="1"/>
  <c r="AF300" i="60"/>
  <c r="I300" i="60" s="1"/>
  <c r="J300" i="60" s="1"/>
  <c r="AF299" i="60"/>
  <c r="I299" i="60" s="1"/>
  <c r="J299" i="60" s="1"/>
  <c r="AF255" i="60"/>
  <c r="I255" i="60" s="1"/>
  <c r="J255" i="60" s="1"/>
  <c r="AF246" i="60"/>
  <c r="I246" i="60" s="1"/>
  <c r="J246" i="60" s="1"/>
  <c r="AF234" i="60"/>
  <c r="I234" i="60" s="1"/>
  <c r="J234" i="60" s="1"/>
  <c r="AF215" i="60"/>
  <c r="I215" i="60" s="1"/>
  <c r="J215" i="60" s="1"/>
  <c r="AF211" i="60"/>
  <c r="I211" i="60" s="1"/>
  <c r="J211" i="60" s="1"/>
  <c r="AF188" i="60"/>
  <c r="I188" i="60" s="1"/>
  <c r="J188" i="60" s="1"/>
  <c r="AF380" i="60"/>
  <c r="I380" i="60" s="1"/>
  <c r="J380" i="60" s="1"/>
  <c r="AF378" i="60"/>
  <c r="I378" i="60" s="1"/>
  <c r="J378" i="60" s="1"/>
  <c r="AF375" i="60"/>
  <c r="I375" i="60" s="1"/>
  <c r="J375" i="60" s="1"/>
  <c r="AF373" i="60"/>
  <c r="I373" i="60" s="1"/>
  <c r="J373" i="60" s="1"/>
  <c r="AF366" i="60"/>
  <c r="I366" i="60" s="1"/>
  <c r="J366" i="60" s="1"/>
  <c r="AF359" i="60"/>
  <c r="I359" i="60" s="1"/>
  <c r="J359" i="60" s="1"/>
  <c r="AF357" i="60"/>
  <c r="I357" i="60" s="1"/>
  <c r="J357" i="60" s="1"/>
  <c r="AF350" i="60"/>
  <c r="I350" i="60" s="1"/>
  <c r="J350" i="60" s="1"/>
  <c r="AF343" i="60"/>
  <c r="I343" i="60" s="1"/>
  <c r="J343" i="60" s="1"/>
  <c r="AF341" i="60"/>
  <c r="I341" i="60" s="1"/>
  <c r="J341" i="60" s="1"/>
  <c r="AF334" i="60"/>
  <c r="I334" i="60" s="1"/>
  <c r="J334" i="60" s="1"/>
  <c r="AF327" i="60"/>
  <c r="I327" i="60" s="1"/>
  <c r="J327" i="60" s="1"/>
  <c r="AF325" i="60"/>
  <c r="I325" i="60" s="1"/>
  <c r="J325" i="60" s="1"/>
  <c r="AF317" i="60"/>
  <c r="I317" i="60" s="1"/>
  <c r="J317" i="60" s="1"/>
  <c r="AF311" i="60"/>
  <c r="I311" i="60" s="1"/>
  <c r="J311" i="60" s="1"/>
  <c r="AF303" i="60"/>
  <c r="I303" i="60" s="1"/>
  <c r="J303" i="60" s="1"/>
  <c r="AF295" i="60"/>
  <c r="I295" i="60" s="1"/>
  <c r="J295" i="60" s="1"/>
  <c r="AF280" i="60"/>
  <c r="I280" i="60" s="1"/>
  <c r="J280" i="60" s="1"/>
  <c r="AF251" i="60"/>
  <c r="I251" i="60" s="1"/>
  <c r="J251" i="60" s="1"/>
  <c r="AF250" i="60"/>
  <c r="I250" i="60" s="1"/>
  <c r="J250" i="60" s="1"/>
  <c r="AF239" i="60"/>
  <c r="I239" i="60" s="1"/>
  <c r="J239" i="60" s="1"/>
  <c r="AF221" i="60"/>
  <c r="I221" i="60" s="1"/>
  <c r="J221" i="60" s="1"/>
  <c r="AF220" i="60"/>
  <c r="I220" i="60" s="1"/>
  <c r="J220" i="60" s="1"/>
  <c r="AF209" i="60"/>
  <c r="I209" i="60" s="1"/>
  <c r="J209" i="60" s="1"/>
  <c r="AF195" i="60"/>
  <c r="I195" i="60" s="1"/>
  <c r="J195" i="60" s="1"/>
  <c r="AF383" i="60"/>
  <c r="I383" i="60" s="1"/>
  <c r="J383" i="60" s="1"/>
  <c r="AF381" i="60"/>
  <c r="I381" i="60" s="1"/>
  <c r="J381" i="60" s="1"/>
  <c r="AF377" i="60"/>
  <c r="I377" i="60" s="1"/>
  <c r="J377" i="60" s="1"/>
  <c r="AF369" i="60"/>
  <c r="I369" i="60" s="1"/>
  <c r="J369" i="60" s="1"/>
  <c r="AF362" i="60"/>
  <c r="I362" i="60" s="1"/>
  <c r="J362" i="60" s="1"/>
  <c r="AF355" i="60"/>
  <c r="I355" i="60" s="1"/>
  <c r="J355" i="60" s="1"/>
  <c r="AF353" i="60"/>
  <c r="I353" i="60" s="1"/>
  <c r="J353" i="60" s="1"/>
  <c r="AF346" i="60"/>
  <c r="I346" i="60" s="1"/>
  <c r="J346" i="60" s="1"/>
  <c r="AF339" i="60"/>
  <c r="I339" i="60" s="1"/>
  <c r="J339" i="60" s="1"/>
  <c r="AF337" i="60"/>
  <c r="I337" i="60" s="1"/>
  <c r="J337" i="60" s="1"/>
  <c r="AF330" i="60"/>
  <c r="I330" i="60" s="1"/>
  <c r="J330" i="60" s="1"/>
  <c r="AF323" i="60"/>
  <c r="I323" i="60" s="1"/>
  <c r="J323" i="60" s="1"/>
  <c r="AF321" i="60"/>
  <c r="I321" i="60" s="1"/>
  <c r="J321" i="60" s="1"/>
  <c r="AF314" i="60"/>
  <c r="I314" i="60" s="1"/>
  <c r="J314" i="60" s="1"/>
  <c r="AF304" i="60"/>
  <c r="I304" i="60" s="1"/>
  <c r="J304" i="60" s="1"/>
  <c r="AF297" i="60"/>
  <c r="I297" i="60" s="1"/>
  <c r="J297" i="60" s="1"/>
  <c r="AF296" i="60"/>
  <c r="I296" i="60" s="1"/>
  <c r="J296" i="60" s="1"/>
  <c r="AF274" i="60"/>
  <c r="I274" i="60" s="1"/>
  <c r="J274" i="60" s="1"/>
  <c r="AF272" i="60"/>
  <c r="I272" i="60" s="1"/>
  <c r="J272" i="60" s="1"/>
  <c r="AF268" i="60"/>
  <c r="I268" i="60" s="1"/>
  <c r="J268" i="60" s="1"/>
  <c r="AF266" i="60"/>
  <c r="I266" i="60" s="1"/>
  <c r="J266" i="60" s="1"/>
  <c r="AF264" i="60"/>
  <c r="I264" i="60" s="1"/>
  <c r="J264" i="60" s="1"/>
  <c r="AF262" i="60"/>
  <c r="I262" i="60" s="1"/>
  <c r="J262" i="60" s="1"/>
  <c r="AF258" i="60"/>
  <c r="I258" i="60" s="1"/>
  <c r="J258" i="60" s="1"/>
  <c r="AF230" i="60"/>
  <c r="I230" i="60" s="1"/>
  <c r="J230" i="60" s="1"/>
  <c r="AF229" i="60"/>
  <c r="I229" i="60" s="1"/>
  <c r="J229" i="60" s="1"/>
  <c r="AF225" i="60"/>
  <c r="I225" i="60" s="1"/>
  <c r="J225" i="60" s="1"/>
  <c r="AF208" i="60"/>
  <c r="I208" i="60" s="1"/>
  <c r="J208" i="60" s="1"/>
  <c r="AF203" i="60"/>
  <c r="I203" i="60" s="1"/>
  <c r="J203" i="60" s="1"/>
  <c r="AF202" i="60"/>
  <c r="I202" i="60" s="1"/>
  <c r="J202" i="60" s="1"/>
  <c r="AF196" i="60"/>
  <c r="I196" i="60" s="1"/>
  <c r="J196" i="60" s="1"/>
  <c r="AF192" i="60"/>
  <c r="I192" i="60" s="1"/>
  <c r="J192" i="60" s="1"/>
  <c r="AF306" i="60"/>
  <c r="I306" i="60" s="1"/>
  <c r="J306" i="60" s="1"/>
  <c r="AF302" i="60"/>
  <c r="I302" i="60" s="1"/>
  <c r="J302" i="60" s="1"/>
  <c r="AF298" i="60"/>
  <c r="I298" i="60" s="1"/>
  <c r="J298" i="60" s="1"/>
  <c r="AF281" i="60"/>
  <c r="I281" i="60" s="1"/>
  <c r="J281" i="60" s="1"/>
  <c r="AF278" i="60"/>
  <c r="I278" i="60" s="1"/>
  <c r="J278" i="60" s="1"/>
  <c r="AF253" i="60"/>
  <c r="I253" i="60" s="1"/>
  <c r="J253" i="60" s="1"/>
  <c r="AF247" i="60"/>
  <c r="I247" i="60" s="1"/>
  <c r="J247" i="60" s="1"/>
  <c r="AF242" i="60"/>
  <c r="I242" i="60" s="1"/>
  <c r="J242" i="60" s="1"/>
  <c r="AF237" i="60"/>
  <c r="I237" i="60" s="1"/>
  <c r="J237" i="60" s="1"/>
  <c r="AF226" i="60"/>
  <c r="I226" i="60" s="1"/>
  <c r="J226" i="60" s="1"/>
  <c r="AF212" i="60"/>
  <c r="I212" i="60" s="1"/>
  <c r="J212" i="60" s="1"/>
  <c r="AF204" i="60"/>
  <c r="I204" i="60" s="1"/>
  <c r="J204" i="60" s="1"/>
  <c r="AF199" i="60"/>
  <c r="I199" i="60" s="1"/>
  <c r="J199" i="60" s="1"/>
  <c r="AF190" i="60"/>
  <c r="I190" i="60" s="1"/>
  <c r="J190" i="60" s="1"/>
  <c r="Y26" i="66"/>
  <c r="AC26" i="66" s="1"/>
  <c r="Y28" i="66"/>
  <c r="AC28" i="66" s="1"/>
  <c r="Z29" i="66"/>
  <c r="AD29" i="66" s="1"/>
  <c r="AM29" i="66"/>
  <c r="Z31" i="66"/>
  <c r="Y33" i="66"/>
  <c r="AC33" i="66" s="1"/>
  <c r="AL33" i="66"/>
  <c r="Y35" i="66"/>
  <c r="Z49" i="66"/>
  <c r="Z58" i="66"/>
  <c r="AD58" i="66" s="1"/>
  <c r="Z60" i="66"/>
  <c r="Z62" i="66"/>
  <c r="AD62" i="66" s="1"/>
  <c r="AM62" i="66"/>
  <c r="Z64" i="66"/>
  <c r="AD64" i="66" s="1"/>
  <c r="Y65" i="66"/>
  <c r="AC65" i="66" s="1"/>
  <c r="Y67" i="66"/>
  <c r="Y69" i="66"/>
  <c r="AC69" i="66" s="1"/>
  <c r="Y71" i="66"/>
  <c r="AC71" i="66" s="1"/>
  <c r="Y72" i="66"/>
  <c r="Y73" i="66"/>
  <c r="Z74" i="66"/>
  <c r="AD74" i="66" s="1"/>
  <c r="Z76" i="66"/>
  <c r="Z78" i="66"/>
  <c r="Y80" i="66"/>
  <c r="Z81" i="66"/>
  <c r="AD81" i="66" s="1"/>
  <c r="AM81" i="66"/>
  <c r="Y117" i="66"/>
  <c r="AC117" i="66" s="1"/>
  <c r="Y118" i="66"/>
  <c r="Y120" i="66"/>
  <c r="AJ120" i="66"/>
  <c r="Y124" i="66"/>
  <c r="AC124" i="66" s="1"/>
  <c r="Z125" i="66"/>
  <c r="Z126" i="66"/>
  <c r="AD126" i="66" s="1"/>
  <c r="AM126" i="66"/>
  <c r="Y129" i="66"/>
  <c r="Z133" i="66"/>
  <c r="Z134" i="66"/>
  <c r="AD134" i="66" s="1"/>
  <c r="Z135" i="66"/>
  <c r="AM135" i="66"/>
  <c r="Z141" i="66"/>
  <c r="Z143" i="66"/>
  <c r="Y145" i="66"/>
  <c r="Z150" i="66"/>
  <c r="Z152" i="66"/>
  <c r="AD152" i="66" s="1"/>
  <c r="Y163" i="66"/>
  <c r="AC163" i="66" s="1"/>
  <c r="AF368" i="60"/>
  <c r="I368" i="60" s="1"/>
  <c r="J368" i="60" s="1"/>
  <c r="AF364" i="60"/>
  <c r="I364" i="60" s="1"/>
  <c r="J364" i="60" s="1"/>
  <c r="AF356" i="60"/>
  <c r="I356" i="60" s="1"/>
  <c r="J356" i="60" s="1"/>
  <c r="AF348" i="60"/>
  <c r="I348" i="60" s="1"/>
  <c r="J348" i="60" s="1"/>
  <c r="AF340" i="60"/>
  <c r="I340" i="60" s="1"/>
  <c r="J340" i="60" s="1"/>
  <c r="AF336" i="60"/>
  <c r="I336" i="60" s="1"/>
  <c r="J336" i="60" s="1"/>
  <c r="AF332" i="60"/>
  <c r="I332" i="60" s="1"/>
  <c r="J332" i="60" s="1"/>
  <c r="AF328" i="60"/>
  <c r="I328" i="60" s="1"/>
  <c r="J328" i="60" s="1"/>
  <c r="AF320" i="60"/>
  <c r="I320" i="60" s="1"/>
  <c r="J320" i="60" s="1"/>
  <c r="AF312" i="60"/>
  <c r="I312" i="60" s="1"/>
  <c r="J312" i="60" s="1"/>
  <c r="AF309" i="60"/>
  <c r="I309" i="60" s="1"/>
  <c r="J309" i="60" s="1"/>
  <c r="AF305" i="60"/>
  <c r="I305" i="60" s="1"/>
  <c r="J305" i="60" s="1"/>
  <c r="AF301" i="60"/>
  <c r="I301" i="60" s="1"/>
  <c r="J301" i="60" s="1"/>
  <c r="AF293" i="60"/>
  <c r="I293" i="60" s="1"/>
  <c r="J293" i="60" s="1"/>
  <c r="AF277" i="60"/>
  <c r="I277" i="60" s="1"/>
  <c r="J277" i="60" s="1"/>
  <c r="AF275" i="60"/>
  <c r="I275" i="60" s="1"/>
  <c r="J275" i="60" s="1"/>
  <c r="AF271" i="60"/>
  <c r="I271" i="60" s="1"/>
  <c r="J271" i="60" s="1"/>
  <c r="AF270" i="60"/>
  <c r="I270" i="60" s="1"/>
  <c r="J270" i="60" s="1"/>
  <c r="AF269" i="60"/>
  <c r="I269" i="60" s="1"/>
  <c r="J269" i="60" s="1"/>
  <c r="AF267" i="60"/>
  <c r="I267" i="60" s="1"/>
  <c r="J267" i="60" s="1"/>
  <c r="AF265" i="60"/>
  <c r="I265" i="60" s="1"/>
  <c r="J265" i="60" s="1"/>
  <c r="AF263" i="60"/>
  <c r="I263" i="60" s="1"/>
  <c r="J263" i="60" s="1"/>
  <c r="AF261" i="60"/>
  <c r="I261" i="60" s="1"/>
  <c r="J261" i="60" s="1"/>
  <c r="AF259" i="60"/>
  <c r="I259" i="60" s="1"/>
  <c r="J259" i="60" s="1"/>
  <c r="AF257" i="60"/>
  <c r="I257" i="60" s="1"/>
  <c r="J257" i="60" s="1"/>
  <c r="AF254" i="60"/>
  <c r="I254" i="60" s="1"/>
  <c r="J254" i="60" s="1"/>
  <c r="AF249" i="60"/>
  <c r="I249" i="60" s="1"/>
  <c r="J249" i="60" s="1"/>
  <c r="AF243" i="60"/>
  <c r="I243" i="60" s="1"/>
  <c r="J243" i="60" s="1"/>
  <c r="AF238" i="60"/>
  <c r="I238" i="60" s="1"/>
  <c r="J238" i="60" s="1"/>
  <c r="AF233" i="60"/>
  <c r="I233" i="60" s="1"/>
  <c r="J233" i="60" s="1"/>
  <c r="AF227" i="60"/>
  <c r="I227" i="60" s="1"/>
  <c r="J227" i="60" s="1"/>
  <c r="AF219" i="60"/>
  <c r="I219" i="60" s="1"/>
  <c r="J219" i="60" s="1"/>
  <c r="AF213" i="60"/>
  <c r="I213" i="60" s="1"/>
  <c r="J213" i="60" s="1"/>
  <c r="AF206" i="60"/>
  <c r="I206" i="60" s="1"/>
  <c r="J206" i="60" s="1"/>
  <c r="AF200" i="60"/>
  <c r="I200" i="60" s="1"/>
  <c r="J200" i="60" s="1"/>
  <c r="AF198" i="60"/>
  <c r="I198" i="60" s="1"/>
  <c r="J198" i="60" s="1"/>
  <c r="Z22" i="66"/>
  <c r="Z24" i="66"/>
  <c r="AD24" i="66" s="1"/>
  <c r="Z26" i="66"/>
  <c r="Z28" i="66"/>
  <c r="AM28" i="66"/>
  <c r="Y30" i="66"/>
  <c r="AC30" i="66" s="1"/>
  <c r="Y46" i="66"/>
  <c r="AC46" i="66" s="1"/>
  <c r="AJ46" i="66"/>
  <c r="Z53" i="66"/>
  <c r="Y55" i="66"/>
  <c r="Y57" i="66"/>
  <c r="AC57" i="66" s="1"/>
  <c r="Y59" i="66"/>
  <c r="Y61" i="66"/>
  <c r="AC61" i="66" s="1"/>
  <c r="Y63" i="66"/>
  <c r="Z65" i="66"/>
  <c r="AD65" i="66" s="1"/>
  <c r="Z67" i="66"/>
  <c r="Z69" i="66"/>
  <c r="AD69" i="66" s="1"/>
  <c r="Z71" i="66"/>
  <c r="Z72" i="66"/>
  <c r="AD72" i="66" s="1"/>
  <c r="Z73" i="66"/>
  <c r="AD73" i="66" s="1"/>
  <c r="Y75" i="66"/>
  <c r="Y77" i="66"/>
  <c r="AC77" i="66" s="1"/>
  <c r="AL77" i="66"/>
  <c r="Y79" i="66"/>
  <c r="Z80" i="66"/>
  <c r="Y95" i="66"/>
  <c r="Y97" i="66"/>
  <c r="AC97" i="66" s="1"/>
  <c r="Y99" i="66"/>
  <c r="Y101" i="66"/>
  <c r="AC101" i="66" s="1"/>
  <c r="Y103" i="66"/>
  <c r="Y105" i="66"/>
  <c r="AC105" i="66" s="1"/>
  <c r="Y107" i="66"/>
  <c r="Y109" i="66"/>
  <c r="AC109" i="66" s="1"/>
  <c r="Y111" i="66"/>
  <c r="AF256" i="60"/>
  <c r="I256" i="60" s="1"/>
  <c r="J256" i="60" s="1"/>
  <c r="AF248" i="60"/>
  <c r="I248" i="60" s="1"/>
  <c r="J248" i="60" s="1"/>
  <c r="AF232" i="60"/>
  <c r="I232" i="60" s="1"/>
  <c r="J232" i="60" s="1"/>
  <c r="AF228" i="60"/>
  <c r="I228" i="60" s="1"/>
  <c r="J228" i="60" s="1"/>
  <c r="AF222" i="60"/>
  <c r="I222" i="60" s="1"/>
  <c r="J222" i="60" s="1"/>
  <c r="AF218" i="60"/>
  <c r="I218" i="60" s="1"/>
  <c r="J218" i="60" s="1"/>
  <c r="AF205" i="60"/>
  <c r="I205" i="60" s="1"/>
  <c r="J205" i="60" s="1"/>
  <c r="AL83" i="66"/>
  <c r="AF197" i="60"/>
  <c r="I197" i="60" s="1"/>
  <c r="J197" i="60" s="1"/>
  <c r="AF194" i="60"/>
  <c r="I194" i="60" s="1"/>
  <c r="J194" i="60" s="1"/>
  <c r="AF193" i="60"/>
  <c r="I193" i="60" s="1"/>
  <c r="J193" i="60" s="1"/>
  <c r="Y21" i="66"/>
  <c r="AC21" i="66" s="1"/>
  <c r="Y23" i="66"/>
  <c r="AC23" i="66" s="1"/>
  <c r="Y43" i="66"/>
  <c r="Y45" i="66"/>
  <c r="AC45" i="66" s="1"/>
  <c r="AL45" i="66"/>
  <c r="Y52" i="66"/>
  <c r="AC52" i="66" s="1"/>
  <c r="Y54" i="66"/>
  <c r="AC54" i="66" s="1"/>
  <c r="Z55" i="66"/>
  <c r="AD55" i="66" s="1"/>
  <c r="Y82" i="66"/>
  <c r="AC82" i="66" s="1"/>
  <c r="Y85" i="66"/>
  <c r="AC85" i="66" s="1"/>
  <c r="Y86" i="66"/>
  <c r="AC86" i="66" s="1"/>
  <c r="Y147" i="66"/>
  <c r="AC147" i="66" s="1"/>
  <c r="Y149" i="66"/>
  <c r="Y151" i="66"/>
  <c r="AC151" i="66" s="1"/>
  <c r="Y158" i="66"/>
  <c r="Z159" i="66"/>
  <c r="AM159" i="66"/>
  <c r="Z161" i="66"/>
  <c r="AM161" i="66"/>
  <c r="Z163" i="66"/>
  <c r="Y173" i="66"/>
  <c r="AF189" i="60"/>
  <c r="I189" i="60" s="1"/>
  <c r="J189" i="60" s="1"/>
  <c r="AF191" i="60"/>
  <c r="I191" i="60" s="1"/>
  <c r="J191" i="60" s="1"/>
  <c r="Y38" i="66"/>
  <c r="AC38" i="66" s="1"/>
  <c r="Y40" i="66"/>
  <c r="AJ40" i="66"/>
  <c r="Y81" i="66"/>
  <c r="AC81" i="66" s="1"/>
  <c r="AL81" i="66"/>
  <c r="Y88" i="66"/>
  <c r="Y90" i="66"/>
  <c r="AC90" i="66" s="1"/>
  <c r="Y114" i="66"/>
  <c r="AC114" i="66" s="1"/>
  <c r="AL114" i="66"/>
  <c r="Z147" i="66"/>
  <c r="Z158" i="66"/>
  <c r="Y160" i="66"/>
  <c r="AC160" i="66" s="1"/>
  <c r="Y166" i="66"/>
  <c r="Z168" i="66"/>
  <c r="AD168" i="66" s="1"/>
  <c r="AJ92" i="66"/>
  <c r="Y22" i="66"/>
  <c r="AC22" i="66" s="1"/>
  <c r="O24" i="66"/>
  <c r="Z27" i="66"/>
  <c r="Y29" i="66"/>
  <c r="AC29" i="66" s="1"/>
  <c r="AL29" i="66"/>
  <c r="Y31" i="66"/>
  <c r="O41" i="66"/>
  <c r="Y41" i="66"/>
  <c r="AC41" i="66" s="1"/>
  <c r="AL41" i="66"/>
  <c r="P44" i="66"/>
  <c r="Y49" i="66"/>
  <c r="Z51" i="66"/>
  <c r="AD51" i="66" s="1"/>
  <c r="Y58" i="66"/>
  <c r="AC58" i="66" s="1"/>
  <c r="Y60" i="66"/>
  <c r="Y62" i="66"/>
  <c r="AC62" i="66" s="1"/>
  <c r="AL62" i="66"/>
  <c r="Y64" i="66"/>
  <c r="Z68" i="66"/>
  <c r="AD68" i="66" s="1"/>
  <c r="O74" i="66"/>
  <c r="Y74" i="66"/>
  <c r="AC74" i="66" s="1"/>
  <c r="Y76" i="66"/>
  <c r="Y78" i="66"/>
  <c r="AC78" i="66" s="1"/>
  <c r="Y87" i="66"/>
  <c r="O89" i="66"/>
  <c r="Y89" i="66"/>
  <c r="AC89" i="66" s="1"/>
  <c r="Y91" i="66"/>
  <c r="O93" i="66"/>
  <c r="Y93" i="66"/>
  <c r="AC93" i="66" s="1"/>
  <c r="P94" i="66"/>
  <c r="Y104" i="66"/>
  <c r="Y108" i="66"/>
  <c r="O112" i="66"/>
  <c r="Y112" i="66"/>
  <c r="Y116" i="66"/>
  <c r="O119" i="66"/>
  <c r="O121" i="66"/>
  <c r="Y121" i="66"/>
  <c r="AJ121" i="66"/>
  <c r="P123" i="66"/>
  <c r="O127" i="66"/>
  <c r="Y127" i="66"/>
  <c r="AC127" i="66" s="1"/>
  <c r="Y128" i="66"/>
  <c r="Y131" i="66"/>
  <c r="Y136" i="66"/>
  <c r="AC136" i="66" s="1"/>
  <c r="Y150" i="66"/>
  <c r="Y152" i="66"/>
  <c r="AC152" i="66" s="1"/>
  <c r="Z165" i="66"/>
  <c r="AD165" i="66" s="1"/>
  <c r="O170" i="66"/>
  <c r="Y170" i="66"/>
  <c r="AC170" i="66" s="1"/>
  <c r="P186" i="66"/>
  <c r="P190" i="66"/>
  <c r="O210" i="66"/>
  <c r="O212" i="66"/>
  <c r="O226" i="66"/>
  <c r="O230" i="66"/>
  <c r="O267" i="66"/>
  <c r="O268" i="66"/>
  <c r="O278" i="66"/>
  <c r="O280" i="66"/>
  <c r="O291" i="66"/>
  <c r="O293" i="66"/>
  <c r="O295" i="66"/>
  <c r="O297" i="66"/>
  <c r="P298" i="66"/>
  <c r="P300" i="66"/>
  <c r="P304" i="66"/>
  <c r="P357" i="66"/>
  <c r="P361" i="66"/>
  <c r="P365" i="66"/>
  <c r="P369" i="66"/>
  <c r="P373" i="66"/>
  <c r="P375" i="66"/>
  <c r="P378" i="66"/>
  <c r="P382" i="66"/>
  <c r="P383" i="66"/>
  <c r="P384" i="66"/>
  <c r="P386" i="66"/>
  <c r="P388" i="66"/>
  <c r="P391" i="66"/>
  <c r="P393" i="66"/>
  <c r="P395" i="66"/>
  <c r="P398" i="66"/>
  <c r="P421" i="66"/>
  <c r="P423" i="66"/>
  <c r="P425" i="66"/>
  <c r="P427" i="66"/>
  <c r="P429" i="66"/>
  <c r="P431" i="66"/>
  <c r="P433" i="66"/>
  <c r="P439" i="66"/>
  <c r="P440" i="66"/>
  <c r="P441" i="66"/>
  <c r="P442" i="66"/>
  <c r="P444" i="66"/>
  <c r="AJ137" i="66"/>
  <c r="AK46" i="66"/>
  <c r="Z21" i="66"/>
  <c r="Y25" i="66"/>
  <c r="AC25" i="66" s="1"/>
  <c r="Y27" i="66"/>
  <c r="O34" i="66"/>
  <c r="Y37" i="66"/>
  <c r="AC37" i="66" s="1"/>
  <c r="AL37" i="66"/>
  <c r="Y39" i="66"/>
  <c r="Y44" i="66"/>
  <c r="AC44" i="66" s="1"/>
  <c r="Y50" i="66"/>
  <c r="AC50" i="66" s="1"/>
  <c r="Z52" i="66"/>
  <c r="Y56" i="66"/>
  <c r="Z57" i="66"/>
  <c r="AD57" i="66" s="1"/>
  <c r="O70" i="66"/>
  <c r="Y70" i="66"/>
  <c r="AC70" i="66" s="1"/>
  <c r="Z79" i="66"/>
  <c r="Y84" i="66"/>
  <c r="AC84" i="66" s="1"/>
  <c r="Y94" i="66"/>
  <c r="AC94" i="66" s="1"/>
  <c r="Y96" i="66"/>
  <c r="P112" i="66"/>
  <c r="Y113" i="66"/>
  <c r="AC113" i="66" s="1"/>
  <c r="O123" i="66"/>
  <c r="R123" i="66"/>
  <c r="Y144" i="66"/>
  <c r="AC144" i="66" s="1"/>
  <c r="Y146" i="66"/>
  <c r="AC146" i="66" s="1"/>
  <c r="Y148" i="66"/>
  <c r="AC148" i="66" s="1"/>
  <c r="Z149" i="66"/>
  <c r="AM149" i="66"/>
  <c r="O153" i="66"/>
  <c r="O154" i="66"/>
  <c r="Y154" i="66"/>
  <c r="Y155" i="66"/>
  <c r="AC155" i="66" s="1"/>
  <c r="Z157" i="66"/>
  <c r="AD157" i="66" s="1"/>
  <c r="AM157" i="66"/>
  <c r="Z160" i="66"/>
  <c r="Y162" i="66"/>
  <c r="AJ162" i="66"/>
  <c r="Y164" i="66"/>
  <c r="AC164" i="66" s="1"/>
  <c r="Y172" i="66"/>
  <c r="O174" i="66"/>
  <c r="Y174" i="66"/>
  <c r="AC174" i="66" s="1"/>
  <c r="O188" i="66"/>
  <c r="O190" i="66"/>
  <c r="P198" i="66"/>
  <c r="P199" i="66"/>
  <c r="P200" i="66"/>
  <c r="P209" i="66"/>
  <c r="P211" i="66"/>
  <c r="P212" i="66"/>
  <c r="P213" i="66"/>
  <c r="P230" i="66"/>
  <c r="P231" i="66"/>
  <c r="P235" i="66"/>
  <c r="P236" i="66"/>
  <c r="P237" i="66"/>
  <c r="AK162" i="66"/>
  <c r="AL159" i="66"/>
  <c r="AK137" i="66"/>
  <c r="AL34" i="66"/>
  <c r="AQ457" i="66"/>
  <c r="AQ183" i="66" s="1"/>
  <c r="AY176" i="66"/>
  <c r="AY18" i="66" s="1"/>
  <c r="AZ182" i="66"/>
  <c r="AX176" i="66"/>
  <c r="AX18" i="66" s="1"/>
  <c r="AX457" i="66"/>
  <c r="AX183" i="66" s="1"/>
  <c r="S18" i="66"/>
  <c r="S17" i="66" s="1"/>
  <c r="Q18" i="66"/>
  <c r="Q17" i="66" s="1"/>
  <c r="AU18" i="66"/>
  <c r="AU17" i="66" s="1"/>
  <c r="AG18" i="66"/>
  <c r="AG17" i="66" s="1"/>
  <c r="AF18" i="66"/>
  <c r="AW18" i="66"/>
  <c r="AW17" i="66" s="1"/>
  <c r="AV18" i="66"/>
  <c r="AV17" i="66" s="1"/>
  <c r="AY457" i="66"/>
  <c r="AY183" i="66" s="1"/>
  <c r="AR457" i="66"/>
  <c r="AR183" i="66" s="1"/>
  <c r="AR179" i="66"/>
  <c r="AT18" i="66"/>
  <c r="AT17" i="66" s="1"/>
  <c r="R132" i="66"/>
  <c r="P132" i="66"/>
  <c r="P33" i="66"/>
  <c r="P34" i="66"/>
  <c r="O39" i="66"/>
  <c r="O56" i="66"/>
  <c r="O62" i="66"/>
  <c r="O64" i="66"/>
  <c r="P76" i="66"/>
  <c r="P80" i="66"/>
  <c r="P84" i="66"/>
  <c r="P100" i="66"/>
  <c r="P105" i="66"/>
  <c r="O111" i="66"/>
  <c r="P115" i="66"/>
  <c r="P119" i="66"/>
  <c r="P227" i="66"/>
  <c r="P26" i="66"/>
  <c r="O29" i="66"/>
  <c r="O31" i="66"/>
  <c r="P32" i="66"/>
  <c r="P38" i="66"/>
  <c r="P39" i="66"/>
  <c r="O57" i="66"/>
  <c r="O69" i="66"/>
  <c r="P78" i="66"/>
  <c r="P81" i="66"/>
  <c r="P89" i="66"/>
  <c r="O94" i="66"/>
  <c r="P95" i="66"/>
  <c r="O99" i="66"/>
  <c r="P118" i="66"/>
  <c r="P166" i="66"/>
  <c r="R166" i="66"/>
  <c r="P124" i="66"/>
  <c r="O130" i="66"/>
  <c r="P149" i="66"/>
  <c r="O151" i="66"/>
  <c r="P162" i="66"/>
  <c r="O168" i="66"/>
  <c r="P169" i="66"/>
  <c r="P170" i="66"/>
  <c r="O175" i="66"/>
  <c r="P195" i="66"/>
  <c r="P196" i="66"/>
  <c r="O199" i="66"/>
  <c r="P204" i="66"/>
  <c r="O207" i="66"/>
  <c r="O209" i="66"/>
  <c r="P210" i="66"/>
  <c r="O216" i="66"/>
  <c r="P217" i="66"/>
  <c r="P221" i="66"/>
  <c r="O227" i="66"/>
  <c r="P228" i="66"/>
  <c r="O236" i="66"/>
  <c r="P241" i="66"/>
  <c r="O243" i="66"/>
  <c r="P248" i="66"/>
  <c r="P250" i="66"/>
  <c r="P251" i="66"/>
  <c r="O132" i="66"/>
  <c r="O146" i="66"/>
  <c r="O157" i="66"/>
  <c r="O167" i="66"/>
  <c r="P175" i="66"/>
  <c r="P187" i="66"/>
  <c r="P188" i="66"/>
  <c r="O192" i="66"/>
  <c r="O194" i="66"/>
  <c r="O195" i="66"/>
  <c r="O203" i="66"/>
  <c r="P207" i="66"/>
  <c r="P214" i="66"/>
  <c r="O224" i="66"/>
  <c r="P225" i="66"/>
  <c r="P226" i="66"/>
  <c r="P234" i="66"/>
  <c r="O240" i="66"/>
  <c r="O242" i="66"/>
  <c r="P243" i="66"/>
  <c r="O249" i="66"/>
  <c r="O251" i="66"/>
  <c r="O253" i="66"/>
  <c r="O263" i="66"/>
  <c r="O265" i="66"/>
  <c r="P266" i="66"/>
  <c r="P267" i="66"/>
  <c r="P253" i="66"/>
  <c r="P254" i="66"/>
  <c r="P255" i="66"/>
  <c r="O270" i="66"/>
  <c r="O272" i="66"/>
  <c r="O274" i="66"/>
  <c r="O276" i="66"/>
  <c r="P268" i="66"/>
  <c r="P269" i="66"/>
  <c r="P277" i="66"/>
  <c r="P279" i="66"/>
  <c r="P290" i="66"/>
  <c r="P292" i="66"/>
  <c r="P294" i="66"/>
  <c r="P296" i="66"/>
  <c r="O298" i="66"/>
  <c r="O300" i="66"/>
  <c r="O302" i="66"/>
  <c r="O304" i="66"/>
  <c r="O306" i="66"/>
  <c r="O309" i="66"/>
  <c r="O311" i="66"/>
  <c r="O313" i="66"/>
  <c r="O314" i="66"/>
  <c r="O317" i="66"/>
  <c r="O319" i="66"/>
  <c r="O321" i="66"/>
  <c r="O323" i="66"/>
  <c r="O325" i="66"/>
  <c r="O327" i="66"/>
  <c r="O329" i="66"/>
  <c r="O331" i="66"/>
  <c r="O333" i="66"/>
  <c r="O335" i="66"/>
  <c r="O337" i="66"/>
  <c r="O339" i="66"/>
  <c r="O341" i="66"/>
  <c r="O343" i="66"/>
  <c r="O345" i="66"/>
  <c r="O347" i="66"/>
  <c r="O349" i="66"/>
  <c r="O351" i="66"/>
  <c r="O353" i="66"/>
  <c r="O355" i="66"/>
  <c r="O357" i="66"/>
  <c r="O361" i="66"/>
  <c r="O365" i="66"/>
  <c r="O367" i="66"/>
  <c r="O369" i="66"/>
  <c r="O371" i="66"/>
  <c r="O373" i="66"/>
  <c r="O375" i="66"/>
  <c r="O378" i="66"/>
  <c r="O382" i="66"/>
  <c r="O383" i="66"/>
  <c r="O384" i="66"/>
  <c r="O386" i="66"/>
  <c r="O388" i="66"/>
  <c r="O391" i="66"/>
  <c r="O393" i="66"/>
  <c r="O395" i="66"/>
  <c r="O398" i="66"/>
  <c r="O421" i="66"/>
  <c r="O423" i="66"/>
  <c r="O425" i="66"/>
  <c r="O427" i="66"/>
  <c r="O429" i="66"/>
  <c r="O431" i="66"/>
  <c r="O433" i="66"/>
  <c r="O439" i="66"/>
  <c r="O441" i="66"/>
  <c r="O442" i="66"/>
  <c r="O444" i="66"/>
  <c r="R158" i="66"/>
  <c r="P158" i="66"/>
  <c r="O22" i="66"/>
  <c r="P96" i="66"/>
  <c r="P22" i="66"/>
  <c r="R22" i="66"/>
  <c r="T23" i="66"/>
  <c r="R31" i="66"/>
  <c r="P86" i="66"/>
  <c r="P87" i="66"/>
  <c r="R141" i="66"/>
  <c r="P141" i="66"/>
  <c r="R142" i="66"/>
  <c r="AD142" i="66" s="1"/>
  <c r="P142" i="66"/>
  <c r="O26" i="66"/>
  <c r="P28" i="66"/>
  <c r="O32" i="66"/>
  <c r="O33" i="66"/>
  <c r="P36" i="66"/>
  <c r="P37" i="66"/>
  <c r="O38" i="66"/>
  <c r="P42" i="66"/>
  <c r="O43" i="66"/>
  <c r="O44" i="66"/>
  <c r="O50" i="66"/>
  <c r="O51" i="66"/>
  <c r="P52" i="66"/>
  <c r="P53" i="66"/>
  <c r="O58" i="66"/>
  <c r="O59" i="66"/>
  <c r="O61" i="66"/>
  <c r="O65" i="66"/>
  <c r="O66" i="66"/>
  <c r="O68" i="66"/>
  <c r="O73" i="66"/>
  <c r="O75" i="66"/>
  <c r="O77" i="66"/>
  <c r="O78" i="66"/>
  <c r="P82" i="66"/>
  <c r="O84" i="66"/>
  <c r="P92" i="66"/>
  <c r="O97" i="66"/>
  <c r="P98" i="66"/>
  <c r="O100" i="66"/>
  <c r="P101" i="66"/>
  <c r="O104" i="66"/>
  <c r="O105" i="66"/>
  <c r="P106" i="66"/>
  <c r="P113" i="66"/>
  <c r="P114" i="66"/>
  <c r="O115" i="66"/>
  <c r="O116" i="66"/>
  <c r="P117" i="66"/>
  <c r="O118" i="66"/>
  <c r="P128" i="66"/>
  <c r="O131" i="66"/>
  <c r="P160" i="66"/>
  <c r="R160" i="66"/>
  <c r="O25" i="66"/>
  <c r="O27" i="66"/>
  <c r="O28" i="66"/>
  <c r="R28" i="66"/>
  <c r="O30" i="66"/>
  <c r="P35" i="66"/>
  <c r="O36" i="66"/>
  <c r="O37" i="66"/>
  <c r="P40" i="66"/>
  <c r="P41" i="66"/>
  <c r="O42" i="66"/>
  <c r="O46" i="66"/>
  <c r="O52" i="66"/>
  <c r="R52" i="66"/>
  <c r="R53" i="66"/>
  <c r="P54" i="66"/>
  <c r="O60" i="66"/>
  <c r="O67" i="66"/>
  <c r="O82" i="66"/>
  <c r="O85" i="66"/>
  <c r="O90" i="66"/>
  <c r="P91" i="66"/>
  <c r="O92" i="66"/>
  <c r="O96" i="66"/>
  <c r="O101" i="66"/>
  <c r="P103" i="66"/>
  <c r="O109" i="66"/>
  <c r="O110" i="66"/>
  <c r="P111" i="66"/>
  <c r="O113" i="66"/>
  <c r="O114" i="66"/>
  <c r="O117" i="66"/>
  <c r="O120" i="66"/>
  <c r="P121" i="66"/>
  <c r="P126" i="66"/>
  <c r="O128" i="66"/>
  <c r="P130" i="66"/>
  <c r="R155" i="66"/>
  <c r="P155" i="66"/>
  <c r="O135" i="66"/>
  <c r="P143" i="66"/>
  <c r="P148" i="66"/>
  <c r="O152" i="66"/>
  <c r="P193" i="66"/>
  <c r="P205" i="66"/>
  <c r="P232" i="66"/>
  <c r="O134" i="66"/>
  <c r="O137" i="66"/>
  <c r="O141" i="66"/>
  <c r="O147" i="66"/>
  <c r="O150" i="66"/>
  <c r="P152" i="66"/>
  <c r="O155" i="66"/>
  <c r="P159" i="66"/>
  <c r="P208" i="66"/>
  <c r="P238" i="66"/>
  <c r="P257" i="66"/>
  <c r="P156" i="66"/>
  <c r="O158" i="66"/>
  <c r="O161" i="66"/>
  <c r="O169" i="66"/>
  <c r="P172" i="66"/>
  <c r="P173" i="66"/>
  <c r="O187" i="66"/>
  <c r="O189" i="66"/>
  <c r="P192" i="66"/>
  <c r="O196" i="66"/>
  <c r="P197" i="66"/>
  <c r="O198" i="66"/>
  <c r="O201" i="66"/>
  <c r="P202" i="66"/>
  <c r="O204" i="66"/>
  <c r="O206" i="66"/>
  <c r="O211" i="66"/>
  <c r="O214" i="66"/>
  <c r="P215" i="66"/>
  <c r="O217" i="66"/>
  <c r="O220" i="66"/>
  <c r="O225" i="66"/>
  <c r="O228" i="66"/>
  <c r="P229" i="66"/>
  <c r="O231" i="66"/>
  <c r="O234" i="66"/>
  <c r="O241" i="66"/>
  <c r="O244" i="66"/>
  <c r="P245" i="66"/>
  <c r="O247" i="66"/>
  <c r="O250" i="66"/>
  <c r="O252" i="66"/>
  <c r="P256" i="66"/>
  <c r="O259" i="66"/>
  <c r="O261" i="66"/>
  <c r="P262" i="66"/>
  <c r="P263" i="66"/>
  <c r="O266" i="66"/>
  <c r="P270" i="66"/>
  <c r="O271" i="66"/>
  <c r="O273" i="66"/>
  <c r="O275" i="66"/>
  <c r="O164" i="66"/>
  <c r="O165" i="66"/>
  <c r="P167" i="66"/>
  <c r="O172" i="66"/>
  <c r="O173" i="66"/>
  <c r="P189" i="66"/>
  <c r="O191" i="66"/>
  <c r="O193" i="66"/>
  <c r="P194" i="66"/>
  <c r="O197" i="66"/>
  <c r="O202" i="66"/>
  <c r="O205" i="66"/>
  <c r="O208" i="66"/>
  <c r="O215" i="66"/>
  <c r="O218" i="66"/>
  <c r="P219" i="66"/>
  <c r="O222" i="66"/>
  <c r="O229" i="66"/>
  <c r="O232" i="66"/>
  <c r="P233" i="66"/>
  <c r="O235" i="66"/>
  <c r="O238" i="66"/>
  <c r="O245" i="66"/>
  <c r="O248" i="66"/>
  <c r="P249" i="66"/>
  <c r="P252" i="66"/>
  <c r="O255" i="66"/>
  <c r="O257" i="66"/>
  <c r="P258" i="66"/>
  <c r="P259" i="66"/>
  <c r="O262" i="66"/>
  <c r="O264" i="66"/>
  <c r="O269" i="66"/>
  <c r="P272" i="66"/>
  <c r="P274" i="66"/>
  <c r="P276" i="66"/>
  <c r="P278" i="66"/>
  <c r="P280" i="66"/>
  <c r="P291" i="66"/>
  <c r="P293" i="66"/>
  <c r="P295" i="66"/>
  <c r="P297" i="66"/>
  <c r="O299" i="66"/>
  <c r="O301" i="66"/>
  <c r="O303" i="66"/>
  <c r="O305" i="66"/>
  <c r="O307" i="66"/>
  <c r="O308" i="66"/>
  <c r="O310" i="66"/>
  <c r="O312" i="66"/>
  <c r="O315" i="66"/>
  <c r="O318" i="66"/>
  <c r="O320" i="66"/>
  <c r="O322" i="66"/>
  <c r="O324" i="66"/>
  <c r="O326" i="66"/>
  <c r="O328" i="66"/>
  <c r="O330" i="66"/>
  <c r="O332" i="66"/>
  <c r="O334" i="66"/>
  <c r="O336" i="66"/>
  <c r="O338" i="66"/>
  <c r="O340" i="66"/>
  <c r="O342" i="66"/>
  <c r="O344" i="66"/>
  <c r="O346" i="66"/>
  <c r="O348" i="66"/>
  <c r="O350" i="66"/>
  <c r="O352" i="66"/>
  <c r="O354" i="66"/>
  <c r="O356" i="66"/>
  <c r="O358" i="66"/>
  <c r="O360" i="66"/>
  <c r="O362" i="66"/>
  <c r="O364" i="66"/>
  <c r="O366" i="66"/>
  <c r="O368" i="66"/>
  <c r="O370" i="66"/>
  <c r="O372" i="66"/>
  <c r="O377" i="66"/>
  <c r="O379" i="66"/>
  <c r="O381" i="66"/>
  <c r="O385" i="66"/>
  <c r="O387" i="66"/>
  <c r="O389" i="66"/>
  <c r="O390" i="66"/>
  <c r="O392" i="66"/>
  <c r="O394" i="66"/>
  <c r="O396" i="66"/>
  <c r="O420" i="66"/>
  <c r="O422" i="66"/>
  <c r="O424" i="66"/>
  <c r="O426" i="66"/>
  <c r="O428" i="66"/>
  <c r="O430" i="66"/>
  <c r="O432" i="66"/>
  <c r="O434" i="66"/>
  <c r="O440" i="66"/>
  <c r="O277" i="66"/>
  <c r="O279" i="66"/>
  <c r="O290" i="66"/>
  <c r="O292" i="66"/>
  <c r="O294" i="66"/>
  <c r="O296" i="66"/>
  <c r="P299" i="66"/>
  <c r="P301" i="66"/>
  <c r="P305" i="66"/>
  <c r="P307" i="66"/>
  <c r="P308" i="66"/>
  <c r="P310" i="66"/>
  <c r="P312" i="66"/>
  <c r="P315" i="66"/>
  <c r="P318" i="66"/>
  <c r="P320" i="66"/>
  <c r="P322" i="66"/>
  <c r="P324" i="66"/>
  <c r="P326" i="66"/>
  <c r="P328" i="66"/>
  <c r="P330" i="66"/>
  <c r="P332" i="66"/>
  <c r="P334" i="66"/>
  <c r="P336" i="66"/>
  <c r="P338" i="66"/>
  <c r="P340" i="66"/>
  <c r="P342" i="66"/>
  <c r="P344" i="66"/>
  <c r="P346" i="66"/>
  <c r="P348" i="66"/>
  <c r="P350" i="66"/>
  <c r="P352" i="66"/>
  <c r="P354" i="66"/>
  <c r="P358" i="66"/>
  <c r="P362" i="66"/>
  <c r="P366" i="66"/>
  <c r="P370" i="66"/>
  <c r="P379" i="66"/>
  <c r="P381" i="66"/>
  <c r="P385" i="66"/>
  <c r="P387" i="66"/>
  <c r="P389" i="66"/>
  <c r="P390" i="66"/>
  <c r="P392" i="66"/>
  <c r="P394" i="66"/>
  <c r="P396" i="66"/>
  <c r="P420" i="66"/>
  <c r="P422" i="66"/>
  <c r="P424" i="66"/>
  <c r="P426" i="66"/>
  <c r="P428" i="66"/>
  <c r="P430" i="66"/>
  <c r="P432" i="66"/>
  <c r="P434" i="66"/>
  <c r="P443" i="66"/>
  <c r="P445" i="66"/>
  <c r="T79" i="66"/>
  <c r="P79" i="66"/>
  <c r="P102" i="66"/>
  <c r="D176" i="66"/>
  <c r="D18" i="66" s="1"/>
  <c r="R21" i="66"/>
  <c r="H176" i="66"/>
  <c r="H18" i="66" s="1"/>
  <c r="L176" i="66"/>
  <c r="L18" i="66" s="1"/>
  <c r="P21" i="66"/>
  <c r="R26" i="66"/>
  <c r="O49" i="66"/>
  <c r="P49" i="66"/>
  <c r="O54" i="66"/>
  <c r="P74" i="66"/>
  <c r="P75" i="66"/>
  <c r="R78" i="66"/>
  <c r="F176" i="66"/>
  <c r="F18" i="66" s="1"/>
  <c r="J176" i="66"/>
  <c r="J18" i="66" s="1"/>
  <c r="X21" i="66"/>
  <c r="X176" i="66" s="1"/>
  <c r="X18" i="66" s="1"/>
  <c r="X17" i="66" s="1"/>
  <c r="N176" i="66"/>
  <c r="N18" i="66" s="1"/>
  <c r="AB21" i="66"/>
  <c r="V176" i="66"/>
  <c r="V18" i="66" s="1"/>
  <c r="V17" i="66" s="1"/>
  <c r="P27" i="66"/>
  <c r="P29" i="66"/>
  <c r="P30" i="66"/>
  <c r="P46" i="66"/>
  <c r="P51" i="66"/>
  <c r="U176" i="66"/>
  <c r="U18" i="66" s="1"/>
  <c r="U17" i="66" s="1"/>
  <c r="R76" i="66"/>
  <c r="T77" i="66"/>
  <c r="AD77" i="66" s="1"/>
  <c r="P77" i="66"/>
  <c r="C176" i="66"/>
  <c r="C18" i="66" s="1"/>
  <c r="G176" i="66"/>
  <c r="G18" i="66" s="1"/>
  <c r="K176" i="66"/>
  <c r="K18" i="66" s="1"/>
  <c r="O21" i="66"/>
  <c r="W176" i="66"/>
  <c r="W18" i="66" s="1"/>
  <c r="W17" i="66" s="1"/>
  <c r="O23" i="66"/>
  <c r="P24" i="66"/>
  <c r="P25" i="66"/>
  <c r="P43" i="66"/>
  <c r="O53" i="66"/>
  <c r="O98" i="66"/>
  <c r="P50" i="66"/>
  <c r="P45" i="66"/>
  <c r="P55" i="66"/>
  <c r="P56" i="66"/>
  <c r="P57" i="66"/>
  <c r="P58" i="66"/>
  <c r="P59" i="66"/>
  <c r="P60" i="66"/>
  <c r="P61" i="66"/>
  <c r="P62" i="66"/>
  <c r="P63" i="66"/>
  <c r="P64" i="66"/>
  <c r="P65" i="66"/>
  <c r="P66" i="66"/>
  <c r="P67" i="66"/>
  <c r="P68" i="66"/>
  <c r="P69" i="66"/>
  <c r="P70" i="66"/>
  <c r="P71" i="66"/>
  <c r="P72" i="66"/>
  <c r="P73" i="66"/>
  <c r="O81" i="66"/>
  <c r="P83" i="66"/>
  <c r="O86" i="66"/>
  <c r="O87" i="66"/>
  <c r="P93" i="66"/>
  <c r="P104" i="66"/>
  <c r="P108" i="66"/>
  <c r="O125" i="66"/>
  <c r="E176" i="66"/>
  <c r="E18" i="66" s="1"/>
  <c r="I176" i="66"/>
  <c r="I18" i="66" s="1"/>
  <c r="M176" i="66"/>
  <c r="M18" i="66" s="1"/>
  <c r="O76" i="66"/>
  <c r="P85" i="66"/>
  <c r="O88" i="66"/>
  <c r="P90" i="66"/>
  <c r="O91" i="66"/>
  <c r="O95" i="66"/>
  <c r="O102" i="66"/>
  <c r="O106" i="66"/>
  <c r="O126" i="66"/>
  <c r="R161" i="66"/>
  <c r="P161" i="66"/>
  <c r="O83" i="66"/>
  <c r="P97" i="66"/>
  <c r="P99" i="66"/>
  <c r="O108" i="66"/>
  <c r="P110" i="66"/>
  <c r="P120" i="66"/>
  <c r="O124" i="66"/>
  <c r="P125" i="66"/>
  <c r="R128" i="66"/>
  <c r="P134" i="66"/>
  <c r="P136" i="66"/>
  <c r="O143" i="66"/>
  <c r="P144" i="66"/>
  <c r="P163" i="66"/>
  <c r="R163" i="66"/>
  <c r="P129" i="66"/>
  <c r="P135" i="66"/>
  <c r="P127" i="66"/>
  <c r="P131" i="66"/>
  <c r="O136" i="66"/>
  <c r="O142" i="66"/>
  <c r="O144" i="66"/>
  <c r="P146" i="66"/>
  <c r="O148" i="66"/>
  <c r="O166" i="66"/>
  <c r="R149" i="66"/>
  <c r="P154" i="66"/>
  <c r="R169" i="66"/>
  <c r="AD169" i="66" s="1"/>
  <c r="P133" i="66"/>
  <c r="P137" i="66"/>
  <c r="P145" i="66"/>
  <c r="P147" i="66"/>
  <c r="P153" i="66"/>
  <c r="P157" i="66"/>
  <c r="O159" i="66"/>
  <c r="O162" i="66"/>
  <c r="P168" i="66"/>
  <c r="P174" i="66"/>
  <c r="D457" i="66"/>
  <c r="D183" i="66" s="1"/>
  <c r="H457" i="66"/>
  <c r="H183" i="66" s="1"/>
  <c r="L457" i="66"/>
  <c r="L183" i="66" s="1"/>
  <c r="O149" i="66"/>
  <c r="P150" i="66"/>
  <c r="P151" i="66"/>
  <c r="O160" i="66"/>
  <c r="O163" i="66"/>
  <c r="P164" i="66"/>
  <c r="P165" i="66"/>
  <c r="F457" i="66"/>
  <c r="F183" i="66" s="1"/>
  <c r="J457" i="66"/>
  <c r="J183" i="66" s="1"/>
  <c r="N457" i="66"/>
  <c r="N183" i="66" s="1"/>
  <c r="E457" i="66"/>
  <c r="E183" i="66" s="1"/>
  <c r="I457" i="66"/>
  <c r="I183" i="66" s="1"/>
  <c r="M457" i="66"/>
  <c r="M183" i="66" s="1"/>
  <c r="C457" i="66"/>
  <c r="C183" i="66" s="1"/>
  <c r="G457" i="66"/>
  <c r="G183" i="66" s="1"/>
  <c r="K457" i="66"/>
  <c r="K183" i="66" s="1"/>
  <c r="O186" i="66"/>
  <c r="P302" i="66"/>
  <c r="O363" i="66"/>
  <c r="O374" i="66"/>
  <c r="O376" i="66"/>
  <c r="P303" i="66"/>
  <c r="P306" i="66"/>
  <c r="P309" i="66"/>
  <c r="P311" i="66"/>
  <c r="P313" i="66"/>
  <c r="P314" i="66"/>
  <c r="P317" i="66"/>
  <c r="P319" i="66"/>
  <c r="P321" i="66"/>
  <c r="P323" i="66"/>
  <c r="P325" i="66"/>
  <c r="P327" i="66"/>
  <c r="P329" i="66"/>
  <c r="P331" i="66"/>
  <c r="P333" i="66"/>
  <c r="P335" i="66"/>
  <c r="P337" i="66"/>
  <c r="P339" i="66"/>
  <c r="P341" i="66"/>
  <c r="P343" i="66"/>
  <c r="P345" i="66"/>
  <c r="P347" i="66"/>
  <c r="P349" i="66"/>
  <c r="P351" i="66"/>
  <c r="P353" i="66"/>
  <c r="P355" i="66"/>
  <c r="O359" i="66"/>
  <c r="O380" i="66"/>
  <c r="O443" i="66"/>
  <c r="O445" i="66"/>
  <c r="P356" i="66"/>
  <c r="P360" i="66"/>
  <c r="P364" i="66"/>
  <c r="P368" i="66"/>
  <c r="P372" i="66"/>
  <c r="P377" i="66"/>
  <c r="P359" i="66"/>
  <c r="P363" i="66"/>
  <c r="P367" i="66"/>
  <c r="P371" i="66"/>
  <c r="P374" i="66"/>
  <c r="P376" i="66"/>
  <c r="P380" i="66"/>
  <c r="AF144" i="60"/>
  <c r="AF155" i="60"/>
  <c r="AF23" i="60"/>
  <c r="AF170" i="60"/>
  <c r="AF163" i="60"/>
  <c r="AF137" i="60"/>
  <c r="I137" i="60" s="1"/>
  <c r="J137" i="60" s="1"/>
  <c r="AF134" i="60"/>
  <c r="AF126" i="60"/>
  <c r="AF122" i="60"/>
  <c r="I122" i="60" s="1"/>
  <c r="J122" i="60" s="1"/>
  <c r="AF119" i="60"/>
  <c r="AF116" i="60"/>
  <c r="AF112" i="60"/>
  <c r="AF108" i="60"/>
  <c r="AF104" i="60"/>
  <c r="AF100" i="60"/>
  <c r="AF96" i="60"/>
  <c r="AF92" i="60"/>
  <c r="AF82" i="60"/>
  <c r="AF67" i="60"/>
  <c r="AF52" i="60"/>
  <c r="AF35" i="60"/>
  <c r="AF176" i="60"/>
  <c r="AF171" i="60"/>
  <c r="AF168" i="60"/>
  <c r="AF164" i="60"/>
  <c r="I164" i="60" s="1"/>
  <c r="J164" i="60" s="1"/>
  <c r="AF160" i="60"/>
  <c r="AF156" i="60"/>
  <c r="AF152" i="60"/>
  <c r="AF148" i="60"/>
  <c r="AF146" i="60"/>
  <c r="AF145" i="60"/>
  <c r="AF138" i="60"/>
  <c r="I138" i="60" s="1"/>
  <c r="J138" i="60" s="1"/>
  <c r="AF132" i="60"/>
  <c r="AF129" i="60"/>
  <c r="AF127" i="60"/>
  <c r="AF123" i="60"/>
  <c r="I123" i="60" s="1"/>
  <c r="J123" i="60" s="1"/>
  <c r="AF113" i="60"/>
  <c r="AF109" i="60"/>
  <c r="AF105" i="60"/>
  <c r="AF101" i="60"/>
  <c r="AF97" i="60"/>
  <c r="AF93" i="60"/>
  <c r="AF89" i="60"/>
  <c r="AF86" i="60"/>
  <c r="AF83" i="60"/>
  <c r="AF78" i="60"/>
  <c r="AF71" i="60"/>
  <c r="AF64" i="60"/>
  <c r="AF60" i="60"/>
  <c r="AF56" i="60"/>
  <c r="AF47" i="60"/>
  <c r="AF43" i="60"/>
  <c r="AF39" i="60"/>
  <c r="AF31" i="60"/>
  <c r="AF27" i="60"/>
  <c r="AF175" i="60"/>
  <c r="AF167" i="60"/>
  <c r="AF159" i="60"/>
  <c r="AF151" i="60"/>
  <c r="AF131" i="60"/>
  <c r="AF88" i="60"/>
  <c r="AF85" i="60"/>
  <c r="AF81" i="60"/>
  <c r="AF77" i="60"/>
  <c r="AF74" i="60"/>
  <c r="AF70" i="60"/>
  <c r="AF63" i="60"/>
  <c r="AF59" i="60"/>
  <c r="AF55" i="60"/>
  <c r="AF46" i="60"/>
  <c r="AF42" i="60"/>
  <c r="AF38" i="60"/>
  <c r="AF34" i="60"/>
  <c r="AF30" i="60"/>
  <c r="AF26" i="60"/>
  <c r="AF174" i="60"/>
  <c r="AF166" i="60"/>
  <c r="AF162" i="60"/>
  <c r="AF158" i="60"/>
  <c r="AF154" i="60"/>
  <c r="AF150" i="60"/>
  <c r="AF143" i="60"/>
  <c r="AF136" i="60"/>
  <c r="I136" i="60" s="1"/>
  <c r="J136" i="60" s="1"/>
  <c r="AF133" i="60"/>
  <c r="AF130" i="60"/>
  <c r="AF128" i="60"/>
  <c r="AF121" i="60"/>
  <c r="I121" i="60" s="1"/>
  <c r="J121" i="60" s="1"/>
  <c r="AF118" i="60"/>
  <c r="AF115" i="60"/>
  <c r="AF111" i="60"/>
  <c r="AF107" i="60"/>
  <c r="AF103" i="60"/>
  <c r="AF99" i="60"/>
  <c r="AF95" i="60"/>
  <c r="AF91" i="60"/>
  <c r="AF80" i="60"/>
  <c r="AF76" i="60"/>
  <c r="AF73" i="60"/>
  <c r="AF69" i="60"/>
  <c r="AF66" i="60"/>
  <c r="AF62" i="60"/>
  <c r="AF58" i="60"/>
  <c r="AF54" i="60"/>
  <c r="AF51" i="60"/>
  <c r="AF45" i="60"/>
  <c r="AF41" i="60"/>
  <c r="AF37" i="60"/>
  <c r="AF33" i="60"/>
  <c r="AF29" i="60"/>
  <c r="AF25" i="60"/>
  <c r="AF177" i="60"/>
  <c r="AF172" i="60"/>
  <c r="AF169" i="60"/>
  <c r="AF165" i="60"/>
  <c r="AF161" i="60"/>
  <c r="AF157" i="60"/>
  <c r="AF153" i="60"/>
  <c r="AF149" i="60"/>
  <c r="AF147" i="60"/>
  <c r="AF139" i="60"/>
  <c r="I139" i="60" s="1"/>
  <c r="J139" i="60" s="1"/>
  <c r="AF135" i="60"/>
  <c r="AF125" i="60"/>
  <c r="AF120" i="60"/>
  <c r="I120" i="60" s="1"/>
  <c r="J120" i="60" s="1"/>
  <c r="AF117" i="60"/>
  <c r="AF114" i="60"/>
  <c r="AF110" i="60"/>
  <c r="AF106" i="60"/>
  <c r="AF102" i="60"/>
  <c r="AF98" i="60"/>
  <c r="AF94" i="60"/>
  <c r="AF90" i="60"/>
  <c r="AF87" i="60"/>
  <c r="AF84" i="60"/>
  <c r="AF79" i="60"/>
  <c r="AF75" i="60"/>
  <c r="AF72" i="60"/>
  <c r="AF68" i="60"/>
  <c r="AF65" i="60"/>
  <c r="AF61" i="60"/>
  <c r="AF57" i="60"/>
  <c r="AF53" i="60"/>
  <c r="AF48" i="60"/>
  <c r="I48" i="60" s="1"/>
  <c r="J48" i="60" s="1"/>
  <c r="AF44" i="60"/>
  <c r="AF40" i="60"/>
  <c r="AF36" i="60"/>
  <c r="AF32" i="60"/>
  <c r="AF28" i="60"/>
  <c r="U250" i="55"/>
  <c r="V250" i="55"/>
  <c r="U251" i="55"/>
  <c r="V251" i="55"/>
  <c r="U252" i="55"/>
  <c r="V252" i="55"/>
  <c r="U253" i="55"/>
  <c r="V253" i="55"/>
  <c r="U255" i="55"/>
  <c r="V255" i="55"/>
  <c r="U256" i="55"/>
  <c r="V256" i="55"/>
  <c r="U257" i="55"/>
  <c r="V257" i="55"/>
  <c r="U258" i="55"/>
  <c r="V258" i="55"/>
  <c r="U260" i="55"/>
  <c r="V260" i="55"/>
  <c r="U261" i="55"/>
  <c r="V261" i="55"/>
  <c r="U262" i="55"/>
  <c r="V262" i="55"/>
  <c r="U266" i="55"/>
  <c r="V266" i="55"/>
  <c r="U267" i="55"/>
  <c r="V267" i="55"/>
  <c r="U268" i="55"/>
  <c r="V268" i="55"/>
  <c r="U269" i="55"/>
  <c r="V269" i="55"/>
  <c r="U270" i="55"/>
  <c r="V270" i="55"/>
  <c r="U271" i="55"/>
  <c r="V271" i="55"/>
  <c r="U272" i="55"/>
  <c r="V272" i="55"/>
  <c r="U273" i="55"/>
  <c r="V273" i="55"/>
  <c r="U275" i="55"/>
  <c r="V275" i="55"/>
  <c r="U278" i="55"/>
  <c r="V278" i="55"/>
  <c r="U279" i="55"/>
  <c r="V279" i="55"/>
  <c r="U280" i="55"/>
  <c r="V280" i="55"/>
  <c r="U281" i="55"/>
  <c r="V281" i="55"/>
  <c r="U282" i="55"/>
  <c r="V282" i="55"/>
  <c r="U283" i="55"/>
  <c r="V283" i="55"/>
  <c r="U284" i="55"/>
  <c r="V284" i="55"/>
  <c r="U285" i="55"/>
  <c r="V285" i="55"/>
  <c r="U286" i="55"/>
  <c r="V286" i="55"/>
  <c r="U287" i="55"/>
  <c r="V287" i="55"/>
  <c r="U288" i="55"/>
  <c r="V288" i="55"/>
  <c r="U289" i="55"/>
  <c r="V289" i="55"/>
  <c r="U290" i="55"/>
  <c r="V290" i="55"/>
  <c r="U291" i="55"/>
  <c r="V291" i="55"/>
  <c r="U294" i="55"/>
  <c r="V294" i="55"/>
  <c r="U295" i="55"/>
  <c r="V295" i="55"/>
  <c r="U296" i="55"/>
  <c r="V296" i="55"/>
  <c r="U297" i="55"/>
  <c r="V297" i="55"/>
  <c r="U298" i="55"/>
  <c r="V298" i="55"/>
  <c r="U299" i="55"/>
  <c r="V299" i="55"/>
  <c r="U300" i="55"/>
  <c r="V300" i="55"/>
  <c r="U301" i="55"/>
  <c r="V301" i="55"/>
  <c r="U302" i="55"/>
  <c r="V302" i="55"/>
  <c r="U303" i="55"/>
  <c r="V303" i="55"/>
  <c r="U304" i="55"/>
  <c r="V304" i="55"/>
  <c r="U305" i="55"/>
  <c r="V305" i="55"/>
  <c r="U306" i="55"/>
  <c r="V306" i="55"/>
  <c r="U307" i="55"/>
  <c r="V307" i="55"/>
  <c r="U308" i="55"/>
  <c r="V308" i="55"/>
  <c r="U309" i="55"/>
  <c r="V309" i="55"/>
  <c r="U310" i="55"/>
  <c r="V310" i="55"/>
  <c r="U311" i="55"/>
  <c r="V311" i="55"/>
  <c r="U312" i="55"/>
  <c r="V312" i="55"/>
  <c r="U313" i="55"/>
  <c r="V313" i="55"/>
  <c r="U314" i="55"/>
  <c r="V314" i="55"/>
  <c r="U315" i="55"/>
  <c r="V315" i="55"/>
  <c r="U316" i="55"/>
  <c r="V316" i="55"/>
  <c r="U317" i="55"/>
  <c r="V317" i="55"/>
  <c r="U318" i="55"/>
  <c r="V318" i="55"/>
  <c r="U319" i="55"/>
  <c r="V319" i="55"/>
  <c r="U320" i="55"/>
  <c r="V320" i="55"/>
  <c r="U321" i="55"/>
  <c r="V321" i="55"/>
  <c r="U322" i="55"/>
  <c r="V322" i="55"/>
  <c r="U323" i="55"/>
  <c r="V323" i="55"/>
  <c r="U324" i="55"/>
  <c r="V324" i="55"/>
  <c r="U325" i="55"/>
  <c r="V325" i="55"/>
  <c r="U326" i="55"/>
  <c r="V326" i="55"/>
  <c r="U327" i="55"/>
  <c r="V327" i="55"/>
  <c r="U328" i="55"/>
  <c r="V328" i="55"/>
  <c r="U329" i="55"/>
  <c r="V329" i="55"/>
  <c r="U330" i="55"/>
  <c r="V330" i="55"/>
  <c r="U331" i="55"/>
  <c r="V331" i="55"/>
  <c r="U332" i="55"/>
  <c r="V332" i="55"/>
  <c r="U333" i="55"/>
  <c r="V333" i="55"/>
  <c r="U334" i="55"/>
  <c r="V334" i="55"/>
  <c r="U335" i="55"/>
  <c r="V335" i="55"/>
  <c r="U336" i="55"/>
  <c r="V336" i="55"/>
  <c r="U337" i="55"/>
  <c r="V337" i="55"/>
  <c r="U338" i="55"/>
  <c r="V338" i="55"/>
  <c r="U339" i="55"/>
  <c r="V339" i="55"/>
  <c r="U340" i="55"/>
  <c r="V340" i="55"/>
  <c r="U342" i="55"/>
  <c r="V342" i="55"/>
  <c r="U344" i="55"/>
  <c r="V344" i="55"/>
  <c r="U345" i="55"/>
  <c r="V345" i="55"/>
  <c r="U350" i="55"/>
  <c r="V350" i="55"/>
  <c r="U351" i="55"/>
  <c r="V351" i="55"/>
  <c r="U352" i="55"/>
  <c r="V352" i="55"/>
  <c r="U361" i="55"/>
  <c r="V361" i="55"/>
  <c r="U362" i="55"/>
  <c r="V362" i="55"/>
  <c r="U363" i="55"/>
  <c r="V363" i="55"/>
  <c r="U379" i="55"/>
  <c r="V379" i="55"/>
  <c r="U380" i="55"/>
  <c r="V380" i="55"/>
  <c r="U383" i="55"/>
  <c r="V383" i="55"/>
  <c r="U384" i="55"/>
  <c r="V384" i="55"/>
  <c r="U394" i="55"/>
  <c r="V394" i="55"/>
  <c r="U395" i="55"/>
  <c r="V395" i="55"/>
  <c r="U396" i="55"/>
  <c r="V396" i="55"/>
  <c r="U397" i="55"/>
  <c r="V397" i="55"/>
  <c r="U398" i="55"/>
  <c r="V398" i="55"/>
  <c r="U399" i="55"/>
  <c r="V399" i="55"/>
  <c r="U400" i="55"/>
  <c r="V400" i="55"/>
  <c r="U401" i="55"/>
  <c r="V401" i="55"/>
  <c r="U402" i="55"/>
  <c r="V402" i="55"/>
  <c r="U403" i="55"/>
  <c r="V403" i="55"/>
  <c r="U404" i="55"/>
  <c r="V404" i="55"/>
  <c r="U405" i="55"/>
  <c r="V405" i="55"/>
  <c r="U406" i="55"/>
  <c r="V406" i="55"/>
  <c r="U407" i="55"/>
  <c r="V407" i="55"/>
  <c r="U408" i="55"/>
  <c r="V408" i="55"/>
  <c r="U409" i="55"/>
  <c r="V409" i="55"/>
  <c r="U410" i="55"/>
  <c r="V410" i="55"/>
  <c r="U411" i="55"/>
  <c r="V411" i="55"/>
  <c r="U413" i="55"/>
  <c r="V413" i="55"/>
  <c r="U414" i="55"/>
  <c r="V414" i="55"/>
  <c r="U415" i="55"/>
  <c r="V415" i="55"/>
  <c r="U416" i="55"/>
  <c r="V416" i="55"/>
  <c r="U417" i="55"/>
  <c r="V417" i="55"/>
  <c r="U418" i="55"/>
  <c r="V418" i="55"/>
  <c r="U420" i="55"/>
  <c r="V420" i="55"/>
  <c r="U421" i="55"/>
  <c r="V421" i="55"/>
  <c r="U423" i="55"/>
  <c r="V423" i="55"/>
  <c r="U424" i="55"/>
  <c r="V424" i="55"/>
  <c r="U425" i="55"/>
  <c r="V425" i="55"/>
  <c r="U426" i="55"/>
  <c r="V426" i="55"/>
  <c r="U427" i="55"/>
  <c r="V427" i="55"/>
  <c r="U428" i="55"/>
  <c r="V428" i="55"/>
  <c r="U429" i="55"/>
  <c r="V429" i="55"/>
  <c r="U430" i="55"/>
  <c r="V430" i="55"/>
  <c r="U431" i="55"/>
  <c r="V431" i="55"/>
  <c r="U432" i="55"/>
  <c r="V432" i="55"/>
  <c r="U433" i="55"/>
  <c r="V433" i="55"/>
  <c r="U434" i="55"/>
  <c r="V434" i="55"/>
  <c r="U435" i="55"/>
  <c r="V435" i="55"/>
  <c r="U436" i="55"/>
  <c r="V436" i="55"/>
  <c r="U437" i="55"/>
  <c r="V437" i="55"/>
  <c r="U438" i="55"/>
  <c r="V438" i="55"/>
  <c r="U439" i="55"/>
  <c r="V439" i="55"/>
  <c r="U440" i="55"/>
  <c r="V440" i="55"/>
  <c r="U441" i="55"/>
  <c r="V441" i="55"/>
  <c r="U442" i="55"/>
  <c r="V442" i="55"/>
  <c r="U443" i="55"/>
  <c r="V443" i="55"/>
  <c r="U444" i="55"/>
  <c r="V444" i="55"/>
  <c r="U445" i="55"/>
  <c r="V445" i="55"/>
  <c r="U446" i="55"/>
  <c r="V446" i="55"/>
  <c r="U447" i="55"/>
  <c r="V447" i="55"/>
  <c r="U448" i="55"/>
  <c r="V448" i="55"/>
  <c r="U449" i="55"/>
  <c r="V449" i="55"/>
  <c r="U450" i="55"/>
  <c r="V450" i="55"/>
  <c r="U451" i="55"/>
  <c r="V451" i="55"/>
  <c r="U452" i="55"/>
  <c r="V452" i="55"/>
  <c r="U453" i="55"/>
  <c r="V453" i="55"/>
  <c r="U454" i="55"/>
  <c r="V454" i="55"/>
  <c r="U455" i="55"/>
  <c r="V455" i="55"/>
  <c r="U456" i="55"/>
  <c r="V456" i="55"/>
  <c r="U457" i="55"/>
  <c r="V457" i="55"/>
  <c r="U458" i="55"/>
  <c r="V458" i="55"/>
  <c r="U459" i="55"/>
  <c r="V459" i="55"/>
  <c r="U460" i="55"/>
  <c r="V460" i="55"/>
  <c r="U461" i="55"/>
  <c r="V461" i="55"/>
  <c r="U462" i="55"/>
  <c r="V462" i="55"/>
  <c r="U463" i="55"/>
  <c r="V463" i="55"/>
  <c r="U464" i="55"/>
  <c r="V464" i="55"/>
  <c r="U465" i="55"/>
  <c r="V465" i="55"/>
  <c r="U466" i="55"/>
  <c r="V466" i="55"/>
  <c r="U467" i="55"/>
  <c r="V467" i="55"/>
  <c r="U468" i="55"/>
  <c r="V468" i="55"/>
  <c r="U469" i="55"/>
  <c r="V469" i="55"/>
  <c r="U470" i="55"/>
  <c r="V470" i="55"/>
  <c r="U471" i="55"/>
  <c r="V471" i="55"/>
  <c r="U472" i="55"/>
  <c r="V472" i="55"/>
  <c r="U473" i="55"/>
  <c r="V473" i="55"/>
  <c r="U474" i="55"/>
  <c r="V474" i="55"/>
  <c r="U475" i="55"/>
  <c r="V475" i="55"/>
  <c r="U476" i="55"/>
  <c r="V476" i="55"/>
  <c r="U477" i="55"/>
  <c r="V477" i="55"/>
  <c r="U478" i="55"/>
  <c r="V478" i="55"/>
  <c r="U479" i="55"/>
  <c r="V479" i="55"/>
  <c r="U485" i="55"/>
  <c r="V485" i="55"/>
  <c r="U491" i="55"/>
  <c r="V491" i="55"/>
  <c r="U493" i="55"/>
  <c r="V493" i="55"/>
  <c r="U494" i="55"/>
  <c r="V494" i="55"/>
  <c r="U495" i="55"/>
  <c r="V495" i="55"/>
  <c r="U496" i="55"/>
  <c r="V496" i="55"/>
  <c r="U497" i="55"/>
  <c r="V497" i="55"/>
  <c r="U498" i="55"/>
  <c r="V498" i="55"/>
  <c r="U499" i="55"/>
  <c r="V499" i="55"/>
  <c r="U503" i="55"/>
  <c r="V503" i="55"/>
  <c r="U511" i="55"/>
  <c r="V511" i="55"/>
  <c r="U512" i="55"/>
  <c r="V512" i="55"/>
  <c r="U513" i="55"/>
  <c r="V513" i="55"/>
  <c r="U514" i="55"/>
  <c r="V514" i="55"/>
  <c r="U515" i="55"/>
  <c r="V515" i="55"/>
  <c r="U516" i="55"/>
  <c r="V516" i="55"/>
  <c r="U518" i="55"/>
  <c r="V518" i="55"/>
  <c r="U519" i="55"/>
  <c r="V519" i="55"/>
  <c r="U520" i="55"/>
  <c r="V520" i="55"/>
  <c r="U521" i="55"/>
  <c r="V521" i="55"/>
  <c r="U522" i="55"/>
  <c r="V522" i="55"/>
  <c r="U523" i="55"/>
  <c r="V523" i="55"/>
  <c r="U524" i="55"/>
  <c r="V524" i="55"/>
  <c r="U526" i="55"/>
  <c r="V526" i="55"/>
  <c r="U548" i="55"/>
  <c r="V548" i="55"/>
  <c r="U549" i="55"/>
  <c r="V549" i="55"/>
  <c r="U550" i="55"/>
  <c r="V550" i="55"/>
  <c r="U551" i="55"/>
  <c r="V551" i="55"/>
  <c r="U552" i="55"/>
  <c r="V552" i="55"/>
  <c r="U553" i="55"/>
  <c r="V553" i="55"/>
  <c r="U554" i="55"/>
  <c r="V554" i="55"/>
  <c r="U555" i="55"/>
  <c r="V555" i="55"/>
  <c r="U556" i="55"/>
  <c r="V556" i="55"/>
  <c r="U557" i="55"/>
  <c r="V557" i="55"/>
  <c r="U558" i="55"/>
  <c r="V558" i="55"/>
  <c r="U559" i="55"/>
  <c r="V559" i="55"/>
  <c r="U560" i="55"/>
  <c r="V560" i="55"/>
  <c r="U561" i="55"/>
  <c r="V561" i="55"/>
  <c r="U562" i="55"/>
  <c r="V562" i="55"/>
  <c r="U568" i="55"/>
  <c r="V568" i="55"/>
  <c r="U570" i="55"/>
  <c r="V570" i="55"/>
  <c r="U572" i="55"/>
  <c r="V572" i="55"/>
  <c r="U573" i="55"/>
  <c r="V573" i="55"/>
  <c r="U574" i="55"/>
  <c r="V574" i="55"/>
  <c r="U575" i="55"/>
  <c r="V575" i="55"/>
  <c r="V249" i="55"/>
  <c r="U249" i="55"/>
  <c r="V245" i="55"/>
  <c r="U245" i="55"/>
  <c r="V243" i="55"/>
  <c r="U243" i="55"/>
  <c r="U31" i="55"/>
  <c r="V31" i="55"/>
  <c r="U32" i="55"/>
  <c r="V32" i="55"/>
  <c r="U33" i="55"/>
  <c r="V33" i="55"/>
  <c r="U34" i="55"/>
  <c r="V34" i="55"/>
  <c r="U35" i="55"/>
  <c r="V35" i="55"/>
  <c r="U36" i="55"/>
  <c r="V36" i="55"/>
  <c r="U37" i="55"/>
  <c r="V37" i="55"/>
  <c r="U38" i="55"/>
  <c r="V38" i="55"/>
  <c r="U39" i="55"/>
  <c r="V39" i="55"/>
  <c r="U40" i="55"/>
  <c r="V40" i="55"/>
  <c r="U41" i="55"/>
  <c r="V41" i="55"/>
  <c r="U42" i="55"/>
  <c r="V42" i="55"/>
  <c r="U43" i="55"/>
  <c r="V43" i="55"/>
  <c r="U44" i="55"/>
  <c r="V44" i="55"/>
  <c r="U45" i="55"/>
  <c r="V45" i="55"/>
  <c r="U46" i="55"/>
  <c r="V46" i="55"/>
  <c r="U47" i="55"/>
  <c r="V47" i="55"/>
  <c r="U48" i="55"/>
  <c r="V48" i="55"/>
  <c r="U49" i="55"/>
  <c r="V49" i="55"/>
  <c r="U50" i="55"/>
  <c r="V50" i="55"/>
  <c r="U51" i="55"/>
  <c r="V51" i="55"/>
  <c r="U52" i="55"/>
  <c r="V52" i="55"/>
  <c r="U53" i="55"/>
  <c r="V53" i="55"/>
  <c r="U54" i="55"/>
  <c r="V54" i="55"/>
  <c r="U55" i="55"/>
  <c r="V55" i="55"/>
  <c r="U58" i="55"/>
  <c r="V58" i="55"/>
  <c r="U60" i="55"/>
  <c r="V60" i="55"/>
  <c r="U61" i="55"/>
  <c r="V61" i="55"/>
  <c r="U62" i="55"/>
  <c r="V62" i="55"/>
  <c r="U63" i="55"/>
  <c r="V63" i="55"/>
  <c r="U64" i="55"/>
  <c r="V64" i="55"/>
  <c r="U65" i="55"/>
  <c r="V65" i="55"/>
  <c r="U66" i="55"/>
  <c r="V66" i="55"/>
  <c r="U67" i="55"/>
  <c r="V67" i="55"/>
  <c r="U68" i="55"/>
  <c r="V68" i="55"/>
  <c r="U69" i="55"/>
  <c r="V69" i="55"/>
  <c r="U70" i="55"/>
  <c r="V70" i="55"/>
  <c r="U71" i="55"/>
  <c r="V71" i="55"/>
  <c r="U72" i="55"/>
  <c r="V72" i="55"/>
  <c r="U73" i="55"/>
  <c r="V73" i="55"/>
  <c r="U74" i="55"/>
  <c r="V74" i="55"/>
  <c r="U76" i="55"/>
  <c r="V76" i="55"/>
  <c r="U77" i="55"/>
  <c r="V77" i="55"/>
  <c r="U78" i="55"/>
  <c r="V78" i="55"/>
  <c r="U79" i="55"/>
  <c r="V79" i="55"/>
  <c r="U80" i="55"/>
  <c r="V80" i="55"/>
  <c r="U81" i="55"/>
  <c r="V81" i="55"/>
  <c r="U82" i="55"/>
  <c r="V82" i="55"/>
  <c r="U83" i="55"/>
  <c r="V83" i="55"/>
  <c r="U85" i="55"/>
  <c r="V85" i="55"/>
  <c r="U86" i="55"/>
  <c r="V86" i="55"/>
  <c r="U87" i="55"/>
  <c r="V87" i="55"/>
  <c r="U88" i="55"/>
  <c r="V88" i="55"/>
  <c r="U89" i="55"/>
  <c r="V89" i="55"/>
  <c r="U90" i="55"/>
  <c r="V90" i="55"/>
  <c r="U91" i="55"/>
  <c r="V91" i="55"/>
  <c r="U92" i="55"/>
  <c r="V92" i="55"/>
  <c r="U96" i="55"/>
  <c r="V96" i="55"/>
  <c r="U101" i="55"/>
  <c r="V101" i="55"/>
  <c r="U103" i="55"/>
  <c r="V103" i="55"/>
  <c r="U104" i="55"/>
  <c r="V104" i="55"/>
  <c r="U105" i="55"/>
  <c r="V105" i="55"/>
  <c r="U107" i="55"/>
  <c r="V107" i="55"/>
  <c r="U112" i="55"/>
  <c r="V112" i="55"/>
  <c r="U113" i="55"/>
  <c r="V113" i="55"/>
  <c r="U114" i="55"/>
  <c r="V114" i="55"/>
  <c r="U115" i="55"/>
  <c r="V115" i="55"/>
  <c r="U116" i="55"/>
  <c r="V116" i="55"/>
  <c r="U117" i="55"/>
  <c r="V117" i="55"/>
  <c r="U118" i="55"/>
  <c r="V118" i="55"/>
  <c r="U119" i="55"/>
  <c r="V119" i="55"/>
  <c r="U120" i="55"/>
  <c r="V120" i="55"/>
  <c r="U121" i="55"/>
  <c r="V121" i="55"/>
  <c r="U122" i="55"/>
  <c r="V122" i="55"/>
  <c r="U123" i="55"/>
  <c r="V123" i="55"/>
  <c r="U124" i="55"/>
  <c r="V124" i="55"/>
  <c r="U125" i="55"/>
  <c r="V125" i="55"/>
  <c r="U126" i="55"/>
  <c r="V126" i="55"/>
  <c r="U127" i="55"/>
  <c r="V127" i="55"/>
  <c r="U128" i="55"/>
  <c r="V128" i="55"/>
  <c r="U129" i="55"/>
  <c r="V129" i="55"/>
  <c r="U130" i="55"/>
  <c r="V130" i="55"/>
  <c r="U131" i="55"/>
  <c r="V131" i="55"/>
  <c r="U132" i="55"/>
  <c r="V132" i="55"/>
  <c r="U133" i="55"/>
  <c r="V133" i="55"/>
  <c r="U134" i="55"/>
  <c r="V134" i="55"/>
  <c r="U135" i="55"/>
  <c r="V135" i="55"/>
  <c r="U136" i="55"/>
  <c r="V136" i="55"/>
  <c r="U137" i="55"/>
  <c r="V137" i="55"/>
  <c r="U138" i="55"/>
  <c r="V138" i="55"/>
  <c r="U139" i="55"/>
  <c r="V139" i="55"/>
  <c r="U141" i="55"/>
  <c r="V141" i="55"/>
  <c r="U142" i="55"/>
  <c r="V142" i="55"/>
  <c r="U143" i="55"/>
  <c r="V143" i="55"/>
  <c r="U145" i="55"/>
  <c r="V145" i="55"/>
  <c r="U146" i="55"/>
  <c r="V146" i="55"/>
  <c r="U147" i="55"/>
  <c r="V147" i="55"/>
  <c r="U148" i="55"/>
  <c r="V148" i="55"/>
  <c r="U150" i="55"/>
  <c r="V150" i="55"/>
  <c r="U152" i="55"/>
  <c r="V152" i="55"/>
  <c r="U153" i="55"/>
  <c r="V153" i="55"/>
  <c r="U155" i="55"/>
  <c r="V155" i="55"/>
  <c r="U157" i="55"/>
  <c r="V157" i="55"/>
  <c r="U159" i="55"/>
  <c r="V159" i="55"/>
  <c r="U160" i="55"/>
  <c r="V160" i="55"/>
  <c r="U161" i="55"/>
  <c r="V161" i="55"/>
  <c r="U171" i="55"/>
  <c r="V171" i="55"/>
  <c r="U172" i="55"/>
  <c r="V172" i="55"/>
  <c r="U174" i="55"/>
  <c r="V174" i="55"/>
  <c r="U175" i="55"/>
  <c r="V175" i="55"/>
  <c r="U176" i="55"/>
  <c r="V176" i="55"/>
  <c r="U177" i="55"/>
  <c r="V177" i="55"/>
  <c r="U178" i="55"/>
  <c r="V178" i="55"/>
  <c r="U182" i="55"/>
  <c r="V182" i="55"/>
  <c r="U183" i="55"/>
  <c r="V183" i="55"/>
  <c r="U184" i="55"/>
  <c r="V184" i="55"/>
  <c r="U196" i="55"/>
  <c r="V196" i="55"/>
  <c r="U197" i="55"/>
  <c r="V197" i="55"/>
  <c r="U208" i="55"/>
  <c r="V208" i="55"/>
  <c r="U209" i="55"/>
  <c r="V209" i="55"/>
  <c r="U210" i="55"/>
  <c r="V210" i="55"/>
  <c r="U211" i="55"/>
  <c r="V211" i="55"/>
  <c r="U212" i="55"/>
  <c r="V212" i="55"/>
  <c r="U213" i="55"/>
  <c r="V213" i="55"/>
  <c r="U214" i="55"/>
  <c r="V214" i="55"/>
  <c r="U215" i="55"/>
  <c r="V215" i="55"/>
  <c r="U216" i="55"/>
  <c r="V216" i="55"/>
  <c r="U217" i="55"/>
  <c r="V217" i="55"/>
  <c r="U218" i="55"/>
  <c r="V218" i="55"/>
  <c r="U219" i="55"/>
  <c r="V219" i="55"/>
  <c r="U220" i="55"/>
  <c r="V220" i="55"/>
  <c r="U221" i="55"/>
  <c r="V221" i="55"/>
  <c r="U222" i="55"/>
  <c r="V222" i="55"/>
  <c r="U223" i="55"/>
  <c r="V223" i="55"/>
  <c r="U224" i="55"/>
  <c r="V224" i="55"/>
  <c r="U225" i="55"/>
  <c r="V225" i="55"/>
  <c r="U226" i="55"/>
  <c r="V226" i="55"/>
  <c r="U227" i="55"/>
  <c r="V227" i="55"/>
  <c r="U228" i="55"/>
  <c r="V228" i="55"/>
  <c r="U229" i="55"/>
  <c r="V229" i="55"/>
  <c r="U231" i="55"/>
  <c r="V231" i="55"/>
  <c r="U232" i="55"/>
  <c r="V232" i="55"/>
  <c r="U233" i="55"/>
  <c r="V233" i="55"/>
  <c r="U235" i="55"/>
  <c r="V235" i="55"/>
  <c r="U236" i="55"/>
  <c r="V236" i="55"/>
  <c r="U237" i="55"/>
  <c r="V237" i="55"/>
  <c r="U238" i="55"/>
  <c r="V238" i="55"/>
  <c r="V30" i="55"/>
  <c r="K400" i="44"/>
  <c r="L400" i="60" s="1"/>
  <c r="L400" i="44"/>
  <c r="M400" i="60" s="1"/>
  <c r="M400" i="44"/>
  <c r="N400" i="60" s="1"/>
  <c r="N400" i="44"/>
  <c r="O400" i="44"/>
  <c r="P400" i="60" s="1"/>
  <c r="P400" i="44"/>
  <c r="Q400" i="60" s="1"/>
  <c r="Q400" i="44"/>
  <c r="R400" i="60" s="1"/>
  <c r="R400" i="44"/>
  <c r="S400" i="60" s="1"/>
  <c r="S400" i="44"/>
  <c r="T400" i="60" s="1"/>
  <c r="T400" i="44"/>
  <c r="U400" i="60" s="1"/>
  <c r="U400" i="44"/>
  <c r="V400" i="60" s="1"/>
  <c r="V400" i="44"/>
  <c r="W400" i="60" s="1"/>
  <c r="A397" i="36"/>
  <c r="B397" i="36"/>
  <c r="E397" i="36"/>
  <c r="G397" i="36"/>
  <c r="I397" i="36"/>
  <c r="J397" i="36"/>
  <c r="D526" i="55"/>
  <c r="E526" i="55"/>
  <c r="AD399" i="45"/>
  <c r="Z399" i="45"/>
  <c r="A399" i="45"/>
  <c r="B399" i="45"/>
  <c r="C398" i="46"/>
  <c r="D398" i="46"/>
  <c r="E398" i="46"/>
  <c r="F398" i="46"/>
  <c r="G398" i="46"/>
  <c r="H398" i="46"/>
  <c r="I398" i="46"/>
  <c r="J398" i="46"/>
  <c r="K398" i="46"/>
  <c r="L398" i="46"/>
  <c r="M398" i="46"/>
  <c r="N398" i="46"/>
  <c r="A398" i="46"/>
  <c r="B398" i="46"/>
  <c r="AL135" i="66" l="1"/>
  <c r="AL132" i="66"/>
  <c r="AL124" i="66"/>
  <c r="AL160" i="66"/>
  <c r="AL156" i="66"/>
  <c r="AL113" i="66"/>
  <c r="AF17" i="66"/>
  <c r="AL161" i="66"/>
  <c r="AL157" i="66"/>
  <c r="AL149" i="66"/>
  <c r="AL112" i="66"/>
  <c r="AL68" i="66"/>
  <c r="AL44" i="66"/>
  <c r="AL36" i="66"/>
  <c r="AL32" i="66"/>
  <c r="AL28" i="66"/>
  <c r="AL158" i="66"/>
  <c r="AL150" i="66"/>
  <c r="AL126" i="66"/>
  <c r="AL111" i="66"/>
  <c r="AL64" i="66"/>
  <c r="AL35" i="66"/>
  <c r="AL27" i="66"/>
  <c r="AA176" i="66"/>
  <c r="AA18" i="66" s="1"/>
  <c r="AA17" i="66" s="1"/>
  <c r="AD23" i="66"/>
  <c r="AC162" i="66"/>
  <c r="AC56" i="66"/>
  <c r="AC39" i="66"/>
  <c r="AC27" i="66"/>
  <c r="AC131" i="66"/>
  <c r="AC108" i="66"/>
  <c r="AC87" i="66"/>
  <c r="AC49" i="66"/>
  <c r="AD27" i="66"/>
  <c r="AC88" i="66"/>
  <c r="AC40" i="66"/>
  <c r="AC173" i="66"/>
  <c r="AC111" i="66"/>
  <c r="AC103" i="66"/>
  <c r="AC95" i="66"/>
  <c r="AD71" i="66"/>
  <c r="AC63" i="66"/>
  <c r="AC55" i="66"/>
  <c r="AC133" i="66"/>
  <c r="AC36" i="66"/>
  <c r="AC172" i="66"/>
  <c r="AC154" i="66"/>
  <c r="AC96" i="66"/>
  <c r="AC128" i="66"/>
  <c r="AC116" i="66"/>
  <c r="AC104" i="66"/>
  <c r="AC91" i="66"/>
  <c r="AC60" i="66"/>
  <c r="AC31" i="66"/>
  <c r="AC166" i="66"/>
  <c r="AD80" i="66"/>
  <c r="AC75" i="66"/>
  <c r="AC129" i="66"/>
  <c r="AC118" i="66"/>
  <c r="AC80" i="66"/>
  <c r="AC35" i="66"/>
  <c r="AC150" i="66"/>
  <c r="AC121" i="66"/>
  <c r="AC112" i="66"/>
  <c r="AC76" i="66"/>
  <c r="AC64" i="66"/>
  <c r="AC158" i="66"/>
  <c r="AC43" i="66"/>
  <c r="AC107" i="66"/>
  <c r="AC99" i="66"/>
  <c r="AC79" i="66"/>
  <c r="AD67" i="66"/>
  <c r="AC145" i="66"/>
  <c r="AC72" i="66"/>
  <c r="AD60" i="66"/>
  <c r="AD127" i="66"/>
  <c r="AB176" i="66"/>
  <c r="AB18" i="66" s="1"/>
  <c r="AB17" i="66" s="1"/>
  <c r="AD155" i="66"/>
  <c r="AD135" i="66"/>
  <c r="AD159" i="66"/>
  <c r="AD133" i="66"/>
  <c r="AC149" i="66"/>
  <c r="AD125" i="66"/>
  <c r="AC120" i="66"/>
  <c r="AC73" i="66"/>
  <c r="AC67" i="66"/>
  <c r="AC156" i="66"/>
  <c r="AC142" i="66"/>
  <c r="AC51" i="66"/>
  <c r="AD167" i="66"/>
  <c r="AS18" i="66"/>
  <c r="AD147" i="66"/>
  <c r="AC59" i="66"/>
  <c r="AD150" i="66"/>
  <c r="AD143" i="66"/>
  <c r="AD49" i="66"/>
  <c r="AC135" i="66"/>
  <c r="AD145" i="66"/>
  <c r="AC175" i="66"/>
  <c r="AC167" i="66"/>
  <c r="AD50" i="66"/>
  <c r="AK72" i="66"/>
  <c r="AM72" i="66"/>
  <c r="AK70" i="66"/>
  <c r="AM70" i="66"/>
  <c r="AJ136" i="66"/>
  <c r="AL136" i="66"/>
  <c r="AJ72" i="66"/>
  <c r="AL72" i="66"/>
  <c r="AL174" i="66"/>
  <c r="AJ174" i="66"/>
  <c r="AJ70" i="66"/>
  <c r="AL70" i="66"/>
  <c r="AK136" i="66"/>
  <c r="AM136" i="66"/>
  <c r="AI45" i="66"/>
  <c r="AI176" i="66" s="1"/>
  <c r="AI18" i="66" s="1"/>
  <c r="AK45" i="66"/>
  <c r="AH45" i="66"/>
  <c r="AJ45" i="66"/>
  <c r="AH111" i="66"/>
  <c r="AJ111" i="66"/>
  <c r="AH260" i="66"/>
  <c r="AJ260" i="66"/>
  <c r="AI260" i="66"/>
  <c r="AK260" i="66"/>
  <c r="AH228" i="66"/>
  <c r="AJ228" i="66"/>
  <c r="AJ457" i="66" s="1"/>
  <c r="AJ183" i="66" s="1"/>
  <c r="AI228" i="66"/>
  <c r="AK228" i="66"/>
  <c r="AH174" i="66"/>
  <c r="AE398" i="66"/>
  <c r="S397" i="36"/>
  <c r="AD26" i="66"/>
  <c r="AD53" i="66"/>
  <c r="AS17" i="66"/>
  <c r="AD78" i="66"/>
  <c r="AD128" i="66"/>
  <c r="AD166" i="66"/>
  <c r="AP17" i="66"/>
  <c r="AO457" i="66"/>
  <c r="AO183" i="66" s="1"/>
  <c r="AD79" i="66"/>
  <c r="AD141" i="66"/>
  <c r="AN457" i="66"/>
  <c r="AN183" i="66" s="1"/>
  <c r="AI457" i="66"/>
  <c r="AI183" i="66" s="1"/>
  <c r="AK457" i="66"/>
  <c r="AK183" i="66" s="1"/>
  <c r="AM230" i="66"/>
  <c r="AM457" i="66" s="1"/>
  <c r="AM183" i="66" s="1"/>
  <c r="AD161" i="66"/>
  <c r="AL457" i="66"/>
  <c r="AL183" i="66" s="1"/>
  <c r="AD149" i="66"/>
  <c r="AD132" i="66"/>
  <c r="AD28" i="66"/>
  <c r="AD158" i="66"/>
  <c r="AD160" i="66"/>
  <c r="AD22" i="66"/>
  <c r="AR18" i="66"/>
  <c r="AR17" i="66" s="1"/>
  <c r="AD76" i="66"/>
  <c r="AD52" i="66"/>
  <c r="AD31" i="66"/>
  <c r="AD163" i="66"/>
  <c r="AD123" i="66"/>
  <c r="W400" i="44"/>
  <c r="X400" i="60" s="1"/>
  <c r="Z176" i="66"/>
  <c r="Z18" i="66" s="1"/>
  <c r="Z17" i="66" s="1"/>
  <c r="AQ17" i="66"/>
  <c r="AN176" i="66"/>
  <c r="AO176" i="66"/>
  <c r="AO18" i="66" s="1"/>
  <c r="X400" i="44"/>
  <c r="Y400" i="60" s="1"/>
  <c r="O400" i="60"/>
  <c r="Y176" i="66"/>
  <c r="Y18" i="66" s="1"/>
  <c r="Y17" i="66" s="1"/>
  <c r="AX17" i="66"/>
  <c r="AY17" i="66"/>
  <c r="AZ176" i="66"/>
  <c r="AZ18" i="66" s="1"/>
  <c r="AZ457" i="66"/>
  <c r="AZ183" i="66" s="1"/>
  <c r="O526" i="55"/>
  <c r="Q526" i="55" s="1"/>
  <c r="T176" i="66"/>
  <c r="T18" i="66" s="1"/>
  <c r="T17" i="66" s="1"/>
  <c r="N17" i="66"/>
  <c r="P457" i="66"/>
  <c r="P183" i="66" s="1"/>
  <c r="D17" i="66"/>
  <c r="P176" i="66"/>
  <c r="P18" i="66" s="1"/>
  <c r="E17" i="66"/>
  <c r="C17" i="66"/>
  <c r="F17" i="66"/>
  <c r="R176" i="66"/>
  <c r="R18" i="66" s="1"/>
  <c r="R17" i="66" s="1"/>
  <c r="AD21" i="66"/>
  <c r="O176" i="66"/>
  <c r="O18" i="66" s="1"/>
  <c r="M17" i="66"/>
  <c r="K17" i="66"/>
  <c r="L17" i="66"/>
  <c r="O457" i="66"/>
  <c r="O183" i="66" s="1"/>
  <c r="I17" i="66"/>
  <c r="G17" i="66"/>
  <c r="J17" i="66"/>
  <c r="H17" i="66"/>
  <c r="P398" i="46"/>
  <c r="O398" i="46"/>
  <c r="Q397" i="36"/>
  <c r="Q399" i="45"/>
  <c r="S442" i="44"/>
  <c r="T442" i="60" s="1"/>
  <c r="U442" i="60"/>
  <c r="AC176" i="66" l="1"/>
  <c r="AC18" i="66" s="1"/>
  <c r="AC17" i="66" s="1"/>
  <c r="AN18" i="66"/>
  <c r="AN17" i="66" s="1"/>
  <c r="AH457" i="66"/>
  <c r="AH183" i="66" s="1"/>
  <c r="AM176" i="66"/>
  <c r="AM18" i="66" s="1"/>
  <c r="AM17" i="66" s="1"/>
  <c r="AK176" i="66"/>
  <c r="AK18" i="66" s="1"/>
  <c r="AK17" i="66" s="1"/>
  <c r="AL176" i="66"/>
  <c r="AL18" i="66" s="1"/>
  <c r="AL17" i="66" s="1"/>
  <c r="AJ176" i="66"/>
  <c r="AJ18" i="66" s="1"/>
  <c r="AJ17" i="66" s="1"/>
  <c r="AH176" i="66"/>
  <c r="P526" i="55"/>
  <c r="AI17" i="66"/>
  <c r="AO17" i="66"/>
  <c r="AD176" i="66"/>
  <c r="AD18" i="66" s="1"/>
  <c r="AD17" i="66" s="1"/>
  <c r="AZ17" i="66"/>
  <c r="P17" i="66"/>
  <c r="O17" i="66"/>
  <c r="O397" i="36"/>
  <c r="P397" i="36" s="1"/>
  <c r="N526" i="55"/>
  <c r="R399" i="45"/>
  <c r="S399" i="45"/>
  <c r="T399" i="45"/>
  <c r="K436" i="44"/>
  <c r="L436" i="60" s="1"/>
  <c r="L436" i="44"/>
  <c r="M436" i="60" s="1"/>
  <c r="M436" i="44"/>
  <c r="N436" i="60" s="1"/>
  <c r="N436" i="44"/>
  <c r="O436" i="60" s="1"/>
  <c r="O436" i="44"/>
  <c r="P436" i="60" s="1"/>
  <c r="P436" i="44"/>
  <c r="Q436" i="60" s="1"/>
  <c r="Q436" i="44"/>
  <c r="R436" i="60" s="1"/>
  <c r="R436" i="44"/>
  <c r="S436" i="60" s="1"/>
  <c r="S436" i="44"/>
  <c r="T436" i="60" s="1"/>
  <c r="T436" i="44"/>
  <c r="U436" i="60" s="1"/>
  <c r="U436" i="44"/>
  <c r="V436" i="60" s="1"/>
  <c r="V436" i="44"/>
  <c r="W436" i="60" s="1"/>
  <c r="K395" i="44"/>
  <c r="L395" i="60" s="1"/>
  <c r="L395" i="44"/>
  <c r="M395" i="60" s="1"/>
  <c r="M395" i="44"/>
  <c r="N395" i="60" s="1"/>
  <c r="N395" i="44"/>
  <c r="O395" i="60" s="1"/>
  <c r="O395" i="44"/>
  <c r="P395" i="60" s="1"/>
  <c r="P395" i="44"/>
  <c r="Q395" i="60" s="1"/>
  <c r="Q395" i="44"/>
  <c r="R395" i="60" s="1"/>
  <c r="R395" i="44"/>
  <c r="S395" i="60" s="1"/>
  <c r="S395" i="44"/>
  <c r="T395" i="60" s="1"/>
  <c r="T395" i="44"/>
  <c r="U395" i="60" s="1"/>
  <c r="U395" i="44"/>
  <c r="V395" i="60" s="1"/>
  <c r="V395" i="44"/>
  <c r="W395" i="60" s="1"/>
  <c r="K396" i="44"/>
  <c r="L396" i="60" s="1"/>
  <c r="L396" i="44"/>
  <c r="M396" i="60" s="1"/>
  <c r="M396" i="44"/>
  <c r="N396" i="44"/>
  <c r="O396" i="60" s="1"/>
  <c r="O396" i="44"/>
  <c r="P396" i="60" s="1"/>
  <c r="P396" i="44"/>
  <c r="Q396" i="60" s="1"/>
  <c r="Q396" i="44"/>
  <c r="R396" i="60" s="1"/>
  <c r="R396" i="44"/>
  <c r="S396" i="60" s="1"/>
  <c r="S396" i="44"/>
  <c r="T396" i="60" s="1"/>
  <c r="T396" i="44"/>
  <c r="U396" i="60" s="1"/>
  <c r="U396" i="44"/>
  <c r="V396" i="60" s="1"/>
  <c r="V396" i="44"/>
  <c r="W396" i="60" s="1"/>
  <c r="K397" i="44"/>
  <c r="L397" i="60" s="1"/>
  <c r="L397" i="44"/>
  <c r="M397" i="60" s="1"/>
  <c r="M397" i="44"/>
  <c r="N397" i="44"/>
  <c r="O397" i="44"/>
  <c r="P397" i="60" s="1"/>
  <c r="P397" i="44"/>
  <c r="Q397" i="60" s="1"/>
  <c r="Q397" i="44"/>
  <c r="R397" i="60" s="1"/>
  <c r="R397" i="44"/>
  <c r="S397" i="60" s="1"/>
  <c r="S397" i="44"/>
  <c r="T397" i="60" s="1"/>
  <c r="T397" i="44"/>
  <c r="U397" i="60" s="1"/>
  <c r="U397" i="44"/>
  <c r="V397" i="60" s="1"/>
  <c r="V397" i="44"/>
  <c r="W397" i="60" s="1"/>
  <c r="K398" i="44"/>
  <c r="L398" i="60" s="1"/>
  <c r="L398" i="44"/>
  <c r="M398" i="60" s="1"/>
  <c r="M398" i="44"/>
  <c r="N398" i="60" s="1"/>
  <c r="N398" i="44"/>
  <c r="O398" i="44"/>
  <c r="P398" i="60" s="1"/>
  <c r="P398" i="44"/>
  <c r="Q398" i="60" s="1"/>
  <c r="Q398" i="44"/>
  <c r="R398" i="60" s="1"/>
  <c r="R398" i="44"/>
  <c r="S398" i="60" s="1"/>
  <c r="S398" i="44"/>
  <c r="T398" i="60" s="1"/>
  <c r="T398" i="44"/>
  <c r="U398" i="60" s="1"/>
  <c r="U398" i="44"/>
  <c r="V398" i="60" s="1"/>
  <c r="V398" i="44"/>
  <c r="W398" i="60" s="1"/>
  <c r="K393" i="44"/>
  <c r="L393" i="60" s="1"/>
  <c r="L393" i="44"/>
  <c r="M393" i="60" s="1"/>
  <c r="M393" i="44"/>
  <c r="N393" i="60" s="1"/>
  <c r="N393" i="44"/>
  <c r="O393" i="60" s="1"/>
  <c r="O393" i="44"/>
  <c r="P393" i="60" s="1"/>
  <c r="P393" i="44"/>
  <c r="Q393" i="60" s="1"/>
  <c r="Q393" i="44"/>
  <c r="R393" i="60" s="1"/>
  <c r="R393" i="44"/>
  <c r="S393" i="60" s="1"/>
  <c r="S393" i="44"/>
  <c r="T393" i="60" s="1"/>
  <c r="T393" i="44"/>
  <c r="U393" i="60" s="1"/>
  <c r="U393" i="44"/>
  <c r="V393" i="60" s="1"/>
  <c r="V393" i="44"/>
  <c r="W393" i="60" s="1"/>
  <c r="K394" i="44"/>
  <c r="L394" i="60" s="1"/>
  <c r="L394" i="44"/>
  <c r="M394" i="60" s="1"/>
  <c r="M394" i="44"/>
  <c r="N394" i="44"/>
  <c r="O394" i="60" s="1"/>
  <c r="O394" i="44"/>
  <c r="P394" i="60" s="1"/>
  <c r="P394" i="44"/>
  <c r="Q394" i="60" s="1"/>
  <c r="Q394" i="44"/>
  <c r="R394" i="60" s="1"/>
  <c r="R394" i="44"/>
  <c r="S394" i="60" s="1"/>
  <c r="S394" i="44"/>
  <c r="T394" i="60" s="1"/>
  <c r="T394" i="44"/>
  <c r="U394" i="60" s="1"/>
  <c r="U394" i="44"/>
  <c r="V394" i="60" s="1"/>
  <c r="V394" i="44"/>
  <c r="W394" i="60" s="1"/>
  <c r="K281" i="44"/>
  <c r="L281" i="60" s="1"/>
  <c r="L281" i="44"/>
  <c r="M281" i="60" s="1"/>
  <c r="M281" i="44"/>
  <c r="N281" i="60" s="1"/>
  <c r="N281" i="44"/>
  <c r="O281" i="44"/>
  <c r="P281" i="60" s="1"/>
  <c r="P281" i="44"/>
  <c r="Q281" i="60" s="1"/>
  <c r="Q281" i="44"/>
  <c r="R281" i="60" s="1"/>
  <c r="R281" i="44"/>
  <c r="S281" i="60" s="1"/>
  <c r="S281" i="44"/>
  <c r="T281" i="60" s="1"/>
  <c r="T281" i="44"/>
  <c r="U281" i="60" s="1"/>
  <c r="U281" i="44"/>
  <c r="V281" i="60" s="1"/>
  <c r="V281" i="44"/>
  <c r="W281" i="60" s="1"/>
  <c r="K282" i="44"/>
  <c r="L282" i="60" s="1"/>
  <c r="L282" i="44"/>
  <c r="M282" i="60" s="1"/>
  <c r="M282" i="44"/>
  <c r="N282" i="60" s="1"/>
  <c r="N282" i="44"/>
  <c r="O282" i="60" s="1"/>
  <c r="O282" i="44"/>
  <c r="P282" i="60" s="1"/>
  <c r="P282" i="44"/>
  <c r="Q282" i="60" s="1"/>
  <c r="Q282" i="44"/>
  <c r="R282" i="60" s="1"/>
  <c r="R282" i="44"/>
  <c r="S282" i="60" s="1"/>
  <c r="S282" i="44"/>
  <c r="T282" i="60" s="1"/>
  <c r="T282" i="44"/>
  <c r="U282" i="60" s="1"/>
  <c r="U282" i="44"/>
  <c r="V282" i="60" s="1"/>
  <c r="V282" i="44"/>
  <c r="W282" i="60" s="1"/>
  <c r="K220" i="44"/>
  <c r="L220" i="60" s="1"/>
  <c r="L220" i="44"/>
  <c r="M220" i="60" s="1"/>
  <c r="M220" i="44"/>
  <c r="N220" i="44"/>
  <c r="O220" i="60" s="1"/>
  <c r="O220" i="44"/>
  <c r="P220" i="60" s="1"/>
  <c r="P220" i="44"/>
  <c r="Q220" i="60" s="1"/>
  <c r="Q220" i="44"/>
  <c r="R220" i="60" s="1"/>
  <c r="R220" i="44"/>
  <c r="S220" i="60" s="1"/>
  <c r="S220" i="44"/>
  <c r="T220" i="60" s="1"/>
  <c r="T220" i="44"/>
  <c r="U220" i="60" s="1"/>
  <c r="U220" i="44"/>
  <c r="V220" i="60" s="1"/>
  <c r="V220" i="44"/>
  <c r="K164" i="44"/>
  <c r="L164" i="60" s="1"/>
  <c r="L164" i="44"/>
  <c r="M164" i="60" s="1"/>
  <c r="M164" i="44"/>
  <c r="N164" i="44"/>
  <c r="O164" i="60" s="1"/>
  <c r="O164" i="44"/>
  <c r="P164" i="60" s="1"/>
  <c r="P164" i="44"/>
  <c r="Q164" i="60" s="1"/>
  <c r="Q164" i="44"/>
  <c r="R164" i="60" s="1"/>
  <c r="R164" i="44"/>
  <c r="S164" i="60" s="1"/>
  <c r="S164" i="44"/>
  <c r="T164" i="60" s="1"/>
  <c r="T164" i="44"/>
  <c r="U164" i="60" s="1"/>
  <c r="U164" i="44"/>
  <c r="V164" i="60" s="1"/>
  <c r="V164" i="44"/>
  <c r="W164" i="60" s="1"/>
  <c r="K136" i="44"/>
  <c r="L136" i="60" s="1"/>
  <c r="L136" i="44"/>
  <c r="M136" i="44"/>
  <c r="N136" i="60" s="1"/>
  <c r="N136" i="44"/>
  <c r="O136" i="60" s="1"/>
  <c r="O136" i="44"/>
  <c r="P136" i="60" s="1"/>
  <c r="P136" i="44"/>
  <c r="Q136" i="60" s="1"/>
  <c r="Q136" i="44"/>
  <c r="R136" i="60" s="1"/>
  <c r="R136" i="44"/>
  <c r="S136" i="60" s="1"/>
  <c r="S136" i="44"/>
  <c r="T136" i="60" s="1"/>
  <c r="T136" i="44"/>
  <c r="U136" i="60" s="1"/>
  <c r="U136" i="44"/>
  <c r="V136" i="44"/>
  <c r="W136" i="60" s="1"/>
  <c r="K137" i="44"/>
  <c r="L137" i="60" s="1"/>
  <c r="L137" i="44"/>
  <c r="M137" i="44"/>
  <c r="N137" i="60" s="1"/>
  <c r="N137" i="44"/>
  <c r="O137" i="60" s="1"/>
  <c r="O137" i="44"/>
  <c r="P137" i="60" s="1"/>
  <c r="P137" i="44"/>
  <c r="Q137" i="60" s="1"/>
  <c r="Q137" i="44"/>
  <c r="R137" i="60" s="1"/>
  <c r="R137" i="44"/>
  <c r="S137" i="60" s="1"/>
  <c r="S137" i="44"/>
  <c r="T137" i="60" s="1"/>
  <c r="T137" i="44"/>
  <c r="U137" i="60" s="1"/>
  <c r="U137" i="44"/>
  <c r="V137" i="60" s="1"/>
  <c r="V137" i="44"/>
  <c r="W137" i="60" s="1"/>
  <c r="K138" i="44"/>
  <c r="L138" i="60" s="1"/>
  <c r="L138" i="44"/>
  <c r="M138" i="44"/>
  <c r="N138" i="60" s="1"/>
  <c r="N138" i="44"/>
  <c r="O138" i="60" s="1"/>
  <c r="O138" i="44"/>
  <c r="P138" i="60" s="1"/>
  <c r="P138" i="44"/>
  <c r="Q138" i="60" s="1"/>
  <c r="Q138" i="44"/>
  <c r="R138" i="44"/>
  <c r="S138" i="60" s="1"/>
  <c r="S138" i="44"/>
  <c r="T138" i="60" s="1"/>
  <c r="T138" i="44"/>
  <c r="U138" i="60" s="1"/>
  <c r="U138" i="44"/>
  <c r="V138" i="60" s="1"/>
  <c r="V138" i="44"/>
  <c r="W138" i="60" s="1"/>
  <c r="K139" i="44"/>
  <c r="L139" i="60" s="1"/>
  <c r="L139" i="44"/>
  <c r="M139" i="44"/>
  <c r="N139" i="44"/>
  <c r="O139" i="60" s="1"/>
  <c r="O139" i="44"/>
  <c r="P139" i="60" s="1"/>
  <c r="P139" i="44"/>
  <c r="Q139" i="60" s="1"/>
  <c r="Q139" i="44"/>
  <c r="R139" i="60" s="1"/>
  <c r="R139" i="44"/>
  <c r="S139" i="60" s="1"/>
  <c r="S139" i="44"/>
  <c r="T139" i="60" s="1"/>
  <c r="T139" i="44"/>
  <c r="U139" i="60" s="1"/>
  <c r="U139" i="44"/>
  <c r="V139" i="60" s="1"/>
  <c r="V139" i="44"/>
  <c r="W139" i="60" s="1"/>
  <c r="K120" i="44"/>
  <c r="L120" i="60" s="1"/>
  <c r="L120" i="44"/>
  <c r="M120" i="60" s="1"/>
  <c r="M120" i="44"/>
  <c r="N120" i="60" s="1"/>
  <c r="N120" i="44"/>
  <c r="O120" i="60" s="1"/>
  <c r="O120" i="44"/>
  <c r="P120" i="60" s="1"/>
  <c r="P120" i="44"/>
  <c r="Q120" i="60" s="1"/>
  <c r="Q120" i="44"/>
  <c r="R120" i="60" s="1"/>
  <c r="R120" i="44"/>
  <c r="S120" i="60" s="1"/>
  <c r="S120" i="44"/>
  <c r="T120" i="60" s="1"/>
  <c r="T120" i="44"/>
  <c r="U120" i="60" s="1"/>
  <c r="U120" i="44"/>
  <c r="V120" i="60" s="1"/>
  <c r="V120" i="44"/>
  <c r="W120" i="60" s="1"/>
  <c r="K121" i="44"/>
  <c r="L121" i="60" s="1"/>
  <c r="L121" i="44"/>
  <c r="M121" i="60" s="1"/>
  <c r="M121" i="44"/>
  <c r="N121" i="60" s="1"/>
  <c r="N121" i="44"/>
  <c r="O121" i="60" s="1"/>
  <c r="O121" i="44"/>
  <c r="P121" i="60" s="1"/>
  <c r="P121" i="44"/>
  <c r="Q121" i="60" s="1"/>
  <c r="Q121" i="44"/>
  <c r="R121" i="44"/>
  <c r="S121" i="60" s="1"/>
  <c r="S121" i="44"/>
  <c r="T121" i="60" s="1"/>
  <c r="T121" i="44"/>
  <c r="U121" i="60" s="1"/>
  <c r="U121" i="44"/>
  <c r="V121" i="60" s="1"/>
  <c r="V121" i="44"/>
  <c r="W121" i="60" s="1"/>
  <c r="K122" i="44"/>
  <c r="L122" i="60" s="1"/>
  <c r="L122" i="44"/>
  <c r="M122" i="60" s="1"/>
  <c r="M122" i="44"/>
  <c r="N122" i="44"/>
  <c r="O122" i="60" s="1"/>
  <c r="O122" i="44"/>
  <c r="P122" i="60" s="1"/>
  <c r="P122" i="44"/>
  <c r="Q122" i="60" s="1"/>
  <c r="Q122" i="44"/>
  <c r="R122" i="60" s="1"/>
  <c r="R122" i="44"/>
  <c r="S122" i="60" s="1"/>
  <c r="S122" i="44"/>
  <c r="T122" i="60" s="1"/>
  <c r="T122" i="44"/>
  <c r="U122" i="60" s="1"/>
  <c r="U122" i="44"/>
  <c r="V122" i="60" s="1"/>
  <c r="V122" i="44"/>
  <c r="K123" i="44"/>
  <c r="L123" i="60" s="1"/>
  <c r="L123" i="44"/>
  <c r="M123" i="60" s="1"/>
  <c r="M123" i="44"/>
  <c r="N123" i="60" s="1"/>
  <c r="N123" i="44"/>
  <c r="O123" i="44"/>
  <c r="P123" i="60" s="1"/>
  <c r="P123" i="44"/>
  <c r="Q123" i="60" s="1"/>
  <c r="Q123" i="44"/>
  <c r="R123" i="60" s="1"/>
  <c r="R123" i="44"/>
  <c r="S123" i="60" s="1"/>
  <c r="S123" i="44"/>
  <c r="T123" i="60" s="1"/>
  <c r="T123" i="44"/>
  <c r="U123" i="60" s="1"/>
  <c r="U123" i="44"/>
  <c r="V123" i="60" s="1"/>
  <c r="V123" i="44"/>
  <c r="W123" i="60" s="1"/>
  <c r="K48" i="44"/>
  <c r="L48" i="60" s="1"/>
  <c r="L48" i="44"/>
  <c r="M48" i="60" s="1"/>
  <c r="M48" i="44"/>
  <c r="N48" i="60" s="1"/>
  <c r="N48" i="44"/>
  <c r="O48" i="60" s="1"/>
  <c r="O48" i="44"/>
  <c r="P48" i="60" s="1"/>
  <c r="P48" i="44"/>
  <c r="Q48" i="60" s="1"/>
  <c r="Q48" i="44"/>
  <c r="R48" i="60" s="1"/>
  <c r="R48" i="44"/>
  <c r="S48" i="60" s="1"/>
  <c r="S48" i="44"/>
  <c r="T48" i="60" s="1"/>
  <c r="T48" i="44"/>
  <c r="U48" i="60" s="1"/>
  <c r="U48" i="44"/>
  <c r="V48" i="60" s="1"/>
  <c r="V48" i="44"/>
  <c r="K209" i="44"/>
  <c r="L209" i="60" s="1"/>
  <c r="L209" i="44"/>
  <c r="M209" i="60" s="1"/>
  <c r="M209" i="44"/>
  <c r="N209" i="60" s="1"/>
  <c r="N209" i="44"/>
  <c r="O209" i="60" s="1"/>
  <c r="O209" i="44"/>
  <c r="P209" i="60" s="1"/>
  <c r="P209" i="44"/>
  <c r="Q209" i="60" s="1"/>
  <c r="Q209" i="44"/>
  <c r="R209" i="60" s="1"/>
  <c r="R209" i="44"/>
  <c r="S209" i="60" s="1"/>
  <c r="S209" i="44"/>
  <c r="T209" i="60" s="1"/>
  <c r="T209" i="44"/>
  <c r="U209" i="60" s="1"/>
  <c r="U209" i="44"/>
  <c r="V209" i="60" s="1"/>
  <c r="V209" i="44"/>
  <c r="K433" i="44"/>
  <c r="L433" i="60" s="1"/>
  <c r="L433" i="44"/>
  <c r="M433" i="60" s="1"/>
  <c r="M433" i="44"/>
  <c r="N433" i="60" s="1"/>
  <c r="N433" i="44"/>
  <c r="O433" i="60" s="1"/>
  <c r="O433" i="44"/>
  <c r="P433" i="60" s="1"/>
  <c r="P433" i="44"/>
  <c r="Q433" i="60" s="1"/>
  <c r="Q433" i="44"/>
  <c r="R433" i="60" s="1"/>
  <c r="R433" i="44"/>
  <c r="S433" i="60" s="1"/>
  <c r="S433" i="44"/>
  <c r="T433" i="60" s="1"/>
  <c r="T433" i="44"/>
  <c r="U433" i="60" s="1"/>
  <c r="U433" i="44"/>
  <c r="V433" i="60" s="1"/>
  <c r="V433" i="44"/>
  <c r="A433" i="36"/>
  <c r="B433" i="36"/>
  <c r="E433" i="36"/>
  <c r="G433" i="36"/>
  <c r="I433" i="36"/>
  <c r="J433" i="36"/>
  <c r="E392" i="36"/>
  <c r="G392" i="36"/>
  <c r="I392" i="36"/>
  <c r="J392" i="36"/>
  <c r="E393" i="36"/>
  <c r="G393" i="36"/>
  <c r="I393" i="36"/>
  <c r="J393" i="36"/>
  <c r="E394" i="36"/>
  <c r="G394" i="36"/>
  <c r="I394" i="36"/>
  <c r="J394" i="36"/>
  <c r="E395" i="36"/>
  <c r="G395" i="36"/>
  <c r="I395" i="36"/>
  <c r="J395" i="36"/>
  <c r="A392" i="36"/>
  <c r="B392" i="36"/>
  <c r="A393" i="36"/>
  <c r="B393" i="36"/>
  <c r="A394" i="36"/>
  <c r="B394" i="36"/>
  <c r="A395" i="36"/>
  <c r="B395" i="36"/>
  <c r="A278" i="36"/>
  <c r="B278" i="36"/>
  <c r="E278" i="36"/>
  <c r="G278" i="36"/>
  <c r="I278" i="36"/>
  <c r="J278" i="36"/>
  <c r="A279" i="36"/>
  <c r="B279" i="36"/>
  <c r="E279" i="36"/>
  <c r="G279" i="36"/>
  <c r="I279" i="36"/>
  <c r="J279" i="36"/>
  <c r="A217" i="36"/>
  <c r="B217" i="36"/>
  <c r="E217" i="36"/>
  <c r="G217" i="36"/>
  <c r="I217" i="36"/>
  <c r="J217" i="36"/>
  <c r="A161" i="36"/>
  <c r="B161" i="36"/>
  <c r="E161" i="36"/>
  <c r="G161" i="36"/>
  <c r="I161" i="36"/>
  <c r="J161" i="36"/>
  <c r="E133" i="36"/>
  <c r="G133" i="36"/>
  <c r="I133" i="36"/>
  <c r="J133" i="36"/>
  <c r="E134" i="36"/>
  <c r="G134" i="36"/>
  <c r="I134" i="36"/>
  <c r="J134" i="36"/>
  <c r="E135" i="36"/>
  <c r="G135" i="36"/>
  <c r="I135" i="36"/>
  <c r="J135" i="36"/>
  <c r="E136" i="36"/>
  <c r="G136" i="36"/>
  <c r="I136" i="36"/>
  <c r="J136" i="36"/>
  <c r="A133" i="36"/>
  <c r="B133" i="36"/>
  <c r="A134" i="36"/>
  <c r="B134" i="36"/>
  <c r="A135" i="36"/>
  <c r="B135" i="36"/>
  <c r="A136" i="36"/>
  <c r="B136" i="36"/>
  <c r="I117" i="36"/>
  <c r="J117" i="36"/>
  <c r="I118" i="36"/>
  <c r="J118" i="36"/>
  <c r="I119" i="36"/>
  <c r="J119" i="36"/>
  <c r="I120" i="36"/>
  <c r="J120" i="36"/>
  <c r="E117" i="36"/>
  <c r="E118" i="36"/>
  <c r="G118" i="36"/>
  <c r="E119" i="36"/>
  <c r="G119" i="36"/>
  <c r="E120" i="36"/>
  <c r="G120" i="36"/>
  <c r="A117" i="36"/>
  <c r="B117" i="36"/>
  <c r="A118" i="36"/>
  <c r="B118" i="36"/>
  <c r="A119" i="36"/>
  <c r="B119" i="36"/>
  <c r="A120" i="36"/>
  <c r="B120" i="36"/>
  <c r="I45" i="36"/>
  <c r="J45" i="36"/>
  <c r="E45" i="36"/>
  <c r="G45" i="36"/>
  <c r="A45" i="36"/>
  <c r="B45" i="36"/>
  <c r="D562" i="55"/>
  <c r="E562" i="55"/>
  <c r="D519" i="55"/>
  <c r="P519" i="55" s="1"/>
  <c r="E519" i="55"/>
  <c r="D520" i="55"/>
  <c r="P520" i="55" s="1"/>
  <c r="E520" i="55"/>
  <c r="D521" i="55"/>
  <c r="E521" i="55"/>
  <c r="D522" i="55"/>
  <c r="E522" i="55"/>
  <c r="D523" i="55"/>
  <c r="E523" i="55"/>
  <c r="D524" i="55"/>
  <c r="E524" i="55"/>
  <c r="D383" i="55"/>
  <c r="E383" i="55"/>
  <c r="D384" i="55"/>
  <c r="E384" i="55"/>
  <c r="D289" i="55"/>
  <c r="E289" i="55"/>
  <c r="D224" i="55"/>
  <c r="E224" i="55"/>
  <c r="D175" i="55"/>
  <c r="E175" i="55"/>
  <c r="D176" i="55"/>
  <c r="E176" i="55"/>
  <c r="D177" i="55"/>
  <c r="E177" i="55"/>
  <c r="D178" i="55"/>
  <c r="E178" i="55"/>
  <c r="D144" i="55"/>
  <c r="E144" i="55"/>
  <c r="D145" i="55"/>
  <c r="E145" i="55"/>
  <c r="D146" i="55"/>
  <c r="E146" i="55"/>
  <c r="D147" i="55"/>
  <c r="E147" i="55"/>
  <c r="D148" i="55"/>
  <c r="E148" i="55"/>
  <c r="AH18" i="66" l="1"/>
  <c r="M139" i="60"/>
  <c r="X139" i="44"/>
  <c r="Y139" i="60" s="1"/>
  <c r="M138" i="60"/>
  <c r="X138" i="44"/>
  <c r="Y138" i="60" s="1"/>
  <c r="M137" i="60"/>
  <c r="X137" i="44"/>
  <c r="Y137" i="60" s="1"/>
  <c r="M136" i="60"/>
  <c r="X136" i="44"/>
  <c r="Y136" i="60" s="1"/>
  <c r="O384" i="55"/>
  <c r="Q384" i="55" s="1"/>
  <c r="AE218" i="66"/>
  <c r="N289" i="55"/>
  <c r="AE396" i="66"/>
  <c r="S395" i="36"/>
  <c r="AE394" i="66"/>
  <c r="S393" i="36"/>
  <c r="AE434" i="66"/>
  <c r="N562" i="55"/>
  <c r="AE280" i="66"/>
  <c r="N384" i="55"/>
  <c r="AE395" i="66"/>
  <c r="N523" i="55"/>
  <c r="AE135" i="66"/>
  <c r="AE46" i="66"/>
  <c r="N55" i="55"/>
  <c r="AE162" i="66"/>
  <c r="S161" i="36"/>
  <c r="X120" i="44"/>
  <c r="Y120" i="60" s="1"/>
  <c r="X436" i="44"/>
  <c r="Y436" i="60" s="1"/>
  <c r="X393" i="44"/>
  <c r="Y393" i="60" s="1"/>
  <c r="W398" i="44"/>
  <c r="X398" i="60" s="1"/>
  <c r="X395" i="44"/>
  <c r="Y395" i="60" s="1"/>
  <c r="X123" i="44"/>
  <c r="Y123" i="60" s="1"/>
  <c r="O123" i="60"/>
  <c r="W121" i="44"/>
  <c r="X121" i="60" s="1"/>
  <c r="R121" i="60"/>
  <c r="S117" i="36"/>
  <c r="AE118" i="66"/>
  <c r="X220" i="44"/>
  <c r="Y220" i="60" s="1"/>
  <c r="W220" i="60"/>
  <c r="X281" i="44"/>
  <c r="Y281" i="60" s="1"/>
  <c r="O281" i="60"/>
  <c r="S392" i="36"/>
  <c r="AE393" i="66"/>
  <c r="X209" i="44"/>
  <c r="Y209" i="60" s="1"/>
  <c r="W209" i="60"/>
  <c r="X48" i="44"/>
  <c r="Y48" i="60" s="1"/>
  <c r="W48" i="60"/>
  <c r="X122" i="44"/>
  <c r="Y122" i="60" s="1"/>
  <c r="W122" i="60"/>
  <c r="W120" i="44"/>
  <c r="X120" i="60" s="1"/>
  <c r="N148" i="55"/>
  <c r="AE121" i="66"/>
  <c r="N144" i="55"/>
  <c r="W138" i="44"/>
  <c r="X138" i="60" s="1"/>
  <c r="R138" i="60"/>
  <c r="N177" i="55"/>
  <c r="AE136" i="66"/>
  <c r="W136" i="44"/>
  <c r="X136" i="60" s="1"/>
  <c r="V136" i="60"/>
  <c r="S133" i="36"/>
  <c r="AE134" i="66"/>
  <c r="W220" i="44"/>
  <c r="X220" i="60" s="1"/>
  <c r="N220" i="60"/>
  <c r="W394" i="44"/>
  <c r="X394" i="60" s="1"/>
  <c r="N394" i="60"/>
  <c r="X398" i="44"/>
  <c r="Y398" i="60" s="1"/>
  <c r="O398" i="60"/>
  <c r="W396" i="44"/>
  <c r="X396" i="60" s="1"/>
  <c r="N396" i="60"/>
  <c r="W122" i="44"/>
  <c r="X122" i="60" s="1"/>
  <c r="N122" i="60"/>
  <c r="X121" i="44"/>
  <c r="Y121" i="60" s="1"/>
  <c r="S119" i="36"/>
  <c r="AE120" i="66"/>
  <c r="W137" i="44"/>
  <c r="X137" i="60" s="1"/>
  <c r="S278" i="36"/>
  <c r="AE279" i="66"/>
  <c r="W393" i="44"/>
  <c r="X393" i="60" s="1"/>
  <c r="X397" i="44"/>
  <c r="Y397" i="60" s="1"/>
  <c r="O397" i="60"/>
  <c r="W395" i="44"/>
  <c r="X395" i="60" s="1"/>
  <c r="W436" i="44"/>
  <c r="X436" i="60" s="1"/>
  <c r="X433" i="44"/>
  <c r="Y433" i="60" s="1"/>
  <c r="W433" i="60"/>
  <c r="W123" i="44"/>
  <c r="X123" i="60" s="1"/>
  <c r="N146" i="55"/>
  <c r="AE119" i="66"/>
  <c r="W139" i="44"/>
  <c r="X139" i="60" s="1"/>
  <c r="N139" i="60"/>
  <c r="N178" i="55"/>
  <c r="AE137" i="66"/>
  <c r="W164" i="44"/>
  <c r="X164" i="60" s="1"/>
  <c r="N164" i="60"/>
  <c r="W281" i="44"/>
  <c r="X281" i="60" s="1"/>
  <c r="X394" i="44"/>
  <c r="Y394" i="60" s="1"/>
  <c r="W397" i="44"/>
  <c r="X397" i="60" s="1"/>
  <c r="N397" i="60"/>
  <c r="X396" i="44"/>
  <c r="Y396" i="60" s="1"/>
  <c r="O383" i="55"/>
  <c r="Q383" i="55" s="1"/>
  <c r="O523" i="55"/>
  <c r="Q523" i="55" s="1"/>
  <c r="O521" i="55"/>
  <c r="Q521" i="55" s="1"/>
  <c r="O519" i="55"/>
  <c r="Q519" i="55" s="1"/>
  <c r="O524" i="55"/>
  <c r="Q524" i="55" s="1"/>
  <c r="O522" i="55"/>
  <c r="Q522" i="55" s="1"/>
  <c r="O520" i="55"/>
  <c r="Q520" i="55" s="1"/>
  <c r="S134" i="36"/>
  <c r="Q134" i="36"/>
  <c r="Q392" i="36"/>
  <c r="Q278" i="36"/>
  <c r="U399" i="45"/>
  <c r="Q119" i="36"/>
  <c r="X282" i="44"/>
  <c r="Y282" i="60" s="1"/>
  <c r="W282" i="44"/>
  <c r="X282" i="60" s="1"/>
  <c r="Q136" i="36"/>
  <c r="Q394" i="36"/>
  <c r="Q117" i="36"/>
  <c r="Q135" i="36"/>
  <c r="Q133" i="36"/>
  <c r="Q279" i="36"/>
  <c r="Q395" i="36"/>
  <c r="Q393" i="36"/>
  <c r="Q120" i="36"/>
  <c r="Q118" i="36"/>
  <c r="Q161" i="36"/>
  <c r="X164" i="44"/>
  <c r="Y164" i="60" s="1"/>
  <c r="Q433" i="36"/>
  <c r="Q217" i="36"/>
  <c r="N147" i="55"/>
  <c r="W433" i="44"/>
  <c r="X433" i="60" s="1"/>
  <c r="W209" i="44"/>
  <c r="X209" i="60" s="1"/>
  <c r="W48" i="44"/>
  <c r="X48" i="60" s="1"/>
  <c r="Q45" i="36"/>
  <c r="O224" i="55"/>
  <c r="Q224" i="55" s="1"/>
  <c r="O289" i="55"/>
  <c r="Q289" i="55" s="1"/>
  <c r="O144" i="55"/>
  <c r="Q144" i="55" s="1"/>
  <c r="O178" i="55"/>
  <c r="Q178" i="55" s="1"/>
  <c r="O176" i="55"/>
  <c r="Q176" i="55" s="1"/>
  <c r="O562" i="55"/>
  <c r="Q562" i="55" s="1"/>
  <c r="O175" i="55"/>
  <c r="Q175" i="55" s="1"/>
  <c r="O177" i="55"/>
  <c r="Q177" i="55" s="1"/>
  <c r="O148" i="55"/>
  <c r="Q148" i="55" s="1"/>
  <c r="O147" i="55"/>
  <c r="Q147" i="55" s="1"/>
  <c r="O146" i="55"/>
  <c r="Q146" i="55" s="1"/>
  <c r="O145" i="55"/>
  <c r="Q145" i="55" s="1"/>
  <c r="C434" i="46"/>
  <c r="D434" i="46"/>
  <c r="E434" i="46"/>
  <c r="F434" i="46"/>
  <c r="G434" i="46"/>
  <c r="H434" i="46"/>
  <c r="I434" i="46"/>
  <c r="J434" i="46"/>
  <c r="K434" i="46"/>
  <c r="L434" i="46"/>
  <c r="M434" i="46"/>
  <c r="N434" i="46"/>
  <c r="A434" i="46"/>
  <c r="B434" i="46"/>
  <c r="C393" i="46"/>
  <c r="D393" i="46"/>
  <c r="E393" i="46"/>
  <c r="F393" i="46"/>
  <c r="G393" i="46"/>
  <c r="H393" i="46"/>
  <c r="I393" i="46"/>
  <c r="J393" i="46"/>
  <c r="K393" i="46"/>
  <c r="L393" i="46"/>
  <c r="M393" i="46"/>
  <c r="N393" i="46"/>
  <c r="C394" i="46"/>
  <c r="D394" i="46"/>
  <c r="E394" i="46"/>
  <c r="F394" i="46"/>
  <c r="G394" i="46"/>
  <c r="H394" i="46"/>
  <c r="I394" i="46"/>
  <c r="J394" i="46"/>
  <c r="K394" i="46"/>
  <c r="L394" i="46"/>
  <c r="M394" i="46"/>
  <c r="N394" i="46"/>
  <c r="C395" i="46"/>
  <c r="D395" i="46"/>
  <c r="E395" i="46"/>
  <c r="F395" i="46"/>
  <c r="G395" i="46"/>
  <c r="H395" i="46"/>
  <c r="I395" i="46"/>
  <c r="J395" i="46"/>
  <c r="K395" i="46"/>
  <c r="L395" i="46"/>
  <c r="M395" i="46"/>
  <c r="N395" i="46"/>
  <c r="C396" i="46"/>
  <c r="D396" i="46"/>
  <c r="E396" i="46"/>
  <c r="F396" i="46"/>
  <c r="G396" i="46"/>
  <c r="H396" i="46"/>
  <c r="I396" i="46"/>
  <c r="J396" i="46"/>
  <c r="K396" i="46"/>
  <c r="L396" i="46"/>
  <c r="M396" i="46"/>
  <c r="N396" i="46"/>
  <c r="A393" i="46"/>
  <c r="B393" i="46"/>
  <c r="A394" i="46"/>
  <c r="B394" i="46"/>
  <c r="A395" i="46"/>
  <c r="B395" i="46"/>
  <c r="A396" i="46"/>
  <c r="B396" i="46"/>
  <c r="C279" i="46"/>
  <c r="D279" i="46"/>
  <c r="E279" i="46"/>
  <c r="F279" i="46"/>
  <c r="G279" i="46"/>
  <c r="H279" i="46"/>
  <c r="I279" i="46"/>
  <c r="J279" i="46"/>
  <c r="K279" i="46"/>
  <c r="L279" i="46"/>
  <c r="M279" i="46"/>
  <c r="N279" i="46"/>
  <c r="C280" i="46"/>
  <c r="D280" i="46"/>
  <c r="E280" i="46"/>
  <c r="F280" i="46"/>
  <c r="G280" i="46"/>
  <c r="H280" i="46"/>
  <c r="I280" i="46"/>
  <c r="J280" i="46"/>
  <c r="K280" i="46"/>
  <c r="L280" i="46"/>
  <c r="M280" i="46"/>
  <c r="N280" i="46"/>
  <c r="A279" i="46"/>
  <c r="B279" i="46"/>
  <c r="A280" i="46"/>
  <c r="B280" i="46"/>
  <c r="C218" i="46"/>
  <c r="D218" i="46"/>
  <c r="E218" i="46"/>
  <c r="F218" i="46"/>
  <c r="G218" i="46"/>
  <c r="H218" i="46"/>
  <c r="I218" i="46"/>
  <c r="J218" i="46"/>
  <c r="K218" i="46"/>
  <c r="L218" i="46"/>
  <c r="M218" i="46"/>
  <c r="N218" i="46"/>
  <c r="A218" i="46"/>
  <c r="B218" i="46"/>
  <c r="C162" i="46"/>
  <c r="D162" i="46"/>
  <c r="R162" i="46" s="1"/>
  <c r="E162" i="46"/>
  <c r="F162" i="46"/>
  <c r="T162" i="46" s="1"/>
  <c r="G162" i="46"/>
  <c r="H162" i="46"/>
  <c r="V162" i="46" s="1"/>
  <c r="I162" i="46"/>
  <c r="W162" i="46" s="1"/>
  <c r="J162" i="46"/>
  <c r="X162" i="46" s="1"/>
  <c r="K162" i="46"/>
  <c r="Y162" i="46" s="1"/>
  <c r="L162" i="46"/>
  <c r="Z162" i="46" s="1"/>
  <c r="M162" i="46"/>
  <c r="AA162" i="46" s="1"/>
  <c r="N162" i="46"/>
  <c r="AB162" i="46" s="1"/>
  <c r="A162" i="46"/>
  <c r="B162" i="46"/>
  <c r="C134" i="46"/>
  <c r="D134" i="46"/>
  <c r="R134" i="46" s="1"/>
  <c r="E134" i="46"/>
  <c r="F134" i="46"/>
  <c r="T134" i="46" s="1"/>
  <c r="G134" i="46"/>
  <c r="H134" i="46"/>
  <c r="V134" i="46" s="1"/>
  <c r="I134" i="46"/>
  <c r="W134" i="46" s="1"/>
  <c r="J134" i="46"/>
  <c r="X134" i="46" s="1"/>
  <c r="K134" i="46"/>
  <c r="Y134" i="46" s="1"/>
  <c r="L134" i="46"/>
  <c r="Z134" i="46" s="1"/>
  <c r="M134" i="46"/>
  <c r="AA134" i="46" s="1"/>
  <c r="N134" i="46"/>
  <c r="AB134" i="46" s="1"/>
  <c r="C135" i="46"/>
  <c r="D135" i="46"/>
  <c r="R135" i="46" s="1"/>
  <c r="E135" i="46"/>
  <c r="F135" i="46"/>
  <c r="T135" i="46" s="1"/>
  <c r="G135" i="46"/>
  <c r="H135" i="46"/>
  <c r="V135" i="46" s="1"/>
  <c r="I135" i="46"/>
  <c r="W135" i="46" s="1"/>
  <c r="J135" i="46"/>
  <c r="X135" i="46" s="1"/>
  <c r="K135" i="46"/>
  <c r="Y135" i="46" s="1"/>
  <c r="L135" i="46"/>
  <c r="Z135" i="46" s="1"/>
  <c r="M135" i="46"/>
  <c r="AA135" i="46" s="1"/>
  <c r="N135" i="46"/>
  <c r="AB135" i="46" s="1"/>
  <c r="C136" i="46"/>
  <c r="D136" i="46"/>
  <c r="R136" i="46" s="1"/>
  <c r="E136" i="46"/>
  <c r="F136" i="46"/>
  <c r="T136" i="46" s="1"/>
  <c r="G136" i="46"/>
  <c r="H136" i="46"/>
  <c r="V136" i="46" s="1"/>
  <c r="I136" i="46"/>
  <c r="W136" i="46" s="1"/>
  <c r="J136" i="46"/>
  <c r="X136" i="46" s="1"/>
  <c r="K136" i="46"/>
  <c r="Y136" i="46" s="1"/>
  <c r="L136" i="46"/>
  <c r="Z136" i="46" s="1"/>
  <c r="M136" i="46"/>
  <c r="AA136" i="46" s="1"/>
  <c r="N136" i="46"/>
  <c r="AB136" i="46" s="1"/>
  <c r="C137" i="46"/>
  <c r="D137" i="46"/>
  <c r="R137" i="46" s="1"/>
  <c r="E137" i="46"/>
  <c r="F137" i="46"/>
  <c r="T137" i="46" s="1"/>
  <c r="G137" i="46"/>
  <c r="H137" i="46"/>
  <c r="V137" i="46" s="1"/>
  <c r="I137" i="46"/>
  <c r="W137" i="46" s="1"/>
  <c r="J137" i="46"/>
  <c r="X137" i="46" s="1"/>
  <c r="K137" i="46"/>
  <c r="Y137" i="46" s="1"/>
  <c r="L137" i="46"/>
  <c r="Z137" i="46" s="1"/>
  <c r="M137" i="46"/>
  <c r="AA137" i="46" s="1"/>
  <c r="N137" i="46"/>
  <c r="AB137" i="46" s="1"/>
  <c r="A134" i="46"/>
  <c r="B134" i="46"/>
  <c r="A135" i="46"/>
  <c r="B135" i="46"/>
  <c r="A136" i="46"/>
  <c r="B136" i="46"/>
  <c r="A137" i="46"/>
  <c r="B137" i="46"/>
  <c r="C118" i="46"/>
  <c r="D118" i="46"/>
  <c r="E118" i="46"/>
  <c r="F118" i="46"/>
  <c r="G118" i="46"/>
  <c r="U118" i="46" s="1"/>
  <c r="H118" i="46"/>
  <c r="I118" i="46"/>
  <c r="J118" i="46"/>
  <c r="K118" i="46"/>
  <c r="Y118" i="46" s="1"/>
  <c r="L118" i="46"/>
  <c r="M118" i="46"/>
  <c r="AA118" i="46" s="1"/>
  <c r="N118" i="46"/>
  <c r="C119" i="46"/>
  <c r="D119" i="46"/>
  <c r="E119" i="46"/>
  <c r="F119" i="46"/>
  <c r="G119" i="46"/>
  <c r="U119" i="46" s="1"/>
  <c r="H119" i="46"/>
  <c r="I119" i="46"/>
  <c r="J119" i="46"/>
  <c r="K119" i="46"/>
  <c r="L119" i="46"/>
  <c r="M119" i="46"/>
  <c r="AA119" i="46" s="1"/>
  <c r="N119" i="46"/>
  <c r="C120" i="46"/>
  <c r="D120" i="46"/>
  <c r="E120" i="46"/>
  <c r="F120" i="46"/>
  <c r="G120" i="46"/>
  <c r="U120" i="46" s="1"/>
  <c r="H120" i="46"/>
  <c r="I120" i="46"/>
  <c r="J120" i="46"/>
  <c r="K120" i="46"/>
  <c r="Y120" i="46" s="1"/>
  <c r="L120" i="46"/>
  <c r="M120" i="46"/>
  <c r="AA120" i="46" s="1"/>
  <c r="N120" i="46"/>
  <c r="C121" i="46"/>
  <c r="D121" i="46"/>
  <c r="E121" i="46"/>
  <c r="F121" i="46"/>
  <c r="G121" i="46"/>
  <c r="U121" i="46" s="1"/>
  <c r="H121" i="46"/>
  <c r="I121" i="46"/>
  <c r="J121" i="46"/>
  <c r="K121" i="46"/>
  <c r="Y121" i="46" s="1"/>
  <c r="L121" i="46"/>
  <c r="M121" i="46"/>
  <c r="AA121" i="46" s="1"/>
  <c r="N121" i="46"/>
  <c r="A118" i="46"/>
  <c r="B118" i="46"/>
  <c r="A119" i="46"/>
  <c r="B119" i="46"/>
  <c r="A120" i="46"/>
  <c r="B120" i="46"/>
  <c r="A121" i="46"/>
  <c r="B121" i="46"/>
  <c r="C46" i="46"/>
  <c r="D46" i="46"/>
  <c r="R46" i="46" s="1"/>
  <c r="E46" i="46"/>
  <c r="F46" i="46"/>
  <c r="T46" i="46" s="1"/>
  <c r="G46" i="46"/>
  <c r="H46" i="46"/>
  <c r="V46" i="46" s="1"/>
  <c r="I46" i="46"/>
  <c r="W46" i="46" s="1"/>
  <c r="J46" i="46"/>
  <c r="X46" i="46" s="1"/>
  <c r="K46" i="46"/>
  <c r="Y46" i="46" s="1"/>
  <c r="L46" i="46"/>
  <c r="Z46" i="46" s="1"/>
  <c r="M46" i="46"/>
  <c r="AA46" i="46" s="1"/>
  <c r="N46" i="46"/>
  <c r="AB46" i="46" s="1"/>
  <c r="A46" i="46"/>
  <c r="B46" i="46"/>
  <c r="AD219" i="45"/>
  <c r="Z219" i="45"/>
  <c r="Q219" i="45"/>
  <c r="R219" i="45" s="1"/>
  <c r="A219" i="45"/>
  <c r="B219" i="45"/>
  <c r="AD435" i="45"/>
  <c r="Z435" i="45"/>
  <c r="Q435" i="45"/>
  <c r="R435" i="45" s="1"/>
  <c r="A435" i="45"/>
  <c r="B435" i="45"/>
  <c r="AD392" i="45"/>
  <c r="AD393" i="45"/>
  <c r="AD394" i="45"/>
  <c r="AD395" i="45"/>
  <c r="AD396" i="45"/>
  <c r="AD397" i="45"/>
  <c r="Z392" i="45"/>
  <c r="Z393" i="45"/>
  <c r="Z394" i="45"/>
  <c r="Z395" i="45"/>
  <c r="Z396" i="45"/>
  <c r="Z397" i="45"/>
  <c r="Q394" i="45"/>
  <c r="R394" i="45" s="1"/>
  <c r="Q395" i="45"/>
  <c r="R395" i="45" s="1"/>
  <c r="Q396" i="45"/>
  <c r="R396" i="45" s="1"/>
  <c r="Q397" i="45"/>
  <c r="R397" i="45" s="1"/>
  <c r="A394" i="45"/>
  <c r="B394" i="45"/>
  <c r="A395" i="45"/>
  <c r="B395" i="45"/>
  <c r="A396" i="45"/>
  <c r="B396" i="45"/>
  <c r="A397" i="45"/>
  <c r="B397" i="45"/>
  <c r="AH17" i="66" l="1"/>
  <c r="P521" i="55"/>
  <c r="P383" i="55"/>
  <c r="P562" i="55"/>
  <c r="P523" i="55"/>
  <c r="P524" i="55"/>
  <c r="P144" i="55"/>
  <c r="P176" i="55"/>
  <c r="P145" i="55"/>
  <c r="P175" i="55"/>
  <c r="P146" i="55"/>
  <c r="P289" i="55"/>
  <c r="P522" i="55"/>
  <c r="P384" i="55"/>
  <c r="P178" i="55"/>
  <c r="P147" i="55"/>
  <c r="P224" i="55"/>
  <c r="P148" i="55"/>
  <c r="P177" i="55"/>
  <c r="S120" i="36"/>
  <c r="S279" i="36"/>
  <c r="O279" i="36" s="1"/>
  <c r="P279" i="36" s="1"/>
  <c r="S135" i="36"/>
  <c r="O135" i="36" s="1"/>
  <c r="P135" i="36" s="1"/>
  <c r="N521" i="55"/>
  <c r="AC162" i="46"/>
  <c r="AD162" i="46"/>
  <c r="AC46" i="46"/>
  <c r="AC121" i="46"/>
  <c r="AC137" i="46"/>
  <c r="AC136" i="46"/>
  <c r="AC135" i="46"/>
  <c r="AC134" i="46"/>
  <c r="AD46" i="46"/>
  <c r="AC120" i="46"/>
  <c r="AC119" i="46"/>
  <c r="AC118" i="46"/>
  <c r="AD137" i="46"/>
  <c r="AD136" i="46"/>
  <c r="AD135" i="46"/>
  <c r="AD134" i="46"/>
  <c r="O137" i="46"/>
  <c r="O395" i="46"/>
  <c r="P218" i="46"/>
  <c r="O218" i="46"/>
  <c r="P120" i="46"/>
  <c r="O279" i="46"/>
  <c r="P395" i="46"/>
  <c r="O118" i="46"/>
  <c r="O280" i="46"/>
  <c r="P121" i="46"/>
  <c r="O393" i="46"/>
  <c r="N145" i="55"/>
  <c r="O392" i="36"/>
  <c r="P392" i="36" s="1"/>
  <c r="P118" i="46"/>
  <c r="P396" i="46"/>
  <c r="S45" i="36"/>
  <c r="O45" i="36" s="1"/>
  <c r="P45" i="36" s="1"/>
  <c r="S118" i="36"/>
  <c r="O118" i="36" s="1"/>
  <c r="P118" i="36" s="1"/>
  <c r="O278" i="36"/>
  <c r="P278" i="36" s="1"/>
  <c r="O119" i="46"/>
  <c r="O396" i="46"/>
  <c r="N175" i="55"/>
  <c r="O121" i="46"/>
  <c r="P394" i="46"/>
  <c r="O434" i="46"/>
  <c r="N383" i="55"/>
  <c r="N176" i="55"/>
  <c r="S136" i="36"/>
  <c r="O136" i="36" s="1"/>
  <c r="P136" i="36" s="1"/>
  <c r="O135" i="46"/>
  <c r="P119" i="46"/>
  <c r="P280" i="46"/>
  <c r="O394" i="46"/>
  <c r="S217" i="36"/>
  <c r="O217" i="36" s="1"/>
  <c r="P217" i="36" s="1"/>
  <c r="S394" i="36"/>
  <c r="O394" i="36" s="1"/>
  <c r="P394" i="36" s="1"/>
  <c r="P136" i="46"/>
  <c r="O162" i="46"/>
  <c r="O136" i="46"/>
  <c r="O134" i="46"/>
  <c r="O119" i="36"/>
  <c r="P119" i="36" s="1"/>
  <c r="S433" i="36"/>
  <c r="O433" i="36" s="1"/>
  <c r="P433" i="36" s="1"/>
  <c r="O134" i="36"/>
  <c r="P134" i="36" s="1"/>
  <c r="O120" i="46"/>
  <c r="O133" i="36"/>
  <c r="P133" i="36" s="1"/>
  <c r="N224" i="55"/>
  <c r="P134" i="46"/>
  <c r="P46" i="46"/>
  <c r="O46" i="46"/>
  <c r="O393" i="36"/>
  <c r="P393" i="36" s="1"/>
  <c r="O120" i="36"/>
  <c r="P120" i="36" s="1"/>
  <c r="N522" i="55"/>
  <c r="N524" i="55"/>
  <c r="O395" i="36"/>
  <c r="P395" i="36" s="1"/>
  <c r="O161" i="36"/>
  <c r="P161" i="36" s="1"/>
  <c r="P279" i="46"/>
  <c r="O117" i="36"/>
  <c r="P117" i="36" s="1"/>
  <c r="P162" i="46"/>
  <c r="P434" i="46"/>
  <c r="P137" i="46"/>
  <c r="S397" i="45"/>
  <c r="S395" i="45"/>
  <c r="P393" i="46"/>
  <c r="P135" i="46"/>
  <c r="T397" i="45"/>
  <c r="S396" i="45"/>
  <c r="T395" i="45"/>
  <c r="S394" i="45"/>
  <c r="S435" i="45"/>
  <c r="S219" i="45"/>
  <c r="T219" i="45"/>
  <c r="T435" i="45"/>
  <c r="T396" i="45"/>
  <c r="T394" i="45"/>
  <c r="U394" i="45" l="1"/>
  <c r="U396" i="45"/>
  <c r="U395" i="45"/>
  <c r="U397" i="45"/>
  <c r="U435" i="45"/>
  <c r="U219" i="45"/>
  <c r="Q280" i="45"/>
  <c r="R280" i="45" s="1"/>
  <c r="Q281" i="45"/>
  <c r="R281" i="45" s="1"/>
  <c r="A280" i="45"/>
  <c r="B280" i="45"/>
  <c r="A281" i="45"/>
  <c r="B281" i="45"/>
  <c r="AD163" i="45"/>
  <c r="Z163" i="45"/>
  <c r="Q163" i="45"/>
  <c r="R163" i="45" s="1"/>
  <c r="A163" i="45"/>
  <c r="B163" i="45"/>
  <c r="AG135" i="45"/>
  <c r="AD135" i="45" s="1"/>
  <c r="AG136" i="45"/>
  <c r="AD136" i="45" s="1"/>
  <c r="AG137" i="45"/>
  <c r="AD137" i="45" s="1"/>
  <c r="AG138" i="45"/>
  <c r="AD138" i="45" s="1"/>
  <c r="Z135" i="45"/>
  <c r="Z136" i="45"/>
  <c r="Z137" i="45"/>
  <c r="Z138" i="45"/>
  <c r="Q135" i="45"/>
  <c r="R135" i="45" s="1"/>
  <c r="Q136" i="45"/>
  <c r="R136" i="45" s="1"/>
  <c r="Q137" i="45"/>
  <c r="R137" i="45" s="1"/>
  <c r="Q138" i="45"/>
  <c r="R138" i="45" s="1"/>
  <c r="A135" i="45"/>
  <c r="B135" i="45"/>
  <c r="A136" i="45"/>
  <c r="B136" i="45"/>
  <c r="A137" i="45"/>
  <c r="B137" i="45"/>
  <c r="A138" i="45"/>
  <c r="B138" i="45"/>
  <c r="AD119" i="45"/>
  <c r="AD120" i="45"/>
  <c r="AD121" i="45"/>
  <c r="AD122" i="45"/>
  <c r="AD118" i="45"/>
  <c r="Z119" i="45"/>
  <c r="Z120" i="45"/>
  <c r="Z121" i="45"/>
  <c r="Z122" i="45"/>
  <c r="Q119" i="45"/>
  <c r="R119" i="45" s="1"/>
  <c r="Q120" i="45"/>
  <c r="R120" i="45" s="1"/>
  <c r="Q121" i="45"/>
  <c r="R121" i="45" s="1"/>
  <c r="Q122" i="45"/>
  <c r="R122" i="45" s="1"/>
  <c r="A119" i="45"/>
  <c r="B119" i="45"/>
  <c r="A120" i="45"/>
  <c r="B120" i="45"/>
  <c r="A121" i="45"/>
  <c r="B121" i="45"/>
  <c r="A122" i="45"/>
  <c r="B122" i="45"/>
  <c r="AD47" i="45"/>
  <c r="Z47" i="45"/>
  <c r="Q47" i="45"/>
  <c r="R47" i="45" s="1"/>
  <c r="A47" i="45"/>
  <c r="B47" i="45"/>
  <c r="S138" i="45" l="1"/>
  <c r="S136" i="45"/>
  <c r="T138" i="45"/>
  <c r="S137" i="45"/>
  <c r="T136" i="45"/>
  <c r="S135" i="45"/>
  <c r="S163" i="45"/>
  <c r="S281" i="45"/>
  <c r="T281" i="45"/>
  <c r="S280" i="45"/>
  <c r="T280" i="45"/>
  <c r="T163" i="45"/>
  <c r="S120" i="45"/>
  <c r="S122" i="45"/>
  <c r="T137" i="45"/>
  <c r="T135" i="45"/>
  <c r="T120" i="45"/>
  <c r="T122" i="45"/>
  <c r="U122" i="45" s="1"/>
  <c r="S121" i="45"/>
  <c r="S119" i="45"/>
  <c r="T121" i="45"/>
  <c r="T119" i="45"/>
  <c r="S47" i="45"/>
  <c r="T47" i="45"/>
  <c r="U120" i="45" l="1"/>
  <c r="U135" i="45"/>
  <c r="U119" i="45"/>
  <c r="U137" i="45"/>
  <c r="U136" i="45"/>
  <c r="U281" i="45"/>
  <c r="U138" i="45"/>
  <c r="U163" i="45"/>
  <c r="U280" i="45"/>
  <c r="U121" i="45"/>
  <c r="U47" i="45"/>
  <c r="E390" i="36" l="1"/>
  <c r="G390" i="36"/>
  <c r="I390" i="36"/>
  <c r="J390" i="36"/>
  <c r="E391" i="36"/>
  <c r="G391" i="36"/>
  <c r="I391" i="36"/>
  <c r="J391" i="36"/>
  <c r="A390" i="36"/>
  <c r="B390" i="36"/>
  <c r="A391" i="36"/>
  <c r="B391" i="36"/>
  <c r="E430" i="36"/>
  <c r="G430" i="36"/>
  <c r="I430" i="36"/>
  <c r="J430" i="36"/>
  <c r="A430" i="36"/>
  <c r="B430" i="36"/>
  <c r="E206" i="36"/>
  <c r="G206" i="36"/>
  <c r="I206" i="36"/>
  <c r="J206" i="36"/>
  <c r="A206" i="36"/>
  <c r="B206" i="36"/>
  <c r="C207" i="46"/>
  <c r="D207" i="46"/>
  <c r="E207" i="46"/>
  <c r="F207" i="46"/>
  <c r="G207" i="46"/>
  <c r="H207" i="46"/>
  <c r="I207" i="46"/>
  <c r="J207" i="46"/>
  <c r="K207" i="46"/>
  <c r="L207" i="46"/>
  <c r="M207" i="46"/>
  <c r="N207" i="46"/>
  <c r="C391" i="46"/>
  <c r="D391" i="46"/>
  <c r="E391" i="46"/>
  <c r="F391" i="46"/>
  <c r="G391" i="46"/>
  <c r="H391" i="46"/>
  <c r="I391" i="46"/>
  <c r="J391" i="46"/>
  <c r="K391" i="46"/>
  <c r="L391" i="46"/>
  <c r="M391" i="46"/>
  <c r="N391" i="46"/>
  <c r="C392" i="46"/>
  <c r="D392" i="46"/>
  <c r="E392" i="46"/>
  <c r="F392" i="46"/>
  <c r="G392" i="46"/>
  <c r="H392" i="46"/>
  <c r="I392" i="46"/>
  <c r="J392" i="46"/>
  <c r="K392" i="46"/>
  <c r="L392" i="46"/>
  <c r="M392" i="46"/>
  <c r="N392" i="46"/>
  <c r="A391" i="46"/>
  <c r="B391" i="46"/>
  <c r="A392" i="46"/>
  <c r="B392" i="46"/>
  <c r="C431" i="46"/>
  <c r="D431" i="46"/>
  <c r="E431" i="46"/>
  <c r="F431" i="46"/>
  <c r="G431" i="46"/>
  <c r="H431" i="46"/>
  <c r="I431" i="46"/>
  <c r="J431" i="46"/>
  <c r="K431" i="46"/>
  <c r="L431" i="46"/>
  <c r="M431" i="46"/>
  <c r="N431" i="46"/>
  <c r="A431" i="46"/>
  <c r="B431" i="46"/>
  <c r="A207" i="46"/>
  <c r="B207" i="46"/>
  <c r="A392" i="45"/>
  <c r="B392" i="45"/>
  <c r="A393" i="45"/>
  <c r="B393" i="45"/>
  <c r="A432" i="45"/>
  <c r="B432" i="45"/>
  <c r="A208" i="45"/>
  <c r="B208" i="45"/>
  <c r="O207" i="46" l="1"/>
  <c r="O391" i="46"/>
  <c r="O431" i="46"/>
  <c r="P431" i="46"/>
  <c r="P392" i="46"/>
  <c r="O392" i="46"/>
  <c r="P391" i="46"/>
  <c r="P207" i="46"/>
  <c r="AE433" i="66" l="1"/>
  <c r="AE432" i="66"/>
  <c r="AE25" i="66"/>
  <c r="AE23" i="66"/>
  <c r="AE26" i="66"/>
  <c r="AE24" i="66"/>
  <c r="AE22" i="66"/>
  <c r="AE207" i="66"/>
  <c r="Q208" i="45"/>
  <c r="AE175" i="66"/>
  <c r="AE167" i="66"/>
  <c r="AE158" i="66"/>
  <c r="AE150" i="66"/>
  <c r="AE144" i="66"/>
  <c r="AE127" i="66"/>
  <c r="AE117" i="66"/>
  <c r="AE110" i="66"/>
  <c r="AE102" i="66"/>
  <c r="AE90" i="66"/>
  <c r="AE86" i="66"/>
  <c r="AE79" i="66"/>
  <c r="AE72" i="66"/>
  <c r="AE61" i="66"/>
  <c r="AE53" i="66"/>
  <c r="AE43" i="66"/>
  <c r="AE31" i="66"/>
  <c r="AE441" i="66"/>
  <c r="AE429" i="66"/>
  <c r="AE421" i="66"/>
  <c r="AE390" i="66"/>
  <c r="AE377" i="66"/>
  <c r="AE368" i="66"/>
  <c r="AE360" i="66"/>
  <c r="AE352" i="66"/>
  <c r="AE344" i="66"/>
  <c r="AE336" i="66"/>
  <c r="AE328" i="66"/>
  <c r="AE320" i="66"/>
  <c r="AE312" i="66"/>
  <c r="AE308" i="66"/>
  <c r="AE301" i="66"/>
  <c r="AE293" i="66"/>
  <c r="AE275" i="66"/>
  <c r="AE265" i="66"/>
  <c r="AE257" i="66"/>
  <c r="AE249" i="66"/>
  <c r="AE241" i="66"/>
  <c r="AE233" i="66"/>
  <c r="AE225" i="66"/>
  <c r="AE219" i="66"/>
  <c r="AE210" i="66"/>
  <c r="AE205" i="66"/>
  <c r="AE201" i="66"/>
  <c r="AE196" i="66"/>
  <c r="AE193" i="66"/>
  <c r="AE166" i="66"/>
  <c r="AE157" i="66"/>
  <c r="AE149" i="66"/>
  <c r="AE129" i="66"/>
  <c r="AE124" i="66"/>
  <c r="AE113" i="66"/>
  <c r="AE101" i="66"/>
  <c r="AE93" i="66"/>
  <c r="AE78" i="66"/>
  <c r="AE71" i="66"/>
  <c r="AE64" i="66"/>
  <c r="AE56" i="66"/>
  <c r="AE49" i="66"/>
  <c r="AE38" i="66"/>
  <c r="AE443" i="66"/>
  <c r="AE424" i="66"/>
  <c r="AE376" i="66"/>
  <c r="AE374" i="66"/>
  <c r="AE371" i="66"/>
  <c r="AE363" i="66"/>
  <c r="AE355" i="66"/>
  <c r="AE347" i="66"/>
  <c r="AE343" i="66"/>
  <c r="AE335" i="66"/>
  <c r="AE331" i="66"/>
  <c r="AE327" i="66"/>
  <c r="AE323" i="66"/>
  <c r="AE319" i="66"/>
  <c r="AE314" i="66"/>
  <c r="AE304" i="66"/>
  <c r="AE300" i="66"/>
  <c r="AE296" i="66"/>
  <c r="AE292" i="66"/>
  <c r="AE274" i="66"/>
  <c r="AE270" i="66"/>
  <c r="AE264" i="66"/>
  <c r="AE260" i="66"/>
  <c r="AE256" i="66"/>
  <c r="AE252" i="66"/>
  <c r="AE248" i="66"/>
  <c r="AE244" i="66"/>
  <c r="AE240" i="66"/>
  <c r="AE236" i="66"/>
  <c r="AE232" i="66"/>
  <c r="AE228" i="66"/>
  <c r="AE224" i="66"/>
  <c r="AE217" i="66"/>
  <c r="AE213" i="66"/>
  <c r="AE209" i="66"/>
  <c r="AE204" i="66"/>
  <c r="AE200" i="66"/>
  <c r="AE195" i="66"/>
  <c r="AE192" i="66"/>
  <c r="AE189" i="66"/>
  <c r="AE173" i="66"/>
  <c r="AE168" i="66"/>
  <c r="AE165" i="66"/>
  <c r="AE160" i="66"/>
  <c r="AE156" i="66"/>
  <c r="AE152" i="66"/>
  <c r="AE148" i="66"/>
  <c r="AE141" i="66"/>
  <c r="AE131" i="66"/>
  <c r="AE128" i="66"/>
  <c r="AE126" i="66"/>
  <c r="AE115" i="66"/>
  <c r="AE112" i="66"/>
  <c r="AE108" i="66"/>
  <c r="AE104" i="66"/>
  <c r="AE100" i="66"/>
  <c r="AE96" i="66"/>
  <c r="AE92" i="66"/>
  <c r="AE88" i="66"/>
  <c r="AE85" i="66"/>
  <c r="AE82" i="66"/>
  <c r="AE77" i="66"/>
  <c r="AE73" i="66"/>
  <c r="AE70" i="66"/>
  <c r="AE66" i="66"/>
  <c r="AE63" i="66"/>
  <c r="AE59" i="66"/>
  <c r="AE55" i="66"/>
  <c r="AE51" i="66"/>
  <c r="AE45" i="66"/>
  <c r="AE41" i="66"/>
  <c r="AE37" i="66"/>
  <c r="AE33" i="66"/>
  <c r="AE29" i="66"/>
  <c r="AE442" i="66"/>
  <c r="AE440" i="66"/>
  <c r="Q432" i="45"/>
  <c r="T432" i="45" s="1"/>
  <c r="AE431" i="66"/>
  <c r="AE427" i="66"/>
  <c r="AE423" i="66"/>
  <c r="AE389" i="66"/>
  <c r="AE385" i="66"/>
  <c r="AE379" i="66"/>
  <c r="AE370" i="66"/>
  <c r="AE366" i="66"/>
  <c r="AE362" i="66"/>
  <c r="AE358" i="66"/>
  <c r="AE354" i="66"/>
  <c r="AE350" i="66"/>
  <c r="AE346" i="66"/>
  <c r="AE342" i="66"/>
  <c r="AE338" i="66"/>
  <c r="AE334" i="66"/>
  <c r="AE330" i="66"/>
  <c r="AE326" i="66"/>
  <c r="AE322" i="66"/>
  <c r="AE318" i="66"/>
  <c r="AE310" i="66"/>
  <c r="AE307" i="66"/>
  <c r="AE303" i="66"/>
  <c r="AE299" i="66"/>
  <c r="AE295" i="66"/>
  <c r="AE291" i="66"/>
  <c r="AE278" i="66"/>
  <c r="AE273" i="66"/>
  <c r="AE269" i="66"/>
  <c r="AE267" i="66"/>
  <c r="AE263" i="66"/>
  <c r="AE259" i="66"/>
  <c r="AE255" i="66"/>
  <c r="AE251" i="66"/>
  <c r="AE247" i="66"/>
  <c r="AE243" i="66"/>
  <c r="AE239" i="66"/>
  <c r="AE235" i="66"/>
  <c r="AE231" i="66"/>
  <c r="AE227" i="66"/>
  <c r="AE223" i="66"/>
  <c r="AE216" i="66"/>
  <c r="AE212" i="66"/>
  <c r="AE208" i="66"/>
  <c r="AE206" i="66"/>
  <c r="AE203" i="66"/>
  <c r="AE199" i="66"/>
  <c r="AE191" i="66"/>
  <c r="AE188" i="66"/>
  <c r="AE170" i="66"/>
  <c r="AE163" i="66"/>
  <c r="AE154" i="66"/>
  <c r="AE146" i="66"/>
  <c r="AE143" i="66"/>
  <c r="AE130" i="66"/>
  <c r="AE125" i="66"/>
  <c r="AE114" i="66"/>
  <c r="AE106" i="66"/>
  <c r="AE98" i="66"/>
  <c r="AE94" i="66"/>
  <c r="AE83" i="66"/>
  <c r="AE75" i="66"/>
  <c r="AE68" i="66"/>
  <c r="AE57" i="66"/>
  <c r="AE39" i="66"/>
  <c r="AE35" i="66"/>
  <c r="AE27" i="66"/>
  <c r="AE444" i="66"/>
  <c r="AE425" i="66"/>
  <c r="AE387" i="66"/>
  <c r="AE381" i="66"/>
  <c r="AE372" i="66"/>
  <c r="AE364" i="66"/>
  <c r="AE356" i="66"/>
  <c r="AE348" i="66"/>
  <c r="AE340" i="66"/>
  <c r="AE332" i="66"/>
  <c r="AE324" i="66"/>
  <c r="AE315" i="66"/>
  <c r="AE305" i="66"/>
  <c r="AE297" i="66"/>
  <c r="AE271" i="66"/>
  <c r="AE268" i="66"/>
  <c r="AE261" i="66"/>
  <c r="AE253" i="66"/>
  <c r="AE245" i="66"/>
  <c r="AE237" i="66"/>
  <c r="AE229" i="66"/>
  <c r="AE221" i="66"/>
  <c r="AE214" i="66"/>
  <c r="AE190" i="66"/>
  <c r="AE174" i="66"/>
  <c r="AE169" i="66"/>
  <c r="AE161" i="66"/>
  <c r="AE153" i="66"/>
  <c r="AE142" i="66"/>
  <c r="AE132" i="66"/>
  <c r="AE116" i="66"/>
  <c r="AE109" i="66"/>
  <c r="AE105" i="66"/>
  <c r="AE97" i="66"/>
  <c r="AE89" i="66"/>
  <c r="AE74" i="66"/>
  <c r="AE67" i="66"/>
  <c r="AE60" i="66"/>
  <c r="AE52" i="66"/>
  <c r="AE42" i="66"/>
  <c r="AE34" i="66"/>
  <c r="AE30" i="66"/>
  <c r="AE428" i="66"/>
  <c r="AE420" i="66"/>
  <c r="AE386" i="66"/>
  <c r="AE380" i="66"/>
  <c r="AE367" i="66"/>
  <c r="AE359" i="66"/>
  <c r="AE351" i="66"/>
  <c r="AE339" i="66"/>
  <c r="AE311" i="66"/>
  <c r="AE172" i="66"/>
  <c r="AE164" i="66"/>
  <c r="AE159" i="66"/>
  <c r="AE155" i="66"/>
  <c r="AE151" i="66"/>
  <c r="AE147" i="66"/>
  <c r="AE145" i="66"/>
  <c r="AE133" i="66"/>
  <c r="AE123" i="66"/>
  <c r="AE111" i="66"/>
  <c r="AE107" i="66"/>
  <c r="AE103" i="66"/>
  <c r="AE99" i="66"/>
  <c r="AE95" i="66"/>
  <c r="AE91" i="66"/>
  <c r="AE87" i="66"/>
  <c r="AE84" i="66"/>
  <c r="AE81" i="66"/>
  <c r="AE80" i="66"/>
  <c r="AE76" i="66"/>
  <c r="AE69" i="66"/>
  <c r="AE65" i="66"/>
  <c r="AE62" i="66"/>
  <c r="AE58" i="66"/>
  <c r="AE54" i="66"/>
  <c r="AE50" i="66"/>
  <c r="AE44" i="66"/>
  <c r="AE40" i="66"/>
  <c r="AE36" i="66"/>
  <c r="AE32" i="66"/>
  <c r="AE28" i="66"/>
  <c r="AE445" i="66"/>
  <c r="AE439" i="66"/>
  <c r="AE430" i="66"/>
  <c r="AE426" i="66"/>
  <c r="AE422" i="66"/>
  <c r="AE388" i="66"/>
  <c r="AE384" i="66"/>
  <c r="AE383" i="66"/>
  <c r="AE382" i="66"/>
  <c r="AE378" i="66"/>
  <c r="AE375" i="66"/>
  <c r="AE373" i="66"/>
  <c r="AE369" i="66"/>
  <c r="AE365" i="66"/>
  <c r="AE361" i="66"/>
  <c r="AE357" i="66"/>
  <c r="AE353" i="66"/>
  <c r="AE349" i="66"/>
  <c r="AE345" i="66"/>
  <c r="AE341" i="66"/>
  <c r="AE337" i="66"/>
  <c r="AE333" i="66"/>
  <c r="AE329" i="66"/>
  <c r="AE325" i="66"/>
  <c r="AE321" i="66"/>
  <c r="AE317" i="66"/>
  <c r="AE313" i="66"/>
  <c r="AE309" i="66"/>
  <c r="AE306" i="66"/>
  <c r="AE302" i="66"/>
  <c r="AE298" i="66"/>
  <c r="AE294" i="66"/>
  <c r="AE290" i="66"/>
  <c r="AE277" i="66"/>
  <c r="AE276" i="66"/>
  <c r="AE272" i="66"/>
  <c r="AE266" i="66"/>
  <c r="AE262" i="66"/>
  <c r="AE258" i="66"/>
  <c r="AE254" i="66"/>
  <c r="AE250" i="66"/>
  <c r="AE246" i="66"/>
  <c r="AE242" i="66"/>
  <c r="AE238" i="66"/>
  <c r="AE234" i="66"/>
  <c r="AE230" i="66"/>
  <c r="AE226" i="66"/>
  <c r="AE222" i="66"/>
  <c r="AE220" i="66"/>
  <c r="AE215" i="66"/>
  <c r="AE211" i="66"/>
  <c r="AE202" i="66"/>
  <c r="AE198" i="66"/>
  <c r="AE197" i="66"/>
  <c r="AE194" i="66"/>
  <c r="AE187" i="66"/>
  <c r="Q434" i="45"/>
  <c r="R432" i="45"/>
  <c r="Q433" i="45"/>
  <c r="Q430" i="36"/>
  <c r="Q206" i="36"/>
  <c r="R208" i="45" l="1"/>
  <c r="T208" i="45"/>
  <c r="S208" i="45"/>
  <c r="S432" i="45"/>
  <c r="U432" i="45" s="1"/>
  <c r="N519" i="55"/>
  <c r="AE391" i="66"/>
  <c r="N520" i="55"/>
  <c r="AE392" i="66"/>
  <c r="Q390" i="36"/>
  <c r="Q391" i="36"/>
  <c r="Q392" i="45"/>
  <c r="Q393" i="45"/>
  <c r="R434" i="45"/>
  <c r="S434" i="45"/>
  <c r="T434" i="45"/>
  <c r="S433" i="45"/>
  <c r="R433" i="45"/>
  <c r="T433" i="45"/>
  <c r="S430" i="36"/>
  <c r="O430" i="36" s="1"/>
  <c r="P430" i="36" s="1"/>
  <c r="S206" i="36"/>
  <c r="O206" i="36" s="1"/>
  <c r="P206" i="36" s="1"/>
  <c r="U208" i="45" l="1"/>
  <c r="S390" i="36"/>
  <c r="O390" i="36" s="1"/>
  <c r="P390" i="36" s="1"/>
  <c r="S391" i="36"/>
  <c r="O391" i="36" s="1"/>
  <c r="P391" i="36" s="1"/>
  <c r="R393" i="45"/>
  <c r="S393" i="45"/>
  <c r="T393" i="45"/>
  <c r="R392" i="45"/>
  <c r="T392" i="45"/>
  <c r="S392" i="45"/>
  <c r="U433" i="45"/>
  <c r="U434" i="45"/>
  <c r="AE183" i="60"/>
  <c r="K183" i="60" s="1"/>
  <c r="AD183" i="60"/>
  <c r="AC183" i="60"/>
  <c r="AB183" i="60"/>
  <c r="AA183" i="60"/>
  <c r="Z183" i="60"/>
  <c r="AE180" i="60"/>
  <c r="K180" i="60" s="1"/>
  <c r="AD180" i="60"/>
  <c r="AC180" i="60"/>
  <c r="AB180" i="60"/>
  <c r="AA180" i="60"/>
  <c r="Z180" i="60"/>
  <c r="H183" i="60"/>
  <c r="G183" i="60"/>
  <c r="H180" i="60"/>
  <c r="G180" i="60"/>
  <c r="H23" i="60"/>
  <c r="E183" i="60"/>
  <c r="D183" i="60"/>
  <c r="E180" i="60"/>
  <c r="D180" i="60"/>
  <c r="U392" i="45" l="1"/>
  <c r="U393" i="45"/>
  <c r="AE459" i="60"/>
  <c r="AE185" i="60" s="1"/>
  <c r="AD459" i="60"/>
  <c r="AD185" i="60" s="1"/>
  <c r="AC459" i="60"/>
  <c r="AC185" i="60" s="1"/>
  <c r="AB459" i="60"/>
  <c r="AB185" i="60" s="1"/>
  <c r="AA459" i="60"/>
  <c r="AA185" i="60" s="1"/>
  <c r="Z459" i="60"/>
  <c r="Z185" i="60" s="1"/>
  <c r="AE184" i="60"/>
  <c r="AD184" i="60"/>
  <c r="AC184" i="60"/>
  <c r="AB184" i="60"/>
  <c r="AA184" i="60"/>
  <c r="Z184" i="60"/>
  <c r="AF183" i="60"/>
  <c r="AF184" i="60" s="1"/>
  <c r="AE181" i="60"/>
  <c r="AD181" i="60"/>
  <c r="AC181" i="60"/>
  <c r="AB181" i="60"/>
  <c r="AA181" i="60"/>
  <c r="Z181" i="60"/>
  <c r="AF180" i="60"/>
  <c r="AF181" i="60" s="1"/>
  <c r="AE178" i="60"/>
  <c r="AD178" i="60"/>
  <c r="AC178" i="60"/>
  <c r="AB178" i="60"/>
  <c r="AA178" i="60"/>
  <c r="Z178" i="60"/>
  <c r="I177" i="60"/>
  <c r="J177" i="60" s="1"/>
  <c r="I176" i="60"/>
  <c r="J176" i="60" s="1"/>
  <c r="I175" i="60"/>
  <c r="J175" i="60" s="1"/>
  <c r="I174" i="60"/>
  <c r="J174" i="60" s="1"/>
  <c r="I172" i="60"/>
  <c r="J172" i="60" s="1"/>
  <c r="I171" i="60"/>
  <c r="J171" i="60" s="1"/>
  <c r="I170" i="60"/>
  <c r="J170" i="60" s="1"/>
  <c r="I169" i="60"/>
  <c r="J169" i="60" s="1"/>
  <c r="I168" i="60"/>
  <c r="J168" i="60" s="1"/>
  <c r="I167" i="60"/>
  <c r="J167" i="60" s="1"/>
  <c r="I166" i="60"/>
  <c r="J166" i="60" s="1"/>
  <c r="I165" i="60"/>
  <c r="J165" i="60" s="1"/>
  <c r="I163" i="60"/>
  <c r="J163" i="60" s="1"/>
  <c r="I162" i="60"/>
  <c r="J162" i="60" s="1"/>
  <c r="I161" i="60"/>
  <c r="J161" i="60" s="1"/>
  <c r="I160" i="60"/>
  <c r="J160" i="60" s="1"/>
  <c r="I159" i="60"/>
  <c r="J159" i="60" s="1"/>
  <c r="I158" i="60"/>
  <c r="J158" i="60" s="1"/>
  <c r="I157" i="60"/>
  <c r="J157" i="60" s="1"/>
  <c r="I156" i="60"/>
  <c r="J156" i="60" s="1"/>
  <c r="I155" i="60"/>
  <c r="J155" i="60" s="1"/>
  <c r="I154" i="60"/>
  <c r="J154" i="60" s="1"/>
  <c r="I153" i="60"/>
  <c r="J153" i="60" s="1"/>
  <c r="I152" i="60"/>
  <c r="J152" i="60" s="1"/>
  <c r="I151" i="60"/>
  <c r="J151" i="60" s="1"/>
  <c r="I150" i="60"/>
  <c r="J150" i="60" s="1"/>
  <c r="I149" i="60"/>
  <c r="J149" i="60" s="1"/>
  <c r="I148" i="60"/>
  <c r="J148" i="60" s="1"/>
  <c r="I147" i="60"/>
  <c r="J147" i="60" s="1"/>
  <c r="I146" i="60"/>
  <c r="J146" i="60" s="1"/>
  <c r="I145" i="60"/>
  <c r="J145" i="60" s="1"/>
  <c r="I144" i="60"/>
  <c r="J144" i="60" s="1"/>
  <c r="I143" i="60"/>
  <c r="J143" i="60" s="1"/>
  <c r="I135" i="60"/>
  <c r="J135" i="60" s="1"/>
  <c r="I134" i="60"/>
  <c r="J134" i="60" s="1"/>
  <c r="I133" i="60"/>
  <c r="J133" i="60" s="1"/>
  <c r="I132" i="60"/>
  <c r="J132" i="60" s="1"/>
  <c r="I131" i="60"/>
  <c r="J131" i="60" s="1"/>
  <c r="I130" i="60"/>
  <c r="J130" i="60" s="1"/>
  <c r="I129" i="60"/>
  <c r="J129" i="60" s="1"/>
  <c r="I128" i="60"/>
  <c r="J128" i="60" s="1"/>
  <c r="I127" i="60"/>
  <c r="J127" i="60" s="1"/>
  <c r="I126" i="60"/>
  <c r="J126" i="60" s="1"/>
  <c r="I125" i="60"/>
  <c r="J125" i="60" s="1"/>
  <c r="I119" i="60"/>
  <c r="J119" i="60" s="1"/>
  <c r="I118" i="60"/>
  <c r="J118" i="60" s="1"/>
  <c r="I117" i="60"/>
  <c r="J117" i="60" s="1"/>
  <c r="I116" i="60"/>
  <c r="J116" i="60" s="1"/>
  <c r="I115" i="60"/>
  <c r="J115" i="60" s="1"/>
  <c r="I114" i="60"/>
  <c r="J114" i="60" s="1"/>
  <c r="I113" i="60"/>
  <c r="J113" i="60" s="1"/>
  <c r="I112" i="60"/>
  <c r="J112" i="60" s="1"/>
  <c r="I111" i="60"/>
  <c r="J111" i="60" s="1"/>
  <c r="I110" i="60"/>
  <c r="J110" i="60" s="1"/>
  <c r="I109" i="60"/>
  <c r="J109" i="60" s="1"/>
  <c r="I108" i="60"/>
  <c r="J108" i="60" s="1"/>
  <c r="I107" i="60"/>
  <c r="J107" i="60" s="1"/>
  <c r="I106" i="60"/>
  <c r="J106" i="60" s="1"/>
  <c r="I105" i="60"/>
  <c r="J105" i="60" s="1"/>
  <c r="I104" i="60"/>
  <c r="J104" i="60" s="1"/>
  <c r="I103" i="60"/>
  <c r="J103" i="60" s="1"/>
  <c r="I102" i="60"/>
  <c r="J102" i="60" s="1"/>
  <c r="I101" i="60"/>
  <c r="J101" i="60" s="1"/>
  <c r="I100" i="60"/>
  <c r="J100" i="60" s="1"/>
  <c r="I99" i="60"/>
  <c r="J99" i="60" s="1"/>
  <c r="I98" i="60"/>
  <c r="J98" i="60" s="1"/>
  <c r="I97" i="60"/>
  <c r="J97" i="60" s="1"/>
  <c r="I96" i="60"/>
  <c r="J96" i="60" s="1"/>
  <c r="I95" i="60"/>
  <c r="J95" i="60" s="1"/>
  <c r="I94" i="60"/>
  <c r="J94" i="60" s="1"/>
  <c r="I93" i="60"/>
  <c r="J93" i="60" s="1"/>
  <c r="I92" i="60"/>
  <c r="J92" i="60" s="1"/>
  <c r="I91" i="60"/>
  <c r="J91" i="60" s="1"/>
  <c r="I90" i="60"/>
  <c r="J90" i="60" s="1"/>
  <c r="I89" i="60"/>
  <c r="J89" i="60" s="1"/>
  <c r="I88" i="60"/>
  <c r="J88" i="60" s="1"/>
  <c r="I87" i="60"/>
  <c r="J87" i="60" s="1"/>
  <c r="I86" i="60"/>
  <c r="J86" i="60" s="1"/>
  <c r="I85" i="60"/>
  <c r="J85" i="60" s="1"/>
  <c r="I84" i="60"/>
  <c r="J84" i="60" s="1"/>
  <c r="I83" i="60"/>
  <c r="J83" i="60" s="1"/>
  <c r="I82" i="60"/>
  <c r="J82" i="60" s="1"/>
  <c r="I81" i="60"/>
  <c r="J81" i="60" s="1"/>
  <c r="I80" i="60"/>
  <c r="J80" i="60" s="1"/>
  <c r="I79" i="60"/>
  <c r="J79" i="60" s="1"/>
  <c r="I78" i="60"/>
  <c r="J78" i="60" s="1"/>
  <c r="I77" i="60"/>
  <c r="J77" i="60" s="1"/>
  <c r="I76" i="60"/>
  <c r="J76" i="60" s="1"/>
  <c r="I75" i="60"/>
  <c r="J75" i="60" s="1"/>
  <c r="I74" i="60"/>
  <c r="J74" i="60" s="1"/>
  <c r="I73" i="60"/>
  <c r="J73" i="60" s="1"/>
  <c r="I72" i="60"/>
  <c r="J72" i="60" s="1"/>
  <c r="I71" i="60"/>
  <c r="J71" i="60" s="1"/>
  <c r="I70" i="60"/>
  <c r="J70" i="60" s="1"/>
  <c r="I69" i="60"/>
  <c r="J69" i="60" s="1"/>
  <c r="I68" i="60"/>
  <c r="J68" i="60" s="1"/>
  <c r="I67" i="60"/>
  <c r="J67" i="60" s="1"/>
  <c r="I66" i="60"/>
  <c r="J66" i="60" s="1"/>
  <c r="I65" i="60"/>
  <c r="J65" i="60" s="1"/>
  <c r="I64" i="60"/>
  <c r="J64" i="60" s="1"/>
  <c r="I63" i="60"/>
  <c r="J63" i="60" s="1"/>
  <c r="I62" i="60"/>
  <c r="J62" i="60" s="1"/>
  <c r="I61" i="60"/>
  <c r="J61" i="60" s="1"/>
  <c r="I60" i="60"/>
  <c r="J60" i="60" s="1"/>
  <c r="I59" i="60"/>
  <c r="J59" i="60" s="1"/>
  <c r="I58" i="60"/>
  <c r="J58" i="60" s="1"/>
  <c r="I57" i="60"/>
  <c r="J57" i="60" s="1"/>
  <c r="I56" i="60"/>
  <c r="J56" i="60" s="1"/>
  <c r="I55" i="60"/>
  <c r="J55" i="60" s="1"/>
  <c r="I54" i="60"/>
  <c r="J54" i="60" s="1"/>
  <c r="I53" i="60"/>
  <c r="J53" i="60" s="1"/>
  <c r="I52" i="60"/>
  <c r="J52" i="60" s="1"/>
  <c r="I51" i="60"/>
  <c r="J51" i="60" s="1"/>
  <c r="I47" i="60"/>
  <c r="J47" i="60" s="1"/>
  <c r="I46" i="60"/>
  <c r="J46" i="60" s="1"/>
  <c r="I45" i="60"/>
  <c r="J45" i="60" s="1"/>
  <c r="I44" i="60"/>
  <c r="J44" i="60" s="1"/>
  <c r="I43" i="60"/>
  <c r="J43" i="60" s="1"/>
  <c r="I42" i="60"/>
  <c r="J42" i="60" s="1"/>
  <c r="I41" i="60"/>
  <c r="J41" i="60" s="1"/>
  <c r="I40" i="60"/>
  <c r="J40" i="60" s="1"/>
  <c r="I39" i="60"/>
  <c r="J39" i="60" s="1"/>
  <c r="I38" i="60"/>
  <c r="J38" i="60" s="1"/>
  <c r="I37" i="60"/>
  <c r="J37" i="60" s="1"/>
  <c r="I36" i="60"/>
  <c r="J36" i="60" s="1"/>
  <c r="I35" i="60"/>
  <c r="J35" i="60" s="1"/>
  <c r="I34" i="60"/>
  <c r="J34" i="60" s="1"/>
  <c r="I33" i="60"/>
  <c r="J33" i="60" s="1"/>
  <c r="I32" i="60"/>
  <c r="J32" i="60" s="1"/>
  <c r="I31" i="60"/>
  <c r="J31" i="60" s="1"/>
  <c r="I30" i="60"/>
  <c r="J30" i="60" s="1"/>
  <c r="I29" i="60"/>
  <c r="J29" i="60" s="1"/>
  <c r="I28" i="60"/>
  <c r="J28" i="60" s="1"/>
  <c r="I27" i="60"/>
  <c r="J27" i="60" s="1"/>
  <c r="I26" i="60"/>
  <c r="J26" i="60" s="1"/>
  <c r="I25" i="60"/>
  <c r="J25" i="60" s="1"/>
  <c r="AF459" i="60" l="1"/>
  <c r="AF185" i="60"/>
  <c r="AF178" i="60"/>
  <c r="O185" i="45"/>
  <c r="O184" i="45" s="1"/>
  <c r="O458" i="45"/>
  <c r="J458" i="45"/>
  <c r="J185" i="45"/>
  <c r="J184" i="45" s="1"/>
  <c r="R247" i="55" l="1"/>
  <c r="R246" i="55" s="1"/>
  <c r="R244" i="55"/>
  <c r="R242" i="55"/>
  <c r="R28" i="55"/>
  <c r="R27" i="55" l="1"/>
  <c r="R26" i="55" s="1"/>
  <c r="C187" i="46" l="1"/>
  <c r="D187" i="46"/>
  <c r="E187" i="46"/>
  <c r="F187" i="46"/>
  <c r="G187" i="46"/>
  <c r="H187" i="46"/>
  <c r="I187" i="46"/>
  <c r="J187" i="46"/>
  <c r="K187" i="46"/>
  <c r="L187" i="46"/>
  <c r="M187" i="46"/>
  <c r="N187" i="46"/>
  <c r="C188" i="46"/>
  <c r="D188" i="46"/>
  <c r="E188" i="46"/>
  <c r="F188" i="46"/>
  <c r="G188" i="46"/>
  <c r="H188" i="46"/>
  <c r="I188" i="46"/>
  <c r="J188" i="46"/>
  <c r="K188" i="46"/>
  <c r="L188" i="46"/>
  <c r="M188" i="46"/>
  <c r="N188" i="46"/>
  <c r="C189" i="46"/>
  <c r="D189" i="46"/>
  <c r="E189" i="46"/>
  <c r="F189" i="46"/>
  <c r="G189" i="46"/>
  <c r="H189" i="46"/>
  <c r="I189" i="46"/>
  <c r="J189" i="46"/>
  <c r="K189" i="46"/>
  <c r="L189" i="46"/>
  <c r="M189" i="46"/>
  <c r="N189" i="46"/>
  <c r="C190" i="46"/>
  <c r="D190" i="46"/>
  <c r="E190" i="46"/>
  <c r="F190" i="46"/>
  <c r="G190" i="46"/>
  <c r="H190" i="46"/>
  <c r="I190" i="46"/>
  <c r="J190" i="46"/>
  <c r="K190" i="46"/>
  <c r="L190" i="46"/>
  <c r="M190" i="46"/>
  <c r="N190" i="46"/>
  <c r="C191" i="46"/>
  <c r="D191" i="46"/>
  <c r="E191" i="46"/>
  <c r="F191" i="46"/>
  <c r="G191" i="46"/>
  <c r="H191" i="46"/>
  <c r="I191" i="46"/>
  <c r="J191" i="46"/>
  <c r="K191" i="46"/>
  <c r="L191" i="46"/>
  <c r="M191" i="46"/>
  <c r="N191" i="46"/>
  <c r="C192" i="46"/>
  <c r="D192" i="46"/>
  <c r="E192" i="46"/>
  <c r="F192" i="46"/>
  <c r="G192" i="46"/>
  <c r="H192" i="46"/>
  <c r="I192" i="46"/>
  <c r="J192" i="46"/>
  <c r="K192" i="46"/>
  <c r="L192" i="46"/>
  <c r="M192" i="46"/>
  <c r="N192" i="46"/>
  <c r="C193" i="46"/>
  <c r="D193" i="46"/>
  <c r="E193" i="46"/>
  <c r="F193" i="46"/>
  <c r="G193" i="46"/>
  <c r="H193" i="46"/>
  <c r="I193" i="46"/>
  <c r="J193" i="46"/>
  <c r="K193" i="46"/>
  <c r="L193" i="46"/>
  <c r="M193" i="46"/>
  <c r="N193" i="46"/>
  <c r="C194" i="46"/>
  <c r="D194" i="46"/>
  <c r="E194" i="46"/>
  <c r="F194" i="46"/>
  <c r="G194" i="46"/>
  <c r="H194" i="46"/>
  <c r="I194" i="46"/>
  <c r="J194" i="46"/>
  <c r="K194" i="46"/>
  <c r="L194" i="46"/>
  <c r="M194" i="46"/>
  <c r="N194" i="46"/>
  <c r="C195" i="46"/>
  <c r="D195" i="46"/>
  <c r="E195" i="46"/>
  <c r="F195" i="46"/>
  <c r="G195" i="46"/>
  <c r="H195" i="46"/>
  <c r="I195" i="46"/>
  <c r="J195" i="46"/>
  <c r="K195" i="46"/>
  <c r="L195" i="46"/>
  <c r="M195" i="46"/>
  <c r="N195" i="46"/>
  <c r="C196" i="46"/>
  <c r="D196" i="46"/>
  <c r="E196" i="46"/>
  <c r="F196" i="46"/>
  <c r="G196" i="46"/>
  <c r="H196" i="46"/>
  <c r="I196" i="46"/>
  <c r="J196" i="46"/>
  <c r="K196" i="46"/>
  <c r="L196" i="46"/>
  <c r="M196" i="46"/>
  <c r="N196" i="46"/>
  <c r="C197" i="46"/>
  <c r="D197" i="46"/>
  <c r="E197" i="46"/>
  <c r="F197" i="46"/>
  <c r="G197" i="46"/>
  <c r="H197" i="46"/>
  <c r="I197" i="46"/>
  <c r="J197" i="46"/>
  <c r="K197" i="46"/>
  <c r="L197" i="46"/>
  <c r="M197" i="46"/>
  <c r="N197" i="46"/>
  <c r="C198" i="46"/>
  <c r="D198" i="46"/>
  <c r="E198" i="46"/>
  <c r="F198" i="46"/>
  <c r="G198" i="46"/>
  <c r="H198" i="46"/>
  <c r="I198" i="46"/>
  <c r="J198" i="46"/>
  <c r="K198" i="46"/>
  <c r="L198" i="46"/>
  <c r="M198" i="46"/>
  <c r="N198" i="46"/>
  <c r="C199" i="46"/>
  <c r="D199" i="46"/>
  <c r="E199" i="46"/>
  <c r="F199" i="46"/>
  <c r="G199" i="46"/>
  <c r="H199" i="46"/>
  <c r="I199" i="46"/>
  <c r="J199" i="46"/>
  <c r="K199" i="46"/>
  <c r="L199" i="46"/>
  <c r="M199" i="46"/>
  <c r="N199" i="46"/>
  <c r="C200" i="46"/>
  <c r="D200" i="46"/>
  <c r="E200" i="46"/>
  <c r="F200" i="46"/>
  <c r="G200" i="46"/>
  <c r="H200" i="46"/>
  <c r="I200" i="46"/>
  <c r="J200" i="46"/>
  <c r="K200" i="46"/>
  <c r="L200" i="46"/>
  <c r="M200" i="46"/>
  <c r="N200" i="46"/>
  <c r="C201" i="46"/>
  <c r="D201" i="46"/>
  <c r="E201" i="46"/>
  <c r="F201" i="46"/>
  <c r="G201" i="46"/>
  <c r="H201" i="46"/>
  <c r="I201" i="46"/>
  <c r="J201" i="46"/>
  <c r="K201" i="46"/>
  <c r="L201" i="46"/>
  <c r="M201" i="46"/>
  <c r="N201" i="46"/>
  <c r="C202" i="46"/>
  <c r="D202" i="46"/>
  <c r="E202" i="46"/>
  <c r="F202" i="46"/>
  <c r="G202" i="46"/>
  <c r="H202" i="46"/>
  <c r="I202" i="46"/>
  <c r="J202" i="46"/>
  <c r="K202" i="46"/>
  <c r="L202" i="46"/>
  <c r="M202" i="46"/>
  <c r="N202" i="46"/>
  <c r="C203" i="46"/>
  <c r="D203" i="46"/>
  <c r="E203" i="46"/>
  <c r="F203" i="46"/>
  <c r="G203" i="46"/>
  <c r="H203" i="46"/>
  <c r="I203" i="46"/>
  <c r="J203" i="46"/>
  <c r="K203" i="46"/>
  <c r="L203" i="46"/>
  <c r="M203" i="46"/>
  <c r="N203" i="46"/>
  <c r="C204" i="46"/>
  <c r="D204" i="46"/>
  <c r="E204" i="46"/>
  <c r="F204" i="46"/>
  <c r="G204" i="46"/>
  <c r="H204" i="46"/>
  <c r="I204" i="46"/>
  <c r="J204" i="46"/>
  <c r="K204" i="46"/>
  <c r="L204" i="46"/>
  <c r="M204" i="46"/>
  <c r="N204" i="46"/>
  <c r="C205" i="46"/>
  <c r="D205" i="46"/>
  <c r="E205" i="46"/>
  <c r="F205" i="46"/>
  <c r="G205" i="46"/>
  <c r="H205" i="46"/>
  <c r="I205" i="46"/>
  <c r="J205" i="46"/>
  <c r="K205" i="46"/>
  <c r="L205" i="46"/>
  <c r="M205" i="46"/>
  <c r="N205" i="46"/>
  <c r="C206" i="46"/>
  <c r="D206" i="46"/>
  <c r="E206" i="46"/>
  <c r="F206" i="46"/>
  <c r="G206" i="46"/>
  <c r="H206" i="46"/>
  <c r="I206" i="46"/>
  <c r="J206" i="46"/>
  <c r="K206" i="46"/>
  <c r="L206" i="46"/>
  <c r="M206" i="46"/>
  <c r="N206" i="46"/>
  <c r="C208" i="46"/>
  <c r="D208" i="46"/>
  <c r="E208" i="46"/>
  <c r="F208" i="46"/>
  <c r="G208" i="46"/>
  <c r="H208" i="46"/>
  <c r="I208" i="46"/>
  <c r="J208" i="46"/>
  <c r="K208" i="46"/>
  <c r="L208" i="46"/>
  <c r="M208" i="46"/>
  <c r="N208" i="46"/>
  <c r="C209" i="46"/>
  <c r="D209" i="46"/>
  <c r="E209" i="46"/>
  <c r="F209" i="46"/>
  <c r="G209" i="46"/>
  <c r="H209" i="46"/>
  <c r="I209" i="46"/>
  <c r="J209" i="46"/>
  <c r="K209" i="46"/>
  <c r="L209" i="46"/>
  <c r="M209" i="46"/>
  <c r="N209" i="46"/>
  <c r="C210" i="46"/>
  <c r="D210" i="46"/>
  <c r="E210" i="46"/>
  <c r="F210" i="46"/>
  <c r="G210" i="46"/>
  <c r="H210" i="46"/>
  <c r="I210" i="46"/>
  <c r="J210" i="46"/>
  <c r="K210" i="46"/>
  <c r="L210" i="46"/>
  <c r="M210" i="46"/>
  <c r="N210" i="46"/>
  <c r="C211" i="46"/>
  <c r="D211" i="46"/>
  <c r="E211" i="46"/>
  <c r="F211" i="46"/>
  <c r="G211" i="46"/>
  <c r="H211" i="46"/>
  <c r="I211" i="46"/>
  <c r="J211" i="46"/>
  <c r="K211" i="46"/>
  <c r="L211" i="46"/>
  <c r="M211" i="46"/>
  <c r="N211" i="46"/>
  <c r="C212" i="46"/>
  <c r="D212" i="46"/>
  <c r="E212" i="46"/>
  <c r="F212" i="46"/>
  <c r="G212" i="46"/>
  <c r="H212" i="46"/>
  <c r="I212" i="46"/>
  <c r="J212" i="46"/>
  <c r="K212" i="46"/>
  <c r="L212" i="46"/>
  <c r="M212" i="46"/>
  <c r="N212" i="46"/>
  <c r="C213" i="46"/>
  <c r="D213" i="46"/>
  <c r="E213" i="46"/>
  <c r="F213" i="46"/>
  <c r="G213" i="46"/>
  <c r="H213" i="46"/>
  <c r="I213" i="46"/>
  <c r="J213" i="46"/>
  <c r="K213" i="46"/>
  <c r="L213" i="46"/>
  <c r="M213" i="46"/>
  <c r="N213" i="46"/>
  <c r="C214" i="46"/>
  <c r="D214" i="46"/>
  <c r="E214" i="46"/>
  <c r="F214" i="46"/>
  <c r="G214" i="46"/>
  <c r="H214" i="46"/>
  <c r="I214" i="46"/>
  <c r="J214" i="46"/>
  <c r="K214" i="46"/>
  <c r="L214" i="46"/>
  <c r="M214" i="46"/>
  <c r="N214" i="46"/>
  <c r="C215" i="46"/>
  <c r="D215" i="46"/>
  <c r="E215" i="46"/>
  <c r="F215" i="46"/>
  <c r="G215" i="46"/>
  <c r="H215" i="46"/>
  <c r="I215" i="46"/>
  <c r="J215" i="46"/>
  <c r="K215" i="46"/>
  <c r="L215" i="46"/>
  <c r="M215" i="46"/>
  <c r="N215" i="46"/>
  <c r="C216" i="46"/>
  <c r="D216" i="46"/>
  <c r="E216" i="46"/>
  <c r="F216" i="46"/>
  <c r="G216" i="46"/>
  <c r="H216" i="46"/>
  <c r="I216" i="46"/>
  <c r="J216" i="46"/>
  <c r="K216" i="46"/>
  <c r="L216" i="46"/>
  <c r="M216" i="46"/>
  <c r="N216" i="46"/>
  <c r="C217" i="46"/>
  <c r="D217" i="46"/>
  <c r="E217" i="46"/>
  <c r="F217" i="46"/>
  <c r="G217" i="46"/>
  <c r="H217" i="46"/>
  <c r="I217" i="46"/>
  <c r="J217" i="46"/>
  <c r="K217" i="46"/>
  <c r="L217" i="46"/>
  <c r="M217" i="46"/>
  <c r="N217" i="46"/>
  <c r="C219" i="46"/>
  <c r="D219" i="46"/>
  <c r="E219" i="46"/>
  <c r="F219" i="46"/>
  <c r="G219" i="46"/>
  <c r="H219" i="46"/>
  <c r="I219" i="46"/>
  <c r="J219" i="46"/>
  <c r="K219" i="46"/>
  <c r="L219" i="46"/>
  <c r="M219" i="46"/>
  <c r="N219" i="46"/>
  <c r="C220" i="46"/>
  <c r="D220" i="46"/>
  <c r="E220" i="46"/>
  <c r="F220" i="46"/>
  <c r="G220" i="46"/>
  <c r="H220" i="46"/>
  <c r="I220" i="46"/>
  <c r="J220" i="46"/>
  <c r="K220" i="46"/>
  <c r="L220" i="46"/>
  <c r="M220" i="46"/>
  <c r="N220" i="46"/>
  <c r="C221" i="46"/>
  <c r="D221" i="46"/>
  <c r="E221" i="46"/>
  <c r="F221" i="46"/>
  <c r="G221" i="46"/>
  <c r="H221" i="46"/>
  <c r="I221" i="46"/>
  <c r="J221" i="46"/>
  <c r="K221" i="46"/>
  <c r="L221" i="46"/>
  <c r="M221" i="46"/>
  <c r="N221" i="46"/>
  <c r="C222" i="46"/>
  <c r="D222" i="46"/>
  <c r="E222" i="46"/>
  <c r="F222" i="46"/>
  <c r="G222" i="46"/>
  <c r="H222" i="46"/>
  <c r="I222" i="46"/>
  <c r="J222" i="46"/>
  <c r="K222" i="46"/>
  <c r="L222" i="46"/>
  <c r="M222" i="46"/>
  <c r="N222" i="46"/>
  <c r="C223" i="46"/>
  <c r="D223" i="46"/>
  <c r="E223" i="46"/>
  <c r="F223" i="46"/>
  <c r="G223" i="46"/>
  <c r="H223" i="46"/>
  <c r="I223" i="46"/>
  <c r="J223" i="46"/>
  <c r="K223" i="46"/>
  <c r="L223" i="46"/>
  <c r="M223" i="46"/>
  <c r="N223" i="46"/>
  <c r="C224" i="46"/>
  <c r="D224" i="46"/>
  <c r="E224" i="46"/>
  <c r="F224" i="46"/>
  <c r="G224" i="46"/>
  <c r="H224" i="46"/>
  <c r="I224" i="46"/>
  <c r="J224" i="46"/>
  <c r="K224" i="46"/>
  <c r="L224" i="46"/>
  <c r="M224" i="46"/>
  <c r="N224" i="46"/>
  <c r="C225" i="46"/>
  <c r="D225" i="46"/>
  <c r="E225" i="46"/>
  <c r="F225" i="46"/>
  <c r="G225" i="46"/>
  <c r="H225" i="46"/>
  <c r="I225" i="46"/>
  <c r="J225" i="46"/>
  <c r="K225" i="46"/>
  <c r="L225" i="46"/>
  <c r="M225" i="46"/>
  <c r="N225" i="46"/>
  <c r="C226" i="46"/>
  <c r="D226" i="46"/>
  <c r="E226" i="46"/>
  <c r="F226" i="46"/>
  <c r="G226" i="46"/>
  <c r="H226" i="46"/>
  <c r="I226" i="46"/>
  <c r="J226" i="46"/>
  <c r="K226" i="46"/>
  <c r="L226" i="46"/>
  <c r="M226" i="46"/>
  <c r="N226" i="46"/>
  <c r="C227" i="46"/>
  <c r="D227" i="46"/>
  <c r="E227" i="46"/>
  <c r="F227" i="46"/>
  <c r="G227" i="46"/>
  <c r="H227" i="46"/>
  <c r="I227" i="46"/>
  <c r="J227" i="46"/>
  <c r="K227" i="46"/>
  <c r="L227" i="46"/>
  <c r="M227" i="46"/>
  <c r="N227" i="46"/>
  <c r="C228" i="46"/>
  <c r="D228" i="46"/>
  <c r="E228" i="46"/>
  <c r="F228" i="46"/>
  <c r="G228" i="46"/>
  <c r="H228" i="46"/>
  <c r="I228" i="46"/>
  <c r="J228" i="46"/>
  <c r="K228" i="46"/>
  <c r="L228" i="46"/>
  <c r="M228" i="46"/>
  <c r="N228" i="46"/>
  <c r="C229" i="46"/>
  <c r="D229" i="46"/>
  <c r="E229" i="46"/>
  <c r="F229" i="46"/>
  <c r="G229" i="46"/>
  <c r="H229" i="46"/>
  <c r="I229" i="46"/>
  <c r="J229" i="46"/>
  <c r="K229" i="46"/>
  <c r="L229" i="46"/>
  <c r="M229" i="46"/>
  <c r="N229" i="46"/>
  <c r="C230" i="46"/>
  <c r="D230" i="46"/>
  <c r="E230" i="46"/>
  <c r="F230" i="46"/>
  <c r="G230" i="46"/>
  <c r="H230" i="46"/>
  <c r="I230" i="46"/>
  <c r="J230" i="46"/>
  <c r="K230" i="46"/>
  <c r="L230" i="46"/>
  <c r="M230" i="46"/>
  <c r="N230" i="46"/>
  <c r="C231" i="46"/>
  <c r="D231" i="46"/>
  <c r="E231" i="46"/>
  <c r="F231" i="46"/>
  <c r="G231" i="46"/>
  <c r="H231" i="46"/>
  <c r="I231" i="46"/>
  <c r="J231" i="46"/>
  <c r="K231" i="46"/>
  <c r="L231" i="46"/>
  <c r="M231" i="46"/>
  <c r="N231" i="46"/>
  <c r="C232" i="46"/>
  <c r="D232" i="46"/>
  <c r="E232" i="46"/>
  <c r="F232" i="46"/>
  <c r="G232" i="46"/>
  <c r="H232" i="46"/>
  <c r="I232" i="46"/>
  <c r="J232" i="46"/>
  <c r="K232" i="46"/>
  <c r="L232" i="46"/>
  <c r="M232" i="46"/>
  <c r="N232" i="46"/>
  <c r="C233" i="46"/>
  <c r="D233" i="46"/>
  <c r="E233" i="46"/>
  <c r="F233" i="46"/>
  <c r="G233" i="46"/>
  <c r="H233" i="46"/>
  <c r="I233" i="46"/>
  <c r="J233" i="46"/>
  <c r="K233" i="46"/>
  <c r="L233" i="46"/>
  <c r="M233" i="46"/>
  <c r="N233" i="46"/>
  <c r="C234" i="46"/>
  <c r="D234" i="46"/>
  <c r="E234" i="46"/>
  <c r="F234" i="46"/>
  <c r="G234" i="46"/>
  <c r="H234" i="46"/>
  <c r="I234" i="46"/>
  <c r="J234" i="46"/>
  <c r="K234" i="46"/>
  <c r="L234" i="46"/>
  <c r="M234" i="46"/>
  <c r="N234" i="46"/>
  <c r="C235" i="46"/>
  <c r="D235" i="46"/>
  <c r="E235" i="46"/>
  <c r="F235" i="46"/>
  <c r="G235" i="46"/>
  <c r="H235" i="46"/>
  <c r="I235" i="46"/>
  <c r="J235" i="46"/>
  <c r="K235" i="46"/>
  <c r="L235" i="46"/>
  <c r="M235" i="46"/>
  <c r="N235" i="46"/>
  <c r="C236" i="46"/>
  <c r="D236" i="46"/>
  <c r="E236" i="46"/>
  <c r="F236" i="46"/>
  <c r="G236" i="46"/>
  <c r="H236" i="46"/>
  <c r="I236" i="46"/>
  <c r="J236" i="46"/>
  <c r="K236" i="46"/>
  <c r="L236" i="46"/>
  <c r="M236" i="46"/>
  <c r="N236" i="46"/>
  <c r="C237" i="46"/>
  <c r="D237" i="46"/>
  <c r="E237" i="46"/>
  <c r="F237" i="46"/>
  <c r="G237" i="46"/>
  <c r="H237" i="46"/>
  <c r="I237" i="46"/>
  <c r="J237" i="46"/>
  <c r="K237" i="46"/>
  <c r="L237" i="46"/>
  <c r="M237" i="46"/>
  <c r="N237" i="46"/>
  <c r="C238" i="46"/>
  <c r="D238" i="46"/>
  <c r="E238" i="46"/>
  <c r="F238" i="46"/>
  <c r="G238" i="46"/>
  <c r="H238" i="46"/>
  <c r="I238" i="46"/>
  <c r="J238" i="46"/>
  <c r="K238" i="46"/>
  <c r="L238" i="46"/>
  <c r="M238" i="46"/>
  <c r="N238" i="46"/>
  <c r="C239" i="46"/>
  <c r="D239" i="46"/>
  <c r="E239" i="46"/>
  <c r="F239" i="46"/>
  <c r="G239" i="46"/>
  <c r="H239" i="46"/>
  <c r="I239" i="46"/>
  <c r="J239" i="46"/>
  <c r="K239" i="46"/>
  <c r="L239" i="46"/>
  <c r="M239" i="46"/>
  <c r="N239" i="46"/>
  <c r="C240" i="46"/>
  <c r="D240" i="46"/>
  <c r="E240" i="46"/>
  <c r="F240" i="46"/>
  <c r="G240" i="46"/>
  <c r="H240" i="46"/>
  <c r="I240" i="46"/>
  <c r="J240" i="46"/>
  <c r="K240" i="46"/>
  <c r="L240" i="46"/>
  <c r="M240" i="46"/>
  <c r="N240" i="46"/>
  <c r="C241" i="46"/>
  <c r="D241" i="46"/>
  <c r="E241" i="46"/>
  <c r="F241" i="46"/>
  <c r="G241" i="46"/>
  <c r="H241" i="46"/>
  <c r="I241" i="46"/>
  <c r="J241" i="46"/>
  <c r="K241" i="46"/>
  <c r="L241" i="46"/>
  <c r="M241" i="46"/>
  <c r="N241" i="46"/>
  <c r="C242" i="46"/>
  <c r="D242" i="46"/>
  <c r="E242" i="46"/>
  <c r="F242" i="46"/>
  <c r="G242" i="46"/>
  <c r="H242" i="46"/>
  <c r="I242" i="46"/>
  <c r="J242" i="46"/>
  <c r="K242" i="46"/>
  <c r="L242" i="46"/>
  <c r="M242" i="46"/>
  <c r="N242" i="46"/>
  <c r="C243" i="46"/>
  <c r="D243" i="46"/>
  <c r="E243" i="46"/>
  <c r="F243" i="46"/>
  <c r="G243" i="46"/>
  <c r="H243" i="46"/>
  <c r="I243" i="46"/>
  <c r="J243" i="46"/>
  <c r="K243" i="46"/>
  <c r="L243" i="46"/>
  <c r="M243" i="46"/>
  <c r="N243" i="46"/>
  <c r="C244" i="46"/>
  <c r="D244" i="46"/>
  <c r="E244" i="46"/>
  <c r="F244" i="46"/>
  <c r="G244" i="46"/>
  <c r="H244" i="46"/>
  <c r="I244" i="46"/>
  <c r="J244" i="46"/>
  <c r="K244" i="46"/>
  <c r="L244" i="46"/>
  <c r="M244" i="46"/>
  <c r="N244" i="46"/>
  <c r="C245" i="46"/>
  <c r="D245" i="46"/>
  <c r="E245" i="46"/>
  <c r="F245" i="46"/>
  <c r="G245" i="46"/>
  <c r="H245" i="46"/>
  <c r="I245" i="46"/>
  <c r="J245" i="46"/>
  <c r="K245" i="46"/>
  <c r="L245" i="46"/>
  <c r="M245" i="46"/>
  <c r="N245" i="46"/>
  <c r="C246" i="46"/>
  <c r="D246" i="46"/>
  <c r="E246" i="46"/>
  <c r="F246" i="46"/>
  <c r="G246" i="46"/>
  <c r="H246" i="46"/>
  <c r="I246" i="46"/>
  <c r="J246" i="46"/>
  <c r="K246" i="46"/>
  <c r="L246" i="46"/>
  <c r="M246" i="46"/>
  <c r="N246" i="46"/>
  <c r="C247" i="46"/>
  <c r="D247" i="46"/>
  <c r="E247" i="46"/>
  <c r="F247" i="46"/>
  <c r="G247" i="46"/>
  <c r="H247" i="46"/>
  <c r="I247" i="46"/>
  <c r="J247" i="46"/>
  <c r="K247" i="46"/>
  <c r="L247" i="46"/>
  <c r="M247" i="46"/>
  <c r="N247" i="46"/>
  <c r="C248" i="46"/>
  <c r="D248" i="46"/>
  <c r="E248" i="46"/>
  <c r="F248" i="46"/>
  <c r="G248" i="46"/>
  <c r="H248" i="46"/>
  <c r="I248" i="46"/>
  <c r="J248" i="46"/>
  <c r="K248" i="46"/>
  <c r="L248" i="46"/>
  <c r="M248" i="46"/>
  <c r="N248" i="46"/>
  <c r="C249" i="46"/>
  <c r="D249" i="46"/>
  <c r="E249" i="46"/>
  <c r="F249" i="46"/>
  <c r="G249" i="46"/>
  <c r="H249" i="46"/>
  <c r="I249" i="46"/>
  <c r="J249" i="46"/>
  <c r="K249" i="46"/>
  <c r="L249" i="46"/>
  <c r="M249" i="46"/>
  <c r="N249" i="46"/>
  <c r="C250" i="46"/>
  <c r="D250" i="46"/>
  <c r="E250" i="46"/>
  <c r="F250" i="46"/>
  <c r="G250" i="46"/>
  <c r="H250" i="46"/>
  <c r="I250" i="46"/>
  <c r="J250" i="46"/>
  <c r="K250" i="46"/>
  <c r="L250" i="46"/>
  <c r="M250" i="46"/>
  <c r="N250" i="46"/>
  <c r="C251" i="46"/>
  <c r="D251" i="46"/>
  <c r="E251" i="46"/>
  <c r="F251" i="46"/>
  <c r="G251" i="46"/>
  <c r="H251" i="46"/>
  <c r="I251" i="46"/>
  <c r="J251" i="46"/>
  <c r="K251" i="46"/>
  <c r="L251" i="46"/>
  <c r="M251" i="46"/>
  <c r="N251" i="46"/>
  <c r="C252" i="46"/>
  <c r="D252" i="46"/>
  <c r="E252" i="46"/>
  <c r="F252" i="46"/>
  <c r="G252" i="46"/>
  <c r="H252" i="46"/>
  <c r="I252" i="46"/>
  <c r="J252" i="46"/>
  <c r="K252" i="46"/>
  <c r="L252" i="46"/>
  <c r="M252" i="46"/>
  <c r="N252" i="46"/>
  <c r="C253" i="46"/>
  <c r="D253" i="46"/>
  <c r="E253" i="46"/>
  <c r="F253" i="46"/>
  <c r="G253" i="46"/>
  <c r="H253" i="46"/>
  <c r="I253" i="46"/>
  <c r="J253" i="46"/>
  <c r="K253" i="46"/>
  <c r="L253" i="46"/>
  <c r="M253" i="46"/>
  <c r="N253" i="46"/>
  <c r="C254" i="46"/>
  <c r="D254" i="46"/>
  <c r="E254" i="46"/>
  <c r="F254" i="46"/>
  <c r="G254" i="46"/>
  <c r="H254" i="46"/>
  <c r="I254" i="46"/>
  <c r="J254" i="46"/>
  <c r="K254" i="46"/>
  <c r="L254" i="46"/>
  <c r="M254" i="46"/>
  <c r="N254" i="46"/>
  <c r="C255" i="46"/>
  <c r="D255" i="46"/>
  <c r="E255" i="46"/>
  <c r="F255" i="46"/>
  <c r="G255" i="46"/>
  <c r="H255" i="46"/>
  <c r="I255" i="46"/>
  <c r="J255" i="46"/>
  <c r="K255" i="46"/>
  <c r="L255" i="46"/>
  <c r="M255" i="46"/>
  <c r="N255" i="46"/>
  <c r="C256" i="46"/>
  <c r="D256" i="46"/>
  <c r="E256" i="46"/>
  <c r="F256" i="46"/>
  <c r="G256" i="46"/>
  <c r="H256" i="46"/>
  <c r="I256" i="46"/>
  <c r="J256" i="46"/>
  <c r="K256" i="46"/>
  <c r="L256" i="46"/>
  <c r="M256" i="46"/>
  <c r="N256" i="46"/>
  <c r="C257" i="46"/>
  <c r="D257" i="46"/>
  <c r="E257" i="46"/>
  <c r="F257" i="46"/>
  <c r="G257" i="46"/>
  <c r="H257" i="46"/>
  <c r="I257" i="46"/>
  <c r="J257" i="46"/>
  <c r="K257" i="46"/>
  <c r="L257" i="46"/>
  <c r="M257" i="46"/>
  <c r="N257" i="46"/>
  <c r="C258" i="46"/>
  <c r="D258" i="46"/>
  <c r="E258" i="46"/>
  <c r="F258" i="46"/>
  <c r="G258" i="46"/>
  <c r="H258" i="46"/>
  <c r="I258" i="46"/>
  <c r="J258" i="46"/>
  <c r="K258" i="46"/>
  <c r="L258" i="46"/>
  <c r="M258" i="46"/>
  <c r="N258" i="46"/>
  <c r="C259" i="46"/>
  <c r="D259" i="46"/>
  <c r="E259" i="46"/>
  <c r="F259" i="46"/>
  <c r="G259" i="46"/>
  <c r="H259" i="46"/>
  <c r="I259" i="46"/>
  <c r="J259" i="46"/>
  <c r="K259" i="46"/>
  <c r="L259" i="46"/>
  <c r="M259" i="46"/>
  <c r="N259" i="46"/>
  <c r="C260" i="46"/>
  <c r="D260" i="46"/>
  <c r="E260" i="46"/>
  <c r="F260" i="46"/>
  <c r="G260" i="46"/>
  <c r="H260" i="46"/>
  <c r="I260" i="46"/>
  <c r="J260" i="46"/>
  <c r="K260" i="46"/>
  <c r="L260" i="46"/>
  <c r="M260" i="46"/>
  <c r="N260" i="46"/>
  <c r="C261" i="46"/>
  <c r="D261" i="46"/>
  <c r="E261" i="46"/>
  <c r="F261" i="46"/>
  <c r="G261" i="46"/>
  <c r="H261" i="46"/>
  <c r="I261" i="46"/>
  <c r="J261" i="46"/>
  <c r="K261" i="46"/>
  <c r="L261" i="46"/>
  <c r="M261" i="46"/>
  <c r="N261" i="46"/>
  <c r="C262" i="46"/>
  <c r="D262" i="46"/>
  <c r="E262" i="46"/>
  <c r="F262" i="46"/>
  <c r="G262" i="46"/>
  <c r="H262" i="46"/>
  <c r="I262" i="46"/>
  <c r="J262" i="46"/>
  <c r="K262" i="46"/>
  <c r="L262" i="46"/>
  <c r="M262" i="46"/>
  <c r="N262" i="46"/>
  <c r="C263" i="46"/>
  <c r="D263" i="46"/>
  <c r="E263" i="46"/>
  <c r="F263" i="46"/>
  <c r="G263" i="46"/>
  <c r="H263" i="46"/>
  <c r="I263" i="46"/>
  <c r="J263" i="46"/>
  <c r="K263" i="46"/>
  <c r="L263" i="46"/>
  <c r="M263" i="46"/>
  <c r="N263" i="46"/>
  <c r="C264" i="46"/>
  <c r="D264" i="46"/>
  <c r="E264" i="46"/>
  <c r="F264" i="46"/>
  <c r="G264" i="46"/>
  <c r="H264" i="46"/>
  <c r="I264" i="46"/>
  <c r="J264" i="46"/>
  <c r="K264" i="46"/>
  <c r="L264" i="46"/>
  <c r="M264" i="46"/>
  <c r="N264" i="46"/>
  <c r="C265" i="46"/>
  <c r="D265" i="46"/>
  <c r="E265" i="46"/>
  <c r="F265" i="46"/>
  <c r="G265" i="46"/>
  <c r="H265" i="46"/>
  <c r="I265" i="46"/>
  <c r="J265" i="46"/>
  <c r="K265" i="46"/>
  <c r="L265" i="46"/>
  <c r="M265" i="46"/>
  <c r="N265" i="46"/>
  <c r="C266" i="46"/>
  <c r="D266" i="46"/>
  <c r="E266" i="46"/>
  <c r="F266" i="46"/>
  <c r="G266" i="46"/>
  <c r="H266" i="46"/>
  <c r="I266" i="46"/>
  <c r="J266" i="46"/>
  <c r="K266" i="46"/>
  <c r="L266" i="46"/>
  <c r="M266" i="46"/>
  <c r="N266" i="46"/>
  <c r="C267" i="46"/>
  <c r="D267" i="46"/>
  <c r="E267" i="46"/>
  <c r="F267" i="46"/>
  <c r="G267" i="46"/>
  <c r="H267" i="46"/>
  <c r="I267" i="46"/>
  <c r="J267" i="46"/>
  <c r="K267" i="46"/>
  <c r="L267" i="46"/>
  <c r="M267" i="46"/>
  <c r="N267" i="46"/>
  <c r="C268" i="46"/>
  <c r="D268" i="46"/>
  <c r="E268" i="46"/>
  <c r="F268" i="46"/>
  <c r="G268" i="46"/>
  <c r="H268" i="46"/>
  <c r="I268" i="46"/>
  <c r="J268" i="46"/>
  <c r="K268" i="46"/>
  <c r="L268" i="46"/>
  <c r="M268" i="46"/>
  <c r="N268" i="46"/>
  <c r="C269" i="46"/>
  <c r="D269" i="46"/>
  <c r="E269" i="46"/>
  <c r="F269" i="46"/>
  <c r="G269" i="46"/>
  <c r="H269" i="46"/>
  <c r="I269" i="46"/>
  <c r="J269" i="46"/>
  <c r="K269" i="46"/>
  <c r="L269" i="46"/>
  <c r="M269" i="46"/>
  <c r="N269" i="46"/>
  <c r="C270" i="46"/>
  <c r="D270" i="46"/>
  <c r="E270" i="46"/>
  <c r="F270" i="46"/>
  <c r="G270" i="46"/>
  <c r="H270" i="46"/>
  <c r="I270" i="46"/>
  <c r="J270" i="46"/>
  <c r="K270" i="46"/>
  <c r="L270" i="46"/>
  <c r="M270" i="46"/>
  <c r="N270" i="46"/>
  <c r="C271" i="46"/>
  <c r="D271" i="46"/>
  <c r="E271" i="46"/>
  <c r="F271" i="46"/>
  <c r="G271" i="46"/>
  <c r="H271" i="46"/>
  <c r="I271" i="46"/>
  <c r="J271" i="46"/>
  <c r="K271" i="46"/>
  <c r="L271" i="46"/>
  <c r="M271" i="46"/>
  <c r="N271" i="46"/>
  <c r="C272" i="46"/>
  <c r="D272" i="46"/>
  <c r="E272" i="46"/>
  <c r="F272" i="46"/>
  <c r="G272" i="46"/>
  <c r="H272" i="46"/>
  <c r="I272" i="46"/>
  <c r="J272" i="46"/>
  <c r="K272" i="46"/>
  <c r="L272" i="46"/>
  <c r="M272" i="46"/>
  <c r="N272" i="46"/>
  <c r="C273" i="46"/>
  <c r="D273" i="46"/>
  <c r="E273" i="46"/>
  <c r="F273" i="46"/>
  <c r="G273" i="46"/>
  <c r="H273" i="46"/>
  <c r="I273" i="46"/>
  <c r="J273" i="46"/>
  <c r="K273" i="46"/>
  <c r="L273" i="46"/>
  <c r="M273" i="46"/>
  <c r="N273" i="46"/>
  <c r="C274" i="46"/>
  <c r="D274" i="46"/>
  <c r="E274" i="46"/>
  <c r="F274" i="46"/>
  <c r="G274" i="46"/>
  <c r="H274" i="46"/>
  <c r="I274" i="46"/>
  <c r="J274" i="46"/>
  <c r="K274" i="46"/>
  <c r="L274" i="46"/>
  <c r="M274" i="46"/>
  <c r="N274" i="46"/>
  <c r="C275" i="46"/>
  <c r="D275" i="46"/>
  <c r="E275" i="46"/>
  <c r="F275" i="46"/>
  <c r="G275" i="46"/>
  <c r="H275" i="46"/>
  <c r="I275" i="46"/>
  <c r="J275" i="46"/>
  <c r="K275" i="46"/>
  <c r="L275" i="46"/>
  <c r="M275" i="46"/>
  <c r="N275" i="46"/>
  <c r="C276" i="46"/>
  <c r="D276" i="46"/>
  <c r="E276" i="46"/>
  <c r="F276" i="46"/>
  <c r="G276" i="46"/>
  <c r="H276" i="46"/>
  <c r="I276" i="46"/>
  <c r="J276" i="46"/>
  <c r="K276" i="46"/>
  <c r="L276" i="46"/>
  <c r="M276" i="46"/>
  <c r="N276" i="46"/>
  <c r="C277" i="46"/>
  <c r="D277" i="46"/>
  <c r="E277" i="46"/>
  <c r="F277" i="46"/>
  <c r="G277" i="46"/>
  <c r="H277" i="46"/>
  <c r="I277" i="46"/>
  <c r="J277" i="46"/>
  <c r="K277" i="46"/>
  <c r="L277" i="46"/>
  <c r="M277" i="46"/>
  <c r="N277" i="46"/>
  <c r="C278" i="46"/>
  <c r="D278" i="46"/>
  <c r="E278" i="46"/>
  <c r="F278" i="46"/>
  <c r="G278" i="46"/>
  <c r="H278" i="46"/>
  <c r="I278" i="46"/>
  <c r="J278" i="46"/>
  <c r="K278" i="46"/>
  <c r="L278" i="46"/>
  <c r="M278" i="46"/>
  <c r="N278" i="46"/>
  <c r="C290" i="46"/>
  <c r="D290" i="46"/>
  <c r="E290" i="46"/>
  <c r="F290" i="46"/>
  <c r="G290" i="46"/>
  <c r="H290" i="46"/>
  <c r="I290" i="46"/>
  <c r="J290" i="46"/>
  <c r="K290" i="46"/>
  <c r="L290" i="46"/>
  <c r="M290" i="46"/>
  <c r="N290" i="46"/>
  <c r="C291" i="46"/>
  <c r="D291" i="46"/>
  <c r="E291" i="46"/>
  <c r="F291" i="46"/>
  <c r="G291" i="46"/>
  <c r="H291" i="46"/>
  <c r="I291" i="46"/>
  <c r="J291" i="46"/>
  <c r="K291" i="46"/>
  <c r="L291" i="46"/>
  <c r="M291" i="46"/>
  <c r="N291" i="46"/>
  <c r="C292" i="46"/>
  <c r="D292" i="46"/>
  <c r="E292" i="46"/>
  <c r="F292" i="46"/>
  <c r="G292" i="46"/>
  <c r="H292" i="46"/>
  <c r="I292" i="46"/>
  <c r="J292" i="46"/>
  <c r="K292" i="46"/>
  <c r="L292" i="46"/>
  <c r="M292" i="46"/>
  <c r="N292" i="46"/>
  <c r="C293" i="46"/>
  <c r="D293" i="46"/>
  <c r="E293" i="46"/>
  <c r="F293" i="46"/>
  <c r="G293" i="46"/>
  <c r="H293" i="46"/>
  <c r="I293" i="46"/>
  <c r="J293" i="46"/>
  <c r="K293" i="46"/>
  <c r="L293" i="46"/>
  <c r="M293" i="46"/>
  <c r="N293" i="46"/>
  <c r="C294" i="46"/>
  <c r="D294" i="46"/>
  <c r="E294" i="46"/>
  <c r="F294" i="46"/>
  <c r="G294" i="46"/>
  <c r="H294" i="46"/>
  <c r="I294" i="46"/>
  <c r="J294" i="46"/>
  <c r="K294" i="46"/>
  <c r="L294" i="46"/>
  <c r="M294" i="46"/>
  <c r="N294" i="46"/>
  <c r="C295" i="46"/>
  <c r="D295" i="46"/>
  <c r="E295" i="46"/>
  <c r="F295" i="46"/>
  <c r="G295" i="46"/>
  <c r="H295" i="46"/>
  <c r="I295" i="46"/>
  <c r="J295" i="46"/>
  <c r="K295" i="46"/>
  <c r="L295" i="46"/>
  <c r="M295" i="46"/>
  <c r="N295" i="46"/>
  <c r="C296" i="46"/>
  <c r="D296" i="46"/>
  <c r="E296" i="46"/>
  <c r="F296" i="46"/>
  <c r="G296" i="46"/>
  <c r="H296" i="46"/>
  <c r="I296" i="46"/>
  <c r="J296" i="46"/>
  <c r="K296" i="46"/>
  <c r="L296" i="46"/>
  <c r="M296" i="46"/>
  <c r="N296" i="46"/>
  <c r="C297" i="46"/>
  <c r="D297" i="46"/>
  <c r="E297" i="46"/>
  <c r="F297" i="46"/>
  <c r="G297" i="46"/>
  <c r="H297" i="46"/>
  <c r="I297" i="46"/>
  <c r="J297" i="46"/>
  <c r="K297" i="46"/>
  <c r="L297" i="46"/>
  <c r="M297" i="46"/>
  <c r="N297" i="46"/>
  <c r="C298" i="46"/>
  <c r="D298" i="46"/>
  <c r="E298" i="46"/>
  <c r="F298" i="46"/>
  <c r="G298" i="46"/>
  <c r="H298" i="46"/>
  <c r="I298" i="46"/>
  <c r="J298" i="46"/>
  <c r="K298" i="46"/>
  <c r="L298" i="46"/>
  <c r="M298" i="46"/>
  <c r="N298" i="46"/>
  <c r="C299" i="46"/>
  <c r="D299" i="46"/>
  <c r="E299" i="46"/>
  <c r="F299" i="46"/>
  <c r="G299" i="46"/>
  <c r="H299" i="46"/>
  <c r="I299" i="46"/>
  <c r="J299" i="46"/>
  <c r="K299" i="46"/>
  <c r="L299" i="46"/>
  <c r="M299" i="46"/>
  <c r="N299" i="46"/>
  <c r="C300" i="46"/>
  <c r="D300" i="46"/>
  <c r="E300" i="46"/>
  <c r="F300" i="46"/>
  <c r="G300" i="46"/>
  <c r="H300" i="46"/>
  <c r="I300" i="46"/>
  <c r="J300" i="46"/>
  <c r="K300" i="46"/>
  <c r="L300" i="46"/>
  <c r="M300" i="46"/>
  <c r="N300" i="46"/>
  <c r="C301" i="46"/>
  <c r="D301" i="46"/>
  <c r="E301" i="46"/>
  <c r="F301" i="46"/>
  <c r="G301" i="46"/>
  <c r="H301" i="46"/>
  <c r="I301" i="46"/>
  <c r="J301" i="46"/>
  <c r="K301" i="46"/>
  <c r="L301" i="46"/>
  <c r="M301" i="46"/>
  <c r="N301" i="46"/>
  <c r="C302" i="46"/>
  <c r="D302" i="46"/>
  <c r="E302" i="46"/>
  <c r="F302" i="46"/>
  <c r="G302" i="46"/>
  <c r="H302" i="46"/>
  <c r="I302" i="46"/>
  <c r="J302" i="46"/>
  <c r="K302" i="46"/>
  <c r="L302" i="46"/>
  <c r="M302" i="46"/>
  <c r="N302" i="46"/>
  <c r="C303" i="46"/>
  <c r="D303" i="46"/>
  <c r="E303" i="46"/>
  <c r="F303" i="46"/>
  <c r="G303" i="46"/>
  <c r="H303" i="46"/>
  <c r="I303" i="46"/>
  <c r="J303" i="46"/>
  <c r="K303" i="46"/>
  <c r="L303" i="46"/>
  <c r="M303" i="46"/>
  <c r="N303" i="46"/>
  <c r="C304" i="46"/>
  <c r="D304" i="46"/>
  <c r="E304" i="46"/>
  <c r="F304" i="46"/>
  <c r="G304" i="46"/>
  <c r="H304" i="46"/>
  <c r="I304" i="46"/>
  <c r="J304" i="46"/>
  <c r="K304" i="46"/>
  <c r="L304" i="46"/>
  <c r="M304" i="46"/>
  <c r="N304" i="46"/>
  <c r="C305" i="46"/>
  <c r="D305" i="46"/>
  <c r="E305" i="46"/>
  <c r="F305" i="46"/>
  <c r="G305" i="46"/>
  <c r="H305" i="46"/>
  <c r="I305" i="46"/>
  <c r="J305" i="46"/>
  <c r="K305" i="46"/>
  <c r="L305" i="46"/>
  <c r="M305" i="46"/>
  <c r="N305" i="46"/>
  <c r="C306" i="46"/>
  <c r="D306" i="46"/>
  <c r="E306" i="46"/>
  <c r="F306" i="46"/>
  <c r="G306" i="46"/>
  <c r="H306" i="46"/>
  <c r="I306" i="46"/>
  <c r="J306" i="46"/>
  <c r="K306" i="46"/>
  <c r="L306" i="46"/>
  <c r="M306" i="46"/>
  <c r="N306" i="46"/>
  <c r="C307" i="46"/>
  <c r="D307" i="46"/>
  <c r="E307" i="46"/>
  <c r="F307" i="46"/>
  <c r="G307" i="46"/>
  <c r="H307" i="46"/>
  <c r="I307" i="46"/>
  <c r="J307" i="46"/>
  <c r="K307" i="46"/>
  <c r="L307" i="46"/>
  <c r="M307" i="46"/>
  <c r="N307" i="46"/>
  <c r="C308" i="46"/>
  <c r="D308" i="46"/>
  <c r="E308" i="46"/>
  <c r="F308" i="46"/>
  <c r="G308" i="46"/>
  <c r="H308" i="46"/>
  <c r="I308" i="46"/>
  <c r="J308" i="46"/>
  <c r="K308" i="46"/>
  <c r="L308" i="46"/>
  <c r="M308" i="46"/>
  <c r="N308" i="46"/>
  <c r="C309" i="46"/>
  <c r="D309" i="46"/>
  <c r="E309" i="46"/>
  <c r="F309" i="46"/>
  <c r="G309" i="46"/>
  <c r="H309" i="46"/>
  <c r="I309" i="46"/>
  <c r="J309" i="46"/>
  <c r="K309" i="46"/>
  <c r="L309" i="46"/>
  <c r="M309" i="46"/>
  <c r="N309" i="46"/>
  <c r="C310" i="46"/>
  <c r="D310" i="46"/>
  <c r="E310" i="46"/>
  <c r="F310" i="46"/>
  <c r="G310" i="46"/>
  <c r="H310" i="46"/>
  <c r="I310" i="46"/>
  <c r="J310" i="46"/>
  <c r="K310" i="46"/>
  <c r="L310" i="46"/>
  <c r="M310" i="46"/>
  <c r="N310" i="46"/>
  <c r="C311" i="46"/>
  <c r="D311" i="46"/>
  <c r="E311" i="46"/>
  <c r="F311" i="46"/>
  <c r="G311" i="46"/>
  <c r="H311" i="46"/>
  <c r="I311" i="46"/>
  <c r="J311" i="46"/>
  <c r="K311" i="46"/>
  <c r="L311" i="46"/>
  <c r="M311" i="46"/>
  <c r="N311" i="46"/>
  <c r="C312" i="46"/>
  <c r="D312" i="46"/>
  <c r="E312" i="46"/>
  <c r="F312" i="46"/>
  <c r="G312" i="46"/>
  <c r="H312" i="46"/>
  <c r="I312" i="46"/>
  <c r="J312" i="46"/>
  <c r="K312" i="46"/>
  <c r="L312" i="46"/>
  <c r="M312" i="46"/>
  <c r="N312" i="46"/>
  <c r="C313" i="46"/>
  <c r="D313" i="46"/>
  <c r="E313" i="46"/>
  <c r="F313" i="46"/>
  <c r="G313" i="46"/>
  <c r="H313" i="46"/>
  <c r="I313" i="46"/>
  <c r="J313" i="46"/>
  <c r="K313" i="46"/>
  <c r="L313" i="46"/>
  <c r="M313" i="46"/>
  <c r="N313" i="46"/>
  <c r="C314" i="46"/>
  <c r="D314" i="46"/>
  <c r="E314" i="46"/>
  <c r="F314" i="46"/>
  <c r="G314" i="46"/>
  <c r="H314" i="46"/>
  <c r="I314" i="46"/>
  <c r="J314" i="46"/>
  <c r="K314" i="46"/>
  <c r="L314" i="46"/>
  <c r="M314" i="46"/>
  <c r="N314" i="46"/>
  <c r="C315" i="46"/>
  <c r="D315" i="46"/>
  <c r="E315" i="46"/>
  <c r="F315" i="46"/>
  <c r="G315" i="46"/>
  <c r="H315" i="46"/>
  <c r="I315" i="46"/>
  <c r="J315" i="46"/>
  <c r="K315" i="46"/>
  <c r="L315" i="46"/>
  <c r="M315" i="46"/>
  <c r="N315" i="46"/>
  <c r="C318" i="46"/>
  <c r="D318" i="46"/>
  <c r="E318" i="46"/>
  <c r="F318" i="46"/>
  <c r="G318" i="46"/>
  <c r="H318" i="46"/>
  <c r="I318" i="46"/>
  <c r="J318" i="46"/>
  <c r="K318" i="46"/>
  <c r="L318" i="46"/>
  <c r="M318" i="46"/>
  <c r="N318" i="46"/>
  <c r="C319" i="46"/>
  <c r="D319" i="46"/>
  <c r="E319" i="46"/>
  <c r="F319" i="46"/>
  <c r="G319" i="46"/>
  <c r="H319" i="46"/>
  <c r="I319" i="46"/>
  <c r="J319" i="46"/>
  <c r="K319" i="46"/>
  <c r="L319" i="46"/>
  <c r="M319" i="46"/>
  <c r="N319" i="46"/>
  <c r="C320" i="46"/>
  <c r="D320" i="46"/>
  <c r="E320" i="46"/>
  <c r="F320" i="46"/>
  <c r="G320" i="46"/>
  <c r="H320" i="46"/>
  <c r="I320" i="46"/>
  <c r="J320" i="46"/>
  <c r="K320" i="46"/>
  <c r="L320" i="46"/>
  <c r="M320" i="46"/>
  <c r="N320" i="46"/>
  <c r="C321" i="46"/>
  <c r="D321" i="46"/>
  <c r="E321" i="46"/>
  <c r="F321" i="46"/>
  <c r="G321" i="46"/>
  <c r="H321" i="46"/>
  <c r="I321" i="46"/>
  <c r="J321" i="46"/>
  <c r="K321" i="46"/>
  <c r="L321" i="46"/>
  <c r="M321" i="46"/>
  <c r="N321" i="46"/>
  <c r="C322" i="46"/>
  <c r="D322" i="46"/>
  <c r="E322" i="46"/>
  <c r="F322" i="46"/>
  <c r="G322" i="46"/>
  <c r="H322" i="46"/>
  <c r="I322" i="46"/>
  <c r="J322" i="46"/>
  <c r="K322" i="46"/>
  <c r="L322" i="46"/>
  <c r="M322" i="46"/>
  <c r="N322" i="46"/>
  <c r="C323" i="46"/>
  <c r="D323" i="46"/>
  <c r="E323" i="46"/>
  <c r="F323" i="46"/>
  <c r="G323" i="46"/>
  <c r="H323" i="46"/>
  <c r="I323" i="46"/>
  <c r="J323" i="46"/>
  <c r="K323" i="46"/>
  <c r="L323" i="46"/>
  <c r="M323" i="46"/>
  <c r="N323" i="46"/>
  <c r="C324" i="46"/>
  <c r="D324" i="46"/>
  <c r="E324" i="46"/>
  <c r="F324" i="46"/>
  <c r="G324" i="46"/>
  <c r="H324" i="46"/>
  <c r="I324" i="46"/>
  <c r="J324" i="46"/>
  <c r="K324" i="46"/>
  <c r="L324" i="46"/>
  <c r="M324" i="46"/>
  <c r="N324" i="46"/>
  <c r="C325" i="46"/>
  <c r="D325" i="46"/>
  <c r="E325" i="46"/>
  <c r="F325" i="46"/>
  <c r="G325" i="46"/>
  <c r="H325" i="46"/>
  <c r="I325" i="46"/>
  <c r="J325" i="46"/>
  <c r="K325" i="46"/>
  <c r="L325" i="46"/>
  <c r="M325" i="46"/>
  <c r="N325" i="46"/>
  <c r="C326" i="46"/>
  <c r="D326" i="46"/>
  <c r="E326" i="46"/>
  <c r="F326" i="46"/>
  <c r="G326" i="46"/>
  <c r="H326" i="46"/>
  <c r="I326" i="46"/>
  <c r="J326" i="46"/>
  <c r="K326" i="46"/>
  <c r="L326" i="46"/>
  <c r="M326" i="46"/>
  <c r="N326" i="46"/>
  <c r="C327" i="46"/>
  <c r="D327" i="46"/>
  <c r="E327" i="46"/>
  <c r="F327" i="46"/>
  <c r="G327" i="46"/>
  <c r="H327" i="46"/>
  <c r="I327" i="46"/>
  <c r="J327" i="46"/>
  <c r="K327" i="46"/>
  <c r="L327" i="46"/>
  <c r="M327" i="46"/>
  <c r="N327" i="46"/>
  <c r="C328" i="46"/>
  <c r="D328" i="46"/>
  <c r="E328" i="46"/>
  <c r="F328" i="46"/>
  <c r="G328" i="46"/>
  <c r="H328" i="46"/>
  <c r="I328" i="46"/>
  <c r="J328" i="46"/>
  <c r="K328" i="46"/>
  <c r="L328" i="46"/>
  <c r="M328" i="46"/>
  <c r="N328" i="46"/>
  <c r="C329" i="46"/>
  <c r="D329" i="46"/>
  <c r="E329" i="46"/>
  <c r="F329" i="46"/>
  <c r="G329" i="46"/>
  <c r="H329" i="46"/>
  <c r="I329" i="46"/>
  <c r="J329" i="46"/>
  <c r="K329" i="46"/>
  <c r="L329" i="46"/>
  <c r="M329" i="46"/>
  <c r="N329" i="46"/>
  <c r="C330" i="46"/>
  <c r="D330" i="46"/>
  <c r="E330" i="46"/>
  <c r="F330" i="46"/>
  <c r="G330" i="46"/>
  <c r="H330" i="46"/>
  <c r="I330" i="46"/>
  <c r="J330" i="46"/>
  <c r="K330" i="46"/>
  <c r="L330" i="46"/>
  <c r="M330" i="46"/>
  <c r="N330" i="46"/>
  <c r="C331" i="46"/>
  <c r="D331" i="46"/>
  <c r="E331" i="46"/>
  <c r="F331" i="46"/>
  <c r="G331" i="46"/>
  <c r="H331" i="46"/>
  <c r="I331" i="46"/>
  <c r="J331" i="46"/>
  <c r="K331" i="46"/>
  <c r="L331" i="46"/>
  <c r="M331" i="46"/>
  <c r="N331" i="46"/>
  <c r="C332" i="46"/>
  <c r="D332" i="46"/>
  <c r="E332" i="46"/>
  <c r="F332" i="46"/>
  <c r="G332" i="46"/>
  <c r="H332" i="46"/>
  <c r="I332" i="46"/>
  <c r="J332" i="46"/>
  <c r="K332" i="46"/>
  <c r="L332" i="46"/>
  <c r="M332" i="46"/>
  <c r="N332" i="46"/>
  <c r="C333" i="46"/>
  <c r="D333" i="46"/>
  <c r="E333" i="46"/>
  <c r="F333" i="46"/>
  <c r="G333" i="46"/>
  <c r="H333" i="46"/>
  <c r="I333" i="46"/>
  <c r="J333" i="46"/>
  <c r="K333" i="46"/>
  <c r="L333" i="46"/>
  <c r="M333" i="46"/>
  <c r="N333" i="46"/>
  <c r="C334" i="46"/>
  <c r="D334" i="46"/>
  <c r="E334" i="46"/>
  <c r="F334" i="46"/>
  <c r="G334" i="46"/>
  <c r="H334" i="46"/>
  <c r="I334" i="46"/>
  <c r="J334" i="46"/>
  <c r="K334" i="46"/>
  <c r="L334" i="46"/>
  <c r="M334" i="46"/>
  <c r="N334" i="46"/>
  <c r="C335" i="46"/>
  <c r="D335" i="46"/>
  <c r="E335" i="46"/>
  <c r="F335" i="46"/>
  <c r="G335" i="46"/>
  <c r="H335" i="46"/>
  <c r="I335" i="46"/>
  <c r="J335" i="46"/>
  <c r="K335" i="46"/>
  <c r="L335" i="46"/>
  <c r="M335" i="46"/>
  <c r="N335" i="46"/>
  <c r="C336" i="46"/>
  <c r="D336" i="46"/>
  <c r="E336" i="46"/>
  <c r="F336" i="46"/>
  <c r="G336" i="46"/>
  <c r="H336" i="46"/>
  <c r="I336" i="46"/>
  <c r="J336" i="46"/>
  <c r="K336" i="46"/>
  <c r="L336" i="46"/>
  <c r="M336" i="46"/>
  <c r="N336" i="46"/>
  <c r="C337" i="46"/>
  <c r="D337" i="46"/>
  <c r="E337" i="46"/>
  <c r="F337" i="46"/>
  <c r="G337" i="46"/>
  <c r="H337" i="46"/>
  <c r="I337" i="46"/>
  <c r="J337" i="46"/>
  <c r="K337" i="46"/>
  <c r="L337" i="46"/>
  <c r="M337" i="46"/>
  <c r="N337" i="46"/>
  <c r="C338" i="46"/>
  <c r="D338" i="46"/>
  <c r="E338" i="46"/>
  <c r="F338" i="46"/>
  <c r="G338" i="46"/>
  <c r="H338" i="46"/>
  <c r="I338" i="46"/>
  <c r="J338" i="46"/>
  <c r="K338" i="46"/>
  <c r="L338" i="46"/>
  <c r="M338" i="46"/>
  <c r="N338" i="46"/>
  <c r="C339" i="46"/>
  <c r="D339" i="46"/>
  <c r="E339" i="46"/>
  <c r="F339" i="46"/>
  <c r="G339" i="46"/>
  <c r="H339" i="46"/>
  <c r="I339" i="46"/>
  <c r="J339" i="46"/>
  <c r="K339" i="46"/>
  <c r="L339" i="46"/>
  <c r="M339" i="46"/>
  <c r="N339" i="46"/>
  <c r="C340" i="46"/>
  <c r="D340" i="46"/>
  <c r="E340" i="46"/>
  <c r="F340" i="46"/>
  <c r="G340" i="46"/>
  <c r="H340" i="46"/>
  <c r="I340" i="46"/>
  <c r="J340" i="46"/>
  <c r="K340" i="46"/>
  <c r="L340" i="46"/>
  <c r="M340" i="46"/>
  <c r="N340" i="46"/>
  <c r="C341" i="46"/>
  <c r="D341" i="46"/>
  <c r="E341" i="46"/>
  <c r="F341" i="46"/>
  <c r="G341" i="46"/>
  <c r="H341" i="46"/>
  <c r="I341" i="46"/>
  <c r="J341" i="46"/>
  <c r="K341" i="46"/>
  <c r="L341" i="46"/>
  <c r="M341" i="46"/>
  <c r="N341" i="46"/>
  <c r="C342" i="46"/>
  <c r="D342" i="46"/>
  <c r="E342" i="46"/>
  <c r="F342" i="46"/>
  <c r="G342" i="46"/>
  <c r="H342" i="46"/>
  <c r="I342" i="46"/>
  <c r="J342" i="46"/>
  <c r="K342" i="46"/>
  <c r="L342" i="46"/>
  <c r="M342" i="46"/>
  <c r="N342" i="46"/>
  <c r="C343" i="46"/>
  <c r="D343" i="46"/>
  <c r="E343" i="46"/>
  <c r="F343" i="46"/>
  <c r="G343" i="46"/>
  <c r="H343" i="46"/>
  <c r="I343" i="46"/>
  <c r="J343" i="46"/>
  <c r="K343" i="46"/>
  <c r="L343" i="46"/>
  <c r="M343" i="46"/>
  <c r="N343" i="46"/>
  <c r="C344" i="46"/>
  <c r="D344" i="46"/>
  <c r="E344" i="46"/>
  <c r="F344" i="46"/>
  <c r="G344" i="46"/>
  <c r="H344" i="46"/>
  <c r="I344" i="46"/>
  <c r="J344" i="46"/>
  <c r="K344" i="46"/>
  <c r="L344" i="46"/>
  <c r="M344" i="46"/>
  <c r="N344" i="46"/>
  <c r="C345" i="46"/>
  <c r="D345" i="46"/>
  <c r="E345" i="46"/>
  <c r="F345" i="46"/>
  <c r="G345" i="46"/>
  <c r="H345" i="46"/>
  <c r="I345" i="46"/>
  <c r="J345" i="46"/>
  <c r="K345" i="46"/>
  <c r="L345" i="46"/>
  <c r="M345" i="46"/>
  <c r="N345" i="46"/>
  <c r="C346" i="46"/>
  <c r="D346" i="46"/>
  <c r="E346" i="46"/>
  <c r="F346" i="46"/>
  <c r="G346" i="46"/>
  <c r="H346" i="46"/>
  <c r="I346" i="46"/>
  <c r="J346" i="46"/>
  <c r="K346" i="46"/>
  <c r="L346" i="46"/>
  <c r="M346" i="46"/>
  <c r="N346" i="46"/>
  <c r="C347" i="46"/>
  <c r="D347" i="46"/>
  <c r="E347" i="46"/>
  <c r="F347" i="46"/>
  <c r="G347" i="46"/>
  <c r="H347" i="46"/>
  <c r="I347" i="46"/>
  <c r="J347" i="46"/>
  <c r="K347" i="46"/>
  <c r="L347" i="46"/>
  <c r="M347" i="46"/>
  <c r="N347" i="46"/>
  <c r="C348" i="46"/>
  <c r="D348" i="46"/>
  <c r="E348" i="46"/>
  <c r="F348" i="46"/>
  <c r="G348" i="46"/>
  <c r="H348" i="46"/>
  <c r="I348" i="46"/>
  <c r="J348" i="46"/>
  <c r="K348" i="46"/>
  <c r="L348" i="46"/>
  <c r="M348" i="46"/>
  <c r="N348" i="46"/>
  <c r="C349" i="46"/>
  <c r="D349" i="46"/>
  <c r="E349" i="46"/>
  <c r="F349" i="46"/>
  <c r="G349" i="46"/>
  <c r="H349" i="46"/>
  <c r="I349" i="46"/>
  <c r="J349" i="46"/>
  <c r="K349" i="46"/>
  <c r="L349" i="46"/>
  <c r="M349" i="46"/>
  <c r="N349" i="46"/>
  <c r="C350" i="46"/>
  <c r="D350" i="46"/>
  <c r="E350" i="46"/>
  <c r="F350" i="46"/>
  <c r="G350" i="46"/>
  <c r="H350" i="46"/>
  <c r="I350" i="46"/>
  <c r="J350" i="46"/>
  <c r="K350" i="46"/>
  <c r="L350" i="46"/>
  <c r="M350" i="46"/>
  <c r="N350" i="46"/>
  <c r="C351" i="46"/>
  <c r="D351" i="46"/>
  <c r="E351" i="46"/>
  <c r="F351" i="46"/>
  <c r="G351" i="46"/>
  <c r="H351" i="46"/>
  <c r="I351" i="46"/>
  <c r="J351" i="46"/>
  <c r="K351" i="46"/>
  <c r="L351" i="46"/>
  <c r="M351" i="46"/>
  <c r="N351" i="46"/>
  <c r="C352" i="46"/>
  <c r="D352" i="46"/>
  <c r="E352" i="46"/>
  <c r="F352" i="46"/>
  <c r="G352" i="46"/>
  <c r="H352" i="46"/>
  <c r="I352" i="46"/>
  <c r="J352" i="46"/>
  <c r="K352" i="46"/>
  <c r="L352" i="46"/>
  <c r="M352" i="46"/>
  <c r="N352" i="46"/>
  <c r="C353" i="46"/>
  <c r="D353" i="46"/>
  <c r="E353" i="46"/>
  <c r="F353" i="46"/>
  <c r="G353" i="46"/>
  <c r="H353" i="46"/>
  <c r="I353" i="46"/>
  <c r="J353" i="46"/>
  <c r="K353" i="46"/>
  <c r="L353" i="46"/>
  <c r="M353" i="46"/>
  <c r="N353" i="46"/>
  <c r="C354" i="46"/>
  <c r="D354" i="46"/>
  <c r="E354" i="46"/>
  <c r="F354" i="46"/>
  <c r="G354" i="46"/>
  <c r="H354" i="46"/>
  <c r="I354" i="46"/>
  <c r="J354" i="46"/>
  <c r="K354" i="46"/>
  <c r="L354" i="46"/>
  <c r="M354" i="46"/>
  <c r="N354" i="46"/>
  <c r="C355" i="46"/>
  <c r="D355" i="46"/>
  <c r="E355" i="46"/>
  <c r="F355" i="46"/>
  <c r="G355" i="46"/>
  <c r="H355" i="46"/>
  <c r="I355" i="46"/>
  <c r="J355" i="46"/>
  <c r="K355" i="46"/>
  <c r="L355" i="46"/>
  <c r="M355" i="46"/>
  <c r="N355" i="46"/>
  <c r="C356" i="46"/>
  <c r="D356" i="46"/>
  <c r="E356" i="46"/>
  <c r="F356" i="46"/>
  <c r="G356" i="46"/>
  <c r="H356" i="46"/>
  <c r="I356" i="46"/>
  <c r="J356" i="46"/>
  <c r="K356" i="46"/>
  <c r="L356" i="46"/>
  <c r="M356" i="46"/>
  <c r="N356" i="46"/>
  <c r="C357" i="46"/>
  <c r="D357" i="46"/>
  <c r="E357" i="46"/>
  <c r="F357" i="46"/>
  <c r="G357" i="46"/>
  <c r="H357" i="46"/>
  <c r="I357" i="46"/>
  <c r="J357" i="46"/>
  <c r="K357" i="46"/>
  <c r="L357" i="46"/>
  <c r="M357" i="46"/>
  <c r="N357" i="46"/>
  <c r="C358" i="46"/>
  <c r="D358" i="46"/>
  <c r="E358" i="46"/>
  <c r="F358" i="46"/>
  <c r="G358" i="46"/>
  <c r="H358" i="46"/>
  <c r="I358" i="46"/>
  <c r="J358" i="46"/>
  <c r="K358" i="46"/>
  <c r="L358" i="46"/>
  <c r="M358" i="46"/>
  <c r="N358" i="46"/>
  <c r="C359" i="46"/>
  <c r="D359" i="46"/>
  <c r="E359" i="46"/>
  <c r="F359" i="46"/>
  <c r="G359" i="46"/>
  <c r="H359" i="46"/>
  <c r="I359" i="46"/>
  <c r="J359" i="46"/>
  <c r="K359" i="46"/>
  <c r="L359" i="46"/>
  <c r="M359" i="46"/>
  <c r="N359" i="46"/>
  <c r="C360" i="46"/>
  <c r="D360" i="46"/>
  <c r="E360" i="46"/>
  <c r="F360" i="46"/>
  <c r="G360" i="46"/>
  <c r="H360" i="46"/>
  <c r="I360" i="46"/>
  <c r="J360" i="46"/>
  <c r="K360" i="46"/>
  <c r="L360" i="46"/>
  <c r="M360" i="46"/>
  <c r="N360" i="46"/>
  <c r="C361" i="46"/>
  <c r="D361" i="46"/>
  <c r="E361" i="46"/>
  <c r="F361" i="46"/>
  <c r="G361" i="46"/>
  <c r="H361" i="46"/>
  <c r="I361" i="46"/>
  <c r="J361" i="46"/>
  <c r="K361" i="46"/>
  <c r="L361" i="46"/>
  <c r="M361" i="46"/>
  <c r="N361" i="46"/>
  <c r="C362" i="46"/>
  <c r="D362" i="46"/>
  <c r="E362" i="46"/>
  <c r="F362" i="46"/>
  <c r="G362" i="46"/>
  <c r="H362" i="46"/>
  <c r="I362" i="46"/>
  <c r="J362" i="46"/>
  <c r="K362" i="46"/>
  <c r="L362" i="46"/>
  <c r="M362" i="46"/>
  <c r="N362" i="46"/>
  <c r="C363" i="46"/>
  <c r="D363" i="46"/>
  <c r="E363" i="46"/>
  <c r="F363" i="46"/>
  <c r="G363" i="46"/>
  <c r="H363" i="46"/>
  <c r="I363" i="46"/>
  <c r="J363" i="46"/>
  <c r="K363" i="46"/>
  <c r="L363" i="46"/>
  <c r="M363" i="46"/>
  <c r="N363" i="46"/>
  <c r="C364" i="46"/>
  <c r="D364" i="46"/>
  <c r="E364" i="46"/>
  <c r="F364" i="46"/>
  <c r="G364" i="46"/>
  <c r="H364" i="46"/>
  <c r="I364" i="46"/>
  <c r="J364" i="46"/>
  <c r="K364" i="46"/>
  <c r="L364" i="46"/>
  <c r="M364" i="46"/>
  <c r="N364" i="46"/>
  <c r="C365" i="46"/>
  <c r="D365" i="46"/>
  <c r="E365" i="46"/>
  <c r="F365" i="46"/>
  <c r="G365" i="46"/>
  <c r="H365" i="46"/>
  <c r="I365" i="46"/>
  <c r="J365" i="46"/>
  <c r="K365" i="46"/>
  <c r="L365" i="46"/>
  <c r="M365" i="46"/>
  <c r="N365" i="46"/>
  <c r="C366" i="46"/>
  <c r="D366" i="46"/>
  <c r="E366" i="46"/>
  <c r="F366" i="46"/>
  <c r="G366" i="46"/>
  <c r="H366" i="46"/>
  <c r="I366" i="46"/>
  <c r="J366" i="46"/>
  <c r="K366" i="46"/>
  <c r="L366" i="46"/>
  <c r="M366" i="46"/>
  <c r="N366" i="46"/>
  <c r="C367" i="46"/>
  <c r="D367" i="46"/>
  <c r="E367" i="46"/>
  <c r="F367" i="46"/>
  <c r="G367" i="46"/>
  <c r="H367" i="46"/>
  <c r="I367" i="46"/>
  <c r="J367" i="46"/>
  <c r="K367" i="46"/>
  <c r="L367" i="46"/>
  <c r="M367" i="46"/>
  <c r="N367" i="46"/>
  <c r="C368" i="46"/>
  <c r="D368" i="46"/>
  <c r="E368" i="46"/>
  <c r="F368" i="46"/>
  <c r="G368" i="46"/>
  <c r="H368" i="46"/>
  <c r="I368" i="46"/>
  <c r="J368" i="46"/>
  <c r="K368" i="46"/>
  <c r="L368" i="46"/>
  <c r="M368" i="46"/>
  <c r="N368" i="46"/>
  <c r="C369" i="46"/>
  <c r="D369" i="46"/>
  <c r="E369" i="46"/>
  <c r="F369" i="46"/>
  <c r="G369" i="46"/>
  <c r="H369" i="46"/>
  <c r="I369" i="46"/>
  <c r="J369" i="46"/>
  <c r="K369" i="46"/>
  <c r="L369" i="46"/>
  <c r="M369" i="46"/>
  <c r="N369" i="46"/>
  <c r="C370" i="46"/>
  <c r="D370" i="46"/>
  <c r="E370" i="46"/>
  <c r="F370" i="46"/>
  <c r="G370" i="46"/>
  <c r="H370" i="46"/>
  <c r="I370" i="46"/>
  <c r="J370" i="46"/>
  <c r="K370" i="46"/>
  <c r="L370" i="46"/>
  <c r="M370" i="46"/>
  <c r="N370" i="46"/>
  <c r="C371" i="46"/>
  <c r="D371" i="46"/>
  <c r="E371" i="46"/>
  <c r="F371" i="46"/>
  <c r="G371" i="46"/>
  <c r="H371" i="46"/>
  <c r="I371" i="46"/>
  <c r="J371" i="46"/>
  <c r="K371" i="46"/>
  <c r="L371" i="46"/>
  <c r="M371" i="46"/>
  <c r="N371" i="46"/>
  <c r="C372" i="46"/>
  <c r="D372" i="46"/>
  <c r="E372" i="46"/>
  <c r="F372" i="46"/>
  <c r="G372" i="46"/>
  <c r="H372" i="46"/>
  <c r="I372" i="46"/>
  <c r="J372" i="46"/>
  <c r="K372" i="46"/>
  <c r="L372" i="46"/>
  <c r="M372" i="46"/>
  <c r="N372" i="46"/>
  <c r="C373" i="46"/>
  <c r="D373" i="46"/>
  <c r="E373" i="46"/>
  <c r="F373" i="46"/>
  <c r="G373" i="46"/>
  <c r="H373" i="46"/>
  <c r="I373" i="46"/>
  <c r="J373" i="46"/>
  <c r="K373" i="46"/>
  <c r="L373" i="46"/>
  <c r="M373" i="46"/>
  <c r="N373" i="46"/>
  <c r="C374" i="46"/>
  <c r="D374" i="46"/>
  <c r="E374" i="46"/>
  <c r="F374" i="46"/>
  <c r="G374" i="46"/>
  <c r="H374" i="46"/>
  <c r="I374" i="46"/>
  <c r="J374" i="46"/>
  <c r="K374" i="46"/>
  <c r="L374" i="46"/>
  <c r="M374" i="46"/>
  <c r="N374" i="46"/>
  <c r="C375" i="46"/>
  <c r="D375" i="46"/>
  <c r="E375" i="46"/>
  <c r="F375" i="46"/>
  <c r="G375" i="46"/>
  <c r="H375" i="46"/>
  <c r="I375" i="46"/>
  <c r="J375" i="46"/>
  <c r="K375" i="46"/>
  <c r="L375" i="46"/>
  <c r="M375" i="46"/>
  <c r="N375" i="46"/>
  <c r="C376" i="46"/>
  <c r="D376" i="46"/>
  <c r="E376" i="46"/>
  <c r="F376" i="46"/>
  <c r="G376" i="46"/>
  <c r="H376" i="46"/>
  <c r="I376" i="46"/>
  <c r="J376" i="46"/>
  <c r="K376" i="46"/>
  <c r="L376" i="46"/>
  <c r="M376" i="46"/>
  <c r="N376" i="46"/>
  <c r="C377" i="46"/>
  <c r="D377" i="46"/>
  <c r="E377" i="46"/>
  <c r="F377" i="46"/>
  <c r="G377" i="46"/>
  <c r="H377" i="46"/>
  <c r="I377" i="46"/>
  <c r="J377" i="46"/>
  <c r="K377" i="46"/>
  <c r="L377" i="46"/>
  <c r="M377" i="46"/>
  <c r="N377" i="46"/>
  <c r="C378" i="46"/>
  <c r="D378" i="46"/>
  <c r="E378" i="46"/>
  <c r="F378" i="46"/>
  <c r="G378" i="46"/>
  <c r="H378" i="46"/>
  <c r="I378" i="46"/>
  <c r="J378" i="46"/>
  <c r="K378" i="46"/>
  <c r="L378" i="46"/>
  <c r="M378" i="46"/>
  <c r="N378" i="46"/>
  <c r="C379" i="46"/>
  <c r="D379" i="46"/>
  <c r="E379" i="46"/>
  <c r="F379" i="46"/>
  <c r="G379" i="46"/>
  <c r="H379" i="46"/>
  <c r="I379" i="46"/>
  <c r="J379" i="46"/>
  <c r="K379" i="46"/>
  <c r="L379" i="46"/>
  <c r="M379" i="46"/>
  <c r="N379" i="46"/>
  <c r="C380" i="46"/>
  <c r="D380" i="46"/>
  <c r="E380" i="46"/>
  <c r="F380" i="46"/>
  <c r="G380" i="46"/>
  <c r="H380" i="46"/>
  <c r="I380" i="46"/>
  <c r="J380" i="46"/>
  <c r="K380" i="46"/>
  <c r="L380" i="46"/>
  <c r="M380" i="46"/>
  <c r="N380" i="46"/>
  <c r="C381" i="46"/>
  <c r="D381" i="46"/>
  <c r="E381" i="46"/>
  <c r="F381" i="46"/>
  <c r="G381" i="46"/>
  <c r="H381" i="46"/>
  <c r="I381" i="46"/>
  <c r="J381" i="46"/>
  <c r="K381" i="46"/>
  <c r="L381" i="46"/>
  <c r="M381" i="46"/>
  <c r="N381" i="46"/>
  <c r="C382" i="46"/>
  <c r="D382" i="46"/>
  <c r="E382" i="46"/>
  <c r="F382" i="46"/>
  <c r="G382" i="46"/>
  <c r="H382" i="46"/>
  <c r="I382" i="46"/>
  <c r="J382" i="46"/>
  <c r="K382" i="46"/>
  <c r="L382" i="46"/>
  <c r="M382" i="46"/>
  <c r="N382" i="46"/>
  <c r="C383" i="46"/>
  <c r="D383" i="46"/>
  <c r="E383" i="46"/>
  <c r="F383" i="46"/>
  <c r="G383" i="46"/>
  <c r="H383" i="46"/>
  <c r="I383" i="46"/>
  <c r="J383" i="46"/>
  <c r="K383" i="46"/>
  <c r="L383" i="46"/>
  <c r="M383" i="46"/>
  <c r="N383" i="46"/>
  <c r="C384" i="46"/>
  <c r="D384" i="46"/>
  <c r="E384" i="46"/>
  <c r="F384" i="46"/>
  <c r="G384" i="46"/>
  <c r="H384" i="46"/>
  <c r="I384" i="46"/>
  <c r="J384" i="46"/>
  <c r="K384" i="46"/>
  <c r="L384" i="46"/>
  <c r="M384" i="46"/>
  <c r="N384" i="46"/>
  <c r="C385" i="46"/>
  <c r="D385" i="46"/>
  <c r="E385" i="46"/>
  <c r="F385" i="46"/>
  <c r="G385" i="46"/>
  <c r="H385" i="46"/>
  <c r="I385" i="46"/>
  <c r="J385" i="46"/>
  <c r="K385" i="46"/>
  <c r="L385" i="46"/>
  <c r="M385" i="46"/>
  <c r="N385" i="46"/>
  <c r="C386" i="46"/>
  <c r="D386" i="46"/>
  <c r="E386" i="46"/>
  <c r="F386" i="46"/>
  <c r="G386" i="46"/>
  <c r="H386" i="46"/>
  <c r="I386" i="46"/>
  <c r="J386" i="46"/>
  <c r="K386" i="46"/>
  <c r="L386" i="46"/>
  <c r="M386" i="46"/>
  <c r="N386" i="46"/>
  <c r="C387" i="46"/>
  <c r="D387" i="46"/>
  <c r="E387" i="46"/>
  <c r="F387" i="46"/>
  <c r="G387" i="46"/>
  <c r="H387" i="46"/>
  <c r="I387" i="46"/>
  <c r="J387" i="46"/>
  <c r="K387" i="46"/>
  <c r="L387" i="46"/>
  <c r="M387" i="46"/>
  <c r="N387" i="46"/>
  <c r="C388" i="46"/>
  <c r="D388" i="46"/>
  <c r="E388" i="46"/>
  <c r="F388" i="46"/>
  <c r="G388" i="46"/>
  <c r="H388" i="46"/>
  <c r="I388" i="46"/>
  <c r="J388" i="46"/>
  <c r="K388" i="46"/>
  <c r="L388" i="46"/>
  <c r="M388" i="46"/>
  <c r="N388" i="46"/>
  <c r="C389" i="46"/>
  <c r="D389" i="46"/>
  <c r="E389" i="46"/>
  <c r="F389" i="46"/>
  <c r="G389" i="46"/>
  <c r="H389" i="46"/>
  <c r="I389" i="46"/>
  <c r="J389" i="46"/>
  <c r="K389" i="46"/>
  <c r="L389" i="46"/>
  <c r="M389" i="46"/>
  <c r="N389" i="46"/>
  <c r="C390" i="46"/>
  <c r="D390" i="46"/>
  <c r="E390" i="46"/>
  <c r="F390" i="46"/>
  <c r="G390" i="46"/>
  <c r="H390" i="46"/>
  <c r="I390" i="46"/>
  <c r="J390" i="46"/>
  <c r="K390" i="46"/>
  <c r="L390" i="46"/>
  <c r="M390" i="46"/>
  <c r="N390" i="46"/>
  <c r="C421" i="46"/>
  <c r="D421" i="46"/>
  <c r="E421" i="46"/>
  <c r="F421" i="46"/>
  <c r="G421" i="46"/>
  <c r="H421" i="46"/>
  <c r="I421" i="46"/>
  <c r="J421" i="46"/>
  <c r="K421" i="46"/>
  <c r="L421" i="46"/>
  <c r="M421" i="46"/>
  <c r="N421" i="46"/>
  <c r="C422" i="46"/>
  <c r="D422" i="46"/>
  <c r="E422" i="46"/>
  <c r="F422" i="46"/>
  <c r="G422" i="46"/>
  <c r="H422" i="46"/>
  <c r="I422" i="46"/>
  <c r="J422" i="46"/>
  <c r="K422" i="46"/>
  <c r="L422" i="46"/>
  <c r="M422" i="46"/>
  <c r="N422" i="46"/>
  <c r="C423" i="46"/>
  <c r="D423" i="46"/>
  <c r="E423" i="46"/>
  <c r="F423" i="46"/>
  <c r="G423" i="46"/>
  <c r="H423" i="46"/>
  <c r="I423" i="46"/>
  <c r="J423" i="46"/>
  <c r="K423" i="46"/>
  <c r="L423" i="46"/>
  <c r="M423" i="46"/>
  <c r="N423" i="46"/>
  <c r="C424" i="46"/>
  <c r="D424" i="46"/>
  <c r="E424" i="46"/>
  <c r="F424" i="46"/>
  <c r="G424" i="46"/>
  <c r="H424" i="46"/>
  <c r="I424" i="46"/>
  <c r="J424" i="46"/>
  <c r="K424" i="46"/>
  <c r="L424" i="46"/>
  <c r="M424" i="46"/>
  <c r="N424" i="46"/>
  <c r="C425" i="46"/>
  <c r="D425" i="46"/>
  <c r="E425" i="46"/>
  <c r="F425" i="46"/>
  <c r="G425" i="46"/>
  <c r="H425" i="46"/>
  <c r="I425" i="46"/>
  <c r="J425" i="46"/>
  <c r="K425" i="46"/>
  <c r="L425" i="46"/>
  <c r="M425" i="46"/>
  <c r="N425" i="46"/>
  <c r="C426" i="46"/>
  <c r="D426" i="46"/>
  <c r="E426" i="46"/>
  <c r="F426" i="46"/>
  <c r="G426" i="46"/>
  <c r="H426" i="46"/>
  <c r="I426" i="46"/>
  <c r="J426" i="46"/>
  <c r="K426" i="46"/>
  <c r="L426" i="46"/>
  <c r="M426" i="46"/>
  <c r="N426" i="46"/>
  <c r="C427" i="46"/>
  <c r="D427" i="46"/>
  <c r="E427" i="46"/>
  <c r="F427" i="46"/>
  <c r="G427" i="46"/>
  <c r="H427" i="46"/>
  <c r="I427" i="46"/>
  <c r="J427" i="46"/>
  <c r="K427" i="46"/>
  <c r="L427" i="46"/>
  <c r="M427" i="46"/>
  <c r="N427" i="46"/>
  <c r="C428" i="46"/>
  <c r="D428" i="46"/>
  <c r="E428" i="46"/>
  <c r="F428" i="46"/>
  <c r="G428" i="46"/>
  <c r="H428" i="46"/>
  <c r="I428" i="46"/>
  <c r="J428" i="46"/>
  <c r="K428" i="46"/>
  <c r="L428" i="46"/>
  <c r="M428" i="46"/>
  <c r="N428" i="46"/>
  <c r="C429" i="46"/>
  <c r="D429" i="46"/>
  <c r="E429" i="46"/>
  <c r="F429" i="46"/>
  <c r="G429" i="46"/>
  <c r="H429" i="46"/>
  <c r="I429" i="46"/>
  <c r="J429" i="46"/>
  <c r="K429" i="46"/>
  <c r="L429" i="46"/>
  <c r="M429" i="46"/>
  <c r="N429" i="46"/>
  <c r="C430" i="46"/>
  <c r="D430" i="46"/>
  <c r="E430" i="46"/>
  <c r="F430" i="46"/>
  <c r="G430" i="46"/>
  <c r="H430" i="46"/>
  <c r="I430" i="46"/>
  <c r="J430" i="46"/>
  <c r="K430" i="46"/>
  <c r="L430" i="46"/>
  <c r="M430" i="46"/>
  <c r="N430" i="46"/>
  <c r="C432" i="46"/>
  <c r="D432" i="46"/>
  <c r="E432" i="46"/>
  <c r="F432" i="46"/>
  <c r="G432" i="46"/>
  <c r="H432" i="46"/>
  <c r="I432" i="46"/>
  <c r="J432" i="46"/>
  <c r="K432" i="46"/>
  <c r="L432" i="46"/>
  <c r="M432" i="46"/>
  <c r="N432" i="46"/>
  <c r="C433" i="46"/>
  <c r="D433" i="46"/>
  <c r="E433" i="46"/>
  <c r="F433" i="46"/>
  <c r="G433" i="46"/>
  <c r="H433" i="46"/>
  <c r="I433" i="46"/>
  <c r="J433" i="46"/>
  <c r="K433" i="46"/>
  <c r="L433" i="46"/>
  <c r="M433" i="46"/>
  <c r="N433" i="46"/>
  <c r="C439" i="46"/>
  <c r="D439" i="46"/>
  <c r="E439" i="46"/>
  <c r="F439" i="46"/>
  <c r="G439" i="46"/>
  <c r="H439" i="46"/>
  <c r="I439" i="46"/>
  <c r="J439" i="46"/>
  <c r="K439" i="46"/>
  <c r="L439" i="46"/>
  <c r="M439" i="46"/>
  <c r="N439" i="46"/>
  <c r="C440" i="46"/>
  <c r="D440" i="46"/>
  <c r="E440" i="46"/>
  <c r="F440" i="46"/>
  <c r="G440" i="46"/>
  <c r="H440" i="46"/>
  <c r="L440" i="46"/>
  <c r="M440" i="46"/>
  <c r="N440" i="46"/>
  <c r="C22" i="46"/>
  <c r="D22" i="46"/>
  <c r="E22" i="46"/>
  <c r="F22" i="46"/>
  <c r="G22" i="46"/>
  <c r="H22" i="46"/>
  <c r="I22" i="46"/>
  <c r="W22" i="46" s="1"/>
  <c r="J22" i="46"/>
  <c r="K22" i="46"/>
  <c r="Y22" i="46" s="1"/>
  <c r="L22" i="46"/>
  <c r="M22" i="46"/>
  <c r="AA22" i="46" s="1"/>
  <c r="N22" i="46"/>
  <c r="C23" i="46"/>
  <c r="D23" i="46"/>
  <c r="E23" i="46"/>
  <c r="F23" i="46"/>
  <c r="G23" i="46"/>
  <c r="H23" i="46"/>
  <c r="I23" i="46"/>
  <c r="W23" i="46" s="1"/>
  <c r="J23" i="46"/>
  <c r="K23" i="46"/>
  <c r="Y23" i="46" s="1"/>
  <c r="L23" i="46"/>
  <c r="M23" i="46"/>
  <c r="AA23" i="46" s="1"/>
  <c r="N23" i="46"/>
  <c r="C24" i="46"/>
  <c r="D24" i="46"/>
  <c r="E24" i="46"/>
  <c r="F24" i="46"/>
  <c r="G24" i="46"/>
  <c r="H24" i="46"/>
  <c r="I24" i="46"/>
  <c r="W24" i="46" s="1"/>
  <c r="J24" i="46"/>
  <c r="K24" i="46"/>
  <c r="Y24" i="46" s="1"/>
  <c r="L24" i="46"/>
  <c r="M24" i="46"/>
  <c r="AA24" i="46" s="1"/>
  <c r="N24" i="46"/>
  <c r="C25" i="46"/>
  <c r="D25" i="46"/>
  <c r="E25" i="46"/>
  <c r="F25" i="46"/>
  <c r="G25" i="46"/>
  <c r="H25" i="46"/>
  <c r="I25" i="46"/>
  <c r="W25" i="46" s="1"/>
  <c r="J25" i="46"/>
  <c r="K25" i="46"/>
  <c r="Y25" i="46" s="1"/>
  <c r="L25" i="46"/>
  <c r="M25" i="46"/>
  <c r="AA25" i="46" s="1"/>
  <c r="N25" i="46"/>
  <c r="C26" i="46"/>
  <c r="D26" i="46"/>
  <c r="E26" i="46"/>
  <c r="F26" i="46"/>
  <c r="G26" i="46"/>
  <c r="H26" i="46"/>
  <c r="I26" i="46"/>
  <c r="W26" i="46" s="1"/>
  <c r="J26" i="46"/>
  <c r="K26" i="46"/>
  <c r="Y26" i="46" s="1"/>
  <c r="L26" i="46"/>
  <c r="M26" i="46"/>
  <c r="AA26" i="46" s="1"/>
  <c r="N26" i="46"/>
  <c r="C27" i="46"/>
  <c r="D27" i="46"/>
  <c r="E27" i="46"/>
  <c r="F27" i="46"/>
  <c r="G27" i="46"/>
  <c r="H27" i="46"/>
  <c r="I27" i="46"/>
  <c r="W27" i="46" s="1"/>
  <c r="J27" i="46"/>
  <c r="K27" i="46"/>
  <c r="Y27" i="46" s="1"/>
  <c r="L27" i="46"/>
  <c r="M27" i="46"/>
  <c r="AA27" i="46" s="1"/>
  <c r="N27" i="46"/>
  <c r="C28" i="46"/>
  <c r="D28" i="46"/>
  <c r="E28" i="46"/>
  <c r="F28" i="46"/>
  <c r="G28" i="46"/>
  <c r="H28" i="46"/>
  <c r="I28" i="46"/>
  <c r="W28" i="46" s="1"/>
  <c r="J28" i="46"/>
  <c r="K28" i="46"/>
  <c r="Y28" i="46" s="1"/>
  <c r="L28" i="46"/>
  <c r="M28" i="46"/>
  <c r="AA28" i="46" s="1"/>
  <c r="N28" i="46"/>
  <c r="C29" i="46"/>
  <c r="D29" i="46"/>
  <c r="E29" i="46"/>
  <c r="F29" i="46"/>
  <c r="G29" i="46"/>
  <c r="H29" i="46"/>
  <c r="I29" i="46"/>
  <c r="W29" i="46" s="1"/>
  <c r="J29" i="46"/>
  <c r="K29" i="46"/>
  <c r="Y29" i="46" s="1"/>
  <c r="L29" i="46"/>
  <c r="M29" i="46"/>
  <c r="AA29" i="46" s="1"/>
  <c r="N29" i="46"/>
  <c r="C30" i="46"/>
  <c r="D30" i="46"/>
  <c r="E30" i="46"/>
  <c r="F30" i="46"/>
  <c r="G30" i="46"/>
  <c r="H30" i="46"/>
  <c r="I30" i="46"/>
  <c r="W30" i="46" s="1"/>
  <c r="J30" i="46"/>
  <c r="K30" i="46"/>
  <c r="Y30" i="46" s="1"/>
  <c r="L30" i="46"/>
  <c r="M30" i="46"/>
  <c r="AA30" i="46" s="1"/>
  <c r="N30" i="46"/>
  <c r="C31" i="46"/>
  <c r="D31" i="46"/>
  <c r="E31" i="46"/>
  <c r="F31" i="46"/>
  <c r="G31" i="46"/>
  <c r="H31" i="46"/>
  <c r="I31" i="46"/>
  <c r="W31" i="46" s="1"/>
  <c r="J31" i="46"/>
  <c r="K31" i="46"/>
  <c r="Y31" i="46" s="1"/>
  <c r="L31" i="46"/>
  <c r="M31" i="46"/>
  <c r="AA31" i="46" s="1"/>
  <c r="N31" i="46"/>
  <c r="C32" i="46"/>
  <c r="D32" i="46"/>
  <c r="E32" i="46"/>
  <c r="F32" i="46"/>
  <c r="G32" i="46"/>
  <c r="H32" i="46"/>
  <c r="I32" i="46"/>
  <c r="W32" i="46" s="1"/>
  <c r="J32" i="46"/>
  <c r="K32" i="46"/>
  <c r="Y32" i="46" s="1"/>
  <c r="L32" i="46"/>
  <c r="M32" i="46"/>
  <c r="AA32" i="46" s="1"/>
  <c r="N32" i="46"/>
  <c r="C33" i="46"/>
  <c r="D33" i="46"/>
  <c r="E33" i="46"/>
  <c r="F33" i="46"/>
  <c r="G33" i="46"/>
  <c r="H33" i="46"/>
  <c r="I33" i="46"/>
  <c r="W33" i="46" s="1"/>
  <c r="J33" i="46"/>
  <c r="K33" i="46"/>
  <c r="Y33" i="46" s="1"/>
  <c r="L33" i="46"/>
  <c r="M33" i="46"/>
  <c r="AA33" i="46" s="1"/>
  <c r="N33" i="46"/>
  <c r="C34" i="46"/>
  <c r="D34" i="46"/>
  <c r="E34" i="46"/>
  <c r="F34" i="46"/>
  <c r="G34" i="46"/>
  <c r="H34" i="46"/>
  <c r="I34" i="46"/>
  <c r="W34" i="46" s="1"/>
  <c r="J34" i="46"/>
  <c r="K34" i="46"/>
  <c r="Y34" i="46" s="1"/>
  <c r="L34" i="46"/>
  <c r="M34" i="46"/>
  <c r="AA34" i="46" s="1"/>
  <c r="N34" i="46"/>
  <c r="C35" i="46"/>
  <c r="D35" i="46"/>
  <c r="E35" i="46"/>
  <c r="F35" i="46"/>
  <c r="G35" i="46"/>
  <c r="H35" i="46"/>
  <c r="I35" i="46"/>
  <c r="W35" i="46" s="1"/>
  <c r="J35" i="46"/>
  <c r="K35" i="46"/>
  <c r="Y35" i="46" s="1"/>
  <c r="L35" i="46"/>
  <c r="M35" i="46"/>
  <c r="AA35" i="46" s="1"/>
  <c r="N35" i="46"/>
  <c r="C36" i="46"/>
  <c r="D36" i="46"/>
  <c r="E36" i="46"/>
  <c r="F36" i="46"/>
  <c r="G36" i="46"/>
  <c r="H36" i="46"/>
  <c r="I36" i="46"/>
  <c r="W36" i="46" s="1"/>
  <c r="J36" i="46"/>
  <c r="K36" i="46"/>
  <c r="Y36" i="46" s="1"/>
  <c r="L36" i="46"/>
  <c r="M36" i="46"/>
  <c r="AA36" i="46" s="1"/>
  <c r="N36" i="46"/>
  <c r="C37" i="46"/>
  <c r="D37" i="46"/>
  <c r="E37" i="46"/>
  <c r="F37" i="46"/>
  <c r="G37" i="46"/>
  <c r="H37" i="46"/>
  <c r="I37" i="46"/>
  <c r="W37" i="46" s="1"/>
  <c r="J37" i="46"/>
  <c r="K37" i="46"/>
  <c r="Y37" i="46" s="1"/>
  <c r="L37" i="46"/>
  <c r="M37" i="46"/>
  <c r="AA37" i="46" s="1"/>
  <c r="N37" i="46"/>
  <c r="C38" i="46"/>
  <c r="D38" i="46"/>
  <c r="E38" i="46"/>
  <c r="F38" i="46"/>
  <c r="G38" i="46"/>
  <c r="H38" i="46"/>
  <c r="I38" i="46"/>
  <c r="W38" i="46" s="1"/>
  <c r="J38" i="46"/>
  <c r="K38" i="46"/>
  <c r="Y38" i="46" s="1"/>
  <c r="L38" i="46"/>
  <c r="M38" i="46"/>
  <c r="AA38" i="46" s="1"/>
  <c r="N38" i="46"/>
  <c r="C39" i="46"/>
  <c r="D39" i="46"/>
  <c r="E39" i="46"/>
  <c r="F39" i="46"/>
  <c r="G39" i="46"/>
  <c r="H39" i="46"/>
  <c r="I39" i="46"/>
  <c r="W39" i="46" s="1"/>
  <c r="J39" i="46"/>
  <c r="K39" i="46"/>
  <c r="Y39" i="46" s="1"/>
  <c r="L39" i="46"/>
  <c r="M39" i="46"/>
  <c r="AA39" i="46" s="1"/>
  <c r="N39" i="46"/>
  <c r="C40" i="46"/>
  <c r="D40" i="46"/>
  <c r="E40" i="46"/>
  <c r="F40" i="46"/>
  <c r="G40" i="46"/>
  <c r="H40" i="46"/>
  <c r="I40" i="46"/>
  <c r="W40" i="46" s="1"/>
  <c r="J40" i="46"/>
  <c r="K40" i="46"/>
  <c r="Y40" i="46" s="1"/>
  <c r="L40" i="46"/>
  <c r="M40" i="46"/>
  <c r="AA40" i="46" s="1"/>
  <c r="N40" i="46"/>
  <c r="C41" i="46"/>
  <c r="D41" i="46"/>
  <c r="E41" i="46"/>
  <c r="F41" i="46"/>
  <c r="G41" i="46"/>
  <c r="H41" i="46"/>
  <c r="I41" i="46"/>
  <c r="W41" i="46" s="1"/>
  <c r="J41" i="46"/>
  <c r="K41" i="46"/>
  <c r="Y41" i="46" s="1"/>
  <c r="L41" i="46"/>
  <c r="M41" i="46"/>
  <c r="AA41" i="46" s="1"/>
  <c r="N41" i="46"/>
  <c r="C42" i="46"/>
  <c r="D42" i="46"/>
  <c r="E42" i="46"/>
  <c r="F42" i="46"/>
  <c r="G42" i="46"/>
  <c r="H42" i="46"/>
  <c r="I42" i="46"/>
  <c r="W42" i="46" s="1"/>
  <c r="J42" i="46"/>
  <c r="K42" i="46"/>
  <c r="Y42" i="46" s="1"/>
  <c r="L42" i="46"/>
  <c r="M42" i="46"/>
  <c r="AA42" i="46" s="1"/>
  <c r="N42" i="46"/>
  <c r="C43" i="46"/>
  <c r="D43" i="46"/>
  <c r="E43" i="46"/>
  <c r="F43" i="46"/>
  <c r="G43" i="46"/>
  <c r="H43" i="46"/>
  <c r="I43" i="46"/>
  <c r="W43" i="46" s="1"/>
  <c r="J43" i="46"/>
  <c r="K43" i="46"/>
  <c r="Y43" i="46" s="1"/>
  <c r="L43" i="46"/>
  <c r="M43" i="46"/>
  <c r="AA43" i="46" s="1"/>
  <c r="N43" i="46"/>
  <c r="C44" i="46"/>
  <c r="D44" i="46"/>
  <c r="E44" i="46"/>
  <c r="F44" i="46"/>
  <c r="G44" i="46"/>
  <c r="H44" i="46"/>
  <c r="I44" i="46"/>
  <c r="W44" i="46" s="1"/>
  <c r="J44" i="46"/>
  <c r="K44" i="46"/>
  <c r="Y44" i="46" s="1"/>
  <c r="L44" i="46"/>
  <c r="M44" i="46"/>
  <c r="AA44" i="46" s="1"/>
  <c r="N44" i="46"/>
  <c r="C45" i="46"/>
  <c r="D45" i="46"/>
  <c r="E45" i="46"/>
  <c r="F45" i="46"/>
  <c r="G45" i="46"/>
  <c r="H45" i="46"/>
  <c r="I45" i="46"/>
  <c r="W45" i="46" s="1"/>
  <c r="J45" i="46"/>
  <c r="K45" i="46"/>
  <c r="Y45" i="46" s="1"/>
  <c r="L45" i="46"/>
  <c r="M45" i="46"/>
  <c r="AA45" i="46" s="1"/>
  <c r="N45" i="46"/>
  <c r="C49" i="46"/>
  <c r="D49" i="46"/>
  <c r="E49" i="46"/>
  <c r="F49" i="46"/>
  <c r="G49" i="46"/>
  <c r="H49" i="46"/>
  <c r="I49" i="46"/>
  <c r="W49" i="46" s="1"/>
  <c r="J49" i="46"/>
  <c r="K49" i="46"/>
  <c r="Y49" i="46" s="1"/>
  <c r="L49" i="46"/>
  <c r="M49" i="46"/>
  <c r="AA49" i="46" s="1"/>
  <c r="N49" i="46"/>
  <c r="C50" i="46"/>
  <c r="D50" i="46"/>
  <c r="E50" i="46"/>
  <c r="F50" i="46"/>
  <c r="G50" i="46"/>
  <c r="H50" i="46"/>
  <c r="I50" i="46"/>
  <c r="W50" i="46" s="1"/>
  <c r="J50" i="46"/>
  <c r="K50" i="46"/>
  <c r="Y50" i="46" s="1"/>
  <c r="L50" i="46"/>
  <c r="M50" i="46"/>
  <c r="AA50" i="46" s="1"/>
  <c r="N50" i="46"/>
  <c r="C51" i="46"/>
  <c r="D51" i="46"/>
  <c r="E51" i="46"/>
  <c r="F51" i="46"/>
  <c r="G51" i="46"/>
  <c r="H51" i="46"/>
  <c r="I51" i="46"/>
  <c r="W51" i="46" s="1"/>
  <c r="J51" i="46"/>
  <c r="K51" i="46"/>
  <c r="Y51" i="46" s="1"/>
  <c r="L51" i="46"/>
  <c r="M51" i="46"/>
  <c r="AA51" i="46" s="1"/>
  <c r="N51" i="46"/>
  <c r="C52" i="46"/>
  <c r="D52" i="46"/>
  <c r="E52" i="46"/>
  <c r="F52" i="46"/>
  <c r="G52" i="46"/>
  <c r="H52" i="46"/>
  <c r="I52" i="46"/>
  <c r="W52" i="46" s="1"/>
  <c r="J52" i="46"/>
  <c r="K52" i="46"/>
  <c r="Y52" i="46" s="1"/>
  <c r="L52" i="46"/>
  <c r="M52" i="46"/>
  <c r="AA52" i="46" s="1"/>
  <c r="N52" i="46"/>
  <c r="C53" i="46"/>
  <c r="D53" i="46"/>
  <c r="E53" i="46"/>
  <c r="F53" i="46"/>
  <c r="G53" i="46"/>
  <c r="H53" i="46"/>
  <c r="I53" i="46"/>
  <c r="W53" i="46" s="1"/>
  <c r="J53" i="46"/>
  <c r="K53" i="46"/>
  <c r="Y53" i="46" s="1"/>
  <c r="L53" i="46"/>
  <c r="M53" i="46"/>
  <c r="AA53" i="46" s="1"/>
  <c r="N53" i="46"/>
  <c r="C54" i="46"/>
  <c r="D54" i="46"/>
  <c r="E54" i="46"/>
  <c r="F54" i="46"/>
  <c r="G54" i="46"/>
  <c r="H54" i="46"/>
  <c r="I54" i="46"/>
  <c r="W54" i="46" s="1"/>
  <c r="J54" i="46"/>
  <c r="K54" i="46"/>
  <c r="Y54" i="46" s="1"/>
  <c r="L54" i="46"/>
  <c r="M54" i="46"/>
  <c r="AA54" i="46" s="1"/>
  <c r="N54" i="46"/>
  <c r="C55" i="46"/>
  <c r="D55" i="46"/>
  <c r="E55" i="46"/>
  <c r="F55" i="46"/>
  <c r="G55" i="46"/>
  <c r="H55" i="46"/>
  <c r="I55" i="46"/>
  <c r="W55" i="46" s="1"/>
  <c r="J55" i="46"/>
  <c r="K55" i="46"/>
  <c r="Y55" i="46" s="1"/>
  <c r="L55" i="46"/>
  <c r="M55" i="46"/>
  <c r="AA55" i="46" s="1"/>
  <c r="N55" i="46"/>
  <c r="C56" i="46"/>
  <c r="D56" i="46"/>
  <c r="E56" i="46"/>
  <c r="F56" i="46"/>
  <c r="G56" i="46"/>
  <c r="H56" i="46"/>
  <c r="I56" i="46"/>
  <c r="W56" i="46" s="1"/>
  <c r="J56" i="46"/>
  <c r="K56" i="46"/>
  <c r="Y56" i="46" s="1"/>
  <c r="L56" i="46"/>
  <c r="M56" i="46"/>
  <c r="AA56" i="46" s="1"/>
  <c r="N56" i="46"/>
  <c r="C57" i="46"/>
  <c r="D57" i="46"/>
  <c r="E57" i="46"/>
  <c r="F57" i="46"/>
  <c r="G57" i="46"/>
  <c r="H57" i="46"/>
  <c r="I57" i="46"/>
  <c r="W57" i="46" s="1"/>
  <c r="J57" i="46"/>
  <c r="K57" i="46"/>
  <c r="Y57" i="46" s="1"/>
  <c r="L57" i="46"/>
  <c r="M57" i="46"/>
  <c r="AA57" i="46" s="1"/>
  <c r="N57" i="46"/>
  <c r="C58" i="46"/>
  <c r="D58" i="46"/>
  <c r="E58" i="46"/>
  <c r="F58" i="46"/>
  <c r="G58" i="46"/>
  <c r="H58" i="46"/>
  <c r="I58" i="46"/>
  <c r="W58" i="46" s="1"/>
  <c r="J58" i="46"/>
  <c r="K58" i="46"/>
  <c r="Y58" i="46" s="1"/>
  <c r="L58" i="46"/>
  <c r="M58" i="46"/>
  <c r="AA58" i="46" s="1"/>
  <c r="N58" i="46"/>
  <c r="C59" i="46"/>
  <c r="D59" i="46"/>
  <c r="E59" i="46"/>
  <c r="F59" i="46"/>
  <c r="G59" i="46"/>
  <c r="H59" i="46"/>
  <c r="I59" i="46"/>
  <c r="W59" i="46" s="1"/>
  <c r="J59" i="46"/>
  <c r="K59" i="46"/>
  <c r="Y59" i="46" s="1"/>
  <c r="L59" i="46"/>
  <c r="M59" i="46"/>
  <c r="AA59" i="46" s="1"/>
  <c r="N59" i="46"/>
  <c r="C60" i="46"/>
  <c r="D60" i="46"/>
  <c r="E60" i="46"/>
  <c r="F60" i="46"/>
  <c r="G60" i="46"/>
  <c r="H60" i="46"/>
  <c r="I60" i="46"/>
  <c r="W60" i="46" s="1"/>
  <c r="J60" i="46"/>
  <c r="K60" i="46"/>
  <c r="Y60" i="46" s="1"/>
  <c r="L60" i="46"/>
  <c r="M60" i="46"/>
  <c r="AA60" i="46" s="1"/>
  <c r="N60" i="46"/>
  <c r="C61" i="46"/>
  <c r="D61" i="46"/>
  <c r="E61" i="46"/>
  <c r="F61" i="46"/>
  <c r="G61" i="46"/>
  <c r="H61" i="46"/>
  <c r="I61" i="46"/>
  <c r="W61" i="46" s="1"/>
  <c r="J61" i="46"/>
  <c r="K61" i="46"/>
  <c r="Y61" i="46" s="1"/>
  <c r="L61" i="46"/>
  <c r="M61" i="46"/>
  <c r="AA61" i="46" s="1"/>
  <c r="N61" i="46"/>
  <c r="C62" i="46"/>
  <c r="D62" i="46"/>
  <c r="E62" i="46"/>
  <c r="F62" i="46"/>
  <c r="G62" i="46"/>
  <c r="H62" i="46"/>
  <c r="I62" i="46"/>
  <c r="W62" i="46" s="1"/>
  <c r="J62" i="46"/>
  <c r="K62" i="46"/>
  <c r="Y62" i="46" s="1"/>
  <c r="L62" i="46"/>
  <c r="M62" i="46"/>
  <c r="AA62" i="46" s="1"/>
  <c r="N62" i="46"/>
  <c r="C63" i="46"/>
  <c r="D63" i="46"/>
  <c r="E63" i="46"/>
  <c r="F63" i="46"/>
  <c r="G63" i="46"/>
  <c r="H63" i="46"/>
  <c r="I63" i="46"/>
  <c r="W63" i="46" s="1"/>
  <c r="J63" i="46"/>
  <c r="K63" i="46"/>
  <c r="Y63" i="46" s="1"/>
  <c r="L63" i="46"/>
  <c r="M63" i="46"/>
  <c r="AA63" i="46" s="1"/>
  <c r="N63" i="46"/>
  <c r="C64" i="46"/>
  <c r="D64" i="46"/>
  <c r="E64" i="46"/>
  <c r="F64" i="46"/>
  <c r="G64" i="46"/>
  <c r="H64" i="46"/>
  <c r="I64" i="46"/>
  <c r="W64" i="46" s="1"/>
  <c r="J64" i="46"/>
  <c r="K64" i="46"/>
  <c r="Y64" i="46" s="1"/>
  <c r="L64" i="46"/>
  <c r="M64" i="46"/>
  <c r="AA64" i="46" s="1"/>
  <c r="N64" i="46"/>
  <c r="C65" i="46"/>
  <c r="D65" i="46"/>
  <c r="E65" i="46"/>
  <c r="F65" i="46"/>
  <c r="G65" i="46"/>
  <c r="H65" i="46"/>
  <c r="I65" i="46"/>
  <c r="W65" i="46" s="1"/>
  <c r="J65" i="46"/>
  <c r="K65" i="46"/>
  <c r="Y65" i="46" s="1"/>
  <c r="L65" i="46"/>
  <c r="M65" i="46"/>
  <c r="AA65" i="46" s="1"/>
  <c r="N65" i="46"/>
  <c r="C66" i="46"/>
  <c r="D66" i="46"/>
  <c r="E66" i="46"/>
  <c r="F66" i="46"/>
  <c r="G66" i="46"/>
  <c r="H66" i="46"/>
  <c r="I66" i="46"/>
  <c r="W66" i="46" s="1"/>
  <c r="J66" i="46"/>
  <c r="K66" i="46"/>
  <c r="Y66" i="46" s="1"/>
  <c r="L66" i="46"/>
  <c r="M66" i="46"/>
  <c r="AA66" i="46" s="1"/>
  <c r="N66" i="46"/>
  <c r="C67" i="46"/>
  <c r="D67" i="46"/>
  <c r="E67" i="46"/>
  <c r="F67" i="46"/>
  <c r="G67" i="46"/>
  <c r="H67" i="46"/>
  <c r="I67" i="46"/>
  <c r="W67" i="46" s="1"/>
  <c r="J67" i="46"/>
  <c r="K67" i="46"/>
  <c r="Y67" i="46" s="1"/>
  <c r="L67" i="46"/>
  <c r="M67" i="46"/>
  <c r="AA67" i="46" s="1"/>
  <c r="N67" i="46"/>
  <c r="C68" i="46"/>
  <c r="D68" i="46"/>
  <c r="E68" i="46"/>
  <c r="F68" i="46"/>
  <c r="G68" i="46"/>
  <c r="H68" i="46"/>
  <c r="I68" i="46"/>
  <c r="W68" i="46" s="1"/>
  <c r="J68" i="46"/>
  <c r="K68" i="46"/>
  <c r="Y68" i="46" s="1"/>
  <c r="L68" i="46"/>
  <c r="M68" i="46"/>
  <c r="AA68" i="46" s="1"/>
  <c r="N68" i="46"/>
  <c r="C69" i="46"/>
  <c r="D69" i="46"/>
  <c r="E69" i="46"/>
  <c r="F69" i="46"/>
  <c r="G69" i="46"/>
  <c r="H69" i="46"/>
  <c r="I69" i="46"/>
  <c r="W69" i="46" s="1"/>
  <c r="J69" i="46"/>
  <c r="K69" i="46"/>
  <c r="Y69" i="46" s="1"/>
  <c r="L69" i="46"/>
  <c r="M69" i="46"/>
  <c r="AA69" i="46" s="1"/>
  <c r="N69" i="46"/>
  <c r="C70" i="46"/>
  <c r="D70" i="46"/>
  <c r="E70" i="46"/>
  <c r="F70" i="46"/>
  <c r="G70" i="46"/>
  <c r="H70" i="46"/>
  <c r="I70" i="46"/>
  <c r="W70" i="46" s="1"/>
  <c r="J70" i="46"/>
  <c r="K70" i="46"/>
  <c r="Y70" i="46" s="1"/>
  <c r="L70" i="46"/>
  <c r="M70" i="46"/>
  <c r="AA70" i="46" s="1"/>
  <c r="N70" i="46"/>
  <c r="C71" i="46"/>
  <c r="D71" i="46"/>
  <c r="E71" i="46"/>
  <c r="F71" i="46"/>
  <c r="G71" i="46"/>
  <c r="H71" i="46"/>
  <c r="I71" i="46"/>
  <c r="W71" i="46" s="1"/>
  <c r="J71" i="46"/>
  <c r="K71" i="46"/>
  <c r="Y71" i="46" s="1"/>
  <c r="L71" i="46"/>
  <c r="M71" i="46"/>
  <c r="AA71" i="46" s="1"/>
  <c r="N71" i="46"/>
  <c r="C72" i="46"/>
  <c r="D72" i="46"/>
  <c r="E72" i="46"/>
  <c r="F72" i="46"/>
  <c r="G72" i="46"/>
  <c r="H72" i="46"/>
  <c r="I72" i="46"/>
  <c r="W72" i="46" s="1"/>
  <c r="J72" i="46"/>
  <c r="K72" i="46"/>
  <c r="Y72" i="46" s="1"/>
  <c r="L72" i="46"/>
  <c r="M72" i="46"/>
  <c r="AA72" i="46" s="1"/>
  <c r="N72" i="46"/>
  <c r="C73" i="46"/>
  <c r="D73" i="46"/>
  <c r="E73" i="46"/>
  <c r="F73" i="46"/>
  <c r="G73" i="46"/>
  <c r="H73" i="46"/>
  <c r="I73" i="46"/>
  <c r="W73" i="46" s="1"/>
  <c r="J73" i="46"/>
  <c r="K73" i="46"/>
  <c r="Y73" i="46" s="1"/>
  <c r="L73" i="46"/>
  <c r="M73" i="46"/>
  <c r="AA73" i="46" s="1"/>
  <c r="N73" i="46"/>
  <c r="C74" i="46"/>
  <c r="D74" i="46"/>
  <c r="E74" i="46"/>
  <c r="F74" i="46"/>
  <c r="G74" i="46"/>
  <c r="H74" i="46"/>
  <c r="I74" i="46"/>
  <c r="W74" i="46" s="1"/>
  <c r="J74" i="46"/>
  <c r="K74" i="46"/>
  <c r="Y74" i="46" s="1"/>
  <c r="L74" i="46"/>
  <c r="M74" i="46"/>
  <c r="AA74" i="46" s="1"/>
  <c r="N74" i="46"/>
  <c r="C75" i="46"/>
  <c r="D75" i="46"/>
  <c r="E75" i="46"/>
  <c r="F75" i="46"/>
  <c r="G75" i="46"/>
  <c r="H75" i="46"/>
  <c r="I75" i="46"/>
  <c r="W75" i="46" s="1"/>
  <c r="J75" i="46"/>
  <c r="K75" i="46"/>
  <c r="Y75" i="46" s="1"/>
  <c r="L75" i="46"/>
  <c r="M75" i="46"/>
  <c r="AA75" i="46" s="1"/>
  <c r="N75" i="46"/>
  <c r="C76" i="46"/>
  <c r="D76" i="46"/>
  <c r="E76" i="46"/>
  <c r="F76" i="46"/>
  <c r="G76" i="46"/>
  <c r="H76" i="46"/>
  <c r="I76" i="46"/>
  <c r="W76" i="46" s="1"/>
  <c r="J76" i="46"/>
  <c r="K76" i="46"/>
  <c r="Y76" i="46" s="1"/>
  <c r="L76" i="46"/>
  <c r="M76" i="46"/>
  <c r="AA76" i="46" s="1"/>
  <c r="N76" i="46"/>
  <c r="C77" i="46"/>
  <c r="D77" i="46"/>
  <c r="E77" i="46"/>
  <c r="F77" i="46"/>
  <c r="G77" i="46"/>
  <c r="H77" i="46"/>
  <c r="I77" i="46"/>
  <c r="W77" i="46" s="1"/>
  <c r="J77" i="46"/>
  <c r="K77" i="46"/>
  <c r="Y77" i="46" s="1"/>
  <c r="L77" i="46"/>
  <c r="M77" i="46"/>
  <c r="AA77" i="46" s="1"/>
  <c r="N77" i="46"/>
  <c r="C78" i="46"/>
  <c r="D78" i="46"/>
  <c r="E78" i="46"/>
  <c r="F78" i="46"/>
  <c r="G78" i="46"/>
  <c r="H78" i="46"/>
  <c r="I78" i="46"/>
  <c r="W78" i="46" s="1"/>
  <c r="J78" i="46"/>
  <c r="K78" i="46"/>
  <c r="Y78" i="46" s="1"/>
  <c r="L78" i="46"/>
  <c r="M78" i="46"/>
  <c r="AA78" i="46" s="1"/>
  <c r="N78" i="46"/>
  <c r="C79" i="46"/>
  <c r="D79" i="46"/>
  <c r="E79" i="46"/>
  <c r="F79" i="46"/>
  <c r="G79" i="46"/>
  <c r="H79" i="46"/>
  <c r="I79" i="46"/>
  <c r="W79" i="46" s="1"/>
  <c r="J79" i="46"/>
  <c r="K79" i="46"/>
  <c r="Y79" i="46" s="1"/>
  <c r="L79" i="46"/>
  <c r="M79" i="46"/>
  <c r="AA79" i="46" s="1"/>
  <c r="N79" i="46"/>
  <c r="C80" i="46"/>
  <c r="D80" i="46"/>
  <c r="E80" i="46"/>
  <c r="F80" i="46"/>
  <c r="G80" i="46"/>
  <c r="H80" i="46"/>
  <c r="I80" i="46"/>
  <c r="W80" i="46" s="1"/>
  <c r="J80" i="46"/>
  <c r="K80" i="46"/>
  <c r="Y80" i="46" s="1"/>
  <c r="L80" i="46"/>
  <c r="M80" i="46"/>
  <c r="AA80" i="46" s="1"/>
  <c r="N80" i="46"/>
  <c r="C81" i="46"/>
  <c r="D81" i="46"/>
  <c r="E81" i="46"/>
  <c r="F81" i="46"/>
  <c r="G81" i="46"/>
  <c r="H81" i="46"/>
  <c r="I81" i="46"/>
  <c r="W81" i="46" s="1"/>
  <c r="J81" i="46"/>
  <c r="K81" i="46"/>
  <c r="Y81" i="46" s="1"/>
  <c r="L81" i="46"/>
  <c r="M81" i="46"/>
  <c r="N81" i="46"/>
  <c r="C82" i="46"/>
  <c r="D82" i="46"/>
  <c r="E82" i="46"/>
  <c r="F82" i="46"/>
  <c r="G82" i="46"/>
  <c r="H82" i="46"/>
  <c r="I82" i="46"/>
  <c r="J82" i="46"/>
  <c r="K82" i="46"/>
  <c r="Y82" i="46" s="1"/>
  <c r="L82" i="46"/>
  <c r="M82" i="46"/>
  <c r="AA82" i="46" s="1"/>
  <c r="N82" i="46"/>
  <c r="C83" i="46"/>
  <c r="D83" i="46"/>
  <c r="E83" i="46"/>
  <c r="F83" i="46"/>
  <c r="G83" i="46"/>
  <c r="H83" i="46"/>
  <c r="I83" i="46"/>
  <c r="W83" i="46" s="1"/>
  <c r="J83" i="46"/>
  <c r="K83" i="46"/>
  <c r="Y83" i="46" s="1"/>
  <c r="L83" i="46"/>
  <c r="M83" i="46"/>
  <c r="N83" i="46"/>
  <c r="C84" i="46"/>
  <c r="D84" i="46"/>
  <c r="E84" i="46"/>
  <c r="F84" i="46"/>
  <c r="G84" i="46"/>
  <c r="H84" i="46"/>
  <c r="I84" i="46"/>
  <c r="W84" i="46" s="1"/>
  <c r="J84" i="46"/>
  <c r="K84" i="46"/>
  <c r="Y84" i="46" s="1"/>
  <c r="L84" i="46"/>
  <c r="M84" i="46"/>
  <c r="AA84" i="46" s="1"/>
  <c r="N84" i="46"/>
  <c r="C85" i="46"/>
  <c r="D85" i="46"/>
  <c r="E85" i="46"/>
  <c r="F85" i="46"/>
  <c r="G85" i="46"/>
  <c r="H85" i="46"/>
  <c r="I85" i="46"/>
  <c r="W85" i="46" s="1"/>
  <c r="J85" i="46"/>
  <c r="K85" i="46"/>
  <c r="Y85" i="46" s="1"/>
  <c r="L85" i="46"/>
  <c r="M85" i="46"/>
  <c r="AA85" i="46" s="1"/>
  <c r="N85" i="46"/>
  <c r="C86" i="46"/>
  <c r="D86" i="46"/>
  <c r="E86" i="46"/>
  <c r="F86" i="46"/>
  <c r="G86" i="46"/>
  <c r="H86" i="46"/>
  <c r="I86" i="46"/>
  <c r="J86" i="46"/>
  <c r="K86" i="46"/>
  <c r="Y86" i="46" s="1"/>
  <c r="L86" i="46"/>
  <c r="M86" i="46"/>
  <c r="AA86" i="46" s="1"/>
  <c r="N86" i="46"/>
  <c r="C87" i="46"/>
  <c r="D87" i="46"/>
  <c r="E87" i="46"/>
  <c r="F87" i="46"/>
  <c r="G87" i="46"/>
  <c r="H87" i="46"/>
  <c r="I87" i="46"/>
  <c r="W87" i="46" s="1"/>
  <c r="J87" i="46"/>
  <c r="K87" i="46"/>
  <c r="Y87" i="46" s="1"/>
  <c r="L87" i="46"/>
  <c r="M87" i="46"/>
  <c r="AA87" i="46" s="1"/>
  <c r="N87" i="46"/>
  <c r="C88" i="46"/>
  <c r="D88" i="46"/>
  <c r="E88" i="46"/>
  <c r="F88" i="46"/>
  <c r="G88" i="46"/>
  <c r="H88" i="46"/>
  <c r="I88" i="46"/>
  <c r="W88" i="46" s="1"/>
  <c r="J88" i="46"/>
  <c r="K88" i="46"/>
  <c r="Y88" i="46" s="1"/>
  <c r="L88" i="46"/>
  <c r="M88" i="46"/>
  <c r="AA88" i="46" s="1"/>
  <c r="N88" i="46"/>
  <c r="C89" i="46"/>
  <c r="D89" i="46"/>
  <c r="E89" i="46"/>
  <c r="F89" i="46"/>
  <c r="G89" i="46"/>
  <c r="H89" i="46"/>
  <c r="I89" i="46"/>
  <c r="W89" i="46" s="1"/>
  <c r="J89" i="46"/>
  <c r="K89" i="46"/>
  <c r="Y89" i="46" s="1"/>
  <c r="L89" i="46"/>
  <c r="M89" i="46"/>
  <c r="AA89" i="46" s="1"/>
  <c r="N89" i="46"/>
  <c r="C90" i="46"/>
  <c r="D90" i="46"/>
  <c r="E90" i="46"/>
  <c r="F90" i="46"/>
  <c r="G90" i="46"/>
  <c r="H90" i="46"/>
  <c r="I90" i="46"/>
  <c r="W90" i="46" s="1"/>
  <c r="J90" i="46"/>
  <c r="K90" i="46"/>
  <c r="Y90" i="46" s="1"/>
  <c r="L90" i="46"/>
  <c r="M90" i="46"/>
  <c r="AA90" i="46" s="1"/>
  <c r="N90" i="46"/>
  <c r="C91" i="46"/>
  <c r="D91" i="46"/>
  <c r="E91" i="46"/>
  <c r="F91" i="46"/>
  <c r="G91" i="46"/>
  <c r="H91" i="46"/>
  <c r="I91" i="46"/>
  <c r="W91" i="46" s="1"/>
  <c r="J91" i="46"/>
  <c r="K91" i="46"/>
  <c r="Y91" i="46" s="1"/>
  <c r="L91" i="46"/>
  <c r="M91" i="46"/>
  <c r="AA91" i="46" s="1"/>
  <c r="N91" i="46"/>
  <c r="C92" i="46"/>
  <c r="D92" i="46"/>
  <c r="E92" i="46"/>
  <c r="F92" i="46"/>
  <c r="G92" i="46"/>
  <c r="H92" i="46"/>
  <c r="I92" i="46"/>
  <c r="W92" i="46" s="1"/>
  <c r="J92" i="46"/>
  <c r="K92" i="46"/>
  <c r="Y92" i="46" s="1"/>
  <c r="L92" i="46"/>
  <c r="M92" i="46"/>
  <c r="AA92" i="46" s="1"/>
  <c r="N92" i="46"/>
  <c r="C93" i="46"/>
  <c r="D93" i="46"/>
  <c r="E93" i="46"/>
  <c r="F93" i="46"/>
  <c r="G93" i="46"/>
  <c r="H93" i="46"/>
  <c r="I93" i="46"/>
  <c r="W93" i="46" s="1"/>
  <c r="J93" i="46"/>
  <c r="K93" i="46"/>
  <c r="Y93" i="46" s="1"/>
  <c r="L93" i="46"/>
  <c r="M93" i="46"/>
  <c r="AA93" i="46" s="1"/>
  <c r="N93" i="46"/>
  <c r="C94" i="46"/>
  <c r="D94" i="46"/>
  <c r="E94" i="46"/>
  <c r="F94" i="46"/>
  <c r="G94" i="46"/>
  <c r="H94" i="46"/>
  <c r="I94" i="46"/>
  <c r="W94" i="46" s="1"/>
  <c r="J94" i="46"/>
  <c r="K94" i="46"/>
  <c r="Y94" i="46" s="1"/>
  <c r="L94" i="46"/>
  <c r="M94" i="46"/>
  <c r="AA94" i="46" s="1"/>
  <c r="N94" i="46"/>
  <c r="C95" i="46"/>
  <c r="D95" i="46"/>
  <c r="E95" i="46"/>
  <c r="F95" i="46"/>
  <c r="G95" i="46"/>
  <c r="H95" i="46"/>
  <c r="I95" i="46"/>
  <c r="W95" i="46" s="1"/>
  <c r="J95" i="46"/>
  <c r="K95" i="46"/>
  <c r="Y95" i="46" s="1"/>
  <c r="L95" i="46"/>
  <c r="M95" i="46"/>
  <c r="AA95" i="46" s="1"/>
  <c r="N95" i="46"/>
  <c r="C96" i="46"/>
  <c r="D96" i="46"/>
  <c r="E96" i="46"/>
  <c r="F96" i="46"/>
  <c r="G96" i="46"/>
  <c r="H96" i="46"/>
  <c r="I96" i="46"/>
  <c r="W96" i="46" s="1"/>
  <c r="J96" i="46"/>
  <c r="K96" i="46"/>
  <c r="Y96" i="46" s="1"/>
  <c r="L96" i="46"/>
  <c r="M96" i="46"/>
  <c r="AA96" i="46" s="1"/>
  <c r="N96" i="46"/>
  <c r="C97" i="46"/>
  <c r="D97" i="46"/>
  <c r="E97" i="46"/>
  <c r="F97" i="46"/>
  <c r="G97" i="46"/>
  <c r="H97" i="46"/>
  <c r="I97" i="46"/>
  <c r="W97" i="46" s="1"/>
  <c r="J97" i="46"/>
  <c r="K97" i="46"/>
  <c r="Y97" i="46" s="1"/>
  <c r="L97" i="46"/>
  <c r="M97" i="46"/>
  <c r="AA97" i="46" s="1"/>
  <c r="N97" i="46"/>
  <c r="C98" i="46"/>
  <c r="D98" i="46"/>
  <c r="E98" i="46"/>
  <c r="F98" i="46"/>
  <c r="G98" i="46"/>
  <c r="H98" i="46"/>
  <c r="I98" i="46"/>
  <c r="W98" i="46" s="1"/>
  <c r="J98" i="46"/>
  <c r="K98" i="46"/>
  <c r="Y98" i="46" s="1"/>
  <c r="L98" i="46"/>
  <c r="M98" i="46"/>
  <c r="AA98" i="46" s="1"/>
  <c r="N98" i="46"/>
  <c r="C99" i="46"/>
  <c r="D99" i="46"/>
  <c r="E99" i="46"/>
  <c r="F99" i="46"/>
  <c r="G99" i="46"/>
  <c r="H99" i="46"/>
  <c r="I99" i="46"/>
  <c r="J99" i="46"/>
  <c r="K99" i="46"/>
  <c r="Y99" i="46" s="1"/>
  <c r="L99" i="46"/>
  <c r="M99" i="46"/>
  <c r="AA99" i="46" s="1"/>
  <c r="N99" i="46"/>
  <c r="C100" i="46"/>
  <c r="D100" i="46"/>
  <c r="E100" i="46"/>
  <c r="F100" i="46"/>
  <c r="G100" i="46"/>
  <c r="H100" i="46"/>
  <c r="I100" i="46"/>
  <c r="W100" i="46" s="1"/>
  <c r="J100" i="46"/>
  <c r="K100" i="46"/>
  <c r="Y100" i="46" s="1"/>
  <c r="L100" i="46"/>
  <c r="M100" i="46"/>
  <c r="AA100" i="46" s="1"/>
  <c r="N100" i="46"/>
  <c r="C101" i="46"/>
  <c r="D101" i="46"/>
  <c r="E101" i="46"/>
  <c r="F101" i="46"/>
  <c r="G101" i="46"/>
  <c r="H101" i="46"/>
  <c r="I101" i="46"/>
  <c r="W101" i="46" s="1"/>
  <c r="J101" i="46"/>
  <c r="K101" i="46"/>
  <c r="Y101" i="46" s="1"/>
  <c r="L101" i="46"/>
  <c r="M101" i="46"/>
  <c r="AA101" i="46" s="1"/>
  <c r="N101" i="46"/>
  <c r="C102" i="46"/>
  <c r="D102" i="46"/>
  <c r="E102" i="46"/>
  <c r="F102" i="46"/>
  <c r="G102" i="46"/>
  <c r="H102" i="46"/>
  <c r="I102" i="46"/>
  <c r="W102" i="46" s="1"/>
  <c r="J102" i="46"/>
  <c r="K102" i="46"/>
  <c r="Y102" i="46" s="1"/>
  <c r="L102" i="46"/>
  <c r="M102" i="46"/>
  <c r="AA102" i="46" s="1"/>
  <c r="N102" i="46"/>
  <c r="C103" i="46"/>
  <c r="D103" i="46"/>
  <c r="E103" i="46"/>
  <c r="F103" i="46"/>
  <c r="G103" i="46"/>
  <c r="H103" i="46"/>
  <c r="I103" i="46"/>
  <c r="W103" i="46" s="1"/>
  <c r="J103" i="46"/>
  <c r="K103" i="46"/>
  <c r="Y103" i="46" s="1"/>
  <c r="L103" i="46"/>
  <c r="M103" i="46"/>
  <c r="AA103" i="46" s="1"/>
  <c r="N103" i="46"/>
  <c r="C104" i="46"/>
  <c r="D104" i="46"/>
  <c r="E104" i="46"/>
  <c r="F104" i="46"/>
  <c r="G104" i="46"/>
  <c r="H104" i="46"/>
  <c r="I104" i="46"/>
  <c r="W104" i="46" s="1"/>
  <c r="J104" i="46"/>
  <c r="K104" i="46"/>
  <c r="Y104" i="46" s="1"/>
  <c r="L104" i="46"/>
  <c r="M104" i="46"/>
  <c r="AA104" i="46" s="1"/>
  <c r="N104" i="46"/>
  <c r="C105" i="46"/>
  <c r="D105" i="46"/>
  <c r="E105" i="46"/>
  <c r="F105" i="46"/>
  <c r="G105" i="46"/>
  <c r="H105" i="46"/>
  <c r="I105" i="46"/>
  <c r="W105" i="46" s="1"/>
  <c r="J105" i="46"/>
  <c r="K105" i="46"/>
  <c r="Y105" i="46" s="1"/>
  <c r="L105" i="46"/>
  <c r="M105" i="46"/>
  <c r="AA105" i="46" s="1"/>
  <c r="N105" i="46"/>
  <c r="C106" i="46"/>
  <c r="D106" i="46"/>
  <c r="E106" i="46"/>
  <c r="F106" i="46"/>
  <c r="G106" i="46"/>
  <c r="H106" i="46"/>
  <c r="I106" i="46"/>
  <c r="W106" i="46" s="1"/>
  <c r="J106" i="46"/>
  <c r="K106" i="46"/>
  <c r="Y106" i="46" s="1"/>
  <c r="L106" i="46"/>
  <c r="M106" i="46"/>
  <c r="AA106" i="46" s="1"/>
  <c r="N106" i="46"/>
  <c r="C107" i="46"/>
  <c r="D107" i="46"/>
  <c r="E107" i="46"/>
  <c r="F107" i="46"/>
  <c r="G107" i="46"/>
  <c r="H107" i="46"/>
  <c r="I107" i="46"/>
  <c r="W107" i="46" s="1"/>
  <c r="J107" i="46"/>
  <c r="K107" i="46"/>
  <c r="Y107" i="46" s="1"/>
  <c r="L107" i="46"/>
  <c r="M107" i="46"/>
  <c r="AA107" i="46" s="1"/>
  <c r="N107" i="46"/>
  <c r="C108" i="46"/>
  <c r="D108" i="46"/>
  <c r="E108" i="46"/>
  <c r="F108" i="46"/>
  <c r="G108" i="46"/>
  <c r="H108" i="46"/>
  <c r="I108" i="46"/>
  <c r="W108" i="46" s="1"/>
  <c r="J108" i="46"/>
  <c r="K108" i="46"/>
  <c r="Y108" i="46" s="1"/>
  <c r="L108" i="46"/>
  <c r="M108" i="46"/>
  <c r="AA108" i="46" s="1"/>
  <c r="N108" i="46"/>
  <c r="C109" i="46"/>
  <c r="D109" i="46"/>
  <c r="E109" i="46"/>
  <c r="F109" i="46"/>
  <c r="G109" i="46"/>
  <c r="H109" i="46"/>
  <c r="I109" i="46"/>
  <c r="W109" i="46" s="1"/>
  <c r="J109" i="46"/>
  <c r="K109" i="46"/>
  <c r="Y109" i="46" s="1"/>
  <c r="L109" i="46"/>
  <c r="M109" i="46"/>
  <c r="AA109" i="46" s="1"/>
  <c r="N109" i="46"/>
  <c r="C110" i="46"/>
  <c r="D110" i="46"/>
  <c r="E110" i="46"/>
  <c r="F110" i="46"/>
  <c r="G110" i="46"/>
  <c r="H110" i="46"/>
  <c r="I110" i="46"/>
  <c r="J110" i="46"/>
  <c r="K110" i="46"/>
  <c r="Y110" i="46" s="1"/>
  <c r="L110" i="46"/>
  <c r="M110" i="46"/>
  <c r="AA110" i="46" s="1"/>
  <c r="N110" i="46"/>
  <c r="C111" i="46"/>
  <c r="D111" i="46"/>
  <c r="E111" i="46"/>
  <c r="F111" i="46"/>
  <c r="G111" i="46"/>
  <c r="H111" i="46"/>
  <c r="I111" i="46"/>
  <c r="W111" i="46" s="1"/>
  <c r="J111" i="46"/>
  <c r="K111" i="46"/>
  <c r="Y111" i="46" s="1"/>
  <c r="L111" i="46"/>
  <c r="M111" i="46"/>
  <c r="AA111" i="46" s="1"/>
  <c r="N111" i="46"/>
  <c r="C112" i="46"/>
  <c r="D112" i="46"/>
  <c r="E112" i="46"/>
  <c r="F112" i="46"/>
  <c r="G112" i="46"/>
  <c r="H112" i="46"/>
  <c r="I112" i="46"/>
  <c r="W112" i="46" s="1"/>
  <c r="J112" i="46"/>
  <c r="K112" i="46"/>
  <c r="Y112" i="46" s="1"/>
  <c r="L112" i="46"/>
  <c r="M112" i="46"/>
  <c r="AA112" i="46" s="1"/>
  <c r="N112" i="46"/>
  <c r="C113" i="46"/>
  <c r="D113" i="46"/>
  <c r="E113" i="46"/>
  <c r="F113" i="46"/>
  <c r="G113" i="46"/>
  <c r="H113" i="46"/>
  <c r="I113" i="46"/>
  <c r="W113" i="46" s="1"/>
  <c r="J113" i="46"/>
  <c r="K113" i="46"/>
  <c r="Y113" i="46" s="1"/>
  <c r="L113" i="46"/>
  <c r="M113" i="46"/>
  <c r="AA113" i="46" s="1"/>
  <c r="N113" i="46"/>
  <c r="C114" i="46"/>
  <c r="D114" i="46"/>
  <c r="E114" i="46"/>
  <c r="F114" i="46"/>
  <c r="G114" i="46"/>
  <c r="H114" i="46"/>
  <c r="I114" i="46"/>
  <c r="W114" i="46" s="1"/>
  <c r="J114" i="46"/>
  <c r="K114" i="46"/>
  <c r="Y114" i="46" s="1"/>
  <c r="L114" i="46"/>
  <c r="M114" i="46"/>
  <c r="AA114" i="46" s="1"/>
  <c r="N114" i="46"/>
  <c r="C115" i="46"/>
  <c r="D115" i="46"/>
  <c r="E115" i="46"/>
  <c r="F115" i="46"/>
  <c r="G115" i="46"/>
  <c r="H115" i="46"/>
  <c r="I115" i="46"/>
  <c r="J115" i="46"/>
  <c r="K115" i="46"/>
  <c r="Y115" i="46" s="1"/>
  <c r="L115" i="46"/>
  <c r="M115" i="46"/>
  <c r="AA115" i="46" s="1"/>
  <c r="N115" i="46"/>
  <c r="C116" i="46"/>
  <c r="D116" i="46"/>
  <c r="E116" i="46"/>
  <c r="F116" i="46"/>
  <c r="G116" i="46"/>
  <c r="H116" i="46"/>
  <c r="I116" i="46"/>
  <c r="W116" i="46" s="1"/>
  <c r="J116" i="46"/>
  <c r="K116" i="46"/>
  <c r="Y116" i="46" s="1"/>
  <c r="L116" i="46"/>
  <c r="M116" i="46"/>
  <c r="AA116" i="46" s="1"/>
  <c r="N116" i="46"/>
  <c r="C117" i="46"/>
  <c r="D117" i="46"/>
  <c r="E117" i="46"/>
  <c r="F117" i="46"/>
  <c r="G117" i="46"/>
  <c r="H117" i="46"/>
  <c r="I117" i="46"/>
  <c r="J117" i="46"/>
  <c r="K117" i="46"/>
  <c r="Y117" i="46" s="1"/>
  <c r="L117" i="46"/>
  <c r="M117" i="46"/>
  <c r="AA117" i="46" s="1"/>
  <c r="N117" i="46"/>
  <c r="C123" i="46"/>
  <c r="D123" i="46"/>
  <c r="E123" i="46"/>
  <c r="F123" i="46"/>
  <c r="G123" i="46"/>
  <c r="H123" i="46"/>
  <c r="I123" i="46"/>
  <c r="W123" i="46" s="1"/>
  <c r="J123" i="46"/>
  <c r="K123" i="46"/>
  <c r="Y123" i="46" s="1"/>
  <c r="L123" i="46"/>
  <c r="M123" i="46"/>
  <c r="AA123" i="46" s="1"/>
  <c r="N123" i="46"/>
  <c r="C124" i="46"/>
  <c r="D124" i="46"/>
  <c r="E124" i="46"/>
  <c r="F124" i="46"/>
  <c r="G124" i="46"/>
  <c r="H124" i="46"/>
  <c r="I124" i="46"/>
  <c r="W124" i="46" s="1"/>
  <c r="J124" i="46"/>
  <c r="K124" i="46"/>
  <c r="Y124" i="46" s="1"/>
  <c r="L124" i="46"/>
  <c r="M124" i="46"/>
  <c r="AA124" i="46" s="1"/>
  <c r="N124" i="46"/>
  <c r="C125" i="46"/>
  <c r="D125" i="46"/>
  <c r="E125" i="46"/>
  <c r="F125" i="46"/>
  <c r="G125" i="46"/>
  <c r="H125" i="46"/>
  <c r="I125" i="46"/>
  <c r="W125" i="46" s="1"/>
  <c r="J125" i="46"/>
  <c r="K125" i="46"/>
  <c r="Y125" i="46" s="1"/>
  <c r="L125" i="46"/>
  <c r="M125" i="46"/>
  <c r="AA125" i="46" s="1"/>
  <c r="N125" i="46"/>
  <c r="C126" i="46"/>
  <c r="D126" i="46"/>
  <c r="E126" i="46"/>
  <c r="F126" i="46"/>
  <c r="G126" i="46"/>
  <c r="H126" i="46"/>
  <c r="I126" i="46"/>
  <c r="W126" i="46" s="1"/>
  <c r="J126" i="46"/>
  <c r="K126" i="46"/>
  <c r="Y126" i="46" s="1"/>
  <c r="L126" i="46"/>
  <c r="M126" i="46"/>
  <c r="AA126" i="46" s="1"/>
  <c r="N126" i="46"/>
  <c r="C127" i="46"/>
  <c r="D127" i="46"/>
  <c r="E127" i="46"/>
  <c r="F127" i="46"/>
  <c r="G127" i="46"/>
  <c r="H127" i="46"/>
  <c r="I127" i="46"/>
  <c r="W127" i="46" s="1"/>
  <c r="J127" i="46"/>
  <c r="K127" i="46"/>
  <c r="Y127" i="46" s="1"/>
  <c r="L127" i="46"/>
  <c r="M127" i="46"/>
  <c r="AA127" i="46" s="1"/>
  <c r="N127" i="46"/>
  <c r="C128" i="46"/>
  <c r="D128" i="46"/>
  <c r="E128" i="46"/>
  <c r="F128" i="46"/>
  <c r="G128" i="46"/>
  <c r="H128" i="46"/>
  <c r="I128" i="46"/>
  <c r="W128" i="46" s="1"/>
  <c r="J128" i="46"/>
  <c r="K128" i="46"/>
  <c r="Y128" i="46" s="1"/>
  <c r="L128" i="46"/>
  <c r="M128" i="46"/>
  <c r="AA128" i="46" s="1"/>
  <c r="N128" i="46"/>
  <c r="C129" i="46"/>
  <c r="D129" i="46"/>
  <c r="E129" i="46"/>
  <c r="F129" i="46"/>
  <c r="G129" i="46"/>
  <c r="H129" i="46"/>
  <c r="I129" i="46"/>
  <c r="W129" i="46" s="1"/>
  <c r="J129" i="46"/>
  <c r="K129" i="46"/>
  <c r="Y129" i="46" s="1"/>
  <c r="L129" i="46"/>
  <c r="M129" i="46"/>
  <c r="AA129" i="46" s="1"/>
  <c r="N129" i="46"/>
  <c r="C130" i="46"/>
  <c r="D130" i="46"/>
  <c r="E130" i="46"/>
  <c r="F130" i="46"/>
  <c r="G130" i="46"/>
  <c r="H130" i="46"/>
  <c r="I130" i="46"/>
  <c r="W130" i="46" s="1"/>
  <c r="J130" i="46"/>
  <c r="K130" i="46"/>
  <c r="Y130" i="46" s="1"/>
  <c r="L130" i="46"/>
  <c r="M130" i="46"/>
  <c r="AA130" i="46" s="1"/>
  <c r="N130" i="46"/>
  <c r="C131" i="46"/>
  <c r="D131" i="46"/>
  <c r="E131" i="46"/>
  <c r="F131" i="46"/>
  <c r="G131" i="46"/>
  <c r="H131" i="46"/>
  <c r="I131" i="46"/>
  <c r="W131" i="46" s="1"/>
  <c r="J131" i="46"/>
  <c r="K131" i="46"/>
  <c r="Y131" i="46" s="1"/>
  <c r="L131" i="46"/>
  <c r="M131" i="46"/>
  <c r="AA131" i="46" s="1"/>
  <c r="N131" i="46"/>
  <c r="C132" i="46"/>
  <c r="D132" i="46"/>
  <c r="E132" i="46"/>
  <c r="F132" i="46"/>
  <c r="G132" i="46"/>
  <c r="H132" i="46"/>
  <c r="I132" i="46"/>
  <c r="W132" i="46" s="1"/>
  <c r="J132" i="46"/>
  <c r="K132" i="46"/>
  <c r="Y132" i="46" s="1"/>
  <c r="L132" i="46"/>
  <c r="M132" i="46"/>
  <c r="AA132" i="46" s="1"/>
  <c r="N132" i="46"/>
  <c r="C133" i="46"/>
  <c r="D133" i="46"/>
  <c r="E133" i="46"/>
  <c r="F133" i="46"/>
  <c r="G133" i="46"/>
  <c r="H133" i="46"/>
  <c r="I133" i="46"/>
  <c r="W133" i="46" s="1"/>
  <c r="J133" i="46"/>
  <c r="K133" i="46"/>
  <c r="Y133" i="46" s="1"/>
  <c r="L133" i="46"/>
  <c r="M133" i="46"/>
  <c r="AA133" i="46" s="1"/>
  <c r="N133" i="46"/>
  <c r="C141" i="46"/>
  <c r="D141" i="46"/>
  <c r="E141" i="46"/>
  <c r="F141" i="46"/>
  <c r="G141" i="46"/>
  <c r="H141" i="46"/>
  <c r="I141" i="46"/>
  <c r="W141" i="46" s="1"/>
  <c r="J141" i="46"/>
  <c r="K141" i="46"/>
  <c r="Y141" i="46" s="1"/>
  <c r="L141" i="46"/>
  <c r="M141" i="46"/>
  <c r="AA141" i="46" s="1"/>
  <c r="N141" i="46"/>
  <c r="C142" i="46"/>
  <c r="D142" i="46"/>
  <c r="E142" i="46"/>
  <c r="F142" i="46"/>
  <c r="G142" i="46"/>
  <c r="H142" i="46"/>
  <c r="I142" i="46"/>
  <c r="W142" i="46" s="1"/>
  <c r="J142" i="46"/>
  <c r="K142" i="46"/>
  <c r="Y142" i="46" s="1"/>
  <c r="L142" i="46"/>
  <c r="M142" i="46"/>
  <c r="AA142" i="46" s="1"/>
  <c r="N142" i="46"/>
  <c r="C143" i="46"/>
  <c r="D143" i="46"/>
  <c r="E143" i="46"/>
  <c r="F143" i="46"/>
  <c r="G143" i="46"/>
  <c r="H143" i="46"/>
  <c r="I143" i="46"/>
  <c r="W143" i="46" s="1"/>
  <c r="J143" i="46"/>
  <c r="K143" i="46"/>
  <c r="Y143" i="46" s="1"/>
  <c r="L143" i="46"/>
  <c r="M143" i="46"/>
  <c r="AA143" i="46" s="1"/>
  <c r="N143" i="46"/>
  <c r="C144" i="46"/>
  <c r="D144" i="46"/>
  <c r="E144" i="46"/>
  <c r="F144" i="46"/>
  <c r="G144" i="46"/>
  <c r="H144" i="46"/>
  <c r="I144" i="46"/>
  <c r="W144" i="46" s="1"/>
  <c r="J144" i="46"/>
  <c r="K144" i="46"/>
  <c r="Y144" i="46" s="1"/>
  <c r="L144" i="46"/>
  <c r="M144" i="46"/>
  <c r="AA144" i="46" s="1"/>
  <c r="N144" i="46"/>
  <c r="C145" i="46"/>
  <c r="D145" i="46"/>
  <c r="E145" i="46"/>
  <c r="F145" i="46"/>
  <c r="G145" i="46"/>
  <c r="H145" i="46"/>
  <c r="I145" i="46"/>
  <c r="W145" i="46" s="1"/>
  <c r="J145" i="46"/>
  <c r="K145" i="46"/>
  <c r="Y145" i="46" s="1"/>
  <c r="L145" i="46"/>
  <c r="M145" i="46"/>
  <c r="AA145" i="46" s="1"/>
  <c r="N145" i="46"/>
  <c r="C146" i="46"/>
  <c r="D146" i="46"/>
  <c r="E146" i="46"/>
  <c r="F146" i="46"/>
  <c r="G146" i="46"/>
  <c r="H146" i="46"/>
  <c r="I146" i="46"/>
  <c r="W146" i="46" s="1"/>
  <c r="J146" i="46"/>
  <c r="K146" i="46"/>
  <c r="Y146" i="46" s="1"/>
  <c r="L146" i="46"/>
  <c r="M146" i="46"/>
  <c r="AA146" i="46" s="1"/>
  <c r="N146" i="46"/>
  <c r="C147" i="46"/>
  <c r="D147" i="46"/>
  <c r="E147" i="46"/>
  <c r="F147" i="46"/>
  <c r="G147" i="46"/>
  <c r="H147" i="46"/>
  <c r="I147" i="46"/>
  <c r="W147" i="46" s="1"/>
  <c r="J147" i="46"/>
  <c r="K147" i="46"/>
  <c r="Y147" i="46" s="1"/>
  <c r="L147" i="46"/>
  <c r="M147" i="46"/>
  <c r="AA147" i="46" s="1"/>
  <c r="N147" i="46"/>
  <c r="C148" i="46"/>
  <c r="D148" i="46"/>
  <c r="E148" i="46"/>
  <c r="F148" i="46"/>
  <c r="G148" i="46"/>
  <c r="H148" i="46"/>
  <c r="I148" i="46"/>
  <c r="W148" i="46" s="1"/>
  <c r="J148" i="46"/>
  <c r="K148" i="46"/>
  <c r="Y148" i="46" s="1"/>
  <c r="L148" i="46"/>
  <c r="M148" i="46"/>
  <c r="AA148" i="46" s="1"/>
  <c r="N148" i="46"/>
  <c r="C149" i="46"/>
  <c r="D149" i="46"/>
  <c r="E149" i="46"/>
  <c r="F149" i="46"/>
  <c r="G149" i="46"/>
  <c r="H149" i="46"/>
  <c r="I149" i="46"/>
  <c r="W149" i="46" s="1"/>
  <c r="J149" i="46"/>
  <c r="K149" i="46"/>
  <c r="Y149" i="46" s="1"/>
  <c r="L149" i="46"/>
  <c r="M149" i="46"/>
  <c r="AA149" i="46" s="1"/>
  <c r="N149" i="46"/>
  <c r="C150" i="46"/>
  <c r="D150" i="46"/>
  <c r="E150" i="46"/>
  <c r="F150" i="46"/>
  <c r="G150" i="46"/>
  <c r="H150" i="46"/>
  <c r="I150" i="46"/>
  <c r="W150" i="46" s="1"/>
  <c r="J150" i="46"/>
  <c r="K150" i="46"/>
  <c r="Y150" i="46" s="1"/>
  <c r="L150" i="46"/>
  <c r="M150" i="46"/>
  <c r="AA150" i="46" s="1"/>
  <c r="N150" i="46"/>
  <c r="C151" i="46"/>
  <c r="D151" i="46"/>
  <c r="E151" i="46"/>
  <c r="F151" i="46"/>
  <c r="G151" i="46"/>
  <c r="H151" i="46"/>
  <c r="I151" i="46"/>
  <c r="W151" i="46" s="1"/>
  <c r="J151" i="46"/>
  <c r="K151" i="46"/>
  <c r="Y151" i="46" s="1"/>
  <c r="L151" i="46"/>
  <c r="M151" i="46"/>
  <c r="AA151" i="46" s="1"/>
  <c r="N151" i="46"/>
  <c r="C152" i="46"/>
  <c r="D152" i="46"/>
  <c r="E152" i="46"/>
  <c r="F152" i="46"/>
  <c r="G152" i="46"/>
  <c r="H152" i="46"/>
  <c r="I152" i="46"/>
  <c r="W152" i="46" s="1"/>
  <c r="J152" i="46"/>
  <c r="K152" i="46"/>
  <c r="Y152" i="46" s="1"/>
  <c r="L152" i="46"/>
  <c r="M152" i="46"/>
  <c r="AA152" i="46" s="1"/>
  <c r="N152" i="46"/>
  <c r="C153" i="46"/>
  <c r="D153" i="46"/>
  <c r="E153" i="46"/>
  <c r="F153" i="46"/>
  <c r="G153" i="46"/>
  <c r="H153" i="46"/>
  <c r="I153" i="46"/>
  <c r="W153" i="46" s="1"/>
  <c r="J153" i="46"/>
  <c r="K153" i="46"/>
  <c r="Y153" i="46" s="1"/>
  <c r="L153" i="46"/>
  <c r="M153" i="46"/>
  <c r="AA153" i="46" s="1"/>
  <c r="N153" i="46"/>
  <c r="C154" i="46"/>
  <c r="D154" i="46"/>
  <c r="E154" i="46"/>
  <c r="F154" i="46"/>
  <c r="G154" i="46"/>
  <c r="H154" i="46"/>
  <c r="I154" i="46"/>
  <c r="W154" i="46" s="1"/>
  <c r="J154" i="46"/>
  <c r="K154" i="46"/>
  <c r="Y154" i="46" s="1"/>
  <c r="L154" i="46"/>
  <c r="M154" i="46"/>
  <c r="AA154" i="46" s="1"/>
  <c r="N154" i="46"/>
  <c r="C155" i="46"/>
  <c r="D155" i="46"/>
  <c r="E155" i="46"/>
  <c r="F155" i="46"/>
  <c r="G155" i="46"/>
  <c r="H155" i="46"/>
  <c r="I155" i="46"/>
  <c r="W155" i="46" s="1"/>
  <c r="J155" i="46"/>
  <c r="K155" i="46"/>
  <c r="Y155" i="46" s="1"/>
  <c r="L155" i="46"/>
  <c r="M155" i="46"/>
  <c r="AA155" i="46" s="1"/>
  <c r="N155" i="46"/>
  <c r="C156" i="46"/>
  <c r="D156" i="46"/>
  <c r="E156" i="46"/>
  <c r="F156" i="46"/>
  <c r="G156" i="46"/>
  <c r="H156" i="46"/>
  <c r="I156" i="46"/>
  <c r="W156" i="46" s="1"/>
  <c r="J156" i="46"/>
  <c r="K156" i="46"/>
  <c r="Y156" i="46" s="1"/>
  <c r="L156" i="46"/>
  <c r="M156" i="46"/>
  <c r="AA156" i="46" s="1"/>
  <c r="N156" i="46"/>
  <c r="C157" i="46"/>
  <c r="D157" i="46"/>
  <c r="E157" i="46"/>
  <c r="F157" i="46"/>
  <c r="G157" i="46"/>
  <c r="H157" i="46"/>
  <c r="I157" i="46"/>
  <c r="W157" i="46" s="1"/>
  <c r="J157" i="46"/>
  <c r="K157" i="46"/>
  <c r="Y157" i="46" s="1"/>
  <c r="L157" i="46"/>
  <c r="M157" i="46"/>
  <c r="AA157" i="46" s="1"/>
  <c r="N157" i="46"/>
  <c r="C158" i="46"/>
  <c r="D158" i="46"/>
  <c r="E158" i="46"/>
  <c r="F158" i="46"/>
  <c r="G158" i="46"/>
  <c r="H158" i="46"/>
  <c r="I158" i="46"/>
  <c r="W158" i="46" s="1"/>
  <c r="J158" i="46"/>
  <c r="K158" i="46"/>
  <c r="Y158" i="46" s="1"/>
  <c r="L158" i="46"/>
  <c r="M158" i="46"/>
  <c r="AA158" i="46" s="1"/>
  <c r="N158" i="46"/>
  <c r="C159" i="46"/>
  <c r="D159" i="46"/>
  <c r="E159" i="46"/>
  <c r="F159" i="46"/>
  <c r="G159" i="46"/>
  <c r="H159" i="46"/>
  <c r="I159" i="46"/>
  <c r="W159" i="46" s="1"/>
  <c r="J159" i="46"/>
  <c r="K159" i="46"/>
  <c r="Y159" i="46" s="1"/>
  <c r="L159" i="46"/>
  <c r="M159" i="46"/>
  <c r="AA159" i="46" s="1"/>
  <c r="N159" i="46"/>
  <c r="C160" i="46"/>
  <c r="D160" i="46"/>
  <c r="E160" i="46"/>
  <c r="F160" i="46"/>
  <c r="G160" i="46"/>
  <c r="H160" i="46"/>
  <c r="I160" i="46"/>
  <c r="W160" i="46" s="1"/>
  <c r="J160" i="46"/>
  <c r="K160" i="46"/>
  <c r="Y160" i="46" s="1"/>
  <c r="L160" i="46"/>
  <c r="M160" i="46"/>
  <c r="AA160" i="46" s="1"/>
  <c r="N160" i="46"/>
  <c r="C161" i="46"/>
  <c r="D161" i="46"/>
  <c r="E161" i="46"/>
  <c r="F161" i="46"/>
  <c r="G161" i="46"/>
  <c r="H161" i="46"/>
  <c r="I161" i="46"/>
  <c r="W161" i="46" s="1"/>
  <c r="J161" i="46"/>
  <c r="K161" i="46"/>
  <c r="Y161" i="46" s="1"/>
  <c r="L161" i="46"/>
  <c r="M161" i="46"/>
  <c r="AA161" i="46" s="1"/>
  <c r="N161" i="46"/>
  <c r="C163" i="46"/>
  <c r="D163" i="46"/>
  <c r="E163" i="46"/>
  <c r="F163" i="46"/>
  <c r="G163" i="46"/>
  <c r="H163" i="46"/>
  <c r="I163" i="46"/>
  <c r="W163" i="46" s="1"/>
  <c r="J163" i="46"/>
  <c r="K163" i="46"/>
  <c r="Y163" i="46" s="1"/>
  <c r="L163" i="46"/>
  <c r="M163" i="46"/>
  <c r="AA163" i="46" s="1"/>
  <c r="N163" i="46"/>
  <c r="C164" i="46"/>
  <c r="D164" i="46"/>
  <c r="E164" i="46"/>
  <c r="F164" i="46"/>
  <c r="G164" i="46"/>
  <c r="H164" i="46"/>
  <c r="I164" i="46"/>
  <c r="W164" i="46" s="1"/>
  <c r="J164" i="46"/>
  <c r="K164" i="46"/>
  <c r="Y164" i="46" s="1"/>
  <c r="L164" i="46"/>
  <c r="M164" i="46"/>
  <c r="AA164" i="46" s="1"/>
  <c r="N164" i="46"/>
  <c r="C165" i="46"/>
  <c r="D165" i="46"/>
  <c r="E165" i="46"/>
  <c r="F165" i="46"/>
  <c r="G165" i="46"/>
  <c r="H165" i="46"/>
  <c r="I165" i="46"/>
  <c r="W165" i="46" s="1"/>
  <c r="J165" i="46"/>
  <c r="K165" i="46"/>
  <c r="Y165" i="46" s="1"/>
  <c r="L165" i="46"/>
  <c r="M165" i="46"/>
  <c r="AA165" i="46" s="1"/>
  <c r="N165" i="46"/>
  <c r="C166" i="46"/>
  <c r="D166" i="46"/>
  <c r="E166" i="46"/>
  <c r="F166" i="46"/>
  <c r="G166" i="46"/>
  <c r="H166" i="46"/>
  <c r="I166" i="46"/>
  <c r="W166" i="46" s="1"/>
  <c r="J166" i="46"/>
  <c r="K166" i="46"/>
  <c r="Y166" i="46" s="1"/>
  <c r="L166" i="46"/>
  <c r="M166" i="46"/>
  <c r="AA166" i="46" s="1"/>
  <c r="N166" i="46"/>
  <c r="C167" i="46"/>
  <c r="D167" i="46"/>
  <c r="E167" i="46"/>
  <c r="F167" i="46"/>
  <c r="G167" i="46"/>
  <c r="H167" i="46"/>
  <c r="I167" i="46"/>
  <c r="W167" i="46" s="1"/>
  <c r="J167" i="46"/>
  <c r="K167" i="46"/>
  <c r="Y167" i="46" s="1"/>
  <c r="L167" i="46"/>
  <c r="M167" i="46"/>
  <c r="AA167" i="46" s="1"/>
  <c r="N167" i="46"/>
  <c r="C168" i="46"/>
  <c r="D168" i="46"/>
  <c r="E168" i="46"/>
  <c r="F168" i="46"/>
  <c r="G168" i="46"/>
  <c r="H168" i="46"/>
  <c r="I168" i="46"/>
  <c r="W168" i="46" s="1"/>
  <c r="J168" i="46"/>
  <c r="K168" i="46"/>
  <c r="Y168" i="46" s="1"/>
  <c r="L168" i="46"/>
  <c r="M168" i="46"/>
  <c r="AA168" i="46" s="1"/>
  <c r="N168" i="46"/>
  <c r="C169" i="46"/>
  <c r="D169" i="46"/>
  <c r="E169" i="46"/>
  <c r="F169" i="46"/>
  <c r="G169" i="46"/>
  <c r="H169" i="46"/>
  <c r="I169" i="46"/>
  <c r="W169" i="46" s="1"/>
  <c r="J169" i="46"/>
  <c r="K169" i="46"/>
  <c r="Y169" i="46" s="1"/>
  <c r="L169" i="46"/>
  <c r="M169" i="46"/>
  <c r="AA169" i="46" s="1"/>
  <c r="N169" i="46"/>
  <c r="C170" i="46"/>
  <c r="D170" i="46"/>
  <c r="E170" i="46"/>
  <c r="F170" i="46"/>
  <c r="G170" i="46"/>
  <c r="H170" i="46"/>
  <c r="I170" i="46"/>
  <c r="W170" i="46" s="1"/>
  <c r="J170" i="46"/>
  <c r="K170" i="46"/>
  <c r="Y170" i="46" s="1"/>
  <c r="L170" i="46"/>
  <c r="M170" i="46"/>
  <c r="AA170" i="46" s="1"/>
  <c r="N170" i="46"/>
  <c r="C172" i="46"/>
  <c r="D172" i="46"/>
  <c r="E172" i="46"/>
  <c r="F172" i="46"/>
  <c r="G172" i="46"/>
  <c r="H172" i="46"/>
  <c r="I172" i="46"/>
  <c r="W172" i="46" s="1"/>
  <c r="J172" i="46"/>
  <c r="K172" i="46"/>
  <c r="Y172" i="46" s="1"/>
  <c r="L172" i="46"/>
  <c r="M172" i="46"/>
  <c r="AA172" i="46" s="1"/>
  <c r="N172" i="46"/>
  <c r="C173" i="46"/>
  <c r="D173" i="46"/>
  <c r="E173" i="46"/>
  <c r="F173" i="46"/>
  <c r="G173" i="46"/>
  <c r="H173" i="46"/>
  <c r="I173" i="46"/>
  <c r="W173" i="46" s="1"/>
  <c r="J173" i="46"/>
  <c r="K173" i="46"/>
  <c r="Y173" i="46" s="1"/>
  <c r="L173" i="46"/>
  <c r="M173" i="46"/>
  <c r="AA173" i="46" s="1"/>
  <c r="N173" i="46"/>
  <c r="C174" i="46"/>
  <c r="D174" i="46"/>
  <c r="E174" i="46"/>
  <c r="F174" i="46"/>
  <c r="G174" i="46"/>
  <c r="H174" i="46"/>
  <c r="I174" i="46"/>
  <c r="W174" i="46" s="1"/>
  <c r="J174" i="46"/>
  <c r="K174" i="46"/>
  <c r="Y174" i="46" s="1"/>
  <c r="L174" i="46"/>
  <c r="M174" i="46"/>
  <c r="AA174" i="46" s="1"/>
  <c r="N174" i="46"/>
  <c r="C175" i="46"/>
  <c r="D175" i="46"/>
  <c r="E175" i="46"/>
  <c r="F175" i="46"/>
  <c r="G175" i="46"/>
  <c r="H175" i="46"/>
  <c r="I175" i="46"/>
  <c r="W175" i="46" s="1"/>
  <c r="J175" i="46"/>
  <c r="K175" i="46"/>
  <c r="Y175" i="46" s="1"/>
  <c r="L175" i="46"/>
  <c r="M175" i="46"/>
  <c r="AA175" i="46" s="1"/>
  <c r="N175" i="46"/>
  <c r="E178" i="60"/>
  <c r="D178" i="60"/>
  <c r="N170" i="55"/>
  <c r="E249" i="55"/>
  <c r="E250" i="55"/>
  <c r="E251" i="55"/>
  <c r="E252" i="55"/>
  <c r="E253" i="55"/>
  <c r="E254" i="55"/>
  <c r="E255" i="55"/>
  <c r="E256" i="55"/>
  <c r="N256" i="55" s="1"/>
  <c r="E257" i="55"/>
  <c r="E258" i="55"/>
  <c r="E259" i="55"/>
  <c r="E260" i="55"/>
  <c r="E261" i="55"/>
  <c r="E262" i="55"/>
  <c r="N262" i="55" s="1"/>
  <c r="E263" i="55"/>
  <c r="E264" i="55"/>
  <c r="E265" i="55"/>
  <c r="E266" i="55"/>
  <c r="E267" i="55"/>
  <c r="E268" i="55"/>
  <c r="E269" i="55"/>
  <c r="E270" i="55"/>
  <c r="E271" i="55"/>
  <c r="E272" i="55"/>
  <c r="E273" i="55"/>
  <c r="N273" i="55" s="1"/>
  <c r="E274" i="55"/>
  <c r="E275" i="55"/>
  <c r="E276" i="55"/>
  <c r="E277" i="55"/>
  <c r="E279" i="55"/>
  <c r="N279" i="55" s="1"/>
  <c r="E280" i="55"/>
  <c r="E281" i="55"/>
  <c r="E282" i="55"/>
  <c r="E283" i="55"/>
  <c r="E284" i="55"/>
  <c r="E285" i="55"/>
  <c r="E286" i="55"/>
  <c r="E287" i="55"/>
  <c r="E288" i="55"/>
  <c r="E290" i="55"/>
  <c r="E291" i="55"/>
  <c r="E292" i="55"/>
  <c r="E293" i="55"/>
  <c r="E294" i="55"/>
  <c r="N294" i="55" s="1"/>
  <c r="E295" i="55"/>
  <c r="E296" i="55"/>
  <c r="E297" i="55"/>
  <c r="E298" i="55"/>
  <c r="E299" i="55"/>
  <c r="E300" i="55"/>
  <c r="N300" i="55" s="1"/>
  <c r="E301" i="55"/>
  <c r="N301" i="55" s="1"/>
  <c r="E302" i="55"/>
  <c r="E303" i="55"/>
  <c r="E304" i="55"/>
  <c r="N304" i="55" s="1"/>
  <c r="E305" i="55"/>
  <c r="E306" i="55"/>
  <c r="E307" i="55"/>
  <c r="E308" i="55"/>
  <c r="N308" i="55" s="1"/>
  <c r="E309" i="55"/>
  <c r="E310" i="55"/>
  <c r="E311" i="55"/>
  <c r="E312" i="55"/>
  <c r="E313" i="55"/>
  <c r="E314" i="55"/>
  <c r="E315" i="55"/>
  <c r="E316" i="55"/>
  <c r="E317" i="55"/>
  <c r="E318" i="55"/>
  <c r="E319" i="55"/>
  <c r="N319" i="55" s="1"/>
  <c r="E320" i="55"/>
  <c r="E321" i="55"/>
  <c r="E322" i="55"/>
  <c r="E323" i="55"/>
  <c r="E324" i="55"/>
  <c r="E325" i="55"/>
  <c r="E326" i="55"/>
  <c r="E327" i="55"/>
  <c r="N327" i="55" s="1"/>
  <c r="E328" i="55"/>
  <c r="E329" i="55"/>
  <c r="E330" i="55"/>
  <c r="N330" i="55" s="1"/>
  <c r="E331" i="55"/>
  <c r="E332" i="55"/>
  <c r="E333" i="55"/>
  <c r="E334" i="55"/>
  <c r="E335" i="55"/>
  <c r="E336" i="55"/>
  <c r="E337" i="55"/>
  <c r="E338" i="55"/>
  <c r="N338" i="55" s="1"/>
  <c r="E339" i="55"/>
  <c r="E340" i="55"/>
  <c r="E341" i="55"/>
  <c r="E342" i="55"/>
  <c r="E343" i="55"/>
  <c r="E344" i="55"/>
  <c r="E345" i="55"/>
  <c r="E346" i="55"/>
  <c r="E347" i="55"/>
  <c r="E348" i="55"/>
  <c r="E349" i="55"/>
  <c r="E350" i="55"/>
  <c r="E351" i="55"/>
  <c r="N351" i="55" s="1"/>
  <c r="E352" i="55"/>
  <c r="E353" i="55"/>
  <c r="E354" i="55"/>
  <c r="E355" i="55"/>
  <c r="E356" i="55"/>
  <c r="E357" i="55"/>
  <c r="E358" i="55"/>
  <c r="E359" i="55"/>
  <c r="N359" i="55" s="1"/>
  <c r="E360" i="55"/>
  <c r="E361" i="55"/>
  <c r="E362" i="55"/>
  <c r="E363" i="55"/>
  <c r="E364" i="55"/>
  <c r="E365" i="55"/>
  <c r="E366" i="55"/>
  <c r="N366" i="55" s="1"/>
  <c r="E367" i="55"/>
  <c r="E368" i="55"/>
  <c r="E369" i="55"/>
  <c r="E370" i="55"/>
  <c r="E371" i="55"/>
  <c r="E372" i="55"/>
  <c r="N372" i="55" s="1"/>
  <c r="E373" i="55"/>
  <c r="E374" i="55"/>
  <c r="E375" i="55"/>
  <c r="N375" i="55" s="1"/>
  <c r="E376" i="55"/>
  <c r="N376" i="55" s="1"/>
  <c r="E377" i="55"/>
  <c r="E378" i="55"/>
  <c r="E379" i="55"/>
  <c r="N379" i="55" s="1"/>
  <c r="E380" i="55"/>
  <c r="N380" i="55" s="1"/>
  <c r="E381" i="55"/>
  <c r="E382" i="55"/>
  <c r="E394" i="55"/>
  <c r="N394" i="55" s="1"/>
  <c r="E395" i="55"/>
  <c r="N395" i="55" s="1"/>
  <c r="E396" i="55"/>
  <c r="E397" i="55"/>
  <c r="E398" i="55"/>
  <c r="N398" i="55" s="1"/>
  <c r="E399" i="55"/>
  <c r="N399" i="55" s="1"/>
  <c r="E400" i="55"/>
  <c r="E401" i="55"/>
  <c r="E402" i="55"/>
  <c r="N402" i="55" s="1"/>
  <c r="E403" i="55"/>
  <c r="N403" i="55" s="1"/>
  <c r="E404" i="55"/>
  <c r="E405" i="55"/>
  <c r="E406" i="55"/>
  <c r="N406" i="55" s="1"/>
  <c r="E407" i="55"/>
  <c r="N407" i="55" s="1"/>
  <c r="E408" i="55"/>
  <c r="E409" i="55"/>
  <c r="E410" i="55"/>
  <c r="N410" i="55" s="1"/>
  <c r="E411" i="55"/>
  <c r="N411" i="55" s="1"/>
  <c r="E412" i="55"/>
  <c r="E413" i="55"/>
  <c r="E414" i="55"/>
  <c r="N414" i="55" s="1"/>
  <c r="E415" i="55"/>
  <c r="N415" i="55" s="1"/>
  <c r="E416" i="55"/>
  <c r="E417" i="55"/>
  <c r="E418" i="55"/>
  <c r="N418" i="55" s="1"/>
  <c r="E419" i="55"/>
  <c r="N419" i="55" s="1"/>
  <c r="E420" i="55"/>
  <c r="E421" i="55"/>
  <c r="E423" i="55"/>
  <c r="N423" i="55" s="1"/>
  <c r="E424" i="55"/>
  <c r="N424" i="55" s="1"/>
  <c r="E425" i="55"/>
  <c r="E426" i="55"/>
  <c r="E427" i="55"/>
  <c r="N427" i="55" s="1"/>
  <c r="E428" i="55"/>
  <c r="N428" i="55" s="1"/>
  <c r="E429" i="55"/>
  <c r="E430" i="55"/>
  <c r="E431" i="55"/>
  <c r="N431" i="55" s="1"/>
  <c r="E432" i="55"/>
  <c r="N432" i="55" s="1"/>
  <c r="E433" i="55"/>
  <c r="E434" i="55"/>
  <c r="E435" i="55"/>
  <c r="N435" i="55" s="1"/>
  <c r="E436" i="55"/>
  <c r="N436" i="55" s="1"/>
  <c r="E437" i="55"/>
  <c r="E438" i="55"/>
  <c r="E439" i="55"/>
  <c r="N439" i="55" s="1"/>
  <c r="E440" i="55"/>
  <c r="N440" i="55" s="1"/>
  <c r="E441" i="55"/>
  <c r="E442" i="55"/>
  <c r="E443" i="55"/>
  <c r="N443" i="55" s="1"/>
  <c r="E444" i="55"/>
  <c r="N444" i="55" s="1"/>
  <c r="E445" i="55"/>
  <c r="E446" i="55"/>
  <c r="E447" i="55"/>
  <c r="N447" i="55" s="1"/>
  <c r="E448" i="55"/>
  <c r="N448" i="55" s="1"/>
  <c r="E449" i="55"/>
  <c r="E450" i="55"/>
  <c r="E451" i="55"/>
  <c r="N451" i="55" s="1"/>
  <c r="E452" i="55"/>
  <c r="N452" i="55" s="1"/>
  <c r="E453" i="55"/>
  <c r="E454" i="55"/>
  <c r="E455" i="55"/>
  <c r="N455" i="55" s="1"/>
  <c r="E456" i="55"/>
  <c r="N456" i="55" s="1"/>
  <c r="E457" i="55"/>
  <c r="E458" i="55"/>
  <c r="E459" i="55"/>
  <c r="N459" i="55" s="1"/>
  <c r="E460" i="55"/>
  <c r="N460" i="55" s="1"/>
  <c r="E461" i="55"/>
  <c r="E462" i="55"/>
  <c r="E463" i="55"/>
  <c r="N463" i="55" s="1"/>
  <c r="E464" i="55"/>
  <c r="N464" i="55" s="1"/>
  <c r="E465" i="55"/>
  <c r="E466" i="55"/>
  <c r="E467" i="55"/>
  <c r="N467" i="55" s="1"/>
  <c r="E468" i="55"/>
  <c r="N468" i="55" s="1"/>
  <c r="E469" i="55"/>
  <c r="E470" i="55"/>
  <c r="E471" i="55"/>
  <c r="N471" i="55" s="1"/>
  <c r="E472" i="55"/>
  <c r="N472" i="55" s="1"/>
  <c r="E473" i="55"/>
  <c r="E474" i="55"/>
  <c r="N474" i="55" s="1"/>
  <c r="E475" i="55"/>
  <c r="N475" i="55" s="1"/>
  <c r="E476" i="55"/>
  <c r="N476" i="55" s="1"/>
  <c r="E477" i="55"/>
  <c r="E478" i="55"/>
  <c r="E479" i="55"/>
  <c r="N479" i="55" s="1"/>
  <c r="E480" i="55"/>
  <c r="N480" i="55" s="1"/>
  <c r="E481" i="55"/>
  <c r="N481" i="55" s="1"/>
  <c r="E482" i="55"/>
  <c r="E483" i="55"/>
  <c r="N483" i="55" s="1"/>
  <c r="E484" i="55"/>
  <c r="N484" i="55" s="1"/>
  <c r="E485" i="55"/>
  <c r="E486" i="55"/>
  <c r="E487" i="55"/>
  <c r="N487" i="55" s="1"/>
  <c r="E488" i="55"/>
  <c r="N488" i="55" s="1"/>
  <c r="E489" i="55"/>
  <c r="E490" i="55"/>
  <c r="N490" i="55" s="1"/>
  <c r="E491" i="55"/>
  <c r="N491" i="55" s="1"/>
  <c r="E492" i="55"/>
  <c r="N492" i="55" s="1"/>
  <c r="E493" i="55"/>
  <c r="E494" i="55"/>
  <c r="E495" i="55"/>
  <c r="N495" i="55" s="1"/>
  <c r="E496" i="55"/>
  <c r="N496" i="55" s="1"/>
  <c r="E497" i="55"/>
  <c r="N497" i="55" s="1"/>
  <c r="E498" i="55"/>
  <c r="E499" i="55"/>
  <c r="N499" i="55" s="1"/>
  <c r="E500" i="55"/>
  <c r="N500" i="55" s="1"/>
  <c r="E501" i="55"/>
  <c r="E502" i="55"/>
  <c r="E503" i="55"/>
  <c r="N503" i="55" s="1"/>
  <c r="E504" i="55"/>
  <c r="N504" i="55" s="1"/>
  <c r="E505" i="55"/>
  <c r="E506" i="55"/>
  <c r="E507" i="55"/>
  <c r="N507" i="55" s="1"/>
  <c r="E508" i="55"/>
  <c r="N508" i="55" s="1"/>
  <c r="E509" i="55"/>
  <c r="E510" i="55"/>
  <c r="E511" i="55"/>
  <c r="N511" i="55" s="1"/>
  <c r="E512" i="55"/>
  <c r="N512" i="55" s="1"/>
  <c r="E513" i="55"/>
  <c r="N513" i="55" s="1"/>
  <c r="E514" i="55"/>
  <c r="E515" i="55"/>
  <c r="N515" i="55" s="1"/>
  <c r="E516" i="55"/>
  <c r="N516" i="55" s="1"/>
  <c r="E517" i="55"/>
  <c r="E518" i="55"/>
  <c r="E548" i="55"/>
  <c r="N548" i="55" s="1"/>
  <c r="E549" i="55"/>
  <c r="N549" i="55" s="1"/>
  <c r="E550" i="55"/>
  <c r="E551" i="55"/>
  <c r="N551" i="55" s="1"/>
  <c r="E552" i="55"/>
  <c r="N552" i="55" s="1"/>
  <c r="E553" i="55"/>
  <c r="N553" i="55" s="1"/>
  <c r="E554" i="55"/>
  <c r="N554" i="55" s="1"/>
  <c r="E555" i="55"/>
  <c r="E556" i="55"/>
  <c r="N556" i="55" s="1"/>
  <c r="E557" i="55"/>
  <c r="N557" i="55" s="1"/>
  <c r="E558" i="55"/>
  <c r="N558" i="55" s="1"/>
  <c r="E560" i="55"/>
  <c r="E561" i="55"/>
  <c r="N561" i="55" s="1"/>
  <c r="E567" i="55"/>
  <c r="N567" i="55" s="1"/>
  <c r="E568" i="55"/>
  <c r="N568" i="55" s="1"/>
  <c r="E569" i="55"/>
  <c r="N569" i="55" s="1"/>
  <c r="E570" i="55"/>
  <c r="N570" i="55" s="1"/>
  <c r="E571" i="55"/>
  <c r="N571" i="55" s="1"/>
  <c r="E572" i="55"/>
  <c r="E573" i="55"/>
  <c r="N573" i="55" s="1"/>
  <c r="E574" i="55"/>
  <c r="N574" i="55" s="1"/>
  <c r="E575" i="55"/>
  <c r="N575" i="55" s="1"/>
  <c r="E208" i="55"/>
  <c r="N208" i="55" s="1"/>
  <c r="E209" i="55"/>
  <c r="N209" i="55" s="1"/>
  <c r="E210" i="55"/>
  <c r="E211" i="55"/>
  <c r="N211" i="55" s="1"/>
  <c r="E212" i="55"/>
  <c r="N212" i="55" s="1"/>
  <c r="E213" i="55"/>
  <c r="N213" i="55" s="1"/>
  <c r="E214" i="55"/>
  <c r="E215" i="55"/>
  <c r="N215" i="55" s="1"/>
  <c r="E216" i="55"/>
  <c r="N216" i="55" s="1"/>
  <c r="E217" i="55"/>
  <c r="N217" i="55" s="1"/>
  <c r="E218" i="55"/>
  <c r="E219" i="55"/>
  <c r="N219" i="55" s="1"/>
  <c r="E220" i="55"/>
  <c r="N220" i="55" s="1"/>
  <c r="E221" i="55"/>
  <c r="N221" i="55" s="1"/>
  <c r="E222" i="55"/>
  <c r="E223" i="55"/>
  <c r="N223" i="55" s="1"/>
  <c r="E225" i="55"/>
  <c r="N225" i="55" s="1"/>
  <c r="E226" i="55"/>
  <c r="N226" i="55" s="1"/>
  <c r="E227" i="55"/>
  <c r="E228" i="55"/>
  <c r="N228" i="55" s="1"/>
  <c r="E229" i="55"/>
  <c r="N229" i="55" s="1"/>
  <c r="E230" i="55"/>
  <c r="N230" i="55" s="1"/>
  <c r="E231" i="55"/>
  <c r="E232" i="55"/>
  <c r="N232" i="55" s="1"/>
  <c r="E233" i="55"/>
  <c r="N233" i="55" s="1"/>
  <c r="E235" i="55"/>
  <c r="N235" i="55" s="1"/>
  <c r="E236" i="55"/>
  <c r="E237" i="55"/>
  <c r="N237" i="55" s="1"/>
  <c r="E238" i="55"/>
  <c r="N238" i="55" s="1"/>
  <c r="E239" i="55"/>
  <c r="N239" i="55" s="1"/>
  <c r="E240" i="55"/>
  <c r="E241" i="55"/>
  <c r="N241" i="55" s="1"/>
  <c r="E137" i="55"/>
  <c r="N137" i="55" s="1"/>
  <c r="AC82" i="46" l="1"/>
  <c r="AC175" i="46"/>
  <c r="AC174" i="46"/>
  <c r="AC173" i="46"/>
  <c r="AC172" i="46"/>
  <c r="AC170" i="46"/>
  <c r="AC169" i="46"/>
  <c r="AC168" i="46"/>
  <c r="AC167" i="46"/>
  <c r="AC166" i="46"/>
  <c r="AC165" i="46"/>
  <c r="AC164" i="46"/>
  <c r="AC163" i="46"/>
  <c r="AC161" i="46"/>
  <c r="AC160" i="46"/>
  <c r="AC159" i="46"/>
  <c r="AC158" i="46"/>
  <c r="AC157" i="46"/>
  <c r="AC156" i="46"/>
  <c r="AC155" i="46"/>
  <c r="AC154" i="46"/>
  <c r="AC153" i="46"/>
  <c r="AC152" i="46"/>
  <c r="AC151" i="46"/>
  <c r="AC150" i="46"/>
  <c r="AC149" i="46"/>
  <c r="AC148" i="46"/>
  <c r="AC147" i="46"/>
  <c r="AC146" i="46"/>
  <c r="AC145" i="46"/>
  <c r="AC144" i="46"/>
  <c r="AC143" i="46"/>
  <c r="AC142" i="46"/>
  <c r="AC141" i="46"/>
  <c r="AC133" i="46"/>
  <c r="AC132" i="46"/>
  <c r="AC131" i="46"/>
  <c r="AC130" i="46"/>
  <c r="AC129" i="46"/>
  <c r="AC128" i="46"/>
  <c r="AC127" i="46"/>
  <c r="AC126" i="46"/>
  <c r="AC125" i="46"/>
  <c r="AC124" i="46"/>
  <c r="AC109" i="46"/>
  <c r="AC106" i="46"/>
  <c r="AC105" i="46"/>
  <c r="AC104" i="46"/>
  <c r="AC102" i="46"/>
  <c r="AC101" i="46"/>
  <c r="AC100" i="46"/>
  <c r="AC96" i="46"/>
  <c r="AC95" i="46"/>
  <c r="AC94" i="46"/>
  <c r="AC93" i="46"/>
  <c r="AC89" i="46"/>
  <c r="AC84" i="46"/>
  <c r="AC80" i="46"/>
  <c r="AC75" i="46"/>
  <c r="AC74" i="46"/>
  <c r="AC73" i="46"/>
  <c r="AC54" i="46"/>
  <c r="AC51" i="46"/>
  <c r="AC50" i="46"/>
  <c r="AC49" i="46"/>
  <c r="AC45" i="46"/>
  <c r="AC44" i="46"/>
  <c r="AC43" i="46"/>
  <c r="AC42" i="46"/>
  <c r="AC41" i="46"/>
  <c r="AC40" i="46"/>
  <c r="AC39" i="46"/>
  <c r="AC38" i="46"/>
  <c r="AC37" i="46"/>
  <c r="AC36" i="46"/>
  <c r="AC35" i="46"/>
  <c r="AC34" i="46"/>
  <c r="AC33" i="46"/>
  <c r="AC32" i="46"/>
  <c r="AC31" i="46"/>
  <c r="AC30" i="46"/>
  <c r="AC29" i="46"/>
  <c r="AC28" i="46"/>
  <c r="AC27" i="46"/>
  <c r="AC26" i="46"/>
  <c r="AC25" i="46"/>
  <c r="AC24" i="46"/>
  <c r="AC23" i="46"/>
  <c r="AC22" i="46"/>
  <c r="N550" i="55"/>
  <c r="N517" i="55"/>
  <c r="N509" i="55"/>
  <c r="N505" i="55"/>
  <c r="N501" i="55"/>
  <c r="N493" i="55"/>
  <c r="N489" i="55"/>
  <c r="N485" i="55"/>
  <c r="N477" i="55"/>
  <c r="N473" i="55"/>
  <c r="N469" i="55"/>
  <c r="N465" i="55"/>
  <c r="N461" i="55"/>
  <c r="N457" i="55"/>
  <c r="N453" i="55"/>
  <c r="N449" i="55"/>
  <c r="N445" i="55"/>
  <c r="N441" i="55"/>
  <c r="N437" i="55"/>
  <c r="N433" i="55"/>
  <c r="N429" i="55"/>
  <c r="N425" i="55"/>
  <c r="N420" i="55"/>
  <c r="N416" i="55"/>
  <c r="N412" i="55"/>
  <c r="N408" i="55"/>
  <c r="N404" i="55"/>
  <c r="N400" i="55"/>
  <c r="N396" i="55"/>
  <c r="N381" i="55"/>
  <c r="N377" i="55"/>
  <c r="N373" i="55"/>
  <c r="N369" i="55"/>
  <c r="N365" i="55"/>
  <c r="N361" i="55"/>
  <c r="N357" i="55"/>
  <c r="N353" i="55"/>
  <c r="N349" i="55"/>
  <c r="N341" i="55"/>
  <c r="N337" i="55"/>
  <c r="N333" i="55"/>
  <c r="N329" i="55"/>
  <c r="N325" i="55"/>
  <c r="N321" i="55"/>
  <c r="N317" i="55"/>
  <c r="N313" i="55"/>
  <c r="N309" i="55"/>
  <c r="N305" i="55"/>
  <c r="N297" i="55"/>
  <c r="N293" i="55"/>
  <c r="N288" i="55"/>
  <c r="N284" i="55"/>
  <c r="N280" i="55"/>
  <c r="N275" i="55"/>
  <c r="N271" i="55"/>
  <c r="N267" i="55"/>
  <c r="N263" i="55"/>
  <c r="N259" i="55"/>
  <c r="N255" i="55"/>
  <c r="N251" i="55"/>
  <c r="N572" i="55"/>
  <c r="N345" i="55"/>
  <c r="N240" i="55"/>
  <c r="N236" i="55"/>
  <c r="N231" i="55"/>
  <c r="N227" i="55"/>
  <c r="N222" i="55"/>
  <c r="N218" i="55"/>
  <c r="N214" i="55"/>
  <c r="N210" i="55"/>
  <c r="N560" i="55"/>
  <c r="N555" i="55"/>
  <c r="N518" i="55"/>
  <c r="N514" i="55"/>
  <c r="N510" i="55"/>
  <c r="N502" i="55"/>
  <c r="N498" i="55"/>
  <c r="N494" i="55"/>
  <c r="N486" i="55"/>
  <c r="N482" i="55"/>
  <c r="N478" i="55"/>
  <c r="N470" i="55"/>
  <c r="N466" i="55"/>
  <c r="N462" i="55"/>
  <c r="N458" i="55"/>
  <c r="N454" i="55"/>
  <c r="N450" i="55"/>
  <c r="N446" i="55"/>
  <c r="N442" i="55"/>
  <c r="N438" i="55"/>
  <c r="N434" i="55"/>
  <c r="N430" i="55"/>
  <c r="N426" i="55"/>
  <c r="N421" i="55"/>
  <c r="N417" i="55"/>
  <c r="N413" i="55"/>
  <c r="N409" i="55"/>
  <c r="N405" i="55"/>
  <c r="N401" i="55"/>
  <c r="N397" i="55"/>
  <c r="N382" i="55"/>
  <c r="N378" i="55"/>
  <c r="N374" i="55"/>
  <c r="N370" i="55"/>
  <c r="N362" i="55"/>
  <c r="N358" i="55"/>
  <c r="N354" i="55"/>
  <c r="N350" i="55"/>
  <c r="N346" i="55"/>
  <c r="N342" i="55"/>
  <c r="N334" i="55"/>
  <c r="N326" i="55"/>
  <c r="N322" i="55"/>
  <c r="N318" i="55"/>
  <c r="N314" i="55"/>
  <c r="N310" i="55"/>
  <c r="N306" i="55"/>
  <c r="N302" i="55"/>
  <c r="N298" i="55"/>
  <c r="N290" i="55"/>
  <c r="N285" i="55"/>
  <c r="N281" i="55"/>
  <c r="N276" i="55"/>
  <c r="N272" i="55"/>
  <c r="N268" i="55"/>
  <c r="N264" i="55"/>
  <c r="N260" i="55"/>
  <c r="N252" i="55"/>
  <c r="N506" i="55"/>
  <c r="N364" i="55"/>
  <c r="N360" i="55"/>
  <c r="N356" i="55"/>
  <c r="N352" i="55"/>
  <c r="N348" i="55"/>
  <c r="N344" i="55"/>
  <c r="N340" i="55"/>
  <c r="N336" i="55"/>
  <c r="N332" i="55"/>
  <c r="N328" i="55"/>
  <c r="N324" i="55"/>
  <c r="N320" i="55"/>
  <c r="N316" i="55"/>
  <c r="N312" i="55"/>
  <c r="N296" i="55"/>
  <c r="N292" i="55"/>
  <c r="N287" i="55"/>
  <c r="N283" i="55"/>
  <c r="N274" i="55"/>
  <c r="N270" i="55"/>
  <c r="N266" i="55"/>
  <c r="N258" i="55"/>
  <c r="N254" i="55"/>
  <c r="N250" i="55"/>
  <c r="N371" i="55"/>
  <c r="N367" i="55"/>
  <c r="N363" i="55"/>
  <c r="N355" i="55"/>
  <c r="N347" i="55"/>
  <c r="N343" i="55"/>
  <c r="N339" i="55"/>
  <c r="N335" i="55"/>
  <c r="N331" i="55"/>
  <c r="N323" i="55"/>
  <c r="N315" i="55"/>
  <c r="N311" i="55"/>
  <c r="N307" i="55"/>
  <c r="N303" i="55"/>
  <c r="N299" i="55"/>
  <c r="N295" i="55"/>
  <c r="N291" i="55"/>
  <c r="N286" i="55"/>
  <c r="N282" i="55"/>
  <c r="N277" i="55"/>
  <c r="N269" i="55"/>
  <c r="N265" i="55"/>
  <c r="N261" i="55"/>
  <c r="N257" i="55"/>
  <c r="N253" i="55"/>
  <c r="N368" i="55"/>
  <c r="K459" i="60"/>
  <c r="D249" i="55" l="1"/>
  <c r="D250" i="55"/>
  <c r="D251" i="55"/>
  <c r="D252" i="55"/>
  <c r="D253" i="55"/>
  <c r="D254" i="55"/>
  <c r="D255" i="55"/>
  <c r="D256" i="55"/>
  <c r="D257" i="55"/>
  <c r="D258" i="55"/>
  <c r="D259" i="55"/>
  <c r="D260" i="55"/>
  <c r="D261" i="55"/>
  <c r="D262" i="55"/>
  <c r="D263" i="55"/>
  <c r="D264" i="55"/>
  <c r="D265" i="55"/>
  <c r="D266" i="55"/>
  <c r="D267" i="55"/>
  <c r="D268" i="55"/>
  <c r="D269" i="55"/>
  <c r="D270" i="55"/>
  <c r="D271" i="55"/>
  <c r="D272" i="55"/>
  <c r="D273" i="55"/>
  <c r="D274" i="55"/>
  <c r="D275" i="55"/>
  <c r="D276" i="55"/>
  <c r="D277" i="55"/>
  <c r="D279" i="55"/>
  <c r="D280" i="55"/>
  <c r="D281" i="55"/>
  <c r="D282" i="55"/>
  <c r="D283" i="55"/>
  <c r="D284" i="55"/>
  <c r="D285" i="55"/>
  <c r="D286" i="55"/>
  <c r="D287" i="55"/>
  <c r="D288" i="55"/>
  <c r="D290" i="55"/>
  <c r="D291" i="55"/>
  <c r="D292" i="55"/>
  <c r="D293" i="55"/>
  <c r="D294" i="55"/>
  <c r="D295" i="55"/>
  <c r="D296" i="55"/>
  <c r="D297" i="55"/>
  <c r="D298" i="55"/>
  <c r="D299" i="55"/>
  <c r="D300" i="55"/>
  <c r="D301" i="55"/>
  <c r="D302" i="55"/>
  <c r="D303" i="55"/>
  <c r="D304" i="55"/>
  <c r="D305" i="55"/>
  <c r="D306" i="55"/>
  <c r="D307" i="55"/>
  <c r="D308" i="55"/>
  <c r="D309" i="55"/>
  <c r="D310" i="55"/>
  <c r="D311" i="55"/>
  <c r="D312" i="55"/>
  <c r="D313" i="55"/>
  <c r="D314" i="55"/>
  <c r="D315" i="55"/>
  <c r="D316" i="55"/>
  <c r="D317" i="55"/>
  <c r="D318" i="55"/>
  <c r="D319" i="55"/>
  <c r="D320" i="55"/>
  <c r="D321" i="55"/>
  <c r="D322" i="55"/>
  <c r="D323" i="55"/>
  <c r="D324" i="55"/>
  <c r="D325" i="55"/>
  <c r="D326" i="55"/>
  <c r="D327" i="55"/>
  <c r="D328" i="55"/>
  <c r="D329" i="55"/>
  <c r="D330" i="55"/>
  <c r="D331" i="55"/>
  <c r="D332" i="55"/>
  <c r="D333" i="55"/>
  <c r="D334" i="55"/>
  <c r="D335" i="55"/>
  <c r="D336" i="55"/>
  <c r="D337" i="55"/>
  <c r="D338" i="55"/>
  <c r="D339" i="55"/>
  <c r="D340" i="55"/>
  <c r="D341" i="55"/>
  <c r="D342" i="55"/>
  <c r="D343" i="55"/>
  <c r="D344" i="55"/>
  <c r="D345" i="55"/>
  <c r="D346" i="55"/>
  <c r="D347" i="55"/>
  <c r="D348" i="55"/>
  <c r="D349" i="55"/>
  <c r="D350" i="55"/>
  <c r="D351" i="55"/>
  <c r="D352" i="55"/>
  <c r="D353" i="55"/>
  <c r="D354" i="55"/>
  <c r="D355" i="55"/>
  <c r="D356" i="55"/>
  <c r="D357" i="55"/>
  <c r="D358" i="55"/>
  <c r="D359" i="55"/>
  <c r="D360" i="55"/>
  <c r="D361" i="55"/>
  <c r="D362" i="55"/>
  <c r="D363" i="55"/>
  <c r="D364" i="55"/>
  <c r="D365" i="55"/>
  <c r="D366" i="55"/>
  <c r="D367" i="55"/>
  <c r="D368" i="55"/>
  <c r="D369" i="55"/>
  <c r="D370" i="55"/>
  <c r="D371" i="55"/>
  <c r="D372" i="55"/>
  <c r="D373" i="55"/>
  <c r="D374" i="55"/>
  <c r="D375" i="55"/>
  <c r="D376" i="55"/>
  <c r="D377" i="55"/>
  <c r="D378" i="55"/>
  <c r="D379" i="55"/>
  <c r="D380" i="55"/>
  <c r="D381" i="55"/>
  <c r="D382" i="55"/>
  <c r="D394" i="55"/>
  <c r="D395" i="55"/>
  <c r="D396" i="55"/>
  <c r="D397" i="55"/>
  <c r="D398" i="55"/>
  <c r="D399" i="55"/>
  <c r="D400" i="55"/>
  <c r="D401" i="55"/>
  <c r="D402" i="55"/>
  <c r="D403" i="55"/>
  <c r="D404" i="55"/>
  <c r="D405" i="55"/>
  <c r="D406" i="55"/>
  <c r="D407" i="55"/>
  <c r="D408" i="55"/>
  <c r="D409" i="55"/>
  <c r="D410" i="55"/>
  <c r="D411" i="55"/>
  <c r="D412" i="55"/>
  <c r="D413" i="55"/>
  <c r="D414" i="55"/>
  <c r="D415" i="55"/>
  <c r="D416" i="55"/>
  <c r="D417" i="55"/>
  <c r="D418" i="55"/>
  <c r="D419" i="55"/>
  <c r="D420" i="55"/>
  <c r="D421" i="55"/>
  <c r="D423" i="55"/>
  <c r="D424" i="55"/>
  <c r="D425" i="55"/>
  <c r="D426" i="55"/>
  <c r="D427" i="55"/>
  <c r="D428" i="55"/>
  <c r="D429" i="55"/>
  <c r="D430" i="55"/>
  <c r="D431" i="55"/>
  <c r="D432" i="55"/>
  <c r="D433" i="55"/>
  <c r="D434" i="55"/>
  <c r="D435" i="55"/>
  <c r="D436" i="55"/>
  <c r="D437" i="55"/>
  <c r="D438" i="55"/>
  <c r="D439" i="55"/>
  <c r="D440" i="55"/>
  <c r="D441" i="55"/>
  <c r="D442" i="55"/>
  <c r="D443" i="55"/>
  <c r="D444" i="55"/>
  <c r="D445" i="55"/>
  <c r="D446" i="55"/>
  <c r="D447" i="55"/>
  <c r="D448" i="55"/>
  <c r="D449" i="55"/>
  <c r="D450" i="55"/>
  <c r="D451" i="55"/>
  <c r="D452" i="55"/>
  <c r="D453" i="55"/>
  <c r="D454" i="55"/>
  <c r="D455" i="55"/>
  <c r="D456" i="55"/>
  <c r="D457" i="55"/>
  <c r="D458" i="55"/>
  <c r="D459" i="55"/>
  <c r="D460" i="55"/>
  <c r="D461" i="55"/>
  <c r="D462" i="55"/>
  <c r="D463" i="55"/>
  <c r="D464" i="55"/>
  <c r="D465" i="55"/>
  <c r="D466" i="55"/>
  <c r="D467" i="55"/>
  <c r="D468" i="55"/>
  <c r="D469" i="55"/>
  <c r="D470" i="55"/>
  <c r="D471" i="55"/>
  <c r="D472" i="55"/>
  <c r="D473" i="55"/>
  <c r="D474" i="55"/>
  <c r="D475" i="55"/>
  <c r="D476" i="55"/>
  <c r="D477" i="55"/>
  <c r="D478" i="55"/>
  <c r="D479" i="55"/>
  <c r="D480" i="55"/>
  <c r="D481" i="55"/>
  <c r="D482" i="55"/>
  <c r="D483" i="55"/>
  <c r="D484" i="55"/>
  <c r="D485" i="55"/>
  <c r="D486" i="55"/>
  <c r="D487" i="55"/>
  <c r="D488" i="55"/>
  <c r="D489" i="55"/>
  <c r="D490" i="55"/>
  <c r="D491" i="55"/>
  <c r="D492" i="55"/>
  <c r="D493" i="55"/>
  <c r="D494" i="55"/>
  <c r="D495" i="55"/>
  <c r="D496" i="55"/>
  <c r="D497" i="55"/>
  <c r="D498" i="55"/>
  <c r="D499" i="55"/>
  <c r="D500" i="55"/>
  <c r="D501" i="55"/>
  <c r="D502" i="55"/>
  <c r="D503" i="55"/>
  <c r="D504" i="55"/>
  <c r="D505" i="55"/>
  <c r="D506" i="55"/>
  <c r="D507" i="55"/>
  <c r="D508" i="55"/>
  <c r="D509" i="55"/>
  <c r="D510" i="55"/>
  <c r="D511" i="55"/>
  <c r="D512" i="55"/>
  <c r="D513" i="55"/>
  <c r="D514" i="55"/>
  <c r="D515" i="55"/>
  <c r="D516" i="55"/>
  <c r="D517" i="55"/>
  <c r="D518" i="55"/>
  <c r="D548" i="55"/>
  <c r="D549" i="55"/>
  <c r="D550" i="55"/>
  <c r="D551" i="55"/>
  <c r="D552" i="55"/>
  <c r="D553" i="55"/>
  <c r="D554" i="55"/>
  <c r="D555" i="55"/>
  <c r="D556" i="55"/>
  <c r="D557" i="55"/>
  <c r="D558" i="55"/>
  <c r="D560" i="55"/>
  <c r="D561" i="55"/>
  <c r="D567" i="55"/>
  <c r="D568" i="55"/>
  <c r="D569" i="55"/>
  <c r="D570" i="55"/>
  <c r="D571" i="55"/>
  <c r="D572" i="55"/>
  <c r="D573" i="55"/>
  <c r="D574" i="55"/>
  <c r="D575" i="55"/>
  <c r="D248" i="55"/>
  <c r="D245" i="55"/>
  <c r="D244" i="55" s="1"/>
  <c r="D243" i="55"/>
  <c r="D242" i="55" s="1"/>
  <c r="D30" i="55"/>
  <c r="P30" i="55" s="1"/>
  <c r="D31" i="55"/>
  <c r="P31" i="55" s="1"/>
  <c r="D32" i="55"/>
  <c r="P32" i="55" s="1"/>
  <c r="D33" i="55"/>
  <c r="P33" i="55" s="1"/>
  <c r="D34" i="55"/>
  <c r="P34" i="55" s="1"/>
  <c r="D35" i="55"/>
  <c r="P35" i="55" s="1"/>
  <c r="D36" i="55"/>
  <c r="D37" i="55"/>
  <c r="D38" i="55"/>
  <c r="D39" i="55"/>
  <c r="D40" i="55"/>
  <c r="P40" i="55" s="1"/>
  <c r="D41" i="55"/>
  <c r="D42" i="55"/>
  <c r="D43" i="55"/>
  <c r="D44" i="55"/>
  <c r="D45" i="55"/>
  <c r="D46" i="55"/>
  <c r="D47" i="55"/>
  <c r="P47" i="55" s="1"/>
  <c r="D48" i="55"/>
  <c r="P48" i="55" s="1"/>
  <c r="D49" i="55"/>
  <c r="D50" i="55"/>
  <c r="D51" i="55"/>
  <c r="P51" i="55" s="1"/>
  <c r="D52" i="55"/>
  <c r="P52" i="55" s="1"/>
  <c r="D54" i="55"/>
  <c r="D58" i="55"/>
  <c r="D59" i="55"/>
  <c r="D60" i="55"/>
  <c r="P60" i="55" s="1"/>
  <c r="D61" i="55"/>
  <c r="P61" i="55" s="1"/>
  <c r="D62" i="55"/>
  <c r="P62" i="55" s="1"/>
  <c r="D63" i="55"/>
  <c r="P63" i="55" s="1"/>
  <c r="D64" i="55"/>
  <c r="P64" i="55" s="1"/>
  <c r="D65" i="55"/>
  <c r="P65" i="55" s="1"/>
  <c r="D66" i="55"/>
  <c r="P66" i="55" s="1"/>
  <c r="D67" i="55"/>
  <c r="P67" i="55" s="1"/>
  <c r="D68" i="55"/>
  <c r="P68" i="55" s="1"/>
  <c r="D69" i="55"/>
  <c r="P69" i="55" s="1"/>
  <c r="D70" i="55"/>
  <c r="P70" i="55" s="1"/>
  <c r="D71" i="55"/>
  <c r="P71" i="55" s="1"/>
  <c r="D72" i="55"/>
  <c r="D73" i="55"/>
  <c r="P73" i="55" s="1"/>
  <c r="D74" i="55"/>
  <c r="D75" i="55"/>
  <c r="D76" i="55"/>
  <c r="P76" i="55" s="1"/>
  <c r="D77" i="55"/>
  <c r="P77" i="55" s="1"/>
  <c r="D78" i="55"/>
  <c r="P78" i="55" s="1"/>
  <c r="D79" i="55"/>
  <c r="P79" i="55" s="1"/>
  <c r="D80" i="55"/>
  <c r="P80" i="55" s="1"/>
  <c r="D81" i="55"/>
  <c r="D82" i="55"/>
  <c r="P82" i="55" s="1"/>
  <c r="D83" i="55"/>
  <c r="D84" i="55"/>
  <c r="D85" i="55"/>
  <c r="P85" i="55" s="1"/>
  <c r="D86" i="55"/>
  <c r="P86" i="55" s="1"/>
  <c r="D87" i="55"/>
  <c r="P87" i="55" s="1"/>
  <c r="D88" i="55"/>
  <c r="P88" i="55" s="1"/>
  <c r="D89" i="55"/>
  <c r="P89" i="55" s="1"/>
  <c r="D90" i="55"/>
  <c r="P90" i="55" s="1"/>
  <c r="D91" i="55"/>
  <c r="P91" i="55" s="1"/>
  <c r="D92" i="55"/>
  <c r="P92" i="55" s="1"/>
  <c r="D93" i="55"/>
  <c r="D94" i="55"/>
  <c r="D95" i="55"/>
  <c r="D96" i="55"/>
  <c r="D97" i="55"/>
  <c r="D98" i="55"/>
  <c r="D99" i="55"/>
  <c r="D100" i="55"/>
  <c r="D101" i="55"/>
  <c r="D102" i="55"/>
  <c r="D103" i="55"/>
  <c r="D104" i="55"/>
  <c r="P104" i="55" s="1"/>
  <c r="D105" i="55"/>
  <c r="P105" i="55" s="1"/>
  <c r="D106" i="55"/>
  <c r="D107" i="55"/>
  <c r="P107" i="55" s="1"/>
  <c r="D108" i="55"/>
  <c r="D109" i="55"/>
  <c r="D110" i="55"/>
  <c r="D111" i="55"/>
  <c r="D112" i="55"/>
  <c r="P112" i="55" s="1"/>
  <c r="D113" i="55"/>
  <c r="P113" i="55" s="1"/>
  <c r="D114" i="55"/>
  <c r="P114" i="55" s="1"/>
  <c r="D115" i="55"/>
  <c r="D116" i="55"/>
  <c r="P116" i="55" s="1"/>
  <c r="D117" i="55"/>
  <c r="D118" i="55"/>
  <c r="D119" i="55"/>
  <c r="D120" i="55"/>
  <c r="P120" i="55" s="1"/>
  <c r="D121" i="55"/>
  <c r="P121" i="55" s="1"/>
  <c r="D122" i="55"/>
  <c r="P122" i="55" s="1"/>
  <c r="D123" i="55"/>
  <c r="P123" i="55" s="1"/>
  <c r="D124" i="55"/>
  <c r="P124" i="55" s="1"/>
  <c r="D125" i="55"/>
  <c r="D126" i="55"/>
  <c r="P126" i="55" s="1"/>
  <c r="D127" i="55"/>
  <c r="P127" i="55" s="1"/>
  <c r="D128" i="55"/>
  <c r="P128" i="55" s="1"/>
  <c r="D129" i="55"/>
  <c r="D130" i="55"/>
  <c r="D131" i="55"/>
  <c r="D132" i="55"/>
  <c r="D133" i="55"/>
  <c r="D134" i="55"/>
  <c r="D135" i="55"/>
  <c r="D136" i="55"/>
  <c r="D137" i="55"/>
  <c r="D138" i="55"/>
  <c r="D139" i="55"/>
  <c r="D140" i="55"/>
  <c r="D141" i="55"/>
  <c r="P141" i="55" s="1"/>
  <c r="D142" i="55"/>
  <c r="P142" i="55" s="1"/>
  <c r="D143" i="55"/>
  <c r="P143" i="55" s="1"/>
  <c r="D150" i="55"/>
  <c r="P150" i="55" s="1"/>
  <c r="D151" i="55"/>
  <c r="D152" i="55"/>
  <c r="D153" i="55"/>
  <c r="P153" i="55" s="1"/>
  <c r="D154" i="55"/>
  <c r="D155" i="55"/>
  <c r="D156" i="55"/>
  <c r="D157" i="55"/>
  <c r="P157" i="55" s="1"/>
  <c r="D158" i="55"/>
  <c r="D159" i="55"/>
  <c r="P159" i="55" s="1"/>
  <c r="D160" i="55"/>
  <c r="P160" i="55" s="1"/>
  <c r="D161" i="55"/>
  <c r="D162" i="55"/>
  <c r="D163" i="55"/>
  <c r="D164" i="55"/>
  <c r="D165" i="55"/>
  <c r="D166" i="55"/>
  <c r="D167" i="55"/>
  <c r="D168" i="55"/>
  <c r="D169" i="55"/>
  <c r="D170" i="55"/>
  <c r="D171" i="55"/>
  <c r="P171" i="55" s="1"/>
  <c r="D172" i="55"/>
  <c r="D173" i="55"/>
  <c r="D174" i="55"/>
  <c r="P174" i="55" s="1"/>
  <c r="D182" i="55"/>
  <c r="P182" i="55" s="1"/>
  <c r="D183" i="55"/>
  <c r="P183" i="55" s="1"/>
  <c r="D184" i="55"/>
  <c r="P184" i="55" s="1"/>
  <c r="D185" i="55"/>
  <c r="D186" i="55"/>
  <c r="D187" i="55"/>
  <c r="D188" i="55"/>
  <c r="D189" i="55"/>
  <c r="D190" i="55"/>
  <c r="D191" i="55"/>
  <c r="D192" i="55"/>
  <c r="D193" i="55"/>
  <c r="D194" i="55"/>
  <c r="D195" i="55"/>
  <c r="D196" i="55"/>
  <c r="P196" i="55" s="1"/>
  <c r="D197" i="55"/>
  <c r="D198" i="55"/>
  <c r="D199" i="55"/>
  <c r="D200" i="55"/>
  <c r="D201" i="55"/>
  <c r="D202" i="55"/>
  <c r="D203" i="55"/>
  <c r="D204" i="55"/>
  <c r="D205" i="55"/>
  <c r="D206" i="55"/>
  <c r="D207" i="55"/>
  <c r="D208" i="55"/>
  <c r="D209" i="55"/>
  <c r="D210" i="55"/>
  <c r="D211" i="55"/>
  <c r="D212" i="55"/>
  <c r="D213" i="55"/>
  <c r="D214" i="55"/>
  <c r="D215" i="55"/>
  <c r="D216" i="55"/>
  <c r="D217" i="55"/>
  <c r="D218" i="55"/>
  <c r="D219" i="55"/>
  <c r="D220" i="55"/>
  <c r="D221" i="55"/>
  <c r="D222" i="55"/>
  <c r="D223" i="55"/>
  <c r="D225" i="55"/>
  <c r="D226" i="55"/>
  <c r="D227" i="55"/>
  <c r="D228" i="55"/>
  <c r="D229" i="55"/>
  <c r="D230" i="55"/>
  <c r="D231" i="55"/>
  <c r="D232" i="55"/>
  <c r="D233" i="55"/>
  <c r="D235" i="55"/>
  <c r="D236" i="55"/>
  <c r="D237" i="55"/>
  <c r="D238" i="55"/>
  <c r="D239" i="55"/>
  <c r="D240" i="55"/>
  <c r="D241" i="55"/>
  <c r="D29" i="55"/>
  <c r="O239" i="55" l="1"/>
  <c r="Q239" i="55" s="1"/>
  <c r="O230" i="55"/>
  <c r="Q230" i="55" s="1"/>
  <c r="P226" i="55"/>
  <c r="O226" i="55"/>
  <c r="Q226" i="55" s="1"/>
  <c r="O217" i="55"/>
  <c r="Q217" i="55" s="1"/>
  <c r="O209" i="55"/>
  <c r="Q209" i="55" s="1"/>
  <c r="O170" i="55"/>
  <c r="Q170" i="55" s="1"/>
  <c r="P571" i="55"/>
  <c r="O571" i="55"/>
  <c r="Q571" i="55" s="1"/>
  <c r="P553" i="55"/>
  <c r="O553" i="55"/>
  <c r="Q553" i="55" s="1"/>
  <c r="O516" i="55"/>
  <c r="Q516" i="55" s="1"/>
  <c r="O508" i="55"/>
  <c r="Q508" i="55" s="1"/>
  <c r="O500" i="55"/>
  <c r="Q500" i="55" s="1"/>
  <c r="O492" i="55"/>
  <c r="Q492" i="55" s="1"/>
  <c r="O484" i="55"/>
  <c r="Q484" i="55" s="1"/>
  <c r="P476" i="55"/>
  <c r="O476" i="55"/>
  <c r="Q476" i="55" s="1"/>
  <c r="P468" i="55"/>
  <c r="O468" i="55"/>
  <c r="Q468" i="55" s="1"/>
  <c r="P460" i="55"/>
  <c r="O460" i="55"/>
  <c r="Q460" i="55" s="1"/>
  <c r="P452" i="55"/>
  <c r="O452" i="55"/>
  <c r="Q452" i="55" s="1"/>
  <c r="P444" i="55"/>
  <c r="O444" i="55"/>
  <c r="Q444" i="55" s="1"/>
  <c r="P436" i="55"/>
  <c r="O436" i="55"/>
  <c r="Q436" i="55" s="1"/>
  <c r="P428" i="55"/>
  <c r="O428" i="55"/>
  <c r="Q428" i="55" s="1"/>
  <c r="P424" i="55"/>
  <c r="O424" i="55"/>
  <c r="Q424" i="55" s="1"/>
  <c r="P415" i="55"/>
  <c r="O415" i="55"/>
  <c r="Q415" i="55" s="1"/>
  <c r="P403" i="55"/>
  <c r="O403" i="55"/>
  <c r="Q403" i="55" s="1"/>
  <c r="P395" i="55"/>
  <c r="O395" i="55"/>
  <c r="Q395" i="55" s="1"/>
  <c r="O376" i="55"/>
  <c r="Q376" i="55" s="1"/>
  <c r="O368" i="55"/>
  <c r="Q368" i="55" s="1"/>
  <c r="O360" i="55"/>
  <c r="Q360" i="55" s="1"/>
  <c r="O352" i="55"/>
  <c r="Q352" i="55" s="1"/>
  <c r="P344" i="55"/>
  <c r="O344" i="55"/>
  <c r="Q344" i="55" s="1"/>
  <c r="O336" i="55"/>
  <c r="Q336" i="55" s="1"/>
  <c r="P328" i="55"/>
  <c r="O328" i="55"/>
  <c r="Q328" i="55" s="1"/>
  <c r="P320" i="55"/>
  <c r="O320" i="55"/>
  <c r="Q320" i="55" s="1"/>
  <c r="O308" i="55"/>
  <c r="Q308" i="55" s="1"/>
  <c r="O300" i="55"/>
  <c r="Q300" i="55" s="1"/>
  <c r="O292" i="55"/>
  <c r="Q292" i="55" s="1"/>
  <c r="P283" i="55"/>
  <c r="O283" i="55"/>
  <c r="Q283" i="55" s="1"/>
  <c r="P270" i="55"/>
  <c r="O270" i="55"/>
  <c r="Q270" i="55" s="1"/>
  <c r="O254" i="55"/>
  <c r="Q254" i="55" s="1"/>
  <c r="P229" i="55"/>
  <c r="O229" i="55"/>
  <c r="Q229" i="55" s="1"/>
  <c r="O220" i="55"/>
  <c r="Q220" i="55" s="1"/>
  <c r="O212" i="55"/>
  <c r="Q212" i="55" s="1"/>
  <c r="O208" i="55"/>
  <c r="Q208" i="55" s="1"/>
  <c r="P556" i="55"/>
  <c r="O556" i="55"/>
  <c r="Q556" i="55" s="1"/>
  <c r="P548" i="55"/>
  <c r="O548" i="55"/>
  <c r="Q548" i="55" s="1"/>
  <c r="O511" i="55"/>
  <c r="Q511" i="55" s="1"/>
  <c r="O503" i="55"/>
  <c r="Q503" i="55" s="1"/>
  <c r="O495" i="55"/>
  <c r="Q495" i="55" s="1"/>
  <c r="O487" i="55"/>
  <c r="Q487" i="55" s="1"/>
  <c r="O479" i="55"/>
  <c r="Q479" i="55" s="1"/>
  <c r="P471" i="55"/>
  <c r="O471" i="55"/>
  <c r="Q471" i="55" s="1"/>
  <c r="P463" i="55"/>
  <c r="O463" i="55"/>
  <c r="Q463" i="55" s="1"/>
  <c r="P455" i="55"/>
  <c r="O455" i="55"/>
  <c r="Q455" i="55" s="1"/>
  <c r="P447" i="55"/>
  <c r="O447" i="55"/>
  <c r="Q447" i="55" s="1"/>
  <c r="P439" i="55"/>
  <c r="O439" i="55"/>
  <c r="Q439" i="55" s="1"/>
  <c r="P431" i="55"/>
  <c r="O431" i="55"/>
  <c r="Q431" i="55" s="1"/>
  <c r="P423" i="55"/>
  <c r="O423" i="55"/>
  <c r="Q423" i="55" s="1"/>
  <c r="P414" i="55"/>
  <c r="O414" i="55"/>
  <c r="Q414" i="55" s="1"/>
  <c r="P406" i="55"/>
  <c r="O406" i="55"/>
  <c r="Q406" i="55" s="1"/>
  <c r="P398" i="55"/>
  <c r="O398" i="55"/>
  <c r="Q398" i="55" s="1"/>
  <c r="O379" i="55"/>
  <c r="Q379" i="55" s="1"/>
  <c r="O371" i="55"/>
  <c r="Q371" i="55" s="1"/>
  <c r="P363" i="55"/>
  <c r="O363" i="55"/>
  <c r="Q363" i="55" s="1"/>
  <c r="O355" i="55"/>
  <c r="Q355" i="55" s="1"/>
  <c r="O347" i="55"/>
  <c r="Q347" i="55" s="1"/>
  <c r="O339" i="55"/>
  <c r="Q339" i="55" s="1"/>
  <c r="P331" i="55"/>
  <c r="O331" i="55"/>
  <c r="Q331" i="55" s="1"/>
  <c r="P327" i="55"/>
  <c r="O327" i="55"/>
  <c r="Q327" i="55" s="1"/>
  <c r="P319" i="55"/>
  <c r="O319" i="55"/>
  <c r="Q319" i="55" s="1"/>
  <c r="P311" i="55"/>
  <c r="O311" i="55"/>
  <c r="Q311" i="55" s="1"/>
  <c r="O303" i="55"/>
  <c r="Q303" i="55" s="1"/>
  <c r="O295" i="55"/>
  <c r="Q295" i="55" s="1"/>
  <c r="O282" i="55"/>
  <c r="Q282" i="55" s="1"/>
  <c r="P273" i="55"/>
  <c r="O273" i="55"/>
  <c r="Q273" i="55" s="1"/>
  <c r="O265" i="55"/>
  <c r="Q265" i="55" s="1"/>
  <c r="P261" i="55"/>
  <c r="O261" i="55"/>
  <c r="Q261" i="55" s="1"/>
  <c r="P257" i="55"/>
  <c r="O257" i="55"/>
  <c r="Q257" i="55" s="1"/>
  <c r="P249" i="55"/>
  <c r="O249" i="55"/>
  <c r="Q249" i="55" s="1"/>
  <c r="O241" i="55"/>
  <c r="Q241" i="55" s="1"/>
  <c r="O240" i="55"/>
  <c r="Q240" i="55" s="1"/>
  <c r="O236" i="55"/>
  <c r="Q236" i="55" s="1"/>
  <c r="P231" i="55"/>
  <c r="O231" i="55"/>
  <c r="Q231" i="55" s="1"/>
  <c r="P227" i="55"/>
  <c r="O227" i="55"/>
  <c r="Q227" i="55" s="1"/>
  <c r="O222" i="55"/>
  <c r="Q222" i="55" s="1"/>
  <c r="O218" i="55"/>
  <c r="Q218" i="55" s="1"/>
  <c r="O214" i="55"/>
  <c r="Q214" i="55" s="1"/>
  <c r="O210" i="55"/>
  <c r="Q210" i="55" s="1"/>
  <c r="O137" i="55"/>
  <c r="Q137" i="55" s="1"/>
  <c r="P574" i="55"/>
  <c r="O574" i="55"/>
  <c r="Q574" i="55" s="1"/>
  <c r="P572" i="55"/>
  <c r="O572" i="55"/>
  <c r="Q572" i="55" s="1"/>
  <c r="O568" i="55"/>
  <c r="Q568" i="55" s="1"/>
  <c r="P558" i="55"/>
  <c r="O558" i="55"/>
  <c r="Q558" i="55" s="1"/>
  <c r="P554" i="55"/>
  <c r="O554" i="55"/>
  <c r="Q554" i="55" s="1"/>
  <c r="O550" i="55"/>
  <c r="Q550" i="55" s="1"/>
  <c r="O517" i="55"/>
  <c r="Q517" i="55" s="1"/>
  <c r="O513" i="55"/>
  <c r="Q513" i="55" s="1"/>
  <c r="O509" i="55"/>
  <c r="Q509" i="55" s="1"/>
  <c r="O505" i="55"/>
  <c r="Q505" i="55" s="1"/>
  <c r="O501" i="55"/>
  <c r="Q501" i="55" s="1"/>
  <c r="O497" i="55"/>
  <c r="Q497" i="55" s="1"/>
  <c r="O493" i="55"/>
  <c r="Q493" i="55" s="1"/>
  <c r="O489" i="55"/>
  <c r="Q489" i="55" s="1"/>
  <c r="O485" i="55"/>
  <c r="Q485" i="55" s="1"/>
  <c r="O481" i="55"/>
  <c r="Q481" i="55" s="1"/>
  <c r="P477" i="55"/>
  <c r="O477" i="55"/>
  <c r="Q477" i="55" s="1"/>
  <c r="P473" i="55"/>
  <c r="O473" i="55"/>
  <c r="Q473" i="55" s="1"/>
  <c r="P469" i="55"/>
  <c r="O469" i="55"/>
  <c r="Q469" i="55" s="1"/>
  <c r="P465" i="55"/>
  <c r="O465" i="55"/>
  <c r="Q465" i="55" s="1"/>
  <c r="P461" i="55"/>
  <c r="O461" i="55"/>
  <c r="Q461" i="55" s="1"/>
  <c r="P457" i="55"/>
  <c r="O457" i="55"/>
  <c r="Q457" i="55" s="1"/>
  <c r="P453" i="55"/>
  <c r="O453" i="55"/>
  <c r="Q453" i="55" s="1"/>
  <c r="P449" i="55"/>
  <c r="O449" i="55"/>
  <c r="Q449" i="55" s="1"/>
  <c r="P445" i="55"/>
  <c r="O445" i="55"/>
  <c r="Q445" i="55" s="1"/>
  <c r="P441" i="55"/>
  <c r="O441" i="55"/>
  <c r="Q441" i="55" s="1"/>
  <c r="P437" i="55"/>
  <c r="O437" i="55"/>
  <c r="Q437" i="55" s="1"/>
  <c r="P433" i="55"/>
  <c r="O433" i="55"/>
  <c r="Q433" i="55" s="1"/>
  <c r="O429" i="55"/>
  <c r="Q429" i="55" s="1"/>
  <c r="P425" i="55"/>
  <c r="O425" i="55"/>
  <c r="Q425" i="55" s="1"/>
  <c r="O420" i="55"/>
  <c r="Q420" i="55" s="1"/>
  <c r="P416" i="55"/>
  <c r="O416" i="55"/>
  <c r="Q416" i="55" s="1"/>
  <c r="O412" i="55"/>
  <c r="Q412" i="55" s="1"/>
  <c r="P408" i="55"/>
  <c r="O408" i="55"/>
  <c r="Q408" i="55" s="1"/>
  <c r="P404" i="55"/>
  <c r="O404" i="55"/>
  <c r="Q404" i="55" s="1"/>
  <c r="O400" i="55"/>
  <c r="Q400" i="55" s="1"/>
  <c r="P396" i="55"/>
  <c r="O396" i="55"/>
  <c r="Q396" i="55" s="1"/>
  <c r="O381" i="55"/>
  <c r="Q381" i="55" s="1"/>
  <c r="O377" i="55"/>
  <c r="Q377" i="55" s="1"/>
  <c r="O373" i="55"/>
  <c r="Q373" i="55" s="1"/>
  <c r="O369" i="55"/>
  <c r="Q369" i="55" s="1"/>
  <c r="O365" i="55"/>
  <c r="Q365" i="55" s="1"/>
  <c r="P361" i="55"/>
  <c r="O361" i="55"/>
  <c r="Q361" i="55" s="1"/>
  <c r="O357" i="55"/>
  <c r="Q357" i="55" s="1"/>
  <c r="O353" i="55"/>
  <c r="Q353" i="55" s="1"/>
  <c r="O349" i="55"/>
  <c r="Q349" i="55" s="1"/>
  <c r="P345" i="55"/>
  <c r="O345" i="55"/>
  <c r="Q345" i="55" s="1"/>
  <c r="O341" i="55"/>
  <c r="Q341" i="55" s="1"/>
  <c r="O337" i="55"/>
  <c r="Q337" i="55" s="1"/>
  <c r="O333" i="55"/>
  <c r="Q333" i="55" s="1"/>
  <c r="P329" i="55"/>
  <c r="O329" i="55"/>
  <c r="Q329" i="55" s="1"/>
  <c r="P325" i="55"/>
  <c r="O325" i="55"/>
  <c r="Q325" i="55" s="1"/>
  <c r="P321" i="55"/>
  <c r="O321" i="55"/>
  <c r="Q321" i="55" s="1"/>
  <c r="P317" i="55"/>
  <c r="O317" i="55"/>
  <c r="Q317" i="55" s="1"/>
  <c r="P313" i="55"/>
  <c r="O313" i="55"/>
  <c r="Q313" i="55" s="1"/>
  <c r="O309" i="55"/>
  <c r="Q309" i="55" s="1"/>
  <c r="P305" i="55"/>
  <c r="O305" i="55"/>
  <c r="Q305" i="55" s="1"/>
  <c r="O301" i="55"/>
  <c r="Q301" i="55" s="1"/>
  <c r="O297" i="55"/>
  <c r="Q297" i="55" s="1"/>
  <c r="O293" i="55"/>
  <c r="Q293" i="55" s="1"/>
  <c r="P288" i="55"/>
  <c r="O288" i="55"/>
  <c r="Q288" i="55" s="1"/>
  <c r="P284" i="55"/>
  <c r="O284" i="55"/>
  <c r="Q284" i="55" s="1"/>
  <c r="P280" i="55"/>
  <c r="O280" i="55"/>
  <c r="Q280" i="55" s="1"/>
  <c r="O275" i="55"/>
  <c r="Q275" i="55" s="1"/>
  <c r="P271" i="55"/>
  <c r="O271" i="55"/>
  <c r="Q271" i="55" s="1"/>
  <c r="P267" i="55"/>
  <c r="O267" i="55"/>
  <c r="Q267" i="55" s="1"/>
  <c r="O263" i="55"/>
  <c r="Q263" i="55" s="1"/>
  <c r="O259" i="55"/>
  <c r="Q259" i="55" s="1"/>
  <c r="O255" i="55"/>
  <c r="Q255" i="55" s="1"/>
  <c r="P251" i="55"/>
  <c r="O251" i="55"/>
  <c r="Q251" i="55" s="1"/>
  <c r="P235" i="55"/>
  <c r="O235" i="55"/>
  <c r="Q235" i="55" s="1"/>
  <c r="O221" i="55"/>
  <c r="Q221" i="55" s="1"/>
  <c r="O213" i="55"/>
  <c r="Q213" i="55" s="1"/>
  <c r="P573" i="55"/>
  <c r="O573" i="55"/>
  <c r="Q573" i="55" s="1"/>
  <c r="P567" i="55"/>
  <c r="O567" i="55"/>
  <c r="Q567" i="55" s="1"/>
  <c r="P557" i="55"/>
  <c r="O557" i="55"/>
  <c r="Q557" i="55" s="1"/>
  <c r="P549" i="55"/>
  <c r="O549" i="55"/>
  <c r="Q549" i="55" s="1"/>
  <c r="O512" i="55"/>
  <c r="Q512" i="55" s="1"/>
  <c r="O504" i="55"/>
  <c r="Q504" i="55" s="1"/>
  <c r="O496" i="55"/>
  <c r="Q496" i="55" s="1"/>
  <c r="O488" i="55"/>
  <c r="Q488" i="55" s="1"/>
  <c r="O480" i="55"/>
  <c r="Q480" i="55" s="1"/>
  <c r="P472" i="55"/>
  <c r="O472" i="55"/>
  <c r="Q472" i="55" s="1"/>
  <c r="P464" i="55"/>
  <c r="O464" i="55"/>
  <c r="Q464" i="55" s="1"/>
  <c r="P456" i="55"/>
  <c r="O456" i="55"/>
  <c r="Q456" i="55" s="1"/>
  <c r="P448" i="55"/>
  <c r="O448" i="55"/>
  <c r="Q448" i="55" s="1"/>
  <c r="P440" i="55"/>
  <c r="O440" i="55"/>
  <c r="Q440" i="55" s="1"/>
  <c r="P432" i="55"/>
  <c r="O432" i="55"/>
  <c r="Q432" i="55" s="1"/>
  <c r="O419" i="55"/>
  <c r="Q419" i="55" s="1"/>
  <c r="O411" i="55"/>
  <c r="Q411" i="55" s="1"/>
  <c r="P407" i="55"/>
  <c r="O407" i="55"/>
  <c r="Q407" i="55" s="1"/>
  <c r="P399" i="55"/>
  <c r="O399" i="55"/>
  <c r="Q399" i="55" s="1"/>
  <c r="O380" i="55"/>
  <c r="Q380" i="55" s="1"/>
  <c r="O372" i="55"/>
  <c r="Q372" i="55" s="1"/>
  <c r="O364" i="55"/>
  <c r="Q364" i="55" s="1"/>
  <c r="O356" i="55"/>
  <c r="Q356" i="55" s="1"/>
  <c r="O348" i="55"/>
  <c r="Q348" i="55" s="1"/>
  <c r="O340" i="55"/>
  <c r="Q340" i="55" s="1"/>
  <c r="P332" i="55"/>
  <c r="O332" i="55"/>
  <c r="Q332" i="55" s="1"/>
  <c r="P324" i="55"/>
  <c r="O324" i="55"/>
  <c r="Q324" i="55" s="1"/>
  <c r="P316" i="55"/>
  <c r="O316" i="55"/>
  <c r="Q316" i="55" s="1"/>
  <c r="P312" i="55"/>
  <c r="O312" i="55"/>
  <c r="Q312" i="55" s="1"/>
  <c r="O304" i="55"/>
  <c r="Q304" i="55" s="1"/>
  <c r="O296" i="55"/>
  <c r="Q296" i="55" s="1"/>
  <c r="P287" i="55"/>
  <c r="O287" i="55"/>
  <c r="Q287" i="55" s="1"/>
  <c r="P279" i="55"/>
  <c r="O279" i="55"/>
  <c r="Q279" i="55" s="1"/>
  <c r="O274" i="55"/>
  <c r="Q274" i="55" s="1"/>
  <c r="P266" i="55"/>
  <c r="O266" i="55"/>
  <c r="Q266" i="55" s="1"/>
  <c r="O262" i="55"/>
  <c r="Q262" i="55" s="1"/>
  <c r="P258" i="55"/>
  <c r="O258" i="55"/>
  <c r="Q258" i="55" s="1"/>
  <c r="P250" i="55"/>
  <c r="O250" i="55"/>
  <c r="Q250" i="55" s="1"/>
  <c r="P238" i="55"/>
  <c r="O238" i="55"/>
  <c r="Q238" i="55" s="1"/>
  <c r="P233" i="55"/>
  <c r="O233" i="55"/>
  <c r="Q233" i="55" s="1"/>
  <c r="P225" i="55"/>
  <c r="O225" i="55"/>
  <c r="Q225" i="55" s="1"/>
  <c r="O216" i="55"/>
  <c r="Q216" i="55" s="1"/>
  <c r="P570" i="55"/>
  <c r="O570" i="55"/>
  <c r="Q570" i="55" s="1"/>
  <c r="P561" i="55"/>
  <c r="O561" i="55"/>
  <c r="Q561" i="55" s="1"/>
  <c r="P552" i="55"/>
  <c r="O552" i="55"/>
  <c r="Q552" i="55" s="1"/>
  <c r="P515" i="55"/>
  <c r="O515" i="55"/>
  <c r="Q515" i="55" s="1"/>
  <c r="O507" i="55"/>
  <c r="Q507" i="55" s="1"/>
  <c r="O499" i="55"/>
  <c r="Q499" i="55" s="1"/>
  <c r="P491" i="55"/>
  <c r="O491" i="55"/>
  <c r="Q491" i="55" s="1"/>
  <c r="O483" i="55"/>
  <c r="Q483" i="55" s="1"/>
  <c r="P475" i="55"/>
  <c r="O475" i="55"/>
  <c r="Q475" i="55" s="1"/>
  <c r="P467" i="55"/>
  <c r="O467" i="55"/>
  <c r="Q467" i="55" s="1"/>
  <c r="P459" i="55"/>
  <c r="O459" i="55"/>
  <c r="Q459" i="55" s="1"/>
  <c r="P451" i="55"/>
  <c r="O451" i="55"/>
  <c r="Q451" i="55" s="1"/>
  <c r="P443" i="55"/>
  <c r="O443" i="55"/>
  <c r="Q443" i="55" s="1"/>
  <c r="P435" i="55"/>
  <c r="O435" i="55"/>
  <c r="Q435" i="55" s="1"/>
  <c r="P427" i="55"/>
  <c r="O427" i="55"/>
  <c r="Q427" i="55" s="1"/>
  <c r="O418" i="55"/>
  <c r="Q418" i="55" s="1"/>
  <c r="O410" i="55"/>
  <c r="Q410" i="55" s="1"/>
  <c r="P402" i="55"/>
  <c r="O402" i="55"/>
  <c r="Q402" i="55" s="1"/>
  <c r="P394" i="55"/>
  <c r="O394" i="55"/>
  <c r="Q394" i="55" s="1"/>
  <c r="O375" i="55"/>
  <c r="Q375" i="55" s="1"/>
  <c r="O367" i="55"/>
  <c r="Q367" i="55" s="1"/>
  <c r="O359" i="55"/>
  <c r="Q359" i="55" s="1"/>
  <c r="O351" i="55"/>
  <c r="Q351" i="55" s="1"/>
  <c r="O343" i="55"/>
  <c r="Q343" i="55" s="1"/>
  <c r="O335" i="55"/>
  <c r="Q335" i="55" s="1"/>
  <c r="P323" i="55"/>
  <c r="O323" i="55"/>
  <c r="Q323" i="55" s="1"/>
  <c r="P315" i="55"/>
  <c r="O315" i="55"/>
  <c r="Q315" i="55" s="1"/>
  <c r="P307" i="55"/>
  <c r="O307" i="55"/>
  <c r="Q307" i="55" s="1"/>
  <c r="O299" i="55"/>
  <c r="Q299" i="55" s="1"/>
  <c r="P291" i="55"/>
  <c r="O291" i="55"/>
  <c r="Q291" i="55" s="1"/>
  <c r="P286" i="55"/>
  <c r="O286" i="55"/>
  <c r="Q286" i="55" s="1"/>
  <c r="O277" i="55"/>
  <c r="Q277" i="55" s="1"/>
  <c r="P269" i="55"/>
  <c r="O269" i="55"/>
  <c r="Q269" i="55" s="1"/>
  <c r="P253" i="55"/>
  <c r="O253" i="55"/>
  <c r="Q253" i="55" s="1"/>
  <c r="O237" i="55"/>
  <c r="Q237" i="55" s="1"/>
  <c r="P232" i="55"/>
  <c r="O232" i="55"/>
  <c r="Q232" i="55" s="1"/>
  <c r="P228" i="55"/>
  <c r="O228" i="55"/>
  <c r="Q228" i="55" s="1"/>
  <c r="O223" i="55"/>
  <c r="Q223" i="55" s="1"/>
  <c r="O219" i="55"/>
  <c r="Q219" i="55" s="1"/>
  <c r="O215" i="55"/>
  <c r="Q215" i="55" s="1"/>
  <c r="O211" i="55"/>
  <c r="Q211" i="55" s="1"/>
  <c r="P575" i="55"/>
  <c r="O575" i="55"/>
  <c r="Q575" i="55" s="1"/>
  <c r="O569" i="55"/>
  <c r="Q569" i="55" s="1"/>
  <c r="P560" i="55"/>
  <c r="O560" i="55"/>
  <c r="Q560" i="55" s="1"/>
  <c r="P555" i="55"/>
  <c r="O555" i="55"/>
  <c r="Q555" i="55" s="1"/>
  <c r="O551" i="55"/>
  <c r="Q551" i="55" s="1"/>
  <c r="P518" i="55"/>
  <c r="O518" i="55"/>
  <c r="Q518" i="55" s="1"/>
  <c r="O514" i="55"/>
  <c r="Q514" i="55" s="1"/>
  <c r="O510" i="55"/>
  <c r="Q510" i="55" s="1"/>
  <c r="O506" i="55"/>
  <c r="Q506" i="55" s="1"/>
  <c r="O502" i="55"/>
  <c r="Q502" i="55" s="1"/>
  <c r="O498" i="55"/>
  <c r="Q498" i="55" s="1"/>
  <c r="O494" i="55"/>
  <c r="Q494" i="55" s="1"/>
  <c r="O490" i="55"/>
  <c r="Q490" i="55" s="1"/>
  <c r="O486" i="55"/>
  <c r="Q486" i="55" s="1"/>
  <c r="O482" i="55"/>
  <c r="Q482" i="55" s="1"/>
  <c r="O478" i="55"/>
  <c r="Q478" i="55" s="1"/>
  <c r="P474" i="55"/>
  <c r="O474" i="55"/>
  <c r="Q474" i="55" s="1"/>
  <c r="P470" i="55"/>
  <c r="O470" i="55"/>
  <c r="Q470" i="55" s="1"/>
  <c r="P466" i="55"/>
  <c r="O466" i="55"/>
  <c r="Q466" i="55" s="1"/>
  <c r="P462" i="55"/>
  <c r="O462" i="55"/>
  <c r="Q462" i="55" s="1"/>
  <c r="P458" i="55"/>
  <c r="O458" i="55"/>
  <c r="Q458" i="55" s="1"/>
  <c r="P454" i="55"/>
  <c r="O454" i="55"/>
  <c r="Q454" i="55" s="1"/>
  <c r="P450" i="55"/>
  <c r="O450" i="55"/>
  <c r="Q450" i="55" s="1"/>
  <c r="P446" i="55"/>
  <c r="O446" i="55"/>
  <c r="Q446" i="55" s="1"/>
  <c r="P442" i="55"/>
  <c r="O442" i="55"/>
  <c r="Q442" i="55" s="1"/>
  <c r="P438" i="55"/>
  <c r="O438" i="55"/>
  <c r="Q438" i="55" s="1"/>
  <c r="O434" i="55"/>
  <c r="Q434" i="55" s="1"/>
  <c r="P430" i="55"/>
  <c r="O430" i="55"/>
  <c r="Q430" i="55" s="1"/>
  <c r="P426" i="55"/>
  <c r="O426" i="55"/>
  <c r="Q426" i="55" s="1"/>
  <c r="O421" i="55"/>
  <c r="Q421" i="55" s="1"/>
  <c r="P417" i="55"/>
  <c r="O417" i="55"/>
  <c r="Q417" i="55" s="1"/>
  <c r="O413" i="55"/>
  <c r="Q413" i="55" s="1"/>
  <c r="O409" i="55"/>
  <c r="Q409" i="55" s="1"/>
  <c r="P405" i="55"/>
  <c r="O405" i="55"/>
  <c r="Q405" i="55" s="1"/>
  <c r="P401" i="55"/>
  <c r="O401" i="55"/>
  <c r="Q401" i="55" s="1"/>
  <c r="P397" i="55"/>
  <c r="O397" i="55"/>
  <c r="Q397" i="55" s="1"/>
  <c r="O382" i="55"/>
  <c r="Q382" i="55" s="1"/>
  <c r="O378" i="55"/>
  <c r="Q378" i="55" s="1"/>
  <c r="O374" i="55"/>
  <c r="Q374" i="55" s="1"/>
  <c r="O370" i="55"/>
  <c r="Q370" i="55" s="1"/>
  <c r="O366" i="55"/>
  <c r="Q366" i="55" s="1"/>
  <c r="O362" i="55"/>
  <c r="Q362" i="55" s="1"/>
  <c r="O358" i="55"/>
  <c r="Q358" i="55" s="1"/>
  <c r="O354" i="55"/>
  <c r="Q354" i="55" s="1"/>
  <c r="O350" i="55"/>
  <c r="Q350" i="55" s="1"/>
  <c r="O346" i="55"/>
  <c r="Q346" i="55" s="1"/>
  <c r="O342" i="55"/>
  <c r="Q342" i="55" s="1"/>
  <c r="O338" i="55"/>
  <c r="Q338" i="55" s="1"/>
  <c r="O334" i="55"/>
  <c r="Q334" i="55" s="1"/>
  <c r="P330" i="55"/>
  <c r="O330" i="55"/>
  <c r="Q330" i="55" s="1"/>
  <c r="P326" i="55"/>
  <c r="O326" i="55"/>
  <c r="Q326" i="55" s="1"/>
  <c r="P322" i="55"/>
  <c r="O322" i="55"/>
  <c r="Q322" i="55" s="1"/>
  <c r="P318" i="55"/>
  <c r="O318" i="55"/>
  <c r="Q318" i="55" s="1"/>
  <c r="P314" i="55"/>
  <c r="O314" i="55"/>
  <c r="Q314" i="55" s="1"/>
  <c r="O310" i="55"/>
  <c r="Q310" i="55" s="1"/>
  <c r="O306" i="55"/>
  <c r="Q306" i="55" s="1"/>
  <c r="O302" i="55"/>
  <c r="Q302" i="55" s="1"/>
  <c r="O298" i="55"/>
  <c r="Q298" i="55" s="1"/>
  <c r="O294" i="55"/>
  <c r="Q294" i="55" s="1"/>
  <c r="P290" i="55"/>
  <c r="O290" i="55"/>
  <c r="Q290" i="55" s="1"/>
  <c r="P285" i="55"/>
  <c r="O285" i="55"/>
  <c r="Q285" i="55" s="1"/>
  <c r="P281" i="55"/>
  <c r="O281" i="55"/>
  <c r="Q281" i="55" s="1"/>
  <c r="O276" i="55"/>
  <c r="Q276" i="55" s="1"/>
  <c r="P272" i="55"/>
  <c r="O272" i="55"/>
  <c r="Q272" i="55" s="1"/>
  <c r="P268" i="55"/>
  <c r="O268" i="55"/>
  <c r="Q268" i="55" s="1"/>
  <c r="O264" i="55"/>
  <c r="Q264" i="55" s="1"/>
  <c r="P260" i="55"/>
  <c r="O260" i="55"/>
  <c r="Q260" i="55" s="1"/>
  <c r="P256" i="55"/>
  <c r="O256" i="55"/>
  <c r="Q256" i="55" s="1"/>
  <c r="P252" i="55"/>
  <c r="O252" i="55"/>
  <c r="Q252" i="55" s="1"/>
  <c r="D247" i="55"/>
  <c r="D246" i="55" s="1"/>
  <c r="D28" i="55"/>
  <c r="P230" i="55" l="1"/>
  <c r="P364" i="55"/>
  <c r="P380" i="55"/>
  <c r="P354" i="55"/>
  <c r="P356" i="55"/>
  <c r="P372" i="55"/>
  <c r="P373" i="55"/>
  <c r="P374" i="55"/>
  <c r="P341" i="55"/>
  <c r="P370" i="55"/>
  <c r="P371" i="55"/>
  <c r="P376" i="55"/>
  <c r="P378" i="55"/>
  <c r="P277" i="55"/>
  <c r="P359" i="55"/>
  <c r="P375" i="55"/>
  <c r="P254" i="55"/>
  <c r="P369" i="55"/>
  <c r="P377" i="55"/>
  <c r="P367" i="55"/>
  <c r="P362" i="55"/>
  <c r="P490" i="55"/>
  <c r="P357" i="55"/>
  <c r="P365" i="55"/>
  <c r="P381" i="55"/>
  <c r="P360" i="55"/>
  <c r="P358" i="55"/>
  <c r="P366" i="55"/>
  <c r="P382" i="55"/>
  <c r="P486" i="55"/>
  <c r="P355" i="55"/>
  <c r="P368" i="55"/>
  <c r="P170" i="55"/>
  <c r="P509" i="55"/>
  <c r="P510" i="55"/>
  <c r="P241" i="55"/>
  <c r="P240" i="55"/>
  <c r="P239" i="55"/>
  <c r="P569" i="55"/>
  <c r="P379" i="55"/>
  <c r="P516" i="55"/>
  <c r="P400" i="55"/>
  <c r="P298" i="55"/>
  <c r="P342" i="55"/>
  <c r="P295" i="55"/>
  <c r="P294" i="55"/>
  <c r="P498" i="55"/>
  <c r="P514" i="55"/>
  <c r="P353" i="55"/>
  <c r="P137" i="55"/>
  <c r="P479" i="55"/>
  <c r="P487" i="55"/>
  <c r="P511" i="55"/>
  <c r="P492" i="55"/>
  <c r="P292" i="55"/>
  <c r="P336" i="55"/>
  <c r="P352" i="55"/>
  <c r="P334" i="55"/>
  <c r="P350" i="55"/>
  <c r="P478" i="55"/>
  <c r="P482" i="55"/>
  <c r="P335" i="55"/>
  <c r="P343" i="55"/>
  <c r="P274" i="55"/>
  <c r="P296" i="55"/>
  <c r="P304" i="55"/>
  <c r="P480" i="55"/>
  <c r="P488" i="55"/>
  <c r="P512" i="55"/>
  <c r="P293" i="55"/>
  <c r="P297" i="55"/>
  <c r="P489" i="55"/>
  <c r="P513" i="55"/>
  <c r="P517" i="55"/>
  <c r="P219" i="55"/>
  <c r="P223" i="55"/>
  <c r="P221" i="55"/>
  <c r="P222" i="55"/>
  <c r="P220" i="55"/>
  <c r="D27" i="55"/>
  <c r="D26" i="55" s="1"/>
  <c r="P213" i="55"/>
  <c r="P208" i="55"/>
  <c r="P216" i="55"/>
  <c r="P419" i="55"/>
  <c r="P308" i="55"/>
  <c r="P484" i="55"/>
  <c r="P500" i="55"/>
  <c r="P276" i="55"/>
  <c r="P302" i="55"/>
  <c r="P504" i="55"/>
  <c r="P300" i="55"/>
  <c r="P508" i="55"/>
  <c r="P217" i="55"/>
  <c r="P351" i="55"/>
  <c r="P348" i="55"/>
  <c r="P306" i="55"/>
  <c r="P409" i="55"/>
  <c r="P506" i="55"/>
  <c r="P211" i="55"/>
  <c r="P299" i="55"/>
  <c r="P410" i="55"/>
  <c r="P507" i="55"/>
  <c r="P301" i="55"/>
  <c r="P333" i="55"/>
  <c r="P505" i="55"/>
  <c r="P550" i="55"/>
  <c r="P264" i="55"/>
  <c r="P338" i="55"/>
  <c r="P346" i="55"/>
  <c r="P413" i="55"/>
  <c r="P421" i="55"/>
  <c r="P494" i="55"/>
  <c r="P502" i="55"/>
  <c r="P215" i="55"/>
  <c r="P418" i="55"/>
  <c r="P483" i="55"/>
  <c r="P499" i="55"/>
  <c r="P262" i="55"/>
  <c r="P255" i="55"/>
  <c r="P263" i="55"/>
  <c r="P337" i="55"/>
  <c r="P412" i="55"/>
  <c r="P420" i="55"/>
  <c r="P429" i="55"/>
  <c r="P485" i="55"/>
  <c r="P493" i="55"/>
  <c r="P501" i="55"/>
  <c r="P210" i="55"/>
  <c r="P218" i="55"/>
  <c r="P236" i="55"/>
  <c r="P265" i="55"/>
  <c r="P282" i="55"/>
  <c r="P303" i="55"/>
  <c r="P347" i="55"/>
  <c r="P503" i="55"/>
  <c r="P310" i="55"/>
  <c r="P434" i="55"/>
  <c r="P551" i="55"/>
  <c r="P237" i="55"/>
  <c r="P259" i="55"/>
  <c r="P275" i="55"/>
  <c r="P309" i="55"/>
  <c r="P349" i="55"/>
  <c r="P481" i="55"/>
  <c r="P497" i="55"/>
  <c r="P568" i="55"/>
  <c r="P214" i="55"/>
  <c r="P339" i="55"/>
  <c r="P495" i="55"/>
  <c r="P340" i="55"/>
  <c r="P411" i="55"/>
  <c r="P496" i="55"/>
  <c r="P212" i="55"/>
  <c r="P209" i="55"/>
  <c r="Q48" i="36" l="1"/>
  <c r="Q186" i="45"/>
  <c r="Q178" i="45"/>
  <c r="Q50" i="45"/>
  <c r="Q21" i="45"/>
  <c r="S48" i="36"/>
  <c r="E389" i="36"/>
  <c r="G389" i="36"/>
  <c r="I389" i="36"/>
  <c r="J389" i="36"/>
  <c r="A389" i="36"/>
  <c r="B389" i="36"/>
  <c r="A390" i="46"/>
  <c r="B390" i="46"/>
  <c r="AD391" i="45"/>
  <c r="Z391" i="45"/>
  <c r="A391" i="45"/>
  <c r="B391" i="45"/>
  <c r="P390" i="46" l="1"/>
  <c r="O390" i="46"/>
  <c r="Y178" i="44"/>
  <c r="Z178" i="44"/>
  <c r="AA178" i="44"/>
  <c r="AC178" i="44"/>
  <c r="E459" i="44"/>
  <c r="D459" i="44"/>
  <c r="A186" i="36"/>
  <c r="B186" i="36"/>
  <c r="A187" i="36"/>
  <c r="B187" i="36"/>
  <c r="A188" i="36"/>
  <c r="B188" i="36"/>
  <c r="A189" i="36"/>
  <c r="B189" i="36"/>
  <c r="A190" i="36"/>
  <c r="B190" i="36"/>
  <c r="A191" i="36"/>
  <c r="B191" i="36"/>
  <c r="A192" i="36"/>
  <c r="B192" i="36"/>
  <c r="A193" i="36"/>
  <c r="B193" i="36"/>
  <c r="A194" i="36"/>
  <c r="B194" i="36"/>
  <c r="A195" i="36"/>
  <c r="B195" i="36"/>
  <c r="A196" i="36"/>
  <c r="B196" i="36"/>
  <c r="A197" i="36"/>
  <c r="B197" i="36"/>
  <c r="A198" i="36"/>
  <c r="B198" i="36"/>
  <c r="A199" i="36"/>
  <c r="B199" i="36"/>
  <c r="A200" i="36"/>
  <c r="B200" i="36"/>
  <c r="A201" i="36"/>
  <c r="B201" i="36"/>
  <c r="A202" i="36"/>
  <c r="B202" i="36"/>
  <c r="A203" i="36"/>
  <c r="B203" i="36"/>
  <c r="A204" i="36"/>
  <c r="B204" i="36"/>
  <c r="A205" i="36"/>
  <c r="B205" i="36"/>
  <c r="A187" i="46"/>
  <c r="B187" i="46"/>
  <c r="A188" i="46"/>
  <c r="B188" i="46"/>
  <c r="A189" i="46"/>
  <c r="B189" i="46"/>
  <c r="A190" i="46"/>
  <c r="B190" i="46"/>
  <c r="A191" i="46"/>
  <c r="B191" i="46"/>
  <c r="A192" i="46"/>
  <c r="B192" i="46"/>
  <c r="A193" i="46"/>
  <c r="B193" i="46"/>
  <c r="A194" i="46"/>
  <c r="B194" i="46"/>
  <c r="A195" i="46"/>
  <c r="B195" i="46"/>
  <c r="A196" i="46"/>
  <c r="B196" i="46"/>
  <c r="A197" i="46"/>
  <c r="B197" i="46"/>
  <c r="A198" i="46"/>
  <c r="B198" i="46"/>
  <c r="A199" i="46"/>
  <c r="B199" i="46"/>
  <c r="A200" i="46"/>
  <c r="B200" i="46"/>
  <c r="A201" i="46"/>
  <c r="B201" i="46"/>
  <c r="A202" i="46"/>
  <c r="B202" i="46"/>
  <c r="A203" i="46"/>
  <c r="B203" i="46"/>
  <c r="A204" i="46"/>
  <c r="B204" i="46"/>
  <c r="A205" i="46"/>
  <c r="B205" i="46"/>
  <c r="A206" i="46"/>
  <c r="B206" i="46"/>
  <c r="A188" i="45"/>
  <c r="B188" i="45"/>
  <c r="A189" i="45"/>
  <c r="B189" i="45"/>
  <c r="A190" i="45"/>
  <c r="B190" i="45"/>
  <c r="A191" i="45"/>
  <c r="B191" i="45"/>
  <c r="A192" i="45"/>
  <c r="B192" i="45"/>
  <c r="A193" i="45"/>
  <c r="B193" i="45"/>
  <c r="A194" i="45"/>
  <c r="B194" i="45"/>
  <c r="A195" i="45"/>
  <c r="B195" i="45"/>
  <c r="A196" i="45"/>
  <c r="B196" i="45"/>
  <c r="A197" i="45"/>
  <c r="B197" i="45"/>
  <c r="A198" i="45"/>
  <c r="B198" i="45"/>
  <c r="A199" i="45"/>
  <c r="B199" i="45"/>
  <c r="A200" i="45"/>
  <c r="B200" i="45"/>
  <c r="A201" i="45"/>
  <c r="B201" i="45"/>
  <c r="A202" i="45"/>
  <c r="B202" i="45"/>
  <c r="A203" i="45"/>
  <c r="B203" i="45"/>
  <c r="A204" i="45"/>
  <c r="B204" i="45"/>
  <c r="A205" i="45"/>
  <c r="B205" i="45"/>
  <c r="A206" i="45"/>
  <c r="B206" i="45"/>
  <c r="A207" i="45"/>
  <c r="B207" i="45"/>
  <c r="V208" i="44"/>
  <c r="W208" i="60" s="1"/>
  <c r="U208" i="44"/>
  <c r="V208" i="60" s="1"/>
  <c r="T208" i="44"/>
  <c r="U208" i="60" s="1"/>
  <c r="S208" i="44"/>
  <c r="T208" i="60" s="1"/>
  <c r="R208" i="44"/>
  <c r="S208" i="60" s="1"/>
  <c r="Q208" i="44"/>
  <c r="R208" i="60" s="1"/>
  <c r="P208" i="44"/>
  <c r="Q208" i="60" s="1"/>
  <c r="O208" i="44"/>
  <c r="P208" i="60" s="1"/>
  <c r="N208" i="44"/>
  <c r="O208" i="60" s="1"/>
  <c r="M208" i="44"/>
  <c r="N208" i="60" s="1"/>
  <c r="L208" i="44"/>
  <c r="M208" i="60" s="1"/>
  <c r="K208" i="44"/>
  <c r="L208" i="60" s="1"/>
  <c r="W208" i="44" l="1"/>
  <c r="X208" i="60" s="1"/>
  <c r="X208" i="44"/>
  <c r="Y208" i="60" s="1"/>
  <c r="V190" i="44" l="1"/>
  <c r="W190" i="60" s="1"/>
  <c r="U190" i="44"/>
  <c r="V190" i="60" s="1"/>
  <c r="T190" i="44"/>
  <c r="U190" i="60" s="1"/>
  <c r="S190" i="44"/>
  <c r="T190" i="60" s="1"/>
  <c r="R190" i="44"/>
  <c r="S190" i="60" s="1"/>
  <c r="Q190" i="44"/>
  <c r="R190" i="60" s="1"/>
  <c r="P190" i="44"/>
  <c r="Q190" i="60" s="1"/>
  <c r="O190" i="44"/>
  <c r="P190" i="60" s="1"/>
  <c r="N190" i="44"/>
  <c r="O190" i="60" s="1"/>
  <c r="M190" i="44"/>
  <c r="N190" i="60" s="1"/>
  <c r="L190" i="44"/>
  <c r="M190" i="60" s="1"/>
  <c r="K190" i="44"/>
  <c r="L190" i="60" s="1"/>
  <c r="V278" i="44"/>
  <c r="W278" i="60" s="1"/>
  <c r="U278" i="44"/>
  <c r="V278" i="60" s="1"/>
  <c r="T278" i="44"/>
  <c r="U278" i="60" s="1"/>
  <c r="S278" i="44"/>
  <c r="T278" i="60" s="1"/>
  <c r="R278" i="44"/>
  <c r="S278" i="60" s="1"/>
  <c r="Q278" i="44"/>
  <c r="R278" i="60" s="1"/>
  <c r="P278" i="44"/>
  <c r="Q278" i="60" s="1"/>
  <c r="O278" i="44"/>
  <c r="P278" i="60" s="1"/>
  <c r="N278" i="44"/>
  <c r="O278" i="60" s="1"/>
  <c r="M278" i="44"/>
  <c r="N278" i="60" s="1"/>
  <c r="L278" i="44"/>
  <c r="M278" i="60" s="1"/>
  <c r="K278" i="44"/>
  <c r="L278" i="60" s="1"/>
  <c r="AD441" i="45"/>
  <c r="AD442" i="45"/>
  <c r="AD443" i="45"/>
  <c r="AD444" i="45"/>
  <c r="AD445" i="45"/>
  <c r="W190" i="44" l="1"/>
  <c r="X190" i="60" s="1"/>
  <c r="W278" i="44"/>
  <c r="X278" i="60" s="1"/>
  <c r="X190" i="44"/>
  <c r="Y190" i="60" s="1"/>
  <c r="X278" i="44"/>
  <c r="Y278" i="60" s="1"/>
  <c r="E438" i="36" l="1"/>
  <c r="G438" i="36"/>
  <c r="I438" i="36"/>
  <c r="J438" i="36"/>
  <c r="E439" i="36"/>
  <c r="G439" i="36"/>
  <c r="I439" i="36"/>
  <c r="J439" i="36"/>
  <c r="E440" i="36"/>
  <c r="G440" i="36"/>
  <c r="I440" i="36"/>
  <c r="J440" i="36"/>
  <c r="E441" i="36"/>
  <c r="G441" i="36"/>
  <c r="I441" i="36"/>
  <c r="J441" i="36"/>
  <c r="E442" i="36"/>
  <c r="G442" i="36"/>
  <c r="I442" i="36"/>
  <c r="J442" i="36"/>
  <c r="E443" i="36"/>
  <c r="G443" i="36"/>
  <c r="I443" i="36"/>
  <c r="J443" i="36"/>
  <c r="E444" i="36"/>
  <c r="G444" i="36"/>
  <c r="I444" i="36"/>
  <c r="J444" i="36"/>
  <c r="A439" i="36"/>
  <c r="B439" i="36"/>
  <c r="A440" i="36"/>
  <c r="B440" i="36"/>
  <c r="A441" i="36"/>
  <c r="B441" i="36"/>
  <c r="A442" i="36"/>
  <c r="B442" i="36"/>
  <c r="A443" i="36"/>
  <c r="B443" i="36"/>
  <c r="A444" i="36"/>
  <c r="B444" i="36"/>
  <c r="A440" i="46"/>
  <c r="B440" i="46"/>
  <c r="Z442" i="45"/>
  <c r="Z443" i="45"/>
  <c r="Z444" i="45"/>
  <c r="Z445" i="45"/>
  <c r="Z446" i="45"/>
  <c r="K443" i="44"/>
  <c r="L443" i="60" s="1"/>
  <c r="L443" i="44"/>
  <c r="M443" i="60" s="1"/>
  <c r="M443" i="44"/>
  <c r="N443" i="60" s="1"/>
  <c r="N443" i="44"/>
  <c r="O443" i="60" s="1"/>
  <c r="O443" i="44"/>
  <c r="P443" i="60" s="1"/>
  <c r="P443" i="44"/>
  <c r="Q443" i="60" s="1"/>
  <c r="Q443" i="44"/>
  <c r="R443" i="60" s="1"/>
  <c r="R443" i="44"/>
  <c r="S443" i="60" s="1"/>
  <c r="S443" i="44"/>
  <c r="T443" i="60" s="1"/>
  <c r="T443" i="44"/>
  <c r="U443" i="60" s="1"/>
  <c r="U443" i="44"/>
  <c r="V443" i="60" s="1"/>
  <c r="V443" i="44"/>
  <c r="W443" i="60" s="1"/>
  <c r="K444" i="44"/>
  <c r="L444" i="60" s="1"/>
  <c r="L444" i="44"/>
  <c r="M444" i="60" s="1"/>
  <c r="M444" i="44"/>
  <c r="N444" i="60" s="1"/>
  <c r="N444" i="44"/>
  <c r="O444" i="60" s="1"/>
  <c r="O444" i="44"/>
  <c r="P444" i="60" s="1"/>
  <c r="P444" i="44"/>
  <c r="Q444" i="60" s="1"/>
  <c r="Q444" i="44"/>
  <c r="R444" i="60" s="1"/>
  <c r="R444" i="44"/>
  <c r="S444" i="60" s="1"/>
  <c r="S444" i="44"/>
  <c r="T444" i="60" s="1"/>
  <c r="T444" i="44"/>
  <c r="U444" i="60" s="1"/>
  <c r="U444" i="44"/>
  <c r="V444" i="60" s="1"/>
  <c r="V444" i="44"/>
  <c r="W444" i="60" s="1"/>
  <c r="K445" i="44"/>
  <c r="L445" i="60" s="1"/>
  <c r="L445" i="44"/>
  <c r="M445" i="60" s="1"/>
  <c r="M445" i="44"/>
  <c r="N445" i="60" s="1"/>
  <c r="N445" i="44"/>
  <c r="O445" i="60" s="1"/>
  <c r="O445" i="44"/>
  <c r="P445" i="60" s="1"/>
  <c r="P445" i="44"/>
  <c r="Q445" i="60" s="1"/>
  <c r="Q445" i="44"/>
  <c r="R445" i="60" s="1"/>
  <c r="R445" i="44"/>
  <c r="S445" i="60" s="1"/>
  <c r="S445" i="44"/>
  <c r="T445" i="60" s="1"/>
  <c r="T445" i="44"/>
  <c r="U445" i="60" s="1"/>
  <c r="U445" i="44"/>
  <c r="V445" i="60" s="1"/>
  <c r="V445" i="44"/>
  <c r="W445" i="60" s="1"/>
  <c r="K446" i="44"/>
  <c r="L446" i="60" s="1"/>
  <c r="L446" i="44"/>
  <c r="M446" i="60" s="1"/>
  <c r="M446" i="44"/>
  <c r="N446" i="60" s="1"/>
  <c r="N446" i="44"/>
  <c r="O446" i="60" s="1"/>
  <c r="O446" i="44"/>
  <c r="P446" i="60" s="1"/>
  <c r="P446" i="44"/>
  <c r="Q446" i="60" s="1"/>
  <c r="Q446" i="44"/>
  <c r="R446" i="60" s="1"/>
  <c r="R446" i="44"/>
  <c r="S446" i="60" s="1"/>
  <c r="S446" i="44"/>
  <c r="T446" i="60" s="1"/>
  <c r="T446" i="44"/>
  <c r="U446" i="60" s="1"/>
  <c r="U446" i="44"/>
  <c r="V446" i="60" s="1"/>
  <c r="V446" i="44"/>
  <c r="W446" i="60" s="1"/>
  <c r="K447" i="44"/>
  <c r="L447" i="60" s="1"/>
  <c r="L447" i="44"/>
  <c r="M447" i="60" s="1"/>
  <c r="M447" i="44"/>
  <c r="N447" i="60" s="1"/>
  <c r="N447" i="44"/>
  <c r="O447" i="60" s="1"/>
  <c r="O447" i="44"/>
  <c r="P447" i="60" s="1"/>
  <c r="P447" i="44"/>
  <c r="Q447" i="60" s="1"/>
  <c r="Q447" i="44"/>
  <c r="R447" i="60" s="1"/>
  <c r="R447" i="44"/>
  <c r="S447" i="60" s="1"/>
  <c r="S447" i="44"/>
  <c r="T447" i="60" s="1"/>
  <c r="T447" i="44"/>
  <c r="U447" i="60" s="1"/>
  <c r="U447" i="44"/>
  <c r="V447" i="60" s="1"/>
  <c r="V447" i="44"/>
  <c r="W447" i="60" s="1"/>
  <c r="W446" i="44" l="1"/>
  <c r="X446" i="60" s="1"/>
  <c r="W444" i="44"/>
  <c r="X444" i="60" s="1"/>
  <c r="W443" i="44"/>
  <c r="X443" i="60" s="1"/>
  <c r="X444" i="44"/>
  <c r="Y444" i="60" s="1"/>
  <c r="X445" i="44"/>
  <c r="Y445" i="60" s="1"/>
  <c r="W447" i="44"/>
  <c r="X447" i="60" s="1"/>
  <c r="X446" i="44"/>
  <c r="Y446" i="60" s="1"/>
  <c r="P440" i="46"/>
  <c r="O440" i="46"/>
  <c r="W445" i="44"/>
  <c r="X445" i="60" s="1"/>
  <c r="X443" i="44"/>
  <c r="Y443" i="60" s="1"/>
  <c r="X447" i="44"/>
  <c r="Y447" i="60" s="1"/>
  <c r="V234" i="44"/>
  <c r="W234" i="60" s="1"/>
  <c r="U234" i="44"/>
  <c r="V234" i="60" s="1"/>
  <c r="T234" i="44"/>
  <c r="U234" i="60" s="1"/>
  <c r="S234" i="44"/>
  <c r="T234" i="60" s="1"/>
  <c r="R234" i="44"/>
  <c r="S234" i="60" s="1"/>
  <c r="Q234" i="44"/>
  <c r="R234" i="60" s="1"/>
  <c r="P234" i="44"/>
  <c r="Q234" i="60" s="1"/>
  <c r="O234" i="44"/>
  <c r="P234" i="60" s="1"/>
  <c r="N234" i="44"/>
  <c r="O234" i="60" s="1"/>
  <c r="M234" i="44"/>
  <c r="N234" i="60" s="1"/>
  <c r="L234" i="44"/>
  <c r="M234" i="60" s="1"/>
  <c r="K234" i="44"/>
  <c r="L234" i="60" s="1"/>
  <c r="V193" i="44"/>
  <c r="W193" i="60" s="1"/>
  <c r="U193" i="44"/>
  <c r="V193" i="60" s="1"/>
  <c r="T193" i="44"/>
  <c r="U193" i="60" s="1"/>
  <c r="S193" i="44"/>
  <c r="T193" i="60" s="1"/>
  <c r="R193" i="44"/>
  <c r="S193" i="60" s="1"/>
  <c r="Q193" i="44"/>
  <c r="R193" i="60" s="1"/>
  <c r="P193" i="44"/>
  <c r="Q193" i="60" s="1"/>
  <c r="O193" i="44"/>
  <c r="P193" i="60" s="1"/>
  <c r="N193" i="44"/>
  <c r="O193" i="60" s="1"/>
  <c r="M193" i="44"/>
  <c r="N193" i="60" s="1"/>
  <c r="L193" i="44"/>
  <c r="M193" i="60" s="1"/>
  <c r="K193" i="44"/>
  <c r="L193" i="60" s="1"/>
  <c r="I215" i="36"/>
  <c r="J215" i="36"/>
  <c r="I216" i="36"/>
  <c r="J216" i="36"/>
  <c r="G215" i="36"/>
  <c r="G216" i="36"/>
  <c r="E215" i="36"/>
  <c r="E216" i="36"/>
  <c r="A215" i="36"/>
  <c r="B215" i="36"/>
  <c r="A216" i="36"/>
  <c r="B216" i="36"/>
  <c r="A216" i="46"/>
  <c r="B216" i="46"/>
  <c r="A217" i="46"/>
  <c r="B217" i="46"/>
  <c r="AD217" i="45"/>
  <c r="AD218" i="45"/>
  <c r="Z217" i="45"/>
  <c r="Z218" i="45"/>
  <c r="A217" i="45"/>
  <c r="B217" i="45"/>
  <c r="A218" i="45"/>
  <c r="B218" i="45"/>
  <c r="X193" i="44" l="1"/>
  <c r="Y193" i="60" s="1"/>
  <c r="W234" i="44"/>
  <c r="X234" i="60" s="1"/>
  <c r="X234" i="44"/>
  <c r="Y234" i="60" s="1"/>
  <c r="W193" i="44"/>
  <c r="X193" i="60" s="1"/>
  <c r="O217" i="46"/>
  <c r="P217" i="46"/>
  <c r="O216" i="46"/>
  <c r="P216" i="46"/>
  <c r="K218" i="44"/>
  <c r="L218" i="60" s="1"/>
  <c r="L218" i="44"/>
  <c r="M218" i="60" s="1"/>
  <c r="M218" i="44"/>
  <c r="N218" i="60" s="1"/>
  <c r="N218" i="44"/>
  <c r="O218" i="60" s="1"/>
  <c r="O218" i="44"/>
  <c r="P218" i="60" s="1"/>
  <c r="P218" i="44"/>
  <c r="Q218" i="60" s="1"/>
  <c r="Q218" i="44"/>
  <c r="R218" i="60" s="1"/>
  <c r="R218" i="44"/>
  <c r="S218" i="60" s="1"/>
  <c r="S218" i="44"/>
  <c r="T218" i="60" s="1"/>
  <c r="T218" i="44"/>
  <c r="U218" i="60" s="1"/>
  <c r="U218" i="44"/>
  <c r="V218" i="60" s="1"/>
  <c r="V218" i="44"/>
  <c r="W218" i="60" s="1"/>
  <c r="K219" i="44"/>
  <c r="L219" i="60" s="1"/>
  <c r="L219" i="44"/>
  <c r="M219" i="60" s="1"/>
  <c r="M219" i="44"/>
  <c r="N219" i="60" s="1"/>
  <c r="N219" i="44"/>
  <c r="O219" i="60" s="1"/>
  <c r="O219" i="44"/>
  <c r="P219" i="60" s="1"/>
  <c r="P219" i="44"/>
  <c r="Q219" i="60" s="1"/>
  <c r="Q219" i="44"/>
  <c r="R219" i="60" s="1"/>
  <c r="R219" i="44"/>
  <c r="S219" i="60" s="1"/>
  <c r="S219" i="44"/>
  <c r="T219" i="60" s="1"/>
  <c r="T219" i="44"/>
  <c r="U219" i="60" s="1"/>
  <c r="U219" i="44"/>
  <c r="V219" i="60" s="1"/>
  <c r="V219" i="44"/>
  <c r="W219" i="60" s="1"/>
  <c r="A132" i="45"/>
  <c r="A133" i="45"/>
  <c r="A134" i="45"/>
  <c r="B132" i="45"/>
  <c r="B133" i="45"/>
  <c r="B134" i="45"/>
  <c r="E116" i="36"/>
  <c r="I116" i="36"/>
  <c r="J116" i="36"/>
  <c r="I115" i="36"/>
  <c r="J115" i="36"/>
  <c r="E115" i="36"/>
  <c r="G115" i="36"/>
  <c r="S216" i="36" l="1"/>
  <c r="S215" i="36"/>
  <c r="Q217" i="45"/>
  <c r="Q215" i="36"/>
  <c r="Q218" i="45"/>
  <c r="Q216" i="36"/>
  <c r="AB178" i="44"/>
  <c r="W218" i="44"/>
  <c r="X218" i="60" s="1"/>
  <c r="W219" i="44"/>
  <c r="X219" i="60" s="1"/>
  <c r="X219" i="44"/>
  <c r="Y219" i="60" s="1"/>
  <c r="X218" i="44"/>
  <c r="Y218" i="60" s="1"/>
  <c r="O216" i="36" l="1"/>
  <c r="P216" i="36" s="1"/>
  <c r="O215" i="36"/>
  <c r="P215" i="36" s="1"/>
  <c r="R217" i="45"/>
  <c r="S217" i="45"/>
  <c r="T217" i="45"/>
  <c r="T218" i="45"/>
  <c r="R218" i="45"/>
  <c r="S218" i="45"/>
  <c r="U218" i="45" l="1"/>
  <c r="U217" i="45"/>
  <c r="B115" i="36" l="1"/>
  <c r="B116" i="36"/>
  <c r="A115" i="36"/>
  <c r="A116" i="36"/>
  <c r="U116" i="46"/>
  <c r="B116" i="46"/>
  <c r="B117" i="46"/>
  <c r="A116" i="46"/>
  <c r="A117" i="46"/>
  <c r="K119" i="44"/>
  <c r="L119" i="60" s="1"/>
  <c r="L119" i="44"/>
  <c r="M119" i="60" s="1"/>
  <c r="M119" i="44"/>
  <c r="N119" i="60" s="1"/>
  <c r="N119" i="44"/>
  <c r="O119" i="60" s="1"/>
  <c r="O119" i="44"/>
  <c r="P119" i="60" s="1"/>
  <c r="P119" i="44"/>
  <c r="Q119" i="60" s="1"/>
  <c r="Q119" i="44"/>
  <c r="R119" i="60" s="1"/>
  <c r="R119" i="44"/>
  <c r="S119" i="60" s="1"/>
  <c r="S119" i="44"/>
  <c r="T119" i="60" s="1"/>
  <c r="T119" i="44"/>
  <c r="U119" i="60" s="1"/>
  <c r="U119" i="44"/>
  <c r="V119" i="60" s="1"/>
  <c r="V119" i="44"/>
  <c r="W119" i="60" s="1"/>
  <c r="Z118" i="45"/>
  <c r="Z117" i="45"/>
  <c r="AD117" i="45"/>
  <c r="A117" i="45"/>
  <c r="A118" i="45"/>
  <c r="B117" i="45"/>
  <c r="B118" i="45"/>
  <c r="V157" i="44"/>
  <c r="W157" i="60" s="1"/>
  <c r="U157" i="44"/>
  <c r="V157" i="60" s="1"/>
  <c r="T157" i="44"/>
  <c r="U157" i="60" s="1"/>
  <c r="S157" i="44"/>
  <c r="T157" i="60" s="1"/>
  <c r="R157" i="44"/>
  <c r="S157" i="60" s="1"/>
  <c r="Q157" i="44"/>
  <c r="R157" i="60" s="1"/>
  <c r="P157" i="44"/>
  <c r="Q157" i="60" s="1"/>
  <c r="O157" i="44"/>
  <c r="P157" i="60" s="1"/>
  <c r="N157" i="44"/>
  <c r="O157" i="60" s="1"/>
  <c r="M157" i="44"/>
  <c r="N157" i="60" s="1"/>
  <c r="L157" i="44"/>
  <c r="M157" i="60" s="1"/>
  <c r="K157" i="44"/>
  <c r="L157" i="60" s="1"/>
  <c r="V156" i="44"/>
  <c r="W156" i="60" s="1"/>
  <c r="U156" i="44"/>
  <c r="V156" i="60" s="1"/>
  <c r="T156" i="44"/>
  <c r="U156" i="60" s="1"/>
  <c r="S156" i="44"/>
  <c r="T156" i="60" s="1"/>
  <c r="R156" i="44"/>
  <c r="S156" i="60" s="1"/>
  <c r="Q156" i="44"/>
  <c r="R156" i="60" s="1"/>
  <c r="P156" i="44"/>
  <c r="Q156" i="60" s="1"/>
  <c r="O156" i="44"/>
  <c r="P156" i="60" s="1"/>
  <c r="N156" i="44"/>
  <c r="O156" i="60" s="1"/>
  <c r="M156" i="44"/>
  <c r="N156" i="60" s="1"/>
  <c r="L156" i="44"/>
  <c r="M156" i="60" s="1"/>
  <c r="K156" i="44"/>
  <c r="L156" i="60" s="1"/>
  <c r="AC116" i="46" l="1"/>
  <c r="W119" i="44"/>
  <c r="X119" i="60" s="1"/>
  <c r="X119" i="44"/>
  <c r="Y119" i="60" s="1"/>
  <c r="X156" i="44"/>
  <c r="Y156" i="60" s="1"/>
  <c r="W157" i="44"/>
  <c r="X157" i="60" s="1"/>
  <c r="X157" i="44"/>
  <c r="Y157" i="60" s="1"/>
  <c r="P116" i="46"/>
  <c r="O116" i="46"/>
  <c r="W156" i="44"/>
  <c r="X156" i="60" s="1"/>
  <c r="K153" i="44"/>
  <c r="L153" i="60" s="1"/>
  <c r="L153" i="44"/>
  <c r="M153" i="60" s="1"/>
  <c r="M153" i="44"/>
  <c r="N153" i="60" s="1"/>
  <c r="N153" i="44"/>
  <c r="O153" i="60" s="1"/>
  <c r="O153" i="44"/>
  <c r="P153" i="60" s="1"/>
  <c r="P153" i="44"/>
  <c r="Q153" i="60" s="1"/>
  <c r="Q153" i="44"/>
  <c r="R153" i="60" s="1"/>
  <c r="R153" i="44"/>
  <c r="S153" i="60" s="1"/>
  <c r="S153" i="44"/>
  <c r="T153" i="60" s="1"/>
  <c r="T153" i="44"/>
  <c r="U153" i="60" s="1"/>
  <c r="U153" i="44"/>
  <c r="V153" i="60" s="1"/>
  <c r="V153" i="44"/>
  <c r="W153" i="60" s="1"/>
  <c r="K154" i="44"/>
  <c r="L154" i="60" s="1"/>
  <c r="L154" i="44"/>
  <c r="M154" i="60" s="1"/>
  <c r="M154" i="44"/>
  <c r="N154" i="60" s="1"/>
  <c r="N154" i="44"/>
  <c r="O154" i="60" s="1"/>
  <c r="O154" i="44"/>
  <c r="P154" i="60" s="1"/>
  <c r="P154" i="44"/>
  <c r="Q154" i="60" s="1"/>
  <c r="Q154" i="44"/>
  <c r="R154" i="60" s="1"/>
  <c r="R154" i="44"/>
  <c r="S154" i="60" s="1"/>
  <c r="S154" i="44"/>
  <c r="T154" i="60" s="1"/>
  <c r="T154" i="44"/>
  <c r="U154" i="60" s="1"/>
  <c r="U154" i="44"/>
  <c r="V154" i="60" s="1"/>
  <c r="V154" i="44"/>
  <c r="W154" i="60" s="1"/>
  <c r="K155" i="44"/>
  <c r="L155" i="60" s="1"/>
  <c r="L155" i="44"/>
  <c r="M155" i="60" s="1"/>
  <c r="M155" i="44"/>
  <c r="N155" i="60" s="1"/>
  <c r="N155" i="44"/>
  <c r="O155" i="60" s="1"/>
  <c r="O155" i="44"/>
  <c r="P155" i="60" s="1"/>
  <c r="P155" i="44"/>
  <c r="Q155" i="60" s="1"/>
  <c r="Q155" i="44"/>
  <c r="R155" i="60" s="1"/>
  <c r="R155" i="44"/>
  <c r="S155" i="60" s="1"/>
  <c r="S155" i="44"/>
  <c r="T155" i="60" s="1"/>
  <c r="T155" i="44"/>
  <c r="U155" i="60" s="1"/>
  <c r="U155" i="44"/>
  <c r="V155" i="60" s="1"/>
  <c r="V155" i="44"/>
  <c r="W155" i="60" s="1"/>
  <c r="X155" i="44" l="1"/>
  <c r="Y155" i="60" s="1"/>
  <c r="W155" i="44"/>
  <c r="X155" i="60" s="1"/>
  <c r="X154" i="44"/>
  <c r="Y154" i="60" s="1"/>
  <c r="W153" i="44"/>
  <c r="X153" i="60" s="1"/>
  <c r="W154" i="44"/>
  <c r="X154" i="60" s="1"/>
  <c r="X153" i="44"/>
  <c r="Y153" i="60" s="1"/>
  <c r="AA459" i="44" l="1"/>
  <c r="AC459" i="44"/>
  <c r="Q441" i="36" l="1"/>
  <c r="Q443" i="45"/>
  <c r="R443" i="45" s="1"/>
  <c r="S441" i="36"/>
  <c r="Q444" i="45"/>
  <c r="R444" i="45" s="1"/>
  <c r="Q442" i="36"/>
  <c r="S442" i="36"/>
  <c r="Q440" i="36"/>
  <c r="Q442" i="45"/>
  <c r="S442" i="45" s="1"/>
  <c r="S440" i="36"/>
  <c r="Q192" i="45"/>
  <c r="S190" i="36"/>
  <c r="Q190" i="36"/>
  <c r="Q187" i="36"/>
  <c r="Q189" i="45"/>
  <c r="S187" i="36"/>
  <c r="Q443" i="36"/>
  <c r="Q445" i="45"/>
  <c r="R445" i="45" s="1"/>
  <c r="S443" i="36"/>
  <c r="Q233" i="45"/>
  <c r="Q231" i="36"/>
  <c r="S231" i="36"/>
  <c r="Q444" i="36"/>
  <c r="S444" i="36"/>
  <c r="Q446" i="45"/>
  <c r="R446" i="45" s="1"/>
  <c r="Q275" i="36"/>
  <c r="S275" i="36"/>
  <c r="Q277" i="45"/>
  <c r="Q205" i="36"/>
  <c r="Q207" i="45"/>
  <c r="S205" i="36"/>
  <c r="O441" i="36" l="1"/>
  <c r="P441" i="36" s="1"/>
  <c r="O443" i="36"/>
  <c r="P443" i="36" s="1"/>
  <c r="O440" i="36"/>
  <c r="P440" i="36" s="1"/>
  <c r="O444" i="36"/>
  <c r="P444" i="36" s="1"/>
  <c r="O442" i="36"/>
  <c r="P442" i="36" s="1"/>
  <c r="R442" i="45"/>
  <c r="T445" i="45"/>
  <c r="T443" i="45"/>
  <c r="S443" i="45"/>
  <c r="S445" i="45"/>
  <c r="T442" i="45"/>
  <c r="S444" i="45"/>
  <c r="S446" i="45"/>
  <c r="T446" i="45"/>
  <c r="T444" i="45"/>
  <c r="U442" i="45" l="1"/>
  <c r="U445" i="45"/>
  <c r="U443" i="45"/>
  <c r="U444" i="45"/>
  <c r="U446" i="45"/>
  <c r="AC185" i="44"/>
  <c r="AC184" i="44"/>
  <c r="AC181" i="44"/>
  <c r="AC20" i="44" l="1"/>
  <c r="AC19" i="44" l="1"/>
  <c r="B16" i="59"/>
  <c r="K24" i="64" l="1"/>
  <c r="Y459" i="44"/>
  <c r="Q154" i="36" l="1"/>
  <c r="Q156" i="45"/>
  <c r="S154" i="36"/>
  <c r="Q150" i="36"/>
  <c r="Q152" i="45"/>
  <c r="S150" i="36"/>
  <c r="Q153" i="36"/>
  <c r="Q155" i="45"/>
  <c r="S153" i="36"/>
  <c r="Q116" i="36"/>
  <c r="Q118" i="45"/>
  <c r="S116" i="36"/>
  <c r="Q152" i="36"/>
  <c r="Q154" i="45"/>
  <c r="S152" i="36"/>
  <c r="S151" i="36"/>
  <c r="Q151" i="36"/>
  <c r="Q153" i="45"/>
  <c r="AB459" i="44"/>
  <c r="AB185" i="44" s="1"/>
  <c r="AB184" i="44"/>
  <c r="AB181" i="44"/>
  <c r="AB20" i="44" l="1"/>
  <c r="AB19" i="44" s="1"/>
  <c r="I24" i="64" l="1"/>
  <c r="AA185" i="44"/>
  <c r="AA184" i="44"/>
  <c r="AA181" i="44"/>
  <c r="AA20" i="44" l="1"/>
  <c r="AA19" i="44" s="1"/>
  <c r="G24" i="64" l="1"/>
  <c r="F459" i="60"/>
  <c r="F185" i="60" s="1"/>
  <c r="F178" i="60"/>
  <c r="E459" i="60"/>
  <c r="E185" i="60" s="1"/>
  <c r="D459" i="60"/>
  <c r="D185" i="60" s="1"/>
  <c r="W184" i="60"/>
  <c r="V184" i="60"/>
  <c r="U184" i="60"/>
  <c r="T184" i="60"/>
  <c r="S184" i="60"/>
  <c r="R184" i="60"/>
  <c r="Q184" i="60"/>
  <c r="P184" i="60"/>
  <c r="O184" i="60"/>
  <c r="N184" i="60"/>
  <c r="M184" i="60"/>
  <c r="L184" i="60"/>
  <c r="I184" i="60"/>
  <c r="K184" i="60"/>
  <c r="Y181" i="60"/>
  <c r="X181" i="60"/>
  <c r="W181" i="60"/>
  <c r="V181" i="60"/>
  <c r="U181" i="60"/>
  <c r="T181" i="60"/>
  <c r="S181" i="60"/>
  <c r="R181" i="60"/>
  <c r="Q181" i="60"/>
  <c r="P181" i="60"/>
  <c r="O181" i="60"/>
  <c r="N181" i="60"/>
  <c r="M181" i="60"/>
  <c r="L181" i="60"/>
  <c r="K181" i="60"/>
  <c r="E20" i="60"/>
  <c r="I23" i="60"/>
  <c r="J23" i="60" s="1"/>
  <c r="D20" i="60"/>
  <c r="F20" i="60" l="1"/>
  <c r="F19" i="60" s="1"/>
  <c r="D19" i="60"/>
  <c r="I180" i="60"/>
  <c r="J180" i="60" s="1"/>
  <c r="E19" i="60"/>
  <c r="Z20" i="60"/>
  <c r="Z19" i="60" s="1"/>
  <c r="I183" i="60"/>
  <c r="J183" i="60" s="1"/>
  <c r="AC20" i="60"/>
  <c r="AC19" i="60" s="1"/>
  <c r="AD20" i="60"/>
  <c r="AD19" i="60" s="1"/>
  <c r="AE20" i="60"/>
  <c r="AE19" i="60" s="1"/>
  <c r="AA20" i="60"/>
  <c r="E186" i="36"/>
  <c r="G186" i="36"/>
  <c r="I186" i="36"/>
  <c r="J186" i="36"/>
  <c r="E187" i="36"/>
  <c r="G187" i="36"/>
  <c r="I187" i="36"/>
  <c r="J187" i="36"/>
  <c r="E188" i="36"/>
  <c r="G188" i="36"/>
  <c r="I188" i="36"/>
  <c r="J188" i="36"/>
  <c r="E189" i="36"/>
  <c r="G189" i="36"/>
  <c r="I189" i="36"/>
  <c r="J189" i="36"/>
  <c r="E190" i="36"/>
  <c r="G190" i="36"/>
  <c r="I190" i="36"/>
  <c r="J190" i="36"/>
  <c r="E191" i="36"/>
  <c r="G191" i="36"/>
  <c r="I191" i="36"/>
  <c r="J191" i="36"/>
  <c r="E192" i="36"/>
  <c r="G192" i="36"/>
  <c r="I192" i="36"/>
  <c r="J192" i="36"/>
  <c r="E193" i="36"/>
  <c r="G193" i="36"/>
  <c r="I193" i="36"/>
  <c r="J193" i="36"/>
  <c r="E194" i="36"/>
  <c r="G194" i="36"/>
  <c r="I194" i="36"/>
  <c r="J194" i="36"/>
  <c r="E195" i="36"/>
  <c r="G195" i="36"/>
  <c r="I195" i="36"/>
  <c r="J195" i="36"/>
  <c r="E196" i="36"/>
  <c r="G196" i="36"/>
  <c r="I196" i="36"/>
  <c r="J196" i="36"/>
  <c r="E197" i="36"/>
  <c r="G197" i="36"/>
  <c r="I197" i="36"/>
  <c r="J197" i="36"/>
  <c r="E198" i="36"/>
  <c r="G198" i="36"/>
  <c r="I198" i="36"/>
  <c r="J198" i="36"/>
  <c r="E199" i="36"/>
  <c r="G199" i="36"/>
  <c r="I199" i="36"/>
  <c r="J199" i="36"/>
  <c r="E200" i="36"/>
  <c r="G200" i="36"/>
  <c r="I200" i="36"/>
  <c r="J200" i="36"/>
  <c r="E201" i="36"/>
  <c r="G201" i="36"/>
  <c r="I201" i="36"/>
  <c r="J201" i="36"/>
  <c r="E202" i="36"/>
  <c r="G202" i="36"/>
  <c r="I202" i="36"/>
  <c r="J202" i="36"/>
  <c r="E203" i="36"/>
  <c r="G203" i="36"/>
  <c r="I203" i="36"/>
  <c r="J203" i="36"/>
  <c r="E204" i="36"/>
  <c r="G204" i="36"/>
  <c r="I204" i="36"/>
  <c r="J204" i="36"/>
  <c r="E205" i="36"/>
  <c r="G205" i="36"/>
  <c r="I205" i="36"/>
  <c r="J205" i="36"/>
  <c r="E208" i="36"/>
  <c r="G208" i="36"/>
  <c r="I208" i="36"/>
  <c r="J208" i="36"/>
  <c r="E209" i="36"/>
  <c r="G209" i="36"/>
  <c r="I209" i="36"/>
  <c r="J209" i="36"/>
  <c r="E210" i="36"/>
  <c r="G210" i="36"/>
  <c r="I210" i="36"/>
  <c r="J210" i="36"/>
  <c r="E211" i="36"/>
  <c r="G211" i="36"/>
  <c r="I211" i="36"/>
  <c r="J211" i="36"/>
  <c r="E212" i="36"/>
  <c r="G212" i="36"/>
  <c r="I212" i="36"/>
  <c r="J212" i="36"/>
  <c r="E213" i="36"/>
  <c r="G213" i="36"/>
  <c r="I213" i="36"/>
  <c r="J213" i="36"/>
  <c r="E214" i="36"/>
  <c r="G214" i="36"/>
  <c r="I214" i="36"/>
  <c r="J214" i="36"/>
  <c r="E219" i="36"/>
  <c r="G219" i="36"/>
  <c r="I219" i="36"/>
  <c r="J219" i="36"/>
  <c r="E220" i="36"/>
  <c r="G220" i="36"/>
  <c r="I220" i="36"/>
  <c r="J220" i="36"/>
  <c r="E221" i="36"/>
  <c r="G221" i="36"/>
  <c r="I221" i="36"/>
  <c r="J221" i="36"/>
  <c r="E222" i="36"/>
  <c r="G222" i="36"/>
  <c r="I222" i="36"/>
  <c r="J222" i="36"/>
  <c r="E223" i="36"/>
  <c r="G223" i="36"/>
  <c r="I223" i="36"/>
  <c r="J223" i="36"/>
  <c r="E224" i="36"/>
  <c r="G224" i="36"/>
  <c r="I224" i="36"/>
  <c r="J224" i="36"/>
  <c r="E225" i="36"/>
  <c r="G225" i="36"/>
  <c r="I225" i="36"/>
  <c r="J225" i="36"/>
  <c r="E226" i="36"/>
  <c r="G226" i="36"/>
  <c r="I226" i="36"/>
  <c r="J226" i="36"/>
  <c r="E227" i="36"/>
  <c r="G227" i="36"/>
  <c r="I227" i="36"/>
  <c r="J227" i="36"/>
  <c r="E228" i="36"/>
  <c r="G228" i="36"/>
  <c r="I228" i="36"/>
  <c r="J228" i="36"/>
  <c r="E229" i="36"/>
  <c r="G229" i="36"/>
  <c r="I229" i="36"/>
  <c r="J229" i="36"/>
  <c r="E230" i="36"/>
  <c r="G230" i="36"/>
  <c r="I230" i="36"/>
  <c r="J230" i="36"/>
  <c r="E231" i="36"/>
  <c r="G231" i="36"/>
  <c r="I231" i="36"/>
  <c r="J231" i="36"/>
  <c r="E232" i="36"/>
  <c r="G232" i="36"/>
  <c r="I232" i="36"/>
  <c r="J232" i="36"/>
  <c r="E233" i="36"/>
  <c r="G233" i="36"/>
  <c r="I233" i="36"/>
  <c r="J233" i="36"/>
  <c r="E234" i="36"/>
  <c r="G234" i="36"/>
  <c r="I234" i="36"/>
  <c r="J234" i="36"/>
  <c r="E235" i="36"/>
  <c r="G235" i="36"/>
  <c r="I235" i="36"/>
  <c r="J235" i="36"/>
  <c r="E236" i="36"/>
  <c r="G236" i="36"/>
  <c r="I236" i="36"/>
  <c r="J236" i="36"/>
  <c r="E237" i="36"/>
  <c r="G237" i="36"/>
  <c r="I237" i="36"/>
  <c r="J237" i="36"/>
  <c r="E238" i="36"/>
  <c r="G238" i="36"/>
  <c r="I238" i="36"/>
  <c r="J238" i="36"/>
  <c r="E239" i="36"/>
  <c r="G239" i="36"/>
  <c r="I239" i="36"/>
  <c r="J239" i="36"/>
  <c r="E240" i="36"/>
  <c r="G240" i="36"/>
  <c r="I240" i="36"/>
  <c r="J240" i="36"/>
  <c r="E241" i="36"/>
  <c r="G241" i="36"/>
  <c r="I241" i="36"/>
  <c r="J241" i="36"/>
  <c r="E242" i="36"/>
  <c r="G242" i="36"/>
  <c r="I242" i="36"/>
  <c r="J242" i="36"/>
  <c r="E243" i="36"/>
  <c r="G243" i="36"/>
  <c r="I243" i="36"/>
  <c r="J243" i="36"/>
  <c r="E244" i="36"/>
  <c r="G244" i="36"/>
  <c r="I244" i="36"/>
  <c r="J244" i="36"/>
  <c r="E245" i="36"/>
  <c r="G245" i="36"/>
  <c r="I245" i="36"/>
  <c r="J245" i="36"/>
  <c r="E246" i="36"/>
  <c r="G246" i="36"/>
  <c r="I246" i="36"/>
  <c r="J246" i="36"/>
  <c r="E247" i="36"/>
  <c r="G247" i="36"/>
  <c r="I247" i="36"/>
  <c r="J247" i="36"/>
  <c r="E248" i="36"/>
  <c r="G248" i="36"/>
  <c r="I248" i="36"/>
  <c r="J248" i="36"/>
  <c r="E249" i="36"/>
  <c r="G249" i="36"/>
  <c r="I249" i="36"/>
  <c r="J249" i="36"/>
  <c r="E250" i="36"/>
  <c r="G250" i="36"/>
  <c r="I250" i="36"/>
  <c r="J250" i="36"/>
  <c r="E251" i="36"/>
  <c r="G251" i="36"/>
  <c r="I251" i="36"/>
  <c r="J251" i="36"/>
  <c r="E252" i="36"/>
  <c r="G252" i="36"/>
  <c r="I252" i="36"/>
  <c r="J252" i="36"/>
  <c r="E253" i="36"/>
  <c r="G253" i="36"/>
  <c r="I253" i="36"/>
  <c r="J253" i="36"/>
  <c r="E254" i="36"/>
  <c r="G254" i="36"/>
  <c r="I254" i="36"/>
  <c r="J254" i="36"/>
  <c r="E255" i="36"/>
  <c r="G255" i="36"/>
  <c r="I255" i="36"/>
  <c r="J255" i="36"/>
  <c r="E256" i="36"/>
  <c r="G256" i="36"/>
  <c r="I256" i="36"/>
  <c r="J256" i="36"/>
  <c r="E257" i="36"/>
  <c r="G257" i="36"/>
  <c r="I257" i="36"/>
  <c r="J257" i="36"/>
  <c r="E258" i="36"/>
  <c r="G258" i="36"/>
  <c r="I258" i="36"/>
  <c r="J258" i="36"/>
  <c r="E259" i="36"/>
  <c r="G259" i="36"/>
  <c r="I259" i="36"/>
  <c r="J259" i="36"/>
  <c r="E260" i="36"/>
  <c r="G260" i="36"/>
  <c r="I260" i="36"/>
  <c r="J260" i="36"/>
  <c r="E261" i="36"/>
  <c r="G261" i="36"/>
  <c r="I261" i="36"/>
  <c r="J261" i="36"/>
  <c r="E262" i="36"/>
  <c r="G262" i="36"/>
  <c r="I262" i="36"/>
  <c r="J262" i="36"/>
  <c r="E263" i="36"/>
  <c r="G263" i="36"/>
  <c r="I263" i="36"/>
  <c r="J263" i="36"/>
  <c r="E264" i="36"/>
  <c r="G264" i="36"/>
  <c r="I264" i="36"/>
  <c r="J264" i="36"/>
  <c r="E265" i="36"/>
  <c r="G265" i="36"/>
  <c r="I265" i="36"/>
  <c r="J265" i="36"/>
  <c r="E266" i="36"/>
  <c r="G266" i="36"/>
  <c r="I266" i="36"/>
  <c r="J266" i="36"/>
  <c r="E267" i="36"/>
  <c r="G267" i="36"/>
  <c r="I267" i="36"/>
  <c r="J267" i="36"/>
  <c r="E268" i="36"/>
  <c r="G268" i="36"/>
  <c r="I268" i="36"/>
  <c r="J268" i="36"/>
  <c r="E269" i="36"/>
  <c r="G269" i="36"/>
  <c r="I269" i="36"/>
  <c r="J269" i="36"/>
  <c r="E270" i="36"/>
  <c r="G270" i="36"/>
  <c r="I270" i="36"/>
  <c r="J270" i="36"/>
  <c r="E271" i="36"/>
  <c r="G271" i="36"/>
  <c r="I271" i="36"/>
  <c r="J271" i="36"/>
  <c r="E272" i="36"/>
  <c r="G272" i="36"/>
  <c r="I272" i="36"/>
  <c r="J272" i="36"/>
  <c r="E273" i="36"/>
  <c r="G273" i="36"/>
  <c r="I273" i="36"/>
  <c r="J273" i="36"/>
  <c r="E274" i="36"/>
  <c r="G274" i="36"/>
  <c r="I274" i="36"/>
  <c r="J274" i="36"/>
  <c r="E275" i="36"/>
  <c r="G275" i="36"/>
  <c r="I275" i="36"/>
  <c r="J275" i="36"/>
  <c r="E276" i="36"/>
  <c r="G276" i="36"/>
  <c r="I276" i="36"/>
  <c r="J276" i="36"/>
  <c r="E277" i="36"/>
  <c r="G277" i="36"/>
  <c r="I277" i="36"/>
  <c r="J277" i="36"/>
  <c r="E290" i="36"/>
  <c r="G290" i="36"/>
  <c r="I290" i="36"/>
  <c r="J290" i="36"/>
  <c r="E291" i="36"/>
  <c r="G291" i="36"/>
  <c r="I291" i="36"/>
  <c r="J291" i="36"/>
  <c r="E292" i="36"/>
  <c r="G292" i="36"/>
  <c r="I292" i="36"/>
  <c r="J292" i="36"/>
  <c r="E293" i="36"/>
  <c r="G293" i="36"/>
  <c r="I293" i="36"/>
  <c r="J293" i="36"/>
  <c r="E294" i="36"/>
  <c r="G294" i="36"/>
  <c r="I294" i="36"/>
  <c r="J294" i="36"/>
  <c r="E295" i="36"/>
  <c r="G295" i="36"/>
  <c r="I295" i="36"/>
  <c r="J295" i="36"/>
  <c r="E296" i="36"/>
  <c r="G296" i="36"/>
  <c r="I296" i="36"/>
  <c r="J296" i="36"/>
  <c r="E297" i="36"/>
  <c r="G297" i="36"/>
  <c r="I297" i="36"/>
  <c r="J297" i="36"/>
  <c r="E298" i="36"/>
  <c r="G298" i="36"/>
  <c r="I298" i="36"/>
  <c r="J298" i="36"/>
  <c r="E299" i="36"/>
  <c r="G299" i="36"/>
  <c r="I299" i="36"/>
  <c r="J299" i="36"/>
  <c r="E300" i="36"/>
  <c r="G300" i="36"/>
  <c r="I300" i="36"/>
  <c r="J300" i="36"/>
  <c r="E301" i="36"/>
  <c r="G301" i="36"/>
  <c r="I301" i="36"/>
  <c r="J301" i="36"/>
  <c r="E302" i="36"/>
  <c r="G302" i="36"/>
  <c r="I302" i="36"/>
  <c r="J302" i="36"/>
  <c r="E303" i="36"/>
  <c r="G303" i="36"/>
  <c r="I303" i="36"/>
  <c r="J303" i="36"/>
  <c r="E304" i="36"/>
  <c r="G304" i="36"/>
  <c r="I304" i="36"/>
  <c r="J304" i="36"/>
  <c r="E305" i="36"/>
  <c r="G305" i="36"/>
  <c r="I305" i="36"/>
  <c r="J305" i="36"/>
  <c r="E306" i="36"/>
  <c r="G306" i="36"/>
  <c r="I306" i="36"/>
  <c r="J306" i="36"/>
  <c r="E307" i="36"/>
  <c r="G307" i="36"/>
  <c r="I307" i="36"/>
  <c r="J307" i="36"/>
  <c r="E308" i="36"/>
  <c r="G308" i="36"/>
  <c r="I308" i="36"/>
  <c r="J308" i="36"/>
  <c r="E309" i="36"/>
  <c r="G309" i="36"/>
  <c r="I309" i="36"/>
  <c r="J309" i="36"/>
  <c r="E310" i="36"/>
  <c r="G310" i="36"/>
  <c r="I310" i="36"/>
  <c r="J310" i="36"/>
  <c r="E311" i="36"/>
  <c r="G311" i="36"/>
  <c r="I311" i="36"/>
  <c r="J311" i="36"/>
  <c r="E312" i="36"/>
  <c r="G312" i="36"/>
  <c r="I312" i="36"/>
  <c r="J312" i="36"/>
  <c r="E313" i="36"/>
  <c r="G313" i="36"/>
  <c r="I313" i="36"/>
  <c r="J313" i="36"/>
  <c r="E314" i="36"/>
  <c r="G314" i="36"/>
  <c r="I314" i="36"/>
  <c r="J314" i="36"/>
  <c r="E316" i="36"/>
  <c r="G316" i="36"/>
  <c r="I316" i="36"/>
  <c r="J316" i="36"/>
  <c r="E317" i="36"/>
  <c r="G317" i="36"/>
  <c r="I317" i="36"/>
  <c r="J317" i="36"/>
  <c r="E318" i="36"/>
  <c r="G318" i="36"/>
  <c r="I318" i="36"/>
  <c r="J318" i="36"/>
  <c r="E319" i="36"/>
  <c r="G319" i="36"/>
  <c r="I319" i="36"/>
  <c r="J319" i="36"/>
  <c r="E320" i="36"/>
  <c r="G320" i="36"/>
  <c r="I320" i="36"/>
  <c r="J320" i="36"/>
  <c r="E321" i="36"/>
  <c r="G321" i="36"/>
  <c r="I321" i="36"/>
  <c r="J321" i="36"/>
  <c r="E322" i="36"/>
  <c r="G322" i="36"/>
  <c r="I322" i="36"/>
  <c r="J322" i="36"/>
  <c r="E323" i="36"/>
  <c r="G323" i="36"/>
  <c r="I323" i="36"/>
  <c r="J323" i="36"/>
  <c r="E324" i="36"/>
  <c r="G324" i="36"/>
  <c r="I324" i="36"/>
  <c r="J324" i="36"/>
  <c r="E325" i="36"/>
  <c r="G325" i="36"/>
  <c r="I325" i="36"/>
  <c r="J325" i="36"/>
  <c r="E326" i="36"/>
  <c r="G326" i="36"/>
  <c r="I326" i="36"/>
  <c r="J326" i="36"/>
  <c r="E327" i="36"/>
  <c r="G327" i="36"/>
  <c r="I327" i="36"/>
  <c r="J327" i="36"/>
  <c r="E328" i="36"/>
  <c r="G328" i="36"/>
  <c r="I328" i="36"/>
  <c r="J328" i="36"/>
  <c r="E329" i="36"/>
  <c r="G329" i="36"/>
  <c r="I329" i="36"/>
  <c r="J329" i="36"/>
  <c r="E330" i="36"/>
  <c r="G330" i="36"/>
  <c r="I330" i="36"/>
  <c r="J330" i="36"/>
  <c r="E331" i="36"/>
  <c r="G331" i="36"/>
  <c r="I331" i="36"/>
  <c r="J331" i="36"/>
  <c r="E332" i="36"/>
  <c r="G332" i="36"/>
  <c r="I332" i="36"/>
  <c r="J332" i="36"/>
  <c r="E333" i="36"/>
  <c r="G333" i="36"/>
  <c r="I333" i="36"/>
  <c r="J333" i="36"/>
  <c r="E334" i="36"/>
  <c r="G334" i="36"/>
  <c r="I334" i="36"/>
  <c r="J334" i="36"/>
  <c r="E335" i="36"/>
  <c r="G335" i="36"/>
  <c r="I335" i="36"/>
  <c r="J335" i="36"/>
  <c r="E336" i="36"/>
  <c r="G336" i="36"/>
  <c r="I336" i="36"/>
  <c r="J336" i="36"/>
  <c r="E337" i="36"/>
  <c r="G337" i="36"/>
  <c r="I337" i="36"/>
  <c r="J337" i="36"/>
  <c r="E338" i="36"/>
  <c r="G338" i="36"/>
  <c r="I338" i="36"/>
  <c r="J338" i="36"/>
  <c r="E339" i="36"/>
  <c r="G339" i="36"/>
  <c r="I339" i="36"/>
  <c r="J339" i="36"/>
  <c r="E340" i="36"/>
  <c r="G340" i="36"/>
  <c r="I340" i="36"/>
  <c r="J340" i="36"/>
  <c r="E341" i="36"/>
  <c r="G341" i="36"/>
  <c r="I341" i="36"/>
  <c r="J341" i="36"/>
  <c r="E342" i="36"/>
  <c r="G342" i="36"/>
  <c r="I342" i="36"/>
  <c r="J342" i="36"/>
  <c r="E343" i="36"/>
  <c r="G343" i="36"/>
  <c r="I343" i="36"/>
  <c r="J343" i="36"/>
  <c r="E344" i="36"/>
  <c r="G344" i="36"/>
  <c r="I344" i="36"/>
  <c r="J344" i="36"/>
  <c r="E345" i="36"/>
  <c r="G345" i="36"/>
  <c r="I345" i="36"/>
  <c r="J345" i="36"/>
  <c r="E346" i="36"/>
  <c r="G346" i="36"/>
  <c r="I346" i="36"/>
  <c r="J346" i="36"/>
  <c r="E347" i="36"/>
  <c r="G347" i="36"/>
  <c r="I347" i="36"/>
  <c r="J347" i="36"/>
  <c r="E348" i="36"/>
  <c r="G348" i="36"/>
  <c r="I348" i="36"/>
  <c r="J348" i="36"/>
  <c r="E349" i="36"/>
  <c r="G349" i="36"/>
  <c r="I349" i="36"/>
  <c r="J349" i="36"/>
  <c r="E350" i="36"/>
  <c r="G350" i="36"/>
  <c r="I350" i="36"/>
  <c r="J350" i="36"/>
  <c r="E351" i="36"/>
  <c r="G351" i="36"/>
  <c r="I351" i="36"/>
  <c r="J351" i="36"/>
  <c r="E352" i="36"/>
  <c r="G352" i="36"/>
  <c r="I352" i="36"/>
  <c r="J352" i="36"/>
  <c r="E353" i="36"/>
  <c r="G353" i="36"/>
  <c r="I353" i="36"/>
  <c r="J353" i="36"/>
  <c r="E354" i="36"/>
  <c r="G354" i="36"/>
  <c r="I354" i="36"/>
  <c r="J354" i="36"/>
  <c r="E355" i="36"/>
  <c r="G355" i="36"/>
  <c r="I355" i="36"/>
  <c r="J355" i="36"/>
  <c r="E356" i="36"/>
  <c r="G356" i="36"/>
  <c r="I356" i="36"/>
  <c r="J356" i="36"/>
  <c r="E357" i="36"/>
  <c r="G357" i="36"/>
  <c r="I357" i="36"/>
  <c r="J357" i="36"/>
  <c r="E358" i="36"/>
  <c r="G358" i="36"/>
  <c r="I358" i="36"/>
  <c r="J358" i="36"/>
  <c r="E359" i="36"/>
  <c r="G359" i="36"/>
  <c r="I359" i="36"/>
  <c r="J359" i="36"/>
  <c r="E360" i="36"/>
  <c r="G360" i="36"/>
  <c r="I360" i="36"/>
  <c r="J360" i="36"/>
  <c r="E361" i="36"/>
  <c r="G361" i="36"/>
  <c r="I361" i="36"/>
  <c r="J361" i="36"/>
  <c r="E362" i="36"/>
  <c r="G362" i="36"/>
  <c r="I362" i="36"/>
  <c r="J362" i="36"/>
  <c r="E363" i="36"/>
  <c r="G363" i="36"/>
  <c r="I363" i="36"/>
  <c r="J363" i="36"/>
  <c r="E364" i="36"/>
  <c r="G364" i="36"/>
  <c r="I364" i="36"/>
  <c r="J364" i="36"/>
  <c r="E365" i="36"/>
  <c r="G365" i="36"/>
  <c r="I365" i="36"/>
  <c r="J365" i="36"/>
  <c r="E366" i="36"/>
  <c r="G366" i="36"/>
  <c r="I366" i="36"/>
  <c r="J366" i="36"/>
  <c r="E367" i="36"/>
  <c r="G367" i="36"/>
  <c r="I367" i="36"/>
  <c r="J367" i="36"/>
  <c r="E368" i="36"/>
  <c r="G368" i="36"/>
  <c r="I368" i="36"/>
  <c r="J368" i="36"/>
  <c r="E369" i="36"/>
  <c r="G369" i="36"/>
  <c r="I369" i="36"/>
  <c r="J369" i="36"/>
  <c r="E370" i="36"/>
  <c r="G370" i="36"/>
  <c r="I370" i="36"/>
  <c r="J370" i="36"/>
  <c r="E371" i="36"/>
  <c r="G371" i="36"/>
  <c r="I371" i="36"/>
  <c r="J371" i="36"/>
  <c r="E372" i="36"/>
  <c r="G372" i="36"/>
  <c r="I372" i="36"/>
  <c r="J372" i="36"/>
  <c r="E373" i="36"/>
  <c r="G373" i="36"/>
  <c r="I373" i="36"/>
  <c r="J373" i="36"/>
  <c r="E374" i="36"/>
  <c r="G374" i="36"/>
  <c r="I374" i="36"/>
  <c r="J374" i="36"/>
  <c r="E375" i="36"/>
  <c r="G375" i="36"/>
  <c r="I375" i="36"/>
  <c r="J375" i="36"/>
  <c r="E376" i="36"/>
  <c r="G376" i="36"/>
  <c r="I376" i="36"/>
  <c r="J376" i="36"/>
  <c r="E377" i="36"/>
  <c r="G377" i="36"/>
  <c r="I377" i="36"/>
  <c r="J377" i="36"/>
  <c r="E378" i="36"/>
  <c r="G378" i="36"/>
  <c r="I378" i="36"/>
  <c r="J378" i="36"/>
  <c r="E379" i="36"/>
  <c r="G379" i="36"/>
  <c r="I379" i="36"/>
  <c r="J379" i="36"/>
  <c r="E380" i="36"/>
  <c r="G380" i="36"/>
  <c r="I380" i="36"/>
  <c r="J380" i="36"/>
  <c r="E381" i="36"/>
  <c r="G381" i="36"/>
  <c r="I381" i="36"/>
  <c r="J381" i="36"/>
  <c r="E382" i="36"/>
  <c r="G382" i="36"/>
  <c r="I382" i="36"/>
  <c r="J382" i="36"/>
  <c r="E383" i="36"/>
  <c r="G383" i="36"/>
  <c r="I383" i="36"/>
  <c r="J383" i="36"/>
  <c r="E384" i="36"/>
  <c r="G384" i="36"/>
  <c r="I384" i="36"/>
  <c r="J384" i="36"/>
  <c r="E385" i="36"/>
  <c r="G385" i="36"/>
  <c r="I385" i="36"/>
  <c r="J385" i="36"/>
  <c r="E386" i="36"/>
  <c r="G386" i="36"/>
  <c r="I386" i="36"/>
  <c r="J386" i="36"/>
  <c r="E387" i="36"/>
  <c r="G387" i="36"/>
  <c r="I387" i="36"/>
  <c r="J387" i="36"/>
  <c r="E388" i="36"/>
  <c r="G388" i="36"/>
  <c r="I388" i="36"/>
  <c r="J388" i="36"/>
  <c r="E420" i="36"/>
  <c r="G420" i="36"/>
  <c r="I420" i="36"/>
  <c r="J420" i="36"/>
  <c r="E421" i="36"/>
  <c r="G421" i="36"/>
  <c r="I421" i="36"/>
  <c r="J421" i="36"/>
  <c r="E422" i="36"/>
  <c r="G422" i="36"/>
  <c r="I422" i="36"/>
  <c r="J422" i="36"/>
  <c r="E423" i="36"/>
  <c r="G423" i="36"/>
  <c r="I423" i="36"/>
  <c r="J423" i="36"/>
  <c r="E424" i="36"/>
  <c r="G424" i="36"/>
  <c r="I424" i="36"/>
  <c r="J424" i="36"/>
  <c r="E425" i="36"/>
  <c r="G425" i="36"/>
  <c r="I425" i="36"/>
  <c r="J425" i="36"/>
  <c r="E426" i="36"/>
  <c r="G426" i="36"/>
  <c r="I426" i="36"/>
  <c r="J426" i="36"/>
  <c r="E427" i="36"/>
  <c r="G427" i="36"/>
  <c r="I427" i="36"/>
  <c r="J427" i="36"/>
  <c r="E428" i="36"/>
  <c r="G428" i="36"/>
  <c r="I428" i="36"/>
  <c r="J428" i="36"/>
  <c r="E429" i="36"/>
  <c r="G429" i="36"/>
  <c r="I429" i="36"/>
  <c r="J429" i="36"/>
  <c r="E431" i="36"/>
  <c r="G431" i="36"/>
  <c r="I431" i="36"/>
  <c r="J431" i="36"/>
  <c r="E432" i="36"/>
  <c r="G432" i="36"/>
  <c r="I432" i="36"/>
  <c r="J432" i="36"/>
  <c r="G185" i="36"/>
  <c r="E185" i="36"/>
  <c r="J185" i="36"/>
  <c r="I185" i="36"/>
  <c r="A374" i="36"/>
  <c r="B374" i="36"/>
  <c r="A375" i="36"/>
  <c r="B375" i="36"/>
  <c r="A376" i="36"/>
  <c r="B376" i="36"/>
  <c r="A377" i="36"/>
  <c r="B377" i="36"/>
  <c r="A378" i="36"/>
  <c r="B378" i="36"/>
  <c r="A379" i="36"/>
  <c r="B379" i="36"/>
  <c r="A380" i="36"/>
  <c r="B380" i="36"/>
  <c r="A381" i="36"/>
  <c r="B381" i="36"/>
  <c r="A382" i="36"/>
  <c r="B382" i="36"/>
  <c r="A383" i="36"/>
  <c r="B383" i="36"/>
  <c r="A384" i="36"/>
  <c r="B384" i="36"/>
  <c r="A385" i="36"/>
  <c r="B385" i="36"/>
  <c r="A386" i="36"/>
  <c r="B386" i="36"/>
  <c r="A387" i="36"/>
  <c r="B387" i="36"/>
  <c r="A388" i="36"/>
  <c r="B388" i="36"/>
  <c r="A419" i="36"/>
  <c r="B419" i="36"/>
  <c r="A420" i="36"/>
  <c r="B420" i="36"/>
  <c r="A421" i="36"/>
  <c r="B421" i="36"/>
  <c r="A422" i="36"/>
  <c r="B422" i="36"/>
  <c r="A423" i="36"/>
  <c r="B423" i="36"/>
  <c r="A424" i="36"/>
  <c r="B424" i="36"/>
  <c r="A425" i="36"/>
  <c r="B425" i="36"/>
  <c r="A426" i="36"/>
  <c r="B426" i="36"/>
  <c r="A427" i="36"/>
  <c r="B427" i="36"/>
  <c r="A428" i="36"/>
  <c r="B428" i="36"/>
  <c r="A429" i="36"/>
  <c r="B429" i="36"/>
  <c r="A431" i="36"/>
  <c r="B431" i="36"/>
  <c r="A432" i="36"/>
  <c r="B432" i="36"/>
  <c r="A438" i="36"/>
  <c r="B438" i="36"/>
  <c r="A323" i="36"/>
  <c r="B323" i="36"/>
  <c r="A324" i="36"/>
  <c r="B324" i="36"/>
  <c r="A325" i="36"/>
  <c r="B325" i="36"/>
  <c r="A326" i="36"/>
  <c r="B326" i="36"/>
  <c r="A327" i="36"/>
  <c r="B327" i="36"/>
  <c r="A328" i="36"/>
  <c r="B328" i="36"/>
  <c r="A329" i="36"/>
  <c r="B329" i="36"/>
  <c r="A330" i="36"/>
  <c r="B330" i="36"/>
  <c r="A331" i="36"/>
  <c r="B331" i="36"/>
  <c r="A332" i="36"/>
  <c r="B332" i="36"/>
  <c r="A333" i="36"/>
  <c r="B333" i="36"/>
  <c r="A334" i="36"/>
  <c r="B334" i="36"/>
  <c r="A335" i="36"/>
  <c r="B335" i="36"/>
  <c r="A336" i="36"/>
  <c r="B336" i="36"/>
  <c r="A337" i="36"/>
  <c r="B337" i="36"/>
  <c r="A338" i="36"/>
  <c r="B338" i="36"/>
  <c r="A339" i="36"/>
  <c r="B339" i="36"/>
  <c r="A340" i="36"/>
  <c r="B340" i="36"/>
  <c r="A341" i="36"/>
  <c r="B341" i="36"/>
  <c r="A342" i="36"/>
  <c r="B342" i="36"/>
  <c r="A343" i="36"/>
  <c r="B343" i="36"/>
  <c r="A344" i="36"/>
  <c r="B344" i="36"/>
  <c r="A345" i="36"/>
  <c r="B345" i="36"/>
  <c r="A346" i="36"/>
  <c r="B346" i="36"/>
  <c r="A347" i="36"/>
  <c r="B347" i="36"/>
  <c r="A348" i="36"/>
  <c r="B348" i="36"/>
  <c r="A349" i="36"/>
  <c r="B349" i="36"/>
  <c r="A350" i="36"/>
  <c r="B350" i="36"/>
  <c r="A351" i="36"/>
  <c r="B351" i="36"/>
  <c r="A352" i="36"/>
  <c r="B352" i="36"/>
  <c r="A353" i="36"/>
  <c r="B353" i="36"/>
  <c r="A354" i="36"/>
  <c r="B354" i="36"/>
  <c r="A355" i="36"/>
  <c r="B355" i="36"/>
  <c r="A356" i="36"/>
  <c r="B356" i="36"/>
  <c r="A357" i="36"/>
  <c r="B357" i="36"/>
  <c r="A358" i="36"/>
  <c r="B358" i="36"/>
  <c r="A359" i="36"/>
  <c r="B359" i="36"/>
  <c r="A360" i="36"/>
  <c r="B360" i="36"/>
  <c r="A361" i="36"/>
  <c r="B361" i="36"/>
  <c r="A362" i="36"/>
  <c r="B362" i="36"/>
  <c r="A363" i="36"/>
  <c r="B363" i="36"/>
  <c r="A364" i="36"/>
  <c r="B364" i="36"/>
  <c r="A365" i="36"/>
  <c r="B365" i="36"/>
  <c r="A366" i="36"/>
  <c r="B366" i="36"/>
  <c r="A367" i="36"/>
  <c r="B367" i="36"/>
  <c r="A368" i="36"/>
  <c r="B368" i="36"/>
  <c r="A369" i="36"/>
  <c r="B369" i="36"/>
  <c r="A370" i="36"/>
  <c r="B370" i="36"/>
  <c r="A371" i="36"/>
  <c r="B371" i="36"/>
  <c r="A372" i="36"/>
  <c r="B372" i="36"/>
  <c r="A373" i="36"/>
  <c r="B373" i="36"/>
  <c r="A207" i="36"/>
  <c r="B207" i="36"/>
  <c r="A208" i="36"/>
  <c r="B208" i="36"/>
  <c r="A209" i="36"/>
  <c r="B209" i="36"/>
  <c r="A210" i="36"/>
  <c r="B210" i="36"/>
  <c r="A211" i="36"/>
  <c r="B211" i="36"/>
  <c r="A212" i="36"/>
  <c r="B212" i="36"/>
  <c r="A213" i="36"/>
  <c r="B213" i="36"/>
  <c r="A214" i="36"/>
  <c r="B214" i="36"/>
  <c r="A218" i="36"/>
  <c r="B218" i="36"/>
  <c r="A219" i="36"/>
  <c r="B219" i="36"/>
  <c r="A220" i="36"/>
  <c r="B220" i="36"/>
  <c r="A221" i="36"/>
  <c r="B221" i="36"/>
  <c r="A222" i="36"/>
  <c r="B222" i="36"/>
  <c r="A223" i="36"/>
  <c r="B223" i="36"/>
  <c r="A224" i="36"/>
  <c r="B224" i="36"/>
  <c r="A225" i="36"/>
  <c r="B225" i="36"/>
  <c r="A226" i="36"/>
  <c r="B226" i="36"/>
  <c r="A227" i="36"/>
  <c r="B227" i="36"/>
  <c r="A228" i="36"/>
  <c r="B228" i="36"/>
  <c r="A229" i="36"/>
  <c r="B229" i="36"/>
  <c r="A230" i="36"/>
  <c r="B230" i="36"/>
  <c r="A231" i="36"/>
  <c r="B231" i="36"/>
  <c r="A232" i="36"/>
  <c r="B232" i="36"/>
  <c r="A233" i="36"/>
  <c r="B233" i="36"/>
  <c r="A234" i="36"/>
  <c r="B234" i="36"/>
  <c r="A235" i="36"/>
  <c r="B235" i="36"/>
  <c r="A236" i="36"/>
  <c r="B236" i="36"/>
  <c r="A237" i="36"/>
  <c r="B237" i="36"/>
  <c r="A238" i="36"/>
  <c r="B238" i="36"/>
  <c r="A239" i="36"/>
  <c r="B239" i="36"/>
  <c r="A240" i="36"/>
  <c r="B240" i="36"/>
  <c r="A241" i="36"/>
  <c r="B241" i="36"/>
  <c r="A242" i="36"/>
  <c r="B242" i="36"/>
  <c r="A243" i="36"/>
  <c r="B243" i="36"/>
  <c r="A244" i="36"/>
  <c r="B244" i="36"/>
  <c r="A245" i="36"/>
  <c r="B245" i="36"/>
  <c r="A246" i="36"/>
  <c r="B246" i="36"/>
  <c r="A247" i="36"/>
  <c r="B247" i="36"/>
  <c r="A248" i="36"/>
  <c r="B248" i="36"/>
  <c r="A249" i="36"/>
  <c r="B249" i="36"/>
  <c r="A250" i="36"/>
  <c r="B250" i="36"/>
  <c r="A251" i="36"/>
  <c r="B251" i="36"/>
  <c r="A252" i="36"/>
  <c r="B252" i="36"/>
  <c r="A253" i="36"/>
  <c r="B253" i="36"/>
  <c r="A254" i="36"/>
  <c r="B254" i="36"/>
  <c r="A255" i="36"/>
  <c r="B255" i="36"/>
  <c r="A256" i="36"/>
  <c r="B256" i="36"/>
  <c r="A257" i="36"/>
  <c r="B257" i="36"/>
  <c r="A258" i="36"/>
  <c r="B258" i="36"/>
  <c r="A259" i="36"/>
  <c r="B259" i="36"/>
  <c r="A260" i="36"/>
  <c r="B260" i="36"/>
  <c r="A261" i="36"/>
  <c r="B261" i="36"/>
  <c r="A262" i="36"/>
  <c r="B262" i="36"/>
  <c r="A263" i="36"/>
  <c r="B263" i="36"/>
  <c r="A264" i="36"/>
  <c r="B264" i="36"/>
  <c r="A265" i="36"/>
  <c r="B265" i="36"/>
  <c r="A266" i="36"/>
  <c r="B266" i="36"/>
  <c r="A267" i="36"/>
  <c r="B267" i="36"/>
  <c r="A268" i="36"/>
  <c r="B268" i="36"/>
  <c r="A269" i="36"/>
  <c r="B269" i="36"/>
  <c r="A270" i="36"/>
  <c r="B270" i="36"/>
  <c r="A271" i="36"/>
  <c r="B271" i="36"/>
  <c r="A272" i="36"/>
  <c r="B272" i="36"/>
  <c r="A273" i="36"/>
  <c r="B273" i="36"/>
  <c r="A274" i="36"/>
  <c r="B274" i="36"/>
  <c r="A275" i="36"/>
  <c r="B275" i="36"/>
  <c r="A276" i="36"/>
  <c r="B276" i="36"/>
  <c r="A277" i="36"/>
  <c r="B277" i="36"/>
  <c r="A289" i="36"/>
  <c r="B289" i="36"/>
  <c r="A290" i="36"/>
  <c r="B290" i="36"/>
  <c r="A291" i="36"/>
  <c r="B291" i="36"/>
  <c r="A292" i="36"/>
  <c r="B292" i="36"/>
  <c r="A293" i="36"/>
  <c r="B293" i="36"/>
  <c r="A294" i="36"/>
  <c r="B294" i="36"/>
  <c r="A295" i="36"/>
  <c r="B295" i="36"/>
  <c r="A296" i="36"/>
  <c r="B296" i="36"/>
  <c r="A297" i="36"/>
  <c r="B297" i="36"/>
  <c r="A298" i="36"/>
  <c r="B298" i="36"/>
  <c r="A299" i="36"/>
  <c r="B299" i="36"/>
  <c r="A300" i="36"/>
  <c r="B300" i="36"/>
  <c r="A301" i="36"/>
  <c r="B301" i="36"/>
  <c r="A302" i="36"/>
  <c r="B302" i="36"/>
  <c r="A303" i="36"/>
  <c r="B303" i="36"/>
  <c r="A304" i="36"/>
  <c r="B304" i="36"/>
  <c r="A305" i="36"/>
  <c r="B305" i="36"/>
  <c r="A306" i="36"/>
  <c r="B306" i="36"/>
  <c r="A307" i="36"/>
  <c r="B307" i="36"/>
  <c r="A308" i="36"/>
  <c r="B308" i="36"/>
  <c r="A309" i="36"/>
  <c r="B309" i="36"/>
  <c r="A310" i="36"/>
  <c r="B310" i="36"/>
  <c r="A311" i="36"/>
  <c r="B311" i="36"/>
  <c r="A312" i="36"/>
  <c r="B312" i="36"/>
  <c r="A313" i="36"/>
  <c r="B313" i="36"/>
  <c r="A314" i="36"/>
  <c r="B314" i="36"/>
  <c r="A316" i="36"/>
  <c r="B316" i="36"/>
  <c r="A317" i="36"/>
  <c r="B317" i="36"/>
  <c r="A318" i="36"/>
  <c r="B318" i="36"/>
  <c r="A319" i="36"/>
  <c r="B319" i="36"/>
  <c r="A320" i="36"/>
  <c r="B320" i="36"/>
  <c r="A321" i="36"/>
  <c r="B321" i="36"/>
  <c r="A322" i="36"/>
  <c r="B322" i="36"/>
  <c r="B185" i="36"/>
  <c r="A185" i="36"/>
  <c r="W22" i="44"/>
  <c r="W181" i="44"/>
  <c r="X181" i="44"/>
  <c r="K189" i="44"/>
  <c r="L189" i="60" s="1"/>
  <c r="L189" i="44"/>
  <c r="M189" i="60" s="1"/>
  <c r="M189" i="44"/>
  <c r="N189" i="60" s="1"/>
  <c r="N189" i="44"/>
  <c r="O189" i="60" s="1"/>
  <c r="O189" i="44"/>
  <c r="P189" i="60" s="1"/>
  <c r="P189" i="44"/>
  <c r="Q189" i="60" s="1"/>
  <c r="Q189" i="44"/>
  <c r="R189" i="60" s="1"/>
  <c r="R189" i="44"/>
  <c r="S189" i="60" s="1"/>
  <c r="S189" i="44"/>
  <c r="T189" i="60" s="1"/>
  <c r="T189" i="44"/>
  <c r="U189" i="60" s="1"/>
  <c r="U189" i="44"/>
  <c r="V189" i="60" s="1"/>
  <c r="V189" i="44"/>
  <c r="W189" i="60" s="1"/>
  <c r="K191" i="44"/>
  <c r="L191" i="60" s="1"/>
  <c r="L191" i="44"/>
  <c r="M191" i="60" s="1"/>
  <c r="M191" i="44"/>
  <c r="N191" i="60" s="1"/>
  <c r="N191" i="44"/>
  <c r="O191" i="60" s="1"/>
  <c r="O191" i="44"/>
  <c r="P191" i="60" s="1"/>
  <c r="P191" i="44"/>
  <c r="Q191" i="60" s="1"/>
  <c r="Q191" i="44"/>
  <c r="R191" i="60" s="1"/>
  <c r="R191" i="44"/>
  <c r="S191" i="60" s="1"/>
  <c r="S191" i="44"/>
  <c r="T191" i="60" s="1"/>
  <c r="T191" i="44"/>
  <c r="U191" i="60" s="1"/>
  <c r="U191" i="44"/>
  <c r="V191" i="60" s="1"/>
  <c r="V191" i="44"/>
  <c r="W191" i="60" s="1"/>
  <c r="K192" i="44"/>
  <c r="L192" i="60" s="1"/>
  <c r="L192" i="44"/>
  <c r="M192" i="60" s="1"/>
  <c r="M192" i="44"/>
  <c r="N192" i="60" s="1"/>
  <c r="N192" i="44"/>
  <c r="O192" i="60" s="1"/>
  <c r="O192" i="44"/>
  <c r="P192" i="60" s="1"/>
  <c r="P192" i="44"/>
  <c r="Q192" i="60" s="1"/>
  <c r="Q192" i="44"/>
  <c r="R192" i="60" s="1"/>
  <c r="R192" i="44"/>
  <c r="S192" i="60" s="1"/>
  <c r="S192" i="44"/>
  <c r="T192" i="60" s="1"/>
  <c r="T192" i="44"/>
  <c r="U192" i="60" s="1"/>
  <c r="U192" i="44"/>
  <c r="V192" i="60" s="1"/>
  <c r="V192" i="44"/>
  <c r="W192" i="60" s="1"/>
  <c r="K194" i="44"/>
  <c r="L194" i="60" s="1"/>
  <c r="L194" i="44"/>
  <c r="M194" i="60" s="1"/>
  <c r="M194" i="44"/>
  <c r="N194" i="60" s="1"/>
  <c r="N194" i="44"/>
  <c r="O194" i="60" s="1"/>
  <c r="O194" i="44"/>
  <c r="P194" i="60" s="1"/>
  <c r="P194" i="44"/>
  <c r="Q194" i="60" s="1"/>
  <c r="Q194" i="44"/>
  <c r="R194" i="60" s="1"/>
  <c r="R194" i="44"/>
  <c r="S194" i="60" s="1"/>
  <c r="S194" i="44"/>
  <c r="T194" i="60" s="1"/>
  <c r="T194" i="44"/>
  <c r="U194" i="60" s="1"/>
  <c r="U194" i="44"/>
  <c r="V194" i="60" s="1"/>
  <c r="V194" i="44"/>
  <c r="W194" i="60" s="1"/>
  <c r="K195" i="44"/>
  <c r="L195" i="60" s="1"/>
  <c r="L195" i="44"/>
  <c r="M195" i="60" s="1"/>
  <c r="M195" i="44"/>
  <c r="N195" i="60" s="1"/>
  <c r="N195" i="44"/>
  <c r="O195" i="60" s="1"/>
  <c r="O195" i="44"/>
  <c r="P195" i="60" s="1"/>
  <c r="P195" i="44"/>
  <c r="Q195" i="60" s="1"/>
  <c r="Q195" i="44"/>
  <c r="R195" i="60" s="1"/>
  <c r="R195" i="44"/>
  <c r="S195" i="60" s="1"/>
  <c r="S195" i="44"/>
  <c r="T195" i="60" s="1"/>
  <c r="T195" i="44"/>
  <c r="U195" i="60" s="1"/>
  <c r="U195" i="44"/>
  <c r="V195" i="60" s="1"/>
  <c r="V195" i="44"/>
  <c r="W195" i="60" s="1"/>
  <c r="K196" i="44"/>
  <c r="L196" i="60" s="1"/>
  <c r="L196" i="44"/>
  <c r="M196" i="60" s="1"/>
  <c r="M196" i="44"/>
  <c r="N196" i="60" s="1"/>
  <c r="N196" i="44"/>
  <c r="O196" i="60" s="1"/>
  <c r="O196" i="44"/>
  <c r="P196" i="60" s="1"/>
  <c r="P196" i="44"/>
  <c r="Q196" i="60" s="1"/>
  <c r="Q196" i="44"/>
  <c r="R196" i="60" s="1"/>
  <c r="R196" i="44"/>
  <c r="S196" i="60" s="1"/>
  <c r="S196" i="44"/>
  <c r="T196" i="60" s="1"/>
  <c r="T196" i="44"/>
  <c r="U196" i="60" s="1"/>
  <c r="U196" i="44"/>
  <c r="V196" i="60" s="1"/>
  <c r="V196" i="44"/>
  <c r="W196" i="60" s="1"/>
  <c r="K197" i="44"/>
  <c r="L197" i="60" s="1"/>
  <c r="L197" i="44"/>
  <c r="M197" i="60" s="1"/>
  <c r="M197" i="44"/>
  <c r="N197" i="60" s="1"/>
  <c r="N197" i="44"/>
  <c r="O197" i="60" s="1"/>
  <c r="O197" i="44"/>
  <c r="P197" i="60" s="1"/>
  <c r="P197" i="44"/>
  <c r="Q197" i="60" s="1"/>
  <c r="Q197" i="44"/>
  <c r="R197" i="60" s="1"/>
  <c r="R197" i="44"/>
  <c r="S197" i="60" s="1"/>
  <c r="S197" i="44"/>
  <c r="T197" i="60" s="1"/>
  <c r="T197" i="44"/>
  <c r="U197" i="60" s="1"/>
  <c r="U197" i="44"/>
  <c r="V197" i="60" s="1"/>
  <c r="V197" i="44"/>
  <c r="W197" i="60" s="1"/>
  <c r="K198" i="44"/>
  <c r="L198" i="60" s="1"/>
  <c r="L198" i="44"/>
  <c r="M198" i="60" s="1"/>
  <c r="M198" i="44"/>
  <c r="N198" i="60" s="1"/>
  <c r="N198" i="44"/>
  <c r="O198" i="60" s="1"/>
  <c r="O198" i="44"/>
  <c r="P198" i="60" s="1"/>
  <c r="P198" i="44"/>
  <c r="Q198" i="60" s="1"/>
  <c r="Q198" i="44"/>
  <c r="R198" i="60" s="1"/>
  <c r="R198" i="44"/>
  <c r="S198" i="60" s="1"/>
  <c r="S198" i="44"/>
  <c r="T198" i="60" s="1"/>
  <c r="T198" i="44"/>
  <c r="U198" i="60" s="1"/>
  <c r="U198" i="44"/>
  <c r="V198" i="60" s="1"/>
  <c r="V198" i="44"/>
  <c r="W198" i="60" s="1"/>
  <c r="K199" i="44"/>
  <c r="L199" i="60" s="1"/>
  <c r="L199" i="44"/>
  <c r="M199" i="60" s="1"/>
  <c r="M199" i="44"/>
  <c r="N199" i="60" s="1"/>
  <c r="N199" i="44"/>
  <c r="O199" i="60" s="1"/>
  <c r="O199" i="44"/>
  <c r="P199" i="60" s="1"/>
  <c r="P199" i="44"/>
  <c r="Q199" i="60" s="1"/>
  <c r="Q199" i="44"/>
  <c r="R199" i="60" s="1"/>
  <c r="R199" i="44"/>
  <c r="S199" i="60" s="1"/>
  <c r="S199" i="44"/>
  <c r="T199" i="60" s="1"/>
  <c r="T199" i="44"/>
  <c r="U199" i="60" s="1"/>
  <c r="U199" i="44"/>
  <c r="V199" i="60" s="1"/>
  <c r="V199" i="44"/>
  <c r="W199" i="60" s="1"/>
  <c r="K200" i="44"/>
  <c r="L200" i="60" s="1"/>
  <c r="L200" i="44"/>
  <c r="M200" i="60" s="1"/>
  <c r="M200" i="44"/>
  <c r="N200" i="60" s="1"/>
  <c r="N200" i="44"/>
  <c r="O200" i="60" s="1"/>
  <c r="O200" i="44"/>
  <c r="P200" i="60" s="1"/>
  <c r="P200" i="44"/>
  <c r="Q200" i="60" s="1"/>
  <c r="Q200" i="44"/>
  <c r="R200" i="60" s="1"/>
  <c r="R200" i="44"/>
  <c r="S200" i="60" s="1"/>
  <c r="S200" i="44"/>
  <c r="T200" i="60" s="1"/>
  <c r="T200" i="44"/>
  <c r="U200" i="60" s="1"/>
  <c r="U200" i="44"/>
  <c r="V200" i="60" s="1"/>
  <c r="V200" i="44"/>
  <c r="W200" i="60" s="1"/>
  <c r="K201" i="44"/>
  <c r="L201" i="60" s="1"/>
  <c r="L201" i="44"/>
  <c r="M201" i="60" s="1"/>
  <c r="M201" i="44"/>
  <c r="N201" i="60" s="1"/>
  <c r="N201" i="44"/>
  <c r="O201" i="60" s="1"/>
  <c r="O201" i="44"/>
  <c r="P201" i="60" s="1"/>
  <c r="P201" i="44"/>
  <c r="Q201" i="60" s="1"/>
  <c r="Q201" i="44"/>
  <c r="R201" i="60" s="1"/>
  <c r="R201" i="44"/>
  <c r="S201" i="60" s="1"/>
  <c r="S201" i="44"/>
  <c r="T201" i="60" s="1"/>
  <c r="T201" i="44"/>
  <c r="U201" i="60" s="1"/>
  <c r="U201" i="44"/>
  <c r="V201" i="60" s="1"/>
  <c r="V201" i="44"/>
  <c r="W201" i="60" s="1"/>
  <c r="K202" i="44"/>
  <c r="L202" i="60" s="1"/>
  <c r="L202" i="44"/>
  <c r="M202" i="60" s="1"/>
  <c r="M202" i="44"/>
  <c r="N202" i="60" s="1"/>
  <c r="N202" i="44"/>
  <c r="O202" i="60" s="1"/>
  <c r="O202" i="44"/>
  <c r="P202" i="60" s="1"/>
  <c r="P202" i="44"/>
  <c r="Q202" i="60" s="1"/>
  <c r="Q202" i="44"/>
  <c r="R202" i="60" s="1"/>
  <c r="R202" i="44"/>
  <c r="S202" i="60" s="1"/>
  <c r="S202" i="44"/>
  <c r="T202" i="60" s="1"/>
  <c r="T202" i="44"/>
  <c r="U202" i="60" s="1"/>
  <c r="U202" i="44"/>
  <c r="V202" i="60" s="1"/>
  <c r="V202" i="44"/>
  <c r="W202" i="60" s="1"/>
  <c r="K203" i="44"/>
  <c r="L203" i="60" s="1"/>
  <c r="L203" i="44"/>
  <c r="M203" i="60" s="1"/>
  <c r="M203" i="44"/>
  <c r="N203" i="60" s="1"/>
  <c r="N203" i="44"/>
  <c r="O203" i="60" s="1"/>
  <c r="O203" i="44"/>
  <c r="P203" i="60" s="1"/>
  <c r="P203" i="44"/>
  <c r="Q203" i="60" s="1"/>
  <c r="Q203" i="44"/>
  <c r="R203" i="60" s="1"/>
  <c r="R203" i="44"/>
  <c r="S203" i="60" s="1"/>
  <c r="S203" i="44"/>
  <c r="T203" i="60" s="1"/>
  <c r="T203" i="44"/>
  <c r="U203" i="60" s="1"/>
  <c r="U203" i="44"/>
  <c r="V203" i="60" s="1"/>
  <c r="V203" i="44"/>
  <c r="W203" i="60" s="1"/>
  <c r="K204" i="44"/>
  <c r="L204" i="60" s="1"/>
  <c r="L204" i="44"/>
  <c r="M204" i="60" s="1"/>
  <c r="M204" i="44"/>
  <c r="N204" i="60" s="1"/>
  <c r="N204" i="44"/>
  <c r="O204" i="60" s="1"/>
  <c r="O204" i="44"/>
  <c r="P204" i="60" s="1"/>
  <c r="P204" i="44"/>
  <c r="Q204" i="60" s="1"/>
  <c r="Q204" i="44"/>
  <c r="R204" i="60" s="1"/>
  <c r="R204" i="44"/>
  <c r="S204" i="60" s="1"/>
  <c r="S204" i="44"/>
  <c r="T204" i="60" s="1"/>
  <c r="T204" i="44"/>
  <c r="U204" i="60" s="1"/>
  <c r="U204" i="44"/>
  <c r="V204" i="60" s="1"/>
  <c r="V204" i="44"/>
  <c r="W204" i="60" s="1"/>
  <c r="K205" i="44"/>
  <c r="L205" i="60" s="1"/>
  <c r="L205" i="44"/>
  <c r="M205" i="60" s="1"/>
  <c r="M205" i="44"/>
  <c r="N205" i="60" s="1"/>
  <c r="N205" i="44"/>
  <c r="O205" i="60" s="1"/>
  <c r="O205" i="44"/>
  <c r="P205" i="60" s="1"/>
  <c r="P205" i="44"/>
  <c r="Q205" i="60" s="1"/>
  <c r="Q205" i="44"/>
  <c r="R205" i="60" s="1"/>
  <c r="R205" i="44"/>
  <c r="S205" i="60" s="1"/>
  <c r="S205" i="44"/>
  <c r="T205" i="60" s="1"/>
  <c r="T205" i="44"/>
  <c r="U205" i="60" s="1"/>
  <c r="U205" i="44"/>
  <c r="V205" i="60" s="1"/>
  <c r="V205" i="44"/>
  <c r="W205" i="60" s="1"/>
  <c r="K206" i="44"/>
  <c r="L206" i="60" s="1"/>
  <c r="L206" i="44"/>
  <c r="M206" i="60" s="1"/>
  <c r="M206" i="44"/>
  <c r="N206" i="60" s="1"/>
  <c r="N206" i="44"/>
  <c r="O206" i="60" s="1"/>
  <c r="O206" i="44"/>
  <c r="P206" i="60" s="1"/>
  <c r="P206" i="44"/>
  <c r="Q206" i="60" s="1"/>
  <c r="Q206" i="44"/>
  <c r="R206" i="60" s="1"/>
  <c r="R206" i="44"/>
  <c r="S206" i="60" s="1"/>
  <c r="S206" i="44"/>
  <c r="T206" i="60" s="1"/>
  <c r="T206" i="44"/>
  <c r="U206" i="60" s="1"/>
  <c r="U206" i="44"/>
  <c r="V206" i="60" s="1"/>
  <c r="V206" i="44"/>
  <c r="W206" i="60" s="1"/>
  <c r="K207" i="44"/>
  <c r="L207" i="60" s="1"/>
  <c r="L207" i="44"/>
  <c r="M207" i="60" s="1"/>
  <c r="M207" i="44"/>
  <c r="N207" i="60" s="1"/>
  <c r="N207" i="44"/>
  <c r="O207" i="60" s="1"/>
  <c r="O207" i="44"/>
  <c r="P207" i="60" s="1"/>
  <c r="P207" i="44"/>
  <c r="Q207" i="60" s="1"/>
  <c r="Q207" i="44"/>
  <c r="R207" i="60" s="1"/>
  <c r="R207" i="44"/>
  <c r="S207" i="60" s="1"/>
  <c r="S207" i="44"/>
  <c r="T207" i="60" s="1"/>
  <c r="T207" i="44"/>
  <c r="U207" i="60" s="1"/>
  <c r="U207" i="44"/>
  <c r="V207" i="60" s="1"/>
  <c r="V207" i="44"/>
  <c r="W207" i="60" s="1"/>
  <c r="K210" i="44"/>
  <c r="L210" i="60" s="1"/>
  <c r="L210" i="44"/>
  <c r="M210" i="60" s="1"/>
  <c r="M210" i="44"/>
  <c r="N210" i="60" s="1"/>
  <c r="N210" i="44"/>
  <c r="O210" i="60" s="1"/>
  <c r="O210" i="44"/>
  <c r="P210" i="60" s="1"/>
  <c r="P210" i="44"/>
  <c r="Q210" i="60" s="1"/>
  <c r="Q210" i="44"/>
  <c r="R210" i="60" s="1"/>
  <c r="R210" i="44"/>
  <c r="S210" i="60" s="1"/>
  <c r="S210" i="44"/>
  <c r="T210" i="60" s="1"/>
  <c r="T210" i="44"/>
  <c r="U210" i="60" s="1"/>
  <c r="U210" i="44"/>
  <c r="V210" i="60" s="1"/>
  <c r="V210" i="44"/>
  <c r="W210" i="60" s="1"/>
  <c r="K211" i="44"/>
  <c r="L211" i="60" s="1"/>
  <c r="L211" i="44"/>
  <c r="M211" i="60" s="1"/>
  <c r="M211" i="44"/>
  <c r="N211" i="60" s="1"/>
  <c r="N211" i="44"/>
  <c r="O211" i="60" s="1"/>
  <c r="O211" i="44"/>
  <c r="P211" i="60" s="1"/>
  <c r="P211" i="44"/>
  <c r="Q211" i="60" s="1"/>
  <c r="Q211" i="44"/>
  <c r="R211" i="60" s="1"/>
  <c r="R211" i="44"/>
  <c r="S211" i="60" s="1"/>
  <c r="S211" i="44"/>
  <c r="T211" i="60" s="1"/>
  <c r="T211" i="44"/>
  <c r="U211" i="60" s="1"/>
  <c r="U211" i="44"/>
  <c r="V211" i="60" s="1"/>
  <c r="V211" i="44"/>
  <c r="W211" i="60" s="1"/>
  <c r="K212" i="44"/>
  <c r="L212" i="60" s="1"/>
  <c r="L212" i="44"/>
  <c r="M212" i="60" s="1"/>
  <c r="M212" i="44"/>
  <c r="N212" i="60" s="1"/>
  <c r="N212" i="44"/>
  <c r="O212" i="60" s="1"/>
  <c r="O212" i="44"/>
  <c r="P212" i="60" s="1"/>
  <c r="P212" i="44"/>
  <c r="Q212" i="60" s="1"/>
  <c r="Q212" i="44"/>
  <c r="R212" i="60" s="1"/>
  <c r="R212" i="44"/>
  <c r="S212" i="60" s="1"/>
  <c r="S212" i="44"/>
  <c r="T212" i="60" s="1"/>
  <c r="T212" i="44"/>
  <c r="U212" i="60" s="1"/>
  <c r="U212" i="44"/>
  <c r="V212" i="60" s="1"/>
  <c r="V212" i="44"/>
  <c r="W212" i="60" s="1"/>
  <c r="K213" i="44"/>
  <c r="L213" i="60" s="1"/>
  <c r="L213" i="44"/>
  <c r="M213" i="60" s="1"/>
  <c r="M213" i="44"/>
  <c r="N213" i="60" s="1"/>
  <c r="N213" i="44"/>
  <c r="O213" i="60" s="1"/>
  <c r="O213" i="44"/>
  <c r="P213" i="60" s="1"/>
  <c r="P213" i="44"/>
  <c r="Q213" i="60" s="1"/>
  <c r="Q213" i="44"/>
  <c r="R213" i="60" s="1"/>
  <c r="R213" i="44"/>
  <c r="S213" i="60" s="1"/>
  <c r="S213" i="44"/>
  <c r="T213" i="60" s="1"/>
  <c r="T213" i="44"/>
  <c r="U213" i="60" s="1"/>
  <c r="U213" i="44"/>
  <c r="V213" i="60" s="1"/>
  <c r="V213" i="44"/>
  <c r="W213" i="60" s="1"/>
  <c r="K214" i="44"/>
  <c r="L214" i="60" s="1"/>
  <c r="L214" i="44"/>
  <c r="M214" i="60" s="1"/>
  <c r="M214" i="44"/>
  <c r="N214" i="60" s="1"/>
  <c r="N214" i="44"/>
  <c r="O214" i="60" s="1"/>
  <c r="O214" i="44"/>
  <c r="P214" i="60" s="1"/>
  <c r="P214" i="44"/>
  <c r="Q214" i="60" s="1"/>
  <c r="Q214" i="44"/>
  <c r="R214" i="60" s="1"/>
  <c r="R214" i="44"/>
  <c r="S214" i="60" s="1"/>
  <c r="S214" i="44"/>
  <c r="T214" i="60" s="1"/>
  <c r="T214" i="44"/>
  <c r="U214" i="60" s="1"/>
  <c r="U214" i="44"/>
  <c r="V214" i="60" s="1"/>
  <c r="V214" i="44"/>
  <c r="W214" i="60" s="1"/>
  <c r="K215" i="44"/>
  <c r="L215" i="60" s="1"/>
  <c r="L215" i="44"/>
  <c r="M215" i="60" s="1"/>
  <c r="M215" i="44"/>
  <c r="N215" i="60" s="1"/>
  <c r="N215" i="44"/>
  <c r="O215" i="60" s="1"/>
  <c r="O215" i="44"/>
  <c r="P215" i="60" s="1"/>
  <c r="P215" i="44"/>
  <c r="Q215" i="60" s="1"/>
  <c r="Q215" i="44"/>
  <c r="R215" i="60" s="1"/>
  <c r="R215" i="44"/>
  <c r="S215" i="60" s="1"/>
  <c r="S215" i="44"/>
  <c r="T215" i="60" s="1"/>
  <c r="T215" i="44"/>
  <c r="U215" i="60" s="1"/>
  <c r="U215" i="44"/>
  <c r="V215" i="60" s="1"/>
  <c r="V215" i="44"/>
  <c r="W215" i="60" s="1"/>
  <c r="K216" i="44"/>
  <c r="L216" i="60" s="1"/>
  <c r="L216" i="44"/>
  <c r="M216" i="60" s="1"/>
  <c r="M216" i="44"/>
  <c r="N216" i="60" s="1"/>
  <c r="N216" i="44"/>
  <c r="O216" i="60" s="1"/>
  <c r="O216" i="44"/>
  <c r="P216" i="60" s="1"/>
  <c r="P216" i="44"/>
  <c r="Q216" i="60" s="1"/>
  <c r="Q216" i="44"/>
  <c r="R216" i="60" s="1"/>
  <c r="R216" i="44"/>
  <c r="S216" i="60" s="1"/>
  <c r="S216" i="44"/>
  <c r="T216" i="60" s="1"/>
  <c r="T216" i="44"/>
  <c r="U216" i="60" s="1"/>
  <c r="U216" i="44"/>
  <c r="V216" i="60" s="1"/>
  <c r="V216" i="44"/>
  <c r="W216" i="60" s="1"/>
  <c r="K217" i="44"/>
  <c r="L217" i="60" s="1"/>
  <c r="L217" i="44"/>
  <c r="M217" i="60" s="1"/>
  <c r="M217" i="44"/>
  <c r="N217" i="60" s="1"/>
  <c r="N217" i="44"/>
  <c r="O217" i="60" s="1"/>
  <c r="O217" i="44"/>
  <c r="P217" i="60" s="1"/>
  <c r="P217" i="44"/>
  <c r="Q217" i="60" s="1"/>
  <c r="Q217" i="44"/>
  <c r="R217" i="60" s="1"/>
  <c r="R217" i="44"/>
  <c r="S217" i="60" s="1"/>
  <c r="S217" i="44"/>
  <c r="T217" i="60" s="1"/>
  <c r="T217" i="44"/>
  <c r="U217" i="60" s="1"/>
  <c r="U217" i="44"/>
  <c r="V217" i="60" s="1"/>
  <c r="V217" i="44"/>
  <c r="W217" i="60" s="1"/>
  <c r="K221" i="44"/>
  <c r="L221" i="60" s="1"/>
  <c r="L221" i="44"/>
  <c r="M221" i="60" s="1"/>
  <c r="M221" i="44"/>
  <c r="N221" i="60" s="1"/>
  <c r="N221" i="44"/>
  <c r="O221" i="60" s="1"/>
  <c r="O221" i="44"/>
  <c r="P221" i="60" s="1"/>
  <c r="P221" i="44"/>
  <c r="Q221" i="60" s="1"/>
  <c r="Q221" i="44"/>
  <c r="R221" i="60" s="1"/>
  <c r="R221" i="44"/>
  <c r="S221" i="60" s="1"/>
  <c r="S221" i="44"/>
  <c r="T221" i="60" s="1"/>
  <c r="T221" i="44"/>
  <c r="U221" i="60" s="1"/>
  <c r="U221" i="44"/>
  <c r="V221" i="60" s="1"/>
  <c r="V221" i="44"/>
  <c r="W221" i="60" s="1"/>
  <c r="K222" i="44"/>
  <c r="L222" i="60" s="1"/>
  <c r="L222" i="44"/>
  <c r="M222" i="60" s="1"/>
  <c r="M222" i="44"/>
  <c r="N222" i="60" s="1"/>
  <c r="N222" i="44"/>
  <c r="O222" i="60" s="1"/>
  <c r="O222" i="44"/>
  <c r="P222" i="60" s="1"/>
  <c r="P222" i="44"/>
  <c r="Q222" i="60" s="1"/>
  <c r="Q222" i="44"/>
  <c r="R222" i="60" s="1"/>
  <c r="R222" i="44"/>
  <c r="S222" i="60" s="1"/>
  <c r="S222" i="44"/>
  <c r="T222" i="60" s="1"/>
  <c r="T222" i="44"/>
  <c r="U222" i="60" s="1"/>
  <c r="U222" i="44"/>
  <c r="V222" i="60" s="1"/>
  <c r="V222" i="44"/>
  <c r="W222" i="60" s="1"/>
  <c r="K223" i="44"/>
  <c r="L223" i="60" s="1"/>
  <c r="L223" i="44"/>
  <c r="M223" i="60" s="1"/>
  <c r="M223" i="44"/>
  <c r="N223" i="60" s="1"/>
  <c r="N223" i="44"/>
  <c r="O223" i="60" s="1"/>
  <c r="O223" i="44"/>
  <c r="P223" i="60" s="1"/>
  <c r="P223" i="44"/>
  <c r="Q223" i="60" s="1"/>
  <c r="Q223" i="44"/>
  <c r="R223" i="60" s="1"/>
  <c r="R223" i="44"/>
  <c r="S223" i="60" s="1"/>
  <c r="S223" i="44"/>
  <c r="T223" i="60" s="1"/>
  <c r="T223" i="44"/>
  <c r="U223" i="60" s="1"/>
  <c r="U223" i="44"/>
  <c r="V223" i="60" s="1"/>
  <c r="V223" i="44"/>
  <c r="W223" i="60" s="1"/>
  <c r="K224" i="44"/>
  <c r="L224" i="60" s="1"/>
  <c r="L224" i="44"/>
  <c r="M224" i="60" s="1"/>
  <c r="M224" i="44"/>
  <c r="N224" i="60" s="1"/>
  <c r="N224" i="44"/>
  <c r="O224" i="60" s="1"/>
  <c r="O224" i="44"/>
  <c r="P224" i="60" s="1"/>
  <c r="P224" i="44"/>
  <c r="Q224" i="60" s="1"/>
  <c r="Q224" i="44"/>
  <c r="R224" i="60" s="1"/>
  <c r="R224" i="44"/>
  <c r="S224" i="60" s="1"/>
  <c r="S224" i="44"/>
  <c r="T224" i="60" s="1"/>
  <c r="T224" i="44"/>
  <c r="U224" i="60" s="1"/>
  <c r="U224" i="44"/>
  <c r="V224" i="60" s="1"/>
  <c r="V224" i="44"/>
  <c r="W224" i="60" s="1"/>
  <c r="K225" i="44"/>
  <c r="L225" i="60" s="1"/>
  <c r="L225" i="44"/>
  <c r="M225" i="60" s="1"/>
  <c r="M225" i="44"/>
  <c r="N225" i="60" s="1"/>
  <c r="N225" i="44"/>
  <c r="O225" i="60" s="1"/>
  <c r="O225" i="44"/>
  <c r="P225" i="60" s="1"/>
  <c r="P225" i="44"/>
  <c r="Q225" i="60" s="1"/>
  <c r="Q225" i="44"/>
  <c r="R225" i="60" s="1"/>
  <c r="R225" i="44"/>
  <c r="S225" i="60" s="1"/>
  <c r="S225" i="44"/>
  <c r="T225" i="60" s="1"/>
  <c r="T225" i="44"/>
  <c r="U225" i="60" s="1"/>
  <c r="U225" i="44"/>
  <c r="V225" i="60" s="1"/>
  <c r="V225" i="44"/>
  <c r="W225" i="60" s="1"/>
  <c r="K226" i="44"/>
  <c r="L226" i="60" s="1"/>
  <c r="L226" i="44"/>
  <c r="M226" i="60" s="1"/>
  <c r="M226" i="44"/>
  <c r="N226" i="60" s="1"/>
  <c r="N226" i="44"/>
  <c r="O226" i="60" s="1"/>
  <c r="O226" i="44"/>
  <c r="P226" i="60" s="1"/>
  <c r="P226" i="44"/>
  <c r="Q226" i="60" s="1"/>
  <c r="Q226" i="44"/>
  <c r="R226" i="60" s="1"/>
  <c r="R226" i="44"/>
  <c r="S226" i="60" s="1"/>
  <c r="S226" i="44"/>
  <c r="T226" i="60" s="1"/>
  <c r="T226" i="44"/>
  <c r="U226" i="60" s="1"/>
  <c r="U226" i="44"/>
  <c r="V226" i="60" s="1"/>
  <c r="V226" i="44"/>
  <c r="W226" i="60" s="1"/>
  <c r="K227" i="44"/>
  <c r="L227" i="60" s="1"/>
  <c r="L227" i="44"/>
  <c r="M227" i="60" s="1"/>
  <c r="M227" i="44"/>
  <c r="N227" i="60" s="1"/>
  <c r="N227" i="44"/>
  <c r="O227" i="60" s="1"/>
  <c r="O227" i="44"/>
  <c r="P227" i="60" s="1"/>
  <c r="P227" i="44"/>
  <c r="Q227" i="60" s="1"/>
  <c r="Q227" i="44"/>
  <c r="R227" i="60" s="1"/>
  <c r="R227" i="44"/>
  <c r="S227" i="60" s="1"/>
  <c r="S227" i="44"/>
  <c r="T227" i="60" s="1"/>
  <c r="T227" i="44"/>
  <c r="U227" i="60" s="1"/>
  <c r="U227" i="44"/>
  <c r="V227" i="60" s="1"/>
  <c r="V227" i="44"/>
  <c r="W227" i="60" s="1"/>
  <c r="K228" i="44"/>
  <c r="L228" i="60" s="1"/>
  <c r="L228" i="44"/>
  <c r="M228" i="60" s="1"/>
  <c r="M228" i="44"/>
  <c r="N228" i="60" s="1"/>
  <c r="N228" i="44"/>
  <c r="O228" i="60" s="1"/>
  <c r="O228" i="44"/>
  <c r="P228" i="60" s="1"/>
  <c r="P228" i="44"/>
  <c r="Q228" i="60" s="1"/>
  <c r="Q228" i="44"/>
  <c r="R228" i="60" s="1"/>
  <c r="R228" i="44"/>
  <c r="S228" i="60" s="1"/>
  <c r="S228" i="44"/>
  <c r="T228" i="60" s="1"/>
  <c r="T228" i="44"/>
  <c r="U228" i="60" s="1"/>
  <c r="U228" i="44"/>
  <c r="V228" i="60" s="1"/>
  <c r="V228" i="44"/>
  <c r="W228" i="60" s="1"/>
  <c r="K229" i="44"/>
  <c r="L229" i="60" s="1"/>
  <c r="L229" i="44"/>
  <c r="M229" i="60" s="1"/>
  <c r="M229" i="44"/>
  <c r="N229" i="60" s="1"/>
  <c r="N229" i="44"/>
  <c r="O229" i="60" s="1"/>
  <c r="O229" i="44"/>
  <c r="P229" i="60" s="1"/>
  <c r="P229" i="44"/>
  <c r="Q229" i="60" s="1"/>
  <c r="Q229" i="44"/>
  <c r="R229" i="60" s="1"/>
  <c r="R229" i="44"/>
  <c r="S229" i="60" s="1"/>
  <c r="S229" i="44"/>
  <c r="T229" i="60" s="1"/>
  <c r="T229" i="44"/>
  <c r="U229" i="60" s="1"/>
  <c r="U229" i="44"/>
  <c r="V229" i="60" s="1"/>
  <c r="V229" i="44"/>
  <c r="W229" i="60" s="1"/>
  <c r="K230" i="44"/>
  <c r="L230" i="60" s="1"/>
  <c r="L230" i="44"/>
  <c r="M230" i="60" s="1"/>
  <c r="M230" i="44"/>
  <c r="N230" i="60" s="1"/>
  <c r="N230" i="44"/>
  <c r="O230" i="60" s="1"/>
  <c r="O230" i="44"/>
  <c r="P230" i="60" s="1"/>
  <c r="P230" i="44"/>
  <c r="Q230" i="60" s="1"/>
  <c r="Q230" i="44"/>
  <c r="R230" i="60" s="1"/>
  <c r="R230" i="44"/>
  <c r="S230" i="60" s="1"/>
  <c r="S230" i="44"/>
  <c r="T230" i="60" s="1"/>
  <c r="T230" i="44"/>
  <c r="U230" i="60" s="1"/>
  <c r="U230" i="44"/>
  <c r="V230" i="60" s="1"/>
  <c r="V230" i="44"/>
  <c r="W230" i="60" s="1"/>
  <c r="K231" i="44"/>
  <c r="L231" i="60" s="1"/>
  <c r="L231" i="44"/>
  <c r="M231" i="60" s="1"/>
  <c r="M231" i="44"/>
  <c r="N231" i="60" s="1"/>
  <c r="N231" i="44"/>
  <c r="O231" i="60" s="1"/>
  <c r="O231" i="44"/>
  <c r="P231" i="60" s="1"/>
  <c r="P231" i="44"/>
  <c r="Q231" i="60" s="1"/>
  <c r="Q231" i="44"/>
  <c r="R231" i="60" s="1"/>
  <c r="R231" i="44"/>
  <c r="S231" i="60" s="1"/>
  <c r="S231" i="44"/>
  <c r="T231" i="60" s="1"/>
  <c r="T231" i="44"/>
  <c r="U231" i="60" s="1"/>
  <c r="U231" i="44"/>
  <c r="V231" i="60" s="1"/>
  <c r="V231" i="44"/>
  <c r="W231" i="60" s="1"/>
  <c r="K232" i="44"/>
  <c r="L232" i="60" s="1"/>
  <c r="L232" i="44"/>
  <c r="M232" i="60" s="1"/>
  <c r="M232" i="44"/>
  <c r="N232" i="60" s="1"/>
  <c r="N232" i="44"/>
  <c r="O232" i="60" s="1"/>
  <c r="O232" i="44"/>
  <c r="P232" i="60" s="1"/>
  <c r="P232" i="44"/>
  <c r="Q232" i="60" s="1"/>
  <c r="Q232" i="44"/>
  <c r="R232" i="60" s="1"/>
  <c r="R232" i="44"/>
  <c r="S232" i="60" s="1"/>
  <c r="S232" i="44"/>
  <c r="T232" i="60" s="1"/>
  <c r="T232" i="44"/>
  <c r="U232" i="60" s="1"/>
  <c r="U232" i="44"/>
  <c r="V232" i="60" s="1"/>
  <c r="V232" i="44"/>
  <c r="W232" i="60" s="1"/>
  <c r="K233" i="44"/>
  <c r="L233" i="60" s="1"/>
  <c r="L233" i="44"/>
  <c r="M233" i="60" s="1"/>
  <c r="M233" i="44"/>
  <c r="N233" i="60" s="1"/>
  <c r="N233" i="44"/>
  <c r="O233" i="60" s="1"/>
  <c r="O233" i="44"/>
  <c r="P233" i="60" s="1"/>
  <c r="P233" i="44"/>
  <c r="Q233" i="60" s="1"/>
  <c r="Q233" i="44"/>
  <c r="R233" i="60" s="1"/>
  <c r="R233" i="44"/>
  <c r="S233" i="60" s="1"/>
  <c r="S233" i="44"/>
  <c r="T233" i="60" s="1"/>
  <c r="T233" i="44"/>
  <c r="U233" i="60" s="1"/>
  <c r="U233" i="44"/>
  <c r="V233" i="60" s="1"/>
  <c r="V233" i="44"/>
  <c r="W233" i="60" s="1"/>
  <c r="K235" i="44"/>
  <c r="L235" i="60" s="1"/>
  <c r="L235" i="44"/>
  <c r="M235" i="60" s="1"/>
  <c r="M235" i="44"/>
  <c r="N235" i="60" s="1"/>
  <c r="N235" i="44"/>
  <c r="O235" i="60" s="1"/>
  <c r="O235" i="44"/>
  <c r="P235" i="60" s="1"/>
  <c r="P235" i="44"/>
  <c r="Q235" i="60" s="1"/>
  <c r="Q235" i="44"/>
  <c r="R235" i="60" s="1"/>
  <c r="R235" i="44"/>
  <c r="S235" i="60" s="1"/>
  <c r="S235" i="44"/>
  <c r="T235" i="60" s="1"/>
  <c r="T235" i="44"/>
  <c r="U235" i="60" s="1"/>
  <c r="U235" i="44"/>
  <c r="V235" i="60" s="1"/>
  <c r="V235" i="44"/>
  <c r="W235" i="60" s="1"/>
  <c r="K236" i="44"/>
  <c r="L236" i="60" s="1"/>
  <c r="L236" i="44"/>
  <c r="M236" i="60" s="1"/>
  <c r="M236" i="44"/>
  <c r="N236" i="60" s="1"/>
  <c r="N236" i="44"/>
  <c r="O236" i="60" s="1"/>
  <c r="O236" i="44"/>
  <c r="P236" i="60" s="1"/>
  <c r="P236" i="44"/>
  <c r="Q236" i="60" s="1"/>
  <c r="Q236" i="44"/>
  <c r="R236" i="60" s="1"/>
  <c r="R236" i="44"/>
  <c r="S236" i="60" s="1"/>
  <c r="S236" i="44"/>
  <c r="T236" i="60" s="1"/>
  <c r="T236" i="44"/>
  <c r="U236" i="60" s="1"/>
  <c r="U236" i="44"/>
  <c r="V236" i="60" s="1"/>
  <c r="V236" i="44"/>
  <c r="W236" i="60" s="1"/>
  <c r="K237" i="44"/>
  <c r="L237" i="60" s="1"/>
  <c r="L237" i="44"/>
  <c r="M237" i="60" s="1"/>
  <c r="M237" i="44"/>
  <c r="N237" i="60" s="1"/>
  <c r="N237" i="44"/>
  <c r="O237" i="60" s="1"/>
  <c r="O237" i="44"/>
  <c r="P237" i="60" s="1"/>
  <c r="P237" i="44"/>
  <c r="Q237" i="60" s="1"/>
  <c r="Q237" i="44"/>
  <c r="R237" i="60" s="1"/>
  <c r="R237" i="44"/>
  <c r="S237" i="60" s="1"/>
  <c r="S237" i="44"/>
  <c r="T237" i="60" s="1"/>
  <c r="T237" i="44"/>
  <c r="U237" i="60" s="1"/>
  <c r="U237" i="44"/>
  <c r="V237" i="60" s="1"/>
  <c r="V237" i="44"/>
  <c r="W237" i="60" s="1"/>
  <c r="K238" i="44"/>
  <c r="L238" i="60" s="1"/>
  <c r="L238" i="44"/>
  <c r="M238" i="60" s="1"/>
  <c r="M238" i="44"/>
  <c r="N238" i="60" s="1"/>
  <c r="N238" i="44"/>
  <c r="O238" i="60" s="1"/>
  <c r="O238" i="44"/>
  <c r="P238" i="60" s="1"/>
  <c r="P238" i="44"/>
  <c r="Q238" i="60" s="1"/>
  <c r="Q238" i="44"/>
  <c r="R238" i="60" s="1"/>
  <c r="R238" i="44"/>
  <c r="S238" i="60" s="1"/>
  <c r="S238" i="44"/>
  <c r="T238" i="60" s="1"/>
  <c r="T238" i="44"/>
  <c r="U238" i="60" s="1"/>
  <c r="U238" i="44"/>
  <c r="V238" i="60" s="1"/>
  <c r="V238" i="44"/>
  <c r="W238" i="60" s="1"/>
  <c r="K239" i="44"/>
  <c r="L239" i="60" s="1"/>
  <c r="L239" i="44"/>
  <c r="M239" i="60" s="1"/>
  <c r="M239" i="44"/>
  <c r="N239" i="60" s="1"/>
  <c r="N239" i="44"/>
  <c r="O239" i="60" s="1"/>
  <c r="O239" i="44"/>
  <c r="P239" i="60" s="1"/>
  <c r="P239" i="44"/>
  <c r="Q239" i="60" s="1"/>
  <c r="Q239" i="44"/>
  <c r="R239" i="60" s="1"/>
  <c r="R239" i="44"/>
  <c r="S239" i="60" s="1"/>
  <c r="S239" i="44"/>
  <c r="T239" i="60" s="1"/>
  <c r="T239" i="44"/>
  <c r="U239" i="60" s="1"/>
  <c r="U239" i="44"/>
  <c r="V239" i="60" s="1"/>
  <c r="V239" i="44"/>
  <c r="W239" i="60" s="1"/>
  <c r="K240" i="44"/>
  <c r="L240" i="60" s="1"/>
  <c r="L240" i="44"/>
  <c r="M240" i="60" s="1"/>
  <c r="M240" i="44"/>
  <c r="N240" i="60" s="1"/>
  <c r="N240" i="44"/>
  <c r="O240" i="60" s="1"/>
  <c r="O240" i="44"/>
  <c r="P240" i="60" s="1"/>
  <c r="P240" i="44"/>
  <c r="Q240" i="60" s="1"/>
  <c r="Q240" i="44"/>
  <c r="R240" i="60" s="1"/>
  <c r="R240" i="44"/>
  <c r="S240" i="60" s="1"/>
  <c r="S240" i="44"/>
  <c r="T240" i="60" s="1"/>
  <c r="T240" i="44"/>
  <c r="U240" i="60" s="1"/>
  <c r="U240" i="44"/>
  <c r="V240" i="60" s="1"/>
  <c r="V240" i="44"/>
  <c r="W240" i="60" s="1"/>
  <c r="K241" i="44"/>
  <c r="L241" i="60" s="1"/>
  <c r="L241" i="44"/>
  <c r="M241" i="60" s="1"/>
  <c r="M241" i="44"/>
  <c r="N241" i="60" s="1"/>
  <c r="N241" i="44"/>
  <c r="O241" i="60" s="1"/>
  <c r="O241" i="44"/>
  <c r="P241" i="60" s="1"/>
  <c r="P241" i="44"/>
  <c r="Q241" i="60" s="1"/>
  <c r="Q241" i="44"/>
  <c r="R241" i="60" s="1"/>
  <c r="R241" i="44"/>
  <c r="S241" i="60" s="1"/>
  <c r="S241" i="44"/>
  <c r="T241" i="60" s="1"/>
  <c r="T241" i="44"/>
  <c r="U241" i="60" s="1"/>
  <c r="U241" i="44"/>
  <c r="V241" i="60" s="1"/>
  <c r="V241" i="44"/>
  <c r="W241" i="60" s="1"/>
  <c r="K242" i="44"/>
  <c r="L242" i="60" s="1"/>
  <c r="L242" i="44"/>
  <c r="M242" i="60" s="1"/>
  <c r="M242" i="44"/>
  <c r="N242" i="60" s="1"/>
  <c r="N242" i="44"/>
  <c r="O242" i="60" s="1"/>
  <c r="O242" i="44"/>
  <c r="P242" i="60" s="1"/>
  <c r="P242" i="44"/>
  <c r="Q242" i="60" s="1"/>
  <c r="Q242" i="44"/>
  <c r="R242" i="60" s="1"/>
  <c r="R242" i="44"/>
  <c r="S242" i="60" s="1"/>
  <c r="S242" i="44"/>
  <c r="T242" i="60" s="1"/>
  <c r="T242" i="44"/>
  <c r="U242" i="60" s="1"/>
  <c r="U242" i="44"/>
  <c r="V242" i="60" s="1"/>
  <c r="V242" i="44"/>
  <c r="W242" i="60" s="1"/>
  <c r="K243" i="44"/>
  <c r="L243" i="60" s="1"/>
  <c r="L243" i="44"/>
  <c r="M243" i="60" s="1"/>
  <c r="M243" i="44"/>
  <c r="N243" i="60" s="1"/>
  <c r="N243" i="44"/>
  <c r="O243" i="60" s="1"/>
  <c r="O243" i="44"/>
  <c r="P243" i="60" s="1"/>
  <c r="P243" i="44"/>
  <c r="Q243" i="60" s="1"/>
  <c r="Q243" i="44"/>
  <c r="R243" i="60" s="1"/>
  <c r="R243" i="44"/>
  <c r="S243" i="60" s="1"/>
  <c r="S243" i="44"/>
  <c r="T243" i="60" s="1"/>
  <c r="T243" i="44"/>
  <c r="U243" i="60" s="1"/>
  <c r="U243" i="44"/>
  <c r="V243" i="60" s="1"/>
  <c r="V243" i="44"/>
  <c r="W243" i="60" s="1"/>
  <c r="K244" i="44"/>
  <c r="L244" i="60" s="1"/>
  <c r="L244" i="44"/>
  <c r="M244" i="60" s="1"/>
  <c r="M244" i="44"/>
  <c r="N244" i="60" s="1"/>
  <c r="N244" i="44"/>
  <c r="O244" i="60" s="1"/>
  <c r="O244" i="44"/>
  <c r="P244" i="60" s="1"/>
  <c r="P244" i="44"/>
  <c r="Q244" i="60" s="1"/>
  <c r="Q244" i="44"/>
  <c r="R244" i="60" s="1"/>
  <c r="R244" i="44"/>
  <c r="S244" i="60" s="1"/>
  <c r="S244" i="44"/>
  <c r="T244" i="60" s="1"/>
  <c r="T244" i="44"/>
  <c r="U244" i="60" s="1"/>
  <c r="U244" i="44"/>
  <c r="V244" i="60" s="1"/>
  <c r="V244" i="44"/>
  <c r="W244" i="60" s="1"/>
  <c r="K245" i="44"/>
  <c r="L245" i="60" s="1"/>
  <c r="L245" i="44"/>
  <c r="M245" i="60" s="1"/>
  <c r="M245" i="44"/>
  <c r="N245" i="60" s="1"/>
  <c r="N245" i="44"/>
  <c r="O245" i="60" s="1"/>
  <c r="O245" i="44"/>
  <c r="P245" i="60" s="1"/>
  <c r="P245" i="44"/>
  <c r="Q245" i="60" s="1"/>
  <c r="Q245" i="44"/>
  <c r="R245" i="60" s="1"/>
  <c r="R245" i="44"/>
  <c r="S245" i="60" s="1"/>
  <c r="S245" i="44"/>
  <c r="T245" i="60" s="1"/>
  <c r="T245" i="44"/>
  <c r="U245" i="60" s="1"/>
  <c r="U245" i="44"/>
  <c r="V245" i="60" s="1"/>
  <c r="V245" i="44"/>
  <c r="W245" i="60" s="1"/>
  <c r="K246" i="44"/>
  <c r="L246" i="60" s="1"/>
  <c r="L246" i="44"/>
  <c r="M246" i="60" s="1"/>
  <c r="M246" i="44"/>
  <c r="N246" i="60" s="1"/>
  <c r="N246" i="44"/>
  <c r="O246" i="60" s="1"/>
  <c r="O246" i="44"/>
  <c r="P246" i="60" s="1"/>
  <c r="P246" i="44"/>
  <c r="Q246" i="60" s="1"/>
  <c r="Q246" i="44"/>
  <c r="R246" i="60" s="1"/>
  <c r="R246" i="44"/>
  <c r="S246" i="60" s="1"/>
  <c r="S246" i="44"/>
  <c r="T246" i="60" s="1"/>
  <c r="T246" i="44"/>
  <c r="U246" i="60" s="1"/>
  <c r="U246" i="44"/>
  <c r="V246" i="60" s="1"/>
  <c r="V246" i="44"/>
  <c r="W246" i="60" s="1"/>
  <c r="K247" i="44"/>
  <c r="L247" i="60" s="1"/>
  <c r="L247" i="44"/>
  <c r="M247" i="60" s="1"/>
  <c r="M247" i="44"/>
  <c r="N247" i="60" s="1"/>
  <c r="N247" i="44"/>
  <c r="O247" i="60" s="1"/>
  <c r="O247" i="44"/>
  <c r="P247" i="60" s="1"/>
  <c r="P247" i="44"/>
  <c r="Q247" i="60" s="1"/>
  <c r="Q247" i="44"/>
  <c r="R247" i="60" s="1"/>
  <c r="R247" i="44"/>
  <c r="S247" i="60" s="1"/>
  <c r="S247" i="44"/>
  <c r="T247" i="60" s="1"/>
  <c r="T247" i="44"/>
  <c r="U247" i="60" s="1"/>
  <c r="U247" i="44"/>
  <c r="V247" i="60" s="1"/>
  <c r="V247" i="44"/>
  <c r="W247" i="60" s="1"/>
  <c r="K248" i="44"/>
  <c r="L248" i="60" s="1"/>
  <c r="L248" i="44"/>
  <c r="M248" i="60" s="1"/>
  <c r="M248" i="44"/>
  <c r="N248" i="60" s="1"/>
  <c r="N248" i="44"/>
  <c r="O248" i="60" s="1"/>
  <c r="O248" i="44"/>
  <c r="P248" i="60" s="1"/>
  <c r="P248" i="44"/>
  <c r="Q248" i="60" s="1"/>
  <c r="Q248" i="44"/>
  <c r="R248" i="60" s="1"/>
  <c r="R248" i="44"/>
  <c r="S248" i="60" s="1"/>
  <c r="S248" i="44"/>
  <c r="T248" i="60" s="1"/>
  <c r="T248" i="44"/>
  <c r="U248" i="60" s="1"/>
  <c r="U248" i="44"/>
  <c r="V248" i="60" s="1"/>
  <c r="V248" i="44"/>
  <c r="W248" i="60" s="1"/>
  <c r="K249" i="44"/>
  <c r="L249" i="60" s="1"/>
  <c r="L249" i="44"/>
  <c r="M249" i="60" s="1"/>
  <c r="M249" i="44"/>
  <c r="N249" i="60" s="1"/>
  <c r="N249" i="44"/>
  <c r="O249" i="60" s="1"/>
  <c r="O249" i="44"/>
  <c r="P249" i="60" s="1"/>
  <c r="P249" i="44"/>
  <c r="Q249" i="60" s="1"/>
  <c r="Q249" i="44"/>
  <c r="R249" i="60" s="1"/>
  <c r="R249" i="44"/>
  <c r="S249" i="60" s="1"/>
  <c r="S249" i="44"/>
  <c r="T249" i="60" s="1"/>
  <c r="T249" i="44"/>
  <c r="U249" i="60" s="1"/>
  <c r="U249" i="44"/>
  <c r="V249" i="60" s="1"/>
  <c r="V249" i="44"/>
  <c r="W249" i="60" s="1"/>
  <c r="K250" i="44"/>
  <c r="L250" i="60" s="1"/>
  <c r="L250" i="44"/>
  <c r="M250" i="60" s="1"/>
  <c r="M250" i="44"/>
  <c r="N250" i="60" s="1"/>
  <c r="N250" i="44"/>
  <c r="O250" i="60" s="1"/>
  <c r="O250" i="44"/>
  <c r="P250" i="60" s="1"/>
  <c r="P250" i="44"/>
  <c r="Q250" i="60" s="1"/>
  <c r="Q250" i="44"/>
  <c r="R250" i="60" s="1"/>
  <c r="R250" i="44"/>
  <c r="S250" i="60" s="1"/>
  <c r="S250" i="44"/>
  <c r="T250" i="60" s="1"/>
  <c r="T250" i="44"/>
  <c r="U250" i="60" s="1"/>
  <c r="U250" i="44"/>
  <c r="V250" i="60" s="1"/>
  <c r="V250" i="44"/>
  <c r="W250" i="60" s="1"/>
  <c r="K251" i="44"/>
  <c r="L251" i="60" s="1"/>
  <c r="L251" i="44"/>
  <c r="M251" i="60" s="1"/>
  <c r="M251" i="44"/>
  <c r="N251" i="60" s="1"/>
  <c r="N251" i="44"/>
  <c r="O251" i="60" s="1"/>
  <c r="O251" i="44"/>
  <c r="P251" i="60" s="1"/>
  <c r="P251" i="44"/>
  <c r="Q251" i="60" s="1"/>
  <c r="Q251" i="44"/>
  <c r="R251" i="60" s="1"/>
  <c r="R251" i="44"/>
  <c r="S251" i="60" s="1"/>
  <c r="S251" i="44"/>
  <c r="T251" i="60" s="1"/>
  <c r="T251" i="44"/>
  <c r="U251" i="60" s="1"/>
  <c r="U251" i="44"/>
  <c r="V251" i="60" s="1"/>
  <c r="V251" i="44"/>
  <c r="W251" i="60" s="1"/>
  <c r="K252" i="44"/>
  <c r="L252" i="60" s="1"/>
  <c r="L252" i="44"/>
  <c r="M252" i="60" s="1"/>
  <c r="M252" i="44"/>
  <c r="N252" i="60" s="1"/>
  <c r="N252" i="44"/>
  <c r="O252" i="60" s="1"/>
  <c r="O252" i="44"/>
  <c r="P252" i="60" s="1"/>
  <c r="P252" i="44"/>
  <c r="Q252" i="60" s="1"/>
  <c r="Q252" i="44"/>
  <c r="R252" i="60" s="1"/>
  <c r="R252" i="44"/>
  <c r="S252" i="60" s="1"/>
  <c r="S252" i="44"/>
  <c r="T252" i="60" s="1"/>
  <c r="T252" i="44"/>
  <c r="U252" i="60" s="1"/>
  <c r="U252" i="44"/>
  <c r="V252" i="60" s="1"/>
  <c r="V252" i="44"/>
  <c r="W252" i="60" s="1"/>
  <c r="K253" i="44"/>
  <c r="L253" i="60" s="1"/>
  <c r="L253" i="44"/>
  <c r="M253" i="60" s="1"/>
  <c r="M253" i="44"/>
  <c r="N253" i="60" s="1"/>
  <c r="N253" i="44"/>
  <c r="O253" i="60" s="1"/>
  <c r="O253" i="44"/>
  <c r="P253" i="60" s="1"/>
  <c r="P253" i="44"/>
  <c r="Q253" i="60" s="1"/>
  <c r="Q253" i="44"/>
  <c r="R253" i="60" s="1"/>
  <c r="R253" i="44"/>
  <c r="S253" i="60" s="1"/>
  <c r="S253" i="44"/>
  <c r="T253" i="60" s="1"/>
  <c r="T253" i="44"/>
  <c r="U253" i="60" s="1"/>
  <c r="U253" i="44"/>
  <c r="V253" i="60" s="1"/>
  <c r="V253" i="44"/>
  <c r="W253" i="60" s="1"/>
  <c r="K254" i="44"/>
  <c r="L254" i="60" s="1"/>
  <c r="L254" i="44"/>
  <c r="M254" i="60" s="1"/>
  <c r="M254" i="44"/>
  <c r="N254" i="60" s="1"/>
  <c r="N254" i="44"/>
  <c r="O254" i="60" s="1"/>
  <c r="O254" i="44"/>
  <c r="P254" i="60" s="1"/>
  <c r="P254" i="44"/>
  <c r="Q254" i="60" s="1"/>
  <c r="Q254" i="44"/>
  <c r="R254" i="60" s="1"/>
  <c r="R254" i="44"/>
  <c r="S254" i="60" s="1"/>
  <c r="S254" i="44"/>
  <c r="T254" i="60" s="1"/>
  <c r="T254" i="44"/>
  <c r="U254" i="60" s="1"/>
  <c r="U254" i="44"/>
  <c r="V254" i="60" s="1"/>
  <c r="V254" i="44"/>
  <c r="W254" i="60" s="1"/>
  <c r="K255" i="44"/>
  <c r="L255" i="60" s="1"/>
  <c r="L255" i="44"/>
  <c r="M255" i="60" s="1"/>
  <c r="M255" i="44"/>
  <c r="N255" i="60" s="1"/>
  <c r="N255" i="44"/>
  <c r="O255" i="60" s="1"/>
  <c r="O255" i="44"/>
  <c r="P255" i="60" s="1"/>
  <c r="P255" i="44"/>
  <c r="Q255" i="60" s="1"/>
  <c r="Q255" i="44"/>
  <c r="R255" i="60" s="1"/>
  <c r="R255" i="44"/>
  <c r="S255" i="60" s="1"/>
  <c r="S255" i="44"/>
  <c r="T255" i="60" s="1"/>
  <c r="T255" i="44"/>
  <c r="U255" i="60" s="1"/>
  <c r="U255" i="44"/>
  <c r="V255" i="60" s="1"/>
  <c r="V255" i="44"/>
  <c r="W255" i="60" s="1"/>
  <c r="K256" i="44"/>
  <c r="L256" i="60" s="1"/>
  <c r="L256" i="44"/>
  <c r="M256" i="60" s="1"/>
  <c r="M256" i="44"/>
  <c r="N256" i="60" s="1"/>
  <c r="N256" i="44"/>
  <c r="O256" i="60" s="1"/>
  <c r="O256" i="44"/>
  <c r="P256" i="60" s="1"/>
  <c r="P256" i="44"/>
  <c r="Q256" i="60" s="1"/>
  <c r="Q256" i="44"/>
  <c r="R256" i="60" s="1"/>
  <c r="R256" i="44"/>
  <c r="S256" i="60" s="1"/>
  <c r="S256" i="44"/>
  <c r="T256" i="60" s="1"/>
  <c r="T256" i="44"/>
  <c r="U256" i="60" s="1"/>
  <c r="U256" i="44"/>
  <c r="V256" i="60" s="1"/>
  <c r="V256" i="44"/>
  <c r="W256" i="60" s="1"/>
  <c r="K257" i="44"/>
  <c r="L257" i="60" s="1"/>
  <c r="L257" i="44"/>
  <c r="M257" i="60" s="1"/>
  <c r="M257" i="44"/>
  <c r="N257" i="60" s="1"/>
  <c r="N257" i="44"/>
  <c r="O257" i="60" s="1"/>
  <c r="O257" i="44"/>
  <c r="P257" i="60" s="1"/>
  <c r="P257" i="44"/>
  <c r="Q257" i="60" s="1"/>
  <c r="Q257" i="44"/>
  <c r="R257" i="60" s="1"/>
  <c r="R257" i="44"/>
  <c r="S257" i="60" s="1"/>
  <c r="S257" i="44"/>
  <c r="T257" i="60" s="1"/>
  <c r="T257" i="44"/>
  <c r="U257" i="60" s="1"/>
  <c r="U257" i="44"/>
  <c r="V257" i="60" s="1"/>
  <c r="V257" i="44"/>
  <c r="W257" i="60" s="1"/>
  <c r="K258" i="44"/>
  <c r="L258" i="60" s="1"/>
  <c r="L258" i="44"/>
  <c r="M258" i="60" s="1"/>
  <c r="M258" i="44"/>
  <c r="N258" i="60" s="1"/>
  <c r="N258" i="44"/>
  <c r="O258" i="60" s="1"/>
  <c r="O258" i="44"/>
  <c r="P258" i="60" s="1"/>
  <c r="P258" i="44"/>
  <c r="Q258" i="60" s="1"/>
  <c r="Q258" i="44"/>
  <c r="R258" i="60" s="1"/>
  <c r="R258" i="44"/>
  <c r="S258" i="60" s="1"/>
  <c r="S258" i="44"/>
  <c r="T258" i="60" s="1"/>
  <c r="T258" i="44"/>
  <c r="U258" i="60" s="1"/>
  <c r="U258" i="44"/>
  <c r="V258" i="60" s="1"/>
  <c r="V258" i="44"/>
  <c r="W258" i="60" s="1"/>
  <c r="K259" i="44"/>
  <c r="L259" i="60" s="1"/>
  <c r="L259" i="44"/>
  <c r="M259" i="60" s="1"/>
  <c r="M259" i="44"/>
  <c r="N259" i="60" s="1"/>
  <c r="N259" i="44"/>
  <c r="O259" i="60" s="1"/>
  <c r="O259" i="44"/>
  <c r="P259" i="60" s="1"/>
  <c r="P259" i="44"/>
  <c r="Q259" i="60" s="1"/>
  <c r="Q259" i="44"/>
  <c r="R259" i="60" s="1"/>
  <c r="R259" i="44"/>
  <c r="S259" i="60" s="1"/>
  <c r="S259" i="44"/>
  <c r="T259" i="60" s="1"/>
  <c r="T259" i="44"/>
  <c r="U259" i="60" s="1"/>
  <c r="U259" i="44"/>
  <c r="V259" i="60" s="1"/>
  <c r="V259" i="44"/>
  <c r="W259" i="60" s="1"/>
  <c r="K260" i="44"/>
  <c r="L260" i="60" s="1"/>
  <c r="L260" i="44"/>
  <c r="M260" i="60" s="1"/>
  <c r="M260" i="44"/>
  <c r="N260" i="60" s="1"/>
  <c r="N260" i="44"/>
  <c r="O260" i="60" s="1"/>
  <c r="O260" i="44"/>
  <c r="P260" i="60" s="1"/>
  <c r="P260" i="44"/>
  <c r="Q260" i="60" s="1"/>
  <c r="Q260" i="44"/>
  <c r="R260" i="60" s="1"/>
  <c r="R260" i="44"/>
  <c r="S260" i="60" s="1"/>
  <c r="S260" i="44"/>
  <c r="T260" i="60" s="1"/>
  <c r="T260" i="44"/>
  <c r="U260" i="60" s="1"/>
  <c r="U260" i="44"/>
  <c r="V260" i="60" s="1"/>
  <c r="V260" i="44"/>
  <c r="W260" i="60" s="1"/>
  <c r="K261" i="44"/>
  <c r="L261" i="60" s="1"/>
  <c r="L261" i="44"/>
  <c r="M261" i="60" s="1"/>
  <c r="M261" i="44"/>
  <c r="N261" i="60" s="1"/>
  <c r="N261" i="44"/>
  <c r="O261" i="60" s="1"/>
  <c r="O261" i="44"/>
  <c r="P261" i="60" s="1"/>
  <c r="P261" i="44"/>
  <c r="Q261" i="60" s="1"/>
  <c r="Q261" i="44"/>
  <c r="R261" i="60" s="1"/>
  <c r="R261" i="44"/>
  <c r="S261" i="60" s="1"/>
  <c r="S261" i="44"/>
  <c r="T261" i="60" s="1"/>
  <c r="T261" i="44"/>
  <c r="U261" i="60" s="1"/>
  <c r="U261" i="44"/>
  <c r="V261" i="60" s="1"/>
  <c r="V261" i="44"/>
  <c r="W261" i="60" s="1"/>
  <c r="K262" i="44"/>
  <c r="L262" i="60" s="1"/>
  <c r="L262" i="44"/>
  <c r="M262" i="60" s="1"/>
  <c r="M262" i="44"/>
  <c r="N262" i="60" s="1"/>
  <c r="N262" i="44"/>
  <c r="O262" i="60" s="1"/>
  <c r="O262" i="44"/>
  <c r="P262" i="60" s="1"/>
  <c r="P262" i="44"/>
  <c r="Q262" i="60" s="1"/>
  <c r="Q262" i="44"/>
  <c r="R262" i="60" s="1"/>
  <c r="R262" i="44"/>
  <c r="S262" i="60" s="1"/>
  <c r="S262" i="44"/>
  <c r="T262" i="60" s="1"/>
  <c r="T262" i="44"/>
  <c r="U262" i="60" s="1"/>
  <c r="U262" i="44"/>
  <c r="V262" i="60" s="1"/>
  <c r="V262" i="44"/>
  <c r="W262" i="60" s="1"/>
  <c r="K263" i="44"/>
  <c r="L263" i="60" s="1"/>
  <c r="L263" i="44"/>
  <c r="M263" i="60" s="1"/>
  <c r="M263" i="44"/>
  <c r="N263" i="60" s="1"/>
  <c r="N263" i="44"/>
  <c r="O263" i="60" s="1"/>
  <c r="O263" i="44"/>
  <c r="P263" i="60" s="1"/>
  <c r="P263" i="44"/>
  <c r="Q263" i="60" s="1"/>
  <c r="Q263" i="44"/>
  <c r="R263" i="60" s="1"/>
  <c r="R263" i="44"/>
  <c r="S263" i="60" s="1"/>
  <c r="S263" i="44"/>
  <c r="T263" i="60" s="1"/>
  <c r="T263" i="44"/>
  <c r="U263" i="60" s="1"/>
  <c r="U263" i="44"/>
  <c r="V263" i="60" s="1"/>
  <c r="V263" i="44"/>
  <c r="W263" i="60" s="1"/>
  <c r="K264" i="44"/>
  <c r="L264" i="60" s="1"/>
  <c r="L264" i="44"/>
  <c r="M264" i="60" s="1"/>
  <c r="M264" i="44"/>
  <c r="N264" i="60" s="1"/>
  <c r="N264" i="44"/>
  <c r="O264" i="60" s="1"/>
  <c r="O264" i="44"/>
  <c r="P264" i="60" s="1"/>
  <c r="P264" i="44"/>
  <c r="Q264" i="60" s="1"/>
  <c r="Q264" i="44"/>
  <c r="R264" i="60" s="1"/>
  <c r="R264" i="44"/>
  <c r="S264" i="60" s="1"/>
  <c r="S264" i="44"/>
  <c r="T264" i="60" s="1"/>
  <c r="T264" i="44"/>
  <c r="U264" i="60" s="1"/>
  <c r="U264" i="44"/>
  <c r="V264" i="60" s="1"/>
  <c r="V264" i="44"/>
  <c r="W264" i="60" s="1"/>
  <c r="K265" i="44"/>
  <c r="L265" i="60" s="1"/>
  <c r="L265" i="44"/>
  <c r="M265" i="60" s="1"/>
  <c r="M265" i="44"/>
  <c r="N265" i="60" s="1"/>
  <c r="N265" i="44"/>
  <c r="O265" i="60" s="1"/>
  <c r="O265" i="44"/>
  <c r="P265" i="60" s="1"/>
  <c r="P265" i="44"/>
  <c r="Q265" i="60" s="1"/>
  <c r="Q265" i="44"/>
  <c r="R265" i="60" s="1"/>
  <c r="R265" i="44"/>
  <c r="S265" i="60" s="1"/>
  <c r="S265" i="44"/>
  <c r="T265" i="60" s="1"/>
  <c r="T265" i="44"/>
  <c r="U265" i="60" s="1"/>
  <c r="U265" i="44"/>
  <c r="V265" i="60" s="1"/>
  <c r="V265" i="44"/>
  <c r="W265" i="60" s="1"/>
  <c r="K266" i="44"/>
  <c r="L266" i="60" s="1"/>
  <c r="L266" i="44"/>
  <c r="M266" i="60" s="1"/>
  <c r="M266" i="44"/>
  <c r="N266" i="60" s="1"/>
  <c r="N266" i="44"/>
  <c r="O266" i="60" s="1"/>
  <c r="O266" i="44"/>
  <c r="P266" i="60" s="1"/>
  <c r="P266" i="44"/>
  <c r="Q266" i="60" s="1"/>
  <c r="Q266" i="44"/>
  <c r="R266" i="60" s="1"/>
  <c r="R266" i="44"/>
  <c r="S266" i="60" s="1"/>
  <c r="S266" i="44"/>
  <c r="T266" i="60" s="1"/>
  <c r="T266" i="44"/>
  <c r="U266" i="60" s="1"/>
  <c r="U266" i="44"/>
  <c r="V266" i="60" s="1"/>
  <c r="V266" i="44"/>
  <c r="W266" i="60" s="1"/>
  <c r="K267" i="44"/>
  <c r="L267" i="60" s="1"/>
  <c r="L267" i="44"/>
  <c r="M267" i="60" s="1"/>
  <c r="M267" i="44"/>
  <c r="N267" i="60" s="1"/>
  <c r="N267" i="44"/>
  <c r="O267" i="60" s="1"/>
  <c r="O267" i="44"/>
  <c r="P267" i="60" s="1"/>
  <c r="P267" i="44"/>
  <c r="Q267" i="60" s="1"/>
  <c r="Q267" i="44"/>
  <c r="R267" i="60" s="1"/>
  <c r="R267" i="44"/>
  <c r="S267" i="60" s="1"/>
  <c r="S267" i="44"/>
  <c r="T267" i="60" s="1"/>
  <c r="T267" i="44"/>
  <c r="U267" i="60" s="1"/>
  <c r="U267" i="44"/>
  <c r="V267" i="60" s="1"/>
  <c r="V267" i="44"/>
  <c r="W267" i="60" s="1"/>
  <c r="K268" i="44"/>
  <c r="L268" i="60" s="1"/>
  <c r="L268" i="44"/>
  <c r="M268" i="60" s="1"/>
  <c r="M268" i="44"/>
  <c r="N268" i="60" s="1"/>
  <c r="N268" i="44"/>
  <c r="O268" i="60" s="1"/>
  <c r="O268" i="44"/>
  <c r="P268" i="60" s="1"/>
  <c r="P268" i="44"/>
  <c r="Q268" i="60" s="1"/>
  <c r="Q268" i="44"/>
  <c r="R268" i="60" s="1"/>
  <c r="R268" i="44"/>
  <c r="S268" i="60" s="1"/>
  <c r="S268" i="44"/>
  <c r="T268" i="60" s="1"/>
  <c r="T268" i="44"/>
  <c r="U268" i="60" s="1"/>
  <c r="U268" i="44"/>
  <c r="V268" i="60" s="1"/>
  <c r="V268" i="44"/>
  <c r="W268" i="60" s="1"/>
  <c r="K269" i="44"/>
  <c r="L269" i="60" s="1"/>
  <c r="L269" i="44"/>
  <c r="M269" i="60" s="1"/>
  <c r="M269" i="44"/>
  <c r="N269" i="60" s="1"/>
  <c r="N269" i="44"/>
  <c r="O269" i="60" s="1"/>
  <c r="O269" i="44"/>
  <c r="P269" i="60" s="1"/>
  <c r="P269" i="44"/>
  <c r="Q269" i="60" s="1"/>
  <c r="Q269" i="44"/>
  <c r="R269" i="60" s="1"/>
  <c r="R269" i="44"/>
  <c r="S269" i="60" s="1"/>
  <c r="S269" i="44"/>
  <c r="T269" i="60" s="1"/>
  <c r="T269" i="44"/>
  <c r="U269" i="60" s="1"/>
  <c r="U269" i="44"/>
  <c r="V269" i="60" s="1"/>
  <c r="V269" i="44"/>
  <c r="W269" i="60" s="1"/>
  <c r="K270" i="44"/>
  <c r="L270" i="60" s="1"/>
  <c r="L270" i="44"/>
  <c r="M270" i="60" s="1"/>
  <c r="M270" i="44"/>
  <c r="N270" i="60" s="1"/>
  <c r="N270" i="44"/>
  <c r="O270" i="60" s="1"/>
  <c r="O270" i="44"/>
  <c r="P270" i="60" s="1"/>
  <c r="P270" i="44"/>
  <c r="Q270" i="60" s="1"/>
  <c r="Q270" i="44"/>
  <c r="R270" i="60" s="1"/>
  <c r="R270" i="44"/>
  <c r="S270" i="60" s="1"/>
  <c r="S270" i="44"/>
  <c r="T270" i="60" s="1"/>
  <c r="T270" i="44"/>
  <c r="U270" i="60" s="1"/>
  <c r="U270" i="44"/>
  <c r="V270" i="60" s="1"/>
  <c r="V270" i="44"/>
  <c r="W270" i="60" s="1"/>
  <c r="K271" i="44"/>
  <c r="L271" i="60" s="1"/>
  <c r="L271" i="44"/>
  <c r="M271" i="60" s="1"/>
  <c r="M271" i="44"/>
  <c r="N271" i="60" s="1"/>
  <c r="N271" i="44"/>
  <c r="O271" i="60" s="1"/>
  <c r="O271" i="44"/>
  <c r="P271" i="60" s="1"/>
  <c r="P271" i="44"/>
  <c r="Q271" i="60" s="1"/>
  <c r="Q271" i="44"/>
  <c r="R271" i="60" s="1"/>
  <c r="R271" i="44"/>
  <c r="S271" i="60" s="1"/>
  <c r="S271" i="44"/>
  <c r="T271" i="60" s="1"/>
  <c r="T271" i="44"/>
  <c r="U271" i="60" s="1"/>
  <c r="U271" i="44"/>
  <c r="V271" i="60" s="1"/>
  <c r="V271" i="44"/>
  <c r="W271" i="60" s="1"/>
  <c r="K272" i="44"/>
  <c r="L272" i="60" s="1"/>
  <c r="L272" i="44"/>
  <c r="M272" i="60" s="1"/>
  <c r="M272" i="44"/>
  <c r="N272" i="60" s="1"/>
  <c r="N272" i="44"/>
  <c r="O272" i="60" s="1"/>
  <c r="O272" i="44"/>
  <c r="P272" i="60" s="1"/>
  <c r="P272" i="44"/>
  <c r="Q272" i="60" s="1"/>
  <c r="Q272" i="44"/>
  <c r="R272" i="60" s="1"/>
  <c r="R272" i="44"/>
  <c r="S272" i="60" s="1"/>
  <c r="S272" i="44"/>
  <c r="T272" i="60" s="1"/>
  <c r="T272" i="44"/>
  <c r="U272" i="60" s="1"/>
  <c r="U272" i="44"/>
  <c r="V272" i="60" s="1"/>
  <c r="V272" i="44"/>
  <c r="W272" i="60" s="1"/>
  <c r="K273" i="44"/>
  <c r="L273" i="60" s="1"/>
  <c r="L273" i="44"/>
  <c r="M273" i="60" s="1"/>
  <c r="M273" i="44"/>
  <c r="N273" i="60" s="1"/>
  <c r="N273" i="44"/>
  <c r="O273" i="60" s="1"/>
  <c r="O273" i="44"/>
  <c r="P273" i="60" s="1"/>
  <c r="P273" i="44"/>
  <c r="Q273" i="60" s="1"/>
  <c r="Q273" i="44"/>
  <c r="R273" i="60" s="1"/>
  <c r="R273" i="44"/>
  <c r="S273" i="60" s="1"/>
  <c r="S273" i="44"/>
  <c r="T273" i="60" s="1"/>
  <c r="T273" i="44"/>
  <c r="U273" i="60" s="1"/>
  <c r="U273" i="44"/>
  <c r="V273" i="60" s="1"/>
  <c r="V273" i="44"/>
  <c r="W273" i="60" s="1"/>
  <c r="K274" i="44"/>
  <c r="L274" i="60" s="1"/>
  <c r="L274" i="44"/>
  <c r="M274" i="60" s="1"/>
  <c r="M274" i="44"/>
  <c r="N274" i="60" s="1"/>
  <c r="N274" i="44"/>
  <c r="O274" i="60" s="1"/>
  <c r="O274" i="44"/>
  <c r="P274" i="60" s="1"/>
  <c r="P274" i="44"/>
  <c r="Q274" i="60" s="1"/>
  <c r="Q274" i="44"/>
  <c r="R274" i="60" s="1"/>
  <c r="R274" i="44"/>
  <c r="S274" i="60" s="1"/>
  <c r="S274" i="44"/>
  <c r="T274" i="60" s="1"/>
  <c r="T274" i="44"/>
  <c r="U274" i="60" s="1"/>
  <c r="U274" i="44"/>
  <c r="V274" i="60" s="1"/>
  <c r="V274" i="44"/>
  <c r="W274" i="60" s="1"/>
  <c r="K275" i="44"/>
  <c r="L275" i="60" s="1"/>
  <c r="L275" i="44"/>
  <c r="M275" i="60" s="1"/>
  <c r="M275" i="44"/>
  <c r="N275" i="60" s="1"/>
  <c r="N275" i="44"/>
  <c r="O275" i="60" s="1"/>
  <c r="O275" i="44"/>
  <c r="P275" i="60" s="1"/>
  <c r="P275" i="44"/>
  <c r="Q275" i="60" s="1"/>
  <c r="Q275" i="44"/>
  <c r="R275" i="60" s="1"/>
  <c r="R275" i="44"/>
  <c r="S275" i="60" s="1"/>
  <c r="S275" i="44"/>
  <c r="T275" i="60" s="1"/>
  <c r="T275" i="44"/>
  <c r="U275" i="60" s="1"/>
  <c r="U275" i="44"/>
  <c r="V275" i="60" s="1"/>
  <c r="V275" i="44"/>
  <c r="W275" i="60" s="1"/>
  <c r="K276" i="44"/>
  <c r="L276" i="60" s="1"/>
  <c r="L276" i="44"/>
  <c r="M276" i="60" s="1"/>
  <c r="M276" i="44"/>
  <c r="N276" i="60" s="1"/>
  <c r="N276" i="44"/>
  <c r="O276" i="60" s="1"/>
  <c r="O276" i="44"/>
  <c r="P276" i="60" s="1"/>
  <c r="P276" i="44"/>
  <c r="Q276" i="60" s="1"/>
  <c r="Q276" i="44"/>
  <c r="R276" i="60" s="1"/>
  <c r="R276" i="44"/>
  <c r="S276" i="60" s="1"/>
  <c r="S276" i="44"/>
  <c r="T276" i="60" s="1"/>
  <c r="T276" i="44"/>
  <c r="U276" i="60" s="1"/>
  <c r="U276" i="44"/>
  <c r="V276" i="60" s="1"/>
  <c r="V276" i="44"/>
  <c r="W276" i="60" s="1"/>
  <c r="K277" i="44"/>
  <c r="L277" i="60" s="1"/>
  <c r="L277" i="44"/>
  <c r="M277" i="60" s="1"/>
  <c r="M277" i="44"/>
  <c r="N277" i="60" s="1"/>
  <c r="N277" i="44"/>
  <c r="O277" i="60" s="1"/>
  <c r="O277" i="44"/>
  <c r="P277" i="60" s="1"/>
  <c r="P277" i="44"/>
  <c r="Q277" i="60" s="1"/>
  <c r="Q277" i="44"/>
  <c r="R277" i="60" s="1"/>
  <c r="R277" i="44"/>
  <c r="S277" i="60" s="1"/>
  <c r="S277" i="44"/>
  <c r="T277" i="60" s="1"/>
  <c r="T277" i="44"/>
  <c r="U277" i="60" s="1"/>
  <c r="U277" i="44"/>
  <c r="V277" i="60" s="1"/>
  <c r="V277" i="44"/>
  <c r="W277" i="60" s="1"/>
  <c r="K279" i="44"/>
  <c r="L279" i="60" s="1"/>
  <c r="L279" i="44"/>
  <c r="M279" i="60" s="1"/>
  <c r="M279" i="44"/>
  <c r="N279" i="60" s="1"/>
  <c r="N279" i="44"/>
  <c r="O279" i="60" s="1"/>
  <c r="O279" i="44"/>
  <c r="P279" i="60" s="1"/>
  <c r="P279" i="44"/>
  <c r="Q279" i="60" s="1"/>
  <c r="Q279" i="44"/>
  <c r="R279" i="60" s="1"/>
  <c r="R279" i="44"/>
  <c r="S279" i="60" s="1"/>
  <c r="S279" i="44"/>
  <c r="T279" i="60" s="1"/>
  <c r="T279" i="44"/>
  <c r="U279" i="60" s="1"/>
  <c r="U279" i="44"/>
  <c r="V279" i="60" s="1"/>
  <c r="V279" i="44"/>
  <c r="W279" i="60" s="1"/>
  <c r="K280" i="44"/>
  <c r="L280" i="60" s="1"/>
  <c r="L280" i="44"/>
  <c r="M280" i="60" s="1"/>
  <c r="M280" i="44"/>
  <c r="N280" i="60" s="1"/>
  <c r="N280" i="44"/>
  <c r="O280" i="60" s="1"/>
  <c r="O280" i="44"/>
  <c r="P280" i="60" s="1"/>
  <c r="P280" i="44"/>
  <c r="Q280" i="60" s="1"/>
  <c r="Q280" i="44"/>
  <c r="R280" i="60" s="1"/>
  <c r="R280" i="44"/>
  <c r="S280" i="60" s="1"/>
  <c r="S280" i="44"/>
  <c r="T280" i="60" s="1"/>
  <c r="T280" i="44"/>
  <c r="U280" i="60" s="1"/>
  <c r="U280" i="44"/>
  <c r="V280" i="60" s="1"/>
  <c r="V280" i="44"/>
  <c r="W280" i="60" s="1"/>
  <c r="K292" i="44"/>
  <c r="L292" i="60" s="1"/>
  <c r="L292" i="44"/>
  <c r="M292" i="60" s="1"/>
  <c r="M292" i="44"/>
  <c r="N292" i="60" s="1"/>
  <c r="N292" i="44"/>
  <c r="O292" i="60" s="1"/>
  <c r="O292" i="44"/>
  <c r="P292" i="60" s="1"/>
  <c r="P292" i="44"/>
  <c r="Q292" i="60" s="1"/>
  <c r="Q292" i="44"/>
  <c r="R292" i="60" s="1"/>
  <c r="R292" i="44"/>
  <c r="S292" i="60" s="1"/>
  <c r="S292" i="44"/>
  <c r="T292" i="60" s="1"/>
  <c r="T292" i="44"/>
  <c r="U292" i="60" s="1"/>
  <c r="U292" i="44"/>
  <c r="V292" i="60" s="1"/>
  <c r="V292" i="44"/>
  <c r="W292" i="60" s="1"/>
  <c r="K293" i="44"/>
  <c r="L293" i="60" s="1"/>
  <c r="L293" i="44"/>
  <c r="M293" i="60" s="1"/>
  <c r="M293" i="44"/>
  <c r="N293" i="60" s="1"/>
  <c r="N293" i="44"/>
  <c r="O293" i="60" s="1"/>
  <c r="O293" i="44"/>
  <c r="P293" i="60" s="1"/>
  <c r="P293" i="44"/>
  <c r="Q293" i="60" s="1"/>
  <c r="Q293" i="44"/>
  <c r="R293" i="60" s="1"/>
  <c r="R293" i="44"/>
  <c r="S293" i="60" s="1"/>
  <c r="S293" i="44"/>
  <c r="T293" i="60" s="1"/>
  <c r="T293" i="44"/>
  <c r="U293" i="60" s="1"/>
  <c r="U293" i="44"/>
  <c r="V293" i="60" s="1"/>
  <c r="V293" i="44"/>
  <c r="W293" i="60" s="1"/>
  <c r="K294" i="44"/>
  <c r="L294" i="60" s="1"/>
  <c r="L294" i="44"/>
  <c r="M294" i="60" s="1"/>
  <c r="M294" i="44"/>
  <c r="N294" i="60" s="1"/>
  <c r="N294" i="44"/>
  <c r="O294" i="60" s="1"/>
  <c r="O294" i="44"/>
  <c r="P294" i="60" s="1"/>
  <c r="P294" i="44"/>
  <c r="Q294" i="60" s="1"/>
  <c r="Q294" i="44"/>
  <c r="R294" i="60" s="1"/>
  <c r="R294" i="44"/>
  <c r="S294" i="60" s="1"/>
  <c r="S294" i="44"/>
  <c r="T294" i="60" s="1"/>
  <c r="T294" i="44"/>
  <c r="U294" i="60" s="1"/>
  <c r="U294" i="44"/>
  <c r="V294" i="60" s="1"/>
  <c r="V294" i="44"/>
  <c r="W294" i="60" s="1"/>
  <c r="K295" i="44"/>
  <c r="L295" i="60" s="1"/>
  <c r="L295" i="44"/>
  <c r="M295" i="60" s="1"/>
  <c r="M295" i="44"/>
  <c r="N295" i="60" s="1"/>
  <c r="N295" i="44"/>
  <c r="O295" i="60" s="1"/>
  <c r="O295" i="44"/>
  <c r="P295" i="60" s="1"/>
  <c r="P295" i="44"/>
  <c r="Q295" i="60" s="1"/>
  <c r="Q295" i="44"/>
  <c r="R295" i="60" s="1"/>
  <c r="R295" i="44"/>
  <c r="S295" i="60" s="1"/>
  <c r="S295" i="44"/>
  <c r="T295" i="60" s="1"/>
  <c r="T295" i="44"/>
  <c r="U295" i="60" s="1"/>
  <c r="U295" i="44"/>
  <c r="V295" i="60" s="1"/>
  <c r="V295" i="44"/>
  <c r="W295" i="60" s="1"/>
  <c r="K296" i="44"/>
  <c r="L296" i="60" s="1"/>
  <c r="L296" i="44"/>
  <c r="M296" i="60" s="1"/>
  <c r="M296" i="44"/>
  <c r="N296" i="60" s="1"/>
  <c r="N296" i="44"/>
  <c r="O296" i="60" s="1"/>
  <c r="O296" i="44"/>
  <c r="P296" i="60" s="1"/>
  <c r="P296" i="44"/>
  <c r="Q296" i="60" s="1"/>
  <c r="Q296" i="44"/>
  <c r="R296" i="60" s="1"/>
  <c r="R296" i="44"/>
  <c r="S296" i="60" s="1"/>
  <c r="S296" i="44"/>
  <c r="T296" i="60" s="1"/>
  <c r="T296" i="44"/>
  <c r="U296" i="60" s="1"/>
  <c r="U296" i="44"/>
  <c r="V296" i="60" s="1"/>
  <c r="V296" i="44"/>
  <c r="W296" i="60" s="1"/>
  <c r="K297" i="44"/>
  <c r="L297" i="60" s="1"/>
  <c r="L297" i="44"/>
  <c r="M297" i="60" s="1"/>
  <c r="M297" i="44"/>
  <c r="N297" i="60" s="1"/>
  <c r="N297" i="44"/>
  <c r="O297" i="60" s="1"/>
  <c r="O297" i="44"/>
  <c r="P297" i="60" s="1"/>
  <c r="P297" i="44"/>
  <c r="Q297" i="60" s="1"/>
  <c r="Q297" i="44"/>
  <c r="R297" i="60" s="1"/>
  <c r="R297" i="44"/>
  <c r="S297" i="60" s="1"/>
  <c r="S297" i="44"/>
  <c r="T297" i="60" s="1"/>
  <c r="T297" i="44"/>
  <c r="U297" i="60" s="1"/>
  <c r="U297" i="44"/>
  <c r="V297" i="60" s="1"/>
  <c r="V297" i="44"/>
  <c r="W297" i="60" s="1"/>
  <c r="K298" i="44"/>
  <c r="L298" i="60" s="1"/>
  <c r="L298" i="44"/>
  <c r="M298" i="60" s="1"/>
  <c r="M298" i="44"/>
  <c r="N298" i="60" s="1"/>
  <c r="N298" i="44"/>
  <c r="O298" i="60" s="1"/>
  <c r="O298" i="44"/>
  <c r="P298" i="60" s="1"/>
  <c r="P298" i="44"/>
  <c r="Q298" i="60" s="1"/>
  <c r="Q298" i="44"/>
  <c r="R298" i="60" s="1"/>
  <c r="R298" i="44"/>
  <c r="S298" i="60" s="1"/>
  <c r="S298" i="44"/>
  <c r="T298" i="60" s="1"/>
  <c r="T298" i="44"/>
  <c r="U298" i="60" s="1"/>
  <c r="U298" i="44"/>
  <c r="V298" i="60" s="1"/>
  <c r="V298" i="44"/>
  <c r="W298" i="60" s="1"/>
  <c r="K299" i="44"/>
  <c r="L299" i="60" s="1"/>
  <c r="L299" i="44"/>
  <c r="M299" i="60" s="1"/>
  <c r="M299" i="44"/>
  <c r="N299" i="60" s="1"/>
  <c r="N299" i="44"/>
  <c r="O299" i="60" s="1"/>
  <c r="O299" i="44"/>
  <c r="P299" i="60" s="1"/>
  <c r="P299" i="44"/>
  <c r="Q299" i="60" s="1"/>
  <c r="Q299" i="44"/>
  <c r="R299" i="60" s="1"/>
  <c r="R299" i="44"/>
  <c r="S299" i="60" s="1"/>
  <c r="S299" i="44"/>
  <c r="T299" i="60" s="1"/>
  <c r="T299" i="44"/>
  <c r="U299" i="60" s="1"/>
  <c r="U299" i="44"/>
  <c r="V299" i="60" s="1"/>
  <c r="V299" i="44"/>
  <c r="W299" i="60" s="1"/>
  <c r="K300" i="44"/>
  <c r="L300" i="60" s="1"/>
  <c r="L300" i="44"/>
  <c r="M300" i="60" s="1"/>
  <c r="M300" i="44"/>
  <c r="N300" i="60" s="1"/>
  <c r="N300" i="44"/>
  <c r="O300" i="60" s="1"/>
  <c r="O300" i="44"/>
  <c r="P300" i="60" s="1"/>
  <c r="P300" i="44"/>
  <c r="Q300" i="60" s="1"/>
  <c r="Q300" i="44"/>
  <c r="R300" i="60" s="1"/>
  <c r="R300" i="44"/>
  <c r="S300" i="60" s="1"/>
  <c r="S300" i="44"/>
  <c r="T300" i="60" s="1"/>
  <c r="T300" i="44"/>
  <c r="U300" i="60" s="1"/>
  <c r="U300" i="44"/>
  <c r="V300" i="60" s="1"/>
  <c r="V300" i="44"/>
  <c r="W300" i="60" s="1"/>
  <c r="K301" i="44"/>
  <c r="L301" i="60" s="1"/>
  <c r="L301" i="44"/>
  <c r="M301" i="60" s="1"/>
  <c r="M301" i="44"/>
  <c r="N301" i="60" s="1"/>
  <c r="N301" i="44"/>
  <c r="O301" i="60" s="1"/>
  <c r="O301" i="44"/>
  <c r="P301" i="60" s="1"/>
  <c r="P301" i="44"/>
  <c r="Q301" i="60" s="1"/>
  <c r="Q301" i="44"/>
  <c r="R301" i="60" s="1"/>
  <c r="R301" i="44"/>
  <c r="S301" i="60" s="1"/>
  <c r="S301" i="44"/>
  <c r="T301" i="60" s="1"/>
  <c r="T301" i="44"/>
  <c r="U301" i="60" s="1"/>
  <c r="U301" i="44"/>
  <c r="V301" i="60" s="1"/>
  <c r="V301" i="44"/>
  <c r="W301" i="60" s="1"/>
  <c r="K302" i="44"/>
  <c r="L302" i="60" s="1"/>
  <c r="L302" i="44"/>
  <c r="M302" i="60" s="1"/>
  <c r="M302" i="44"/>
  <c r="N302" i="60" s="1"/>
  <c r="N302" i="44"/>
  <c r="O302" i="60" s="1"/>
  <c r="O302" i="44"/>
  <c r="P302" i="60" s="1"/>
  <c r="P302" i="44"/>
  <c r="Q302" i="60" s="1"/>
  <c r="Q302" i="44"/>
  <c r="R302" i="60" s="1"/>
  <c r="R302" i="44"/>
  <c r="S302" i="60" s="1"/>
  <c r="S302" i="44"/>
  <c r="T302" i="60" s="1"/>
  <c r="T302" i="44"/>
  <c r="U302" i="60" s="1"/>
  <c r="U302" i="44"/>
  <c r="V302" i="60" s="1"/>
  <c r="V302" i="44"/>
  <c r="W302" i="60" s="1"/>
  <c r="K303" i="44"/>
  <c r="L303" i="60" s="1"/>
  <c r="L303" i="44"/>
  <c r="M303" i="60" s="1"/>
  <c r="M303" i="44"/>
  <c r="N303" i="60" s="1"/>
  <c r="N303" i="44"/>
  <c r="O303" i="60" s="1"/>
  <c r="O303" i="44"/>
  <c r="P303" i="60" s="1"/>
  <c r="P303" i="44"/>
  <c r="Q303" i="60" s="1"/>
  <c r="Q303" i="44"/>
  <c r="R303" i="60" s="1"/>
  <c r="R303" i="44"/>
  <c r="S303" i="60" s="1"/>
  <c r="S303" i="44"/>
  <c r="T303" i="60" s="1"/>
  <c r="T303" i="44"/>
  <c r="U303" i="60" s="1"/>
  <c r="U303" i="44"/>
  <c r="V303" i="60" s="1"/>
  <c r="V303" i="44"/>
  <c r="W303" i="60" s="1"/>
  <c r="K304" i="44"/>
  <c r="L304" i="60" s="1"/>
  <c r="L304" i="44"/>
  <c r="M304" i="60" s="1"/>
  <c r="M304" i="44"/>
  <c r="N304" i="60" s="1"/>
  <c r="N304" i="44"/>
  <c r="O304" i="60" s="1"/>
  <c r="O304" i="44"/>
  <c r="P304" i="60" s="1"/>
  <c r="P304" i="44"/>
  <c r="Q304" i="60" s="1"/>
  <c r="Q304" i="44"/>
  <c r="R304" i="60" s="1"/>
  <c r="R304" i="44"/>
  <c r="S304" i="60" s="1"/>
  <c r="S304" i="44"/>
  <c r="T304" i="60" s="1"/>
  <c r="T304" i="44"/>
  <c r="U304" i="60" s="1"/>
  <c r="U304" i="44"/>
  <c r="V304" i="60" s="1"/>
  <c r="V304" i="44"/>
  <c r="W304" i="60" s="1"/>
  <c r="K305" i="44"/>
  <c r="L305" i="60" s="1"/>
  <c r="L305" i="44"/>
  <c r="M305" i="60" s="1"/>
  <c r="M305" i="44"/>
  <c r="N305" i="60" s="1"/>
  <c r="N305" i="44"/>
  <c r="O305" i="60" s="1"/>
  <c r="O305" i="44"/>
  <c r="P305" i="60" s="1"/>
  <c r="P305" i="44"/>
  <c r="Q305" i="60" s="1"/>
  <c r="Q305" i="44"/>
  <c r="R305" i="60" s="1"/>
  <c r="R305" i="44"/>
  <c r="S305" i="60" s="1"/>
  <c r="S305" i="44"/>
  <c r="T305" i="60" s="1"/>
  <c r="T305" i="44"/>
  <c r="U305" i="60" s="1"/>
  <c r="U305" i="44"/>
  <c r="V305" i="60" s="1"/>
  <c r="V305" i="44"/>
  <c r="W305" i="60" s="1"/>
  <c r="K306" i="44"/>
  <c r="L306" i="60" s="1"/>
  <c r="L306" i="44"/>
  <c r="M306" i="60" s="1"/>
  <c r="M306" i="44"/>
  <c r="N306" i="60" s="1"/>
  <c r="N306" i="44"/>
  <c r="O306" i="60" s="1"/>
  <c r="O306" i="44"/>
  <c r="P306" i="60" s="1"/>
  <c r="P306" i="44"/>
  <c r="Q306" i="60" s="1"/>
  <c r="Q306" i="44"/>
  <c r="R306" i="60" s="1"/>
  <c r="R306" i="44"/>
  <c r="S306" i="60" s="1"/>
  <c r="S306" i="44"/>
  <c r="T306" i="60" s="1"/>
  <c r="T306" i="44"/>
  <c r="U306" i="60" s="1"/>
  <c r="U306" i="44"/>
  <c r="V306" i="60" s="1"/>
  <c r="V306" i="44"/>
  <c r="W306" i="60" s="1"/>
  <c r="K307" i="44"/>
  <c r="L307" i="60" s="1"/>
  <c r="L307" i="44"/>
  <c r="M307" i="60" s="1"/>
  <c r="M307" i="44"/>
  <c r="N307" i="60" s="1"/>
  <c r="N307" i="44"/>
  <c r="O307" i="60" s="1"/>
  <c r="O307" i="44"/>
  <c r="P307" i="60" s="1"/>
  <c r="P307" i="44"/>
  <c r="Q307" i="60" s="1"/>
  <c r="Q307" i="44"/>
  <c r="R307" i="60" s="1"/>
  <c r="R307" i="44"/>
  <c r="S307" i="60" s="1"/>
  <c r="S307" i="44"/>
  <c r="T307" i="60" s="1"/>
  <c r="T307" i="44"/>
  <c r="U307" i="60" s="1"/>
  <c r="U307" i="44"/>
  <c r="V307" i="60" s="1"/>
  <c r="V307" i="44"/>
  <c r="W307" i="60" s="1"/>
  <c r="K308" i="44"/>
  <c r="L308" i="60" s="1"/>
  <c r="L308" i="44"/>
  <c r="M308" i="60" s="1"/>
  <c r="M308" i="44"/>
  <c r="N308" i="60" s="1"/>
  <c r="N308" i="44"/>
  <c r="O308" i="60" s="1"/>
  <c r="O308" i="44"/>
  <c r="P308" i="60" s="1"/>
  <c r="P308" i="44"/>
  <c r="Q308" i="60" s="1"/>
  <c r="Q308" i="44"/>
  <c r="R308" i="60" s="1"/>
  <c r="R308" i="44"/>
  <c r="S308" i="60" s="1"/>
  <c r="S308" i="44"/>
  <c r="T308" i="60" s="1"/>
  <c r="T308" i="44"/>
  <c r="U308" i="60" s="1"/>
  <c r="U308" i="44"/>
  <c r="V308" i="60" s="1"/>
  <c r="V308" i="44"/>
  <c r="W308" i="60" s="1"/>
  <c r="K309" i="44"/>
  <c r="L309" i="60" s="1"/>
  <c r="L309" i="44"/>
  <c r="M309" i="60" s="1"/>
  <c r="M309" i="44"/>
  <c r="N309" i="60" s="1"/>
  <c r="N309" i="44"/>
  <c r="O309" i="60" s="1"/>
  <c r="O309" i="44"/>
  <c r="P309" i="60" s="1"/>
  <c r="P309" i="44"/>
  <c r="Q309" i="60" s="1"/>
  <c r="Q309" i="44"/>
  <c r="R309" i="60" s="1"/>
  <c r="R309" i="44"/>
  <c r="S309" i="60" s="1"/>
  <c r="S309" i="44"/>
  <c r="T309" i="60" s="1"/>
  <c r="T309" i="44"/>
  <c r="U309" i="60" s="1"/>
  <c r="U309" i="44"/>
  <c r="V309" i="60" s="1"/>
  <c r="V309" i="44"/>
  <c r="W309" i="60" s="1"/>
  <c r="K310" i="44"/>
  <c r="L310" i="60" s="1"/>
  <c r="L310" i="44"/>
  <c r="M310" i="60" s="1"/>
  <c r="M310" i="44"/>
  <c r="N310" i="60" s="1"/>
  <c r="N310" i="44"/>
  <c r="O310" i="60" s="1"/>
  <c r="O310" i="44"/>
  <c r="P310" i="60" s="1"/>
  <c r="P310" i="44"/>
  <c r="Q310" i="60" s="1"/>
  <c r="Q310" i="44"/>
  <c r="R310" i="60" s="1"/>
  <c r="R310" i="44"/>
  <c r="S310" i="60" s="1"/>
  <c r="S310" i="44"/>
  <c r="T310" i="60" s="1"/>
  <c r="T310" i="44"/>
  <c r="U310" i="60" s="1"/>
  <c r="U310" i="44"/>
  <c r="V310" i="60" s="1"/>
  <c r="V310" i="44"/>
  <c r="W310" i="60" s="1"/>
  <c r="K311" i="44"/>
  <c r="L311" i="60" s="1"/>
  <c r="L311" i="44"/>
  <c r="M311" i="60" s="1"/>
  <c r="M311" i="44"/>
  <c r="N311" i="60" s="1"/>
  <c r="N311" i="44"/>
  <c r="O311" i="60" s="1"/>
  <c r="O311" i="44"/>
  <c r="P311" i="60" s="1"/>
  <c r="P311" i="44"/>
  <c r="Q311" i="60" s="1"/>
  <c r="Q311" i="44"/>
  <c r="R311" i="60" s="1"/>
  <c r="R311" i="44"/>
  <c r="S311" i="60" s="1"/>
  <c r="S311" i="44"/>
  <c r="T311" i="60" s="1"/>
  <c r="T311" i="44"/>
  <c r="U311" i="60" s="1"/>
  <c r="U311" i="44"/>
  <c r="V311" i="60" s="1"/>
  <c r="V311" i="44"/>
  <c r="W311" i="60" s="1"/>
  <c r="K312" i="44"/>
  <c r="L312" i="60" s="1"/>
  <c r="L312" i="44"/>
  <c r="M312" i="60" s="1"/>
  <c r="M312" i="44"/>
  <c r="N312" i="60" s="1"/>
  <c r="N312" i="44"/>
  <c r="O312" i="60" s="1"/>
  <c r="O312" i="44"/>
  <c r="P312" i="60" s="1"/>
  <c r="P312" i="44"/>
  <c r="Q312" i="60" s="1"/>
  <c r="Q312" i="44"/>
  <c r="R312" i="60" s="1"/>
  <c r="R312" i="44"/>
  <c r="S312" i="60" s="1"/>
  <c r="S312" i="44"/>
  <c r="T312" i="60" s="1"/>
  <c r="T312" i="44"/>
  <c r="U312" i="60" s="1"/>
  <c r="U312" i="44"/>
  <c r="V312" i="60" s="1"/>
  <c r="V312" i="44"/>
  <c r="W312" i="60" s="1"/>
  <c r="K313" i="44"/>
  <c r="L313" i="60" s="1"/>
  <c r="L313" i="44"/>
  <c r="M313" i="60" s="1"/>
  <c r="M313" i="44"/>
  <c r="N313" i="60" s="1"/>
  <c r="N313" i="44"/>
  <c r="O313" i="60" s="1"/>
  <c r="O313" i="44"/>
  <c r="P313" i="60" s="1"/>
  <c r="P313" i="44"/>
  <c r="Q313" i="60" s="1"/>
  <c r="Q313" i="44"/>
  <c r="R313" i="60" s="1"/>
  <c r="R313" i="44"/>
  <c r="S313" i="60" s="1"/>
  <c r="S313" i="44"/>
  <c r="T313" i="60" s="1"/>
  <c r="T313" i="44"/>
  <c r="U313" i="60" s="1"/>
  <c r="U313" i="44"/>
  <c r="V313" i="60" s="1"/>
  <c r="V313" i="44"/>
  <c r="W313" i="60" s="1"/>
  <c r="K314" i="44"/>
  <c r="L314" i="60" s="1"/>
  <c r="L314" i="44"/>
  <c r="M314" i="60" s="1"/>
  <c r="M314" i="44"/>
  <c r="N314" i="60" s="1"/>
  <c r="N314" i="44"/>
  <c r="O314" i="60" s="1"/>
  <c r="O314" i="44"/>
  <c r="P314" i="60" s="1"/>
  <c r="P314" i="44"/>
  <c r="Q314" i="60" s="1"/>
  <c r="Q314" i="44"/>
  <c r="R314" i="60" s="1"/>
  <c r="R314" i="44"/>
  <c r="S314" i="60" s="1"/>
  <c r="S314" i="44"/>
  <c r="T314" i="60" s="1"/>
  <c r="T314" i="44"/>
  <c r="U314" i="60" s="1"/>
  <c r="U314" i="44"/>
  <c r="V314" i="60" s="1"/>
  <c r="V314" i="44"/>
  <c r="W314" i="60" s="1"/>
  <c r="K315" i="44"/>
  <c r="L315" i="60" s="1"/>
  <c r="L315" i="44"/>
  <c r="M315" i="60" s="1"/>
  <c r="M315" i="44"/>
  <c r="N315" i="60" s="1"/>
  <c r="N315" i="44"/>
  <c r="O315" i="60" s="1"/>
  <c r="O315" i="44"/>
  <c r="P315" i="60" s="1"/>
  <c r="P315" i="44"/>
  <c r="Q315" i="60" s="1"/>
  <c r="Q315" i="44"/>
  <c r="R315" i="60" s="1"/>
  <c r="R315" i="44"/>
  <c r="S315" i="60" s="1"/>
  <c r="S315" i="44"/>
  <c r="T315" i="60" s="1"/>
  <c r="T315" i="44"/>
  <c r="U315" i="60" s="1"/>
  <c r="U315" i="44"/>
  <c r="V315" i="60" s="1"/>
  <c r="V315" i="44"/>
  <c r="W315" i="60" s="1"/>
  <c r="K316" i="44"/>
  <c r="L316" i="60" s="1"/>
  <c r="L316" i="44"/>
  <c r="M316" i="60" s="1"/>
  <c r="M316" i="44"/>
  <c r="N316" i="60" s="1"/>
  <c r="N316" i="44"/>
  <c r="O316" i="60" s="1"/>
  <c r="O316" i="44"/>
  <c r="P316" i="60" s="1"/>
  <c r="P316" i="44"/>
  <c r="Q316" i="60" s="1"/>
  <c r="Q316" i="44"/>
  <c r="R316" i="60" s="1"/>
  <c r="R316" i="44"/>
  <c r="S316" i="60" s="1"/>
  <c r="S316" i="44"/>
  <c r="T316" i="60" s="1"/>
  <c r="T316" i="44"/>
  <c r="U316" i="60" s="1"/>
  <c r="U316" i="44"/>
  <c r="V316" i="60" s="1"/>
  <c r="V316" i="44"/>
  <c r="W316" i="60" s="1"/>
  <c r="K317" i="44"/>
  <c r="L317" i="60" s="1"/>
  <c r="L317" i="44"/>
  <c r="M317" i="60" s="1"/>
  <c r="M317" i="44"/>
  <c r="N317" i="60" s="1"/>
  <c r="N317" i="44"/>
  <c r="O317" i="60" s="1"/>
  <c r="O317" i="44"/>
  <c r="P317" i="60" s="1"/>
  <c r="P317" i="44"/>
  <c r="Q317" i="60" s="1"/>
  <c r="Q317" i="44"/>
  <c r="R317" i="60" s="1"/>
  <c r="R317" i="44"/>
  <c r="S317" i="60" s="1"/>
  <c r="S317" i="44"/>
  <c r="T317" i="60" s="1"/>
  <c r="T317" i="44"/>
  <c r="U317" i="60" s="1"/>
  <c r="U317" i="44"/>
  <c r="V317" i="60" s="1"/>
  <c r="V317" i="44"/>
  <c r="W317" i="60" s="1"/>
  <c r="K319" i="44"/>
  <c r="L319" i="60" s="1"/>
  <c r="L319" i="44"/>
  <c r="M319" i="60" s="1"/>
  <c r="M319" i="44"/>
  <c r="N319" i="60" s="1"/>
  <c r="N319" i="44"/>
  <c r="O319" i="60" s="1"/>
  <c r="O319" i="44"/>
  <c r="P319" i="60" s="1"/>
  <c r="P319" i="44"/>
  <c r="Q319" i="60" s="1"/>
  <c r="Q319" i="44"/>
  <c r="R319" i="60" s="1"/>
  <c r="R319" i="44"/>
  <c r="S319" i="60" s="1"/>
  <c r="S319" i="44"/>
  <c r="T319" i="60" s="1"/>
  <c r="T319" i="44"/>
  <c r="U319" i="60" s="1"/>
  <c r="U319" i="44"/>
  <c r="V319" i="60" s="1"/>
  <c r="V319" i="44"/>
  <c r="W319" i="60" s="1"/>
  <c r="K320" i="44"/>
  <c r="L320" i="60" s="1"/>
  <c r="L320" i="44"/>
  <c r="M320" i="60" s="1"/>
  <c r="M320" i="44"/>
  <c r="N320" i="60" s="1"/>
  <c r="N320" i="44"/>
  <c r="O320" i="60" s="1"/>
  <c r="O320" i="44"/>
  <c r="P320" i="60" s="1"/>
  <c r="P320" i="44"/>
  <c r="Q320" i="60" s="1"/>
  <c r="Q320" i="44"/>
  <c r="R320" i="60" s="1"/>
  <c r="R320" i="44"/>
  <c r="S320" i="60" s="1"/>
  <c r="S320" i="44"/>
  <c r="T320" i="60" s="1"/>
  <c r="T320" i="44"/>
  <c r="U320" i="60" s="1"/>
  <c r="U320" i="44"/>
  <c r="V320" i="60" s="1"/>
  <c r="V320" i="44"/>
  <c r="W320" i="60" s="1"/>
  <c r="K321" i="44"/>
  <c r="L321" i="60" s="1"/>
  <c r="L321" i="44"/>
  <c r="M321" i="60" s="1"/>
  <c r="M321" i="44"/>
  <c r="N321" i="60" s="1"/>
  <c r="N321" i="44"/>
  <c r="O321" i="60" s="1"/>
  <c r="O321" i="44"/>
  <c r="P321" i="60" s="1"/>
  <c r="P321" i="44"/>
  <c r="Q321" i="60" s="1"/>
  <c r="Q321" i="44"/>
  <c r="R321" i="60" s="1"/>
  <c r="R321" i="44"/>
  <c r="S321" i="60" s="1"/>
  <c r="S321" i="44"/>
  <c r="T321" i="60" s="1"/>
  <c r="T321" i="44"/>
  <c r="U321" i="60" s="1"/>
  <c r="U321" i="44"/>
  <c r="V321" i="60" s="1"/>
  <c r="V321" i="44"/>
  <c r="W321" i="60" s="1"/>
  <c r="K322" i="44"/>
  <c r="L322" i="60" s="1"/>
  <c r="L322" i="44"/>
  <c r="M322" i="60" s="1"/>
  <c r="M322" i="44"/>
  <c r="N322" i="60" s="1"/>
  <c r="N322" i="44"/>
  <c r="O322" i="60" s="1"/>
  <c r="O322" i="44"/>
  <c r="P322" i="60" s="1"/>
  <c r="P322" i="44"/>
  <c r="Q322" i="60" s="1"/>
  <c r="Q322" i="44"/>
  <c r="R322" i="60" s="1"/>
  <c r="R322" i="44"/>
  <c r="S322" i="60" s="1"/>
  <c r="S322" i="44"/>
  <c r="T322" i="60" s="1"/>
  <c r="T322" i="44"/>
  <c r="U322" i="60" s="1"/>
  <c r="U322" i="44"/>
  <c r="V322" i="60" s="1"/>
  <c r="V322" i="44"/>
  <c r="W322" i="60" s="1"/>
  <c r="K323" i="44"/>
  <c r="L323" i="60" s="1"/>
  <c r="L323" i="44"/>
  <c r="M323" i="60" s="1"/>
  <c r="M323" i="44"/>
  <c r="N323" i="60" s="1"/>
  <c r="N323" i="44"/>
  <c r="O323" i="60" s="1"/>
  <c r="O323" i="44"/>
  <c r="P323" i="60" s="1"/>
  <c r="P323" i="44"/>
  <c r="Q323" i="60" s="1"/>
  <c r="Q323" i="44"/>
  <c r="R323" i="60" s="1"/>
  <c r="R323" i="44"/>
  <c r="S323" i="60" s="1"/>
  <c r="S323" i="44"/>
  <c r="T323" i="60" s="1"/>
  <c r="T323" i="44"/>
  <c r="U323" i="60" s="1"/>
  <c r="U323" i="44"/>
  <c r="V323" i="60" s="1"/>
  <c r="V323" i="44"/>
  <c r="W323" i="60" s="1"/>
  <c r="K324" i="44"/>
  <c r="L324" i="60" s="1"/>
  <c r="L324" i="44"/>
  <c r="M324" i="60" s="1"/>
  <c r="M324" i="44"/>
  <c r="N324" i="60" s="1"/>
  <c r="N324" i="44"/>
  <c r="O324" i="60" s="1"/>
  <c r="O324" i="44"/>
  <c r="P324" i="60" s="1"/>
  <c r="P324" i="44"/>
  <c r="Q324" i="60" s="1"/>
  <c r="Q324" i="44"/>
  <c r="R324" i="60" s="1"/>
  <c r="R324" i="44"/>
  <c r="S324" i="60" s="1"/>
  <c r="S324" i="44"/>
  <c r="T324" i="60" s="1"/>
  <c r="T324" i="44"/>
  <c r="U324" i="60" s="1"/>
  <c r="U324" i="44"/>
  <c r="V324" i="60" s="1"/>
  <c r="V324" i="44"/>
  <c r="W324" i="60" s="1"/>
  <c r="K325" i="44"/>
  <c r="L325" i="60" s="1"/>
  <c r="L325" i="44"/>
  <c r="M325" i="60" s="1"/>
  <c r="M325" i="44"/>
  <c r="N325" i="60" s="1"/>
  <c r="N325" i="44"/>
  <c r="O325" i="60" s="1"/>
  <c r="O325" i="44"/>
  <c r="P325" i="60" s="1"/>
  <c r="P325" i="44"/>
  <c r="Q325" i="60" s="1"/>
  <c r="Q325" i="44"/>
  <c r="R325" i="60" s="1"/>
  <c r="R325" i="44"/>
  <c r="S325" i="60" s="1"/>
  <c r="S325" i="44"/>
  <c r="T325" i="60" s="1"/>
  <c r="T325" i="44"/>
  <c r="U325" i="60" s="1"/>
  <c r="U325" i="44"/>
  <c r="V325" i="60" s="1"/>
  <c r="V325" i="44"/>
  <c r="W325" i="60" s="1"/>
  <c r="K326" i="44"/>
  <c r="L326" i="60" s="1"/>
  <c r="L326" i="44"/>
  <c r="M326" i="60" s="1"/>
  <c r="M326" i="44"/>
  <c r="N326" i="60" s="1"/>
  <c r="N326" i="44"/>
  <c r="O326" i="60" s="1"/>
  <c r="O326" i="44"/>
  <c r="P326" i="60" s="1"/>
  <c r="P326" i="44"/>
  <c r="Q326" i="60" s="1"/>
  <c r="Q326" i="44"/>
  <c r="R326" i="60" s="1"/>
  <c r="R326" i="44"/>
  <c r="S326" i="60" s="1"/>
  <c r="S326" i="44"/>
  <c r="T326" i="60" s="1"/>
  <c r="T326" i="44"/>
  <c r="U326" i="60" s="1"/>
  <c r="U326" i="44"/>
  <c r="V326" i="60" s="1"/>
  <c r="V326" i="44"/>
  <c r="W326" i="60" s="1"/>
  <c r="K327" i="44"/>
  <c r="L327" i="60" s="1"/>
  <c r="L327" i="44"/>
  <c r="M327" i="60" s="1"/>
  <c r="M327" i="44"/>
  <c r="N327" i="60" s="1"/>
  <c r="N327" i="44"/>
  <c r="O327" i="60" s="1"/>
  <c r="O327" i="44"/>
  <c r="P327" i="60" s="1"/>
  <c r="P327" i="44"/>
  <c r="Q327" i="60" s="1"/>
  <c r="Q327" i="44"/>
  <c r="R327" i="60" s="1"/>
  <c r="R327" i="44"/>
  <c r="S327" i="60" s="1"/>
  <c r="S327" i="44"/>
  <c r="T327" i="60" s="1"/>
  <c r="T327" i="44"/>
  <c r="U327" i="60" s="1"/>
  <c r="U327" i="44"/>
  <c r="V327" i="60" s="1"/>
  <c r="V327" i="44"/>
  <c r="W327" i="60" s="1"/>
  <c r="K328" i="44"/>
  <c r="L328" i="60" s="1"/>
  <c r="L328" i="44"/>
  <c r="M328" i="60" s="1"/>
  <c r="M328" i="44"/>
  <c r="N328" i="60" s="1"/>
  <c r="N328" i="44"/>
  <c r="O328" i="60" s="1"/>
  <c r="O328" i="44"/>
  <c r="P328" i="60" s="1"/>
  <c r="P328" i="44"/>
  <c r="Q328" i="60" s="1"/>
  <c r="Q328" i="44"/>
  <c r="R328" i="60" s="1"/>
  <c r="R328" i="44"/>
  <c r="S328" i="60" s="1"/>
  <c r="S328" i="44"/>
  <c r="T328" i="60" s="1"/>
  <c r="T328" i="44"/>
  <c r="U328" i="60" s="1"/>
  <c r="U328" i="44"/>
  <c r="V328" i="60" s="1"/>
  <c r="V328" i="44"/>
  <c r="W328" i="60" s="1"/>
  <c r="K329" i="44"/>
  <c r="L329" i="60" s="1"/>
  <c r="L329" i="44"/>
  <c r="M329" i="60" s="1"/>
  <c r="M329" i="44"/>
  <c r="N329" i="60" s="1"/>
  <c r="N329" i="44"/>
  <c r="O329" i="60" s="1"/>
  <c r="O329" i="44"/>
  <c r="P329" i="60" s="1"/>
  <c r="P329" i="44"/>
  <c r="Q329" i="60" s="1"/>
  <c r="Q329" i="44"/>
  <c r="R329" i="60" s="1"/>
  <c r="R329" i="44"/>
  <c r="S329" i="60" s="1"/>
  <c r="S329" i="44"/>
  <c r="T329" i="60" s="1"/>
  <c r="T329" i="44"/>
  <c r="U329" i="60" s="1"/>
  <c r="U329" i="44"/>
  <c r="V329" i="60" s="1"/>
  <c r="V329" i="44"/>
  <c r="W329" i="60" s="1"/>
  <c r="K330" i="44"/>
  <c r="L330" i="60" s="1"/>
  <c r="L330" i="44"/>
  <c r="M330" i="60" s="1"/>
  <c r="M330" i="44"/>
  <c r="N330" i="60" s="1"/>
  <c r="N330" i="44"/>
  <c r="O330" i="60" s="1"/>
  <c r="O330" i="44"/>
  <c r="P330" i="60" s="1"/>
  <c r="P330" i="44"/>
  <c r="Q330" i="60" s="1"/>
  <c r="Q330" i="44"/>
  <c r="R330" i="60" s="1"/>
  <c r="R330" i="44"/>
  <c r="S330" i="60" s="1"/>
  <c r="S330" i="44"/>
  <c r="T330" i="60" s="1"/>
  <c r="T330" i="44"/>
  <c r="U330" i="60" s="1"/>
  <c r="U330" i="44"/>
  <c r="V330" i="60" s="1"/>
  <c r="V330" i="44"/>
  <c r="W330" i="60" s="1"/>
  <c r="K331" i="44"/>
  <c r="L331" i="60" s="1"/>
  <c r="L331" i="44"/>
  <c r="M331" i="60" s="1"/>
  <c r="M331" i="44"/>
  <c r="N331" i="60" s="1"/>
  <c r="N331" i="44"/>
  <c r="O331" i="60" s="1"/>
  <c r="O331" i="44"/>
  <c r="P331" i="60" s="1"/>
  <c r="P331" i="44"/>
  <c r="Q331" i="60" s="1"/>
  <c r="Q331" i="44"/>
  <c r="R331" i="60" s="1"/>
  <c r="R331" i="44"/>
  <c r="S331" i="60" s="1"/>
  <c r="S331" i="44"/>
  <c r="T331" i="60" s="1"/>
  <c r="T331" i="44"/>
  <c r="U331" i="60" s="1"/>
  <c r="U331" i="44"/>
  <c r="V331" i="60" s="1"/>
  <c r="V331" i="44"/>
  <c r="W331" i="60" s="1"/>
  <c r="K332" i="44"/>
  <c r="L332" i="60" s="1"/>
  <c r="L332" i="44"/>
  <c r="M332" i="60" s="1"/>
  <c r="M332" i="44"/>
  <c r="N332" i="60" s="1"/>
  <c r="N332" i="44"/>
  <c r="O332" i="60" s="1"/>
  <c r="O332" i="44"/>
  <c r="P332" i="60" s="1"/>
  <c r="P332" i="44"/>
  <c r="Q332" i="60" s="1"/>
  <c r="Q332" i="44"/>
  <c r="R332" i="60" s="1"/>
  <c r="R332" i="44"/>
  <c r="S332" i="60" s="1"/>
  <c r="S332" i="44"/>
  <c r="T332" i="60" s="1"/>
  <c r="T332" i="44"/>
  <c r="U332" i="60" s="1"/>
  <c r="U332" i="44"/>
  <c r="V332" i="60" s="1"/>
  <c r="V332" i="44"/>
  <c r="W332" i="60" s="1"/>
  <c r="K333" i="44"/>
  <c r="L333" i="60" s="1"/>
  <c r="L333" i="44"/>
  <c r="M333" i="60" s="1"/>
  <c r="M333" i="44"/>
  <c r="N333" i="60" s="1"/>
  <c r="N333" i="44"/>
  <c r="O333" i="60" s="1"/>
  <c r="O333" i="44"/>
  <c r="P333" i="60" s="1"/>
  <c r="P333" i="44"/>
  <c r="Q333" i="60" s="1"/>
  <c r="Q333" i="44"/>
  <c r="R333" i="60" s="1"/>
  <c r="R333" i="44"/>
  <c r="S333" i="60" s="1"/>
  <c r="S333" i="44"/>
  <c r="T333" i="60" s="1"/>
  <c r="T333" i="44"/>
  <c r="U333" i="60" s="1"/>
  <c r="U333" i="44"/>
  <c r="V333" i="60" s="1"/>
  <c r="V333" i="44"/>
  <c r="W333" i="60" s="1"/>
  <c r="K334" i="44"/>
  <c r="L334" i="60" s="1"/>
  <c r="L334" i="44"/>
  <c r="M334" i="60" s="1"/>
  <c r="M334" i="44"/>
  <c r="N334" i="60" s="1"/>
  <c r="N334" i="44"/>
  <c r="O334" i="60" s="1"/>
  <c r="O334" i="44"/>
  <c r="P334" i="60" s="1"/>
  <c r="P334" i="44"/>
  <c r="Q334" i="60" s="1"/>
  <c r="Q334" i="44"/>
  <c r="R334" i="60" s="1"/>
  <c r="R334" i="44"/>
  <c r="S334" i="60" s="1"/>
  <c r="S334" i="44"/>
  <c r="T334" i="60" s="1"/>
  <c r="T334" i="44"/>
  <c r="U334" i="60" s="1"/>
  <c r="U334" i="44"/>
  <c r="V334" i="60" s="1"/>
  <c r="V334" i="44"/>
  <c r="W334" i="60" s="1"/>
  <c r="K335" i="44"/>
  <c r="L335" i="60" s="1"/>
  <c r="L335" i="44"/>
  <c r="M335" i="60" s="1"/>
  <c r="M335" i="44"/>
  <c r="N335" i="60" s="1"/>
  <c r="N335" i="44"/>
  <c r="O335" i="60" s="1"/>
  <c r="O335" i="44"/>
  <c r="P335" i="60" s="1"/>
  <c r="P335" i="44"/>
  <c r="Q335" i="60" s="1"/>
  <c r="Q335" i="44"/>
  <c r="R335" i="60" s="1"/>
  <c r="R335" i="44"/>
  <c r="S335" i="60" s="1"/>
  <c r="S335" i="44"/>
  <c r="T335" i="60" s="1"/>
  <c r="T335" i="44"/>
  <c r="U335" i="60" s="1"/>
  <c r="U335" i="44"/>
  <c r="V335" i="60" s="1"/>
  <c r="V335" i="44"/>
  <c r="W335" i="60" s="1"/>
  <c r="K336" i="44"/>
  <c r="L336" i="60" s="1"/>
  <c r="L336" i="44"/>
  <c r="M336" i="60" s="1"/>
  <c r="M336" i="44"/>
  <c r="N336" i="60" s="1"/>
  <c r="N336" i="44"/>
  <c r="O336" i="60" s="1"/>
  <c r="O336" i="44"/>
  <c r="P336" i="60" s="1"/>
  <c r="P336" i="44"/>
  <c r="Q336" i="60" s="1"/>
  <c r="Q336" i="44"/>
  <c r="R336" i="60" s="1"/>
  <c r="R336" i="44"/>
  <c r="S336" i="60" s="1"/>
  <c r="S336" i="44"/>
  <c r="T336" i="60" s="1"/>
  <c r="T336" i="44"/>
  <c r="U336" i="60" s="1"/>
  <c r="U336" i="44"/>
  <c r="V336" i="60" s="1"/>
  <c r="V336" i="44"/>
  <c r="W336" i="60" s="1"/>
  <c r="K337" i="44"/>
  <c r="L337" i="60" s="1"/>
  <c r="L337" i="44"/>
  <c r="M337" i="60" s="1"/>
  <c r="M337" i="44"/>
  <c r="N337" i="60" s="1"/>
  <c r="N337" i="44"/>
  <c r="O337" i="60" s="1"/>
  <c r="O337" i="44"/>
  <c r="P337" i="60" s="1"/>
  <c r="P337" i="44"/>
  <c r="Q337" i="60" s="1"/>
  <c r="Q337" i="44"/>
  <c r="R337" i="60" s="1"/>
  <c r="R337" i="44"/>
  <c r="S337" i="60" s="1"/>
  <c r="S337" i="44"/>
  <c r="T337" i="60" s="1"/>
  <c r="T337" i="44"/>
  <c r="U337" i="60" s="1"/>
  <c r="U337" i="44"/>
  <c r="V337" i="60" s="1"/>
  <c r="V337" i="44"/>
  <c r="W337" i="60" s="1"/>
  <c r="K338" i="44"/>
  <c r="L338" i="60" s="1"/>
  <c r="L338" i="44"/>
  <c r="M338" i="60" s="1"/>
  <c r="M338" i="44"/>
  <c r="N338" i="60" s="1"/>
  <c r="N338" i="44"/>
  <c r="O338" i="60" s="1"/>
  <c r="O338" i="44"/>
  <c r="P338" i="60" s="1"/>
  <c r="P338" i="44"/>
  <c r="Q338" i="60" s="1"/>
  <c r="Q338" i="44"/>
  <c r="R338" i="60" s="1"/>
  <c r="R338" i="44"/>
  <c r="S338" i="60" s="1"/>
  <c r="S338" i="44"/>
  <c r="T338" i="60" s="1"/>
  <c r="T338" i="44"/>
  <c r="U338" i="60" s="1"/>
  <c r="U338" i="44"/>
  <c r="V338" i="60" s="1"/>
  <c r="V338" i="44"/>
  <c r="W338" i="60" s="1"/>
  <c r="K339" i="44"/>
  <c r="L339" i="60" s="1"/>
  <c r="L339" i="44"/>
  <c r="M339" i="60" s="1"/>
  <c r="M339" i="44"/>
  <c r="N339" i="60" s="1"/>
  <c r="N339" i="44"/>
  <c r="O339" i="60" s="1"/>
  <c r="O339" i="44"/>
  <c r="P339" i="60" s="1"/>
  <c r="P339" i="44"/>
  <c r="Q339" i="60" s="1"/>
  <c r="Q339" i="44"/>
  <c r="R339" i="60" s="1"/>
  <c r="R339" i="44"/>
  <c r="S339" i="60" s="1"/>
  <c r="S339" i="44"/>
  <c r="T339" i="60" s="1"/>
  <c r="T339" i="44"/>
  <c r="U339" i="60" s="1"/>
  <c r="U339" i="44"/>
  <c r="V339" i="60" s="1"/>
  <c r="V339" i="44"/>
  <c r="W339" i="60" s="1"/>
  <c r="K340" i="44"/>
  <c r="L340" i="60" s="1"/>
  <c r="L340" i="44"/>
  <c r="M340" i="60" s="1"/>
  <c r="M340" i="44"/>
  <c r="N340" i="60" s="1"/>
  <c r="N340" i="44"/>
  <c r="O340" i="60" s="1"/>
  <c r="O340" i="44"/>
  <c r="P340" i="60" s="1"/>
  <c r="P340" i="44"/>
  <c r="Q340" i="60" s="1"/>
  <c r="Q340" i="44"/>
  <c r="R340" i="60" s="1"/>
  <c r="R340" i="44"/>
  <c r="S340" i="60" s="1"/>
  <c r="S340" i="44"/>
  <c r="T340" i="60" s="1"/>
  <c r="T340" i="44"/>
  <c r="U340" i="60" s="1"/>
  <c r="U340" i="44"/>
  <c r="V340" i="60" s="1"/>
  <c r="V340" i="44"/>
  <c r="W340" i="60" s="1"/>
  <c r="K341" i="44"/>
  <c r="L341" i="60" s="1"/>
  <c r="L341" i="44"/>
  <c r="M341" i="60" s="1"/>
  <c r="M341" i="44"/>
  <c r="N341" i="60" s="1"/>
  <c r="N341" i="44"/>
  <c r="O341" i="60" s="1"/>
  <c r="O341" i="44"/>
  <c r="P341" i="60" s="1"/>
  <c r="P341" i="44"/>
  <c r="Q341" i="60" s="1"/>
  <c r="Q341" i="44"/>
  <c r="R341" i="60" s="1"/>
  <c r="R341" i="44"/>
  <c r="S341" i="60" s="1"/>
  <c r="S341" i="44"/>
  <c r="T341" i="60" s="1"/>
  <c r="T341" i="44"/>
  <c r="U341" i="60" s="1"/>
  <c r="U341" i="44"/>
  <c r="V341" i="60" s="1"/>
  <c r="V341" i="44"/>
  <c r="W341" i="60" s="1"/>
  <c r="K342" i="44"/>
  <c r="L342" i="60" s="1"/>
  <c r="L342" i="44"/>
  <c r="M342" i="60" s="1"/>
  <c r="M342" i="44"/>
  <c r="N342" i="60" s="1"/>
  <c r="N342" i="44"/>
  <c r="O342" i="60" s="1"/>
  <c r="O342" i="44"/>
  <c r="P342" i="60" s="1"/>
  <c r="P342" i="44"/>
  <c r="Q342" i="60" s="1"/>
  <c r="Q342" i="44"/>
  <c r="R342" i="60" s="1"/>
  <c r="R342" i="44"/>
  <c r="S342" i="60" s="1"/>
  <c r="S342" i="44"/>
  <c r="T342" i="60" s="1"/>
  <c r="T342" i="44"/>
  <c r="U342" i="60" s="1"/>
  <c r="U342" i="44"/>
  <c r="V342" i="60" s="1"/>
  <c r="V342" i="44"/>
  <c r="W342" i="60" s="1"/>
  <c r="K343" i="44"/>
  <c r="L343" i="60" s="1"/>
  <c r="L343" i="44"/>
  <c r="M343" i="60" s="1"/>
  <c r="M343" i="44"/>
  <c r="N343" i="60" s="1"/>
  <c r="N343" i="44"/>
  <c r="O343" i="60" s="1"/>
  <c r="O343" i="44"/>
  <c r="P343" i="60" s="1"/>
  <c r="P343" i="44"/>
  <c r="Q343" i="60" s="1"/>
  <c r="Q343" i="44"/>
  <c r="R343" i="60" s="1"/>
  <c r="R343" i="44"/>
  <c r="S343" i="60" s="1"/>
  <c r="S343" i="44"/>
  <c r="T343" i="60" s="1"/>
  <c r="T343" i="44"/>
  <c r="U343" i="60" s="1"/>
  <c r="U343" i="44"/>
  <c r="V343" i="60" s="1"/>
  <c r="V343" i="44"/>
  <c r="W343" i="60" s="1"/>
  <c r="K344" i="44"/>
  <c r="L344" i="60" s="1"/>
  <c r="L344" i="44"/>
  <c r="M344" i="60" s="1"/>
  <c r="M344" i="44"/>
  <c r="N344" i="60" s="1"/>
  <c r="N344" i="44"/>
  <c r="O344" i="60" s="1"/>
  <c r="O344" i="44"/>
  <c r="P344" i="60" s="1"/>
  <c r="P344" i="44"/>
  <c r="Q344" i="60" s="1"/>
  <c r="Q344" i="44"/>
  <c r="R344" i="60" s="1"/>
  <c r="R344" i="44"/>
  <c r="S344" i="60" s="1"/>
  <c r="S344" i="44"/>
  <c r="T344" i="60" s="1"/>
  <c r="T344" i="44"/>
  <c r="U344" i="60" s="1"/>
  <c r="U344" i="44"/>
  <c r="V344" i="60" s="1"/>
  <c r="V344" i="44"/>
  <c r="W344" i="60" s="1"/>
  <c r="K345" i="44"/>
  <c r="L345" i="60" s="1"/>
  <c r="L345" i="44"/>
  <c r="M345" i="60" s="1"/>
  <c r="M345" i="44"/>
  <c r="N345" i="60" s="1"/>
  <c r="N345" i="44"/>
  <c r="O345" i="60" s="1"/>
  <c r="O345" i="44"/>
  <c r="P345" i="60" s="1"/>
  <c r="P345" i="44"/>
  <c r="Q345" i="60" s="1"/>
  <c r="Q345" i="44"/>
  <c r="R345" i="60" s="1"/>
  <c r="R345" i="44"/>
  <c r="S345" i="60" s="1"/>
  <c r="S345" i="44"/>
  <c r="T345" i="60" s="1"/>
  <c r="T345" i="44"/>
  <c r="U345" i="60" s="1"/>
  <c r="U345" i="44"/>
  <c r="V345" i="60" s="1"/>
  <c r="V345" i="44"/>
  <c r="W345" i="60" s="1"/>
  <c r="K346" i="44"/>
  <c r="L346" i="60" s="1"/>
  <c r="L346" i="44"/>
  <c r="M346" i="60" s="1"/>
  <c r="M346" i="44"/>
  <c r="N346" i="60" s="1"/>
  <c r="N346" i="44"/>
  <c r="O346" i="60" s="1"/>
  <c r="O346" i="44"/>
  <c r="P346" i="60" s="1"/>
  <c r="P346" i="44"/>
  <c r="Q346" i="60" s="1"/>
  <c r="Q346" i="44"/>
  <c r="R346" i="60" s="1"/>
  <c r="R346" i="44"/>
  <c r="S346" i="60" s="1"/>
  <c r="S346" i="44"/>
  <c r="T346" i="60" s="1"/>
  <c r="T346" i="44"/>
  <c r="U346" i="60" s="1"/>
  <c r="U346" i="44"/>
  <c r="V346" i="60" s="1"/>
  <c r="V346" i="44"/>
  <c r="W346" i="60" s="1"/>
  <c r="K347" i="44"/>
  <c r="L347" i="60" s="1"/>
  <c r="L347" i="44"/>
  <c r="M347" i="60" s="1"/>
  <c r="M347" i="44"/>
  <c r="N347" i="60" s="1"/>
  <c r="N347" i="44"/>
  <c r="O347" i="60" s="1"/>
  <c r="O347" i="44"/>
  <c r="P347" i="60" s="1"/>
  <c r="P347" i="44"/>
  <c r="Q347" i="60" s="1"/>
  <c r="Q347" i="44"/>
  <c r="R347" i="60" s="1"/>
  <c r="R347" i="44"/>
  <c r="S347" i="60" s="1"/>
  <c r="S347" i="44"/>
  <c r="T347" i="60" s="1"/>
  <c r="T347" i="44"/>
  <c r="U347" i="60" s="1"/>
  <c r="U347" i="44"/>
  <c r="V347" i="60" s="1"/>
  <c r="V347" i="44"/>
  <c r="W347" i="60" s="1"/>
  <c r="K348" i="44"/>
  <c r="L348" i="60" s="1"/>
  <c r="L348" i="44"/>
  <c r="M348" i="60" s="1"/>
  <c r="M348" i="44"/>
  <c r="N348" i="60" s="1"/>
  <c r="N348" i="44"/>
  <c r="O348" i="60" s="1"/>
  <c r="O348" i="44"/>
  <c r="P348" i="60" s="1"/>
  <c r="P348" i="44"/>
  <c r="Q348" i="60" s="1"/>
  <c r="Q348" i="44"/>
  <c r="R348" i="60" s="1"/>
  <c r="R348" i="44"/>
  <c r="S348" i="60" s="1"/>
  <c r="S348" i="44"/>
  <c r="T348" i="60" s="1"/>
  <c r="T348" i="44"/>
  <c r="U348" i="60" s="1"/>
  <c r="U348" i="44"/>
  <c r="V348" i="60" s="1"/>
  <c r="V348" i="44"/>
  <c r="W348" i="60" s="1"/>
  <c r="K349" i="44"/>
  <c r="L349" i="60" s="1"/>
  <c r="L349" i="44"/>
  <c r="M349" i="60" s="1"/>
  <c r="M349" i="44"/>
  <c r="N349" i="60" s="1"/>
  <c r="N349" i="44"/>
  <c r="O349" i="60" s="1"/>
  <c r="O349" i="44"/>
  <c r="P349" i="60" s="1"/>
  <c r="P349" i="44"/>
  <c r="Q349" i="60" s="1"/>
  <c r="Q349" i="44"/>
  <c r="R349" i="60" s="1"/>
  <c r="R349" i="44"/>
  <c r="S349" i="60" s="1"/>
  <c r="S349" i="44"/>
  <c r="T349" i="60" s="1"/>
  <c r="T349" i="44"/>
  <c r="U349" i="60" s="1"/>
  <c r="U349" i="44"/>
  <c r="V349" i="60" s="1"/>
  <c r="V349" i="44"/>
  <c r="W349" i="60" s="1"/>
  <c r="K350" i="44"/>
  <c r="L350" i="60" s="1"/>
  <c r="L350" i="44"/>
  <c r="M350" i="60" s="1"/>
  <c r="M350" i="44"/>
  <c r="N350" i="60" s="1"/>
  <c r="N350" i="44"/>
  <c r="O350" i="60" s="1"/>
  <c r="O350" i="44"/>
  <c r="P350" i="60" s="1"/>
  <c r="P350" i="44"/>
  <c r="Q350" i="60" s="1"/>
  <c r="Q350" i="44"/>
  <c r="R350" i="60" s="1"/>
  <c r="R350" i="44"/>
  <c r="S350" i="60" s="1"/>
  <c r="S350" i="44"/>
  <c r="T350" i="60" s="1"/>
  <c r="T350" i="44"/>
  <c r="U350" i="60" s="1"/>
  <c r="U350" i="44"/>
  <c r="V350" i="60" s="1"/>
  <c r="V350" i="44"/>
  <c r="W350" i="60" s="1"/>
  <c r="K351" i="44"/>
  <c r="L351" i="60" s="1"/>
  <c r="L351" i="44"/>
  <c r="M351" i="60" s="1"/>
  <c r="M351" i="44"/>
  <c r="N351" i="60" s="1"/>
  <c r="N351" i="44"/>
  <c r="O351" i="60" s="1"/>
  <c r="O351" i="44"/>
  <c r="P351" i="60" s="1"/>
  <c r="P351" i="44"/>
  <c r="Q351" i="60" s="1"/>
  <c r="Q351" i="44"/>
  <c r="R351" i="60" s="1"/>
  <c r="R351" i="44"/>
  <c r="S351" i="60" s="1"/>
  <c r="S351" i="44"/>
  <c r="T351" i="60" s="1"/>
  <c r="T351" i="44"/>
  <c r="U351" i="60" s="1"/>
  <c r="U351" i="44"/>
  <c r="V351" i="60" s="1"/>
  <c r="V351" i="44"/>
  <c r="W351" i="60" s="1"/>
  <c r="K352" i="44"/>
  <c r="L352" i="60" s="1"/>
  <c r="L352" i="44"/>
  <c r="M352" i="60" s="1"/>
  <c r="M352" i="44"/>
  <c r="N352" i="60" s="1"/>
  <c r="N352" i="44"/>
  <c r="O352" i="60" s="1"/>
  <c r="O352" i="44"/>
  <c r="P352" i="60" s="1"/>
  <c r="P352" i="44"/>
  <c r="Q352" i="60" s="1"/>
  <c r="Q352" i="44"/>
  <c r="R352" i="60" s="1"/>
  <c r="R352" i="44"/>
  <c r="S352" i="60" s="1"/>
  <c r="S352" i="44"/>
  <c r="T352" i="60" s="1"/>
  <c r="T352" i="44"/>
  <c r="U352" i="60" s="1"/>
  <c r="U352" i="44"/>
  <c r="V352" i="60" s="1"/>
  <c r="V352" i="44"/>
  <c r="W352" i="60" s="1"/>
  <c r="K353" i="44"/>
  <c r="L353" i="60" s="1"/>
  <c r="L353" i="44"/>
  <c r="M353" i="60" s="1"/>
  <c r="M353" i="44"/>
  <c r="N353" i="60" s="1"/>
  <c r="N353" i="44"/>
  <c r="O353" i="60" s="1"/>
  <c r="O353" i="44"/>
  <c r="P353" i="60" s="1"/>
  <c r="P353" i="44"/>
  <c r="Q353" i="60" s="1"/>
  <c r="Q353" i="44"/>
  <c r="R353" i="60" s="1"/>
  <c r="R353" i="44"/>
  <c r="S353" i="60" s="1"/>
  <c r="S353" i="44"/>
  <c r="T353" i="60" s="1"/>
  <c r="T353" i="44"/>
  <c r="U353" i="60" s="1"/>
  <c r="U353" i="44"/>
  <c r="V353" i="60" s="1"/>
  <c r="V353" i="44"/>
  <c r="W353" i="60" s="1"/>
  <c r="K354" i="44"/>
  <c r="L354" i="60" s="1"/>
  <c r="L354" i="44"/>
  <c r="M354" i="60" s="1"/>
  <c r="M354" i="44"/>
  <c r="N354" i="60" s="1"/>
  <c r="N354" i="44"/>
  <c r="O354" i="60" s="1"/>
  <c r="O354" i="44"/>
  <c r="P354" i="60" s="1"/>
  <c r="P354" i="44"/>
  <c r="Q354" i="60" s="1"/>
  <c r="Q354" i="44"/>
  <c r="R354" i="60" s="1"/>
  <c r="R354" i="44"/>
  <c r="S354" i="60" s="1"/>
  <c r="S354" i="44"/>
  <c r="T354" i="60" s="1"/>
  <c r="T354" i="44"/>
  <c r="U354" i="60" s="1"/>
  <c r="U354" i="44"/>
  <c r="V354" i="60" s="1"/>
  <c r="V354" i="44"/>
  <c r="W354" i="60" s="1"/>
  <c r="K355" i="44"/>
  <c r="L355" i="60" s="1"/>
  <c r="L355" i="44"/>
  <c r="M355" i="60" s="1"/>
  <c r="M355" i="44"/>
  <c r="N355" i="60" s="1"/>
  <c r="N355" i="44"/>
  <c r="O355" i="60" s="1"/>
  <c r="O355" i="44"/>
  <c r="P355" i="60" s="1"/>
  <c r="P355" i="44"/>
  <c r="Q355" i="60" s="1"/>
  <c r="Q355" i="44"/>
  <c r="R355" i="60" s="1"/>
  <c r="R355" i="44"/>
  <c r="S355" i="60" s="1"/>
  <c r="S355" i="44"/>
  <c r="T355" i="60" s="1"/>
  <c r="T355" i="44"/>
  <c r="U355" i="60" s="1"/>
  <c r="U355" i="44"/>
  <c r="V355" i="60" s="1"/>
  <c r="V355" i="44"/>
  <c r="W355" i="60" s="1"/>
  <c r="K356" i="44"/>
  <c r="L356" i="60" s="1"/>
  <c r="L356" i="44"/>
  <c r="M356" i="60" s="1"/>
  <c r="M356" i="44"/>
  <c r="N356" i="60" s="1"/>
  <c r="N356" i="44"/>
  <c r="O356" i="60" s="1"/>
  <c r="O356" i="44"/>
  <c r="P356" i="60" s="1"/>
  <c r="P356" i="44"/>
  <c r="Q356" i="60" s="1"/>
  <c r="Q356" i="44"/>
  <c r="R356" i="60" s="1"/>
  <c r="R356" i="44"/>
  <c r="S356" i="60" s="1"/>
  <c r="S356" i="44"/>
  <c r="T356" i="60" s="1"/>
  <c r="T356" i="44"/>
  <c r="U356" i="60" s="1"/>
  <c r="U356" i="44"/>
  <c r="V356" i="60" s="1"/>
  <c r="V356" i="44"/>
  <c r="W356" i="60" s="1"/>
  <c r="K357" i="44"/>
  <c r="L357" i="60" s="1"/>
  <c r="L357" i="44"/>
  <c r="M357" i="60" s="1"/>
  <c r="M357" i="44"/>
  <c r="N357" i="60" s="1"/>
  <c r="N357" i="44"/>
  <c r="O357" i="60" s="1"/>
  <c r="O357" i="44"/>
  <c r="P357" i="60" s="1"/>
  <c r="P357" i="44"/>
  <c r="Q357" i="60" s="1"/>
  <c r="Q357" i="44"/>
  <c r="R357" i="60" s="1"/>
  <c r="R357" i="44"/>
  <c r="S357" i="60" s="1"/>
  <c r="S357" i="44"/>
  <c r="T357" i="60" s="1"/>
  <c r="T357" i="44"/>
  <c r="U357" i="60" s="1"/>
  <c r="U357" i="44"/>
  <c r="V357" i="60" s="1"/>
  <c r="V357" i="44"/>
  <c r="W357" i="60" s="1"/>
  <c r="K358" i="44"/>
  <c r="L358" i="60" s="1"/>
  <c r="L358" i="44"/>
  <c r="M358" i="60" s="1"/>
  <c r="M358" i="44"/>
  <c r="N358" i="60" s="1"/>
  <c r="N358" i="44"/>
  <c r="O358" i="60" s="1"/>
  <c r="O358" i="44"/>
  <c r="P358" i="60" s="1"/>
  <c r="P358" i="44"/>
  <c r="Q358" i="60" s="1"/>
  <c r="Q358" i="44"/>
  <c r="R358" i="60" s="1"/>
  <c r="R358" i="44"/>
  <c r="S358" i="60" s="1"/>
  <c r="S358" i="44"/>
  <c r="T358" i="60" s="1"/>
  <c r="T358" i="44"/>
  <c r="U358" i="60" s="1"/>
  <c r="U358" i="44"/>
  <c r="V358" i="60" s="1"/>
  <c r="V358" i="44"/>
  <c r="W358" i="60" s="1"/>
  <c r="K359" i="44"/>
  <c r="L359" i="60" s="1"/>
  <c r="L359" i="44"/>
  <c r="M359" i="60" s="1"/>
  <c r="M359" i="44"/>
  <c r="N359" i="60" s="1"/>
  <c r="N359" i="44"/>
  <c r="O359" i="60" s="1"/>
  <c r="O359" i="44"/>
  <c r="P359" i="60" s="1"/>
  <c r="P359" i="44"/>
  <c r="Q359" i="60" s="1"/>
  <c r="Q359" i="44"/>
  <c r="R359" i="60" s="1"/>
  <c r="R359" i="44"/>
  <c r="S359" i="60" s="1"/>
  <c r="S359" i="44"/>
  <c r="T359" i="60" s="1"/>
  <c r="T359" i="44"/>
  <c r="U359" i="60" s="1"/>
  <c r="U359" i="44"/>
  <c r="V359" i="60" s="1"/>
  <c r="V359" i="44"/>
  <c r="W359" i="60" s="1"/>
  <c r="K360" i="44"/>
  <c r="L360" i="60" s="1"/>
  <c r="L360" i="44"/>
  <c r="M360" i="60" s="1"/>
  <c r="M360" i="44"/>
  <c r="N360" i="60" s="1"/>
  <c r="N360" i="44"/>
  <c r="O360" i="60" s="1"/>
  <c r="O360" i="44"/>
  <c r="P360" i="60" s="1"/>
  <c r="P360" i="44"/>
  <c r="Q360" i="60" s="1"/>
  <c r="Q360" i="44"/>
  <c r="R360" i="60" s="1"/>
  <c r="R360" i="44"/>
  <c r="S360" i="60" s="1"/>
  <c r="S360" i="44"/>
  <c r="T360" i="60" s="1"/>
  <c r="T360" i="44"/>
  <c r="U360" i="60" s="1"/>
  <c r="U360" i="44"/>
  <c r="V360" i="60" s="1"/>
  <c r="V360" i="44"/>
  <c r="W360" i="60" s="1"/>
  <c r="K361" i="44"/>
  <c r="L361" i="60" s="1"/>
  <c r="L361" i="44"/>
  <c r="M361" i="60" s="1"/>
  <c r="M361" i="44"/>
  <c r="N361" i="60" s="1"/>
  <c r="N361" i="44"/>
  <c r="O361" i="60" s="1"/>
  <c r="O361" i="44"/>
  <c r="P361" i="60" s="1"/>
  <c r="P361" i="44"/>
  <c r="Q361" i="60" s="1"/>
  <c r="Q361" i="44"/>
  <c r="R361" i="60" s="1"/>
  <c r="R361" i="44"/>
  <c r="S361" i="60" s="1"/>
  <c r="S361" i="44"/>
  <c r="T361" i="60" s="1"/>
  <c r="T361" i="44"/>
  <c r="U361" i="60" s="1"/>
  <c r="U361" i="44"/>
  <c r="V361" i="60" s="1"/>
  <c r="V361" i="44"/>
  <c r="W361" i="60" s="1"/>
  <c r="K362" i="44"/>
  <c r="L362" i="60" s="1"/>
  <c r="L362" i="44"/>
  <c r="M362" i="60" s="1"/>
  <c r="M362" i="44"/>
  <c r="N362" i="60" s="1"/>
  <c r="N362" i="44"/>
  <c r="O362" i="60" s="1"/>
  <c r="O362" i="44"/>
  <c r="P362" i="60" s="1"/>
  <c r="P362" i="44"/>
  <c r="Q362" i="60" s="1"/>
  <c r="Q362" i="44"/>
  <c r="R362" i="60" s="1"/>
  <c r="R362" i="44"/>
  <c r="S362" i="60" s="1"/>
  <c r="S362" i="44"/>
  <c r="T362" i="60" s="1"/>
  <c r="T362" i="44"/>
  <c r="U362" i="60" s="1"/>
  <c r="U362" i="44"/>
  <c r="V362" i="60" s="1"/>
  <c r="V362" i="44"/>
  <c r="W362" i="60" s="1"/>
  <c r="K363" i="44"/>
  <c r="L363" i="60" s="1"/>
  <c r="L363" i="44"/>
  <c r="M363" i="60" s="1"/>
  <c r="M363" i="44"/>
  <c r="N363" i="60" s="1"/>
  <c r="N363" i="44"/>
  <c r="O363" i="60" s="1"/>
  <c r="O363" i="44"/>
  <c r="P363" i="60" s="1"/>
  <c r="P363" i="44"/>
  <c r="Q363" i="60" s="1"/>
  <c r="Q363" i="44"/>
  <c r="R363" i="60" s="1"/>
  <c r="R363" i="44"/>
  <c r="S363" i="60" s="1"/>
  <c r="S363" i="44"/>
  <c r="T363" i="60" s="1"/>
  <c r="T363" i="44"/>
  <c r="U363" i="60" s="1"/>
  <c r="U363" i="44"/>
  <c r="V363" i="60" s="1"/>
  <c r="V363" i="44"/>
  <c r="W363" i="60" s="1"/>
  <c r="K364" i="44"/>
  <c r="L364" i="60" s="1"/>
  <c r="L364" i="44"/>
  <c r="M364" i="60" s="1"/>
  <c r="M364" i="44"/>
  <c r="N364" i="60" s="1"/>
  <c r="N364" i="44"/>
  <c r="O364" i="60" s="1"/>
  <c r="O364" i="44"/>
  <c r="P364" i="60" s="1"/>
  <c r="P364" i="44"/>
  <c r="Q364" i="60" s="1"/>
  <c r="Q364" i="44"/>
  <c r="R364" i="60" s="1"/>
  <c r="R364" i="44"/>
  <c r="S364" i="60" s="1"/>
  <c r="S364" i="44"/>
  <c r="T364" i="60" s="1"/>
  <c r="T364" i="44"/>
  <c r="U364" i="60" s="1"/>
  <c r="U364" i="44"/>
  <c r="V364" i="60" s="1"/>
  <c r="V364" i="44"/>
  <c r="W364" i="60" s="1"/>
  <c r="K365" i="44"/>
  <c r="L365" i="60" s="1"/>
  <c r="L365" i="44"/>
  <c r="M365" i="60" s="1"/>
  <c r="M365" i="44"/>
  <c r="N365" i="60" s="1"/>
  <c r="N365" i="44"/>
  <c r="O365" i="60" s="1"/>
  <c r="O365" i="44"/>
  <c r="P365" i="60" s="1"/>
  <c r="P365" i="44"/>
  <c r="Q365" i="60" s="1"/>
  <c r="Q365" i="44"/>
  <c r="R365" i="60" s="1"/>
  <c r="R365" i="44"/>
  <c r="S365" i="60" s="1"/>
  <c r="S365" i="44"/>
  <c r="T365" i="60" s="1"/>
  <c r="T365" i="44"/>
  <c r="U365" i="60" s="1"/>
  <c r="U365" i="44"/>
  <c r="V365" i="60" s="1"/>
  <c r="V365" i="44"/>
  <c r="W365" i="60" s="1"/>
  <c r="K366" i="44"/>
  <c r="L366" i="60" s="1"/>
  <c r="L366" i="44"/>
  <c r="M366" i="60" s="1"/>
  <c r="M366" i="44"/>
  <c r="N366" i="60" s="1"/>
  <c r="N366" i="44"/>
  <c r="O366" i="60" s="1"/>
  <c r="O366" i="44"/>
  <c r="P366" i="60" s="1"/>
  <c r="P366" i="44"/>
  <c r="Q366" i="60" s="1"/>
  <c r="Q366" i="44"/>
  <c r="R366" i="60" s="1"/>
  <c r="R366" i="44"/>
  <c r="S366" i="60" s="1"/>
  <c r="S366" i="44"/>
  <c r="T366" i="60" s="1"/>
  <c r="T366" i="44"/>
  <c r="U366" i="60" s="1"/>
  <c r="U366" i="44"/>
  <c r="V366" i="60" s="1"/>
  <c r="V366" i="44"/>
  <c r="W366" i="60" s="1"/>
  <c r="K367" i="44"/>
  <c r="L367" i="60" s="1"/>
  <c r="L367" i="44"/>
  <c r="M367" i="60" s="1"/>
  <c r="M367" i="44"/>
  <c r="N367" i="60" s="1"/>
  <c r="N367" i="44"/>
  <c r="O367" i="60" s="1"/>
  <c r="O367" i="44"/>
  <c r="P367" i="60" s="1"/>
  <c r="P367" i="44"/>
  <c r="Q367" i="60" s="1"/>
  <c r="Q367" i="44"/>
  <c r="R367" i="60" s="1"/>
  <c r="R367" i="44"/>
  <c r="S367" i="60" s="1"/>
  <c r="S367" i="44"/>
  <c r="T367" i="60" s="1"/>
  <c r="T367" i="44"/>
  <c r="U367" i="60" s="1"/>
  <c r="U367" i="44"/>
  <c r="V367" i="60" s="1"/>
  <c r="V367" i="44"/>
  <c r="W367" i="60" s="1"/>
  <c r="K368" i="44"/>
  <c r="L368" i="60" s="1"/>
  <c r="L368" i="44"/>
  <c r="M368" i="60" s="1"/>
  <c r="M368" i="44"/>
  <c r="N368" i="60" s="1"/>
  <c r="N368" i="44"/>
  <c r="O368" i="60" s="1"/>
  <c r="O368" i="44"/>
  <c r="P368" i="60" s="1"/>
  <c r="P368" i="44"/>
  <c r="Q368" i="60" s="1"/>
  <c r="Q368" i="44"/>
  <c r="R368" i="60" s="1"/>
  <c r="R368" i="44"/>
  <c r="S368" i="60" s="1"/>
  <c r="S368" i="44"/>
  <c r="T368" i="60" s="1"/>
  <c r="T368" i="44"/>
  <c r="U368" i="60" s="1"/>
  <c r="U368" i="44"/>
  <c r="V368" i="60" s="1"/>
  <c r="V368" i="44"/>
  <c r="W368" i="60" s="1"/>
  <c r="K369" i="44"/>
  <c r="L369" i="60" s="1"/>
  <c r="L369" i="44"/>
  <c r="M369" i="60" s="1"/>
  <c r="M369" i="44"/>
  <c r="N369" i="60" s="1"/>
  <c r="N369" i="44"/>
  <c r="O369" i="60" s="1"/>
  <c r="O369" i="44"/>
  <c r="P369" i="60" s="1"/>
  <c r="P369" i="44"/>
  <c r="Q369" i="60" s="1"/>
  <c r="Q369" i="44"/>
  <c r="R369" i="60" s="1"/>
  <c r="R369" i="44"/>
  <c r="S369" i="60" s="1"/>
  <c r="S369" i="44"/>
  <c r="T369" i="60" s="1"/>
  <c r="T369" i="44"/>
  <c r="U369" i="60" s="1"/>
  <c r="U369" i="44"/>
  <c r="V369" i="60" s="1"/>
  <c r="V369" i="44"/>
  <c r="W369" i="60" s="1"/>
  <c r="K370" i="44"/>
  <c r="L370" i="60" s="1"/>
  <c r="L370" i="44"/>
  <c r="M370" i="60" s="1"/>
  <c r="M370" i="44"/>
  <c r="N370" i="60" s="1"/>
  <c r="N370" i="44"/>
  <c r="O370" i="60" s="1"/>
  <c r="O370" i="44"/>
  <c r="P370" i="60" s="1"/>
  <c r="P370" i="44"/>
  <c r="Q370" i="60" s="1"/>
  <c r="Q370" i="44"/>
  <c r="R370" i="60" s="1"/>
  <c r="R370" i="44"/>
  <c r="S370" i="60" s="1"/>
  <c r="S370" i="44"/>
  <c r="T370" i="60" s="1"/>
  <c r="T370" i="44"/>
  <c r="U370" i="60" s="1"/>
  <c r="U370" i="44"/>
  <c r="V370" i="60" s="1"/>
  <c r="V370" i="44"/>
  <c r="W370" i="60" s="1"/>
  <c r="K371" i="44"/>
  <c r="L371" i="60" s="1"/>
  <c r="L371" i="44"/>
  <c r="M371" i="60" s="1"/>
  <c r="M371" i="44"/>
  <c r="N371" i="60" s="1"/>
  <c r="N371" i="44"/>
  <c r="O371" i="60" s="1"/>
  <c r="O371" i="44"/>
  <c r="P371" i="60" s="1"/>
  <c r="P371" i="44"/>
  <c r="Q371" i="60" s="1"/>
  <c r="Q371" i="44"/>
  <c r="R371" i="60" s="1"/>
  <c r="R371" i="44"/>
  <c r="S371" i="60" s="1"/>
  <c r="S371" i="44"/>
  <c r="T371" i="60" s="1"/>
  <c r="T371" i="44"/>
  <c r="U371" i="60" s="1"/>
  <c r="U371" i="44"/>
  <c r="V371" i="60" s="1"/>
  <c r="V371" i="44"/>
  <c r="W371" i="60" s="1"/>
  <c r="K372" i="44"/>
  <c r="L372" i="60" s="1"/>
  <c r="L372" i="44"/>
  <c r="M372" i="60" s="1"/>
  <c r="M372" i="44"/>
  <c r="N372" i="60" s="1"/>
  <c r="N372" i="44"/>
  <c r="O372" i="60" s="1"/>
  <c r="O372" i="44"/>
  <c r="P372" i="60" s="1"/>
  <c r="P372" i="44"/>
  <c r="Q372" i="60" s="1"/>
  <c r="Q372" i="44"/>
  <c r="R372" i="60" s="1"/>
  <c r="R372" i="44"/>
  <c r="S372" i="60" s="1"/>
  <c r="S372" i="44"/>
  <c r="T372" i="60" s="1"/>
  <c r="T372" i="44"/>
  <c r="U372" i="60" s="1"/>
  <c r="U372" i="44"/>
  <c r="V372" i="60" s="1"/>
  <c r="V372" i="44"/>
  <c r="W372" i="60" s="1"/>
  <c r="K373" i="44"/>
  <c r="L373" i="60" s="1"/>
  <c r="L373" i="44"/>
  <c r="M373" i="60" s="1"/>
  <c r="M373" i="44"/>
  <c r="N373" i="60" s="1"/>
  <c r="N373" i="44"/>
  <c r="O373" i="60" s="1"/>
  <c r="O373" i="44"/>
  <c r="P373" i="60" s="1"/>
  <c r="P373" i="44"/>
  <c r="Q373" i="60" s="1"/>
  <c r="Q373" i="44"/>
  <c r="R373" i="60" s="1"/>
  <c r="R373" i="44"/>
  <c r="S373" i="60" s="1"/>
  <c r="S373" i="44"/>
  <c r="T373" i="60" s="1"/>
  <c r="T373" i="44"/>
  <c r="U373" i="60" s="1"/>
  <c r="U373" i="44"/>
  <c r="V373" i="60" s="1"/>
  <c r="V373" i="44"/>
  <c r="W373" i="60" s="1"/>
  <c r="K374" i="44"/>
  <c r="L374" i="60" s="1"/>
  <c r="L374" i="44"/>
  <c r="M374" i="60" s="1"/>
  <c r="M374" i="44"/>
  <c r="N374" i="60" s="1"/>
  <c r="N374" i="44"/>
  <c r="O374" i="60" s="1"/>
  <c r="O374" i="44"/>
  <c r="P374" i="60" s="1"/>
  <c r="P374" i="44"/>
  <c r="Q374" i="60" s="1"/>
  <c r="Q374" i="44"/>
  <c r="R374" i="60" s="1"/>
  <c r="R374" i="44"/>
  <c r="S374" i="60" s="1"/>
  <c r="S374" i="44"/>
  <c r="T374" i="60" s="1"/>
  <c r="T374" i="44"/>
  <c r="U374" i="60" s="1"/>
  <c r="U374" i="44"/>
  <c r="V374" i="60" s="1"/>
  <c r="V374" i="44"/>
  <c r="W374" i="60" s="1"/>
  <c r="K375" i="44"/>
  <c r="L375" i="60" s="1"/>
  <c r="L375" i="44"/>
  <c r="M375" i="60" s="1"/>
  <c r="M375" i="44"/>
  <c r="N375" i="60" s="1"/>
  <c r="N375" i="44"/>
  <c r="O375" i="60" s="1"/>
  <c r="O375" i="44"/>
  <c r="P375" i="60" s="1"/>
  <c r="P375" i="44"/>
  <c r="Q375" i="60" s="1"/>
  <c r="Q375" i="44"/>
  <c r="R375" i="60" s="1"/>
  <c r="R375" i="44"/>
  <c r="S375" i="60" s="1"/>
  <c r="S375" i="44"/>
  <c r="T375" i="60" s="1"/>
  <c r="T375" i="44"/>
  <c r="U375" i="60" s="1"/>
  <c r="U375" i="44"/>
  <c r="V375" i="60" s="1"/>
  <c r="V375" i="44"/>
  <c r="W375" i="60" s="1"/>
  <c r="K376" i="44"/>
  <c r="L376" i="60" s="1"/>
  <c r="L376" i="44"/>
  <c r="M376" i="60" s="1"/>
  <c r="M376" i="44"/>
  <c r="N376" i="60" s="1"/>
  <c r="N376" i="44"/>
  <c r="O376" i="60" s="1"/>
  <c r="O376" i="44"/>
  <c r="P376" i="60" s="1"/>
  <c r="P376" i="44"/>
  <c r="Q376" i="60" s="1"/>
  <c r="Q376" i="44"/>
  <c r="R376" i="60" s="1"/>
  <c r="R376" i="44"/>
  <c r="S376" i="60" s="1"/>
  <c r="S376" i="44"/>
  <c r="T376" i="60" s="1"/>
  <c r="T376" i="44"/>
  <c r="U376" i="60" s="1"/>
  <c r="U376" i="44"/>
  <c r="V376" i="60" s="1"/>
  <c r="V376" i="44"/>
  <c r="W376" i="60" s="1"/>
  <c r="K377" i="44"/>
  <c r="L377" i="60" s="1"/>
  <c r="L377" i="44"/>
  <c r="M377" i="60" s="1"/>
  <c r="M377" i="44"/>
  <c r="N377" i="60" s="1"/>
  <c r="N377" i="44"/>
  <c r="O377" i="60" s="1"/>
  <c r="O377" i="44"/>
  <c r="P377" i="60" s="1"/>
  <c r="P377" i="44"/>
  <c r="Q377" i="60" s="1"/>
  <c r="Q377" i="44"/>
  <c r="R377" i="60" s="1"/>
  <c r="R377" i="44"/>
  <c r="S377" i="60" s="1"/>
  <c r="S377" i="44"/>
  <c r="T377" i="60" s="1"/>
  <c r="T377" i="44"/>
  <c r="U377" i="60" s="1"/>
  <c r="U377" i="44"/>
  <c r="V377" i="60" s="1"/>
  <c r="V377" i="44"/>
  <c r="W377" i="60" s="1"/>
  <c r="K378" i="44"/>
  <c r="L378" i="60" s="1"/>
  <c r="L378" i="44"/>
  <c r="M378" i="60" s="1"/>
  <c r="M378" i="44"/>
  <c r="N378" i="60" s="1"/>
  <c r="N378" i="44"/>
  <c r="O378" i="60" s="1"/>
  <c r="O378" i="44"/>
  <c r="P378" i="60" s="1"/>
  <c r="P378" i="44"/>
  <c r="Q378" i="60" s="1"/>
  <c r="Q378" i="44"/>
  <c r="R378" i="60" s="1"/>
  <c r="R378" i="44"/>
  <c r="S378" i="60" s="1"/>
  <c r="S378" i="44"/>
  <c r="T378" i="60" s="1"/>
  <c r="T378" i="44"/>
  <c r="U378" i="60" s="1"/>
  <c r="U378" i="44"/>
  <c r="V378" i="60" s="1"/>
  <c r="V378" i="44"/>
  <c r="W378" i="60" s="1"/>
  <c r="K379" i="44"/>
  <c r="L379" i="60" s="1"/>
  <c r="L379" i="44"/>
  <c r="M379" i="60" s="1"/>
  <c r="M379" i="44"/>
  <c r="N379" i="60" s="1"/>
  <c r="N379" i="44"/>
  <c r="O379" i="60" s="1"/>
  <c r="O379" i="44"/>
  <c r="P379" i="60" s="1"/>
  <c r="P379" i="44"/>
  <c r="Q379" i="60" s="1"/>
  <c r="Q379" i="44"/>
  <c r="R379" i="60" s="1"/>
  <c r="R379" i="44"/>
  <c r="S379" i="60" s="1"/>
  <c r="S379" i="44"/>
  <c r="T379" i="60" s="1"/>
  <c r="T379" i="44"/>
  <c r="U379" i="60" s="1"/>
  <c r="U379" i="44"/>
  <c r="V379" i="60" s="1"/>
  <c r="V379" i="44"/>
  <c r="W379" i="60" s="1"/>
  <c r="K380" i="44"/>
  <c r="L380" i="60" s="1"/>
  <c r="L380" i="44"/>
  <c r="M380" i="60" s="1"/>
  <c r="M380" i="44"/>
  <c r="N380" i="60" s="1"/>
  <c r="N380" i="44"/>
  <c r="O380" i="60" s="1"/>
  <c r="O380" i="44"/>
  <c r="P380" i="60" s="1"/>
  <c r="P380" i="44"/>
  <c r="Q380" i="60" s="1"/>
  <c r="Q380" i="44"/>
  <c r="R380" i="60" s="1"/>
  <c r="R380" i="44"/>
  <c r="S380" i="60" s="1"/>
  <c r="S380" i="44"/>
  <c r="T380" i="60" s="1"/>
  <c r="T380" i="44"/>
  <c r="U380" i="60" s="1"/>
  <c r="U380" i="44"/>
  <c r="V380" i="60" s="1"/>
  <c r="V380" i="44"/>
  <c r="W380" i="60" s="1"/>
  <c r="K381" i="44"/>
  <c r="L381" i="60" s="1"/>
  <c r="L381" i="44"/>
  <c r="M381" i="60" s="1"/>
  <c r="M381" i="44"/>
  <c r="N381" i="60" s="1"/>
  <c r="N381" i="44"/>
  <c r="O381" i="60" s="1"/>
  <c r="O381" i="44"/>
  <c r="P381" i="60" s="1"/>
  <c r="P381" i="44"/>
  <c r="Q381" i="60" s="1"/>
  <c r="Q381" i="44"/>
  <c r="R381" i="60" s="1"/>
  <c r="R381" i="44"/>
  <c r="S381" i="60" s="1"/>
  <c r="S381" i="44"/>
  <c r="T381" i="60" s="1"/>
  <c r="T381" i="44"/>
  <c r="U381" i="60" s="1"/>
  <c r="U381" i="44"/>
  <c r="V381" i="60" s="1"/>
  <c r="V381" i="44"/>
  <c r="W381" i="60" s="1"/>
  <c r="K382" i="44"/>
  <c r="L382" i="60" s="1"/>
  <c r="L382" i="44"/>
  <c r="M382" i="60" s="1"/>
  <c r="M382" i="44"/>
  <c r="N382" i="60" s="1"/>
  <c r="N382" i="44"/>
  <c r="O382" i="60" s="1"/>
  <c r="O382" i="44"/>
  <c r="P382" i="60" s="1"/>
  <c r="P382" i="44"/>
  <c r="Q382" i="60" s="1"/>
  <c r="Q382" i="44"/>
  <c r="R382" i="60" s="1"/>
  <c r="R382" i="44"/>
  <c r="S382" i="60" s="1"/>
  <c r="S382" i="44"/>
  <c r="T382" i="60" s="1"/>
  <c r="T382" i="44"/>
  <c r="U382" i="60" s="1"/>
  <c r="U382" i="44"/>
  <c r="V382" i="60" s="1"/>
  <c r="V382" i="44"/>
  <c r="W382" i="60" s="1"/>
  <c r="K383" i="44"/>
  <c r="L383" i="60" s="1"/>
  <c r="L383" i="44"/>
  <c r="M383" i="60" s="1"/>
  <c r="M383" i="44"/>
  <c r="N383" i="60" s="1"/>
  <c r="N383" i="44"/>
  <c r="O383" i="60" s="1"/>
  <c r="O383" i="44"/>
  <c r="P383" i="60" s="1"/>
  <c r="P383" i="44"/>
  <c r="Q383" i="60" s="1"/>
  <c r="Q383" i="44"/>
  <c r="R383" i="60" s="1"/>
  <c r="R383" i="44"/>
  <c r="S383" i="60" s="1"/>
  <c r="S383" i="44"/>
  <c r="T383" i="60" s="1"/>
  <c r="T383" i="44"/>
  <c r="U383" i="60" s="1"/>
  <c r="U383" i="44"/>
  <c r="V383" i="60" s="1"/>
  <c r="V383" i="44"/>
  <c r="W383" i="60" s="1"/>
  <c r="K384" i="44"/>
  <c r="L384" i="60" s="1"/>
  <c r="L384" i="44"/>
  <c r="M384" i="60" s="1"/>
  <c r="M384" i="44"/>
  <c r="N384" i="60" s="1"/>
  <c r="N384" i="44"/>
  <c r="O384" i="60" s="1"/>
  <c r="O384" i="44"/>
  <c r="P384" i="60" s="1"/>
  <c r="P384" i="44"/>
  <c r="Q384" i="60" s="1"/>
  <c r="Q384" i="44"/>
  <c r="R384" i="60" s="1"/>
  <c r="R384" i="44"/>
  <c r="S384" i="60" s="1"/>
  <c r="S384" i="44"/>
  <c r="T384" i="60" s="1"/>
  <c r="T384" i="44"/>
  <c r="U384" i="60" s="1"/>
  <c r="U384" i="44"/>
  <c r="V384" i="60" s="1"/>
  <c r="V384" i="44"/>
  <c r="W384" i="60" s="1"/>
  <c r="K385" i="44"/>
  <c r="L385" i="60" s="1"/>
  <c r="L385" i="44"/>
  <c r="M385" i="60" s="1"/>
  <c r="M385" i="44"/>
  <c r="N385" i="60" s="1"/>
  <c r="N385" i="44"/>
  <c r="O385" i="60" s="1"/>
  <c r="O385" i="44"/>
  <c r="P385" i="60" s="1"/>
  <c r="P385" i="44"/>
  <c r="Q385" i="60" s="1"/>
  <c r="Q385" i="44"/>
  <c r="R385" i="60" s="1"/>
  <c r="R385" i="44"/>
  <c r="S385" i="60" s="1"/>
  <c r="S385" i="44"/>
  <c r="T385" i="60" s="1"/>
  <c r="T385" i="44"/>
  <c r="U385" i="60" s="1"/>
  <c r="U385" i="44"/>
  <c r="V385" i="60" s="1"/>
  <c r="V385" i="44"/>
  <c r="W385" i="60" s="1"/>
  <c r="K386" i="44"/>
  <c r="L386" i="60" s="1"/>
  <c r="L386" i="44"/>
  <c r="M386" i="60" s="1"/>
  <c r="M386" i="44"/>
  <c r="N386" i="60" s="1"/>
  <c r="N386" i="44"/>
  <c r="O386" i="60" s="1"/>
  <c r="O386" i="44"/>
  <c r="P386" i="60" s="1"/>
  <c r="P386" i="44"/>
  <c r="Q386" i="60" s="1"/>
  <c r="Q386" i="44"/>
  <c r="R386" i="60" s="1"/>
  <c r="R386" i="44"/>
  <c r="S386" i="60" s="1"/>
  <c r="S386" i="44"/>
  <c r="T386" i="60" s="1"/>
  <c r="T386" i="44"/>
  <c r="U386" i="60" s="1"/>
  <c r="U386" i="44"/>
  <c r="V386" i="60" s="1"/>
  <c r="V386" i="44"/>
  <c r="W386" i="60" s="1"/>
  <c r="K387" i="44"/>
  <c r="L387" i="60" s="1"/>
  <c r="L387" i="44"/>
  <c r="M387" i="60" s="1"/>
  <c r="M387" i="44"/>
  <c r="N387" i="60" s="1"/>
  <c r="N387" i="44"/>
  <c r="O387" i="60" s="1"/>
  <c r="O387" i="44"/>
  <c r="P387" i="60" s="1"/>
  <c r="P387" i="44"/>
  <c r="Q387" i="60" s="1"/>
  <c r="Q387" i="44"/>
  <c r="R387" i="60" s="1"/>
  <c r="R387" i="44"/>
  <c r="S387" i="60" s="1"/>
  <c r="S387" i="44"/>
  <c r="T387" i="60" s="1"/>
  <c r="T387" i="44"/>
  <c r="U387" i="60" s="1"/>
  <c r="U387" i="44"/>
  <c r="V387" i="60" s="1"/>
  <c r="V387" i="44"/>
  <c r="W387" i="60" s="1"/>
  <c r="K388" i="44"/>
  <c r="L388" i="60" s="1"/>
  <c r="L388" i="44"/>
  <c r="M388" i="60" s="1"/>
  <c r="M388" i="44"/>
  <c r="N388" i="60" s="1"/>
  <c r="N388" i="44"/>
  <c r="O388" i="60" s="1"/>
  <c r="O388" i="44"/>
  <c r="P388" i="60" s="1"/>
  <c r="P388" i="44"/>
  <c r="Q388" i="60" s="1"/>
  <c r="Q388" i="44"/>
  <c r="R388" i="60" s="1"/>
  <c r="R388" i="44"/>
  <c r="S388" i="60" s="1"/>
  <c r="S388" i="44"/>
  <c r="T388" i="60" s="1"/>
  <c r="T388" i="44"/>
  <c r="U388" i="60" s="1"/>
  <c r="U388" i="44"/>
  <c r="V388" i="60" s="1"/>
  <c r="V388" i="44"/>
  <c r="W388" i="60" s="1"/>
  <c r="K389" i="44"/>
  <c r="L389" i="60" s="1"/>
  <c r="L389" i="44"/>
  <c r="M389" i="60" s="1"/>
  <c r="M389" i="44"/>
  <c r="N389" i="60" s="1"/>
  <c r="N389" i="44"/>
  <c r="O389" i="60" s="1"/>
  <c r="O389" i="44"/>
  <c r="P389" i="60" s="1"/>
  <c r="P389" i="44"/>
  <c r="Q389" i="60" s="1"/>
  <c r="Q389" i="44"/>
  <c r="R389" i="60" s="1"/>
  <c r="R389" i="44"/>
  <c r="S389" i="60" s="1"/>
  <c r="S389" i="44"/>
  <c r="T389" i="60" s="1"/>
  <c r="T389" i="44"/>
  <c r="U389" i="60" s="1"/>
  <c r="U389" i="44"/>
  <c r="V389" i="60" s="1"/>
  <c r="V389" i="44"/>
  <c r="W389" i="60" s="1"/>
  <c r="K390" i="44"/>
  <c r="L390" i="60" s="1"/>
  <c r="L390" i="44"/>
  <c r="M390" i="60" s="1"/>
  <c r="M390" i="44"/>
  <c r="N390" i="60" s="1"/>
  <c r="N390" i="44"/>
  <c r="O390" i="60" s="1"/>
  <c r="O390" i="44"/>
  <c r="P390" i="60" s="1"/>
  <c r="P390" i="44"/>
  <c r="Q390" i="60" s="1"/>
  <c r="Q390" i="44"/>
  <c r="R390" i="60" s="1"/>
  <c r="R390" i="44"/>
  <c r="S390" i="60" s="1"/>
  <c r="S390" i="44"/>
  <c r="T390" i="60" s="1"/>
  <c r="T390" i="44"/>
  <c r="U390" i="60" s="1"/>
  <c r="U390" i="44"/>
  <c r="V390" i="60" s="1"/>
  <c r="V390" i="44"/>
  <c r="W390" i="60" s="1"/>
  <c r="K391" i="44"/>
  <c r="L391" i="60" s="1"/>
  <c r="L391" i="44"/>
  <c r="M391" i="60" s="1"/>
  <c r="M391" i="44"/>
  <c r="N391" i="60" s="1"/>
  <c r="N391" i="44"/>
  <c r="O391" i="60" s="1"/>
  <c r="O391" i="44"/>
  <c r="P391" i="60" s="1"/>
  <c r="P391" i="44"/>
  <c r="Q391" i="60" s="1"/>
  <c r="Q391" i="44"/>
  <c r="R391" i="60" s="1"/>
  <c r="R391" i="44"/>
  <c r="S391" i="60" s="1"/>
  <c r="S391" i="44"/>
  <c r="T391" i="60" s="1"/>
  <c r="T391" i="44"/>
  <c r="U391" i="60" s="1"/>
  <c r="U391" i="44"/>
  <c r="V391" i="60" s="1"/>
  <c r="V391" i="44"/>
  <c r="W391" i="60" s="1"/>
  <c r="K392" i="44"/>
  <c r="L392" i="60" s="1"/>
  <c r="L392" i="44"/>
  <c r="M392" i="60" s="1"/>
  <c r="M392" i="44"/>
  <c r="N392" i="60" s="1"/>
  <c r="N392" i="44"/>
  <c r="O392" i="60" s="1"/>
  <c r="O392" i="44"/>
  <c r="P392" i="60" s="1"/>
  <c r="P392" i="44"/>
  <c r="Q392" i="60" s="1"/>
  <c r="Q392" i="44"/>
  <c r="R392" i="60" s="1"/>
  <c r="R392" i="44"/>
  <c r="S392" i="60" s="1"/>
  <c r="S392" i="44"/>
  <c r="T392" i="60" s="1"/>
  <c r="T392" i="44"/>
  <c r="U392" i="60" s="1"/>
  <c r="U392" i="44"/>
  <c r="V392" i="60" s="1"/>
  <c r="V392" i="44"/>
  <c r="W392" i="60" s="1"/>
  <c r="K422" i="44"/>
  <c r="L422" i="60" s="1"/>
  <c r="L422" i="44"/>
  <c r="M422" i="60" s="1"/>
  <c r="M422" i="44"/>
  <c r="N422" i="60" s="1"/>
  <c r="N422" i="44"/>
  <c r="O422" i="60" s="1"/>
  <c r="O422" i="44"/>
  <c r="P422" i="60" s="1"/>
  <c r="P422" i="44"/>
  <c r="Q422" i="60" s="1"/>
  <c r="Q422" i="44"/>
  <c r="R422" i="60" s="1"/>
  <c r="R422" i="44"/>
  <c r="S422" i="60" s="1"/>
  <c r="S422" i="44"/>
  <c r="T422" i="60" s="1"/>
  <c r="T422" i="44"/>
  <c r="U422" i="60" s="1"/>
  <c r="U422" i="44"/>
  <c r="V422" i="60" s="1"/>
  <c r="V422" i="44"/>
  <c r="W422" i="60" s="1"/>
  <c r="K423" i="44"/>
  <c r="L423" i="60" s="1"/>
  <c r="L423" i="44"/>
  <c r="M423" i="60" s="1"/>
  <c r="M423" i="44"/>
  <c r="N423" i="60" s="1"/>
  <c r="N423" i="44"/>
  <c r="O423" i="60" s="1"/>
  <c r="O423" i="44"/>
  <c r="P423" i="60" s="1"/>
  <c r="P423" i="44"/>
  <c r="Q423" i="60" s="1"/>
  <c r="Q423" i="44"/>
  <c r="R423" i="60" s="1"/>
  <c r="R423" i="44"/>
  <c r="S423" i="60" s="1"/>
  <c r="S423" i="44"/>
  <c r="T423" i="60" s="1"/>
  <c r="T423" i="44"/>
  <c r="U423" i="60" s="1"/>
  <c r="U423" i="44"/>
  <c r="V423" i="60" s="1"/>
  <c r="V423" i="44"/>
  <c r="W423" i="60" s="1"/>
  <c r="K424" i="44"/>
  <c r="L424" i="60" s="1"/>
  <c r="L424" i="44"/>
  <c r="M424" i="60" s="1"/>
  <c r="M424" i="44"/>
  <c r="N424" i="60" s="1"/>
  <c r="N424" i="44"/>
  <c r="O424" i="60" s="1"/>
  <c r="O424" i="44"/>
  <c r="P424" i="60" s="1"/>
  <c r="P424" i="44"/>
  <c r="Q424" i="60" s="1"/>
  <c r="Q424" i="44"/>
  <c r="R424" i="60" s="1"/>
  <c r="R424" i="44"/>
  <c r="S424" i="60" s="1"/>
  <c r="S424" i="44"/>
  <c r="T424" i="60" s="1"/>
  <c r="T424" i="44"/>
  <c r="U424" i="60" s="1"/>
  <c r="U424" i="44"/>
  <c r="V424" i="60" s="1"/>
  <c r="V424" i="44"/>
  <c r="W424" i="60" s="1"/>
  <c r="K425" i="44"/>
  <c r="L425" i="60" s="1"/>
  <c r="L425" i="44"/>
  <c r="M425" i="60" s="1"/>
  <c r="M425" i="44"/>
  <c r="N425" i="60" s="1"/>
  <c r="N425" i="44"/>
  <c r="O425" i="60" s="1"/>
  <c r="O425" i="44"/>
  <c r="P425" i="60" s="1"/>
  <c r="P425" i="44"/>
  <c r="Q425" i="60" s="1"/>
  <c r="Q425" i="44"/>
  <c r="R425" i="60" s="1"/>
  <c r="R425" i="44"/>
  <c r="S425" i="60" s="1"/>
  <c r="S425" i="44"/>
  <c r="T425" i="60" s="1"/>
  <c r="T425" i="44"/>
  <c r="U425" i="60" s="1"/>
  <c r="U425" i="44"/>
  <c r="V425" i="60" s="1"/>
  <c r="V425" i="44"/>
  <c r="W425" i="60" s="1"/>
  <c r="K426" i="44"/>
  <c r="L426" i="60" s="1"/>
  <c r="L426" i="44"/>
  <c r="M426" i="60" s="1"/>
  <c r="M426" i="44"/>
  <c r="N426" i="60" s="1"/>
  <c r="N426" i="44"/>
  <c r="O426" i="60" s="1"/>
  <c r="O426" i="44"/>
  <c r="P426" i="60" s="1"/>
  <c r="P426" i="44"/>
  <c r="Q426" i="60" s="1"/>
  <c r="Q426" i="44"/>
  <c r="R426" i="60" s="1"/>
  <c r="R426" i="44"/>
  <c r="S426" i="60" s="1"/>
  <c r="S426" i="44"/>
  <c r="T426" i="60" s="1"/>
  <c r="T426" i="44"/>
  <c r="U426" i="60" s="1"/>
  <c r="U426" i="44"/>
  <c r="V426" i="60" s="1"/>
  <c r="V426" i="44"/>
  <c r="W426" i="60" s="1"/>
  <c r="K427" i="44"/>
  <c r="L427" i="60" s="1"/>
  <c r="L427" i="44"/>
  <c r="M427" i="60" s="1"/>
  <c r="M427" i="44"/>
  <c r="N427" i="60" s="1"/>
  <c r="N427" i="44"/>
  <c r="O427" i="60" s="1"/>
  <c r="O427" i="44"/>
  <c r="P427" i="60" s="1"/>
  <c r="P427" i="44"/>
  <c r="Q427" i="60" s="1"/>
  <c r="Q427" i="44"/>
  <c r="R427" i="60" s="1"/>
  <c r="R427" i="44"/>
  <c r="S427" i="60" s="1"/>
  <c r="S427" i="44"/>
  <c r="T427" i="60" s="1"/>
  <c r="T427" i="44"/>
  <c r="U427" i="60" s="1"/>
  <c r="U427" i="44"/>
  <c r="V427" i="60" s="1"/>
  <c r="V427" i="44"/>
  <c r="W427" i="60" s="1"/>
  <c r="K428" i="44"/>
  <c r="L428" i="60" s="1"/>
  <c r="L428" i="44"/>
  <c r="M428" i="60" s="1"/>
  <c r="M428" i="44"/>
  <c r="N428" i="60" s="1"/>
  <c r="N428" i="44"/>
  <c r="O428" i="60" s="1"/>
  <c r="O428" i="44"/>
  <c r="P428" i="60" s="1"/>
  <c r="P428" i="44"/>
  <c r="Q428" i="60" s="1"/>
  <c r="Q428" i="44"/>
  <c r="R428" i="60" s="1"/>
  <c r="R428" i="44"/>
  <c r="S428" i="60" s="1"/>
  <c r="S428" i="44"/>
  <c r="T428" i="60" s="1"/>
  <c r="T428" i="44"/>
  <c r="U428" i="60" s="1"/>
  <c r="U428" i="44"/>
  <c r="V428" i="60" s="1"/>
  <c r="V428" i="44"/>
  <c r="W428" i="60" s="1"/>
  <c r="K429" i="44"/>
  <c r="L429" i="60" s="1"/>
  <c r="L429" i="44"/>
  <c r="M429" i="60" s="1"/>
  <c r="M429" i="44"/>
  <c r="N429" i="60" s="1"/>
  <c r="N429" i="44"/>
  <c r="O429" i="60" s="1"/>
  <c r="O429" i="44"/>
  <c r="P429" i="60" s="1"/>
  <c r="P429" i="44"/>
  <c r="Q429" i="60" s="1"/>
  <c r="Q429" i="44"/>
  <c r="R429" i="60" s="1"/>
  <c r="R429" i="44"/>
  <c r="S429" i="60" s="1"/>
  <c r="S429" i="44"/>
  <c r="T429" i="60" s="1"/>
  <c r="T429" i="44"/>
  <c r="U429" i="60" s="1"/>
  <c r="U429" i="44"/>
  <c r="V429" i="60" s="1"/>
  <c r="V429" i="44"/>
  <c r="W429" i="60" s="1"/>
  <c r="K430" i="44"/>
  <c r="L430" i="60" s="1"/>
  <c r="L430" i="44"/>
  <c r="M430" i="60" s="1"/>
  <c r="M430" i="44"/>
  <c r="N430" i="60" s="1"/>
  <c r="N430" i="44"/>
  <c r="O430" i="60" s="1"/>
  <c r="O430" i="44"/>
  <c r="P430" i="60" s="1"/>
  <c r="P430" i="44"/>
  <c r="Q430" i="60" s="1"/>
  <c r="Q430" i="44"/>
  <c r="R430" i="60" s="1"/>
  <c r="R430" i="44"/>
  <c r="S430" i="60" s="1"/>
  <c r="S430" i="44"/>
  <c r="T430" i="60" s="1"/>
  <c r="T430" i="44"/>
  <c r="U430" i="60" s="1"/>
  <c r="U430" i="44"/>
  <c r="V430" i="60" s="1"/>
  <c r="V430" i="44"/>
  <c r="W430" i="60" s="1"/>
  <c r="K431" i="44"/>
  <c r="L431" i="60" s="1"/>
  <c r="L431" i="44"/>
  <c r="M431" i="60" s="1"/>
  <c r="M431" i="44"/>
  <c r="N431" i="60" s="1"/>
  <c r="N431" i="44"/>
  <c r="O431" i="60" s="1"/>
  <c r="O431" i="44"/>
  <c r="P431" i="60" s="1"/>
  <c r="P431" i="44"/>
  <c r="Q431" i="60" s="1"/>
  <c r="Q431" i="44"/>
  <c r="R431" i="60" s="1"/>
  <c r="R431" i="44"/>
  <c r="S431" i="60" s="1"/>
  <c r="S431" i="44"/>
  <c r="T431" i="60" s="1"/>
  <c r="T431" i="44"/>
  <c r="U431" i="60" s="1"/>
  <c r="U431" i="44"/>
  <c r="V431" i="60" s="1"/>
  <c r="V431" i="44"/>
  <c r="W431" i="60" s="1"/>
  <c r="K432" i="44"/>
  <c r="L432" i="60" s="1"/>
  <c r="L432" i="44"/>
  <c r="M432" i="60" s="1"/>
  <c r="M432" i="44"/>
  <c r="N432" i="60" s="1"/>
  <c r="N432" i="44"/>
  <c r="O432" i="60" s="1"/>
  <c r="O432" i="44"/>
  <c r="P432" i="60" s="1"/>
  <c r="P432" i="44"/>
  <c r="Q432" i="60" s="1"/>
  <c r="Q432" i="44"/>
  <c r="R432" i="60" s="1"/>
  <c r="R432" i="44"/>
  <c r="S432" i="60" s="1"/>
  <c r="S432" i="44"/>
  <c r="T432" i="60" s="1"/>
  <c r="T432" i="44"/>
  <c r="U432" i="60" s="1"/>
  <c r="U432" i="44"/>
  <c r="V432" i="60" s="1"/>
  <c r="V432" i="44"/>
  <c r="W432" i="60" s="1"/>
  <c r="K434" i="44"/>
  <c r="L434" i="60" s="1"/>
  <c r="L434" i="44"/>
  <c r="M434" i="60" s="1"/>
  <c r="M434" i="44"/>
  <c r="N434" i="60" s="1"/>
  <c r="N434" i="44"/>
  <c r="O434" i="60" s="1"/>
  <c r="O434" i="44"/>
  <c r="P434" i="60" s="1"/>
  <c r="P434" i="44"/>
  <c r="Q434" i="60" s="1"/>
  <c r="Q434" i="44"/>
  <c r="R434" i="60" s="1"/>
  <c r="R434" i="44"/>
  <c r="S434" i="60" s="1"/>
  <c r="S434" i="44"/>
  <c r="T434" i="60" s="1"/>
  <c r="T434" i="44"/>
  <c r="U434" i="60" s="1"/>
  <c r="U434" i="44"/>
  <c r="V434" i="60" s="1"/>
  <c r="V434" i="44"/>
  <c r="W434" i="60" s="1"/>
  <c r="K435" i="44"/>
  <c r="L435" i="60" s="1"/>
  <c r="L435" i="44"/>
  <c r="M435" i="60" s="1"/>
  <c r="M435" i="44"/>
  <c r="N435" i="60" s="1"/>
  <c r="N435" i="44"/>
  <c r="O435" i="60" s="1"/>
  <c r="O435" i="44"/>
  <c r="P435" i="60" s="1"/>
  <c r="P435" i="44"/>
  <c r="Q435" i="60" s="1"/>
  <c r="Q435" i="44"/>
  <c r="R435" i="60" s="1"/>
  <c r="R435" i="44"/>
  <c r="S435" i="60" s="1"/>
  <c r="S435" i="44"/>
  <c r="T435" i="60" s="1"/>
  <c r="T435" i="44"/>
  <c r="U435" i="60" s="1"/>
  <c r="U435" i="44"/>
  <c r="V435" i="60" s="1"/>
  <c r="V435" i="44"/>
  <c r="W435" i="60" s="1"/>
  <c r="L441" i="60"/>
  <c r="M441" i="60"/>
  <c r="N441" i="60"/>
  <c r="O441" i="60"/>
  <c r="P441" i="60"/>
  <c r="Q441" i="60"/>
  <c r="R441" i="60"/>
  <c r="S441" i="60"/>
  <c r="T441" i="60"/>
  <c r="U441" i="60"/>
  <c r="V441" i="60"/>
  <c r="W441" i="60"/>
  <c r="K442" i="44"/>
  <c r="L442" i="60" s="1"/>
  <c r="L442" i="44"/>
  <c r="M442" i="60" s="1"/>
  <c r="M442" i="44"/>
  <c r="N442" i="60" s="1"/>
  <c r="N442" i="44"/>
  <c r="O442" i="60" s="1"/>
  <c r="O442" i="44"/>
  <c r="P442" i="60" s="1"/>
  <c r="P442" i="44"/>
  <c r="Q442" i="60" s="1"/>
  <c r="U442" i="44"/>
  <c r="V442" i="60" s="1"/>
  <c r="V442" i="44"/>
  <c r="W442" i="60" s="1"/>
  <c r="V188" i="44"/>
  <c r="W188" i="60" s="1"/>
  <c r="U188" i="44"/>
  <c r="V188" i="60" s="1"/>
  <c r="T188" i="44"/>
  <c r="U188" i="60" s="1"/>
  <c r="S188" i="44"/>
  <c r="T188" i="60" s="1"/>
  <c r="R188" i="44"/>
  <c r="S188" i="60" s="1"/>
  <c r="Q188" i="44"/>
  <c r="R188" i="60" s="1"/>
  <c r="P188" i="44"/>
  <c r="Q188" i="60" s="1"/>
  <c r="O188" i="44"/>
  <c r="P188" i="60" s="1"/>
  <c r="N188" i="44"/>
  <c r="O188" i="60" s="1"/>
  <c r="M188" i="44"/>
  <c r="N188" i="60" s="1"/>
  <c r="L188" i="44"/>
  <c r="M188" i="60" s="1"/>
  <c r="K188" i="44"/>
  <c r="L188" i="60" s="1"/>
  <c r="K184" i="44"/>
  <c r="L184" i="44"/>
  <c r="M184" i="44"/>
  <c r="N184" i="44"/>
  <c r="O184" i="44"/>
  <c r="P184" i="44"/>
  <c r="Q184" i="44"/>
  <c r="R184" i="44"/>
  <c r="S184" i="44"/>
  <c r="T184" i="44"/>
  <c r="U184" i="44"/>
  <c r="V184" i="44"/>
  <c r="K181" i="44"/>
  <c r="L181" i="44"/>
  <c r="M181" i="44"/>
  <c r="N181" i="44"/>
  <c r="O181" i="44"/>
  <c r="P181" i="44"/>
  <c r="Q181" i="44"/>
  <c r="R181" i="44"/>
  <c r="S181" i="44"/>
  <c r="T181" i="44"/>
  <c r="U181" i="44"/>
  <c r="V181" i="44"/>
  <c r="V23" i="44"/>
  <c r="W23" i="60" s="1"/>
  <c r="K24" i="44"/>
  <c r="L24" i="44"/>
  <c r="M24" i="44"/>
  <c r="N24" i="44"/>
  <c r="O24" i="44"/>
  <c r="P24" i="44"/>
  <c r="Q24" i="44"/>
  <c r="R24" i="44"/>
  <c r="S24" i="44"/>
  <c r="T24" i="44"/>
  <c r="U24" i="44"/>
  <c r="V24" i="44"/>
  <c r="K25" i="44"/>
  <c r="L25" i="60" s="1"/>
  <c r="L25" i="44"/>
  <c r="M25" i="60" s="1"/>
  <c r="M25" i="44"/>
  <c r="N25" i="60" s="1"/>
  <c r="N25" i="44"/>
  <c r="O25" i="60" s="1"/>
  <c r="O25" i="44"/>
  <c r="P25" i="60" s="1"/>
  <c r="P25" i="44"/>
  <c r="Q25" i="60" s="1"/>
  <c r="Q25" i="44"/>
  <c r="R25" i="60" s="1"/>
  <c r="R25" i="44"/>
  <c r="S25" i="60" s="1"/>
  <c r="S25" i="44"/>
  <c r="T25" i="60" s="1"/>
  <c r="T25" i="44"/>
  <c r="U25" i="60" s="1"/>
  <c r="U25" i="44"/>
  <c r="V25" i="60" s="1"/>
  <c r="V25" i="44"/>
  <c r="W25" i="60" s="1"/>
  <c r="K26" i="44"/>
  <c r="L26" i="60" s="1"/>
  <c r="L26" i="44"/>
  <c r="M26" i="60" s="1"/>
  <c r="M26" i="44"/>
  <c r="N26" i="60" s="1"/>
  <c r="N26" i="44"/>
  <c r="O26" i="60" s="1"/>
  <c r="O26" i="44"/>
  <c r="P26" i="60" s="1"/>
  <c r="P26" i="44"/>
  <c r="Q26" i="60" s="1"/>
  <c r="Q26" i="44"/>
  <c r="R26" i="60" s="1"/>
  <c r="R26" i="44"/>
  <c r="S26" i="60" s="1"/>
  <c r="S26" i="44"/>
  <c r="T26" i="60" s="1"/>
  <c r="T26" i="44"/>
  <c r="U26" i="60" s="1"/>
  <c r="U26" i="44"/>
  <c r="V26" i="60" s="1"/>
  <c r="V26" i="44"/>
  <c r="W26" i="60" s="1"/>
  <c r="K27" i="44"/>
  <c r="L27" i="60" s="1"/>
  <c r="L27" i="44"/>
  <c r="M27" i="60" s="1"/>
  <c r="M27" i="44"/>
  <c r="N27" i="60" s="1"/>
  <c r="N27" i="44"/>
  <c r="O27" i="60" s="1"/>
  <c r="O27" i="44"/>
  <c r="P27" i="60" s="1"/>
  <c r="P27" i="44"/>
  <c r="Q27" i="60" s="1"/>
  <c r="Q27" i="44"/>
  <c r="R27" i="60" s="1"/>
  <c r="R27" i="44"/>
  <c r="S27" i="60" s="1"/>
  <c r="S27" i="44"/>
  <c r="T27" i="60" s="1"/>
  <c r="T27" i="44"/>
  <c r="U27" i="60" s="1"/>
  <c r="U27" i="44"/>
  <c r="V27" i="60" s="1"/>
  <c r="V27" i="44"/>
  <c r="W27" i="60" s="1"/>
  <c r="K28" i="44"/>
  <c r="L28" i="60" s="1"/>
  <c r="L28" i="44"/>
  <c r="M28" i="60" s="1"/>
  <c r="M28" i="44"/>
  <c r="N28" i="60" s="1"/>
  <c r="N28" i="44"/>
  <c r="O28" i="60" s="1"/>
  <c r="O28" i="44"/>
  <c r="P28" i="60" s="1"/>
  <c r="P28" i="44"/>
  <c r="Q28" i="60" s="1"/>
  <c r="Q28" i="44"/>
  <c r="R28" i="60" s="1"/>
  <c r="R28" i="44"/>
  <c r="S28" i="60" s="1"/>
  <c r="S28" i="44"/>
  <c r="T28" i="60" s="1"/>
  <c r="T28" i="44"/>
  <c r="U28" i="60" s="1"/>
  <c r="U28" i="44"/>
  <c r="V28" i="60" s="1"/>
  <c r="V28" i="44"/>
  <c r="W28" i="60" s="1"/>
  <c r="K29" i="44"/>
  <c r="L29" i="60" s="1"/>
  <c r="L29" i="44"/>
  <c r="M29" i="60" s="1"/>
  <c r="M29" i="44"/>
  <c r="N29" i="60" s="1"/>
  <c r="N29" i="44"/>
  <c r="O29" i="60" s="1"/>
  <c r="O29" i="44"/>
  <c r="P29" i="60" s="1"/>
  <c r="P29" i="44"/>
  <c r="Q29" i="60" s="1"/>
  <c r="Q29" i="44"/>
  <c r="R29" i="60" s="1"/>
  <c r="R29" i="44"/>
  <c r="S29" i="60" s="1"/>
  <c r="S29" i="44"/>
  <c r="T29" i="60" s="1"/>
  <c r="T29" i="44"/>
  <c r="U29" i="60" s="1"/>
  <c r="U29" i="44"/>
  <c r="V29" i="60" s="1"/>
  <c r="V29" i="44"/>
  <c r="W29" i="60" s="1"/>
  <c r="K30" i="44"/>
  <c r="L30" i="60" s="1"/>
  <c r="L30" i="44"/>
  <c r="M30" i="60" s="1"/>
  <c r="M30" i="44"/>
  <c r="N30" i="60" s="1"/>
  <c r="N30" i="44"/>
  <c r="O30" i="60" s="1"/>
  <c r="O30" i="44"/>
  <c r="P30" i="60" s="1"/>
  <c r="P30" i="44"/>
  <c r="Q30" i="60" s="1"/>
  <c r="Q30" i="44"/>
  <c r="R30" i="60" s="1"/>
  <c r="R30" i="44"/>
  <c r="S30" i="60" s="1"/>
  <c r="S30" i="44"/>
  <c r="T30" i="60" s="1"/>
  <c r="T30" i="44"/>
  <c r="U30" i="60" s="1"/>
  <c r="U30" i="44"/>
  <c r="V30" i="60" s="1"/>
  <c r="V30" i="44"/>
  <c r="W30" i="60" s="1"/>
  <c r="K31" i="44"/>
  <c r="L31" i="60" s="1"/>
  <c r="L31" i="44"/>
  <c r="M31" i="60" s="1"/>
  <c r="M31" i="44"/>
  <c r="N31" i="60" s="1"/>
  <c r="N31" i="44"/>
  <c r="O31" i="60" s="1"/>
  <c r="O31" i="44"/>
  <c r="P31" i="60" s="1"/>
  <c r="P31" i="44"/>
  <c r="Q31" i="60" s="1"/>
  <c r="Q31" i="44"/>
  <c r="R31" i="60" s="1"/>
  <c r="R31" i="44"/>
  <c r="S31" i="60" s="1"/>
  <c r="S31" i="44"/>
  <c r="T31" i="60" s="1"/>
  <c r="T31" i="44"/>
  <c r="U31" i="60" s="1"/>
  <c r="U31" i="44"/>
  <c r="V31" i="60" s="1"/>
  <c r="V31" i="44"/>
  <c r="W31" i="60" s="1"/>
  <c r="K32" i="44"/>
  <c r="L32" i="60" s="1"/>
  <c r="L32" i="44"/>
  <c r="M32" i="60" s="1"/>
  <c r="M32" i="44"/>
  <c r="N32" i="60" s="1"/>
  <c r="N32" i="44"/>
  <c r="O32" i="60" s="1"/>
  <c r="O32" i="44"/>
  <c r="P32" i="60" s="1"/>
  <c r="P32" i="44"/>
  <c r="Q32" i="60" s="1"/>
  <c r="Q32" i="44"/>
  <c r="R32" i="60" s="1"/>
  <c r="R32" i="44"/>
  <c r="S32" i="60" s="1"/>
  <c r="S32" i="44"/>
  <c r="T32" i="60" s="1"/>
  <c r="T32" i="44"/>
  <c r="U32" i="60" s="1"/>
  <c r="U32" i="44"/>
  <c r="V32" i="60" s="1"/>
  <c r="V32" i="44"/>
  <c r="W32" i="60" s="1"/>
  <c r="K33" i="44"/>
  <c r="L33" i="60" s="1"/>
  <c r="L33" i="44"/>
  <c r="M33" i="60" s="1"/>
  <c r="M33" i="44"/>
  <c r="N33" i="60" s="1"/>
  <c r="N33" i="44"/>
  <c r="O33" i="60" s="1"/>
  <c r="O33" i="44"/>
  <c r="P33" i="60" s="1"/>
  <c r="P33" i="44"/>
  <c r="Q33" i="60" s="1"/>
  <c r="Q33" i="44"/>
  <c r="R33" i="60" s="1"/>
  <c r="R33" i="44"/>
  <c r="S33" i="60" s="1"/>
  <c r="S33" i="44"/>
  <c r="T33" i="60" s="1"/>
  <c r="T33" i="44"/>
  <c r="U33" i="60" s="1"/>
  <c r="U33" i="44"/>
  <c r="V33" i="60" s="1"/>
  <c r="V33" i="44"/>
  <c r="W33" i="60" s="1"/>
  <c r="K34" i="44"/>
  <c r="L34" i="60" s="1"/>
  <c r="L34" i="44"/>
  <c r="M34" i="60" s="1"/>
  <c r="M34" i="44"/>
  <c r="N34" i="60" s="1"/>
  <c r="N34" i="44"/>
  <c r="O34" i="60" s="1"/>
  <c r="O34" i="44"/>
  <c r="P34" i="60" s="1"/>
  <c r="P34" i="44"/>
  <c r="Q34" i="60" s="1"/>
  <c r="Q34" i="44"/>
  <c r="R34" i="60" s="1"/>
  <c r="R34" i="44"/>
  <c r="S34" i="60" s="1"/>
  <c r="S34" i="44"/>
  <c r="T34" i="60" s="1"/>
  <c r="T34" i="44"/>
  <c r="U34" i="60" s="1"/>
  <c r="U34" i="44"/>
  <c r="V34" i="60" s="1"/>
  <c r="V34" i="44"/>
  <c r="W34" i="60" s="1"/>
  <c r="K35" i="44"/>
  <c r="L35" i="60" s="1"/>
  <c r="L35" i="44"/>
  <c r="M35" i="60" s="1"/>
  <c r="M35" i="44"/>
  <c r="N35" i="60" s="1"/>
  <c r="N35" i="44"/>
  <c r="O35" i="60" s="1"/>
  <c r="O35" i="44"/>
  <c r="P35" i="60" s="1"/>
  <c r="P35" i="44"/>
  <c r="Q35" i="60" s="1"/>
  <c r="Q35" i="44"/>
  <c r="R35" i="60" s="1"/>
  <c r="R35" i="44"/>
  <c r="S35" i="60" s="1"/>
  <c r="S35" i="44"/>
  <c r="T35" i="60" s="1"/>
  <c r="T35" i="44"/>
  <c r="U35" i="60" s="1"/>
  <c r="U35" i="44"/>
  <c r="V35" i="60" s="1"/>
  <c r="V35" i="44"/>
  <c r="W35" i="60" s="1"/>
  <c r="K36" i="44"/>
  <c r="L36" i="60" s="1"/>
  <c r="L36" i="44"/>
  <c r="M36" i="60" s="1"/>
  <c r="M36" i="44"/>
  <c r="N36" i="60" s="1"/>
  <c r="N36" i="44"/>
  <c r="O36" i="60" s="1"/>
  <c r="O36" i="44"/>
  <c r="P36" i="60" s="1"/>
  <c r="P36" i="44"/>
  <c r="Q36" i="60" s="1"/>
  <c r="Q36" i="44"/>
  <c r="R36" i="60" s="1"/>
  <c r="R36" i="44"/>
  <c r="S36" i="60" s="1"/>
  <c r="S36" i="44"/>
  <c r="T36" i="60" s="1"/>
  <c r="T36" i="44"/>
  <c r="U36" i="60" s="1"/>
  <c r="U36" i="44"/>
  <c r="V36" i="60" s="1"/>
  <c r="V36" i="44"/>
  <c r="W36" i="60" s="1"/>
  <c r="K37" i="44"/>
  <c r="L37" i="60" s="1"/>
  <c r="L37" i="44"/>
  <c r="M37" i="60" s="1"/>
  <c r="M37" i="44"/>
  <c r="N37" i="60" s="1"/>
  <c r="N37" i="44"/>
  <c r="O37" i="60" s="1"/>
  <c r="O37" i="44"/>
  <c r="P37" i="60" s="1"/>
  <c r="P37" i="44"/>
  <c r="Q37" i="60" s="1"/>
  <c r="Q37" i="44"/>
  <c r="R37" i="60" s="1"/>
  <c r="R37" i="44"/>
  <c r="S37" i="60" s="1"/>
  <c r="S37" i="44"/>
  <c r="T37" i="60" s="1"/>
  <c r="T37" i="44"/>
  <c r="U37" i="60" s="1"/>
  <c r="U37" i="44"/>
  <c r="V37" i="60" s="1"/>
  <c r="V37" i="44"/>
  <c r="W37" i="60" s="1"/>
  <c r="K38" i="44"/>
  <c r="L38" i="60" s="1"/>
  <c r="L38" i="44"/>
  <c r="M38" i="60" s="1"/>
  <c r="M38" i="44"/>
  <c r="N38" i="60" s="1"/>
  <c r="N38" i="44"/>
  <c r="O38" i="60" s="1"/>
  <c r="O38" i="44"/>
  <c r="P38" i="60" s="1"/>
  <c r="P38" i="44"/>
  <c r="Q38" i="60" s="1"/>
  <c r="Q38" i="44"/>
  <c r="R38" i="60" s="1"/>
  <c r="R38" i="44"/>
  <c r="S38" i="60" s="1"/>
  <c r="S38" i="44"/>
  <c r="T38" i="60" s="1"/>
  <c r="T38" i="44"/>
  <c r="U38" i="60" s="1"/>
  <c r="U38" i="44"/>
  <c r="V38" i="60" s="1"/>
  <c r="V38" i="44"/>
  <c r="W38" i="60" s="1"/>
  <c r="K39" i="44"/>
  <c r="L39" i="60" s="1"/>
  <c r="L39" i="44"/>
  <c r="M39" i="60" s="1"/>
  <c r="M39" i="44"/>
  <c r="N39" i="60" s="1"/>
  <c r="N39" i="44"/>
  <c r="O39" i="60" s="1"/>
  <c r="O39" i="44"/>
  <c r="P39" i="60" s="1"/>
  <c r="P39" i="44"/>
  <c r="Q39" i="60" s="1"/>
  <c r="Q39" i="44"/>
  <c r="R39" i="60" s="1"/>
  <c r="R39" i="44"/>
  <c r="S39" i="60" s="1"/>
  <c r="S39" i="44"/>
  <c r="T39" i="60" s="1"/>
  <c r="T39" i="44"/>
  <c r="U39" i="60" s="1"/>
  <c r="U39" i="44"/>
  <c r="V39" i="60" s="1"/>
  <c r="V39" i="44"/>
  <c r="W39" i="60" s="1"/>
  <c r="K40" i="44"/>
  <c r="L40" i="60" s="1"/>
  <c r="L40" i="44"/>
  <c r="M40" i="60" s="1"/>
  <c r="M40" i="44"/>
  <c r="N40" i="60" s="1"/>
  <c r="N40" i="44"/>
  <c r="O40" i="60" s="1"/>
  <c r="O40" i="44"/>
  <c r="P40" i="60" s="1"/>
  <c r="P40" i="44"/>
  <c r="Q40" i="60" s="1"/>
  <c r="Q40" i="44"/>
  <c r="R40" i="60" s="1"/>
  <c r="R40" i="44"/>
  <c r="S40" i="60" s="1"/>
  <c r="S40" i="44"/>
  <c r="T40" i="60" s="1"/>
  <c r="T40" i="44"/>
  <c r="U40" i="60" s="1"/>
  <c r="U40" i="44"/>
  <c r="V40" i="60" s="1"/>
  <c r="V40" i="44"/>
  <c r="W40" i="60" s="1"/>
  <c r="K41" i="44"/>
  <c r="L41" i="60" s="1"/>
  <c r="L41" i="44"/>
  <c r="M41" i="60" s="1"/>
  <c r="M41" i="44"/>
  <c r="N41" i="60" s="1"/>
  <c r="N41" i="44"/>
  <c r="O41" i="60" s="1"/>
  <c r="O41" i="44"/>
  <c r="P41" i="60" s="1"/>
  <c r="P41" i="44"/>
  <c r="Q41" i="60" s="1"/>
  <c r="Q41" i="44"/>
  <c r="R41" i="60" s="1"/>
  <c r="R41" i="44"/>
  <c r="S41" i="60" s="1"/>
  <c r="S41" i="44"/>
  <c r="T41" i="60" s="1"/>
  <c r="T41" i="44"/>
  <c r="U41" i="60" s="1"/>
  <c r="U41" i="44"/>
  <c r="V41" i="60" s="1"/>
  <c r="V41" i="44"/>
  <c r="W41" i="60" s="1"/>
  <c r="K42" i="44"/>
  <c r="L42" i="60" s="1"/>
  <c r="L42" i="44"/>
  <c r="M42" i="60" s="1"/>
  <c r="M42" i="44"/>
  <c r="N42" i="60" s="1"/>
  <c r="N42" i="44"/>
  <c r="O42" i="60" s="1"/>
  <c r="O42" i="44"/>
  <c r="P42" i="60" s="1"/>
  <c r="P42" i="44"/>
  <c r="Q42" i="60" s="1"/>
  <c r="Q42" i="44"/>
  <c r="R42" i="60" s="1"/>
  <c r="R42" i="44"/>
  <c r="S42" i="60" s="1"/>
  <c r="S42" i="44"/>
  <c r="T42" i="60" s="1"/>
  <c r="T42" i="44"/>
  <c r="U42" i="60" s="1"/>
  <c r="U42" i="44"/>
  <c r="V42" i="60" s="1"/>
  <c r="V42" i="44"/>
  <c r="W42" i="60" s="1"/>
  <c r="K43" i="44"/>
  <c r="L43" i="60" s="1"/>
  <c r="L43" i="44"/>
  <c r="M43" i="60" s="1"/>
  <c r="M43" i="44"/>
  <c r="N43" i="60" s="1"/>
  <c r="N43" i="44"/>
  <c r="O43" i="60" s="1"/>
  <c r="O43" i="44"/>
  <c r="P43" i="60" s="1"/>
  <c r="P43" i="44"/>
  <c r="Q43" i="60" s="1"/>
  <c r="Q43" i="44"/>
  <c r="R43" i="60" s="1"/>
  <c r="R43" i="44"/>
  <c r="S43" i="60" s="1"/>
  <c r="S43" i="44"/>
  <c r="T43" i="60" s="1"/>
  <c r="T43" i="44"/>
  <c r="U43" i="60" s="1"/>
  <c r="U43" i="44"/>
  <c r="V43" i="60" s="1"/>
  <c r="V43" i="44"/>
  <c r="W43" i="60" s="1"/>
  <c r="K44" i="44"/>
  <c r="L44" i="60" s="1"/>
  <c r="L44" i="44"/>
  <c r="M44" i="60" s="1"/>
  <c r="M44" i="44"/>
  <c r="N44" i="60" s="1"/>
  <c r="N44" i="44"/>
  <c r="O44" i="60" s="1"/>
  <c r="O44" i="44"/>
  <c r="P44" i="60" s="1"/>
  <c r="P44" i="44"/>
  <c r="Q44" i="60" s="1"/>
  <c r="Q44" i="44"/>
  <c r="R44" i="60" s="1"/>
  <c r="R44" i="44"/>
  <c r="S44" i="60" s="1"/>
  <c r="S44" i="44"/>
  <c r="T44" i="60" s="1"/>
  <c r="T44" i="44"/>
  <c r="U44" i="60" s="1"/>
  <c r="U44" i="44"/>
  <c r="V44" i="60" s="1"/>
  <c r="V44" i="44"/>
  <c r="W44" i="60" s="1"/>
  <c r="K45" i="44"/>
  <c r="L45" i="60" s="1"/>
  <c r="L45" i="44"/>
  <c r="M45" i="60" s="1"/>
  <c r="M45" i="44"/>
  <c r="N45" i="60" s="1"/>
  <c r="N45" i="44"/>
  <c r="O45" i="60" s="1"/>
  <c r="O45" i="44"/>
  <c r="P45" i="60" s="1"/>
  <c r="P45" i="44"/>
  <c r="Q45" i="60" s="1"/>
  <c r="Q45" i="44"/>
  <c r="R45" i="60" s="1"/>
  <c r="R45" i="44"/>
  <c r="S45" i="60" s="1"/>
  <c r="S45" i="44"/>
  <c r="T45" i="60" s="1"/>
  <c r="T45" i="44"/>
  <c r="U45" i="60" s="1"/>
  <c r="U45" i="44"/>
  <c r="V45" i="60" s="1"/>
  <c r="V45" i="44"/>
  <c r="W45" i="60" s="1"/>
  <c r="K46" i="44"/>
  <c r="L46" i="60" s="1"/>
  <c r="L46" i="44"/>
  <c r="M46" i="60" s="1"/>
  <c r="M46" i="44"/>
  <c r="N46" i="60" s="1"/>
  <c r="N46" i="44"/>
  <c r="O46" i="60" s="1"/>
  <c r="O46" i="44"/>
  <c r="P46" i="60" s="1"/>
  <c r="P46" i="44"/>
  <c r="Q46" i="60" s="1"/>
  <c r="Q46" i="44"/>
  <c r="R46" i="60" s="1"/>
  <c r="R46" i="44"/>
  <c r="S46" i="60" s="1"/>
  <c r="S46" i="44"/>
  <c r="T46" i="60" s="1"/>
  <c r="T46" i="44"/>
  <c r="U46" i="60" s="1"/>
  <c r="U46" i="44"/>
  <c r="V46" i="60" s="1"/>
  <c r="V46" i="44"/>
  <c r="W46" i="60" s="1"/>
  <c r="K47" i="44"/>
  <c r="L47" i="60" s="1"/>
  <c r="L47" i="44"/>
  <c r="M47" i="60" s="1"/>
  <c r="M47" i="44"/>
  <c r="N47" i="60" s="1"/>
  <c r="N47" i="44"/>
  <c r="O47" i="60" s="1"/>
  <c r="O47" i="44"/>
  <c r="P47" i="60" s="1"/>
  <c r="P47" i="44"/>
  <c r="Q47" i="60" s="1"/>
  <c r="Q47" i="44"/>
  <c r="R47" i="60" s="1"/>
  <c r="R47" i="44"/>
  <c r="S47" i="60" s="1"/>
  <c r="S47" i="44"/>
  <c r="T47" i="60" s="1"/>
  <c r="T47" i="44"/>
  <c r="U47" i="60" s="1"/>
  <c r="U47" i="44"/>
  <c r="V47" i="60" s="1"/>
  <c r="V47" i="44"/>
  <c r="W47" i="60" s="1"/>
  <c r="K51" i="44"/>
  <c r="L51" i="60" s="1"/>
  <c r="L51" i="44"/>
  <c r="M51" i="60" s="1"/>
  <c r="M51" i="44"/>
  <c r="N51" i="60" s="1"/>
  <c r="N51" i="44"/>
  <c r="O51" i="60" s="1"/>
  <c r="O51" i="44"/>
  <c r="P51" i="60" s="1"/>
  <c r="P51" i="44"/>
  <c r="Q51" i="60" s="1"/>
  <c r="Q51" i="44"/>
  <c r="R51" i="60" s="1"/>
  <c r="R51" i="44"/>
  <c r="S51" i="60" s="1"/>
  <c r="S51" i="44"/>
  <c r="T51" i="60" s="1"/>
  <c r="T51" i="44"/>
  <c r="U51" i="60" s="1"/>
  <c r="U51" i="44"/>
  <c r="V51" i="60" s="1"/>
  <c r="V51" i="44"/>
  <c r="W51" i="60" s="1"/>
  <c r="K52" i="44"/>
  <c r="L52" i="60" s="1"/>
  <c r="L52" i="44"/>
  <c r="M52" i="60" s="1"/>
  <c r="M52" i="44"/>
  <c r="N52" i="60" s="1"/>
  <c r="N52" i="44"/>
  <c r="O52" i="60" s="1"/>
  <c r="O52" i="44"/>
  <c r="P52" i="60" s="1"/>
  <c r="P52" i="44"/>
  <c r="Q52" i="60" s="1"/>
  <c r="Q52" i="44"/>
  <c r="R52" i="60" s="1"/>
  <c r="R52" i="44"/>
  <c r="S52" i="60" s="1"/>
  <c r="S52" i="44"/>
  <c r="T52" i="60" s="1"/>
  <c r="T52" i="44"/>
  <c r="U52" i="60" s="1"/>
  <c r="U52" i="44"/>
  <c r="V52" i="60" s="1"/>
  <c r="V52" i="44"/>
  <c r="W52" i="60" s="1"/>
  <c r="K53" i="44"/>
  <c r="L53" i="60" s="1"/>
  <c r="L53" i="44"/>
  <c r="M53" i="60" s="1"/>
  <c r="M53" i="44"/>
  <c r="N53" i="60" s="1"/>
  <c r="N53" i="44"/>
  <c r="O53" i="60" s="1"/>
  <c r="O53" i="44"/>
  <c r="P53" i="60" s="1"/>
  <c r="P53" i="44"/>
  <c r="Q53" i="60" s="1"/>
  <c r="Q53" i="44"/>
  <c r="R53" i="60" s="1"/>
  <c r="R53" i="44"/>
  <c r="S53" i="60" s="1"/>
  <c r="S53" i="44"/>
  <c r="T53" i="60" s="1"/>
  <c r="T53" i="44"/>
  <c r="U53" i="60" s="1"/>
  <c r="U53" i="44"/>
  <c r="V53" i="60" s="1"/>
  <c r="V53" i="44"/>
  <c r="W53" i="60" s="1"/>
  <c r="K54" i="44"/>
  <c r="L54" i="60" s="1"/>
  <c r="L54" i="44"/>
  <c r="M54" i="60" s="1"/>
  <c r="M54" i="44"/>
  <c r="N54" i="60" s="1"/>
  <c r="N54" i="44"/>
  <c r="O54" i="60" s="1"/>
  <c r="O54" i="44"/>
  <c r="P54" i="60" s="1"/>
  <c r="P54" i="44"/>
  <c r="Q54" i="60" s="1"/>
  <c r="Q54" i="44"/>
  <c r="R54" i="60" s="1"/>
  <c r="R54" i="44"/>
  <c r="S54" i="60" s="1"/>
  <c r="S54" i="44"/>
  <c r="T54" i="60" s="1"/>
  <c r="T54" i="44"/>
  <c r="U54" i="60" s="1"/>
  <c r="U54" i="44"/>
  <c r="V54" i="60" s="1"/>
  <c r="V54" i="44"/>
  <c r="W54" i="60" s="1"/>
  <c r="K55" i="44"/>
  <c r="L55" i="60" s="1"/>
  <c r="L55" i="44"/>
  <c r="M55" i="60" s="1"/>
  <c r="M55" i="44"/>
  <c r="N55" i="60" s="1"/>
  <c r="N55" i="44"/>
  <c r="O55" i="60" s="1"/>
  <c r="O55" i="44"/>
  <c r="P55" i="60" s="1"/>
  <c r="P55" i="44"/>
  <c r="Q55" i="60" s="1"/>
  <c r="Q55" i="44"/>
  <c r="R55" i="60" s="1"/>
  <c r="R55" i="44"/>
  <c r="S55" i="60" s="1"/>
  <c r="S55" i="44"/>
  <c r="T55" i="60" s="1"/>
  <c r="T55" i="44"/>
  <c r="U55" i="60" s="1"/>
  <c r="U55" i="44"/>
  <c r="V55" i="60" s="1"/>
  <c r="V55" i="44"/>
  <c r="W55" i="60" s="1"/>
  <c r="K56" i="44"/>
  <c r="L56" i="60" s="1"/>
  <c r="L56" i="44"/>
  <c r="M56" i="60" s="1"/>
  <c r="M56" i="44"/>
  <c r="N56" i="60" s="1"/>
  <c r="N56" i="44"/>
  <c r="O56" i="60" s="1"/>
  <c r="O56" i="44"/>
  <c r="P56" i="60" s="1"/>
  <c r="P56" i="44"/>
  <c r="Q56" i="60" s="1"/>
  <c r="Q56" i="44"/>
  <c r="R56" i="60" s="1"/>
  <c r="R56" i="44"/>
  <c r="S56" i="60" s="1"/>
  <c r="S56" i="44"/>
  <c r="T56" i="60" s="1"/>
  <c r="T56" i="44"/>
  <c r="U56" i="60" s="1"/>
  <c r="U56" i="44"/>
  <c r="V56" i="60" s="1"/>
  <c r="V56" i="44"/>
  <c r="W56" i="60" s="1"/>
  <c r="K57" i="44"/>
  <c r="L57" i="60" s="1"/>
  <c r="L57" i="44"/>
  <c r="M57" i="60" s="1"/>
  <c r="M57" i="44"/>
  <c r="N57" i="60" s="1"/>
  <c r="N57" i="44"/>
  <c r="O57" i="60" s="1"/>
  <c r="O57" i="44"/>
  <c r="P57" i="60" s="1"/>
  <c r="P57" i="44"/>
  <c r="Q57" i="60" s="1"/>
  <c r="Q57" i="44"/>
  <c r="R57" i="60" s="1"/>
  <c r="R57" i="44"/>
  <c r="S57" i="60" s="1"/>
  <c r="S57" i="44"/>
  <c r="T57" i="60" s="1"/>
  <c r="T57" i="44"/>
  <c r="U57" i="60" s="1"/>
  <c r="U57" i="44"/>
  <c r="V57" i="60" s="1"/>
  <c r="V57" i="44"/>
  <c r="W57" i="60" s="1"/>
  <c r="K58" i="44"/>
  <c r="L58" i="60" s="1"/>
  <c r="L58" i="44"/>
  <c r="M58" i="60" s="1"/>
  <c r="M58" i="44"/>
  <c r="N58" i="60" s="1"/>
  <c r="N58" i="44"/>
  <c r="O58" i="60" s="1"/>
  <c r="O58" i="44"/>
  <c r="P58" i="60" s="1"/>
  <c r="P58" i="44"/>
  <c r="Q58" i="60" s="1"/>
  <c r="Q58" i="44"/>
  <c r="R58" i="60" s="1"/>
  <c r="R58" i="44"/>
  <c r="S58" i="60" s="1"/>
  <c r="S58" i="44"/>
  <c r="T58" i="60" s="1"/>
  <c r="T58" i="44"/>
  <c r="U58" i="60" s="1"/>
  <c r="U58" i="44"/>
  <c r="V58" i="60" s="1"/>
  <c r="V58" i="44"/>
  <c r="W58" i="60" s="1"/>
  <c r="K59" i="44"/>
  <c r="L59" i="60" s="1"/>
  <c r="L59" i="44"/>
  <c r="M59" i="60" s="1"/>
  <c r="M59" i="44"/>
  <c r="N59" i="60" s="1"/>
  <c r="N59" i="44"/>
  <c r="O59" i="60" s="1"/>
  <c r="O59" i="44"/>
  <c r="P59" i="60" s="1"/>
  <c r="P59" i="44"/>
  <c r="Q59" i="60" s="1"/>
  <c r="Q59" i="44"/>
  <c r="R59" i="60" s="1"/>
  <c r="R59" i="44"/>
  <c r="S59" i="60" s="1"/>
  <c r="S59" i="44"/>
  <c r="T59" i="60" s="1"/>
  <c r="T59" i="44"/>
  <c r="U59" i="60" s="1"/>
  <c r="U59" i="44"/>
  <c r="V59" i="60" s="1"/>
  <c r="V59" i="44"/>
  <c r="W59" i="60" s="1"/>
  <c r="K60" i="44"/>
  <c r="L60" i="60" s="1"/>
  <c r="L60" i="44"/>
  <c r="M60" i="60" s="1"/>
  <c r="M60" i="44"/>
  <c r="N60" i="60" s="1"/>
  <c r="N60" i="44"/>
  <c r="O60" i="60" s="1"/>
  <c r="O60" i="44"/>
  <c r="P60" i="60" s="1"/>
  <c r="P60" i="44"/>
  <c r="Q60" i="60" s="1"/>
  <c r="Q60" i="44"/>
  <c r="R60" i="60" s="1"/>
  <c r="R60" i="44"/>
  <c r="S60" i="60" s="1"/>
  <c r="S60" i="44"/>
  <c r="T60" i="60" s="1"/>
  <c r="T60" i="44"/>
  <c r="U60" i="60" s="1"/>
  <c r="U60" i="44"/>
  <c r="V60" i="60" s="1"/>
  <c r="V60" i="44"/>
  <c r="W60" i="60" s="1"/>
  <c r="K61" i="44"/>
  <c r="L61" i="60" s="1"/>
  <c r="L61" i="44"/>
  <c r="M61" i="60" s="1"/>
  <c r="M61" i="44"/>
  <c r="N61" i="60" s="1"/>
  <c r="N61" i="44"/>
  <c r="O61" i="60" s="1"/>
  <c r="O61" i="44"/>
  <c r="P61" i="60" s="1"/>
  <c r="P61" i="44"/>
  <c r="Q61" i="60" s="1"/>
  <c r="Q61" i="44"/>
  <c r="R61" i="60" s="1"/>
  <c r="R61" i="44"/>
  <c r="S61" i="60" s="1"/>
  <c r="S61" i="44"/>
  <c r="T61" i="60" s="1"/>
  <c r="T61" i="44"/>
  <c r="U61" i="60" s="1"/>
  <c r="U61" i="44"/>
  <c r="V61" i="60" s="1"/>
  <c r="V61" i="44"/>
  <c r="W61" i="60" s="1"/>
  <c r="K62" i="44"/>
  <c r="L62" i="60" s="1"/>
  <c r="L62" i="44"/>
  <c r="M62" i="60" s="1"/>
  <c r="M62" i="44"/>
  <c r="N62" i="60" s="1"/>
  <c r="N62" i="44"/>
  <c r="O62" i="60" s="1"/>
  <c r="O62" i="44"/>
  <c r="P62" i="60" s="1"/>
  <c r="P62" i="44"/>
  <c r="Q62" i="60" s="1"/>
  <c r="Q62" i="44"/>
  <c r="R62" i="60" s="1"/>
  <c r="R62" i="44"/>
  <c r="S62" i="60" s="1"/>
  <c r="S62" i="44"/>
  <c r="T62" i="60" s="1"/>
  <c r="T62" i="44"/>
  <c r="U62" i="60" s="1"/>
  <c r="U62" i="44"/>
  <c r="V62" i="60" s="1"/>
  <c r="V62" i="44"/>
  <c r="W62" i="60" s="1"/>
  <c r="K63" i="44"/>
  <c r="L63" i="60" s="1"/>
  <c r="L63" i="44"/>
  <c r="M63" i="60" s="1"/>
  <c r="M63" i="44"/>
  <c r="N63" i="60" s="1"/>
  <c r="N63" i="44"/>
  <c r="O63" i="60" s="1"/>
  <c r="O63" i="44"/>
  <c r="P63" i="60" s="1"/>
  <c r="P63" i="44"/>
  <c r="Q63" i="60" s="1"/>
  <c r="Q63" i="44"/>
  <c r="R63" i="60" s="1"/>
  <c r="R63" i="44"/>
  <c r="S63" i="60" s="1"/>
  <c r="S63" i="44"/>
  <c r="T63" i="60" s="1"/>
  <c r="T63" i="44"/>
  <c r="U63" i="60" s="1"/>
  <c r="U63" i="44"/>
  <c r="V63" i="60" s="1"/>
  <c r="V63" i="44"/>
  <c r="W63" i="60" s="1"/>
  <c r="K64" i="44"/>
  <c r="L64" i="60" s="1"/>
  <c r="L64" i="44"/>
  <c r="M64" i="60" s="1"/>
  <c r="M64" i="44"/>
  <c r="N64" i="60" s="1"/>
  <c r="N64" i="44"/>
  <c r="O64" i="60" s="1"/>
  <c r="O64" i="44"/>
  <c r="P64" i="60" s="1"/>
  <c r="P64" i="44"/>
  <c r="Q64" i="60" s="1"/>
  <c r="Q64" i="44"/>
  <c r="R64" i="60" s="1"/>
  <c r="R64" i="44"/>
  <c r="S64" i="60" s="1"/>
  <c r="S64" i="44"/>
  <c r="T64" i="60" s="1"/>
  <c r="T64" i="44"/>
  <c r="U64" i="60" s="1"/>
  <c r="U64" i="44"/>
  <c r="V64" i="60" s="1"/>
  <c r="V64" i="44"/>
  <c r="W64" i="60" s="1"/>
  <c r="K65" i="44"/>
  <c r="L65" i="60" s="1"/>
  <c r="L65" i="44"/>
  <c r="M65" i="60" s="1"/>
  <c r="M65" i="44"/>
  <c r="N65" i="60" s="1"/>
  <c r="N65" i="44"/>
  <c r="O65" i="60" s="1"/>
  <c r="O65" i="44"/>
  <c r="P65" i="60" s="1"/>
  <c r="P65" i="44"/>
  <c r="Q65" i="60" s="1"/>
  <c r="Q65" i="44"/>
  <c r="R65" i="60" s="1"/>
  <c r="R65" i="44"/>
  <c r="S65" i="60" s="1"/>
  <c r="S65" i="44"/>
  <c r="T65" i="60" s="1"/>
  <c r="T65" i="44"/>
  <c r="U65" i="60" s="1"/>
  <c r="U65" i="44"/>
  <c r="V65" i="60" s="1"/>
  <c r="V65" i="44"/>
  <c r="W65" i="60" s="1"/>
  <c r="K66" i="44"/>
  <c r="L66" i="60" s="1"/>
  <c r="L66" i="44"/>
  <c r="M66" i="60" s="1"/>
  <c r="M66" i="44"/>
  <c r="N66" i="60" s="1"/>
  <c r="N66" i="44"/>
  <c r="O66" i="60" s="1"/>
  <c r="O66" i="44"/>
  <c r="P66" i="60" s="1"/>
  <c r="P66" i="44"/>
  <c r="Q66" i="60" s="1"/>
  <c r="Q66" i="44"/>
  <c r="R66" i="60" s="1"/>
  <c r="R66" i="44"/>
  <c r="S66" i="60" s="1"/>
  <c r="S66" i="44"/>
  <c r="T66" i="60" s="1"/>
  <c r="T66" i="44"/>
  <c r="U66" i="60" s="1"/>
  <c r="U66" i="44"/>
  <c r="V66" i="60" s="1"/>
  <c r="V66" i="44"/>
  <c r="W66" i="60" s="1"/>
  <c r="K67" i="44"/>
  <c r="L67" i="60" s="1"/>
  <c r="L67" i="44"/>
  <c r="M67" i="60" s="1"/>
  <c r="M67" i="44"/>
  <c r="N67" i="60" s="1"/>
  <c r="N67" i="44"/>
  <c r="O67" i="60" s="1"/>
  <c r="O67" i="44"/>
  <c r="P67" i="60" s="1"/>
  <c r="P67" i="44"/>
  <c r="Q67" i="60" s="1"/>
  <c r="Q67" i="44"/>
  <c r="R67" i="60" s="1"/>
  <c r="R67" i="44"/>
  <c r="S67" i="60" s="1"/>
  <c r="S67" i="44"/>
  <c r="T67" i="60" s="1"/>
  <c r="T67" i="44"/>
  <c r="U67" i="60" s="1"/>
  <c r="U67" i="44"/>
  <c r="V67" i="60" s="1"/>
  <c r="V67" i="44"/>
  <c r="W67" i="60" s="1"/>
  <c r="K68" i="44"/>
  <c r="L68" i="60" s="1"/>
  <c r="L68" i="44"/>
  <c r="M68" i="60" s="1"/>
  <c r="M68" i="44"/>
  <c r="N68" i="60" s="1"/>
  <c r="N68" i="44"/>
  <c r="O68" i="60" s="1"/>
  <c r="O68" i="44"/>
  <c r="P68" i="60" s="1"/>
  <c r="P68" i="44"/>
  <c r="Q68" i="60" s="1"/>
  <c r="Q68" i="44"/>
  <c r="R68" i="60" s="1"/>
  <c r="R68" i="44"/>
  <c r="S68" i="60" s="1"/>
  <c r="S68" i="44"/>
  <c r="T68" i="60" s="1"/>
  <c r="T68" i="44"/>
  <c r="U68" i="60" s="1"/>
  <c r="U68" i="44"/>
  <c r="V68" i="60" s="1"/>
  <c r="V68" i="44"/>
  <c r="W68" i="60" s="1"/>
  <c r="K69" i="44"/>
  <c r="L69" i="60" s="1"/>
  <c r="L69" i="44"/>
  <c r="M69" i="60" s="1"/>
  <c r="M69" i="44"/>
  <c r="N69" i="60" s="1"/>
  <c r="N69" i="44"/>
  <c r="O69" i="60" s="1"/>
  <c r="O69" i="44"/>
  <c r="P69" i="60" s="1"/>
  <c r="P69" i="44"/>
  <c r="Q69" i="60" s="1"/>
  <c r="Q69" i="44"/>
  <c r="R69" i="60" s="1"/>
  <c r="R69" i="44"/>
  <c r="S69" i="60" s="1"/>
  <c r="S69" i="44"/>
  <c r="T69" i="60" s="1"/>
  <c r="T69" i="44"/>
  <c r="U69" i="60" s="1"/>
  <c r="U69" i="44"/>
  <c r="V69" i="60" s="1"/>
  <c r="V69" i="44"/>
  <c r="W69" i="60" s="1"/>
  <c r="K70" i="44"/>
  <c r="L70" i="60" s="1"/>
  <c r="L70" i="44"/>
  <c r="M70" i="60" s="1"/>
  <c r="M70" i="44"/>
  <c r="N70" i="60" s="1"/>
  <c r="N70" i="44"/>
  <c r="O70" i="60" s="1"/>
  <c r="O70" i="44"/>
  <c r="P70" i="60" s="1"/>
  <c r="P70" i="44"/>
  <c r="Q70" i="60" s="1"/>
  <c r="Q70" i="44"/>
  <c r="R70" i="60" s="1"/>
  <c r="R70" i="44"/>
  <c r="S70" i="60" s="1"/>
  <c r="S70" i="44"/>
  <c r="T70" i="60" s="1"/>
  <c r="T70" i="44"/>
  <c r="U70" i="60" s="1"/>
  <c r="U70" i="44"/>
  <c r="V70" i="60" s="1"/>
  <c r="V70" i="44"/>
  <c r="W70" i="60" s="1"/>
  <c r="K71" i="44"/>
  <c r="L71" i="60" s="1"/>
  <c r="L71" i="44"/>
  <c r="M71" i="60" s="1"/>
  <c r="M71" i="44"/>
  <c r="N71" i="60" s="1"/>
  <c r="N71" i="44"/>
  <c r="O71" i="60" s="1"/>
  <c r="O71" i="44"/>
  <c r="P71" i="60" s="1"/>
  <c r="P71" i="44"/>
  <c r="Q71" i="60" s="1"/>
  <c r="Q71" i="44"/>
  <c r="R71" i="60" s="1"/>
  <c r="R71" i="44"/>
  <c r="S71" i="60" s="1"/>
  <c r="S71" i="44"/>
  <c r="T71" i="60" s="1"/>
  <c r="T71" i="44"/>
  <c r="U71" i="60" s="1"/>
  <c r="U71" i="44"/>
  <c r="V71" i="60" s="1"/>
  <c r="V71" i="44"/>
  <c r="W71" i="60" s="1"/>
  <c r="K72" i="44"/>
  <c r="L72" i="60" s="1"/>
  <c r="L72" i="44"/>
  <c r="M72" i="60" s="1"/>
  <c r="M72" i="44"/>
  <c r="N72" i="60" s="1"/>
  <c r="N72" i="44"/>
  <c r="O72" i="60" s="1"/>
  <c r="O72" i="44"/>
  <c r="P72" i="60" s="1"/>
  <c r="P72" i="44"/>
  <c r="Q72" i="60" s="1"/>
  <c r="Q72" i="44"/>
  <c r="R72" i="60" s="1"/>
  <c r="R72" i="44"/>
  <c r="S72" i="60" s="1"/>
  <c r="S72" i="44"/>
  <c r="T72" i="60" s="1"/>
  <c r="T72" i="44"/>
  <c r="U72" i="60" s="1"/>
  <c r="U72" i="44"/>
  <c r="V72" i="60" s="1"/>
  <c r="V72" i="44"/>
  <c r="W72" i="60" s="1"/>
  <c r="K73" i="44"/>
  <c r="L73" i="60" s="1"/>
  <c r="L73" i="44"/>
  <c r="M73" i="60" s="1"/>
  <c r="M73" i="44"/>
  <c r="N73" i="60" s="1"/>
  <c r="N73" i="44"/>
  <c r="O73" i="60" s="1"/>
  <c r="O73" i="44"/>
  <c r="P73" i="60" s="1"/>
  <c r="P73" i="44"/>
  <c r="Q73" i="60" s="1"/>
  <c r="Q73" i="44"/>
  <c r="R73" i="60" s="1"/>
  <c r="R73" i="44"/>
  <c r="S73" i="60" s="1"/>
  <c r="S73" i="44"/>
  <c r="T73" i="60" s="1"/>
  <c r="T73" i="44"/>
  <c r="U73" i="60" s="1"/>
  <c r="U73" i="44"/>
  <c r="V73" i="60" s="1"/>
  <c r="V73" i="44"/>
  <c r="W73" i="60" s="1"/>
  <c r="K74" i="44"/>
  <c r="L74" i="60" s="1"/>
  <c r="L74" i="44"/>
  <c r="M74" i="60" s="1"/>
  <c r="M74" i="44"/>
  <c r="N74" i="60" s="1"/>
  <c r="N74" i="44"/>
  <c r="O74" i="60" s="1"/>
  <c r="O74" i="44"/>
  <c r="P74" i="60" s="1"/>
  <c r="P74" i="44"/>
  <c r="Q74" i="60" s="1"/>
  <c r="Q74" i="44"/>
  <c r="R74" i="60" s="1"/>
  <c r="R74" i="44"/>
  <c r="S74" i="60" s="1"/>
  <c r="S74" i="44"/>
  <c r="T74" i="60" s="1"/>
  <c r="T74" i="44"/>
  <c r="U74" i="60" s="1"/>
  <c r="U74" i="44"/>
  <c r="V74" i="60" s="1"/>
  <c r="V74" i="44"/>
  <c r="W74" i="60" s="1"/>
  <c r="K75" i="44"/>
  <c r="L75" i="60" s="1"/>
  <c r="L75" i="44"/>
  <c r="M75" i="60" s="1"/>
  <c r="M75" i="44"/>
  <c r="N75" i="60" s="1"/>
  <c r="N75" i="44"/>
  <c r="O75" i="60" s="1"/>
  <c r="O75" i="44"/>
  <c r="P75" i="60" s="1"/>
  <c r="P75" i="44"/>
  <c r="Q75" i="60" s="1"/>
  <c r="Q75" i="44"/>
  <c r="R75" i="60" s="1"/>
  <c r="R75" i="44"/>
  <c r="S75" i="60" s="1"/>
  <c r="S75" i="44"/>
  <c r="T75" i="60" s="1"/>
  <c r="T75" i="44"/>
  <c r="U75" i="60" s="1"/>
  <c r="U75" i="44"/>
  <c r="V75" i="60" s="1"/>
  <c r="V75" i="44"/>
  <c r="W75" i="60" s="1"/>
  <c r="K76" i="44"/>
  <c r="L76" i="60" s="1"/>
  <c r="L76" i="44"/>
  <c r="M76" i="60" s="1"/>
  <c r="M76" i="44"/>
  <c r="N76" i="60" s="1"/>
  <c r="N76" i="44"/>
  <c r="O76" i="60" s="1"/>
  <c r="O76" i="44"/>
  <c r="P76" i="60" s="1"/>
  <c r="P76" i="44"/>
  <c r="Q76" i="60" s="1"/>
  <c r="Q76" i="44"/>
  <c r="R76" i="60" s="1"/>
  <c r="R76" i="44"/>
  <c r="S76" i="60" s="1"/>
  <c r="S76" i="44"/>
  <c r="T76" i="60" s="1"/>
  <c r="T76" i="44"/>
  <c r="U76" i="60" s="1"/>
  <c r="U76" i="44"/>
  <c r="V76" i="60" s="1"/>
  <c r="V76" i="44"/>
  <c r="W76" i="60" s="1"/>
  <c r="K77" i="44"/>
  <c r="L77" i="60" s="1"/>
  <c r="L77" i="44"/>
  <c r="M77" i="60" s="1"/>
  <c r="M77" i="44"/>
  <c r="N77" i="60" s="1"/>
  <c r="N77" i="44"/>
  <c r="O77" i="60" s="1"/>
  <c r="O77" i="44"/>
  <c r="P77" i="60" s="1"/>
  <c r="P77" i="44"/>
  <c r="Q77" i="60" s="1"/>
  <c r="Q77" i="44"/>
  <c r="R77" i="60" s="1"/>
  <c r="R77" i="44"/>
  <c r="S77" i="60" s="1"/>
  <c r="S77" i="44"/>
  <c r="T77" i="60" s="1"/>
  <c r="T77" i="44"/>
  <c r="U77" i="60" s="1"/>
  <c r="U77" i="44"/>
  <c r="V77" i="60" s="1"/>
  <c r="V77" i="44"/>
  <c r="W77" i="60" s="1"/>
  <c r="K78" i="44"/>
  <c r="L78" i="60" s="1"/>
  <c r="L78" i="44"/>
  <c r="M78" i="60" s="1"/>
  <c r="M78" i="44"/>
  <c r="N78" i="60" s="1"/>
  <c r="N78" i="44"/>
  <c r="O78" i="60" s="1"/>
  <c r="O78" i="44"/>
  <c r="P78" i="60" s="1"/>
  <c r="P78" i="44"/>
  <c r="Q78" i="60" s="1"/>
  <c r="Q78" i="44"/>
  <c r="R78" i="60" s="1"/>
  <c r="R78" i="44"/>
  <c r="S78" i="60" s="1"/>
  <c r="S78" i="44"/>
  <c r="T78" i="60" s="1"/>
  <c r="T78" i="44"/>
  <c r="U78" i="60" s="1"/>
  <c r="U78" i="44"/>
  <c r="V78" i="60" s="1"/>
  <c r="V78" i="44"/>
  <c r="W78" i="60" s="1"/>
  <c r="K79" i="44"/>
  <c r="L79" i="60" s="1"/>
  <c r="L79" i="44"/>
  <c r="M79" i="60" s="1"/>
  <c r="M79" i="44"/>
  <c r="N79" i="60" s="1"/>
  <c r="N79" i="44"/>
  <c r="O79" i="60" s="1"/>
  <c r="O79" i="44"/>
  <c r="P79" i="60" s="1"/>
  <c r="P79" i="44"/>
  <c r="Q79" i="60" s="1"/>
  <c r="Q79" i="44"/>
  <c r="R79" i="60" s="1"/>
  <c r="R79" i="44"/>
  <c r="S79" i="60" s="1"/>
  <c r="S79" i="44"/>
  <c r="T79" i="60" s="1"/>
  <c r="T79" i="44"/>
  <c r="U79" i="60" s="1"/>
  <c r="U79" i="44"/>
  <c r="V79" i="60" s="1"/>
  <c r="V79" i="44"/>
  <c r="W79" i="60" s="1"/>
  <c r="K80" i="44"/>
  <c r="L80" i="60" s="1"/>
  <c r="L80" i="44"/>
  <c r="M80" i="60" s="1"/>
  <c r="M80" i="44"/>
  <c r="N80" i="60" s="1"/>
  <c r="N80" i="44"/>
  <c r="O80" i="60" s="1"/>
  <c r="O80" i="44"/>
  <c r="P80" i="60" s="1"/>
  <c r="P80" i="44"/>
  <c r="Q80" i="60" s="1"/>
  <c r="Q80" i="44"/>
  <c r="R80" i="60" s="1"/>
  <c r="R80" i="44"/>
  <c r="S80" i="60" s="1"/>
  <c r="S80" i="44"/>
  <c r="T80" i="60" s="1"/>
  <c r="T80" i="44"/>
  <c r="U80" i="60" s="1"/>
  <c r="U80" i="44"/>
  <c r="V80" i="60" s="1"/>
  <c r="V80" i="44"/>
  <c r="W80" i="60" s="1"/>
  <c r="K81" i="44"/>
  <c r="L81" i="60" s="1"/>
  <c r="L81" i="44"/>
  <c r="M81" i="60" s="1"/>
  <c r="M81" i="44"/>
  <c r="N81" i="60" s="1"/>
  <c r="N81" i="44"/>
  <c r="O81" i="60" s="1"/>
  <c r="O81" i="44"/>
  <c r="P81" i="60" s="1"/>
  <c r="P81" i="44"/>
  <c r="Q81" i="60" s="1"/>
  <c r="Q81" i="44"/>
  <c r="R81" i="60" s="1"/>
  <c r="R81" i="44"/>
  <c r="S81" i="60" s="1"/>
  <c r="S81" i="44"/>
  <c r="T81" i="60" s="1"/>
  <c r="T81" i="44"/>
  <c r="U81" i="60" s="1"/>
  <c r="U81" i="44"/>
  <c r="V81" i="60" s="1"/>
  <c r="V81" i="44"/>
  <c r="W81" i="60" s="1"/>
  <c r="K82" i="44"/>
  <c r="L82" i="60" s="1"/>
  <c r="L82" i="44"/>
  <c r="M82" i="60" s="1"/>
  <c r="M82" i="44"/>
  <c r="N82" i="60" s="1"/>
  <c r="N82" i="44"/>
  <c r="O82" i="60" s="1"/>
  <c r="O82" i="44"/>
  <c r="P82" i="60" s="1"/>
  <c r="P82" i="44"/>
  <c r="Q82" i="60" s="1"/>
  <c r="Q82" i="44"/>
  <c r="R82" i="60" s="1"/>
  <c r="R82" i="44"/>
  <c r="S82" i="60" s="1"/>
  <c r="S82" i="44"/>
  <c r="T82" i="60" s="1"/>
  <c r="T82" i="44"/>
  <c r="U82" i="60" s="1"/>
  <c r="U82" i="44"/>
  <c r="V82" i="60" s="1"/>
  <c r="V82" i="44"/>
  <c r="W82" i="60" s="1"/>
  <c r="K83" i="44"/>
  <c r="L83" i="60" s="1"/>
  <c r="L83" i="44"/>
  <c r="M83" i="60" s="1"/>
  <c r="M83" i="44"/>
  <c r="N83" i="60" s="1"/>
  <c r="N83" i="44"/>
  <c r="O83" i="60" s="1"/>
  <c r="O83" i="44"/>
  <c r="P83" i="60" s="1"/>
  <c r="P83" i="44"/>
  <c r="Q83" i="60" s="1"/>
  <c r="Q83" i="44"/>
  <c r="R83" i="60" s="1"/>
  <c r="R83" i="44"/>
  <c r="S83" i="60" s="1"/>
  <c r="S83" i="44"/>
  <c r="T83" i="60" s="1"/>
  <c r="T83" i="44"/>
  <c r="U83" i="60" s="1"/>
  <c r="U83" i="44"/>
  <c r="V83" i="60" s="1"/>
  <c r="V83" i="44"/>
  <c r="W83" i="60" s="1"/>
  <c r="K84" i="44"/>
  <c r="L84" i="60" s="1"/>
  <c r="L84" i="44"/>
  <c r="M84" i="60" s="1"/>
  <c r="M84" i="44"/>
  <c r="N84" i="60" s="1"/>
  <c r="N84" i="44"/>
  <c r="O84" i="60" s="1"/>
  <c r="O84" i="44"/>
  <c r="P84" i="60" s="1"/>
  <c r="P84" i="44"/>
  <c r="Q84" i="60" s="1"/>
  <c r="Q84" i="44"/>
  <c r="R84" i="60" s="1"/>
  <c r="R84" i="44"/>
  <c r="S84" i="60" s="1"/>
  <c r="S84" i="44"/>
  <c r="T84" i="60" s="1"/>
  <c r="T84" i="44"/>
  <c r="U84" i="60" s="1"/>
  <c r="U84" i="44"/>
  <c r="V84" i="60" s="1"/>
  <c r="V84" i="44"/>
  <c r="W84" i="60" s="1"/>
  <c r="K85" i="44"/>
  <c r="L85" i="60" s="1"/>
  <c r="L85" i="44"/>
  <c r="M85" i="60" s="1"/>
  <c r="M85" i="44"/>
  <c r="N85" i="60" s="1"/>
  <c r="N85" i="44"/>
  <c r="O85" i="60" s="1"/>
  <c r="O85" i="44"/>
  <c r="P85" i="60" s="1"/>
  <c r="P85" i="44"/>
  <c r="Q85" i="60" s="1"/>
  <c r="Q85" i="44"/>
  <c r="R85" i="60" s="1"/>
  <c r="R85" i="44"/>
  <c r="S85" i="60" s="1"/>
  <c r="S85" i="44"/>
  <c r="T85" i="60" s="1"/>
  <c r="T85" i="44"/>
  <c r="U85" i="60" s="1"/>
  <c r="U85" i="44"/>
  <c r="V85" i="60" s="1"/>
  <c r="V85" i="44"/>
  <c r="W85" i="60" s="1"/>
  <c r="K86" i="44"/>
  <c r="L86" i="60" s="1"/>
  <c r="L86" i="44"/>
  <c r="M86" i="60" s="1"/>
  <c r="M86" i="44"/>
  <c r="N86" i="60" s="1"/>
  <c r="N86" i="44"/>
  <c r="O86" i="60" s="1"/>
  <c r="O86" i="44"/>
  <c r="P86" i="60" s="1"/>
  <c r="P86" i="44"/>
  <c r="Q86" i="60" s="1"/>
  <c r="Q86" i="44"/>
  <c r="R86" i="60" s="1"/>
  <c r="R86" i="44"/>
  <c r="S86" i="60" s="1"/>
  <c r="S86" i="44"/>
  <c r="T86" i="60" s="1"/>
  <c r="T86" i="44"/>
  <c r="U86" i="60" s="1"/>
  <c r="U86" i="44"/>
  <c r="V86" i="60" s="1"/>
  <c r="V86" i="44"/>
  <c r="W86" i="60" s="1"/>
  <c r="K87" i="44"/>
  <c r="L87" i="60" s="1"/>
  <c r="L87" i="44"/>
  <c r="M87" i="60" s="1"/>
  <c r="M87" i="44"/>
  <c r="N87" i="60" s="1"/>
  <c r="N87" i="44"/>
  <c r="O87" i="60" s="1"/>
  <c r="O87" i="44"/>
  <c r="P87" i="60" s="1"/>
  <c r="P87" i="44"/>
  <c r="Q87" i="60" s="1"/>
  <c r="Q87" i="44"/>
  <c r="R87" i="60" s="1"/>
  <c r="R87" i="44"/>
  <c r="S87" i="60" s="1"/>
  <c r="S87" i="44"/>
  <c r="T87" i="60" s="1"/>
  <c r="T87" i="44"/>
  <c r="U87" i="60" s="1"/>
  <c r="U87" i="44"/>
  <c r="V87" i="60" s="1"/>
  <c r="V87" i="44"/>
  <c r="W87" i="60" s="1"/>
  <c r="K88" i="44"/>
  <c r="L88" i="60" s="1"/>
  <c r="L88" i="44"/>
  <c r="M88" i="60" s="1"/>
  <c r="M88" i="44"/>
  <c r="N88" i="60" s="1"/>
  <c r="N88" i="44"/>
  <c r="O88" i="60" s="1"/>
  <c r="O88" i="44"/>
  <c r="P88" i="60" s="1"/>
  <c r="P88" i="44"/>
  <c r="Q88" i="60" s="1"/>
  <c r="Q88" i="44"/>
  <c r="R88" i="60" s="1"/>
  <c r="R88" i="44"/>
  <c r="S88" i="60" s="1"/>
  <c r="S88" i="44"/>
  <c r="T88" i="60" s="1"/>
  <c r="T88" i="44"/>
  <c r="U88" i="60" s="1"/>
  <c r="U88" i="44"/>
  <c r="V88" i="60" s="1"/>
  <c r="V88" i="44"/>
  <c r="W88" i="60" s="1"/>
  <c r="K89" i="44"/>
  <c r="L89" i="60" s="1"/>
  <c r="L89" i="44"/>
  <c r="M89" i="60" s="1"/>
  <c r="M89" i="44"/>
  <c r="N89" i="60" s="1"/>
  <c r="N89" i="44"/>
  <c r="O89" i="60" s="1"/>
  <c r="O89" i="44"/>
  <c r="P89" i="60" s="1"/>
  <c r="P89" i="44"/>
  <c r="Q89" i="60" s="1"/>
  <c r="Q89" i="44"/>
  <c r="R89" i="60" s="1"/>
  <c r="R89" i="44"/>
  <c r="S89" i="60" s="1"/>
  <c r="S89" i="44"/>
  <c r="T89" i="60" s="1"/>
  <c r="T89" i="44"/>
  <c r="U89" i="60" s="1"/>
  <c r="U89" i="44"/>
  <c r="V89" i="60" s="1"/>
  <c r="V89" i="44"/>
  <c r="W89" i="60" s="1"/>
  <c r="K90" i="44"/>
  <c r="L90" i="60" s="1"/>
  <c r="L90" i="44"/>
  <c r="M90" i="60" s="1"/>
  <c r="M90" i="44"/>
  <c r="N90" i="60" s="1"/>
  <c r="N90" i="44"/>
  <c r="O90" i="60" s="1"/>
  <c r="O90" i="44"/>
  <c r="P90" i="60" s="1"/>
  <c r="P90" i="44"/>
  <c r="Q90" i="60" s="1"/>
  <c r="Q90" i="44"/>
  <c r="R90" i="60" s="1"/>
  <c r="R90" i="44"/>
  <c r="S90" i="60" s="1"/>
  <c r="S90" i="44"/>
  <c r="T90" i="60" s="1"/>
  <c r="T90" i="44"/>
  <c r="U90" i="60" s="1"/>
  <c r="U90" i="44"/>
  <c r="V90" i="60" s="1"/>
  <c r="V90" i="44"/>
  <c r="W90" i="60" s="1"/>
  <c r="K91" i="44"/>
  <c r="L91" i="60" s="1"/>
  <c r="L91" i="44"/>
  <c r="M91" i="60" s="1"/>
  <c r="M91" i="44"/>
  <c r="N91" i="60" s="1"/>
  <c r="N91" i="44"/>
  <c r="O91" i="60" s="1"/>
  <c r="O91" i="44"/>
  <c r="P91" i="60" s="1"/>
  <c r="P91" i="44"/>
  <c r="Q91" i="60" s="1"/>
  <c r="Q91" i="44"/>
  <c r="R91" i="60" s="1"/>
  <c r="R91" i="44"/>
  <c r="S91" i="60" s="1"/>
  <c r="S91" i="44"/>
  <c r="T91" i="60" s="1"/>
  <c r="T91" i="44"/>
  <c r="U91" i="60" s="1"/>
  <c r="U91" i="44"/>
  <c r="V91" i="60" s="1"/>
  <c r="V91" i="44"/>
  <c r="W91" i="60" s="1"/>
  <c r="K92" i="44"/>
  <c r="L92" i="60" s="1"/>
  <c r="L92" i="44"/>
  <c r="M92" i="60" s="1"/>
  <c r="M92" i="44"/>
  <c r="N92" i="60" s="1"/>
  <c r="N92" i="44"/>
  <c r="O92" i="60" s="1"/>
  <c r="O92" i="44"/>
  <c r="P92" i="60" s="1"/>
  <c r="P92" i="44"/>
  <c r="Q92" i="60" s="1"/>
  <c r="Q92" i="44"/>
  <c r="R92" i="60" s="1"/>
  <c r="R92" i="44"/>
  <c r="S92" i="60" s="1"/>
  <c r="S92" i="44"/>
  <c r="T92" i="60" s="1"/>
  <c r="T92" i="44"/>
  <c r="U92" i="60" s="1"/>
  <c r="U92" i="44"/>
  <c r="V92" i="60" s="1"/>
  <c r="V92" i="44"/>
  <c r="W92" i="60" s="1"/>
  <c r="K93" i="44"/>
  <c r="L93" i="60" s="1"/>
  <c r="L93" i="44"/>
  <c r="M93" i="60" s="1"/>
  <c r="M93" i="44"/>
  <c r="N93" i="60" s="1"/>
  <c r="N93" i="44"/>
  <c r="O93" i="60" s="1"/>
  <c r="O93" i="44"/>
  <c r="P93" i="60" s="1"/>
  <c r="P93" i="44"/>
  <c r="Q93" i="60" s="1"/>
  <c r="Q93" i="44"/>
  <c r="R93" i="60" s="1"/>
  <c r="R93" i="44"/>
  <c r="S93" i="60" s="1"/>
  <c r="S93" i="44"/>
  <c r="T93" i="60" s="1"/>
  <c r="T93" i="44"/>
  <c r="U93" i="60" s="1"/>
  <c r="U93" i="44"/>
  <c r="V93" i="60" s="1"/>
  <c r="V93" i="44"/>
  <c r="W93" i="60" s="1"/>
  <c r="K94" i="44"/>
  <c r="L94" i="60" s="1"/>
  <c r="L94" i="44"/>
  <c r="M94" i="60" s="1"/>
  <c r="M94" i="44"/>
  <c r="N94" i="60" s="1"/>
  <c r="N94" i="44"/>
  <c r="O94" i="60" s="1"/>
  <c r="O94" i="44"/>
  <c r="P94" i="60" s="1"/>
  <c r="P94" i="44"/>
  <c r="Q94" i="60" s="1"/>
  <c r="Q94" i="44"/>
  <c r="R94" i="60" s="1"/>
  <c r="R94" i="44"/>
  <c r="S94" i="60" s="1"/>
  <c r="S94" i="44"/>
  <c r="T94" i="60" s="1"/>
  <c r="T94" i="44"/>
  <c r="U94" i="60" s="1"/>
  <c r="U94" i="44"/>
  <c r="V94" i="60" s="1"/>
  <c r="V94" i="44"/>
  <c r="W94" i="60" s="1"/>
  <c r="K95" i="44"/>
  <c r="L95" i="60" s="1"/>
  <c r="L95" i="44"/>
  <c r="M95" i="60" s="1"/>
  <c r="M95" i="44"/>
  <c r="N95" i="60" s="1"/>
  <c r="N95" i="44"/>
  <c r="O95" i="60" s="1"/>
  <c r="O95" i="44"/>
  <c r="P95" i="60" s="1"/>
  <c r="P95" i="44"/>
  <c r="Q95" i="60" s="1"/>
  <c r="Q95" i="44"/>
  <c r="R95" i="60" s="1"/>
  <c r="R95" i="44"/>
  <c r="S95" i="60" s="1"/>
  <c r="S95" i="44"/>
  <c r="T95" i="60" s="1"/>
  <c r="T95" i="44"/>
  <c r="U95" i="60" s="1"/>
  <c r="U95" i="44"/>
  <c r="V95" i="60" s="1"/>
  <c r="V95" i="44"/>
  <c r="W95" i="60" s="1"/>
  <c r="K96" i="44"/>
  <c r="L96" i="60" s="1"/>
  <c r="L96" i="44"/>
  <c r="M96" i="60" s="1"/>
  <c r="M96" i="44"/>
  <c r="N96" i="60" s="1"/>
  <c r="N96" i="44"/>
  <c r="O96" i="60" s="1"/>
  <c r="O96" i="44"/>
  <c r="P96" i="60" s="1"/>
  <c r="P96" i="44"/>
  <c r="Q96" i="60" s="1"/>
  <c r="Q96" i="44"/>
  <c r="R96" i="60" s="1"/>
  <c r="R96" i="44"/>
  <c r="S96" i="60" s="1"/>
  <c r="S96" i="44"/>
  <c r="T96" i="60" s="1"/>
  <c r="T96" i="44"/>
  <c r="U96" i="60" s="1"/>
  <c r="U96" i="44"/>
  <c r="V96" i="60" s="1"/>
  <c r="V96" i="44"/>
  <c r="W96" i="60" s="1"/>
  <c r="K97" i="44"/>
  <c r="L97" i="60" s="1"/>
  <c r="L97" i="44"/>
  <c r="M97" i="60" s="1"/>
  <c r="M97" i="44"/>
  <c r="N97" i="60" s="1"/>
  <c r="N97" i="44"/>
  <c r="O97" i="60" s="1"/>
  <c r="O97" i="44"/>
  <c r="P97" i="60" s="1"/>
  <c r="P97" i="44"/>
  <c r="Q97" i="60" s="1"/>
  <c r="Q97" i="44"/>
  <c r="R97" i="60" s="1"/>
  <c r="R97" i="44"/>
  <c r="S97" i="60" s="1"/>
  <c r="S97" i="44"/>
  <c r="T97" i="60" s="1"/>
  <c r="T97" i="44"/>
  <c r="U97" i="60" s="1"/>
  <c r="U97" i="44"/>
  <c r="V97" i="60" s="1"/>
  <c r="V97" i="44"/>
  <c r="W97" i="60" s="1"/>
  <c r="K98" i="44"/>
  <c r="L98" i="60" s="1"/>
  <c r="L98" i="44"/>
  <c r="M98" i="60" s="1"/>
  <c r="M98" i="44"/>
  <c r="N98" i="60" s="1"/>
  <c r="N98" i="44"/>
  <c r="O98" i="60" s="1"/>
  <c r="O98" i="44"/>
  <c r="P98" i="60" s="1"/>
  <c r="P98" i="44"/>
  <c r="Q98" i="60" s="1"/>
  <c r="Q98" i="44"/>
  <c r="R98" i="60" s="1"/>
  <c r="R98" i="44"/>
  <c r="S98" i="60" s="1"/>
  <c r="S98" i="44"/>
  <c r="T98" i="60" s="1"/>
  <c r="T98" i="44"/>
  <c r="U98" i="60" s="1"/>
  <c r="U98" i="44"/>
  <c r="V98" i="60" s="1"/>
  <c r="V98" i="44"/>
  <c r="W98" i="60" s="1"/>
  <c r="K99" i="44"/>
  <c r="L99" i="60" s="1"/>
  <c r="L99" i="44"/>
  <c r="M99" i="60" s="1"/>
  <c r="M99" i="44"/>
  <c r="N99" i="60" s="1"/>
  <c r="N99" i="44"/>
  <c r="O99" i="60" s="1"/>
  <c r="O99" i="44"/>
  <c r="P99" i="60" s="1"/>
  <c r="P99" i="44"/>
  <c r="Q99" i="60" s="1"/>
  <c r="Q99" i="44"/>
  <c r="R99" i="60" s="1"/>
  <c r="R99" i="44"/>
  <c r="S99" i="60" s="1"/>
  <c r="S99" i="44"/>
  <c r="T99" i="60" s="1"/>
  <c r="T99" i="44"/>
  <c r="U99" i="60" s="1"/>
  <c r="U99" i="44"/>
  <c r="V99" i="60" s="1"/>
  <c r="V99" i="44"/>
  <c r="W99" i="60" s="1"/>
  <c r="K100" i="44"/>
  <c r="L100" i="60" s="1"/>
  <c r="L100" i="44"/>
  <c r="M100" i="60" s="1"/>
  <c r="M100" i="44"/>
  <c r="N100" i="60" s="1"/>
  <c r="N100" i="44"/>
  <c r="O100" i="60" s="1"/>
  <c r="O100" i="44"/>
  <c r="P100" i="60" s="1"/>
  <c r="P100" i="44"/>
  <c r="Q100" i="60" s="1"/>
  <c r="Q100" i="44"/>
  <c r="R100" i="60" s="1"/>
  <c r="R100" i="44"/>
  <c r="S100" i="60" s="1"/>
  <c r="S100" i="44"/>
  <c r="T100" i="60" s="1"/>
  <c r="T100" i="44"/>
  <c r="U100" i="60" s="1"/>
  <c r="U100" i="44"/>
  <c r="V100" i="60" s="1"/>
  <c r="V100" i="44"/>
  <c r="W100" i="60" s="1"/>
  <c r="K101" i="44"/>
  <c r="L101" i="60" s="1"/>
  <c r="L101" i="44"/>
  <c r="M101" i="60" s="1"/>
  <c r="M101" i="44"/>
  <c r="N101" i="60" s="1"/>
  <c r="N101" i="44"/>
  <c r="O101" i="60" s="1"/>
  <c r="O101" i="44"/>
  <c r="P101" i="60" s="1"/>
  <c r="P101" i="44"/>
  <c r="Q101" i="60" s="1"/>
  <c r="Q101" i="44"/>
  <c r="R101" i="60" s="1"/>
  <c r="R101" i="44"/>
  <c r="S101" i="60" s="1"/>
  <c r="S101" i="44"/>
  <c r="T101" i="60" s="1"/>
  <c r="T101" i="44"/>
  <c r="U101" i="60" s="1"/>
  <c r="U101" i="44"/>
  <c r="V101" i="60" s="1"/>
  <c r="V101" i="44"/>
  <c r="W101" i="60" s="1"/>
  <c r="K102" i="44"/>
  <c r="L102" i="60" s="1"/>
  <c r="L102" i="44"/>
  <c r="M102" i="60" s="1"/>
  <c r="M102" i="44"/>
  <c r="N102" i="60" s="1"/>
  <c r="N102" i="44"/>
  <c r="O102" i="60" s="1"/>
  <c r="O102" i="44"/>
  <c r="P102" i="60" s="1"/>
  <c r="P102" i="44"/>
  <c r="Q102" i="60" s="1"/>
  <c r="Q102" i="44"/>
  <c r="R102" i="60" s="1"/>
  <c r="R102" i="44"/>
  <c r="S102" i="60" s="1"/>
  <c r="S102" i="44"/>
  <c r="T102" i="60" s="1"/>
  <c r="T102" i="44"/>
  <c r="U102" i="60" s="1"/>
  <c r="U102" i="44"/>
  <c r="V102" i="60" s="1"/>
  <c r="V102" i="44"/>
  <c r="W102" i="60" s="1"/>
  <c r="K103" i="44"/>
  <c r="L103" i="60" s="1"/>
  <c r="L103" i="44"/>
  <c r="M103" i="60" s="1"/>
  <c r="M103" i="44"/>
  <c r="N103" i="60" s="1"/>
  <c r="N103" i="44"/>
  <c r="O103" i="60" s="1"/>
  <c r="O103" i="44"/>
  <c r="P103" i="60" s="1"/>
  <c r="P103" i="44"/>
  <c r="Q103" i="60" s="1"/>
  <c r="Q103" i="44"/>
  <c r="R103" i="60" s="1"/>
  <c r="R103" i="44"/>
  <c r="S103" i="60" s="1"/>
  <c r="S103" i="44"/>
  <c r="T103" i="60" s="1"/>
  <c r="T103" i="44"/>
  <c r="U103" i="60" s="1"/>
  <c r="U103" i="44"/>
  <c r="V103" i="60" s="1"/>
  <c r="V103" i="44"/>
  <c r="W103" i="60" s="1"/>
  <c r="K104" i="44"/>
  <c r="L104" i="60" s="1"/>
  <c r="L104" i="44"/>
  <c r="M104" i="60" s="1"/>
  <c r="M104" i="44"/>
  <c r="N104" i="60" s="1"/>
  <c r="N104" i="44"/>
  <c r="O104" i="60" s="1"/>
  <c r="O104" i="44"/>
  <c r="P104" i="60" s="1"/>
  <c r="P104" i="44"/>
  <c r="Q104" i="60" s="1"/>
  <c r="Q104" i="44"/>
  <c r="R104" i="60" s="1"/>
  <c r="R104" i="44"/>
  <c r="S104" i="60" s="1"/>
  <c r="S104" i="44"/>
  <c r="T104" i="60" s="1"/>
  <c r="T104" i="44"/>
  <c r="U104" i="60" s="1"/>
  <c r="U104" i="44"/>
  <c r="V104" i="60" s="1"/>
  <c r="V104" i="44"/>
  <c r="W104" i="60" s="1"/>
  <c r="K105" i="44"/>
  <c r="L105" i="60" s="1"/>
  <c r="L105" i="44"/>
  <c r="M105" i="60" s="1"/>
  <c r="M105" i="44"/>
  <c r="N105" i="60" s="1"/>
  <c r="N105" i="44"/>
  <c r="O105" i="60" s="1"/>
  <c r="O105" i="44"/>
  <c r="P105" i="60" s="1"/>
  <c r="P105" i="44"/>
  <c r="Q105" i="60" s="1"/>
  <c r="Q105" i="44"/>
  <c r="R105" i="60" s="1"/>
  <c r="R105" i="44"/>
  <c r="S105" i="60" s="1"/>
  <c r="S105" i="44"/>
  <c r="T105" i="60" s="1"/>
  <c r="T105" i="44"/>
  <c r="U105" i="60" s="1"/>
  <c r="U105" i="44"/>
  <c r="V105" i="60" s="1"/>
  <c r="V105" i="44"/>
  <c r="W105" i="60" s="1"/>
  <c r="K106" i="44"/>
  <c r="L106" i="60" s="1"/>
  <c r="L106" i="44"/>
  <c r="M106" i="60" s="1"/>
  <c r="M106" i="44"/>
  <c r="N106" i="60" s="1"/>
  <c r="N106" i="44"/>
  <c r="O106" i="60" s="1"/>
  <c r="O106" i="44"/>
  <c r="P106" i="60" s="1"/>
  <c r="P106" i="44"/>
  <c r="Q106" i="60" s="1"/>
  <c r="Q106" i="44"/>
  <c r="R106" i="60" s="1"/>
  <c r="R106" i="44"/>
  <c r="S106" i="60" s="1"/>
  <c r="S106" i="44"/>
  <c r="T106" i="60" s="1"/>
  <c r="T106" i="44"/>
  <c r="U106" i="60" s="1"/>
  <c r="U106" i="44"/>
  <c r="V106" i="60" s="1"/>
  <c r="V106" i="44"/>
  <c r="W106" i="60" s="1"/>
  <c r="K107" i="44"/>
  <c r="L107" i="60" s="1"/>
  <c r="L107" i="44"/>
  <c r="M107" i="60" s="1"/>
  <c r="M107" i="44"/>
  <c r="N107" i="60" s="1"/>
  <c r="N107" i="44"/>
  <c r="O107" i="60" s="1"/>
  <c r="O107" i="44"/>
  <c r="P107" i="60" s="1"/>
  <c r="P107" i="44"/>
  <c r="Q107" i="60" s="1"/>
  <c r="Q107" i="44"/>
  <c r="R107" i="60" s="1"/>
  <c r="R107" i="44"/>
  <c r="S107" i="60" s="1"/>
  <c r="S107" i="44"/>
  <c r="T107" i="60" s="1"/>
  <c r="T107" i="44"/>
  <c r="U107" i="60" s="1"/>
  <c r="U107" i="44"/>
  <c r="V107" i="60" s="1"/>
  <c r="V107" i="44"/>
  <c r="W107" i="60" s="1"/>
  <c r="K108" i="44"/>
  <c r="L108" i="60" s="1"/>
  <c r="L108" i="44"/>
  <c r="M108" i="60" s="1"/>
  <c r="M108" i="44"/>
  <c r="N108" i="60" s="1"/>
  <c r="N108" i="44"/>
  <c r="O108" i="60" s="1"/>
  <c r="O108" i="44"/>
  <c r="P108" i="60" s="1"/>
  <c r="P108" i="44"/>
  <c r="Q108" i="60" s="1"/>
  <c r="Q108" i="44"/>
  <c r="R108" i="60" s="1"/>
  <c r="R108" i="44"/>
  <c r="S108" i="60" s="1"/>
  <c r="S108" i="44"/>
  <c r="T108" i="60" s="1"/>
  <c r="T108" i="44"/>
  <c r="U108" i="60" s="1"/>
  <c r="U108" i="44"/>
  <c r="V108" i="60" s="1"/>
  <c r="V108" i="44"/>
  <c r="W108" i="60" s="1"/>
  <c r="K109" i="44"/>
  <c r="L109" i="60" s="1"/>
  <c r="L109" i="44"/>
  <c r="M109" i="60" s="1"/>
  <c r="M109" i="44"/>
  <c r="N109" i="60" s="1"/>
  <c r="N109" i="44"/>
  <c r="O109" i="60" s="1"/>
  <c r="O109" i="44"/>
  <c r="P109" i="60" s="1"/>
  <c r="P109" i="44"/>
  <c r="Q109" i="60" s="1"/>
  <c r="Q109" i="44"/>
  <c r="R109" i="60" s="1"/>
  <c r="R109" i="44"/>
  <c r="S109" i="60" s="1"/>
  <c r="S109" i="44"/>
  <c r="T109" i="60" s="1"/>
  <c r="T109" i="44"/>
  <c r="U109" i="60" s="1"/>
  <c r="U109" i="44"/>
  <c r="V109" i="60" s="1"/>
  <c r="V109" i="44"/>
  <c r="W109" i="60" s="1"/>
  <c r="K110" i="44"/>
  <c r="L110" i="60" s="1"/>
  <c r="L110" i="44"/>
  <c r="M110" i="60" s="1"/>
  <c r="M110" i="44"/>
  <c r="N110" i="60" s="1"/>
  <c r="N110" i="44"/>
  <c r="O110" i="60" s="1"/>
  <c r="O110" i="44"/>
  <c r="P110" i="60" s="1"/>
  <c r="P110" i="44"/>
  <c r="Q110" i="60" s="1"/>
  <c r="Q110" i="44"/>
  <c r="R110" i="60" s="1"/>
  <c r="R110" i="44"/>
  <c r="S110" i="60" s="1"/>
  <c r="S110" i="44"/>
  <c r="T110" i="60" s="1"/>
  <c r="T110" i="44"/>
  <c r="U110" i="60" s="1"/>
  <c r="U110" i="44"/>
  <c r="V110" i="60" s="1"/>
  <c r="V110" i="44"/>
  <c r="W110" i="60" s="1"/>
  <c r="K111" i="44"/>
  <c r="L111" i="60" s="1"/>
  <c r="L111" i="44"/>
  <c r="M111" i="60" s="1"/>
  <c r="M111" i="44"/>
  <c r="N111" i="60" s="1"/>
  <c r="N111" i="44"/>
  <c r="O111" i="60" s="1"/>
  <c r="O111" i="44"/>
  <c r="P111" i="60" s="1"/>
  <c r="P111" i="44"/>
  <c r="Q111" i="60" s="1"/>
  <c r="Q111" i="44"/>
  <c r="R111" i="60" s="1"/>
  <c r="R111" i="44"/>
  <c r="S111" i="60" s="1"/>
  <c r="S111" i="44"/>
  <c r="T111" i="60" s="1"/>
  <c r="T111" i="44"/>
  <c r="U111" i="60" s="1"/>
  <c r="U111" i="44"/>
  <c r="V111" i="60" s="1"/>
  <c r="V111" i="44"/>
  <c r="W111" i="60" s="1"/>
  <c r="K112" i="44"/>
  <c r="L112" i="60" s="1"/>
  <c r="L112" i="44"/>
  <c r="M112" i="60" s="1"/>
  <c r="M112" i="44"/>
  <c r="N112" i="60" s="1"/>
  <c r="N112" i="44"/>
  <c r="O112" i="60" s="1"/>
  <c r="O112" i="44"/>
  <c r="P112" i="60" s="1"/>
  <c r="P112" i="44"/>
  <c r="Q112" i="60" s="1"/>
  <c r="Q112" i="44"/>
  <c r="R112" i="60" s="1"/>
  <c r="R112" i="44"/>
  <c r="S112" i="60" s="1"/>
  <c r="S112" i="44"/>
  <c r="T112" i="60" s="1"/>
  <c r="T112" i="44"/>
  <c r="U112" i="60" s="1"/>
  <c r="U112" i="44"/>
  <c r="V112" i="60" s="1"/>
  <c r="V112" i="44"/>
  <c r="W112" i="60" s="1"/>
  <c r="K113" i="44"/>
  <c r="L113" i="60" s="1"/>
  <c r="L113" i="44"/>
  <c r="M113" i="60" s="1"/>
  <c r="M113" i="44"/>
  <c r="N113" i="60" s="1"/>
  <c r="N113" i="44"/>
  <c r="O113" i="60" s="1"/>
  <c r="O113" i="44"/>
  <c r="P113" i="60" s="1"/>
  <c r="P113" i="44"/>
  <c r="Q113" i="60" s="1"/>
  <c r="Q113" i="44"/>
  <c r="R113" i="60" s="1"/>
  <c r="R113" i="44"/>
  <c r="S113" i="60" s="1"/>
  <c r="S113" i="44"/>
  <c r="T113" i="60" s="1"/>
  <c r="T113" i="44"/>
  <c r="U113" i="60" s="1"/>
  <c r="U113" i="44"/>
  <c r="V113" i="60" s="1"/>
  <c r="V113" i="44"/>
  <c r="W113" i="60" s="1"/>
  <c r="K114" i="44"/>
  <c r="L114" i="60" s="1"/>
  <c r="L114" i="44"/>
  <c r="M114" i="60" s="1"/>
  <c r="M114" i="44"/>
  <c r="N114" i="60" s="1"/>
  <c r="N114" i="44"/>
  <c r="O114" i="60" s="1"/>
  <c r="O114" i="44"/>
  <c r="P114" i="60" s="1"/>
  <c r="P114" i="44"/>
  <c r="Q114" i="60" s="1"/>
  <c r="Q114" i="44"/>
  <c r="R114" i="60" s="1"/>
  <c r="R114" i="44"/>
  <c r="S114" i="60" s="1"/>
  <c r="S114" i="44"/>
  <c r="T114" i="60" s="1"/>
  <c r="T114" i="44"/>
  <c r="U114" i="60" s="1"/>
  <c r="U114" i="44"/>
  <c r="V114" i="60" s="1"/>
  <c r="V114" i="44"/>
  <c r="W114" i="60" s="1"/>
  <c r="K115" i="44"/>
  <c r="L115" i="60" s="1"/>
  <c r="L115" i="44"/>
  <c r="M115" i="60" s="1"/>
  <c r="M115" i="44"/>
  <c r="N115" i="60" s="1"/>
  <c r="N115" i="44"/>
  <c r="O115" i="60" s="1"/>
  <c r="O115" i="44"/>
  <c r="P115" i="60" s="1"/>
  <c r="P115" i="44"/>
  <c r="Q115" i="60" s="1"/>
  <c r="Q115" i="44"/>
  <c r="R115" i="60" s="1"/>
  <c r="R115" i="44"/>
  <c r="S115" i="60" s="1"/>
  <c r="S115" i="44"/>
  <c r="T115" i="60" s="1"/>
  <c r="T115" i="44"/>
  <c r="U115" i="60" s="1"/>
  <c r="U115" i="44"/>
  <c r="V115" i="60" s="1"/>
  <c r="V115" i="44"/>
  <c r="W115" i="60" s="1"/>
  <c r="K116" i="44"/>
  <c r="L116" i="60" s="1"/>
  <c r="L116" i="44"/>
  <c r="M116" i="60" s="1"/>
  <c r="M116" i="44"/>
  <c r="N116" i="60" s="1"/>
  <c r="N116" i="44"/>
  <c r="O116" i="60" s="1"/>
  <c r="O116" i="44"/>
  <c r="P116" i="60" s="1"/>
  <c r="P116" i="44"/>
  <c r="Q116" i="60" s="1"/>
  <c r="Q116" i="44"/>
  <c r="R116" i="60" s="1"/>
  <c r="R116" i="44"/>
  <c r="S116" i="60" s="1"/>
  <c r="S116" i="44"/>
  <c r="T116" i="60" s="1"/>
  <c r="T116" i="44"/>
  <c r="U116" i="60" s="1"/>
  <c r="U116" i="44"/>
  <c r="V116" i="60" s="1"/>
  <c r="V116" i="44"/>
  <c r="W116" i="60" s="1"/>
  <c r="K117" i="44"/>
  <c r="L117" i="60" s="1"/>
  <c r="L117" i="44"/>
  <c r="M117" i="60" s="1"/>
  <c r="M117" i="44"/>
  <c r="N117" i="60" s="1"/>
  <c r="N117" i="44"/>
  <c r="O117" i="60" s="1"/>
  <c r="O117" i="44"/>
  <c r="P117" i="60" s="1"/>
  <c r="P117" i="44"/>
  <c r="Q117" i="60" s="1"/>
  <c r="Q117" i="44"/>
  <c r="R117" i="60" s="1"/>
  <c r="R117" i="44"/>
  <c r="S117" i="60" s="1"/>
  <c r="S117" i="44"/>
  <c r="T117" i="60" s="1"/>
  <c r="T117" i="44"/>
  <c r="U117" i="60" s="1"/>
  <c r="U117" i="44"/>
  <c r="V117" i="60" s="1"/>
  <c r="V117" i="44"/>
  <c r="W117" i="60" s="1"/>
  <c r="K118" i="44"/>
  <c r="L118" i="60" s="1"/>
  <c r="L118" i="44"/>
  <c r="M118" i="60" s="1"/>
  <c r="M118" i="44"/>
  <c r="N118" i="60" s="1"/>
  <c r="N118" i="44"/>
  <c r="O118" i="60" s="1"/>
  <c r="O118" i="44"/>
  <c r="P118" i="60" s="1"/>
  <c r="P118" i="44"/>
  <c r="Q118" i="60" s="1"/>
  <c r="Q118" i="44"/>
  <c r="R118" i="60" s="1"/>
  <c r="R118" i="44"/>
  <c r="S118" i="60" s="1"/>
  <c r="S118" i="44"/>
  <c r="T118" i="60" s="1"/>
  <c r="T118" i="44"/>
  <c r="U118" i="60" s="1"/>
  <c r="U118" i="44"/>
  <c r="V118" i="60" s="1"/>
  <c r="V118" i="44"/>
  <c r="W118" i="60" s="1"/>
  <c r="K125" i="44"/>
  <c r="L125" i="60" s="1"/>
  <c r="L125" i="44"/>
  <c r="M125" i="60" s="1"/>
  <c r="M125" i="44"/>
  <c r="N125" i="60" s="1"/>
  <c r="N125" i="44"/>
  <c r="O125" i="60" s="1"/>
  <c r="O125" i="44"/>
  <c r="P125" i="60" s="1"/>
  <c r="P125" i="44"/>
  <c r="Q125" i="60" s="1"/>
  <c r="Q125" i="44"/>
  <c r="R125" i="60" s="1"/>
  <c r="R125" i="44"/>
  <c r="S125" i="60" s="1"/>
  <c r="S125" i="44"/>
  <c r="T125" i="60" s="1"/>
  <c r="T125" i="44"/>
  <c r="U125" i="60" s="1"/>
  <c r="U125" i="44"/>
  <c r="V125" i="60" s="1"/>
  <c r="V125" i="44"/>
  <c r="W125" i="60" s="1"/>
  <c r="K126" i="44"/>
  <c r="L126" i="60" s="1"/>
  <c r="L126" i="44"/>
  <c r="M126" i="60" s="1"/>
  <c r="M126" i="44"/>
  <c r="N126" i="60" s="1"/>
  <c r="N126" i="44"/>
  <c r="O126" i="60" s="1"/>
  <c r="O126" i="44"/>
  <c r="P126" i="60" s="1"/>
  <c r="P126" i="44"/>
  <c r="Q126" i="60" s="1"/>
  <c r="Q126" i="44"/>
  <c r="R126" i="60" s="1"/>
  <c r="R126" i="44"/>
  <c r="S126" i="60" s="1"/>
  <c r="S126" i="44"/>
  <c r="T126" i="60" s="1"/>
  <c r="T126" i="44"/>
  <c r="U126" i="60" s="1"/>
  <c r="U126" i="44"/>
  <c r="V126" i="60" s="1"/>
  <c r="V126" i="44"/>
  <c r="W126" i="60" s="1"/>
  <c r="K127" i="44"/>
  <c r="L127" i="60" s="1"/>
  <c r="L127" i="44"/>
  <c r="M127" i="60" s="1"/>
  <c r="M127" i="44"/>
  <c r="N127" i="60" s="1"/>
  <c r="N127" i="44"/>
  <c r="O127" i="60" s="1"/>
  <c r="O127" i="44"/>
  <c r="P127" i="60" s="1"/>
  <c r="P127" i="44"/>
  <c r="Q127" i="60" s="1"/>
  <c r="Q127" i="44"/>
  <c r="R127" i="60" s="1"/>
  <c r="R127" i="44"/>
  <c r="S127" i="60" s="1"/>
  <c r="S127" i="44"/>
  <c r="T127" i="60" s="1"/>
  <c r="T127" i="44"/>
  <c r="U127" i="60" s="1"/>
  <c r="U127" i="44"/>
  <c r="V127" i="60" s="1"/>
  <c r="V127" i="44"/>
  <c r="W127" i="60" s="1"/>
  <c r="K128" i="44"/>
  <c r="L128" i="60" s="1"/>
  <c r="L128" i="44"/>
  <c r="M128" i="60" s="1"/>
  <c r="M128" i="44"/>
  <c r="N128" i="60" s="1"/>
  <c r="N128" i="44"/>
  <c r="O128" i="60" s="1"/>
  <c r="O128" i="44"/>
  <c r="P128" i="60" s="1"/>
  <c r="P128" i="44"/>
  <c r="Q128" i="60" s="1"/>
  <c r="Q128" i="44"/>
  <c r="R128" i="60" s="1"/>
  <c r="R128" i="44"/>
  <c r="S128" i="60" s="1"/>
  <c r="S128" i="44"/>
  <c r="T128" i="60" s="1"/>
  <c r="T128" i="44"/>
  <c r="U128" i="60" s="1"/>
  <c r="U128" i="44"/>
  <c r="V128" i="60" s="1"/>
  <c r="V128" i="44"/>
  <c r="W128" i="60" s="1"/>
  <c r="K129" i="44"/>
  <c r="L129" i="60" s="1"/>
  <c r="L129" i="44"/>
  <c r="M129" i="60" s="1"/>
  <c r="M129" i="44"/>
  <c r="N129" i="60" s="1"/>
  <c r="N129" i="44"/>
  <c r="O129" i="60" s="1"/>
  <c r="O129" i="44"/>
  <c r="P129" i="60" s="1"/>
  <c r="P129" i="44"/>
  <c r="Q129" i="60" s="1"/>
  <c r="Q129" i="44"/>
  <c r="R129" i="60" s="1"/>
  <c r="R129" i="44"/>
  <c r="S129" i="60" s="1"/>
  <c r="S129" i="44"/>
  <c r="T129" i="60" s="1"/>
  <c r="T129" i="44"/>
  <c r="U129" i="60" s="1"/>
  <c r="U129" i="44"/>
  <c r="V129" i="60" s="1"/>
  <c r="V129" i="44"/>
  <c r="W129" i="60" s="1"/>
  <c r="K130" i="44"/>
  <c r="L130" i="60" s="1"/>
  <c r="L130" i="44"/>
  <c r="M130" i="60" s="1"/>
  <c r="M130" i="44"/>
  <c r="N130" i="60" s="1"/>
  <c r="N130" i="44"/>
  <c r="O130" i="60" s="1"/>
  <c r="O130" i="44"/>
  <c r="P130" i="60" s="1"/>
  <c r="P130" i="44"/>
  <c r="Q130" i="60" s="1"/>
  <c r="Q130" i="44"/>
  <c r="R130" i="60" s="1"/>
  <c r="R130" i="44"/>
  <c r="S130" i="60" s="1"/>
  <c r="S130" i="44"/>
  <c r="T130" i="60" s="1"/>
  <c r="T130" i="44"/>
  <c r="U130" i="60" s="1"/>
  <c r="U130" i="44"/>
  <c r="V130" i="60" s="1"/>
  <c r="V130" i="44"/>
  <c r="W130" i="60" s="1"/>
  <c r="K131" i="44"/>
  <c r="L131" i="60" s="1"/>
  <c r="L131" i="44"/>
  <c r="M131" i="60" s="1"/>
  <c r="M131" i="44"/>
  <c r="N131" i="60" s="1"/>
  <c r="N131" i="44"/>
  <c r="O131" i="60" s="1"/>
  <c r="O131" i="44"/>
  <c r="P131" i="60" s="1"/>
  <c r="P131" i="44"/>
  <c r="Q131" i="60" s="1"/>
  <c r="Q131" i="44"/>
  <c r="R131" i="60" s="1"/>
  <c r="R131" i="44"/>
  <c r="S131" i="60" s="1"/>
  <c r="S131" i="44"/>
  <c r="T131" i="60" s="1"/>
  <c r="T131" i="44"/>
  <c r="U131" i="60" s="1"/>
  <c r="U131" i="44"/>
  <c r="V131" i="60" s="1"/>
  <c r="V131" i="44"/>
  <c r="W131" i="60" s="1"/>
  <c r="K132" i="44"/>
  <c r="L132" i="60" s="1"/>
  <c r="L132" i="44"/>
  <c r="M132" i="60" s="1"/>
  <c r="M132" i="44"/>
  <c r="N132" i="60" s="1"/>
  <c r="N132" i="44"/>
  <c r="O132" i="60" s="1"/>
  <c r="O132" i="44"/>
  <c r="P132" i="60" s="1"/>
  <c r="P132" i="44"/>
  <c r="Q132" i="60" s="1"/>
  <c r="Q132" i="44"/>
  <c r="R132" i="60" s="1"/>
  <c r="R132" i="44"/>
  <c r="S132" i="60" s="1"/>
  <c r="S132" i="44"/>
  <c r="T132" i="60" s="1"/>
  <c r="T132" i="44"/>
  <c r="U132" i="60" s="1"/>
  <c r="U132" i="44"/>
  <c r="V132" i="60" s="1"/>
  <c r="V132" i="44"/>
  <c r="W132" i="60" s="1"/>
  <c r="K133" i="44"/>
  <c r="L133" i="60" s="1"/>
  <c r="L133" i="44"/>
  <c r="M133" i="60" s="1"/>
  <c r="M133" i="44"/>
  <c r="N133" i="60" s="1"/>
  <c r="N133" i="44"/>
  <c r="O133" i="60" s="1"/>
  <c r="O133" i="44"/>
  <c r="P133" i="60" s="1"/>
  <c r="P133" i="44"/>
  <c r="Q133" i="60" s="1"/>
  <c r="Q133" i="44"/>
  <c r="R133" i="60" s="1"/>
  <c r="R133" i="44"/>
  <c r="S133" i="60" s="1"/>
  <c r="S133" i="44"/>
  <c r="T133" i="60" s="1"/>
  <c r="T133" i="44"/>
  <c r="U133" i="60" s="1"/>
  <c r="U133" i="44"/>
  <c r="V133" i="60" s="1"/>
  <c r="V133" i="44"/>
  <c r="W133" i="60" s="1"/>
  <c r="K134" i="44"/>
  <c r="L134" i="60" s="1"/>
  <c r="L134" i="44"/>
  <c r="M134" i="60" s="1"/>
  <c r="M134" i="44"/>
  <c r="N134" i="60" s="1"/>
  <c r="N134" i="44"/>
  <c r="O134" i="60" s="1"/>
  <c r="O134" i="44"/>
  <c r="P134" i="60" s="1"/>
  <c r="P134" i="44"/>
  <c r="Q134" i="60" s="1"/>
  <c r="Q134" i="44"/>
  <c r="R134" i="60" s="1"/>
  <c r="R134" i="44"/>
  <c r="S134" i="60" s="1"/>
  <c r="S134" i="44"/>
  <c r="T134" i="60" s="1"/>
  <c r="T134" i="44"/>
  <c r="U134" i="60" s="1"/>
  <c r="U134" i="44"/>
  <c r="V134" i="60" s="1"/>
  <c r="V134" i="44"/>
  <c r="W134" i="60" s="1"/>
  <c r="K135" i="44"/>
  <c r="L135" i="60" s="1"/>
  <c r="L135" i="44"/>
  <c r="M135" i="60" s="1"/>
  <c r="M135" i="44"/>
  <c r="N135" i="60" s="1"/>
  <c r="N135" i="44"/>
  <c r="O135" i="60" s="1"/>
  <c r="O135" i="44"/>
  <c r="P135" i="60" s="1"/>
  <c r="P135" i="44"/>
  <c r="Q135" i="60" s="1"/>
  <c r="Q135" i="44"/>
  <c r="R135" i="60" s="1"/>
  <c r="R135" i="44"/>
  <c r="S135" i="60" s="1"/>
  <c r="S135" i="44"/>
  <c r="T135" i="60" s="1"/>
  <c r="T135" i="44"/>
  <c r="U135" i="60" s="1"/>
  <c r="U135" i="44"/>
  <c r="V135" i="60" s="1"/>
  <c r="V135" i="44"/>
  <c r="W135" i="60" s="1"/>
  <c r="K143" i="44"/>
  <c r="L143" i="60" s="1"/>
  <c r="L143" i="44"/>
  <c r="M143" i="60" s="1"/>
  <c r="M143" i="44"/>
  <c r="N143" i="60" s="1"/>
  <c r="N143" i="44"/>
  <c r="O143" i="60" s="1"/>
  <c r="O143" i="44"/>
  <c r="P143" i="60" s="1"/>
  <c r="P143" i="44"/>
  <c r="Q143" i="60" s="1"/>
  <c r="Q143" i="44"/>
  <c r="R143" i="60" s="1"/>
  <c r="R143" i="44"/>
  <c r="S143" i="60" s="1"/>
  <c r="S143" i="44"/>
  <c r="T143" i="60" s="1"/>
  <c r="T143" i="44"/>
  <c r="U143" i="60" s="1"/>
  <c r="U143" i="44"/>
  <c r="V143" i="60" s="1"/>
  <c r="V143" i="44"/>
  <c r="W143" i="60" s="1"/>
  <c r="K144" i="44"/>
  <c r="L144" i="60" s="1"/>
  <c r="L144" i="44"/>
  <c r="M144" i="60" s="1"/>
  <c r="M144" i="44"/>
  <c r="N144" i="60" s="1"/>
  <c r="N144" i="44"/>
  <c r="O144" i="60" s="1"/>
  <c r="O144" i="44"/>
  <c r="P144" i="60" s="1"/>
  <c r="P144" i="44"/>
  <c r="Q144" i="60" s="1"/>
  <c r="Q144" i="44"/>
  <c r="R144" i="60" s="1"/>
  <c r="R144" i="44"/>
  <c r="S144" i="60" s="1"/>
  <c r="S144" i="44"/>
  <c r="T144" i="60" s="1"/>
  <c r="T144" i="44"/>
  <c r="U144" i="60" s="1"/>
  <c r="U144" i="44"/>
  <c r="V144" i="60" s="1"/>
  <c r="V144" i="44"/>
  <c r="W144" i="60" s="1"/>
  <c r="K145" i="44"/>
  <c r="L145" i="60" s="1"/>
  <c r="L145" i="44"/>
  <c r="M145" i="60" s="1"/>
  <c r="M145" i="44"/>
  <c r="N145" i="60" s="1"/>
  <c r="N145" i="44"/>
  <c r="O145" i="60" s="1"/>
  <c r="O145" i="44"/>
  <c r="P145" i="60" s="1"/>
  <c r="P145" i="44"/>
  <c r="Q145" i="60" s="1"/>
  <c r="Q145" i="44"/>
  <c r="R145" i="60" s="1"/>
  <c r="R145" i="44"/>
  <c r="S145" i="60" s="1"/>
  <c r="S145" i="44"/>
  <c r="T145" i="60" s="1"/>
  <c r="T145" i="44"/>
  <c r="U145" i="60" s="1"/>
  <c r="U145" i="44"/>
  <c r="V145" i="60" s="1"/>
  <c r="V145" i="44"/>
  <c r="W145" i="60" s="1"/>
  <c r="K146" i="44"/>
  <c r="L146" i="60" s="1"/>
  <c r="L146" i="44"/>
  <c r="M146" i="60" s="1"/>
  <c r="M146" i="44"/>
  <c r="N146" i="60" s="1"/>
  <c r="N146" i="44"/>
  <c r="O146" i="60" s="1"/>
  <c r="O146" i="44"/>
  <c r="P146" i="60" s="1"/>
  <c r="P146" i="44"/>
  <c r="Q146" i="60" s="1"/>
  <c r="Q146" i="44"/>
  <c r="R146" i="60" s="1"/>
  <c r="R146" i="44"/>
  <c r="S146" i="60" s="1"/>
  <c r="S146" i="44"/>
  <c r="T146" i="60" s="1"/>
  <c r="T146" i="44"/>
  <c r="U146" i="60" s="1"/>
  <c r="U146" i="44"/>
  <c r="V146" i="60" s="1"/>
  <c r="V146" i="44"/>
  <c r="W146" i="60" s="1"/>
  <c r="K147" i="44"/>
  <c r="L147" i="60" s="1"/>
  <c r="L147" i="44"/>
  <c r="M147" i="60" s="1"/>
  <c r="M147" i="44"/>
  <c r="N147" i="60" s="1"/>
  <c r="N147" i="44"/>
  <c r="O147" i="60" s="1"/>
  <c r="O147" i="44"/>
  <c r="P147" i="60" s="1"/>
  <c r="P147" i="44"/>
  <c r="Q147" i="60" s="1"/>
  <c r="Q147" i="44"/>
  <c r="R147" i="60" s="1"/>
  <c r="R147" i="44"/>
  <c r="S147" i="60" s="1"/>
  <c r="S147" i="44"/>
  <c r="T147" i="60" s="1"/>
  <c r="T147" i="44"/>
  <c r="U147" i="60" s="1"/>
  <c r="U147" i="44"/>
  <c r="V147" i="60" s="1"/>
  <c r="V147" i="44"/>
  <c r="W147" i="60" s="1"/>
  <c r="K148" i="44"/>
  <c r="L148" i="60" s="1"/>
  <c r="L148" i="44"/>
  <c r="M148" i="60" s="1"/>
  <c r="M148" i="44"/>
  <c r="N148" i="60" s="1"/>
  <c r="N148" i="44"/>
  <c r="O148" i="60" s="1"/>
  <c r="O148" i="44"/>
  <c r="P148" i="60" s="1"/>
  <c r="P148" i="44"/>
  <c r="Q148" i="60" s="1"/>
  <c r="Q148" i="44"/>
  <c r="R148" i="60" s="1"/>
  <c r="R148" i="44"/>
  <c r="S148" i="60" s="1"/>
  <c r="S148" i="44"/>
  <c r="T148" i="60" s="1"/>
  <c r="T148" i="44"/>
  <c r="U148" i="60" s="1"/>
  <c r="U148" i="44"/>
  <c r="V148" i="60" s="1"/>
  <c r="V148" i="44"/>
  <c r="W148" i="60" s="1"/>
  <c r="K149" i="44"/>
  <c r="L149" i="60" s="1"/>
  <c r="L149" i="44"/>
  <c r="M149" i="60" s="1"/>
  <c r="M149" i="44"/>
  <c r="N149" i="60" s="1"/>
  <c r="N149" i="44"/>
  <c r="O149" i="60" s="1"/>
  <c r="O149" i="44"/>
  <c r="P149" i="60" s="1"/>
  <c r="P149" i="44"/>
  <c r="Q149" i="60" s="1"/>
  <c r="Q149" i="44"/>
  <c r="R149" i="60" s="1"/>
  <c r="R149" i="44"/>
  <c r="S149" i="60" s="1"/>
  <c r="S149" i="44"/>
  <c r="T149" i="60" s="1"/>
  <c r="T149" i="44"/>
  <c r="U149" i="60" s="1"/>
  <c r="U149" i="44"/>
  <c r="V149" i="60" s="1"/>
  <c r="V149" i="44"/>
  <c r="W149" i="60" s="1"/>
  <c r="K150" i="44"/>
  <c r="L150" i="60" s="1"/>
  <c r="L150" i="44"/>
  <c r="M150" i="60" s="1"/>
  <c r="M150" i="44"/>
  <c r="N150" i="60" s="1"/>
  <c r="N150" i="44"/>
  <c r="O150" i="60" s="1"/>
  <c r="O150" i="44"/>
  <c r="P150" i="60" s="1"/>
  <c r="P150" i="44"/>
  <c r="Q150" i="60" s="1"/>
  <c r="Q150" i="44"/>
  <c r="R150" i="60" s="1"/>
  <c r="R150" i="44"/>
  <c r="S150" i="60" s="1"/>
  <c r="S150" i="44"/>
  <c r="T150" i="60" s="1"/>
  <c r="T150" i="44"/>
  <c r="U150" i="60" s="1"/>
  <c r="U150" i="44"/>
  <c r="V150" i="60" s="1"/>
  <c r="V150" i="44"/>
  <c r="W150" i="60" s="1"/>
  <c r="K151" i="44"/>
  <c r="L151" i="60" s="1"/>
  <c r="L151" i="44"/>
  <c r="M151" i="60" s="1"/>
  <c r="M151" i="44"/>
  <c r="N151" i="60" s="1"/>
  <c r="N151" i="44"/>
  <c r="O151" i="60" s="1"/>
  <c r="O151" i="44"/>
  <c r="P151" i="60" s="1"/>
  <c r="P151" i="44"/>
  <c r="Q151" i="60" s="1"/>
  <c r="Q151" i="44"/>
  <c r="R151" i="60" s="1"/>
  <c r="R151" i="44"/>
  <c r="S151" i="60" s="1"/>
  <c r="S151" i="44"/>
  <c r="T151" i="60" s="1"/>
  <c r="T151" i="44"/>
  <c r="U151" i="60" s="1"/>
  <c r="U151" i="44"/>
  <c r="V151" i="60" s="1"/>
  <c r="V151" i="44"/>
  <c r="W151" i="60" s="1"/>
  <c r="K152" i="44"/>
  <c r="L152" i="60" s="1"/>
  <c r="L152" i="44"/>
  <c r="M152" i="60" s="1"/>
  <c r="M152" i="44"/>
  <c r="N152" i="60" s="1"/>
  <c r="N152" i="44"/>
  <c r="O152" i="60" s="1"/>
  <c r="O152" i="44"/>
  <c r="P152" i="60" s="1"/>
  <c r="P152" i="44"/>
  <c r="Q152" i="60" s="1"/>
  <c r="Q152" i="44"/>
  <c r="R152" i="60" s="1"/>
  <c r="R152" i="44"/>
  <c r="S152" i="60" s="1"/>
  <c r="S152" i="44"/>
  <c r="T152" i="60" s="1"/>
  <c r="T152" i="44"/>
  <c r="U152" i="60" s="1"/>
  <c r="U152" i="44"/>
  <c r="V152" i="60" s="1"/>
  <c r="V152" i="44"/>
  <c r="W152" i="60" s="1"/>
  <c r="K158" i="44"/>
  <c r="L158" i="60" s="1"/>
  <c r="L158" i="44"/>
  <c r="M158" i="60" s="1"/>
  <c r="M158" i="44"/>
  <c r="N158" i="60" s="1"/>
  <c r="N158" i="44"/>
  <c r="O158" i="60" s="1"/>
  <c r="O158" i="44"/>
  <c r="P158" i="60" s="1"/>
  <c r="P158" i="44"/>
  <c r="Q158" i="60" s="1"/>
  <c r="Q158" i="44"/>
  <c r="R158" i="60" s="1"/>
  <c r="R158" i="44"/>
  <c r="S158" i="60" s="1"/>
  <c r="S158" i="44"/>
  <c r="T158" i="60" s="1"/>
  <c r="T158" i="44"/>
  <c r="U158" i="60" s="1"/>
  <c r="U158" i="44"/>
  <c r="V158" i="60" s="1"/>
  <c r="V158" i="44"/>
  <c r="W158" i="60" s="1"/>
  <c r="K159" i="44"/>
  <c r="L159" i="60" s="1"/>
  <c r="L159" i="44"/>
  <c r="M159" i="60" s="1"/>
  <c r="M159" i="44"/>
  <c r="N159" i="60" s="1"/>
  <c r="N159" i="44"/>
  <c r="O159" i="60" s="1"/>
  <c r="O159" i="44"/>
  <c r="P159" i="60" s="1"/>
  <c r="P159" i="44"/>
  <c r="Q159" i="60" s="1"/>
  <c r="Q159" i="44"/>
  <c r="R159" i="60" s="1"/>
  <c r="R159" i="44"/>
  <c r="S159" i="60" s="1"/>
  <c r="S159" i="44"/>
  <c r="T159" i="60" s="1"/>
  <c r="T159" i="44"/>
  <c r="U159" i="60" s="1"/>
  <c r="U159" i="44"/>
  <c r="V159" i="60" s="1"/>
  <c r="V159" i="44"/>
  <c r="W159" i="60" s="1"/>
  <c r="K160" i="44"/>
  <c r="L160" i="60" s="1"/>
  <c r="L160" i="44"/>
  <c r="M160" i="60" s="1"/>
  <c r="M160" i="44"/>
  <c r="N160" i="60" s="1"/>
  <c r="N160" i="44"/>
  <c r="O160" i="60" s="1"/>
  <c r="O160" i="44"/>
  <c r="P160" i="60" s="1"/>
  <c r="P160" i="44"/>
  <c r="Q160" i="60" s="1"/>
  <c r="Q160" i="44"/>
  <c r="R160" i="60" s="1"/>
  <c r="R160" i="44"/>
  <c r="S160" i="60" s="1"/>
  <c r="S160" i="44"/>
  <c r="T160" i="60" s="1"/>
  <c r="T160" i="44"/>
  <c r="U160" i="60" s="1"/>
  <c r="U160" i="44"/>
  <c r="V160" i="60" s="1"/>
  <c r="V160" i="44"/>
  <c r="W160" i="60" s="1"/>
  <c r="K161" i="44"/>
  <c r="L161" i="60" s="1"/>
  <c r="L161" i="44"/>
  <c r="M161" i="60" s="1"/>
  <c r="M161" i="44"/>
  <c r="N161" i="60" s="1"/>
  <c r="N161" i="44"/>
  <c r="O161" i="60" s="1"/>
  <c r="O161" i="44"/>
  <c r="P161" i="60" s="1"/>
  <c r="P161" i="44"/>
  <c r="Q161" i="60" s="1"/>
  <c r="Q161" i="44"/>
  <c r="R161" i="60" s="1"/>
  <c r="R161" i="44"/>
  <c r="S161" i="60" s="1"/>
  <c r="S161" i="44"/>
  <c r="T161" i="60" s="1"/>
  <c r="T161" i="44"/>
  <c r="U161" i="60" s="1"/>
  <c r="U161" i="44"/>
  <c r="V161" i="60" s="1"/>
  <c r="V161" i="44"/>
  <c r="W161" i="60" s="1"/>
  <c r="K162" i="44"/>
  <c r="L162" i="60" s="1"/>
  <c r="L162" i="44"/>
  <c r="M162" i="60" s="1"/>
  <c r="M162" i="44"/>
  <c r="N162" i="60" s="1"/>
  <c r="N162" i="44"/>
  <c r="O162" i="60" s="1"/>
  <c r="O162" i="44"/>
  <c r="P162" i="60" s="1"/>
  <c r="P162" i="44"/>
  <c r="Q162" i="60" s="1"/>
  <c r="Q162" i="44"/>
  <c r="R162" i="60" s="1"/>
  <c r="R162" i="44"/>
  <c r="S162" i="60" s="1"/>
  <c r="S162" i="44"/>
  <c r="T162" i="60" s="1"/>
  <c r="T162" i="44"/>
  <c r="U162" i="60" s="1"/>
  <c r="U162" i="44"/>
  <c r="V162" i="60" s="1"/>
  <c r="V162" i="44"/>
  <c r="W162" i="60" s="1"/>
  <c r="K163" i="44"/>
  <c r="L163" i="60" s="1"/>
  <c r="L163" i="44"/>
  <c r="M163" i="60" s="1"/>
  <c r="M163" i="44"/>
  <c r="N163" i="60" s="1"/>
  <c r="N163" i="44"/>
  <c r="O163" i="60" s="1"/>
  <c r="O163" i="44"/>
  <c r="P163" i="60" s="1"/>
  <c r="P163" i="44"/>
  <c r="Q163" i="60" s="1"/>
  <c r="Q163" i="44"/>
  <c r="R163" i="60" s="1"/>
  <c r="R163" i="44"/>
  <c r="S163" i="60" s="1"/>
  <c r="S163" i="44"/>
  <c r="T163" i="60" s="1"/>
  <c r="T163" i="44"/>
  <c r="U163" i="60" s="1"/>
  <c r="U163" i="44"/>
  <c r="V163" i="60" s="1"/>
  <c r="V163" i="44"/>
  <c r="W163" i="60" s="1"/>
  <c r="K165" i="44"/>
  <c r="L165" i="60" s="1"/>
  <c r="L165" i="44"/>
  <c r="M165" i="60" s="1"/>
  <c r="M165" i="44"/>
  <c r="N165" i="60" s="1"/>
  <c r="N165" i="44"/>
  <c r="O165" i="60" s="1"/>
  <c r="O165" i="44"/>
  <c r="P165" i="60" s="1"/>
  <c r="P165" i="44"/>
  <c r="Q165" i="60" s="1"/>
  <c r="Q165" i="44"/>
  <c r="R165" i="60" s="1"/>
  <c r="R165" i="44"/>
  <c r="S165" i="60" s="1"/>
  <c r="S165" i="44"/>
  <c r="T165" i="60" s="1"/>
  <c r="T165" i="44"/>
  <c r="U165" i="60" s="1"/>
  <c r="U165" i="44"/>
  <c r="V165" i="60" s="1"/>
  <c r="V165" i="44"/>
  <c r="W165" i="60" s="1"/>
  <c r="K166" i="44"/>
  <c r="L166" i="60" s="1"/>
  <c r="L166" i="44"/>
  <c r="M166" i="60" s="1"/>
  <c r="M166" i="44"/>
  <c r="N166" i="60" s="1"/>
  <c r="N166" i="44"/>
  <c r="O166" i="60" s="1"/>
  <c r="O166" i="44"/>
  <c r="P166" i="60" s="1"/>
  <c r="P166" i="44"/>
  <c r="Q166" i="60" s="1"/>
  <c r="Q166" i="44"/>
  <c r="R166" i="60" s="1"/>
  <c r="R166" i="44"/>
  <c r="S166" i="60" s="1"/>
  <c r="S166" i="44"/>
  <c r="T166" i="60" s="1"/>
  <c r="T166" i="44"/>
  <c r="U166" i="60" s="1"/>
  <c r="U166" i="44"/>
  <c r="V166" i="60" s="1"/>
  <c r="V166" i="44"/>
  <c r="W166" i="60" s="1"/>
  <c r="K167" i="44"/>
  <c r="L167" i="60" s="1"/>
  <c r="L167" i="44"/>
  <c r="M167" i="60" s="1"/>
  <c r="M167" i="44"/>
  <c r="N167" i="60" s="1"/>
  <c r="N167" i="44"/>
  <c r="O167" i="60" s="1"/>
  <c r="O167" i="44"/>
  <c r="P167" i="60" s="1"/>
  <c r="P167" i="44"/>
  <c r="Q167" i="60" s="1"/>
  <c r="Q167" i="44"/>
  <c r="R167" i="60" s="1"/>
  <c r="R167" i="44"/>
  <c r="S167" i="60" s="1"/>
  <c r="S167" i="44"/>
  <c r="T167" i="60" s="1"/>
  <c r="T167" i="44"/>
  <c r="U167" i="60" s="1"/>
  <c r="U167" i="44"/>
  <c r="V167" i="60" s="1"/>
  <c r="V167" i="44"/>
  <c r="W167" i="60" s="1"/>
  <c r="K168" i="44"/>
  <c r="L168" i="60" s="1"/>
  <c r="L168" i="44"/>
  <c r="M168" i="60" s="1"/>
  <c r="M168" i="44"/>
  <c r="N168" i="60" s="1"/>
  <c r="N168" i="44"/>
  <c r="O168" i="60" s="1"/>
  <c r="O168" i="44"/>
  <c r="P168" i="60" s="1"/>
  <c r="P168" i="44"/>
  <c r="Q168" i="60" s="1"/>
  <c r="Q168" i="44"/>
  <c r="R168" i="60" s="1"/>
  <c r="R168" i="44"/>
  <c r="S168" i="60" s="1"/>
  <c r="S168" i="44"/>
  <c r="T168" i="60" s="1"/>
  <c r="T168" i="44"/>
  <c r="U168" i="60" s="1"/>
  <c r="U168" i="44"/>
  <c r="V168" i="60" s="1"/>
  <c r="V168" i="44"/>
  <c r="W168" i="60" s="1"/>
  <c r="K169" i="44"/>
  <c r="L169" i="60" s="1"/>
  <c r="L169" i="44"/>
  <c r="M169" i="60" s="1"/>
  <c r="M169" i="44"/>
  <c r="N169" i="60" s="1"/>
  <c r="N169" i="44"/>
  <c r="O169" i="60" s="1"/>
  <c r="O169" i="44"/>
  <c r="P169" i="60" s="1"/>
  <c r="P169" i="44"/>
  <c r="Q169" i="60" s="1"/>
  <c r="Q169" i="44"/>
  <c r="R169" i="60" s="1"/>
  <c r="R169" i="44"/>
  <c r="S169" i="60" s="1"/>
  <c r="S169" i="44"/>
  <c r="T169" i="60" s="1"/>
  <c r="T169" i="44"/>
  <c r="U169" i="60" s="1"/>
  <c r="U169" i="44"/>
  <c r="V169" i="60" s="1"/>
  <c r="V169" i="44"/>
  <c r="W169" i="60" s="1"/>
  <c r="K170" i="44"/>
  <c r="L170" i="60" s="1"/>
  <c r="L170" i="44"/>
  <c r="M170" i="60" s="1"/>
  <c r="M170" i="44"/>
  <c r="N170" i="60" s="1"/>
  <c r="N170" i="44"/>
  <c r="O170" i="60" s="1"/>
  <c r="O170" i="44"/>
  <c r="P170" i="60" s="1"/>
  <c r="P170" i="44"/>
  <c r="Q170" i="60" s="1"/>
  <c r="Q170" i="44"/>
  <c r="R170" i="60" s="1"/>
  <c r="R170" i="44"/>
  <c r="S170" i="60" s="1"/>
  <c r="S170" i="44"/>
  <c r="T170" i="60" s="1"/>
  <c r="T170" i="44"/>
  <c r="U170" i="60" s="1"/>
  <c r="U170" i="44"/>
  <c r="V170" i="60" s="1"/>
  <c r="V170" i="44"/>
  <c r="W170" i="60" s="1"/>
  <c r="K171" i="44"/>
  <c r="L171" i="60" s="1"/>
  <c r="L171" i="44"/>
  <c r="M171" i="60" s="1"/>
  <c r="M171" i="44"/>
  <c r="N171" i="60" s="1"/>
  <c r="N171" i="44"/>
  <c r="O171" i="60" s="1"/>
  <c r="O171" i="44"/>
  <c r="P171" i="60" s="1"/>
  <c r="P171" i="44"/>
  <c r="Q171" i="60" s="1"/>
  <c r="Q171" i="44"/>
  <c r="R171" i="60" s="1"/>
  <c r="R171" i="44"/>
  <c r="S171" i="60" s="1"/>
  <c r="S171" i="44"/>
  <c r="T171" i="60" s="1"/>
  <c r="T171" i="44"/>
  <c r="U171" i="60" s="1"/>
  <c r="U171" i="44"/>
  <c r="V171" i="60" s="1"/>
  <c r="V171" i="44"/>
  <c r="W171" i="60" s="1"/>
  <c r="K172" i="44"/>
  <c r="L172" i="60" s="1"/>
  <c r="L172" i="44"/>
  <c r="M172" i="60" s="1"/>
  <c r="M172" i="44"/>
  <c r="N172" i="60" s="1"/>
  <c r="N172" i="44"/>
  <c r="O172" i="60" s="1"/>
  <c r="O172" i="44"/>
  <c r="P172" i="60" s="1"/>
  <c r="P172" i="44"/>
  <c r="Q172" i="60" s="1"/>
  <c r="Q172" i="44"/>
  <c r="R172" i="60" s="1"/>
  <c r="R172" i="44"/>
  <c r="S172" i="60" s="1"/>
  <c r="S172" i="44"/>
  <c r="T172" i="60" s="1"/>
  <c r="T172" i="44"/>
  <c r="U172" i="60" s="1"/>
  <c r="U172" i="44"/>
  <c r="V172" i="60" s="1"/>
  <c r="V172" i="44"/>
  <c r="W172" i="60" s="1"/>
  <c r="K174" i="44"/>
  <c r="L174" i="60" s="1"/>
  <c r="L174" i="44"/>
  <c r="M174" i="60" s="1"/>
  <c r="M174" i="44"/>
  <c r="N174" i="60" s="1"/>
  <c r="N174" i="44"/>
  <c r="O174" i="60" s="1"/>
  <c r="O174" i="44"/>
  <c r="P174" i="60" s="1"/>
  <c r="P174" i="44"/>
  <c r="Q174" i="60" s="1"/>
  <c r="Q174" i="44"/>
  <c r="R174" i="60" s="1"/>
  <c r="R174" i="44"/>
  <c r="S174" i="60" s="1"/>
  <c r="S174" i="44"/>
  <c r="T174" i="60" s="1"/>
  <c r="T174" i="44"/>
  <c r="U174" i="60" s="1"/>
  <c r="U174" i="44"/>
  <c r="V174" i="60" s="1"/>
  <c r="V174" i="44"/>
  <c r="W174" i="60" s="1"/>
  <c r="K175" i="44"/>
  <c r="L175" i="60" s="1"/>
  <c r="L175" i="44"/>
  <c r="M175" i="60" s="1"/>
  <c r="M175" i="44"/>
  <c r="N175" i="60" s="1"/>
  <c r="N175" i="44"/>
  <c r="O175" i="60" s="1"/>
  <c r="O175" i="44"/>
  <c r="P175" i="60" s="1"/>
  <c r="P175" i="44"/>
  <c r="Q175" i="60" s="1"/>
  <c r="Q175" i="44"/>
  <c r="R175" i="60" s="1"/>
  <c r="R175" i="44"/>
  <c r="S175" i="60" s="1"/>
  <c r="S175" i="44"/>
  <c r="T175" i="60" s="1"/>
  <c r="T175" i="44"/>
  <c r="U175" i="60" s="1"/>
  <c r="U175" i="44"/>
  <c r="V175" i="60" s="1"/>
  <c r="V175" i="44"/>
  <c r="W175" i="60" s="1"/>
  <c r="K176" i="44"/>
  <c r="L176" i="60" s="1"/>
  <c r="L176" i="44"/>
  <c r="M176" i="60" s="1"/>
  <c r="M176" i="44"/>
  <c r="N176" i="60" s="1"/>
  <c r="N176" i="44"/>
  <c r="O176" i="60" s="1"/>
  <c r="O176" i="44"/>
  <c r="P176" i="60" s="1"/>
  <c r="P176" i="44"/>
  <c r="Q176" i="60" s="1"/>
  <c r="Q176" i="44"/>
  <c r="R176" i="60" s="1"/>
  <c r="R176" i="44"/>
  <c r="S176" i="60" s="1"/>
  <c r="S176" i="44"/>
  <c r="T176" i="60" s="1"/>
  <c r="T176" i="44"/>
  <c r="U176" i="60" s="1"/>
  <c r="U176" i="44"/>
  <c r="V176" i="60" s="1"/>
  <c r="V176" i="44"/>
  <c r="W176" i="60" s="1"/>
  <c r="K177" i="44"/>
  <c r="L177" i="60" s="1"/>
  <c r="L177" i="44"/>
  <c r="M177" i="60" s="1"/>
  <c r="M177" i="44"/>
  <c r="N177" i="60" s="1"/>
  <c r="N177" i="44"/>
  <c r="O177" i="60" s="1"/>
  <c r="O177" i="44"/>
  <c r="P177" i="60" s="1"/>
  <c r="P177" i="44"/>
  <c r="Q177" i="60" s="1"/>
  <c r="Q177" i="44"/>
  <c r="R177" i="60" s="1"/>
  <c r="R177" i="44"/>
  <c r="S177" i="60" s="1"/>
  <c r="S177" i="44"/>
  <c r="T177" i="60" s="1"/>
  <c r="T177" i="44"/>
  <c r="U177" i="60" s="1"/>
  <c r="U177" i="44"/>
  <c r="V177" i="60" s="1"/>
  <c r="V177" i="44"/>
  <c r="W177" i="60" s="1"/>
  <c r="U23" i="44"/>
  <c r="V23" i="60" s="1"/>
  <c r="T23" i="44"/>
  <c r="U23" i="60" s="1"/>
  <c r="S23" i="44"/>
  <c r="T23" i="60" s="1"/>
  <c r="S23" i="60"/>
  <c r="Q23" i="44"/>
  <c r="R23" i="60" s="1"/>
  <c r="P23" i="44"/>
  <c r="Q23" i="60" s="1"/>
  <c r="O23" i="44"/>
  <c r="P23" i="60" s="1"/>
  <c r="N23" i="44"/>
  <c r="O23" i="60" s="1"/>
  <c r="M23" i="44"/>
  <c r="N23" i="60" s="1"/>
  <c r="L23" i="44"/>
  <c r="M23" i="60" s="1"/>
  <c r="K23" i="44"/>
  <c r="L23" i="60" s="1"/>
  <c r="Q178" i="60" l="1"/>
  <c r="Q20" i="60" s="1"/>
  <c r="M178" i="60"/>
  <c r="M20" i="60" s="1"/>
  <c r="O459" i="60"/>
  <c r="O185" i="60" s="1"/>
  <c r="S459" i="60"/>
  <c r="S185" i="60" s="1"/>
  <c r="W459" i="60"/>
  <c r="W185" i="60" s="1"/>
  <c r="U178" i="60"/>
  <c r="U20" i="60" s="1"/>
  <c r="R178" i="60"/>
  <c r="R20" i="60" s="1"/>
  <c r="V178" i="60"/>
  <c r="V20" i="60" s="1"/>
  <c r="O178" i="60"/>
  <c r="O20" i="60" s="1"/>
  <c r="N459" i="60"/>
  <c r="N185" i="60" s="1"/>
  <c r="R459" i="60"/>
  <c r="R185" i="60" s="1"/>
  <c r="V459" i="60"/>
  <c r="V185" i="60" s="1"/>
  <c r="S178" i="60"/>
  <c r="S20" i="60" s="1"/>
  <c r="N178" i="60"/>
  <c r="N20" i="60" s="1"/>
  <c r="L178" i="60"/>
  <c r="L20" i="60" s="1"/>
  <c r="T178" i="60"/>
  <c r="T20" i="60" s="1"/>
  <c r="W178" i="60"/>
  <c r="W20" i="60" s="1"/>
  <c r="P178" i="60"/>
  <c r="P20" i="60" s="1"/>
  <c r="L459" i="60"/>
  <c r="L185" i="60" s="1"/>
  <c r="P459" i="60"/>
  <c r="P185" i="60" s="1"/>
  <c r="T459" i="60"/>
  <c r="T185" i="60" s="1"/>
  <c r="M459" i="60"/>
  <c r="M185" i="60" s="1"/>
  <c r="M19" i="60" s="1"/>
  <c r="Q459" i="60"/>
  <c r="Q185" i="60" s="1"/>
  <c r="U459" i="60"/>
  <c r="U185" i="60" s="1"/>
  <c r="J181" i="60"/>
  <c r="J184" i="60"/>
  <c r="I181" i="60"/>
  <c r="AA19" i="60"/>
  <c r="S459" i="44"/>
  <c r="S185" i="44" s="1"/>
  <c r="O459" i="44"/>
  <c r="O185" i="44" s="1"/>
  <c r="K459" i="44"/>
  <c r="K185" i="44" s="1"/>
  <c r="V459" i="44"/>
  <c r="V185" i="44" s="1"/>
  <c r="R459" i="44"/>
  <c r="R185" i="44" s="1"/>
  <c r="N459" i="44"/>
  <c r="N185" i="44" s="1"/>
  <c r="V178" i="44"/>
  <c r="N178" i="44"/>
  <c r="T178" i="44"/>
  <c r="P178" i="44"/>
  <c r="L178" i="44"/>
  <c r="U459" i="44"/>
  <c r="U185" i="44" s="1"/>
  <c r="Q459" i="44"/>
  <c r="Q185" i="44" s="1"/>
  <c r="M459" i="44"/>
  <c r="M185" i="44" s="1"/>
  <c r="R178" i="44"/>
  <c r="U178" i="44"/>
  <c r="Q178" i="44"/>
  <c r="M178" i="44"/>
  <c r="S178" i="44"/>
  <c r="O178" i="44"/>
  <c r="K178" i="44"/>
  <c r="T459" i="44"/>
  <c r="T185" i="44" s="1"/>
  <c r="P459" i="44"/>
  <c r="P185" i="44" s="1"/>
  <c r="L459" i="44"/>
  <c r="L185" i="44" s="1"/>
  <c r="X197" i="44"/>
  <c r="Y197" i="60" s="1"/>
  <c r="X188" i="44"/>
  <c r="Y188" i="60" s="1"/>
  <c r="X383" i="44"/>
  <c r="Y383" i="60" s="1"/>
  <c r="X235" i="44"/>
  <c r="Y235" i="60" s="1"/>
  <c r="X328" i="44"/>
  <c r="Y328" i="60" s="1"/>
  <c r="X435" i="44"/>
  <c r="Y435" i="60" s="1"/>
  <c r="X297" i="44"/>
  <c r="Y297" i="60" s="1"/>
  <c r="X360" i="44"/>
  <c r="Y360" i="60" s="1"/>
  <c r="X267" i="44"/>
  <c r="Y267" i="60" s="1"/>
  <c r="X344" i="44"/>
  <c r="Y344" i="60" s="1"/>
  <c r="X389" i="44"/>
  <c r="Y389" i="60" s="1"/>
  <c r="X251" i="44"/>
  <c r="Y251" i="60" s="1"/>
  <c r="X312" i="44"/>
  <c r="Y312" i="60" s="1"/>
  <c r="X221" i="44"/>
  <c r="Y221" i="60" s="1"/>
  <c r="X368" i="44"/>
  <c r="Y368" i="60" s="1"/>
  <c r="X336" i="44"/>
  <c r="Y336" i="60" s="1"/>
  <c r="X305" i="44"/>
  <c r="Y305" i="60" s="1"/>
  <c r="X277" i="44"/>
  <c r="Y277" i="60" s="1"/>
  <c r="X259" i="44"/>
  <c r="Y259" i="60" s="1"/>
  <c r="X227" i="44"/>
  <c r="Y227" i="60" s="1"/>
  <c r="X201" i="44"/>
  <c r="Y201" i="60" s="1"/>
  <c r="W23" i="44"/>
  <c r="X23" i="60" s="1"/>
  <c r="X426" i="44"/>
  <c r="Y426" i="60" s="1"/>
  <c r="X352" i="44"/>
  <c r="Y352" i="60" s="1"/>
  <c r="X320" i="44"/>
  <c r="Y320" i="60" s="1"/>
  <c r="X280" i="44"/>
  <c r="Y280" i="60" s="1"/>
  <c r="X243" i="44"/>
  <c r="Y243" i="60" s="1"/>
  <c r="X210" i="44"/>
  <c r="Y210" i="60" s="1"/>
  <c r="X364" i="44"/>
  <c r="Y364" i="60" s="1"/>
  <c r="X348" i="44"/>
  <c r="Y348" i="60" s="1"/>
  <c r="X270" i="44"/>
  <c r="Y270" i="60" s="1"/>
  <c r="X255" i="44"/>
  <c r="Y255" i="60" s="1"/>
  <c r="X239" i="44"/>
  <c r="Y239" i="60" s="1"/>
  <c r="X192" i="44"/>
  <c r="Y192" i="60" s="1"/>
  <c r="X430" i="44"/>
  <c r="Y430" i="60" s="1"/>
  <c r="X379" i="44"/>
  <c r="Y379" i="60" s="1"/>
  <c r="X372" i="44"/>
  <c r="Y372" i="60" s="1"/>
  <c r="X356" i="44"/>
  <c r="Y356" i="60" s="1"/>
  <c r="X340" i="44"/>
  <c r="Y340" i="60" s="1"/>
  <c r="X324" i="44"/>
  <c r="Y324" i="60" s="1"/>
  <c r="X309" i="44"/>
  <c r="Y309" i="60" s="1"/>
  <c r="X293" i="44"/>
  <c r="Y293" i="60" s="1"/>
  <c r="X273" i="44"/>
  <c r="Y273" i="60" s="1"/>
  <c r="X263" i="44"/>
  <c r="Y263" i="60" s="1"/>
  <c r="X247" i="44"/>
  <c r="Y247" i="60" s="1"/>
  <c r="X231" i="44"/>
  <c r="Y231" i="60" s="1"/>
  <c r="X214" i="44"/>
  <c r="Y214" i="60" s="1"/>
  <c r="X204" i="44"/>
  <c r="Y204" i="60" s="1"/>
  <c r="X195" i="44"/>
  <c r="Y195" i="60" s="1"/>
  <c r="X442" i="44"/>
  <c r="Y442" i="60" s="1"/>
  <c r="X422" i="44"/>
  <c r="Y422" i="60" s="1"/>
  <c r="X332" i="44"/>
  <c r="Y332" i="60" s="1"/>
  <c r="X301" i="44"/>
  <c r="Y301" i="60" s="1"/>
  <c r="X223" i="44"/>
  <c r="Y223" i="60" s="1"/>
  <c r="K185" i="60"/>
  <c r="X55" i="44"/>
  <c r="Y55" i="60" s="1"/>
  <c r="X53" i="44"/>
  <c r="Y53" i="60" s="1"/>
  <c r="X47" i="44"/>
  <c r="Y47" i="60" s="1"/>
  <c r="X45" i="44"/>
  <c r="Y45" i="60" s="1"/>
  <c r="X43" i="44"/>
  <c r="Y43" i="60" s="1"/>
  <c r="X41" i="44"/>
  <c r="Y41" i="60" s="1"/>
  <c r="X39" i="44"/>
  <c r="Y39" i="60" s="1"/>
  <c r="X37" i="44"/>
  <c r="Y37" i="60" s="1"/>
  <c r="X35" i="44"/>
  <c r="Y35" i="60" s="1"/>
  <c r="X33" i="44"/>
  <c r="Y33" i="60" s="1"/>
  <c r="X31" i="44"/>
  <c r="Y31" i="60" s="1"/>
  <c r="X29" i="44"/>
  <c r="Y29" i="60" s="1"/>
  <c r="X27" i="44"/>
  <c r="Y27" i="60" s="1"/>
  <c r="X25" i="44"/>
  <c r="Y25" i="60" s="1"/>
  <c r="X428" i="44"/>
  <c r="Y428" i="60" s="1"/>
  <c r="X391" i="44"/>
  <c r="Y391" i="60" s="1"/>
  <c r="X370" i="44"/>
  <c r="Y370" i="60" s="1"/>
  <c r="X362" i="44"/>
  <c r="Y362" i="60" s="1"/>
  <c r="X354" i="44"/>
  <c r="Y354" i="60" s="1"/>
  <c r="X346" i="44"/>
  <c r="Y346" i="60" s="1"/>
  <c r="X338" i="44"/>
  <c r="Y338" i="60" s="1"/>
  <c r="X330" i="44"/>
  <c r="Y330" i="60" s="1"/>
  <c r="X322" i="44"/>
  <c r="Y322" i="60" s="1"/>
  <c r="X314" i="44"/>
  <c r="Y314" i="60" s="1"/>
  <c r="X307" i="44"/>
  <c r="Y307" i="60" s="1"/>
  <c r="X299" i="44"/>
  <c r="Y299" i="60" s="1"/>
  <c r="X245" i="44"/>
  <c r="Y245" i="60" s="1"/>
  <c r="X237" i="44"/>
  <c r="Y237" i="60" s="1"/>
  <c r="X229" i="44"/>
  <c r="Y229" i="60" s="1"/>
  <c r="X212" i="44"/>
  <c r="Y212" i="60" s="1"/>
  <c r="X203" i="44"/>
  <c r="Y203" i="60" s="1"/>
  <c r="X198" i="44"/>
  <c r="Y198" i="60" s="1"/>
  <c r="X194" i="44"/>
  <c r="Y194" i="60" s="1"/>
  <c r="X191" i="44"/>
  <c r="Y191" i="60" s="1"/>
  <c r="X432" i="44"/>
  <c r="Y432" i="60" s="1"/>
  <c r="X424" i="44"/>
  <c r="Y424" i="60" s="1"/>
  <c r="X387" i="44"/>
  <c r="Y387" i="60" s="1"/>
  <c r="X381" i="44"/>
  <c r="Y381" i="60" s="1"/>
  <c r="X374" i="44"/>
  <c r="Y374" i="60" s="1"/>
  <c r="X366" i="44"/>
  <c r="Y366" i="60" s="1"/>
  <c r="X358" i="44"/>
  <c r="Y358" i="60" s="1"/>
  <c r="X350" i="44"/>
  <c r="Y350" i="60" s="1"/>
  <c r="X342" i="44"/>
  <c r="Y342" i="60" s="1"/>
  <c r="X334" i="44"/>
  <c r="Y334" i="60" s="1"/>
  <c r="X326" i="44"/>
  <c r="Y326" i="60" s="1"/>
  <c r="X317" i="44"/>
  <c r="Y317" i="60" s="1"/>
  <c r="X310" i="44"/>
  <c r="Y310" i="60" s="1"/>
  <c r="X303" i="44"/>
  <c r="Y303" i="60" s="1"/>
  <c r="X295" i="44"/>
  <c r="Y295" i="60" s="1"/>
  <c r="X241" i="44"/>
  <c r="Y241" i="60" s="1"/>
  <c r="X233" i="44"/>
  <c r="Y233" i="60" s="1"/>
  <c r="X225" i="44"/>
  <c r="Y225" i="60" s="1"/>
  <c r="X216" i="44"/>
  <c r="Y216" i="60" s="1"/>
  <c r="X206" i="44"/>
  <c r="Y206" i="60" s="1"/>
  <c r="X196" i="44"/>
  <c r="Y196" i="60" s="1"/>
  <c r="X189" i="44"/>
  <c r="Y189" i="60" s="1"/>
  <c r="X177" i="44"/>
  <c r="Y177" i="60" s="1"/>
  <c r="X176" i="44"/>
  <c r="Y176" i="60" s="1"/>
  <c r="X175" i="44"/>
  <c r="Y175" i="60" s="1"/>
  <c r="X174" i="44"/>
  <c r="Y174" i="60" s="1"/>
  <c r="X172" i="44"/>
  <c r="Y172" i="60" s="1"/>
  <c r="X171" i="44"/>
  <c r="Y171" i="60" s="1"/>
  <c r="X170" i="44"/>
  <c r="Y170" i="60" s="1"/>
  <c r="X169" i="44"/>
  <c r="Y169" i="60" s="1"/>
  <c r="X168" i="44"/>
  <c r="Y168" i="60" s="1"/>
  <c r="X167" i="44"/>
  <c r="Y167" i="60" s="1"/>
  <c r="X166" i="44"/>
  <c r="Y166" i="60" s="1"/>
  <c r="X165" i="44"/>
  <c r="Y165" i="60" s="1"/>
  <c r="X163" i="44"/>
  <c r="Y163" i="60" s="1"/>
  <c r="X162" i="44"/>
  <c r="Y162" i="60" s="1"/>
  <c r="X161" i="44"/>
  <c r="Y161" i="60" s="1"/>
  <c r="X160" i="44"/>
  <c r="Y160" i="60" s="1"/>
  <c r="X159" i="44"/>
  <c r="Y159" i="60" s="1"/>
  <c r="X158" i="44"/>
  <c r="Y158" i="60" s="1"/>
  <c r="X152" i="44"/>
  <c r="Y152" i="60" s="1"/>
  <c r="X151" i="44"/>
  <c r="Y151" i="60" s="1"/>
  <c r="X150" i="44"/>
  <c r="Y150" i="60" s="1"/>
  <c r="X149" i="44"/>
  <c r="Y149" i="60" s="1"/>
  <c r="X148" i="44"/>
  <c r="Y148" i="60" s="1"/>
  <c r="X147" i="44"/>
  <c r="Y147" i="60" s="1"/>
  <c r="X146" i="44"/>
  <c r="Y146" i="60" s="1"/>
  <c r="X145" i="44"/>
  <c r="Y145" i="60" s="1"/>
  <c r="X144" i="44"/>
  <c r="Y144" i="60" s="1"/>
  <c r="W177" i="44"/>
  <c r="X177" i="60" s="1"/>
  <c r="W176" i="44"/>
  <c r="X176" i="60" s="1"/>
  <c r="W175" i="44"/>
  <c r="X175" i="60" s="1"/>
  <c r="W174" i="44"/>
  <c r="X174" i="60" s="1"/>
  <c r="W172" i="44"/>
  <c r="X172" i="60" s="1"/>
  <c r="W171" i="44"/>
  <c r="X171" i="60" s="1"/>
  <c r="W170" i="44"/>
  <c r="X170" i="60" s="1"/>
  <c r="W169" i="44"/>
  <c r="X169" i="60" s="1"/>
  <c r="W168" i="44"/>
  <c r="X168" i="60" s="1"/>
  <c r="W167" i="44"/>
  <c r="X167" i="60" s="1"/>
  <c r="W166" i="44"/>
  <c r="X166" i="60" s="1"/>
  <c r="W165" i="44"/>
  <c r="X165" i="60" s="1"/>
  <c r="W163" i="44"/>
  <c r="X163" i="60" s="1"/>
  <c r="W162" i="44"/>
  <c r="X162" i="60" s="1"/>
  <c r="W161" i="44"/>
  <c r="X161" i="60" s="1"/>
  <c r="W160" i="44"/>
  <c r="X160" i="60" s="1"/>
  <c r="W159" i="44"/>
  <c r="X159" i="60" s="1"/>
  <c r="W158" i="44"/>
  <c r="X158" i="60" s="1"/>
  <c r="W152" i="44"/>
  <c r="X152" i="60" s="1"/>
  <c r="W151" i="44"/>
  <c r="X151" i="60" s="1"/>
  <c r="W150" i="44"/>
  <c r="X150" i="60" s="1"/>
  <c r="W149" i="44"/>
  <c r="X149" i="60" s="1"/>
  <c r="W148" i="44"/>
  <c r="X148" i="60" s="1"/>
  <c r="W147" i="44"/>
  <c r="X147" i="60" s="1"/>
  <c r="W146" i="44"/>
  <c r="X146" i="60" s="1"/>
  <c r="W145" i="44"/>
  <c r="X145" i="60" s="1"/>
  <c r="W144" i="44"/>
  <c r="X144" i="60" s="1"/>
  <c r="W143" i="44"/>
  <c r="X143" i="60" s="1"/>
  <c r="X143" i="44"/>
  <c r="Y143" i="60" s="1"/>
  <c r="X135" i="44"/>
  <c r="Y135" i="60" s="1"/>
  <c r="X134" i="44"/>
  <c r="Y134" i="60" s="1"/>
  <c r="X133" i="44"/>
  <c r="Y133" i="60" s="1"/>
  <c r="X132" i="44"/>
  <c r="Y132" i="60" s="1"/>
  <c r="X131" i="44"/>
  <c r="Y131" i="60" s="1"/>
  <c r="X130" i="44"/>
  <c r="Y130" i="60" s="1"/>
  <c r="X129" i="44"/>
  <c r="Y129" i="60" s="1"/>
  <c r="X128" i="44"/>
  <c r="Y128" i="60" s="1"/>
  <c r="X127" i="44"/>
  <c r="Y127" i="60" s="1"/>
  <c r="X126" i="44"/>
  <c r="Y126" i="60" s="1"/>
  <c r="X125" i="44"/>
  <c r="Y125" i="60" s="1"/>
  <c r="X118" i="44"/>
  <c r="Y118" i="60" s="1"/>
  <c r="X117" i="44"/>
  <c r="Y117" i="60" s="1"/>
  <c r="X116" i="44"/>
  <c r="Y116" i="60" s="1"/>
  <c r="X115" i="44"/>
  <c r="Y115" i="60" s="1"/>
  <c r="X114" i="44"/>
  <c r="Y114" i="60" s="1"/>
  <c r="X113" i="44"/>
  <c r="Y113" i="60" s="1"/>
  <c r="X112" i="44"/>
  <c r="Y112" i="60" s="1"/>
  <c r="X111" i="44"/>
  <c r="Y111" i="60" s="1"/>
  <c r="X110" i="44"/>
  <c r="Y110" i="60" s="1"/>
  <c r="X109" i="44"/>
  <c r="Y109" i="60" s="1"/>
  <c r="X108" i="44"/>
  <c r="Y108" i="60" s="1"/>
  <c r="X107" i="44"/>
  <c r="Y107" i="60" s="1"/>
  <c r="X106" i="44"/>
  <c r="Y106" i="60" s="1"/>
  <c r="X105" i="44"/>
  <c r="Y105" i="60" s="1"/>
  <c r="X104" i="44"/>
  <c r="Y104" i="60" s="1"/>
  <c r="X103" i="44"/>
  <c r="Y103" i="60" s="1"/>
  <c r="X102" i="44"/>
  <c r="Y102" i="60" s="1"/>
  <c r="X101" i="44"/>
  <c r="Y101" i="60" s="1"/>
  <c r="X100" i="44"/>
  <c r="Y100" i="60" s="1"/>
  <c r="X99" i="44"/>
  <c r="Y99" i="60" s="1"/>
  <c r="X98" i="44"/>
  <c r="Y98" i="60" s="1"/>
  <c r="X97" i="44"/>
  <c r="Y97" i="60" s="1"/>
  <c r="X96" i="44"/>
  <c r="Y96" i="60" s="1"/>
  <c r="X95" i="44"/>
  <c r="Y95" i="60" s="1"/>
  <c r="X94" i="44"/>
  <c r="Y94" i="60" s="1"/>
  <c r="X93" i="44"/>
  <c r="Y93" i="60" s="1"/>
  <c r="X92" i="44"/>
  <c r="Y92" i="60" s="1"/>
  <c r="X91" i="44"/>
  <c r="Y91" i="60" s="1"/>
  <c r="X90" i="44"/>
  <c r="Y90" i="60" s="1"/>
  <c r="X89" i="44"/>
  <c r="Y89" i="60" s="1"/>
  <c r="X88" i="44"/>
  <c r="Y88" i="60" s="1"/>
  <c r="X87" i="44"/>
  <c r="Y87" i="60" s="1"/>
  <c r="X86" i="44"/>
  <c r="Y86" i="60" s="1"/>
  <c r="X85" i="44"/>
  <c r="Y85" i="60" s="1"/>
  <c r="X84" i="44"/>
  <c r="Y84" i="60" s="1"/>
  <c r="X83" i="44"/>
  <c r="Y83" i="60" s="1"/>
  <c r="X82" i="44"/>
  <c r="Y82" i="60" s="1"/>
  <c r="X81" i="44"/>
  <c r="Y81" i="60" s="1"/>
  <c r="X80" i="44"/>
  <c r="Y80" i="60" s="1"/>
  <c r="X79" i="44"/>
  <c r="Y79" i="60" s="1"/>
  <c r="X78" i="44"/>
  <c r="Y78" i="60" s="1"/>
  <c r="X77" i="44"/>
  <c r="Y77" i="60" s="1"/>
  <c r="X76" i="44"/>
  <c r="Y76" i="60" s="1"/>
  <c r="X75" i="44"/>
  <c r="Y75" i="60" s="1"/>
  <c r="X74" i="44"/>
  <c r="Y74" i="60" s="1"/>
  <c r="X73" i="44"/>
  <c r="Y73" i="60" s="1"/>
  <c r="X72" i="44"/>
  <c r="Y72" i="60" s="1"/>
  <c r="X71" i="44"/>
  <c r="Y71" i="60" s="1"/>
  <c r="X70" i="44"/>
  <c r="Y70" i="60" s="1"/>
  <c r="X69" i="44"/>
  <c r="Y69" i="60" s="1"/>
  <c r="X68" i="44"/>
  <c r="Y68" i="60" s="1"/>
  <c r="X67" i="44"/>
  <c r="Y67" i="60" s="1"/>
  <c r="X66" i="44"/>
  <c r="Y66" i="60" s="1"/>
  <c r="X65" i="44"/>
  <c r="Y65" i="60" s="1"/>
  <c r="X64" i="44"/>
  <c r="Y64" i="60" s="1"/>
  <c r="X63" i="44"/>
  <c r="Y63" i="60" s="1"/>
  <c r="X62" i="44"/>
  <c r="Y62" i="60" s="1"/>
  <c r="X61" i="44"/>
  <c r="Y61" i="60" s="1"/>
  <c r="X60" i="44"/>
  <c r="Y60" i="60" s="1"/>
  <c r="X59" i="44"/>
  <c r="Y59" i="60" s="1"/>
  <c r="X58" i="44"/>
  <c r="Y58" i="60" s="1"/>
  <c r="X57" i="44"/>
  <c r="Y57" i="60" s="1"/>
  <c r="X56" i="44"/>
  <c r="Y56" i="60" s="1"/>
  <c r="X54" i="44"/>
  <c r="Y54" i="60" s="1"/>
  <c r="X52" i="44"/>
  <c r="Y52" i="60" s="1"/>
  <c r="X51" i="44"/>
  <c r="Y51" i="60" s="1"/>
  <c r="X46" i="44"/>
  <c r="Y46" i="60" s="1"/>
  <c r="X44" i="44"/>
  <c r="Y44" i="60" s="1"/>
  <c r="X42" i="44"/>
  <c r="Y42" i="60" s="1"/>
  <c r="X40" i="44"/>
  <c r="Y40" i="60" s="1"/>
  <c r="X38" i="44"/>
  <c r="Y38" i="60" s="1"/>
  <c r="X36" i="44"/>
  <c r="Y36" i="60" s="1"/>
  <c r="X34" i="44"/>
  <c r="Y34" i="60" s="1"/>
  <c r="X32" i="44"/>
  <c r="Y32" i="60" s="1"/>
  <c r="X30" i="44"/>
  <c r="Y30" i="60" s="1"/>
  <c r="X28" i="44"/>
  <c r="Y28" i="60" s="1"/>
  <c r="X26" i="44"/>
  <c r="Y26" i="60" s="1"/>
  <c r="X24" i="44"/>
  <c r="X441" i="60"/>
  <c r="W434" i="44"/>
  <c r="X434" i="60" s="1"/>
  <c r="X431" i="44"/>
  <c r="Y431" i="60" s="1"/>
  <c r="W429" i="44"/>
  <c r="X429" i="60" s="1"/>
  <c r="X427" i="44"/>
  <c r="Y427" i="60" s="1"/>
  <c r="W425" i="44"/>
  <c r="X425" i="60" s="1"/>
  <c r="X423" i="44"/>
  <c r="Y423" i="60" s="1"/>
  <c r="W392" i="44"/>
  <c r="X392" i="60" s="1"/>
  <c r="X390" i="44"/>
  <c r="Y390" i="60" s="1"/>
  <c r="W388" i="44"/>
  <c r="X388" i="60" s="1"/>
  <c r="X386" i="44"/>
  <c r="Y386" i="60" s="1"/>
  <c r="X385" i="44"/>
  <c r="Y385" i="60" s="1"/>
  <c r="X384" i="44"/>
  <c r="Y384" i="60" s="1"/>
  <c r="W135" i="44"/>
  <c r="X135" i="60" s="1"/>
  <c r="W134" i="44"/>
  <c r="X134" i="60" s="1"/>
  <c r="W133" i="44"/>
  <c r="X133" i="60" s="1"/>
  <c r="W132" i="44"/>
  <c r="X132" i="60" s="1"/>
  <c r="W131" i="44"/>
  <c r="X131" i="60" s="1"/>
  <c r="W130" i="44"/>
  <c r="X130" i="60" s="1"/>
  <c r="W129" i="44"/>
  <c r="X129" i="60" s="1"/>
  <c r="W128" i="44"/>
  <c r="X128" i="60" s="1"/>
  <c r="W127" i="44"/>
  <c r="X127" i="60" s="1"/>
  <c r="W126" i="44"/>
  <c r="X126" i="60" s="1"/>
  <c r="W125" i="44"/>
  <c r="X125" i="60" s="1"/>
  <c r="W118" i="44"/>
  <c r="X118" i="60" s="1"/>
  <c r="W117" i="44"/>
  <c r="X117" i="60" s="1"/>
  <c r="W116" i="44"/>
  <c r="X116" i="60" s="1"/>
  <c r="W115" i="44"/>
  <c r="X115" i="60" s="1"/>
  <c r="W114" i="44"/>
  <c r="X114" i="60" s="1"/>
  <c r="W113" i="44"/>
  <c r="X113" i="60" s="1"/>
  <c r="W112" i="44"/>
  <c r="X112" i="60" s="1"/>
  <c r="W111" i="44"/>
  <c r="X111" i="60" s="1"/>
  <c r="W110" i="44"/>
  <c r="X110" i="60" s="1"/>
  <c r="W109" i="44"/>
  <c r="X109" i="60" s="1"/>
  <c r="W108" i="44"/>
  <c r="X108" i="60" s="1"/>
  <c r="W107" i="44"/>
  <c r="X107" i="60" s="1"/>
  <c r="W106" i="44"/>
  <c r="X106" i="60" s="1"/>
  <c r="W105" i="44"/>
  <c r="X105" i="60" s="1"/>
  <c r="W104" i="44"/>
  <c r="X104" i="60" s="1"/>
  <c r="W103" i="44"/>
  <c r="X103" i="60" s="1"/>
  <c r="W102" i="44"/>
  <c r="X102" i="60" s="1"/>
  <c r="W101" i="44"/>
  <c r="X101" i="60" s="1"/>
  <c r="W100" i="44"/>
  <c r="X100" i="60" s="1"/>
  <c r="W99" i="44"/>
  <c r="X99" i="60" s="1"/>
  <c r="W98" i="44"/>
  <c r="X98" i="60" s="1"/>
  <c r="W97" i="44"/>
  <c r="X97" i="60" s="1"/>
  <c r="W96" i="44"/>
  <c r="X96" i="60" s="1"/>
  <c r="W95" i="44"/>
  <c r="X95" i="60" s="1"/>
  <c r="W94" i="44"/>
  <c r="X94" i="60" s="1"/>
  <c r="W93" i="44"/>
  <c r="X93" i="60" s="1"/>
  <c r="W92" i="44"/>
  <c r="X92" i="60" s="1"/>
  <c r="W91" i="44"/>
  <c r="X91" i="60" s="1"/>
  <c r="W90" i="44"/>
  <c r="X90" i="60" s="1"/>
  <c r="W89" i="44"/>
  <c r="X89" i="60" s="1"/>
  <c r="W88" i="44"/>
  <c r="X88" i="60" s="1"/>
  <c r="W87" i="44"/>
  <c r="X87" i="60" s="1"/>
  <c r="W86" i="44"/>
  <c r="X86" i="60" s="1"/>
  <c r="W85" i="44"/>
  <c r="X85" i="60" s="1"/>
  <c r="W84" i="44"/>
  <c r="X84" i="60" s="1"/>
  <c r="W83" i="44"/>
  <c r="X83" i="60" s="1"/>
  <c r="W82" i="44"/>
  <c r="X82" i="60" s="1"/>
  <c r="W81" i="44"/>
  <c r="X81" i="60" s="1"/>
  <c r="W80" i="44"/>
  <c r="X80" i="60" s="1"/>
  <c r="W79" i="44"/>
  <c r="X79" i="60" s="1"/>
  <c r="W78" i="44"/>
  <c r="X78" i="60" s="1"/>
  <c r="W77" i="44"/>
  <c r="X77" i="60" s="1"/>
  <c r="W76" i="44"/>
  <c r="X76" i="60" s="1"/>
  <c r="W75" i="44"/>
  <c r="X75" i="60" s="1"/>
  <c r="W74" i="44"/>
  <c r="X74" i="60" s="1"/>
  <c r="W73" i="44"/>
  <c r="X73" i="60" s="1"/>
  <c r="W72" i="44"/>
  <c r="X72" i="60" s="1"/>
  <c r="W71" i="44"/>
  <c r="X71" i="60" s="1"/>
  <c r="W70" i="44"/>
  <c r="X70" i="60" s="1"/>
  <c r="W69" i="44"/>
  <c r="X69" i="60" s="1"/>
  <c r="W68" i="44"/>
  <c r="X68" i="60" s="1"/>
  <c r="W67" i="44"/>
  <c r="X67" i="60" s="1"/>
  <c r="W66" i="44"/>
  <c r="X66" i="60" s="1"/>
  <c r="W65" i="44"/>
  <c r="X65" i="60" s="1"/>
  <c r="W64" i="44"/>
  <c r="X64" i="60" s="1"/>
  <c r="W63" i="44"/>
  <c r="X63" i="60" s="1"/>
  <c r="W62" i="44"/>
  <c r="X62" i="60" s="1"/>
  <c r="W61" i="44"/>
  <c r="X61" i="60" s="1"/>
  <c r="W60" i="44"/>
  <c r="X60" i="60" s="1"/>
  <c r="W59" i="44"/>
  <c r="X59" i="60" s="1"/>
  <c r="W58" i="44"/>
  <c r="X58" i="60" s="1"/>
  <c r="W57" i="44"/>
  <c r="X57" i="60" s="1"/>
  <c r="W56" i="44"/>
  <c r="X56" i="60" s="1"/>
  <c r="W55" i="44"/>
  <c r="X55" i="60" s="1"/>
  <c r="W54" i="44"/>
  <c r="X54" i="60" s="1"/>
  <c r="W53" i="44"/>
  <c r="X53" i="60" s="1"/>
  <c r="W52" i="44"/>
  <c r="X52" i="60" s="1"/>
  <c r="W51" i="44"/>
  <c r="X51" i="60" s="1"/>
  <c r="W47" i="44"/>
  <c r="X47" i="60" s="1"/>
  <c r="W46" i="44"/>
  <c r="X46" i="60" s="1"/>
  <c r="W45" i="44"/>
  <c r="X45" i="60" s="1"/>
  <c r="W44" i="44"/>
  <c r="X44" i="60" s="1"/>
  <c r="W43" i="44"/>
  <c r="X43" i="60" s="1"/>
  <c r="W42" i="44"/>
  <c r="X42" i="60" s="1"/>
  <c r="W41" i="44"/>
  <c r="X41" i="60" s="1"/>
  <c r="W40" i="44"/>
  <c r="X40" i="60" s="1"/>
  <c r="W39" i="44"/>
  <c r="X39" i="60" s="1"/>
  <c r="W38" i="44"/>
  <c r="X38" i="60" s="1"/>
  <c r="W37" i="44"/>
  <c r="X37" i="60" s="1"/>
  <c r="W36" i="44"/>
  <c r="X36" i="60" s="1"/>
  <c r="W35" i="44"/>
  <c r="X35" i="60" s="1"/>
  <c r="W34" i="44"/>
  <c r="X34" i="60" s="1"/>
  <c r="W33" i="44"/>
  <c r="X33" i="60" s="1"/>
  <c r="W32" i="44"/>
  <c r="X32" i="60" s="1"/>
  <c r="W31" i="44"/>
  <c r="X31" i="60" s="1"/>
  <c r="W30" i="44"/>
  <c r="X30" i="60" s="1"/>
  <c r="W29" i="44"/>
  <c r="X29" i="60" s="1"/>
  <c r="W28" i="44"/>
  <c r="X28" i="60" s="1"/>
  <c r="W27" i="44"/>
  <c r="X27" i="60" s="1"/>
  <c r="W26" i="44"/>
  <c r="X26" i="60" s="1"/>
  <c r="W25" i="44"/>
  <c r="X25" i="60" s="1"/>
  <c r="Y441" i="60"/>
  <c r="X434" i="44"/>
  <c r="Y434" i="60" s="1"/>
  <c r="W431" i="44"/>
  <c r="X431" i="60" s="1"/>
  <c r="X429" i="44"/>
  <c r="Y429" i="60" s="1"/>
  <c r="W427" i="44"/>
  <c r="X427" i="60" s="1"/>
  <c r="X425" i="44"/>
  <c r="Y425" i="60" s="1"/>
  <c r="W423" i="44"/>
  <c r="X423" i="60" s="1"/>
  <c r="X392" i="44"/>
  <c r="Y392" i="60" s="1"/>
  <c r="W390" i="44"/>
  <c r="X390" i="60" s="1"/>
  <c r="X388" i="44"/>
  <c r="Y388" i="60" s="1"/>
  <c r="W386" i="44"/>
  <c r="X386" i="60" s="1"/>
  <c r="W385" i="44"/>
  <c r="X385" i="60" s="1"/>
  <c r="W382" i="44"/>
  <c r="X382" i="60" s="1"/>
  <c r="X380" i="44"/>
  <c r="Y380" i="60" s="1"/>
  <c r="W378" i="44"/>
  <c r="X378" i="60" s="1"/>
  <c r="X377" i="44"/>
  <c r="Y377" i="60" s="1"/>
  <c r="W376" i="44"/>
  <c r="X376" i="60" s="1"/>
  <c r="X375" i="44"/>
  <c r="Y375" i="60" s="1"/>
  <c r="W373" i="44"/>
  <c r="X373" i="60" s="1"/>
  <c r="X371" i="44"/>
  <c r="Y371" i="60" s="1"/>
  <c r="W369" i="44"/>
  <c r="X369" i="60" s="1"/>
  <c r="X367" i="44"/>
  <c r="Y367" i="60" s="1"/>
  <c r="W365" i="44"/>
  <c r="X365" i="60" s="1"/>
  <c r="X363" i="44"/>
  <c r="Y363" i="60" s="1"/>
  <c r="W361" i="44"/>
  <c r="X361" i="60" s="1"/>
  <c r="X359" i="44"/>
  <c r="Y359" i="60" s="1"/>
  <c r="W357" i="44"/>
  <c r="X357" i="60" s="1"/>
  <c r="X355" i="44"/>
  <c r="Y355" i="60" s="1"/>
  <c r="W353" i="44"/>
  <c r="X353" i="60" s="1"/>
  <c r="X351" i="44"/>
  <c r="Y351" i="60" s="1"/>
  <c r="W349" i="44"/>
  <c r="X349" i="60" s="1"/>
  <c r="X347" i="44"/>
  <c r="Y347" i="60" s="1"/>
  <c r="W345" i="44"/>
  <c r="X345" i="60" s="1"/>
  <c r="X343" i="44"/>
  <c r="Y343" i="60" s="1"/>
  <c r="W341" i="44"/>
  <c r="X341" i="60" s="1"/>
  <c r="X339" i="44"/>
  <c r="Y339" i="60" s="1"/>
  <c r="W337" i="44"/>
  <c r="X337" i="60" s="1"/>
  <c r="X335" i="44"/>
  <c r="Y335" i="60" s="1"/>
  <c r="W333" i="44"/>
  <c r="X333" i="60" s="1"/>
  <c r="X331" i="44"/>
  <c r="Y331" i="60" s="1"/>
  <c r="W329" i="44"/>
  <c r="X329" i="60" s="1"/>
  <c r="X327" i="44"/>
  <c r="Y327" i="60" s="1"/>
  <c r="W325" i="44"/>
  <c r="X325" i="60" s="1"/>
  <c r="X323" i="44"/>
  <c r="Y323" i="60" s="1"/>
  <c r="W321" i="44"/>
  <c r="X321" i="60" s="1"/>
  <c r="X319" i="44"/>
  <c r="Y319" i="60" s="1"/>
  <c r="W316" i="44"/>
  <c r="X316" i="60" s="1"/>
  <c r="X315" i="44"/>
  <c r="Y315" i="60" s="1"/>
  <c r="W313" i="44"/>
  <c r="X313" i="60" s="1"/>
  <c r="X311" i="44"/>
  <c r="Y311" i="60" s="1"/>
  <c r="X308" i="44"/>
  <c r="Y308" i="60" s="1"/>
  <c r="W306" i="44"/>
  <c r="X306" i="60" s="1"/>
  <c r="X304" i="44"/>
  <c r="Y304" i="60" s="1"/>
  <c r="W302" i="44"/>
  <c r="X302" i="60" s="1"/>
  <c r="X300" i="44"/>
  <c r="Y300" i="60" s="1"/>
  <c r="W298" i="44"/>
  <c r="X298" i="60" s="1"/>
  <c r="X296" i="44"/>
  <c r="Y296" i="60" s="1"/>
  <c r="W294" i="44"/>
  <c r="X294" i="60" s="1"/>
  <c r="X292" i="44"/>
  <c r="Y292" i="60" s="1"/>
  <c r="X279" i="44"/>
  <c r="Y279" i="60" s="1"/>
  <c r="W276" i="44"/>
  <c r="X276" i="60" s="1"/>
  <c r="W272" i="44"/>
  <c r="X272" i="60" s="1"/>
  <c r="X269" i="44"/>
  <c r="Y269" i="60" s="1"/>
  <c r="X268" i="44"/>
  <c r="Y268" i="60" s="1"/>
  <c r="W266" i="44"/>
  <c r="X266" i="60" s="1"/>
  <c r="X261" i="44"/>
  <c r="Y261" i="60" s="1"/>
  <c r="X260" i="44"/>
  <c r="Y260" i="60" s="1"/>
  <c r="W258" i="44"/>
  <c r="X258" i="60" s="1"/>
  <c r="X253" i="44"/>
  <c r="Y253" i="60" s="1"/>
  <c r="X252" i="44"/>
  <c r="Y252" i="60" s="1"/>
  <c r="W250" i="44"/>
  <c r="X250" i="60" s="1"/>
  <c r="W384" i="44"/>
  <c r="X384" i="60" s="1"/>
  <c r="X382" i="44"/>
  <c r="Y382" i="60" s="1"/>
  <c r="W380" i="44"/>
  <c r="X380" i="60" s="1"/>
  <c r="X378" i="44"/>
  <c r="Y378" i="60" s="1"/>
  <c r="W377" i="44"/>
  <c r="X377" i="60" s="1"/>
  <c r="X376" i="44"/>
  <c r="Y376" i="60" s="1"/>
  <c r="W375" i="44"/>
  <c r="X375" i="60" s="1"/>
  <c r="X373" i="44"/>
  <c r="Y373" i="60" s="1"/>
  <c r="W371" i="44"/>
  <c r="X371" i="60" s="1"/>
  <c r="X369" i="44"/>
  <c r="Y369" i="60" s="1"/>
  <c r="W367" i="44"/>
  <c r="X367" i="60" s="1"/>
  <c r="X365" i="44"/>
  <c r="Y365" i="60" s="1"/>
  <c r="W363" i="44"/>
  <c r="X363" i="60" s="1"/>
  <c r="X361" i="44"/>
  <c r="Y361" i="60" s="1"/>
  <c r="W359" i="44"/>
  <c r="X359" i="60" s="1"/>
  <c r="X357" i="44"/>
  <c r="Y357" i="60" s="1"/>
  <c r="W355" i="44"/>
  <c r="X355" i="60" s="1"/>
  <c r="X353" i="44"/>
  <c r="Y353" i="60" s="1"/>
  <c r="W351" i="44"/>
  <c r="X351" i="60" s="1"/>
  <c r="X349" i="44"/>
  <c r="Y349" i="60" s="1"/>
  <c r="W347" i="44"/>
  <c r="X347" i="60" s="1"/>
  <c r="X345" i="44"/>
  <c r="Y345" i="60" s="1"/>
  <c r="W343" i="44"/>
  <c r="X343" i="60" s="1"/>
  <c r="X341" i="44"/>
  <c r="Y341" i="60" s="1"/>
  <c r="W339" i="44"/>
  <c r="X339" i="60" s="1"/>
  <c r="X337" i="44"/>
  <c r="Y337" i="60" s="1"/>
  <c r="W335" i="44"/>
  <c r="X335" i="60" s="1"/>
  <c r="X333" i="44"/>
  <c r="Y333" i="60" s="1"/>
  <c r="W331" i="44"/>
  <c r="X331" i="60" s="1"/>
  <c r="X329" i="44"/>
  <c r="Y329" i="60" s="1"/>
  <c r="W327" i="44"/>
  <c r="X327" i="60" s="1"/>
  <c r="X325" i="44"/>
  <c r="Y325" i="60" s="1"/>
  <c r="W323" i="44"/>
  <c r="X323" i="60" s="1"/>
  <c r="X321" i="44"/>
  <c r="Y321" i="60" s="1"/>
  <c r="W319" i="44"/>
  <c r="X319" i="60" s="1"/>
  <c r="X316" i="44"/>
  <c r="Y316" i="60" s="1"/>
  <c r="W315" i="44"/>
  <c r="X315" i="60" s="1"/>
  <c r="X313" i="44"/>
  <c r="Y313" i="60" s="1"/>
  <c r="W311" i="44"/>
  <c r="X311" i="60" s="1"/>
  <c r="W308" i="44"/>
  <c r="X308" i="60" s="1"/>
  <c r="X306" i="44"/>
  <c r="Y306" i="60" s="1"/>
  <c r="W304" i="44"/>
  <c r="X304" i="60" s="1"/>
  <c r="X302" i="44"/>
  <c r="Y302" i="60" s="1"/>
  <c r="W300" i="44"/>
  <c r="X300" i="60" s="1"/>
  <c r="X298" i="44"/>
  <c r="Y298" i="60" s="1"/>
  <c r="W296" i="44"/>
  <c r="X296" i="60" s="1"/>
  <c r="X294" i="44"/>
  <c r="Y294" i="60" s="1"/>
  <c r="W292" i="44"/>
  <c r="X292" i="60" s="1"/>
  <c r="W279" i="44"/>
  <c r="X279" i="60" s="1"/>
  <c r="X275" i="44"/>
  <c r="Y275" i="60" s="1"/>
  <c r="X274" i="44"/>
  <c r="Y274" i="60" s="1"/>
  <c r="X271" i="44"/>
  <c r="Y271" i="60" s="1"/>
  <c r="X265" i="44"/>
  <c r="Y265" i="60" s="1"/>
  <c r="X264" i="44"/>
  <c r="Y264" i="60" s="1"/>
  <c r="W262" i="44"/>
  <c r="X262" i="60" s="1"/>
  <c r="X257" i="44"/>
  <c r="Y257" i="60" s="1"/>
  <c r="X256" i="44"/>
  <c r="Y256" i="60" s="1"/>
  <c r="W254" i="44"/>
  <c r="X254" i="60" s="1"/>
  <c r="X249" i="44"/>
  <c r="Y249" i="60" s="1"/>
  <c r="X248" i="44"/>
  <c r="Y248" i="60" s="1"/>
  <c r="X276" i="44"/>
  <c r="Y276" i="60" s="1"/>
  <c r="W274" i="44"/>
  <c r="X274" i="60" s="1"/>
  <c r="X272" i="44"/>
  <c r="Y272" i="60" s="1"/>
  <c r="W268" i="44"/>
  <c r="X268" i="60" s="1"/>
  <c r="X266" i="44"/>
  <c r="Y266" i="60" s="1"/>
  <c r="W264" i="44"/>
  <c r="X264" i="60" s="1"/>
  <c r="X262" i="44"/>
  <c r="Y262" i="60" s="1"/>
  <c r="W260" i="44"/>
  <c r="X260" i="60" s="1"/>
  <c r="X258" i="44"/>
  <c r="Y258" i="60" s="1"/>
  <c r="W256" i="44"/>
  <c r="X256" i="60" s="1"/>
  <c r="X254" i="44"/>
  <c r="Y254" i="60" s="1"/>
  <c r="W252" i="44"/>
  <c r="X252" i="60" s="1"/>
  <c r="X250" i="44"/>
  <c r="Y250" i="60" s="1"/>
  <c r="W248" i="44"/>
  <c r="X248" i="60" s="1"/>
  <c r="X246" i="44"/>
  <c r="Y246" i="60" s="1"/>
  <c r="W244" i="44"/>
  <c r="X244" i="60" s="1"/>
  <c r="X242" i="44"/>
  <c r="Y242" i="60" s="1"/>
  <c r="W240" i="44"/>
  <c r="X240" i="60" s="1"/>
  <c r="X238" i="44"/>
  <c r="Y238" i="60" s="1"/>
  <c r="W236" i="44"/>
  <c r="X236" i="60" s="1"/>
  <c r="X230" i="44"/>
  <c r="Y230" i="60" s="1"/>
  <c r="X226" i="44"/>
  <c r="Y226" i="60" s="1"/>
  <c r="X217" i="44"/>
  <c r="Y217" i="60" s="1"/>
  <c r="X213" i="44"/>
  <c r="Y213" i="60" s="1"/>
  <c r="X207" i="44"/>
  <c r="Y207" i="60" s="1"/>
  <c r="X200" i="44"/>
  <c r="Y200" i="60" s="1"/>
  <c r="X199" i="44"/>
  <c r="Y199" i="60" s="1"/>
  <c r="W246" i="44"/>
  <c r="X246" i="60" s="1"/>
  <c r="X244" i="44"/>
  <c r="Y244" i="60" s="1"/>
  <c r="W242" i="44"/>
  <c r="X242" i="60" s="1"/>
  <c r="X240" i="44"/>
  <c r="Y240" i="60" s="1"/>
  <c r="W238" i="44"/>
  <c r="X238" i="60" s="1"/>
  <c r="X236" i="44"/>
  <c r="Y236" i="60" s="1"/>
  <c r="X232" i="44"/>
  <c r="Y232" i="60" s="1"/>
  <c r="X228" i="44"/>
  <c r="Y228" i="60" s="1"/>
  <c r="X224" i="44"/>
  <c r="Y224" i="60" s="1"/>
  <c r="X222" i="44"/>
  <c r="Y222" i="60" s="1"/>
  <c r="X215" i="44"/>
  <c r="Y215" i="60" s="1"/>
  <c r="X211" i="44"/>
  <c r="Y211" i="60" s="1"/>
  <c r="X205" i="44"/>
  <c r="Y205" i="60" s="1"/>
  <c r="X202" i="44"/>
  <c r="Y202" i="60" s="1"/>
  <c r="W232" i="44"/>
  <c r="X232" i="60" s="1"/>
  <c r="W230" i="44"/>
  <c r="X230" i="60" s="1"/>
  <c r="W228" i="44"/>
  <c r="X228" i="60" s="1"/>
  <c r="W226" i="44"/>
  <c r="X226" i="60" s="1"/>
  <c r="W224" i="44"/>
  <c r="X224" i="60" s="1"/>
  <c r="W222" i="44"/>
  <c r="X222" i="60" s="1"/>
  <c r="W217" i="44"/>
  <c r="X217" i="60" s="1"/>
  <c r="W215" i="44"/>
  <c r="X215" i="60" s="1"/>
  <c r="W213" i="44"/>
  <c r="X213" i="60" s="1"/>
  <c r="W211" i="44"/>
  <c r="X211" i="60" s="1"/>
  <c r="W207" i="44"/>
  <c r="X207" i="60" s="1"/>
  <c r="W205" i="44"/>
  <c r="X205" i="60" s="1"/>
  <c r="W203" i="44"/>
  <c r="X203" i="60" s="1"/>
  <c r="W201" i="44"/>
  <c r="X201" i="60" s="1"/>
  <c r="W198" i="44"/>
  <c r="X198" i="60" s="1"/>
  <c r="W195" i="44"/>
  <c r="X195" i="60" s="1"/>
  <c r="W192" i="44"/>
  <c r="X192" i="60" s="1"/>
  <c r="W188" i="44"/>
  <c r="X188" i="60" s="1"/>
  <c r="W24" i="44"/>
  <c r="X23" i="44"/>
  <c r="Y23" i="60" s="1"/>
  <c r="W442" i="44"/>
  <c r="X442" i="60" s="1"/>
  <c r="W435" i="44"/>
  <c r="X435" i="60" s="1"/>
  <c r="W432" i="44"/>
  <c r="X432" i="60" s="1"/>
  <c r="W430" i="44"/>
  <c r="X430" i="60" s="1"/>
  <c r="W428" i="44"/>
  <c r="X428" i="60" s="1"/>
  <c r="W426" i="44"/>
  <c r="X426" i="60" s="1"/>
  <c r="W424" i="44"/>
  <c r="X424" i="60" s="1"/>
  <c r="W422" i="44"/>
  <c r="X422" i="60" s="1"/>
  <c r="W391" i="44"/>
  <c r="X391" i="60" s="1"/>
  <c r="W389" i="44"/>
  <c r="X389" i="60" s="1"/>
  <c r="W387" i="44"/>
  <c r="X387" i="60" s="1"/>
  <c r="W383" i="44"/>
  <c r="X383" i="60" s="1"/>
  <c r="W381" i="44"/>
  <c r="X381" i="60" s="1"/>
  <c r="W379" i="44"/>
  <c r="X379" i="60" s="1"/>
  <c r="W374" i="44"/>
  <c r="X374" i="60" s="1"/>
  <c r="W372" i="44"/>
  <c r="X372" i="60" s="1"/>
  <c r="W370" i="44"/>
  <c r="X370" i="60" s="1"/>
  <c r="W368" i="44"/>
  <c r="X368" i="60" s="1"/>
  <c r="W366" i="44"/>
  <c r="X366" i="60" s="1"/>
  <c r="W364" i="44"/>
  <c r="X364" i="60" s="1"/>
  <c r="W362" i="44"/>
  <c r="X362" i="60" s="1"/>
  <c r="W360" i="44"/>
  <c r="X360" i="60" s="1"/>
  <c r="W358" i="44"/>
  <c r="X358" i="60" s="1"/>
  <c r="W356" i="44"/>
  <c r="X356" i="60" s="1"/>
  <c r="W354" i="44"/>
  <c r="X354" i="60" s="1"/>
  <c r="W352" i="44"/>
  <c r="X352" i="60" s="1"/>
  <c r="W350" i="44"/>
  <c r="X350" i="60" s="1"/>
  <c r="W348" i="44"/>
  <c r="X348" i="60" s="1"/>
  <c r="W346" i="44"/>
  <c r="X346" i="60" s="1"/>
  <c r="W344" i="44"/>
  <c r="X344" i="60" s="1"/>
  <c r="W342" i="44"/>
  <c r="X342" i="60" s="1"/>
  <c r="W340" i="44"/>
  <c r="X340" i="60" s="1"/>
  <c r="W338" i="44"/>
  <c r="X338" i="60" s="1"/>
  <c r="W336" i="44"/>
  <c r="X336" i="60" s="1"/>
  <c r="W334" i="44"/>
  <c r="X334" i="60" s="1"/>
  <c r="W332" i="44"/>
  <c r="X332" i="60" s="1"/>
  <c r="W330" i="44"/>
  <c r="X330" i="60" s="1"/>
  <c r="W328" i="44"/>
  <c r="X328" i="60" s="1"/>
  <c r="W326" i="44"/>
  <c r="X326" i="60" s="1"/>
  <c r="W324" i="44"/>
  <c r="X324" i="60" s="1"/>
  <c r="W322" i="44"/>
  <c r="X322" i="60" s="1"/>
  <c r="W320" i="44"/>
  <c r="X320" i="60" s="1"/>
  <c r="W317" i="44"/>
  <c r="X317" i="60" s="1"/>
  <c r="W314" i="44"/>
  <c r="X314" i="60" s="1"/>
  <c r="W312" i="44"/>
  <c r="X312" i="60" s="1"/>
  <c r="W310" i="44"/>
  <c r="X310" i="60" s="1"/>
  <c r="W309" i="44"/>
  <c r="X309" i="60" s="1"/>
  <c r="W307" i="44"/>
  <c r="X307" i="60" s="1"/>
  <c r="W305" i="44"/>
  <c r="X305" i="60" s="1"/>
  <c r="W303" i="44"/>
  <c r="X303" i="60" s="1"/>
  <c r="W301" i="44"/>
  <c r="X301" i="60" s="1"/>
  <c r="W299" i="44"/>
  <c r="X299" i="60" s="1"/>
  <c r="W297" i="44"/>
  <c r="X297" i="60" s="1"/>
  <c r="W295" i="44"/>
  <c r="X295" i="60" s="1"/>
  <c r="W293" i="44"/>
  <c r="X293" i="60" s="1"/>
  <c r="W280" i="44"/>
  <c r="X280" i="60" s="1"/>
  <c r="W277" i="44"/>
  <c r="X277" i="60" s="1"/>
  <c r="W275" i="44"/>
  <c r="X275" i="60" s="1"/>
  <c r="W273" i="44"/>
  <c r="X273" i="60" s="1"/>
  <c r="W271" i="44"/>
  <c r="X271" i="60" s="1"/>
  <c r="W270" i="44"/>
  <c r="X270" i="60" s="1"/>
  <c r="W269" i="44"/>
  <c r="X269" i="60" s="1"/>
  <c r="W267" i="44"/>
  <c r="X267" i="60" s="1"/>
  <c r="W265" i="44"/>
  <c r="X265" i="60" s="1"/>
  <c r="W263" i="44"/>
  <c r="X263" i="60" s="1"/>
  <c r="W261" i="44"/>
  <c r="X261" i="60" s="1"/>
  <c r="W259" i="44"/>
  <c r="X259" i="60" s="1"/>
  <c r="W257" i="44"/>
  <c r="X257" i="60" s="1"/>
  <c r="W255" i="44"/>
  <c r="X255" i="60" s="1"/>
  <c r="W253" i="44"/>
  <c r="X253" i="60" s="1"/>
  <c r="W251" i="44"/>
  <c r="X251" i="60" s="1"/>
  <c r="W249" i="44"/>
  <c r="X249" i="60" s="1"/>
  <c r="W247" i="44"/>
  <c r="X247" i="60" s="1"/>
  <c r="W245" i="44"/>
  <c r="X245" i="60" s="1"/>
  <c r="W243" i="44"/>
  <c r="X243" i="60" s="1"/>
  <c r="W241" i="44"/>
  <c r="X241" i="60" s="1"/>
  <c r="W239" i="44"/>
  <c r="X239" i="60" s="1"/>
  <c r="W237" i="44"/>
  <c r="X237" i="60" s="1"/>
  <c r="W235" i="44"/>
  <c r="X235" i="60" s="1"/>
  <c r="W233" i="44"/>
  <c r="X233" i="60" s="1"/>
  <c r="W231" i="44"/>
  <c r="X231" i="60" s="1"/>
  <c r="W229" i="44"/>
  <c r="X229" i="60" s="1"/>
  <c r="W227" i="44"/>
  <c r="X227" i="60" s="1"/>
  <c r="W225" i="44"/>
  <c r="X225" i="60" s="1"/>
  <c r="W223" i="44"/>
  <c r="X223" i="60" s="1"/>
  <c r="W221" i="44"/>
  <c r="X221" i="60" s="1"/>
  <c r="W216" i="44"/>
  <c r="X216" i="60" s="1"/>
  <c r="W214" i="44"/>
  <c r="X214" i="60" s="1"/>
  <c r="W212" i="44"/>
  <c r="X212" i="60" s="1"/>
  <c r="W210" i="44"/>
  <c r="X210" i="60" s="1"/>
  <c r="W206" i="44"/>
  <c r="X206" i="60" s="1"/>
  <c r="W204" i="44"/>
  <c r="X204" i="60" s="1"/>
  <c r="W202" i="44"/>
  <c r="X202" i="60" s="1"/>
  <c r="W200" i="44"/>
  <c r="X200" i="60" s="1"/>
  <c r="W199" i="44"/>
  <c r="X199" i="60" s="1"/>
  <c r="W197" i="44"/>
  <c r="X197" i="60" s="1"/>
  <c r="W196" i="44"/>
  <c r="X196" i="60" s="1"/>
  <c r="W194" i="44"/>
  <c r="X194" i="60" s="1"/>
  <c r="W191" i="44"/>
  <c r="X191" i="60" s="1"/>
  <c r="W189" i="44"/>
  <c r="X189" i="60" s="1"/>
  <c r="I185" i="60"/>
  <c r="Q19" i="60" l="1"/>
  <c r="V19" i="60"/>
  <c r="W19" i="60"/>
  <c r="R19" i="60"/>
  <c r="O19" i="60"/>
  <c r="U19" i="60"/>
  <c r="S19" i="60"/>
  <c r="N19" i="60"/>
  <c r="L19" i="60"/>
  <c r="T19" i="60"/>
  <c r="Y20" i="60"/>
  <c r="P19" i="60"/>
  <c r="X20" i="60"/>
  <c r="Y178" i="60"/>
  <c r="X178" i="60"/>
  <c r="Y459" i="60"/>
  <c r="Y185" i="60" s="1"/>
  <c r="X459" i="60"/>
  <c r="X185" i="60" s="1"/>
  <c r="J459" i="60"/>
  <c r="I459" i="60"/>
  <c r="X459" i="44"/>
  <c r="X185" i="44" s="1"/>
  <c r="W459" i="44"/>
  <c r="W185" i="44" s="1"/>
  <c r="W178" i="44"/>
  <c r="X178" i="44"/>
  <c r="Q457" i="46"/>
  <c r="R457" i="46"/>
  <c r="S457" i="46"/>
  <c r="T457" i="46"/>
  <c r="U457" i="46"/>
  <c r="V457" i="46"/>
  <c r="W457" i="46"/>
  <c r="X457" i="46"/>
  <c r="Y457" i="46"/>
  <c r="Z457" i="46"/>
  <c r="AA457" i="46"/>
  <c r="AB457" i="46"/>
  <c r="AC457" i="46"/>
  <c r="AD457" i="46"/>
  <c r="N186" i="46"/>
  <c r="M186" i="46"/>
  <c r="L186" i="46"/>
  <c r="K186" i="46"/>
  <c r="J186" i="46"/>
  <c r="I186" i="46"/>
  <c r="H186" i="46"/>
  <c r="G186" i="46"/>
  <c r="F186" i="46"/>
  <c r="E186" i="46"/>
  <c r="D186" i="46"/>
  <c r="C186" i="46"/>
  <c r="A324" i="46"/>
  <c r="B324" i="46"/>
  <c r="A325" i="46"/>
  <c r="B325" i="46"/>
  <c r="A326" i="46"/>
  <c r="B326" i="46"/>
  <c r="A327" i="46"/>
  <c r="B327" i="46"/>
  <c r="A328" i="46"/>
  <c r="B328" i="46"/>
  <c r="A329" i="46"/>
  <c r="B329" i="46"/>
  <c r="A330" i="46"/>
  <c r="B330" i="46"/>
  <c r="A331" i="46"/>
  <c r="B331" i="46"/>
  <c r="A332" i="46"/>
  <c r="B332" i="46"/>
  <c r="A333" i="46"/>
  <c r="B333" i="46"/>
  <c r="A334" i="46"/>
  <c r="B334" i="46"/>
  <c r="A335" i="46"/>
  <c r="B335" i="46"/>
  <c r="A336" i="46"/>
  <c r="B336" i="46"/>
  <c r="A337" i="46"/>
  <c r="B337" i="46"/>
  <c r="A338" i="46"/>
  <c r="B338" i="46"/>
  <c r="A339" i="46"/>
  <c r="B339" i="46"/>
  <c r="A340" i="46"/>
  <c r="B340" i="46"/>
  <c r="A341" i="46"/>
  <c r="B341" i="46"/>
  <c r="A342" i="46"/>
  <c r="B342" i="46"/>
  <c r="A343" i="46"/>
  <c r="B343" i="46"/>
  <c r="A344" i="46"/>
  <c r="B344" i="46"/>
  <c r="A345" i="46"/>
  <c r="B345" i="46"/>
  <c r="A346" i="46"/>
  <c r="B346" i="46"/>
  <c r="A347" i="46"/>
  <c r="B347" i="46"/>
  <c r="A348" i="46"/>
  <c r="B348" i="46"/>
  <c r="A349" i="46"/>
  <c r="B349" i="46"/>
  <c r="A350" i="46"/>
  <c r="B350" i="46"/>
  <c r="A351" i="46"/>
  <c r="B351" i="46"/>
  <c r="A352" i="46"/>
  <c r="B352" i="46"/>
  <c r="A353" i="46"/>
  <c r="B353" i="46"/>
  <c r="A354" i="46"/>
  <c r="B354" i="46"/>
  <c r="A355" i="46"/>
  <c r="B355" i="46"/>
  <c r="A356" i="46"/>
  <c r="B356" i="46"/>
  <c r="A357" i="46"/>
  <c r="B357" i="46"/>
  <c r="A358" i="46"/>
  <c r="B358" i="46"/>
  <c r="A359" i="46"/>
  <c r="B359" i="46"/>
  <c r="A360" i="46"/>
  <c r="B360" i="46"/>
  <c r="A361" i="46"/>
  <c r="B361" i="46"/>
  <c r="A362" i="46"/>
  <c r="B362" i="46"/>
  <c r="A363" i="46"/>
  <c r="B363" i="46"/>
  <c r="A364" i="46"/>
  <c r="B364" i="46"/>
  <c r="A365" i="46"/>
  <c r="B365" i="46"/>
  <c r="A366" i="46"/>
  <c r="B366" i="46"/>
  <c r="A367" i="46"/>
  <c r="B367" i="46"/>
  <c r="A368" i="46"/>
  <c r="B368" i="46"/>
  <c r="A369" i="46"/>
  <c r="B369" i="46"/>
  <c r="A370" i="46"/>
  <c r="B370" i="46"/>
  <c r="A371" i="46"/>
  <c r="B371" i="46"/>
  <c r="A372" i="46"/>
  <c r="B372" i="46"/>
  <c r="A373" i="46"/>
  <c r="B373" i="46"/>
  <c r="A374" i="46"/>
  <c r="B374" i="46"/>
  <c r="A375" i="46"/>
  <c r="B375" i="46"/>
  <c r="A376" i="46"/>
  <c r="B376" i="46"/>
  <c r="A377" i="46"/>
  <c r="B377" i="46"/>
  <c r="A378" i="46"/>
  <c r="B378" i="46"/>
  <c r="A379" i="46"/>
  <c r="B379" i="46"/>
  <c r="A380" i="46"/>
  <c r="B380" i="46"/>
  <c r="A381" i="46"/>
  <c r="B381" i="46"/>
  <c r="A382" i="46"/>
  <c r="B382" i="46"/>
  <c r="A383" i="46"/>
  <c r="B383" i="46"/>
  <c r="A384" i="46"/>
  <c r="B384" i="46"/>
  <c r="A385" i="46"/>
  <c r="B385" i="46"/>
  <c r="A386" i="46"/>
  <c r="B386" i="46"/>
  <c r="A387" i="46"/>
  <c r="B387" i="46"/>
  <c r="A388" i="46"/>
  <c r="B388" i="46"/>
  <c r="A389" i="46"/>
  <c r="B389" i="46"/>
  <c r="A421" i="46"/>
  <c r="B421" i="46"/>
  <c r="A422" i="46"/>
  <c r="B422" i="46"/>
  <c r="A423" i="46"/>
  <c r="B423" i="46"/>
  <c r="A424" i="46"/>
  <c r="B424" i="46"/>
  <c r="A425" i="46"/>
  <c r="B425" i="46"/>
  <c r="A426" i="46"/>
  <c r="B426" i="46"/>
  <c r="A427" i="46"/>
  <c r="B427" i="46"/>
  <c r="A428" i="46"/>
  <c r="B428" i="46"/>
  <c r="A429" i="46"/>
  <c r="B429" i="46"/>
  <c r="A430" i="46"/>
  <c r="B430" i="46"/>
  <c r="A432" i="46"/>
  <c r="B432" i="46"/>
  <c r="A433" i="46"/>
  <c r="B433" i="46"/>
  <c r="A439" i="46"/>
  <c r="B439" i="46"/>
  <c r="A208" i="46"/>
  <c r="B208" i="46"/>
  <c r="A209" i="46"/>
  <c r="B209" i="46"/>
  <c r="A210" i="46"/>
  <c r="B210" i="46"/>
  <c r="A211" i="46"/>
  <c r="B211" i="46"/>
  <c r="A212" i="46"/>
  <c r="B212" i="46"/>
  <c r="A213" i="46"/>
  <c r="B213" i="46"/>
  <c r="A214" i="46"/>
  <c r="B214" i="46"/>
  <c r="A215" i="46"/>
  <c r="B215" i="46"/>
  <c r="A219" i="46"/>
  <c r="B219" i="46"/>
  <c r="A220" i="46"/>
  <c r="B220" i="46"/>
  <c r="A221" i="46"/>
  <c r="B221" i="46"/>
  <c r="A222" i="46"/>
  <c r="B222" i="46"/>
  <c r="A223" i="46"/>
  <c r="B223" i="46"/>
  <c r="A224" i="46"/>
  <c r="B224" i="46"/>
  <c r="A225" i="46"/>
  <c r="B225" i="46"/>
  <c r="A226" i="46"/>
  <c r="B226" i="46"/>
  <c r="A227" i="46"/>
  <c r="B227" i="46"/>
  <c r="A228" i="46"/>
  <c r="B228" i="46"/>
  <c r="A229" i="46"/>
  <c r="B229" i="46"/>
  <c r="A230" i="46"/>
  <c r="B230" i="46"/>
  <c r="A231" i="46"/>
  <c r="B231" i="46"/>
  <c r="A232" i="46"/>
  <c r="B232" i="46"/>
  <c r="A233" i="46"/>
  <c r="B233" i="46"/>
  <c r="A234" i="46"/>
  <c r="B234" i="46"/>
  <c r="A235" i="46"/>
  <c r="B235" i="46"/>
  <c r="A236" i="46"/>
  <c r="B236" i="46"/>
  <c r="A237" i="46"/>
  <c r="B237" i="46"/>
  <c r="A238" i="46"/>
  <c r="B238" i="46"/>
  <c r="A239" i="46"/>
  <c r="B239" i="46"/>
  <c r="A240" i="46"/>
  <c r="B240" i="46"/>
  <c r="A241" i="46"/>
  <c r="B241" i="46"/>
  <c r="A242" i="46"/>
  <c r="B242" i="46"/>
  <c r="A243" i="46"/>
  <c r="B243" i="46"/>
  <c r="A244" i="46"/>
  <c r="B244" i="46"/>
  <c r="A245" i="46"/>
  <c r="B245" i="46"/>
  <c r="A246" i="46"/>
  <c r="B246" i="46"/>
  <c r="A247" i="46"/>
  <c r="B247" i="46"/>
  <c r="A248" i="46"/>
  <c r="B248" i="46"/>
  <c r="A249" i="46"/>
  <c r="B249" i="46"/>
  <c r="A250" i="46"/>
  <c r="B250" i="46"/>
  <c r="A251" i="46"/>
  <c r="B251" i="46"/>
  <c r="A252" i="46"/>
  <c r="B252" i="46"/>
  <c r="A253" i="46"/>
  <c r="B253" i="46"/>
  <c r="A254" i="46"/>
  <c r="B254" i="46"/>
  <c r="A255" i="46"/>
  <c r="B255" i="46"/>
  <c r="A256" i="46"/>
  <c r="B256" i="46"/>
  <c r="A257" i="46"/>
  <c r="B257" i="46"/>
  <c r="A258" i="46"/>
  <c r="B258" i="46"/>
  <c r="A259" i="46"/>
  <c r="B259" i="46"/>
  <c r="A260" i="46"/>
  <c r="B260" i="46"/>
  <c r="A261" i="46"/>
  <c r="B261" i="46"/>
  <c r="A262" i="46"/>
  <c r="B262" i="46"/>
  <c r="A263" i="46"/>
  <c r="B263" i="46"/>
  <c r="A264" i="46"/>
  <c r="B264" i="46"/>
  <c r="A265" i="46"/>
  <c r="B265" i="46"/>
  <c r="A266" i="46"/>
  <c r="B266" i="46"/>
  <c r="A267" i="46"/>
  <c r="B267" i="46"/>
  <c r="A268" i="46"/>
  <c r="B268" i="46"/>
  <c r="A269" i="46"/>
  <c r="B269" i="46"/>
  <c r="A270" i="46"/>
  <c r="B270" i="46"/>
  <c r="A271" i="46"/>
  <c r="B271" i="46"/>
  <c r="A272" i="46"/>
  <c r="B272" i="46"/>
  <c r="A273" i="46"/>
  <c r="B273" i="46"/>
  <c r="A274" i="46"/>
  <c r="B274" i="46"/>
  <c r="A275" i="46"/>
  <c r="B275" i="46"/>
  <c r="A276" i="46"/>
  <c r="B276" i="46"/>
  <c r="A277" i="46"/>
  <c r="B277" i="46"/>
  <c r="A278" i="46"/>
  <c r="B278" i="46"/>
  <c r="A290" i="46"/>
  <c r="B290" i="46"/>
  <c r="A291" i="46"/>
  <c r="B291" i="46"/>
  <c r="A292" i="46"/>
  <c r="B292" i="46"/>
  <c r="A293" i="46"/>
  <c r="B293" i="46"/>
  <c r="A294" i="46"/>
  <c r="B294" i="46"/>
  <c r="A295" i="46"/>
  <c r="B295" i="46"/>
  <c r="A296" i="46"/>
  <c r="B296" i="46"/>
  <c r="A297" i="46"/>
  <c r="B297" i="46"/>
  <c r="A298" i="46"/>
  <c r="B298" i="46"/>
  <c r="A299" i="46"/>
  <c r="B299" i="46"/>
  <c r="A300" i="46"/>
  <c r="B300" i="46"/>
  <c r="A301" i="46"/>
  <c r="B301" i="46"/>
  <c r="A302" i="46"/>
  <c r="B302" i="46"/>
  <c r="A303" i="46"/>
  <c r="B303" i="46"/>
  <c r="A304" i="46"/>
  <c r="B304" i="46"/>
  <c r="A305" i="46"/>
  <c r="B305" i="46"/>
  <c r="A306" i="46"/>
  <c r="B306" i="46"/>
  <c r="A307" i="46"/>
  <c r="B307" i="46"/>
  <c r="A308" i="46"/>
  <c r="B308" i="46"/>
  <c r="A309" i="46"/>
  <c r="B309" i="46"/>
  <c r="A310" i="46"/>
  <c r="B310" i="46"/>
  <c r="A311" i="46"/>
  <c r="B311" i="46"/>
  <c r="A312" i="46"/>
  <c r="B312" i="46"/>
  <c r="A313" i="46"/>
  <c r="B313" i="46"/>
  <c r="A314" i="46"/>
  <c r="B314" i="46"/>
  <c r="A315" i="46"/>
  <c r="B315" i="46"/>
  <c r="A318" i="46"/>
  <c r="B318" i="46"/>
  <c r="A319" i="46"/>
  <c r="B319" i="46"/>
  <c r="A320" i="46"/>
  <c r="B320" i="46"/>
  <c r="A321" i="46"/>
  <c r="B321" i="46"/>
  <c r="A322" i="46"/>
  <c r="B322" i="46"/>
  <c r="A323" i="46"/>
  <c r="B323" i="46"/>
  <c r="B186" i="46"/>
  <c r="A186" i="46"/>
  <c r="Y19" i="60" l="1"/>
  <c r="X19" i="60"/>
  <c r="O215" i="46"/>
  <c r="O329" i="46"/>
  <c r="O333" i="46"/>
  <c r="O201" i="46"/>
  <c r="O193" i="46"/>
  <c r="O350" i="46"/>
  <c r="P388" i="46"/>
  <c r="O272" i="46"/>
  <c r="O349" i="46"/>
  <c r="O274" i="46"/>
  <c r="P191" i="46"/>
  <c r="O388" i="46"/>
  <c r="O376" i="46"/>
  <c r="O302" i="46"/>
  <c r="O248" i="46"/>
  <c r="O224" i="46"/>
  <c r="P349" i="46"/>
  <c r="P327" i="46"/>
  <c r="P325" i="46"/>
  <c r="P304" i="46"/>
  <c r="P274" i="46"/>
  <c r="P339" i="46"/>
  <c r="P238" i="46"/>
  <c r="P428" i="46"/>
  <c r="P313" i="46"/>
  <c r="P382" i="46"/>
  <c r="P272" i="46"/>
  <c r="O236" i="46"/>
  <c r="O228" i="46"/>
  <c r="O382" i="46"/>
  <c r="O339" i="46"/>
  <c r="O294" i="46"/>
  <c r="O292" i="46"/>
  <c r="O428" i="46"/>
  <c r="O368" i="46"/>
  <c r="O363" i="46"/>
  <c r="O313" i="46"/>
  <c r="O309" i="46"/>
  <c r="O306" i="46"/>
  <c r="O262" i="46"/>
  <c r="O256" i="46"/>
  <c r="P213" i="46"/>
  <c r="P423" i="46"/>
  <c r="P319" i="46"/>
  <c r="P309" i="46"/>
  <c r="P203" i="46"/>
  <c r="O190" i="46"/>
  <c r="O423" i="46"/>
  <c r="O337" i="46"/>
  <c r="O205" i="46"/>
  <c r="P429" i="46"/>
  <c r="P380" i="46"/>
  <c r="P296" i="46"/>
  <c r="P292" i="46"/>
  <c r="P264" i="46"/>
  <c r="P254" i="46"/>
  <c r="O244" i="46"/>
  <c r="O240" i="46"/>
  <c r="P335" i="46"/>
  <c r="O232" i="46"/>
  <c r="O359" i="46"/>
  <c r="O355" i="46"/>
  <c r="O252" i="46"/>
  <c r="O432" i="46"/>
  <c r="O373" i="46"/>
  <c r="O372" i="46"/>
  <c r="O345" i="46"/>
  <c r="O343" i="46"/>
  <c r="O322" i="46"/>
  <c r="O298" i="46"/>
  <c r="O266" i="46"/>
  <c r="P246" i="46"/>
  <c r="P242" i="46"/>
  <c r="P230" i="46"/>
  <c r="P222" i="46"/>
  <c r="O211" i="46"/>
  <c r="O196" i="46"/>
  <c r="P432" i="46"/>
  <c r="P370" i="46"/>
  <c r="P362" i="46"/>
  <c r="O357" i="46"/>
  <c r="P347" i="46"/>
  <c r="P314" i="46"/>
  <c r="P311" i="46"/>
  <c r="O208" i="46"/>
  <c r="P364" i="46"/>
  <c r="O353" i="46"/>
  <c r="O341" i="46"/>
  <c r="O335" i="46"/>
  <c r="P352" i="46"/>
  <c r="P426" i="46"/>
  <c r="O365" i="46"/>
  <c r="P360" i="46"/>
  <c r="P354" i="46"/>
  <c r="P343" i="46"/>
  <c r="O321" i="46"/>
  <c r="P355" i="46"/>
  <c r="O430" i="46"/>
  <c r="O370" i="46"/>
  <c r="P358" i="46"/>
  <c r="O426" i="46"/>
  <c r="O424" i="46"/>
  <c r="O379" i="46"/>
  <c r="O377" i="46"/>
  <c r="P367" i="46"/>
  <c r="O361" i="46"/>
  <c r="P356" i="46"/>
  <c r="P345" i="46"/>
  <c r="P331" i="46"/>
  <c r="P322" i="46"/>
  <c r="P258" i="46"/>
  <c r="O347" i="46"/>
  <c r="P300" i="46"/>
  <c r="O241" i="46"/>
  <c r="P239" i="46"/>
  <c r="P234" i="46"/>
  <c r="O187" i="46"/>
  <c r="O439" i="46"/>
  <c r="O429" i="46"/>
  <c r="O389" i="46"/>
  <c r="P368" i="46"/>
  <c r="O356" i="46"/>
  <c r="P333" i="46"/>
  <c r="O327" i="46"/>
  <c r="O326" i="46"/>
  <c r="O324" i="46"/>
  <c r="O323" i="46"/>
  <c r="O249" i="46"/>
  <c r="P247" i="46"/>
  <c r="O219" i="46"/>
  <c r="P214" i="46"/>
  <c r="P209" i="46"/>
  <c r="O194" i="46"/>
  <c r="P193" i="46"/>
  <c r="P192" i="46"/>
  <c r="P188" i="46"/>
  <c r="P351" i="46"/>
  <c r="O186" i="46"/>
  <c r="P433" i="46"/>
  <c r="P427" i="46"/>
  <c r="P386" i="46"/>
  <c r="P381" i="46"/>
  <c r="P371" i="46"/>
  <c r="P348" i="46"/>
  <c r="O338" i="46"/>
  <c r="P337" i="46"/>
  <c r="P336" i="46"/>
  <c r="P310" i="46"/>
  <c r="O260" i="46"/>
  <c r="O259" i="46"/>
  <c r="O257" i="46"/>
  <c r="P256" i="46"/>
  <c r="P255" i="46"/>
  <c r="P250" i="46"/>
  <c r="O226" i="46"/>
  <c r="O225" i="46"/>
  <c r="P224" i="46"/>
  <c r="P223" i="46"/>
  <c r="P220" i="46"/>
  <c r="O199" i="46"/>
  <c r="O198" i="46"/>
  <c r="P439" i="46"/>
  <c r="P425" i="46"/>
  <c r="P389" i="46"/>
  <c r="P374" i="46"/>
  <c r="O346" i="46"/>
  <c r="O340" i="46"/>
  <c r="P323" i="46"/>
  <c r="P305" i="46"/>
  <c r="P277" i="46"/>
  <c r="P276" i="46"/>
  <c r="P275" i="46"/>
  <c r="P273" i="46"/>
  <c r="P270" i="46"/>
  <c r="P269" i="46"/>
  <c r="O242" i="46"/>
  <c r="P240" i="46"/>
  <c r="O209" i="46"/>
  <c r="O188" i="46"/>
  <c r="O425" i="46"/>
  <c r="O378" i="46"/>
  <c r="P376" i="46"/>
  <c r="O374" i="46"/>
  <c r="P373" i="46"/>
  <c r="O369" i="46"/>
  <c r="O364" i="46"/>
  <c r="P363" i="46"/>
  <c r="O360" i="46"/>
  <c r="P359" i="46"/>
  <c r="P344" i="46"/>
  <c r="O334" i="46"/>
  <c r="P332" i="46"/>
  <c r="P320" i="46"/>
  <c r="O307" i="46"/>
  <c r="O250" i="46"/>
  <c r="P248" i="46"/>
  <c r="O220" i="46"/>
  <c r="P215" i="46"/>
  <c r="O433" i="46"/>
  <c r="O427" i="46"/>
  <c r="O386" i="46"/>
  <c r="O384" i="46"/>
  <c r="O383" i="46"/>
  <c r="O381" i="46"/>
  <c r="O375" i="46"/>
  <c r="O371" i="46"/>
  <c r="O367" i="46"/>
  <c r="P365" i="46"/>
  <c r="O362" i="46"/>
  <c r="P361" i="46"/>
  <c r="O358" i="46"/>
  <c r="P357" i="46"/>
  <c r="O354" i="46"/>
  <c r="P353" i="46"/>
  <c r="O348" i="46"/>
  <c r="P346" i="46"/>
  <c r="O342" i="46"/>
  <c r="P341" i="46"/>
  <c r="P340" i="46"/>
  <c r="O336" i="46"/>
  <c r="O331" i="46"/>
  <c r="O330" i="46"/>
  <c r="P329" i="46"/>
  <c r="P328" i="46"/>
  <c r="P315" i="46"/>
  <c r="O311" i="46"/>
  <c r="O310" i="46"/>
  <c r="O300" i="46"/>
  <c r="O299" i="46"/>
  <c r="P298" i="46"/>
  <c r="P297" i="46"/>
  <c r="O290" i="46"/>
  <c r="O267" i="46"/>
  <c r="P266" i="46"/>
  <c r="P265" i="46"/>
  <c r="P260" i="46"/>
  <c r="O234" i="46"/>
  <c r="O233" i="46"/>
  <c r="P232" i="46"/>
  <c r="P231" i="46"/>
  <c r="P226" i="46"/>
  <c r="P205" i="46"/>
  <c r="P204" i="46"/>
  <c r="P199" i="46"/>
  <c r="O332" i="46"/>
  <c r="O328" i="46"/>
  <c r="O325" i="46"/>
  <c r="P318" i="46"/>
  <c r="O314" i="46"/>
  <c r="P308" i="46"/>
  <c r="O304" i="46"/>
  <c r="O303" i="46"/>
  <c r="P302" i="46"/>
  <c r="P301" i="46"/>
  <c r="O296" i="46"/>
  <c r="O295" i="46"/>
  <c r="P294" i="46"/>
  <c r="P293" i="46"/>
  <c r="O277" i="46"/>
  <c r="O276" i="46"/>
  <c r="O275" i="46"/>
  <c r="O273" i="46"/>
  <c r="O270" i="46"/>
  <c r="O269" i="46"/>
  <c r="O264" i="46"/>
  <c r="O263" i="46"/>
  <c r="P262" i="46"/>
  <c r="P261" i="46"/>
  <c r="O254" i="46"/>
  <c r="O253" i="46"/>
  <c r="P252" i="46"/>
  <c r="P251" i="46"/>
  <c r="O246" i="46"/>
  <c r="O245" i="46"/>
  <c r="P244" i="46"/>
  <c r="P243" i="46"/>
  <c r="O238" i="46"/>
  <c r="O237" i="46"/>
  <c r="P236" i="46"/>
  <c r="P235" i="46"/>
  <c r="O230" i="46"/>
  <c r="O229" i="46"/>
  <c r="P228" i="46"/>
  <c r="P227" i="46"/>
  <c r="O222" i="46"/>
  <c r="O221" i="46"/>
  <c r="O213" i="46"/>
  <c r="O212" i="46"/>
  <c r="P211" i="46"/>
  <c r="P210" i="46"/>
  <c r="P206" i="46"/>
  <c r="O203" i="46"/>
  <c r="O202" i="46"/>
  <c r="P201" i="46"/>
  <c r="P200" i="46"/>
  <c r="O197" i="46"/>
  <c r="P196" i="46"/>
  <c r="P195" i="46"/>
  <c r="O191" i="46"/>
  <c r="P190" i="46"/>
  <c r="P189" i="46"/>
  <c r="O344" i="46"/>
  <c r="P342" i="46"/>
  <c r="P338" i="46"/>
  <c r="P334" i="46"/>
  <c r="P330" i="46"/>
  <c r="P326" i="46"/>
  <c r="P321" i="46"/>
  <c r="O319" i="46"/>
  <c r="O318" i="46"/>
  <c r="P312" i="46"/>
  <c r="P307" i="46"/>
  <c r="P290" i="46"/>
  <c r="O305" i="46"/>
  <c r="O301" i="46"/>
  <c r="O297" i="46"/>
  <c r="O293" i="46"/>
  <c r="P291" i="46"/>
  <c r="P278" i="46"/>
  <c r="P271" i="46"/>
  <c r="P268" i="46"/>
  <c r="O265" i="46"/>
  <c r="O261" i="46"/>
  <c r="O258" i="46"/>
  <c r="O255" i="46"/>
  <c r="O251" i="46"/>
  <c r="O247" i="46"/>
  <c r="O243" i="46"/>
  <c r="O239" i="46"/>
  <c r="O235" i="46"/>
  <c r="O231" i="46"/>
  <c r="O227" i="46"/>
  <c r="O223" i="46"/>
  <c r="O214" i="46"/>
  <c r="O210" i="46"/>
  <c r="O206" i="46"/>
  <c r="O204" i="46"/>
  <c r="O200" i="46"/>
  <c r="O195" i="46"/>
  <c r="O192" i="46"/>
  <c r="O189" i="46"/>
  <c r="O352" i="46"/>
  <c r="O351" i="46"/>
  <c r="P350" i="46"/>
  <c r="P324" i="46"/>
  <c r="O320" i="46"/>
  <c r="O315" i="46"/>
  <c r="O312" i="46"/>
  <c r="O308" i="46"/>
  <c r="P306" i="46"/>
  <c r="P303" i="46"/>
  <c r="P299" i="46"/>
  <c r="P295" i="46"/>
  <c r="O291" i="46"/>
  <c r="O278" i="46"/>
  <c r="O271" i="46"/>
  <c r="O268" i="46"/>
  <c r="P267" i="46"/>
  <c r="P263" i="46"/>
  <c r="P259" i="46"/>
  <c r="P257" i="46"/>
  <c r="P253" i="46"/>
  <c r="P249" i="46"/>
  <c r="P245" i="46"/>
  <c r="P241" i="46"/>
  <c r="P237" i="46"/>
  <c r="P233" i="46"/>
  <c r="P229" i="46"/>
  <c r="P225" i="46"/>
  <c r="P221" i="46"/>
  <c r="P219" i="46"/>
  <c r="P212" i="46"/>
  <c r="P208" i="46"/>
  <c r="P202" i="46"/>
  <c r="P198" i="46"/>
  <c r="P197" i="46"/>
  <c r="P194" i="46"/>
  <c r="P187" i="46"/>
  <c r="P377" i="46"/>
  <c r="O380" i="46"/>
  <c r="P372" i="46"/>
  <c r="P430" i="46"/>
  <c r="O422" i="46"/>
  <c r="O421" i="46"/>
  <c r="O387" i="46"/>
  <c r="P383" i="46"/>
  <c r="P422" i="46"/>
  <c r="P379" i="46"/>
  <c r="P375" i="46"/>
  <c r="P384" i="46"/>
  <c r="P369" i="46"/>
  <c r="P186" i="46"/>
  <c r="P424" i="46"/>
  <c r="P378" i="46"/>
  <c r="P387" i="46"/>
  <c r="P385" i="46"/>
  <c r="P421" i="46"/>
  <c r="O385" i="46"/>
  <c r="P366" i="46"/>
  <c r="O366" i="46"/>
  <c r="N457" i="46"/>
  <c r="L457" i="46"/>
  <c r="J457" i="46"/>
  <c r="H457" i="46"/>
  <c r="F457" i="46"/>
  <c r="D457" i="46"/>
  <c r="M457" i="46"/>
  <c r="K457" i="46"/>
  <c r="I457" i="46"/>
  <c r="G457" i="46"/>
  <c r="E457" i="46"/>
  <c r="J185" i="60"/>
  <c r="Z389" i="45"/>
  <c r="Z390" i="45"/>
  <c r="AD422" i="45"/>
  <c r="AD423" i="45"/>
  <c r="AD424" i="45"/>
  <c r="AD425" i="45"/>
  <c r="AD426" i="45"/>
  <c r="AD427" i="45"/>
  <c r="AD428" i="45"/>
  <c r="AD429" i="45"/>
  <c r="AD430" i="45"/>
  <c r="AD431" i="45"/>
  <c r="AD433" i="45"/>
  <c r="AD434" i="45"/>
  <c r="A389" i="45"/>
  <c r="B389" i="45"/>
  <c r="A390" i="45"/>
  <c r="B390" i="45"/>
  <c r="AD389" i="45"/>
  <c r="AD390" i="45"/>
  <c r="O457" i="46" l="1"/>
  <c r="P457" i="46"/>
  <c r="AH187" i="45"/>
  <c r="AD187" i="45"/>
  <c r="AD188" i="45"/>
  <c r="AD189" i="45"/>
  <c r="AD190" i="45"/>
  <c r="AD191" i="45"/>
  <c r="AD192" i="45"/>
  <c r="AD193" i="45"/>
  <c r="AD194" i="45"/>
  <c r="AD195" i="45"/>
  <c r="AD196" i="45"/>
  <c r="AD197" i="45"/>
  <c r="AD198" i="45"/>
  <c r="AD199" i="45"/>
  <c r="AD200" i="45"/>
  <c r="AD201" i="45"/>
  <c r="AD202" i="45"/>
  <c r="AD203" i="45"/>
  <c r="AD204" i="45"/>
  <c r="AD205" i="45"/>
  <c r="AD206" i="45"/>
  <c r="AD207" i="45"/>
  <c r="AD210" i="45"/>
  <c r="AD211" i="45"/>
  <c r="AD212" i="45"/>
  <c r="AD213" i="45"/>
  <c r="AD214" i="45"/>
  <c r="AD215" i="45"/>
  <c r="AD216" i="45"/>
  <c r="AD221" i="45"/>
  <c r="AD222" i="45"/>
  <c r="AD223" i="45"/>
  <c r="AD224" i="45"/>
  <c r="AD225" i="45"/>
  <c r="AD226" i="45"/>
  <c r="AD227" i="45"/>
  <c r="AD228" i="45"/>
  <c r="AD229" i="45"/>
  <c r="AD230" i="45"/>
  <c r="AD231" i="45"/>
  <c r="AD232" i="45"/>
  <c r="AD233" i="45"/>
  <c r="AD234" i="45"/>
  <c r="AD235" i="45"/>
  <c r="AD236" i="45"/>
  <c r="AD237" i="45"/>
  <c r="AD238" i="45"/>
  <c r="AD239" i="45"/>
  <c r="AD240" i="45"/>
  <c r="AD241" i="45"/>
  <c r="AD242" i="45"/>
  <c r="AD243" i="45"/>
  <c r="AD244" i="45"/>
  <c r="AD245" i="45"/>
  <c r="AD246" i="45"/>
  <c r="AD247" i="45"/>
  <c r="AD248" i="45"/>
  <c r="AD249" i="45"/>
  <c r="AD250" i="45"/>
  <c r="AD251" i="45"/>
  <c r="AD252" i="45"/>
  <c r="AD253" i="45"/>
  <c r="AD254" i="45"/>
  <c r="AD255" i="45"/>
  <c r="AD256" i="45"/>
  <c r="AD257" i="45"/>
  <c r="AD258" i="45"/>
  <c r="AD259" i="45"/>
  <c r="AD260" i="45"/>
  <c r="AD261" i="45"/>
  <c r="AD262" i="45"/>
  <c r="AD263" i="45"/>
  <c r="AD264" i="45"/>
  <c r="AD265" i="45"/>
  <c r="AD266" i="45"/>
  <c r="AD267" i="45"/>
  <c r="AD268" i="45"/>
  <c r="AD269" i="45"/>
  <c r="AD270" i="45"/>
  <c r="AD271" i="45"/>
  <c r="AD272" i="45"/>
  <c r="AD273" i="45"/>
  <c r="AD274" i="45"/>
  <c r="AD275" i="45"/>
  <c r="AD276" i="45"/>
  <c r="AD277" i="45"/>
  <c r="AD278" i="45"/>
  <c r="AD279" i="45"/>
  <c r="AD292" i="45"/>
  <c r="AD293" i="45"/>
  <c r="AD294" i="45"/>
  <c r="AD295" i="45"/>
  <c r="AD296" i="45"/>
  <c r="AD297" i="45"/>
  <c r="AD298" i="45"/>
  <c r="AD299" i="45"/>
  <c r="AD300" i="45"/>
  <c r="AD301" i="45"/>
  <c r="AD302" i="45"/>
  <c r="AD303" i="45"/>
  <c r="AD304" i="45"/>
  <c r="AD305" i="45"/>
  <c r="AD306" i="45"/>
  <c r="AD307" i="45"/>
  <c r="AD308" i="45"/>
  <c r="AD309" i="45"/>
  <c r="AD310" i="45"/>
  <c r="AD311" i="45"/>
  <c r="AD312" i="45"/>
  <c r="AD313" i="45"/>
  <c r="AD314" i="45"/>
  <c r="AD315" i="45"/>
  <c r="AD316" i="45"/>
  <c r="AD318" i="45"/>
  <c r="AD319" i="45"/>
  <c r="AD320" i="45"/>
  <c r="AD321" i="45"/>
  <c r="AD322" i="45"/>
  <c r="AD323" i="45"/>
  <c r="AD324" i="45"/>
  <c r="AD325" i="45"/>
  <c r="AD326" i="45"/>
  <c r="AD327" i="45"/>
  <c r="AD328" i="45"/>
  <c r="AD329" i="45"/>
  <c r="AD330" i="45"/>
  <c r="AD331" i="45"/>
  <c r="AD332" i="45"/>
  <c r="AD333" i="45"/>
  <c r="AD334" i="45"/>
  <c r="AD335" i="45"/>
  <c r="AD336" i="45"/>
  <c r="AD337" i="45"/>
  <c r="AD338" i="45"/>
  <c r="AD339" i="45"/>
  <c r="AD340" i="45"/>
  <c r="AD341" i="45"/>
  <c r="AD342" i="45"/>
  <c r="AD343" i="45"/>
  <c r="AD344" i="45"/>
  <c r="AD345" i="45"/>
  <c r="AD346" i="45"/>
  <c r="AD347" i="45"/>
  <c r="AD348" i="45"/>
  <c r="AD349" i="45"/>
  <c r="AD350" i="45"/>
  <c r="AD351" i="45"/>
  <c r="AD352" i="45"/>
  <c r="AD353" i="45"/>
  <c r="AD354" i="45"/>
  <c r="AD355" i="45"/>
  <c r="AD356" i="45"/>
  <c r="AD357" i="45"/>
  <c r="AD358" i="45"/>
  <c r="AD359" i="45"/>
  <c r="AD360" i="45"/>
  <c r="AD361" i="45"/>
  <c r="AD362" i="45"/>
  <c r="AD363" i="45"/>
  <c r="AD364" i="45"/>
  <c r="AD365" i="45"/>
  <c r="AD366" i="45"/>
  <c r="AD367" i="45"/>
  <c r="AD368" i="45"/>
  <c r="AD369" i="45"/>
  <c r="AD370" i="45"/>
  <c r="AD371" i="45"/>
  <c r="AD372" i="45"/>
  <c r="AD373" i="45"/>
  <c r="AD374" i="45"/>
  <c r="AD375" i="45"/>
  <c r="AD376" i="45"/>
  <c r="AD377" i="45"/>
  <c r="AD378" i="45"/>
  <c r="AD379" i="45"/>
  <c r="AD380" i="45"/>
  <c r="AD381" i="45"/>
  <c r="AD382" i="45"/>
  <c r="AD383" i="45"/>
  <c r="AD384" i="45"/>
  <c r="AD385" i="45"/>
  <c r="AD386" i="45"/>
  <c r="AD387" i="45"/>
  <c r="AD388" i="45"/>
  <c r="AC183" i="45"/>
  <c r="AC180" i="45"/>
  <c r="Z189" i="45"/>
  <c r="Z190" i="45"/>
  <c r="Z191" i="45"/>
  <c r="Z192" i="45"/>
  <c r="Z193" i="45"/>
  <c r="Z194" i="45"/>
  <c r="Z195" i="45"/>
  <c r="Z196" i="45"/>
  <c r="Z197" i="45"/>
  <c r="Z198" i="45"/>
  <c r="Z199" i="45"/>
  <c r="Z200" i="45"/>
  <c r="Z201" i="45"/>
  <c r="Z202" i="45"/>
  <c r="Z203" i="45"/>
  <c r="Z204" i="45"/>
  <c r="Z205" i="45"/>
  <c r="Z206" i="45"/>
  <c r="Z207" i="45"/>
  <c r="Z210" i="45"/>
  <c r="Z211" i="45"/>
  <c r="Z212" i="45"/>
  <c r="Z213" i="45"/>
  <c r="Z214" i="45"/>
  <c r="Z215" i="45"/>
  <c r="Z216" i="45"/>
  <c r="Z221" i="45"/>
  <c r="Z222" i="45"/>
  <c r="Z223" i="45"/>
  <c r="Z224" i="45"/>
  <c r="Z225" i="45"/>
  <c r="Z226" i="45"/>
  <c r="Z227" i="45"/>
  <c r="Z228" i="45"/>
  <c r="Z229" i="45"/>
  <c r="Z230" i="45"/>
  <c r="Z231" i="45"/>
  <c r="Z232" i="45"/>
  <c r="Z233" i="45"/>
  <c r="Z234" i="45"/>
  <c r="Z235" i="45"/>
  <c r="Z236" i="45"/>
  <c r="Z237" i="45"/>
  <c r="Z238" i="45"/>
  <c r="Z239" i="45"/>
  <c r="Z240" i="45"/>
  <c r="Z241" i="45"/>
  <c r="Z242" i="45"/>
  <c r="Z243" i="45"/>
  <c r="Z244" i="45"/>
  <c r="Z245" i="45"/>
  <c r="Z246" i="45"/>
  <c r="Z247" i="45"/>
  <c r="Z248" i="45"/>
  <c r="Z249" i="45"/>
  <c r="Z250" i="45"/>
  <c r="Z251" i="45"/>
  <c r="Z252" i="45"/>
  <c r="Z253" i="45"/>
  <c r="Z254" i="45"/>
  <c r="Z255" i="45"/>
  <c r="Z256" i="45"/>
  <c r="Z257" i="45"/>
  <c r="Z258" i="45"/>
  <c r="Z259" i="45"/>
  <c r="Z260" i="45"/>
  <c r="Z261" i="45"/>
  <c r="Z262" i="45"/>
  <c r="Z263" i="45"/>
  <c r="Z264" i="45"/>
  <c r="Z265" i="45"/>
  <c r="Z266" i="45"/>
  <c r="Z267" i="45"/>
  <c r="Z268" i="45"/>
  <c r="Z269" i="45"/>
  <c r="Z270" i="45"/>
  <c r="Z271" i="45"/>
  <c r="Z272" i="45"/>
  <c r="Z273" i="45"/>
  <c r="Z274" i="45"/>
  <c r="Z275" i="45"/>
  <c r="Z276" i="45"/>
  <c r="Z277" i="45"/>
  <c r="Z278" i="45"/>
  <c r="Z279" i="45"/>
  <c r="Z292" i="45"/>
  <c r="Z293" i="45"/>
  <c r="Z294" i="45"/>
  <c r="Z295" i="45"/>
  <c r="Z296" i="45"/>
  <c r="Z297" i="45"/>
  <c r="Z298" i="45"/>
  <c r="Z299" i="45"/>
  <c r="Z300" i="45"/>
  <c r="Z301" i="45"/>
  <c r="Z302" i="45"/>
  <c r="Z303" i="45"/>
  <c r="Z304" i="45"/>
  <c r="Z305" i="45"/>
  <c r="Z306" i="45"/>
  <c r="Z307" i="45"/>
  <c r="Z308" i="45"/>
  <c r="Z309" i="45"/>
  <c r="Z310" i="45"/>
  <c r="Z311" i="45"/>
  <c r="Z312" i="45"/>
  <c r="Z313" i="45"/>
  <c r="Z314" i="45"/>
  <c r="Z315" i="45"/>
  <c r="Z316" i="45"/>
  <c r="Z318" i="45"/>
  <c r="Z319" i="45"/>
  <c r="Z320" i="45"/>
  <c r="Z321" i="45"/>
  <c r="Z322" i="45"/>
  <c r="Z323" i="45"/>
  <c r="Z324" i="45"/>
  <c r="Z325" i="45"/>
  <c r="Z326" i="45"/>
  <c r="Z327" i="45"/>
  <c r="Z328" i="45"/>
  <c r="Z329" i="45"/>
  <c r="Z330" i="45"/>
  <c r="Z331" i="45"/>
  <c r="Z332" i="45"/>
  <c r="Z333" i="45"/>
  <c r="Z334" i="45"/>
  <c r="Z335" i="45"/>
  <c r="Z336" i="45"/>
  <c r="Z337" i="45"/>
  <c r="Z338" i="45"/>
  <c r="Z339" i="45"/>
  <c r="Z340" i="45"/>
  <c r="Z341" i="45"/>
  <c r="Z342" i="45"/>
  <c r="Z343" i="45"/>
  <c r="Z344" i="45"/>
  <c r="Z345" i="45"/>
  <c r="Z346" i="45"/>
  <c r="Z347" i="45"/>
  <c r="Z348" i="45"/>
  <c r="Z349" i="45"/>
  <c r="Z350" i="45"/>
  <c r="Z351" i="45"/>
  <c r="Z352" i="45"/>
  <c r="Z353" i="45"/>
  <c r="Z354" i="45"/>
  <c r="Z355" i="45"/>
  <c r="Z356" i="45"/>
  <c r="Z357" i="45"/>
  <c r="Z358" i="45"/>
  <c r="Z359" i="45"/>
  <c r="Z360" i="45"/>
  <c r="Z361" i="45"/>
  <c r="Z362" i="45"/>
  <c r="Z363" i="45"/>
  <c r="Z364" i="45"/>
  <c r="Z365" i="45"/>
  <c r="Z366" i="45"/>
  <c r="Z367" i="45"/>
  <c r="Z368" i="45"/>
  <c r="Z369" i="45"/>
  <c r="Z370" i="45"/>
  <c r="Z371" i="45"/>
  <c r="Z372" i="45"/>
  <c r="Z373" i="45"/>
  <c r="Z374" i="45"/>
  <c r="Z375" i="45"/>
  <c r="Z376" i="45"/>
  <c r="Z377" i="45"/>
  <c r="Z378" i="45"/>
  <c r="Z379" i="45"/>
  <c r="Z380" i="45"/>
  <c r="Z381" i="45"/>
  <c r="Z382" i="45"/>
  <c r="Z383" i="45"/>
  <c r="Z384" i="45"/>
  <c r="Z385" i="45"/>
  <c r="Z386" i="45"/>
  <c r="Z387" i="45"/>
  <c r="Z388" i="45"/>
  <c r="Z422" i="45"/>
  <c r="Z423" i="45"/>
  <c r="Z424" i="45"/>
  <c r="Z425" i="45"/>
  <c r="Z426" i="45"/>
  <c r="Z427" i="45"/>
  <c r="Z428" i="45"/>
  <c r="Z429" i="45"/>
  <c r="Z430" i="45"/>
  <c r="Z431" i="45"/>
  <c r="Z433" i="45"/>
  <c r="Z434" i="45"/>
  <c r="Z441" i="45"/>
  <c r="Z187" i="45"/>
  <c r="Z188" i="45"/>
  <c r="Z177" i="45"/>
  <c r="Z178" i="45"/>
  <c r="Z179" i="45"/>
  <c r="Z180" i="45"/>
  <c r="Z181" i="45"/>
  <c r="Z182" i="45"/>
  <c r="Z183" i="45"/>
  <c r="Z184" i="45"/>
  <c r="Z185" i="45"/>
  <c r="Z133" i="45"/>
  <c r="Z134" i="45"/>
  <c r="Z143" i="45"/>
  <c r="Z144" i="45"/>
  <c r="Z145" i="45"/>
  <c r="Z146" i="45"/>
  <c r="Z147" i="45"/>
  <c r="Z148" i="45"/>
  <c r="Z149" i="45"/>
  <c r="Z150" i="45"/>
  <c r="Z151" i="45"/>
  <c r="Z152" i="45"/>
  <c r="Z153" i="45"/>
  <c r="Z154" i="45"/>
  <c r="Z155" i="45"/>
  <c r="Z156" i="45"/>
  <c r="Z157" i="45"/>
  <c r="Z158" i="45"/>
  <c r="Z159" i="45"/>
  <c r="Z160" i="45"/>
  <c r="Z161" i="45"/>
  <c r="Z162" i="45"/>
  <c r="Z164" i="45"/>
  <c r="Z165" i="45"/>
  <c r="Z166" i="45"/>
  <c r="Z167" i="45"/>
  <c r="Z168" i="45"/>
  <c r="Z169" i="45"/>
  <c r="Z170" i="45"/>
  <c r="Z171" i="45"/>
  <c r="Z173" i="45"/>
  <c r="Z174" i="45"/>
  <c r="Z175" i="45"/>
  <c r="Z176" i="45"/>
  <c r="Z88" i="45"/>
  <c r="Z89" i="45"/>
  <c r="Z90" i="45"/>
  <c r="Z91" i="45"/>
  <c r="Z92" i="45"/>
  <c r="Z93" i="45"/>
  <c r="Z94" i="45"/>
  <c r="Z95" i="45"/>
  <c r="Z96" i="45"/>
  <c r="Z97" i="45"/>
  <c r="Z98" i="45"/>
  <c r="Z99" i="45"/>
  <c r="Z100" i="45"/>
  <c r="Z101" i="45"/>
  <c r="Z102" i="45"/>
  <c r="Z103" i="45"/>
  <c r="Z104" i="45"/>
  <c r="Z105" i="45"/>
  <c r="Z106" i="45"/>
  <c r="Z107" i="45"/>
  <c r="Z108" i="45"/>
  <c r="Z109" i="45"/>
  <c r="Z110" i="45"/>
  <c r="Z111" i="45"/>
  <c r="Z112" i="45"/>
  <c r="Z113" i="45"/>
  <c r="Z114" i="45"/>
  <c r="Z115" i="45"/>
  <c r="Z116" i="45"/>
  <c r="Z124" i="45"/>
  <c r="Z125" i="45"/>
  <c r="Z126" i="45"/>
  <c r="Z127" i="45"/>
  <c r="Z128" i="45"/>
  <c r="Z129" i="45"/>
  <c r="Z130" i="45"/>
  <c r="Z131" i="45"/>
  <c r="Z132" i="45"/>
  <c r="Z33" i="45"/>
  <c r="Z34" i="45"/>
  <c r="Z35" i="45"/>
  <c r="Z36" i="45"/>
  <c r="Z37" i="45"/>
  <c r="Z38" i="45"/>
  <c r="Z39" i="45"/>
  <c r="Z40" i="45"/>
  <c r="Z41" i="45"/>
  <c r="Z42" i="45"/>
  <c r="Z43" i="45"/>
  <c r="Z44" i="45"/>
  <c r="Z45" i="45"/>
  <c r="Z46" i="45"/>
  <c r="Z50" i="45"/>
  <c r="Z51" i="45"/>
  <c r="Z52" i="45"/>
  <c r="Z53" i="45"/>
  <c r="Z54" i="45"/>
  <c r="Z55" i="45"/>
  <c r="Z56" i="45"/>
  <c r="Z57" i="45"/>
  <c r="Z58" i="45"/>
  <c r="Z59" i="45"/>
  <c r="Z60" i="45"/>
  <c r="Z61" i="45"/>
  <c r="Z62" i="45"/>
  <c r="Z63" i="45"/>
  <c r="Z64" i="45"/>
  <c r="Z65" i="45"/>
  <c r="Z66" i="45"/>
  <c r="Z67" i="45"/>
  <c r="Z68" i="45"/>
  <c r="Z69" i="45"/>
  <c r="Z70" i="45"/>
  <c r="Z71" i="45"/>
  <c r="Z72" i="45"/>
  <c r="Z73" i="45"/>
  <c r="Z74" i="45"/>
  <c r="Z75" i="45"/>
  <c r="Z76" i="45"/>
  <c r="Z77" i="45"/>
  <c r="Z78" i="45"/>
  <c r="Z79" i="45"/>
  <c r="Z80" i="45"/>
  <c r="Z81" i="45"/>
  <c r="Z82" i="45"/>
  <c r="Z83" i="45"/>
  <c r="Z84" i="45"/>
  <c r="Z85" i="45"/>
  <c r="Z86" i="45"/>
  <c r="Z87" i="45"/>
  <c r="A210" i="45"/>
  <c r="B210" i="45"/>
  <c r="A211" i="45"/>
  <c r="B211" i="45"/>
  <c r="A212" i="45"/>
  <c r="B212" i="45"/>
  <c r="A213" i="45"/>
  <c r="B213" i="45"/>
  <c r="A214" i="45"/>
  <c r="B214" i="45"/>
  <c r="A215" i="45"/>
  <c r="B215" i="45"/>
  <c r="A216" i="45"/>
  <c r="B216" i="45"/>
  <c r="A220" i="45"/>
  <c r="B220" i="45"/>
  <c r="A221" i="45"/>
  <c r="B221" i="45"/>
  <c r="A222" i="45"/>
  <c r="B222" i="45"/>
  <c r="A223" i="45"/>
  <c r="B223" i="45"/>
  <c r="A224" i="45"/>
  <c r="B224" i="45"/>
  <c r="A225" i="45"/>
  <c r="B225" i="45"/>
  <c r="A226" i="45"/>
  <c r="B226" i="45"/>
  <c r="A227" i="45"/>
  <c r="B227" i="45"/>
  <c r="A228" i="45"/>
  <c r="B228" i="45"/>
  <c r="A229" i="45"/>
  <c r="B229" i="45"/>
  <c r="A230" i="45"/>
  <c r="B230" i="45"/>
  <c r="A231" i="45"/>
  <c r="B231" i="45"/>
  <c r="A232" i="45"/>
  <c r="B232" i="45"/>
  <c r="A233" i="45"/>
  <c r="B233" i="45"/>
  <c r="A234" i="45"/>
  <c r="B234" i="45"/>
  <c r="A235" i="45"/>
  <c r="B235" i="45"/>
  <c r="A236" i="45"/>
  <c r="B236" i="45"/>
  <c r="A237" i="45"/>
  <c r="B237" i="45"/>
  <c r="A238" i="45"/>
  <c r="B238" i="45"/>
  <c r="A239" i="45"/>
  <c r="B239" i="45"/>
  <c r="A240" i="45"/>
  <c r="B240" i="45"/>
  <c r="A241" i="45"/>
  <c r="B241" i="45"/>
  <c r="A242" i="45"/>
  <c r="B242" i="45"/>
  <c r="A243" i="45"/>
  <c r="B243" i="45"/>
  <c r="A244" i="45"/>
  <c r="B244" i="45"/>
  <c r="A245" i="45"/>
  <c r="B245" i="45"/>
  <c r="A246" i="45"/>
  <c r="B246" i="45"/>
  <c r="A247" i="45"/>
  <c r="B247" i="45"/>
  <c r="A248" i="45"/>
  <c r="B248" i="45"/>
  <c r="A249" i="45"/>
  <c r="B249" i="45"/>
  <c r="A250" i="45"/>
  <c r="B250" i="45"/>
  <c r="A251" i="45"/>
  <c r="B251" i="45"/>
  <c r="A252" i="45"/>
  <c r="B252" i="45"/>
  <c r="A253" i="45"/>
  <c r="B253" i="45"/>
  <c r="A254" i="45"/>
  <c r="B254" i="45"/>
  <c r="A255" i="45"/>
  <c r="B255" i="45"/>
  <c r="A256" i="45"/>
  <c r="B256" i="45"/>
  <c r="A257" i="45"/>
  <c r="B257" i="45"/>
  <c r="A258" i="45"/>
  <c r="B258" i="45"/>
  <c r="A259" i="45"/>
  <c r="B259" i="45"/>
  <c r="A260" i="45"/>
  <c r="B260" i="45"/>
  <c r="A261" i="45"/>
  <c r="B261" i="45"/>
  <c r="A262" i="45"/>
  <c r="B262" i="45"/>
  <c r="A263" i="45"/>
  <c r="B263" i="45"/>
  <c r="A264" i="45"/>
  <c r="B264" i="45"/>
  <c r="A265" i="45"/>
  <c r="B265" i="45"/>
  <c r="A266" i="45"/>
  <c r="B266" i="45"/>
  <c r="A267" i="45"/>
  <c r="B267" i="45"/>
  <c r="A268" i="45"/>
  <c r="B268" i="45"/>
  <c r="A269" i="45"/>
  <c r="B269" i="45"/>
  <c r="A270" i="45"/>
  <c r="B270" i="45"/>
  <c r="A271" i="45"/>
  <c r="B271" i="45"/>
  <c r="A272" i="45"/>
  <c r="B272" i="45"/>
  <c r="A273" i="45"/>
  <c r="B273" i="45"/>
  <c r="A274" i="45"/>
  <c r="B274" i="45"/>
  <c r="A275" i="45"/>
  <c r="B275" i="45"/>
  <c r="A276" i="45"/>
  <c r="B276" i="45"/>
  <c r="A277" i="45"/>
  <c r="B277" i="45"/>
  <c r="A278" i="45"/>
  <c r="B278" i="45"/>
  <c r="A279" i="45"/>
  <c r="B279" i="45"/>
  <c r="A291" i="45"/>
  <c r="B291" i="45"/>
  <c r="A292" i="45"/>
  <c r="B292" i="45"/>
  <c r="A293" i="45"/>
  <c r="B293" i="45"/>
  <c r="A294" i="45"/>
  <c r="B294" i="45"/>
  <c r="A295" i="45"/>
  <c r="B295" i="45"/>
  <c r="A296" i="45"/>
  <c r="B296" i="45"/>
  <c r="A297" i="45"/>
  <c r="B297" i="45"/>
  <c r="A298" i="45"/>
  <c r="B298" i="45"/>
  <c r="A299" i="45"/>
  <c r="B299" i="45"/>
  <c r="A300" i="45"/>
  <c r="B300" i="45"/>
  <c r="A301" i="45"/>
  <c r="B301" i="45"/>
  <c r="A302" i="45"/>
  <c r="B302" i="45"/>
  <c r="A303" i="45"/>
  <c r="B303" i="45"/>
  <c r="A304" i="45"/>
  <c r="B304" i="45"/>
  <c r="A305" i="45"/>
  <c r="B305" i="45"/>
  <c r="A306" i="45"/>
  <c r="B306" i="45"/>
  <c r="A307" i="45"/>
  <c r="B307" i="45"/>
  <c r="A308" i="45"/>
  <c r="B308" i="45"/>
  <c r="A309" i="45"/>
  <c r="B309" i="45"/>
  <c r="A310" i="45"/>
  <c r="B310" i="45"/>
  <c r="A311" i="45"/>
  <c r="B311" i="45"/>
  <c r="A312" i="45"/>
  <c r="B312" i="45"/>
  <c r="A313" i="45"/>
  <c r="B313" i="45"/>
  <c r="A314" i="45"/>
  <c r="B314" i="45"/>
  <c r="A315" i="45"/>
  <c r="B315" i="45"/>
  <c r="A316" i="45"/>
  <c r="B316" i="45"/>
  <c r="A318" i="45"/>
  <c r="B318" i="45"/>
  <c r="A319" i="45"/>
  <c r="B319" i="45"/>
  <c r="A320" i="45"/>
  <c r="B320" i="45"/>
  <c r="A321" i="45"/>
  <c r="B321" i="45"/>
  <c r="A322" i="45"/>
  <c r="B322" i="45"/>
  <c r="A323" i="45"/>
  <c r="B323" i="45"/>
  <c r="A324" i="45"/>
  <c r="B324" i="45"/>
  <c r="A325" i="45"/>
  <c r="B325" i="45"/>
  <c r="A326" i="45"/>
  <c r="B326" i="45"/>
  <c r="A327" i="45"/>
  <c r="B327" i="45"/>
  <c r="A328" i="45"/>
  <c r="B328" i="45"/>
  <c r="A329" i="45"/>
  <c r="B329" i="45"/>
  <c r="A330" i="45"/>
  <c r="B330" i="45"/>
  <c r="A331" i="45"/>
  <c r="B331" i="45"/>
  <c r="A332" i="45"/>
  <c r="B332" i="45"/>
  <c r="A333" i="45"/>
  <c r="B333" i="45"/>
  <c r="A334" i="45"/>
  <c r="B334" i="45"/>
  <c r="A335" i="45"/>
  <c r="B335" i="45"/>
  <c r="A336" i="45"/>
  <c r="B336" i="45"/>
  <c r="A337" i="45"/>
  <c r="B337" i="45"/>
  <c r="A338" i="45"/>
  <c r="B338" i="45"/>
  <c r="A339" i="45"/>
  <c r="B339" i="45"/>
  <c r="A340" i="45"/>
  <c r="B340" i="45"/>
  <c r="A341" i="45"/>
  <c r="B341" i="45"/>
  <c r="A342" i="45"/>
  <c r="B342" i="45"/>
  <c r="A343" i="45"/>
  <c r="B343" i="45"/>
  <c r="A344" i="45"/>
  <c r="B344" i="45"/>
  <c r="A345" i="45"/>
  <c r="B345" i="45"/>
  <c r="A346" i="45"/>
  <c r="B346" i="45"/>
  <c r="A347" i="45"/>
  <c r="B347" i="45"/>
  <c r="A348" i="45"/>
  <c r="B348" i="45"/>
  <c r="A349" i="45"/>
  <c r="B349" i="45"/>
  <c r="A350" i="45"/>
  <c r="B350" i="45"/>
  <c r="A351" i="45"/>
  <c r="B351" i="45"/>
  <c r="A352" i="45"/>
  <c r="B352" i="45"/>
  <c r="A353" i="45"/>
  <c r="B353" i="45"/>
  <c r="A354" i="45"/>
  <c r="B354" i="45"/>
  <c r="A355" i="45"/>
  <c r="B355" i="45"/>
  <c r="A356" i="45"/>
  <c r="B356" i="45"/>
  <c r="A357" i="45"/>
  <c r="B357" i="45"/>
  <c r="A358" i="45"/>
  <c r="B358" i="45"/>
  <c r="A359" i="45"/>
  <c r="B359" i="45"/>
  <c r="A360" i="45"/>
  <c r="B360" i="45"/>
  <c r="A361" i="45"/>
  <c r="B361" i="45"/>
  <c r="A362" i="45"/>
  <c r="B362" i="45"/>
  <c r="A363" i="45"/>
  <c r="B363" i="45"/>
  <c r="A364" i="45"/>
  <c r="B364" i="45"/>
  <c r="A365" i="45"/>
  <c r="B365" i="45"/>
  <c r="A366" i="45"/>
  <c r="B366" i="45"/>
  <c r="A367" i="45"/>
  <c r="B367" i="45"/>
  <c r="A368" i="45"/>
  <c r="B368" i="45"/>
  <c r="A369" i="45"/>
  <c r="B369" i="45"/>
  <c r="A370" i="45"/>
  <c r="B370" i="45"/>
  <c r="A371" i="45"/>
  <c r="B371" i="45"/>
  <c r="A372" i="45"/>
  <c r="B372" i="45"/>
  <c r="A373" i="45"/>
  <c r="B373" i="45"/>
  <c r="A374" i="45"/>
  <c r="B374" i="45"/>
  <c r="A375" i="45"/>
  <c r="B375" i="45"/>
  <c r="A376" i="45"/>
  <c r="B376" i="45"/>
  <c r="A377" i="45"/>
  <c r="B377" i="45"/>
  <c r="A378" i="45"/>
  <c r="B378" i="45"/>
  <c r="A379" i="45"/>
  <c r="B379" i="45"/>
  <c r="A380" i="45"/>
  <c r="B380" i="45"/>
  <c r="A381" i="45"/>
  <c r="B381" i="45"/>
  <c r="A382" i="45"/>
  <c r="B382" i="45"/>
  <c r="A383" i="45"/>
  <c r="B383" i="45"/>
  <c r="A384" i="45"/>
  <c r="B384" i="45"/>
  <c r="A385" i="45"/>
  <c r="B385" i="45"/>
  <c r="A386" i="45"/>
  <c r="B386" i="45"/>
  <c r="A387" i="45"/>
  <c r="B387" i="45"/>
  <c r="A388" i="45"/>
  <c r="B388" i="45"/>
  <c r="A421" i="45"/>
  <c r="B421" i="45"/>
  <c r="A422" i="45"/>
  <c r="B422" i="45"/>
  <c r="A423" i="45"/>
  <c r="B423" i="45"/>
  <c r="A424" i="45"/>
  <c r="B424" i="45"/>
  <c r="A425" i="45"/>
  <c r="B425" i="45"/>
  <c r="A426" i="45"/>
  <c r="B426" i="45"/>
  <c r="A427" i="45"/>
  <c r="B427" i="45"/>
  <c r="A428" i="45"/>
  <c r="B428" i="45"/>
  <c r="A429" i="45"/>
  <c r="B429" i="45"/>
  <c r="A430" i="45"/>
  <c r="B430" i="45"/>
  <c r="A431" i="45"/>
  <c r="B431" i="45"/>
  <c r="A433" i="45"/>
  <c r="B433" i="45"/>
  <c r="A434" i="45"/>
  <c r="B434" i="45"/>
  <c r="A440" i="45"/>
  <c r="B440" i="45"/>
  <c r="A441" i="45"/>
  <c r="B441" i="45"/>
  <c r="A209" i="45"/>
  <c r="B209" i="45"/>
  <c r="B187" i="45"/>
  <c r="A187" i="45"/>
  <c r="A175" i="45"/>
  <c r="B175" i="45"/>
  <c r="A176" i="45"/>
  <c r="B176" i="45"/>
  <c r="A144" i="45"/>
  <c r="B144" i="45"/>
  <c r="A145" i="45"/>
  <c r="B145" i="45"/>
  <c r="A146" i="45"/>
  <c r="B146" i="45"/>
  <c r="A147" i="45"/>
  <c r="B147" i="45"/>
  <c r="A148" i="45"/>
  <c r="B148" i="45"/>
  <c r="A149" i="45"/>
  <c r="B149" i="45"/>
  <c r="A150" i="45"/>
  <c r="B150" i="45"/>
  <c r="A151" i="45"/>
  <c r="B151" i="45"/>
  <c r="A152" i="45"/>
  <c r="B152" i="45"/>
  <c r="A153" i="45"/>
  <c r="B153" i="45"/>
  <c r="A154" i="45"/>
  <c r="B154" i="45"/>
  <c r="A155" i="45"/>
  <c r="B155" i="45"/>
  <c r="A156" i="45"/>
  <c r="B156" i="45"/>
  <c r="A157" i="45"/>
  <c r="B157" i="45"/>
  <c r="A158" i="45"/>
  <c r="B158" i="45"/>
  <c r="A159" i="45"/>
  <c r="B159" i="45"/>
  <c r="A160" i="45"/>
  <c r="B160" i="45"/>
  <c r="A161" i="45"/>
  <c r="B161" i="45"/>
  <c r="A162" i="45"/>
  <c r="B162" i="45"/>
  <c r="A125" i="45"/>
  <c r="B125" i="45"/>
  <c r="A126" i="45"/>
  <c r="B126" i="45"/>
  <c r="A127" i="45"/>
  <c r="B127" i="45"/>
  <c r="A128" i="45"/>
  <c r="B128" i="45"/>
  <c r="A129" i="45"/>
  <c r="B129" i="45"/>
  <c r="A130" i="45"/>
  <c r="B130" i="45"/>
  <c r="A131" i="45"/>
  <c r="B131" i="45"/>
  <c r="A51" i="45"/>
  <c r="B51" i="45"/>
  <c r="A52" i="45"/>
  <c r="B52" i="45"/>
  <c r="A53" i="45"/>
  <c r="B53" i="45"/>
  <c r="A54" i="45"/>
  <c r="B54" i="45"/>
  <c r="A55" i="45"/>
  <c r="B55" i="45"/>
  <c r="A56" i="45"/>
  <c r="B56" i="45"/>
  <c r="A57" i="45"/>
  <c r="B57" i="45"/>
  <c r="A58" i="45"/>
  <c r="B58" i="45"/>
  <c r="A59" i="45"/>
  <c r="B59" i="45"/>
  <c r="A60" i="45"/>
  <c r="B60" i="45"/>
  <c r="A61" i="45"/>
  <c r="B61" i="45"/>
  <c r="A62" i="45"/>
  <c r="B62" i="45"/>
  <c r="A63" i="45"/>
  <c r="B63" i="45"/>
  <c r="A64" i="45"/>
  <c r="B64" i="45"/>
  <c r="A65" i="45"/>
  <c r="B65" i="45"/>
  <c r="A66" i="45"/>
  <c r="B66" i="45"/>
  <c r="A67" i="45"/>
  <c r="B67" i="45"/>
  <c r="A68" i="45"/>
  <c r="B68" i="45"/>
  <c r="A69" i="45"/>
  <c r="B69" i="45"/>
  <c r="A70" i="45"/>
  <c r="B70" i="45"/>
  <c r="A71" i="45"/>
  <c r="B71" i="45"/>
  <c r="A72" i="45"/>
  <c r="B72" i="45"/>
  <c r="A73" i="45"/>
  <c r="B73" i="45"/>
  <c r="A74" i="45"/>
  <c r="B74" i="45"/>
  <c r="A75" i="45"/>
  <c r="B75" i="45"/>
  <c r="A76" i="45"/>
  <c r="B76" i="45"/>
  <c r="A77" i="45"/>
  <c r="B77" i="45"/>
  <c r="A78" i="45"/>
  <c r="B78" i="45"/>
  <c r="A79" i="45"/>
  <c r="B79" i="45"/>
  <c r="A80" i="45"/>
  <c r="B80" i="45"/>
  <c r="A81" i="45"/>
  <c r="B81" i="45"/>
  <c r="A82" i="45"/>
  <c r="B82" i="45"/>
  <c r="A83" i="45"/>
  <c r="B83" i="45"/>
  <c r="A84" i="45"/>
  <c r="B84" i="45"/>
  <c r="A85" i="45"/>
  <c r="B85" i="45"/>
  <c r="A86" i="45"/>
  <c r="B86" i="45"/>
  <c r="A87" i="45"/>
  <c r="B87" i="45"/>
  <c r="A88" i="45"/>
  <c r="B88" i="45"/>
  <c r="A89" i="45"/>
  <c r="B89" i="45"/>
  <c r="A90" i="45"/>
  <c r="B90" i="45"/>
  <c r="A91" i="45"/>
  <c r="B91" i="45"/>
  <c r="A92" i="45"/>
  <c r="B92" i="45"/>
  <c r="A93" i="45"/>
  <c r="B93" i="45"/>
  <c r="A94" i="45"/>
  <c r="B94" i="45"/>
  <c r="A95" i="45"/>
  <c r="B95" i="45"/>
  <c r="A96" i="45"/>
  <c r="B96" i="45"/>
  <c r="A97" i="45"/>
  <c r="B97" i="45"/>
  <c r="A98" i="45"/>
  <c r="B98" i="45"/>
  <c r="A99" i="45"/>
  <c r="B99" i="45"/>
  <c r="A100" i="45"/>
  <c r="B100" i="45"/>
  <c r="A101" i="45"/>
  <c r="B101" i="45"/>
  <c r="A102" i="45"/>
  <c r="B102" i="45"/>
  <c r="A103" i="45"/>
  <c r="B103" i="45"/>
  <c r="A104" i="45"/>
  <c r="B104" i="45"/>
  <c r="A105" i="45"/>
  <c r="B105" i="45"/>
  <c r="A106" i="45"/>
  <c r="B106" i="45"/>
  <c r="A107" i="45"/>
  <c r="B107" i="45"/>
  <c r="A108" i="45"/>
  <c r="B108" i="45"/>
  <c r="A109" i="45"/>
  <c r="B109" i="45"/>
  <c r="A110" i="45"/>
  <c r="B110" i="45"/>
  <c r="A111" i="45"/>
  <c r="B111" i="45"/>
  <c r="A112" i="45"/>
  <c r="B112" i="45"/>
  <c r="A113" i="45"/>
  <c r="B113" i="45"/>
  <c r="A114" i="45"/>
  <c r="B114" i="45"/>
  <c r="A115" i="45"/>
  <c r="B115" i="45"/>
  <c r="A116" i="45"/>
  <c r="B116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C458" i="45" l="1"/>
  <c r="AH458" i="45"/>
  <c r="Q279" i="45" l="1"/>
  <c r="S277" i="36"/>
  <c r="Q277" i="36"/>
  <c r="Q274" i="36"/>
  <c r="S274" i="36"/>
  <c r="Q276" i="45"/>
  <c r="Q273" i="36"/>
  <c r="S273" i="36"/>
  <c r="Q275" i="45"/>
  <c r="Q276" i="36"/>
  <c r="Q278" i="45"/>
  <c r="S276" i="36"/>
  <c r="O275" i="36"/>
  <c r="P275" i="36" s="1"/>
  <c r="O276" i="36" l="1"/>
  <c r="P276" i="36" s="1"/>
  <c r="O274" i="36"/>
  <c r="P274" i="36" s="1"/>
  <c r="O273" i="36"/>
  <c r="P273" i="36" s="1"/>
  <c r="O277" i="36"/>
  <c r="P277" i="36" s="1"/>
  <c r="Q389" i="36"/>
  <c r="S389" i="36"/>
  <c r="Q391" i="45"/>
  <c r="R278" i="45"/>
  <c r="T278" i="45"/>
  <c r="S278" i="45"/>
  <c r="R276" i="45"/>
  <c r="S276" i="45"/>
  <c r="T276" i="45"/>
  <c r="R277" i="45"/>
  <c r="T277" i="45"/>
  <c r="S277" i="45"/>
  <c r="R275" i="45"/>
  <c r="T275" i="45"/>
  <c r="S275" i="45"/>
  <c r="R279" i="45"/>
  <c r="S279" i="45"/>
  <c r="T279" i="45"/>
  <c r="S384" i="36" l="1"/>
  <c r="S386" i="36"/>
  <c r="S272" i="36"/>
  <c r="S385" i="36"/>
  <c r="S383" i="36"/>
  <c r="S271" i="36"/>
  <c r="S270" i="36"/>
  <c r="Q274" i="45"/>
  <c r="Q272" i="36"/>
  <c r="Q271" i="36"/>
  <c r="Q273" i="45"/>
  <c r="Q386" i="36"/>
  <c r="Q388" i="45"/>
  <c r="Q385" i="36"/>
  <c r="Q387" i="45"/>
  <c r="Q384" i="36"/>
  <c r="Q386" i="45"/>
  <c r="Q383" i="36"/>
  <c r="Q385" i="45"/>
  <c r="Q270" i="36"/>
  <c r="Q272" i="45"/>
  <c r="O389" i="36"/>
  <c r="P389" i="36" s="1"/>
  <c r="R391" i="45"/>
  <c r="S391" i="45"/>
  <c r="T391" i="45"/>
  <c r="U276" i="45"/>
  <c r="U279" i="45"/>
  <c r="U275" i="45"/>
  <c r="U278" i="45"/>
  <c r="U277" i="45"/>
  <c r="O386" i="36" l="1"/>
  <c r="P386" i="36" s="1"/>
  <c r="O383" i="36"/>
  <c r="P383" i="36" s="1"/>
  <c r="O385" i="36"/>
  <c r="P385" i="36" s="1"/>
  <c r="O272" i="36"/>
  <c r="P272" i="36" s="1"/>
  <c r="O270" i="36"/>
  <c r="P270" i="36" s="1"/>
  <c r="O384" i="36"/>
  <c r="P384" i="36" s="1"/>
  <c r="O271" i="36"/>
  <c r="P271" i="36" s="1"/>
  <c r="U391" i="45"/>
  <c r="R272" i="45"/>
  <c r="T272" i="45"/>
  <c r="S272" i="45"/>
  <c r="R386" i="45"/>
  <c r="S386" i="45"/>
  <c r="T386" i="45"/>
  <c r="R273" i="45"/>
  <c r="T273" i="45"/>
  <c r="S273" i="45"/>
  <c r="S385" i="45"/>
  <c r="R385" i="45"/>
  <c r="T385" i="45"/>
  <c r="S387" i="45"/>
  <c r="R387" i="45"/>
  <c r="T387" i="45"/>
  <c r="S274" i="45"/>
  <c r="T274" i="45"/>
  <c r="R274" i="45"/>
  <c r="R388" i="45"/>
  <c r="S388" i="45"/>
  <c r="T388" i="45"/>
  <c r="U274" i="45" l="1"/>
  <c r="U386" i="45"/>
  <c r="U385" i="45"/>
  <c r="U273" i="45"/>
  <c r="U272" i="45"/>
  <c r="U388" i="45"/>
  <c r="U387" i="45"/>
  <c r="S247" i="55" l="1"/>
  <c r="E174" i="36"/>
  <c r="G174" i="36"/>
  <c r="I174" i="36"/>
  <c r="J174" i="36"/>
  <c r="A174" i="36"/>
  <c r="B174" i="36"/>
  <c r="A174" i="46"/>
  <c r="B174" i="46"/>
  <c r="A175" i="46"/>
  <c r="B175" i="46"/>
  <c r="AD175" i="45"/>
  <c r="AD176" i="45"/>
  <c r="S387" i="36" l="1"/>
  <c r="Q387" i="36"/>
  <c r="Q389" i="45"/>
  <c r="R389" i="45" s="1"/>
  <c r="Q390" i="45"/>
  <c r="R390" i="45" s="1"/>
  <c r="Q388" i="36"/>
  <c r="S388" i="36"/>
  <c r="O175" i="46"/>
  <c r="P175" i="46"/>
  <c r="O205" i="36"/>
  <c r="P205" i="36" s="1"/>
  <c r="P174" i="46"/>
  <c r="O174" i="46"/>
  <c r="P173" i="46"/>
  <c r="O173" i="46"/>
  <c r="O388" i="36" l="1"/>
  <c r="P388" i="36" s="1"/>
  <c r="S390" i="45"/>
  <c r="S389" i="45"/>
  <c r="T390" i="45"/>
  <c r="T389" i="45"/>
  <c r="O387" i="36"/>
  <c r="P387" i="36" s="1"/>
  <c r="R207" i="45"/>
  <c r="T207" i="45"/>
  <c r="S207" i="45"/>
  <c r="S367" i="36" l="1"/>
  <c r="S355" i="36"/>
  <c r="S345" i="36"/>
  <c r="S341" i="36"/>
  <c r="S333" i="36"/>
  <c r="S313" i="36"/>
  <c r="S303" i="36"/>
  <c r="S291" i="36"/>
  <c r="S261" i="36"/>
  <c r="S252" i="36"/>
  <c r="S248" i="36"/>
  <c r="S236" i="36"/>
  <c r="S228" i="36"/>
  <c r="S377" i="36"/>
  <c r="S211" i="36"/>
  <c r="S204" i="36"/>
  <c r="S374" i="36"/>
  <c r="S268" i="36"/>
  <c r="S191" i="36"/>
  <c r="S186" i="36"/>
  <c r="Q426" i="45"/>
  <c r="Q424" i="36"/>
  <c r="S424" i="36"/>
  <c r="Q367" i="36"/>
  <c r="Q369" i="45"/>
  <c r="Q363" i="36"/>
  <c r="S363" i="36"/>
  <c r="Q365" i="45"/>
  <c r="R365" i="45" s="1"/>
  <c r="Q355" i="36"/>
  <c r="Q357" i="45"/>
  <c r="S357" i="45" s="1"/>
  <c r="Q347" i="45"/>
  <c r="S347" i="45" s="1"/>
  <c r="Q345" i="36"/>
  <c r="Q341" i="36"/>
  <c r="Q343" i="45"/>
  <c r="Q335" i="45"/>
  <c r="Q333" i="36"/>
  <c r="Q322" i="36"/>
  <c r="Q324" i="45"/>
  <c r="R324" i="45" s="1"/>
  <c r="S322" i="36"/>
  <c r="Q313" i="36"/>
  <c r="Q315" i="45"/>
  <c r="R315" i="45" s="1"/>
  <c r="Q310" i="36"/>
  <c r="Q312" i="45"/>
  <c r="S310" i="36"/>
  <c r="Q303" i="36"/>
  <c r="Q305" i="45"/>
  <c r="Q291" i="36"/>
  <c r="Q293" i="45"/>
  <c r="R293" i="45" s="1"/>
  <c r="Q261" i="36"/>
  <c r="Q263" i="45"/>
  <c r="S263" i="45" s="1"/>
  <c r="Q252" i="36"/>
  <c r="Q254" i="45"/>
  <c r="Q248" i="36"/>
  <c r="Q250" i="45"/>
  <c r="S250" i="45" s="1"/>
  <c r="Q236" i="36"/>
  <c r="Q238" i="45"/>
  <c r="S238" i="45" s="1"/>
  <c r="Q228" i="36"/>
  <c r="Q230" i="45"/>
  <c r="S230" i="45" s="1"/>
  <c r="Q377" i="36"/>
  <c r="Q379" i="45"/>
  <c r="R379" i="45" s="1"/>
  <c r="Q211" i="36"/>
  <c r="Q213" i="45"/>
  <c r="R213" i="45" s="1"/>
  <c r="Q204" i="36"/>
  <c r="Q206" i="45"/>
  <c r="S206" i="45" s="1"/>
  <c r="Q374" i="36"/>
  <c r="Q376" i="45"/>
  <c r="R376" i="45" s="1"/>
  <c r="Q270" i="45"/>
  <c r="S270" i="45" s="1"/>
  <c r="Q268" i="36"/>
  <c r="Q191" i="36"/>
  <c r="Q193" i="45"/>
  <c r="R193" i="45" s="1"/>
  <c r="Q186" i="36"/>
  <c r="Q188" i="45"/>
  <c r="S188" i="45" s="1"/>
  <c r="Q432" i="36"/>
  <c r="S432" i="36"/>
  <c r="Q423" i="36"/>
  <c r="Q425" i="45"/>
  <c r="R425" i="45" s="1"/>
  <c r="S423" i="36"/>
  <c r="Q368" i="45"/>
  <c r="R368" i="45" s="1"/>
  <c r="Q366" i="36"/>
  <c r="S366" i="36"/>
  <c r="Q354" i="36"/>
  <c r="S354" i="36"/>
  <c r="Q356" i="45"/>
  <c r="T356" i="45" s="1"/>
  <c r="Q344" i="36"/>
  <c r="Q346" i="45"/>
  <c r="T346" i="45" s="1"/>
  <c r="S344" i="36"/>
  <c r="Q336" i="36"/>
  <c r="Q338" i="45"/>
  <c r="R338" i="45" s="1"/>
  <c r="S336" i="36"/>
  <c r="Q332" i="36"/>
  <c r="S332" i="36"/>
  <c r="Q334" i="45"/>
  <c r="R334" i="45" s="1"/>
  <c r="Q324" i="36"/>
  <c r="S324" i="36"/>
  <c r="Q326" i="45"/>
  <c r="T326" i="45" s="1"/>
  <c r="Q319" i="45"/>
  <c r="S319" i="45" s="1"/>
  <c r="Q317" i="36"/>
  <c r="S317" i="36"/>
  <c r="Q309" i="36"/>
  <c r="Q311" i="45"/>
  <c r="S311" i="45" s="1"/>
  <c r="S309" i="36"/>
  <c r="Q304" i="45"/>
  <c r="S304" i="45" s="1"/>
  <c r="Q302" i="36"/>
  <c r="S302" i="36"/>
  <c r="Q294" i="36"/>
  <c r="Q296" i="45"/>
  <c r="S296" i="45" s="1"/>
  <c r="S294" i="36"/>
  <c r="Q264" i="36"/>
  <c r="S264" i="36"/>
  <c r="Q266" i="45"/>
  <c r="T266" i="45" s="1"/>
  <c r="Q256" i="36"/>
  <c r="S256" i="36"/>
  <c r="Q258" i="45"/>
  <c r="S258" i="45" s="1"/>
  <c r="Q249" i="45"/>
  <c r="T249" i="45" s="1"/>
  <c r="Q247" i="36"/>
  <c r="S247" i="36"/>
  <c r="Q241" i="45"/>
  <c r="T241" i="45" s="1"/>
  <c r="S239" i="36"/>
  <c r="Q239" i="36"/>
  <c r="Q380" i="36"/>
  <c r="S380" i="36"/>
  <c r="Q382" i="45"/>
  <c r="Q376" i="36"/>
  <c r="S376" i="36"/>
  <c r="Q378" i="45"/>
  <c r="Q221" i="36"/>
  <c r="Q223" i="45"/>
  <c r="S221" i="36"/>
  <c r="Q269" i="36"/>
  <c r="Q271" i="45"/>
  <c r="S269" i="36"/>
  <c r="Q199" i="36"/>
  <c r="S199" i="36"/>
  <c r="Q201" i="45"/>
  <c r="Q431" i="36"/>
  <c r="S431" i="36"/>
  <c r="Q426" i="36"/>
  <c r="S426" i="36"/>
  <c r="Q428" i="45"/>
  <c r="Q422" i="36"/>
  <c r="S422" i="36"/>
  <c r="Q424" i="45"/>
  <c r="R424" i="45" s="1"/>
  <c r="Q373" i="36"/>
  <c r="Q375" i="45"/>
  <c r="S373" i="36"/>
  <c r="Q371" i="45"/>
  <c r="Q369" i="36"/>
  <c r="S369" i="36"/>
  <c r="Q367" i="45"/>
  <c r="Q365" i="36"/>
  <c r="S365" i="36"/>
  <c r="Q363" i="45"/>
  <c r="S361" i="36"/>
  <c r="Q361" i="36"/>
  <c r="Q357" i="36"/>
  <c r="Q359" i="45"/>
  <c r="S357" i="36"/>
  <c r="Q355" i="45"/>
  <c r="Q353" i="36"/>
  <c r="S353" i="36"/>
  <c r="Q347" i="36"/>
  <c r="S347" i="36"/>
  <c r="Q349" i="45"/>
  <c r="R349" i="45" s="1"/>
  <c r="Q343" i="36"/>
  <c r="S343" i="36"/>
  <c r="Q345" i="45"/>
  <c r="Q339" i="36"/>
  <c r="S339" i="36"/>
  <c r="Q341" i="45"/>
  <c r="Q335" i="36"/>
  <c r="S335" i="36"/>
  <c r="Q337" i="45"/>
  <c r="S337" i="45" s="1"/>
  <c r="Q331" i="36"/>
  <c r="S331" i="36"/>
  <c r="Q333" i="45"/>
  <c r="Q327" i="36"/>
  <c r="S327" i="36"/>
  <c r="Q329" i="45"/>
  <c r="Q214" i="36"/>
  <c r="Q216" i="45"/>
  <c r="S214" i="36"/>
  <c r="Q320" i="36"/>
  <c r="Q322" i="45"/>
  <c r="S320" i="36"/>
  <c r="Q316" i="36"/>
  <c r="S316" i="36"/>
  <c r="Q318" i="45"/>
  <c r="T318" i="45" s="1"/>
  <c r="Q312" i="36"/>
  <c r="Q314" i="45"/>
  <c r="S312" i="36"/>
  <c r="Q308" i="36"/>
  <c r="Q310" i="45"/>
  <c r="S308" i="36"/>
  <c r="Q305" i="36"/>
  <c r="Q307" i="45"/>
  <c r="T307" i="45" s="1"/>
  <c r="S305" i="36"/>
  <c r="Q301" i="36"/>
  <c r="S301" i="36"/>
  <c r="Q303" i="45"/>
  <c r="Q299" i="45"/>
  <c r="Q297" i="36"/>
  <c r="S297" i="36"/>
  <c r="Q293" i="36"/>
  <c r="S293" i="36"/>
  <c r="Q295" i="45"/>
  <c r="Q289" i="36"/>
  <c r="Q291" i="45"/>
  <c r="R291" i="45" s="1"/>
  <c r="S289" i="36"/>
  <c r="Q265" i="45"/>
  <c r="Q263" i="36"/>
  <c r="S263" i="36"/>
  <c r="Q259" i="36"/>
  <c r="Q261" i="45"/>
  <c r="S259" i="36"/>
  <c r="Q257" i="45"/>
  <c r="Q255" i="36"/>
  <c r="S255" i="36"/>
  <c r="Q348" i="36"/>
  <c r="S348" i="36"/>
  <c r="Q350" i="45"/>
  <c r="R350" i="45" s="1"/>
  <c r="Q248" i="45"/>
  <c r="Q246" i="36"/>
  <c r="S246" i="36"/>
  <c r="Q242" i="36"/>
  <c r="Q244" i="45"/>
  <c r="S242" i="36"/>
  <c r="Q240" i="45"/>
  <c r="Q238" i="36"/>
  <c r="S238" i="36"/>
  <c r="Q234" i="36"/>
  <c r="Q236" i="45"/>
  <c r="T236" i="45" s="1"/>
  <c r="S234" i="36"/>
  <c r="Q232" i="45"/>
  <c r="S232" i="45" s="1"/>
  <c r="S230" i="36"/>
  <c r="Q230" i="36"/>
  <c r="Q227" i="36"/>
  <c r="Q229" i="45"/>
  <c r="S227" i="36"/>
  <c r="Q224" i="36"/>
  <c r="S224" i="36"/>
  <c r="Q226" i="45"/>
  <c r="S226" i="45" s="1"/>
  <c r="Q375" i="36"/>
  <c r="Q377" i="45"/>
  <c r="S375" i="36"/>
  <c r="Q220" i="36"/>
  <c r="S220" i="36"/>
  <c r="Q222" i="45"/>
  <c r="S222" i="45" s="1"/>
  <c r="Q219" i="36"/>
  <c r="S219" i="36"/>
  <c r="Q221" i="45"/>
  <c r="Q382" i="36"/>
  <c r="S382" i="36"/>
  <c r="Q384" i="45"/>
  <c r="R384" i="45" s="1"/>
  <c r="Q209" i="45"/>
  <c r="Q207" i="36"/>
  <c r="S207" i="36"/>
  <c r="Q204" i="45"/>
  <c r="R204" i="45" s="1"/>
  <c r="Q202" i="36"/>
  <c r="S202" i="36"/>
  <c r="Q198" i="36"/>
  <c r="Q200" i="45"/>
  <c r="R200" i="45" s="1"/>
  <c r="S198" i="36"/>
  <c r="Q212" i="36"/>
  <c r="Q214" i="45"/>
  <c r="S214" i="45" s="1"/>
  <c r="S212" i="36"/>
  <c r="Q193" i="36"/>
  <c r="Q195" i="45"/>
  <c r="T195" i="45" s="1"/>
  <c r="S193" i="36"/>
  <c r="Q189" i="36"/>
  <c r="Q191" i="45"/>
  <c r="S191" i="45" s="1"/>
  <c r="S189" i="36"/>
  <c r="Q267" i="36"/>
  <c r="S267" i="36"/>
  <c r="Q269" i="45"/>
  <c r="T269" i="45" s="1"/>
  <c r="S438" i="36"/>
  <c r="Q438" i="36"/>
  <c r="Q428" i="36"/>
  <c r="Q430" i="45"/>
  <c r="S428" i="36"/>
  <c r="Q422" i="45"/>
  <c r="R422" i="45" s="1"/>
  <c r="Q420" i="36"/>
  <c r="S420" i="36"/>
  <c r="Q371" i="36"/>
  <c r="S371" i="36"/>
  <c r="Q373" i="45"/>
  <c r="Q359" i="36"/>
  <c r="S359" i="36"/>
  <c r="Q361" i="45"/>
  <c r="S361" i="45" s="1"/>
  <c r="Q351" i="36"/>
  <c r="S351" i="36"/>
  <c r="Q353" i="45"/>
  <c r="Q339" i="45"/>
  <c r="R339" i="45" s="1"/>
  <c r="Q337" i="36"/>
  <c r="S337" i="36"/>
  <c r="Q331" i="45"/>
  <c r="R331" i="45" s="1"/>
  <c r="Q329" i="36"/>
  <c r="S329" i="36"/>
  <c r="Q325" i="36"/>
  <c r="Q327" i="45"/>
  <c r="R327" i="45" s="1"/>
  <c r="S325" i="36"/>
  <c r="Q320" i="45"/>
  <c r="Q318" i="36"/>
  <c r="S318" i="36"/>
  <c r="Q299" i="36"/>
  <c r="Q301" i="45"/>
  <c r="R301" i="45" s="1"/>
  <c r="S299" i="36"/>
  <c r="Q295" i="36"/>
  <c r="Q297" i="45"/>
  <c r="R297" i="45" s="1"/>
  <c r="S295" i="36"/>
  <c r="Q265" i="36"/>
  <c r="Q267" i="45"/>
  <c r="R267" i="45" s="1"/>
  <c r="S265" i="36"/>
  <c r="Q257" i="36"/>
  <c r="Q259" i="45"/>
  <c r="R259" i="45" s="1"/>
  <c r="S257" i="36"/>
  <c r="Q244" i="36"/>
  <c r="S244" i="36"/>
  <c r="Q246" i="45"/>
  <c r="S246" i="45" s="1"/>
  <c r="Q240" i="36"/>
  <c r="S240" i="36"/>
  <c r="Q242" i="45"/>
  <c r="S242" i="45" s="1"/>
  <c r="Q232" i="36"/>
  <c r="S232" i="36"/>
  <c r="Q234" i="45"/>
  <c r="S234" i="45" s="1"/>
  <c r="Q225" i="36"/>
  <c r="Q227" i="45"/>
  <c r="T227" i="45" s="1"/>
  <c r="S225" i="36"/>
  <c r="Q224" i="45"/>
  <c r="S224" i="45" s="1"/>
  <c r="Q222" i="36"/>
  <c r="S222" i="36"/>
  <c r="Q209" i="36"/>
  <c r="S209" i="36"/>
  <c r="Q211" i="45"/>
  <c r="T211" i="45" s="1"/>
  <c r="Q200" i="36"/>
  <c r="Q202" i="45"/>
  <c r="S202" i="45" s="1"/>
  <c r="S200" i="36"/>
  <c r="Q194" i="36"/>
  <c r="S194" i="36"/>
  <c r="Q196" i="45"/>
  <c r="R196" i="45" s="1"/>
  <c r="S427" i="36"/>
  <c r="Q427" i="36"/>
  <c r="Q429" i="45"/>
  <c r="R429" i="45" s="1"/>
  <c r="Q419" i="36"/>
  <c r="S419" i="36"/>
  <c r="Q372" i="45"/>
  <c r="T372" i="45" s="1"/>
  <c r="S370" i="36"/>
  <c r="Q370" i="36"/>
  <c r="Q362" i="36"/>
  <c r="Q364" i="45"/>
  <c r="S364" i="45" s="1"/>
  <c r="S362" i="36"/>
  <c r="Q358" i="36"/>
  <c r="Q360" i="45"/>
  <c r="R360" i="45" s="1"/>
  <c r="S358" i="36"/>
  <c r="Q352" i="45"/>
  <c r="R352" i="45" s="1"/>
  <c r="Q350" i="36"/>
  <c r="S350" i="36"/>
  <c r="Q342" i="45"/>
  <c r="R342" i="45" s="1"/>
  <c r="S340" i="36"/>
  <c r="Q340" i="36"/>
  <c r="Q330" i="45"/>
  <c r="R330" i="45" s="1"/>
  <c r="Q328" i="36"/>
  <c r="S328" i="36"/>
  <c r="Q323" i="45"/>
  <c r="S323" i="45" s="1"/>
  <c r="Q321" i="36"/>
  <c r="S321" i="36"/>
  <c r="Q308" i="45"/>
  <c r="S308" i="45" s="1"/>
  <c r="Q306" i="36"/>
  <c r="S306" i="36"/>
  <c r="Q300" i="45"/>
  <c r="S300" i="45" s="1"/>
  <c r="Q298" i="36"/>
  <c r="S298" i="36"/>
  <c r="Q292" i="45"/>
  <c r="S292" i="45" s="1"/>
  <c r="Q290" i="36"/>
  <c r="S290" i="36"/>
  <c r="Q260" i="36"/>
  <c r="S260" i="36"/>
  <c r="Q262" i="45"/>
  <c r="R262" i="45" s="1"/>
  <c r="Q250" i="36"/>
  <c r="Q252" i="45"/>
  <c r="S252" i="45" s="1"/>
  <c r="S250" i="36"/>
  <c r="Q243" i="36"/>
  <c r="Q245" i="45"/>
  <c r="T245" i="45" s="1"/>
  <c r="S243" i="36"/>
  <c r="Q235" i="36"/>
  <c r="Q237" i="45"/>
  <c r="T237" i="45" s="1"/>
  <c r="S235" i="36"/>
  <c r="Q383" i="45"/>
  <c r="Q381" i="36"/>
  <c r="S381" i="36"/>
  <c r="Q379" i="36"/>
  <c r="Q381" i="45"/>
  <c r="S381" i="45" s="1"/>
  <c r="S379" i="36"/>
  <c r="Q210" i="45"/>
  <c r="T210" i="45" s="1"/>
  <c r="Q208" i="36"/>
  <c r="S208" i="36"/>
  <c r="Q203" i="36"/>
  <c r="S203" i="36"/>
  <c r="Q205" i="45"/>
  <c r="Q198" i="45"/>
  <c r="R198" i="45" s="1"/>
  <c r="Q196" i="36"/>
  <c r="S196" i="36"/>
  <c r="Q174" i="36"/>
  <c r="Q176" i="45"/>
  <c r="S174" i="36"/>
  <c r="Q429" i="36"/>
  <c r="Q431" i="45"/>
  <c r="S429" i="36"/>
  <c r="Q425" i="36"/>
  <c r="Q427" i="45"/>
  <c r="R427" i="45" s="1"/>
  <c r="S425" i="36"/>
  <c r="Q421" i="36"/>
  <c r="Q423" i="45"/>
  <c r="S421" i="36"/>
  <c r="Q372" i="36"/>
  <c r="Q374" i="45"/>
  <c r="R374" i="45" s="1"/>
  <c r="S372" i="36"/>
  <c r="Q368" i="36"/>
  <c r="Q370" i="45"/>
  <c r="S368" i="36"/>
  <c r="Q364" i="36"/>
  <c r="S364" i="36"/>
  <c r="Q366" i="45"/>
  <c r="S366" i="45" s="1"/>
  <c r="Q360" i="36"/>
  <c r="Q362" i="45"/>
  <c r="S360" i="36"/>
  <c r="Q356" i="36"/>
  <c r="S356" i="36"/>
  <c r="Q358" i="45"/>
  <c r="R358" i="45" s="1"/>
  <c r="Q352" i="36"/>
  <c r="Q354" i="45"/>
  <c r="S352" i="36"/>
  <c r="Q346" i="36"/>
  <c r="S346" i="36"/>
  <c r="Q348" i="45"/>
  <c r="T348" i="45" s="1"/>
  <c r="Q342" i="36"/>
  <c r="Q344" i="45"/>
  <c r="S342" i="36"/>
  <c r="Q338" i="36"/>
  <c r="Q340" i="45"/>
  <c r="R340" i="45" s="1"/>
  <c r="S338" i="36"/>
  <c r="Q336" i="45"/>
  <c r="Q334" i="36"/>
  <c r="S334" i="36"/>
  <c r="Q330" i="36"/>
  <c r="S330" i="36"/>
  <c r="Q332" i="45"/>
  <c r="R332" i="45" s="1"/>
  <c r="Q326" i="36"/>
  <c r="Q328" i="45"/>
  <c r="S326" i="36"/>
  <c r="Q323" i="36"/>
  <c r="S323" i="36"/>
  <c r="Q325" i="45"/>
  <c r="S325" i="45" s="1"/>
  <c r="Q319" i="36"/>
  <c r="S319" i="36"/>
  <c r="Q321" i="45"/>
  <c r="Q314" i="36"/>
  <c r="S314" i="36"/>
  <c r="Q316" i="45"/>
  <c r="S316" i="45" s="1"/>
  <c r="Q311" i="36"/>
  <c r="S311" i="36"/>
  <c r="Q313" i="45"/>
  <c r="Q307" i="36"/>
  <c r="S307" i="36"/>
  <c r="Q309" i="45"/>
  <c r="S309" i="45" s="1"/>
  <c r="Q304" i="36"/>
  <c r="S304" i="36"/>
  <c r="Q306" i="45"/>
  <c r="Q300" i="36"/>
  <c r="S300" i="36"/>
  <c r="Q302" i="45"/>
  <c r="S302" i="45" s="1"/>
  <c r="Q296" i="36"/>
  <c r="S296" i="36"/>
  <c r="Q298" i="45"/>
  <c r="Q292" i="36"/>
  <c r="S292" i="36"/>
  <c r="Q294" i="45"/>
  <c r="S294" i="45" s="1"/>
  <c r="Q266" i="36"/>
  <c r="Q268" i="45"/>
  <c r="S266" i="36"/>
  <c r="Q264" i="45"/>
  <c r="R264" i="45" s="1"/>
  <c r="S262" i="36"/>
  <c r="Q262" i="36"/>
  <c r="Q258" i="36"/>
  <c r="Q260" i="45"/>
  <c r="S258" i="36"/>
  <c r="Q253" i="36"/>
  <c r="Q255" i="45"/>
  <c r="T255" i="45" s="1"/>
  <c r="S253" i="36"/>
  <c r="Q249" i="36"/>
  <c r="Q251" i="45"/>
  <c r="S249" i="36"/>
  <c r="Q245" i="36"/>
  <c r="Q247" i="45"/>
  <c r="T247" i="45" s="1"/>
  <c r="S245" i="36"/>
  <c r="Q241" i="36"/>
  <c r="Q243" i="45"/>
  <c r="S241" i="36"/>
  <c r="Q237" i="36"/>
  <c r="Q239" i="45"/>
  <c r="T239" i="45" s="1"/>
  <c r="S237" i="36"/>
  <c r="Q233" i="36"/>
  <c r="Q235" i="45"/>
  <c r="S233" i="36"/>
  <c r="Q229" i="36"/>
  <c r="Q231" i="45"/>
  <c r="T231" i="45" s="1"/>
  <c r="S229" i="36"/>
  <c r="Q226" i="36"/>
  <c r="Q228" i="45"/>
  <c r="S228" i="45" s="1"/>
  <c r="S226" i="36"/>
  <c r="Q378" i="36"/>
  <c r="Q380" i="45"/>
  <c r="S380" i="45" s="1"/>
  <c r="S378" i="36"/>
  <c r="Q225" i="45"/>
  <c r="T225" i="45" s="1"/>
  <c r="Q223" i="36"/>
  <c r="S223" i="36"/>
  <c r="Q218" i="36"/>
  <c r="S218" i="36"/>
  <c r="Q210" i="36"/>
  <c r="Q212" i="45"/>
  <c r="S212" i="45" s="1"/>
  <c r="S210" i="36"/>
  <c r="Q203" i="45"/>
  <c r="S203" i="45" s="1"/>
  <c r="S201" i="36"/>
  <c r="Q201" i="36"/>
  <c r="Q197" i="36"/>
  <c r="Q199" i="45"/>
  <c r="S199" i="45" s="1"/>
  <c r="S197" i="36"/>
  <c r="Q213" i="36"/>
  <c r="S213" i="36"/>
  <c r="Q215" i="45"/>
  <c r="Q195" i="36"/>
  <c r="Q197" i="45"/>
  <c r="S195" i="36"/>
  <c r="Q192" i="36"/>
  <c r="Q194" i="45"/>
  <c r="S192" i="36"/>
  <c r="Q188" i="36"/>
  <c r="S188" i="36"/>
  <c r="Q190" i="45"/>
  <c r="R190" i="45" s="1"/>
  <c r="U389" i="45"/>
  <c r="U390" i="45"/>
  <c r="T233" i="45"/>
  <c r="U207" i="45"/>
  <c r="O369" i="36" l="1"/>
  <c r="P369" i="36" s="1"/>
  <c r="S291" i="45"/>
  <c r="T291" i="45"/>
  <c r="R337" i="45"/>
  <c r="S346" i="45"/>
  <c r="T361" i="45"/>
  <c r="R296" i="45"/>
  <c r="S213" i="45"/>
  <c r="T230" i="45"/>
  <c r="T338" i="45"/>
  <c r="R241" i="45"/>
  <c r="R326" i="45"/>
  <c r="S372" i="45"/>
  <c r="T188" i="45"/>
  <c r="R202" i="45"/>
  <c r="T262" i="45"/>
  <c r="S429" i="45"/>
  <c r="T376" i="45"/>
  <c r="R224" i="45"/>
  <c r="R249" i="45"/>
  <c r="R304" i="45"/>
  <c r="S360" i="45"/>
  <c r="T297" i="45"/>
  <c r="R195" i="45"/>
  <c r="S376" i="45"/>
  <c r="T379" i="45"/>
  <c r="T252" i="45"/>
  <c r="T308" i="45"/>
  <c r="S334" i="45"/>
  <c r="S368" i="45"/>
  <c r="S190" i="45"/>
  <c r="T196" i="45"/>
  <c r="T204" i="45"/>
  <c r="R270" i="45"/>
  <c r="R263" i="45"/>
  <c r="S193" i="45"/>
  <c r="T200" i="45"/>
  <c r="T425" i="45"/>
  <c r="S318" i="45"/>
  <c r="R188" i="45"/>
  <c r="T214" i="45"/>
  <c r="R206" i="45"/>
  <c r="R233" i="45"/>
  <c r="S245" i="45"/>
  <c r="S266" i="45"/>
  <c r="T300" i="45"/>
  <c r="R319" i="45"/>
  <c r="T330" i="45"/>
  <c r="S352" i="45"/>
  <c r="T364" i="45"/>
  <c r="S195" i="45"/>
  <c r="R214" i="45"/>
  <c r="T202" i="45"/>
  <c r="R211" i="45"/>
  <c r="R227" i="45"/>
  <c r="S237" i="45"/>
  <c r="R258" i="45"/>
  <c r="T292" i="45"/>
  <c r="R311" i="45"/>
  <c r="T323" i="45"/>
  <c r="S342" i="45"/>
  <c r="S356" i="45"/>
  <c r="S189" i="45"/>
  <c r="R189" i="45"/>
  <c r="R191" i="45"/>
  <c r="T191" i="45"/>
  <c r="T192" i="45"/>
  <c r="S192" i="45"/>
  <c r="R194" i="45"/>
  <c r="T194" i="45"/>
  <c r="S194" i="45"/>
  <c r="R197" i="45"/>
  <c r="T197" i="45"/>
  <c r="S198" i="45"/>
  <c r="T198" i="45"/>
  <c r="S215" i="45"/>
  <c r="R215" i="45"/>
  <c r="T215" i="45"/>
  <c r="T201" i="45"/>
  <c r="R201" i="45"/>
  <c r="S201" i="45"/>
  <c r="S205" i="45"/>
  <c r="T205" i="45"/>
  <c r="R205" i="45"/>
  <c r="S210" i="45"/>
  <c r="R210" i="45"/>
  <c r="S271" i="45"/>
  <c r="T271" i="45"/>
  <c r="T223" i="45"/>
  <c r="S223" i="45"/>
  <c r="R223" i="45"/>
  <c r="S378" i="45"/>
  <c r="R378" i="45"/>
  <c r="R381" i="45"/>
  <c r="T381" i="45"/>
  <c r="S382" i="45"/>
  <c r="R382" i="45"/>
  <c r="T382" i="45"/>
  <c r="R383" i="45"/>
  <c r="T383" i="45"/>
  <c r="S383" i="45"/>
  <c r="S236" i="45"/>
  <c r="R236" i="45"/>
  <c r="S240" i="45"/>
  <c r="T240" i="45"/>
  <c r="S244" i="45"/>
  <c r="R244" i="45"/>
  <c r="T244" i="45"/>
  <c r="S248" i="45"/>
  <c r="T248" i="45"/>
  <c r="R248" i="45"/>
  <c r="R254" i="45"/>
  <c r="S254" i="45"/>
  <c r="T257" i="45"/>
  <c r="R257" i="45"/>
  <c r="T261" i="45"/>
  <c r="S261" i="45"/>
  <c r="T265" i="45"/>
  <c r="S265" i="45"/>
  <c r="T295" i="45"/>
  <c r="S295" i="45"/>
  <c r="T299" i="45"/>
  <c r="R299" i="45"/>
  <c r="T303" i="45"/>
  <c r="S303" i="45"/>
  <c r="R305" i="45"/>
  <c r="T305" i="45"/>
  <c r="T310" i="45"/>
  <c r="S310" i="45"/>
  <c r="R312" i="45"/>
  <c r="T312" i="45"/>
  <c r="T314" i="45"/>
  <c r="R314" i="45"/>
  <c r="R320" i="45"/>
  <c r="T320" i="45"/>
  <c r="T322" i="45"/>
  <c r="R322" i="45"/>
  <c r="S216" i="45"/>
  <c r="T216" i="45"/>
  <c r="S329" i="45"/>
  <c r="R329" i="45"/>
  <c r="S333" i="45"/>
  <c r="T333" i="45"/>
  <c r="R335" i="45"/>
  <c r="S335" i="45"/>
  <c r="S341" i="45"/>
  <c r="T341" i="45"/>
  <c r="R343" i="45"/>
  <c r="S343" i="45"/>
  <c r="T345" i="45"/>
  <c r="S345" i="45"/>
  <c r="S353" i="45"/>
  <c r="T353" i="45"/>
  <c r="T355" i="45"/>
  <c r="S355" i="45"/>
  <c r="R359" i="45"/>
  <c r="T359" i="45"/>
  <c r="T363" i="45"/>
  <c r="S363" i="45"/>
  <c r="T367" i="45"/>
  <c r="S367" i="45"/>
  <c r="T369" i="45"/>
  <c r="S369" i="45"/>
  <c r="R371" i="45"/>
  <c r="S371" i="45"/>
  <c r="T371" i="45"/>
  <c r="R373" i="45"/>
  <c r="S373" i="45"/>
  <c r="S375" i="45"/>
  <c r="T375" i="45"/>
  <c r="S424" i="45"/>
  <c r="T424" i="45"/>
  <c r="R426" i="45"/>
  <c r="T426" i="45"/>
  <c r="S426" i="45"/>
  <c r="S428" i="45"/>
  <c r="T428" i="45"/>
  <c r="S430" i="45"/>
  <c r="R430" i="45"/>
  <c r="R269" i="45"/>
  <c r="S269" i="45"/>
  <c r="S209" i="45"/>
  <c r="T209" i="45"/>
  <c r="S384" i="45"/>
  <c r="T384" i="45"/>
  <c r="R221" i="45"/>
  <c r="S221" i="45"/>
  <c r="R222" i="45"/>
  <c r="T222" i="45"/>
  <c r="S377" i="45"/>
  <c r="T377" i="45"/>
  <c r="R226" i="45"/>
  <c r="T226" i="45"/>
  <c r="R229" i="45"/>
  <c r="S229" i="45"/>
  <c r="R232" i="45"/>
  <c r="T232" i="45"/>
  <c r="R235" i="45"/>
  <c r="S235" i="45"/>
  <c r="R239" i="45"/>
  <c r="S239" i="45"/>
  <c r="R243" i="45"/>
  <c r="S243" i="45"/>
  <c r="R247" i="45"/>
  <c r="S247" i="45"/>
  <c r="R251" i="45"/>
  <c r="S251" i="45"/>
  <c r="R255" i="45"/>
  <c r="S255" i="45"/>
  <c r="R260" i="45"/>
  <c r="T260" i="45"/>
  <c r="S264" i="45"/>
  <c r="T264" i="45"/>
  <c r="S268" i="45"/>
  <c r="R268" i="45"/>
  <c r="R294" i="45"/>
  <c r="T294" i="45"/>
  <c r="R298" i="45"/>
  <c r="T298" i="45"/>
  <c r="R302" i="45"/>
  <c r="T302" i="45"/>
  <c r="R306" i="45"/>
  <c r="T306" i="45"/>
  <c r="R309" i="45"/>
  <c r="T309" i="45"/>
  <c r="R313" i="45"/>
  <c r="T313" i="45"/>
  <c r="R316" i="45"/>
  <c r="T316" i="45"/>
  <c r="R321" i="45"/>
  <c r="T321" i="45"/>
  <c r="R325" i="45"/>
  <c r="T325" i="45"/>
  <c r="R328" i="45"/>
  <c r="T328" i="45"/>
  <c r="S332" i="45"/>
  <c r="T332" i="45"/>
  <c r="S336" i="45"/>
  <c r="T336" i="45"/>
  <c r="S340" i="45"/>
  <c r="T340" i="45"/>
  <c r="S344" i="45"/>
  <c r="T344" i="45"/>
  <c r="R348" i="45"/>
  <c r="S348" i="45"/>
  <c r="R354" i="45"/>
  <c r="S354" i="45"/>
  <c r="S358" i="45"/>
  <c r="T358" i="45"/>
  <c r="R362" i="45"/>
  <c r="S362" i="45"/>
  <c r="R366" i="45"/>
  <c r="T366" i="45"/>
  <c r="S370" i="45"/>
  <c r="T370" i="45"/>
  <c r="S374" i="45"/>
  <c r="T374" i="45"/>
  <c r="S423" i="45"/>
  <c r="T423" i="45"/>
  <c r="S427" i="45"/>
  <c r="T427" i="45"/>
  <c r="S431" i="45"/>
  <c r="T431" i="45"/>
  <c r="T190" i="45"/>
  <c r="T193" i="45"/>
  <c r="S196" i="45"/>
  <c r="T270" i="45"/>
  <c r="S200" i="45"/>
  <c r="S204" i="45"/>
  <c r="T206" i="45"/>
  <c r="R209" i="45"/>
  <c r="S211" i="45"/>
  <c r="T213" i="45"/>
  <c r="T221" i="45"/>
  <c r="T224" i="45"/>
  <c r="R377" i="45"/>
  <c r="S379" i="45"/>
  <c r="S227" i="45"/>
  <c r="T229" i="45"/>
  <c r="R230" i="45"/>
  <c r="S233" i="45"/>
  <c r="T235" i="45"/>
  <c r="R237" i="45"/>
  <c r="S241" i="45"/>
  <c r="T243" i="45"/>
  <c r="R245" i="45"/>
  <c r="S249" i="45"/>
  <c r="T251" i="45"/>
  <c r="R252" i="45"/>
  <c r="T258" i="45"/>
  <c r="S260" i="45"/>
  <c r="S262" i="45"/>
  <c r="R266" i="45"/>
  <c r="T268" i="45"/>
  <c r="R292" i="45"/>
  <c r="T296" i="45"/>
  <c r="S298" i="45"/>
  <c r="R300" i="45"/>
  <c r="T304" i="45"/>
  <c r="S306" i="45"/>
  <c r="R308" i="45"/>
  <c r="T311" i="45"/>
  <c r="S313" i="45"/>
  <c r="T319" i="45"/>
  <c r="S321" i="45"/>
  <c r="R323" i="45"/>
  <c r="S326" i="45"/>
  <c r="S328" i="45"/>
  <c r="S330" i="45"/>
  <c r="T334" i="45"/>
  <c r="R336" i="45"/>
  <c r="S338" i="45"/>
  <c r="T342" i="45"/>
  <c r="R344" i="45"/>
  <c r="R346" i="45"/>
  <c r="T352" i="45"/>
  <c r="T354" i="45"/>
  <c r="R356" i="45"/>
  <c r="T360" i="45"/>
  <c r="T362" i="45"/>
  <c r="R364" i="45"/>
  <c r="T368" i="45"/>
  <c r="R370" i="45"/>
  <c r="R372" i="45"/>
  <c r="R423" i="45"/>
  <c r="S425" i="45"/>
  <c r="T429" i="45"/>
  <c r="R431" i="45"/>
  <c r="R367" i="45"/>
  <c r="R375" i="45"/>
  <c r="T430" i="45"/>
  <c r="T189" i="45"/>
  <c r="R192" i="45"/>
  <c r="S197" i="45"/>
  <c r="R271" i="45"/>
  <c r="T378" i="45"/>
  <c r="R240" i="45"/>
  <c r="T350" i="45"/>
  <c r="R307" i="45"/>
  <c r="S327" i="45"/>
  <c r="T349" i="45"/>
  <c r="R199" i="45"/>
  <c r="T199" i="45"/>
  <c r="R203" i="45"/>
  <c r="T203" i="45"/>
  <c r="R212" i="45"/>
  <c r="T212" i="45"/>
  <c r="R225" i="45"/>
  <c r="S225" i="45"/>
  <c r="R380" i="45"/>
  <c r="T380" i="45"/>
  <c r="R228" i="45"/>
  <c r="T228" i="45"/>
  <c r="R231" i="45"/>
  <c r="S231" i="45"/>
  <c r="R234" i="45"/>
  <c r="T234" i="45"/>
  <c r="R238" i="45"/>
  <c r="T238" i="45"/>
  <c r="R242" i="45"/>
  <c r="T242" i="45"/>
  <c r="R246" i="45"/>
  <c r="T246" i="45"/>
  <c r="R250" i="45"/>
  <c r="T250" i="45"/>
  <c r="S350" i="45"/>
  <c r="S257" i="45"/>
  <c r="T259" i="45"/>
  <c r="R261" i="45"/>
  <c r="R265" i="45"/>
  <c r="S267" i="45"/>
  <c r="T293" i="45"/>
  <c r="R295" i="45"/>
  <c r="S299" i="45"/>
  <c r="T301" i="45"/>
  <c r="R303" i="45"/>
  <c r="S307" i="45"/>
  <c r="R310" i="45"/>
  <c r="S314" i="45"/>
  <c r="T315" i="45"/>
  <c r="R318" i="45"/>
  <c r="S322" i="45"/>
  <c r="T324" i="45"/>
  <c r="R216" i="45"/>
  <c r="T329" i="45"/>
  <c r="S331" i="45"/>
  <c r="R333" i="45"/>
  <c r="T337" i="45"/>
  <c r="S339" i="45"/>
  <c r="R341" i="45"/>
  <c r="R345" i="45"/>
  <c r="T347" i="45"/>
  <c r="S349" i="45"/>
  <c r="R355" i="45"/>
  <c r="R357" i="45"/>
  <c r="S359" i="45"/>
  <c r="R363" i="45"/>
  <c r="T365" i="45"/>
  <c r="R369" i="45"/>
  <c r="S422" i="45"/>
  <c r="R428" i="45"/>
  <c r="T254" i="45"/>
  <c r="S259" i="45"/>
  <c r="T263" i="45"/>
  <c r="T267" i="45"/>
  <c r="S293" i="45"/>
  <c r="S297" i="45"/>
  <c r="U297" i="45" s="1"/>
  <c r="S301" i="45"/>
  <c r="S305" i="45"/>
  <c r="S312" i="45"/>
  <c r="S315" i="45"/>
  <c r="S320" i="45"/>
  <c r="S324" i="45"/>
  <c r="T327" i="45"/>
  <c r="T331" i="45"/>
  <c r="T335" i="45"/>
  <c r="T339" i="45"/>
  <c r="T343" i="45"/>
  <c r="R347" i="45"/>
  <c r="R353" i="45"/>
  <c r="T357" i="45"/>
  <c r="R361" i="45"/>
  <c r="U361" i="45" s="1"/>
  <c r="S365" i="45"/>
  <c r="T373" i="45"/>
  <c r="T422" i="45"/>
  <c r="O267" i="36"/>
  <c r="P267" i="36" s="1"/>
  <c r="S176" i="45"/>
  <c r="R176" i="45"/>
  <c r="T176" i="45"/>
  <c r="O381" i="36"/>
  <c r="P381" i="36" s="1"/>
  <c r="O229" i="36"/>
  <c r="P229" i="36" s="1"/>
  <c r="O230" i="36"/>
  <c r="P230" i="36" s="1"/>
  <c r="U200" i="45" l="1"/>
  <c r="U338" i="45"/>
  <c r="U224" i="45"/>
  <c r="U296" i="45"/>
  <c r="U230" i="45"/>
  <c r="U196" i="45"/>
  <c r="U291" i="45"/>
  <c r="U349" i="45"/>
  <c r="U337" i="45"/>
  <c r="U326" i="45"/>
  <c r="U262" i="45"/>
  <c r="U346" i="45"/>
  <c r="U429" i="45"/>
  <c r="U364" i="45"/>
  <c r="U190" i="45"/>
  <c r="U202" i="45"/>
  <c r="U372" i="45"/>
  <c r="U308" i="45"/>
  <c r="U252" i="45"/>
  <c r="U195" i="45"/>
  <c r="U213" i="45"/>
  <c r="U376" i="45"/>
  <c r="U379" i="45"/>
  <c r="U227" i="45"/>
  <c r="U360" i="45"/>
  <c r="U241" i="45"/>
  <c r="U221" i="45"/>
  <c r="U368" i="45"/>
  <c r="U323" i="45"/>
  <c r="U237" i="45"/>
  <c r="U193" i="45"/>
  <c r="U188" i="45"/>
  <c r="U263" i="45"/>
  <c r="U334" i="45"/>
  <c r="U304" i="45"/>
  <c r="U249" i="45"/>
  <c r="U302" i="45"/>
  <c r="U201" i="45"/>
  <c r="U258" i="45"/>
  <c r="U204" i="45"/>
  <c r="U318" i="45"/>
  <c r="U261" i="45"/>
  <c r="U378" i="45"/>
  <c r="U352" i="45"/>
  <c r="U266" i="45"/>
  <c r="U206" i="45"/>
  <c r="U427" i="45"/>
  <c r="U316" i="45"/>
  <c r="U247" i="45"/>
  <c r="U384" i="45"/>
  <c r="U244" i="45"/>
  <c r="U210" i="45"/>
  <c r="U214" i="45"/>
  <c r="U342" i="45"/>
  <c r="U300" i="45"/>
  <c r="U373" i="45"/>
  <c r="U320" i="45"/>
  <c r="U305" i="45"/>
  <c r="U267" i="45"/>
  <c r="U307" i="45"/>
  <c r="U228" i="45"/>
  <c r="U192" i="45"/>
  <c r="U425" i="45"/>
  <c r="U319" i="45"/>
  <c r="U233" i="45"/>
  <c r="U270" i="45"/>
  <c r="U251" i="45"/>
  <c r="U426" i="45"/>
  <c r="U205" i="45"/>
  <c r="U198" i="45"/>
  <c r="U311" i="45"/>
  <c r="U330" i="45"/>
  <c r="U343" i="45"/>
  <c r="U327" i="45"/>
  <c r="U259" i="45"/>
  <c r="U365" i="45"/>
  <c r="U341" i="45"/>
  <c r="U238" i="45"/>
  <c r="U380" i="45"/>
  <c r="U356" i="45"/>
  <c r="U292" i="45"/>
  <c r="U229" i="45"/>
  <c r="U211" i="45"/>
  <c r="U358" i="45"/>
  <c r="U348" i="45"/>
  <c r="U340" i="45"/>
  <c r="U332" i="45"/>
  <c r="U325" i="45"/>
  <c r="U309" i="45"/>
  <c r="U294" i="45"/>
  <c r="U264" i="45"/>
  <c r="U239" i="45"/>
  <c r="U232" i="45"/>
  <c r="U222" i="45"/>
  <c r="U424" i="45"/>
  <c r="U236" i="45"/>
  <c r="U324" i="45"/>
  <c r="U293" i="45"/>
  <c r="U245" i="45"/>
  <c r="U369" i="45"/>
  <c r="U254" i="45"/>
  <c r="U271" i="45"/>
  <c r="U363" i="45"/>
  <c r="U345" i="45"/>
  <c r="U333" i="45"/>
  <c r="U329" i="45"/>
  <c r="U314" i="45"/>
  <c r="U303" i="45"/>
  <c r="U299" i="45"/>
  <c r="U265" i="45"/>
  <c r="U240" i="45"/>
  <c r="U375" i="45"/>
  <c r="U377" i="45"/>
  <c r="U209" i="45"/>
  <c r="U423" i="45"/>
  <c r="U370" i="45"/>
  <c r="U336" i="45"/>
  <c r="U321" i="45"/>
  <c r="U306" i="45"/>
  <c r="U248" i="45"/>
  <c r="U382" i="45"/>
  <c r="U381" i="45"/>
  <c r="U223" i="45"/>
  <c r="U194" i="45"/>
  <c r="U347" i="45"/>
  <c r="U331" i="45"/>
  <c r="U350" i="45"/>
  <c r="U246" i="45"/>
  <c r="U374" i="45"/>
  <c r="U366" i="45"/>
  <c r="U255" i="45"/>
  <c r="U226" i="45"/>
  <c r="U269" i="45"/>
  <c r="U191" i="45"/>
  <c r="U371" i="45"/>
  <c r="U431" i="45"/>
  <c r="U362" i="45"/>
  <c r="U354" i="45"/>
  <c r="U344" i="45"/>
  <c r="U328" i="45"/>
  <c r="U313" i="45"/>
  <c r="U298" i="45"/>
  <c r="U268" i="45"/>
  <c r="U260" i="45"/>
  <c r="U243" i="45"/>
  <c r="U235" i="45"/>
  <c r="U430" i="45"/>
  <c r="U367" i="45"/>
  <c r="U359" i="45"/>
  <c r="U355" i="45"/>
  <c r="U335" i="45"/>
  <c r="U216" i="45"/>
  <c r="U322" i="45"/>
  <c r="U312" i="45"/>
  <c r="U310" i="45"/>
  <c r="U295" i="45"/>
  <c r="U257" i="45"/>
  <c r="U383" i="45"/>
  <c r="U215" i="45"/>
  <c r="U197" i="45"/>
  <c r="U189" i="45"/>
  <c r="U353" i="45"/>
  <c r="U428" i="45"/>
  <c r="U422" i="45"/>
  <c r="U339" i="45"/>
  <c r="U301" i="45"/>
  <c r="U315" i="45"/>
  <c r="U250" i="45"/>
  <c r="U242" i="45"/>
  <c r="U234" i="45"/>
  <c r="U231" i="45"/>
  <c r="U225" i="45"/>
  <c r="U212" i="45"/>
  <c r="U203" i="45"/>
  <c r="U357" i="45"/>
  <c r="U199" i="45"/>
  <c r="U176" i="45"/>
  <c r="O380" i="36"/>
  <c r="P380" i="36" s="1"/>
  <c r="O227" i="36"/>
  <c r="P227" i="36" s="1"/>
  <c r="O224" i="36"/>
  <c r="P224" i="36" s="1"/>
  <c r="O379" i="36"/>
  <c r="P379" i="36" s="1"/>
  <c r="O220" i="36"/>
  <c r="P220" i="36" s="1"/>
  <c r="O375" i="36"/>
  <c r="P375" i="36" s="1"/>
  <c r="O221" i="36"/>
  <c r="P221" i="36" s="1"/>
  <c r="O377" i="36"/>
  <c r="P377" i="36" s="1"/>
  <c r="O222" i="36"/>
  <c r="P222" i="36" s="1"/>
  <c r="O223" i="36"/>
  <c r="P223" i="36" s="1"/>
  <c r="O376" i="36"/>
  <c r="P376" i="36" s="1"/>
  <c r="O378" i="36"/>
  <c r="P378" i="36" s="1"/>
  <c r="O374" i="36"/>
  <c r="P374" i="36" s="1"/>
  <c r="O264" i="36" l="1"/>
  <c r="P264" i="36" s="1"/>
  <c r="O265" i="36"/>
  <c r="P265" i="36" s="1"/>
  <c r="O259" i="36"/>
  <c r="P259" i="36" s="1"/>
  <c r="O260" i="36"/>
  <c r="P260" i="36" s="1"/>
  <c r="O261" i="36"/>
  <c r="P261" i="36" s="1"/>
  <c r="O262" i="36"/>
  <c r="P262" i="36" s="1"/>
  <c r="O263" i="36"/>
  <c r="P263" i="36" s="1"/>
  <c r="O370" i="36"/>
  <c r="P370" i="36" s="1"/>
  <c r="O371" i="36"/>
  <c r="P371" i="36" s="1"/>
  <c r="O373" i="36"/>
  <c r="P373" i="36" s="1"/>
  <c r="AD459" i="44" l="1"/>
  <c r="O266" i="36"/>
  <c r="P266" i="36" s="1"/>
  <c r="O372" i="36"/>
  <c r="P372" i="36" s="1"/>
  <c r="O198" i="36"/>
  <c r="P198" i="36" s="1"/>
  <c r="O199" i="36"/>
  <c r="P199" i="36" s="1"/>
  <c r="O200" i="36"/>
  <c r="P200" i="36" s="1"/>
  <c r="O201" i="36"/>
  <c r="P201" i="36" s="1"/>
  <c r="O202" i="36"/>
  <c r="P202" i="36" s="1"/>
  <c r="O356" i="36"/>
  <c r="P356" i="36" s="1"/>
  <c r="O357" i="36"/>
  <c r="P357" i="36" s="1"/>
  <c r="O358" i="36"/>
  <c r="P358" i="36" s="1"/>
  <c r="O359" i="36"/>
  <c r="P359" i="36" s="1"/>
  <c r="O360" i="36"/>
  <c r="P360" i="36" s="1"/>
  <c r="O361" i="36"/>
  <c r="P361" i="36" s="1"/>
  <c r="O362" i="36"/>
  <c r="P362" i="36" s="1"/>
  <c r="O316" i="36"/>
  <c r="P316" i="36" s="1"/>
  <c r="AE188" i="44"/>
  <c r="J459" i="44"/>
  <c r="O310" i="36"/>
  <c r="P310" i="36" s="1"/>
  <c r="O311" i="36"/>
  <c r="P311" i="36" s="1"/>
  <c r="O312" i="36"/>
  <c r="P312" i="36" s="1"/>
  <c r="O186" i="36"/>
  <c r="P186" i="36" s="1"/>
  <c r="H188" i="44" l="1"/>
  <c r="AE186" i="66" l="1"/>
  <c r="AE457" i="66" s="1"/>
  <c r="AE183" i="66" s="1"/>
  <c r="I188" i="44"/>
  <c r="N249" i="55" s="1"/>
  <c r="Q185" i="36"/>
  <c r="Q187" i="45"/>
  <c r="O245" i="36"/>
  <c r="P245" i="36" s="1"/>
  <c r="O247" i="36"/>
  <c r="P247" i="36" s="1"/>
  <c r="O249" i="36"/>
  <c r="P249" i="36" s="1"/>
  <c r="O343" i="36"/>
  <c r="P343" i="36" s="1"/>
  <c r="O345" i="36"/>
  <c r="P345" i="36" s="1"/>
  <c r="O347" i="36"/>
  <c r="P347" i="36" s="1"/>
  <c r="O350" i="36"/>
  <c r="P350" i="36" s="1"/>
  <c r="O351" i="36"/>
  <c r="P351" i="36" s="1"/>
  <c r="O250" i="36"/>
  <c r="P250" i="36" s="1"/>
  <c r="O253" i="36"/>
  <c r="P253" i="36" s="1"/>
  <c r="O352" i="36"/>
  <c r="P352" i="36" s="1"/>
  <c r="O353" i="36"/>
  <c r="P353" i="36" s="1"/>
  <c r="O354" i="36"/>
  <c r="P354" i="36" s="1"/>
  <c r="O355" i="36"/>
  <c r="P355" i="36" s="1"/>
  <c r="O244" i="36"/>
  <c r="P244" i="36" s="1"/>
  <c r="O246" i="36"/>
  <c r="P246" i="36" s="1"/>
  <c r="O248" i="36"/>
  <c r="P248" i="36" s="1"/>
  <c r="O348" i="36"/>
  <c r="P348" i="36" s="1"/>
  <c r="O344" i="36"/>
  <c r="P344" i="36" s="1"/>
  <c r="O346" i="36"/>
  <c r="P346" i="36" s="1"/>
  <c r="O252" i="36"/>
  <c r="P252" i="36" s="1"/>
  <c r="O228" i="36"/>
  <c r="P228" i="36" s="1"/>
  <c r="O327" i="36"/>
  <c r="P327" i="36" s="1"/>
  <c r="O326" i="36"/>
  <c r="P326" i="36" s="1"/>
  <c r="O226" i="36"/>
  <c r="P226" i="36" s="1"/>
  <c r="O325" i="36"/>
  <c r="P325" i="36" s="1"/>
  <c r="O225" i="36"/>
  <c r="P225" i="36" s="1"/>
  <c r="O269" i="36"/>
  <c r="P269" i="36" s="1"/>
  <c r="O213" i="36"/>
  <c r="P213" i="36" s="1"/>
  <c r="O322" i="36"/>
  <c r="P322" i="36" s="1"/>
  <c r="O196" i="36"/>
  <c r="P196" i="36" s="1"/>
  <c r="O268" i="36"/>
  <c r="P268" i="36" s="1"/>
  <c r="O320" i="36"/>
  <c r="P320" i="36" s="1"/>
  <c r="O321" i="36"/>
  <c r="P321" i="36" s="1"/>
  <c r="S185" i="36" l="1"/>
  <c r="S251" i="36"/>
  <c r="S349" i="36"/>
  <c r="Q351" i="45"/>
  <c r="S351" i="45" s="1"/>
  <c r="Q349" i="36"/>
  <c r="Q251" i="36"/>
  <c r="Q253" i="45"/>
  <c r="R253" i="45" s="1"/>
  <c r="O319" i="36"/>
  <c r="P319" i="36" s="1"/>
  <c r="O212" i="36"/>
  <c r="P212" i="36" s="1"/>
  <c r="X22" i="44"/>
  <c r="X21" i="44"/>
  <c r="W21" i="44"/>
  <c r="V20" i="44"/>
  <c r="V19" i="44" s="1"/>
  <c r="N23" i="64" s="1"/>
  <c r="U20" i="44"/>
  <c r="U19" i="44" s="1"/>
  <c r="M23" i="64" s="1"/>
  <c r="T20" i="44"/>
  <c r="T19" i="44" s="1"/>
  <c r="L23" i="64" s="1"/>
  <c r="S20" i="44"/>
  <c r="S19" i="44" s="1"/>
  <c r="K23" i="64" s="1"/>
  <c r="R20" i="44"/>
  <c r="R19" i="44" s="1"/>
  <c r="J23" i="64" s="1"/>
  <c r="Q20" i="44"/>
  <c r="Q19" i="44" s="1"/>
  <c r="I23" i="64" s="1"/>
  <c r="P20" i="44"/>
  <c r="P19" i="44" s="1"/>
  <c r="H23" i="64" s="1"/>
  <c r="O20" i="44"/>
  <c r="O19" i="44" s="1"/>
  <c r="G23" i="64" s="1"/>
  <c r="N20" i="44"/>
  <c r="N19" i="44" s="1"/>
  <c r="F23" i="64" s="1"/>
  <c r="M20" i="44"/>
  <c r="M19" i="44" s="1"/>
  <c r="E23" i="64" s="1"/>
  <c r="L20" i="44"/>
  <c r="K20" i="44"/>
  <c r="K19" i="44" s="1"/>
  <c r="C23" i="64" s="1"/>
  <c r="O313" i="36"/>
  <c r="P313" i="36" s="1"/>
  <c r="O314" i="36"/>
  <c r="P314" i="36" s="1"/>
  <c r="O189" i="36"/>
  <c r="P189" i="36" s="1"/>
  <c r="O188" i="36"/>
  <c r="P188" i="36" s="1"/>
  <c r="O187" i="36"/>
  <c r="P187" i="36" s="1"/>
  <c r="O255" i="36"/>
  <c r="P255" i="36" s="1"/>
  <c r="O363" i="36"/>
  <c r="P363" i="36" s="1"/>
  <c r="O232" i="36"/>
  <c r="P232" i="36" s="1"/>
  <c r="O233" i="36"/>
  <c r="P233" i="36" s="1"/>
  <c r="O234" i="36"/>
  <c r="P234" i="36" s="1"/>
  <c r="O235" i="36"/>
  <c r="P235" i="36" s="1"/>
  <c r="O236" i="36"/>
  <c r="P236" i="36" s="1"/>
  <c r="O237" i="36"/>
  <c r="P237" i="36" s="1"/>
  <c r="O238" i="36"/>
  <c r="P238" i="36" s="1"/>
  <c r="O239" i="36"/>
  <c r="P239" i="36" s="1"/>
  <c r="O328" i="36"/>
  <c r="P328" i="36" s="1"/>
  <c r="O329" i="36"/>
  <c r="P329" i="36" s="1"/>
  <c r="O330" i="36"/>
  <c r="P330" i="36" s="1"/>
  <c r="O331" i="36"/>
  <c r="P331" i="36" s="1"/>
  <c r="O332" i="36"/>
  <c r="P332" i="36" s="1"/>
  <c r="O333" i="36"/>
  <c r="P333" i="36" s="1"/>
  <c r="O334" i="36"/>
  <c r="P334" i="36" s="1"/>
  <c r="O335" i="36"/>
  <c r="P335" i="36" s="1"/>
  <c r="O336" i="36"/>
  <c r="P336" i="36" s="1"/>
  <c r="O337" i="36"/>
  <c r="P337" i="36" s="1"/>
  <c r="O338" i="36"/>
  <c r="P338" i="36" s="1"/>
  <c r="S253" i="45" l="1"/>
  <c r="R351" i="45"/>
  <c r="T253" i="45"/>
  <c r="T351" i="45"/>
  <c r="Q256" i="45"/>
  <c r="T256" i="45" s="1"/>
  <c r="Q254" i="36"/>
  <c r="S254" i="36"/>
  <c r="O349" i="36"/>
  <c r="P349" i="36" s="1"/>
  <c r="O251" i="36"/>
  <c r="P251" i="36" s="1"/>
  <c r="X20" i="44"/>
  <c r="L19" i="44"/>
  <c r="W20" i="44"/>
  <c r="W19" i="44"/>
  <c r="O23" i="64" s="1"/>
  <c r="O339" i="36"/>
  <c r="P339" i="36" s="1"/>
  <c r="O340" i="36"/>
  <c r="P340" i="36" s="1"/>
  <c r="O341" i="36"/>
  <c r="P341" i="36" s="1"/>
  <c r="O240" i="36"/>
  <c r="P240" i="36" s="1"/>
  <c r="O241" i="36"/>
  <c r="P241" i="36" s="1"/>
  <c r="O242" i="36"/>
  <c r="P242" i="36" s="1"/>
  <c r="O243" i="36"/>
  <c r="P243" i="36" s="1"/>
  <c r="O342" i="36"/>
  <c r="P342" i="36" s="1"/>
  <c r="O258" i="36"/>
  <c r="P258" i="36" s="1"/>
  <c r="O368" i="36"/>
  <c r="P368" i="36" s="1"/>
  <c r="O365" i="36"/>
  <c r="P365" i="36" s="1"/>
  <c r="O366" i="36"/>
  <c r="P366" i="36" s="1"/>
  <c r="O367" i="36"/>
  <c r="P367" i="36" s="1"/>
  <c r="O203" i="36"/>
  <c r="P203" i="36" s="1"/>
  <c r="O257" i="36"/>
  <c r="P257" i="36" s="1"/>
  <c r="O364" i="36"/>
  <c r="P364" i="36" s="1"/>
  <c r="O256" i="36"/>
  <c r="P256" i="36" s="1"/>
  <c r="O211" i="36"/>
  <c r="P211" i="36" s="1"/>
  <c r="O382" i="36"/>
  <c r="P382" i="36" s="1"/>
  <c r="O214" i="36"/>
  <c r="P214" i="36" s="1"/>
  <c r="O318" i="36"/>
  <c r="P318" i="36" s="1"/>
  <c r="O194" i="36"/>
  <c r="P194" i="36" s="1"/>
  <c r="O191" i="36"/>
  <c r="P191" i="36" s="1"/>
  <c r="O317" i="36"/>
  <c r="P317" i="36" s="1"/>
  <c r="U253" i="45" l="1"/>
  <c r="U351" i="45"/>
  <c r="O254" i="36"/>
  <c r="P254" i="36" s="1"/>
  <c r="X19" i="44"/>
  <c r="P23" i="64" s="1"/>
  <c r="D23" i="64"/>
  <c r="R256" i="45"/>
  <c r="S256" i="45"/>
  <c r="O204" i="36"/>
  <c r="P204" i="36" s="1"/>
  <c r="O323" i="36"/>
  <c r="P323" i="36" s="1"/>
  <c r="U256" i="45" l="1"/>
  <c r="O308" i="36" l="1"/>
  <c r="P308" i="36" s="1"/>
  <c r="C247" i="55" l="1"/>
  <c r="G247" i="55"/>
  <c r="G246" i="55" s="1"/>
  <c r="H247" i="55"/>
  <c r="H246" i="55" s="1"/>
  <c r="I247" i="55"/>
  <c r="I246" i="55" s="1"/>
  <c r="J247" i="55"/>
  <c r="J246" i="55" s="1"/>
  <c r="L247" i="55"/>
  <c r="L246" i="55" s="1"/>
  <c r="F28" i="55"/>
  <c r="G28" i="55"/>
  <c r="I28" i="55"/>
  <c r="J28" i="55"/>
  <c r="L28" i="55"/>
  <c r="T247" i="55"/>
  <c r="U247" i="55"/>
  <c r="T28" i="55"/>
  <c r="A184" i="36" l="1"/>
  <c r="B184" i="36"/>
  <c r="I20" i="36"/>
  <c r="J20" i="36"/>
  <c r="I22" i="36"/>
  <c r="J22" i="36"/>
  <c r="I23" i="36"/>
  <c r="J23" i="36"/>
  <c r="I24" i="36"/>
  <c r="J24" i="36"/>
  <c r="I25" i="36"/>
  <c r="J25" i="36"/>
  <c r="I26" i="36"/>
  <c r="J26" i="36"/>
  <c r="I27" i="36"/>
  <c r="J27" i="36"/>
  <c r="I28" i="36"/>
  <c r="J28" i="36"/>
  <c r="I29" i="36"/>
  <c r="J29" i="36"/>
  <c r="I30" i="36"/>
  <c r="J30" i="36"/>
  <c r="I31" i="36"/>
  <c r="J31" i="36"/>
  <c r="I32" i="36"/>
  <c r="J32" i="36"/>
  <c r="I33" i="36"/>
  <c r="J33" i="36"/>
  <c r="I34" i="36"/>
  <c r="J34" i="36"/>
  <c r="I35" i="36"/>
  <c r="J35" i="36"/>
  <c r="I36" i="36"/>
  <c r="J36" i="36"/>
  <c r="I37" i="36"/>
  <c r="J37" i="36"/>
  <c r="I38" i="36"/>
  <c r="J38" i="36"/>
  <c r="I39" i="36"/>
  <c r="J39" i="36"/>
  <c r="I40" i="36"/>
  <c r="J40" i="36"/>
  <c r="I41" i="36"/>
  <c r="J41" i="36"/>
  <c r="I42" i="36"/>
  <c r="J42" i="36"/>
  <c r="I43" i="36"/>
  <c r="J43" i="36"/>
  <c r="I44" i="36"/>
  <c r="J44" i="36"/>
  <c r="I49" i="36"/>
  <c r="J49" i="36"/>
  <c r="I50" i="36"/>
  <c r="J50" i="36"/>
  <c r="I51" i="36"/>
  <c r="J51" i="36"/>
  <c r="I52" i="36"/>
  <c r="J52" i="36"/>
  <c r="I53" i="36"/>
  <c r="J53" i="36"/>
  <c r="I54" i="36"/>
  <c r="J54" i="36"/>
  <c r="I55" i="36"/>
  <c r="J55" i="36"/>
  <c r="I56" i="36"/>
  <c r="J56" i="36"/>
  <c r="I57" i="36"/>
  <c r="J57" i="36"/>
  <c r="I58" i="36"/>
  <c r="J58" i="36"/>
  <c r="I59" i="36"/>
  <c r="J59" i="36"/>
  <c r="I60" i="36"/>
  <c r="J60" i="36"/>
  <c r="I61" i="36"/>
  <c r="J61" i="36"/>
  <c r="I62" i="36"/>
  <c r="J62" i="36"/>
  <c r="I63" i="36"/>
  <c r="J63" i="36"/>
  <c r="I64" i="36"/>
  <c r="J64" i="36"/>
  <c r="I65" i="36"/>
  <c r="J65" i="36"/>
  <c r="I66" i="36"/>
  <c r="J66" i="36"/>
  <c r="I67" i="36"/>
  <c r="J67" i="36"/>
  <c r="I68" i="36"/>
  <c r="J68" i="36"/>
  <c r="I69" i="36"/>
  <c r="J69" i="36"/>
  <c r="I70" i="36"/>
  <c r="J70" i="36"/>
  <c r="I71" i="36"/>
  <c r="J71" i="36"/>
  <c r="I72" i="36"/>
  <c r="J72" i="36"/>
  <c r="I73" i="36"/>
  <c r="J73" i="36"/>
  <c r="I74" i="36"/>
  <c r="J74" i="36"/>
  <c r="I75" i="36"/>
  <c r="J75" i="36"/>
  <c r="I76" i="36"/>
  <c r="J76" i="36"/>
  <c r="I77" i="36"/>
  <c r="J77" i="36"/>
  <c r="I78" i="36"/>
  <c r="J78" i="36"/>
  <c r="I79" i="36"/>
  <c r="J79" i="36"/>
  <c r="I80" i="36"/>
  <c r="J80" i="36"/>
  <c r="I81" i="36"/>
  <c r="J81" i="36"/>
  <c r="I82" i="36"/>
  <c r="J82" i="36"/>
  <c r="I83" i="36"/>
  <c r="J83" i="36"/>
  <c r="I84" i="36"/>
  <c r="J84" i="36"/>
  <c r="I85" i="36"/>
  <c r="J85" i="36"/>
  <c r="I86" i="36"/>
  <c r="J86" i="36"/>
  <c r="I87" i="36"/>
  <c r="J87" i="36"/>
  <c r="I88" i="36"/>
  <c r="J88" i="36"/>
  <c r="I89" i="36"/>
  <c r="J89" i="36"/>
  <c r="I90" i="36"/>
  <c r="J90" i="36"/>
  <c r="I91" i="36"/>
  <c r="J91" i="36"/>
  <c r="I92" i="36"/>
  <c r="J92" i="36"/>
  <c r="I93" i="36"/>
  <c r="J93" i="36"/>
  <c r="I94" i="36"/>
  <c r="J94" i="36"/>
  <c r="I95" i="36"/>
  <c r="J95" i="36"/>
  <c r="I96" i="36"/>
  <c r="J96" i="36"/>
  <c r="I97" i="36"/>
  <c r="J97" i="36"/>
  <c r="I98" i="36"/>
  <c r="J98" i="36"/>
  <c r="I99" i="36"/>
  <c r="J99" i="36"/>
  <c r="I100" i="36"/>
  <c r="J100" i="36"/>
  <c r="I101" i="36"/>
  <c r="J101" i="36"/>
  <c r="I102" i="36"/>
  <c r="J102" i="36"/>
  <c r="I103" i="36"/>
  <c r="J103" i="36"/>
  <c r="I104" i="36"/>
  <c r="J104" i="36"/>
  <c r="I105" i="36"/>
  <c r="J105" i="36"/>
  <c r="I106" i="36"/>
  <c r="J106" i="36"/>
  <c r="I107" i="36"/>
  <c r="J107" i="36"/>
  <c r="I108" i="36"/>
  <c r="J108" i="36"/>
  <c r="I109" i="36"/>
  <c r="J109" i="36"/>
  <c r="I110" i="36"/>
  <c r="J110" i="36"/>
  <c r="I111" i="36"/>
  <c r="J111" i="36"/>
  <c r="I112" i="36"/>
  <c r="J112" i="36"/>
  <c r="I113" i="36"/>
  <c r="J113" i="36"/>
  <c r="I114" i="36"/>
  <c r="J114" i="36"/>
  <c r="I123" i="36"/>
  <c r="J123" i="36"/>
  <c r="I124" i="36"/>
  <c r="J124" i="36"/>
  <c r="I125" i="36"/>
  <c r="J125" i="36"/>
  <c r="I126" i="36"/>
  <c r="J126" i="36"/>
  <c r="I127" i="36"/>
  <c r="J127" i="36"/>
  <c r="I128" i="36"/>
  <c r="J128" i="36"/>
  <c r="I129" i="36"/>
  <c r="J129" i="36"/>
  <c r="I130" i="36"/>
  <c r="J130" i="36"/>
  <c r="I131" i="36"/>
  <c r="J131" i="36"/>
  <c r="I132" i="36"/>
  <c r="J132" i="36"/>
  <c r="I141" i="36"/>
  <c r="J141" i="36"/>
  <c r="I142" i="36"/>
  <c r="J142" i="36"/>
  <c r="I143" i="36"/>
  <c r="J143" i="36"/>
  <c r="I144" i="36"/>
  <c r="J144" i="36"/>
  <c r="I145" i="36"/>
  <c r="J145" i="36"/>
  <c r="I146" i="36"/>
  <c r="J146" i="36"/>
  <c r="I147" i="36"/>
  <c r="J147" i="36"/>
  <c r="I148" i="36"/>
  <c r="J148" i="36"/>
  <c r="I149" i="36"/>
  <c r="J149" i="36"/>
  <c r="I150" i="36"/>
  <c r="J150" i="36"/>
  <c r="I151" i="36"/>
  <c r="J151" i="36"/>
  <c r="I152" i="36"/>
  <c r="J152" i="36"/>
  <c r="I153" i="36"/>
  <c r="J153" i="36"/>
  <c r="I154" i="36"/>
  <c r="J154" i="36"/>
  <c r="I155" i="36"/>
  <c r="J155" i="36"/>
  <c r="I156" i="36"/>
  <c r="J156" i="36"/>
  <c r="I157" i="36"/>
  <c r="J157" i="36"/>
  <c r="I158" i="36"/>
  <c r="J158" i="36"/>
  <c r="I159" i="36"/>
  <c r="J159" i="36"/>
  <c r="I160" i="36"/>
  <c r="J160" i="36"/>
  <c r="I163" i="36"/>
  <c r="J163" i="36"/>
  <c r="I164" i="36"/>
  <c r="J164" i="36"/>
  <c r="I165" i="36"/>
  <c r="J165" i="36"/>
  <c r="I167" i="36"/>
  <c r="J167" i="36"/>
  <c r="I168" i="36"/>
  <c r="J168" i="36"/>
  <c r="I169" i="36"/>
  <c r="J169" i="36"/>
  <c r="I172" i="36"/>
  <c r="J172" i="36"/>
  <c r="I173" i="36"/>
  <c r="J173" i="36"/>
  <c r="E20" i="36"/>
  <c r="G20" i="36"/>
  <c r="E22" i="36"/>
  <c r="G22" i="36"/>
  <c r="E23" i="36"/>
  <c r="G23" i="36"/>
  <c r="E24" i="36"/>
  <c r="G24" i="36"/>
  <c r="E25" i="36"/>
  <c r="G25" i="36"/>
  <c r="E26" i="36"/>
  <c r="G26" i="36"/>
  <c r="E27" i="36"/>
  <c r="G27" i="36"/>
  <c r="E28" i="36"/>
  <c r="G28" i="36"/>
  <c r="E29" i="36"/>
  <c r="G29" i="36"/>
  <c r="E30" i="36"/>
  <c r="G30" i="36"/>
  <c r="E31" i="36"/>
  <c r="G31" i="36"/>
  <c r="E32" i="36"/>
  <c r="G32" i="36"/>
  <c r="E33" i="36"/>
  <c r="G33" i="36"/>
  <c r="E34" i="36"/>
  <c r="G34" i="36"/>
  <c r="E35" i="36"/>
  <c r="G35" i="36"/>
  <c r="E36" i="36"/>
  <c r="G36" i="36"/>
  <c r="E37" i="36"/>
  <c r="G37" i="36"/>
  <c r="E38" i="36"/>
  <c r="G38" i="36"/>
  <c r="E39" i="36"/>
  <c r="G39" i="36"/>
  <c r="E40" i="36"/>
  <c r="G40" i="36"/>
  <c r="E41" i="36"/>
  <c r="G41" i="36"/>
  <c r="E42" i="36"/>
  <c r="G42" i="36"/>
  <c r="E43" i="36"/>
  <c r="G43" i="36"/>
  <c r="E44" i="36"/>
  <c r="G44" i="36"/>
  <c r="E49" i="36"/>
  <c r="G49" i="36"/>
  <c r="E50" i="36"/>
  <c r="G50" i="36"/>
  <c r="E51" i="36"/>
  <c r="G51" i="36"/>
  <c r="E52" i="36"/>
  <c r="G52" i="36"/>
  <c r="E53" i="36"/>
  <c r="G53" i="36"/>
  <c r="E54" i="36"/>
  <c r="G54" i="36"/>
  <c r="E55" i="36"/>
  <c r="G55" i="36"/>
  <c r="E56" i="36"/>
  <c r="G56" i="36"/>
  <c r="E57" i="36"/>
  <c r="G57" i="36"/>
  <c r="E58" i="36"/>
  <c r="G58" i="36"/>
  <c r="E59" i="36"/>
  <c r="G59" i="36"/>
  <c r="E60" i="36"/>
  <c r="G60" i="36"/>
  <c r="E61" i="36"/>
  <c r="G61" i="36"/>
  <c r="E62" i="36"/>
  <c r="G62" i="36"/>
  <c r="E63" i="36"/>
  <c r="G63" i="36"/>
  <c r="E64" i="36"/>
  <c r="G64" i="36"/>
  <c r="E65" i="36"/>
  <c r="G65" i="36"/>
  <c r="E66" i="36"/>
  <c r="G66" i="36"/>
  <c r="E67" i="36"/>
  <c r="G67" i="36"/>
  <c r="E68" i="36"/>
  <c r="G68" i="36"/>
  <c r="E69" i="36"/>
  <c r="G69" i="36"/>
  <c r="E70" i="36"/>
  <c r="G70" i="36"/>
  <c r="E71" i="36"/>
  <c r="G71" i="36"/>
  <c r="E72" i="36"/>
  <c r="G72" i="36"/>
  <c r="E73" i="36"/>
  <c r="G73" i="36"/>
  <c r="E74" i="36"/>
  <c r="G74" i="36"/>
  <c r="E75" i="36"/>
  <c r="G75" i="36"/>
  <c r="E76" i="36"/>
  <c r="G76" i="36"/>
  <c r="E77" i="36"/>
  <c r="G77" i="36"/>
  <c r="E78" i="36"/>
  <c r="G78" i="36"/>
  <c r="E79" i="36"/>
  <c r="G79" i="36"/>
  <c r="E80" i="36"/>
  <c r="G80" i="36"/>
  <c r="E81" i="36"/>
  <c r="G81" i="36"/>
  <c r="E82" i="36"/>
  <c r="G82" i="36"/>
  <c r="E83" i="36"/>
  <c r="G83" i="36"/>
  <c r="E84" i="36"/>
  <c r="G84" i="36"/>
  <c r="E85" i="36"/>
  <c r="G85" i="36"/>
  <c r="E86" i="36"/>
  <c r="G86" i="36"/>
  <c r="E87" i="36"/>
  <c r="G87" i="36"/>
  <c r="E88" i="36"/>
  <c r="G88" i="36"/>
  <c r="E89" i="36"/>
  <c r="G89" i="36"/>
  <c r="E90" i="36"/>
  <c r="G90" i="36"/>
  <c r="E91" i="36"/>
  <c r="G91" i="36"/>
  <c r="E92" i="36"/>
  <c r="G92" i="36"/>
  <c r="E93" i="36"/>
  <c r="G93" i="36"/>
  <c r="E94" i="36"/>
  <c r="G94" i="36"/>
  <c r="E95" i="36"/>
  <c r="G95" i="36"/>
  <c r="E96" i="36"/>
  <c r="G96" i="36"/>
  <c r="E97" i="36"/>
  <c r="G97" i="36"/>
  <c r="E98" i="36"/>
  <c r="G98" i="36"/>
  <c r="E99" i="36"/>
  <c r="G99" i="36"/>
  <c r="E100" i="36"/>
  <c r="G100" i="36"/>
  <c r="E101" i="36"/>
  <c r="G101" i="36"/>
  <c r="E102" i="36"/>
  <c r="G102" i="36"/>
  <c r="E103" i="36"/>
  <c r="G103" i="36"/>
  <c r="E104" i="36"/>
  <c r="G104" i="36"/>
  <c r="E105" i="36"/>
  <c r="G105" i="36"/>
  <c r="E106" i="36"/>
  <c r="G106" i="36"/>
  <c r="E107" i="36"/>
  <c r="G107" i="36"/>
  <c r="E108" i="36"/>
  <c r="G108" i="36"/>
  <c r="E109" i="36"/>
  <c r="G109" i="36"/>
  <c r="E110" i="36"/>
  <c r="G110" i="36"/>
  <c r="E111" i="36"/>
  <c r="G111" i="36"/>
  <c r="E112" i="36"/>
  <c r="G112" i="36"/>
  <c r="E113" i="36"/>
  <c r="G113" i="36"/>
  <c r="E114" i="36"/>
  <c r="G114" i="36"/>
  <c r="G116" i="36"/>
  <c r="E123" i="36"/>
  <c r="G123" i="36"/>
  <c r="E124" i="36"/>
  <c r="G124" i="36"/>
  <c r="E125" i="36"/>
  <c r="G125" i="36"/>
  <c r="E126" i="36"/>
  <c r="G126" i="36"/>
  <c r="E127" i="36"/>
  <c r="G127" i="36"/>
  <c r="E128" i="36"/>
  <c r="G128" i="36"/>
  <c r="E129" i="36"/>
  <c r="G129" i="36"/>
  <c r="E130" i="36"/>
  <c r="G130" i="36"/>
  <c r="E131" i="36"/>
  <c r="G131" i="36"/>
  <c r="E132" i="36"/>
  <c r="G132" i="36"/>
  <c r="E141" i="36"/>
  <c r="G141" i="36"/>
  <c r="E142" i="36"/>
  <c r="G142" i="36"/>
  <c r="E143" i="36"/>
  <c r="G143" i="36"/>
  <c r="E144" i="36"/>
  <c r="G144" i="36"/>
  <c r="E145" i="36"/>
  <c r="G145" i="36"/>
  <c r="E146" i="36"/>
  <c r="G146" i="36"/>
  <c r="E147" i="36"/>
  <c r="G147" i="36"/>
  <c r="E148" i="36"/>
  <c r="G148" i="36"/>
  <c r="E149" i="36"/>
  <c r="G149" i="36"/>
  <c r="E150" i="36"/>
  <c r="G150" i="36"/>
  <c r="E151" i="36"/>
  <c r="G151" i="36"/>
  <c r="E152" i="36"/>
  <c r="G152" i="36"/>
  <c r="E153" i="36"/>
  <c r="G153" i="36"/>
  <c r="E154" i="36"/>
  <c r="G154" i="36"/>
  <c r="E155" i="36"/>
  <c r="G155" i="36"/>
  <c r="E156" i="36"/>
  <c r="G156" i="36"/>
  <c r="E157" i="36"/>
  <c r="G157" i="36"/>
  <c r="E158" i="36"/>
  <c r="G158" i="36"/>
  <c r="E159" i="36"/>
  <c r="G159" i="36"/>
  <c r="E160" i="36"/>
  <c r="G160" i="36"/>
  <c r="E163" i="36"/>
  <c r="G163" i="36"/>
  <c r="E164" i="36"/>
  <c r="G164" i="36"/>
  <c r="E165" i="36"/>
  <c r="G165" i="36"/>
  <c r="E167" i="36"/>
  <c r="G167" i="36"/>
  <c r="E168" i="36"/>
  <c r="G168" i="36"/>
  <c r="E169" i="36"/>
  <c r="G169" i="36"/>
  <c r="E172" i="36"/>
  <c r="G172" i="36"/>
  <c r="E173" i="36"/>
  <c r="G173" i="36"/>
  <c r="A20" i="36"/>
  <c r="B20" i="36"/>
  <c r="A21" i="36"/>
  <c r="B21" i="36"/>
  <c r="A22" i="36"/>
  <c r="B22" i="36"/>
  <c r="A23" i="36"/>
  <c r="B23" i="36"/>
  <c r="A24" i="36"/>
  <c r="B24" i="36"/>
  <c r="A25" i="36"/>
  <c r="B25" i="36"/>
  <c r="A26" i="36"/>
  <c r="B26" i="36"/>
  <c r="A27" i="36"/>
  <c r="B27" i="36"/>
  <c r="A28" i="36"/>
  <c r="B28" i="36"/>
  <c r="A29" i="36"/>
  <c r="B29" i="36"/>
  <c r="A30" i="36"/>
  <c r="B30" i="36"/>
  <c r="A31" i="36"/>
  <c r="B31" i="36"/>
  <c r="A32" i="36"/>
  <c r="B32" i="36"/>
  <c r="A33" i="36"/>
  <c r="B33" i="36"/>
  <c r="A34" i="36"/>
  <c r="B34" i="36"/>
  <c r="A35" i="36"/>
  <c r="B35" i="36"/>
  <c r="A36" i="36"/>
  <c r="B36" i="36"/>
  <c r="A37" i="36"/>
  <c r="B37" i="36"/>
  <c r="A38" i="36"/>
  <c r="B38" i="36"/>
  <c r="A39" i="36"/>
  <c r="B39" i="36"/>
  <c r="A40" i="36"/>
  <c r="B40" i="36"/>
  <c r="A41" i="36"/>
  <c r="B41" i="36"/>
  <c r="A42" i="36"/>
  <c r="B42" i="36"/>
  <c r="A43" i="36"/>
  <c r="B43" i="36"/>
  <c r="A44" i="36"/>
  <c r="B44" i="36"/>
  <c r="A48" i="36"/>
  <c r="B48" i="36"/>
  <c r="A49" i="36"/>
  <c r="B49" i="36"/>
  <c r="A50" i="36"/>
  <c r="B50" i="36"/>
  <c r="A51" i="36"/>
  <c r="B51" i="36"/>
  <c r="A52" i="36"/>
  <c r="B52" i="36"/>
  <c r="A53" i="36"/>
  <c r="B53" i="36"/>
  <c r="A54" i="36"/>
  <c r="B54" i="36"/>
  <c r="A55" i="36"/>
  <c r="B55" i="36"/>
  <c r="A56" i="36"/>
  <c r="B56" i="36"/>
  <c r="A57" i="36"/>
  <c r="B57" i="36"/>
  <c r="A58" i="36"/>
  <c r="B58" i="36"/>
  <c r="A59" i="36"/>
  <c r="B59" i="36"/>
  <c r="A60" i="36"/>
  <c r="B60" i="36"/>
  <c r="A61" i="36"/>
  <c r="B61" i="36"/>
  <c r="A62" i="36"/>
  <c r="B62" i="36"/>
  <c r="A63" i="36"/>
  <c r="B63" i="36"/>
  <c r="A64" i="36"/>
  <c r="B64" i="36"/>
  <c r="A65" i="36"/>
  <c r="B65" i="36"/>
  <c r="A66" i="36"/>
  <c r="B66" i="36"/>
  <c r="A67" i="36"/>
  <c r="B67" i="36"/>
  <c r="A68" i="36"/>
  <c r="B68" i="36"/>
  <c r="A69" i="36"/>
  <c r="B69" i="36"/>
  <c r="A70" i="36"/>
  <c r="B70" i="36"/>
  <c r="A71" i="36"/>
  <c r="B71" i="36"/>
  <c r="A72" i="36"/>
  <c r="B72" i="36"/>
  <c r="A73" i="36"/>
  <c r="B73" i="36"/>
  <c r="A74" i="36"/>
  <c r="B74" i="36"/>
  <c r="A75" i="36"/>
  <c r="B75" i="36"/>
  <c r="A76" i="36"/>
  <c r="B76" i="36"/>
  <c r="A77" i="36"/>
  <c r="B77" i="36"/>
  <c r="A78" i="36"/>
  <c r="B78" i="36"/>
  <c r="A79" i="36"/>
  <c r="B79" i="36"/>
  <c r="A80" i="36"/>
  <c r="B80" i="36"/>
  <c r="A81" i="36"/>
  <c r="B81" i="36"/>
  <c r="A82" i="36"/>
  <c r="B82" i="36"/>
  <c r="A83" i="36"/>
  <c r="B83" i="36"/>
  <c r="A84" i="36"/>
  <c r="B84" i="36"/>
  <c r="A85" i="36"/>
  <c r="B85" i="36"/>
  <c r="A86" i="36"/>
  <c r="B86" i="36"/>
  <c r="A87" i="36"/>
  <c r="B87" i="36"/>
  <c r="A88" i="36"/>
  <c r="B88" i="36"/>
  <c r="A89" i="36"/>
  <c r="B89" i="36"/>
  <c r="A90" i="36"/>
  <c r="B90" i="36"/>
  <c r="A91" i="36"/>
  <c r="B91" i="36"/>
  <c r="A92" i="36"/>
  <c r="B92" i="36"/>
  <c r="A93" i="36"/>
  <c r="B93" i="36"/>
  <c r="A94" i="36"/>
  <c r="B94" i="36"/>
  <c r="A95" i="36"/>
  <c r="B95" i="36"/>
  <c r="A96" i="36"/>
  <c r="B96" i="36"/>
  <c r="A97" i="36"/>
  <c r="B97" i="36"/>
  <c r="A98" i="36"/>
  <c r="B98" i="36"/>
  <c r="A99" i="36"/>
  <c r="B99" i="36"/>
  <c r="A100" i="36"/>
  <c r="B100" i="36"/>
  <c r="A101" i="36"/>
  <c r="B101" i="36"/>
  <c r="A102" i="36"/>
  <c r="B102" i="36"/>
  <c r="A103" i="36"/>
  <c r="B103" i="36"/>
  <c r="A104" i="36"/>
  <c r="B104" i="36"/>
  <c r="A105" i="36"/>
  <c r="B105" i="36"/>
  <c r="A106" i="36"/>
  <c r="B106" i="36"/>
  <c r="A107" i="36"/>
  <c r="B107" i="36"/>
  <c r="A108" i="36"/>
  <c r="B108" i="36"/>
  <c r="A109" i="36"/>
  <c r="B109" i="36"/>
  <c r="A110" i="36"/>
  <c r="B110" i="36"/>
  <c r="A111" i="36"/>
  <c r="B111" i="36"/>
  <c r="A112" i="36"/>
  <c r="B112" i="36"/>
  <c r="A113" i="36"/>
  <c r="B113" i="36"/>
  <c r="A114" i="36"/>
  <c r="B114" i="36"/>
  <c r="A122" i="36"/>
  <c r="B122" i="36"/>
  <c r="A123" i="36"/>
  <c r="B123" i="36"/>
  <c r="A124" i="36"/>
  <c r="B124" i="36"/>
  <c r="A125" i="36"/>
  <c r="B125" i="36"/>
  <c r="A126" i="36"/>
  <c r="B126" i="36"/>
  <c r="A127" i="36"/>
  <c r="B127" i="36"/>
  <c r="A128" i="36"/>
  <c r="B128" i="36"/>
  <c r="A129" i="36"/>
  <c r="B129" i="36"/>
  <c r="A130" i="36"/>
  <c r="B130" i="36"/>
  <c r="A131" i="36"/>
  <c r="B131" i="36"/>
  <c r="A132" i="36"/>
  <c r="B132" i="36"/>
  <c r="A140" i="36"/>
  <c r="B140" i="36"/>
  <c r="A141" i="36"/>
  <c r="B141" i="36"/>
  <c r="A142" i="36"/>
  <c r="B142" i="36"/>
  <c r="A143" i="36"/>
  <c r="B143" i="36"/>
  <c r="A144" i="36"/>
  <c r="B144" i="36"/>
  <c r="A145" i="36"/>
  <c r="B145" i="36"/>
  <c r="A146" i="36"/>
  <c r="B146" i="36"/>
  <c r="A147" i="36"/>
  <c r="B147" i="36"/>
  <c r="A148" i="36"/>
  <c r="B148" i="36"/>
  <c r="A149" i="36"/>
  <c r="B149" i="36"/>
  <c r="A150" i="36"/>
  <c r="B150" i="36"/>
  <c r="A151" i="36"/>
  <c r="B151" i="36"/>
  <c r="A152" i="36"/>
  <c r="B152" i="36"/>
  <c r="A153" i="36"/>
  <c r="B153" i="36"/>
  <c r="A154" i="36"/>
  <c r="B154" i="36"/>
  <c r="A155" i="36"/>
  <c r="B155" i="36"/>
  <c r="A156" i="36"/>
  <c r="B156" i="36"/>
  <c r="A157" i="36"/>
  <c r="B157" i="36"/>
  <c r="A158" i="36"/>
  <c r="B158" i="36"/>
  <c r="A159" i="36"/>
  <c r="B159" i="36"/>
  <c r="A160" i="36"/>
  <c r="B160" i="36"/>
  <c r="A162" i="36"/>
  <c r="B162" i="36"/>
  <c r="A163" i="36"/>
  <c r="B163" i="36"/>
  <c r="A164" i="36"/>
  <c r="B164" i="36"/>
  <c r="A165" i="36"/>
  <c r="B165" i="36"/>
  <c r="A166" i="36"/>
  <c r="B166" i="36"/>
  <c r="A167" i="36"/>
  <c r="B167" i="36"/>
  <c r="A168" i="36"/>
  <c r="B168" i="36"/>
  <c r="A169" i="36"/>
  <c r="B169" i="36"/>
  <c r="A171" i="36"/>
  <c r="B171" i="36"/>
  <c r="A172" i="36"/>
  <c r="B172" i="36"/>
  <c r="A173" i="36"/>
  <c r="B173" i="36"/>
  <c r="A19" i="36"/>
  <c r="B19" i="36"/>
  <c r="S176" i="46"/>
  <c r="G175" i="36" l="1"/>
  <c r="S28" i="55" l="1"/>
  <c r="V242" i="55"/>
  <c r="U242" i="55"/>
  <c r="S242" i="55"/>
  <c r="V244" i="55"/>
  <c r="U244" i="55"/>
  <c r="T244" i="55"/>
  <c r="S244" i="55"/>
  <c r="T246" i="55"/>
  <c r="U246" i="55"/>
  <c r="S246" i="55"/>
  <c r="O307" i="36" l="1"/>
  <c r="P307" i="36" s="1"/>
  <c r="A166" i="46" l="1"/>
  <c r="A167" i="46"/>
  <c r="E30" i="55" l="1"/>
  <c r="B185" i="46"/>
  <c r="Q176" i="46"/>
  <c r="X124" i="46"/>
  <c r="Z124" i="46"/>
  <c r="AB124" i="46"/>
  <c r="X125" i="46"/>
  <c r="Z125" i="46"/>
  <c r="AB125" i="46"/>
  <c r="X126" i="46"/>
  <c r="Z126" i="46"/>
  <c r="AB126" i="46"/>
  <c r="X127" i="46"/>
  <c r="Z127" i="46"/>
  <c r="AB127" i="46"/>
  <c r="X128" i="46"/>
  <c r="Z128" i="46"/>
  <c r="AB128" i="46"/>
  <c r="X129" i="46"/>
  <c r="Z129" i="46"/>
  <c r="AB129" i="46"/>
  <c r="X130" i="46"/>
  <c r="Z130" i="46"/>
  <c r="AB130" i="46"/>
  <c r="X131" i="46"/>
  <c r="Z131" i="46"/>
  <c r="AB131" i="46"/>
  <c r="X132" i="46"/>
  <c r="Z132" i="46"/>
  <c r="AB132" i="46"/>
  <c r="X133" i="46"/>
  <c r="Z133" i="46"/>
  <c r="AB133" i="46"/>
  <c r="X141" i="46"/>
  <c r="Z141" i="46"/>
  <c r="AB141" i="46"/>
  <c r="X142" i="46"/>
  <c r="Z142" i="46"/>
  <c r="AB142" i="46"/>
  <c r="X143" i="46"/>
  <c r="Z143" i="46"/>
  <c r="AB143" i="46"/>
  <c r="X144" i="46"/>
  <c r="Z144" i="46"/>
  <c r="AB144" i="46"/>
  <c r="X145" i="46"/>
  <c r="Z145" i="46"/>
  <c r="AB145" i="46"/>
  <c r="X146" i="46"/>
  <c r="Z146" i="46"/>
  <c r="AB146" i="46"/>
  <c r="X147" i="46"/>
  <c r="Z147" i="46"/>
  <c r="AB147" i="46"/>
  <c r="X148" i="46"/>
  <c r="Z148" i="46"/>
  <c r="AB148" i="46"/>
  <c r="X149" i="46"/>
  <c r="Z149" i="46"/>
  <c r="AB149" i="46"/>
  <c r="X150" i="46"/>
  <c r="Z150" i="46"/>
  <c r="AB150" i="46"/>
  <c r="X151" i="46"/>
  <c r="Z151" i="46"/>
  <c r="AB151" i="46"/>
  <c r="X152" i="46"/>
  <c r="Z152" i="46"/>
  <c r="AB152" i="46"/>
  <c r="X153" i="46"/>
  <c r="Z153" i="46"/>
  <c r="AB153" i="46"/>
  <c r="X154" i="46"/>
  <c r="Z154" i="46"/>
  <c r="AB154" i="46"/>
  <c r="X155" i="46"/>
  <c r="Z155" i="46"/>
  <c r="AB155" i="46"/>
  <c r="X156" i="46"/>
  <c r="Z156" i="46"/>
  <c r="AB156" i="46"/>
  <c r="X157" i="46"/>
  <c r="Z157" i="46"/>
  <c r="AB157" i="46"/>
  <c r="X158" i="46"/>
  <c r="Z158" i="46"/>
  <c r="AB158" i="46"/>
  <c r="X159" i="46"/>
  <c r="Z159" i="46"/>
  <c r="AB159" i="46"/>
  <c r="X160" i="46"/>
  <c r="Z160" i="46"/>
  <c r="AB160" i="46"/>
  <c r="X161" i="46"/>
  <c r="Z161" i="46"/>
  <c r="AB161" i="46"/>
  <c r="X163" i="46"/>
  <c r="Z163" i="46"/>
  <c r="AB163" i="46"/>
  <c r="X164" i="46"/>
  <c r="Z164" i="46"/>
  <c r="AB164" i="46"/>
  <c r="X165" i="46"/>
  <c r="Z165" i="46"/>
  <c r="AB165" i="46"/>
  <c r="X166" i="46"/>
  <c r="Z166" i="46"/>
  <c r="AB166" i="46"/>
  <c r="X167" i="46"/>
  <c r="Z167" i="46"/>
  <c r="AB167" i="46"/>
  <c r="X168" i="46"/>
  <c r="Z168" i="46"/>
  <c r="AB168" i="46"/>
  <c r="X169" i="46"/>
  <c r="Z169" i="46"/>
  <c r="AB169" i="46"/>
  <c r="X170" i="46"/>
  <c r="Z170" i="46"/>
  <c r="AB170" i="46"/>
  <c r="N21" i="46"/>
  <c r="M21" i="46"/>
  <c r="AA21" i="46" s="1"/>
  <c r="L21" i="46"/>
  <c r="K21" i="46"/>
  <c r="Y21" i="46" s="1"/>
  <c r="J21" i="46"/>
  <c r="I21" i="46"/>
  <c r="W21" i="46" s="1"/>
  <c r="U52" i="46"/>
  <c r="U53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U68" i="46"/>
  <c r="U69" i="46"/>
  <c r="U70" i="46"/>
  <c r="U71" i="46"/>
  <c r="U72" i="46"/>
  <c r="U76" i="46"/>
  <c r="U77" i="46"/>
  <c r="U78" i="46"/>
  <c r="U79" i="46"/>
  <c r="U81" i="46"/>
  <c r="U83" i="46"/>
  <c r="U85" i="46"/>
  <c r="U86" i="46"/>
  <c r="U87" i="46"/>
  <c r="U88" i="46"/>
  <c r="U90" i="46"/>
  <c r="U91" i="46"/>
  <c r="U92" i="46"/>
  <c r="U97" i="46"/>
  <c r="U98" i="46"/>
  <c r="U99" i="46"/>
  <c r="U103" i="46"/>
  <c r="U107" i="46"/>
  <c r="U108" i="46"/>
  <c r="U110" i="46"/>
  <c r="U111" i="46"/>
  <c r="U112" i="46"/>
  <c r="U113" i="46"/>
  <c r="U114" i="46"/>
  <c r="U115" i="46"/>
  <c r="U117" i="46"/>
  <c r="U123" i="46"/>
  <c r="V124" i="46"/>
  <c r="V125" i="46"/>
  <c r="V126" i="46"/>
  <c r="V127" i="46"/>
  <c r="V128" i="46"/>
  <c r="V129" i="46"/>
  <c r="V130" i="46"/>
  <c r="V131" i="46"/>
  <c r="V132" i="46"/>
  <c r="V133" i="46"/>
  <c r="V141" i="46"/>
  <c r="V142" i="46"/>
  <c r="V143" i="46"/>
  <c r="V144" i="46"/>
  <c r="V145" i="46"/>
  <c r="V146" i="46"/>
  <c r="V147" i="46"/>
  <c r="V148" i="46"/>
  <c r="V149" i="46"/>
  <c r="V150" i="46"/>
  <c r="V151" i="46"/>
  <c r="V152" i="46"/>
  <c r="V153" i="46"/>
  <c r="V154" i="46"/>
  <c r="V155" i="46"/>
  <c r="V156" i="46"/>
  <c r="V157" i="46"/>
  <c r="V158" i="46"/>
  <c r="V159" i="46"/>
  <c r="V160" i="46"/>
  <c r="V161" i="46"/>
  <c r="V163" i="46"/>
  <c r="V164" i="46"/>
  <c r="V165" i="46"/>
  <c r="V166" i="46"/>
  <c r="V167" i="46"/>
  <c r="V168" i="46"/>
  <c r="V169" i="46"/>
  <c r="V170" i="46"/>
  <c r="H21" i="46"/>
  <c r="G21" i="46"/>
  <c r="T29" i="46"/>
  <c r="T30" i="46"/>
  <c r="T31" i="46"/>
  <c r="T32" i="46"/>
  <c r="T33" i="46"/>
  <c r="T34" i="46"/>
  <c r="T35" i="46"/>
  <c r="T36" i="46"/>
  <c r="T37" i="46"/>
  <c r="T38" i="46"/>
  <c r="T39" i="46"/>
  <c r="T40" i="46"/>
  <c r="T41" i="46"/>
  <c r="T42" i="46"/>
  <c r="T43" i="46"/>
  <c r="T44" i="46"/>
  <c r="T45" i="46"/>
  <c r="T49" i="46"/>
  <c r="T124" i="46"/>
  <c r="T125" i="46"/>
  <c r="T126" i="46"/>
  <c r="T127" i="46"/>
  <c r="T128" i="46"/>
  <c r="T129" i="46"/>
  <c r="T130" i="46"/>
  <c r="T131" i="46"/>
  <c r="T132" i="46"/>
  <c r="T133" i="46"/>
  <c r="T141" i="46"/>
  <c r="T142" i="46"/>
  <c r="T143" i="46"/>
  <c r="T144" i="46"/>
  <c r="T145" i="46"/>
  <c r="T146" i="46"/>
  <c r="T147" i="46"/>
  <c r="T148" i="46"/>
  <c r="T149" i="46"/>
  <c r="T150" i="46"/>
  <c r="T151" i="46"/>
  <c r="T152" i="46"/>
  <c r="T153" i="46"/>
  <c r="T154" i="46"/>
  <c r="T155" i="46"/>
  <c r="T156" i="46"/>
  <c r="T157" i="46"/>
  <c r="T158" i="46"/>
  <c r="T159" i="46"/>
  <c r="T160" i="46"/>
  <c r="T161" i="46"/>
  <c r="T163" i="46"/>
  <c r="T164" i="46"/>
  <c r="T165" i="46"/>
  <c r="T167" i="46"/>
  <c r="T168" i="46"/>
  <c r="T169" i="46"/>
  <c r="T170" i="46"/>
  <c r="F21" i="46"/>
  <c r="E21" i="46"/>
  <c r="D21" i="46"/>
  <c r="C21" i="46"/>
  <c r="A173" i="46"/>
  <c r="A172" i="46"/>
  <c r="A170" i="46"/>
  <c r="A169" i="46"/>
  <c r="A168" i="46"/>
  <c r="A165" i="46"/>
  <c r="A164" i="46"/>
  <c r="A163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33" i="46"/>
  <c r="A132" i="46"/>
  <c r="A131" i="46"/>
  <c r="A130" i="46"/>
  <c r="A129" i="46"/>
  <c r="A128" i="46"/>
  <c r="A127" i="46"/>
  <c r="A126" i="46"/>
  <c r="A125" i="46"/>
  <c r="A124" i="46"/>
  <c r="A123" i="46"/>
  <c r="A115" i="46"/>
  <c r="A114" i="46"/>
  <c r="A113" i="46"/>
  <c r="A112" i="46"/>
  <c r="A111" i="46"/>
  <c r="A110" i="46"/>
  <c r="A109" i="46"/>
  <c r="A108" i="46"/>
  <c r="A107" i="46"/>
  <c r="A106" i="46"/>
  <c r="A105" i="46"/>
  <c r="A104" i="46"/>
  <c r="A103" i="46"/>
  <c r="A102" i="46"/>
  <c r="A101" i="46"/>
  <c r="A100" i="46"/>
  <c r="A99" i="46"/>
  <c r="A98" i="46"/>
  <c r="A97" i="46"/>
  <c r="A96" i="46"/>
  <c r="A95" i="46"/>
  <c r="A94" i="46"/>
  <c r="A93" i="46"/>
  <c r="A92" i="46"/>
  <c r="A91" i="46"/>
  <c r="A90" i="46"/>
  <c r="A89" i="46"/>
  <c r="A88" i="46"/>
  <c r="A87" i="46"/>
  <c r="A86" i="46"/>
  <c r="A85" i="46"/>
  <c r="A84" i="46"/>
  <c r="A83" i="46"/>
  <c r="A82" i="46"/>
  <c r="A81" i="46"/>
  <c r="A80" i="46"/>
  <c r="A79" i="46"/>
  <c r="A78" i="46"/>
  <c r="A77" i="46"/>
  <c r="A76" i="46"/>
  <c r="A75" i="46"/>
  <c r="A74" i="46"/>
  <c r="A73" i="46"/>
  <c r="A72" i="46"/>
  <c r="A71" i="46"/>
  <c r="A70" i="46"/>
  <c r="A69" i="46"/>
  <c r="A68" i="46"/>
  <c r="A67" i="46"/>
  <c r="A66" i="46"/>
  <c r="A65" i="46"/>
  <c r="A64" i="46"/>
  <c r="A63" i="46"/>
  <c r="A62" i="46"/>
  <c r="A61" i="46"/>
  <c r="A60" i="46"/>
  <c r="A59" i="46"/>
  <c r="A58" i="46"/>
  <c r="A57" i="46"/>
  <c r="A56" i="46"/>
  <c r="A55" i="46"/>
  <c r="A54" i="46"/>
  <c r="A53" i="46"/>
  <c r="A52" i="46"/>
  <c r="A51" i="46"/>
  <c r="A50" i="46"/>
  <c r="A49" i="46"/>
  <c r="A45" i="46"/>
  <c r="A44" i="46"/>
  <c r="A43" i="46"/>
  <c r="A42" i="46"/>
  <c r="A41" i="46"/>
  <c r="A40" i="46"/>
  <c r="A39" i="46"/>
  <c r="A38" i="46"/>
  <c r="A37" i="46"/>
  <c r="A36" i="46"/>
  <c r="A35" i="46"/>
  <c r="A34" i="46"/>
  <c r="A33" i="46"/>
  <c r="A32" i="46"/>
  <c r="A31" i="46"/>
  <c r="A30" i="46"/>
  <c r="A29" i="46"/>
  <c r="A28" i="46"/>
  <c r="A27" i="46"/>
  <c r="A26" i="46"/>
  <c r="A25" i="46"/>
  <c r="A24" i="46"/>
  <c r="A23" i="46"/>
  <c r="A22" i="46"/>
  <c r="A21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9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B97" i="46"/>
  <c r="B98" i="46"/>
  <c r="B99" i="46"/>
  <c r="B100" i="46"/>
  <c r="B101" i="46"/>
  <c r="B102" i="46"/>
  <c r="B103" i="46"/>
  <c r="B104" i="46"/>
  <c r="B105" i="46"/>
  <c r="B106" i="46"/>
  <c r="B107" i="46"/>
  <c r="B108" i="46"/>
  <c r="B109" i="46"/>
  <c r="B110" i="46"/>
  <c r="B111" i="46"/>
  <c r="B112" i="46"/>
  <c r="B113" i="46"/>
  <c r="B114" i="46"/>
  <c r="B115" i="46"/>
  <c r="B123" i="46"/>
  <c r="B124" i="46"/>
  <c r="B125" i="46"/>
  <c r="B126" i="46"/>
  <c r="B127" i="46"/>
  <c r="B128" i="46"/>
  <c r="B129" i="46"/>
  <c r="B130" i="46"/>
  <c r="B131" i="46"/>
  <c r="B132" i="46"/>
  <c r="B133" i="46"/>
  <c r="B141" i="46"/>
  <c r="B142" i="46"/>
  <c r="B143" i="46"/>
  <c r="B144" i="46"/>
  <c r="B145" i="46"/>
  <c r="B146" i="46"/>
  <c r="B147" i="46"/>
  <c r="B148" i="46"/>
  <c r="B149" i="46"/>
  <c r="B150" i="46"/>
  <c r="B151" i="46"/>
  <c r="B152" i="46"/>
  <c r="B153" i="46"/>
  <c r="B154" i="46"/>
  <c r="B155" i="46"/>
  <c r="B156" i="46"/>
  <c r="B157" i="46"/>
  <c r="B158" i="46"/>
  <c r="B159" i="46"/>
  <c r="B160" i="46"/>
  <c r="B161" i="46"/>
  <c r="B163" i="46"/>
  <c r="B164" i="46"/>
  <c r="B165" i="46"/>
  <c r="B166" i="46"/>
  <c r="B167" i="46"/>
  <c r="B168" i="46"/>
  <c r="B169" i="46"/>
  <c r="B170" i="46"/>
  <c r="B172" i="46"/>
  <c r="B173" i="46"/>
  <c r="B169" i="45"/>
  <c r="B170" i="45"/>
  <c r="B171" i="45"/>
  <c r="B166" i="45"/>
  <c r="B167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A22" i="45"/>
  <c r="A23" i="45"/>
  <c r="A24" i="45"/>
  <c r="A50" i="45"/>
  <c r="A124" i="45"/>
  <c r="A142" i="45"/>
  <c r="A143" i="45"/>
  <c r="A164" i="45"/>
  <c r="A165" i="45"/>
  <c r="A166" i="45"/>
  <c r="A167" i="45"/>
  <c r="A168" i="45"/>
  <c r="A169" i="45"/>
  <c r="A170" i="45"/>
  <c r="A171" i="45"/>
  <c r="A173" i="45"/>
  <c r="A174" i="45"/>
  <c r="A178" i="45"/>
  <c r="A179" i="45"/>
  <c r="A181" i="45"/>
  <c r="A182" i="45"/>
  <c r="A185" i="45"/>
  <c r="A186" i="45"/>
  <c r="A21" i="45"/>
  <c r="AD37" i="46" l="1"/>
  <c r="AC103" i="46"/>
  <c r="AC92" i="46"/>
  <c r="AC83" i="46"/>
  <c r="AC71" i="46"/>
  <c r="AC67" i="46"/>
  <c r="AC64" i="46"/>
  <c r="AC60" i="46"/>
  <c r="AC56" i="46"/>
  <c r="AD42" i="46"/>
  <c r="AD38" i="46"/>
  <c r="AD34" i="46"/>
  <c r="AC115" i="46"/>
  <c r="AC112" i="46"/>
  <c r="AC107" i="46"/>
  <c r="AC97" i="46"/>
  <c r="AC88" i="46"/>
  <c r="AC85" i="46"/>
  <c r="AC78" i="46"/>
  <c r="AC72" i="46"/>
  <c r="AC68" i="46"/>
  <c r="AC61" i="46"/>
  <c r="AC57" i="46"/>
  <c r="AC52" i="46"/>
  <c r="AD41" i="46"/>
  <c r="AD33" i="46"/>
  <c r="AD44" i="46"/>
  <c r="AD40" i="46"/>
  <c r="AD36" i="46"/>
  <c r="AD32" i="46"/>
  <c r="AC123" i="46"/>
  <c r="AC114" i="46"/>
  <c r="AC110" i="46"/>
  <c r="AC99" i="46"/>
  <c r="AC91" i="46"/>
  <c r="AC86" i="46"/>
  <c r="AC76" i="46"/>
  <c r="AC70" i="46"/>
  <c r="AC66" i="46"/>
  <c r="AC63" i="46"/>
  <c r="AC59" i="46"/>
  <c r="AC55" i="46"/>
  <c r="AC111" i="46"/>
  <c r="AC87" i="46"/>
  <c r="AC77" i="46"/>
  <c r="AD43" i="46"/>
  <c r="AD39" i="46"/>
  <c r="AD35" i="46"/>
  <c r="AC117" i="46"/>
  <c r="AC113" i="46"/>
  <c r="AC108" i="46"/>
  <c r="AC98" i="46"/>
  <c r="AC90" i="46"/>
  <c r="AC81" i="46"/>
  <c r="AC79" i="46"/>
  <c r="AC69" i="46"/>
  <c r="AC65" i="46"/>
  <c r="AC62" i="46"/>
  <c r="AC58" i="46"/>
  <c r="AC53" i="46"/>
  <c r="O30" i="55"/>
  <c r="Q30" i="55" s="1"/>
  <c r="Y176" i="46"/>
  <c r="U176" i="46"/>
  <c r="AA176" i="46"/>
  <c r="W176" i="46"/>
  <c r="P172" i="46"/>
  <c r="P117" i="46"/>
  <c r="P114" i="46"/>
  <c r="P113" i="46"/>
  <c r="P111" i="46"/>
  <c r="P109" i="46"/>
  <c r="P107" i="46"/>
  <c r="P105" i="46"/>
  <c r="P103" i="46"/>
  <c r="P101" i="46"/>
  <c r="P99" i="46"/>
  <c r="P97" i="46"/>
  <c r="P95" i="46"/>
  <c r="P93" i="46"/>
  <c r="P91" i="46"/>
  <c r="P89" i="46"/>
  <c r="P87" i="46"/>
  <c r="P84" i="46"/>
  <c r="P81" i="46"/>
  <c r="P80" i="46"/>
  <c r="P78" i="46"/>
  <c r="P76" i="46"/>
  <c r="P74" i="46"/>
  <c r="P71" i="46"/>
  <c r="P69" i="46"/>
  <c r="P67" i="46"/>
  <c r="P65" i="46"/>
  <c r="P64" i="46"/>
  <c r="P62" i="46"/>
  <c r="P60" i="46"/>
  <c r="P58" i="46"/>
  <c r="P56" i="46"/>
  <c r="P54" i="46"/>
  <c r="P52" i="46"/>
  <c r="P50" i="46"/>
  <c r="P49" i="46"/>
  <c r="P44" i="46"/>
  <c r="P42" i="46"/>
  <c r="P40" i="46"/>
  <c r="P38" i="46"/>
  <c r="P36" i="46"/>
  <c r="P34" i="46"/>
  <c r="P32" i="46"/>
  <c r="O170" i="46"/>
  <c r="O168" i="46"/>
  <c r="O167" i="46"/>
  <c r="O165" i="46"/>
  <c r="O163" i="46"/>
  <c r="O160" i="46"/>
  <c r="O158" i="46"/>
  <c r="O156" i="46"/>
  <c r="O154" i="46"/>
  <c r="O152" i="46"/>
  <c r="O150" i="46"/>
  <c r="O148" i="46"/>
  <c r="O146" i="46"/>
  <c r="O144" i="46"/>
  <c r="O143" i="46"/>
  <c r="O141" i="46"/>
  <c r="O129" i="46"/>
  <c r="O124" i="46"/>
  <c r="O123" i="46"/>
  <c r="O115" i="46"/>
  <c r="O112" i="46"/>
  <c r="O110" i="46"/>
  <c r="O108" i="46"/>
  <c r="O106" i="46"/>
  <c r="O104" i="46"/>
  <c r="O102" i="46"/>
  <c r="O98" i="46"/>
  <c r="O96" i="46"/>
  <c r="O94" i="46"/>
  <c r="O92" i="46"/>
  <c r="O90" i="46"/>
  <c r="O88" i="46"/>
  <c r="O86" i="46"/>
  <c r="O85" i="46"/>
  <c r="O83" i="46"/>
  <c r="O82" i="46"/>
  <c r="O79" i="46"/>
  <c r="O77" i="46"/>
  <c r="O75" i="46"/>
  <c r="O73" i="46"/>
  <c r="O72" i="46"/>
  <c r="O70" i="46"/>
  <c r="O68" i="46"/>
  <c r="O66" i="46"/>
  <c r="O63" i="46"/>
  <c r="O61" i="46"/>
  <c r="O59" i="46"/>
  <c r="O57" i="46"/>
  <c r="O55" i="46"/>
  <c r="O53" i="46"/>
  <c r="O51" i="46"/>
  <c r="O45" i="46"/>
  <c r="O43" i="46"/>
  <c r="O41" i="46"/>
  <c r="O39" i="46"/>
  <c r="O37" i="46"/>
  <c r="O35" i="46"/>
  <c r="O33" i="46"/>
  <c r="P169" i="46"/>
  <c r="R169" i="46"/>
  <c r="AD169" i="46" s="1"/>
  <c r="P166" i="46"/>
  <c r="R166" i="46"/>
  <c r="AD166" i="46" s="1"/>
  <c r="P161" i="46"/>
  <c r="R161" i="46"/>
  <c r="AD161" i="46" s="1"/>
  <c r="P157" i="46"/>
  <c r="R157" i="46"/>
  <c r="AD157" i="46" s="1"/>
  <c r="P153" i="46"/>
  <c r="R153" i="46"/>
  <c r="AD153" i="46" s="1"/>
  <c r="P149" i="46"/>
  <c r="R149" i="46"/>
  <c r="AD149" i="46" s="1"/>
  <c r="P142" i="46"/>
  <c r="R142" i="46"/>
  <c r="AD142" i="46" s="1"/>
  <c r="P132" i="46"/>
  <c r="R132" i="46"/>
  <c r="AD132" i="46" s="1"/>
  <c r="P130" i="46"/>
  <c r="R130" i="46"/>
  <c r="AD130" i="46" s="1"/>
  <c r="P128" i="46"/>
  <c r="R128" i="46"/>
  <c r="AD128" i="46" s="1"/>
  <c r="P126" i="46"/>
  <c r="R126" i="46"/>
  <c r="AD126" i="46" s="1"/>
  <c r="P125" i="46"/>
  <c r="R125" i="46"/>
  <c r="AD125" i="46" s="1"/>
  <c r="P170" i="46"/>
  <c r="R170" i="46"/>
  <c r="AD170" i="46" s="1"/>
  <c r="P168" i="46"/>
  <c r="R168" i="46"/>
  <c r="AD168" i="46" s="1"/>
  <c r="P167" i="46"/>
  <c r="R167" i="46"/>
  <c r="AD167" i="46" s="1"/>
  <c r="P165" i="46"/>
  <c r="R165" i="46"/>
  <c r="AD165" i="46" s="1"/>
  <c r="P163" i="46"/>
  <c r="R163" i="46"/>
  <c r="AD163" i="46" s="1"/>
  <c r="P160" i="46"/>
  <c r="R160" i="46"/>
  <c r="AD160" i="46" s="1"/>
  <c r="P158" i="46"/>
  <c r="R158" i="46"/>
  <c r="AD158" i="46" s="1"/>
  <c r="P156" i="46"/>
  <c r="R156" i="46"/>
  <c r="AD156" i="46" s="1"/>
  <c r="P154" i="46"/>
  <c r="R154" i="46"/>
  <c r="AD154" i="46" s="1"/>
  <c r="P152" i="46"/>
  <c r="R152" i="46"/>
  <c r="AD152" i="46" s="1"/>
  <c r="P150" i="46"/>
  <c r="R150" i="46"/>
  <c r="AD150" i="46" s="1"/>
  <c r="P148" i="46"/>
  <c r="R148" i="46"/>
  <c r="AD148" i="46" s="1"/>
  <c r="P146" i="46"/>
  <c r="R146" i="46"/>
  <c r="AD146" i="46" s="1"/>
  <c r="P144" i="46"/>
  <c r="R144" i="46"/>
  <c r="AD144" i="46" s="1"/>
  <c r="P143" i="46"/>
  <c r="R143" i="46"/>
  <c r="AD143" i="46" s="1"/>
  <c r="P141" i="46"/>
  <c r="R141" i="46"/>
  <c r="AD141" i="46" s="1"/>
  <c r="P129" i="46"/>
  <c r="R129" i="46"/>
  <c r="AD129" i="46" s="1"/>
  <c r="P124" i="46"/>
  <c r="R124" i="46"/>
  <c r="AD124" i="46" s="1"/>
  <c r="P123" i="46"/>
  <c r="P115" i="46"/>
  <c r="P112" i="46"/>
  <c r="P110" i="46"/>
  <c r="P108" i="46"/>
  <c r="P106" i="46"/>
  <c r="P104" i="46"/>
  <c r="P102" i="46"/>
  <c r="P100" i="46"/>
  <c r="P98" i="46"/>
  <c r="P96" i="46"/>
  <c r="P94" i="46"/>
  <c r="P92" i="46"/>
  <c r="P90" i="46"/>
  <c r="P88" i="46"/>
  <c r="P86" i="46"/>
  <c r="P85" i="46"/>
  <c r="P83" i="46"/>
  <c r="P82" i="46"/>
  <c r="P79" i="46"/>
  <c r="P77" i="46"/>
  <c r="P75" i="46"/>
  <c r="P73" i="46"/>
  <c r="P72" i="46"/>
  <c r="P70" i="46"/>
  <c r="P68" i="46"/>
  <c r="P66" i="46"/>
  <c r="P63" i="46"/>
  <c r="P61" i="46"/>
  <c r="P59" i="46"/>
  <c r="P57" i="46"/>
  <c r="P55" i="46"/>
  <c r="P53" i="46"/>
  <c r="P51" i="46"/>
  <c r="P45" i="46"/>
  <c r="P43" i="46"/>
  <c r="P41" i="46"/>
  <c r="P39" i="46"/>
  <c r="P37" i="46"/>
  <c r="P35" i="46"/>
  <c r="P33" i="46"/>
  <c r="O100" i="46"/>
  <c r="P164" i="46"/>
  <c r="R164" i="46"/>
  <c r="AD164" i="46" s="1"/>
  <c r="P159" i="46"/>
  <c r="R159" i="46"/>
  <c r="AD159" i="46" s="1"/>
  <c r="P155" i="46"/>
  <c r="R155" i="46"/>
  <c r="AD155" i="46" s="1"/>
  <c r="P151" i="46"/>
  <c r="R151" i="46"/>
  <c r="AD151" i="46" s="1"/>
  <c r="P147" i="46"/>
  <c r="R147" i="46"/>
  <c r="AD147" i="46" s="1"/>
  <c r="P145" i="46"/>
  <c r="R145" i="46"/>
  <c r="AD145" i="46" s="1"/>
  <c r="P133" i="46"/>
  <c r="R133" i="46"/>
  <c r="AD133" i="46" s="1"/>
  <c r="P131" i="46"/>
  <c r="R131" i="46"/>
  <c r="AD131" i="46" s="1"/>
  <c r="P127" i="46"/>
  <c r="R127" i="46"/>
  <c r="AD127" i="46" s="1"/>
  <c r="O172" i="46"/>
  <c r="O169" i="46"/>
  <c r="O166" i="46"/>
  <c r="O164" i="46"/>
  <c r="O161" i="46"/>
  <c r="O159" i="46"/>
  <c r="O157" i="46"/>
  <c r="O155" i="46"/>
  <c r="O153" i="46"/>
  <c r="O151" i="46"/>
  <c r="O149" i="46"/>
  <c r="O147" i="46"/>
  <c r="O145" i="46"/>
  <c r="O142" i="46"/>
  <c r="O133" i="46"/>
  <c r="O132" i="46"/>
  <c r="O131" i="46"/>
  <c r="O130" i="46"/>
  <c r="O128" i="46"/>
  <c r="O127" i="46"/>
  <c r="O126" i="46"/>
  <c r="O125" i="46"/>
  <c r="O117" i="46"/>
  <c r="O114" i="46"/>
  <c r="O113" i="46"/>
  <c r="O111" i="46"/>
  <c r="O109" i="46"/>
  <c r="O107" i="46"/>
  <c r="O105" i="46"/>
  <c r="O103" i="46"/>
  <c r="O101" i="46"/>
  <c r="O99" i="46"/>
  <c r="O97" i="46"/>
  <c r="O95" i="46"/>
  <c r="O93" i="46"/>
  <c r="O91" i="46"/>
  <c r="O89" i="46"/>
  <c r="O87" i="46"/>
  <c r="O84" i="46"/>
  <c r="O81" i="46"/>
  <c r="O80" i="46"/>
  <c r="O78" i="46"/>
  <c r="O76" i="46"/>
  <c r="O74" i="46"/>
  <c r="O71" i="46"/>
  <c r="O69" i="46"/>
  <c r="O67" i="46"/>
  <c r="O65" i="46"/>
  <c r="O64" i="46"/>
  <c r="O62" i="46"/>
  <c r="O60" i="46"/>
  <c r="O58" i="46"/>
  <c r="O56" i="46"/>
  <c r="O54" i="46"/>
  <c r="O52" i="46"/>
  <c r="O50" i="46"/>
  <c r="O49" i="46"/>
  <c r="O44" i="46"/>
  <c r="O42" i="46"/>
  <c r="O40" i="46"/>
  <c r="O38" i="46"/>
  <c r="O36" i="46"/>
  <c r="O34" i="46"/>
  <c r="O32" i="46"/>
  <c r="J176" i="46"/>
  <c r="C457" i="46"/>
  <c r="L176" i="46"/>
  <c r="G176" i="46"/>
  <c r="I176" i="46"/>
  <c r="K176" i="46"/>
  <c r="M176" i="46"/>
  <c r="H176" i="46"/>
  <c r="N176" i="46"/>
  <c r="D176" i="46"/>
  <c r="F176" i="46"/>
  <c r="C176" i="46"/>
  <c r="E176" i="46"/>
  <c r="AG125" i="45"/>
  <c r="AG126" i="45"/>
  <c r="AG127" i="45"/>
  <c r="AG128" i="45"/>
  <c r="AG129" i="45"/>
  <c r="AG130" i="45"/>
  <c r="AG131" i="45"/>
  <c r="AG132" i="45"/>
  <c r="AG133" i="45"/>
  <c r="AG134" i="45"/>
  <c r="AG143" i="45"/>
  <c r="AG144" i="45"/>
  <c r="AG145" i="45"/>
  <c r="AG146" i="45"/>
  <c r="AG147" i="45"/>
  <c r="AG148" i="45"/>
  <c r="AG149" i="45"/>
  <c r="AG150" i="45"/>
  <c r="AG151" i="45"/>
  <c r="AG152" i="45"/>
  <c r="AG153" i="45"/>
  <c r="AG154" i="45"/>
  <c r="AG155" i="45"/>
  <c r="AG156" i="45"/>
  <c r="AG157" i="45"/>
  <c r="AG158" i="45"/>
  <c r="AG159" i="45"/>
  <c r="AG160" i="45"/>
  <c r="AG161" i="45"/>
  <c r="AG162" i="45"/>
  <c r="AG164" i="45"/>
  <c r="AG165" i="45"/>
  <c r="AG166" i="45"/>
  <c r="AG167" i="45"/>
  <c r="AG169" i="45"/>
  <c r="AG170" i="45"/>
  <c r="AG171" i="45"/>
  <c r="S69" i="36" l="1"/>
  <c r="S62" i="36"/>
  <c r="S57" i="36"/>
  <c r="S49" i="36"/>
  <c r="S61" i="36"/>
  <c r="Q171" i="36"/>
  <c r="Q173" i="45"/>
  <c r="R173" i="45" s="1"/>
  <c r="S171" i="36"/>
  <c r="Q163" i="36"/>
  <c r="Q165" i="45"/>
  <c r="R165" i="45" s="1"/>
  <c r="S163" i="36"/>
  <c r="Q158" i="36"/>
  <c r="Q160" i="45"/>
  <c r="R160" i="45" s="1"/>
  <c r="S158" i="36"/>
  <c r="Q148" i="36"/>
  <c r="Q150" i="45"/>
  <c r="R150" i="45" s="1"/>
  <c r="S148" i="36"/>
  <c r="Q141" i="36"/>
  <c r="Q143" i="45"/>
  <c r="S141" i="36"/>
  <c r="Q131" i="36"/>
  <c r="Q133" i="45"/>
  <c r="S131" i="36"/>
  <c r="Q129" i="36"/>
  <c r="Q131" i="45"/>
  <c r="S129" i="36"/>
  <c r="Q115" i="36"/>
  <c r="Q117" i="45"/>
  <c r="S115" i="36"/>
  <c r="Q112" i="36"/>
  <c r="Q114" i="45"/>
  <c r="S112" i="36"/>
  <c r="Q108" i="36"/>
  <c r="Q110" i="45"/>
  <c r="S108" i="36"/>
  <c r="Q106" i="45"/>
  <c r="Q104" i="36"/>
  <c r="S104" i="36"/>
  <c r="Q100" i="36"/>
  <c r="S100" i="36"/>
  <c r="Q102" i="45"/>
  <c r="Q96" i="36"/>
  <c r="Q98" i="45"/>
  <c r="S96" i="36"/>
  <c r="Q92" i="36"/>
  <c r="S92" i="36"/>
  <c r="Q94" i="45"/>
  <c r="Q88" i="36"/>
  <c r="Q90" i="45"/>
  <c r="S88" i="36"/>
  <c r="Q76" i="36"/>
  <c r="S76" i="36"/>
  <c r="Q78" i="45"/>
  <c r="S72" i="36"/>
  <c r="Q72" i="36"/>
  <c r="Q74" i="45"/>
  <c r="Q69" i="36"/>
  <c r="Q71" i="45"/>
  <c r="Q62" i="36"/>
  <c r="Q64" i="45"/>
  <c r="Q57" i="36"/>
  <c r="Q59" i="45"/>
  <c r="Q53" i="36"/>
  <c r="Q55" i="45"/>
  <c r="S53" i="36"/>
  <c r="Q51" i="45"/>
  <c r="Q49" i="36"/>
  <c r="Q44" i="45"/>
  <c r="S44" i="45" s="1"/>
  <c r="Q42" i="36"/>
  <c r="S42" i="36"/>
  <c r="Q40" i="45"/>
  <c r="S38" i="36"/>
  <c r="Q38" i="36"/>
  <c r="Q30" i="36"/>
  <c r="Q32" i="45"/>
  <c r="S30" i="36"/>
  <c r="Q25" i="36"/>
  <c r="Q27" i="45"/>
  <c r="Q21" i="36"/>
  <c r="Q23" i="45"/>
  <c r="R23" i="45" s="1"/>
  <c r="Q169" i="36"/>
  <c r="Q171" i="45"/>
  <c r="R171" i="45" s="1"/>
  <c r="S169" i="36"/>
  <c r="Q162" i="36"/>
  <c r="Q164" i="45"/>
  <c r="R164" i="45" s="1"/>
  <c r="S162" i="36"/>
  <c r="Q147" i="36"/>
  <c r="Q149" i="45"/>
  <c r="S147" i="36"/>
  <c r="Q130" i="36"/>
  <c r="Q132" i="45"/>
  <c r="S130" i="36"/>
  <c r="Q116" i="45"/>
  <c r="S116" i="45" s="1"/>
  <c r="S114" i="36"/>
  <c r="Q114" i="36"/>
  <c r="Q107" i="36"/>
  <c r="Q109" i="45"/>
  <c r="S107" i="36"/>
  <c r="Q99" i="36"/>
  <c r="Q101" i="45"/>
  <c r="S99" i="36"/>
  <c r="Q91" i="36"/>
  <c r="Q93" i="45"/>
  <c r="S91" i="36"/>
  <c r="Q80" i="36"/>
  <c r="Q82" i="45"/>
  <c r="S80" i="36"/>
  <c r="Q77" i="45"/>
  <c r="S75" i="36"/>
  <c r="Q75" i="36"/>
  <c r="S65" i="36"/>
  <c r="Q65" i="36"/>
  <c r="Q67" i="45"/>
  <c r="Q58" i="45"/>
  <c r="S56" i="36"/>
  <c r="Q56" i="36"/>
  <c r="Q41" i="36"/>
  <c r="Q43" i="45"/>
  <c r="S41" i="36"/>
  <c r="Q29" i="36"/>
  <c r="Q31" i="45"/>
  <c r="S29" i="36"/>
  <c r="Q173" i="36"/>
  <c r="S173" i="36"/>
  <c r="Q175" i="45"/>
  <c r="Q168" i="36"/>
  <c r="Q170" i="45"/>
  <c r="S168" i="36"/>
  <c r="Q165" i="36"/>
  <c r="S165" i="36"/>
  <c r="Q167" i="45"/>
  <c r="Q162" i="45"/>
  <c r="R162" i="45" s="1"/>
  <c r="S160" i="36"/>
  <c r="Q160" i="36"/>
  <c r="Q156" i="36"/>
  <c r="Q158" i="45"/>
  <c r="R158" i="45" s="1"/>
  <c r="S156" i="36"/>
  <c r="Q146" i="36"/>
  <c r="Q148" i="45"/>
  <c r="S146" i="36"/>
  <c r="Q144" i="36"/>
  <c r="Q146" i="45"/>
  <c r="S144" i="36"/>
  <c r="Q132" i="36"/>
  <c r="Q134" i="45"/>
  <c r="S132" i="36"/>
  <c r="Q124" i="36"/>
  <c r="Q126" i="45"/>
  <c r="S124" i="36"/>
  <c r="Q110" i="36"/>
  <c r="Q112" i="45"/>
  <c r="S110" i="36"/>
  <c r="Q106" i="36"/>
  <c r="Q108" i="45"/>
  <c r="S106" i="36"/>
  <c r="Q102" i="36"/>
  <c r="Q104" i="45"/>
  <c r="S102" i="36"/>
  <c r="Q100" i="45"/>
  <c r="Q98" i="36"/>
  <c r="S98" i="36"/>
  <c r="Q94" i="36"/>
  <c r="Q96" i="45"/>
  <c r="S94" i="36"/>
  <c r="Q90" i="36"/>
  <c r="Q92" i="45"/>
  <c r="S90" i="36"/>
  <c r="Q86" i="36"/>
  <c r="Q88" i="45"/>
  <c r="S86" i="36"/>
  <c r="Q83" i="36"/>
  <c r="Q85" i="45"/>
  <c r="S83" i="36"/>
  <c r="Q80" i="45"/>
  <c r="Q78" i="36"/>
  <c r="S78" i="36"/>
  <c r="Q76" i="45"/>
  <c r="Q74" i="36"/>
  <c r="S74" i="36"/>
  <c r="Q73" i="45"/>
  <c r="Q71" i="36"/>
  <c r="S71" i="36"/>
  <c r="Q64" i="36"/>
  <c r="Q66" i="45"/>
  <c r="S64" i="36"/>
  <c r="Q59" i="36"/>
  <c r="Q61" i="45"/>
  <c r="S59" i="36"/>
  <c r="Q55" i="36"/>
  <c r="Q57" i="45"/>
  <c r="S55" i="36"/>
  <c r="Q51" i="36"/>
  <c r="S51" i="36"/>
  <c r="Q53" i="45"/>
  <c r="S44" i="36"/>
  <c r="Q44" i="36"/>
  <c r="Q46" i="45"/>
  <c r="Q40" i="36"/>
  <c r="S40" i="36"/>
  <c r="Q42" i="45"/>
  <c r="S36" i="36"/>
  <c r="Q36" i="36"/>
  <c r="Q38" i="45"/>
  <c r="S28" i="36"/>
  <c r="Q30" i="45"/>
  <c r="Q28" i="36"/>
  <c r="Q23" i="36"/>
  <c r="Q25" i="45"/>
  <c r="Q166" i="36"/>
  <c r="Q168" i="45"/>
  <c r="R168" i="45" s="1"/>
  <c r="S166" i="36"/>
  <c r="Q157" i="36"/>
  <c r="Q159" i="45"/>
  <c r="R159" i="45" s="1"/>
  <c r="S157" i="36"/>
  <c r="S140" i="36"/>
  <c r="Q140" i="36"/>
  <c r="Q127" i="36"/>
  <c r="Q129" i="45"/>
  <c r="S127" i="36"/>
  <c r="S111" i="36"/>
  <c r="Q111" i="36"/>
  <c r="Q113" i="45"/>
  <c r="Q103" i="36"/>
  <c r="S103" i="36"/>
  <c r="Q105" i="45"/>
  <c r="Q95" i="36"/>
  <c r="Q97" i="45"/>
  <c r="S95" i="36"/>
  <c r="Q87" i="36"/>
  <c r="S87" i="36"/>
  <c r="Q89" i="45"/>
  <c r="Q84" i="36"/>
  <c r="S84" i="36"/>
  <c r="Q86" i="45"/>
  <c r="Q79" i="36"/>
  <c r="Q81" i="45"/>
  <c r="S79" i="36"/>
  <c r="Q62" i="45"/>
  <c r="Q60" i="36"/>
  <c r="S60" i="36"/>
  <c r="Q52" i="36"/>
  <c r="Q54" i="45"/>
  <c r="S52" i="36"/>
  <c r="Q37" i="36"/>
  <c r="Q39" i="45"/>
  <c r="S37" i="36"/>
  <c r="Q24" i="36"/>
  <c r="Q26" i="45"/>
  <c r="Q125" i="36"/>
  <c r="Q127" i="45"/>
  <c r="S125" i="36"/>
  <c r="Q174" i="45"/>
  <c r="S172" i="36"/>
  <c r="Q172" i="36"/>
  <c r="Q167" i="36"/>
  <c r="Q169" i="45"/>
  <c r="S167" i="36"/>
  <c r="Q164" i="36"/>
  <c r="Q166" i="45"/>
  <c r="S164" i="36"/>
  <c r="Q159" i="36"/>
  <c r="S159" i="36"/>
  <c r="Q161" i="45"/>
  <c r="R161" i="45" s="1"/>
  <c r="Q157" i="45"/>
  <c r="R157" i="45" s="1"/>
  <c r="S155" i="36"/>
  <c r="Q155" i="36"/>
  <c r="Q145" i="36"/>
  <c r="Q147" i="45"/>
  <c r="S145" i="36"/>
  <c r="Q143" i="36"/>
  <c r="Q145" i="45"/>
  <c r="S143" i="36"/>
  <c r="Q142" i="36"/>
  <c r="Q144" i="45"/>
  <c r="S142" i="36"/>
  <c r="Q126" i="36"/>
  <c r="Q128" i="45"/>
  <c r="S126" i="36"/>
  <c r="Q122" i="36"/>
  <c r="Q124" i="45"/>
  <c r="S122" i="36"/>
  <c r="Q113" i="36"/>
  <c r="Q115" i="45"/>
  <c r="S113" i="36"/>
  <c r="Q109" i="36"/>
  <c r="Q111" i="45"/>
  <c r="S111" i="45" s="1"/>
  <c r="S109" i="36"/>
  <c r="Q105" i="36"/>
  <c r="Q107" i="45"/>
  <c r="S107" i="45" s="1"/>
  <c r="S105" i="36"/>
  <c r="Q101" i="36"/>
  <c r="Q103" i="45"/>
  <c r="S103" i="45" s="1"/>
  <c r="S101" i="36"/>
  <c r="Q99" i="45"/>
  <c r="Q97" i="36"/>
  <c r="S97" i="36"/>
  <c r="Q95" i="45"/>
  <c r="Q93" i="36"/>
  <c r="S93" i="36"/>
  <c r="Q91" i="45"/>
  <c r="Q89" i="36"/>
  <c r="S89" i="36"/>
  <c r="Q87" i="45"/>
  <c r="Q85" i="36"/>
  <c r="S85" i="36"/>
  <c r="S81" i="36"/>
  <c r="Q81" i="36"/>
  <c r="Q83" i="45"/>
  <c r="Q77" i="36"/>
  <c r="Q79" i="45"/>
  <c r="S77" i="36"/>
  <c r="Q73" i="36"/>
  <c r="S73" i="36"/>
  <c r="Q75" i="45"/>
  <c r="Q70" i="36"/>
  <c r="Q72" i="45"/>
  <c r="S70" i="36"/>
  <c r="Q63" i="36"/>
  <c r="Q65" i="45"/>
  <c r="S63" i="36"/>
  <c r="S58" i="36"/>
  <c r="Q58" i="36"/>
  <c r="Q60" i="45"/>
  <c r="S54" i="36"/>
  <c r="Q54" i="36"/>
  <c r="Q56" i="45"/>
  <c r="S50" i="36"/>
  <c r="Q50" i="36"/>
  <c r="Q52" i="45"/>
  <c r="Q43" i="36"/>
  <c r="Q45" i="45"/>
  <c r="S43" i="36"/>
  <c r="Q39" i="36"/>
  <c r="Q41" i="45"/>
  <c r="S39" i="36"/>
  <c r="Q35" i="36"/>
  <c r="Q37" i="45"/>
  <c r="S35" i="36"/>
  <c r="Q27" i="36"/>
  <c r="Q29" i="45"/>
  <c r="S27" i="36"/>
  <c r="Q24" i="45"/>
  <c r="Q22" i="36"/>
  <c r="Q61" i="36"/>
  <c r="Q63" i="45"/>
  <c r="O324" i="36"/>
  <c r="P324" i="36" s="1"/>
  <c r="O432" i="36"/>
  <c r="P432" i="36" s="1"/>
  <c r="O429" i="36"/>
  <c r="P429" i="36" s="1"/>
  <c r="O427" i="36"/>
  <c r="P427" i="36" s="1"/>
  <c r="O425" i="36"/>
  <c r="P425" i="36" s="1"/>
  <c r="O423" i="36"/>
  <c r="P423" i="36" s="1"/>
  <c r="O422" i="36"/>
  <c r="P422" i="36" s="1"/>
  <c r="O420" i="36"/>
  <c r="P420" i="36" s="1"/>
  <c r="O309" i="36"/>
  <c r="P309" i="36" s="1"/>
  <c r="O305" i="36"/>
  <c r="P305" i="36" s="1"/>
  <c r="O303" i="36"/>
  <c r="P303" i="36" s="1"/>
  <c r="O301" i="36"/>
  <c r="P301" i="36" s="1"/>
  <c r="O299" i="36"/>
  <c r="P299" i="36" s="1"/>
  <c r="O297" i="36"/>
  <c r="P297" i="36" s="1"/>
  <c r="O295" i="36"/>
  <c r="P295" i="36" s="1"/>
  <c r="O293" i="36"/>
  <c r="P293" i="36" s="1"/>
  <c r="O291" i="36"/>
  <c r="P291" i="36" s="1"/>
  <c r="O209" i="36"/>
  <c r="P209" i="36" s="1"/>
  <c r="O193" i="36"/>
  <c r="P193" i="36" s="1"/>
  <c r="O197" i="36"/>
  <c r="P197" i="36" s="1"/>
  <c r="O438" i="36"/>
  <c r="P438" i="36" s="1"/>
  <c r="O431" i="36"/>
  <c r="P431" i="36" s="1"/>
  <c r="O428" i="36"/>
  <c r="P428" i="36" s="1"/>
  <c r="O426" i="36"/>
  <c r="P426" i="36" s="1"/>
  <c r="O424" i="36"/>
  <c r="P424" i="36" s="1"/>
  <c r="O421" i="36"/>
  <c r="P421" i="36" s="1"/>
  <c r="O306" i="36"/>
  <c r="P306" i="36" s="1"/>
  <c r="O304" i="36"/>
  <c r="P304" i="36" s="1"/>
  <c r="O302" i="36"/>
  <c r="P302" i="36" s="1"/>
  <c r="O300" i="36"/>
  <c r="P300" i="36" s="1"/>
  <c r="O298" i="36"/>
  <c r="P298" i="36" s="1"/>
  <c r="O296" i="36"/>
  <c r="P296" i="36" s="1"/>
  <c r="O294" i="36"/>
  <c r="P294" i="36" s="1"/>
  <c r="O292" i="36"/>
  <c r="P292" i="36" s="1"/>
  <c r="O290" i="36"/>
  <c r="P290" i="36" s="1"/>
  <c r="O231" i="36"/>
  <c r="P231" i="36" s="1"/>
  <c r="O219" i="36"/>
  <c r="P219" i="36" s="1"/>
  <c r="O210" i="36"/>
  <c r="P210" i="36" s="1"/>
  <c r="O208" i="36"/>
  <c r="P208" i="36" s="1"/>
  <c r="O195" i="36"/>
  <c r="P195" i="36" s="1"/>
  <c r="O192" i="36"/>
  <c r="P192" i="36" s="1"/>
  <c r="O190" i="36"/>
  <c r="P190" i="36" s="1"/>
  <c r="AD22" i="45"/>
  <c r="AD23" i="45"/>
  <c r="AD24" i="45"/>
  <c r="AD25" i="45"/>
  <c r="AD26" i="45"/>
  <c r="AD27" i="45"/>
  <c r="AD28" i="45"/>
  <c r="AD29" i="45"/>
  <c r="AD30" i="45"/>
  <c r="AD31" i="45"/>
  <c r="AD32" i="45"/>
  <c r="AD33" i="45"/>
  <c r="AD34" i="45"/>
  <c r="AD35" i="45"/>
  <c r="AD36" i="45"/>
  <c r="AD37" i="45"/>
  <c r="AD38" i="45"/>
  <c r="AD39" i="45"/>
  <c r="AD40" i="45"/>
  <c r="AD41" i="45"/>
  <c r="AD42" i="45"/>
  <c r="AD43" i="45"/>
  <c r="AD44" i="45"/>
  <c r="AD45" i="45"/>
  <c r="AD46" i="45"/>
  <c r="AD50" i="45"/>
  <c r="AD51" i="45"/>
  <c r="AD52" i="45"/>
  <c r="AD53" i="45"/>
  <c r="AD54" i="45"/>
  <c r="AD55" i="45"/>
  <c r="AD56" i="45"/>
  <c r="AD57" i="45"/>
  <c r="AD58" i="45"/>
  <c r="AD59" i="45"/>
  <c r="AD60" i="45"/>
  <c r="AD61" i="45"/>
  <c r="AD62" i="45"/>
  <c r="AD63" i="45"/>
  <c r="AD64" i="45"/>
  <c r="AD65" i="45"/>
  <c r="AD66" i="45"/>
  <c r="AD67" i="45"/>
  <c r="AD68" i="45"/>
  <c r="AD69" i="45"/>
  <c r="AD70" i="45"/>
  <c r="AD71" i="45"/>
  <c r="AD72" i="45"/>
  <c r="AD73" i="45"/>
  <c r="AD74" i="45"/>
  <c r="AD75" i="45"/>
  <c r="AD76" i="45"/>
  <c r="AD77" i="45"/>
  <c r="AD78" i="45"/>
  <c r="AD79" i="45"/>
  <c r="AD80" i="45"/>
  <c r="AD81" i="45"/>
  <c r="AD82" i="45"/>
  <c r="AD83" i="45"/>
  <c r="AD84" i="45"/>
  <c r="AD85" i="45"/>
  <c r="AD86" i="45"/>
  <c r="AD87" i="45"/>
  <c r="AD88" i="45"/>
  <c r="AD89" i="45"/>
  <c r="AD90" i="45"/>
  <c r="AD91" i="45"/>
  <c r="AD92" i="45"/>
  <c r="AD93" i="45"/>
  <c r="AD94" i="45"/>
  <c r="AD95" i="45"/>
  <c r="AD96" i="45"/>
  <c r="AD97" i="45"/>
  <c r="AD98" i="45"/>
  <c r="AD99" i="45"/>
  <c r="AD100" i="45"/>
  <c r="AD101" i="45"/>
  <c r="AD102" i="45"/>
  <c r="AD103" i="45"/>
  <c r="AD104" i="45"/>
  <c r="AD105" i="45"/>
  <c r="AD106" i="45"/>
  <c r="AD107" i="45"/>
  <c r="AD108" i="45"/>
  <c r="AD109" i="45"/>
  <c r="AD110" i="45"/>
  <c r="AD111" i="45"/>
  <c r="AD112" i="45"/>
  <c r="AD113" i="45"/>
  <c r="AD114" i="45"/>
  <c r="AD115" i="45"/>
  <c r="AD116" i="45"/>
  <c r="AD124" i="45"/>
  <c r="AD125" i="45"/>
  <c r="AD126" i="45"/>
  <c r="AD127" i="45"/>
  <c r="AD128" i="45"/>
  <c r="AD129" i="45"/>
  <c r="AD130" i="45"/>
  <c r="AD131" i="45"/>
  <c r="AD132" i="45"/>
  <c r="AD133" i="45"/>
  <c r="AD134" i="45"/>
  <c r="AD143" i="45"/>
  <c r="AD144" i="45"/>
  <c r="AD145" i="45"/>
  <c r="AD146" i="45"/>
  <c r="AD147" i="45"/>
  <c r="AD148" i="45"/>
  <c r="AD149" i="45"/>
  <c r="AD150" i="45"/>
  <c r="AD151" i="45"/>
  <c r="AD152" i="45"/>
  <c r="AD153" i="45"/>
  <c r="AD154" i="45"/>
  <c r="AD155" i="45"/>
  <c r="AD156" i="45"/>
  <c r="AD157" i="45"/>
  <c r="AD158" i="45"/>
  <c r="AD159" i="45"/>
  <c r="AD160" i="45"/>
  <c r="AD161" i="45"/>
  <c r="AD162" i="45"/>
  <c r="AD164" i="45"/>
  <c r="AD165" i="45"/>
  <c r="AD166" i="45"/>
  <c r="AD167" i="45"/>
  <c r="AD169" i="45"/>
  <c r="AD170" i="45"/>
  <c r="AD171" i="45"/>
  <c r="AD173" i="45"/>
  <c r="AD174" i="45"/>
  <c r="Z22" i="45"/>
  <c r="Z23" i="45"/>
  <c r="Z24" i="45"/>
  <c r="Z25" i="45"/>
  <c r="Z26" i="45"/>
  <c r="Z27" i="45"/>
  <c r="Z28" i="45"/>
  <c r="Z29" i="45"/>
  <c r="Z30" i="45"/>
  <c r="Z31" i="45"/>
  <c r="Z32" i="45"/>
  <c r="AD21" i="45"/>
  <c r="AC21" i="45"/>
  <c r="Z21" i="45"/>
  <c r="O22" i="45"/>
  <c r="R152" i="45"/>
  <c r="R153" i="45"/>
  <c r="R154" i="45"/>
  <c r="R155" i="45"/>
  <c r="R156" i="45"/>
  <c r="S22" i="36" l="1"/>
  <c r="O22" i="36" s="1"/>
  <c r="P22" i="36" s="1"/>
  <c r="S24" i="36"/>
  <c r="O24" i="36" s="1"/>
  <c r="P24" i="36" s="1"/>
  <c r="S23" i="36"/>
  <c r="O23" i="36" s="1"/>
  <c r="P23" i="36" s="1"/>
  <c r="S21" i="36"/>
  <c r="S25" i="36"/>
  <c r="O25" i="36" s="1"/>
  <c r="P25" i="36" s="1"/>
  <c r="O164" i="36"/>
  <c r="P164" i="36" s="1"/>
  <c r="O116" i="36"/>
  <c r="P116" i="36" s="1"/>
  <c r="O115" i="36"/>
  <c r="P115" i="36" s="1"/>
  <c r="R117" i="45"/>
  <c r="S117" i="45"/>
  <c r="T117" i="45"/>
  <c r="O165" i="36"/>
  <c r="P165" i="36" s="1"/>
  <c r="O174" i="36"/>
  <c r="P174" i="36" s="1"/>
  <c r="O42" i="36"/>
  <c r="P42" i="36" s="1"/>
  <c r="O60" i="36"/>
  <c r="P60" i="36" s="1"/>
  <c r="O90" i="36"/>
  <c r="P90" i="36" s="1"/>
  <c r="O106" i="36"/>
  <c r="P106" i="36" s="1"/>
  <c r="O143" i="36"/>
  <c r="P143" i="36" s="1"/>
  <c r="O150" i="36"/>
  <c r="P150" i="36" s="1"/>
  <c r="O36" i="36"/>
  <c r="P36" i="36" s="1"/>
  <c r="O44" i="36"/>
  <c r="P44" i="36" s="1"/>
  <c r="O35" i="36"/>
  <c r="P35" i="36" s="1"/>
  <c r="O43" i="36"/>
  <c r="P43" i="36" s="1"/>
  <c r="O53" i="36"/>
  <c r="P53" i="36" s="1"/>
  <c r="O61" i="36"/>
  <c r="P61" i="36" s="1"/>
  <c r="O79" i="36"/>
  <c r="P79" i="36" s="1"/>
  <c r="O84" i="36"/>
  <c r="P84" i="36" s="1"/>
  <c r="O87" i="36"/>
  <c r="P87" i="36" s="1"/>
  <c r="O95" i="36"/>
  <c r="P95" i="36" s="1"/>
  <c r="O103" i="36"/>
  <c r="P103" i="36" s="1"/>
  <c r="O111" i="36"/>
  <c r="P111" i="36" s="1"/>
  <c r="O127" i="36"/>
  <c r="P127" i="36" s="1"/>
  <c r="O130" i="36"/>
  <c r="P130" i="36" s="1"/>
  <c r="O146" i="36"/>
  <c r="P146" i="36" s="1"/>
  <c r="O155" i="36"/>
  <c r="P155" i="36" s="1"/>
  <c r="O167" i="36"/>
  <c r="P167" i="36" s="1"/>
  <c r="O41" i="36"/>
  <c r="P41" i="36" s="1"/>
  <c r="O55" i="36"/>
  <c r="P55" i="36" s="1"/>
  <c r="O73" i="36"/>
  <c r="P73" i="36" s="1"/>
  <c r="O81" i="36"/>
  <c r="P81" i="36" s="1"/>
  <c r="O89" i="36"/>
  <c r="P89" i="36" s="1"/>
  <c r="O105" i="36"/>
  <c r="P105" i="36" s="1"/>
  <c r="O124" i="36"/>
  <c r="P124" i="36" s="1"/>
  <c r="O131" i="36"/>
  <c r="P131" i="36" s="1"/>
  <c r="O148" i="36"/>
  <c r="P148" i="36" s="1"/>
  <c r="O37" i="36"/>
  <c r="P37" i="36" s="1"/>
  <c r="O59" i="36"/>
  <c r="P59" i="36" s="1"/>
  <c r="O77" i="36"/>
  <c r="P77" i="36" s="1"/>
  <c r="O93" i="36"/>
  <c r="P93" i="36" s="1"/>
  <c r="O109" i="36"/>
  <c r="P109" i="36" s="1"/>
  <c r="O126" i="36"/>
  <c r="P126" i="36" s="1"/>
  <c r="O141" i="36"/>
  <c r="P141" i="36" s="1"/>
  <c r="O157" i="36"/>
  <c r="P157" i="36" s="1"/>
  <c r="O64" i="36"/>
  <c r="P64" i="36" s="1"/>
  <c r="O78" i="36"/>
  <c r="P78" i="36" s="1"/>
  <c r="O86" i="36"/>
  <c r="P86" i="36" s="1"/>
  <c r="O102" i="36"/>
  <c r="P102" i="36" s="1"/>
  <c r="O145" i="36"/>
  <c r="P145" i="36" s="1"/>
  <c r="O163" i="36"/>
  <c r="P163" i="36" s="1"/>
  <c r="O54" i="36"/>
  <c r="P54" i="36" s="1"/>
  <c r="O62" i="36"/>
  <c r="P62" i="36" s="1"/>
  <c r="O72" i="36"/>
  <c r="P72" i="36" s="1"/>
  <c r="O88" i="36"/>
  <c r="P88" i="36" s="1"/>
  <c r="O96" i="36"/>
  <c r="P96" i="36" s="1"/>
  <c r="O104" i="36"/>
  <c r="P104" i="36" s="1"/>
  <c r="O112" i="36"/>
  <c r="P112" i="36" s="1"/>
  <c r="O129" i="36"/>
  <c r="P129" i="36" s="1"/>
  <c r="O147" i="36"/>
  <c r="P147" i="36" s="1"/>
  <c r="O156" i="36"/>
  <c r="P156" i="36" s="1"/>
  <c r="O168" i="36"/>
  <c r="P168" i="36" s="1"/>
  <c r="O39" i="36"/>
  <c r="P39" i="36" s="1"/>
  <c r="O57" i="36"/>
  <c r="P57" i="36" s="1"/>
  <c r="O75" i="36"/>
  <c r="P75" i="36" s="1"/>
  <c r="O91" i="36"/>
  <c r="P91" i="36" s="1"/>
  <c r="O107" i="36"/>
  <c r="P107" i="36" s="1"/>
  <c r="O125" i="36"/>
  <c r="P125" i="36" s="1"/>
  <c r="O132" i="36"/>
  <c r="P132" i="36" s="1"/>
  <c r="O144" i="36"/>
  <c r="P144" i="36" s="1"/>
  <c r="O151" i="36"/>
  <c r="P151" i="36" s="1"/>
  <c r="O159" i="36"/>
  <c r="P159" i="36" s="1"/>
  <c r="O172" i="36"/>
  <c r="P172" i="36" s="1"/>
  <c r="O29" i="36"/>
  <c r="P29" i="36" s="1"/>
  <c r="O63" i="36"/>
  <c r="P63" i="36" s="1"/>
  <c r="O97" i="36"/>
  <c r="P97" i="36" s="1"/>
  <c r="O153" i="36"/>
  <c r="P153" i="36" s="1"/>
  <c r="O169" i="36"/>
  <c r="P169" i="36" s="1"/>
  <c r="O51" i="36"/>
  <c r="P51" i="36" s="1"/>
  <c r="O70" i="36"/>
  <c r="P70" i="36" s="1"/>
  <c r="O85" i="36"/>
  <c r="P85" i="36" s="1"/>
  <c r="O101" i="36"/>
  <c r="P101" i="36" s="1"/>
  <c r="O114" i="36"/>
  <c r="P114" i="36" s="1"/>
  <c r="O38" i="36"/>
  <c r="P38" i="36" s="1"/>
  <c r="O56" i="36"/>
  <c r="P56" i="36" s="1"/>
  <c r="O74" i="36"/>
  <c r="P74" i="36" s="1"/>
  <c r="O83" i="36"/>
  <c r="P83" i="36" s="1"/>
  <c r="O94" i="36"/>
  <c r="P94" i="36" s="1"/>
  <c r="O110" i="36"/>
  <c r="P110" i="36" s="1"/>
  <c r="O142" i="36"/>
  <c r="P142" i="36" s="1"/>
  <c r="O154" i="36"/>
  <c r="P154" i="36" s="1"/>
  <c r="O30" i="36"/>
  <c r="P30" i="36" s="1"/>
  <c r="O52" i="36"/>
  <c r="P52" i="36" s="1"/>
  <c r="O71" i="36"/>
  <c r="P71" i="36" s="1"/>
  <c r="O98" i="36"/>
  <c r="P98" i="36" s="1"/>
  <c r="O113" i="36"/>
  <c r="P113" i="36" s="1"/>
  <c r="O158" i="36"/>
  <c r="P158" i="36" s="1"/>
  <c r="O28" i="36"/>
  <c r="P28" i="36" s="1"/>
  <c r="O40" i="36"/>
  <c r="P40" i="36" s="1"/>
  <c r="O50" i="36"/>
  <c r="P50" i="36" s="1"/>
  <c r="O58" i="36"/>
  <c r="P58" i="36" s="1"/>
  <c r="O69" i="36"/>
  <c r="P69" i="36" s="1"/>
  <c r="O76" i="36"/>
  <c r="P76" i="36" s="1"/>
  <c r="O92" i="36"/>
  <c r="P92" i="36" s="1"/>
  <c r="O100" i="36"/>
  <c r="P100" i="36" s="1"/>
  <c r="O108" i="36"/>
  <c r="P108" i="36" s="1"/>
  <c r="O152" i="36"/>
  <c r="P152" i="36" s="1"/>
  <c r="O160" i="36"/>
  <c r="P160" i="36" s="1"/>
  <c r="O173" i="36"/>
  <c r="P173" i="36" s="1"/>
  <c r="O27" i="36"/>
  <c r="P27" i="36" s="1"/>
  <c r="O49" i="36"/>
  <c r="P49" i="36" s="1"/>
  <c r="O65" i="36"/>
  <c r="P65" i="36" s="1"/>
  <c r="O80" i="36"/>
  <c r="P80" i="36" s="1"/>
  <c r="O99" i="36"/>
  <c r="P99" i="36" s="1"/>
  <c r="R167" i="45"/>
  <c r="T167" i="45"/>
  <c r="S167" i="45"/>
  <c r="R166" i="45"/>
  <c r="S166" i="45"/>
  <c r="T166" i="45"/>
  <c r="AC177" i="45"/>
  <c r="S161" i="45"/>
  <c r="S173" i="45"/>
  <c r="S164" i="45"/>
  <c r="T173" i="45"/>
  <c r="S171" i="45"/>
  <c r="S168" i="45"/>
  <c r="S165" i="45"/>
  <c r="T164" i="45"/>
  <c r="S162" i="45"/>
  <c r="T161" i="45"/>
  <c r="T160" i="45"/>
  <c r="T159" i="45"/>
  <c r="S158" i="45"/>
  <c r="S150" i="45"/>
  <c r="S23" i="45"/>
  <c r="S154" i="45"/>
  <c r="T23" i="45"/>
  <c r="S156" i="45"/>
  <c r="S152" i="45"/>
  <c r="S159" i="45"/>
  <c r="T158" i="45"/>
  <c r="S157" i="45"/>
  <c r="T156" i="45"/>
  <c r="S155" i="45"/>
  <c r="T154" i="45"/>
  <c r="S153" i="45"/>
  <c r="T152" i="45"/>
  <c r="T150" i="45"/>
  <c r="R134" i="45"/>
  <c r="S134" i="45"/>
  <c r="S160" i="45"/>
  <c r="R124" i="45"/>
  <c r="T124" i="45"/>
  <c r="R114" i="45"/>
  <c r="S114" i="45"/>
  <c r="R113" i="45"/>
  <c r="T113" i="45"/>
  <c r="R110" i="45"/>
  <c r="S110" i="45"/>
  <c r="R109" i="45"/>
  <c r="T109" i="45"/>
  <c r="R106" i="45"/>
  <c r="S106" i="45"/>
  <c r="R105" i="45"/>
  <c r="T105" i="45"/>
  <c r="R102" i="45"/>
  <c r="S102" i="45"/>
  <c r="R101" i="45"/>
  <c r="T101" i="45"/>
  <c r="R90" i="45"/>
  <c r="S90" i="45"/>
  <c r="R46" i="45"/>
  <c r="T46" i="45"/>
  <c r="S46" i="45"/>
  <c r="R43" i="45"/>
  <c r="S43" i="45"/>
  <c r="R133" i="45"/>
  <c r="S133" i="45"/>
  <c r="S124" i="45"/>
  <c r="R116" i="45"/>
  <c r="T116" i="45"/>
  <c r="R115" i="45"/>
  <c r="S115" i="45"/>
  <c r="S113" i="45"/>
  <c r="R112" i="45"/>
  <c r="S112" i="45"/>
  <c r="R111" i="45"/>
  <c r="T111" i="45"/>
  <c r="S109" i="45"/>
  <c r="R108" i="45"/>
  <c r="S108" i="45"/>
  <c r="R107" i="45"/>
  <c r="T107" i="45"/>
  <c r="S105" i="45"/>
  <c r="R104" i="45"/>
  <c r="S104" i="45"/>
  <c r="R103" i="45"/>
  <c r="T103" i="45"/>
  <c r="S101" i="45"/>
  <c r="R50" i="45"/>
  <c r="S50" i="45"/>
  <c r="R45" i="45"/>
  <c r="S45" i="45"/>
  <c r="R44" i="45"/>
  <c r="T44" i="45"/>
  <c r="T157" i="45"/>
  <c r="T155" i="45"/>
  <c r="T153" i="45"/>
  <c r="T171" i="45"/>
  <c r="T168" i="45"/>
  <c r="T165" i="45"/>
  <c r="T162" i="45"/>
  <c r="T134" i="45"/>
  <c r="T133" i="45"/>
  <c r="T115" i="45"/>
  <c r="T114" i="45"/>
  <c r="T112" i="45"/>
  <c r="T110" i="45"/>
  <c r="T108" i="45"/>
  <c r="T106" i="45"/>
  <c r="T104" i="45"/>
  <c r="T102" i="45"/>
  <c r="T90" i="45"/>
  <c r="T50" i="45"/>
  <c r="T45" i="45"/>
  <c r="T43" i="45"/>
  <c r="U160" i="45" l="1"/>
  <c r="U117" i="45"/>
  <c r="U166" i="45"/>
  <c r="U167" i="45"/>
  <c r="U159" i="45"/>
  <c r="U155" i="45"/>
  <c r="U158" i="45"/>
  <c r="U23" i="45"/>
  <c r="U162" i="45"/>
  <c r="U168" i="45"/>
  <c r="U164" i="45"/>
  <c r="U171" i="45"/>
  <c r="U153" i="45"/>
  <c r="U157" i="45"/>
  <c r="U150" i="45"/>
  <c r="U156" i="45"/>
  <c r="U173" i="45"/>
  <c r="U161" i="45"/>
  <c r="U102" i="45"/>
  <c r="U106" i="45"/>
  <c r="U110" i="45"/>
  <c r="U114" i="45"/>
  <c r="U165" i="45"/>
  <c r="U90" i="45"/>
  <c r="U154" i="45"/>
  <c r="U43" i="45"/>
  <c r="U134" i="45"/>
  <c r="U152" i="45"/>
  <c r="U50" i="45"/>
  <c r="U133" i="45"/>
  <c r="U45" i="45"/>
  <c r="U104" i="45"/>
  <c r="U108" i="45"/>
  <c r="U112" i="45"/>
  <c r="U115" i="45"/>
  <c r="U107" i="45"/>
  <c r="U103" i="45"/>
  <c r="U111" i="45"/>
  <c r="U116" i="45"/>
  <c r="U46" i="45"/>
  <c r="U101" i="45"/>
  <c r="U105" i="45"/>
  <c r="U109" i="45"/>
  <c r="U113" i="45"/>
  <c r="U124" i="45"/>
  <c r="U44" i="45"/>
  <c r="B186" i="45" l="1"/>
  <c r="B182" i="45"/>
  <c r="B179" i="45"/>
  <c r="B22" i="45"/>
  <c r="B23" i="45"/>
  <c r="B24" i="45"/>
  <c r="B50" i="45"/>
  <c r="B124" i="45"/>
  <c r="B142" i="45"/>
  <c r="B143" i="45"/>
  <c r="B164" i="45"/>
  <c r="B165" i="45"/>
  <c r="B168" i="45"/>
  <c r="B173" i="45"/>
  <c r="B174" i="45"/>
  <c r="B21" i="45"/>
  <c r="B20" i="46"/>
  <c r="O21" i="45"/>
  <c r="K247" i="55" l="1"/>
  <c r="K246" i="55" s="1"/>
  <c r="E195" i="55"/>
  <c r="E196" i="55"/>
  <c r="E187" i="55"/>
  <c r="E188" i="55"/>
  <c r="E189" i="55"/>
  <c r="E190" i="55"/>
  <c r="E191" i="55"/>
  <c r="E192" i="55"/>
  <c r="E193" i="55"/>
  <c r="E197" i="55"/>
  <c r="E198" i="55"/>
  <c r="E199" i="55"/>
  <c r="E200" i="55"/>
  <c r="E201" i="55"/>
  <c r="E202" i="55"/>
  <c r="E203" i="55"/>
  <c r="E204" i="55"/>
  <c r="E205" i="55"/>
  <c r="E206" i="55"/>
  <c r="E207" i="55"/>
  <c r="N205" i="55" l="1"/>
  <c r="O205" i="55"/>
  <c r="Q205" i="55" s="1"/>
  <c r="N197" i="55"/>
  <c r="O197" i="55"/>
  <c r="Q197" i="55" s="1"/>
  <c r="O196" i="55"/>
  <c r="Q196" i="55" s="1"/>
  <c r="N196" i="55"/>
  <c r="O204" i="55"/>
  <c r="Q204" i="55" s="1"/>
  <c r="N204" i="55"/>
  <c r="N193" i="55"/>
  <c r="O193" i="55"/>
  <c r="Q193" i="55" s="1"/>
  <c r="O195" i="55"/>
  <c r="Q195" i="55" s="1"/>
  <c r="N195" i="55"/>
  <c r="O207" i="55"/>
  <c r="Q207" i="55" s="1"/>
  <c r="N207" i="55"/>
  <c r="O203" i="55"/>
  <c r="Q203" i="55" s="1"/>
  <c r="N203" i="55"/>
  <c r="O199" i="55"/>
  <c r="Q199" i="55" s="1"/>
  <c r="N199" i="55"/>
  <c r="O188" i="55"/>
  <c r="Q188" i="55" s="1"/>
  <c r="N188" i="55"/>
  <c r="N206" i="55"/>
  <c r="O206" i="55"/>
  <c r="Q206" i="55" s="1"/>
  <c r="N202" i="55"/>
  <c r="O202" i="55"/>
  <c r="Q202" i="55" s="1"/>
  <c r="N198" i="55"/>
  <c r="O198" i="55"/>
  <c r="Q198" i="55" s="1"/>
  <c r="O191" i="55"/>
  <c r="Q191" i="55" s="1"/>
  <c r="N191" i="55"/>
  <c r="O187" i="55"/>
  <c r="Q187" i="55" s="1"/>
  <c r="N187" i="55"/>
  <c r="N201" i="55"/>
  <c r="O201" i="55"/>
  <c r="Q201" i="55" s="1"/>
  <c r="N190" i="55"/>
  <c r="O190" i="55"/>
  <c r="Q190" i="55" s="1"/>
  <c r="N200" i="55"/>
  <c r="O200" i="55"/>
  <c r="Q200" i="55" s="1"/>
  <c r="N189" i="55"/>
  <c r="O189" i="55"/>
  <c r="Q189" i="55" s="1"/>
  <c r="N192" i="55"/>
  <c r="O192" i="55"/>
  <c r="Q192" i="55" s="1"/>
  <c r="E194" i="55"/>
  <c r="P203" i="55" l="1"/>
  <c r="P204" i="55"/>
  <c r="P205" i="55"/>
  <c r="P206" i="55"/>
  <c r="P207" i="55"/>
  <c r="P192" i="55"/>
  <c r="P200" i="55"/>
  <c r="P201" i="55"/>
  <c r="P202" i="55"/>
  <c r="P197" i="55"/>
  <c r="P195" i="55"/>
  <c r="P188" i="55"/>
  <c r="P190" i="55"/>
  <c r="P198" i="55"/>
  <c r="P193" i="55"/>
  <c r="P191" i="55"/>
  <c r="P189" i="55"/>
  <c r="P187" i="55"/>
  <c r="P199" i="55"/>
  <c r="N194" i="55"/>
  <c r="O194" i="55"/>
  <c r="Q194" i="55" s="1"/>
  <c r="K28" i="55"/>
  <c r="P194" i="55" l="1"/>
  <c r="S149" i="36"/>
  <c r="Q149" i="36"/>
  <c r="Q151" i="45"/>
  <c r="M28" i="55"/>
  <c r="M247" i="55"/>
  <c r="M246" i="55" s="1"/>
  <c r="O149" i="36" l="1"/>
  <c r="P149" i="36" s="1"/>
  <c r="R151" i="45"/>
  <c r="T151" i="45"/>
  <c r="S151" i="45"/>
  <c r="E29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8" i="55"/>
  <c r="E59" i="55"/>
  <c r="E60" i="55"/>
  <c r="E61" i="55"/>
  <c r="E62" i="55"/>
  <c r="E63" i="55"/>
  <c r="E64" i="55"/>
  <c r="E65" i="55"/>
  <c r="E66" i="55"/>
  <c r="E67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103" i="55"/>
  <c r="E104" i="55"/>
  <c r="E105" i="55"/>
  <c r="E106" i="55"/>
  <c r="E107" i="55"/>
  <c r="E108" i="55"/>
  <c r="E109" i="55"/>
  <c r="E110" i="55"/>
  <c r="E111" i="55"/>
  <c r="E112" i="55"/>
  <c r="E113" i="55"/>
  <c r="E114" i="55"/>
  <c r="E115" i="55"/>
  <c r="E116" i="55"/>
  <c r="E117" i="55"/>
  <c r="E118" i="55"/>
  <c r="E119" i="55"/>
  <c r="E120" i="55"/>
  <c r="E121" i="55"/>
  <c r="E122" i="55"/>
  <c r="E123" i="55"/>
  <c r="E124" i="55"/>
  <c r="E125" i="55"/>
  <c r="E126" i="55"/>
  <c r="E127" i="55"/>
  <c r="E128" i="55"/>
  <c r="E129" i="55"/>
  <c r="E130" i="55"/>
  <c r="E131" i="55"/>
  <c r="E132" i="55"/>
  <c r="E133" i="55"/>
  <c r="E134" i="55"/>
  <c r="E135" i="55"/>
  <c r="E136" i="55"/>
  <c r="E138" i="55"/>
  <c r="E139" i="55"/>
  <c r="E140" i="55"/>
  <c r="E141" i="55"/>
  <c r="E142" i="55"/>
  <c r="E143" i="55"/>
  <c r="E150" i="55"/>
  <c r="E151" i="55"/>
  <c r="E152" i="55"/>
  <c r="E153" i="55"/>
  <c r="E154" i="55"/>
  <c r="E155" i="55"/>
  <c r="E156" i="55"/>
  <c r="E157" i="55"/>
  <c r="E158" i="55"/>
  <c r="E159" i="55"/>
  <c r="E160" i="55"/>
  <c r="E161" i="55"/>
  <c r="E162" i="55"/>
  <c r="E163" i="55"/>
  <c r="E164" i="55"/>
  <c r="E165" i="55"/>
  <c r="E166" i="55"/>
  <c r="E167" i="55"/>
  <c r="E168" i="55"/>
  <c r="E169" i="55"/>
  <c r="E171" i="55"/>
  <c r="E172" i="55"/>
  <c r="E173" i="55"/>
  <c r="E174" i="55"/>
  <c r="E182" i="55"/>
  <c r="E183" i="55"/>
  <c r="E184" i="55"/>
  <c r="E185" i="55"/>
  <c r="N184" i="55" l="1"/>
  <c r="O184" i="55"/>
  <c r="Q184" i="55" s="1"/>
  <c r="N168" i="55"/>
  <c r="O168" i="55"/>
  <c r="Q168" i="55" s="1"/>
  <c r="N160" i="55"/>
  <c r="O160" i="55"/>
  <c r="Q160" i="55" s="1"/>
  <c r="N152" i="55"/>
  <c r="O152" i="55"/>
  <c r="Q152" i="55" s="1"/>
  <c r="N138" i="55"/>
  <c r="O138" i="55"/>
  <c r="Q138" i="55" s="1"/>
  <c r="N129" i="55"/>
  <c r="O129" i="55"/>
  <c r="Q129" i="55" s="1"/>
  <c r="N117" i="55"/>
  <c r="O117" i="55"/>
  <c r="Q117" i="55" s="1"/>
  <c r="O113" i="55"/>
  <c r="Q113" i="55" s="1"/>
  <c r="N113" i="55"/>
  <c r="O105" i="55"/>
  <c r="Q105" i="55" s="1"/>
  <c r="N105" i="55"/>
  <c r="N97" i="55"/>
  <c r="O97" i="55"/>
  <c r="Q97" i="55" s="1"/>
  <c r="N89" i="55"/>
  <c r="O89" i="55"/>
  <c r="Q89" i="55" s="1"/>
  <c r="N81" i="55"/>
  <c r="O81" i="55"/>
  <c r="Q81" i="55" s="1"/>
  <c r="N79" i="55"/>
  <c r="O79" i="55"/>
  <c r="Q79" i="55" s="1"/>
  <c r="N71" i="55"/>
  <c r="O71" i="55"/>
  <c r="Q71" i="55" s="1"/>
  <c r="N63" i="55"/>
  <c r="O63" i="55"/>
  <c r="Q63" i="55" s="1"/>
  <c r="O52" i="55"/>
  <c r="Q52" i="55" s="1"/>
  <c r="N52" i="55"/>
  <c r="O44" i="55"/>
  <c r="Q44" i="55" s="1"/>
  <c r="N44" i="55"/>
  <c r="N36" i="55"/>
  <c r="O36" i="55"/>
  <c r="Q36" i="55" s="1"/>
  <c r="N32" i="55"/>
  <c r="O32" i="55"/>
  <c r="Q32" i="55" s="1"/>
  <c r="O183" i="55"/>
  <c r="Q183" i="55" s="1"/>
  <c r="N183" i="55"/>
  <c r="O172" i="55"/>
  <c r="Q172" i="55" s="1"/>
  <c r="N172" i="55"/>
  <c r="N159" i="55"/>
  <c r="O159" i="55"/>
  <c r="Q159" i="55" s="1"/>
  <c r="N151" i="55"/>
  <c r="O151" i="55"/>
  <c r="Q151" i="55" s="1"/>
  <c r="O136" i="55"/>
  <c r="Q136" i="55" s="1"/>
  <c r="N136" i="55"/>
  <c r="O132" i="55"/>
  <c r="Q132" i="55" s="1"/>
  <c r="N132" i="55"/>
  <c r="O124" i="55"/>
  <c r="Q124" i="55" s="1"/>
  <c r="N124" i="55"/>
  <c r="O116" i="55"/>
  <c r="Q116" i="55" s="1"/>
  <c r="N116" i="55"/>
  <c r="N108" i="55"/>
  <c r="O108" i="55"/>
  <c r="Q108" i="55" s="1"/>
  <c r="N100" i="55"/>
  <c r="O100" i="55"/>
  <c r="Q100" i="55" s="1"/>
  <c r="N92" i="55"/>
  <c r="O92" i="55"/>
  <c r="Q92" i="55" s="1"/>
  <c r="N84" i="55"/>
  <c r="O84" i="55"/>
  <c r="Q84" i="55" s="1"/>
  <c r="O74" i="55"/>
  <c r="Q74" i="55" s="1"/>
  <c r="N74" i="55"/>
  <c r="O66" i="55"/>
  <c r="Q66" i="55" s="1"/>
  <c r="N66" i="55"/>
  <c r="N58" i="55"/>
  <c r="O58" i="55"/>
  <c r="Q58" i="55" s="1"/>
  <c r="N47" i="55"/>
  <c r="O47" i="55"/>
  <c r="Q47" i="55" s="1"/>
  <c r="N31" i="55"/>
  <c r="O31" i="55"/>
  <c r="Q31" i="55" s="1"/>
  <c r="N185" i="55"/>
  <c r="O185" i="55"/>
  <c r="Q185" i="55" s="1"/>
  <c r="N174" i="55"/>
  <c r="O174" i="55"/>
  <c r="Q174" i="55" s="1"/>
  <c r="O169" i="55"/>
  <c r="Q169" i="55" s="1"/>
  <c r="N169" i="55"/>
  <c r="N165" i="55"/>
  <c r="O165" i="55"/>
  <c r="Q165" i="55" s="1"/>
  <c r="N161" i="55"/>
  <c r="O161" i="55"/>
  <c r="Q161" i="55" s="1"/>
  <c r="N157" i="55"/>
  <c r="O157" i="55"/>
  <c r="Q157" i="55" s="1"/>
  <c r="N153" i="55"/>
  <c r="O153" i="55"/>
  <c r="Q153" i="55" s="1"/>
  <c r="N143" i="55"/>
  <c r="O143" i="55"/>
  <c r="Q143" i="55" s="1"/>
  <c r="N139" i="55"/>
  <c r="O139" i="55"/>
  <c r="Q139" i="55" s="1"/>
  <c r="N134" i="55"/>
  <c r="O134" i="55"/>
  <c r="Q134" i="55" s="1"/>
  <c r="O130" i="55"/>
  <c r="Q130" i="55" s="1"/>
  <c r="N130" i="55"/>
  <c r="N126" i="55"/>
  <c r="O126" i="55"/>
  <c r="Q126" i="55" s="1"/>
  <c r="N122" i="55"/>
  <c r="O122" i="55"/>
  <c r="Q122" i="55" s="1"/>
  <c r="N118" i="55"/>
  <c r="O118" i="55"/>
  <c r="Q118" i="55" s="1"/>
  <c r="N114" i="55"/>
  <c r="O114" i="55"/>
  <c r="Q114" i="55" s="1"/>
  <c r="O110" i="55"/>
  <c r="Q110" i="55" s="1"/>
  <c r="N110" i="55"/>
  <c r="N106" i="55"/>
  <c r="O106" i="55"/>
  <c r="Q106" i="55" s="1"/>
  <c r="O102" i="55"/>
  <c r="Q102" i="55" s="1"/>
  <c r="N102" i="55"/>
  <c r="O98" i="55"/>
  <c r="Q98" i="55" s="1"/>
  <c r="N98" i="55"/>
  <c r="O94" i="55"/>
  <c r="Q94" i="55" s="1"/>
  <c r="N94" i="55"/>
  <c r="O90" i="55"/>
  <c r="Q90" i="55" s="1"/>
  <c r="N90" i="55"/>
  <c r="O86" i="55"/>
  <c r="Q86" i="55" s="1"/>
  <c r="N86" i="55"/>
  <c r="O82" i="55"/>
  <c r="Q82" i="55" s="1"/>
  <c r="N82" i="55"/>
  <c r="N80" i="55"/>
  <c r="O80" i="55"/>
  <c r="Q80" i="55" s="1"/>
  <c r="N76" i="55"/>
  <c r="O76" i="55"/>
  <c r="Q76" i="55" s="1"/>
  <c r="N72" i="55"/>
  <c r="O72" i="55"/>
  <c r="Q72" i="55" s="1"/>
  <c r="N68" i="55"/>
  <c r="O68" i="55"/>
  <c r="Q68" i="55" s="1"/>
  <c r="N64" i="55"/>
  <c r="O64" i="55"/>
  <c r="Q64" i="55" s="1"/>
  <c r="N60" i="55"/>
  <c r="O60" i="55"/>
  <c r="Q60" i="55" s="1"/>
  <c r="O53" i="55"/>
  <c r="Q53" i="55" s="1"/>
  <c r="N53" i="55"/>
  <c r="N49" i="55"/>
  <c r="O49" i="55"/>
  <c r="Q49" i="55" s="1"/>
  <c r="O45" i="55"/>
  <c r="Q45" i="55" s="1"/>
  <c r="N45" i="55"/>
  <c r="N41" i="55"/>
  <c r="O41" i="55"/>
  <c r="Q41" i="55" s="1"/>
  <c r="O37" i="55"/>
  <c r="Q37" i="55" s="1"/>
  <c r="N37" i="55"/>
  <c r="O33" i="55"/>
  <c r="Q33" i="55" s="1"/>
  <c r="N33" i="55"/>
  <c r="O173" i="55"/>
  <c r="Q173" i="55" s="1"/>
  <c r="N173" i="55"/>
  <c r="N164" i="55"/>
  <c r="O164" i="55"/>
  <c r="Q164" i="55" s="1"/>
  <c r="N156" i="55"/>
  <c r="O156" i="55"/>
  <c r="Q156" i="55" s="1"/>
  <c r="N142" i="55"/>
  <c r="O142" i="55"/>
  <c r="Q142" i="55" s="1"/>
  <c r="O133" i="55"/>
  <c r="Q133" i="55" s="1"/>
  <c r="N133" i="55"/>
  <c r="N125" i="55"/>
  <c r="O125" i="55"/>
  <c r="Q125" i="55" s="1"/>
  <c r="O121" i="55"/>
  <c r="Q121" i="55" s="1"/>
  <c r="N121" i="55"/>
  <c r="O109" i="55"/>
  <c r="Q109" i="55" s="1"/>
  <c r="N109" i="55"/>
  <c r="N101" i="55"/>
  <c r="O101" i="55"/>
  <c r="Q101" i="55" s="1"/>
  <c r="N93" i="55"/>
  <c r="O93" i="55"/>
  <c r="Q93" i="55" s="1"/>
  <c r="N85" i="55"/>
  <c r="O85" i="55"/>
  <c r="Q85" i="55" s="1"/>
  <c r="N75" i="55"/>
  <c r="O75" i="55"/>
  <c r="Q75" i="55" s="1"/>
  <c r="O67" i="55"/>
  <c r="Q67" i="55" s="1"/>
  <c r="N67" i="55"/>
  <c r="O59" i="55"/>
  <c r="Q59" i="55" s="1"/>
  <c r="N59" i="55"/>
  <c r="O48" i="55"/>
  <c r="Q48" i="55" s="1"/>
  <c r="N48" i="55"/>
  <c r="O40" i="55"/>
  <c r="Q40" i="55" s="1"/>
  <c r="N40" i="55"/>
  <c r="N167" i="55"/>
  <c r="O167" i="55"/>
  <c r="Q167" i="55" s="1"/>
  <c r="O163" i="55"/>
  <c r="Q163" i="55" s="1"/>
  <c r="N163" i="55"/>
  <c r="O155" i="55"/>
  <c r="Q155" i="55" s="1"/>
  <c r="N155" i="55"/>
  <c r="O141" i="55"/>
  <c r="Q141" i="55" s="1"/>
  <c r="N141" i="55"/>
  <c r="N128" i="55"/>
  <c r="O128" i="55"/>
  <c r="Q128" i="55" s="1"/>
  <c r="O120" i="55"/>
  <c r="Q120" i="55" s="1"/>
  <c r="N120" i="55"/>
  <c r="N112" i="55"/>
  <c r="O112" i="55"/>
  <c r="Q112" i="55" s="1"/>
  <c r="N104" i="55"/>
  <c r="O104" i="55"/>
  <c r="Q104" i="55" s="1"/>
  <c r="N96" i="55"/>
  <c r="O96" i="55"/>
  <c r="Q96" i="55" s="1"/>
  <c r="N88" i="55"/>
  <c r="O88" i="55"/>
  <c r="Q88" i="55" s="1"/>
  <c r="O78" i="55"/>
  <c r="Q78" i="55" s="1"/>
  <c r="N78" i="55"/>
  <c r="O70" i="55"/>
  <c r="Q70" i="55" s="1"/>
  <c r="N70" i="55"/>
  <c r="O62" i="55"/>
  <c r="Q62" i="55" s="1"/>
  <c r="N62" i="55"/>
  <c r="N51" i="55"/>
  <c r="O51" i="55"/>
  <c r="Q51" i="55" s="1"/>
  <c r="N43" i="55"/>
  <c r="O43" i="55"/>
  <c r="Q43" i="55" s="1"/>
  <c r="N39" i="55"/>
  <c r="O39" i="55"/>
  <c r="Q39" i="55" s="1"/>
  <c r="N35" i="55"/>
  <c r="O35" i="55"/>
  <c r="Q35" i="55" s="1"/>
  <c r="N182" i="55"/>
  <c r="O182" i="55"/>
  <c r="Q182" i="55" s="1"/>
  <c r="N171" i="55"/>
  <c r="O171" i="55"/>
  <c r="Q171" i="55" s="1"/>
  <c r="O166" i="55"/>
  <c r="Q166" i="55" s="1"/>
  <c r="N166" i="55"/>
  <c r="O162" i="55"/>
  <c r="Q162" i="55" s="1"/>
  <c r="N162" i="55"/>
  <c r="O158" i="55"/>
  <c r="Q158" i="55" s="1"/>
  <c r="N158" i="55"/>
  <c r="O154" i="55"/>
  <c r="Q154" i="55" s="1"/>
  <c r="N154" i="55"/>
  <c r="O150" i="55"/>
  <c r="Q150" i="55" s="1"/>
  <c r="N150" i="55"/>
  <c r="O140" i="55"/>
  <c r="Q140" i="55" s="1"/>
  <c r="N140" i="55"/>
  <c r="N135" i="55"/>
  <c r="O135" i="55"/>
  <c r="Q135" i="55" s="1"/>
  <c r="N131" i="55"/>
  <c r="O131" i="55"/>
  <c r="Q131" i="55" s="1"/>
  <c r="O127" i="55"/>
  <c r="Q127" i="55" s="1"/>
  <c r="N127" i="55"/>
  <c r="N123" i="55"/>
  <c r="O123" i="55"/>
  <c r="Q123" i="55" s="1"/>
  <c r="N119" i="55"/>
  <c r="O119" i="55"/>
  <c r="Q119" i="55" s="1"/>
  <c r="N115" i="55"/>
  <c r="O115" i="55"/>
  <c r="Q115" i="55" s="1"/>
  <c r="N111" i="55"/>
  <c r="O111" i="55"/>
  <c r="Q111" i="55" s="1"/>
  <c r="N107" i="55"/>
  <c r="O107" i="55"/>
  <c r="Q107" i="55" s="1"/>
  <c r="N103" i="55"/>
  <c r="O103" i="55"/>
  <c r="Q103" i="55" s="1"/>
  <c r="O99" i="55"/>
  <c r="Q99" i="55" s="1"/>
  <c r="N99" i="55"/>
  <c r="N95" i="55"/>
  <c r="O95" i="55"/>
  <c r="Q95" i="55" s="1"/>
  <c r="O91" i="55"/>
  <c r="Q91" i="55" s="1"/>
  <c r="N91" i="55"/>
  <c r="N87" i="55"/>
  <c r="O87" i="55"/>
  <c r="Q87" i="55" s="1"/>
  <c r="O83" i="55"/>
  <c r="Q83" i="55" s="1"/>
  <c r="N83" i="55"/>
  <c r="O77" i="55"/>
  <c r="Q77" i="55" s="1"/>
  <c r="N77" i="55"/>
  <c r="N73" i="55"/>
  <c r="O73" i="55"/>
  <c r="Q73" i="55" s="1"/>
  <c r="N69" i="55"/>
  <c r="O69" i="55"/>
  <c r="Q69" i="55" s="1"/>
  <c r="N65" i="55"/>
  <c r="O65" i="55"/>
  <c r="Q65" i="55" s="1"/>
  <c r="N61" i="55"/>
  <c r="O61" i="55"/>
  <c r="Q61" i="55" s="1"/>
  <c r="N54" i="55"/>
  <c r="O54" i="55"/>
  <c r="Q54" i="55" s="1"/>
  <c r="N50" i="55"/>
  <c r="O50" i="55"/>
  <c r="Q50" i="55" s="1"/>
  <c r="N46" i="55"/>
  <c r="O46" i="55"/>
  <c r="Q46" i="55" s="1"/>
  <c r="N42" i="55"/>
  <c r="O42" i="55"/>
  <c r="Q42" i="55" s="1"/>
  <c r="N38" i="55"/>
  <c r="O38" i="55"/>
  <c r="Q38" i="55" s="1"/>
  <c r="O34" i="55"/>
  <c r="Q34" i="55" s="1"/>
  <c r="N34" i="55"/>
  <c r="U151" i="45"/>
  <c r="P154" i="55" l="1"/>
  <c r="P155" i="55"/>
  <c r="P161" i="55"/>
  <c r="P151" i="55"/>
  <c r="P156" i="55"/>
  <c r="P152" i="55"/>
  <c r="P158" i="55"/>
  <c r="P96" i="55"/>
  <c r="P108" i="55"/>
  <c r="P97" i="55"/>
  <c r="P99" i="55"/>
  <c r="P162" i="55"/>
  <c r="P173" i="55"/>
  <c r="P94" i="55"/>
  <c r="P102" i="55"/>
  <c r="P110" i="55"/>
  <c r="P95" i="55"/>
  <c r="P103" i="55"/>
  <c r="P93" i="55"/>
  <c r="P164" i="55"/>
  <c r="P106" i="55"/>
  <c r="P185" i="55"/>
  <c r="P100" i="55"/>
  <c r="P163" i="55"/>
  <c r="P109" i="55"/>
  <c r="P43" i="55"/>
  <c r="P72" i="55"/>
  <c r="P46" i="55"/>
  <c r="P45" i="55"/>
  <c r="P75" i="55"/>
  <c r="P41" i="55"/>
  <c r="P84" i="55"/>
  <c r="P42" i="55"/>
  <c r="P44" i="55"/>
  <c r="P49" i="55"/>
  <c r="P58" i="55"/>
  <c r="P139" i="55"/>
  <c r="P81" i="55"/>
  <c r="P117" i="55"/>
  <c r="P138" i="55"/>
  <c r="P83" i="55"/>
  <c r="P140" i="55"/>
  <c r="P136" i="55"/>
  <c r="P172" i="55"/>
  <c r="P38" i="55"/>
  <c r="P115" i="55"/>
  <c r="P131" i="55"/>
  <c r="P36" i="55"/>
  <c r="P129" i="55"/>
  <c r="P168" i="55"/>
  <c r="P59" i="55"/>
  <c r="P133" i="55"/>
  <c r="P37" i="55"/>
  <c r="P53" i="55"/>
  <c r="P98" i="55"/>
  <c r="P130" i="55"/>
  <c r="P169" i="55"/>
  <c r="P50" i="55"/>
  <c r="P111" i="55"/>
  <c r="P119" i="55"/>
  <c r="P135" i="55"/>
  <c r="P39" i="55"/>
  <c r="P167" i="55"/>
  <c r="P125" i="55"/>
  <c r="P118" i="55"/>
  <c r="P134" i="55"/>
  <c r="P165" i="55"/>
  <c r="P54" i="55"/>
  <c r="P101" i="55"/>
  <c r="P166" i="55"/>
  <c r="P74" i="55"/>
  <c r="P132" i="55"/>
  <c r="J178" i="60"/>
  <c r="J20" i="60" s="1"/>
  <c r="J19" i="60" s="1"/>
  <c r="K178" i="60"/>
  <c r="K20" i="60" s="1"/>
  <c r="K19" i="60" s="1"/>
  <c r="AB20" i="60"/>
  <c r="AB19" i="60" s="1"/>
  <c r="S128" i="36" l="1"/>
  <c r="S67" i="36"/>
  <c r="S66" i="36"/>
  <c r="S68" i="36"/>
  <c r="Q128" i="36"/>
  <c r="Q130" i="45"/>
  <c r="Q67" i="36"/>
  <c r="Q69" i="45"/>
  <c r="Q66" i="36"/>
  <c r="Q68" i="45"/>
  <c r="Q68" i="36"/>
  <c r="Q70" i="45"/>
  <c r="Z459" i="44"/>
  <c r="Z185" i="44" s="1"/>
  <c r="AE185" i="44"/>
  <c r="I178" i="60"/>
  <c r="I20" i="60" s="1"/>
  <c r="I19" i="60" s="1"/>
  <c r="AF20" i="60"/>
  <c r="AF19" i="60" s="1"/>
  <c r="C41" i="59"/>
  <c r="B67" i="59"/>
  <c r="B68" i="59"/>
  <c r="B44" i="59"/>
  <c r="B47" i="59" s="1"/>
  <c r="B61" i="59" s="1"/>
  <c r="B69" i="59" s="1"/>
  <c r="B70" i="59"/>
  <c r="B73" i="59"/>
  <c r="B71" i="59" s="1"/>
  <c r="B72" i="59"/>
  <c r="B74" i="59"/>
  <c r="B20" i="59"/>
  <c r="B40" i="59"/>
  <c r="C40" i="59" s="1"/>
  <c r="D40" i="59" s="1"/>
  <c r="E40" i="59" s="1"/>
  <c r="F40" i="59" s="1"/>
  <c r="G40" i="59" s="1"/>
  <c r="H40" i="59" s="1"/>
  <c r="I40" i="59" s="1"/>
  <c r="J40" i="59" s="1"/>
  <c r="K40" i="59" s="1"/>
  <c r="L40" i="59" s="1"/>
  <c r="M40" i="59" s="1"/>
  <c r="N40" i="59" s="1"/>
  <c r="O40" i="59" s="1"/>
  <c r="P40" i="59" s="1"/>
  <c r="Q40" i="59" s="1"/>
  <c r="R40" i="59" s="1"/>
  <c r="S40" i="59" s="1"/>
  <c r="T40" i="59" s="1"/>
  <c r="U40" i="59" s="1"/>
  <c r="V40" i="59" s="1"/>
  <c r="W40" i="59" s="1"/>
  <c r="X40" i="59" s="1"/>
  <c r="Y40" i="59" s="1"/>
  <c r="Z40" i="59" s="1"/>
  <c r="AA40" i="59" s="1"/>
  <c r="B23" i="59"/>
  <c r="C59" i="59"/>
  <c r="C57" i="59" s="1"/>
  <c r="C74" i="59"/>
  <c r="D38" i="59"/>
  <c r="D52" i="59" s="1"/>
  <c r="D74" i="59"/>
  <c r="E74" i="59"/>
  <c r="F74" i="59"/>
  <c r="G74" i="59"/>
  <c r="D65" i="59"/>
  <c r="E65" i="59" s="1"/>
  <c r="F65" i="59" s="1"/>
  <c r="G65" i="59" s="1"/>
  <c r="H65" i="59" s="1"/>
  <c r="I65" i="59" s="1"/>
  <c r="J65" i="59" s="1"/>
  <c r="K65" i="59" s="1"/>
  <c r="L65" i="59" s="1"/>
  <c r="M65" i="59" s="1"/>
  <c r="N65" i="59" s="1"/>
  <c r="O65" i="59" s="1"/>
  <c r="P65" i="59" s="1"/>
  <c r="P77" i="59" s="1"/>
  <c r="B77" i="59"/>
  <c r="C77" i="59"/>
  <c r="E77" i="59"/>
  <c r="F77" i="59"/>
  <c r="G77" i="59"/>
  <c r="I77" i="59"/>
  <c r="J77" i="59"/>
  <c r="K77" i="59"/>
  <c r="M77" i="59"/>
  <c r="N77" i="59"/>
  <c r="O77" i="59"/>
  <c r="Q65" i="59"/>
  <c r="Q77" i="59" s="1"/>
  <c r="B34" i="59"/>
  <c r="B36" i="59" s="1"/>
  <c r="B37" i="59" s="1"/>
  <c r="D43" i="59"/>
  <c r="E43" i="59" s="1"/>
  <c r="F43" i="59" s="1"/>
  <c r="G43" i="59" s="1"/>
  <c r="H43" i="59" s="1"/>
  <c r="I43" i="59" s="1"/>
  <c r="J43" i="59" s="1"/>
  <c r="K43" i="59" s="1"/>
  <c r="L43" i="59" s="1"/>
  <c r="M43" i="59" s="1"/>
  <c r="N43" i="59" s="1"/>
  <c r="O43" i="59" s="1"/>
  <c r="P43" i="59" s="1"/>
  <c r="Q43" i="59" s="1"/>
  <c r="R43" i="59" s="1"/>
  <c r="S43" i="59" s="1"/>
  <c r="T43" i="59" s="1"/>
  <c r="U43" i="59" s="1"/>
  <c r="V43" i="59" s="1"/>
  <c r="W43" i="59" s="1"/>
  <c r="X43" i="59" s="1"/>
  <c r="Y43" i="59" s="1"/>
  <c r="Z43" i="59" s="1"/>
  <c r="AA43" i="59" s="1"/>
  <c r="D49" i="59"/>
  <c r="E49" i="59"/>
  <c r="F49" i="59" s="1"/>
  <c r="G49" i="59" s="1"/>
  <c r="H49" i="59" s="1"/>
  <c r="I49" i="59" s="1"/>
  <c r="J49" i="59" s="1"/>
  <c r="K49" i="59" s="1"/>
  <c r="L49" i="59" s="1"/>
  <c r="M49" i="59" s="1"/>
  <c r="N49" i="59" s="1"/>
  <c r="O49" i="59" s="1"/>
  <c r="P49" i="59" s="1"/>
  <c r="Q49" i="59" s="1"/>
  <c r="R49" i="59" s="1"/>
  <c r="S49" i="59" s="1"/>
  <c r="T49" i="59" s="1"/>
  <c r="U49" i="59" s="1"/>
  <c r="V49" i="59" s="1"/>
  <c r="W49" i="59" s="1"/>
  <c r="X49" i="59" s="1"/>
  <c r="Y49" i="59" s="1"/>
  <c r="Z49" i="59" s="1"/>
  <c r="AA49" i="59" s="1"/>
  <c r="A53" i="59"/>
  <c r="D66" i="59"/>
  <c r="E66" i="59" s="1"/>
  <c r="F66" i="59" s="1"/>
  <c r="G66" i="59" s="1"/>
  <c r="H66" i="59" s="1"/>
  <c r="I66" i="59" s="1"/>
  <c r="J66" i="59" s="1"/>
  <c r="K66" i="59" s="1"/>
  <c r="L66" i="59" s="1"/>
  <c r="M66" i="59" s="1"/>
  <c r="N66" i="59" s="1"/>
  <c r="O66" i="59" s="1"/>
  <c r="P66" i="59" s="1"/>
  <c r="Q66" i="59" s="1"/>
  <c r="R66" i="59" s="1"/>
  <c r="S66" i="59" s="1"/>
  <c r="T66" i="59" s="1"/>
  <c r="U66" i="59" s="1"/>
  <c r="V66" i="59" s="1"/>
  <c r="W66" i="59" s="1"/>
  <c r="X66" i="59" s="1"/>
  <c r="Y66" i="59" s="1"/>
  <c r="Z66" i="59" s="1"/>
  <c r="AA66" i="59" s="1"/>
  <c r="C19" i="58"/>
  <c r="D21" i="58"/>
  <c r="E21" i="58" s="1"/>
  <c r="F21" i="58" s="1"/>
  <c r="G21" i="58" s="1"/>
  <c r="H21" i="58" s="1"/>
  <c r="D22" i="58"/>
  <c r="C24" i="58"/>
  <c r="C23" i="58" s="1"/>
  <c r="D26" i="58"/>
  <c r="D27" i="58"/>
  <c r="E27" i="58" s="1"/>
  <c r="F27" i="58" s="1"/>
  <c r="G27" i="58" s="1"/>
  <c r="H27" i="58" s="1"/>
  <c r="D28" i="58"/>
  <c r="E28" i="58" s="1"/>
  <c r="D29" i="58"/>
  <c r="E29" i="58" s="1"/>
  <c r="F29" i="58" s="1"/>
  <c r="G29" i="58" s="1"/>
  <c r="H29" i="58" s="1"/>
  <c r="D30" i="58"/>
  <c r="D31" i="58"/>
  <c r="E31" i="58" s="1"/>
  <c r="F31" i="58" s="1"/>
  <c r="G31" i="58" s="1"/>
  <c r="H31" i="58" s="1"/>
  <c r="D32" i="58"/>
  <c r="E32" i="58" s="1"/>
  <c r="F32" i="58" s="1"/>
  <c r="G32" i="58" s="1"/>
  <c r="H32" i="58" s="1"/>
  <c r="E30" i="58"/>
  <c r="F30" i="58" s="1"/>
  <c r="G30" i="58" s="1"/>
  <c r="H30" i="58" s="1"/>
  <c r="F28" i="58"/>
  <c r="G28" i="58" s="1"/>
  <c r="H28" i="58" s="1"/>
  <c r="D34" i="58"/>
  <c r="E34" i="58" s="1"/>
  <c r="F34" i="58" s="1"/>
  <c r="G34" i="58" s="1"/>
  <c r="H34" i="58" s="1"/>
  <c r="D35" i="58"/>
  <c r="E35" i="58" s="1"/>
  <c r="F35" i="58" s="1"/>
  <c r="G35" i="58" s="1"/>
  <c r="H35" i="58" s="1"/>
  <c r="C38" i="58"/>
  <c r="D43" i="58"/>
  <c r="D38" i="58" s="1"/>
  <c r="H45" i="58"/>
  <c r="C63" i="58"/>
  <c r="D63" i="58"/>
  <c r="E63" i="58"/>
  <c r="F63" i="58"/>
  <c r="G63" i="58"/>
  <c r="H65" i="58"/>
  <c r="H63" i="58" s="1"/>
  <c r="C78" i="58"/>
  <c r="D78" i="58"/>
  <c r="E78" i="58"/>
  <c r="F78" i="58"/>
  <c r="G78" i="58"/>
  <c r="H78" i="58"/>
  <c r="C80" i="58"/>
  <c r="C33" i="57"/>
  <c r="C18" i="57" s="1"/>
  <c r="D33" i="57"/>
  <c r="D18" i="57" s="1"/>
  <c r="E33" i="57"/>
  <c r="E18" i="57" s="1"/>
  <c r="F33" i="57"/>
  <c r="F18" i="57" s="1"/>
  <c r="G33" i="57"/>
  <c r="G18" i="57" s="1"/>
  <c r="I25" i="57"/>
  <c r="C26" i="57"/>
  <c r="D26" i="57"/>
  <c r="E26" i="57"/>
  <c r="F26" i="57"/>
  <c r="G26" i="57"/>
  <c r="I34" i="57"/>
  <c r="I41" i="57"/>
  <c r="AE183" i="44"/>
  <c r="H183" i="44" s="1"/>
  <c r="T21" i="46"/>
  <c r="X21" i="46"/>
  <c r="O21" i="46"/>
  <c r="P21" i="46"/>
  <c r="T22" i="46"/>
  <c r="V22" i="46"/>
  <c r="Z22" i="46"/>
  <c r="AB22" i="46"/>
  <c r="O22" i="46"/>
  <c r="P22" i="46"/>
  <c r="T23" i="46"/>
  <c r="X23" i="46"/>
  <c r="O23" i="46"/>
  <c r="P23" i="46"/>
  <c r="T24" i="46"/>
  <c r="V24" i="46"/>
  <c r="Z24" i="46"/>
  <c r="O24" i="46"/>
  <c r="AB24" i="46"/>
  <c r="O25" i="46"/>
  <c r="P25" i="46"/>
  <c r="O26" i="46"/>
  <c r="P26" i="46"/>
  <c r="O27" i="46"/>
  <c r="P27" i="46"/>
  <c r="O28" i="46"/>
  <c r="P28" i="46"/>
  <c r="O29" i="46"/>
  <c r="P29" i="46"/>
  <c r="O30" i="46"/>
  <c r="P30" i="46"/>
  <c r="O31" i="46"/>
  <c r="P31" i="46"/>
  <c r="V123" i="46"/>
  <c r="C246" i="55"/>
  <c r="E186" i="55"/>
  <c r="E243" i="55"/>
  <c r="E245" i="55"/>
  <c r="E248" i="55"/>
  <c r="E247" i="55" s="1"/>
  <c r="F242" i="55"/>
  <c r="F244" i="55"/>
  <c r="G242" i="55"/>
  <c r="G244" i="55"/>
  <c r="H242" i="55"/>
  <c r="H244" i="55"/>
  <c r="I242" i="55"/>
  <c r="I244" i="55"/>
  <c r="J242" i="55"/>
  <c r="J244" i="55"/>
  <c r="K242" i="55"/>
  <c r="K244" i="55"/>
  <c r="L242" i="55"/>
  <c r="L244" i="55"/>
  <c r="M242" i="55"/>
  <c r="M244" i="55"/>
  <c r="N29" i="55"/>
  <c r="O29" i="55"/>
  <c r="T242" i="55"/>
  <c r="T27" i="55" s="1"/>
  <c r="AE23" i="44"/>
  <c r="J184" i="44"/>
  <c r="Y184" i="44"/>
  <c r="J181" i="44"/>
  <c r="Y181" i="44"/>
  <c r="R58" i="46"/>
  <c r="T58" i="46"/>
  <c r="V58" i="46"/>
  <c r="X58" i="46"/>
  <c r="Z58" i="46"/>
  <c r="AB58" i="46"/>
  <c r="E185" i="44"/>
  <c r="V21" i="46"/>
  <c r="V23" i="46"/>
  <c r="V25" i="46"/>
  <c r="V26" i="46"/>
  <c r="V27" i="46"/>
  <c r="V28" i="46"/>
  <c r="V29" i="46"/>
  <c r="V31" i="46"/>
  <c r="V45" i="46"/>
  <c r="V49" i="46"/>
  <c r="V50" i="46"/>
  <c r="V51" i="46"/>
  <c r="V52" i="46"/>
  <c r="V53" i="46"/>
  <c r="V54" i="46"/>
  <c r="V55" i="46"/>
  <c r="V56" i="46"/>
  <c r="V57" i="46"/>
  <c r="V59" i="46"/>
  <c r="V60" i="46"/>
  <c r="V61" i="46"/>
  <c r="V62" i="46"/>
  <c r="V63" i="46"/>
  <c r="V64" i="46"/>
  <c r="V65" i="46"/>
  <c r="V66" i="46"/>
  <c r="V67" i="46"/>
  <c r="V68" i="46"/>
  <c r="V69" i="46"/>
  <c r="V70" i="46"/>
  <c r="V71" i="46"/>
  <c r="V72" i="46"/>
  <c r="V73" i="46"/>
  <c r="V74" i="46"/>
  <c r="V75" i="46"/>
  <c r="V76" i="46"/>
  <c r="V77" i="46"/>
  <c r="V78" i="46"/>
  <c r="V79" i="46"/>
  <c r="V80" i="46"/>
  <c r="V81" i="46"/>
  <c r="X22" i="46"/>
  <c r="X24" i="46"/>
  <c r="X25" i="46"/>
  <c r="X26" i="46"/>
  <c r="X27" i="46"/>
  <c r="X28" i="46"/>
  <c r="X29" i="46"/>
  <c r="X31" i="46"/>
  <c r="X45" i="46"/>
  <c r="X49" i="46"/>
  <c r="X50" i="46"/>
  <c r="X51" i="46"/>
  <c r="X52" i="46"/>
  <c r="X53" i="46"/>
  <c r="X54" i="46"/>
  <c r="X55" i="46"/>
  <c r="X56" i="46"/>
  <c r="X57" i="46"/>
  <c r="X59" i="46"/>
  <c r="X60" i="46"/>
  <c r="X61" i="46"/>
  <c r="X62" i="46"/>
  <c r="X63" i="46"/>
  <c r="X64" i="46"/>
  <c r="X65" i="46"/>
  <c r="X66" i="46"/>
  <c r="X67" i="46"/>
  <c r="X68" i="46"/>
  <c r="X69" i="46"/>
  <c r="X70" i="46"/>
  <c r="X71" i="46"/>
  <c r="X72" i="46"/>
  <c r="X73" i="46"/>
  <c r="X74" i="46"/>
  <c r="X75" i="46"/>
  <c r="X76" i="46"/>
  <c r="X77" i="46"/>
  <c r="X78" i="46"/>
  <c r="X79" i="46"/>
  <c r="X80" i="46"/>
  <c r="X81" i="46"/>
  <c r="X123" i="46"/>
  <c r="Z21" i="46"/>
  <c r="Z23" i="46"/>
  <c r="Z25" i="46"/>
  <c r="Z26" i="46"/>
  <c r="Z27" i="46"/>
  <c r="Z28" i="46"/>
  <c r="Z29" i="46"/>
  <c r="Z31" i="46"/>
  <c r="Z45" i="46"/>
  <c r="Z49" i="46"/>
  <c r="Z50" i="46"/>
  <c r="Z51" i="46"/>
  <c r="Z52" i="46"/>
  <c r="Z53" i="46"/>
  <c r="Z54" i="46"/>
  <c r="Z55" i="46"/>
  <c r="Z56" i="46"/>
  <c r="Z57" i="46"/>
  <c r="Z59" i="46"/>
  <c r="Z60" i="46"/>
  <c r="Z61" i="46"/>
  <c r="Z62" i="46"/>
  <c r="Z63" i="46"/>
  <c r="Z64" i="46"/>
  <c r="Z65" i="46"/>
  <c r="Z66" i="46"/>
  <c r="Z67" i="46"/>
  <c r="Z68" i="46"/>
  <c r="Z69" i="46"/>
  <c r="Z70" i="46"/>
  <c r="Z71" i="46"/>
  <c r="Z72" i="46"/>
  <c r="Z73" i="46"/>
  <c r="Z74" i="46"/>
  <c r="Z75" i="46"/>
  <c r="Z76" i="46"/>
  <c r="Z77" i="46"/>
  <c r="Z78" i="46"/>
  <c r="Z79" i="46"/>
  <c r="Z80" i="46"/>
  <c r="Z81" i="46"/>
  <c r="Z123" i="46"/>
  <c r="AB21" i="46"/>
  <c r="AB23" i="46"/>
  <c r="AB25" i="46"/>
  <c r="AB26" i="46"/>
  <c r="AB27" i="46"/>
  <c r="AB28" i="46"/>
  <c r="AB29" i="46"/>
  <c r="AB31" i="46"/>
  <c r="AB45" i="46"/>
  <c r="AB49" i="46"/>
  <c r="AB50" i="46"/>
  <c r="AB51" i="46"/>
  <c r="AB52" i="46"/>
  <c r="AB53" i="46"/>
  <c r="AB54" i="46"/>
  <c r="AB55" i="46"/>
  <c r="AB56" i="46"/>
  <c r="AB57" i="46"/>
  <c r="AB59" i="46"/>
  <c r="AB60" i="46"/>
  <c r="AB61" i="46"/>
  <c r="AB62" i="46"/>
  <c r="AB63" i="46"/>
  <c r="AB64" i="46"/>
  <c r="AB65" i="46"/>
  <c r="AB66" i="46"/>
  <c r="AB67" i="46"/>
  <c r="AB68" i="46"/>
  <c r="AB69" i="46"/>
  <c r="AB70" i="46"/>
  <c r="AB71" i="46"/>
  <c r="AB72" i="46"/>
  <c r="AB73" i="46"/>
  <c r="AB74" i="46"/>
  <c r="AB75" i="46"/>
  <c r="AB76" i="46"/>
  <c r="AB77" i="46"/>
  <c r="AB78" i="46"/>
  <c r="AB79" i="46"/>
  <c r="AB80" i="46"/>
  <c r="AB81" i="46"/>
  <c r="AB123" i="46"/>
  <c r="R21" i="46"/>
  <c r="R22" i="46"/>
  <c r="R23" i="46"/>
  <c r="R24" i="46"/>
  <c r="R25" i="46"/>
  <c r="T25" i="46"/>
  <c r="R26" i="46"/>
  <c r="T26" i="46"/>
  <c r="R27" i="46"/>
  <c r="T27" i="46"/>
  <c r="R28" i="46"/>
  <c r="T28" i="46"/>
  <c r="R29" i="46"/>
  <c r="R30" i="46"/>
  <c r="R31" i="46"/>
  <c r="R45" i="46"/>
  <c r="R49" i="46"/>
  <c r="R50" i="46"/>
  <c r="T50" i="46"/>
  <c r="R51" i="46"/>
  <c r="T51" i="46"/>
  <c r="R52" i="46"/>
  <c r="T52" i="46"/>
  <c r="R53" i="46"/>
  <c r="T53" i="46"/>
  <c r="R54" i="46"/>
  <c r="T54" i="46"/>
  <c r="R55" i="46"/>
  <c r="T55" i="46"/>
  <c r="R56" i="46"/>
  <c r="T56" i="46"/>
  <c r="R57" i="46"/>
  <c r="T57" i="46"/>
  <c r="R59" i="46"/>
  <c r="T59" i="46"/>
  <c r="R60" i="46"/>
  <c r="T60" i="46"/>
  <c r="R61" i="46"/>
  <c r="T61" i="46"/>
  <c r="R62" i="46"/>
  <c r="T62" i="46"/>
  <c r="R63" i="46"/>
  <c r="T63" i="46"/>
  <c r="R64" i="46"/>
  <c r="T64" i="46"/>
  <c r="R65" i="46"/>
  <c r="T65" i="46"/>
  <c r="R66" i="46"/>
  <c r="T66" i="46"/>
  <c r="R67" i="46"/>
  <c r="T67" i="46"/>
  <c r="R68" i="46"/>
  <c r="T68" i="46"/>
  <c r="R69" i="46"/>
  <c r="T69" i="46"/>
  <c r="R70" i="46"/>
  <c r="T70" i="46"/>
  <c r="R71" i="46"/>
  <c r="T71" i="46"/>
  <c r="R72" i="46"/>
  <c r="T72" i="46"/>
  <c r="R73" i="46"/>
  <c r="T73" i="46"/>
  <c r="R74" i="46"/>
  <c r="T74" i="46"/>
  <c r="R75" i="46"/>
  <c r="T75" i="46"/>
  <c r="R76" i="46"/>
  <c r="T76" i="46"/>
  <c r="R77" i="46"/>
  <c r="T77" i="46"/>
  <c r="R78" i="46"/>
  <c r="T78" i="46"/>
  <c r="R79" i="46"/>
  <c r="T79" i="46"/>
  <c r="R80" i="46"/>
  <c r="T80" i="46"/>
  <c r="R81" i="46"/>
  <c r="T81" i="46"/>
  <c r="R123" i="46"/>
  <c r="T123" i="46"/>
  <c r="AC21" i="46"/>
  <c r="D183" i="46"/>
  <c r="H183" i="46"/>
  <c r="L183" i="46"/>
  <c r="M183" i="46"/>
  <c r="I183" i="46"/>
  <c r="E183" i="46"/>
  <c r="AC184" i="45"/>
  <c r="J180" i="45"/>
  <c r="J183" i="45"/>
  <c r="AC178" i="46"/>
  <c r="AC179" i="46" s="1"/>
  <c r="AD178" i="46"/>
  <c r="AD179" i="46" s="1"/>
  <c r="AC181" i="46"/>
  <c r="AC182" i="46" s="1"/>
  <c r="AD181" i="46"/>
  <c r="AD182" i="46" s="1"/>
  <c r="AA179" i="46"/>
  <c r="AA182" i="46"/>
  <c r="AB179" i="46"/>
  <c r="AB182" i="46"/>
  <c r="AD185" i="44"/>
  <c r="D179" i="46"/>
  <c r="D182" i="46"/>
  <c r="E179" i="46"/>
  <c r="E182" i="46"/>
  <c r="F179" i="46"/>
  <c r="F182" i="46"/>
  <c r="G179" i="46"/>
  <c r="G182" i="46"/>
  <c r="H179" i="46"/>
  <c r="H182" i="46"/>
  <c r="I179" i="46"/>
  <c r="I182" i="46"/>
  <c r="J179" i="46"/>
  <c r="J182" i="46"/>
  <c r="K179" i="46"/>
  <c r="K182" i="46"/>
  <c r="L179" i="46"/>
  <c r="L182" i="46"/>
  <c r="M179" i="46"/>
  <c r="M182" i="46"/>
  <c r="N179" i="46"/>
  <c r="N182" i="46"/>
  <c r="Q183" i="46"/>
  <c r="Q179" i="46"/>
  <c r="Q182" i="46"/>
  <c r="R183" i="46"/>
  <c r="R179" i="46"/>
  <c r="R182" i="46"/>
  <c r="S183" i="46"/>
  <c r="S179" i="46"/>
  <c r="S182" i="46"/>
  <c r="T183" i="46"/>
  <c r="T179" i="46"/>
  <c r="T182" i="46"/>
  <c r="U183" i="46"/>
  <c r="U179" i="46"/>
  <c r="U182" i="46"/>
  <c r="V183" i="46"/>
  <c r="V179" i="46"/>
  <c r="V182" i="46"/>
  <c r="W183" i="46"/>
  <c r="W179" i="46"/>
  <c r="W182" i="46"/>
  <c r="X183" i="46"/>
  <c r="X179" i="46"/>
  <c r="X182" i="46"/>
  <c r="Y183" i="46"/>
  <c r="Y179" i="46"/>
  <c r="Y182" i="46"/>
  <c r="Z183" i="46"/>
  <c r="Z179" i="46"/>
  <c r="Z182" i="46"/>
  <c r="AA183" i="46"/>
  <c r="AB183" i="46"/>
  <c r="C179" i="46"/>
  <c r="C182" i="46"/>
  <c r="B184" i="45"/>
  <c r="B185" i="45"/>
  <c r="B183" i="45"/>
  <c r="B181" i="45"/>
  <c r="B180" i="45"/>
  <c r="B178" i="45"/>
  <c r="B177" i="45"/>
  <c r="S21" i="45"/>
  <c r="Z181" i="44"/>
  <c r="Z184" i="44"/>
  <c r="AD184" i="44"/>
  <c r="D185" i="44"/>
  <c r="T178" i="45"/>
  <c r="S178" i="45"/>
  <c r="R178" i="45"/>
  <c r="R175" i="36"/>
  <c r="T456" i="36"/>
  <c r="T182" i="36"/>
  <c r="T181" i="36"/>
  <c r="T178" i="36"/>
  <c r="T175" i="36"/>
  <c r="I26" i="57" l="1"/>
  <c r="I26" i="62" s="1"/>
  <c r="I25" i="62"/>
  <c r="I33" i="57"/>
  <c r="I33" i="62" s="1"/>
  <c r="I34" i="62"/>
  <c r="AE181" i="66"/>
  <c r="AE182" i="66" s="1"/>
  <c r="I183" i="44"/>
  <c r="H27" i="55"/>
  <c r="H26" i="55" s="1"/>
  <c r="E38" i="59"/>
  <c r="L77" i="59"/>
  <c r="H77" i="59"/>
  <c r="D77" i="59"/>
  <c r="H18" i="57"/>
  <c r="H18" i="62" s="1"/>
  <c r="AD79" i="46"/>
  <c r="AD73" i="46"/>
  <c r="AD68" i="46"/>
  <c r="AD63" i="46"/>
  <c r="AD61" i="46"/>
  <c r="AD59" i="46"/>
  <c r="AD56" i="46"/>
  <c r="AD50" i="46"/>
  <c r="AD28" i="46"/>
  <c r="AD23" i="46"/>
  <c r="AD123" i="46"/>
  <c r="AD81" i="46"/>
  <c r="AD80" i="46"/>
  <c r="AD78" i="46"/>
  <c r="AD74" i="46"/>
  <c r="AD69" i="46"/>
  <c r="AD67" i="46"/>
  <c r="AD64" i="46"/>
  <c r="AD57" i="46"/>
  <c r="AD49" i="46"/>
  <c r="AD45" i="46"/>
  <c r="AD24" i="46"/>
  <c r="AD58" i="46"/>
  <c r="AD77" i="46"/>
  <c r="AD72" i="46"/>
  <c r="AD52" i="46"/>
  <c r="AD30" i="46"/>
  <c r="AD22" i="46"/>
  <c r="AD75" i="46"/>
  <c r="AD70" i="46"/>
  <c r="AD66" i="46"/>
  <c r="AD54" i="46"/>
  <c r="AD31" i="46"/>
  <c r="AD26" i="46"/>
  <c r="AD76" i="46"/>
  <c r="AD71" i="46"/>
  <c r="AD65" i="46"/>
  <c r="AD62" i="46"/>
  <c r="AD60" i="46"/>
  <c r="AD55" i="46"/>
  <c r="AD53" i="46"/>
  <c r="AD51" i="46"/>
  <c r="AD29" i="46"/>
  <c r="AD27" i="46"/>
  <c r="AD25" i="46"/>
  <c r="AD21" i="46"/>
  <c r="E246" i="55"/>
  <c r="O247" i="55"/>
  <c r="P247" i="55" s="1"/>
  <c r="N186" i="55"/>
  <c r="O186" i="55"/>
  <c r="Q186" i="55" s="1"/>
  <c r="Q180" i="36"/>
  <c r="Q181" i="36" s="1"/>
  <c r="Q182" i="45"/>
  <c r="S182" i="45" s="1"/>
  <c r="S183" i="45" s="1"/>
  <c r="M27" i="55"/>
  <c r="M26" i="55" s="1"/>
  <c r="L27" i="55"/>
  <c r="L26" i="55" s="1"/>
  <c r="K27" i="55"/>
  <c r="K26" i="55" s="1"/>
  <c r="J27" i="55"/>
  <c r="J26" i="55" s="1"/>
  <c r="I27" i="55"/>
  <c r="I26" i="55" s="1"/>
  <c r="G27" i="55"/>
  <c r="G26" i="55" s="1"/>
  <c r="F27" i="55"/>
  <c r="V247" i="55"/>
  <c r="V246" i="55" s="1"/>
  <c r="E28" i="55"/>
  <c r="O28" i="55" s="1"/>
  <c r="P28" i="55" s="1"/>
  <c r="P248" i="55"/>
  <c r="Q29" i="55"/>
  <c r="U28" i="55"/>
  <c r="U27" i="55" s="1"/>
  <c r="U26" i="55" s="1"/>
  <c r="V28" i="55"/>
  <c r="V27" i="55" s="1"/>
  <c r="N248" i="55"/>
  <c r="O248" i="55"/>
  <c r="E244" i="55"/>
  <c r="O245" i="55"/>
  <c r="E242" i="55"/>
  <c r="O243" i="55"/>
  <c r="Q243" i="55" s="1"/>
  <c r="Q242" i="55" s="1"/>
  <c r="O68" i="36"/>
  <c r="P68" i="36" s="1"/>
  <c r="O67" i="36"/>
  <c r="P67" i="36" s="1"/>
  <c r="O66" i="36"/>
  <c r="P66" i="36" s="1"/>
  <c r="O128" i="36"/>
  <c r="P128" i="36" s="1"/>
  <c r="D17" i="57"/>
  <c r="D19" i="57"/>
  <c r="C50" i="59"/>
  <c r="C72" i="59" s="1"/>
  <c r="D41" i="59"/>
  <c r="H17" i="57"/>
  <c r="H17" i="62" s="1"/>
  <c r="H19" i="57"/>
  <c r="H19" i="62" s="1"/>
  <c r="C68" i="59"/>
  <c r="C53" i="59"/>
  <c r="T176" i="46"/>
  <c r="R176" i="46"/>
  <c r="R18" i="46" s="1"/>
  <c r="R17" i="46" s="1"/>
  <c r="AB176" i="46"/>
  <c r="AB18" i="46" s="1"/>
  <c r="AB17" i="46" s="1"/>
  <c r="Z176" i="46"/>
  <c r="Z18" i="46" s="1"/>
  <c r="Z17" i="46" s="1"/>
  <c r="AC176" i="46"/>
  <c r="AC18" i="46" s="1"/>
  <c r="V176" i="46"/>
  <c r="V18" i="46" s="1"/>
  <c r="V17" i="46" s="1"/>
  <c r="X176" i="46"/>
  <c r="X18" i="46" s="1"/>
  <c r="X17" i="46" s="1"/>
  <c r="E43" i="58"/>
  <c r="E38" i="58" s="1"/>
  <c r="C44" i="59"/>
  <c r="G18" i="46"/>
  <c r="Y18" i="46"/>
  <c r="Y17" i="46" s="1"/>
  <c r="N18" i="46"/>
  <c r="J18" i="46"/>
  <c r="H18" i="46"/>
  <c r="H17" i="46" s="1"/>
  <c r="O176" i="46"/>
  <c r="AA18" i="46"/>
  <c r="AA17" i="46" s="1"/>
  <c r="AC183" i="46"/>
  <c r="R57" i="45"/>
  <c r="S57" i="45"/>
  <c r="T57" i="45"/>
  <c r="R98" i="45"/>
  <c r="S98" i="45"/>
  <c r="T98" i="45"/>
  <c r="R96" i="45"/>
  <c r="S96" i="45"/>
  <c r="T96" i="45"/>
  <c r="R94" i="45"/>
  <c r="S94" i="45"/>
  <c r="T94" i="45"/>
  <c r="R92" i="45"/>
  <c r="S92" i="45"/>
  <c r="T92" i="45"/>
  <c r="R75" i="45"/>
  <c r="S75" i="45"/>
  <c r="T75" i="45"/>
  <c r="R29" i="45"/>
  <c r="S29" i="45"/>
  <c r="T29" i="45"/>
  <c r="S146" i="45"/>
  <c r="T146" i="45"/>
  <c r="R146" i="45"/>
  <c r="R65" i="45"/>
  <c r="S65" i="45"/>
  <c r="T65" i="45"/>
  <c r="R63" i="45"/>
  <c r="S63" i="45"/>
  <c r="T63" i="45"/>
  <c r="R61" i="45"/>
  <c r="S61" i="45"/>
  <c r="T61" i="45"/>
  <c r="R59" i="45"/>
  <c r="S59" i="45"/>
  <c r="T59" i="45"/>
  <c r="R55" i="45"/>
  <c r="S55" i="45"/>
  <c r="T55" i="45"/>
  <c r="R53" i="45"/>
  <c r="S53" i="45"/>
  <c r="T53" i="45"/>
  <c r="R51" i="45"/>
  <c r="S51" i="45"/>
  <c r="T51" i="45"/>
  <c r="R27" i="45"/>
  <c r="S27" i="45"/>
  <c r="T27" i="45"/>
  <c r="S25" i="45"/>
  <c r="T25" i="45"/>
  <c r="R25" i="45"/>
  <c r="R143" i="45"/>
  <c r="S143" i="45"/>
  <c r="T143" i="45"/>
  <c r="R118" i="45"/>
  <c r="S118" i="45"/>
  <c r="T118" i="45"/>
  <c r="R149" i="45"/>
  <c r="S149" i="45"/>
  <c r="T149" i="45"/>
  <c r="R132" i="45"/>
  <c r="S132" i="45"/>
  <c r="T132" i="45"/>
  <c r="R100" i="45"/>
  <c r="S100" i="45"/>
  <c r="T100" i="45"/>
  <c r="R99" i="45"/>
  <c r="T99" i="45"/>
  <c r="S99" i="45"/>
  <c r="R97" i="45"/>
  <c r="T97" i="45"/>
  <c r="S97" i="45"/>
  <c r="R95" i="45"/>
  <c r="T95" i="45"/>
  <c r="S95" i="45"/>
  <c r="R93" i="45"/>
  <c r="T93" i="45"/>
  <c r="S93" i="45"/>
  <c r="R85" i="45"/>
  <c r="S85" i="45"/>
  <c r="T85" i="45"/>
  <c r="R37" i="45"/>
  <c r="S37" i="45"/>
  <c r="T37" i="45"/>
  <c r="R81" i="45"/>
  <c r="S81" i="45"/>
  <c r="T81" i="45"/>
  <c r="T79" i="45"/>
  <c r="S79" i="45"/>
  <c r="R79" i="45"/>
  <c r="R32" i="45"/>
  <c r="T32" i="45"/>
  <c r="S32" i="45"/>
  <c r="R76" i="45"/>
  <c r="T76" i="45"/>
  <c r="S76" i="45"/>
  <c r="S74" i="45"/>
  <c r="T74" i="45"/>
  <c r="R74" i="45"/>
  <c r="R30" i="45"/>
  <c r="T30" i="45"/>
  <c r="S30" i="45"/>
  <c r="S145" i="45"/>
  <c r="R145" i="45"/>
  <c r="T145" i="45"/>
  <c r="R130" i="45"/>
  <c r="T130" i="45"/>
  <c r="S130" i="45"/>
  <c r="R64" i="45"/>
  <c r="T64" i="45"/>
  <c r="S64" i="45"/>
  <c r="H23" i="44"/>
  <c r="J185" i="44"/>
  <c r="AE184" i="44"/>
  <c r="H184" i="44" s="1"/>
  <c r="G183" i="46"/>
  <c r="C183" i="46"/>
  <c r="K183" i="46"/>
  <c r="K18" i="46"/>
  <c r="I18" i="46"/>
  <c r="I17" i="46" s="1"/>
  <c r="P24" i="46"/>
  <c r="P176" i="46" s="1"/>
  <c r="P18" i="46" s="1"/>
  <c r="L18" i="46"/>
  <c r="L17" i="46" s="1"/>
  <c r="D18" i="46"/>
  <c r="D17" i="46" s="1"/>
  <c r="N183" i="46"/>
  <c r="J183" i="46"/>
  <c r="E18" i="46"/>
  <c r="E17" i="46" s="1"/>
  <c r="C18" i="46"/>
  <c r="M18" i="46"/>
  <c r="M17" i="46" s="1"/>
  <c r="AH177" i="45"/>
  <c r="AH19" i="45" s="1"/>
  <c r="T21" i="45"/>
  <c r="G456" i="36"/>
  <c r="G182" i="36" s="1"/>
  <c r="E456" i="36"/>
  <c r="E182" i="36" s="1"/>
  <c r="AH184" i="45"/>
  <c r="O183" i="46"/>
  <c r="R21" i="45"/>
  <c r="U178" i="45"/>
  <c r="W18" i="46"/>
  <c r="W17" i="46" s="1"/>
  <c r="U18" i="46"/>
  <c r="U17" i="46" s="1"/>
  <c r="S18" i="46"/>
  <c r="S17" i="46" s="1"/>
  <c r="Q18" i="46"/>
  <c r="Q17" i="46" s="1"/>
  <c r="G18" i="36"/>
  <c r="G17" i="36" s="1"/>
  <c r="AD183" i="46"/>
  <c r="O177" i="45"/>
  <c r="O19" i="45" s="1"/>
  <c r="O18" i="45" s="1"/>
  <c r="P29" i="55"/>
  <c r="F17" i="57"/>
  <c r="F19" i="57"/>
  <c r="S27" i="55"/>
  <c r="S26" i="55" s="1"/>
  <c r="D19" i="58"/>
  <c r="E53" i="59"/>
  <c r="D59" i="59"/>
  <c r="D53" i="59"/>
  <c r="C52" i="59"/>
  <c r="B75" i="59"/>
  <c r="B80" i="59" s="1"/>
  <c r="E175" i="36"/>
  <c r="E18" i="36" s="1"/>
  <c r="E17" i="36" s="1"/>
  <c r="AC19" i="45"/>
  <c r="AC18" i="45" s="1"/>
  <c r="F18" i="46"/>
  <c r="F183" i="46"/>
  <c r="J177" i="45"/>
  <c r="J19" i="45" s="1"/>
  <c r="J18" i="45" s="1"/>
  <c r="G19" i="57"/>
  <c r="G17" i="57"/>
  <c r="C19" i="57"/>
  <c r="C17" i="57"/>
  <c r="I18" i="57"/>
  <c r="I18" i="62" s="1"/>
  <c r="E19" i="57"/>
  <c r="E17" i="57"/>
  <c r="C37" i="58"/>
  <c r="C46" i="58" s="1"/>
  <c r="D80" i="58"/>
  <c r="F43" i="58"/>
  <c r="D24" i="58"/>
  <c r="D23" i="58" s="1"/>
  <c r="D37" i="58" s="1"/>
  <c r="D46" i="58" s="1"/>
  <c r="E26" i="58"/>
  <c r="R65" i="59"/>
  <c r="E22" i="58"/>
  <c r="C47" i="59"/>
  <c r="C61" i="59" s="1"/>
  <c r="C69" i="59" s="1"/>
  <c r="D44" i="59"/>
  <c r="C51" i="59"/>
  <c r="C58" i="59" s="1"/>
  <c r="C60" i="59" s="1"/>
  <c r="F38" i="59"/>
  <c r="E52" i="59"/>
  <c r="D57" i="59"/>
  <c r="D51" i="59" s="1"/>
  <c r="AE21" i="66" l="1"/>
  <c r="AE176" i="66" s="1"/>
  <c r="I23" i="44"/>
  <c r="Q28" i="55"/>
  <c r="P186" i="55"/>
  <c r="B76" i="59"/>
  <c r="S180" i="36"/>
  <c r="S31" i="36"/>
  <c r="S32" i="36"/>
  <c r="S82" i="36"/>
  <c r="S33" i="36"/>
  <c r="S26" i="36"/>
  <c r="S439" i="36"/>
  <c r="Q33" i="36"/>
  <c r="Q35" i="45"/>
  <c r="T35" i="45" s="1"/>
  <c r="Q125" i="45"/>
  <c r="R125" i="45" s="1"/>
  <c r="S123" i="36"/>
  <c r="Q123" i="36"/>
  <c r="Q32" i="36"/>
  <c r="Q34" i="45"/>
  <c r="R34" i="45" s="1"/>
  <c r="Q36" i="45"/>
  <c r="T36" i="45" s="1"/>
  <c r="Q34" i="36"/>
  <c r="S34" i="36"/>
  <c r="Q28" i="45"/>
  <c r="T28" i="45" s="1"/>
  <c r="Q26" i="36"/>
  <c r="Q31" i="36"/>
  <c r="Q33" i="45"/>
  <c r="Q20" i="36"/>
  <c r="Q22" i="45"/>
  <c r="Q84" i="45"/>
  <c r="S84" i="45" s="1"/>
  <c r="Q82" i="36"/>
  <c r="H459" i="44"/>
  <c r="Q439" i="36"/>
  <c r="Q441" i="45"/>
  <c r="R441" i="45" s="1"/>
  <c r="B78" i="59"/>
  <c r="B79" i="59" s="1"/>
  <c r="O185" i="36"/>
  <c r="P185" i="36" s="1"/>
  <c r="E27" i="55"/>
  <c r="E26" i="55" s="1"/>
  <c r="O26" i="55" s="1"/>
  <c r="O242" i="55"/>
  <c r="P243" i="55"/>
  <c r="P242" i="55" s="1"/>
  <c r="O244" i="55"/>
  <c r="Q245" i="55"/>
  <c r="Q244" i="55" s="1"/>
  <c r="N247" i="55"/>
  <c r="N246" i="55" s="1"/>
  <c r="Q248" i="55"/>
  <c r="P245" i="55"/>
  <c r="P244" i="55" s="1"/>
  <c r="J17" i="46"/>
  <c r="N17" i="46"/>
  <c r="G17" i="46"/>
  <c r="AC17" i="46"/>
  <c r="D50" i="59"/>
  <c r="D72" i="59" s="1"/>
  <c r="E41" i="59"/>
  <c r="AD176" i="46"/>
  <c r="AD18" i="46" s="1"/>
  <c r="AD17" i="46" s="1"/>
  <c r="C71" i="59"/>
  <c r="D71" i="59" s="1"/>
  <c r="E16" i="36"/>
  <c r="U79" i="45"/>
  <c r="R187" i="45"/>
  <c r="T187" i="45"/>
  <c r="S187" i="45"/>
  <c r="U94" i="45"/>
  <c r="T26" i="55"/>
  <c r="U98" i="45"/>
  <c r="U145" i="45"/>
  <c r="U76" i="45"/>
  <c r="U75" i="45"/>
  <c r="U74" i="45"/>
  <c r="U81" i="45"/>
  <c r="U37" i="45"/>
  <c r="U132" i="45"/>
  <c r="U118" i="45"/>
  <c r="U51" i="45"/>
  <c r="U55" i="45"/>
  <c r="U61" i="45"/>
  <c r="U65" i="45"/>
  <c r="U29" i="45"/>
  <c r="R67" i="45"/>
  <c r="T67" i="45"/>
  <c r="S67" i="45"/>
  <c r="R69" i="45"/>
  <c r="T69" i="45"/>
  <c r="S69" i="45"/>
  <c r="R71" i="45"/>
  <c r="T71" i="45"/>
  <c r="S71" i="45"/>
  <c r="S73" i="45"/>
  <c r="R73" i="45"/>
  <c r="T73" i="45"/>
  <c r="U130" i="45"/>
  <c r="U30" i="45"/>
  <c r="R83" i="45"/>
  <c r="T83" i="45"/>
  <c r="S83" i="45"/>
  <c r="R88" i="45"/>
  <c r="S88" i="45"/>
  <c r="T88" i="45"/>
  <c r="R40" i="45"/>
  <c r="T40" i="45"/>
  <c r="S40" i="45"/>
  <c r="R41" i="45"/>
  <c r="S41" i="45"/>
  <c r="T41" i="45"/>
  <c r="R91" i="45"/>
  <c r="T91" i="45"/>
  <c r="S91" i="45"/>
  <c r="U93" i="45"/>
  <c r="U97" i="45"/>
  <c r="R56" i="45"/>
  <c r="T56" i="45"/>
  <c r="S56" i="45"/>
  <c r="R174" i="45"/>
  <c r="S174" i="45"/>
  <c r="T174" i="45"/>
  <c r="R144" i="45"/>
  <c r="T144" i="45"/>
  <c r="S144" i="45"/>
  <c r="R169" i="45"/>
  <c r="S169" i="45"/>
  <c r="T169" i="45"/>
  <c r="R26" i="45"/>
  <c r="T26" i="45"/>
  <c r="S26" i="45"/>
  <c r="R52" i="45"/>
  <c r="T52" i="45"/>
  <c r="S52" i="45"/>
  <c r="R54" i="45"/>
  <c r="T54" i="45"/>
  <c r="S54" i="45"/>
  <c r="R58" i="45"/>
  <c r="T58" i="45"/>
  <c r="S58" i="45"/>
  <c r="R60" i="45"/>
  <c r="T60" i="45"/>
  <c r="S60" i="45"/>
  <c r="R62" i="45"/>
  <c r="T62" i="45"/>
  <c r="S62" i="45"/>
  <c r="U64" i="45"/>
  <c r="U32" i="45"/>
  <c r="U85" i="45"/>
  <c r="U95" i="45"/>
  <c r="U99" i="45"/>
  <c r="U100" i="45"/>
  <c r="U149" i="45"/>
  <c r="U143" i="45"/>
  <c r="U25" i="45"/>
  <c r="U27" i="45"/>
  <c r="U53" i="45"/>
  <c r="U59" i="45"/>
  <c r="U63" i="45"/>
  <c r="R66" i="45"/>
  <c r="S66" i="45"/>
  <c r="T66" i="45"/>
  <c r="R68" i="45"/>
  <c r="S68" i="45"/>
  <c r="T68" i="45"/>
  <c r="S70" i="45"/>
  <c r="R70" i="45"/>
  <c r="T70" i="45"/>
  <c r="T72" i="45"/>
  <c r="S72" i="45"/>
  <c r="R72" i="45"/>
  <c r="R126" i="45"/>
  <c r="S126" i="45"/>
  <c r="T126" i="45"/>
  <c r="R127" i="45"/>
  <c r="S127" i="45"/>
  <c r="T127" i="45"/>
  <c r="R128" i="45"/>
  <c r="S128" i="45"/>
  <c r="T128" i="45"/>
  <c r="R129" i="45"/>
  <c r="S129" i="45"/>
  <c r="T129" i="45"/>
  <c r="R131" i="45"/>
  <c r="S131" i="45"/>
  <c r="T131" i="45"/>
  <c r="U146" i="45"/>
  <c r="R31" i="45"/>
  <c r="S31" i="45"/>
  <c r="T31" i="45"/>
  <c r="S77" i="45"/>
  <c r="R77" i="45"/>
  <c r="T77" i="45"/>
  <c r="R78" i="45"/>
  <c r="T78" i="45"/>
  <c r="S78" i="45"/>
  <c r="S80" i="45"/>
  <c r="T80" i="45"/>
  <c r="R80" i="45"/>
  <c r="R82" i="45"/>
  <c r="S82" i="45"/>
  <c r="T82" i="45"/>
  <c r="R38" i="45"/>
  <c r="T38" i="45"/>
  <c r="S38" i="45"/>
  <c r="R86" i="45"/>
  <c r="T86" i="45"/>
  <c r="S86" i="45"/>
  <c r="R87" i="45"/>
  <c r="T87" i="45"/>
  <c r="S87" i="45"/>
  <c r="R89" i="45"/>
  <c r="T89" i="45"/>
  <c r="S89" i="45"/>
  <c r="R39" i="45"/>
  <c r="S39" i="45"/>
  <c r="T39" i="45"/>
  <c r="S147" i="45"/>
  <c r="R147" i="45"/>
  <c r="T147" i="45"/>
  <c r="R42" i="45"/>
  <c r="T42" i="45"/>
  <c r="S42" i="45"/>
  <c r="U92" i="45"/>
  <c r="U96" i="45"/>
  <c r="S170" i="45"/>
  <c r="T170" i="45"/>
  <c r="R170" i="45"/>
  <c r="R148" i="45"/>
  <c r="T148" i="45"/>
  <c r="S148" i="45"/>
  <c r="R24" i="45"/>
  <c r="S24" i="45"/>
  <c r="T24" i="45"/>
  <c r="U57" i="45"/>
  <c r="T182" i="45"/>
  <c r="T183" i="45" s="1"/>
  <c r="O18" i="46"/>
  <c r="O17" i="46" s="1"/>
  <c r="AH18" i="45"/>
  <c r="K17" i="46"/>
  <c r="G16" i="36"/>
  <c r="C17" i="46"/>
  <c r="U21" i="45"/>
  <c r="P183" i="46"/>
  <c r="P17" i="46" s="1"/>
  <c r="R186" i="45"/>
  <c r="T186" i="45"/>
  <c r="S186" i="45"/>
  <c r="R182" i="45"/>
  <c r="Q183" i="45"/>
  <c r="I184" i="44"/>
  <c r="V26" i="55"/>
  <c r="D68" i="59"/>
  <c r="E59" i="59"/>
  <c r="E19" i="58"/>
  <c r="F22" i="58"/>
  <c r="F38" i="58"/>
  <c r="G43" i="58"/>
  <c r="C47" i="58"/>
  <c r="C81" i="58" s="1"/>
  <c r="C82" i="58" s="1"/>
  <c r="D47" i="58"/>
  <c r="D48" i="58" s="1"/>
  <c r="D85" i="58" s="1"/>
  <c r="E44" i="59"/>
  <c r="D47" i="59"/>
  <c r="D61" i="59" s="1"/>
  <c r="D69" i="59" s="1"/>
  <c r="F26" i="58"/>
  <c r="E24" i="58"/>
  <c r="E23" i="58" s="1"/>
  <c r="F53" i="59"/>
  <c r="F52" i="59"/>
  <c r="G38" i="59"/>
  <c r="C67" i="59"/>
  <c r="C62" i="59"/>
  <c r="R77" i="59"/>
  <c r="S65" i="59"/>
  <c r="I19" i="57"/>
  <c r="I19" i="62" s="1"/>
  <c r="I17" i="57"/>
  <c r="I17" i="62" s="1"/>
  <c r="T18" i="46"/>
  <c r="T17" i="46" s="1"/>
  <c r="F17" i="46"/>
  <c r="D58" i="59" l="1"/>
  <c r="D60" i="59" s="1"/>
  <c r="D67" i="59" s="1"/>
  <c r="S20" i="36"/>
  <c r="S175" i="36" s="1"/>
  <c r="C244" i="55"/>
  <c r="N245" i="55"/>
  <c r="N244" i="55" s="1"/>
  <c r="O27" i="55"/>
  <c r="P27" i="55" s="1"/>
  <c r="I185" i="44"/>
  <c r="I459" i="44"/>
  <c r="O439" i="36"/>
  <c r="P439" i="36" s="1"/>
  <c r="R458" i="45"/>
  <c r="S441" i="45"/>
  <c r="S458" i="45" s="1"/>
  <c r="Q458" i="45"/>
  <c r="T441" i="45"/>
  <c r="T458" i="45" s="1"/>
  <c r="S34" i="45"/>
  <c r="R35" i="45"/>
  <c r="O32" i="36"/>
  <c r="P32" i="36" s="1"/>
  <c r="T34" i="45"/>
  <c r="O26" i="36"/>
  <c r="P26" i="36" s="1"/>
  <c r="O34" i="36"/>
  <c r="P34" i="36" s="1"/>
  <c r="O33" i="36"/>
  <c r="P33" i="36" s="1"/>
  <c r="S181" i="36"/>
  <c r="O180" i="36"/>
  <c r="P180" i="36" s="1"/>
  <c r="S36" i="45"/>
  <c r="R28" i="45"/>
  <c r="O31" i="36"/>
  <c r="P31" i="36" s="1"/>
  <c r="O82" i="36"/>
  <c r="P82" i="36" s="1"/>
  <c r="T84" i="45"/>
  <c r="S125" i="45"/>
  <c r="O123" i="36"/>
  <c r="P123" i="36" s="1"/>
  <c r="R84" i="45"/>
  <c r="S35" i="45"/>
  <c r="D81" i="58"/>
  <c r="D82" i="58" s="1"/>
  <c r="T125" i="45"/>
  <c r="R36" i="45"/>
  <c r="S28" i="45"/>
  <c r="E50" i="59"/>
  <c r="F41" i="59"/>
  <c r="R33" i="45"/>
  <c r="T33" i="45"/>
  <c r="S33" i="45"/>
  <c r="U187" i="45"/>
  <c r="U70" i="45"/>
  <c r="U71" i="45"/>
  <c r="U72" i="45"/>
  <c r="U73" i="45"/>
  <c r="U80" i="45"/>
  <c r="U131" i="45"/>
  <c r="U128" i="45"/>
  <c r="U126" i="45"/>
  <c r="U68" i="45"/>
  <c r="U41" i="45"/>
  <c r="U88" i="45"/>
  <c r="U148" i="45"/>
  <c r="U78" i="45"/>
  <c r="U147" i="45"/>
  <c r="U77" i="45"/>
  <c r="U69" i="45"/>
  <c r="U42" i="45"/>
  <c r="U89" i="45"/>
  <c r="U86" i="45"/>
  <c r="U62" i="45"/>
  <c r="U58" i="45"/>
  <c r="U52" i="45"/>
  <c r="U26" i="45"/>
  <c r="U144" i="45"/>
  <c r="U56" i="45"/>
  <c r="U83" i="45"/>
  <c r="U67" i="45"/>
  <c r="R22" i="45"/>
  <c r="S22" i="45"/>
  <c r="T22" i="45"/>
  <c r="U24" i="45"/>
  <c r="U170" i="45"/>
  <c r="U39" i="45"/>
  <c r="U87" i="45"/>
  <c r="U38" i="45"/>
  <c r="U82" i="45"/>
  <c r="U31" i="45"/>
  <c r="U129" i="45"/>
  <c r="U127" i="45"/>
  <c r="U66" i="45"/>
  <c r="U60" i="45"/>
  <c r="U54" i="45"/>
  <c r="U169" i="45"/>
  <c r="U174" i="45"/>
  <c r="U91" i="45"/>
  <c r="U40" i="45"/>
  <c r="U186" i="45"/>
  <c r="R183" i="45"/>
  <c r="U182" i="45"/>
  <c r="U183" i="45" s="1"/>
  <c r="E68" i="59"/>
  <c r="E57" i="59"/>
  <c r="E51" i="59" s="1"/>
  <c r="E58" i="59" s="1"/>
  <c r="E60" i="59" s="1"/>
  <c r="E67" i="59" s="1"/>
  <c r="F59" i="59"/>
  <c r="C48" i="58"/>
  <c r="C85" i="58" s="1"/>
  <c r="G38" i="58"/>
  <c r="H43" i="58"/>
  <c r="H38" i="58" s="1"/>
  <c r="G22" i="58"/>
  <c r="F19" i="58"/>
  <c r="D62" i="59"/>
  <c r="S77" i="59"/>
  <c r="T65" i="59"/>
  <c r="C63" i="59"/>
  <c r="C64" i="59" s="1"/>
  <c r="G53" i="59"/>
  <c r="G52" i="59"/>
  <c r="H38" i="59"/>
  <c r="F24" i="58"/>
  <c r="F23" i="58" s="1"/>
  <c r="G26" i="58"/>
  <c r="F44" i="59"/>
  <c r="E47" i="59"/>
  <c r="E61" i="59" s="1"/>
  <c r="E69" i="59" s="1"/>
  <c r="E37" i="58"/>
  <c r="E46" i="58" s="1"/>
  <c r="E80" i="58"/>
  <c r="O20" i="36" l="1"/>
  <c r="P20" i="36" s="1"/>
  <c r="P26" i="55"/>
  <c r="N30" i="55"/>
  <c r="N28" i="55" s="1"/>
  <c r="C28" i="55"/>
  <c r="U441" i="45"/>
  <c r="U458" i="45" s="1"/>
  <c r="U35" i="45"/>
  <c r="U34" i="45"/>
  <c r="U125" i="45"/>
  <c r="U84" i="45"/>
  <c r="U28" i="45"/>
  <c r="U36" i="45"/>
  <c r="F50" i="59"/>
  <c r="G41" i="59"/>
  <c r="E72" i="59"/>
  <c r="E71" i="59"/>
  <c r="U33" i="45"/>
  <c r="U22" i="45"/>
  <c r="G59" i="59"/>
  <c r="F57" i="59"/>
  <c r="F51" i="59" s="1"/>
  <c r="F58" i="59" s="1"/>
  <c r="F60" i="59" s="1"/>
  <c r="F67" i="59" s="1"/>
  <c r="F68" i="59"/>
  <c r="E47" i="58"/>
  <c r="E81" i="58" s="1"/>
  <c r="E82" i="58" s="1"/>
  <c r="G24" i="58"/>
  <c r="G23" i="58" s="1"/>
  <c r="H26" i="58"/>
  <c r="H24" i="58" s="1"/>
  <c r="H23" i="58" s="1"/>
  <c r="G44" i="59"/>
  <c r="F47" i="59"/>
  <c r="F61" i="59" s="1"/>
  <c r="F69" i="59" s="1"/>
  <c r="T77" i="59"/>
  <c r="U65" i="59"/>
  <c r="D63" i="59"/>
  <c r="D64" i="59" s="1"/>
  <c r="F80" i="58"/>
  <c r="F37" i="58"/>
  <c r="F46" i="58" s="1"/>
  <c r="H53" i="59"/>
  <c r="I38" i="59"/>
  <c r="H52" i="59"/>
  <c r="C70" i="59"/>
  <c r="C75" i="59" s="1"/>
  <c r="E62" i="59"/>
  <c r="H22" i="58"/>
  <c r="H19" i="58" s="1"/>
  <c r="G19" i="58"/>
  <c r="F62" i="59"/>
  <c r="E48" i="58" l="1"/>
  <c r="E85" i="58" s="1"/>
  <c r="G50" i="59"/>
  <c r="H41" i="59"/>
  <c r="F72" i="59"/>
  <c r="F71" i="59"/>
  <c r="G68" i="59"/>
  <c r="G57" i="59"/>
  <c r="G51" i="59" s="1"/>
  <c r="G58" i="59" s="1"/>
  <c r="G60" i="59" s="1"/>
  <c r="H59" i="59"/>
  <c r="H37" i="58"/>
  <c r="H46" i="58" s="1"/>
  <c r="H80" i="58"/>
  <c r="C78" i="59"/>
  <c r="C80" i="59"/>
  <c r="C76" i="59"/>
  <c r="C81" i="59" s="1"/>
  <c r="D70" i="59"/>
  <c r="D75" i="59" s="1"/>
  <c r="D78" i="59" s="1"/>
  <c r="I52" i="59"/>
  <c r="I53" i="59"/>
  <c r="J38" i="59"/>
  <c r="F47" i="58"/>
  <c r="F81" i="58" s="1"/>
  <c r="F82" i="58" s="1"/>
  <c r="U77" i="59"/>
  <c r="V65" i="59"/>
  <c r="G67" i="59"/>
  <c r="F63" i="59"/>
  <c r="F64" i="59" s="1"/>
  <c r="G37" i="58"/>
  <c r="G46" i="58" s="1"/>
  <c r="G80" i="58"/>
  <c r="E63" i="59"/>
  <c r="H44" i="59"/>
  <c r="G47" i="59"/>
  <c r="G61" i="59" s="1"/>
  <c r="G69" i="59" s="1"/>
  <c r="H50" i="59" l="1"/>
  <c r="H72" i="59" s="1"/>
  <c r="I41" i="59"/>
  <c r="D76" i="59"/>
  <c r="D81" i="59" s="1"/>
  <c r="G72" i="59"/>
  <c r="G71" i="59"/>
  <c r="H68" i="59"/>
  <c r="H57" i="59"/>
  <c r="H51" i="59" s="1"/>
  <c r="H58" i="59" s="1"/>
  <c r="H60" i="59" s="1"/>
  <c r="H67" i="59" s="1"/>
  <c r="I59" i="59"/>
  <c r="I57" i="59" s="1"/>
  <c r="I51" i="59" s="1"/>
  <c r="E70" i="59"/>
  <c r="E75" i="59" s="1"/>
  <c r="E76" i="59" s="1"/>
  <c r="J53" i="59"/>
  <c r="K38" i="59"/>
  <c r="J52" i="59"/>
  <c r="E64" i="59"/>
  <c r="G62" i="59"/>
  <c r="V77" i="59"/>
  <c r="W65" i="59"/>
  <c r="F48" i="58"/>
  <c r="F85" i="58" s="1"/>
  <c r="C79" i="59"/>
  <c r="C82" i="59" s="1"/>
  <c r="D79" i="59"/>
  <c r="H46" i="59"/>
  <c r="I44" i="59"/>
  <c r="G47" i="58"/>
  <c r="G81" i="58" s="1"/>
  <c r="G82" i="58" s="1"/>
  <c r="D80" i="59"/>
  <c r="E80" i="59"/>
  <c r="H47" i="58"/>
  <c r="H81" i="58" s="1"/>
  <c r="H82" i="58" s="1"/>
  <c r="H71" i="59" l="1"/>
  <c r="E81" i="59"/>
  <c r="I50" i="59"/>
  <c r="J41" i="59"/>
  <c r="H48" i="58"/>
  <c r="H85" i="58" s="1"/>
  <c r="G48" i="58"/>
  <c r="G85" i="58" s="1"/>
  <c r="D82" i="59"/>
  <c r="F70" i="59"/>
  <c r="F75" i="59" s="1"/>
  <c r="I68" i="59"/>
  <c r="J59" i="59"/>
  <c r="K59" i="59" s="1"/>
  <c r="I46" i="59"/>
  <c r="K52" i="59"/>
  <c r="K53" i="59"/>
  <c r="L38" i="59"/>
  <c r="H47" i="59"/>
  <c r="H61" i="59" s="1"/>
  <c r="H74" i="59"/>
  <c r="W77" i="59"/>
  <c r="X65" i="59"/>
  <c r="G63" i="59"/>
  <c r="E78" i="59"/>
  <c r="J50" i="59" l="1"/>
  <c r="J72" i="59" s="1"/>
  <c r="K41" i="59"/>
  <c r="I72" i="59"/>
  <c r="I71" i="59"/>
  <c r="J71" i="59" s="1"/>
  <c r="I58" i="59"/>
  <c r="I60" i="59" s="1"/>
  <c r="I67" i="59" s="1"/>
  <c r="K68" i="59"/>
  <c r="L59" i="59"/>
  <c r="L68" i="59" s="1"/>
  <c r="F78" i="59"/>
  <c r="F76" i="59"/>
  <c r="F81" i="59" s="1"/>
  <c r="F80" i="59"/>
  <c r="J68" i="59"/>
  <c r="M59" i="59"/>
  <c r="M68" i="59" s="1"/>
  <c r="K57" i="59"/>
  <c r="K51" i="59" s="1"/>
  <c r="J57" i="59"/>
  <c r="J51" i="59" s="1"/>
  <c r="J58" i="59" s="1"/>
  <c r="J60" i="59" s="1"/>
  <c r="J67" i="59" s="1"/>
  <c r="I47" i="59"/>
  <c r="I61" i="59" s="1"/>
  <c r="I74" i="59"/>
  <c r="E79" i="59"/>
  <c r="E82" i="59" s="1"/>
  <c r="F79" i="59"/>
  <c r="G70" i="59"/>
  <c r="G75" i="59" s="1"/>
  <c r="G64" i="59"/>
  <c r="X77" i="59"/>
  <c r="Y65" i="59"/>
  <c r="H69" i="59"/>
  <c r="H62" i="59"/>
  <c r="L53" i="59"/>
  <c r="M38" i="59"/>
  <c r="L52" i="59"/>
  <c r="J44" i="59"/>
  <c r="L57" i="59" l="1"/>
  <c r="F82" i="59"/>
  <c r="K50" i="59"/>
  <c r="L41" i="59"/>
  <c r="L51" i="59"/>
  <c r="N59" i="59"/>
  <c r="N68" i="59" s="1"/>
  <c r="K58" i="59"/>
  <c r="K60" i="59" s="1"/>
  <c r="K67" i="59" s="1"/>
  <c r="M57" i="59"/>
  <c r="M52" i="59"/>
  <c r="N38" i="59"/>
  <c r="M53" i="59"/>
  <c r="H63" i="59"/>
  <c r="H64" i="59"/>
  <c r="J46" i="59"/>
  <c r="K44" i="59" s="1"/>
  <c r="Z65" i="59"/>
  <c r="Y77" i="59"/>
  <c r="G78" i="59"/>
  <c r="G76" i="59"/>
  <c r="G81" i="59" s="1"/>
  <c r="G80" i="59"/>
  <c r="I69" i="59"/>
  <c r="I62" i="59"/>
  <c r="L50" i="59" l="1"/>
  <c r="L58" i="59" s="1"/>
  <c r="L60" i="59" s="1"/>
  <c r="L67" i="59" s="1"/>
  <c r="M41" i="59"/>
  <c r="N57" i="59"/>
  <c r="O59" i="59"/>
  <c r="P59" i="59" s="1"/>
  <c r="K72" i="59"/>
  <c r="K71" i="59"/>
  <c r="K46" i="59"/>
  <c r="L44" i="59" s="1"/>
  <c r="G79" i="59"/>
  <c r="G82" i="59" s="1"/>
  <c r="M51" i="59"/>
  <c r="I63" i="59"/>
  <c r="I64" i="59" s="1"/>
  <c r="AA65" i="59"/>
  <c r="AA77" i="59" s="1"/>
  <c r="Z77" i="59"/>
  <c r="J47" i="59"/>
  <c r="J61" i="59" s="1"/>
  <c r="J74" i="59"/>
  <c r="H70" i="59"/>
  <c r="H75" i="59" s="1"/>
  <c r="N52" i="59"/>
  <c r="N53" i="59"/>
  <c r="O38" i="59"/>
  <c r="O57" i="59" l="1"/>
  <c r="O68" i="59"/>
  <c r="N51" i="59"/>
  <c r="N41" i="59"/>
  <c r="M50" i="59"/>
  <c r="M72" i="59" s="1"/>
  <c r="L72" i="59"/>
  <c r="L71" i="59"/>
  <c r="P68" i="59"/>
  <c r="Q59" i="59"/>
  <c r="P57" i="59"/>
  <c r="L46" i="59"/>
  <c r="M44" i="59" s="1"/>
  <c r="O53" i="59"/>
  <c r="P38" i="59"/>
  <c r="O52" i="59"/>
  <c r="H78" i="59"/>
  <c r="H76" i="59"/>
  <c r="H81" i="59" s="1"/>
  <c r="H80" i="59"/>
  <c r="I70" i="59"/>
  <c r="I75" i="59" s="1"/>
  <c r="I78" i="59" s="1"/>
  <c r="J69" i="59"/>
  <c r="J62" i="59"/>
  <c r="K47" i="59"/>
  <c r="K61" i="59" s="1"/>
  <c r="K74" i="59"/>
  <c r="O51" i="59" l="1"/>
  <c r="N50" i="59"/>
  <c r="O41" i="59"/>
  <c r="M71" i="59"/>
  <c r="M58" i="59"/>
  <c r="M60" i="59" s="1"/>
  <c r="M67" i="59" s="1"/>
  <c r="N58" i="59"/>
  <c r="N60" i="59" s="1"/>
  <c r="N67" i="59" s="1"/>
  <c r="Q68" i="59"/>
  <c r="Q57" i="59"/>
  <c r="R59" i="59"/>
  <c r="R57" i="59" s="1"/>
  <c r="M46" i="59"/>
  <c r="N44" i="59" s="1"/>
  <c r="J63" i="59"/>
  <c r="J64" i="59" s="1"/>
  <c r="K69" i="59"/>
  <c r="K62" i="59"/>
  <c r="I80" i="59"/>
  <c r="I76" i="59"/>
  <c r="I81" i="59" s="1"/>
  <c r="P52" i="59"/>
  <c r="Q38" i="59"/>
  <c r="P53" i="59"/>
  <c r="I79" i="59"/>
  <c r="H79" i="59"/>
  <c r="H82" i="59" s="1"/>
  <c r="L47" i="59"/>
  <c r="L61" i="59" s="1"/>
  <c r="L74" i="59"/>
  <c r="N72" i="59" l="1"/>
  <c r="N71" i="59"/>
  <c r="O50" i="59"/>
  <c r="P41" i="59"/>
  <c r="I82" i="59"/>
  <c r="R68" i="59"/>
  <c r="S59" i="59"/>
  <c r="T59" i="59" s="1"/>
  <c r="N46" i="59"/>
  <c r="O44" i="59" s="1"/>
  <c r="Q52" i="59"/>
  <c r="Q53" i="59"/>
  <c r="R38" i="59"/>
  <c r="L69" i="59"/>
  <c r="L62" i="59"/>
  <c r="P51" i="59"/>
  <c r="K63" i="59"/>
  <c r="K64" i="59" s="1"/>
  <c r="J70" i="59"/>
  <c r="J75" i="59" s="1"/>
  <c r="M47" i="59"/>
  <c r="M61" i="59" s="1"/>
  <c r="M74" i="59"/>
  <c r="O72" i="59" l="1"/>
  <c r="O58" i="59"/>
  <c r="O60" i="59" s="1"/>
  <c r="O67" i="59" s="1"/>
  <c r="O71" i="59"/>
  <c r="K70" i="59"/>
  <c r="K75" i="59" s="1"/>
  <c r="K78" i="59" s="1"/>
  <c r="Q41" i="59"/>
  <c r="P50" i="59"/>
  <c r="P58" i="59" s="1"/>
  <c r="P60" i="59" s="1"/>
  <c r="P67" i="59" s="1"/>
  <c r="T68" i="59"/>
  <c r="S68" i="59"/>
  <c r="T57" i="59"/>
  <c r="U59" i="59"/>
  <c r="U68" i="59" s="1"/>
  <c r="S57" i="59"/>
  <c r="K76" i="59"/>
  <c r="L63" i="59"/>
  <c r="R53" i="59"/>
  <c r="S38" i="59"/>
  <c r="R52" i="59"/>
  <c r="R51" i="59" s="1"/>
  <c r="Q51" i="59"/>
  <c r="N47" i="59"/>
  <c r="N61" i="59" s="1"/>
  <c r="N74" i="59"/>
  <c r="M69" i="59"/>
  <c r="M62" i="59"/>
  <c r="J78" i="59"/>
  <c r="J79" i="59" s="1"/>
  <c r="J82" i="59" s="1"/>
  <c r="J76" i="59"/>
  <c r="J81" i="59" s="1"/>
  <c r="J80" i="59"/>
  <c r="O46" i="59"/>
  <c r="P44" i="59" s="1"/>
  <c r="K80" i="59" l="1"/>
  <c r="P72" i="59"/>
  <c r="P71" i="59"/>
  <c r="L70" i="59"/>
  <c r="L75" i="59" s="1"/>
  <c r="L80" i="59" s="1"/>
  <c r="Q50" i="59"/>
  <c r="Q72" i="59" s="1"/>
  <c r="R41" i="59"/>
  <c r="U57" i="59"/>
  <c r="V59" i="59"/>
  <c r="P46" i="59"/>
  <c r="Q44" i="59" s="1"/>
  <c r="L78" i="59"/>
  <c r="L79" i="59" s="1"/>
  <c r="L76" i="59"/>
  <c r="L81" i="59" s="1"/>
  <c r="N69" i="59"/>
  <c r="N62" i="59"/>
  <c r="O47" i="59"/>
  <c r="O61" i="59" s="1"/>
  <c r="O74" i="59"/>
  <c r="M63" i="59"/>
  <c r="S52" i="59"/>
  <c r="S53" i="59"/>
  <c r="T38" i="59"/>
  <c r="L64" i="59"/>
  <c r="K81" i="59"/>
  <c r="K79" i="59"/>
  <c r="K82" i="59" s="1"/>
  <c r="Q58" i="59" l="1"/>
  <c r="Q60" i="59" s="1"/>
  <c r="Q67" i="59" s="1"/>
  <c r="M70" i="59"/>
  <c r="M75" i="59" s="1"/>
  <c r="M78" i="59" s="1"/>
  <c r="M79" i="59" s="1"/>
  <c r="M82" i="59" s="1"/>
  <c r="R50" i="59"/>
  <c r="S41" i="59"/>
  <c r="Q71" i="59"/>
  <c r="M64" i="59"/>
  <c r="V57" i="59"/>
  <c r="V68" i="59"/>
  <c r="W59" i="59"/>
  <c r="Q46" i="59"/>
  <c r="R44" i="59" s="1"/>
  <c r="O69" i="59"/>
  <c r="O62" i="59"/>
  <c r="N63" i="59"/>
  <c r="T53" i="59"/>
  <c r="U38" i="59"/>
  <c r="T52" i="59"/>
  <c r="S51" i="59"/>
  <c r="L82" i="59"/>
  <c r="P47" i="59"/>
  <c r="P61" i="59" s="1"/>
  <c r="P74" i="59"/>
  <c r="M76" i="59" l="1"/>
  <c r="M81" i="59" s="1"/>
  <c r="N70" i="59"/>
  <c r="N75" i="59" s="1"/>
  <c r="M80" i="59"/>
  <c r="R72" i="59"/>
  <c r="R58" i="59"/>
  <c r="R60" i="59" s="1"/>
  <c r="R67" i="59" s="1"/>
  <c r="T51" i="59"/>
  <c r="S50" i="59"/>
  <c r="S58" i="59" s="1"/>
  <c r="S60" i="59" s="1"/>
  <c r="S67" i="59" s="1"/>
  <c r="T41" i="59"/>
  <c r="R71" i="59"/>
  <c r="W68" i="59"/>
  <c r="W57" i="59"/>
  <c r="X59" i="59"/>
  <c r="R46" i="59"/>
  <c r="S44" i="59" s="1"/>
  <c r="N64" i="59"/>
  <c r="P69" i="59"/>
  <c r="P62" i="59"/>
  <c r="N78" i="59"/>
  <c r="N79" i="59" s="1"/>
  <c r="N82" i="59" s="1"/>
  <c r="N76" i="59"/>
  <c r="N81" i="59" s="1"/>
  <c r="N80" i="59"/>
  <c r="U52" i="59"/>
  <c r="U53" i="59"/>
  <c r="V38" i="59"/>
  <c r="O63" i="59"/>
  <c r="O70" i="59" s="1"/>
  <c r="O75" i="59" s="1"/>
  <c r="Q47" i="59"/>
  <c r="Q61" i="59" s="1"/>
  <c r="Q74" i="59"/>
  <c r="T50" i="59" l="1"/>
  <c r="U41" i="59"/>
  <c r="S72" i="59"/>
  <c r="S71" i="59"/>
  <c r="T71" i="59" s="1"/>
  <c r="X57" i="59"/>
  <c r="X68" i="59"/>
  <c r="Y59" i="59"/>
  <c r="O78" i="59"/>
  <c r="O79" i="59" s="1"/>
  <c r="O82" i="59" s="1"/>
  <c r="O76" i="59"/>
  <c r="O81" i="59" s="1"/>
  <c r="O80" i="59"/>
  <c r="S46" i="59"/>
  <c r="T44" i="59" s="1"/>
  <c r="Q69" i="59"/>
  <c r="Q62" i="59"/>
  <c r="O64" i="59"/>
  <c r="V53" i="59"/>
  <c r="W38" i="59"/>
  <c r="V52" i="59"/>
  <c r="U51" i="59"/>
  <c r="P63" i="59"/>
  <c r="P70" i="59" s="1"/>
  <c r="P75" i="59" s="1"/>
  <c r="R47" i="59"/>
  <c r="R61" i="59" s="1"/>
  <c r="R74" i="59"/>
  <c r="V41" i="59" l="1"/>
  <c r="U50" i="59"/>
  <c r="V51" i="59"/>
  <c r="T72" i="59"/>
  <c r="T58" i="59"/>
  <c r="T60" i="59" s="1"/>
  <c r="T67" i="59" s="1"/>
  <c r="U58" i="59"/>
  <c r="U60" i="59" s="1"/>
  <c r="Y68" i="59"/>
  <c r="Y57" i="59"/>
  <c r="Z59" i="59"/>
  <c r="R69" i="59"/>
  <c r="R62" i="59"/>
  <c r="P78" i="59"/>
  <c r="P79" i="59" s="1"/>
  <c r="P82" i="59" s="1"/>
  <c r="P76" i="59"/>
  <c r="P81" i="59" s="1"/>
  <c r="P80" i="59"/>
  <c r="Q63" i="59"/>
  <c r="Q70" i="59" s="1"/>
  <c r="Q75" i="59" s="1"/>
  <c r="Q64" i="59"/>
  <c r="T46" i="59"/>
  <c r="U44" i="59"/>
  <c r="P64" i="59"/>
  <c r="U67" i="59"/>
  <c r="W52" i="59"/>
  <c r="W53" i="59"/>
  <c r="X38" i="59"/>
  <c r="S47" i="59"/>
  <c r="S61" i="59" s="1"/>
  <c r="S74" i="59"/>
  <c r="U72" i="59" l="1"/>
  <c r="U71" i="59"/>
  <c r="V50" i="59"/>
  <c r="V72" i="59" s="1"/>
  <c r="W41" i="59"/>
  <c r="W51" i="59"/>
  <c r="Z57" i="59"/>
  <c r="Z68" i="59"/>
  <c r="AA59" i="59"/>
  <c r="S69" i="59"/>
  <c r="S62" i="59"/>
  <c r="X53" i="59"/>
  <c r="X52" i="59"/>
  <c r="Y38" i="59"/>
  <c r="U46" i="59"/>
  <c r="V44" i="59" s="1"/>
  <c r="Q78" i="59"/>
  <c r="Q79" i="59" s="1"/>
  <c r="Q82" i="59" s="1"/>
  <c r="Q76" i="59"/>
  <c r="Q81" i="59" s="1"/>
  <c r="Q80" i="59"/>
  <c r="T47" i="59"/>
  <c r="T61" i="59" s="1"/>
  <c r="T74" i="59"/>
  <c r="R63" i="59"/>
  <c r="R70" i="59" s="1"/>
  <c r="R75" i="59" s="1"/>
  <c r="V58" i="59" l="1"/>
  <c r="V60" i="59" s="1"/>
  <c r="V67" i="59" s="1"/>
  <c r="V71" i="59"/>
  <c r="W50" i="59"/>
  <c r="X41" i="59"/>
  <c r="AA68" i="59"/>
  <c r="AA57" i="59"/>
  <c r="U47" i="59"/>
  <c r="U61" i="59" s="1"/>
  <c r="U74" i="59"/>
  <c r="X51" i="59"/>
  <c r="S63" i="59"/>
  <c r="S70" i="59" s="1"/>
  <c r="S75" i="59" s="1"/>
  <c r="R78" i="59"/>
  <c r="R79" i="59" s="1"/>
  <c r="R82" i="59" s="1"/>
  <c r="R76" i="59"/>
  <c r="R81" i="59" s="1"/>
  <c r="R80" i="59"/>
  <c r="R64" i="59"/>
  <c r="T69" i="59"/>
  <c r="T62" i="59"/>
  <c r="V46" i="59"/>
  <c r="Y53" i="59"/>
  <c r="Y52" i="59"/>
  <c r="Z38" i="59"/>
  <c r="X50" i="59" l="1"/>
  <c r="X72" i="59" s="1"/>
  <c r="Y41" i="59"/>
  <c r="W72" i="59"/>
  <c r="W71" i="59"/>
  <c r="X71" i="59" s="1"/>
  <c r="W58" i="59"/>
  <c r="W60" i="59" s="1"/>
  <c r="W67" i="59" s="1"/>
  <c r="U69" i="59"/>
  <c r="U62" i="59"/>
  <c r="Z53" i="59"/>
  <c r="Z52" i="59"/>
  <c r="AA38" i="59"/>
  <c r="V47" i="59"/>
  <c r="V61" i="59" s="1"/>
  <c r="V74" i="59"/>
  <c r="S78" i="59"/>
  <c r="S79" i="59" s="1"/>
  <c r="S82" i="59" s="1"/>
  <c r="S76" i="59"/>
  <c r="S81" i="59" s="1"/>
  <c r="S80" i="59"/>
  <c r="Y51" i="59"/>
  <c r="W44" i="59"/>
  <c r="T63" i="59"/>
  <c r="T70" i="59" s="1"/>
  <c r="T75" i="59" s="1"/>
  <c r="S64" i="59"/>
  <c r="Z41" i="59" l="1"/>
  <c r="Y50" i="59"/>
  <c r="Y72" i="59" s="1"/>
  <c r="Y71" i="59"/>
  <c r="X58" i="59"/>
  <c r="X60" i="59" s="1"/>
  <c r="X67" i="59" s="1"/>
  <c r="Y58" i="59"/>
  <c r="Y60" i="59" s="1"/>
  <c r="T78" i="59"/>
  <c r="T79" i="59" s="1"/>
  <c r="T82" i="59" s="1"/>
  <c r="T76" i="59"/>
  <c r="T81" i="59" s="1"/>
  <c r="T80" i="59"/>
  <c r="V69" i="59"/>
  <c r="V62" i="59"/>
  <c r="Z51" i="59"/>
  <c r="U63" i="59"/>
  <c r="U70" i="59" s="1"/>
  <c r="U75" i="59" s="1"/>
  <c r="W46" i="59"/>
  <c r="T64" i="59"/>
  <c r="Y67" i="59"/>
  <c r="AA53" i="59"/>
  <c r="AA52" i="59"/>
  <c r="Z50" i="59" l="1"/>
  <c r="Z72" i="59" s="1"/>
  <c r="AA41" i="59"/>
  <c r="AA50" i="59" s="1"/>
  <c r="U78" i="59"/>
  <c r="U79" i="59" s="1"/>
  <c r="U82" i="59" s="1"/>
  <c r="U80" i="59"/>
  <c r="U76" i="59"/>
  <c r="U81" i="59" s="1"/>
  <c r="AA51" i="59"/>
  <c r="AA58" i="59" s="1"/>
  <c r="AA60" i="59" s="1"/>
  <c r="W47" i="59"/>
  <c r="W61" i="59" s="1"/>
  <c r="W74" i="59"/>
  <c r="V63" i="59"/>
  <c r="V70" i="59" s="1"/>
  <c r="V75" i="59" s="1"/>
  <c r="X44" i="59"/>
  <c r="U64" i="59"/>
  <c r="Z58" i="59" l="1"/>
  <c r="Z60" i="59" s="1"/>
  <c r="Z67" i="59" s="1"/>
  <c r="AA72" i="59"/>
  <c r="Z71" i="59"/>
  <c r="AA71" i="59" s="1"/>
  <c r="V78" i="59"/>
  <c r="V79" i="59" s="1"/>
  <c r="V82" i="59" s="1"/>
  <c r="V80" i="59"/>
  <c r="V76" i="59"/>
  <c r="V81" i="59" s="1"/>
  <c r="W69" i="59"/>
  <c r="W62" i="59"/>
  <c r="AA67" i="59"/>
  <c r="X46" i="59"/>
  <c r="V64" i="59"/>
  <c r="X47" i="59" l="1"/>
  <c r="X61" i="59" s="1"/>
  <c r="X74" i="59"/>
  <c r="Y44" i="59"/>
  <c r="W63" i="59"/>
  <c r="W70" i="59" s="1"/>
  <c r="W75" i="59" s="1"/>
  <c r="W64" i="59"/>
  <c r="W78" i="59" l="1"/>
  <c r="W79" i="59" s="1"/>
  <c r="W82" i="59" s="1"/>
  <c r="W76" i="59"/>
  <c r="W81" i="59" s="1"/>
  <c r="W80" i="59"/>
  <c r="Y46" i="59"/>
  <c r="X69" i="59"/>
  <c r="X62" i="59"/>
  <c r="X63" i="59" l="1"/>
  <c r="X70" i="59" s="1"/>
  <c r="X75" i="59" s="1"/>
  <c r="Y47" i="59"/>
  <c r="Y61" i="59" s="1"/>
  <c r="Y74" i="59"/>
  <c r="Z44" i="59"/>
  <c r="X78" i="59" l="1"/>
  <c r="X79" i="59" s="1"/>
  <c r="X82" i="59" s="1"/>
  <c r="X80" i="59"/>
  <c r="X76" i="59"/>
  <c r="X81" i="59" s="1"/>
  <c r="F19" i="59" s="1"/>
  <c r="Y69" i="59"/>
  <c r="Y62" i="59"/>
  <c r="Z46" i="59"/>
  <c r="AA44" i="59" s="1"/>
  <c r="AA46" i="59" s="1"/>
  <c r="X64" i="59"/>
  <c r="AA47" i="59" l="1"/>
  <c r="AA61" i="59" s="1"/>
  <c r="AA74" i="59"/>
  <c r="Z47" i="59"/>
  <c r="Z61" i="59" s="1"/>
  <c r="Z74" i="59"/>
  <c r="Y63" i="59"/>
  <c r="Y70" i="59" s="1"/>
  <c r="Y75" i="59" s="1"/>
  <c r="Y64" i="59" l="1"/>
  <c r="Y78" i="59"/>
  <c r="Y79" i="59" s="1"/>
  <c r="Y82" i="59" s="1"/>
  <c r="Y80" i="59"/>
  <c r="Y76" i="59"/>
  <c r="Y81" i="59" s="1"/>
  <c r="G19" i="59" s="1"/>
  <c r="Z69" i="59"/>
  <c r="Z62" i="59"/>
  <c r="AA69" i="59"/>
  <c r="AA62" i="59"/>
  <c r="AA63" i="59" l="1"/>
  <c r="AA64" i="59" s="1"/>
  <c r="Z63" i="59"/>
  <c r="Z70" i="59" s="1"/>
  <c r="Z75" i="59" s="1"/>
  <c r="Z78" i="59" l="1"/>
  <c r="Z79" i="59" s="1"/>
  <c r="Z82" i="59" s="1"/>
  <c r="Z76" i="59"/>
  <c r="Z81" i="59" s="1"/>
  <c r="Z80" i="59"/>
  <c r="Z64" i="59"/>
  <c r="AA70" i="59"/>
  <c r="AA75" i="59" s="1"/>
  <c r="AA78" i="59" l="1"/>
  <c r="AA79" i="59" s="1"/>
  <c r="AA76" i="59"/>
  <c r="AA81" i="59" s="1"/>
  <c r="AA80" i="59"/>
  <c r="AA82" i="59" l="1"/>
  <c r="F20" i="59" s="1"/>
  <c r="F21" i="59"/>
  <c r="F22" i="59" s="1"/>
  <c r="H185" i="44" l="1"/>
  <c r="Q456" i="36" l="1"/>
  <c r="Q182" i="36" s="1"/>
  <c r="S456" i="36" l="1"/>
  <c r="S182" i="36" s="1"/>
  <c r="Q184" i="45"/>
  <c r="S184" i="45" l="1"/>
  <c r="T184" i="45"/>
  <c r="R184" i="45"/>
  <c r="U184" i="45" l="1"/>
  <c r="S175" i="45" l="1"/>
  <c r="R175" i="45"/>
  <c r="T175" i="45"/>
  <c r="Q175" i="36"/>
  <c r="Q18" i="36" s="1"/>
  <c r="U175" i="45" l="1"/>
  <c r="S18" i="36"/>
  <c r="AD181" i="44" l="1"/>
  <c r="AE180" i="44"/>
  <c r="AE181" i="44" l="1"/>
  <c r="H180" i="44"/>
  <c r="AE178" i="66" l="1"/>
  <c r="AE179" i="66" s="1"/>
  <c r="AE18" i="66" s="1"/>
  <c r="AE17" i="66" s="1"/>
  <c r="I180" i="44"/>
  <c r="Q179" i="45"/>
  <c r="T179" i="45" s="1"/>
  <c r="T180" i="45" s="1"/>
  <c r="H181" i="44"/>
  <c r="S177" i="36" l="1"/>
  <c r="S178" i="36" s="1"/>
  <c r="S17" i="36" s="1"/>
  <c r="S16" i="36" s="1"/>
  <c r="C242" i="55"/>
  <c r="C27" i="55" s="1"/>
  <c r="C26" i="55" s="1"/>
  <c r="N243" i="55"/>
  <c r="N242" i="55" s="1"/>
  <c r="N27" i="55" s="1"/>
  <c r="N26" i="55" s="1"/>
  <c r="R179" i="45"/>
  <c r="R180" i="45" s="1"/>
  <c r="S179" i="45"/>
  <c r="S180" i="45" s="1"/>
  <c r="Q177" i="36"/>
  <c r="Q178" i="36" s="1"/>
  <c r="Q17" i="36" s="1"/>
  <c r="Q16" i="36" s="1"/>
  <c r="Q180" i="45"/>
  <c r="I181" i="44"/>
  <c r="O177" i="36" l="1"/>
  <c r="P177" i="36" s="1"/>
  <c r="U179" i="45"/>
  <c r="U180" i="45" s="1"/>
  <c r="Y185" i="44"/>
  <c r="AE459" i="44" l="1"/>
  <c r="I178" i="44"/>
  <c r="I20" i="44" s="1"/>
  <c r="I19" i="44" s="1"/>
  <c r="D178" i="44"/>
  <c r="D20" i="44" s="1"/>
  <c r="D19" i="44" s="1"/>
  <c r="E178" i="44"/>
  <c r="E20" i="44" s="1"/>
  <c r="E19" i="44" s="1"/>
  <c r="AD178" i="44"/>
  <c r="J178" i="44"/>
  <c r="J20" i="44" s="1"/>
  <c r="J19" i="44" s="1"/>
  <c r="Z20" i="44"/>
  <c r="Z19" i="44" s="1"/>
  <c r="Y20" i="44"/>
  <c r="Y19" i="44" s="1"/>
  <c r="AD20" i="44" l="1"/>
  <c r="AD19" i="44" s="1"/>
  <c r="C24" i="64"/>
  <c r="E24" i="64"/>
  <c r="AE178" i="44"/>
  <c r="M24" i="64" l="1"/>
  <c r="AE20" i="44"/>
  <c r="AE19" i="44" s="1"/>
  <c r="H178" i="44"/>
  <c r="Q177" i="45" s="1"/>
  <c r="O24" i="64" l="1"/>
  <c r="H20" i="44"/>
  <c r="H19" i="44" s="1"/>
  <c r="T177" i="45" l="1"/>
  <c r="T19" i="45" s="1"/>
  <c r="T18" i="45" s="1"/>
  <c r="R177" i="45"/>
  <c r="R19" i="45" s="1"/>
  <c r="R18" i="45" s="1"/>
  <c r="S177" i="45"/>
  <c r="S19" i="45" s="1"/>
  <c r="S18" i="45" s="1"/>
  <c r="Q19" i="45"/>
  <c r="Q18" i="45" s="1"/>
  <c r="U177" i="45" l="1"/>
  <c r="U19" i="45" s="1"/>
  <c r="U18" i="45" s="1"/>
  <c r="F247" i="55"/>
  <c r="F246" i="55" s="1"/>
  <c r="F26" i="55" s="1"/>
  <c r="Q247" i="55" l="1"/>
  <c r="Q246" i="55" s="1"/>
  <c r="Q27" i="55" l="1"/>
  <c r="Q26" i="55" s="1"/>
  <c r="P246" i="55"/>
  <c r="O246" i="55"/>
</calcChain>
</file>

<file path=xl/sharedStrings.xml><?xml version="1.0" encoding="utf-8"?>
<sst xmlns="http://schemas.openxmlformats.org/spreadsheetml/2006/main" count="45756" uniqueCount="2343">
  <si>
    <t>март 2011г.</t>
  </si>
  <si>
    <t>апрель  2011г.</t>
  </si>
  <si>
    <t>июнь 2011г.</t>
  </si>
  <si>
    <t>июнь  2011г.</t>
  </si>
  <si>
    <t>август  2011г.</t>
  </si>
  <si>
    <t>декабрь 2011г</t>
  </si>
  <si>
    <t>февраль 2012г.</t>
  </si>
  <si>
    <t>январь 2012г.</t>
  </si>
  <si>
    <t>апрель 2012г.</t>
  </si>
  <si>
    <t>май 2012г.</t>
  </si>
  <si>
    <t>июль 2012г.</t>
  </si>
  <si>
    <t>август 2012г.</t>
  </si>
  <si>
    <t>сентябрь 2012г.</t>
  </si>
  <si>
    <t>октябрь 2012г.</t>
  </si>
  <si>
    <t>ноябрь 2012г</t>
  </si>
  <si>
    <t>декабрь 2012г.</t>
  </si>
  <si>
    <t>Наименование инвестиционного проекта:Реконструкция КТПН-686 (замена силовых трансформаторов 1*400 на 2*630; Замена оборудования РУ-10 кВ и РУ-0,4 кВ)</t>
  </si>
  <si>
    <t>Замена силового электрооборудования. Повышение надежности и качества электроснабжения потребителей.</t>
  </si>
  <si>
    <t>Замена существующих КЛ-6,10 кВ с большим сроком эксплуатации. Увеличение сечения кабелей обеспечит повышение пропускной способности КЛ-10 кВ. Повышение надежности и качества электроснабжения потребителей.</t>
  </si>
  <si>
    <t>Реконструкция БКТП-329 (Замена 2ТМГ-1000 на 2ТМГ-1250кВА, вводных АВ РУ-0,4кВ)</t>
  </si>
  <si>
    <t>Монтаж 2ТМГ-1000кВА в ТП 2х1000кВА  по ул.Энгельса</t>
  </si>
  <si>
    <t>Строительство КЛ-10кВ от БКТП-329 до ТП-2х1000кВА ул.Энгельса</t>
  </si>
  <si>
    <t>км</t>
  </si>
  <si>
    <t>монтаж системы телемеханикиПовышение надежности и качества электроснабжения потребителей.</t>
  </si>
  <si>
    <t>Реконструкция ТП-402 (Реконструкция строительной части)</t>
  </si>
  <si>
    <t xml:space="preserve">Реконструкция ТП-418 (замена силовых трансформаторов 2*630 на 2*1000; Замена оборудования РУ-10 кВ и РУ-0,4 кВ) </t>
  </si>
  <si>
    <t>Строительство КЛ-10 кВ от ВЛ-10 кВ ф. Хлебозавод I;II оп. №3 до КТПН-732</t>
  </si>
  <si>
    <t>Строительство КЛ-10 кВ ПС-Университет - РП-116</t>
  </si>
  <si>
    <t>Строительство КЛ-10 кВ от РП-133 до ПС "Западная"</t>
  </si>
  <si>
    <t>Монтаж системы АИИС КУЭ на РП128, РП-130</t>
  </si>
  <si>
    <t>Реконструкция КЛ-10 кВ РП-110 - ТП-331 (Прокладка второго кабеля)</t>
  </si>
  <si>
    <t>Реконструкция КЛ-10 кВ РП-110 - ТП-337 (Прокладка второго кабеля)</t>
  </si>
  <si>
    <t>Реконструкция КЛ-10 кВ ТП-378 - ТП-381 (Замена существующих кабелей)</t>
  </si>
  <si>
    <t>Стоимость основных этапов работ по реализации инвестиционной программы</t>
  </si>
  <si>
    <t>Прогноз ввода/вывода объектов</t>
  </si>
  <si>
    <t>Краткое описание инвестиционной программы</t>
  </si>
  <si>
    <t>Доходы от участия в других организациях (дивиденды от ДЗО)</t>
  </si>
  <si>
    <t>Реконструкция РП-133 мкр.Ж/Д (установка дополнительных ячеек РУ-10 кВ 3 шт.)</t>
  </si>
  <si>
    <t xml:space="preserve">Реконструкция РП-106 замена оборудования  РУ-0,4 кВ </t>
  </si>
  <si>
    <t>март 2016г.</t>
  </si>
  <si>
    <t>апрель  2016г.</t>
  </si>
  <si>
    <t>июнь 2016г.</t>
  </si>
  <si>
    <t>июнь  2016г.</t>
  </si>
  <si>
    <t>август  2016г</t>
  </si>
  <si>
    <t>декабрь 2016г</t>
  </si>
  <si>
    <t>февраль 2017г.</t>
  </si>
  <si>
    <t>январь 2017г.</t>
  </si>
  <si>
    <t>апрель 2017г.</t>
  </si>
  <si>
    <t>май 2017г.</t>
  </si>
  <si>
    <t>июль 2017г.</t>
  </si>
  <si>
    <t>август 2017г.</t>
  </si>
  <si>
    <t>сентябрь 2017г.</t>
  </si>
  <si>
    <t>октябрь 2017г.</t>
  </si>
  <si>
    <t>ноябрь 2017г.</t>
  </si>
  <si>
    <t>декабрь 2017г.</t>
  </si>
  <si>
    <t>Периодичность ремонта объекта, лет</t>
  </si>
  <si>
    <t>Целесообразность реализации проекта</t>
  </si>
  <si>
    <t>Прочие расходы при эксплуатации объекта, руб. без НДС</t>
  </si>
  <si>
    <t>Возникновение прочих расходов, лет после постройки</t>
  </si>
  <si>
    <t>Периодичность расходов, лет</t>
  </si>
  <si>
    <t>Прочие расходы, руб. без НДС в месяц</t>
  </si>
  <si>
    <t>Рабочий капитал в % от выручки</t>
  </si>
  <si>
    <t xml:space="preserve">Срок кредита </t>
  </si>
  <si>
    <t>Ставка по кредиту</t>
  </si>
  <si>
    <t>Ставка по кредиту без учета субсидирования</t>
  </si>
  <si>
    <t>Доля заемных средств</t>
  </si>
  <si>
    <t>Ставка дисконтирования на собственный капитал</t>
  </si>
  <si>
    <t>Доля собственных средств</t>
  </si>
  <si>
    <t>WACC</t>
  </si>
  <si>
    <t>Период</t>
  </si>
  <si>
    <t>Прогноз инфляции</t>
  </si>
  <si>
    <t>Кумулятивная инфляция</t>
  </si>
  <si>
    <t xml:space="preserve">Доход, руб. без НДС </t>
  </si>
  <si>
    <t>Кредит, руб.</t>
  </si>
  <si>
    <t>Основной долг на начало периода</t>
  </si>
  <si>
    <t>Поступление кредита</t>
  </si>
  <si>
    <t>Погашение основного долга</t>
  </si>
  <si>
    <t>Начисление процентов</t>
  </si>
  <si>
    <t>БДР, руб.</t>
  </si>
  <si>
    <t>Доход</t>
  </si>
  <si>
    <t>Операционные расходы</t>
  </si>
  <si>
    <t>Ремонт объекта</t>
  </si>
  <si>
    <t>Налог на имущество (После ввода объекта в эксплуатацию)</t>
  </si>
  <si>
    <t>EBIT</t>
  </si>
  <si>
    <t>Прибыль до налогообложения</t>
  </si>
  <si>
    <t>Чистая прибыль</t>
  </si>
  <si>
    <t>Денежный поток на собственный капитал, руб.</t>
  </si>
  <si>
    <t>НДС</t>
  </si>
  <si>
    <t>Изменения в рабочем капитале</t>
  </si>
  <si>
    <t>Инвестиции</t>
  </si>
  <si>
    <t>Изменения финансовых обязательств</t>
  </si>
  <si>
    <t>Чистый денежный поток</t>
  </si>
  <si>
    <t>Накопленный ЧДП</t>
  </si>
  <si>
    <t>Коэффициент дисконтирования</t>
  </si>
  <si>
    <t>PV</t>
  </si>
  <si>
    <t>NPV (без учета продажи)</t>
  </si>
  <si>
    <t>IRR</t>
  </si>
  <si>
    <t>PP</t>
  </si>
  <si>
    <t>DPP</t>
  </si>
  <si>
    <t>Энергосбережение и повышение энергоэффективности согласно ФЗ-261 от 23.11.09 г.Для сбора и передачи информации с узлов учета жилого фонда города</t>
  </si>
  <si>
    <t>NPV</t>
  </si>
  <si>
    <t>ООО "СГЭС" 2012-2017 гг.</t>
  </si>
  <si>
    <t>год окончания 
строительства объекта 2012</t>
  </si>
  <si>
    <t>ООО "Сургутские городские электрические сети" на 2012-2017 год (г.Сургут)</t>
  </si>
  <si>
    <t>Реконструкция ВЛ-0,4кВ от КТПН-717</t>
  </si>
  <si>
    <t>Наименование инвестиционного проекта: Реконструкция ВЛ-0,4 кВ от КТПН-718 ф.2,5,6; КТПН-719 ф.2,4 п.Юность; КТПН-691 п.Лесной; КТПН-635 п.Взлетный; КТПН-667. Замена провода на СИП,  создание АИИС КУЭ</t>
  </si>
  <si>
    <t>Наименование инвестиционного проекта: Реконструкция БКТП-329 (Замена 2ТМГ-1000 на 2ТМГ-1250кВА, вводных АВ РУ-0,4кВ)</t>
  </si>
  <si>
    <t>Наименование инвестиционного проекта: Реконструкция КЛ-10кВ от ТП-347 до ТП-348  (замена существующих кабелей)</t>
  </si>
  <si>
    <t>Наименование инвестиционного проекта: Реконструкция КЛ-0,4кВ от ТП-238 до ЦТП-25  (замена существующих кабелей)</t>
  </si>
  <si>
    <t>Реконструкция РП-125 мкр.33 (замена МВ на вакуумные и МБРЗ; замена 2ТМГ-630кВА на 2ТМГ-1250кВА; РУ-0,4кВ)</t>
  </si>
  <si>
    <t>Реконструкция ТП-469 (Замена оборудования РУ-10 кВ; РУ-0,4 кВ; 2ТМ-400 на 2ТМГ-630кВА)</t>
  </si>
  <si>
    <t>в т.ч. от технологического присоединения (для электросетевых компаний)</t>
  </si>
  <si>
    <t>в т.ч. от технологического присоединения генерации</t>
  </si>
  <si>
    <t>Итого инвестиционный денежный поток</t>
  </si>
  <si>
    <t>Строительство КЛ-0,4 кВ КТПН-732 - Аэрофлотская, 5/1</t>
  </si>
  <si>
    <t xml:space="preserve">Замена силовых трансформаторов и электрооборудования. Повышение надежности и качества электроснабжения потребителей </t>
  </si>
  <si>
    <t>Технические характеристики реконструируемых объектов</t>
  </si>
  <si>
    <t>Иные
объекты</t>
  </si>
  <si>
    <t>Нормативный 
срок службы, 
лет</t>
  </si>
  <si>
    <t>тепловая энергия,
Гкал/час</t>
  </si>
  <si>
    <t>тепловая энергия, 
Гкал/час</t>
  </si>
  <si>
    <t xml:space="preserve">Всего поступления 
( I р.+ 1п. IV р. + 2 п. IX р. + 1 п. X р. +  XI р. + XIII р. + 2п.XIV р. + XV р.)                             </t>
  </si>
  <si>
    <t>* Предоставляется ежегодно до 1 октября текущего года.</t>
  </si>
  <si>
    <t>** В ценах отчетного года.</t>
  </si>
  <si>
    <t>*** План, согласно утвержденной инвестиционной программе.</t>
  </si>
  <si>
    <t>**** Накопленным итогом за год.</t>
  </si>
  <si>
    <t>Примечание: для сетевых объектов с разделением объектов на ПС, ВЛ и КЛ.</t>
  </si>
  <si>
    <t xml:space="preserve">Наименование инвестиционного проекта: Реконструкция ТП-472 (Замена оборудования РУ-0,4кВ; 2ТМ-630 на 2ТМГ-1000) </t>
  </si>
  <si>
    <t xml:space="preserve">Реконструкция ТП-373  (замена силовых трансформаторов 2*630 на 2*1000; Замена оборудования РУ-10 кВ и РУ-0,4 кВ) </t>
  </si>
  <si>
    <t>январь 2015г.</t>
  </si>
  <si>
    <t>февраль 2015г.</t>
  </si>
  <si>
    <t>апрель 2015г.</t>
  </si>
  <si>
    <t>май 2015г.</t>
  </si>
  <si>
    <t>июль 2015г.</t>
  </si>
  <si>
    <t>Норматив- ный срок службы, лет</t>
  </si>
  <si>
    <t>Проценты</t>
  </si>
  <si>
    <t>Продукт 1</t>
  </si>
  <si>
    <t>Продукт 2</t>
  </si>
  <si>
    <t>Продукт 3</t>
  </si>
  <si>
    <t>Обслуживание</t>
  </si>
  <si>
    <t>Прочее</t>
  </si>
  <si>
    <t>Себестоимость</t>
  </si>
  <si>
    <t>Прямая себестоимость</t>
  </si>
  <si>
    <t>Накладные расходы</t>
  </si>
  <si>
    <t>Операционная прибыль</t>
  </si>
  <si>
    <t>Внереализационные расходы</t>
  </si>
  <si>
    <t>Чистая прибыль/убыток</t>
  </si>
  <si>
    <t>Чистая прибыль с учетом субсидий по процентам</t>
  </si>
  <si>
    <t>Операционный денежный поток</t>
  </si>
  <si>
    <t>Поступления</t>
  </si>
  <si>
    <t>Выбытия</t>
  </si>
  <si>
    <t>*  план, в соответствии с утвержденной инвестиционной программой,  указать кем и когда утверждена инвестиционная программа</t>
  </si>
  <si>
    <t>Реконструкция ТП-411 (замена силовых трансформаторов 2×400 на 2×630; Замена оборудования РУ-10 кВ и РУ-0,4 кВ)</t>
  </si>
  <si>
    <t xml:space="preserve">Реконструкция ТП-472 (Замена оборудования РУ-0,4кВ; 2ТМ-630 на 2ТМГ-1000) </t>
  </si>
  <si>
    <t>I.</t>
  </si>
  <si>
    <t>1.1.2.</t>
  </si>
  <si>
    <t>Ввод мощностей</t>
  </si>
  <si>
    <t>Итого</t>
  </si>
  <si>
    <t>Средства внешних инвесторов</t>
  </si>
  <si>
    <t>1.1.3.</t>
  </si>
  <si>
    <t>1.1.3.1.</t>
  </si>
  <si>
    <t>1.1.3.2.</t>
  </si>
  <si>
    <t>в т.ч. инвестиционная составляющая в тарифе</t>
  </si>
  <si>
    <t xml:space="preserve">в т.ч. прибыль со свободного сектора </t>
  </si>
  <si>
    <t>Новое строительство</t>
  </si>
  <si>
    <t>2.5.</t>
  </si>
  <si>
    <t>Наименование проекта</t>
  </si>
  <si>
    <t>март 2012г.</t>
  </si>
  <si>
    <t>апрель  2012г.</t>
  </si>
  <si>
    <t>июнь 2012г.</t>
  </si>
  <si>
    <t>июнь  2012г.</t>
  </si>
  <si>
    <t>август  2012г</t>
  </si>
  <si>
    <t>декабрь 2012г</t>
  </si>
  <si>
    <t>февраль 2013г</t>
  </si>
  <si>
    <t>январь 2013г.</t>
  </si>
  <si>
    <t>февраль 2013г.</t>
  </si>
  <si>
    <t>апрель 2013г.</t>
  </si>
  <si>
    <t>май 2013г.</t>
  </si>
  <si>
    <t>Реконструкция КЛ-10 кВ. ТП-214 -ТП-221 (замена существующих кабелей).</t>
  </si>
  <si>
    <t>Реконструкция КЛ-10 кВ. ТП-432 -ТП-437 (замена существующих кабелей).</t>
  </si>
  <si>
    <t>Реконструкция ВЛ-0,4 кВ от КТПН-718 ф.2,5,6; КТПН-719 ф.2,4 п.Юность; КТПН-691 п.Лесной; КТПН-635 п.Взлетный; КТПН-667. Замена провода на СИП,  создание АИИС КУЭ</t>
  </si>
  <si>
    <t>Внереализационные доходы и расходы (сальдо)</t>
  </si>
  <si>
    <t>Внереализационные доходы, всего</t>
  </si>
  <si>
    <t>Внереализационные расходы, всего</t>
  </si>
  <si>
    <t>V.</t>
  </si>
  <si>
    <t>Прибыль до налоообложения (III + IV)</t>
  </si>
  <si>
    <t>VI.</t>
  </si>
  <si>
    <t>Налог на прибыль</t>
  </si>
  <si>
    <t>VII.</t>
  </si>
  <si>
    <t xml:space="preserve">Чистая прибыль  </t>
  </si>
  <si>
    <t>VIII.</t>
  </si>
  <si>
    <t>млн. рублей</t>
  </si>
  <si>
    <t>X.</t>
  </si>
  <si>
    <t>Привлечение заемных средств</t>
  </si>
  <si>
    <t>в том числе на:</t>
  </si>
  <si>
    <t>XI.</t>
  </si>
  <si>
    <t xml:space="preserve">Погашение заемных средств  </t>
  </si>
  <si>
    <t>XII.</t>
  </si>
  <si>
    <t>XIII.</t>
  </si>
  <si>
    <t>XIV.</t>
  </si>
  <si>
    <t>Справочно:</t>
  </si>
  <si>
    <t>EBITDA</t>
  </si>
  <si>
    <t>в т.ч. в части ДПМ*</t>
  </si>
  <si>
    <t>Долг на конец периода</t>
  </si>
  <si>
    <t>*заполняется ОГК/ТГК</t>
  </si>
  <si>
    <t>2.6.</t>
  </si>
  <si>
    <t>Стадия реализации проекта</t>
  </si>
  <si>
    <t>С/П*</t>
  </si>
  <si>
    <t>* С - строительство, П- проектирование</t>
  </si>
  <si>
    <t>Проектная мощность/
протяженность сетей</t>
  </si>
  <si>
    <t>Показатели</t>
  </si>
  <si>
    <t xml:space="preserve">   Всего</t>
  </si>
  <si>
    <t>Выручка от реализации товаров (работ, услуг),   всего</t>
  </si>
  <si>
    <t>Материальные расходы, всего</t>
  </si>
  <si>
    <t>Расходы на оплату труда с учетом ЕСН</t>
  </si>
  <si>
    <t>3.</t>
  </si>
  <si>
    <t>Амортизационные отчисления</t>
  </si>
  <si>
    <t>4.</t>
  </si>
  <si>
    <t>Прочие расходы, всего</t>
  </si>
  <si>
    <t>в том числе</t>
  </si>
  <si>
    <t>Ремонт основных средств</t>
  </si>
  <si>
    <t>в том числе:</t>
  </si>
  <si>
    <t>4.4.</t>
  </si>
  <si>
    <t>4.5.</t>
  </si>
  <si>
    <t>4.6.</t>
  </si>
  <si>
    <t>5.</t>
  </si>
  <si>
    <t>Налоги  и сборы, всего</t>
  </si>
  <si>
    <t>5.3.</t>
  </si>
  <si>
    <t>IV.</t>
  </si>
  <si>
    <t>Генерирующие объекты</t>
  </si>
  <si>
    <t>мощность, МВт</t>
  </si>
  <si>
    <t>Иные 
объекты</t>
  </si>
  <si>
    <t>Реконструкция ВЛ-10кВ от ПС-Привокзальной ф.Юность-1 (прокладка кабельных линий переход через ж/д пути)</t>
  </si>
  <si>
    <t>План 2016 года</t>
  </si>
  <si>
    <t>План 2017 года</t>
  </si>
  <si>
    <t>Монтаж телемеханики на РП; ТП</t>
  </si>
  <si>
    <t>Монтаж устройств компенсации реактивной мощности на РП</t>
  </si>
  <si>
    <t>Монтаж системы АИИС КУЭ РП; ТП; КТПН</t>
  </si>
  <si>
    <t>Расходы по текущей деятельности, всего</t>
  </si>
  <si>
    <t>Платежи по аренде и лизингу</t>
  </si>
  <si>
    <t>Инфраструктурные платежи рынка</t>
  </si>
  <si>
    <t>Валовая прибыль (I р.-II р.)</t>
  </si>
  <si>
    <t>XV.</t>
  </si>
  <si>
    <t>XVI.</t>
  </si>
  <si>
    <t>XVII.</t>
  </si>
  <si>
    <t>Замена существующих КЛ-0,4 кВ с большим сроком эксплуатации. Увеличение сечения кабелей обеспечит повышение пропускной способности КЛ-0,4 кВ. Повышение надежности и качества электроснабжения потребителей.</t>
  </si>
  <si>
    <t>Вывод мощностей</t>
  </si>
  <si>
    <t>уточнения стоимости по результатам утвержденной ПСД</t>
  </si>
  <si>
    <t>в том числе за счет</t>
  </si>
  <si>
    <t>%</t>
  </si>
  <si>
    <t>Энергосбережение и повышение энергетической эффективности</t>
  </si>
  <si>
    <t>Установка устройств регулирования напряжения и компенсации реактивной мощности</t>
  </si>
  <si>
    <t>Техническое перевооружение и реконструкция</t>
  </si>
  <si>
    <t>IX.</t>
  </si>
  <si>
    <t>Капитальные вложения</t>
  </si>
  <si>
    <r>
      <t xml:space="preserve">Возмещаемый НДС </t>
    </r>
    <r>
      <rPr>
        <sz val="12"/>
        <rFont val="Times New Roman"/>
        <family val="1"/>
        <charset val="204"/>
      </rPr>
      <t>(поступления)</t>
    </r>
  </si>
  <si>
    <t>в том числе по:</t>
  </si>
  <si>
    <t>6.1.</t>
  </si>
  <si>
    <t>6.2.</t>
  </si>
  <si>
    <t>Для развития электроснабжения объектов в связи с отсутствием дополнительной электрической мощности.</t>
  </si>
  <si>
    <t>Для развития электроснабжения объектов в вязи с отсутствием дополнительной электрической мощности.</t>
  </si>
  <si>
    <t>М.П.</t>
  </si>
  <si>
    <t>Объем финансирования****</t>
  </si>
  <si>
    <t>**** - в прогнозных ценах соответствующего года</t>
  </si>
  <si>
    <t>Реконструкция ВЛ-0,4кВ от ТП-523 ф.25. Замена провода на СИП. Для электроснабжения  п.Снежный</t>
  </si>
  <si>
    <t>Источники финансирования инвестиционных программ 
(в прогнозных ценах соответствующих лет), млн. рублей</t>
  </si>
  <si>
    <t>от «___»________2010 г. №____</t>
  </si>
  <si>
    <t>NPV, 
млн.
рублей</t>
  </si>
  <si>
    <t>для ОГК/ТГК, в том числе</t>
  </si>
  <si>
    <t>ДПМ</t>
  </si>
  <si>
    <t>вне ДПМ</t>
  </si>
  <si>
    <t>решаемые 
задачи *</t>
  </si>
  <si>
    <t>Прочая прибыль</t>
  </si>
  <si>
    <t>1.2.1.</t>
  </si>
  <si>
    <t>1.2.2.</t>
  </si>
  <si>
    <t>1.2.3.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</si>
  <si>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</si>
  <si>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</si>
  <si>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</si>
  <si>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2.7.</t>
  </si>
  <si>
    <t>Реконструкция ТП-514 (замена оборудования РУ-0,4кВ)</t>
  </si>
  <si>
    <t>Реконструкция ТП-248 (Замена оборудования РУ-0,4 кВ; 2ТМ-630 на 2ТМГ-1000)</t>
  </si>
  <si>
    <t>Реконструкция ТП-214 (Замена оборудования РУ-10кВ; РУ-0,4кВ; 2ТМ-400 на 2ТМГ-630)</t>
  </si>
  <si>
    <t>март  2013г.</t>
  </si>
  <si>
    <t>+</t>
  </si>
  <si>
    <t xml:space="preserve">  -</t>
  </si>
  <si>
    <t xml:space="preserve">  _</t>
  </si>
  <si>
    <t>Замена существующих МВ-10кВ. на вакуумные выключатели типа ВВ/TEL и установка микропроцессорной защиты типа IPR-A. Повышение надежность и качества электроснабжения потребителей</t>
  </si>
  <si>
    <t>Реконструкция КЛ-0,4 кВ. ТП-494 - Энергостроителей,2 п.Лунный  (замена существующих кабелей)</t>
  </si>
  <si>
    <t>Реконструкция РП-150 (установка дополнительных ячеек РУ-10 кВ 2 шт. объект ТЦ мкр.38)</t>
  </si>
  <si>
    <t>Реконструкция РП-150 (установка дополнительных ячеек РУ-10 кВ 2 шт. объект п/клиника "Нефтяник" мкр.37)</t>
  </si>
  <si>
    <t>Реконструкция ТП-295 (установка дополнительных ячеек ЩО-70 2 шт.)</t>
  </si>
  <si>
    <t>Реконструкция ТП-300 (установка дополнительных ячеек ЩО-70 2 шт.)</t>
  </si>
  <si>
    <t>Наименование инвестиционного проекта: Реконструкция РП-149 (установка ячейки 10 кВ)</t>
  </si>
  <si>
    <t xml:space="preserve">Строительство основных сооружений (главного корпуса, гидротехнических сооружений, объектов топливного хозяйства, технического водоснабжения и др.) </t>
  </si>
  <si>
    <t>Сдача основных сооружений под монтаж оборудования</t>
  </si>
  <si>
    <t>Монтаж и ввод в работу грузоподъёмных механизмов для монтажа основного оборудования</t>
  </si>
  <si>
    <t>Монтаж  основного оборудования и трубопроводов</t>
  </si>
  <si>
    <t>Монтаж электротехнического оборудования и КиП</t>
  </si>
  <si>
    <t>Реализация схемы выдачи мощности (в объеме обязательств ГК)</t>
  </si>
  <si>
    <t>Заявка в сетевую компанию на технологическое присоединение</t>
  </si>
  <si>
    <t>Заключение договора с сетевой компанией на ТП. Получение и соглаование ТУ и ТП</t>
  </si>
  <si>
    <t>Реконструкция ТП-223 (Замена оборудования РУ-10кВ; РУ-0,4кВ; 2ТМ-630 на 2ТМГ-1000)</t>
  </si>
  <si>
    <t>Реконструкция ТП-351 (Замена оборудования РУ-10кВ; РУ-0,4кВ; 2ТМ-630 на 2ТМГ-1000)</t>
  </si>
  <si>
    <t>Реконструкция ТП-377 (Замена оборудования РУ-10кВ; РУ-0,4кВ; 2ТМ-630 на 2ТМГ-1000)</t>
  </si>
  <si>
    <t>Реконструкция КЛ-0,4 кВ ТП-503 - КНС-4 (замена существующих кабелей)</t>
  </si>
  <si>
    <t>Реконструкция КЛ-0,4 кВ ТП-459 - Взлетный, 5 (Замена существующих кабелей)</t>
  </si>
  <si>
    <t>Строительство КЛ-10кВ от ПС "Олимпийская" до БКРП-10-ТП-2500кВА</t>
  </si>
  <si>
    <t>Строительство 2БКТП-1600кВА мкр.30А (ж/д №1 мкр.30А)</t>
  </si>
  <si>
    <t>Строительство 2БКТП-1000кВА в мкр.31 (ж/д №5 мкр. 31)</t>
  </si>
  <si>
    <t>Строительство КТПН-400 кВА для электроснабжения "Центра ГИМС МЧС России"</t>
  </si>
  <si>
    <t xml:space="preserve"> ООО "СГЭС"</t>
  </si>
  <si>
    <t>___________ М.Ч. Пак</t>
  </si>
  <si>
    <t>Сетевое строительство (реконструкция) и пусконаладочные работы</t>
  </si>
  <si>
    <t>Подготовка площадки строительства для подстанций, трассы – для ЛЭП</t>
  </si>
  <si>
    <t>Поставка основного оборудования</t>
  </si>
  <si>
    <t>Монтаж основного оборудования</t>
  </si>
  <si>
    <t>3.4.</t>
  </si>
  <si>
    <t>Пусконаладочные работы</t>
  </si>
  <si>
    <t>3.5.</t>
  </si>
  <si>
    <t>Завершение строительства</t>
  </si>
  <si>
    <t xml:space="preserve">Комплексное опробование оборудования </t>
  </si>
  <si>
    <t xml:space="preserve">Утверждаю                   </t>
  </si>
  <si>
    <t>Генеральный директор</t>
  </si>
  <si>
    <t xml:space="preserve"> ООО "СГЭС"               </t>
  </si>
  <si>
    <t>__________ М.Ч. Пак</t>
  </si>
  <si>
    <t>август  2012г.</t>
  </si>
  <si>
    <t>ноябрь 2013г</t>
  </si>
  <si>
    <t>январь 2013</t>
  </si>
  <si>
    <t>Разработка и выдача ТУ на ТП</t>
  </si>
  <si>
    <t>Выполнение мероприятий  по устранению замечаний и внедрению иноваций на основе ранее проведенного энергоаудита</t>
  </si>
  <si>
    <t>Покупка объектов электросетевого хозяйства</t>
  </si>
  <si>
    <t>Реконструкция ТП-461 (Замена оборудования РУ-10 кВ; РУ-0,4 кВ; 2ТМ-630 на 2ТМГ-1000)</t>
  </si>
  <si>
    <t>Реконструкция ТП-462 (Замена оборудования РУ-10 кВ; РУ-0,4 кВ; 2ТМ-630 на 2ТМГ-1000)</t>
  </si>
  <si>
    <t>Приложение  № 4.2</t>
  </si>
  <si>
    <t>Приложение  № 4.1</t>
  </si>
  <si>
    <t>Приложение  № 2.2</t>
  </si>
  <si>
    <t>Итого по разделу 1.2.</t>
  </si>
  <si>
    <t xml:space="preserve">Создание систем телемеханики и связи </t>
  </si>
  <si>
    <t>Итого по разделу 1.3.</t>
  </si>
  <si>
    <t>Реконструкция КЛ-0,4 кВ ТП-206 - поликлиника МЧС (Замена существующих кабелей)</t>
  </si>
  <si>
    <t>Реконструкция КЛ-0,4 кВ ТП-206 - Набережный, 43 (Замена существующих кабелей)</t>
  </si>
  <si>
    <t>Реконструкция КЛ-0,4 кВ ТП-248 -  ЦТП-11 (Замена существующих кабелей)</t>
  </si>
  <si>
    <t>Реконструкция КЛ-0,4 кВ ТП-370 - Энергетиков, 45 (Замена существующих кабелей)</t>
  </si>
  <si>
    <t>ноябрь 2012гг</t>
  </si>
  <si>
    <t>Проведение инженерных изысканий на выбранной площадке строительства</t>
  </si>
  <si>
    <t>работа</t>
  </si>
  <si>
    <t>Проектный этап</t>
  </si>
  <si>
    <t>Заключение договора на разработку ТЭО</t>
  </si>
  <si>
    <t>событие</t>
  </si>
  <si>
    <t>Заключение договора на разработку рабочего проекта</t>
  </si>
  <si>
    <t>Разработка и утверждение ТЭО</t>
  </si>
  <si>
    <t>А-70</t>
  </si>
  <si>
    <t>ТМГ-10/1000
2шт.</t>
  </si>
  <si>
    <t>ТМГ-10/1250
2шт.</t>
  </si>
  <si>
    <t>ТМГ-10/630
2шт.</t>
  </si>
  <si>
    <t>ТМГ-10/2500
2шт.</t>
  </si>
  <si>
    <t>ТМГ-10\400
2 шт</t>
  </si>
  <si>
    <t>Заключение договора с генеральным подрядчиком (EPC, EPCM) или договоров с основными подрядчиками</t>
  </si>
  <si>
    <t>3.2.</t>
  </si>
  <si>
    <t>Получение правоустанавливающих документов на земельный участк под строительство</t>
  </si>
  <si>
    <t>3.3.</t>
  </si>
  <si>
    <t xml:space="preserve">Заключение договоров на поставщику основного оборудования </t>
  </si>
  <si>
    <t>3.3.1.</t>
  </si>
  <si>
    <t>График поставки основного оборудования на объект</t>
  </si>
  <si>
    <t>Строительные работы</t>
  </si>
  <si>
    <t>Реконструкция КЛ-0,4 кВ ТП-370 - ЦТП-72 (Замена существующих кабелей)</t>
  </si>
  <si>
    <t>Реконструкция КЛ-0,4 кВ ТП-379 - Просвещения, 27 (Замена существующих кабелей)</t>
  </si>
  <si>
    <t>Реконструкция КЛ-0,4 кВ ТП-392 - 30 лет Победы, 3А (Прокладка новых резервных кабелей)</t>
  </si>
  <si>
    <t>Реконструкция КЛ-0,4 кВ ТП-392 - Ленина, 28 (Прокладка новых резервных кабелей)</t>
  </si>
  <si>
    <t>Реконструкция КЛ-0,4 кВ ТП-451 - Первопроходцев, 11/2 (Замена существующих кабелей)</t>
  </si>
  <si>
    <t>Реконструкция КЛ-0,4 кВ ТП-451 - Пролетарский, 24 (Замена существующих кабелей)</t>
  </si>
  <si>
    <t>Реконструкция КЛ-0,4 кВ ТП-451 - Пролетарский, 26 (Замена существующих кабелей)</t>
  </si>
  <si>
    <t>ВСЕГО,</t>
  </si>
  <si>
    <t>Реконструкция ТП-216 (Замена оборудования РУ-10 кВ; РУ-0,4 кВ; 2ТМ-630 на 2ТМГ-1000)</t>
  </si>
  <si>
    <t>Наименование инвестиционного проекта:Реконструкция ТП-384 (замена силовых трансформаторов 2*630 на 2*1000; Замена оборудования РУ-10 кВ и РУ-0,4 кВ)</t>
  </si>
  <si>
    <t>Приложение  № 1.2</t>
  </si>
  <si>
    <t>Приложение  № 1.1</t>
  </si>
  <si>
    <t>Приложение  № 3.1</t>
  </si>
  <si>
    <t>Приложение  № 3.2</t>
  </si>
  <si>
    <t>Наименование инвестиционного проекта: Реконструкция РП-152 (замена ячеек 10 кВ, 2 шт.)</t>
  </si>
  <si>
    <t>Разработка и согласование предпроектной внестадийной работы "Схема выдачи мощности"</t>
  </si>
  <si>
    <t>5.4.</t>
  </si>
  <si>
    <t>Заключение договора на реалиацию схемы выдачи мощности с согласованием графика строительства</t>
  </si>
  <si>
    <t>5.5.</t>
  </si>
  <si>
    <t>Строительство КЛ-10 кВ от ПС-"Университет" до РП-мкр.30</t>
  </si>
  <si>
    <t>Реконструкция РП-120 (РУ-10 кВ замена масляных выключателей на выключатели BB\TEL)</t>
  </si>
  <si>
    <t>Реконструкция РП-131 (РУ-10 кВ замена масляных выключателей на выключатели BB\TEL)</t>
  </si>
  <si>
    <t>январь 2011г.</t>
  </si>
  <si>
    <t>Реконструкция ТП-349 (Замена оборудования РУ-10 кВ; РУ-0,4 кВ; 2ТМ-630 на 2ТМГ-1000)</t>
  </si>
  <si>
    <t>Наименование инвестиционного проекта: Реконструкция ВЛ-10кВ, КЛ-10кВ от ТП-503 до ТП-508 (прокладка 2КЛ-10кВ)</t>
  </si>
  <si>
    <t>Наименование инвестиционного проекта: Реконструкция ТП-508 (установка КСО)</t>
  </si>
  <si>
    <t>Наименование инвестиционного проекта: Реконструкция ТП-511 (установка двух ячеек КСО)</t>
  </si>
  <si>
    <t>в соответствии 
с проектно-
сметной 
документацией
***</t>
  </si>
  <si>
    <t>Реконструкция  ТП-304 мкр.11Б (замена силовых трансформаторов 2*630 на 2*1000; Замена оборудования РУ-10 кВ и РУ-0,4 кВ)</t>
  </si>
  <si>
    <t>Реконструкция ТП-278 мкр.11 (замена оборудования в РУ-10кВ)</t>
  </si>
  <si>
    <t>№ п/п</t>
  </si>
  <si>
    <t>№</t>
  </si>
  <si>
    <t>1.</t>
  </si>
  <si>
    <t>1.1.</t>
  </si>
  <si>
    <t>1.2.</t>
  </si>
  <si>
    <t>2.</t>
  </si>
  <si>
    <t>2.1.</t>
  </si>
  <si>
    <t>2.2.</t>
  </si>
  <si>
    <t>2.3.</t>
  </si>
  <si>
    <t>2.4.</t>
  </si>
  <si>
    <t>4.1.</t>
  </si>
  <si>
    <t>4.2.</t>
  </si>
  <si>
    <t>4.3.</t>
  </si>
  <si>
    <t>5.1.</t>
  </si>
  <si>
    <t>5.2.</t>
  </si>
  <si>
    <t>1.3.</t>
  </si>
  <si>
    <t>№№</t>
  </si>
  <si>
    <t>Источник финансирования</t>
  </si>
  <si>
    <t>всего</t>
  </si>
  <si>
    <t>план</t>
  </si>
  <si>
    <t>ВСЕГО источников финансирования</t>
  </si>
  <si>
    <t>Собственные средства</t>
  </si>
  <si>
    <t>Прибыль, направляемая на инвестиции:</t>
  </si>
  <si>
    <t>1.1.1.</t>
  </si>
  <si>
    <t>Амортизация</t>
  </si>
  <si>
    <t>Возврат НДС</t>
  </si>
  <si>
    <t>1.4.</t>
  </si>
  <si>
    <t>Прочие собственные средства</t>
  </si>
  <si>
    <t xml:space="preserve">1.4.1. </t>
  </si>
  <si>
    <t>Бюджетное финансирование</t>
  </si>
  <si>
    <t>Реконструкция ТП-360 (замена оборудования в РУ-10 кВ)</t>
  </si>
  <si>
    <t>Реконструкция ТП-409 (замена оборудования РУ-10 кВ)</t>
  </si>
  <si>
    <t>Реконструкция ТП-415 (замена оборудования в РУ-10кВ)</t>
  </si>
  <si>
    <t>Реконструкция ТП-416 (замена оборудования в РУ-10кВ)</t>
  </si>
  <si>
    <t>Реконструкция ТП-444 (замена оборудования в РУ-10кВ)</t>
  </si>
  <si>
    <t>Реконструкция ТП-501 (РУ-0,4 кВ замена рубильников)</t>
  </si>
  <si>
    <t>Реконструкция ТП-507 (замена оборудования, установка секционной панели)</t>
  </si>
  <si>
    <t>Реконструкция ТП-489 (Реконструкция строительной части)</t>
  </si>
  <si>
    <t>Реконструкция ТП-339 (Замена оборудования РУ-10кВ; РУ-0,4кВ; 2ТМ-630 на 2ТМГ-1000)</t>
  </si>
  <si>
    <t>Реконструкция РП-152 (замена ячеек 10 кВ, 2 шт.)</t>
  </si>
  <si>
    <t>Реконструкция РП-149 (установка ячейки 10 кВ)</t>
  </si>
  <si>
    <t>Разработка рабочего проекта</t>
  </si>
  <si>
    <t>Получение положительного заключения государственной экспертизы на ТЭО</t>
  </si>
  <si>
    <t>Получение разрешения на строительство</t>
  </si>
  <si>
    <t>Организационный этап</t>
  </si>
  <si>
    <t>3.1.</t>
  </si>
  <si>
    <t>ИТОГО</t>
  </si>
  <si>
    <t>Реконструкция ТП-456 (Замена оборудования РУ-10кВ)</t>
  </si>
  <si>
    <t>Наименование инвестиционного проекта: Реконструкция ТП-223 (Замена оборудования РУ-10кВ; РУ-0,4кВ; 2ТМ-630 на 2ТМГ-1000)</t>
  </si>
  <si>
    <t>Реконструкция ТП-359 (Замена оборудования РУ-10 кВ; РУ-0,4 кВ; 2ТМ-630 на 2ТМГ-1000)</t>
  </si>
  <si>
    <t>Реконструкция ТП-468 (Замена оборудования РУ-10 кВ; РУ-0,4 кВ; 2ТМ-630 на 2ТМГ-1000)</t>
  </si>
  <si>
    <t>Реконструкция КЛ-0,4 кВ ТП-202 - Энтузиастов, 35 (Прокладка новых резервных кабелей)</t>
  </si>
  <si>
    <t xml:space="preserve"> </t>
  </si>
  <si>
    <t>Приложение  № 1.3</t>
  </si>
  <si>
    <t>Наименование инвестиционного проекта: Строительство 2БКТП-1600кВА мкр.30А (ж/д №1 мкр.30А)</t>
  </si>
  <si>
    <t>Наименование инвестиционного проекта: Строительство 2БКТП-1000кВА в мкр.31 (ж/д №5 мкр. 31)</t>
  </si>
  <si>
    <t>Наименование инвестиционного проекта: Строительство КТПН-400 кВА для электроснабжения "Центра ГИМС МЧС России"</t>
  </si>
  <si>
    <t>Реконструкция РУ-10 кВ ПС -110/10/10кВ "Западная" (установка шкафов АЧР 2 шт.)</t>
  </si>
  <si>
    <t>ТМГ-10\630
2 шт</t>
  </si>
  <si>
    <t>ООО "Сургутские городские электрические сети"</t>
  </si>
  <si>
    <t>Реконструкция ТП-309 (Замена оборудования РУ-10 кВ; РУ-0,4 кВ; 2ТМ-630 на 2ТМГ-1000)</t>
  </si>
  <si>
    <t>Реконструкция ТП-515 (Замена оборудования РУ-10 кВ; РУ-0,4 кВ; 2ТМ-630 на 2ТМГ-1000)</t>
  </si>
  <si>
    <t>Реконструкция ТП-451 (Замена оборудования РУ-10 кВ; РУ-0,4 кВ; 2ТМ-630 на 2ТМГ-1000)</t>
  </si>
  <si>
    <t>Реконструкция ТП-452 (Замена оборудования РУ-10 кВ; РУ-0,4 кВ; 2ТМ-630 на 2ТМГ-1000)</t>
  </si>
  <si>
    <t>Реконструкция ТП-453 (Замена оборудования РУ-10 кВ; РУ-0,4 кВ; 2ТМ-630 на 2ТМГ-1000)</t>
  </si>
  <si>
    <t>Реконструкция ТП-454 (Замена оборудования РУ-10 кВ; РУ-0,4 кВ; 2ТМ-630 на 2ТМГ-1000)</t>
  </si>
  <si>
    <t>АСБ 3×150</t>
  </si>
  <si>
    <t>-</t>
  </si>
  <si>
    <t>Реконструкция ТП-315 (замена оборудования РУ-10 кВ; РУ-0,4 кВ)</t>
  </si>
  <si>
    <t>Реконструкция КЛ-0,4 кВ ТП-370 - Советов, 3 (Замена существующих кабелей)</t>
  </si>
  <si>
    <t>январь 2012</t>
  </si>
  <si>
    <t>июль 2013г.</t>
  </si>
  <si>
    <t>август 2013г.</t>
  </si>
  <si>
    <t>сентябрь 2013г.</t>
  </si>
  <si>
    <t>октябрь 2013г.</t>
  </si>
  <si>
    <t>ноябрь 2013г.</t>
  </si>
  <si>
    <t>декабрь 2013г.</t>
  </si>
  <si>
    <t>г. Сургут</t>
  </si>
  <si>
    <t>Финансовая модель 
(в разрезе каждого юридического лица группы/по конечным видам выпускаемой продукции) 
по годам до 2017 года включительно</t>
  </si>
  <si>
    <t>Итого по разделу 1.1.</t>
  </si>
  <si>
    <t>Итого по разделу 2.1.</t>
  </si>
  <si>
    <t>Готовность оборудования (ОРУ, ЗРУ) для технологического присоединения к электрическим сетям</t>
  </si>
  <si>
    <t>Утверждаю:</t>
  </si>
  <si>
    <t>Реконструкция РП-143 (РУ-10 кВ замена масляных выключателей на выключатели BB\TEL, установка дополнительных ячеек)</t>
  </si>
  <si>
    <t>Реконструкция ТП-224 (замена силовых трансформаторов 2×400 на 2×630; Замена оборудования РУ-10 кВ и РУ-0,4 кВ)</t>
  </si>
  <si>
    <t>Реконструкция ТП-410 (замена силовых трансформаторов 2×400 на 2×630; Замена оборудования РУ-10 кВ и РУ-0,4 кВ)</t>
  </si>
  <si>
    <t>март 2013г.</t>
  </si>
  <si>
    <t>апрель  2013г.</t>
  </si>
  <si>
    <t>июнь 2013г.</t>
  </si>
  <si>
    <t>июнь  2013г.</t>
  </si>
  <si>
    <t>август  2013г</t>
  </si>
  <si>
    <t>декабрь 2013г</t>
  </si>
  <si>
    <t>Наименование инвестиционного проекта: Реконструкция ТП-456 (Замена оборудования РУ-10кВ)</t>
  </si>
  <si>
    <t xml:space="preserve"> Реконструкция ТП-545 (Замена оборудования РУ-10кВ; РУ-0,4кВ; 2ТМ-630 на 2ТМГ-1000)</t>
  </si>
  <si>
    <t>АС-35</t>
  </si>
  <si>
    <t>АСБ 3х240</t>
  </si>
  <si>
    <t>Для создания надежного обеспечения  и резервирования электрических сетей  под загрузку жилого фонда  и развития существующей схемы электроснабжения города, согласно градостроительного плана застройки г. Сургута</t>
  </si>
  <si>
    <t>Всего:</t>
  </si>
  <si>
    <t>Приложение  № 2.3</t>
  </si>
  <si>
    <t>Финансовая модель по проекту инвестиционной программы</t>
  </si>
  <si>
    <t xml:space="preserve">      М.Ч. Пак</t>
  </si>
  <si>
    <t>Исходные данные</t>
  </si>
  <si>
    <t>Значение</t>
  </si>
  <si>
    <t>Общая стоимость объекта,  руб. без НДС</t>
  </si>
  <si>
    <t>Прочие расходы, руб. без НДС на объект</t>
  </si>
  <si>
    <t>Срок амортизации, лет</t>
  </si>
  <si>
    <t>Собственный капитал</t>
  </si>
  <si>
    <t>Кол-во объектов, ед.</t>
  </si>
  <si>
    <t>Простой период окупаемости, лет</t>
  </si>
  <si>
    <t>Реконструкция РП-151 (замена ячейки, установка двух дополнительных ячеек;  РУ-10кВ)</t>
  </si>
  <si>
    <t>Реконструкция ВЛ-10кВ ПС "Сургут" яч.29;19 (замена на 4КЛ-10кВ) мкр. 45 к.к.</t>
  </si>
  <si>
    <t>Реконструкция РП-130 мкр.32 (замена оборудования)</t>
  </si>
  <si>
    <t>Реконструкция КЛ-10 кВ. ТП-340 -ТП-343 (замена существующих кабелей).</t>
  </si>
  <si>
    <t>Реконструкция КЛ-0,4 кВ. ТП-343 - Пушкина,21  (замена существующих кабелей)</t>
  </si>
  <si>
    <t>Реконструкция КЛ-0,4 кВ. ТП-343 - Пушкина,19  (замена существующих кабелей)</t>
  </si>
  <si>
    <t>Реконструкция КЛ-10кВ от ТП-347 до ТП-348  (замена существующих кабелей)</t>
  </si>
  <si>
    <t>Реконструкция КЛ-0,4кВ от ТП-238 до ЦТП-25  (замена существующих кабелей)</t>
  </si>
  <si>
    <t>АВВГ 3х70+1х35</t>
  </si>
  <si>
    <t>АВВГ 3х70+1х34</t>
  </si>
  <si>
    <t>ААБ 3х120</t>
  </si>
  <si>
    <t>Реконструкция КЛ-0,4 кВ ТП-343 - Пушкина,17  (замена существующих кабелей)</t>
  </si>
  <si>
    <t xml:space="preserve">Строительство КЛ-10кВ от РП-147 до ТП-456 мкр. 23А </t>
  </si>
  <si>
    <t>ноябрь 2012г.</t>
  </si>
  <si>
    <t>Субсидирование процентной ставки</t>
  </si>
  <si>
    <t>Нарастающим итогом</t>
  </si>
  <si>
    <t>остаток денежных средств на начало периода</t>
  </si>
  <si>
    <t>Кредиты на начало</t>
  </si>
  <si>
    <t>Кредиты на конец</t>
  </si>
  <si>
    <t>Приложение  № 4.3</t>
  </si>
  <si>
    <t>план***</t>
  </si>
  <si>
    <t xml:space="preserve">Реконструкция ТП-397 (замена силовых трансформаторов 2*630 на 2*1250; Замена оборудования РУ-10 кВ и РУ-0,4 кВ) </t>
  </si>
  <si>
    <t>Реконструкция КЛ-0,4 кВ. ТП-345 - Островского,26  (замена существующих кабелей)</t>
  </si>
  <si>
    <t>Реконструкция КЛ-0,4 кВ. ТП-279 - Ленина,56  (замена существующих кабелей)</t>
  </si>
  <si>
    <t>Реконструкция РП-104 мкр.7А (замена оборудования)</t>
  </si>
  <si>
    <t>Реконструкция РП-124 мкр.32 (замена оборудования)</t>
  </si>
  <si>
    <t>Реконструкция КЛ-10 кВ. РП-117 -ТП-426 (замена существующих кабелей).</t>
  </si>
  <si>
    <t>Реконструкция КЛ-10 кВ. РП-117 -ТП-443 (замена существующих кабелей).</t>
  </si>
  <si>
    <t>Реконструкция ТП-231 (Реконструкция строительной части)</t>
  </si>
  <si>
    <t>СИП</t>
  </si>
  <si>
    <t>ТМГ-10\1250         2 шт</t>
  </si>
  <si>
    <t>ТМГ-10\1000         2 шт</t>
  </si>
  <si>
    <t>ТМГ-10\630         2 шт</t>
  </si>
  <si>
    <t xml:space="preserve">АВБбШв 4×70 </t>
  </si>
  <si>
    <t>АВБбШв 4×150</t>
  </si>
  <si>
    <t xml:space="preserve">АСБ 3×120 </t>
  </si>
  <si>
    <t>АСБ 3×240</t>
  </si>
  <si>
    <t>АВБбШв 4×120</t>
  </si>
  <si>
    <t>АВБбШв 4×95</t>
  </si>
  <si>
    <t>АВБбШв 4×70</t>
  </si>
  <si>
    <t>АВБбШв 4×185</t>
  </si>
  <si>
    <t>Финансовый денежный поток</t>
  </si>
  <si>
    <t>Эмиссия акций</t>
  </si>
  <si>
    <t>Привлечение кредитов</t>
  </si>
  <si>
    <t>Погашение кредитов и займов</t>
  </si>
  <si>
    <t>Итого финансовый денежный поток</t>
  </si>
  <si>
    <t>Итого денежный поток</t>
  </si>
  <si>
    <t>Меры господдержки</t>
  </si>
  <si>
    <t>Реструктуризация дефицитных кредитов</t>
  </si>
  <si>
    <t xml:space="preserve">Увеличение капитализации </t>
  </si>
  <si>
    <t>Субсидирование процентной ставки (рестр)</t>
  </si>
  <si>
    <t>Реконструкция ВЛ-10кВ, КЛ-10кВ от ТП-503 до ТП-508 (прокладка 2КЛ-10кВ)</t>
  </si>
  <si>
    <t>Реконструкция ТП-508 (установка КСО)</t>
  </si>
  <si>
    <t>Реконструкция ТП-511 (установка двух ячеек КСО)</t>
  </si>
  <si>
    <t>Реконструкция ТП-381 (РУ-0,4кВ)</t>
  </si>
  <si>
    <t>Строительство 2КЛ-10кВ от ТП-508 до ТП-511</t>
  </si>
  <si>
    <t>Строительство 2КЛ-10кВ от ВЛ до ТП-679</t>
  </si>
  <si>
    <t>Реконструкция КЛ-10 кВ ТП-380 - ТП-381 (Замена существующих кабелей)</t>
  </si>
  <si>
    <t>Реконструкция КЛ-6 кВ ТП-201 - ТП-202 (замена существующих кабелей от ТП-201 до БКТП)</t>
  </si>
  <si>
    <t>Реконструкция КЛ-10 кВ ТП-436 - ТП-437 (Замена существующих кабелей)</t>
  </si>
  <si>
    <t>Реконструкция КЛ-10 кВ  ТП-370 - ТП-371   ( прокладка одного резервного кабелей)</t>
  </si>
  <si>
    <t>Реконструкция КЛ-10 кВ  ТП-368 - ТП-371   (замена 1 существующего и прокладка одного резервного кабелей)</t>
  </si>
  <si>
    <t>Использование лизинга</t>
  </si>
  <si>
    <t>Прогноз тарифов</t>
  </si>
  <si>
    <t>Остаток собственных средств на начало года</t>
  </si>
  <si>
    <t>1.1.4.</t>
  </si>
  <si>
    <t>март 2015г.</t>
  </si>
  <si>
    <t>апрель  2015г.</t>
  </si>
  <si>
    <t>июнь 2015г.</t>
  </si>
  <si>
    <t>Наименование инвестиционного проекта: Реконструкция ТП-300 (установка дополнительных ячеек ЩО-70 2 шт.)</t>
  </si>
  <si>
    <t>Наименование инвестиционного проекта: Реконструкция ТП-514 (замена оборудования РУ-0,4кВ)</t>
  </si>
  <si>
    <t>Наименование инвестиционного проекта: Реконструкция ТП-214 (Замена оборудования РУ-10кВ; РУ-0,4кВ; 2ТМ-400 на 2ТМГ-630)</t>
  </si>
  <si>
    <t>Субъект РФ, 
на территории 
которого 
реализауется 
инвестиционный 
проект</t>
  </si>
  <si>
    <t>Обоснование необходимости реализации проекта</t>
  </si>
  <si>
    <t xml:space="preserve">доходность </t>
  </si>
  <si>
    <t>№ 
п/п</t>
  </si>
  <si>
    <t>простой</t>
  </si>
  <si>
    <t>дискон
тированный</t>
  </si>
  <si>
    <t>в соответствии 
с итогами 
конкурсов и заключенными договорами</t>
  </si>
  <si>
    <t>выработка, млн.кВт/ч</t>
  </si>
  <si>
    <t>IRR,
%</t>
  </si>
  <si>
    <t>Наименование направления/
проекта 
инвестиционной 
программы</t>
  </si>
  <si>
    <t>Год начала
строительства</t>
  </si>
  <si>
    <t>Год ввода в 
эксплуатацию</t>
  </si>
  <si>
    <t>Наличие исходно-разрешительной документации</t>
  </si>
  <si>
    <t>Место
расположения 
объекта</t>
  </si>
  <si>
    <t>Используемое топливо</t>
  </si>
  <si>
    <t>Утвержденная  
проектно-сметная 
документация
(+;-)</t>
  </si>
  <si>
    <t>Подготовка площадки строительства</t>
  </si>
  <si>
    <t>Реконструкция ТП-370 (Замена 2ТМ-630 на 2ТМГ-1000кВА, оборудование РУ-0,4кВ)</t>
  </si>
  <si>
    <t>Строительство КЛ-0,4кВ от БКТП-576 до ж/д по ул.30 лет Победы,46/1</t>
  </si>
  <si>
    <t>Ввод объекта в эксплуатацию (получение разрешения на ввод объекта в эксплуатацию и подписание акта приемочной комиссии о приемке в эксплуатацию законченного строительством объекта).</t>
  </si>
  <si>
    <t>II. Контрольные этапы реализации инвестиционного проекта для сетевых компаний</t>
  </si>
  <si>
    <t>Предпроектный и проектный этап</t>
  </si>
  <si>
    <t>Получение заявки на ТП</t>
  </si>
  <si>
    <t xml:space="preserve">Энергоаудит сетей ООО "СГЭС" с административными и производственными помещениями </t>
  </si>
  <si>
    <t xml:space="preserve">_____________________ М. Ч. Пак </t>
  </si>
  <si>
    <t>Займы организаций</t>
  </si>
  <si>
    <t>Кредиты</t>
  </si>
  <si>
    <t>Объем ввода мощностей</t>
  </si>
  <si>
    <t>скорректированный объем</t>
  </si>
  <si>
    <t>Перечень инвестиционных проектов на период реализации инвестиционной программы и план их финансирования</t>
  </si>
  <si>
    <t>Наименование объекта*</t>
  </si>
  <si>
    <t>Плановый объем финансирования, млн. руб.**</t>
  </si>
  <si>
    <t>Технические характеристики созданных объектов</t>
  </si>
  <si>
    <t xml:space="preserve">Подстанции </t>
  </si>
  <si>
    <t>Линии электропередачи</t>
  </si>
  <si>
    <t>год ввода в эксплуатацию</t>
  </si>
  <si>
    <t>Нормативный срок службы, лет</t>
  </si>
  <si>
    <t>Количество и марка силовых трансформаторов, шт</t>
  </si>
  <si>
    <t>Мощность, МВА</t>
  </si>
  <si>
    <t>год ввода в эксплуа-тацию</t>
  </si>
  <si>
    <t>Тип опор</t>
  </si>
  <si>
    <t>Марка кабеля</t>
  </si>
  <si>
    <t>протяженность, км</t>
  </si>
  <si>
    <t>Реконструкция ТП-340 (замена оборудования в РУ-10 кВ)</t>
  </si>
  <si>
    <t>Оформление (подписание) актов об осуществлении технологического присоединения к электрическим сетям</t>
  </si>
  <si>
    <t>Реализация сетевого строительства ГК (если таковое требуется для реализации СВМ)</t>
  </si>
  <si>
    <t>Испытания и ввод в эксплуатацию</t>
  </si>
  <si>
    <t xml:space="preserve">Индивидуальные испытания оборудования и функциональные испытания отдельных систем. </t>
  </si>
  <si>
    <t>Комплексное опробование оборудования</t>
  </si>
  <si>
    <t>6.3.</t>
  </si>
  <si>
    <t>6.4.</t>
  </si>
  <si>
    <t xml:space="preserve">Укрупненный сетевой график выполнения инвестиционного проекта  </t>
  </si>
  <si>
    <t>Процент исполнения  работ за весь период (%)</t>
  </si>
  <si>
    <t>Основные причины невыполнения</t>
  </si>
  <si>
    <t>начало (дата)</t>
  </si>
  <si>
    <t>окончание (дата)</t>
  </si>
  <si>
    <t>I. Контрольные  этапы реализации инвестиционного проекта для генерирующих компаний</t>
  </si>
  <si>
    <t xml:space="preserve">№ п/п
п/п
</t>
  </si>
  <si>
    <t>Наименование</t>
  </si>
  <si>
    <t>Тип</t>
  </si>
  <si>
    <t>Реконструкция ТП-215 (Замена оборудования РУ-10 кВ; РУ-0,4 кВ; 2ТМ-630 на 2ТМГ-1000)</t>
  </si>
  <si>
    <t xml:space="preserve">______________________ М.Ч. Пак </t>
  </si>
  <si>
    <t>С/П</t>
  </si>
  <si>
    <t>*** - для сетевых организаций, переходящих на метод тарифного регулирования RAB, горизонт планирования может быть больше</t>
  </si>
  <si>
    <t>Получение правоустанавливающих документов для выделения земельного участка под строительство</t>
  </si>
  <si>
    <t>Получение разрешительной документации для реализации СВМ</t>
  </si>
  <si>
    <t>Показатели 
экономической эффективноскти реализации инвестиционного 
проекта ****</t>
  </si>
  <si>
    <t xml:space="preserve">Выбор площадки строительства </t>
  </si>
  <si>
    <t xml:space="preserve">событие </t>
  </si>
  <si>
    <t>Реконструкция ТП торгово-офисного развлекательного центра с подземной автостоянкой по ул.Профсоюзов (Установка дополнительных ячеек РУ-10кВ; 2ТМГ-2500кВА)</t>
  </si>
  <si>
    <t>в соответствии 
с проектно-
сметной 
документацией ***</t>
  </si>
  <si>
    <t>Всего расходы 
(II р. - 3п. II р. + 2п. IV р. + 1 п. IX р. + 2 п. X р. + VI р. + VIII р. +  XII р. + 1 п. XIV р.+ XVI р.)</t>
  </si>
  <si>
    <t xml:space="preserve">Наименование контрольных этапов реализации инвестпроекта с указанием событий/работ критического пути сетевого графика * </t>
  </si>
  <si>
    <t>№114 от 24 марта 2010 г.</t>
  </si>
  <si>
    <t>Генеральный директор ООО "СГЭС"</t>
  </si>
  <si>
    <t xml:space="preserve">____________________ М.Ч. Пак </t>
  </si>
  <si>
    <t>М.Ч. Пак</t>
  </si>
  <si>
    <t xml:space="preserve">Реконструкция ТП-402 (замена силовых трансформаторов 2*630 на 2*1000; Замена оборудования РУ-10 кВ и РУ-0,4 кВ) </t>
  </si>
  <si>
    <t>мощность, 
МВА</t>
  </si>
  <si>
    <t>длина, 
км</t>
  </si>
  <si>
    <t>год 
начала 
сроитель ства</t>
  </si>
  <si>
    <t>год 
окончания 
строитель ства</t>
  </si>
  <si>
    <t>Полная 
стоимость 
строитель ства **</t>
  </si>
  <si>
    <t>Реконструкция КЛ-0,4 кВ. ТП-345 - Островского,28  (замена существующих кабелей)</t>
  </si>
  <si>
    <t>Реконструкция КЛ-10 кВ. ТП-340 -ТП-341 (замена существующих кабелей).</t>
  </si>
  <si>
    <t>Реконструкция РП-129 мкр.32 (замена оборудования)</t>
  </si>
  <si>
    <t>Выручка от основной деятельности 
(расшифроваь по видам регулируемой деятельности)</t>
  </si>
  <si>
    <t>Стоимость объекта,
млн.рублей</t>
  </si>
  <si>
    <t>Разработка рабочей документацией сетевого строительства ГК (если таковое требуется для реализации СВМ)</t>
  </si>
  <si>
    <t>5.6.</t>
  </si>
  <si>
    <t>План 2012 года</t>
  </si>
  <si>
    <t>План 2013 года</t>
  </si>
  <si>
    <t>План 2014 года</t>
  </si>
  <si>
    <t>План 2015 года</t>
  </si>
  <si>
    <t>C/П</t>
  </si>
  <si>
    <t>Замена голых проводов на СИП, равномерное распределение нагрузок и установка коммерческих узлов учета. Для снижения технических потерь электрической энергии, улучшения параметров надежности и качества электроснабжения потребителей.</t>
  </si>
  <si>
    <t>Увеличение надежности электроснабжения потребителей до ΙΙ категории.</t>
  </si>
  <si>
    <t>Выручка</t>
  </si>
  <si>
    <t>Сертификация качества электроэнергии  сетей ООО "СГЭС" от центров питания (ПС-110/10кВ)</t>
  </si>
  <si>
    <t>МВА</t>
  </si>
  <si>
    <t>Сокращение дебиторской задолженности</t>
  </si>
  <si>
    <t xml:space="preserve">Сальдо  (+увеличение; -сокращение) </t>
  </si>
  <si>
    <t>Увеличение кредиторской задолженности</t>
  </si>
  <si>
    <t>Сокращение кредиторской задолженности</t>
  </si>
  <si>
    <t>июнь  2015г.</t>
  </si>
  <si>
    <t>февраль 2016г</t>
  </si>
  <si>
    <t>январь 2016г.</t>
  </si>
  <si>
    <t>февраль 2016г.</t>
  </si>
  <si>
    <t>апрель 2016г.</t>
  </si>
  <si>
    <t>май 2016г.</t>
  </si>
  <si>
    <t>июль 2016г.</t>
  </si>
  <si>
    <t>август 2016г.</t>
  </si>
  <si>
    <t>сентябрь 2016г.</t>
  </si>
  <si>
    <t>октябрь 2016г.</t>
  </si>
  <si>
    <t>ноябрь 2016г.</t>
  </si>
  <si>
    <t>декабрь 2016г.</t>
  </si>
  <si>
    <t>Реконструкция КТПН-686 (замена силовых трансформаторов 1*400 на 2*630; Замена оборудования РУ-10 кВ и РУ-0,4 кВ)</t>
  </si>
  <si>
    <t>Проценты от размещения средств</t>
  </si>
  <si>
    <t>Проценты по обслуживанию кредитов</t>
  </si>
  <si>
    <t>Фонд накопления</t>
  </si>
  <si>
    <t>Резервный фонд</t>
  </si>
  <si>
    <t>Выплата дивидендов</t>
  </si>
  <si>
    <t>Прочие расходы из прибыли</t>
  </si>
  <si>
    <t>Финансирование инвестиционной программы</t>
  </si>
  <si>
    <t>Прочие цели (расшифровка)</t>
  </si>
  <si>
    <t>Инвестиционной программе</t>
  </si>
  <si>
    <t>Изменение дебиторской задолженности</t>
  </si>
  <si>
    <t>Выручка от прочей деятельности (расшифровать)</t>
  </si>
  <si>
    <t>Купля/продажа активов</t>
  </si>
  <si>
    <t>Покупка активов (акций, долей и т.п.)</t>
  </si>
  <si>
    <t>режимно-балансовая 
необходимость</t>
  </si>
  <si>
    <t>основание включения 
инвестиционного проекта 
в инвестиционную программу 
(решение Правительства РФ, 
федеральные, региональные 
и муниципальные 
программы и др.)</t>
  </si>
  <si>
    <t>к приказу Минэнерго России</t>
  </si>
  <si>
    <t>Утверждаю</t>
  </si>
  <si>
    <t>январь2013г.</t>
  </si>
  <si>
    <t>II.</t>
  </si>
  <si>
    <t>III.</t>
  </si>
  <si>
    <t>Наименование объекта</t>
  </si>
  <si>
    <t xml:space="preserve">ВСЕГО, </t>
  </si>
  <si>
    <t>** - для сетевых компаний, переодящих на метод тарифного регулирования RAB, горизонт планирования может быть больше</t>
  </si>
  <si>
    <t>Финансовый план на период реализации инвестиционной программы
(заполняется по финансированию)</t>
  </si>
  <si>
    <t>Продажа активов (акций, долей и т.п.)</t>
  </si>
  <si>
    <t>Выполнение (план)</t>
  </si>
  <si>
    <t>Средства, полученные от допэмиссии акций</t>
  </si>
  <si>
    <t>Технические характеристики</t>
  </si>
  <si>
    <t>Сроки 
реализации 
проекта</t>
  </si>
  <si>
    <t>Реконструкция РП-135 (замена ячеек РУ-6 кВ с МВ на ячейки с ВВ)</t>
  </si>
  <si>
    <t>Изменение кредиторской задолженности</t>
  </si>
  <si>
    <t>Направления использования чистой прибыли</t>
  </si>
  <si>
    <t>Сальдо  (+профицит; - дефицит) 
(XVI р. - XVII р.)</t>
  </si>
  <si>
    <t>Топливо</t>
  </si>
  <si>
    <t>Сырье, материалы, запасные части, инструменты</t>
  </si>
  <si>
    <t>Покупная электроэнергия</t>
  </si>
  <si>
    <t>Заключение договора на разработку проетной документации</t>
  </si>
  <si>
    <t>Получение положительного заключения государственной экспертизы на проектную документацию</t>
  </si>
  <si>
    <t>1.5.</t>
  </si>
  <si>
    <t>Утверждение проектной документации</t>
  </si>
  <si>
    <t>1.6.</t>
  </si>
  <si>
    <t>Разработка рабочей документации</t>
  </si>
  <si>
    <t>Заключение договора  подряда (допсоглашения к договору)</t>
  </si>
  <si>
    <t>Реконструкция КЛ-10 кВ ПС "Сайма" -  ТП-359 (Прокладка новых кабельных линий)</t>
  </si>
  <si>
    <t xml:space="preserve">Предпроектный этап </t>
  </si>
  <si>
    <t>в т.ч. от технологического присоединения потребителей</t>
  </si>
  <si>
    <t>в т.ч. средства допэмиссии</t>
  </si>
  <si>
    <t>Привлеченные средства, в т.ч.:</t>
  </si>
  <si>
    <t>Облигационные займы</t>
  </si>
  <si>
    <t>АВБбШв 4х119</t>
  </si>
  <si>
    <t>Наименование инвестиционного проекта: Реконструкция РП-133 мкр.Ж/Д (установка дополнительных ячеек РУ-10 кВ 3 шт.)</t>
  </si>
  <si>
    <t>февраль 2012г</t>
  </si>
  <si>
    <t>ООО "Сургутские городские электрические сети" на 2012-2017 годы (г.Сургут)</t>
  </si>
  <si>
    <t>Строительство КЛ-0,4кВ от ТП-328 до ул. Береговая,72</t>
  </si>
  <si>
    <t>Затраты на ремонт объекта, руб. без НДС</t>
  </si>
  <si>
    <t>Дисконтированный период окупаемости, лет</t>
  </si>
  <si>
    <t>Первый  ремонт объекта, лет после постройки</t>
  </si>
  <si>
    <t>Наименование инвестиционного проекта: Реконструкция ТП-351 (Замена оборудования РУ-10кВ; РУ-0,4кВ; 2ТМ-630 на 2ТМГ-1000)</t>
  </si>
  <si>
    <t>Наименование инвестиционного проекта: Реконструкция ТП-377 (Замена оборудования РУ-10кВ; РУ-0,4кВ; 2ТМ-630 на 2ТМГ-1000)</t>
  </si>
  <si>
    <t>Реконструкция ТП-489 пос.Дорожный (замена силовых трансформаторов 2*630 на 2*630кВА; Замена оборудования РУ-10 кВ и РУ-0,4 кВ)</t>
  </si>
  <si>
    <t>Реконструкция РП-110 мкр.32 (замена оборудования)</t>
  </si>
  <si>
    <t>Реконструкция РП-111 мкр.32 (замена оборудования)</t>
  </si>
  <si>
    <t>Реконструкция КЛ-10 кВ. ТП-433 -ТП-435 (замена существующих кабелей).</t>
  </si>
  <si>
    <t>Реконструкция КЛ-10 кВ. ТП-374 -ТП-382 (замена существующих кабелей).</t>
  </si>
  <si>
    <t>Реконструкция КЛ-0,4 кВ. ТП-344 - Островского,42  (замена существующих кабелей)</t>
  </si>
  <si>
    <t>Платежи по прямой себестоимости</t>
  </si>
  <si>
    <t>Заводские расходы</t>
  </si>
  <si>
    <t>Процентные платежи</t>
  </si>
  <si>
    <t>Итого операционный денежный поток</t>
  </si>
  <si>
    <t>Инвестиционный денежный поток</t>
  </si>
  <si>
    <t xml:space="preserve">Получение разрешения на ввод объекта в эксплуатацию. </t>
  </si>
  <si>
    <t xml:space="preserve"> Ввод в эксплуатацию объекта сетевого строительства</t>
  </si>
  <si>
    <t>Увеличение дебиторской задолженности</t>
  </si>
  <si>
    <t>Прочие привлеченные средства</t>
  </si>
  <si>
    <t xml:space="preserve">Реконструкция РП-106 (Реконструкция строительной части) расширение РУ-0,4 кВ </t>
  </si>
  <si>
    <t xml:space="preserve">Реконструкция ТП-273 (замена силовых трансформаторов 2*630 на 2*1000; Замена оборудования РУ-10 кВ и РУ-0,4 кВ) </t>
  </si>
  <si>
    <t xml:space="preserve">Реконструкция ТП-310 (замена силовых трансформаторов 2*630 на 2*1250; Замена оборудования РУ-10 кВ и РУ-0,4 кВ) </t>
  </si>
  <si>
    <t xml:space="preserve">Реконструкция ТП-336 (замена силовых трансформаторов 2*630 на 2*1000; Замена оборудования РУ-10 кВ и РУ-0,4 кВ) </t>
  </si>
  <si>
    <t xml:space="preserve">Реконструкция ТП-369 (замена силовых трансформаторов 2*400 на 2*630; Замена оборудования РУ-10 кВ и РУ-0,4 кВ) </t>
  </si>
  <si>
    <t>Реконструкция ТП-384 (замена силовых трансформаторов 2*630 на 2*1000; Замена оборудования РУ-10 кВ и РУ-0,4 кВ)</t>
  </si>
  <si>
    <t>Реконструкция фасадов и помещений зданий РП и ТП</t>
  </si>
  <si>
    <t>ТМГ-10\1000         4 шт</t>
  </si>
  <si>
    <t>Реконструкция ТП-463 (Замена оборудования РУ-10 кВ; РУ-0,4 кВ; 2ТМ-630 на 2ТМГ-1000)</t>
  </si>
  <si>
    <t>Реконструкция ТП-206 (Замена оборудования РУ-10 кВ; РУ-0,4 кВ; 2ТМ-630 на 2ТМГ-1000)</t>
  </si>
  <si>
    <t>Реконструкция ТП-209 (Замена оборудования РУ-10 кВ; РУ-0,4 кВ; 2ТМ-630 на 2ТМГ-1000)</t>
  </si>
  <si>
    <t>Реконструкция ТП- 211 (Замена оборудования РУ-10 кВ; РУ-0,4 кВ; 2ТМ-630 на 2ТМГ-1000)</t>
  </si>
  <si>
    <t>Наименование инвестиционного проекта:Реконструкция ВЛ-10кВ от ПС-Привокзальной ф.Юность-1 (прокладка кабельных линий переход через ж/д пути)</t>
  </si>
  <si>
    <t>Остаточная стоимость строительства **</t>
  </si>
  <si>
    <t>Наименование инвестиционного проекта: Строительство 2КЛ-10кВ от ТП-508 до ТП-511</t>
  </si>
  <si>
    <t>Наименование инвестиционного проекта: Строительство 2КЛ-10кВ от ВЛ до ТП-679</t>
  </si>
  <si>
    <t>Наименование инвестиционного проекта: Строительство 2КТПН-630кВА по ул.Домостроителей,6.Электроснабжение склада</t>
  </si>
  <si>
    <t>Наименование инвестиционного проекта: Строительство КЛ-10 кВ от РП-133 до ПС "Западная"</t>
  </si>
  <si>
    <t>Наименование инвестиционного проекта: Строительство КЛ-10 кВ ПС-Университет - РП-116</t>
  </si>
  <si>
    <t>Строительство 2КТПН-630кВА по ул.Домостроителей,6.Электроснабжение склада</t>
  </si>
  <si>
    <t>август 2015г.</t>
  </si>
  <si>
    <t>сентябрь 2015г.</t>
  </si>
  <si>
    <t>октябрь 2015г.</t>
  </si>
  <si>
    <t>ноябрь 2015г.</t>
  </si>
  <si>
    <t>декабрь 2015г.</t>
  </si>
  <si>
    <t>Приложение № 1.4</t>
  </si>
  <si>
    <t>от 24 марта 2010 г. № 114</t>
  </si>
  <si>
    <t>Рекомендуемая форма представления предложений о внесении изменений в перечень</t>
  </si>
  <si>
    <t>Остаток стоимости на начало года**</t>
  </si>
  <si>
    <t>Объем финансирования [отчетный год]</t>
  </si>
  <si>
    <t>Осталось профинансировать по результатам отчетного периода**</t>
  </si>
  <si>
    <t>Объем корректировки****</t>
  </si>
  <si>
    <t>Причины
корректи-
ровки</t>
  </si>
  <si>
    <t>1 кв.</t>
  </si>
  <si>
    <t>2 кв.</t>
  </si>
  <si>
    <t>3 кв.</t>
  </si>
  <si>
    <t>4 кв.</t>
  </si>
  <si>
    <t>МВт, Гкал/час,
 км, МВА</t>
  </si>
  <si>
    <t>скорректированный объем ****</t>
  </si>
  <si>
    <t>уточнения стоимости по результатам закупочных процедур</t>
  </si>
  <si>
    <t>Строительство КЛ-10кВ от ПС " Западная" до РП-ТП 2х1250кВА</t>
  </si>
  <si>
    <t>Реконструкция КЛ-0,4кВ от ТП-339 до ЦТП-19  (замена существующих кабелей)</t>
  </si>
  <si>
    <t>Строительство КЛ-10кВ от ТП-249 до ТП-236</t>
  </si>
  <si>
    <t>Строительство КЛ-0,4кВ от ТП-503 до НУЗ «Отделенческая клиническая больница на станции Сургут ОАО «РЖД»</t>
  </si>
  <si>
    <t>Строительство КЛ-0,4кВ от ТП-503 до "Федеральный центр гигиены и эпидемиологии по железнодорожному транспорту, Сургутский филиал"  до Хоз.корпуса</t>
  </si>
  <si>
    <t>Строительство КЛ-0,4кВ от "Федеральный центр гигиены и эпидемиологии по железнодорожному транспорту, Сургутский филиал" Хоз.корпуса до Адм.корпуса</t>
  </si>
  <si>
    <t>Реконструкция ТП-420 (Замена ТМГ-2*1000кВА на ТМГ-2*1250кВА; Замена оборудования РУ-10кВ, РУ-0,4кВ)</t>
  </si>
  <si>
    <t>Реконструкция ТП-236 (Замена ТМ 2х630кВА на ТМГ 2х1000кВА 10/0,4кВ , Замена оборудования РУ-0,4кВ, РУ-10кВ, установка доп. ячейки РУ-10кВ)</t>
  </si>
  <si>
    <t>Реконструкция ТП-249 (установка доп.ячейки РУ-10кВ)</t>
  </si>
  <si>
    <t>Реконструкция ТП-405 (Замена ТМ 2х630/10/0,4кВА на ТМГ 2х1000/10/0,4кВА, Замена РУ-0,4кВ)</t>
  </si>
  <si>
    <t>Реконструкция ТП-275 (Замена ТМГ-2х1000кВА на ТМГ-2х1250кВА, замена оборудования РУ-0,4кВ, РУ-10кВ)</t>
  </si>
  <si>
    <t>Реконструкция ВЛ-0,4кВ от ТП-489, п.Зеленый от КТПН-УБР-2, КТПН-725, КТПН-726, КТПН-727</t>
  </si>
  <si>
    <t>Реконструкция ТП-483 (Замена оборудования РУ-0,4; РУ-10кВ, Замена ТМГ 2х630кВА на ТМГ 2х1000кВА)</t>
  </si>
  <si>
    <t>Реконструкция ТП-346 (Замена оборудования РУ-0,4; РУ-10кВ)</t>
  </si>
  <si>
    <t>Реконструкция ТП-348 (Замена оборудования РУ-0,4; РУ-10кВ)</t>
  </si>
  <si>
    <t>Реконструкция РП-156 (установка двух дополнительных ячеек)</t>
  </si>
  <si>
    <t>Строительство КЛ-10кВ от ТП-533 до места врезки в КЛ-10кВ ТП-362-ТП-326</t>
  </si>
  <si>
    <t>Реконструкция РП-2х2500кВА мкр.38 (монтаж 2-х ячеек ЩО)</t>
  </si>
  <si>
    <t>Реконструкция ТП-503 (замена ТМГ2х400кВА на ТМГ 2х630кВА 10/0,4; РУ-0,4кВ)</t>
  </si>
  <si>
    <t>Реконструкция КЛ-0,4кВ от ТП-356 до Пушкина,16</t>
  </si>
  <si>
    <t>Реконструкция КЛ-0,4кВ от ТП-395 до ВЛКСМ-3</t>
  </si>
  <si>
    <t>Реконструкция ТП-393 (Замена ТМ-2×630кВА на ТМГ-2×1000кВА 10/0,4кВ; РУ-0,4кВ)</t>
  </si>
  <si>
    <t>Реконструкция ТП-303 (замена ячеек КСО-386)</t>
  </si>
  <si>
    <t>Реконструкция ТП-324  (замена ячеек КСО-386)</t>
  </si>
  <si>
    <t>Реконструкция ТП-464  (замена ячеек КСО-386)</t>
  </si>
  <si>
    <t>Реконструкция РП-145 (Замена ячейки КСО)</t>
  </si>
  <si>
    <t>Реконструкция КЛ -10 кВ от ТП-450  - ТП - 451 мкр. 25</t>
  </si>
  <si>
    <t>Реконструкция РП-105 (Замена МВ на ВВ)</t>
  </si>
  <si>
    <t>Реконструкция КЛ-10кВ от ТП-403 до ТП-362</t>
  </si>
  <si>
    <t>Реконструкция КЛ - 0,4 кВ ТП - 377  Просвещения 44</t>
  </si>
  <si>
    <t>Реконструкция КЛ-0,4кв от ТП-377 Просвещение 42</t>
  </si>
  <si>
    <t xml:space="preserve">Реконструкция КЛ - 0,4 кВ ТП - 377 Энергетиков 7 </t>
  </si>
  <si>
    <t>Реконструкция КЛ-0,4кВ  ТП-373 Энергетиков 15</t>
  </si>
  <si>
    <t xml:space="preserve">Реконструкция КЛ-0,4кв от ТП-379 Гагарина-14  </t>
  </si>
  <si>
    <t xml:space="preserve">Реконструкция КЛ-0,4кв от ТП-359   Маяковского -27/1 </t>
  </si>
  <si>
    <t>Реконструкция ТП-504 (Замена РУ-0,4кВ; замена одной ячейки КСО с ВНП)</t>
  </si>
  <si>
    <t>Реконструкция ТП-506 (Монтаж доп. ячейки  КСО с ВНП, замена 1-ой ячейки КСО с ВНП)</t>
  </si>
  <si>
    <t>Строительство КЛ-10кВ от ТП-506 до ТП-501</t>
  </si>
  <si>
    <t>Строительство КЛ-10кВ от ТП-501 до ТП-504</t>
  </si>
  <si>
    <t>Строительство КЛ-10кВ от ТП-504 до ТП-502</t>
  </si>
  <si>
    <t>Строительство КЛ-10кВ от ТП-502 до ТП-503</t>
  </si>
  <si>
    <t xml:space="preserve">Реконструкция КЛ-10кВ  ТП - 505 - ТП - 506 </t>
  </si>
  <si>
    <t xml:space="preserve">Строительство КЛ-0,4кВ ТП- 518 ул.Транспортных Строителей 2-18 </t>
  </si>
  <si>
    <t>Строительство КЛ-0,4кВ ТП- 518 ул.Транспортных Строителей 15-19</t>
  </si>
  <si>
    <t>Строительство КЛ-10кВ от ТП-336 до ТП-339</t>
  </si>
  <si>
    <t>Строительство КЛ-0,4кВ от проектируемой ТП до ж/д ул.Энергетиков,39</t>
  </si>
  <si>
    <t>Строительство КЛ-0,4кВ от проектируемой ТП до ж/д ул.Энергетиков,41</t>
  </si>
  <si>
    <t>Строительство КЛ-0,4кВ от проектируемой ТП до ж/д ул.Энергетиков,43</t>
  </si>
  <si>
    <t>Подстанции 110кВ</t>
  </si>
  <si>
    <t>Распределительные подстанции 6/10кВ (РП)</t>
  </si>
  <si>
    <t>Трансформаторные подстанции 10/6/0,4кВ</t>
  </si>
  <si>
    <t>Кабельные линии 0,4кВ</t>
  </si>
  <si>
    <t>1.1.5.</t>
  </si>
  <si>
    <t>Воздушные линии 6/10кВ</t>
  </si>
  <si>
    <t>Воздушные линии 0,4кВ</t>
  </si>
  <si>
    <t>1.1.6.</t>
  </si>
  <si>
    <t>1.1.7.</t>
  </si>
  <si>
    <t>Прочие электросетевые объекты</t>
  </si>
  <si>
    <t>1.1.8.</t>
  </si>
  <si>
    <t>Итого по разделу 1.1.1.</t>
  </si>
  <si>
    <t>2.1.1.</t>
  </si>
  <si>
    <t>ТМГ-10\1000
2 шт</t>
  </si>
  <si>
    <t>ААБл 3х120</t>
  </si>
  <si>
    <t>ААШв 3х35</t>
  </si>
  <si>
    <t>ААБл 3×95+1×50</t>
  </si>
  <si>
    <t>АВВГ 3×95+1×50</t>
  </si>
  <si>
    <t>ААШВ 3х120</t>
  </si>
  <si>
    <t>ААБл  3×120+1×25</t>
  </si>
  <si>
    <t>ААШВ 3×120+1×70</t>
  </si>
  <si>
    <t>ТМГ-10\1600         2 шт</t>
  </si>
  <si>
    <t>ТМГ-10\400         1 шт</t>
  </si>
  <si>
    <t>ТМГ-10\400         2 шт</t>
  </si>
  <si>
    <t>ТМГ-10\1600      2 шт</t>
  </si>
  <si>
    <t>ТМГ-10\2500      2 шт</t>
  </si>
  <si>
    <t>1.1.2.1</t>
  </si>
  <si>
    <t>1.1.2.2</t>
  </si>
  <si>
    <t>1.1.2.3</t>
  </si>
  <si>
    <t>1.1.2.4</t>
  </si>
  <si>
    <t>1.1.2.5</t>
  </si>
  <si>
    <t>1.1.2.6</t>
  </si>
  <si>
    <t>1.1.2.7</t>
  </si>
  <si>
    <t>1.1.2.8</t>
  </si>
  <si>
    <t>1.1.2.9</t>
  </si>
  <si>
    <t>1.1.2.10</t>
  </si>
  <si>
    <t>1.1.2.11</t>
  </si>
  <si>
    <t>1.1.2.12</t>
  </si>
  <si>
    <t>1.1.2.13</t>
  </si>
  <si>
    <t>1.1.2.14</t>
  </si>
  <si>
    <t>1.1.2.15</t>
  </si>
  <si>
    <t>1.1.2.16</t>
  </si>
  <si>
    <t>1.1.2.17</t>
  </si>
  <si>
    <t>1.1.2.18</t>
  </si>
  <si>
    <t>1.1.2.19</t>
  </si>
  <si>
    <t>1.1.2.20</t>
  </si>
  <si>
    <t>1.1.2.21</t>
  </si>
  <si>
    <t>1.1.2.22</t>
  </si>
  <si>
    <t>1.1.2.23</t>
  </si>
  <si>
    <t>1.1.1.1</t>
  </si>
  <si>
    <t>1.1.3.1</t>
  </si>
  <si>
    <t>1.1.3.2</t>
  </si>
  <si>
    <t>1.1.3.3</t>
  </si>
  <si>
    <t>1.1.3.4</t>
  </si>
  <si>
    <t>1.1.3.5</t>
  </si>
  <si>
    <t>1.1.3.6</t>
  </si>
  <si>
    <t>1.1.3.7</t>
  </si>
  <si>
    <t>1.1.3.8</t>
  </si>
  <si>
    <t>1.1.3.9</t>
  </si>
  <si>
    <t>1.1.3.10</t>
  </si>
  <si>
    <t>1.1.3.11</t>
  </si>
  <si>
    <t>1.1.3.12</t>
  </si>
  <si>
    <t>1.1.3.13</t>
  </si>
  <si>
    <t>1.1.3.14</t>
  </si>
  <si>
    <t>1.1.3.15</t>
  </si>
  <si>
    <t>1.1.3.16</t>
  </si>
  <si>
    <t>1.1.3.17</t>
  </si>
  <si>
    <t>1.1.3.18</t>
  </si>
  <si>
    <t>1.1.3.19</t>
  </si>
  <si>
    <t>1.1.3.20</t>
  </si>
  <si>
    <t>1.1.3.21</t>
  </si>
  <si>
    <t>1.1.3.22</t>
  </si>
  <si>
    <t>1.1.3.23</t>
  </si>
  <si>
    <t>1.1.3.24</t>
  </si>
  <si>
    <t>1.1.3.25</t>
  </si>
  <si>
    <t>1.1.3.26</t>
  </si>
  <si>
    <t>1.1.3.27</t>
  </si>
  <si>
    <t>1.1.3.28</t>
  </si>
  <si>
    <t>1.1.3.29</t>
  </si>
  <si>
    <t>1.1.3.30</t>
  </si>
  <si>
    <t>1.1.3.31</t>
  </si>
  <si>
    <t>1.1.3.32</t>
  </si>
  <si>
    <t>1.1.3.33</t>
  </si>
  <si>
    <t>1.1.3.34</t>
  </si>
  <si>
    <t>1.1.3.35</t>
  </si>
  <si>
    <t>1.1.3.36</t>
  </si>
  <si>
    <t>1.1.3.37</t>
  </si>
  <si>
    <t>1.1.3.38</t>
  </si>
  <si>
    <t>1.1.3.39</t>
  </si>
  <si>
    <t>1.1.3.40</t>
  </si>
  <si>
    <t>1.1.3.41</t>
  </si>
  <si>
    <t>1.1.3.42</t>
  </si>
  <si>
    <t>1.1.3.43</t>
  </si>
  <si>
    <t>1.1.3.44</t>
  </si>
  <si>
    <t>1.1.3.45</t>
  </si>
  <si>
    <t>1.1.3.46</t>
  </si>
  <si>
    <t>1.1.3.47</t>
  </si>
  <si>
    <t>1.1.3.48</t>
  </si>
  <si>
    <t>1.1.3.49</t>
  </si>
  <si>
    <t>1.1.3.50</t>
  </si>
  <si>
    <t>1.1.3.51</t>
  </si>
  <si>
    <t>1.1.3.52</t>
  </si>
  <si>
    <t>1.1.3.53</t>
  </si>
  <si>
    <t>1.1.3.54</t>
  </si>
  <si>
    <t>1.1.3.55</t>
  </si>
  <si>
    <t>1.1.3.56</t>
  </si>
  <si>
    <t>1.1.3.57</t>
  </si>
  <si>
    <t>1.1.3.58</t>
  </si>
  <si>
    <t>1.1.3.59</t>
  </si>
  <si>
    <t>1.1.3.60</t>
  </si>
  <si>
    <t>1.1.3.61</t>
  </si>
  <si>
    <t>1.1.3.62</t>
  </si>
  <si>
    <t>1.1.3.63</t>
  </si>
  <si>
    <t>1.1.3.64</t>
  </si>
  <si>
    <t>1.1.3.65</t>
  </si>
  <si>
    <t>1.1.3.66</t>
  </si>
  <si>
    <t>1.1.3.67</t>
  </si>
  <si>
    <t>1.1.3.68</t>
  </si>
  <si>
    <t>1.1.3.69</t>
  </si>
  <si>
    <t>1.1.3.70</t>
  </si>
  <si>
    <t>1.1.3.71</t>
  </si>
  <si>
    <t>1.1.3.72</t>
  </si>
  <si>
    <t>1.1.3.73</t>
  </si>
  <si>
    <t>1.1.3.74</t>
  </si>
  <si>
    <t>1.1.3.75</t>
  </si>
  <si>
    <t>1.1.3.76</t>
  </si>
  <si>
    <t>1.1.3.77</t>
  </si>
  <si>
    <t>1.1.3.78</t>
  </si>
  <si>
    <t>1.1.3.79</t>
  </si>
  <si>
    <t>1.1.3.80</t>
  </si>
  <si>
    <t>1.1.3.81</t>
  </si>
  <si>
    <t>1.1.3.82</t>
  </si>
  <si>
    <t>1.1.3.83</t>
  </si>
  <si>
    <t>1.1.3.84</t>
  </si>
  <si>
    <t>1.1.4.1</t>
  </si>
  <si>
    <t>1.1.4.2</t>
  </si>
  <si>
    <t>1.1.4.3</t>
  </si>
  <si>
    <t>1.1.4.4</t>
  </si>
  <si>
    <t>1.1.4.5</t>
  </si>
  <si>
    <t>1.1.4.6</t>
  </si>
  <si>
    <t>1.1.4.7</t>
  </si>
  <si>
    <t>1.1.4.8</t>
  </si>
  <si>
    <t>1.1.4.9</t>
  </si>
  <si>
    <t>1.1.4.10</t>
  </si>
  <si>
    <t>1.1.4.11</t>
  </si>
  <si>
    <t>1.1.4.12</t>
  </si>
  <si>
    <t>1.1.4.13</t>
  </si>
  <si>
    <t>1.1.4.14</t>
  </si>
  <si>
    <t>1.1.4.15</t>
  </si>
  <si>
    <t>1.1.4.16</t>
  </si>
  <si>
    <t>1.1.4.17</t>
  </si>
  <si>
    <t>1.1.4.18</t>
  </si>
  <si>
    <t>1.1.4.19</t>
  </si>
  <si>
    <t>1.1.4.20</t>
  </si>
  <si>
    <t>1.1.4.21</t>
  </si>
  <si>
    <t>1.1.4.22</t>
  </si>
  <si>
    <t>1.1.4.23</t>
  </si>
  <si>
    <t>1.1.4.24</t>
  </si>
  <si>
    <t>1.1.5.1</t>
  </si>
  <si>
    <t>1.1.5.2</t>
  </si>
  <si>
    <t>1.1.5.3</t>
  </si>
  <si>
    <t>1.1.5.4</t>
  </si>
  <si>
    <t>1.1.5.5</t>
  </si>
  <si>
    <t>1.1.5.6</t>
  </si>
  <si>
    <t>1.1.5.7</t>
  </si>
  <si>
    <t>1.1.5.8</t>
  </si>
  <si>
    <t>1.1.5.9</t>
  </si>
  <si>
    <t>1.1.5.10</t>
  </si>
  <si>
    <t>1.1.5.11</t>
  </si>
  <si>
    <t>1.1.5.12</t>
  </si>
  <si>
    <t>1.1.5.13</t>
  </si>
  <si>
    <t>1.1.5.14</t>
  </si>
  <si>
    <t>1.1.5.15</t>
  </si>
  <si>
    <t>1.1.5.16</t>
  </si>
  <si>
    <t>1.1.5.17</t>
  </si>
  <si>
    <t>1.1.5.18</t>
  </si>
  <si>
    <t>1.1.5.19</t>
  </si>
  <si>
    <t>1.1.5.20</t>
  </si>
  <si>
    <t>1.1.5.21</t>
  </si>
  <si>
    <t>1.1.5.22</t>
  </si>
  <si>
    <t>1.1.5.23</t>
  </si>
  <si>
    <t>1.1.5.24</t>
  </si>
  <si>
    <t>1.1.5.25</t>
  </si>
  <si>
    <t>1.1.5.26</t>
  </si>
  <si>
    <t>1.1.5.27</t>
  </si>
  <si>
    <t>1.1.5.28</t>
  </si>
  <si>
    <t>1.1.5.29</t>
  </si>
  <si>
    <t>1.1.5.30</t>
  </si>
  <si>
    <t>1.1.5.31</t>
  </si>
  <si>
    <t>1.1.5.32</t>
  </si>
  <si>
    <t>1.1.5.33</t>
  </si>
  <si>
    <t>1.1.5.34</t>
  </si>
  <si>
    <t>1.1.5.35</t>
  </si>
  <si>
    <t>1.1.5.36</t>
  </si>
  <si>
    <t>1.1.5.37</t>
  </si>
  <si>
    <t>1.1.5.38</t>
  </si>
  <si>
    <t>1.1.5.39</t>
  </si>
  <si>
    <t>1.1.5.40</t>
  </si>
  <si>
    <t>1.1.5.41</t>
  </si>
  <si>
    <t>1.1.6.1</t>
  </si>
  <si>
    <t>1.1.6.2</t>
  </si>
  <si>
    <t>1.1.6.3</t>
  </si>
  <si>
    <t>1.1.7.1</t>
  </si>
  <si>
    <t>1.1.7.2</t>
  </si>
  <si>
    <t>1.1.7.3</t>
  </si>
  <si>
    <t>1.1.7.4</t>
  </si>
  <si>
    <t>1.1.8.1</t>
  </si>
  <si>
    <t>1.1.8.2</t>
  </si>
  <si>
    <t>1.1.8.3</t>
  </si>
  <si>
    <t>1.1.8.4</t>
  </si>
  <si>
    <t>1.1.8.5</t>
  </si>
  <si>
    <t>1.1.8.6</t>
  </si>
  <si>
    <t>1.3.1.</t>
  </si>
  <si>
    <t>2.1.1.1</t>
  </si>
  <si>
    <t>2.1.1.2</t>
  </si>
  <si>
    <t>2.1.1.3</t>
  </si>
  <si>
    <t>2.1.1.4</t>
  </si>
  <si>
    <t>2.1.1.5</t>
  </si>
  <si>
    <t>2.1.1.6</t>
  </si>
  <si>
    <t>2.1.1.7</t>
  </si>
  <si>
    <t>2.1.1.8</t>
  </si>
  <si>
    <t>2.1.1.9</t>
  </si>
  <si>
    <t>2.1.1.10</t>
  </si>
  <si>
    <t>2.1.1.11</t>
  </si>
  <si>
    <t>2.1.1.12</t>
  </si>
  <si>
    <t>2.1.1.13</t>
  </si>
  <si>
    <t>2.1.1.14</t>
  </si>
  <si>
    <t>2.1.1.15</t>
  </si>
  <si>
    <t>2.1.1.16</t>
  </si>
  <si>
    <t>2.1.1.17</t>
  </si>
  <si>
    <t>2.1.1.18</t>
  </si>
  <si>
    <t>2.1.2.</t>
  </si>
  <si>
    <t>2.1.2.1</t>
  </si>
  <si>
    <t>2.1.2.2</t>
  </si>
  <si>
    <t>2.1.2.3</t>
  </si>
  <si>
    <t>2.1.2.4</t>
  </si>
  <si>
    <t>2.1.2.5</t>
  </si>
  <si>
    <t>2.1.3.</t>
  </si>
  <si>
    <t>2.1.3.1</t>
  </si>
  <si>
    <t>2.1.3.2</t>
  </si>
  <si>
    <t>2.1.3.3</t>
  </si>
  <si>
    <t>2.1.3.4</t>
  </si>
  <si>
    <t>2.1.3.5</t>
  </si>
  <si>
    <t>2.1.3.6</t>
  </si>
  <si>
    <t>2.1.3.7</t>
  </si>
  <si>
    <t>2.1.3.8</t>
  </si>
  <si>
    <t>2.1.3.9</t>
  </si>
  <si>
    <t>2.1.4.</t>
  </si>
  <si>
    <t>2.1.4.1</t>
  </si>
  <si>
    <t>2.1.4.2</t>
  </si>
  <si>
    <t>2.1.4.3</t>
  </si>
  <si>
    <t>2.1.4.4</t>
  </si>
  <si>
    <t>2.1.4.5</t>
  </si>
  <si>
    <t>2.1.4.6</t>
  </si>
  <si>
    <t>2.1.4.7</t>
  </si>
  <si>
    <t>2.1.4.8</t>
  </si>
  <si>
    <t>2.1.4.9</t>
  </si>
  <si>
    <t>2.1.4.10</t>
  </si>
  <si>
    <t>2.1.4.11</t>
  </si>
  <si>
    <t>2.1.4.12</t>
  </si>
  <si>
    <t>2.1.4.13</t>
  </si>
  <si>
    <t>2.1.4.14</t>
  </si>
  <si>
    <t>2.1.4.15</t>
  </si>
  <si>
    <t>2.1.4.16</t>
  </si>
  <si>
    <t>2.1.4.17</t>
  </si>
  <si>
    <t>2.1.4.18</t>
  </si>
  <si>
    <t>2.1.5.</t>
  </si>
  <si>
    <t>2.1.5.1</t>
  </si>
  <si>
    <t>2.1.5.2</t>
  </si>
  <si>
    <t>2.1.5.3</t>
  </si>
  <si>
    <t>2.1.5.4</t>
  </si>
  <si>
    <t>2.1.5.5</t>
  </si>
  <si>
    <t>2.1.5.6</t>
  </si>
  <si>
    <t>2.1.5.7</t>
  </si>
  <si>
    <t>2.1.5.8</t>
  </si>
  <si>
    <t>2.1.5.9</t>
  </si>
  <si>
    <t>2.1.5.10</t>
  </si>
  <si>
    <t>2.1.5.11</t>
  </si>
  <si>
    <t>2.1.5.12</t>
  </si>
  <si>
    <t>2.1.6.</t>
  </si>
  <si>
    <t>2.1.6.1</t>
  </si>
  <si>
    <t>2.1.4.19</t>
  </si>
  <si>
    <t>2.1.3.10</t>
  </si>
  <si>
    <t>ТМГ-10\1600      4 шт</t>
  </si>
  <si>
    <t>2.1.4.20</t>
  </si>
  <si>
    <t>2.1.1.19</t>
  </si>
  <si>
    <t>Реконструкция ТП-450 (Замена ТМГ-2х630кВА на ТМГ-2х1250кВА, замена оборудования РУ-0,4кВ, РУ-10кВ)</t>
  </si>
  <si>
    <t>Реконструкция КЛ-6 кВ ТП-369 - ТП-370   (замена 1 существующего и прокладка одного резервного кабелей)</t>
  </si>
  <si>
    <t>Для обеспечения надежного электроснабжения жилого микрорайона. Закольцевание схемы электроснабжения.</t>
  </si>
  <si>
    <t>Обеспечение электроснабжением социально-культурнрого объекта г.Сургута</t>
  </si>
  <si>
    <t>Расширение конструкции здания, для монтажа оборудования.</t>
  </si>
  <si>
    <t>Замена существующих ВЛ-6/10 кВ с большим сроком эксплуатации. Увеличение сечения кабелей обеспечит повышение пропускной способности ВЛ-6/10 кВ.  Повышение надежности и качества электроснабжения потребителей.</t>
  </si>
  <si>
    <t>Восстановление фасада и кровли. Улучшение состояния зданий.</t>
  </si>
  <si>
    <t>Энергосбережение и повышение энергоэффективности</t>
  </si>
  <si>
    <t>Тюменская область, Ханты-Мансийский Автономный округ - Югра</t>
  </si>
  <si>
    <t>Наименование инвестиционного проекта: Реконструкция РП-135 (замена ячеек РУ-6 кВ с МВ на ячейки с ВВ)</t>
  </si>
  <si>
    <t>Наименование инвестиционного проекта:  Реконструкция РУ-10кВ ПС-110/10/10кВ "Западная" (Установка шкафов АЧР 2 шт.)</t>
  </si>
  <si>
    <t xml:space="preserve">Наименование инвестиционного проекта:  Реконструкция РП-106 замена оборудования  РУ-0,4 кВ </t>
  </si>
  <si>
    <t xml:space="preserve">Наименование инвестиционного проекта: Реконструкция РП-106 (Реконструкция строительной части) расширение РУ-0,4 кВ </t>
  </si>
  <si>
    <t>Наименование инвестиционного проекта: Реконструкция РП-120 (РУ-10 кВ замена масляных выключателей на выключатели BB\TEL)</t>
  </si>
  <si>
    <t>сентябрь2015г.</t>
  </si>
  <si>
    <t>Наименование инвестиционного проекта: Реконструкция РП-131 (РУ-10 кВ замена масляных выключателей на выключатели BB\TEL)</t>
  </si>
  <si>
    <t>Наименование инвестиционного проекта: Реконструкция РП-143 (РУ-10 кВ замена масляных выключателей на выключатели BB\TEL, установка дополнительных ячеек)</t>
  </si>
  <si>
    <t>Наименование инвестиционного проекта: Реконструкция РП-151 (замена ячейки, установка двух дополнительных ячеек;  РУ-10кВ)</t>
  </si>
  <si>
    <t>Наименование инвестиционного проекта: Реконструкция РП-125 мкр.33 (замена МВ на вакуумные и МБРЗ; замена 2ТМГ-630кВА на 2ТМГ-1250кВА; РУ-0,4кВ)</t>
  </si>
  <si>
    <t>Наименование инвестиционного проекта: Реконструкция РП-104 мкр.7А (замена оборудования)</t>
  </si>
  <si>
    <t>август  2015г.</t>
  </si>
  <si>
    <t>Наименование инвестиционного проекта: Реконструкция РП-124 мкр.32 (замена оборудования)</t>
  </si>
  <si>
    <t>Наименование инвестиционного проекта: Реконструкция РП-110 мкр.32 (замена оборудования)</t>
  </si>
  <si>
    <t>Наименование инвестиционного проекта: Реконструкция РП-111 мкр.32 (замена оборудования)</t>
  </si>
  <si>
    <t>Наименование инвестиционного проекта: Реконструкция РП-129 мкр.32 (замена оборудования)</t>
  </si>
  <si>
    <t>Наименование инвестиционного проекта: Реконструкция РП-130 мкр.32 (замена оборудования)</t>
  </si>
  <si>
    <t>Наименование инвестиционного проекта: Реконструкция РП-150 (установка дополнительных ячеек РУ-10 кВ 2 шт. объект ТЦ мкр.38)</t>
  </si>
  <si>
    <t>октябрь 2013г</t>
  </si>
  <si>
    <t>ноябрь2013г</t>
  </si>
  <si>
    <t>сентябрь 2013г</t>
  </si>
  <si>
    <t>август 2013г</t>
  </si>
  <si>
    <t>июль 2013г</t>
  </si>
  <si>
    <t>май 2013г</t>
  </si>
  <si>
    <t>апрель 2013г</t>
  </si>
  <si>
    <t>январь 2013г</t>
  </si>
  <si>
    <t>Наименование инвестиционного проекта: Реконструкция РП-150 (установка дополнительных ячеек РУ-10 кВ 2 шт. объект п/клиника "Нефтяник" мкр.37</t>
  </si>
  <si>
    <t>Наименование инвестиционного проекта: Реконструкция РП-156 (установка двух дополнительных ячеек)</t>
  </si>
  <si>
    <t>Наименование инвестиционного проекта: Реконструкция РП-2х2500кВА мкр.38 (монтаж 2-х ячеек ЩО)</t>
  </si>
  <si>
    <t>Наименование инвестиционного проекта: Реконструкция РП-145 (Замена ячейки КСО)</t>
  </si>
  <si>
    <t>Наименование инвестиционного проекта: Реконструкция РП-105 (Замена МВ на ВВ)</t>
  </si>
  <si>
    <t>Наименование инвестиционного проекта: Реконструкция ТП-231 (Реконструкция строительной части)</t>
  </si>
  <si>
    <t xml:space="preserve">Наименование инвестиционного проекта: Реконструкция ТП-273 (замена силовых трансформаторов 2*630 на 2*1000; Замена оборудования РУ-10 кВ и РУ-0,4 кВ) </t>
  </si>
  <si>
    <t xml:space="preserve">Наименование инвестиционного проекта: Реконструкция ТП-310 (замена силовых трансформаторов 2*630 на 2*1250; Замена оборудования РУ-10 кВ и РУ-0,4 кВ) </t>
  </si>
  <si>
    <t>июнь 2013</t>
  </si>
  <si>
    <t xml:space="preserve">Наименование инвестиционного проекта: Реконструкция ТП-336 (замена силовых трансформаторов 2*630 на 2*1000; Замена оборудования РУ-10 кВ и РУ-0,4 кВ) </t>
  </si>
  <si>
    <t xml:space="preserve">Наименование инвестиционного проекта:  Реконструкция ТП-369 (замена силовых трансформаторов 2*400 на 2*630; Замена оборудования РУ-10 кВ и РУ-0,4 кВ) </t>
  </si>
  <si>
    <t xml:space="preserve">Наименование инвестиционного проекта: Реконструкция ТП-373  (замена силовых трансформаторов 2*630 на 2*1000; Замена оборудования РУ-10 кВ и РУ-0,4 кВ) </t>
  </si>
  <si>
    <t xml:space="preserve">Наименование инвестиционного проекта: Реконструкция ТП-397 (замена силовых трансформаторов 2*630 на 2*1250; Замена оборудования РУ-10 кВ и РУ-0,4 кВ) </t>
  </si>
  <si>
    <t xml:space="preserve">Наименование инвестиционного проекта: Реконструкция ТП-402 (замена силовых трансформаторов 2*630 на 2*1000; Замена оборудования РУ-10 кВ и РУ-0,4 кВ) </t>
  </si>
  <si>
    <t>Наименование инвестиционного проекта: Реконструкция ТП-402 (Реконструкция строительной части)</t>
  </si>
  <si>
    <t xml:space="preserve">Наименование инвестиционного проекта: Реконструкция ТП-418 (замена силовых трансформаторов 2*630 на 2*1000; Замена оборудования РУ-10 кВ и РУ-0,4 кВ) </t>
  </si>
  <si>
    <t>Реконструкция КТТП-732 (замена силовых трансформаторов 1*400 на 2*630; Замена РУ-10/0,4кВ)</t>
  </si>
  <si>
    <t>Наименование инвестиционного проекта: Реконструкция КТТП-732 (замена силовых трансформаторов 1*400 на 2*630; Замена РУ-10/0,4кВ)</t>
  </si>
  <si>
    <t>Наименование инвестиционного проекта: Реконструкция ТП-278 мкр.11 (замена оборудования в РУ-10кВ)</t>
  </si>
  <si>
    <t>Наименование инвестиционного проекта: Реконструкция  ТП-304 мкр.11Б (замена силовых трансформаторов 2*630 на 2*1000; Замена оборудования РУ-10 кВ и РУ-0,4 кВ)</t>
  </si>
  <si>
    <t>Наименование инвестиционного проекта: Реконструкция ТП-315 (замена оборудования РУ-10 кВ; РУ-0,4 кВ)</t>
  </si>
  <si>
    <t>Наименование инвестиционного проекта: Реконструкция ТП-360 (замена оборудования в РУ-10 кВ)</t>
  </si>
  <si>
    <t>Наименование инвестиционного проекта: Реконструкция ТП-409 (замена оборудования РУ-10 кВ)</t>
  </si>
  <si>
    <t>Наименование инвестиционного проекта: Реконструкция ТП-415 (замена оборудования в РУ-10кВ)</t>
  </si>
  <si>
    <t>Наименование инвестиционного проекта: Реконструкция ТП-416 (замена оборудования в РУ-10кВ)</t>
  </si>
  <si>
    <t>Наименование инвестиционного проекта: Реконструкция ТП-444 (замена оборудования в РУ-10кВ)</t>
  </si>
  <si>
    <t>Наименование инвестиционного проекта: Реконструкция ТП-501 (РУ-0,4 кВ замена рубильников)</t>
  </si>
  <si>
    <t>Наименование инвестиционного проекта: Реконструкция ТП-502 (замена оборудования, установка секционной панели)</t>
  </si>
  <si>
    <t>Наименование инвестиционного проекта: Реконструкция ТП-224 (замена силовых трансформаторов 2×400 на 2×630; Замена оборудования РУ-10 кВ и РУ-0,4 кВ</t>
  </si>
  <si>
    <t>Наименование инвестиционного проекта: Реконструкция ТП-410 (замена силовых трансформаторов 2×400 на 2×630; Замена оборудования РУ-10 кВ и РУ-0,4 кВ)</t>
  </si>
  <si>
    <t>Наименование инвестиционного проекта: Реконструкция ТП-411 (замена силовых трансформаторов 2×400 на 2×630; Замена оборудования РУ-10 кВ и РУ-0,4 кВ)</t>
  </si>
  <si>
    <t>Наименование инвестиционного проекта: Реконструкция ТП-545 (Замена оборудования РУ-10кВ; РУ-0,4кВ; 2ТМ-630 на 2ТМГ-1000)</t>
  </si>
  <si>
    <t>Наименование инвестиционного проекта: Реконструкция ТП-381 (РУ-0,4кВ)</t>
  </si>
  <si>
    <t>Наименование инвестиционного проекта: Реконструкция ТП-206 (Замена оборудования РУ-10 кВ; РУ-0,4 кВ; 2ТМ-630 на 2ТМГ-1000)</t>
  </si>
  <si>
    <t>Наименование инвестиционного проекта: Реконструкция ТП-468 (Замена оборудования РУ-10 кВ; РУ-0,4 кВ; 2ТМ-630 на 2ТМГ-1000)</t>
  </si>
  <si>
    <t>Наименование инвестиционного проекта:Реконструкция ТП-469 (Замена оборудования РУ-10 кВ; РУ-0,4 кВ; 2ТМ-400 на 2ТМГ-630кВА)</t>
  </si>
  <si>
    <t>Наименование инвестиционного проекта:Реконструкция ТП-349 (Замена оборудования РУ-10 кВ; РУ-0,4 кВ; 2ТМ-630 на 2ТМГ-1000)</t>
  </si>
  <si>
    <t>Наименование инвестиционного проекта: Реконструкция ТП-515 (Замена оборудования РУ-10 кВ; РУ-0,4 кВ; 2ТМ-630 на 2ТМГ-1000)</t>
  </si>
  <si>
    <t>Наименование инвестиционного проекта: Реконструкция ТП-489 пос.Дорожный (замена силовых трансформаторов 2*630 на 2*630кВА; Замена оборудования РУ-10 кВ и РУ-0,4 кВ)</t>
  </si>
  <si>
    <t>Наименование инвестиционного проекта: Реконструкция ТП-489 (Реконструкция строительной части)</t>
  </si>
  <si>
    <t>Наименование инвестиционного проекта: Реконструкция ТП-339 (Замена оборудования РУ-10кВ; РУ-0,4кВ; 2ТМ-630 на 2ТМГ-1000)</t>
  </si>
  <si>
    <t>Наименование инвестиционного проекта:Реконструкция ТП-295 (установка дополнительных ячеек ЩО-70 2 шт.)</t>
  </si>
  <si>
    <t>Наименование инвестиционного проекта:Реконструкция ТП-248 (Замена оборудования РУ-0,4 кВ; 2ТМ-630 на 2ТМГ-1000)</t>
  </si>
  <si>
    <t>Наименование инвестиционного проекта:Реконструкция ТП торгово-офисного развлекательного центра с подземной автостоянкой по ул.Профсоюзов (Установка дополнительных ячеек РУ-10кВ; 2ТМГ-2500кВА)</t>
  </si>
  <si>
    <t>Наименование инвестиционного проекта: Реконструкция ТП-450 (Замена ТМГ-2х630кВА на ТМГ-2х1250кВА, замена оборудования РУ-0,4кВ, РУ-10кВ)</t>
  </si>
  <si>
    <t>Наименование инвестиционного проекта:Реконструкция ТП-420 (Замена ТМГ-2*1000кВА на ТМГ-2*1250кВА; Замена оборудования РУ-10кВ, РУ-0,4кВ)</t>
  </si>
  <si>
    <t>Наименование инвестиционного проекта:Реконструкция ТП-236 (Замена ТМ 2х630кВА на ТМГ 2х1000кВА 10/0,4кВ , Замена оборудования РУ-0,4кВ, РУ-10кВ, установка доп. ячейки РУ-10кВ)</t>
  </si>
  <si>
    <t>Наименование инвестиционного проекта:Реконструкция ТП-249 (установка доп.ячейки РУ-10кВ)</t>
  </si>
  <si>
    <t>Наименование инвестиционного проекта:Реконструкция ТП-405 (Замена ТМ 2х630/10/0,4кВА на ТМГ 2х1000/10/0,4кВА, Замена РУ-0,4кВ)</t>
  </si>
  <si>
    <t>Наименование инвестиционного проекта:Реконструкция ТП-275 (Замена ТМГ-2х1000кВА на ТМГ-2х1250кВА, замена оборудования РУ-0,4кВ, РУ-10кВ)</t>
  </si>
  <si>
    <t>Наименование инвестиционного проекта:Реконструкция ТП-483 (Замена оборудования РУ-0,4; РУ-10кВ, Замена ТМГ 2х630кВА на ТМГ 2х1000кВА)</t>
  </si>
  <si>
    <t>Наименование инвестиционного проекта:Реконструкция ТП-346 (Замена оборудования РУ-0,4; РУ-10кВ)</t>
  </si>
  <si>
    <t>Наименование инвестиционного проекта: Реконструкция ТП-348 (Замена оборудования РУ-0,4; РУ-10кВ)</t>
  </si>
  <si>
    <t>Наименование инвестиционного проекта:Реконструкция ТП-503 (замена ТМГ2х400кВА на ТМГ 2х630кВА 10/0,4; РУ-0,4кВ)</t>
  </si>
  <si>
    <t>Наименование инвестиционного проекта:Реконструкция ТП-393 (Замена ТМ-2×630кВА на ТМГ-2×1000кВА 10/0,4кВ; РУ-0,4кВ)</t>
  </si>
  <si>
    <t>Наименование инвестиционного проекта:Реконструкция ТП-303 (замена ячеек КСО-386)</t>
  </si>
  <si>
    <t>Наименование инвестиционного проекта: Реконструкция ТП-324  (замена ячеек КСО-386)</t>
  </si>
  <si>
    <t>Наименование инвестиционного проекта: Реконструкция ТП-464  (замена ячеек КСО-386)</t>
  </si>
  <si>
    <t>Наименование инвестиционного проекта:Реконструкция ТП-504 (Замена РУ-0,4кВ; замена одной ячейки КСО с ВНП)</t>
  </si>
  <si>
    <t>Наименование инвестиционного проекта: Реконструкция КЛ-10 кВ ТП-387 - ТП-388 (прокладка новых кабельных линий; в ТП-388 установка ячейки КСО-366 - 1шт )</t>
  </si>
  <si>
    <t>Наименование инвестиционного проекта: Реконструкция КЛ-10 кВ РП-110 - ТП-331 (Прокладка второго кабеля)</t>
  </si>
  <si>
    <t>Наименование инвестиционного проекта: Реконструкция КЛ-6 кВ ТП-201 - ТП-202 (замена существующих кабелей от ТП-201 до БКТП)</t>
  </si>
  <si>
    <t>Наименование инвестиционного проекта: Реконструкция КЛ-10 кВ ТП-378 - ТП-381 (Замена существующих кабелей)</t>
  </si>
  <si>
    <t>Наименование инвестиционного проекта: Реконструкция КЛ-6 кВ ТП-369 - ТП-370   (замена 1 существующего и прокладка одного резервного кабелей)</t>
  </si>
  <si>
    <t>Наименование инвестиционного проекта: Реконструкция КЛ-10 кВ  ТП-370 - ТП-371   ( прокладка одного резервного кабелей)</t>
  </si>
  <si>
    <t>Наименование инвестиционного проекта: Реконструкция КЛ-10 кВ  ТП-352 - ТП-353   (замена 1 существующего и прокладка одного резервного кабелей в ТП-353 установка  дополнительной ячейки КСО-366)</t>
  </si>
  <si>
    <t xml:space="preserve">Наименование инвестиционного проекта: Реконструкция КЛ-10кВ  ТП - 505 - ТП - 506 </t>
  </si>
  <si>
    <t>Наименование инвестиционного проекта: Реконструкция КЛ-0,4 кВ ТП-506 - Привокзальная,4  (замена существующих кабелей)</t>
  </si>
  <si>
    <t>Реконструкция КЛ-0,4 кВ ТП-506 - Привокзальная,4  (замена существующих кабелей)</t>
  </si>
  <si>
    <t>Реконструкция КЛ-0,4 кВ ТП-505 - Толстого,16  (замена существующих кабелей)</t>
  </si>
  <si>
    <t>Наименование инвестиционного проекта: Реконструкция КЛ-0,4 кВ ТП-505 - Толстого,16  (замена существующих кабелей)</t>
  </si>
  <si>
    <t>Наименование инвестиционного проекта: Реконструкция КЛ-0,4 кВ ТП-392 - 30 лет Победы, 3А (Прокладка новых резервных кабелей)</t>
  </si>
  <si>
    <t>Наименование инвестиционного проекта: Реконструкция КЛ-0,4 кВ ТП-392 - Ленина, 28 (Прокладка новых резервных кабелей)</t>
  </si>
  <si>
    <t>Наименование инвестиционного проекта: Реконструкция КЛ-0,4 кВ ТП-451 - Пролетарский, 24 (Замена существующих кабелей)</t>
  </si>
  <si>
    <t>Наименование инвестиционного проекта: Реконструкция КЛ-0,4 кВ ТП-451 - Пролетарский, 26 (Замена существующих кабелей)</t>
  </si>
  <si>
    <t>Реконструкция КЛ-0,4 кВ ТП-373 - Энергетиков,21  (замена существующих кабелей)</t>
  </si>
  <si>
    <t>Наименование инвестиционного проекта: Реконструкция КЛ-0,4 кВ. ТП-494 - Энергостроителей,2 п.Лунный  (замена существующих кабелей)</t>
  </si>
  <si>
    <t>Наименование инвестиционного проекта: Реконструкция КЛ-0,4кВ от ТП-339 до ЦТП-19  (замена существующих кабелей)</t>
  </si>
  <si>
    <t>Наименование инвестиционного проекта: Реконструкция КЛ-0,4кВ от ТП-356 до Пушкина,16</t>
  </si>
  <si>
    <t>Наименование инвестиционного проекта: Реконструкция КЛ-0,4кВ от ТП-395 до ВЛКСМ-3</t>
  </si>
  <si>
    <t>Наименование инвестиционного проекта: Реконструкция КЛ - 0,4 кВ ТП - 377  Просвещения 44</t>
  </si>
  <si>
    <t>Наименование инвестиционного проекта: Реконструкция КЛ-0,4кв от ТП-377 Просвещение 42</t>
  </si>
  <si>
    <t xml:space="preserve">Наименование инвестиционного проекта: Реконструкция КЛ - 0,4 кВ ТП - 377 Энергетиков 7 </t>
  </si>
  <si>
    <t>Наименование инвестиционного проекта: Реконструкция КЛ-0,4кВ  ТП-373 Энергетиков 15</t>
  </si>
  <si>
    <t xml:space="preserve">Наименование инвестиционного проекта: Реконструкция КЛ-0,4кв от ТП-379 Гагарина-14  </t>
  </si>
  <si>
    <t xml:space="preserve">Наименование инвестиционного проекта: Реконструкция КЛ-0,4кв от ТП-359   Маяковского -27/1 </t>
  </si>
  <si>
    <t>Наименование инвестиционного проекта:Реконструкция ВЛ-10кВ ПС "Сургут" яч.29;19 (замена на 4КЛ-10кВ) мкр. 45 к.к.</t>
  </si>
  <si>
    <t>Наименование инвестиционного проекта: Реконструкция ВЛ-0,4кВ от ТП-523 ф.25. Замена провода на СИП. Для электроснабжения  п.Снежный</t>
  </si>
  <si>
    <t>Наименование инвестиционного проекта: Реконструкция ВЛ-0,4кВ от ТП-489, п.Зеленый от КТПН-УБР-2, КТПН-725, КТПН-726, КТПН-727</t>
  </si>
  <si>
    <t>Наименование инвестиционного проекта: Строительство КТПН-2х400кВА в мкр. 9ПУ (ТП-517)</t>
  </si>
  <si>
    <t>Наименование инвестиционного проекта: Строительство КЛ-10 кВ от ВЛ-10 кВ ф. Хлебозавод I;II оп. №3 до КТПН-732</t>
  </si>
  <si>
    <t>Наименование инвестиционного проекта: Строительство КЛ-10 кВ от ПС-"Университет" до РП-мкр.30</t>
  </si>
  <si>
    <t>Наименование инвестиционного проекта: Строительство КЛ-10кВ от ПС "Олимпийская" до БКРП-10-ТП-2500кВА</t>
  </si>
  <si>
    <t xml:space="preserve">Наименование инвестиционного проекта: Строительство КЛ-10кВ от РП-147 до ТП-456 мкр. 23А </t>
  </si>
  <si>
    <t>Наименование инвестиционного проекта: Строительство КЛ-10кВ от ТП-506 до ТП-501</t>
  </si>
  <si>
    <t>Наименование инвестиционного проекта: Строительство КЛ-10кВ от ТП-501 до ТП-504</t>
  </si>
  <si>
    <t>Наименование инвестиционного проекта: Строительство КЛ-10кВ от ТП-504 до ТП-502</t>
  </si>
  <si>
    <t>Наименование инвестиционного проекта: Строительство КЛ-10кВ от ТП-502 до ТП-503</t>
  </si>
  <si>
    <t>Наименование инвестиционного проекта: Строительство КЛ-10кВ от ПС " Западная" до РП-ТП 2х1250кВА</t>
  </si>
  <si>
    <t>Наименование инвестиционного проекта: Строительство КЛ-10кВ от ТП-249 до ТП-236</t>
  </si>
  <si>
    <t>Наименование инвестиционного проекта: Строительство КЛ-10кВ от ТП-533 до места врезки в КЛ-10кВ ТП-362-ТП-326</t>
  </si>
  <si>
    <t>Наименование инвестиционного проекта: Строительство КЛ-10кВ от ТП-399 - ТП 362</t>
  </si>
  <si>
    <t>Наименование инвестиционного проекта: Строительство КЛ-10кВ от ТП-336 до ТП-339</t>
  </si>
  <si>
    <t>2.1.4.21</t>
  </si>
  <si>
    <t>Строительство БКТП-2х1000кВА  для электроснабжения жилого комплекса №304.1 (блок А) 24 мкр.</t>
  </si>
  <si>
    <t>Строительство КЛ-10кВ от ТП-305 до БКТП-2х1000кВА мкр.24, для электроснабжения жилого комплекса №304.1 (блок А) 24 мкр.</t>
  </si>
  <si>
    <t>Строительство 2БКТП-1000кВА, для электроснабжения Детского сада в мкр. 32 №1;2</t>
  </si>
  <si>
    <t>Строительство КЛ-10кВ от 2БКТП-100кВА до места врезки в существующую КЛ-10кВ, для электроснабжения Детского сада в мкр. 32 №1;2</t>
  </si>
  <si>
    <t>Строительство 2БКТП-1600кВА мкр. №20А</t>
  </si>
  <si>
    <t>Строительство КЛ-10кВ от 2БКТП-1600квА до места врезки мкр.20А</t>
  </si>
  <si>
    <t>Монтаж оборудования ТП-2 «Сити-Молл»</t>
  </si>
  <si>
    <t>Монтаж оборудования ТП-3 «Сити-Молл»</t>
  </si>
  <si>
    <t>Монтаж оборудования ТП-4 «Сити-Молл»</t>
  </si>
  <si>
    <t>Монтаж оборудования ТП-5«Сити-Молл»</t>
  </si>
  <si>
    <t>Монтаж оборудования ТП-1 «Сити-Молл»</t>
  </si>
  <si>
    <t>Монтаж оборудования ТП-6«Сити-Молл»</t>
  </si>
  <si>
    <t>Монтаж оборудования ТП-7«Сити-Молл»</t>
  </si>
  <si>
    <t>Монтаж оборудования ТП-8«Сити-Молл»</t>
  </si>
  <si>
    <t>Строительство КЛ-10кВ от ТП-2-ТП-8 «Сити-Молл»</t>
  </si>
  <si>
    <t>Строительство КЛ-10кВ от ТП-6-ТП-8 «Сити-Молл»</t>
  </si>
  <si>
    <t>Строительство РП(ТП)-2х1250кВА застройка 44 мкр.</t>
  </si>
  <si>
    <t>Строительство КЛ-10кВ от опоры 10кВ до РП(ТП)-2х1250кВА мкр.44</t>
  </si>
  <si>
    <t>Монтаж 2БКТП-1600кВА (ТП-№1) застройка 40 мкр.</t>
  </si>
  <si>
    <t>Монтаж 2БКТП-1600кВА (ТП-№2) застройка 40 мкр.</t>
  </si>
  <si>
    <t>Строительство КЛ-10кВ  от  РП-(ТП)2х1250кВА  мкр.44 до 2БКТП-1600кВА (ТП-№1 )мкр. 40</t>
  </si>
  <si>
    <t>Монтаж 2БКТП-1600кВА (ТП-№3) застройка 40 мкр.</t>
  </si>
  <si>
    <t>Монтаж 2БКТП-1600кВА (ТП-№4) застройка 40 мкр.</t>
  </si>
  <si>
    <t>Строительство КЛ-10кВ от РП-2х1000кВА мкр.41 до 2БКТП-1600кВА (ТП №1) мкр.40</t>
  </si>
  <si>
    <t xml:space="preserve">Строительство КЛ-10кВ ПС «Западная» до ТП-1 (противотуберкулезный диспансер) </t>
  </si>
  <si>
    <t xml:space="preserve">Строительство  КЛ-10кВ от ТП-1-ТП-2 (противотуберкулезный диспансер) </t>
  </si>
  <si>
    <t xml:space="preserve">Строительство  КЛ-10кВ от ТП-2 –ТП-3 (противотуберкулезный диспансер) </t>
  </si>
  <si>
    <t>КЛ-10кВ РП-ТП-мкр. 18,19,20 2БКТП-1000кВА "Храм в честь великомученика Георгия Победоносца"</t>
  </si>
  <si>
    <t>Строительство КЛ-10кВ от 2БКТП-1000кВА до точки врезки, для электроснабжения АБК.</t>
  </si>
  <si>
    <t>Строительство КЛ-10кВ 4БКПТ-1600/10 № 589-2КТПН-400кВА КНС, для электроснабжения канализационной насосной станции  по Югорскому тракту</t>
  </si>
  <si>
    <t>Строительство 2КТПН-400кВА КНС Югорский тракт, для электроснабжения канализационной насосной станции  по Югорскому тракту</t>
  </si>
  <si>
    <t>Строительство 2КТПН-1000кВА 45 к.к., (котельная для снабжения мкр.№38,39)</t>
  </si>
  <si>
    <t>Строит. КЛ-10кВ от РП(ТП) 2х1250 кВА мкр.18,19,20 до врезки в КЛ-10кВ ПС Университет РП-116, для электроснабжения жилого дома №32  мкр.18-19-20</t>
  </si>
  <si>
    <t>Строительство КЛ-10кВ 2БКТП-1000кВА ИЖК мкр.37 -ТП-2х1600кВА мкр.37</t>
  </si>
  <si>
    <t>Строительство КЛ-10кВ ТП-585-2БКТП-1000кВА ИЖК мкр.37</t>
  </si>
  <si>
    <t>Строительство КЛ-10кВ ТП-2х1600кВА мкр.37-ТП Поликлиника</t>
  </si>
  <si>
    <t xml:space="preserve">Строительство 2БКТП-1000кВА ИЖК мкр.37 </t>
  </si>
  <si>
    <t>Строительство ТП-2х1600 кВА мкр.37</t>
  </si>
  <si>
    <t>Строительство ТП - № 1 (2х1600кВА) мкр.37 врезка</t>
  </si>
  <si>
    <t>Строительство КЛ-10кВ от ТП-№ 1 (2 х1600кВА) мкр.37 до места врезки в КЛ-10кВ</t>
  </si>
  <si>
    <t>Строительство КЛ-10кВ от РП(ТП)-2х2500 кВА до ТП-40 2х1600 кВА, Застройка микрорайона №30</t>
  </si>
  <si>
    <t>Строительство РП(ТП)-2х2500 кВА, Застройка микрорайона №30</t>
  </si>
  <si>
    <t>Строительство ТП-40 2х1600 кВА, Застройка микрорайона №30</t>
  </si>
  <si>
    <t>Строительство ТП-34А 2х2500 кВА, Застройка микрорайона №30</t>
  </si>
  <si>
    <t>Строительство КЛ-10 кВ от   ТП-34А 2х2500 кВА до БКТП 2х1000 кВА, Застройка микрорайона №30</t>
  </si>
  <si>
    <t>Стоительство КЛ-10 кВ от РП(ТП)-2х2500 кВА до ТП-34А 2х2500 кВА, Застройка микрорайона №30</t>
  </si>
  <si>
    <t>Строительство ТП№36 2х1600кВА мкр.30</t>
  </si>
  <si>
    <t>Строительство КЛ-10кВ от ТП-2х1600кВА мкр.30  до места врезки в КЛ-10кВ ТП-569-ТП-570 , мкр.30</t>
  </si>
  <si>
    <t>Строительство КЛ-10кВ от РП-150 до РП -10кВ мкр.38  (Ренесанс констракшн)</t>
  </si>
  <si>
    <t xml:space="preserve"> Строительство КЛ-10КВ от РП-10кВ мкр. 38- ТП-1 МКР.38  (Ренесанс констракшн)</t>
  </si>
  <si>
    <t xml:space="preserve"> Строительство КЛ-10КВ от РП-10кВ мкр. 38- ТП-4 МКР.38  (Ренесанс констракшн)</t>
  </si>
  <si>
    <t xml:space="preserve"> Строительство КЛ-10КВ от РП-10кВ мкр. 38- ТП-5 МКР.38  (Ренесанс констракшн)</t>
  </si>
  <si>
    <t xml:space="preserve"> Строительство КЛ-10КВ от РП-10кВ мкр. 38- ТП-2 МКР.38  (Ренесанс констракшн)</t>
  </si>
  <si>
    <t>Строительство КЛ-10КВ от РП-10кВ мкр. 38- ТП-3 МКР.38  (Ренесанс констракшн)</t>
  </si>
  <si>
    <t>Строительство КЛ-10кВ ТП-7 - РП "Сити-Молл"</t>
  </si>
  <si>
    <t>Строительство КЛ-10кВ РП-ТП-5 "Сити-Молл"</t>
  </si>
  <si>
    <t>Строительство КЛ-10кВ РП-ТП-3 "Сити-Молл"</t>
  </si>
  <si>
    <t>Строительство КЛ-10кВ ТП-2-РП "Сити-Молл"</t>
  </si>
  <si>
    <t>Строительство КЛ-10кВ ТП-3-ТП-4 "Сити-Молл"</t>
  </si>
  <si>
    <t>Строительство КЛ-10кВ ТП-4-ТП-7 "Сити-Молл"</t>
  </si>
  <si>
    <t>Строительство КЛ-10кВ ТП-6-ТП-1 "Сити-Молл"</t>
  </si>
  <si>
    <t>Строительство КЛ-10кВ ТП-1-ТП-2 "Сити-Мол"</t>
  </si>
  <si>
    <t>Строительство КЛ-10кВ ТП-5-ТП-6 "Сити-Мол"</t>
  </si>
  <si>
    <t xml:space="preserve">Строительство 2БКТП-1000 кВА (электроснабжение 10 кВ п. Лунный) </t>
  </si>
  <si>
    <t xml:space="preserve">Строительство КЛ-10 кВ от 2БКТП-1000кВА (электроснабжение 10 кВ п. Лунный) </t>
  </si>
  <si>
    <t>Строительство КЛ-10кВ от 2БКТП-1000кВА до РП(ТП)-2х2500кВА мкр.20А</t>
  </si>
  <si>
    <t>Строительство 2БКТП-1000кВА мкр.20А</t>
  </si>
  <si>
    <t>10</t>
  </si>
  <si>
    <t>11</t>
  </si>
  <si>
    <t>12</t>
  </si>
  <si>
    <t>13</t>
  </si>
  <si>
    <t>14</t>
  </si>
  <si>
    <t>15</t>
  </si>
  <si>
    <t>16</t>
  </si>
  <si>
    <t>Строительство КТПН-2х400кВА  9ПУ  (ТП-517)</t>
  </si>
  <si>
    <t>Строительство КЛ-10кВ от РП-Пождепо(2020) -ТП-3.2 мкр.45</t>
  </si>
  <si>
    <t>Строительство КТПН-2х630кВА для электроснабжения дилерского центра Хонда</t>
  </si>
  <si>
    <t>Строительство КЛ-10кВ от РП-153 до 2КТПН-630кВА,  для электроснабжения дилерского центра Хонда</t>
  </si>
  <si>
    <t xml:space="preserve">Строительство ТП-2х630кВА по ул.Инженерная </t>
  </si>
  <si>
    <t xml:space="preserve">Строительство КЛ-10кВ от ВЛ-10кВ до ТП-2х630кВА ул.Инженерная </t>
  </si>
  <si>
    <t xml:space="preserve">Строительство ТП 2х1600кВА,  для электроснабжения Детского сада в мкр. ПИКС </t>
  </si>
  <si>
    <t>Строительство ТП-2х1600кВА мкр.18</t>
  </si>
  <si>
    <t>Строительство КЛ-10кВ от РП-ТП-2х1250кВА до ТП-2х1600кВА в мкр.18</t>
  </si>
  <si>
    <t>Строительство КЛ-10кВ мкр.28</t>
  </si>
  <si>
    <t>Строительство КЛ-10кВ ТП №3-2х1600кВА мкр.38-  ТП №4-2х2500кВА мкр.38  (2-я очередь )</t>
  </si>
  <si>
    <t>Строительство КЛ-10кВ  ТП №4-2х2500кВА мкр.38- РП (ТП)-  2 х 2500кВА мкр.38   (2-я очередь )</t>
  </si>
  <si>
    <t>КЛ-10кВ ПС "Западная"-РП(ТП)-2х2500кВА мкр.38 (1-я очередь)</t>
  </si>
  <si>
    <t>КЛ-10 кВ РП-156  РП(ТП)-2х2500кВА мкр.38 (1-я очередь)</t>
  </si>
  <si>
    <t>КЛ -10 кВ РП(ТП)-2х2500кВА ТП№1 2х1600 кВА мкр.38 (1-я очередь)</t>
  </si>
  <si>
    <t>Строительство РП (ТП )2х2500 кВА мкр.38 (1-я очередь)</t>
  </si>
  <si>
    <t>Строительство КЛ-10кВ  ТП №1- 2х1600кВА - ТП №2 -2х1250кВА  мкр.38 (1-я очередь)</t>
  </si>
  <si>
    <t>Строительство ТП № 2 -2х1250кВА мкр.38  (1-я очередь)</t>
  </si>
  <si>
    <t xml:space="preserve">Строительство КЛ-10кВ  ТП №2 -2х1250кВА - ТП №3 -2х1600кВА мкр.38 (1-я очередь) </t>
  </si>
  <si>
    <t>Строительство ТП№4 2х2500кВА мкр.38 (2-я очередь )</t>
  </si>
  <si>
    <t xml:space="preserve">Строительство ТП №3-2х1600кВА мкр.38 (1-я очередь) </t>
  </si>
  <si>
    <t xml:space="preserve">Строительство БКТП-2х1600кВА для электроснабжения Детского сада в мкр. 24  </t>
  </si>
  <si>
    <t>Строительство БКТП-1000кВА для  Детского сада "Золотой ключик" в мкр. 3</t>
  </si>
  <si>
    <t>Строительство РП(ТП)№31 2х630кВА мкр.43</t>
  </si>
  <si>
    <t>Строительство ТП№33 2х630кВА мкр.43</t>
  </si>
  <si>
    <t>Строительство ТП№37 2х630кВА мкр.43</t>
  </si>
  <si>
    <t>Строительство ТП№38 2х630кВА мкр.43</t>
  </si>
  <si>
    <t>Строительство КЛ-10кВ от РП(ТП)№31 2х630кВА до места врезки в КЛ-10кВ от ПС "Западная" до РП-133 мкр.43</t>
  </si>
  <si>
    <t>Строительство КЛ-10кВ от ТП№37 2х630кВА до ТП№38 2х630кВА мкр.43</t>
  </si>
  <si>
    <t>Строительство ТП№34 2х630кВА мкр.43</t>
  </si>
  <si>
    <t>Строительство ТП№35 2х630кВА мкр.43</t>
  </si>
  <si>
    <t>Строительство ТП№36 2х630кВА мкр.43</t>
  </si>
  <si>
    <t>Строительство КЛ-10кВ от ТП№33 2х630кВА до ТП№38 2х630кВА мкр.43</t>
  </si>
  <si>
    <t>Строительство КЛ-10кВ от ТП№37 2х630кВА до ТП№35 2х630кВА мкр.43</t>
  </si>
  <si>
    <t>Строительство КЛ-10кВ от ТП№35 2х630кВА до ТП№36 2х630кВА мкр.43</t>
  </si>
  <si>
    <t>Строительство 2БКТП-1000кВА для эл.снабжения детского кафе с офисными помещениями мкр.23</t>
  </si>
  <si>
    <t>Строительство КЛ-10кВ от 2БКТП-1000кВА  для эл.снабжения детского кафе с офисными помещениями мкр.23</t>
  </si>
  <si>
    <t>Строительство БКТП 2х1000кВА мкр.31 (гостиичный комплекс)</t>
  </si>
  <si>
    <t>Строительство  КЛ-10кВ ТП №24 до БКТП 2х1000кВА мкр.31 (гостиничный комплекс)</t>
  </si>
  <si>
    <t>Строительство КЛ-10кВ от ТП №26 до БКТП 2х1000кВА мкр.31 (гостиничный комплекс)</t>
  </si>
  <si>
    <t>Строительство ТП-2х1000кВА  электроснабжение Сургутского профессионального коледжа по ул 30 лет Победы</t>
  </si>
  <si>
    <t>Строительство КЛ-10кВ от ТП-2х1000кВА электроснабжение Сургутского профессионального коледжа по ул 30 лет Победы</t>
  </si>
  <si>
    <t>Строительство 2БКТП-1000 кВА мкр.ЖД</t>
  </si>
  <si>
    <t>Строительство КЛ-10 кВ от РП-143 до 2БКТП-1000 кВА мкр. ЖД</t>
  </si>
  <si>
    <t>Строительство КЛ-10кВ от ТП№36 2х630кВА до ТП№34 2х630кВА мкр.43</t>
  </si>
  <si>
    <t>Строительство ТП№1 2х1000кВА Электроснабжение Керлинг центра  г.Сургут, мкр.31А</t>
  </si>
  <si>
    <t>Строительство ТП№2 2х1000кВА Электроснабжение Керлинг центра  г.Сургут, мкр.31А</t>
  </si>
  <si>
    <t>Строительство КЛ-10кВ от ТП№1 2х1000кВА до ТП№2 2х1000кВА Электроснабжение Керлинг центра  г.Сургут, мкр.31А</t>
  </si>
  <si>
    <t>Строительство ТП №9 2*2500кВА  мкр.23А</t>
  </si>
  <si>
    <t>Строительство КЛ-10кВ от ТП-8 2х1600кВА до ТП-9 2х2500кВА мкр. 23А</t>
  </si>
  <si>
    <t>Строительство ТП №6 2х1600кВА мкр.38 (3-я очередь)</t>
  </si>
  <si>
    <t>Строительство ТП№5 2х1600кВА мкр.38 (3-я очередь)</t>
  </si>
  <si>
    <t>Строительство КЛ-10кВ от ТП№1 2х1600кВА до ТП№2 2х1600кВА мкр.35</t>
  </si>
  <si>
    <t>Строительство КЛ-10кВ от ТП№2 2х1600кВА до РП(ТП) 2х1250кВА мкр.№ 35А (Лента) мкр.35</t>
  </si>
  <si>
    <t>Строительство ТП№2 2х1600кВА мкр.35</t>
  </si>
  <si>
    <t xml:space="preserve">Строительство 2БКТП -1000кВА ПТД №1 (противотуберкулезный диспансер) </t>
  </si>
  <si>
    <t xml:space="preserve">Строительство 2БКТП -1000кВА ПТД №2 (противотуберкулезный диспансер) </t>
  </si>
  <si>
    <t>Монтаж оборудования ТП-1 мкр.38  (Ренесанс констракшн)</t>
  </si>
  <si>
    <t>Монтаж оборудования ТП-4 мкр.38  (Ренесанс констракшн)</t>
  </si>
  <si>
    <t>Монтаж оборудования ТП-3 мкр.38  (Ренесанс констракшн)</t>
  </si>
  <si>
    <t>Монтаж оборудования ТП-5 мкр.38   (Ренесанс констракшн)</t>
  </si>
  <si>
    <t>Монтаж оборудования ТП-2 мкр.38  (Ренесанс констракшн)</t>
  </si>
  <si>
    <t>Монтаж оборудования РП-10кВ  мкр.38  (Ренесанс констракшн)</t>
  </si>
  <si>
    <t>Подстанции РП;ТП 6/10кВ</t>
  </si>
  <si>
    <t>Кабельные линии 6/10кВ</t>
  </si>
  <si>
    <t>Строительство КЛ-10кВ  от  РП-(ТП)2х1250кВА  мкр.44 до 2БКТП-1600кВА (ТП-№4 )мкр. 40</t>
  </si>
  <si>
    <t>Строительство КЛ-10кВ  от   2БКТП-1600кВА (ТП-№2 ) до 2БКТП -1600кВА (ТП-№3) мкр.40</t>
  </si>
  <si>
    <t>Строительство КЛ-10кВ  от   2БКТП-1600кВА (ТП-№1 ) до 2БКТП -1600кВА (ТП-№2) мкр.40</t>
  </si>
  <si>
    <t>Строительство КЛ-10кВ  от   2БКТП-1600кВА (ТП-№3 ) до 2БКТП -1600кВА (ТП-№4) мкр.40</t>
  </si>
  <si>
    <t>Подстанции БКТП 6/10кВ</t>
  </si>
  <si>
    <t>Подстанции КТПН 6/10кВ</t>
  </si>
  <si>
    <t>2.1.1.20</t>
  </si>
  <si>
    <t>2.1.1.21</t>
  </si>
  <si>
    <t>2.1.1.22</t>
  </si>
  <si>
    <t>2.1.1.23</t>
  </si>
  <si>
    <t>2.1.1.24</t>
  </si>
  <si>
    <t>2.1.1.25</t>
  </si>
  <si>
    <t>2.1.1.26</t>
  </si>
  <si>
    <t>2.1.2.6</t>
  </si>
  <si>
    <t>2.1.2.7</t>
  </si>
  <si>
    <t>2.1.3.11</t>
  </si>
  <si>
    <t>2.1.3.12</t>
  </si>
  <si>
    <t>2.1.3.13</t>
  </si>
  <si>
    <t>2.1.3.14</t>
  </si>
  <si>
    <t>2.1.3.15</t>
  </si>
  <si>
    <t>2.1.3.16</t>
  </si>
  <si>
    <t>2.1.3.17</t>
  </si>
  <si>
    <t>2.1.3.18</t>
  </si>
  <si>
    <t>2.1.3.19</t>
  </si>
  <si>
    <t>2.1.3.20</t>
  </si>
  <si>
    <t>2.1.3.21</t>
  </si>
  <si>
    <t>2.1.3.22</t>
  </si>
  <si>
    <t>2.1.3.23</t>
  </si>
  <si>
    <t>2.1.3.24</t>
  </si>
  <si>
    <t>2.1.3.25</t>
  </si>
  <si>
    <t>2.1.3.26</t>
  </si>
  <si>
    <t>2.1.3.27</t>
  </si>
  <si>
    <t>2.1.3.28</t>
  </si>
  <si>
    <t>2.1.3.29</t>
  </si>
  <si>
    <t>2.1.3.30</t>
  </si>
  <si>
    <t>2.1.3.31</t>
  </si>
  <si>
    <t>2.1.3.32</t>
  </si>
  <si>
    <t>2.1.3.33</t>
  </si>
  <si>
    <t>2.1.3.34</t>
  </si>
  <si>
    <t>2.1.3.35</t>
  </si>
  <si>
    <t>2.1.3.36</t>
  </si>
  <si>
    <t>2.1.3.37</t>
  </si>
  <si>
    <t>2.1.3.38</t>
  </si>
  <si>
    <t>2.1.3.39</t>
  </si>
  <si>
    <t>2.1.3.40</t>
  </si>
  <si>
    <t>2.1.3.41</t>
  </si>
  <si>
    <t>2.1.3.42</t>
  </si>
  <si>
    <t>2.1.3.43</t>
  </si>
  <si>
    <t>2.1.3.44</t>
  </si>
  <si>
    <t>2.1.3.45</t>
  </si>
  <si>
    <t>2.1.3.46</t>
  </si>
  <si>
    <t>2.1.3.47</t>
  </si>
  <si>
    <t>2.1.3.48</t>
  </si>
  <si>
    <t>2.1.3.49</t>
  </si>
  <si>
    <t>2.1.3.50</t>
  </si>
  <si>
    <t>2.1.3.51</t>
  </si>
  <si>
    <t>2.1.3.52</t>
  </si>
  <si>
    <t>2.1.3.53</t>
  </si>
  <si>
    <t>2.1.3.54</t>
  </si>
  <si>
    <t>2.1.3.55</t>
  </si>
  <si>
    <t>2.1.3.56</t>
  </si>
  <si>
    <t>2.1.4.22</t>
  </si>
  <si>
    <t>2.1.4.23</t>
  </si>
  <si>
    <t>2.1.4.24</t>
  </si>
  <si>
    <t>2.1.4.25</t>
  </si>
  <si>
    <t>2.1.4.26</t>
  </si>
  <si>
    <t>2.1.4.27</t>
  </si>
  <si>
    <t>2.1.4.28</t>
  </si>
  <si>
    <t>2.1.4.29</t>
  </si>
  <si>
    <t>2.1.4.30</t>
  </si>
  <si>
    <t>2.1.4.31</t>
  </si>
  <si>
    <t>2.1.4.32</t>
  </si>
  <si>
    <t>2.1.4.33</t>
  </si>
  <si>
    <t>2.1.4.34</t>
  </si>
  <si>
    <t>2.1.4.35</t>
  </si>
  <si>
    <t>2.1.4.36</t>
  </si>
  <si>
    <t>2.1.4.37</t>
  </si>
  <si>
    <t>2.1.4.38</t>
  </si>
  <si>
    <t>2.1.4.39</t>
  </si>
  <si>
    <t>2.1.4.40</t>
  </si>
  <si>
    <t>2.1.4.41</t>
  </si>
  <si>
    <t>2.1.4.42</t>
  </si>
  <si>
    <t>2.1.4.43</t>
  </si>
  <si>
    <t>2.1.4.44</t>
  </si>
  <si>
    <t>2.1.4.45</t>
  </si>
  <si>
    <t>2.1.4.46</t>
  </si>
  <si>
    <t>2.1.4.47</t>
  </si>
  <si>
    <t>2.1.4.48</t>
  </si>
  <si>
    <t>2.1.4.49</t>
  </si>
  <si>
    <t>2.1.4.50</t>
  </si>
  <si>
    <t>2.1.4.51</t>
  </si>
  <si>
    <t>2.1.4.52</t>
  </si>
  <si>
    <t>2.1.4.53</t>
  </si>
  <si>
    <t>2.1.4.54</t>
  </si>
  <si>
    <t>2.1.4.55</t>
  </si>
  <si>
    <t>2.1.4.56</t>
  </si>
  <si>
    <t>2.1.4.57</t>
  </si>
  <si>
    <t>2.1.4.58</t>
  </si>
  <si>
    <t>2.1.4.59</t>
  </si>
  <si>
    <t>2.1.4.60</t>
  </si>
  <si>
    <t>2.1.4.61</t>
  </si>
  <si>
    <t>2.1.4.62</t>
  </si>
  <si>
    <t>2.1.4.63</t>
  </si>
  <si>
    <t>2.1.4.64</t>
  </si>
  <si>
    <t>2.1.4.65</t>
  </si>
  <si>
    <t>2.1.4.66</t>
  </si>
  <si>
    <t>2.1.4.67</t>
  </si>
  <si>
    <t>2.1.4.68</t>
  </si>
  <si>
    <t>2.1.4.69</t>
  </si>
  <si>
    <t>2.1.4.70</t>
  </si>
  <si>
    <t>2.1.4.71</t>
  </si>
  <si>
    <t>2.1.4.72</t>
  </si>
  <si>
    <t>2.1.4.73</t>
  </si>
  <si>
    <t>2.1.4.74</t>
  </si>
  <si>
    <t>2.1.4.75</t>
  </si>
  <si>
    <t>2.1.4.76</t>
  </si>
  <si>
    <t>2.1.4.77</t>
  </si>
  <si>
    <t>2.1.4.78</t>
  </si>
  <si>
    <t>2.1.4.79</t>
  </si>
  <si>
    <t>2.1.4.80</t>
  </si>
  <si>
    <t>2.1.4.81</t>
  </si>
  <si>
    <t>2.1.4.82</t>
  </si>
  <si>
    <t>2.1.4.83</t>
  </si>
  <si>
    <t>2.1.4.84</t>
  </si>
  <si>
    <t>2.1.4.85</t>
  </si>
  <si>
    <t>2.1.4.86</t>
  </si>
  <si>
    <t>2.1.4.87</t>
  </si>
  <si>
    <t>2.1.4.88</t>
  </si>
  <si>
    <t>2.1.4.89</t>
  </si>
  <si>
    <t>2.1.4.90</t>
  </si>
  <si>
    <t>2.1.4.91</t>
  </si>
  <si>
    <t>2.1.4.92</t>
  </si>
  <si>
    <t>2.1.4.93</t>
  </si>
  <si>
    <t>2.1.4.94</t>
  </si>
  <si>
    <t>2.1.4.95</t>
  </si>
  <si>
    <t>2.1.4.96</t>
  </si>
  <si>
    <t>2.1.4.97</t>
  </si>
  <si>
    <t>2.1.4.98</t>
  </si>
  <si>
    <t>2.1.4.99</t>
  </si>
  <si>
    <t>2.1.4.100</t>
  </si>
  <si>
    <t>2.1.4.101</t>
  </si>
  <si>
    <t>2.1.4.102</t>
  </si>
  <si>
    <t>2.1.4.103</t>
  </si>
  <si>
    <t>2.1.4.104</t>
  </si>
  <si>
    <t>2.1.4.105</t>
  </si>
  <si>
    <t>2.1.4.106</t>
  </si>
  <si>
    <t>2.1.4.107</t>
  </si>
  <si>
    <t>2.1.4.108</t>
  </si>
  <si>
    <t>Строительство БКТП №6 2х1000кВА (ж/д с проектными номерами 6,7,8,9) мкр.39</t>
  </si>
  <si>
    <t>2.1.1.27</t>
  </si>
  <si>
    <t>2.1.1.28</t>
  </si>
  <si>
    <t>Строительство ТП№23-2х2500кВА мкр.44 (2-й этап строительства)</t>
  </si>
  <si>
    <t>Строительство КЛ-10кВ РП-157-ТП№23-2х2500 мкр. 44 ( 2-й этап строительства)</t>
  </si>
  <si>
    <t>Строительство КЛ-6кВ от ВЛ-6кВ Водозабора 9 пр.уз. РП-УПУ -139  №7 -КТПН-2х400кВА  9 ПУ (ТП-517)</t>
  </si>
  <si>
    <t>Строительство 2БКТП-1000кВА  для электроснабжения спортивного комплекса  лицея №1</t>
  </si>
  <si>
    <t>Строительство 2БКТП-1000кВА для электроснабжения спортивного комплекса  СОШ №4</t>
  </si>
  <si>
    <t>Строительство 2БКТП-1000кВА для электроснабжения спортивного комплекса  СОШ №18</t>
  </si>
  <si>
    <t>Строительство ТП№10.4 2х2500кВА мкр.1</t>
  </si>
  <si>
    <t>Строительство ТП№10.3 2х2500кВА мкр.1</t>
  </si>
  <si>
    <t>Строительство БКТП№10.5 2х1600кВА мкр.1</t>
  </si>
  <si>
    <t>Строительство ТП№9.1 2х630кВА мкр.1</t>
  </si>
  <si>
    <t>Ст-во КЛ-10кВ от ТП№10.4 2х2500кВА мкр.1 до ТП№10.3 2х2500кВА мкр.1</t>
  </si>
  <si>
    <t>Ст-во КЛ-10кВ от ТП№9.1 2х630кВА мкр.1 до РП№10.2 2х2500кВА мкр.1</t>
  </si>
  <si>
    <t>Ст-во КЛ-10кВ от БКТП№10.5 2х1600кВА мкр.1 до РП№10.2 2х2500кВА мкр.1</t>
  </si>
  <si>
    <t>Ст-во КЛ-10кВ от БКТП№10.5 2х1600кВА мкр.1 до ТП№10.4 2х2500кВА мкр.1</t>
  </si>
  <si>
    <t>Ст-во КЛ-10кВ от РП№10.2 2х2500кВА мкр.1 до ТП№10.3 2х2500кВА мкр.1</t>
  </si>
  <si>
    <t>Ст-во КЛ-10кВ от РП№10.2 2х2500кВА до места врезки в КЛ-10кВ от РП (4мкр.) мкр.1</t>
  </si>
  <si>
    <t>Строительство ТП№10 2х2500кВА мкр.23А</t>
  </si>
  <si>
    <t>Строительство ТП№11 2х2500кВА мкр.23А</t>
  </si>
  <si>
    <t>Ст-во КЛ-10кВ от РП№10.2 2х2500кВА до места врезки в сущ. КЛ-10кВ от ПС "Пионерная" мкр.1</t>
  </si>
  <si>
    <t>Строительство ТП№7 2х2500кВА мкр.38</t>
  </si>
  <si>
    <t>Строительство КЛ-10кВ от ТП№7 2х2500кВА мкр.38</t>
  </si>
  <si>
    <t>Строительство ТП 2х1600кВА для электроснабжения Детского сада в мкр. 31 №2</t>
  </si>
  <si>
    <t>Строительство ТП 2х1000кВА для электроснабжения Детского сада в мкр. 39 №2</t>
  </si>
  <si>
    <t>Строительство ТП-2х2500кВА мкр.35А</t>
  </si>
  <si>
    <t>Строительство ТП2 2х2500кВА мкр.36 ж.кв.</t>
  </si>
  <si>
    <t>Строительство ТП2 2х2500кВА мкр.42</t>
  </si>
  <si>
    <t>Строительство ТП2 2х2500кВА мкр.48</t>
  </si>
  <si>
    <t>Строительство ТП2 2х2500кВА мкр.45к.к.</t>
  </si>
  <si>
    <t>Строительство ТП2 2х2500кВА мкр.50</t>
  </si>
  <si>
    <t>Строительство ТП 2х1600кВА мкр.51</t>
  </si>
  <si>
    <t>Строительство ТП 2х1600кВА мкр.47</t>
  </si>
  <si>
    <t>Строительство ТП 2х1600кВА мкр.20А</t>
  </si>
  <si>
    <t>Строительство ТП 2х2500кВА мкр.39</t>
  </si>
  <si>
    <t>Строительство ТП 2х1600кВА мкр.39</t>
  </si>
  <si>
    <t>Строительство ТП 2х1600кВА мкр.46 к.к.</t>
  </si>
  <si>
    <t>Строительство ТП1 2х1600кВА мкр.45к.к.</t>
  </si>
  <si>
    <t>Строительство ТП1 2х1600кВА мкр.50</t>
  </si>
  <si>
    <t>Строительство ТП1 2х1600кВА мкр.48</t>
  </si>
  <si>
    <t>Строительство ТП2 2х2500кВА мкр.46</t>
  </si>
  <si>
    <t>Строительство ТП1 2х1600кВА мкр.42</t>
  </si>
  <si>
    <t>Строительство ТП1 2х1600кВА мкр.36 ж.кв.</t>
  </si>
  <si>
    <t>Строительство ТП1 2х2500кВА мкр.51</t>
  </si>
  <si>
    <t>Строительство ТП1 2х2500кВА мкр.47</t>
  </si>
  <si>
    <t>Строительство ТП2 2х2500кВА мкр.47</t>
  </si>
  <si>
    <t>Строительство ТП1 2х2500кВА мкр. 46к.к.</t>
  </si>
  <si>
    <t>Строительство ТП2 2х2500кВА мкр. 46к.к.</t>
  </si>
  <si>
    <t>Строительство ТП№3-2х2500кВА мкр.35</t>
  </si>
  <si>
    <t>Строительство ТП№4-2х2500кВА мкр.35</t>
  </si>
  <si>
    <t>** - согласно проектной документации в текущих ценах (с НДС)</t>
  </si>
  <si>
    <t>2.1.1.29</t>
  </si>
  <si>
    <t>2.1.3.57</t>
  </si>
  <si>
    <t>2.1.3.58</t>
  </si>
  <si>
    <t>2.1.3.59</t>
  </si>
  <si>
    <t>2.1.3.60</t>
  </si>
  <si>
    <t>2.1.3.61</t>
  </si>
  <si>
    <t>2.1.3.62</t>
  </si>
  <si>
    <t>2.1.3.63</t>
  </si>
  <si>
    <t>2.1.3.64</t>
  </si>
  <si>
    <t>2.1.3.65</t>
  </si>
  <si>
    <t>2.1.3.66</t>
  </si>
  <si>
    <t>2.1.3.67</t>
  </si>
  <si>
    <t>2.1.3.68</t>
  </si>
  <si>
    <t>2.1.3.69</t>
  </si>
  <si>
    <t>2.1.3.70</t>
  </si>
  <si>
    <t>2.1.3.71</t>
  </si>
  <si>
    <t>2.1.3.72</t>
  </si>
  <si>
    <t>2.1.3.73</t>
  </si>
  <si>
    <t>2.1.3.74</t>
  </si>
  <si>
    <t>2.1.3.75</t>
  </si>
  <si>
    <t>2.1.3.76</t>
  </si>
  <si>
    <t>2.1.3.77</t>
  </si>
  <si>
    <t>2.1.3.78</t>
  </si>
  <si>
    <t>2.1.3.79</t>
  </si>
  <si>
    <t>2.1.3.80</t>
  </si>
  <si>
    <t>2.1.3.81</t>
  </si>
  <si>
    <t>2.1.3.82</t>
  </si>
  <si>
    <t>2.1.3.83</t>
  </si>
  <si>
    <t>2.1.3.84</t>
  </si>
  <si>
    <t>2.1.3.85</t>
  </si>
  <si>
    <t>2.1.3.86</t>
  </si>
  <si>
    <t>2.1.3.87</t>
  </si>
  <si>
    <t>2.1.3.88</t>
  </si>
  <si>
    <t>2.1.3.89</t>
  </si>
  <si>
    <t>2.1.3.90</t>
  </si>
  <si>
    <t>2.1.3.91</t>
  </si>
  <si>
    <t>2.1.3.92</t>
  </si>
  <si>
    <t>2.1.4.109</t>
  </si>
  <si>
    <t>2.1.4.110</t>
  </si>
  <si>
    <t>2.1.4.111</t>
  </si>
  <si>
    <t>2.1.4.112</t>
  </si>
  <si>
    <t>2.1.4.113</t>
  </si>
  <si>
    <t>2.1.4.114</t>
  </si>
  <si>
    <t>2.1.4.115</t>
  </si>
  <si>
    <t>2.1.4.116</t>
  </si>
  <si>
    <t>2.1.4.117</t>
  </si>
  <si>
    <t>2.1.4.118</t>
  </si>
  <si>
    <t>2.1.4.119</t>
  </si>
  <si>
    <t>ТМГ-10\1600        2 шт</t>
  </si>
  <si>
    <t>ТМГ-10\2500
2 шт</t>
  </si>
  <si>
    <t>ТМГ-10\1600
2 шт</t>
  </si>
  <si>
    <t>Zucchini-10/1600
2шт.</t>
  </si>
  <si>
    <t>Zucchini-10/2000
2шт.</t>
  </si>
  <si>
    <t>Zucchini-10/2500
2шт.</t>
  </si>
  <si>
    <t>Zucchini-10/3150
2шт.</t>
  </si>
  <si>
    <t>ТМГ-10\1250
2 шт</t>
  </si>
  <si>
    <t>АПвПв 10-240</t>
  </si>
  <si>
    <t>АСБлу 3х240</t>
  </si>
  <si>
    <t>2.1.4.120</t>
  </si>
  <si>
    <t>2.1.4.121</t>
  </si>
  <si>
    <t>2.1.4.122</t>
  </si>
  <si>
    <t>Строительство КТПН-400кВА электроснабжение ФГБОУ ДПО "УЦ ФПС по ХМАО-Югре"</t>
  </si>
  <si>
    <t>АСБУ 3х70</t>
  </si>
  <si>
    <t>АСБ 3х70</t>
  </si>
  <si>
    <t>АСБ 3х120</t>
  </si>
  <si>
    <t>АСБлу 3х70</t>
  </si>
  <si>
    <t>Перечень инвестиционных проектов и плановые показатели реализации инвестиционной программы</t>
  </si>
  <si>
    <t>Приложение  № 1</t>
  </si>
  <si>
    <t>от 5 апреля 2013г. №185</t>
  </si>
  <si>
    <t>Приложение №2</t>
  </si>
  <si>
    <t>Ввод основных средств сетевых организаций</t>
  </si>
  <si>
    <t>2013г</t>
  </si>
  <si>
    <t>2012г</t>
  </si>
  <si>
    <t>Строительство КЛ-10кВ от БКТП-234 до КТПН-2х1000кВА</t>
  </si>
  <si>
    <t>Оформленный 
в соответствии 
с законо
дательством 
землеотвод
 (+;-)</t>
  </si>
  <si>
    <t>Заключение 
Главгос
экспертизы 
России
 (+;-)</t>
  </si>
  <si>
    <t>Разрешение 
на строи
тельство 
(+;-)</t>
  </si>
  <si>
    <t>Приложение  № 3</t>
  </si>
  <si>
    <t>Плановые показатели энергетической эффективности проекта, (т.у.т.)</t>
  </si>
  <si>
    <t>Первоначальная стоимость вводимых основных средств 
(без НДС), млн.руб.
&lt;*&gt;</t>
  </si>
  <si>
    <t xml:space="preserve">Наименование инвестиционного проекта: Строительство 2БКТП -1000кВА ПТД №1 (противотуберкулезный диспансер) </t>
  </si>
  <si>
    <t xml:space="preserve">Наименование инвестиционного проекта: Строительство 2БКТП -1000кВА ПТД №2 (противотуберкулезный диспансер) </t>
  </si>
  <si>
    <t>Наименование инвестиционного проекта: Строительство 2БКТП-1600кВА мкр. №20А</t>
  </si>
  <si>
    <t>Наименование инвестиционного проекта: Строительство 2БКТП-1000кВА мкр.20А</t>
  </si>
  <si>
    <t xml:space="preserve">Строительство 2БКТП-1000кВА Храм Георгия Победоносца </t>
  </si>
  <si>
    <t xml:space="preserve">Наименование инвестиционного проекта: Строительство 2БКТП-1000кВА Храм Георгия Победоносца </t>
  </si>
  <si>
    <t>сентябрь2013г.</t>
  </si>
  <si>
    <t>Наименование инвестиционного проекта: Строительство 2БКТП-1000кВА, для электроснабжения АБК.</t>
  </si>
  <si>
    <t>Строительство 2БКТП-1000кВА, для электроснабжения АБК.</t>
  </si>
  <si>
    <t xml:space="preserve">Наименование инвестиционного проекта: Строительство БКТП-2х1600кВА для электроснабжения Детского сада в мкр. 24  </t>
  </si>
  <si>
    <t>Наименование инвестиционного проекта: Строительство 2БКТП-1000кВА, для электроснабжения Детского сада в мкр. 32 №1;2</t>
  </si>
  <si>
    <t>Наименование инвестиционного проекта: Монтаж 2БКТП-1600кВА (ТП-№1) застройка 40 мкр.</t>
  </si>
  <si>
    <t>Наименование инвестиционного проекта: Монтаж 2БКТП-1600кВА (ТП-№2) застройка 40 мкр.</t>
  </si>
  <si>
    <t>Наименование инвестиционного проекта: Монтаж 2БКТП-1600кВА (ТП-№3) застройка 40 мкр</t>
  </si>
  <si>
    <t>Наименование инвестиционного проекта: Монтаж 2БКТП-1600кВА (ТП-№4) застройка 40 мкр.</t>
  </si>
  <si>
    <t xml:space="preserve">Наименование инвестиционного проекта: Строительство 2БКТП-1000кВА ИЖК мкр.37 </t>
  </si>
  <si>
    <t>Наименование инвестиционного проекта: Строительство БКТП-2х1000кВА  для электроснабжения жилого комплекса №304.1 (блок А) 24 мкр</t>
  </si>
  <si>
    <t>Наименование инвестиционного проекта: Строительство БКТП №6 2х1000кВА (ж/д с проектными номерами 6,7,8,9) мкр.39</t>
  </si>
  <si>
    <t>Наименование инвестиционного проекта: Строительство КТПН-400кВА электроснабжение ФГБОУ ДПО "УЦ ФПС по ХМАО-Югре"</t>
  </si>
  <si>
    <t>Наименование инвестиционного проекта: Строительство 2КТПН-1000кВА 45 к.к., (котельная для снабжения мкр.№38,39)</t>
  </si>
  <si>
    <t>Наименование инвестиционного проекта: Строительство КТПН-2х630кВА для электроснабжения дилерского центра Хонда</t>
  </si>
  <si>
    <t>Наименование инвестиционного проекта: Строительство 2КТПН-400кВА КНС Югорский тракт, для электроснабжения канализационной насосной станции  по Югорскому тракту</t>
  </si>
  <si>
    <t>Наименование инвестиционного проекта: Строительство ТП 2х1600кВА,  для электроснабжения Детского сада в мкр. ПИКС</t>
  </si>
  <si>
    <t>Наименование инвестиционного проекта: Строительство ТП №9 2*2500кВА  мкр.23А</t>
  </si>
  <si>
    <t>Наименование инвестиционного проекта: Строительство ТП№23-2х2500кВА мкр.44 (2-й этап строительства)</t>
  </si>
  <si>
    <t>Наименование инвестиционного проекта: Строительство ТП-2х1600кВА мкр.18</t>
  </si>
  <si>
    <t>Наименование инвестиционного проекта: Строительство ТП-8 2х1600кВА мкр. 23А</t>
  </si>
  <si>
    <t>Наименование инвестиционного проекта: Строительство ТП№5 2х1600кВА мкр.38 (3-я очередь)</t>
  </si>
  <si>
    <t>Наименование инвестиционного проекта: Строительство ТП №6 2х1600кВА мкр.38 (3-я очередь)</t>
  </si>
  <si>
    <t>Наименование инвестиционного проекта: Монтаж оборудования ТП-1 «Сити-Молл»</t>
  </si>
  <si>
    <t>Наименование инвестиционного проекта: Монтаж оборудования ТП-2 «Сити-Молл»</t>
  </si>
  <si>
    <t>Наименование инвестиционного проекта: Монтаж оборудования ТП-3 «Сити-Молл»</t>
  </si>
  <si>
    <t>Наименование инвестиционного проекта: Монтаж оборудования ТП-4 «Сити-Молл»</t>
  </si>
  <si>
    <t>Наименование инвестиционного проекта: Монтаж оборудования ТП-5 «Сити-Молл»</t>
  </si>
  <si>
    <t>Наименование инвестиционного проекта: Монтаж оборудования ТП-6 «Сити-Молл»</t>
  </si>
  <si>
    <t>Наименование инвестиционного проекта: Монтаж оборудования ТП-7«Сити-Молл»</t>
  </si>
  <si>
    <t>Наименование инвестиционного проекта: Монтаж оборудования ТП-8 «Сити-Молл»</t>
  </si>
  <si>
    <t>Наименование инвестиционного проекта: Строительство РП(ТП)-2х2500 кВА, Застройка микрорайона №30</t>
  </si>
  <si>
    <t>Наименование инвестиционного проекта: Строительство ТП-40 2х1600 кВА, Застройка микрорайона №30</t>
  </si>
  <si>
    <t>Наименование инвестиционного проекта: Строительство ТП-34А 2х2500 кВА, Застройка микрорайона №30</t>
  </si>
  <si>
    <t>Наименование инвестиционного проекта: Строительство ТП№36 2х1600кВА мкр.30</t>
  </si>
  <si>
    <t>Наименование инвестиционного проекта: Монтаж оборудования ТП-1 мкр.38  (Ренесанс констракшн)</t>
  </si>
  <si>
    <t>Наименование инвестиционного проекта: Монтаж оборудования ТП-4 мкр.38  (Ренесанс констракшн)</t>
  </si>
  <si>
    <t>Наименование инвестиционного проекта: Монтаж оборудования ТП-3 мкр.38  (Ренесанс констракшн)</t>
  </si>
  <si>
    <t>Наименование инвестиционного проекта: Монтаж оборудования ТП-5 мкр.38   (Ренесанс констракшн)</t>
  </si>
  <si>
    <t>Наименование инвестиционного проекта: Монтаж оборудования ТП-2 мкр.38  (Ренесанс констракшн)</t>
  </si>
  <si>
    <t>Наименование инвестиционного проекта: Монтаж оборудования РП-10кВ  мкр.38  (Ренесанс констракшн)</t>
  </si>
  <si>
    <t>Наименование инвестиционного проекта: Строительство ТП №1-2х1600 кВА  мкр. 38 (1-я очередь)</t>
  </si>
  <si>
    <t>Строительство ТП №1-2х1600 кВА  мкр.38 (1-я очередь)</t>
  </si>
  <si>
    <t>Наименование инвестиционного проекта: Строительство РП (ТП )2х2500 кВА мкр.38 (1-я очередь)</t>
  </si>
  <si>
    <t>Наименование инвестиционного проекта: Строительство ТП № 2 -2х1250кВА мкр.38  (1-я очередь)</t>
  </si>
  <si>
    <t>Наименование инвестиционного проекта: Строительство ТП №3-2х1600кВА мкр.38 (1-я очередь)</t>
  </si>
  <si>
    <t>Наименование инвестиционного проекта: Строительство ТП№4 2х2500кВА мкр.38 (2-я очередь )</t>
  </si>
  <si>
    <t>Наименование инвестиционного проекта: Строительство РП(ТП)-2х1250кВА застройка 44 мкр.</t>
  </si>
  <si>
    <t>Наименование инвестиционного проекта:  Строительство РП(ТП) 2х1250кВА, для электроснабжения жилого дома №32, мкр.18-19-20</t>
  </si>
  <si>
    <t>Наименование инвестиционного проекта: Строительство ТП-2х1600 кВА мкр.37</t>
  </si>
  <si>
    <t>Наименование инвестиционного проекта: Строительство ТП - № 1 (2х1600кВА) мкр.37 врезка</t>
  </si>
  <si>
    <t>Наименование инвестиционного проекта: Строительство РП(ТП)№31 2х630кВА мкр.43</t>
  </si>
  <si>
    <t>Наименование инвестиционного проекта: Строительство ТП№37 2х630кВА мкр.43</t>
  </si>
  <si>
    <t>Наименование инвестиционного проекта: Строительство ТП№38 2х630кВА мкр.43</t>
  </si>
  <si>
    <t>Наименование инвестиционного проекта: Строительство ТП№34 2х630кВА мкр.43</t>
  </si>
  <si>
    <t>Наименование инвестиционного проекта: Строительство ТП№35 2х630кВА мкр.43</t>
  </si>
  <si>
    <t>Наименование инвестиционного проекта: Строительство ТП№36 2х630кВА мкр.43</t>
  </si>
  <si>
    <t xml:space="preserve">Наименование инвестиционного проекта: Строительство ТП-2х630кВА по ул.Инженерная </t>
  </si>
  <si>
    <t>Наименование инвестиционного проекта: Строительство ТП№10 2х2500кВА мкр.23А</t>
  </si>
  <si>
    <t>Наименование инвестиционного проекта: Строительство ТП№11 2х2500кВА мкр.23А</t>
  </si>
  <si>
    <t>Наименование инвестиционного проекта: Строительство ТП1 2х1600кВА мкр.42</t>
  </si>
  <si>
    <t>Наименование инвестиционного проекта: Строительство ТП2 2х2500кВА мкр.42</t>
  </si>
  <si>
    <t>Наименование инвестиционного проекта: Строительство ТП 2х1600кВА мкр.20А</t>
  </si>
  <si>
    <t>Наименование инвестиционного проекта: Строительство ТП 2х2500кВА мкр.20А</t>
  </si>
  <si>
    <t>Наименование инвестиционного проекта: Строительство КЛ-10кВ от БКТП-234 до КТПН-2х1000кВА</t>
  </si>
  <si>
    <t xml:space="preserve">Наименование инвестиционного проекта: Строительство КЛ-10кВ ПС «Западная» до ТП-1 (противотуберкулезный диспансер) </t>
  </si>
  <si>
    <t xml:space="preserve">Наименование инвестиционного проекта: Строительство  КЛ-10кВ от ТП-1-ТП-2 (противотуберкулезный диспансер) </t>
  </si>
  <si>
    <t xml:space="preserve">Наименование инвестиционного проекта: Строительство  КЛ-10кВ от ТП-2 –ТП-3 (противотуберкулезный диспансер) </t>
  </si>
  <si>
    <t>Наименование инвестиционного проекта: Строительство КЛ-10кВ от 2БКТП-1600квА до места врезки мкр.20А</t>
  </si>
  <si>
    <t>Наименование инвестиционного проекта: Строительство КЛ-10кВ от 2БКТП-1000кВА до РП(ТП)-2х2500кВА мкр.20А</t>
  </si>
  <si>
    <t>Наименование инвестиционного проекта: КЛ-10кВ РП-ТП-мкр. 18,19,20 2БКТП-1000кВА "Храм в честь великомученика Георгия Победоносца"</t>
  </si>
  <si>
    <t>Наименование инвестиционного проекта: Строительство КЛ-10кВ от 2БКТП-1000кВА до точки врезки, для электроснабжения АБК.</t>
  </si>
  <si>
    <t>Наименование инвестиционного проекта: Строительство КЛ-6кВ от ВЛ-6кВ Водозабора 9 пр.уз. РП-УПУ -139  №7 -КТПН-2х400кВА  9 ПУ (ТП-517)</t>
  </si>
  <si>
    <t>Наименование инвестиционного проекта: Строительство КЛ-10кВ от РП-Пождепо(2020) -ТП-3.2 мкр.45</t>
  </si>
  <si>
    <t>Наименование инвестиционного проекта: Строительство КЛ-10кВ от РП-153 до 2КТПН-630кВА,  для электроснабжения дилерского центра Хонда</t>
  </si>
  <si>
    <t>Наименование инвестиционного проекта: Строительство КЛ-10кВ от РП-143 до КТПН-400кВА Учебный центр электроснабжение ФГБОУ ДПО "УЦ ФПС по ХМАО-Югре"</t>
  </si>
  <si>
    <t>Строительство КЛ-10кВ от РП-143 до КТПН-400кВА Учебный центр электроснабжение ФГБОУ ДПО "УЦ ФПС по ХМАО-Югре"</t>
  </si>
  <si>
    <t xml:space="preserve">Наименование инвестиционного проекта: Строительство КЛ-10кВ от ВЛ-10кВ до ТП-2х630кВА ул.Инженерная </t>
  </si>
  <si>
    <t>Наименование инвестиционного проекта: Строительство КЛ-10кВ РП-157-ТП№23-2х2500 мкр. 44 ( 2-й этап строительства)</t>
  </si>
  <si>
    <t>Наименование инвестиционного проекта: Строительство КЛ-10кВ от РП-ТП-2х1250кВА до ТП-2х1600кВА в мкр.18</t>
  </si>
  <si>
    <t>Наименование инвестиционного проекта: Строительство КЛ-10кВ мкр.28</t>
  </si>
  <si>
    <t>Наименование инвестиционного проекта: Строительство КЛ-10кВ от ТП-2-ТП-8 «Сити-Молл»</t>
  </si>
  <si>
    <t>Наименование инвестиционного проекта: Строительство КЛ-10кВ от ТП-6-ТП-8 «Сити-Молл»</t>
  </si>
  <si>
    <t>Наименование инвестиционного проекта: Строительство КЛ-10кВ ТП-7 - РП "Сити-Молл"</t>
  </si>
  <si>
    <t>Наименование инвестиционного проекта: Строительство КЛ-10кВ РП-ТП-5 "Сити-Молл"</t>
  </si>
  <si>
    <t>Наименование инвестиционного проекта: Строительство КЛ-10кВ РП-ТП-3 "Сити-Молл"</t>
  </si>
  <si>
    <t>Наименование инвестиционного проекта: Строительство КЛ-10кВ ТП-2-РП "Сити-Молл"</t>
  </si>
  <si>
    <t>Наименование инвестиционного проекта: Строительство КЛ-10кВ ТП-3-ТП-4 "Сити-Молл"</t>
  </si>
  <si>
    <t>Наименование инвестиционного проекта: Строительство КЛ-10кВ ТП-4-ТП-7 "Сити-Молл"</t>
  </si>
  <si>
    <t>Наименование инвестиционного проекта: Строительство КЛ-10кВ ТП-6-ТП-1 "Сити-Молл"</t>
  </si>
  <si>
    <t>Наименование инвестиционного проекта: Строительство КЛ-10кВ ТП-1-ТП-2 "Сити-Мол"</t>
  </si>
  <si>
    <t>Наименование инвестиционного проекта: Строительство КЛ-10кВ ТП-5-ТП-6 "Сити-Мол"</t>
  </si>
  <si>
    <t>Наименование инвестиционного проекта: Строительство КЛ-10кВ от РП(ТП)-2х2500 кВА до ТП-40 2х1600 кВА, Застройка микрорайона №30</t>
  </si>
  <si>
    <t>Наименование инвестиционного проекта: Стоительство КЛ-10 кВ от РП(ТП)-2х2500 кВА до ТП-34А 2х2500 кВА, Застройка микрорайона №30</t>
  </si>
  <si>
    <t>Наименование инвестиционного проекта: Строительство КЛ-10 кВ от   ТП-34А 2х2500 кВА до БКТП 2х1000 кВА, Застройка микрорайона №30</t>
  </si>
  <si>
    <t>Наименование инвестиционного проекта:Строительство КЛ-10кВ от ТП-2х1600кВА мкр.30  до места врезки в КЛ-10кВ ТП-569-ТП-570 , мкр.30</t>
  </si>
  <si>
    <t>Наименование инвестиционного проекта:  Строительство КЛ-10КВ от РП-10кВ мкр. 38- ТП-1 МКР.38  (Ренесанс констракшн)</t>
  </si>
  <si>
    <t>Наименование инвестиционного проекта:   Строительство КЛ-10КВ от РП-10кВ мкр. 38- ТП-4 МКР.38  (Ренесанс констракшн)</t>
  </si>
  <si>
    <t>Наименование инвестиционного проекта:   Строительство КЛ-10КВ от РП-10кВ мкр. 38- ТП-5 МКР.38  (Ренесанс констракшн)</t>
  </si>
  <si>
    <t>Наименование инвестиционного проекта:    Строительство КЛ-10КВ от РП-10кВ мкр. 38- ТП-2 МКР.38  (Ренесанс констракшн)</t>
  </si>
  <si>
    <t>Наименование инвестиционного проекта:  Строительство КЛ-10КВ от РП-10кВ мкр. 38- ТП-3 МКР.38  (Ренесанс констракшн)</t>
  </si>
  <si>
    <t>Наименование инвестиционного проекта: Строительство КЛ-10кВ от РП-150 до РП -10кВ мкр.38  (Ренесанс констракшн)</t>
  </si>
  <si>
    <t>Наименование инвестиционного проекта: КЛ-10кВ ПС "Западная"-РП(ТП)-2х2500кВА мкр.38 (1-я очередь)</t>
  </si>
  <si>
    <t>Наименование инвестиционного проекта: КЛ-10 кВ РП-156  РП(ТП)-2х2500кВА мкр.38 (1-я очередь)</t>
  </si>
  <si>
    <t>Наименование инвестиционного проекта: КЛ -10 кВ РП(ТП)-2х2500кВА ТП№1 2х1600 кВА мкр.38 (1-я очередь)</t>
  </si>
  <si>
    <t xml:space="preserve">Наименование инвестиционного проекта: Строительство КЛ-10кВ  ТП №2 -2х1250кВА - ТП №3 -2х1600кВА мкр.38 (1-я очередь) </t>
  </si>
  <si>
    <t>Наименование инвестиционного проекта: Строительство КЛ-10кВ  ТП №1- 2х1600кВА - ТП №2 -2х1250кВА  мкр.38 (1-я очередь)</t>
  </si>
  <si>
    <t xml:space="preserve">Наименование инвестиционного проекта: Строительство КЛ-10кВ ТП №3-2х1600кВА мкр.38-  ТП №4-2х2500кВА мкр.38  (2-я очередь </t>
  </si>
  <si>
    <t>Наименование инвестиционного проекта: Строительство КЛ-10кВ  ТП №4-2х2500кВА мкр.38- РП (ТП)-  2 х 2500кВА мкр.38   (2-я очередь )</t>
  </si>
  <si>
    <t>Наименование инвестиционного проекта: Строительство КЛ-10кВ от 2БКТП-100кВА до места врезки в существующую КЛ-10кВ, для электроснабжения Детского сада в мкр. 32 №1;2</t>
  </si>
  <si>
    <t>Наименование инвестиционного проекта: Строительство КЛ-10кВ  от  РП-(ТП)2х1250кВА  мкр.44 до 2БКТП-1600кВА (ТП-№1 )мкр. 40</t>
  </si>
  <si>
    <t>Наименование инвестиционного проекта: Строительство КЛ-10кВ  от  РП-(ТП)2х1250кВА  мкр.44 до 2БКТП-1600кВА (ТП-№4 )мкр. 40</t>
  </si>
  <si>
    <t>Наименование инвестиционного проекта: Строительство КЛ-10кВ  от   2БКТП-1600кВА (ТП-№2 ) до 2БКТП -1600кВА (ТП-№3) мкр.40</t>
  </si>
  <si>
    <t>Наименование инвестиционного проекта: Строительство КЛ-10кВ от РП-2х1000кВА мкр.41 до 2БКТП-1600кВА (ТП №1) мкр.40</t>
  </si>
  <si>
    <t>Наименование инвестиционного проекта: Строительство КЛ-10кВ  от   2БКТП-1600кВА (ТП-№1 ) до 2БКТП -1600кВА (ТП-№2) мкр.40</t>
  </si>
  <si>
    <t>Наименование инвестиционного проекта: Строительство КЛ-10кВ  от   2БКТП-1600кВА (ТП-№3 ) до 2БКТП -1600кВА (ТП-№4) мкр.40</t>
  </si>
  <si>
    <t>Наименование инвестиционного проекта: Строительство КЛ-10кВ от опоры 10кВ до РП(ТП)-2х1250кВА мкр.44</t>
  </si>
  <si>
    <t>Наименование инвестиционного проекта: Строит. КЛ-10кВ от РП(ТП) 2х1250 кВА мкр.18,19,20 до врезки в КЛ-10кВ ПС Университет РП-116, для электроснабжения жилого дома №32  мкр.18-19-20</t>
  </si>
  <si>
    <t>Наименование инвестиционного проекта: Строительство КЛ-10кВ 2БКТП-1000кВА ИЖК мкр.37 -ТП-2х1600кВА мкр.37</t>
  </si>
  <si>
    <t>Наименование инвестиционного проекта: Строительство КЛ-10кВ ТП-585-2БКТП-1000кВА ИЖК мкр.37</t>
  </si>
  <si>
    <t>Наименование инвестиционного проекта: Строительство КЛ-10кВ ТП-2х1600кВА мкр.37-ТП Поликлиника</t>
  </si>
  <si>
    <t>Наименование инвестиционного проекта: Строительство КЛ-10кВ от ТП-№ 1 (2 х1600кВА) мкр.37 до места врезки в КЛ-10кВ</t>
  </si>
  <si>
    <t>Наименование инвестиционного проекта: Строительство КЛ-10кВ от ТП-305 до БКТП-2х1000кВА мкр.24, для электроснабжения жилого комплекса №304.1 (блок А) 24 мкр.</t>
  </si>
  <si>
    <t>Наименование инвестиционного проекта: Строительство КЛ-10кВ от РП(ТП)№31 2х630кВА до места врезки в КЛ-10кВ от ПС "Западная" до РП-133 мкр.43</t>
  </si>
  <si>
    <t xml:space="preserve">Наименование инвестиционного проекта: Строительство КЛ-10кВ от РП(ТП) 2х1600кВА до ТП1 2х1600кВА Электроснабжение Клинического перенатального центра на 315 коек </t>
  </si>
  <si>
    <t>Наименование инвестиционного проекта: Строительство КЛ-10кВ от ТП1 2х1600кВА до ТП2 2х1600кВА Электроснабжение Клинического перенатального центра на 315 коек</t>
  </si>
  <si>
    <t xml:space="preserve">Наименование инвестиционного проекта: Строительство КЛ-10кВ от ТП2 2х1600кВА до ТП3 2х1600кВА Электроснабжение Клинического перенатального центра на 315 коек </t>
  </si>
  <si>
    <t xml:space="preserve">Наименование инвестиционного проекта: Строительство КЛ-10кВ от ТП3 2х1600кВА до РП(ТП) 2х1600кВА Электроснабжение Клинического перенатального центра на 315 коек </t>
  </si>
  <si>
    <t>Наименование инвестиционного проекта: Строительство КЛ-10кВ от ТП-8 2х1600кВА до ТП-9 2х2500кВА мкр. 23А</t>
  </si>
  <si>
    <t>Наименование инвестиционного проекта: Строительство КЛ-10кВ 4БКПТ-1600/10 № 589-2КТПН-400кВА КНС, для электроснабжения канализационной насосной станции  по Югорскому тракту</t>
  </si>
  <si>
    <t>Наименование инвестиционного проекта: Ст-во КЛ-10кВ от РП-147 до ТП-457 мкр.23А</t>
  </si>
  <si>
    <t>Наименование инвестиционного проекта: Ст-во КЛ-10кВ от ТП-457 до ТП№11 2х2500кВА мкр.23А</t>
  </si>
  <si>
    <t>Наименование инвестиционного проекта: Ст-во КЛ-10кВ от ТП№11 2х2500кВА до ТП№10 2х2500кВА мкр.23А</t>
  </si>
  <si>
    <t>Наименование инвестиционного проекта: Строительство КЛ-0,4 кВ КТПН-732 - Аэрофлотская, 5/1</t>
  </si>
  <si>
    <t>Наименование инвестиционного проекта: Строительство КЛ-0,4кВ от ТП-328 до ул. Береговая,72</t>
  </si>
  <si>
    <t>Наименование инвестиционного проекта: Строительство КЛ-0,4кВ от БКТП-576 до ж/д по ул.30 лет Победы,46/1</t>
  </si>
  <si>
    <t xml:space="preserve">Наименование инвестиционного проекта: Строительство КЛ-0,4кВ ТП- 518 ул.Транспортных Строителей 2-18 </t>
  </si>
  <si>
    <t>Наименование инвестиционного проекта: Строительство КЛ-0,4кВ ТП- 518 ул.Транспортных Строителей 15-19</t>
  </si>
  <si>
    <t>Наименование инвестиционного проекта: Строительство КЛ-0,4кВ от ТП-503 до НУЗ «Отделенческая клиническая больница на станции Сургут ОАО «РЖД»</t>
  </si>
  <si>
    <t>Наименование инвестиционного проекта: Строительство КЛ-0,4кВ от ТП-503 до "Федеральный центр гигиены и эпидемиологии по железнодорожному транспорту, Сургутский филиал"  до Хоз.корпуса</t>
  </si>
  <si>
    <t>Наименование инвестиционного проекта: Строительство КЛ-0,4кВ от "Федеральный центр гигиены и эпидемиологии по железнодорожному транспорту, Сургутский филиал" Хоз.корпуса до Адм.корпуса</t>
  </si>
  <si>
    <t>Наименование инвестиционного проекта: Строительство КЛ-0,4кВ от проектируемой ТП до ж/д ул.Энергетиков,39</t>
  </si>
  <si>
    <t>Наименование инвестиционного проекта: Строительство КЛ-0,4кВ от проектируемой ТП до ж/д ул.Энергетиков,41</t>
  </si>
  <si>
    <t>Наименование инвестиционного проекта: Строительство КЛ-0,4кВ от проектируемой ТП до ж/д ул.Энергетиков,43</t>
  </si>
  <si>
    <t>С разделением объектов на ПС, ВЛ и КЛ с указанием уровня напряжения.</t>
  </si>
  <si>
    <t>*</t>
  </si>
  <si>
    <t>Согласно проектно-сметной документации с учетом перевода в прогнозные цены планируемого периода (с НДС).</t>
  </si>
  <si>
    <t>**</t>
  </si>
  <si>
    <r>
      <t xml:space="preserve">ПИР
</t>
    </r>
    <r>
      <rPr>
        <sz val="10"/>
        <rFont val="Times New Roman"/>
        <family val="1"/>
        <charset val="204"/>
      </rPr>
      <t>(без НДС)</t>
    </r>
  </si>
  <si>
    <r>
      <t xml:space="preserve">СМР
</t>
    </r>
    <r>
      <rPr>
        <sz val="10"/>
        <rFont val="Times New Roman"/>
        <family val="1"/>
        <charset val="204"/>
      </rPr>
      <t>(без НДС)</t>
    </r>
  </si>
  <si>
    <r>
      <t xml:space="preserve">оборудование и материалы
</t>
    </r>
    <r>
      <rPr>
        <sz val="10"/>
        <rFont val="Times New Roman"/>
        <family val="1"/>
        <charset val="204"/>
      </rPr>
      <t>(без НДС)</t>
    </r>
  </si>
  <si>
    <r>
      <t xml:space="preserve">прочие
</t>
    </r>
    <r>
      <rPr>
        <sz val="10"/>
        <rFont val="Times New Roman"/>
        <family val="1"/>
        <charset val="204"/>
      </rPr>
      <t>(без НДС)</t>
    </r>
  </si>
  <si>
    <t>Приложение  № 2.1</t>
  </si>
  <si>
    <t>I. Общая характеристика инвестиционной программы</t>
  </si>
  <si>
    <t>Основные цели и направления инвестиционной программы :</t>
  </si>
  <si>
    <t>Строительство, реконструкция, модернизация и техническое перевооружение объектов электросетевого хозяйства;</t>
  </si>
  <si>
    <t>Инвестиционные проекты предусматривают энергосбережение и повышение энергетической эффективности, создание систем телемеханики и связи, установку устройств</t>
  </si>
  <si>
    <t>Вводы мощностей</t>
  </si>
  <si>
    <t>II. Характеристика инвестиционных проектов</t>
  </si>
  <si>
    <t xml:space="preserve"> - Повышение надежности и качества электроснабжения потребителей;</t>
  </si>
  <si>
    <t xml:space="preserve"> - Энергосбережение и повышение энергоэффективности;</t>
  </si>
  <si>
    <t xml:space="preserve"> - Создание надежного обеспечения  и резервирования электрических сетей  под загрузку жилого фонда  и развития существующей схемы электроснабжения города, согласно </t>
  </si>
  <si>
    <t xml:space="preserve">     градостроительного плана застройки г.Сургута;</t>
  </si>
  <si>
    <t xml:space="preserve"> - Замена силового электрооборудования. </t>
  </si>
  <si>
    <t>III. Решения региональных органов исполнительной власти Российской Федерации о согласовании инвестиционных программ:</t>
  </si>
  <si>
    <t xml:space="preserve"> регулирования напряжения и компенсации реактивной мощности.</t>
  </si>
  <si>
    <t>инвестиционных проектов, входящих в состав инвестиционной программы, млн. рублей без НДС</t>
  </si>
  <si>
    <t xml:space="preserve">Строительство ТП -2х1600кВА мкр.28 </t>
  </si>
  <si>
    <t>Строительство ТП-2х1000кВА в мкр. 20А (бассейн, архив, хореографическая школа)</t>
  </si>
  <si>
    <t>Строительство КЛ-10кВ от БКТП-2012 до ТП-2х1000кВА в мкр. 20А (бассейн, архив, хореографическая школа)</t>
  </si>
  <si>
    <t>Строительство КЛ-10кВ от БКТП 2х1000кВА мкр.6 до места врезки</t>
  </si>
  <si>
    <t>Строительство 2БКТП-1000кВА 45 к.к.</t>
  </si>
  <si>
    <t>Строительство ТП-2х1600кВА 45 к.к.</t>
  </si>
  <si>
    <t>Строительство КЛ-10кВ ТП-2х1600кВА 45 к.к. - БКТП-2х1000кВА 45 к.к.</t>
  </si>
  <si>
    <t>Строительство КЛ-10кВ от БКТП-2004 до ТП 2х2500кВА мкр.24  (Жилой комплекс №304 (КРП) ДСК-1)</t>
  </si>
  <si>
    <t xml:space="preserve">Строительство КЛ-10кВ от ТП-456 до ТП №9 2х2500кВА мкр.23А </t>
  </si>
  <si>
    <t>Строительство РП(ТП) 2х2500кВА мкр.1</t>
  </si>
  <si>
    <t>БКТП-2х1000кВА мкр.8 (для перевода ж/д с газовых плит на электрические)</t>
  </si>
  <si>
    <t>Реконструкция ТП-591 (Замена ТМГ 2х630кВА на ТМГ 2х1000кВА)</t>
  </si>
  <si>
    <t>КТПН-2х1000кВА проспект Набережный</t>
  </si>
  <si>
    <t>Трассоискатель RD8000 PDL с генератором</t>
  </si>
  <si>
    <t>Трехфазный измеритель параметров трансформаторов "Коэффициент-3.3"</t>
  </si>
  <si>
    <t>2.1.6.3</t>
  </si>
  <si>
    <t>2.1.6.5</t>
  </si>
  <si>
    <t>2.1.6.6</t>
  </si>
  <si>
    <t>2.1.6.7</t>
  </si>
  <si>
    <t>2.1.6.8</t>
  </si>
  <si>
    <t xml:space="preserve">Подстанция № 68 35/6 кВ </t>
  </si>
  <si>
    <t>АГП-22Т на базе автомобиля КАМАЗ-43253 колесная формула (4х2)</t>
  </si>
  <si>
    <t>Автоцистерна вакуумная МВ-10-КО на базе автомобиля КАМАЗ 43118-3017-46 колесная формула (6х6) вездеход</t>
  </si>
  <si>
    <t>ПАРМ на базе автомобиля КАМАЗ 5350 колесная формула (6х6) вездеход</t>
  </si>
  <si>
    <t>Установка GRUNDODRILL 15XP Twin Drive</t>
  </si>
  <si>
    <t>2.1.6.9</t>
  </si>
  <si>
    <t>Строительство КЛ-10кВ от РП(ТП)-2х2500кВА мкр.38 до ТП№5 2х1600кВА мкр.38 (3-я очередь)</t>
  </si>
  <si>
    <t>Строительство КЛ-10кВ от БКТП-2х1000кВА мкр.8 до места врезки в КЛ-10кВ (для перевода ж/д с газовых плит на электрические)</t>
  </si>
  <si>
    <t>Строительство ВЛ-0,4кВ (ДНТ Мостовик-2)</t>
  </si>
  <si>
    <t>Строительство КТПН-1 400кВА ДНТ Мостовик-2</t>
  </si>
  <si>
    <t>Строительство КТПН-2 400кВА ДНТ Мостовик-2</t>
  </si>
  <si>
    <t>Строительство КЛ-10кВ от оп.28 ВЛ-10кВ РП-152 яч.10 до КТПН-669</t>
  </si>
  <si>
    <t>Реконструкция КТПН-729 (замена ТМ-630 на 2ТМГ-630кВА)</t>
  </si>
  <si>
    <t>Реконструкция КЛ-0,4кВ до ж.д Набережный-68,70</t>
  </si>
  <si>
    <t>Реконструкция КЛ-0,4кВ от ТП-465 до ВРУ ж/д Нагорная,15</t>
  </si>
  <si>
    <t>Реконструкция КЛ-0,4кВ от ТП-465 до ВРУ ж/д Нагорная,13</t>
  </si>
  <si>
    <t>Строительство КЛ-10кВ от БКТП-818 до ТП 2х2500кВА мкр.24 (Жилой комплекс №304 (КРП) ДСК-1)</t>
  </si>
  <si>
    <t>млн.рублей
(без НДС)</t>
  </si>
  <si>
    <t>Строительство БКТП 2х1000кВА  мкр.6</t>
  </si>
  <si>
    <t>Наименование инвестиционного проекта: Реконструкция КЛ-0,4кВ до ж.д Набережный-68,70</t>
  </si>
  <si>
    <t>Наименование инвестиционного проекта: Реконструкция КЛ-0,4кВ от ТП-465 до ВРУ ж/д Нагорная,15</t>
  </si>
  <si>
    <t>Наименование инвестиционного проекта: Реконструкция КЛ-0,4кВ от ТП-465 до ВРУ ж/д Нагорная,13</t>
  </si>
  <si>
    <t xml:space="preserve"> АВбБШв 4х120</t>
  </si>
  <si>
    <t xml:space="preserve"> АВбБШв 4х70</t>
  </si>
  <si>
    <t>Реконструкция КЛ-0,4кв от ТП-371 Республики,74</t>
  </si>
  <si>
    <t>Реконструкция КЛ-0,4кВ от ТП-371 Республики ,76</t>
  </si>
  <si>
    <t>Наименование инвестиционного проекта: Реконструкция КЛ-0,4кв от ТП-371 Республики,74</t>
  </si>
  <si>
    <t>Наименование инвестиционного проекта: Реконструкция КЛ-0,4кВ от ТП-371 Республики ,76</t>
  </si>
  <si>
    <t>1.1.3.85</t>
  </si>
  <si>
    <t>ТМГ-10\630
1 шт</t>
  </si>
  <si>
    <t>Наименование инвестиционного проекта: Реконструкция КТПН-729 (замена ТМ-630 на 2ТМГ-630кВА)</t>
  </si>
  <si>
    <t>Наименование инвестиционного проекта: Реконструкция ТП-591 (Замена ТМГ 2х630кВА на ТМГ 2х1000кВА)</t>
  </si>
  <si>
    <t>Наименование инвестиционного проекта:  Строительство БКТП 2х1000кВА  мкр.6</t>
  </si>
  <si>
    <t>Наименование инвестиционного проекта: Строительство 2БКТП-1000кВА 45 к.к.</t>
  </si>
  <si>
    <t>2.1.2.8</t>
  </si>
  <si>
    <t>2.1.2.9</t>
  </si>
  <si>
    <t>Для электроснабжения 330 индивидуальных жилых домов в ДНТ Мостовик-2, рост полезного отпуска электроэнергии на 2 млн. кВт/ч</t>
  </si>
  <si>
    <t>Наименование инвестиционного проекта: Строительство КТПН-1 400кВА ДНТ Мостовик-2</t>
  </si>
  <si>
    <t>Наименование инвестиционного проекта: Строительство КТПН-2 400кВА ДНТ Мостовик-2</t>
  </si>
  <si>
    <t>Наименование инвестиционного проекта: Строительство ТП-2х1000кВА в мкр. 20А (бассейн, архив, хореографическая школа)</t>
  </si>
  <si>
    <t>Наименование инвестиционного проекта: БКТП-2х1000кВА мкр.8 (для перевода ж/д с газовых плит на электрические)</t>
  </si>
  <si>
    <t>Наименование инвестиционного проекта: Строительство ТП-2х1600кВА 45 к.к.</t>
  </si>
  <si>
    <t>Наименование инвестиционного проекта: Строительство РП(ТП) 2х2500кВА мкр.1</t>
  </si>
  <si>
    <t>август  2015г</t>
  </si>
  <si>
    <t>декабрь 2015г</t>
  </si>
  <si>
    <t>февраль 2015г</t>
  </si>
  <si>
    <t>Наименование инвестиционного проекта: Строительство КЛ-10кВ от БКТП 2х1000кВА мкр.6 до места врезки</t>
  </si>
  <si>
    <t>Наименование инвестиционного проекта:Строительство КЛ-10кВ от БКТП-2012 до ТП-2х1000кВА в мкр. 20А (бассейн, архив, хореографическая школа)</t>
  </si>
  <si>
    <t>Наименование инвестиционного проекта: Строительство КЛ-10кВ ТП-2х1600кВА 45 к.к. - БКТП-2х1000кВА 45 к.к.</t>
  </si>
  <si>
    <t>Наименование инвестиционного проекта: Строительство КЛ-10кВ от БКТП-2004 до ТП 2х2500кВА мкр.24  (Жилой комплекс №304 (КРП) ДСК-1)</t>
  </si>
  <si>
    <t xml:space="preserve">Наименование инвестиционного проекта: Строительство КЛ-10кВ от ТП-456 до ТП №9 2х2500кВА мкр.23А </t>
  </si>
  <si>
    <t>Наименование инвестиционного проекта: Строительство КЛ-10кВ от РП(ТП)-2х2500кВА мкр.38 до ТП№5 2х1600кВА мкр.38 (3-я очередь)</t>
  </si>
  <si>
    <t>Наименование инвестиционного проекта: Строительство КЛ-10кВ от БКТП-2х1000кВА мкр.8 до места врезки в КЛ-10кВ (для перевода ж/д с газовых плит на электрические)</t>
  </si>
  <si>
    <t>Наименование инвестиционного проекта: Строительство КЛ-10кВ от оп.28 ВЛ-10кВ РП-152 яч.10 до КТПН-669</t>
  </si>
  <si>
    <t>Наименование инвестиционного проекта: Строительство ВЛ-0,4кВ (ДНТ Мостовик-2)</t>
  </si>
  <si>
    <t>СИП 4х120</t>
  </si>
  <si>
    <t>ТД 10000/35/6кВА - 
2шт.</t>
  </si>
  <si>
    <t>Строительство РП(ТП) 2х1250кВА, для электроснабжения жилого дома №32, мкр.18-19-20</t>
  </si>
  <si>
    <t>Строительство ТП-2х2500кВА мкр.24 (Жилой комплекс №304 (КРП) ДСК-1)</t>
  </si>
  <si>
    <t>Наименование инвестиционного проекта: Строительство ТП-2х2500кВА мкр.24 (Жилой комплекс №304 (КРП) ДСК-1)</t>
  </si>
  <si>
    <t>2.1.4.123</t>
  </si>
  <si>
    <t>Наименование инвестиционного проекта: Строительство КЛ-10кВ от БКТП-818 до ТП 2х2500кВА мкр.24 (Жилой комплекс №304 (КРП) ДСК-1)</t>
  </si>
  <si>
    <r>
      <t xml:space="preserve">Всего
</t>
    </r>
    <r>
      <rPr>
        <sz val="10"/>
        <rFont val="Times New Roman"/>
        <family val="1"/>
        <charset val="204"/>
      </rPr>
      <t>(без НДС)</t>
    </r>
  </si>
  <si>
    <t>Объемы финансирования (млн.руб., без НДС)</t>
  </si>
  <si>
    <t>срок окупаемости</t>
  </si>
  <si>
    <t>Письмо Администрации г.Сургута Департамента  городского хозяйства №09-02-883/15 от 11.02.2015г.</t>
  </si>
  <si>
    <t>Повышение надежности и качества электроснабжения потребителей; электроснабжение объектов в вязи с отсутствием дополнительной электрической мощности.</t>
  </si>
  <si>
    <t xml:space="preserve">Для производства аварийных, монтажных, ремонтных работ на воздушных линиях электропередач. </t>
  </si>
  <si>
    <t>Откачка фекальных и сточных вод</t>
  </si>
  <si>
    <t xml:space="preserve">Для производства аварийных, монтажных, ремонтных работ и строительных работ (кабельные линии, тепломагистрали, воздушные линии) </t>
  </si>
  <si>
    <t xml:space="preserve">Для развития электроснабжения объектов </t>
  </si>
  <si>
    <t>2014г</t>
  </si>
  <si>
    <t>Письмо Администрации г.Сургута Департамента Архитиктуры и Градостроительства                 № 02-01-9772/14 от 12.12.2014г.</t>
  </si>
  <si>
    <t>млн.руб. 
(без НДС)</t>
  </si>
  <si>
    <t>Наименование показателя</t>
  </si>
  <si>
    <t>Значение показателя, годы &lt;**&gt;</t>
  </si>
  <si>
    <r>
      <t>Показатель средней продолжительности прекращений передачи электрической энергии (П</t>
    </r>
    <r>
      <rPr>
        <vertAlign val="subscript"/>
        <sz val="12"/>
        <color theme="1"/>
        <rFont val="Times New Roman"/>
        <family val="1"/>
        <charset val="204"/>
      </rPr>
      <t>п</t>
    </r>
    <r>
      <rPr>
        <sz val="12"/>
        <color theme="1"/>
        <rFont val="Times New Roman"/>
        <family val="1"/>
        <charset val="204"/>
      </rPr>
      <t>)</t>
    </r>
  </si>
  <si>
    <r>
      <t>Показатель уровня качества осуществляемого технологического присоединения (П</t>
    </r>
    <r>
      <rPr>
        <vertAlign val="subscript"/>
        <sz val="12"/>
        <color theme="1"/>
        <rFont val="Times New Roman"/>
        <family val="1"/>
        <charset val="204"/>
      </rPr>
      <t>тпр</t>
    </r>
    <r>
      <rPr>
        <sz val="12"/>
        <color theme="1"/>
        <rFont val="Times New Roman"/>
        <family val="1"/>
        <charset val="204"/>
      </rPr>
      <t>)</t>
    </r>
  </si>
  <si>
    <r>
      <t>Показатель уровня качества обслуживания потребителей услуг территориальными сетевыми организациями (П</t>
    </r>
    <r>
      <rPr>
        <vertAlign val="subscript"/>
        <sz val="12"/>
        <color theme="1"/>
        <rFont val="Times New Roman"/>
        <family val="1"/>
        <charset val="204"/>
      </rPr>
      <t>тсо</t>
    </r>
    <r>
      <rPr>
        <sz val="12"/>
        <color theme="1"/>
        <rFont val="Times New Roman"/>
        <family val="1"/>
        <charset val="204"/>
      </rPr>
      <t>) &lt;***&gt;</t>
    </r>
  </si>
  <si>
    <t xml:space="preserve">&lt;*&gt; Заполняется в отношении сетевых организаций, в том числе организации по управлению единой национальной </t>
  </si>
  <si>
    <t>(общероссийской) электрической сетью.</t>
  </si>
  <si>
    <t>&lt;**&gt; Количество заполняемых столбцов должно соответствовать периоду реализации инвестиционной программы.</t>
  </si>
  <si>
    <t>&lt;***&gt; Показатель не заполняется в отношении организации по управлению единой национальной (общероссийской)</t>
  </si>
  <si>
    <t xml:space="preserve"> электрической сетью.</t>
  </si>
  <si>
    <t>___________________М.Ч. Пак</t>
  </si>
  <si>
    <t xml:space="preserve">
Целевые показатели надежности и качества услуг по передаче электрической энергии
ООО "Сургутские городские электрические сети" на 2012-2017 год (г.Сургут)
</t>
  </si>
  <si>
    <t>2.1.1.30</t>
  </si>
  <si>
    <t>Строительство БКТП-2х630кВА (окружная клиническая больница)</t>
  </si>
  <si>
    <t>2.1.4.124</t>
  </si>
  <si>
    <t>Строительство КЛ-10КВ БКТП-2х630кВА до места врезки в КЛ-10кВ РП-144 -ТП-385 (окружная клиническая больница)</t>
  </si>
  <si>
    <t>2.1.4.125</t>
  </si>
  <si>
    <t>Строительство КЛ-10кВ 2КТПН-630кВА - КТПН "Эврика"</t>
  </si>
  <si>
    <t>Строительство КЛ-0,4кВ от проектируемой ТП до ЦТП</t>
  </si>
  <si>
    <t>2.1.3.93</t>
  </si>
  <si>
    <t>1.1.3.86</t>
  </si>
  <si>
    <t>2.1.2.10</t>
  </si>
  <si>
    <t>Строительство КТПН-400кВА ДНТ Дружба</t>
  </si>
  <si>
    <t>2.1.5.13</t>
  </si>
  <si>
    <t>2.1.4.126</t>
  </si>
  <si>
    <t>Строительство КЛ-10кВ от РП-148 до ТП-2х1600кВА мкр.20А</t>
  </si>
  <si>
    <t>Строительство РП(ТП) 2х2500кВА мкр.35</t>
  </si>
  <si>
    <t>Строительство КЛ-10кВ от ПС "Западная" до РП(ТП) 2х2500кВА мкр.35</t>
  </si>
  <si>
    <t>Строительство ТП№33а 2х630кВА мкр.43</t>
  </si>
  <si>
    <t>Строительство КЛ-10кВ от РП(ТП)№31 2х630кВА до ТП№33 2х630кВА мкр.43</t>
  </si>
  <si>
    <t>Строительство КЛ-10кВ от ТП№33 2х630кВА до ТП№33а 2х630кВА мкр.43</t>
  </si>
  <si>
    <t>Строительство КЛ-10кВ от ТП№33а 2х630кВА до РП(ТП)№31 2х630кВА мкр.43</t>
  </si>
  <si>
    <t>2.1.3.94</t>
  </si>
  <si>
    <t>Строительство ТП-2х1600кВА мкр.30А</t>
  </si>
  <si>
    <t>2.1.4.127</t>
  </si>
  <si>
    <t>Строительство КЛ-10кВ от БКТП-578 до ТП-2х1600кВА мкр.30А</t>
  </si>
  <si>
    <t>Строительство КЛ-10кВ от РП-147 до ТП-457 мкр.23А</t>
  </si>
  <si>
    <t>Строительство КЛ-10кВ от ТП№11 2х2500кВА до ТП№10 2х2500кВА мкр.23А</t>
  </si>
  <si>
    <t>2.1.4.128</t>
  </si>
  <si>
    <t>Строительство КЛ-10кВ от РП-147 до ТП№10 2х2500кВА мкр.23А</t>
  </si>
  <si>
    <t>Ст-во КЛ-10кВ от ТП№8 2х1600кВА до РП-147 мкр.23А</t>
  </si>
  <si>
    <t>2.1.4.129</t>
  </si>
  <si>
    <t>1.1.2.24</t>
  </si>
  <si>
    <t>Реконструкция РП-2х1250 кВА №157 (РУ-10кВ)</t>
  </si>
  <si>
    <t>1.1.3.87</t>
  </si>
  <si>
    <t>1.1.3.88</t>
  </si>
  <si>
    <t>1.1.3.89</t>
  </si>
  <si>
    <t>1.1.3.90</t>
  </si>
  <si>
    <t>Реконструкция КРУН-10 ф.Речпорт 1 "Речпорт"</t>
  </si>
  <si>
    <t>Реконструкция КРУН ВЛ-10кВ ф.Азерит 1-18-РП-132</t>
  </si>
  <si>
    <t>1.1.4.25</t>
  </si>
  <si>
    <t>1.1.4.26</t>
  </si>
  <si>
    <t>Реконструкция КЛ-10кВ от оп.36 до ПС "Сургут"</t>
  </si>
  <si>
    <t>Реконструкция КВЛ -10кВ от ПС -Сургут яч. 27;28</t>
  </si>
  <si>
    <t>1.1.4.27</t>
  </si>
  <si>
    <t>Реконструкция КЛ-10кВ от  оп. 1 ВЛ-10кв до РП-143</t>
  </si>
  <si>
    <t>Реконструкция КЛ-10кВ от КТПН-680  -КТПН-Магистор</t>
  </si>
  <si>
    <t>1.1.4.28</t>
  </si>
  <si>
    <t>1.1.5.42</t>
  </si>
  <si>
    <t>Реконструкция КЛ-0,4кВ от ТП-397-ЦТП - 42</t>
  </si>
  <si>
    <t>ТМ-10/1000
2 шт</t>
  </si>
  <si>
    <t>ААШВ
3х240</t>
  </si>
  <si>
    <t>АВВГ 3×70+1×25</t>
  </si>
  <si>
    <t>2.1.5.14</t>
  </si>
  <si>
    <t>2.1.5.15</t>
  </si>
  <si>
    <t>2.1.5.16</t>
  </si>
  <si>
    <t>2.1.5.17</t>
  </si>
  <si>
    <t>2.1.5.18</t>
  </si>
  <si>
    <t>2.1.5.19</t>
  </si>
  <si>
    <t>2.1.5.20</t>
  </si>
  <si>
    <t>2.1.5.21</t>
  </si>
  <si>
    <t>2.1.5.22</t>
  </si>
  <si>
    <t>2.1.5.23</t>
  </si>
  <si>
    <t>Реконструкция ТП-491 (Замена РУ-10/0,4кВ, замена ТМГ 2х1000кВА на ТМГ-2х1000кВА)</t>
  </si>
  <si>
    <t>Реконструкция ТП-599  (Замена РУ-0,4кВ, замена ТМГ 2х1600кВА на ТМГ-2х2500кВА)</t>
  </si>
  <si>
    <t>Реконструкция ТП-502 (замена РУ-0,4кВ)</t>
  </si>
  <si>
    <t>2017.</t>
  </si>
  <si>
    <t>Реконструкция ТП-358 (Замена оборудования РУ-10 кВ; РУ-0,4 кВ)</t>
  </si>
  <si>
    <t>ТД 4000/35/6кВА - 
2шт.</t>
  </si>
  <si>
    <t>Реконструкция ТП-237 (замена ТМГ-2х630кВА на ТМГ-2х1250кВА, РУ-0,4/10кВ)</t>
  </si>
  <si>
    <t xml:space="preserve">Строительство КЛ-10кВ от РП(ТП) 2х2500кВА до ТП1 2х2500кВА Электроснабжение Клинического перенатального центра на 315 коек </t>
  </si>
  <si>
    <t xml:space="preserve">Строительство КЛ-10кВ от ТП1 2х2500кВА до ТП2 2х2500кВА Электроснабжение Клинического перенатального центра на 315 коек </t>
  </si>
  <si>
    <t xml:space="preserve">Строительство КЛ-10кВ от ТП2 2х2500кВА до ТП3 2х2500кВА Электроснабжение Клинического перенатального центра на 315 коек </t>
  </si>
  <si>
    <t xml:space="preserve">Строительство КЛ-10кВ от ТП3 2х2500кВА до РП(ТП) 2х2500кВА Электроснабжение Клинического перенатального центра на 315 коек </t>
  </si>
  <si>
    <t>2.1.4.130</t>
  </si>
  <si>
    <t>АВбБШв 4*120</t>
  </si>
  <si>
    <t>2015г</t>
  </si>
  <si>
    <t>Для электроснабжения   индивидуальных жилых домов в ДНТ-Дружба, рост полезного отпуска электроэнергии на 1,5 млн. кВт/ч</t>
  </si>
  <si>
    <t>АВбБШв 4х70</t>
  </si>
  <si>
    <t>ТМГ</t>
  </si>
  <si>
    <t>ТМГ-10\630           2 шт</t>
  </si>
  <si>
    <t>Строительство КЛ-10 кВ от КТПН-680 до РП-131</t>
  </si>
  <si>
    <t>Наименование инвестиционного проекта: Строительство ТП№33 2х630кВА мкр.43</t>
  </si>
  <si>
    <t>Наименование инвестиционного проекта: Строительство ТП№33а 2х630кВА мкр.43</t>
  </si>
  <si>
    <t>Наименование инвестиционного проекта: Строительство РП(ТП) 2х2500кВА мкр.35</t>
  </si>
  <si>
    <t>Наименование инвестиционного проекта: Строительство КЛ-10кВ от РП(ТП)№31 2х630кВА до ТП№33 2х630кВА мкр.43</t>
  </si>
  <si>
    <t>Наименование инвестиционного проекта: Строительство КЛ-10кВ от ТП№33 2х630кВА до ТП№33а 2х630кВА мкр.43</t>
  </si>
  <si>
    <t>Наименование инвестиционного проекта: Строительство КЛ-10кВ от ТП№33а 2х630кВА до РП(ТП)№31 2х630кВА мкр.43</t>
  </si>
  <si>
    <t>Наименование инвестиционного проекта: Ст-во КЛ-10кВ от ТП№8 2х1600кВА до РП-147 мкр.23А</t>
  </si>
  <si>
    <t>Наименование инвестиционного проекта: Реконструкция РП-2х1250 кВА №157 (РУ-10кВ)</t>
  </si>
  <si>
    <t>сентябрь2016г.</t>
  </si>
  <si>
    <t>Наименование инвестиционного проекта: Реконструкция ТП-491 (Замена РУ-10/0,4кВ, замена ТМГ 2х1000кВА на ТМГ-2х1000кВА)</t>
  </si>
  <si>
    <t>Наименование инвестиционного проекта: Реконструкция ТП-599  (Замена РУ-0,4кВ, замена ТМГ 2х1600кВА на ТМГ-2х2500кВА)</t>
  </si>
  <si>
    <t>Наименование инвестиционного проекта: Реконструкция КРУН-10 ф.Речпорт 1 "Речпорт"</t>
  </si>
  <si>
    <t>Наименование инвестиционного проекта: Реконструкция КРУН ВЛ-10кВ ф.Азерит 1-18-РП-132</t>
  </si>
  <si>
    <t>Наименование инвестиционного проекта: Реконструкция КЛ-10кВ от оп.36 до ПС "Сургут"</t>
  </si>
  <si>
    <t>Наименование инвестиционного проекта: Реконструкция КВЛ -10кВ от ПС -Сургут яч. 27;28</t>
  </si>
  <si>
    <t>Наименование инвестиционного проекта: Реконструкция КЛ-10кВ от  оп. 1 ВЛ-10кв до РП-143</t>
  </si>
  <si>
    <t>Наименование инвестиционного проекта: Реконструкция КЛ-10кВ от КТПН-680  -КТПН-Магистор</t>
  </si>
  <si>
    <t>Наименование инвестиционного проекта: Реконструкция КЛ-0,4кВ от ТП-397-ЦТП - 42</t>
  </si>
  <si>
    <t>Наименование инвестиционного проекта: Строительство КТПН-400кВА ДНТ Дружба</t>
  </si>
  <si>
    <t>Наименование инвестиционного проекта: Строительство БКТП-2х630кВА (окружная клиническая больница)</t>
  </si>
  <si>
    <t>Наименование инвестиционного проекта: Строительство КЛ-10КВ БКТП-2х630кВА до места врезки в КЛ-10кВ РП-144 -ТП-385 (окружная клиническая больница)</t>
  </si>
  <si>
    <t>Наименование инвестиционного проекта: Строительство КЛ-10кВ 2КТПН-630кВА - КТПН "Эврика"</t>
  </si>
  <si>
    <t>Наименование инвестиционного проекта: Строительство КЛ-10кВ от РП-148 до ТП-2х1600кВА мкр.20А</t>
  </si>
  <si>
    <t>Наименование инвестиционного проекта: Строительство КЛ-10кВ от БКТП-578 до ТП-2х1600кВА мкр.30А</t>
  </si>
  <si>
    <t>Наименование инвестиционного проекта: Строительство КЛ-10кВ от РП-147 до ТП№10 2х2500кВА мкр.23А</t>
  </si>
  <si>
    <t>Наименование инвестиционного проекта: Строительство КЛ-10кВ от РП-150 до РП-163 мкр.35</t>
  </si>
  <si>
    <t xml:space="preserve">Наименование инвестиционного проекта: Строительство КЛ-10кВ от ПС "Олимпийская" до РП(ТП) 2х2500кВА Электроснабжение Клинического перенатального центра на 315 коек </t>
  </si>
  <si>
    <t>Наименование инвестиционного проекта: Строительство КЛ-0,4кВ от проектируемой ТП до ЦТП</t>
  </si>
  <si>
    <t>Наименование инвестиционного проекта: Строительство ВЛ-0,4кВ ДНТ Дружба</t>
  </si>
  <si>
    <t>Наименование инвестиционного проекта: Реконструкция ТП-358 (Замена оборудования РУ-10 кВ; РУ-0,4 кВ)</t>
  </si>
  <si>
    <t>Наименование инвестиционного проекта: Строительство ТП -2х1600кВА мкр.28</t>
  </si>
  <si>
    <t>сентябрь2017г.</t>
  </si>
  <si>
    <t xml:space="preserve">Наименование инвестиционного проекта: Строительство РП(ТП) 2х2500кВА Электроснабжение Клинического перенатального центра на 315 коек </t>
  </si>
  <si>
    <t xml:space="preserve">Наименование инвестиционного проекта: Строительство ТП1 2х2500кВА Электроснабжение Клинического перенатального центра на 315 коек </t>
  </si>
  <si>
    <t>Наименование инвестиционного проекта: Строительство ТП2 2х2500кВА  Электроснабжение Клинического перенатального центра на 315 коек</t>
  </si>
  <si>
    <t xml:space="preserve">Наименование инвестиционного проекта: Строительство ТП3 2х2500кВА Электроснабжение Клинического перенатального центра на 315 коек </t>
  </si>
  <si>
    <t>Наименование инвестиционного проекта: Строительство ТП-2х1600кВА мкр.30А</t>
  </si>
  <si>
    <t>Наименование инвестиционного проекта: Строительство КЛ-10 кВ от КТПН-680 до РП-131</t>
  </si>
  <si>
    <t>июнь  2017г.</t>
  </si>
  <si>
    <t>март 2017г.</t>
  </si>
  <si>
    <t>апрель  2017г.</t>
  </si>
  <si>
    <t>июнь 2017г.</t>
  </si>
  <si>
    <t>август  2017г</t>
  </si>
  <si>
    <t>декабрь 2017г</t>
  </si>
  <si>
    <t>февраль 2017г</t>
  </si>
  <si>
    <t>Наименование инвестиционного проекта: Реконструкция КЛ -10 кВ от ТП-450  - ТП - 451 мкр. 25</t>
  </si>
  <si>
    <t>Инвестиционная программа ООО "Сургутские городские электрические сети" на 2012-2017 год (г.Сургут) утверждена Департаментом Жилищно-Коммунального комплекса</t>
  </si>
  <si>
    <t xml:space="preserve"> приказом о корректировке инвестиционной программы №70-П от 12.08.2013г.; приказом о корректировке инвестиционной программы №95-П от 25.09.2015г.</t>
  </si>
  <si>
    <t>и Энергетики ХМАО – Югры приказом №96-П от 20.04.2012г.;  приказом о корректировке инвестиционной программы №211-П от 24.09.2012.;</t>
  </si>
  <si>
    <t>2.1.6.10</t>
  </si>
  <si>
    <t>2.1.5.24</t>
  </si>
  <si>
    <t>Строительство ТП 2х630кВА мкр.16А</t>
  </si>
  <si>
    <t>Строительство ВЛ-0,4кВ (ДНТ Дружба)</t>
  </si>
  <si>
    <t>Строительство ТП №8 2х1600кВА мкр. 23А</t>
  </si>
  <si>
    <t>Строительство КЛ-10кВ от ТП№11 2х2500кВА мкр.23А до ТП-457</t>
  </si>
  <si>
    <t xml:space="preserve">Строительство РП(ТП) 2х2500кВА мкр.31А  Электроснабжение Клинического перенатального центра на 315 коек </t>
  </si>
  <si>
    <t xml:space="preserve">Строительство ТП1 2х2500кВА мкр.31А Электроснабжение Клинического перенатального центра на 315 коек </t>
  </si>
  <si>
    <t xml:space="preserve">Строительство ТП2 2х2500кВА  мкр.31А Электроснабжение Клинического перенатального центра на 315 коек </t>
  </si>
  <si>
    <t xml:space="preserve">Строительство ТП3 2х2500кВА мкр.31А Электроснабжение Клинического перенатального центра на 315 коек </t>
  </si>
  <si>
    <t xml:space="preserve">Строительство КЛ-10кВ от ПС "Олимпийская" до РП(ТП) 2х2500кВА мкр.31А Электроснабжение Клинического перенатального центра на 315 коек </t>
  </si>
  <si>
    <t>Производственные помещения ул.Аэрофлотская,23 г.Сургут</t>
  </si>
  <si>
    <t>Строительство КЛ-0,4кВ от ТП-600 до д/с №6 "Василек"</t>
  </si>
  <si>
    <t>Для электроснабжения   детского сада №6 "Василек" г.Сургут, ул.Марии Поливановой,8</t>
  </si>
  <si>
    <t>Письмо ОАО "Сургутнефтегаз" №06-01-31-7998 от 26.06.2016г.</t>
  </si>
  <si>
    <t>2.1.4.129.1</t>
  </si>
  <si>
    <t>2.1.4.129.2</t>
  </si>
  <si>
    <t>2.1.4.131</t>
  </si>
  <si>
    <t>2.1.4.132</t>
  </si>
  <si>
    <t>2.1.4.133</t>
  </si>
  <si>
    <t>2.1.4.134</t>
  </si>
  <si>
    <t>Строительство КЛ-10кВ от РП-162 до ТП1 2х1600кВА мкр.42</t>
  </si>
  <si>
    <t>Строительство КЛ-10кВ от ТП№5 2х1600кВА до ТП№6 2х1600кВА мкр.38 (3-я очередь строительства)</t>
  </si>
  <si>
    <t>Строительство КЛ-10кВ от РП-162 до ТП№6 2х1600кВА мкр.38 (3-я очередь строительства)</t>
  </si>
  <si>
    <t>Строительство КЛ-0,4кВ от ТП-367 до ж/д Республики,83</t>
  </si>
  <si>
    <t>2.1.3.95</t>
  </si>
  <si>
    <t>Строительство ТП-2х1000кВА п. Дорожный</t>
  </si>
  <si>
    <t>ТМГ-10\1000        2 шт</t>
  </si>
  <si>
    <t>Письмо Заместителя Губернатора ХМАО-Югры Тюменской области Д.В. Шаповала исх.№ДШ-13889 от 01.06.2016г</t>
  </si>
  <si>
    <t>Для развития электроснабжения п.Дорожный в вязи с отсутствием дополнительной электрической мощности.</t>
  </si>
  <si>
    <t>Для развития электроснабжения микрорайона №42 в вязи с отсутствием дополнительной электрической мощности.</t>
  </si>
  <si>
    <t>Для надежного электроснабжения жилого дома по ул.Республики,83</t>
  </si>
  <si>
    <t>приказом о корректировке инвестиционной программы №56-П от 30.05.2016г.</t>
  </si>
  <si>
    <t>Краткое описание инвестиционной программы
ООО "Сургутские городские электрические сети" на 2012-2017 годы (г.Сургут)</t>
  </si>
  <si>
    <t>КЛ-10кВ  ТП (поз.18) мкр.20А до места врезки в КЛ-10кВ 2БКТП-1000кВА-РП(ТП)-2*2500кВА мкр.20А</t>
  </si>
  <si>
    <t>Производственные помещения г.Сургут</t>
  </si>
  <si>
    <t>Помещения производственного назначения для персонала цеха №2, №3, 10, центральной диспетчерской службы, транспортный цех</t>
  </si>
  <si>
    <t>2.1.6.11</t>
  </si>
  <si>
    <t>ПС 35/6 кВ № 121 г.Сургут</t>
  </si>
  <si>
    <t>2.1.6.12</t>
  </si>
  <si>
    <t>ВЛ ПС-121,68 г.Сургут</t>
  </si>
  <si>
    <t>Строительство КЛ-10кВ от РП-150 до РП(ТП) 2х2500кВА мкр.35</t>
  </si>
  <si>
    <t>Строительство КЛ-10кВ от РП-163 до РП(ТП) 2х2500кВА мкр.35</t>
  </si>
  <si>
    <t>Строительство ТП 2х2500кВА мкр.20А (стр.18)</t>
  </si>
  <si>
    <t>Строительство КЛ-10кВ от ТП-399 до места врезки в КЛ-10кВ</t>
  </si>
  <si>
    <t>1.1.2.25</t>
  </si>
  <si>
    <t>1.1.2.26</t>
  </si>
  <si>
    <t xml:space="preserve">Реконструкция оборудования РП-162 </t>
  </si>
  <si>
    <t>1.1.3.91</t>
  </si>
  <si>
    <t>Реконструкция оборудования ТП-253</t>
  </si>
  <si>
    <t>1.1.4.29</t>
  </si>
  <si>
    <t>1.1.4.30</t>
  </si>
  <si>
    <t>1.1.4.31</t>
  </si>
  <si>
    <t>Реконструкция ВЛ-10кВ ф.РП-6 яч.20</t>
  </si>
  <si>
    <t>Реконструкция КЛ-6кВ от ТП-213 до ТП-214</t>
  </si>
  <si>
    <t>Реконструкция КЛ-6кВ  ТП - 214 -ТП - 215</t>
  </si>
  <si>
    <t>1.1.7.5</t>
  </si>
  <si>
    <t>Реконструкция КВЛ-0,4кв по  ул. Береговая от БКТП-328</t>
  </si>
  <si>
    <t>2.1.4.135</t>
  </si>
  <si>
    <t>2.1.4.136</t>
  </si>
  <si>
    <t>2.1.4.137</t>
  </si>
  <si>
    <t>2.1.4.138</t>
  </si>
  <si>
    <t>2.1.4.139</t>
  </si>
  <si>
    <t>2.1.4.140</t>
  </si>
  <si>
    <t>2.1.4.141</t>
  </si>
  <si>
    <t>2.1.4.142</t>
  </si>
  <si>
    <t>2.1.4.143</t>
  </si>
  <si>
    <t>2.1.4.144</t>
  </si>
  <si>
    <t>2.1.4.145</t>
  </si>
  <si>
    <t>2.1.4.146</t>
  </si>
  <si>
    <t>2.1.4.147</t>
  </si>
  <si>
    <t>2.1.4.148</t>
  </si>
  <si>
    <t>2.1.4.149</t>
  </si>
  <si>
    <t>2.1.4.150</t>
  </si>
  <si>
    <t>2.1.4.151</t>
  </si>
  <si>
    <t>Строительство КЛ-10кВ от ТП№15 2х1250кВА мкр.31Б до ТП№13 2х2500кВА мкр.31Б</t>
  </si>
  <si>
    <t>Строительство КЛ-10кВ от ТП№13 2х2500кВА мкр.31Б до БКТП-850</t>
  </si>
  <si>
    <t>Строительство КЛ-10кВ от ТП№15 2х1250кВА мкр.31Б до РП-158</t>
  </si>
  <si>
    <t>Строительство КЛ-6кВ от ЗРУ-6кВ ПС-35/6кВ "ПС-68" до ТП№2 2х1000кВА п.Дорожный</t>
  </si>
  <si>
    <t>Строительство КЛ-6кВ от ТП№1 2х630кВА п.Дорожный до ТП№2 2х1000кВА п.Дорожный</t>
  </si>
  <si>
    <t>Строительство КЛ-10кВ от ТП2 2х1600кВА до ТП3 2х1600кВА мкр.42</t>
  </si>
  <si>
    <t>Строительство КЛ-10кВ от ТП1 2х1600кВА до ТП2 2х1600кВА  мкр.42</t>
  </si>
  <si>
    <t>Строительство КЛ-10кВ от ТП-2х1600кВА 20А до ТП 2х2500кВА мкр.20А (стр.18)</t>
  </si>
  <si>
    <t>Строительство КЛ-10кв от ТП-2013 до  ТП-2х2500кВА мкр.44 (стр.18)</t>
  </si>
  <si>
    <t>Строительство КЛ-10кВ от ТП-830 до  ТП-2х2500кВА мкр.44 (стр.18)</t>
  </si>
  <si>
    <t>Строительство КЛ-10кВ от ТП-2013 до РП-157</t>
  </si>
  <si>
    <t>Строительство КЛ-10кВ от ТП-536 до опоры №39/3 ВЛ-10кВ ф.РП-6 яч.20</t>
  </si>
  <si>
    <t>Строительство КЛ-10кВ от ТП-246 до ТП-242</t>
  </si>
  <si>
    <t>Строительство КЛ-6кВ от КТПН-Тубдиспансер до ТП-870</t>
  </si>
  <si>
    <t>Строительство КЛ-10кВ от ТП-278 до ТП-253</t>
  </si>
  <si>
    <t>Строительство КЛ-10кВ от оп.№27 ф. Олимпийская-108, 212 до места врезки в КЛ-10кВ РП АСКТ-КТПН-672 КТПН 675</t>
  </si>
  <si>
    <t>Строительство КЛ-10кВ от ТП-24 мкр.31 до места врезки в КЛ-10кВ от РП-151 до ТП-569</t>
  </si>
  <si>
    <t>2.1.3.96</t>
  </si>
  <si>
    <t>2.1.3.97</t>
  </si>
  <si>
    <t>2.1.3.98</t>
  </si>
  <si>
    <t>2.1.3.99</t>
  </si>
  <si>
    <t>2.1.3.100</t>
  </si>
  <si>
    <t>2.1.3.101</t>
  </si>
  <si>
    <t>2.1.3.102</t>
  </si>
  <si>
    <t>2.1.3.103</t>
  </si>
  <si>
    <t>Строительство ТП№13 2х2500кВА мкр.31Б</t>
  </si>
  <si>
    <t>Строительство ТП№15 2х1250кВА мкр.31Б</t>
  </si>
  <si>
    <t>Строительство ТП№1 2х630кВА п. Дорожный</t>
  </si>
  <si>
    <t>Строительство ТП3 2х1600кВА мкр.42</t>
  </si>
  <si>
    <t>Строительство ТП-2х2500кВА мкр.44 (стр.18)</t>
  </si>
  <si>
    <t>Строительство ТП 2х1000кВА мкр.4</t>
  </si>
  <si>
    <t>Строительство ТП-2х1250кВА мкр.А</t>
  </si>
  <si>
    <t>Строительство ТП-2х1000кВА мкр.1А</t>
  </si>
  <si>
    <t>2.1.6.13</t>
  </si>
  <si>
    <t>2.1.6.14</t>
  </si>
  <si>
    <t>2.1.6.15</t>
  </si>
  <si>
    <t>2.1.6.16</t>
  </si>
  <si>
    <t>2.1.6.17</t>
  </si>
  <si>
    <t>2.1.6.18</t>
  </si>
  <si>
    <t>2.1.6.19</t>
  </si>
  <si>
    <t>Тягач МАЗ 6430В9-1421-021</t>
  </si>
  <si>
    <t>Полуприцеп низкорамный 993930-S40</t>
  </si>
  <si>
    <t>CAT 434F2</t>
  </si>
  <si>
    <t>Погрузчик Фронтальный "Амкадор-352" г.п. 5тн (Вилы грузовые)</t>
  </si>
  <si>
    <t>Лада 21214-59018</t>
  </si>
  <si>
    <t>Реконструкция КЛ-10 кВ  ТП-352 - ТП-353   (замена 1 существующего и прокладка одного резервного кабелей )</t>
  </si>
  <si>
    <t>Реконструкция КЛ-10 кВ ТП-387 - ТП-388 (прокладка новых кабельных линий)</t>
  </si>
  <si>
    <t>«___»________ 2017 года</t>
  </si>
  <si>
    <t>Реконструкция оборудования РП-165 мкр.43</t>
  </si>
  <si>
    <t>2.1.5.25</t>
  </si>
  <si>
    <t>2.1.5.26</t>
  </si>
  <si>
    <t>2.1.5.27</t>
  </si>
  <si>
    <t>2.1.5.28</t>
  </si>
  <si>
    <t>2.1.5.29</t>
  </si>
  <si>
    <t>2.1.5.30</t>
  </si>
  <si>
    <t>2.1.5.31</t>
  </si>
  <si>
    <t>2.1.5.32</t>
  </si>
  <si>
    <t>2.1.5.33</t>
  </si>
  <si>
    <t>Строительство КЛ-0,4 кВ ТП-392 - 30 лет Победы, 3А</t>
  </si>
  <si>
    <t>Строительство КЛ-0,4 кВ ТП-392 - Ленина, 28</t>
  </si>
  <si>
    <t>ТМГ-10\2500        2 шт</t>
  </si>
  <si>
    <t>ТМГ-10\1250        2 шт</t>
  </si>
  <si>
    <t>ТМГ-10\630      
  2 шт</t>
  </si>
  <si>
    <t xml:space="preserve">А-120 мм2 </t>
  </si>
  <si>
    <t>TONb 4000/35-1шт.</t>
  </si>
  <si>
    <t>Установка 2-х дополнительных ячеек для  электроснабжения жилых домов микрорайона №42</t>
  </si>
  <si>
    <t>Застройка мкр.43 пос.Гринвуд, увеличение нагрузки жилых домов (замена силовых трансформаторов)</t>
  </si>
  <si>
    <t xml:space="preserve">Замена электрооборудования. Повышение надежности и качества электроснабжения потребителей </t>
  </si>
  <si>
    <t>Установка доп. ячеек для ппрокладки КЛ-10кВ, электроснабжение микрорайона №11</t>
  </si>
  <si>
    <t>Установка РЛНД, для строительства КЛ-10кВ, эектроснабжение промышленных объектов.</t>
  </si>
  <si>
    <t>Перезаводка существующих кабельных линий, в связи  со строительством ТП 2х1000кВА мкр.4.</t>
  </si>
  <si>
    <t>Для исключения фактов хищения электроэнергии в частном  секторе</t>
  </si>
  <si>
    <t>Кабель находится в аварийном состоянии, эксплуатируется более 30 лет, осуществляется электроснабжение промышленных объектов.</t>
  </si>
  <si>
    <t>Кабель находится в аварийном состоянии, эксплуатируется более 30 лет, осуществляется электроснабжение жилых микрорайонов г.Сургута.</t>
  </si>
  <si>
    <t xml:space="preserve">Питание ТП-870 осуществляется по одному вводу, необхолимо второе питание. </t>
  </si>
  <si>
    <t>Кабель находится в аварийном состоянии, эксплуатируется более 30 лет, осуществляется электроснабжение жилого микрорайона №11 г.Сургута.</t>
  </si>
  <si>
    <t>Необходимо перевести нагрузки с РП АСКТ на КТПН-672, 675,  Электроснабжение поселков Гидростроитель, СО-34</t>
  </si>
  <si>
    <t>Для заколцевания схемы электроснабжения микрорайона №31 г.Сургут, бесперебойное электроснабжение социально значимых объектов жилые дома, детского сада, школы мкр.31</t>
  </si>
  <si>
    <t>Для надежного электроснабжения жилого дома по ул. 30 лет Победы 3А</t>
  </si>
  <si>
    <t>Для надежного электроснабжения жилого дома по ул.Ленина 28</t>
  </si>
  <si>
    <t>Жилой дом №3А по ул.30 лет Победы запитан по одному вводу, в связи с увеличением нагрузки требуется прокладка двух новых  кабельных линиий большего сечения.</t>
  </si>
  <si>
    <t>Жилой дом №28 по ул.Ленина  запитан по одному вводу, в связи с увеличением нагрузки требуется прокладка двух новых  кабельных линиий большего сечения.</t>
  </si>
  <si>
    <t>Перевозка установки горизонтального бурения  GRUNDODRILL 15XP, оборудования (ячейки, панель), крупногабаритных и негабаритных грузов. Использование тягоча совместно с полуприцепом низкорамным и полуприцепом 12м.</t>
  </si>
  <si>
    <t>Увеличение объема работ. погрузо-разгрузочные работы.</t>
  </si>
  <si>
    <t>Погрузка снега, песка. Погрузка разгрузка оборудование на складе.</t>
  </si>
  <si>
    <t>Для движения по полигонам и карьерам требуется автотранспорт с полным приводом (нет в наличии). Вывоз песка,перевозка оборудования.</t>
  </si>
  <si>
    <t>Для центральной диспетчерской службы</t>
  </si>
  <si>
    <t>Процент 
освоения 
сметной стоимости
на 
01.01.17 года, %</t>
  </si>
  <si>
    <t>Техническая 
готовность 
объекта
на 
01.01.2017, %
**</t>
  </si>
  <si>
    <t>Остаточная 
стоимость 
объекта
на 01.01.17 года, 
млн.рублей</t>
  </si>
  <si>
    <t>Iкв. 
2017г</t>
  </si>
  <si>
    <t>IIкв.
2017г</t>
  </si>
  <si>
    <t>IIIкв.
2017г</t>
  </si>
  <si>
    <t>IVкв.
2017г</t>
  </si>
  <si>
    <t>Итого 
2017г</t>
  </si>
  <si>
    <t>Iкв. 
2017г.</t>
  </si>
  <si>
    <t>IIкв.
2017г.</t>
  </si>
  <si>
    <t>IIIкв. 
2017г.</t>
  </si>
  <si>
    <t>IVкв.
2017г.</t>
  </si>
  <si>
    <t>Итого 
2017г.</t>
  </si>
  <si>
    <t>2016г</t>
  </si>
  <si>
    <t>Автогидроподъемник (АГП ПСС121.28-03)  КАМАЗ 5356 6х6</t>
  </si>
  <si>
    <t>Самосвал "КАМАЗ-65111" г.п. 14 тонн</t>
  </si>
  <si>
    <t>ААШв 3х70</t>
  </si>
  <si>
    <t xml:space="preserve">Наименование инвестиционного проекта: Реконструкция оборудования РП-162 </t>
  </si>
  <si>
    <t>Наименование инвестиционного проекта: Реконструкция оборудования РП-165 мкр.43</t>
  </si>
  <si>
    <t>Наименование инвестиционного проекта: Реконструкция оборудования ТП-253</t>
  </si>
  <si>
    <t>Наименование инвестиционного проекта: Реконструкция ВЛ-10кВ ф.РП-6 яч.20</t>
  </si>
  <si>
    <t>Наименование инвестиционного проекта: Реконструкция КЛ-6кВ от ТП-213 до ТП-214</t>
  </si>
  <si>
    <t>Наименование инвестиционного проекта: Реконструкция КЛ-6кВ  ТП - 214 -ТП - 215</t>
  </si>
  <si>
    <t>февраль 2014г</t>
  </si>
  <si>
    <t>январь 2014г.</t>
  </si>
  <si>
    <t>февраль 2014г.</t>
  </si>
  <si>
    <t>апрель 2014г.</t>
  </si>
  <si>
    <t>май 2014г.</t>
  </si>
  <si>
    <t>июль 2014г.</t>
  </si>
  <si>
    <t>август 2014г.</t>
  </si>
  <si>
    <t>сентябрь 2014г.</t>
  </si>
  <si>
    <t>октябрь 2014г.</t>
  </si>
  <si>
    <t>ноябрь 2014г.</t>
  </si>
  <si>
    <t>декабрь 2014г.</t>
  </si>
  <si>
    <t>Наименование инвестиционного проекта: Реконструкция КВЛ-0,4кв по  ул. Береговая от БКТП-328</t>
  </si>
  <si>
    <t>Наименование инвестиционного проекта: Строительство ТП 2х630кВА мкр.16А</t>
  </si>
  <si>
    <t>Наименование инвестиционного проекта: Строительство ТП№13 2х2500кВА мкр.31Б</t>
  </si>
  <si>
    <t>Наименование инвестиционного проекта: Строительство ТП№15 2х1250кВА мкр.31Б</t>
  </si>
  <si>
    <t>Наименование инвестиционного проекта: Строительство ТП№1 2х630кВА п. Дорожный</t>
  </si>
  <si>
    <t>Наименование инвестиционного проекта: Строительство ТП3 2х1600кВА мкр.42</t>
  </si>
  <si>
    <t>Наименование инвестиционного проекта: Строительство ТП-2х2500кВА мкр.44 (стр.18)</t>
  </si>
  <si>
    <t>Наименование инвестиционного проекта: Строительство ТП 2х1000кВА мкр.4</t>
  </si>
  <si>
    <t>Наименование инвестиционного проекта: Строительство ТП-2х1250кВА мкр.А</t>
  </si>
  <si>
    <t>Наименование инвестиционного проекта: Строительство ТП-2х1000кВА мкр.1А</t>
  </si>
  <si>
    <t>Наименование инвестиционного проекта: Строительство КЛ-10кВ от ТП№15 2х1250кВА мкр.31Б до ТП№13 2х2500кВА мкр.31Б</t>
  </si>
  <si>
    <t>Наименование инвестиционного проекта: Строительство КЛ-10кВ от ТП№13 2х2500кВА мкр.31Б до БКТП-850</t>
  </si>
  <si>
    <t>Наименование инвестиционного проекта: Строительство КЛ-10кВ от ТП№15 2х1250кВА мкр.31Б до РП-158</t>
  </si>
  <si>
    <t>Наименование инвестиционного проекта: Строительство КЛ-6кВ от ЗРУ-6кВ ПС-35/6кВ "ПС-68" до ТП№2 2х1000кВА п.Дорожный</t>
  </si>
  <si>
    <t>Наименование инвестиционного проекта: Строительство КЛ-6кВ от ТП№1 2х630кВА п.Дорожный до ТП№2 2х1000кВА п.Дорожный</t>
  </si>
  <si>
    <t>Наименование инвестиционного проекта: Строительство КЛ-10кВ от ТП2 2х1600кВА до ТП3 2х1600кВА мкр.42</t>
  </si>
  <si>
    <t>Наименование инвестиционного проекта: Строительство КЛ-10кВ от ТП1 2х1600кВА до ТП2 2х1600кВА  мкр.42</t>
  </si>
  <si>
    <t>Наименование инвестиционного проекта: Строительство КЛ-10кВ от ТП-2х1600кВА 20А до ТП 2х2500кВА мкр.20А (стр.18)</t>
  </si>
  <si>
    <t>Наименование инвестиционного проекта: Строительство КЛ-10кв от ТП-2013 до  ТП-2х2500кВА мкр.44 (стр.18)</t>
  </si>
  <si>
    <t>Наименование инвестиционного проекта: Строительство КЛ-10кВ от ТП-830 до  ТП-2х2500кВА мкр.44 (стр.18)</t>
  </si>
  <si>
    <t>Наименование инвестиционного проекта: Строительство КЛ-10кВ от ТП-2013 до РП-157</t>
  </si>
  <si>
    <t>Наименование инвестиционного проекта: Строительство КЛ-10кВ от ТП-536 до опоры №39/3 ВЛ-10кВ ф.РП-6 яч.20</t>
  </si>
  <si>
    <t>Наименование инвестиционного проекта: Строительство КЛ-10кВ от ТП-246 до ТП-242</t>
  </si>
  <si>
    <t>Наименование инвестиционного проекта: Строительство КЛ-6кВ от КТПН-Тубдиспансер до ТП-870</t>
  </si>
  <si>
    <t>Наименование инвестиционного проекта: Строительство КЛ-10кВ от ТП-278 до ТП-253</t>
  </si>
  <si>
    <t>Наименование инвестиционного проекта: Строительство КЛ-10кВ от оп.№27 ф. Олимпийская-108, 212 до места врезки в КЛ-10кВ РП АСКТ-КТПН-672 КТПН 675</t>
  </si>
  <si>
    <t>Наименование инвестиционного проекта: Строительство КЛ-10кВ от ТП-24 мкр.31 до места врезки в КЛ-10кВ от РП-151 до ТП-569</t>
  </si>
  <si>
    <t>"__" ______ 2017 года</t>
  </si>
  <si>
    <t>по состоянию на 01.01.2017 г.</t>
  </si>
  <si>
    <t>«__»______ 2017 года</t>
  </si>
  <si>
    <t>«_____»_____________ 2017 года</t>
  </si>
  <si>
    <t>«______»_______________ 2017 года</t>
  </si>
  <si>
    <t>План 
финансирования 
текущего года 2017г</t>
  </si>
  <si>
    <t>Объемы и источники 
финансирования инвестиционной программы 
(в прогнозных ценах соответствующих лет), млн. рублей</t>
  </si>
  <si>
    <t>Изменение схемы электроснабжения объекта</t>
  </si>
  <si>
    <t>Перенос сроков строительства объекта Застройщиком</t>
  </si>
  <si>
    <t>Перенос объема работ с 2016года</t>
  </si>
  <si>
    <t>Письмо Администрации г.Сургута Департамента Архитиктуры и Градостроительства № 02-01-9772/14 от 12.12.2014г.</t>
  </si>
  <si>
    <t>Строительство КЛ-10кВ от РП-165 до ТП3 2х1600кВА мкр.42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</si>
</sst>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р_._-;\-* #,##0.00\ _р_._-;_-* &quot;-&quot;??\ _р_._-;_-@_-"/>
    <numFmt numFmtId="168" formatCode="_(* #,##0_);_(* \(#,##0\);_(* &quot;-&quot;_);_(@_)"/>
    <numFmt numFmtId="169" formatCode="#,##0.0"/>
    <numFmt numFmtId="170" formatCode="#,##0.000"/>
    <numFmt numFmtId="171" formatCode="0.0%"/>
    <numFmt numFmtId="172" formatCode="_(* #,##0.00_);_(* \(#,##0.00\);_(* &quot;-&quot;_);_(@_)"/>
    <numFmt numFmtId="173" formatCode="0.0"/>
    <numFmt numFmtId="174" formatCode="0.0000"/>
    <numFmt numFmtId="175" formatCode="0.000"/>
    <numFmt numFmtId="176" formatCode="_-* #,##0.000_р_._-;\-* #,##0.000_р_._-;_-* &quot;-&quot;???_р_._-;_-@_-"/>
    <numFmt numFmtId="177" formatCode="&quot;$&quot;#,##0_);[Red]\(&quot;$&quot;#,##0\)"/>
    <numFmt numFmtId="178" formatCode="_-* #,##0.00_р_._-;\-* #,##0.00_р_._-;_-* &quot;-&quot;???_р_._-;_-@_-"/>
    <numFmt numFmtId="179" formatCode="General_)"/>
    <numFmt numFmtId="180" formatCode="_-* #,##0_$_-;\-* #,##0_$_-;_-* &quot;-&quot;_$_-;_-@_-"/>
    <numFmt numFmtId="181" formatCode="_-* #,##0.00&quot;$&quot;_-;\-* #,##0.00&quot;$&quot;_-;_-* &quot;-&quot;??&quot;$&quot;_-;_-@_-"/>
    <numFmt numFmtId="182" formatCode="_-* #,##0.00_$_-;\-* #,##0.00_$_-;_-* &quot;-&quot;??_$_-;_-@_-"/>
    <numFmt numFmtId="183" formatCode="_-* #,##0\ _d_._-;\-* #,##0\ _d_._-;_-* &quot;-&quot;\ _d_._-;_-@_-"/>
    <numFmt numFmtId="184" formatCode="_-* #,##0.00\ _d_._-;\-* #,##0.00\ _d_._-;_-* &quot;-&quot;??\ _d_._-;_-@_-"/>
  </numFmts>
  <fonts count="78">
    <font>
      <sz val="12"/>
      <name val="Times New Roman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2"/>
      <name val="Times New Roman CYR"/>
    </font>
    <font>
      <sz val="12"/>
      <name val="Times New Roman CYR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u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9"/>
      <name val="Times New Roman"/>
      <family val="1"/>
      <charset val="204"/>
    </font>
    <font>
      <sz val="8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10"/>
      <name val="Helv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2"/>
      <name val="Times New Roman Cyr"/>
      <charset val="204"/>
    </font>
    <font>
      <sz val="8"/>
      <name val="Optima"/>
      <family val="2"/>
    </font>
    <font>
      <sz val="8"/>
      <name val="Helv"/>
      <charset val="204"/>
    </font>
    <font>
      <sz val="8"/>
      <name val="Helv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0"/>
      <name val="NTHarmonica"/>
    </font>
    <font>
      <sz val="8"/>
      <name val="Arial Cyr"/>
      <charset val="204"/>
    </font>
    <font>
      <sz val="8.5"/>
      <name val="Times New Roman"/>
      <family val="1"/>
      <charset val="204"/>
    </font>
    <font>
      <sz val="9"/>
      <name val="Times New Roman"/>
      <family val="1"/>
      <charset val="204"/>
    </font>
    <font>
      <sz val="7"/>
      <name val="Times New Roman"/>
      <family val="1"/>
      <charset val="204"/>
    </font>
    <font>
      <u/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.5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vertAlign val="subscript"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1">
    <xf numFmtId="0" fontId="0" fillId="0" borderId="0"/>
    <xf numFmtId="0" fontId="48" fillId="0" borderId="0"/>
    <xf numFmtId="0" fontId="49" fillId="0" borderId="1">
      <protection locked="0"/>
    </xf>
    <xf numFmtId="165" fontId="49" fillId="0" borderId="0">
      <protection locked="0"/>
    </xf>
    <xf numFmtId="165" fontId="49" fillId="0" borderId="0">
      <protection locked="0"/>
    </xf>
    <xf numFmtId="165" fontId="49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180" fontId="27" fillId="0" borderId="0" applyFont="0" applyFill="0" applyBorder="0" applyAlignment="0" applyProtection="0"/>
    <xf numFmtId="182" fontId="27" fillId="0" borderId="0" applyFont="0" applyFill="0" applyBorder="0" applyAlignment="0" applyProtection="0"/>
    <xf numFmtId="177" fontId="51" fillId="0" borderId="0" applyFont="0" applyFill="0" applyBorder="0" applyAlignment="0" applyProtection="0"/>
    <xf numFmtId="181" fontId="27" fillId="0" borderId="0" applyFont="0" applyFill="0" applyBorder="0" applyAlignment="0" applyProtection="0"/>
    <xf numFmtId="0" fontId="52" fillId="0" borderId="0">
      <alignment vertical="center" wrapText="1"/>
    </xf>
    <xf numFmtId="0" fontId="53" fillId="0" borderId="0"/>
    <xf numFmtId="0" fontId="54" fillId="0" borderId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0" fontId="55" fillId="0" borderId="0" applyNumberFormat="0">
      <alignment horizontal="left"/>
    </xf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179" fontId="56" fillId="0" borderId="2">
      <protection locked="0"/>
    </xf>
    <xf numFmtId="0" fontId="5" fillId="7" borderId="3" applyNumberFormat="0" applyAlignment="0" applyProtection="0"/>
    <xf numFmtId="0" fontId="6" fillId="20" borderId="4" applyNumberFormat="0" applyAlignment="0" applyProtection="0"/>
    <xf numFmtId="0" fontId="7" fillId="20" borderId="3" applyNumberFormat="0" applyAlignment="0" applyProtection="0"/>
    <xf numFmtId="0" fontId="57" fillId="0" borderId="0" applyBorder="0">
      <alignment horizontal="center" vertical="center" wrapText="1"/>
    </xf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58" fillId="0" borderId="8" applyBorder="0">
      <alignment horizontal="center" vertical="center" wrapText="1"/>
    </xf>
    <xf numFmtId="179" fontId="59" fillId="21" borderId="2"/>
    <xf numFmtId="4" fontId="60" fillId="22" borderId="9" applyBorder="0">
      <alignment horizontal="right"/>
    </xf>
    <xf numFmtId="0" fontId="11" fillId="0" borderId="10" applyNumberFormat="0" applyFill="0" applyAlignment="0" applyProtection="0"/>
    <xf numFmtId="0" fontId="12" fillId="23" borderId="11" applyNumberFormat="0" applyAlignment="0" applyProtection="0"/>
    <xf numFmtId="0" fontId="13" fillId="0" borderId="0" applyNumberFormat="0" applyFill="0" applyBorder="0" applyAlignment="0" applyProtection="0"/>
    <xf numFmtId="0" fontId="14" fillId="24" borderId="0" applyNumberFormat="0" applyBorder="0" applyAlignment="0" applyProtection="0"/>
    <xf numFmtId="0" fontId="21" fillId="0" borderId="0"/>
    <xf numFmtId="0" fontId="1" fillId="0" borderId="0"/>
    <xf numFmtId="0" fontId="29" fillId="0" borderId="0"/>
    <xf numFmtId="0" fontId="21" fillId="0" borderId="0"/>
    <xf numFmtId="0" fontId="30" fillId="0" borderId="0"/>
    <xf numFmtId="0" fontId="21" fillId="0" borderId="0"/>
    <xf numFmtId="0" fontId="36" fillId="0" borderId="0"/>
    <xf numFmtId="0" fontId="1" fillId="0" borderId="0"/>
    <xf numFmtId="0" fontId="52" fillId="0" borderId="0">
      <alignment vertical="center" wrapText="1"/>
    </xf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3" fillId="25" borderId="12" applyNumberFormat="0" applyFont="0" applyAlignment="0" applyProtection="0"/>
    <xf numFmtId="0" fontId="17" fillId="0" borderId="13" applyNumberFormat="0" applyFill="0" applyAlignment="0" applyProtection="0"/>
    <xf numFmtId="0" fontId="30" fillId="0" borderId="0"/>
    <xf numFmtId="0" fontId="18" fillId="0" borderId="0" applyNumberFormat="0" applyFill="0" applyBorder="0" applyAlignment="0" applyProtection="0"/>
    <xf numFmtId="164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4" fontId="60" fillId="26" borderId="0" applyBorder="0">
      <alignment horizontal="right"/>
    </xf>
    <xf numFmtId="0" fontId="19" fillId="4" borderId="0" applyNumberFormat="0" applyBorder="0" applyAlignment="0" applyProtection="0"/>
    <xf numFmtId="165" fontId="49" fillId="0" borderId="0">
      <protection locked="0"/>
    </xf>
    <xf numFmtId="0" fontId="69" fillId="0" borderId="0"/>
    <xf numFmtId="0" fontId="27" fillId="0" borderId="0"/>
    <xf numFmtId="167" fontId="77" fillId="0" borderId="0" applyFont="0" applyFill="0" applyBorder="0" applyAlignment="0" applyProtection="0"/>
  </cellStyleXfs>
  <cellXfs count="803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>
      <alignment horizontal="right"/>
    </xf>
    <xf numFmtId="0" fontId="1" fillId="0" borderId="9" xfId="0" applyFont="1" applyBorder="1" applyAlignment="1">
      <alignment horizontal="justify" vertical="top" wrapText="1"/>
    </xf>
    <xf numFmtId="0" fontId="1" fillId="0" borderId="9" xfId="0" applyFont="1" applyFill="1" applyBorder="1" applyAlignment="1">
      <alignment horizontal="justify" vertical="top" wrapText="1"/>
    </xf>
    <xf numFmtId="0" fontId="1" fillId="0" borderId="9" xfId="0" applyFont="1" applyBorder="1" applyAlignment="1">
      <alignment vertical="top" wrapText="1"/>
    </xf>
    <xf numFmtId="0" fontId="1" fillId="0" borderId="0" xfId="0" applyFont="1" applyAlignment="1">
      <alignment horizontal="center"/>
    </xf>
    <xf numFmtId="0" fontId="1" fillId="0" borderId="0" xfId="59" applyFont="1" applyAlignment="1">
      <alignment horizontal="right" vertical="center"/>
    </xf>
    <xf numFmtId="0" fontId="1" fillId="0" borderId="0" xfId="59" applyFont="1" applyFill="1"/>
    <xf numFmtId="0" fontId="1" fillId="0" borderId="9" xfId="59" applyFont="1" applyFill="1" applyBorder="1" applyAlignment="1">
      <alignment horizontal="center" vertical="center" wrapText="1"/>
    </xf>
    <xf numFmtId="0" fontId="1" fillId="0" borderId="0" xfId="59" applyFont="1" applyFill="1" applyBorder="1"/>
    <xf numFmtId="0" fontId="1" fillId="0" borderId="0" xfId="59" applyFont="1" applyAlignment="1">
      <alignment vertical="center"/>
    </xf>
    <xf numFmtId="0" fontId="37" fillId="0" borderId="0" xfId="59" applyFont="1" applyAlignment="1">
      <alignment vertical="center"/>
    </xf>
    <xf numFmtId="0" fontId="31" fillId="0" borderId="0" xfId="59" applyFont="1" applyAlignment="1">
      <alignment horizontal="center" wrapText="1"/>
    </xf>
    <xf numFmtId="0" fontId="31" fillId="0" borderId="0" xfId="59" applyFont="1" applyAlignment="1">
      <alignment horizontal="right"/>
    </xf>
    <xf numFmtId="0" fontId="31" fillId="0" borderId="29" xfId="59" applyFont="1" applyBorder="1" applyAlignment="1">
      <alignment horizontal="center" wrapText="1"/>
    </xf>
    <xf numFmtId="0" fontId="31" fillId="0" borderId="0" xfId="59" applyFont="1" applyAlignment="1">
      <alignment horizontal="center"/>
    </xf>
    <xf numFmtId="0" fontId="37" fillId="0" borderId="0" xfId="59" applyFont="1" applyAlignment="1">
      <alignment horizontal="center" vertical="center"/>
    </xf>
    <xf numFmtId="0" fontId="39" fillId="0" borderId="0" xfId="59" applyFont="1" applyAlignment="1">
      <alignment horizontal="left" vertical="center"/>
    </xf>
    <xf numFmtId="0" fontId="40" fillId="0" borderId="0" xfId="59" applyFont="1" applyAlignment="1">
      <alignment vertical="center"/>
    </xf>
    <xf numFmtId="0" fontId="1" fillId="0" borderId="30" xfId="59" applyFont="1" applyBorder="1" applyAlignment="1">
      <alignment vertical="center"/>
    </xf>
    <xf numFmtId="4" fontId="38" fillId="0" borderId="31" xfId="59" applyNumberFormat="1" applyFont="1" applyBorder="1" applyAlignment="1">
      <alignment vertical="center"/>
    </xf>
    <xf numFmtId="0" fontId="28" fillId="0" borderId="0" xfId="59" applyFont="1" applyAlignment="1">
      <alignment vertical="center"/>
    </xf>
    <xf numFmtId="0" fontId="1" fillId="0" borderId="32" xfId="59" applyFont="1" applyBorder="1" applyAlignment="1">
      <alignment vertical="center"/>
    </xf>
    <xf numFmtId="3" fontId="38" fillId="0" borderId="33" xfId="59" applyNumberFormat="1" applyFont="1" applyBorder="1" applyAlignment="1">
      <alignment vertical="center"/>
    </xf>
    <xf numFmtId="0" fontId="1" fillId="0" borderId="34" xfId="59" applyFont="1" applyBorder="1" applyAlignment="1">
      <alignment vertical="center"/>
    </xf>
    <xf numFmtId="3" fontId="38" fillId="0" borderId="35" xfId="59" applyNumberFormat="1" applyFont="1" applyBorder="1" applyAlignment="1">
      <alignment vertical="center"/>
    </xf>
    <xf numFmtId="0" fontId="1" fillId="0" borderId="0" xfId="59" applyFont="1" applyBorder="1" applyAlignment="1">
      <alignment vertical="center"/>
    </xf>
    <xf numFmtId="3" fontId="38" fillId="0" borderId="31" xfId="59" applyNumberFormat="1" applyFont="1" applyFill="1" applyBorder="1" applyAlignment="1">
      <alignment vertical="center"/>
    </xf>
    <xf numFmtId="3" fontId="38" fillId="0" borderId="33" xfId="59" applyNumberFormat="1" applyFont="1" applyFill="1" applyBorder="1" applyAlignment="1">
      <alignment vertical="center"/>
    </xf>
    <xf numFmtId="0" fontId="1" fillId="0" borderId="36" xfId="59" applyFont="1" applyBorder="1" applyAlignment="1">
      <alignment vertical="center"/>
    </xf>
    <xf numFmtId="3" fontId="38" fillId="0" borderId="37" xfId="59" applyNumberFormat="1" applyFont="1" applyBorder="1" applyAlignment="1">
      <alignment vertical="center"/>
    </xf>
    <xf numFmtId="10" fontId="38" fillId="0" borderId="35" xfId="59" applyNumberFormat="1" applyFont="1" applyBorder="1" applyAlignment="1">
      <alignment vertical="center"/>
    </xf>
    <xf numFmtId="3" fontId="38" fillId="0" borderId="31" xfId="59" applyNumberFormat="1" applyFont="1" applyBorder="1" applyAlignment="1">
      <alignment vertical="center"/>
    </xf>
    <xf numFmtId="9" fontId="38" fillId="0" borderId="37" xfId="59" applyNumberFormat="1" applyFont="1" applyBorder="1" applyAlignment="1">
      <alignment vertical="center"/>
    </xf>
    <xf numFmtId="0" fontId="1" fillId="0" borderId="38" xfId="59" applyFont="1" applyBorder="1" applyAlignment="1">
      <alignment vertical="center"/>
    </xf>
    <xf numFmtId="3" fontId="38" fillId="0" borderId="30" xfId="59" applyNumberFormat="1" applyFont="1" applyBorder="1" applyAlignment="1">
      <alignment vertical="center"/>
    </xf>
    <xf numFmtId="0" fontId="1" fillId="0" borderId="39" xfId="59" applyFont="1" applyBorder="1" applyAlignment="1">
      <alignment vertical="center"/>
    </xf>
    <xf numFmtId="10" fontId="38" fillId="0" borderId="40" xfId="59" applyNumberFormat="1" applyFont="1" applyBorder="1" applyAlignment="1">
      <alignment vertical="center"/>
    </xf>
    <xf numFmtId="10" fontId="38" fillId="0" borderId="32" xfId="59" applyNumberFormat="1" applyFont="1" applyBorder="1" applyAlignment="1">
      <alignment vertical="center"/>
    </xf>
    <xf numFmtId="0" fontId="1" fillId="0" borderId="41" xfId="59" applyFont="1" applyBorder="1" applyAlignment="1">
      <alignment vertical="center"/>
    </xf>
    <xf numFmtId="10" fontId="38" fillId="0" borderId="36" xfId="59" applyNumberFormat="1" applyFont="1" applyBorder="1" applyAlignment="1">
      <alignment vertical="center"/>
    </xf>
    <xf numFmtId="0" fontId="1" fillId="0" borderId="42" xfId="59" applyFont="1" applyFill="1" applyBorder="1" applyAlignment="1">
      <alignment horizontal="left" vertical="center"/>
    </xf>
    <xf numFmtId="0" fontId="1" fillId="0" borderId="43" xfId="59" applyFont="1" applyFill="1" applyBorder="1" applyAlignment="1">
      <alignment horizontal="center" vertical="center" wrapText="1"/>
    </xf>
    <xf numFmtId="0" fontId="1" fillId="0" borderId="43" xfId="59" applyFont="1" applyFill="1" applyBorder="1" applyAlignment="1">
      <alignment horizontal="center" vertical="center"/>
    </xf>
    <xf numFmtId="1" fontId="1" fillId="0" borderId="43" xfId="59" applyNumberFormat="1" applyFont="1" applyFill="1" applyBorder="1" applyAlignment="1">
      <alignment horizontal="center" vertical="center"/>
    </xf>
    <xf numFmtId="0" fontId="1" fillId="0" borderId="43" xfId="59" applyNumberFormat="1" applyFont="1" applyFill="1" applyBorder="1" applyAlignment="1">
      <alignment horizontal="center" vertical="center"/>
    </xf>
    <xf numFmtId="0" fontId="1" fillId="0" borderId="44" xfId="59" applyNumberFormat="1" applyFont="1" applyFill="1" applyBorder="1" applyAlignment="1">
      <alignment horizontal="center" vertical="center"/>
    </xf>
    <xf numFmtId="0" fontId="1" fillId="0" borderId="16" xfId="59" applyFont="1" applyFill="1" applyBorder="1" applyAlignment="1">
      <alignment vertical="center"/>
    </xf>
    <xf numFmtId="10" fontId="41" fillId="0" borderId="9" xfId="59" applyNumberFormat="1" applyFont="1" applyFill="1" applyBorder="1" applyAlignment="1">
      <alignment vertical="center"/>
    </xf>
    <xf numFmtId="0" fontId="1" fillId="0" borderId="20" xfId="59" applyFont="1" applyFill="1" applyBorder="1" applyAlignment="1">
      <alignment vertical="center"/>
    </xf>
    <xf numFmtId="2" fontId="41" fillId="0" borderId="21" xfId="59" applyNumberFormat="1" applyFont="1" applyFill="1" applyBorder="1" applyAlignment="1">
      <alignment vertical="center"/>
    </xf>
    <xf numFmtId="3" fontId="41" fillId="0" borderId="21" xfId="59" applyNumberFormat="1" applyFont="1" applyFill="1" applyBorder="1" applyAlignment="1">
      <alignment vertical="center"/>
    </xf>
    <xf numFmtId="0" fontId="37" fillId="0" borderId="42" xfId="59" applyFont="1" applyBorder="1" applyAlignment="1">
      <alignment vertical="center"/>
    </xf>
    <xf numFmtId="0" fontId="1" fillId="0" borderId="16" xfId="59" applyFont="1" applyBorder="1" applyAlignment="1">
      <alignment vertical="center"/>
    </xf>
    <xf numFmtId="3" fontId="41" fillId="0" borderId="9" xfId="59" applyNumberFormat="1" applyFont="1" applyBorder="1" applyAlignment="1">
      <alignment vertical="center"/>
    </xf>
    <xf numFmtId="3" fontId="41" fillId="0" borderId="21" xfId="59" applyNumberFormat="1" applyFont="1" applyBorder="1" applyAlignment="1">
      <alignment vertical="center"/>
    </xf>
    <xf numFmtId="0" fontId="1" fillId="0" borderId="0" xfId="59" applyFont="1" applyFill="1" applyBorder="1" applyAlignment="1">
      <alignment vertical="center"/>
    </xf>
    <xf numFmtId="3" fontId="1" fillId="0" borderId="0" xfId="59" applyNumberFormat="1" applyFont="1" applyBorder="1" applyAlignment="1">
      <alignment vertical="center"/>
    </xf>
    <xf numFmtId="0" fontId="37" fillId="0" borderId="16" xfId="59" applyFont="1" applyBorder="1" applyAlignment="1">
      <alignment vertical="center"/>
    </xf>
    <xf numFmtId="168" fontId="42" fillId="0" borderId="9" xfId="59" applyNumberFormat="1" applyFont="1" applyBorder="1" applyAlignment="1">
      <alignment vertical="center"/>
    </xf>
    <xf numFmtId="168" fontId="41" fillId="0" borderId="9" xfId="59" applyNumberFormat="1" applyFont="1" applyBorder="1" applyAlignment="1">
      <alignment vertical="center"/>
    </xf>
    <xf numFmtId="0" fontId="1" fillId="0" borderId="16" xfId="59" applyFont="1" applyBorder="1" applyAlignment="1">
      <alignment horizontal="left" vertical="center"/>
    </xf>
    <xf numFmtId="0" fontId="37" fillId="0" borderId="16" xfId="59" applyFont="1" applyBorder="1" applyAlignment="1">
      <alignment horizontal="left" vertical="center"/>
    </xf>
    <xf numFmtId="0" fontId="37" fillId="0" borderId="20" xfId="59" applyFont="1" applyBorder="1" applyAlignment="1">
      <alignment horizontal="left" vertical="center"/>
    </xf>
    <xf numFmtId="168" fontId="42" fillId="0" borderId="21" xfId="59" applyNumberFormat="1" applyFont="1" applyBorder="1" applyAlignment="1">
      <alignment vertical="center"/>
    </xf>
    <xf numFmtId="169" fontId="41" fillId="0" borderId="0" xfId="59" applyNumberFormat="1" applyFont="1" applyBorder="1" applyAlignment="1">
      <alignment horizontal="center" vertical="center"/>
    </xf>
    <xf numFmtId="169" fontId="43" fillId="0" borderId="0" xfId="59" applyNumberFormat="1" applyFont="1" applyBorder="1" applyAlignment="1">
      <alignment horizontal="center" vertical="center"/>
    </xf>
    <xf numFmtId="168" fontId="41" fillId="0" borderId="9" xfId="59" applyNumberFormat="1" applyFont="1" applyFill="1" applyBorder="1" applyAlignment="1">
      <alignment vertical="center"/>
    </xf>
    <xf numFmtId="0" fontId="37" fillId="0" borderId="16" xfId="59" applyFont="1" applyFill="1" applyBorder="1" applyAlignment="1">
      <alignment horizontal="left" vertical="center"/>
    </xf>
    <xf numFmtId="0" fontId="1" fillId="0" borderId="16" xfId="59" applyFont="1" applyFill="1" applyBorder="1" applyAlignment="1">
      <alignment horizontal="left" vertical="center"/>
    </xf>
    <xf numFmtId="170" fontId="41" fillId="0" borderId="9" xfId="59" applyNumberFormat="1" applyFont="1" applyBorder="1" applyAlignment="1">
      <alignment horizontal="center" vertical="center"/>
    </xf>
    <xf numFmtId="0" fontId="37" fillId="0" borderId="16" xfId="59" applyFont="1" applyFill="1" applyBorder="1" applyAlignment="1">
      <alignment vertical="center"/>
    </xf>
    <xf numFmtId="168" fontId="42" fillId="0" borderId="9" xfId="59" applyNumberFormat="1" applyFont="1" applyFill="1" applyBorder="1" applyAlignment="1">
      <alignment vertical="center"/>
    </xf>
    <xf numFmtId="171" fontId="42" fillId="0" borderId="9" xfId="59" applyNumberFormat="1" applyFont="1" applyFill="1" applyBorder="1" applyAlignment="1">
      <alignment vertical="center"/>
    </xf>
    <xf numFmtId="172" fontId="42" fillId="0" borderId="9" xfId="59" applyNumberFormat="1" applyFont="1" applyFill="1" applyBorder="1" applyAlignment="1">
      <alignment vertical="center"/>
    </xf>
    <xf numFmtId="0" fontId="37" fillId="0" borderId="20" xfId="59" applyFont="1" applyFill="1" applyBorder="1" applyAlignment="1">
      <alignment vertical="center"/>
    </xf>
    <xf numFmtId="172" fontId="42" fillId="0" borderId="21" xfId="59" applyNumberFormat="1" applyFont="1" applyFill="1" applyBorder="1" applyAlignment="1">
      <alignment vertical="center"/>
    </xf>
    <xf numFmtId="0" fontId="1" fillId="0" borderId="9" xfId="59" applyFont="1" applyFill="1" applyBorder="1"/>
    <xf numFmtId="0" fontId="31" fillId="0" borderId="0" xfId="59" applyFont="1" applyAlignment="1">
      <alignment vertical="center"/>
    </xf>
    <xf numFmtId="49" fontId="1" fillId="0" borderId="0" xfId="59" applyNumberFormat="1" applyFont="1" applyFill="1" applyBorder="1" applyAlignment="1">
      <alignment horizontal="center"/>
    </xf>
    <xf numFmtId="0" fontId="1" fillId="0" borderId="0" xfId="59" applyFont="1" applyFill="1" applyBorder="1" applyAlignment="1">
      <alignment wrapText="1"/>
    </xf>
    <xf numFmtId="0" fontId="1" fillId="0" borderId="0" xfId="59" applyNumberFormat="1" applyFont="1" applyFill="1" applyBorder="1" applyAlignment="1">
      <alignment horizontal="center" vertical="top" wrapText="1"/>
    </xf>
    <xf numFmtId="49" fontId="1" fillId="0" borderId="0" xfId="59" applyNumberFormat="1" applyFont="1" applyFill="1" applyAlignment="1">
      <alignment horizontal="center"/>
    </xf>
    <xf numFmtId="0" fontId="1" fillId="0" borderId="0" xfId="59" applyFont="1" applyFill="1" applyAlignment="1">
      <alignment wrapText="1"/>
    </xf>
    <xf numFmtId="49" fontId="25" fillId="0" borderId="0" xfId="59" applyNumberFormat="1" applyFont="1" applyFill="1" applyAlignment="1">
      <alignment horizontal="center"/>
    </xf>
    <xf numFmtId="49" fontId="1" fillId="0" borderId="0" xfId="59" applyNumberFormat="1" applyFont="1" applyFill="1" applyBorder="1" applyAlignment="1">
      <alignment horizontal="center" wrapText="1"/>
    </xf>
    <xf numFmtId="0" fontId="2" fillId="0" borderId="21" xfId="59" applyNumberFormat="1" applyFont="1" applyFill="1" applyBorder="1" applyAlignment="1">
      <alignment horizontal="center" vertical="top" wrapText="1"/>
    </xf>
    <xf numFmtId="49" fontId="2" fillId="0" borderId="19" xfId="59" applyNumberFormat="1" applyFont="1" applyFill="1" applyBorder="1" applyAlignment="1">
      <alignment horizontal="center" vertical="center" wrapText="1"/>
    </xf>
    <xf numFmtId="0" fontId="2" fillId="0" borderId="19" xfId="59" applyNumberFormat="1" applyFont="1" applyFill="1" applyBorder="1" applyAlignment="1">
      <alignment horizontal="center" vertical="top" wrapText="1"/>
    </xf>
    <xf numFmtId="0" fontId="2" fillId="0" borderId="19" xfId="59" applyNumberFormat="1" applyFont="1" applyFill="1" applyBorder="1" applyAlignment="1">
      <alignment horizontal="center" vertical="center" wrapText="1"/>
    </xf>
    <xf numFmtId="49" fontId="2" fillId="0" borderId="19" xfId="59" applyNumberFormat="1" applyFont="1" applyFill="1" applyBorder="1" applyAlignment="1">
      <alignment horizontal="left" vertical="center" wrapText="1"/>
    </xf>
    <xf numFmtId="49" fontId="2" fillId="0" borderId="19" xfId="59" applyNumberFormat="1" applyFont="1" applyFill="1" applyBorder="1" applyAlignment="1">
      <alignment horizontal="center" vertical="top" wrapText="1"/>
    </xf>
    <xf numFmtId="0" fontId="1" fillId="0" borderId="9" xfId="59" applyNumberFormat="1" applyFont="1" applyFill="1" applyBorder="1" applyAlignment="1">
      <alignment horizontal="center" vertical="top" wrapText="1"/>
    </xf>
    <xf numFmtId="0" fontId="1" fillId="0" borderId="9" xfId="59" applyNumberFormat="1" applyFont="1" applyFill="1" applyBorder="1" applyAlignment="1">
      <alignment horizontal="center" vertical="center" wrapText="1"/>
    </xf>
    <xf numFmtId="49" fontId="1" fillId="0" borderId="15" xfId="59" applyNumberFormat="1" applyFont="1" applyFill="1" applyBorder="1" applyAlignment="1">
      <alignment horizontal="center" vertical="top" wrapText="1"/>
    </xf>
    <xf numFmtId="49" fontId="1" fillId="0" borderId="9" xfId="59" applyNumberFormat="1" applyFont="1" applyFill="1" applyBorder="1" applyAlignment="1">
      <alignment horizontal="center" vertical="top" wrapText="1"/>
    </xf>
    <xf numFmtId="49" fontId="1" fillId="0" borderId="9" xfId="59" applyNumberFormat="1" applyFont="1" applyFill="1" applyBorder="1" applyAlignment="1">
      <alignment horizontal="center"/>
    </xf>
    <xf numFmtId="49" fontId="1" fillId="0" borderId="9" xfId="59" applyNumberFormat="1" applyFont="1" applyFill="1" applyBorder="1" applyAlignment="1">
      <alignment wrapText="1"/>
    </xf>
    <xf numFmtId="49" fontId="2" fillId="0" borderId="9" xfId="59" applyNumberFormat="1" applyFont="1" applyFill="1" applyBorder="1" applyAlignment="1">
      <alignment horizontal="center"/>
    </xf>
    <xf numFmtId="49" fontId="2" fillId="0" borderId="9" xfId="59" applyNumberFormat="1" applyFont="1" applyFill="1" applyBorder="1" applyAlignment="1">
      <alignment wrapText="1"/>
    </xf>
    <xf numFmtId="164" fontId="41" fillId="0" borderId="9" xfId="59" applyNumberFormat="1" applyFont="1" applyBorder="1" applyAlignment="1">
      <alignment vertical="center"/>
    </xf>
    <xf numFmtId="4" fontId="45" fillId="0" borderId="0" xfId="60" applyNumberFormat="1" applyFont="1" applyFill="1" applyAlignment="1">
      <alignment horizontal="right"/>
    </xf>
    <xf numFmtId="0" fontId="45" fillId="0" borderId="9" xfId="60" applyFont="1" applyFill="1" applyBorder="1" applyAlignment="1">
      <alignment horizontal="center" vertical="center" wrapText="1"/>
    </xf>
    <xf numFmtId="4" fontId="45" fillId="0" borderId="9" xfId="60" applyNumberFormat="1" applyFont="1" applyFill="1" applyBorder="1" applyAlignment="1">
      <alignment horizontal="center" vertical="center" wrapText="1"/>
    </xf>
    <xf numFmtId="166" fontId="45" fillId="0" borderId="9" xfId="60" applyNumberFormat="1" applyFont="1" applyFill="1" applyBorder="1" applyAlignment="1">
      <alignment horizontal="right" vertical="center" wrapText="1"/>
    </xf>
    <xf numFmtId="0" fontId="45" fillId="0" borderId="9" xfId="60" applyFont="1" applyFill="1" applyBorder="1" applyAlignment="1">
      <alignment horizontal="left" vertical="center" wrapText="1"/>
    </xf>
    <xf numFmtId="0" fontId="45" fillId="0" borderId="9" xfId="60" applyFont="1" applyFill="1" applyBorder="1" applyAlignment="1">
      <alignment vertical="center" wrapText="1"/>
    </xf>
    <xf numFmtId="0" fontId="45" fillId="0" borderId="9" xfId="60" applyFont="1" applyFill="1" applyBorder="1"/>
    <xf numFmtId="0" fontId="45" fillId="0" borderId="9" xfId="60" applyFont="1" applyFill="1" applyBorder="1" applyAlignment="1">
      <alignment horizontal="right" vertical="center"/>
    </xf>
    <xf numFmtId="0" fontId="45" fillId="0" borderId="0" xfId="59" applyFont="1" applyFill="1" applyBorder="1"/>
    <xf numFmtId="4" fontId="45" fillId="0" borderId="0" xfId="59" applyNumberFormat="1" applyFont="1" applyFill="1" applyBorder="1" applyAlignment="1">
      <alignment horizontal="right"/>
    </xf>
    <xf numFmtId="4" fontId="46" fillId="0" borderId="0" xfId="59" applyNumberFormat="1" applyFont="1" applyFill="1" applyBorder="1" applyAlignment="1">
      <alignment horizontal="right"/>
    </xf>
    <xf numFmtId="0" fontId="45" fillId="0" borderId="0" xfId="59" applyFont="1" applyFill="1"/>
    <xf numFmtId="0" fontId="46" fillId="0" borderId="0" xfId="59" applyFont="1" applyFill="1" applyBorder="1"/>
    <xf numFmtId="0" fontId="46" fillId="0" borderId="0" xfId="59" applyFont="1" applyFill="1" applyBorder="1" applyAlignment="1">
      <alignment horizontal="right"/>
    </xf>
    <xf numFmtId="4" fontId="46" fillId="0" borderId="0" xfId="59" applyNumberFormat="1" applyFont="1" applyFill="1" applyBorder="1" applyAlignment="1">
      <alignment horizontal="left" vertical="top" wrapText="1"/>
    </xf>
    <xf numFmtId="0" fontId="45" fillId="0" borderId="0" xfId="59" applyFont="1" applyFill="1" applyAlignment="1">
      <alignment horizontal="left" vertical="top" wrapText="1"/>
    </xf>
    <xf numFmtId="4" fontId="46" fillId="0" borderId="0" xfId="59" applyNumberFormat="1" applyFont="1" applyFill="1" applyBorder="1" applyAlignment="1">
      <alignment horizontal="left"/>
    </xf>
    <xf numFmtId="0" fontId="45" fillId="0" borderId="0" xfId="59" applyFont="1" applyFill="1" applyAlignment="1">
      <alignment horizontal="left"/>
    </xf>
    <xf numFmtId="4" fontId="45" fillId="0" borderId="0" xfId="59" applyNumberFormat="1" applyFont="1" applyFill="1" applyAlignment="1">
      <alignment horizontal="right"/>
    </xf>
    <xf numFmtId="49" fontId="46" fillId="0" borderId="0" xfId="59" applyNumberFormat="1" applyFont="1" applyFill="1" applyBorder="1"/>
    <xf numFmtId="0" fontId="45" fillId="0" borderId="0" xfId="59" applyFont="1" applyFill="1" applyBorder="1" applyAlignment="1">
      <alignment horizontal="center" vertical="center"/>
    </xf>
    <xf numFmtId="4" fontId="45" fillId="0" borderId="0" xfId="59" applyNumberFormat="1" applyFont="1" applyFill="1" applyBorder="1"/>
    <xf numFmtId="4" fontId="46" fillId="0" borderId="0" xfId="59" applyNumberFormat="1" applyFont="1" applyFill="1" applyBorder="1" applyAlignment="1">
      <alignment horizontal="right" vertical="center" wrapText="1"/>
    </xf>
    <xf numFmtId="0" fontId="45" fillId="0" borderId="0" xfId="59" applyFont="1" applyFill="1" applyAlignment="1">
      <alignment horizontal="left" wrapText="1"/>
    </xf>
    <xf numFmtId="4" fontId="45" fillId="0" borderId="0" xfId="59" applyNumberFormat="1" applyFont="1" applyFill="1" applyBorder="1" applyAlignment="1">
      <alignment horizontal="right" vertical="top" wrapText="1"/>
    </xf>
    <xf numFmtId="4" fontId="45" fillId="0" borderId="0" xfId="59" applyNumberFormat="1" applyFont="1" applyFill="1" applyBorder="1" applyAlignment="1">
      <alignment horizontal="right" vertical="top"/>
    </xf>
    <xf numFmtId="4" fontId="45" fillId="0" borderId="0" xfId="59" applyNumberFormat="1" applyFont="1" applyFill="1" applyAlignment="1">
      <alignment horizontal="right" wrapText="1"/>
    </xf>
    <xf numFmtId="166" fontId="45" fillId="0" borderId="9" xfId="59" applyNumberFormat="1" applyFont="1" applyFill="1" applyBorder="1" applyAlignment="1">
      <alignment horizontal="right" vertical="center"/>
    </xf>
    <xf numFmtId="166" fontId="45" fillId="0" borderId="9" xfId="61" applyNumberFormat="1" applyFont="1" applyFill="1" applyBorder="1" applyAlignment="1" applyProtection="1">
      <alignment horizontal="right" vertical="center"/>
    </xf>
    <xf numFmtId="0" fontId="31" fillId="0" borderId="0" xfId="59" applyFont="1" applyFill="1" applyAlignment="1">
      <alignment horizontal="right"/>
    </xf>
    <xf numFmtId="0" fontId="46" fillId="0" borderId="9" xfId="59" applyFont="1" applyFill="1" applyBorder="1" applyAlignment="1">
      <alignment horizontal="left" vertical="center" wrapText="1"/>
    </xf>
    <xf numFmtId="49" fontId="45" fillId="0" borderId="9" xfId="59" applyNumberFormat="1" applyFont="1" applyFill="1" applyBorder="1" applyAlignment="1">
      <alignment horizontal="left" vertical="center" wrapText="1"/>
    </xf>
    <xf numFmtId="0" fontId="45" fillId="0" borderId="9" xfId="59" applyFont="1" applyFill="1" applyBorder="1" applyAlignment="1">
      <alignment horizontal="left" vertical="center" wrapText="1"/>
    </xf>
    <xf numFmtId="0" fontId="46" fillId="0" borderId="9" xfId="59" applyFont="1" applyFill="1" applyBorder="1" applyAlignment="1">
      <alignment vertical="center" wrapText="1"/>
    </xf>
    <xf numFmtId="0" fontId="46" fillId="0" borderId="9" xfId="65" applyFont="1" applyFill="1" applyBorder="1" applyAlignment="1">
      <alignment vertical="center" wrapText="1"/>
    </xf>
    <xf numFmtId="0" fontId="46" fillId="0" borderId="9" xfId="65" applyFont="1" applyFill="1" applyBorder="1" applyAlignment="1">
      <alignment horizontal="left" vertical="center" wrapText="1"/>
    </xf>
    <xf numFmtId="0" fontId="46" fillId="0" borderId="0" xfId="59" applyFont="1" applyFill="1"/>
    <xf numFmtId="0" fontId="45" fillId="0" borderId="9" xfId="0" applyFont="1" applyFill="1" applyBorder="1" applyAlignment="1">
      <alignment horizontal="left" vertical="center" wrapText="1"/>
    </xf>
    <xf numFmtId="166" fontId="46" fillId="0" borderId="9" xfId="65" applyNumberFormat="1" applyFont="1" applyFill="1" applyBorder="1" applyAlignment="1">
      <alignment horizontal="right" vertical="center"/>
    </xf>
    <xf numFmtId="0" fontId="31" fillId="0" borderId="0" xfId="59" applyFont="1" applyFill="1"/>
    <xf numFmtId="0" fontId="31" fillId="0" borderId="0" xfId="59" applyFont="1" applyFill="1" applyAlignment="1">
      <alignment horizontal="center" wrapText="1"/>
    </xf>
    <xf numFmtId="0" fontId="31" fillId="0" borderId="0" xfId="59" applyFont="1" applyFill="1" applyAlignment="1">
      <alignment horizontal="right" wrapText="1"/>
    </xf>
    <xf numFmtId="0" fontId="2" fillId="0" borderId="9" xfId="59" applyFont="1" applyFill="1" applyBorder="1" applyAlignment="1">
      <alignment vertical="center" wrapText="1"/>
    </xf>
    <xf numFmtId="2" fontId="2" fillId="0" borderId="9" xfId="59" applyNumberFormat="1" applyFont="1" applyFill="1" applyBorder="1" applyAlignment="1">
      <alignment horizontal="right" vertical="center" wrapText="1"/>
    </xf>
    <xf numFmtId="16" fontId="2" fillId="0" borderId="9" xfId="59" applyNumberFormat="1" applyFont="1" applyFill="1" applyBorder="1" applyAlignment="1">
      <alignment horizontal="center" vertical="center" wrapText="1"/>
    </xf>
    <xf numFmtId="0" fontId="24" fillId="0" borderId="9" xfId="59" applyFont="1" applyFill="1" applyBorder="1" applyAlignment="1">
      <alignment horizontal="center" vertical="center" wrapText="1"/>
    </xf>
    <xf numFmtId="49" fontId="2" fillId="0" borderId="9" xfId="59" applyNumberFormat="1" applyFont="1" applyFill="1" applyBorder="1" applyAlignment="1">
      <alignment vertical="center" wrapText="1"/>
    </xf>
    <xf numFmtId="175" fontId="2" fillId="0" borderId="9" xfId="59" applyNumberFormat="1" applyFont="1" applyFill="1" applyBorder="1" applyAlignment="1">
      <alignment horizontal="right" vertical="center" wrapText="1"/>
    </xf>
    <xf numFmtId="0" fontId="2" fillId="0" borderId="0" xfId="59" applyFont="1" applyFill="1"/>
    <xf numFmtId="0" fontId="2" fillId="0" borderId="9" xfId="59" applyFont="1" applyFill="1" applyBorder="1" applyAlignment="1">
      <alignment horizontal="left" vertical="center" wrapText="1"/>
    </xf>
    <xf numFmtId="174" fontId="2" fillId="0" borderId="9" xfId="59" applyNumberFormat="1" applyFont="1" applyFill="1" applyBorder="1" applyAlignment="1">
      <alignment horizontal="right" vertical="center" wrapText="1"/>
    </xf>
    <xf numFmtId="0" fontId="1" fillId="0" borderId="0" xfId="59" applyFont="1" applyFill="1" applyAlignment="1">
      <alignment horizontal="right"/>
    </xf>
    <xf numFmtId="0" fontId="32" fillId="0" borderId="0" xfId="59" applyNumberFormat="1" applyFont="1" applyFill="1"/>
    <xf numFmtId="4" fontId="31" fillId="0" borderId="0" xfId="59" applyNumberFormat="1" applyFont="1" applyFill="1" applyAlignment="1">
      <alignment horizontal="right"/>
    </xf>
    <xf numFmtId="2" fontId="34" fillId="0" borderId="0" xfId="59" applyNumberFormat="1" applyFont="1" applyFill="1" applyAlignment="1">
      <alignment horizontal="right" vertical="top" wrapText="1"/>
    </xf>
    <xf numFmtId="0" fontId="2" fillId="0" borderId="0" xfId="59" applyFont="1" applyFill="1" applyAlignment="1">
      <alignment horizontal="center"/>
    </xf>
    <xf numFmtId="0" fontId="2" fillId="0" borderId="9" xfId="59" applyNumberFormat="1" applyFont="1" applyFill="1" applyBorder="1" applyAlignment="1">
      <alignment horizontal="left" vertical="center" wrapText="1"/>
    </xf>
    <xf numFmtId="0" fontId="2" fillId="0" borderId="9" xfId="65" applyNumberFormat="1" applyFont="1" applyFill="1" applyBorder="1" applyAlignment="1">
      <alignment horizontal="left" vertical="center" wrapText="1"/>
    </xf>
    <xf numFmtId="0" fontId="2" fillId="0" borderId="9" xfId="65" applyFont="1" applyFill="1" applyBorder="1" applyAlignment="1">
      <alignment horizontal="center" vertical="center" wrapText="1"/>
    </xf>
    <xf numFmtId="166" fontId="2" fillId="0" borderId="9" xfId="65" applyNumberFormat="1" applyFont="1" applyFill="1" applyBorder="1" applyAlignment="1">
      <alignment horizontal="right" vertical="center" wrapText="1"/>
    </xf>
    <xf numFmtId="4" fontId="2" fillId="0" borderId="0" xfId="59" applyNumberFormat="1" applyFont="1" applyFill="1" applyBorder="1" applyAlignment="1">
      <alignment horizontal="right" vertical="center" wrapText="1"/>
    </xf>
    <xf numFmtId="174" fontId="2" fillId="0" borderId="9" xfId="59" applyNumberFormat="1" applyFont="1" applyFill="1" applyBorder="1" applyAlignment="1">
      <alignment horizontal="center" vertical="center" wrapText="1"/>
    </xf>
    <xf numFmtId="0" fontId="45" fillId="0" borderId="0" xfId="59" applyFont="1" applyFill="1" applyAlignment="1">
      <alignment horizontal="center" vertical="center"/>
    </xf>
    <xf numFmtId="0" fontId="45" fillId="0" borderId="0" xfId="59" applyFont="1" applyFill="1" applyAlignment="1">
      <alignment horizontal="center" vertical="center" wrapText="1"/>
    </xf>
    <xf numFmtId="0" fontId="45" fillId="0" borderId="0" xfId="59" applyFont="1" applyFill="1" applyBorder="1" applyAlignment="1">
      <alignment horizontal="center" vertical="center" wrapText="1"/>
    </xf>
    <xf numFmtId="2" fontId="45" fillId="0" borderId="9" xfId="59" applyNumberFormat="1" applyFont="1" applyFill="1" applyBorder="1" applyAlignment="1">
      <alignment horizontal="center" vertical="center" wrapText="1"/>
    </xf>
    <xf numFmtId="2" fontId="46" fillId="0" borderId="9" xfId="65" applyNumberFormat="1" applyFont="1" applyFill="1" applyBorder="1" applyAlignment="1">
      <alignment horizontal="center" vertical="center" wrapText="1"/>
    </xf>
    <xf numFmtId="0" fontId="2" fillId="0" borderId="9" xfId="59" applyNumberFormat="1" applyFont="1" applyFill="1" applyBorder="1" applyAlignment="1">
      <alignment horizontal="center" vertical="center"/>
    </xf>
    <xf numFmtId="0" fontId="2" fillId="0" borderId="0" xfId="59" applyFont="1" applyFill="1" applyAlignment="1">
      <alignment horizontal="center" vertical="center"/>
    </xf>
    <xf numFmtId="0" fontId="2" fillId="0" borderId="9" xfId="59" applyFont="1" applyFill="1" applyBorder="1"/>
    <xf numFmtId="0" fontId="31" fillId="0" borderId="0" xfId="59" applyFont="1" applyFill="1" applyAlignment="1"/>
    <xf numFmtId="0" fontId="47" fillId="0" borderId="9" xfId="6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2" fontId="46" fillId="0" borderId="9" xfId="59" applyNumberFormat="1" applyFont="1" applyFill="1" applyBorder="1" applyAlignment="1">
      <alignment horizontal="center" vertical="center" wrapText="1"/>
    </xf>
    <xf numFmtId="4" fontId="46" fillId="0" borderId="9" xfId="62" applyNumberFormat="1" applyFont="1" applyFill="1" applyBorder="1" applyAlignment="1" applyProtection="1">
      <alignment horizontal="center" vertical="center" wrapText="1"/>
    </xf>
    <xf numFmtId="166" fontId="46" fillId="0" borderId="9" xfId="59" applyNumberFormat="1" applyFont="1" applyFill="1" applyBorder="1" applyAlignment="1">
      <alignment horizontal="right" vertical="center"/>
    </xf>
    <xf numFmtId="0" fontId="36" fillId="0" borderId="0" xfId="59" applyFont="1" applyFill="1"/>
    <xf numFmtId="0" fontId="2" fillId="0" borderId="9" xfId="59" applyFont="1" applyFill="1" applyBorder="1" applyAlignment="1">
      <alignment horizontal="center" vertical="distributed"/>
    </xf>
    <xf numFmtId="176" fontId="2" fillId="0" borderId="9" xfId="59" applyNumberFormat="1" applyFont="1" applyFill="1" applyBorder="1" applyAlignment="1">
      <alignment horizontal="right" vertical="center" wrapText="1"/>
    </xf>
    <xf numFmtId="4" fontId="2" fillId="0" borderId="9" xfId="59" applyNumberFormat="1" applyFont="1" applyFill="1" applyBorder="1" applyAlignment="1">
      <alignment horizontal="center" vertical="center" wrapText="1"/>
    </xf>
    <xf numFmtId="170" fontId="2" fillId="0" borderId="9" xfId="59" applyNumberFormat="1" applyFont="1" applyFill="1" applyBorder="1" applyAlignment="1">
      <alignment horizontal="right" vertical="center" wrapText="1"/>
    </xf>
    <xf numFmtId="4" fontId="2" fillId="0" borderId="9" xfId="59" applyNumberFormat="1" applyFont="1" applyFill="1" applyBorder="1" applyAlignment="1">
      <alignment horizontal="right" vertical="center" wrapText="1"/>
    </xf>
    <xf numFmtId="0" fontId="36" fillId="0" borderId="9" xfId="59" applyFont="1" applyFill="1" applyBorder="1" applyAlignment="1">
      <alignment horizontal="center"/>
    </xf>
    <xf numFmtId="0" fontId="36" fillId="0" borderId="0" xfId="59" applyFont="1" applyFill="1" applyAlignment="1">
      <alignment horizontal="center"/>
    </xf>
    <xf numFmtId="2" fontId="31" fillId="0" borderId="9" xfId="59" applyNumberFormat="1" applyFont="1" applyFill="1" applyBorder="1" applyAlignment="1">
      <alignment horizontal="center"/>
    </xf>
    <xf numFmtId="2" fontId="2" fillId="0" borderId="9" xfId="59" applyNumberFormat="1" applyFont="1" applyFill="1" applyBorder="1" applyAlignment="1">
      <alignment horizontal="center" vertical="center" wrapText="1"/>
    </xf>
    <xf numFmtId="166" fontId="2" fillId="0" borderId="9" xfId="59" applyNumberFormat="1" applyFont="1" applyFill="1" applyBorder="1" applyAlignment="1">
      <alignment horizontal="right" vertical="center" wrapText="1"/>
    </xf>
    <xf numFmtId="0" fontId="31" fillId="0" borderId="0" xfId="59" applyFont="1" applyFill="1" applyAlignment="1">
      <alignment vertical="center"/>
    </xf>
    <xf numFmtId="166" fontId="2" fillId="0" borderId="9" xfId="59" applyNumberFormat="1" applyFont="1" applyFill="1" applyBorder="1" applyAlignment="1">
      <alignment horizontal="center" vertical="center" wrapText="1"/>
    </xf>
    <xf numFmtId="166" fontId="2" fillId="0" borderId="9" xfId="58" applyNumberFormat="1" applyFont="1" applyFill="1" applyBorder="1" applyAlignment="1">
      <alignment horizontal="center" vertical="center"/>
    </xf>
    <xf numFmtId="166" fontId="2" fillId="0" borderId="9" xfId="58" applyNumberFormat="1" applyFont="1" applyFill="1" applyBorder="1" applyAlignment="1">
      <alignment horizontal="right" vertical="center" wrapText="1"/>
    </xf>
    <xf numFmtId="0" fontId="2" fillId="0" borderId="0" xfId="58" applyFont="1" applyFill="1" applyBorder="1" applyAlignment="1">
      <alignment horizontal="center" vertical="center"/>
    </xf>
    <xf numFmtId="166" fontId="46" fillId="0" borderId="9" xfId="60" applyNumberFormat="1" applyFont="1" applyFill="1" applyBorder="1" applyAlignment="1">
      <alignment horizontal="right" vertical="center" wrapText="1"/>
    </xf>
    <xf numFmtId="4" fontId="46" fillId="0" borderId="9" xfId="60" applyNumberFormat="1" applyFont="1" applyFill="1" applyBorder="1" applyAlignment="1">
      <alignment horizontal="right" vertical="center" wrapText="1"/>
    </xf>
    <xf numFmtId="166" fontId="46" fillId="0" borderId="9" xfId="60" applyNumberFormat="1" applyFont="1" applyFill="1" applyBorder="1" applyAlignment="1">
      <alignment vertical="center" wrapText="1"/>
    </xf>
    <xf numFmtId="4" fontId="45" fillId="0" borderId="9" xfId="60" applyNumberFormat="1" applyFont="1" applyFill="1" applyBorder="1" applyAlignment="1">
      <alignment horizontal="right" vertical="center" wrapText="1"/>
    </xf>
    <xf numFmtId="16" fontId="46" fillId="0" borderId="9" xfId="60" applyNumberFormat="1" applyFont="1" applyFill="1" applyBorder="1" applyAlignment="1">
      <alignment horizontal="center" vertical="center" wrapText="1"/>
    </xf>
    <xf numFmtId="0" fontId="46" fillId="0" borderId="9" xfId="60" applyFont="1" applyFill="1" applyBorder="1" applyAlignment="1">
      <alignment horizontal="right" vertical="center"/>
    </xf>
    <xf numFmtId="0" fontId="45" fillId="0" borderId="9" xfId="0" applyFont="1" applyFill="1" applyBorder="1" applyAlignment="1">
      <alignment horizontal="center" vertical="center" wrapText="1"/>
    </xf>
    <xf numFmtId="49" fontId="45" fillId="0" borderId="9" xfId="0" applyNumberFormat="1" applyFont="1" applyFill="1" applyBorder="1" applyAlignment="1">
      <alignment horizontal="left" vertical="center" wrapText="1"/>
    </xf>
    <xf numFmtId="166" fontId="45" fillId="0" borderId="9" xfId="0" applyNumberFormat="1" applyFont="1" applyFill="1" applyBorder="1" applyAlignment="1">
      <alignment horizontal="right" vertical="center" wrapText="1"/>
    </xf>
    <xf numFmtId="0" fontId="46" fillId="0" borderId="9" xfId="0" applyFont="1" applyFill="1" applyBorder="1" applyAlignment="1">
      <alignment vertical="center" wrapText="1"/>
    </xf>
    <xf numFmtId="166" fontId="46" fillId="0" borderId="9" xfId="0" applyNumberFormat="1" applyFont="1" applyFill="1" applyBorder="1" applyAlignment="1">
      <alignment horizontal="right" vertical="center" wrapText="1"/>
    </xf>
    <xf numFmtId="16" fontId="46" fillId="0" borderId="9" xfId="0" applyNumberFormat="1" applyFont="1" applyFill="1" applyBorder="1" applyAlignment="1">
      <alignment horizontal="center" vertical="center" wrapText="1"/>
    </xf>
    <xf numFmtId="0" fontId="46" fillId="0" borderId="9" xfId="0" applyFont="1" applyFill="1" applyBorder="1" applyAlignment="1">
      <alignment horizontal="left" vertical="center" wrapText="1"/>
    </xf>
    <xf numFmtId="0" fontId="46" fillId="0" borderId="9" xfId="0" applyNumberFormat="1" applyFont="1" applyFill="1" applyBorder="1" applyAlignment="1">
      <alignment horizontal="center" vertical="center" wrapText="1"/>
    </xf>
    <xf numFmtId="166" fontId="46" fillId="0" borderId="9" xfId="65" applyNumberFormat="1" applyFont="1" applyFill="1" applyBorder="1" applyAlignment="1">
      <alignment horizontal="right" vertical="center" wrapText="1"/>
    </xf>
    <xf numFmtId="0" fontId="45" fillId="0" borderId="9" xfId="64" applyFont="1" applyFill="1" applyBorder="1" applyAlignment="1">
      <alignment horizontal="left" vertical="center" wrapText="1"/>
    </xf>
    <xf numFmtId="4" fontId="46" fillId="0" borderId="9" xfId="0" applyNumberFormat="1" applyFont="1" applyFill="1" applyBorder="1" applyAlignment="1">
      <alignment horizontal="right" vertical="center" wrapText="1"/>
    </xf>
    <xf numFmtId="0" fontId="45" fillId="0" borderId="0" xfId="60" applyFont="1" applyFill="1"/>
    <xf numFmtId="0" fontId="45" fillId="0" borderId="0" xfId="60" applyFont="1" applyFill="1" applyAlignment="1">
      <alignment vertical="center"/>
    </xf>
    <xf numFmtId="0" fontId="45" fillId="0" borderId="0" xfId="60" applyFont="1" applyFill="1" applyAlignment="1">
      <alignment horizontal="center" vertical="center"/>
    </xf>
    <xf numFmtId="0" fontId="45" fillId="0" borderId="0" xfId="60" applyFont="1" applyFill="1" applyAlignment="1">
      <alignment horizontal="right" vertical="center"/>
    </xf>
    <xf numFmtId="0" fontId="46" fillId="0" borderId="9" xfId="60" applyFont="1" applyFill="1" applyBorder="1" applyAlignment="1">
      <alignment horizontal="right" vertical="center" wrapText="1"/>
    </xf>
    <xf numFmtId="0" fontId="45" fillId="0" borderId="0" xfId="60" applyFont="1" applyFill="1" applyAlignment="1">
      <alignment horizontal="center"/>
    </xf>
    <xf numFmtId="4" fontId="46" fillId="0" borderId="9" xfId="60" applyNumberFormat="1" applyFont="1" applyFill="1" applyBorder="1" applyAlignment="1">
      <alignment horizontal="center" vertical="center" wrapText="1"/>
    </xf>
    <xf numFmtId="170" fontId="46" fillId="0" borderId="9" xfId="60" applyNumberFormat="1" applyFont="1" applyFill="1" applyBorder="1" applyAlignment="1">
      <alignment horizontal="center" vertical="center" wrapText="1"/>
    </xf>
    <xf numFmtId="166" fontId="45" fillId="0" borderId="9" xfId="58" applyNumberFormat="1" applyFont="1" applyFill="1" applyBorder="1" applyAlignment="1">
      <alignment horizontal="right" vertical="center"/>
    </xf>
    <xf numFmtId="0" fontId="46" fillId="0" borderId="9" xfId="60" applyFont="1" applyFill="1" applyBorder="1" applyAlignment="1">
      <alignment vertical="center"/>
    </xf>
    <xf numFmtId="0" fontId="45" fillId="0" borderId="9" xfId="60" applyFont="1" applyFill="1" applyBorder="1" applyAlignment="1">
      <alignment vertical="center"/>
    </xf>
    <xf numFmtId="166" fontId="45" fillId="0" borderId="9" xfId="60" applyNumberFormat="1" applyFont="1" applyFill="1" applyBorder="1" applyAlignment="1">
      <alignment vertical="center"/>
    </xf>
    <xf numFmtId="0" fontId="45" fillId="0" borderId="9" xfId="60" applyFont="1" applyFill="1" applyBorder="1" applyAlignment="1">
      <alignment horizontal="center" vertical="center"/>
    </xf>
    <xf numFmtId="166" fontId="46" fillId="0" borderId="9" xfId="60" applyNumberFormat="1" applyFont="1" applyFill="1" applyBorder="1" applyAlignment="1">
      <alignment horizontal="right" vertical="center"/>
    </xf>
    <xf numFmtId="166" fontId="46" fillId="0" borderId="9" xfId="60" applyNumberFormat="1" applyFont="1" applyFill="1" applyBorder="1" applyAlignment="1">
      <alignment vertical="center"/>
    </xf>
    <xf numFmtId="166" fontId="46" fillId="0" borderId="9" xfId="58" applyNumberFormat="1" applyFont="1" applyFill="1" applyBorder="1" applyAlignment="1">
      <alignment horizontal="right" vertical="center"/>
    </xf>
    <xf numFmtId="0" fontId="46" fillId="0" borderId="0" xfId="60" applyFont="1" applyFill="1" applyBorder="1" applyAlignment="1">
      <alignment horizontal="center" vertical="center"/>
    </xf>
    <xf numFmtId="0" fontId="46" fillId="0" borderId="0" xfId="60" applyFont="1" applyFill="1" applyBorder="1" applyAlignment="1">
      <alignment horizontal="right" vertical="center"/>
    </xf>
    <xf numFmtId="2" fontId="1" fillId="0" borderId="0" xfId="59" applyNumberFormat="1" applyFont="1" applyFill="1" applyAlignment="1">
      <alignment horizontal="right" vertical="top" wrapText="1"/>
    </xf>
    <xf numFmtId="0" fontId="1" fillId="0" borderId="0" xfId="59" applyFont="1" applyFill="1" applyBorder="1" applyAlignment="1"/>
    <xf numFmtId="0" fontId="2" fillId="0" borderId="9" xfId="59" applyNumberFormat="1" applyFont="1" applyFill="1" applyBorder="1" applyAlignment="1">
      <alignment horizontal="center" vertical="top" wrapText="1"/>
    </xf>
    <xf numFmtId="49" fontId="2" fillId="0" borderId="9" xfId="59" applyNumberFormat="1" applyFont="1" applyFill="1" applyBorder="1" applyAlignment="1">
      <alignment horizontal="left" vertical="center" wrapText="1"/>
    </xf>
    <xf numFmtId="49" fontId="2" fillId="0" borderId="9" xfId="59" applyNumberFormat="1" applyFont="1" applyFill="1" applyBorder="1" applyAlignment="1">
      <alignment horizontal="center" vertical="top" wrapText="1"/>
    </xf>
    <xf numFmtId="49" fontId="1" fillId="0" borderId="9" xfId="59" applyNumberFormat="1" applyFont="1" applyFill="1" applyBorder="1" applyAlignment="1">
      <alignment horizontal="justify" vertical="top" wrapText="1"/>
    </xf>
    <xf numFmtId="49" fontId="1" fillId="0" borderId="9" xfId="59" applyNumberFormat="1" applyFont="1" applyFill="1" applyBorder="1" applyAlignment="1">
      <alignment horizontal="left" vertical="center" wrapText="1"/>
    </xf>
    <xf numFmtId="49" fontId="1" fillId="0" borderId="15" xfId="59" applyNumberFormat="1" applyFont="1" applyFill="1" applyBorder="1" applyAlignment="1">
      <alignment horizontal="justify" vertical="top" wrapText="1"/>
    </xf>
    <xf numFmtId="0" fontId="2" fillId="0" borderId="9" xfId="0" applyNumberFormat="1" applyFont="1" applyBorder="1" applyAlignment="1">
      <alignment horizontal="center" vertical="top" wrapText="1"/>
    </xf>
    <xf numFmtId="0" fontId="2" fillId="0" borderId="9" xfId="0" applyFont="1" applyBorder="1" applyAlignment="1">
      <alignment vertical="top" wrapText="1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wrapText="1"/>
    </xf>
    <xf numFmtId="0" fontId="20" fillId="0" borderId="0" xfId="59" applyFont="1" applyFill="1" applyAlignment="1">
      <alignment wrapText="1"/>
    </xf>
    <xf numFmtId="0" fontId="20" fillId="0" borderId="0" xfId="59" applyFont="1" applyFill="1" applyAlignment="1">
      <alignment vertical="center" wrapText="1"/>
    </xf>
    <xf numFmtId="0" fontId="2" fillId="0" borderId="43" xfId="59" applyFont="1" applyFill="1" applyBorder="1" applyAlignment="1">
      <alignment horizontal="justify" vertical="center" wrapText="1"/>
    </xf>
    <xf numFmtId="173" fontId="2" fillId="0" borderId="9" xfId="59" applyNumberFormat="1" applyFont="1" applyFill="1" applyBorder="1" applyAlignment="1">
      <alignment horizontal="right" vertical="center"/>
    </xf>
    <xf numFmtId="173" fontId="2" fillId="0" borderId="17" xfId="59" applyNumberFormat="1" applyFont="1" applyFill="1" applyBorder="1" applyAlignment="1">
      <alignment horizontal="right" vertical="center"/>
    </xf>
    <xf numFmtId="173" fontId="2" fillId="0" borderId="14" xfId="59" applyNumberFormat="1" applyFont="1" applyFill="1" applyBorder="1" applyAlignment="1">
      <alignment horizontal="right" vertical="center"/>
    </xf>
    <xf numFmtId="173" fontId="2" fillId="0" borderId="21" xfId="59" applyNumberFormat="1" applyFont="1" applyFill="1" applyBorder="1" applyAlignment="1">
      <alignment horizontal="right" vertical="center"/>
    </xf>
    <xf numFmtId="173" fontId="2" fillId="0" borderId="26" xfId="59" applyNumberFormat="1" applyFont="1" applyFill="1" applyBorder="1" applyAlignment="1">
      <alignment horizontal="right" vertical="center"/>
    </xf>
    <xf numFmtId="173" fontId="2" fillId="0" borderId="22" xfId="59" applyNumberFormat="1" applyFont="1" applyFill="1" applyBorder="1" applyAlignment="1">
      <alignment horizontal="right" vertical="center"/>
    </xf>
    <xf numFmtId="0" fontId="2" fillId="0" borderId="16" xfId="59" applyFont="1" applyFill="1" applyBorder="1" applyAlignment="1">
      <alignment horizontal="center" vertical="center"/>
    </xf>
    <xf numFmtId="0" fontId="2" fillId="0" borderId="9" xfId="59" applyFont="1" applyFill="1" applyBorder="1" applyAlignment="1">
      <alignment horizontal="justify" vertical="center" wrapText="1"/>
    </xf>
    <xf numFmtId="0" fontId="2" fillId="0" borderId="24" xfId="59" applyFont="1" applyFill="1" applyBorder="1" applyAlignment="1">
      <alignment horizontal="center" vertical="center"/>
    </xf>
    <xf numFmtId="173" fontId="2" fillId="0" borderId="15" xfId="59" applyNumberFormat="1" applyFont="1" applyFill="1" applyBorder="1" applyAlignment="1">
      <alignment horizontal="right" vertical="center"/>
    </xf>
    <xf numFmtId="173" fontId="2" fillId="0" borderId="28" xfId="59" applyNumberFormat="1" applyFont="1" applyFill="1" applyBorder="1" applyAlignment="1">
      <alignment horizontal="right" vertical="center"/>
    </xf>
    <xf numFmtId="173" fontId="2" fillId="0" borderId="25" xfId="59" applyNumberFormat="1" applyFont="1" applyFill="1" applyBorder="1" applyAlignment="1">
      <alignment horizontal="right" vertical="center"/>
    </xf>
    <xf numFmtId="0" fontId="2" fillId="0" borderId="20" xfId="59" applyFont="1" applyFill="1" applyBorder="1" applyAlignment="1">
      <alignment horizontal="center" vertical="center"/>
    </xf>
    <xf numFmtId="0" fontId="2" fillId="0" borderId="21" xfId="59" applyFont="1" applyFill="1" applyBorder="1" applyAlignment="1">
      <alignment horizontal="justify" vertical="center" wrapText="1"/>
    </xf>
    <xf numFmtId="0" fontId="2" fillId="0" borderId="18" xfId="59" applyFont="1" applyFill="1" applyBorder="1" applyAlignment="1">
      <alignment horizontal="center" vertical="center"/>
    </xf>
    <xf numFmtId="0" fontId="2" fillId="0" borderId="9" xfId="59" applyFont="1" applyFill="1" applyBorder="1" applyAlignment="1">
      <alignment horizontal="left" vertical="center"/>
    </xf>
    <xf numFmtId="4" fontId="45" fillId="0" borderId="0" xfId="59" applyNumberFormat="1" applyFont="1" applyFill="1" applyBorder="1" applyAlignment="1">
      <alignment horizontal="left"/>
    </xf>
    <xf numFmtId="49" fontId="1" fillId="0" borderId="0" xfId="59" applyNumberFormat="1" applyFont="1" applyFill="1" applyBorder="1" applyAlignment="1">
      <alignment horizontal="center" vertical="top" wrapText="1"/>
    </xf>
    <xf numFmtId="49" fontId="1" fillId="0" borderId="0" xfId="59" applyNumberFormat="1" applyFont="1" applyFill="1" applyBorder="1" applyAlignment="1">
      <alignment horizontal="left" vertical="center" wrapText="1"/>
    </xf>
    <xf numFmtId="49" fontId="1" fillId="0" borderId="0" xfId="59" applyNumberFormat="1" applyFont="1" applyFill="1" applyBorder="1" applyAlignment="1">
      <alignment horizontal="right" vertical="top" wrapText="1"/>
    </xf>
    <xf numFmtId="0" fontId="45" fillId="0" borderId="0" xfId="59" applyFont="1" applyFill="1" applyAlignment="1">
      <alignment wrapText="1"/>
    </xf>
    <xf numFmtId="4" fontId="46" fillId="0" borderId="0" xfId="59" applyNumberFormat="1" applyFont="1" applyFill="1" applyBorder="1" applyAlignment="1">
      <alignment horizontal="center" vertical="center"/>
    </xf>
    <xf numFmtId="0" fontId="1" fillId="0" borderId="0" xfId="59" applyFont="1" applyFill="1" applyAlignment="1">
      <alignment horizontal="center" vertical="justify"/>
    </xf>
    <xf numFmtId="0" fontId="1" fillId="0" borderId="9" xfId="59" applyFont="1" applyFill="1" applyBorder="1" applyAlignment="1">
      <alignment horizontal="center" vertical="justify"/>
    </xf>
    <xf numFmtId="166" fontId="45" fillId="0" borderId="0" xfId="59" applyNumberFormat="1" applyFont="1" applyFill="1" applyBorder="1" applyAlignment="1">
      <alignment horizontal="right" vertical="center"/>
    </xf>
    <xf numFmtId="0" fontId="45" fillId="0" borderId="9" xfId="59" applyFont="1" applyFill="1" applyBorder="1" applyAlignment="1">
      <alignment wrapText="1"/>
    </xf>
    <xf numFmtId="0" fontId="1" fillId="0" borderId="0" xfId="59" applyNumberFormat="1" applyFont="1" applyFill="1" applyBorder="1" applyAlignment="1">
      <alignment horizontal="right" vertical="top" wrapText="1"/>
    </xf>
    <xf numFmtId="0" fontId="64" fillId="0" borderId="0" xfId="63" applyNumberFormat="1" applyFont="1" applyFill="1" applyBorder="1" applyAlignment="1">
      <alignment horizontal="right"/>
    </xf>
    <xf numFmtId="0" fontId="42" fillId="0" borderId="0" xfId="63" applyNumberFormat="1" applyFont="1" applyFill="1" applyBorder="1" applyAlignment="1">
      <alignment horizontal="left"/>
    </xf>
    <xf numFmtId="0" fontId="64" fillId="0" borderId="0" xfId="63" applyNumberFormat="1" applyFont="1" applyFill="1" applyBorder="1" applyAlignment="1">
      <alignment horizontal="left"/>
    </xf>
    <xf numFmtId="0" fontId="65" fillId="0" borderId="0" xfId="63" applyNumberFormat="1" applyFont="1" applyFill="1" applyBorder="1" applyAlignment="1">
      <alignment horizontal="left" vertical="top"/>
    </xf>
    <xf numFmtId="0" fontId="44" fillId="0" borderId="0" xfId="63" applyNumberFormat="1" applyFont="1" applyFill="1" applyBorder="1" applyAlignment="1">
      <alignment horizontal="center" vertical="top"/>
    </xf>
    <xf numFmtId="0" fontId="67" fillId="0" borderId="9" xfId="63" applyNumberFormat="1" applyFont="1" applyFill="1" applyBorder="1" applyAlignment="1">
      <alignment horizontal="center" vertical="top"/>
    </xf>
    <xf numFmtId="0" fontId="67" fillId="0" borderId="0" xfId="63" applyNumberFormat="1" applyFont="1" applyFill="1" applyBorder="1" applyAlignment="1">
      <alignment horizontal="center" vertical="top"/>
    </xf>
    <xf numFmtId="0" fontId="68" fillId="0" borderId="0" xfId="63" applyNumberFormat="1" applyFont="1" applyFill="1" applyBorder="1" applyAlignment="1">
      <alignment horizontal="center"/>
    </xf>
    <xf numFmtId="0" fontId="68" fillId="0" borderId="0" xfId="63" applyNumberFormat="1" applyFont="1" applyFill="1" applyBorder="1" applyAlignment="1">
      <alignment horizontal="center" vertical="center"/>
    </xf>
    <xf numFmtId="176" fontId="63" fillId="0" borderId="9" xfId="63" applyNumberFormat="1" applyFont="1" applyFill="1" applyBorder="1" applyAlignment="1">
      <alignment horizontal="center" vertical="center" wrapText="1"/>
    </xf>
    <xf numFmtId="178" fontId="63" fillId="0" borderId="9" xfId="63" applyNumberFormat="1" applyFont="1" applyFill="1" applyBorder="1" applyAlignment="1">
      <alignment horizontal="center" vertical="center" wrapText="1"/>
    </xf>
    <xf numFmtId="0" fontId="63" fillId="0" borderId="0" xfId="63" applyNumberFormat="1" applyFont="1" applyFill="1" applyBorder="1" applyAlignment="1">
      <alignment horizontal="center"/>
    </xf>
    <xf numFmtId="176" fontId="63" fillId="0" borderId="9" xfId="0" applyNumberFormat="1" applyFont="1" applyFill="1" applyBorder="1" applyAlignment="1">
      <alignment horizontal="right" vertical="center" wrapText="1"/>
    </xf>
    <xf numFmtId="176" fontId="63" fillId="0" borderId="9" xfId="59" applyNumberFormat="1" applyFont="1" applyFill="1" applyBorder="1" applyAlignment="1">
      <alignment horizontal="right" vertical="center" wrapText="1"/>
    </xf>
    <xf numFmtId="176" fontId="63" fillId="0" borderId="9" xfId="0" applyNumberFormat="1" applyFont="1" applyFill="1" applyBorder="1" applyAlignment="1">
      <alignment horizontal="right" vertical="center"/>
    </xf>
    <xf numFmtId="176" fontId="63" fillId="0" borderId="9" xfId="61" applyNumberFormat="1" applyFont="1" applyFill="1" applyBorder="1" applyAlignment="1" applyProtection="1">
      <alignment horizontal="right" vertical="center"/>
    </xf>
    <xf numFmtId="0" fontId="44" fillId="0" borderId="0" xfId="63" applyNumberFormat="1" applyFont="1" applyFill="1" applyBorder="1" applyAlignment="1">
      <alignment horizontal="center" vertical="center"/>
    </xf>
    <xf numFmtId="0" fontId="20" fillId="0" borderId="0" xfId="63" applyNumberFormat="1" applyFont="1" applyFill="1" applyBorder="1" applyAlignment="1">
      <alignment horizontal="center" vertical="top"/>
    </xf>
    <xf numFmtId="0" fontId="64" fillId="0" borderId="0" xfId="63" applyNumberFormat="1" applyFont="1" applyFill="1" applyBorder="1" applyAlignment="1">
      <alignment horizontal="center" vertical="center"/>
    </xf>
    <xf numFmtId="0" fontId="20" fillId="0" borderId="0" xfId="63" applyNumberFormat="1" applyFont="1" applyFill="1" applyBorder="1" applyAlignment="1">
      <alignment horizontal="center" vertical="center"/>
    </xf>
    <xf numFmtId="0" fontId="64" fillId="0" borderId="0" xfId="63" applyNumberFormat="1" applyFont="1" applyFill="1" applyBorder="1" applyAlignment="1"/>
    <xf numFmtId="0" fontId="66" fillId="0" borderId="0" xfId="63" applyNumberFormat="1" applyFont="1" applyFill="1" applyBorder="1" applyAlignment="1">
      <alignment vertical="top"/>
    </xf>
    <xf numFmtId="49" fontId="64" fillId="0" borderId="0" xfId="63" applyNumberFormat="1" applyFont="1" applyFill="1" applyBorder="1" applyAlignment="1"/>
    <xf numFmtId="0" fontId="1" fillId="0" borderId="0" xfId="59" applyFont="1" applyAlignment="1">
      <alignment horizontal="right"/>
    </xf>
    <xf numFmtId="0" fontId="1" fillId="0" borderId="0" xfId="0" applyFont="1" applyAlignment="1">
      <alignment horizontal="center" wrapText="1"/>
    </xf>
    <xf numFmtId="2" fontId="1" fillId="0" borderId="0" xfId="0" applyNumberFormat="1" applyFont="1" applyAlignment="1">
      <alignment horizontal="right" vertical="top"/>
    </xf>
    <xf numFmtId="0" fontId="28" fillId="0" borderId="9" xfId="0" applyFont="1" applyBorder="1"/>
    <xf numFmtId="173" fontId="28" fillId="0" borderId="19" xfId="0" applyNumberFormat="1" applyFont="1" applyBorder="1"/>
    <xf numFmtId="173" fontId="28" fillId="0" borderId="19" xfId="0" applyNumberFormat="1" applyFont="1" applyBorder="1" applyAlignment="1">
      <alignment horizontal="right"/>
    </xf>
    <xf numFmtId="0" fontId="28" fillId="0" borderId="9" xfId="0" applyFont="1" applyBorder="1" applyAlignment="1">
      <alignment horizontal="left" indent="3"/>
    </xf>
    <xf numFmtId="173" fontId="28" fillId="0" borderId="9" xfId="0" applyNumberFormat="1" applyFont="1" applyBorder="1" applyAlignment="1">
      <alignment horizontal="left" indent="3"/>
    </xf>
    <xf numFmtId="173" fontId="28" fillId="0" borderId="9" xfId="0" applyNumberFormat="1" applyFont="1" applyBorder="1" applyAlignment="1">
      <alignment horizontal="right"/>
    </xf>
    <xf numFmtId="173" fontId="28" fillId="0" borderId="9" xfId="0" applyNumberFormat="1" applyFont="1" applyBorder="1"/>
    <xf numFmtId="0" fontId="28" fillId="0" borderId="9" xfId="0" applyFont="1" applyBorder="1" applyAlignment="1">
      <alignment horizontal="left" indent="1"/>
    </xf>
    <xf numFmtId="173" fontId="28" fillId="0" borderId="9" xfId="0" applyNumberFormat="1" applyFont="1" applyBorder="1" applyAlignment="1">
      <alignment horizontal="left" indent="1"/>
    </xf>
    <xf numFmtId="173" fontId="28" fillId="0" borderId="9" xfId="0" applyNumberFormat="1" applyFont="1" applyBorder="1" applyAlignment="1">
      <alignment vertical="top" wrapText="1"/>
    </xf>
    <xf numFmtId="173" fontId="28" fillId="0" borderId="9" xfId="0" applyNumberFormat="1" applyFont="1" applyBorder="1" applyAlignment="1"/>
    <xf numFmtId="0" fontId="28" fillId="0" borderId="9" xfId="0" applyFont="1" applyBorder="1" applyAlignment="1">
      <alignment horizontal="left" indent="2"/>
    </xf>
    <xf numFmtId="0" fontId="1" fillId="0" borderId="0" xfId="59" applyFont="1"/>
    <xf numFmtId="0" fontId="2" fillId="0" borderId="0" xfId="59" applyFont="1" applyAlignment="1">
      <alignment horizontal="center" wrapText="1"/>
    </xf>
    <xf numFmtId="0" fontId="1" fillId="0" borderId="0" xfId="59" applyFont="1" applyAlignment="1">
      <alignment horizontal="left"/>
    </xf>
    <xf numFmtId="2" fontId="1" fillId="0" borderId="0" xfId="59" applyNumberFormat="1" applyFont="1" applyAlignment="1">
      <alignment horizontal="right" vertical="top"/>
    </xf>
    <xf numFmtId="0" fontId="2" fillId="0" borderId="0" xfId="59" applyFont="1"/>
    <xf numFmtId="0" fontId="2" fillId="0" borderId="0" xfId="59" applyFont="1" applyBorder="1" applyAlignment="1">
      <alignment horizontal="center" vertical="center" wrapText="1"/>
    </xf>
    <xf numFmtId="173" fontId="1" fillId="0" borderId="9" xfId="59" applyNumberFormat="1" applyFont="1" applyFill="1" applyBorder="1" applyAlignment="1">
      <alignment horizontal="center" vertical="center" wrapText="1"/>
    </xf>
    <xf numFmtId="173" fontId="1" fillId="0" borderId="9" xfId="59" applyNumberFormat="1" applyFont="1" applyFill="1" applyBorder="1"/>
    <xf numFmtId="173" fontId="1" fillId="0" borderId="0" xfId="59" applyNumberFormat="1" applyFont="1"/>
    <xf numFmtId="173" fontId="1" fillId="0" borderId="0" xfId="59" applyNumberFormat="1" applyFont="1" applyFill="1" applyBorder="1"/>
    <xf numFmtId="0" fontId="1" fillId="0" borderId="9" xfId="59" applyFont="1" applyFill="1" applyBorder="1" applyAlignment="1">
      <alignment horizontal="left" vertical="center" wrapText="1"/>
    </xf>
    <xf numFmtId="0" fontId="1" fillId="0" borderId="9" xfId="59" applyFont="1" applyFill="1" applyBorder="1" applyAlignment="1">
      <alignment horizontal="right" vertical="center" wrapText="1"/>
    </xf>
    <xf numFmtId="0" fontId="1" fillId="0" borderId="0" xfId="59" applyFont="1" applyFill="1" applyBorder="1" applyAlignment="1">
      <alignment horizontal="left" vertical="center" wrapText="1" indent="4"/>
    </xf>
    <xf numFmtId="0" fontId="1" fillId="0" borderId="0" xfId="59" applyFont="1" applyFill="1" applyBorder="1" applyAlignment="1">
      <alignment horizontal="left" vertical="center"/>
    </xf>
    <xf numFmtId="0" fontId="1" fillId="0" borderId="0" xfId="59" applyFont="1" applyBorder="1"/>
    <xf numFmtId="1" fontId="2" fillId="0" borderId="0" xfId="59" applyNumberFormat="1" applyFont="1" applyAlignment="1">
      <alignment horizontal="left" vertical="top"/>
    </xf>
    <xf numFmtId="2" fontId="1" fillId="0" borderId="0" xfId="59" applyNumberFormat="1" applyFont="1" applyAlignment="1">
      <alignment vertical="top"/>
    </xf>
    <xf numFmtId="49" fontId="1" fillId="0" borderId="0" xfId="59" applyNumberFormat="1" applyFont="1" applyAlignment="1">
      <alignment horizontal="left" vertical="top" wrapText="1"/>
    </xf>
    <xf numFmtId="2" fontId="1" fillId="0" borderId="0" xfId="59" applyNumberFormat="1" applyFont="1" applyAlignment="1">
      <alignment horizontal="center" vertical="top" wrapText="1"/>
    </xf>
    <xf numFmtId="0" fontId="1" fillId="0" borderId="0" xfId="59"/>
    <xf numFmtId="0" fontId="2" fillId="0" borderId="42" xfId="59" applyFont="1" applyFill="1" applyBorder="1" applyAlignment="1">
      <alignment horizontal="center" vertical="center"/>
    </xf>
    <xf numFmtId="0" fontId="2" fillId="0" borderId="43" xfId="59" applyFont="1" applyFill="1" applyBorder="1" applyAlignment="1">
      <alignment horizontal="justify" vertical="center" wrapText="1"/>
    </xf>
    <xf numFmtId="173" fontId="2" fillId="0" borderId="43" xfId="59" applyNumberFormat="1" applyFont="1" applyFill="1" applyBorder="1" applyAlignment="1">
      <alignment horizontal="right" vertical="center"/>
    </xf>
    <xf numFmtId="173" fontId="2" fillId="0" borderId="47" xfId="59" applyNumberFormat="1" applyFont="1" applyFill="1" applyBorder="1" applyAlignment="1">
      <alignment horizontal="right" vertical="center"/>
    </xf>
    <xf numFmtId="173" fontId="2" fillId="0" borderId="44" xfId="59" applyNumberFormat="1" applyFont="1" applyFill="1" applyBorder="1" applyAlignment="1">
      <alignment horizontal="right" vertical="center"/>
    </xf>
    <xf numFmtId="0" fontId="1" fillId="0" borderId="0" xfId="59" applyFill="1" applyAlignment="1">
      <alignment vertical="center"/>
    </xf>
    <xf numFmtId="0" fontId="1" fillId="0" borderId="16" xfId="59" applyFont="1" applyFill="1" applyBorder="1" applyAlignment="1">
      <alignment horizontal="center" vertical="center"/>
    </xf>
    <xf numFmtId="0" fontId="1" fillId="0" borderId="9" xfId="59" applyFont="1" applyFill="1" applyBorder="1" applyAlignment="1">
      <alignment horizontal="justify" vertical="center" wrapText="1"/>
    </xf>
    <xf numFmtId="0" fontId="1" fillId="0" borderId="20" xfId="59" applyFont="1" applyFill="1" applyBorder="1" applyAlignment="1">
      <alignment horizontal="center" vertical="center"/>
    </xf>
    <xf numFmtId="0" fontId="1" fillId="0" borderId="21" xfId="59" applyFont="1" applyFill="1" applyBorder="1" applyAlignment="1">
      <alignment horizontal="justify" vertical="center" wrapText="1"/>
    </xf>
    <xf numFmtId="0" fontId="2" fillId="0" borderId="19" xfId="59" applyFont="1" applyFill="1" applyBorder="1" applyAlignment="1">
      <alignment horizontal="justify" vertical="center" wrapText="1"/>
    </xf>
    <xf numFmtId="173" fontId="2" fillId="0" borderId="19" xfId="59" applyNumberFormat="1" applyFont="1" applyFill="1" applyBorder="1" applyAlignment="1">
      <alignment horizontal="right" vertical="center"/>
    </xf>
    <xf numFmtId="173" fontId="2" fillId="0" borderId="27" xfId="59" applyNumberFormat="1" applyFont="1" applyFill="1" applyBorder="1" applyAlignment="1">
      <alignment horizontal="right" vertical="center"/>
    </xf>
    <xf numFmtId="173" fontId="2" fillId="0" borderId="23" xfId="59" applyNumberFormat="1" applyFont="1" applyFill="1" applyBorder="1" applyAlignment="1">
      <alignment horizontal="right" vertical="center"/>
    </xf>
    <xf numFmtId="173" fontId="1" fillId="0" borderId="9" xfId="59" applyNumberFormat="1" applyFont="1" applyFill="1" applyBorder="1" applyAlignment="1">
      <alignment horizontal="right" vertical="center"/>
    </xf>
    <xf numFmtId="173" fontId="1" fillId="0" borderId="17" xfId="59" applyNumberFormat="1" applyFont="1" applyFill="1" applyBorder="1" applyAlignment="1">
      <alignment horizontal="right" vertical="center"/>
    </xf>
    <xf numFmtId="173" fontId="1" fillId="0" borderId="14" xfId="59" applyNumberFormat="1" applyFont="1" applyFill="1" applyBorder="1" applyAlignment="1">
      <alignment horizontal="right" vertical="center"/>
    </xf>
    <xf numFmtId="173" fontId="1" fillId="0" borderId="21" xfId="59" applyNumberFormat="1" applyFont="1" applyFill="1" applyBorder="1" applyAlignment="1">
      <alignment horizontal="right" vertical="center"/>
    </xf>
    <xf numFmtId="173" fontId="1" fillId="0" borderId="26" xfId="59" applyNumberFormat="1" applyFont="1" applyFill="1" applyBorder="1" applyAlignment="1">
      <alignment horizontal="right" vertical="center"/>
    </xf>
    <xf numFmtId="173" fontId="1" fillId="0" borderId="22" xfId="59" applyNumberFormat="1" applyFont="1" applyFill="1" applyBorder="1" applyAlignment="1">
      <alignment horizontal="right" vertical="center"/>
    </xf>
    <xf numFmtId="0" fontId="2" fillId="0" borderId="48" xfId="59" applyFont="1" applyFill="1" applyBorder="1" applyAlignment="1">
      <alignment horizontal="center" vertical="center"/>
    </xf>
    <xf numFmtId="0" fontId="2" fillId="0" borderId="49" xfId="59" applyFont="1" applyFill="1" applyBorder="1" applyAlignment="1">
      <alignment horizontal="justify" vertical="center" wrapText="1"/>
    </xf>
    <xf numFmtId="173" fontId="2" fillId="0" borderId="49" xfId="59" applyNumberFormat="1" applyFont="1" applyFill="1" applyBorder="1" applyAlignment="1">
      <alignment horizontal="right" vertical="center"/>
    </xf>
    <xf numFmtId="173" fontId="2" fillId="0" borderId="50" xfId="59" applyNumberFormat="1" applyFont="1" applyFill="1" applyBorder="1" applyAlignment="1">
      <alignment horizontal="right" vertical="center"/>
    </xf>
    <xf numFmtId="173" fontId="2" fillId="0" borderId="51" xfId="59" applyNumberFormat="1" applyFont="1" applyFill="1" applyBorder="1" applyAlignment="1">
      <alignment horizontal="right" vertical="center"/>
    </xf>
    <xf numFmtId="0" fontId="1" fillId="0" borderId="9" xfId="59" applyFont="1" applyFill="1" applyBorder="1" applyAlignment="1">
      <alignment horizontal="justify" vertical="center"/>
    </xf>
    <xf numFmtId="0" fontId="2" fillId="0" borderId="52" xfId="59" applyFont="1" applyFill="1" applyBorder="1" applyAlignment="1">
      <alignment horizontal="center" vertical="center"/>
    </xf>
    <xf numFmtId="0" fontId="2" fillId="0" borderId="53" xfId="59" applyFont="1" applyFill="1" applyBorder="1" applyAlignment="1">
      <alignment horizontal="justify" vertical="center" wrapText="1"/>
    </xf>
    <xf numFmtId="173" fontId="2" fillId="0" borderId="53" xfId="59" applyNumberFormat="1" applyFont="1" applyFill="1" applyBorder="1" applyAlignment="1">
      <alignment horizontal="right" vertical="center"/>
    </xf>
    <xf numFmtId="173" fontId="2" fillId="0" borderId="54" xfId="59" applyNumberFormat="1" applyFont="1" applyFill="1" applyBorder="1" applyAlignment="1">
      <alignment horizontal="right" vertical="center"/>
    </xf>
    <xf numFmtId="173" fontId="2" fillId="0" borderId="55" xfId="59" applyNumberFormat="1" applyFont="1" applyFill="1" applyBorder="1" applyAlignment="1">
      <alignment horizontal="right" vertical="center"/>
    </xf>
    <xf numFmtId="16" fontId="1" fillId="0" borderId="16" xfId="59" applyNumberFormat="1" applyFont="1" applyFill="1" applyBorder="1" applyAlignment="1">
      <alignment horizontal="center" vertical="center"/>
    </xf>
    <xf numFmtId="0" fontId="28" fillId="0" borderId="9" xfId="59" applyFont="1" applyFill="1" applyBorder="1"/>
    <xf numFmtId="0" fontId="1" fillId="0" borderId="0" xfId="59" applyFont="1" applyFill="1" applyAlignment="1">
      <alignment vertical="center" wrapText="1"/>
    </xf>
    <xf numFmtId="0" fontId="1" fillId="0" borderId="0" xfId="59" applyFont="1" applyFill="1" applyAlignment="1">
      <alignment vertical="center"/>
    </xf>
    <xf numFmtId="173" fontId="1" fillId="0" borderId="43" xfId="59" applyNumberFormat="1" applyFont="1" applyFill="1" applyBorder="1" applyAlignment="1">
      <alignment horizontal="right" vertical="center"/>
    </xf>
    <xf numFmtId="173" fontId="1" fillId="0" borderId="47" xfId="59" applyNumberFormat="1" applyFont="1" applyFill="1" applyBorder="1" applyAlignment="1">
      <alignment horizontal="right" vertical="center"/>
    </xf>
    <xf numFmtId="173" fontId="1" fillId="0" borderId="44" xfId="59" applyNumberFormat="1" applyFont="1" applyFill="1" applyBorder="1" applyAlignment="1">
      <alignment horizontal="right" vertical="center"/>
    </xf>
    <xf numFmtId="0" fontId="2" fillId="0" borderId="8" xfId="59" applyFont="1" applyFill="1" applyBorder="1" applyAlignment="1">
      <alignment horizontal="center" vertical="center"/>
    </xf>
    <xf numFmtId="0" fontId="2" fillId="0" borderId="56" xfId="59" applyFont="1" applyFill="1" applyBorder="1" applyAlignment="1">
      <alignment horizontal="justify" vertical="center" wrapText="1"/>
    </xf>
    <xf numFmtId="173" fontId="2" fillId="0" borderId="56" xfId="59" applyNumberFormat="1" applyFont="1" applyFill="1" applyBorder="1" applyAlignment="1">
      <alignment horizontal="right" vertical="center"/>
    </xf>
    <xf numFmtId="173" fontId="2" fillId="0" borderId="57" xfId="59" applyNumberFormat="1" applyFont="1" applyFill="1" applyBorder="1" applyAlignment="1">
      <alignment horizontal="right" vertical="center"/>
    </xf>
    <xf numFmtId="173" fontId="2" fillId="0" borderId="58" xfId="59" applyNumberFormat="1" applyFont="1" applyFill="1" applyBorder="1" applyAlignment="1">
      <alignment horizontal="right" vertical="center"/>
    </xf>
    <xf numFmtId="173" fontId="1" fillId="0" borderId="53" xfId="59" applyNumberFormat="1" applyFont="1" applyFill="1" applyBorder="1" applyAlignment="1">
      <alignment horizontal="right" vertical="center"/>
    </xf>
    <xf numFmtId="173" fontId="1" fillId="0" borderId="54" xfId="59" applyNumberFormat="1" applyFont="1" applyFill="1" applyBorder="1" applyAlignment="1">
      <alignment horizontal="right" vertical="center"/>
    </xf>
    <xf numFmtId="173" fontId="1" fillId="0" borderId="55" xfId="59" applyNumberFormat="1" applyFont="1" applyFill="1" applyBorder="1" applyAlignment="1">
      <alignment horizontal="right" vertical="center"/>
    </xf>
    <xf numFmtId="0" fontId="1" fillId="0" borderId="15" xfId="59" applyFont="1" applyFill="1" applyBorder="1" applyAlignment="1">
      <alignment horizontal="justify" vertical="center" wrapText="1"/>
    </xf>
    <xf numFmtId="0" fontId="2" fillId="0" borderId="54" xfId="59" applyFont="1" applyFill="1" applyBorder="1" applyAlignment="1">
      <alignment horizontal="justify" vertical="center" wrapText="1"/>
    </xf>
    <xf numFmtId="0" fontId="2" fillId="0" borderId="47" xfId="59" applyFont="1" applyFill="1" applyBorder="1" applyAlignment="1">
      <alignment horizontal="justify" vertical="center" wrapText="1"/>
    </xf>
    <xf numFmtId="0" fontId="1" fillId="0" borderId="59" xfId="59" applyFont="1" applyFill="1" applyBorder="1" applyAlignment="1">
      <alignment horizontal="center" vertical="center"/>
    </xf>
    <xf numFmtId="0" fontId="1" fillId="0" borderId="60" xfId="59" applyFont="1" applyFill="1" applyBorder="1" applyAlignment="1">
      <alignment horizontal="justify" vertical="center" wrapText="1"/>
    </xf>
    <xf numFmtId="173" fontId="1" fillId="0" borderId="60" xfId="59" applyNumberFormat="1" applyFont="1" applyFill="1" applyBorder="1" applyAlignment="1">
      <alignment horizontal="right" vertical="center"/>
    </xf>
    <xf numFmtId="173" fontId="1" fillId="0" borderId="61" xfId="59" applyNumberFormat="1" applyFont="1" applyFill="1" applyBorder="1" applyAlignment="1">
      <alignment horizontal="right" vertical="center"/>
    </xf>
    <xf numFmtId="0" fontId="1" fillId="0" borderId="42" xfId="59" applyFont="1" applyFill="1" applyBorder="1" applyAlignment="1">
      <alignment horizontal="center" vertical="center"/>
    </xf>
    <xf numFmtId="173" fontId="1" fillId="0" borderId="9" xfId="59" applyNumberFormat="1" applyFill="1" applyBorder="1" applyAlignment="1">
      <alignment vertical="center"/>
    </xf>
    <xf numFmtId="173" fontId="1" fillId="0" borderId="17" xfId="59" applyNumberFormat="1" applyFill="1" applyBorder="1" applyAlignment="1">
      <alignment vertical="center"/>
    </xf>
    <xf numFmtId="173" fontId="1" fillId="0" borderId="14" xfId="59" applyNumberFormat="1" applyFill="1" applyBorder="1" applyAlignment="1">
      <alignment vertical="center"/>
    </xf>
    <xf numFmtId="173" fontId="1" fillId="0" borderId="21" xfId="59" applyNumberFormat="1" applyFill="1" applyBorder="1" applyAlignment="1">
      <alignment vertical="center"/>
    </xf>
    <xf numFmtId="173" fontId="1" fillId="0" borderId="26" xfId="59" applyNumberFormat="1" applyFill="1" applyBorder="1" applyAlignment="1">
      <alignment vertical="center"/>
    </xf>
    <xf numFmtId="173" fontId="1" fillId="0" borderId="22" xfId="59" applyNumberFormat="1" applyFill="1" applyBorder="1" applyAlignment="1">
      <alignment vertical="center"/>
    </xf>
    <xf numFmtId="166" fontId="41" fillId="0" borderId="9" xfId="59" applyNumberFormat="1" applyFont="1" applyBorder="1" applyAlignment="1">
      <alignment vertical="center"/>
    </xf>
    <xf numFmtId="166" fontId="41" fillId="0" borderId="21" xfId="59" applyNumberFormat="1" applyFont="1" applyBorder="1" applyAlignment="1">
      <alignment vertical="center"/>
    </xf>
    <xf numFmtId="0" fontId="22" fillId="0" borderId="43" xfId="59" applyFont="1" applyFill="1" applyBorder="1" applyAlignment="1">
      <alignment horizontal="center" vertical="center" wrapText="1"/>
    </xf>
    <xf numFmtId="0" fontId="22" fillId="0" borderId="44" xfId="59" applyFont="1" applyFill="1" applyBorder="1" applyAlignment="1">
      <alignment horizontal="center" vertical="center" wrapText="1"/>
    </xf>
    <xf numFmtId="0" fontId="1" fillId="0" borderId="0" xfId="59" applyFill="1"/>
    <xf numFmtId="0" fontId="23" fillId="0" borderId="24" xfId="59" applyFont="1" applyFill="1" applyBorder="1" applyAlignment="1">
      <alignment horizontal="center" vertical="center"/>
    </xf>
    <xf numFmtId="0" fontId="23" fillId="0" borderId="15" xfId="59" applyFont="1" applyFill="1" applyBorder="1" applyAlignment="1">
      <alignment horizontal="center" vertical="center"/>
    </xf>
    <xf numFmtId="0" fontId="23" fillId="0" borderId="28" xfId="59" applyFont="1" applyFill="1" applyBorder="1" applyAlignment="1">
      <alignment horizontal="center" vertical="center"/>
    </xf>
    <xf numFmtId="0" fontId="23" fillId="0" borderId="25" xfId="59" applyFont="1" applyFill="1" applyBorder="1" applyAlignment="1">
      <alignment horizontal="center" vertical="center"/>
    </xf>
    <xf numFmtId="0" fontId="2" fillId="0" borderId="9" xfId="59" applyFont="1" applyBorder="1" applyAlignment="1">
      <alignment horizontal="center" vertical="center" wrapText="1"/>
    </xf>
    <xf numFmtId="0" fontId="1" fillId="0" borderId="9" xfId="59" applyFont="1" applyFill="1" applyBorder="1" applyAlignment="1">
      <alignment horizontal="center" vertical="center"/>
    </xf>
    <xf numFmtId="0" fontId="1" fillId="0" borderId="9" xfId="59" applyNumberFormat="1" applyFont="1" applyFill="1" applyBorder="1" applyAlignment="1">
      <alignment horizontal="center" vertical="center"/>
    </xf>
    <xf numFmtId="173" fontId="2" fillId="0" borderId="9" xfId="59" applyNumberFormat="1" applyFont="1" applyFill="1" applyBorder="1"/>
    <xf numFmtId="2" fontId="2" fillId="0" borderId="9" xfId="59" applyNumberFormat="1" applyFont="1" applyFill="1" applyBorder="1"/>
    <xf numFmtId="0" fontId="1" fillId="0" borderId="9" xfId="59" applyFont="1" applyFill="1" applyBorder="1" applyAlignment="1">
      <alignment horizontal="left" vertical="center"/>
    </xf>
    <xf numFmtId="175" fontId="63" fillId="0" borderId="9" xfId="0" applyNumberFormat="1" applyFont="1" applyFill="1" applyBorder="1" applyAlignment="1">
      <alignment horizontal="right" vertical="center" wrapText="1"/>
    </xf>
    <xf numFmtId="176" fontId="64" fillId="0" borderId="0" xfId="63" applyNumberFormat="1" applyFont="1" applyFill="1" applyBorder="1" applyAlignment="1">
      <alignment horizontal="left"/>
    </xf>
    <xf numFmtId="176" fontId="1" fillId="0" borderId="9" xfId="59" applyNumberFormat="1" applyFont="1" applyFill="1" applyBorder="1" applyAlignment="1">
      <alignment horizontal="right" vertical="center" wrapText="1"/>
    </xf>
    <xf numFmtId="4" fontId="1" fillId="0" borderId="9" xfId="59" applyNumberFormat="1" applyFont="1" applyFill="1" applyBorder="1" applyAlignment="1">
      <alignment horizontal="right" vertical="center" wrapText="1"/>
    </xf>
    <xf numFmtId="0" fontId="1" fillId="0" borderId="9" xfId="59" applyFont="1" applyFill="1" applyBorder="1" applyAlignment="1">
      <alignment horizontal="center"/>
    </xf>
    <xf numFmtId="1" fontId="31" fillId="0" borderId="0" xfId="59" applyNumberFormat="1" applyFont="1" applyFill="1" applyAlignment="1">
      <alignment horizontal="center" wrapText="1"/>
    </xf>
    <xf numFmtId="1" fontId="2" fillId="0" borderId="9" xfId="59" applyNumberFormat="1" applyFont="1" applyFill="1" applyBorder="1" applyAlignment="1">
      <alignment horizontal="right" vertical="center" wrapText="1"/>
    </xf>
    <xf numFmtId="1" fontId="1" fillId="0" borderId="9" xfId="59" applyNumberFormat="1" applyFont="1" applyFill="1" applyBorder="1" applyAlignment="1">
      <alignment horizontal="center" vertical="center" wrapText="1"/>
    </xf>
    <xf numFmtId="1" fontId="1" fillId="0" borderId="9" xfId="0" applyNumberFormat="1" applyFont="1" applyFill="1" applyBorder="1" applyAlignment="1">
      <alignment horizontal="center" vertical="center" wrapText="1"/>
    </xf>
    <xf numFmtId="0" fontId="31" fillId="0" borderId="0" xfId="59" applyFont="1" applyFill="1" applyAlignment="1">
      <alignment horizontal="center"/>
    </xf>
    <xf numFmtId="16" fontId="1" fillId="0" borderId="9" xfId="59" applyNumberFormat="1" applyFont="1" applyFill="1" applyBorder="1" applyAlignment="1">
      <alignment horizontal="center" vertical="center" wrapText="1"/>
    </xf>
    <xf numFmtId="16" fontId="31" fillId="0" borderId="9" xfId="59" applyNumberFormat="1" applyFont="1" applyFill="1" applyBorder="1" applyAlignment="1">
      <alignment horizontal="center" vertical="center" wrapText="1"/>
    </xf>
    <xf numFmtId="0" fontId="1" fillId="0" borderId="9" xfId="59" applyNumberFormat="1" applyFont="1" applyFill="1" applyBorder="1" applyAlignment="1">
      <alignment vertical="center" wrapText="1"/>
    </xf>
    <xf numFmtId="4" fontId="45" fillId="0" borderId="9" xfId="59" applyNumberFormat="1" applyFont="1" applyFill="1" applyBorder="1" applyAlignment="1">
      <alignment horizontal="right"/>
    </xf>
    <xf numFmtId="1" fontId="67" fillId="0" borderId="9" xfId="63" applyNumberFormat="1" applyFont="1" applyFill="1" applyBorder="1" applyAlignment="1">
      <alignment horizontal="center" vertical="top"/>
    </xf>
    <xf numFmtId="0" fontId="45" fillId="0" borderId="9" xfId="63" applyNumberFormat="1" applyFont="1" applyFill="1" applyBorder="1" applyAlignment="1">
      <alignment horizontal="left" wrapText="1"/>
    </xf>
    <xf numFmtId="0" fontId="45" fillId="0" borderId="0" xfId="59" applyFont="1" applyFill="1" applyBorder="1" applyAlignment="1">
      <alignment horizontal="left" vertical="center" wrapText="1"/>
    </xf>
    <xf numFmtId="0" fontId="45" fillId="0" borderId="0" xfId="59" applyFont="1" applyFill="1" applyBorder="1" applyAlignment="1">
      <alignment horizontal="center"/>
    </xf>
    <xf numFmtId="0" fontId="45" fillId="0" borderId="0" xfId="59" applyFont="1" applyFill="1" applyBorder="1" applyAlignment="1">
      <alignment horizontal="center" vertical="top" wrapText="1"/>
    </xf>
    <xf numFmtId="0" fontId="45" fillId="0" borderId="0" xfId="59" applyFont="1" applyFill="1" applyAlignment="1">
      <alignment horizontal="center"/>
    </xf>
    <xf numFmtId="0" fontId="46" fillId="0" borderId="9" xfId="65" applyFont="1" applyFill="1" applyBorder="1" applyAlignment="1">
      <alignment horizontal="center" vertical="center" wrapText="1"/>
    </xf>
    <xf numFmtId="0" fontId="45" fillId="0" borderId="0" xfId="59" applyFont="1" applyFill="1" applyAlignment="1">
      <alignment horizontal="center" wrapText="1"/>
    </xf>
    <xf numFmtId="0" fontId="31" fillId="0" borderId="0" xfId="59" applyFont="1" applyFill="1" applyBorder="1" applyAlignment="1">
      <alignment wrapText="1"/>
    </xf>
    <xf numFmtId="0" fontId="31" fillId="0" borderId="0" xfId="59" applyFont="1" applyFill="1" applyBorder="1" applyAlignment="1"/>
    <xf numFmtId="166" fontId="1" fillId="0" borderId="9" xfId="59" applyNumberFormat="1" applyFont="1" applyFill="1" applyBorder="1" applyAlignment="1">
      <alignment horizontal="right" vertical="center" wrapText="1"/>
    </xf>
    <xf numFmtId="16" fontId="31" fillId="0" borderId="9" xfId="0" applyNumberFormat="1" applyFont="1" applyFill="1" applyBorder="1" applyAlignment="1">
      <alignment horizontal="center" vertical="center" wrapText="1"/>
    </xf>
    <xf numFmtId="16" fontId="32" fillId="0" borderId="9" xfId="0" applyNumberFormat="1" applyFont="1" applyFill="1" applyBorder="1" applyAlignment="1">
      <alignment horizontal="center" vertical="center" wrapText="1"/>
    </xf>
    <xf numFmtId="0" fontId="45" fillId="0" borderId="9" xfId="59" applyNumberFormat="1" applyFont="1" applyFill="1" applyBorder="1" applyAlignment="1">
      <alignment vertical="center" wrapText="1"/>
    </xf>
    <xf numFmtId="4" fontId="46" fillId="0" borderId="9" xfId="0" applyNumberFormat="1" applyFont="1" applyFill="1" applyBorder="1" applyAlignment="1">
      <alignment horizontal="center" vertical="center" wrapText="1"/>
    </xf>
    <xf numFmtId="0" fontId="46" fillId="0" borderId="9" xfId="0" applyFont="1" applyFill="1" applyBorder="1" applyAlignment="1">
      <alignment horizontal="center" vertical="center" wrapText="1"/>
    </xf>
    <xf numFmtId="0" fontId="31" fillId="0" borderId="9" xfId="60" applyFont="1" applyFill="1" applyBorder="1" applyAlignment="1">
      <alignment horizontal="left" vertical="center" wrapText="1"/>
    </xf>
    <xf numFmtId="4" fontId="31" fillId="0" borderId="9" xfId="60" applyNumberFormat="1" applyFont="1" applyFill="1" applyBorder="1" applyAlignment="1">
      <alignment horizontal="right" vertical="center" wrapText="1"/>
    </xf>
    <xf numFmtId="0" fontId="31" fillId="0" borderId="9" xfId="60" applyFont="1" applyFill="1" applyBorder="1"/>
    <xf numFmtId="0" fontId="31" fillId="0" borderId="9" xfId="60" applyFont="1" applyFill="1" applyBorder="1" applyAlignment="1">
      <alignment vertical="center" wrapText="1"/>
    </xf>
    <xf numFmtId="0" fontId="31" fillId="0" borderId="9" xfId="60" applyFont="1" applyFill="1" applyBorder="1" applyAlignment="1">
      <alignment horizontal="center" vertical="center"/>
    </xf>
    <xf numFmtId="1" fontId="45" fillId="0" borderId="9" xfId="60" applyNumberFormat="1" applyFont="1" applyFill="1" applyBorder="1" applyAlignment="1">
      <alignment vertical="center"/>
    </xf>
    <xf numFmtId="1" fontId="45" fillId="0" borderId="0" xfId="60" applyNumberFormat="1" applyFont="1" applyFill="1" applyAlignment="1">
      <alignment vertical="center"/>
    </xf>
    <xf numFmtId="1" fontId="45" fillId="0" borderId="9" xfId="60" applyNumberFormat="1" applyFont="1" applyFill="1" applyBorder="1" applyAlignment="1">
      <alignment horizontal="center" vertical="center" wrapText="1"/>
    </xf>
    <xf numFmtId="170" fontId="45" fillId="0" borderId="9" xfId="60" applyNumberFormat="1" applyFont="1" applyFill="1" applyBorder="1" applyAlignment="1">
      <alignment horizontal="right" vertical="center" wrapText="1"/>
    </xf>
    <xf numFmtId="1" fontId="45" fillId="0" borderId="9" xfId="60" applyNumberFormat="1" applyFont="1" applyFill="1" applyBorder="1" applyAlignment="1">
      <alignment horizontal="right" vertical="center" wrapText="1"/>
    </xf>
    <xf numFmtId="170" fontId="46" fillId="0" borderId="9" xfId="60" applyNumberFormat="1" applyFont="1" applyFill="1" applyBorder="1" applyAlignment="1">
      <alignment horizontal="right" vertical="center" wrapText="1"/>
    </xf>
    <xf numFmtId="49" fontId="46" fillId="0" borderId="9" xfId="59" applyNumberFormat="1" applyFont="1" applyFill="1" applyBorder="1" applyAlignment="1">
      <alignment horizontal="left" vertical="center" wrapText="1"/>
    </xf>
    <xf numFmtId="0" fontId="2" fillId="0" borderId="9" xfId="59" applyNumberFormat="1" applyFont="1" applyFill="1" applyBorder="1" applyAlignment="1">
      <alignment vertical="center" wrapText="1"/>
    </xf>
    <xf numFmtId="176" fontId="65" fillId="0" borderId="0" xfId="63" applyNumberFormat="1" applyFont="1" applyFill="1" applyBorder="1" applyAlignment="1">
      <alignment horizontal="left" vertical="top"/>
    </xf>
    <xf numFmtId="4" fontId="20" fillId="0" borderId="0" xfId="58" applyNumberFormat="1" applyFont="1" applyFill="1" applyBorder="1" applyAlignment="1">
      <alignment vertical="center" wrapText="1"/>
    </xf>
    <xf numFmtId="176" fontId="44" fillId="0" borderId="0" xfId="63" applyNumberFormat="1" applyFont="1" applyFill="1" applyBorder="1" applyAlignment="1">
      <alignment horizontal="left"/>
    </xf>
    <xf numFmtId="176" fontId="44" fillId="0" borderId="0" xfId="63" applyNumberFormat="1" applyFont="1" applyFill="1" applyBorder="1" applyAlignment="1">
      <alignment horizontal="left" vertical="top"/>
    </xf>
    <xf numFmtId="176" fontId="44" fillId="0" borderId="9" xfId="0" applyNumberFormat="1" applyFont="1" applyFill="1" applyBorder="1" applyAlignment="1">
      <alignment horizontal="right" vertical="center" wrapText="1"/>
    </xf>
    <xf numFmtId="176" fontId="44" fillId="0" borderId="0" xfId="63" applyNumberFormat="1" applyFont="1" applyFill="1" applyBorder="1" applyAlignment="1">
      <alignment horizontal="center" vertical="center"/>
    </xf>
    <xf numFmtId="176" fontId="44" fillId="0" borderId="0" xfId="63" applyNumberFormat="1" applyFont="1" applyFill="1" applyBorder="1" applyAlignment="1">
      <alignment horizontal="center" vertical="top"/>
    </xf>
    <xf numFmtId="170" fontId="46" fillId="0" borderId="0" xfId="59" applyNumberFormat="1" applyFont="1" applyFill="1" applyBorder="1" applyAlignment="1">
      <alignment horizontal="right"/>
    </xf>
    <xf numFmtId="0" fontId="46" fillId="0" borderId="0" xfId="59" applyFont="1" applyFill="1" applyBorder="1" applyAlignment="1">
      <alignment horizontal="center"/>
    </xf>
    <xf numFmtId="0" fontId="45" fillId="0" borderId="9" xfId="59" applyFont="1" applyFill="1" applyBorder="1" applyAlignment="1">
      <alignment vertical="center" wrapText="1"/>
    </xf>
    <xf numFmtId="0" fontId="45" fillId="27" borderId="0" xfId="59" applyFont="1" applyFill="1"/>
    <xf numFmtId="0" fontId="45" fillId="0" borderId="9" xfId="63" applyNumberFormat="1" applyFont="1" applyFill="1" applyBorder="1" applyAlignment="1">
      <alignment horizontal="left" vertical="center" wrapText="1"/>
    </xf>
    <xf numFmtId="166" fontId="46" fillId="0" borderId="0" xfId="59" applyNumberFormat="1" applyFont="1" applyFill="1" applyAlignment="1">
      <alignment horizontal="center"/>
    </xf>
    <xf numFmtId="166" fontId="44" fillId="0" borderId="0" xfId="59" applyNumberFormat="1" applyFont="1" applyFill="1" applyBorder="1" applyAlignment="1">
      <alignment horizontal="right" vertical="center"/>
    </xf>
    <xf numFmtId="0" fontId="2" fillId="0" borderId="0" xfId="59" applyFont="1" applyAlignment="1">
      <alignment horizontal="center" wrapText="1"/>
    </xf>
    <xf numFmtId="166" fontId="64" fillId="0" borderId="0" xfId="63" applyNumberFormat="1" applyFont="1" applyFill="1" applyBorder="1" applyAlignment="1">
      <alignment horizontal="left"/>
    </xf>
    <xf numFmtId="0" fontId="46" fillId="0" borderId="9" xfId="59" applyNumberFormat="1" applyFont="1" applyFill="1" applyBorder="1" applyAlignment="1">
      <alignment vertical="center" wrapText="1"/>
    </xf>
    <xf numFmtId="4" fontId="45" fillId="0" borderId="9" xfId="59" applyNumberFormat="1" applyFont="1" applyFill="1" applyBorder="1" applyAlignment="1">
      <alignment horizontal="center" vertical="center" wrapText="1"/>
    </xf>
    <xf numFmtId="0" fontId="46" fillId="0" borderId="0" xfId="59" applyFont="1" applyFill="1" applyBorder="1" applyAlignment="1">
      <alignment horizontal="justify" vertical="top"/>
    </xf>
    <xf numFmtId="0" fontId="46" fillId="0" borderId="0" xfId="59" applyFont="1" applyFill="1" applyBorder="1" applyAlignment="1">
      <alignment horizontal="left"/>
    </xf>
    <xf numFmtId="0" fontId="46" fillId="0" borderId="0" xfId="59" applyFont="1" applyFill="1" applyAlignment="1">
      <alignment horizontal="left"/>
    </xf>
    <xf numFmtId="166" fontId="2" fillId="0" borderId="17" xfId="59" applyNumberFormat="1" applyFont="1" applyFill="1" applyBorder="1" applyAlignment="1">
      <alignment horizontal="center" vertical="center" wrapText="1"/>
    </xf>
    <xf numFmtId="166" fontId="2" fillId="0" borderId="17" xfId="59" applyNumberFormat="1" applyFont="1" applyFill="1" applyBorder="1" applyAlignment="1">
      <alignment horizontal="right" vertical="center" wrapText="1"/>
    </xf>
    <xf numFmtId="0" fontId="2" fillId="0" borderId="17" xfId="59" applyFont="1" applyFill="1" applyBorder="1"/>
    <xf numFmtId="166" fontId="2" fillId="0" borderId="9" xfId="59" applyNumberFormat="1" applyFont="1" applyFill="1" applyBorder="1"/>
    <xf numFmtId="166" fontId="1" fillId="0" borderId="9" xfId="59" applyNumberFormat="1" applyFont="1" applyFill="1" applyBorder="1"/>
    <xf numFmtId="2" fontId="31" fillId="0" borderId="9" xfId="59" applyNumberFormat="1" applyFont="1" applyFill="1" applyBorder="1" applyAlignment="1">
      <alignment horizontal="center" vertical="center"/>
    </xf>
    <xf numFmtId="2" fontId="1" fillId="0" borderId="9" xfId="59" applyNumberFormat="1" applyFont="1" applyFill="1" applyBorder="1" applyAlignment="1">
      <alignment horizontal="center" vertical="center" wrapText="1"/>
    </xf>
    <xf numFmtId="0" fontId="70" fillId="0" borderId="0" xfId="78" applyFont="1"/>
    <xf numFmtId="4" fontId="20" fillId="0" borderId="0" xfId="79" applyNumberFormat="1" applyFont="1" applyFill="1" applyAlignment="1">
      <alignment horizontal="right"/>
    </xf>
    <xf numFmtId="0" fontId="69" fillId="0" borderId="0" xfId="78"/>
    <xf numFmtId="0" fontId="20" fillId="0" borderId="0" xfId="79" applyFont="1" applyFill="1" applyAlignment="1">
      <alignment horizontal="right"/>
    </xf>
    <xf numFmtId="0" fontId="20" fillId="0" borderId="0" xfId="79" applyFont="1" applyFill="1" applyAlignment="1"/>
    <xf numFmtId="0" fontId="20" fillId="0" borderId="0" xfId="79" applyFont="1" applyFill="1" applyAlignment="1">
      <alignment horizontal="right" vertical="center"/>
    </xf>
    <xf numFmtId="0" fontId="71" fillId="0" borderId="0" xfId="78" applyFont="1"/>
    <xf numFmtId="0" fontId="70" fillId="0" borderId="9" xfId="78" applyFont="1" applyBorder="1"/>
    <xf numFmtId="0" fontId="72" fillId="0" borderId="9" xfId="78" applyFont="1" applyBorder="1" applyAlignment="1">
      <alignment horizontal="center" vertical="center"/>
    </xf>
    <xf numFmtId="0" fontId="72" fillId="0" borderId="9" xfId="78" applyFont="1" applyBorder="1" applyAlignment="1">
      <alignment horizontal="right" vertical="center" wrapText="1"/>
    </xf>
    <xf numFmtId="0" fontId="70" fillId="0" borderId="0" xfId="78" applyFont="1" applyBorder="1" applyAlignment="1">
      <alignment horizontal="center"/>
    </xf>
    <xf numFmtId="4" fontId="70" fillId="0" borderId="0" xfId="78" applyNumberFormat="1" applyFont="1" applyBorder="1" applyAlignment="1">
      <alignment horizontal="center"/>
    </xf>
    <xf numFmtId="0" fontId="70" fillId="0" borderId="0" xfId="78" applyFont="1" applyBorder="1"/>
    <xf numFmtId="0" fontId="71" fillId="0" borderId="0" xfId="78" applyFont="1" applyBorder="1" applyAlignment="1">
      <alignment horizontal="left"/>
    </xf>
    <xf numFmtId="0" fontId="70" fillId="0" borderId="0" xfId="78" applyFont="1" applyAlignment="1">
      <alignment vertical="center"/>
    </xf>
    <xf numFmtId="0" fontId="70" fillId="0" borderId="0" xfId="78" applyFont="1" applyBorder="1" applyAlignment="1">
      <alignment horizontal="center" vertical="center" wrapText="1"/>
    </xf>
    <xf numFmtId="166" fontId="70" fillId="0" borderId="0" xfId="78" applyNumberFormat="1" applyFont="1" applyBorder="1" applyAlignment="1">
      <alignment horizontal="left"/>
    </xf>
    <xf numFmtId="0" fontId="70" fillId="0" borderId="0" xfId="78" applyFont="1" applyBorder="1" applyAlignment="1">
      <alignment horizontal="left"/>
    </xf>
    <xf numFmtId="4" fontId="73" fillId="0" borderId="9" xfId="78" applyNumberFormat="1" applyFont="1" applyBorder="1" applyAlignment="1">
      <alignment horizontal="center"/>
    </xf>
    <xf numFmtId="16" fontId="1" fillId="0" borderId="0" xfId="59" applyNumberFormat="1" applyFont="1" applyFill="1" applyBorder="1" applyAlignment="1">
      <alignment horizontal="right" vertical="center" wrapText="1"/>
    </xf>
    <xf numFmtId="49" fontId="68" fillId="0" borderId="9" xfId="63" applyNumberFormat="1" applyFont="1" applyFill="1" applyBorder="1" applyAlignment="1">
      <alignment horizontal="center"/>
    </xf>
    <xf numFmtId="175" fontId="63" fillId="0" borderId="9" xfId="0" applyNumberFormat="1" applyFont="1" applyFill="1" applyBorder="1" applyAlignment="1">
      <alignment horizontal="center" vertical="center" wrapText="1"/>
    </xf>
    <xf numFmtId="176" fontId="63" fillId="0" borderId="9" xfId="63" applyNumberFormat="1" applyFont="1" applyFill="1" applyBorder="1" applyAlignment="1">
      <alignment vertical="center" wrapText="1"/>
    </xf>
    <xf numFmtId="170" fontId="43" fillId="0" borderId="0" xfId="59" applyNumberFormat="1" applyFont="1" applyBorder="1" applyAlignment="1">
      <alignment horizontal="center" vertical="center"/>
    </xf>
    <xf numFmtId="0" fontId="42" fillId="0" borderId="0" xfId="63" applyNumberFormat="1" applyFont="1" applyFill="1" applyBorder="1" applyAlignment="1">
      <alignment horizontal="center"/>
    </xf>
    <xf numFmtId="1" fontId="46" fillId="0" borderId="9" xfId="60" applyNumberFormat="1" applyFont="1" applyFill="1" applyBorder="1" applyAlignment="1">
      <alignment horizontal="center" vertical="center" wrapText="1"/>
    </xf>
    <xf numFmtId="0" fontId="46" fillId="0" borderId="9" xfId="60" applyFont="1" applyFill="1" applyBorder="1" applyAlignment="1">
      <alignment horizontal="left" vertical="center" wrapText="1"/>
    </xf>
    <xf numFmtId="0" fontId="46" fillId="0" borderId="9" xfId="60" applyFont="1" applyFill="1" applyBorder="1"/>
    <xf numFmtId="0" fontId="32" fillId="0" borderId="9" xfId="60" applyFont="1" applyFill="1" applyBorder="1" applyAlignment="1">
      <alignment horizontal="left" vertical="center" wrapText="1"/>
    </xf>
    <xf numFmtId="0" fontId="1" fillId="0" borderId="9" xfId="59" applyNumberFormat="1" applyFont="1" applyFill="1" applyBorder="1" applyAlignment="1">
      <alignment horizontal="left" vertical="center" wrapText="1"/>
    </xf>
    <xf numFmtId="0" fontId="46" fillId="0" borderId="0" xfId="60" applyFont="1" applyFill="1"/>
    <xf numFmtId="2" fontId="1" fillId="0" borderId="9" xfId="59" applyNumberFormat="1" applyFont="1" applyFill="1" applyBorder="1" applyAlignment="1">
      <alignment horizontal="right" vertical="center" wrapText="1"/>
    </xf>
    <xf numFmtId="0" fontId="1" fillId="0" borderId="0" xfId="59" applyFont="1" applyFill="1" applyAlignment="1">
      <alignment horizontal="center"/>
    </xf>
    <xf numFmtId="170" fontId="1" fillId="0" borderId="0" xfId="59" applyNumberFormat="1" applyFont="1" applyFill="1" applyAlignment="1">
      <alignment horizontal="center"/>
    </xf>
    <xf numFmtId="0" fontId="44" fillId="0" borderId="0" xfId="63" applyNumberFormat="1" applyFont="1" applyFill="1" applyBorder="1" applyAlignment="1">
      <alignment vertical="center"/>
    </xf>
    <xf numFmtId="0" fontId="64" fillId="0" borderId="0" xfId="63" applyNumberFormat="1" applyFont="1" applyFill="1" applyBorder="1" applyAlignment="1">
      <alignment vertical="center"/>
    </xf>
    <xf numFmtId="0" fontId="20" fillId="0" borderId="0" xfId="59" applyFont="1" applyFill="1" applyAlignment="1">
      <alignment vertical="center"/>
    </xf>
    <xf numFmtId="0" fontId="63" fillId="0" borderId="9" xfId="63" applyNumberFormat="1" applyFont="1" applyFill="1" applyBorder="1" applyAlignment="1">
      <alignment vertical="center" wrapText="1"/>
    </xf>
    <xf numFmtId="0" fontId="20" fillId="0" borderId="0" xfId="63" applyNumberFormat="1" applyFont="1" applyFill="1" applyBorder="1" applyAlignment="1">
      <alignment vertical="center"/>
    </xf>
    <xf numFmtId="4" fontId="20" fillId="0" borderId="0" xfId="59" applyNumberFormat="1" applyFont="1" applyFill="1" applyAlignment="1">
      <alignment horizontal="right"/>
    </xf>
    <xf numFmtId="0" fontId="20" fillId="0" borderId="0" xfId="59" applyFont="1" applyFill="1" applyAlignment="1">
      <alignment horizontal="right"/>
    </xf>
    <xf numFmtId="0" fontId="70" fillId="0" borderId="0" xfId="78" applyFont="1" applyAlignment="1">
      <alignment wrapText="1"/>
    </xf>
    <xf numFmtId="0" fontId="70" fillId="0" borderId="9" xfId="78" applyFont="1" applyBorder="1" applyAlignment="1">
      <alignment horizontal="center"/>
    </xf>
    <xf numFmtId="0" fontId="70" fillId="0" borderId="9" xfId="78" applyFont="1" applyBorder="1" applyAlignment="1">
      <alignment vertical="center" wrapText="1"/>
    </xf>
    <xf numFmtId="0" fontId="70" fillId="0" borderId="9" xfId="78" applyFont="1" applyBorder="1" applyAlignment="1">
      <alignment horizontal="center" vertical="center"/>
    </xf>
    <xf numFmtId="0" fontId="70" fillId="0" borderId="0" xfId="78" applyFont="1" applyAlignment="1"/>
    <xf numFmtId="176" fontId="68" fillId="0" borderId="9" xfId="63" applyNumberFormat="1" applyFont="1" applyFill="1" applyBorder="1" applyAlignment="1">
      <alignment horizontal="center" vertical="center" wrapText="1"/>
    </xf>
    <xf numFmtId="176" fontId="68" fillId="0" borderId="9" xfId="63" applyNumberFormat="1" applyFont="1" applyFill="1" applyBorder="1" applyAlignment="1">
      <alignment vertical="center" wrapText="1"/>
    </xf>
    <xf numFmtId="178" fontId="68" fillId="0" borderId="9" xfId="63" applyNumberFormat="1" applyFont="1" applyFill="1" applyBorder="1" applyAlignment="1">
      <alignment horizontal="center" vertical="center" wrapText="1"/>
    </xf>
    <xf numFmtId="166" fontId="46" fillId="0" borderId="0" xfId="59" applyNumberFormat="1" applyFont="1" applyFill="1" applyBorder="1" applyAlignment="1">
      <alignment horizontal="center"/>
    </xf>
    <xf numFmtId="0" fontId="1" fillId="0" borderId="9" xfId="59" applyFont="1" applyFill="1" applyBorder="1" applyAlignment="1">
      <alignment horizontal="center" wrapText="1"/>
    </xf>
    <xf numFmtId="1" fontId="1" fillId="0" borderId="9" xfId="59" applyNumberFormat="1" applyFont="1" applyFill="1" applyBorder="1" applyAlignment="1">
      <alignment horizontal="center" wrapText="1"/>
    </xf>
    <xf numFmtId="166" fontId="1" fillId="0" borderId="9" xfId="59" applyNumberFormat="1" applyFont="1" applyFill="1" applyBorder="1" applyAlignment="1">
      <alignment horizontal="right" wrapText="1"/>
    </xf>
    <xf numFmtId="170" fontId="1" fillId="0" borderId="9" xfId="59" applyNumberFormat="1" applyFont="1" applyFill="1" applyBorder="1" applyAlignment="1">
      <alignment horizontal="right" wrapText="1"/>
    </xf>
    <xf numFmtId="170" fontId="1" fillId="0" borderId="9" xfId="59" applyNumberFormat="1" applyFont="1" applyFill="1" applyBorder="1" applyAlignment="1">
      <alignment horizontal="right" vertical="center" wrapText="1"/>
    </xf>
    <xf numFmtId="0" fontId="1" fillId="0" borderId="9" xfId="59" applyFont="1" applyFill="1" applyBorder="1" applyAlignment="1">
      <alignment horizontal="center" vertical="top"/>
    </xf>
    <xf numFmtId="0" fontId="1" fillId="0" borderId="9" xfId="59" applyFont="1" applyFill="1" applyBorder="1" applyAlignment="1">
      <alignment horizontal="justify" vertical="top"/>
    </xf>
    <xf numFmtId="0" fontId="1" fillId="0" borderId="17" xfId="59" applyFont="1" applyFill="1" applyBorder="1" applyAlignment="1">
      <alignment horizontal="center" vertical="center" wrapText="1"/>
    </xf>
    <xf numFmtId="166" fontId="1" fillId="0" borderId="9" xfId="59" applyNumberFormat="1" applyFont="1" applyFill="1" applyBorder="1" applyAlignment="1">
      <alignment horizontal="center" vertical="center" wrapText="1"/>
    </xf>
    <xf numFmtId="1" fontId="1" fillId="0" borderId="0" xfId="59" applyNumberFormat="1" applyFont="1" applyFill="1" applyAlignment="1">
      <alignment horizontal="center" wrapText="1"/>
    </xf>
    <xf numFmtId="0" fontId="1" fillId="0" borderId="0" xfId="59" applyFont="1" applyFill="1" applyAlignment="1">
      <alignment horizontal="center" wrapText="1"/>
    </xf>
    <xf numFmtId="0" fontId="1" fillId="0" borderId="0" xfId="59" applyFont="1" applyFill="1" applyAlignment="1">
      <alignment horizontal="right" wrapText="1"/>
    </xf>
    <xf numFmtId="166" fontId="1" fillId="0" borderId="9" xfId="58" applyNumberFormat="1" applyFont="1" applyFill="1" applyBorder="1" applyAlignment="1">
      <alignment horizontal="center" vertical="center"/>
    </xf>
    <xf numFmtId="166" fontId="1" fillId="0" borderId="9" xfId="58" applyNumberFormat="1" applyFont="1" applyFill="1" applyBorder="1" applyAlignment="1">
      <alignment horizontal="right" vertical="center"/>
    </xf>
    <xf numFmtId="0" fontId="1" fillId="0" borderId="0" xfId="59" applyNumberFormat="1" applyFont="1" applyFill="1"/>
    <xf numFmtId="0" fontId="1" fillId="0" borderId="0" xfId="59" applyFont="1" applyFill="1" applyBorder="1" applyAlignment="1">
      <alignment horizontal="center" vertical="center" wrapText="1"/>
    </xf>
    <xf numFmtId="166" fontId="1" fillId="0" borderId="0" xfId="59" applyNumberFormat="1" applyFont="1" applyFill="1"/>
    <xf numFmtId="166" fontId="45" fillId="0" borderId="9" xfId="59" applyNumberFormat="1" applyFont="1" applyFill="1" applyBorder="1" applyAlignment="1">
      <alignment horizontal="center" vertical="center" wrapText="1"/>
    </xf>
    <xf numFmtId="166" fontId="46" fillId="0" borderId="9" xfId="59" applyNumberFormat="1" applyFont="1" applyFill="1" applyBorder="1" applyAlignment="1">
      <alignment horizontal="center" vertical="center" wrapText="1"/>
    </xf>
    <xf numFmtId="166" fontId="46" fillId="0" borderId="9" xfId="65" applyNumberFormat="1" applyFont="1" applyFill="1" applyBorder="1" applyAlignment="1">
      <alignment horizontal="center" vertical="center" wrapText="1"/>
    </xf>
    <xf numFmtId="175" fontId="68" fillId="0" borderId="9" xfId="63" applyNumberFormat="1" applyFont="1" applyFill="1" applyBorder="1" applyAlignment="1">
      <alignment horizontal="right" vertical="center" wrapText="1"/>
    </xf>
    <xf numFmtId="0" fontId="44" fillId="0" borderId="0" xfId="63" applyNumberFormat="1" applyFont="1" applyFill="1" applyBorder="1" applyAlignment="1">
      <alignment horizontal="right" vertical="center"/>
    </xf>
    <xf numFmtId="0" fontId="42" fillId="0" borderId="0" xfId="63" applyNumberFormat="1" applyFont="1" applyFill="1" applyBorder="1" applyAlignment="1">
      <alignment horizontal="right"/>
    </xf>
    <xf numFmtId="0" fontId="20" fillId="0" borderId="0" xfId="59" applyFont="1" applyFill="1" applyAlignment="1">
      <alignment horizontal="right" vertical="center"/>
    </xf>
    <xf numFmtId="0" fontId="63" fillId="0" borderId="0" xfId="63" applyNumberFormat="1" applyFont="1" applyFill="1" applyBorder="1" applyAlignment="1">
      <alignment horizontal="left"/>
    </xf>
    <xf numFmtId="0" fontId="63" fillId="0" borderId="0" xfId="63" applyNumberFormat="1" applyFont="1" applyFill="1" applyBorder="1" applyAlignment="1">
      <alignment horizontal="center" vertical="top"/>
    </xf>
    <xf numFmtId="0" fontId="68" fillId="0" borderId="9" xfId="63" applyNumberFormat="1" applyFont="1" applyFill="1" applyBorder="1" applyAlignment="1">
      <alignment horizontal="center" vertical="top"/>
    </xf>
    <xf numFmtId="16" fontId="68" fillId="0" borderId="9" xfId="59" applyNumberFormat="1" applyFont="1" applyFill="1" applyBorder="1" applyAlignment="1">
      <alignment horizontal="center" vertical="center" wrapText="1"/>
    </xf>
    <xf numFmtId="0" fontId="68" fillId="0" borderId="9" xfId="59" applyFont="1" applyFill="1" applyBorder="1" applyAlignment="1">
      <alignment horizontal="left" vertical="center" wrapText="1"/>
    </xf>
    <xf numFmtId="16" fontId="63" fillId="0" borderId="9" xfId="59" applyNumberFormat="1" applyFont="1" applyFill="1" applyBorder="1" applyAlignment="1">
      <alignment horizontal="center" vertical="center" wrapText="1"/>
    </xf>
    <xf numFmtId="0" fontId="63" fillId="0" borderId="9" xfId="59" applyFont="1" applyFill="1" applyBorder="1" applyAlignment="1">
      <alignment horizontal="left" vertical="center" wrapText="1"/>
    </xf>
    <xf numFmtId="0" fontId="63" fillId="0" borderId="29" xfId="63" applyNumberFormat="1" applyFont="1" applyFill="1" applyBorder="1" applyAlignment="1">
      <alignment horizontal="center" vertical="center"/>
    </xf>
    <xf numFmtId="0" fontId="63" fillId="0" borderId="0" xfId="63" applyNumberFormat="1" applyFont="1" applyFill="1" applyBorder="1" applyAlignment="1">
      <alignment horizontal="center" vertical="center"/>
    </xf>
    <xf numFmtId="0" fontId="63" fillId="0" borderId="0" xfId="63" applyNumberFormat="1" applyFont="1" applyFill="1" applyBorder="1" applyAlignment="1">
      <alignment horizontal="left" vertical="center"/>
    </xf>
    <xf numFmtId="0" fontId="68" fillId="0" borderId="9" xfId="59" applyNumberFormat="1" applyFont="1" applyFill="1" applyBorder="1" applyAlignment="1">
      <alignment horizontal="center" vertical="center" wrapText="1"/>
    </xf>
    <xf numFmtId="0" fontId="63" fillId="0" borderId="9" xfId="59" applyNumberFormat="1" applyFont="1" applyFill="1" applyBorder="1" applyAlignment="1">
      <alignment horizontal="center" vertical="center" wrapText="1"/>
    </xf>
    <xf numFmtId="176" fontId="63" fillId="0" borderId="0" xfId="63" applyNumberFormat="1" applyFont="1" applyFill="1" applyBorder="1" applyAlignment="1">
      <alignment horizontal="left" vertical="center"/>
    </xf>
    <xf numFmtId="49" fontId="68" fillId="0" borderId="9" xfId="63" applyNumberFormat="1" applyFont="1" applyFill="1" applyBorder="1" applyAlignment="1">
      <alignment vertical="center"/>
    </xf>
    <xf numFmtId="49" fontId="68" fillId="0" borderId="15" xfId="63" applyNumberFormat="1" applyFont="1" applyFill="1" applyBorder="1" applyAlignment="1">
      <alignment vertical="center" wrapText="1"/>
    </xf>
    <xf numFmtId="176" fontId="67" fillId="0" borderId="15" xfId="63" applyNumberFormat="1" applyFont="1" applyFill="1" applyBorder="1" applyAlignment="1">
      <alignment vertical="center" wrapText="1"/>
    </xf>
    <xf numFmtId="176" fontId="68" fillId="0" borderId="15" xfId="63" applyNumberFormat="1" applyFont="1" applyFill="1" applyBorder="1" applyAlignment="1">
      <alignment vertical="center" wrapText="1"/>
    </xf>
    <xf numFmtId="178" fontId="68" fillId="0" borderId="15" xfId="63" applyNumberFormat="1" applyFont="1" applyFill="1" applyBorder="1" applyAlignment="1">
      <alignment vertical="center" wrapText="1"/>
    </xf>
    <xf numFmtId="49" fontId="68" fillId="0" borderId="15" xfId="63" applyNumberFormat="1" applyFont="1" applyFill="1" applyBorder="1" applyAlignment="1">
      <alignment horizontal="center" vertical="center"/>
    </xf>
    <xf numFmtId="175" fontId="68" fillId="0" borderId="15" xfId="63" applyNumberFormat="1" applyFont="1" applyFill="1" applyBorder="1" applyAlignment="1">
      <alignment horizontal="right" vertical="center" wrapText="1"/>
    </xf>
    <xf numFmtId="176" fontId="68" fillId="0" borderId="15" xfId="63" applyNumberFormat="1" applyFont="1" applyFill="1" applyBorder="1" applyAlignment="1">
      <alignment horizontal="right" vertical="center" wrapText="1"/>
    </xf>
    <xf numFmtId="2" fontId="63" fillId="0" borderId="9" xfId="63" applyNumberFormat="1" applyFont="1" applyFill="1" applyBorder="1" applyAlignment="1">
      <alignment horizontal="right" vertical="center" wrapText="1"/>
    </xf>
    <xf numFmtId="2" fontId="68" fillId="0" borderId="15" xfId="63" applyNumberFormat="1" applyFont="1" applyFill="1" applyBorder="1" applyAlignment="1">
      <alignment horizontal="right" vertical="center" wrapText="1"/>
    </xf>
    <xf numFmtId="176" fontId="68" fillId="0" borderId="9" xfId="63" applyNumberFormat="1" applyFont="1" applyFill="1" applyBorder="1" applyAlignment="1">
      <alignment horizontal="right" vertical="center" wrapText="1"/>
    </xf>
    <xf numFmtId="16" fontId="63" fillId="0" borderId="9" xfId="59" applyNumberFormat="1" applyFont="1" applyFill="1" applyBorder="1" applyAlignment="1">
      <alignment horizontal="left" vertical="center" wrapText="1"/>
    </xf>
    <xf numFmtId="16" fontId="68" fillId="0" borderId="9" xfId="59" applyNumberFormat="1" applyFont="1" applyFill="1" applyBorder="1" applyAlignment="1">
      <alignment horizontal="left" vertical="center" wrapText="1"/>
    </xf>
    <xf numFmtId="2" fontId="68" fillId="0" borderId="15" xfId="63" applyNumberFormat="1" applyFont="1" applyFill="1" applyBorder="1" applyAlignment="1">
      <alignment vertical="center" wrapText="1"/>
    </xf>
    <xf numFmtId="1" fontId="68" fillId="0" borderId="9" xfId="59" applyNumberFormat="1" applyFont="1" applyFill="1" applyBorder="1" applyAlignment="1">
      <alignment horizontal="center" vertical="center" wrapText="1"/>
    </xf>
    <xf numFmtId="166" fontId="1" fillId="0" borderId="17" xfId="59" applyNumberFormat="1" applyFont="1" applyFill="1" applyBorder="1" applyAlignment="1">
      <alignment horizontal="right" vertical="center" wrapText="1"/>
    </xf>
    <xf numFmtId="166" fontId="2" fillId="0" borderId="9" xfId="59" applyNumberFormat="1" applyFont="1" applyFill="1" applyBorder="1" applyAlignment="1">
      <alignment vertical="center"/>
    </xf>
    <xf numFmtId="166" fontId="1" fillId="0" borderId="9" xfId="59" applyNumberFormat="1" applyFont="1" applyFill="1" applyBorder="1" applyAlignment="1">
      <alignment vertical="center"/>
    </xf>
    <xf numFmtId="4" fontId="1" fillId="0" borderId="9" xfId="59" applyNumberFormat="1" applyFont="1" applyFill="1" applyBorder="1" applyAlignment="1">
      <alignment horizontal="center" vertical="center" wrapText="1"/>
    </xf>
    <xf numFmtId="166" fontId="1" fillId="0" borderId="17" xfId="59" applyNumberFormat="1" applyFont="1" applyFill="1" applyBorder="1" applyAlignment="1">
      <alignment horizontal="right" wrapText="1"/>
    </xf>
    <xf numFmtId="166" fontId="2" fillId="0" borderId="9" xfId="59" applyNumberFormat="1" applyFont="1" applyFill="1" applyBorder="1" applyAlignment="1">
      <alignment horizontal="right" wrapText="1"/>
    </xf>
    <xf numFmtId="166" fontId="2" fillId="0" borderId="17" xfId="59" applyNumberFormat="1" applyFont="1" applyFill="1" applyBorder="1" applyAlignment="1">
      <alignment horizontal="right" wrapText="1"/>
    </xf>
    <xf numFmtId="166" fontId="1" fillId="0" borderId="9" xfId="58" applyNumberFormat="1" applyFont="1" applyFill="1" applyBorder="1" applyAlignment="1">
      <alignment horizontal="right"/>
    </xf>
    <xf numFmtId="166" fontId="1" fillId="0" borderId="17" xfId="58" applyNumberFormat="1" applyFont="1" applyFill="1" applyBorder="1" applyAlignment="1">
      <alignment horizontal="right"/>
    </xf>
    <xf numFmtId="166" fontId="2" fillId="0" borderId="9" xfId="58" applyNumberFormat="1" applyFont="1" applyFill="1" applyBorder="1" applyAlignment="1">
      <alignment horizontal="right" wrapText="1"/>
    </xf>
    <xf numFmtId="166" fontId="2" fillId="0" borderId="17" xfId="58" applyNumberFormat="1" applyFont="1" applyFill="1" applyBorder="1" applyAlignment="1">
      <alignment horizontal="right" wrapText="1"/>
    </xf>
    <xf numFmtId="166" fontId="2" fillId="0" borderId="9" xfId="65" applyNumberFormat="1" applyFont="1" applyFill="1" applyBorder="1" applyAlignment="1">
      <alignment horizontal="right" wrapText="1"/>
    </xf>
    <xf numFmtId="166" fontId="1" fillId="0" borderId="9" xfId="59" applyNumberFormat="1" applyFont="1" applyFill="1" applyBorder="1" applyAlignment="1">
      <alignment horizontal="right"/>
    </xf>
    <xf numFmtId="166" fontId="2" fillId="0" borderId="9" xfId="59" applyNumberFormat="1" applyFont="1" applyFill="1" applyBorder="1" applyAlignment="1">
      <alignment horizontal="right"/>
    </xf>
    <xf numFmtId="0" fontId="1" fillId="0" borderId="9" xfId="59" applyFont="1" applyFill="1" applyBorder="1" applyAlignment="1">
      <alignment horizontal="right" wrapText="1"/>
    </xf>
    <xf numFmtId="166" fontId="2" fillId="0" borderId="9" xfId="58" applyNumberFormat="1" applyFont="1" applyFill="1" applyBorder="1" applyAlignment="1">
      <alignment horizontal="right"/>
    </xf>
    <xf numFmtId="166" fontId="2" fillId="0" borderId="17" xfId="58" applyNumberFormat="1" applyFont="1" applyFill="1" applyBorder="1" applyAlignment="1">
      <alignment horizontal="right"/>
    </xf>
    <xf numFmtId="0" fontId="1" fillId="0" borderId="9" xfId="59" applyFont="1" applyFill="1" applyBorder="1" applyAlignment="1">
      <alignment horizontal="right"/>
    </xf>
    <xf numFmtId="0" fontId="2" fillId="0" borderId="9" xfId="65" applyFont="1" applyFill="1" applyBorder="1" applyAlignment="1">
      <alignment horizontal="right" wrapText="1"/>
    </xf>
    <xf numFmtId="0" fontId="1" fillId="0" borderId="17" xfId="59" applyFont="1" applyFill="1" applyBorder="1" applyAlignment="1">
      <alignment horizontal="right"/>
    </xf>
    <xf numFmtId="166" fontId="1" fillId="0" borderId="9" xfId="0" applyNumberFormat="1" applyFont="1" applyFill="1" applyBorder="1"/>
    <xf numFmtId="4" fontId="45" fillId="0" borderId="0" xfId="59" applyNumberFormat="1" applyFont="1" applyFill="1" applyBorder="1" applyAlignment="1">
      <alignment horizontal="right" vertical="center"/>
    </xf>
    <xf numFmtId="0" fontId="45" fillId="0" borderId="0" xfId="59" applyFont="1" applyFill="1" applyBorder="1" applyAlignment="1">
      <alignment horizontal="right" vertical="center"/>
    </xf>
    <xf numFmtId="4" fontId="2" fillId="0" borderId="9" xfId="59" applyNumberFormat="1" applyFont="1" applyFill="1" applyBorder="1" applyAlignment="1">
      <alignment horizontal="center" vertical="center"/>
    </xf>
    <xf numFmtId="0" fontId="45" fillId="0" borderId="9" xfId="59" applyFont="1" applyFill="1" applyBorder="1" applyAlignment="1">
      <alignment horizontal="center" vertical="center" wrapText="1"/>
    </xf>
    <xf numFmtId="0" fontId="2" fillId="0" borderId="19" xfId="59" applyFont="1" applyFill="1" applyBorder="1" applyAlignment="1">
      <alignment horizontal="center" vertical="center" wrapText="1"/>
    </xf>
    <xf numFmtId="17" fontId="1" fillId="0" borderId="9" xfId="59" applyNumberFormat="1" applyFont="1" applyFill="1" applyBorder="1" applyAlignment="1">
      <alignment horizontal="center" vertical="top" wrapText="1"/>
    </xf>
    <xf numFmtId="0" fontId="46" fillId="0" borderId="0" xfId="59" applyFont="1" applyFill="1" applyBorder="1" applyAlignment="1">
      <alignment vertical="top" wrapText="1"/>
    </xf>
    <xf numFmtId="2" fontId="68" fillId="0" borderId="9" xfId="63" applyNumberFormat="1" applyFont="1" applyFill="1" applyBorder="1" applyAlignment="1">
      <alignment horizontal="right" vertical="center" wrapText="1"/>
    </xf>
    <xf numFmtId="0" fontId="75" fillId="0" borderId="0" xfId="78" applyFont="1" applyFill="1"/>
    <xf numFmtId="2" fontId="76" fillId="0" borderId="9" xfId="0" applyNumberFormat="1" applyFont="1" applyBorder="1" applyAlignment="1">
      <alignment horizontal="center" vertical="center"/>
    </xf>
    <xf numFmtId="0" fontId="76" fillId="0" borderId="9" xfId="0" applyFont="1" applyBorder="1" applyAlignment="1">
      <alignment horizontal="center"/>
    </xf>
    <xf numFmtId="1" fontId="76" fillId="0" borderId="9" xfId="0" applyNumberFormat="1" applyFont="1" applyBorder="1" applyAlignment="1">
      <alignment horizontal="center" vertical="center"/>
    </xf>
    <xf numFmtId="0" fontId="46" fillId="0" borderId="0" xfId="59" applyFont="1" applyFill="1" applyBorder="1" applyAlignment="1">
      <alignment horizontal="justify" vertical="top" wrapText="1"/>
    </xf>
    <xf numFmtId="0" fontId="1" fillId="0" borderId="0" xfId="59" applyFont="1" applyFill="1" applyBorder="1" applyAlignment="1">
      <alignment horizontal="left" vertical="top" wrapText="1"/>
    </xf>
    <xf numFmtId="0" fontId="1" fillId="0" borderId="0" xfId="59" applyFont="1" applyFill="1" applyBorder="1" applyAlignment="1">
      <alignment horizontal="left"/>
    </xf>
    <xf numFmtId="0" fontId="1" fillId="0" borderId="0" xfId="59" applyFont="1" applyFill="1" applyBorder="1" applyAlignment="1">
      <alignment horizontal="center"/>
    </xf>
    <xf numFmtId="49" fontId="1" fillId="0" borderId="9" xfId="59" applyNumberFormat="1" applyFont="1" applyFill="1" applyBorder="1" applyAlignment="1">
      <alignment horizontal="center" vertical="center" wrapText="1"/>
    </xf>
    <xf numFmtId="0" fontId="1" fillId="0" borderId="0" xfId="59" applyFont="1" applyFill="1" applyAlignment="1">
      <alignment horizontal="left"/>
    </xf>
    <xf numFmtId="4" fontId="1" fillId="0" borderId="0" xfId="59" applyNumberFormat="1" applyFont="1" applyFill="1" applyAlignment="1"/>
    <xf numFmtId="166" fontId="46" fillId="0" borderId="9" xfId="59" applyNumberFormat="1" applyFont="1" applyFill="1" applyBorder="1" applyAlignment="1">
      <alignment horizontal="center" vertical="center"/>
    </xf>
    <xf numFmtId="166" fontId="46" fillId="0" borderId="9" xfId="59" applyNumberFormat="1" applyFont="1" applyFill="1" applyBorder="1" applyAlignment="1">
      <alignment horizontal="left" vertical="center"/>
    </xf>
    <xf numFmtId="2" fontId="64" fillId="0" borderId="0" xfId="63" applyNumberFormat="1" applyFont="1" applyFill="1" applyBorder="1" applyAlignment="1">
      <alignment horizontal="left"/>
    </xf>
    <xf numFmtId="4" fontId="46" fillId="0" borderId="9" xfId="59" applyNumberFormat="1" applyFont="1" applyFill="1" applyBorder="1" applyAlignment="1">
      <alignment horizontal="center" vertical="center" wrapText="1"/>
    </xf>
    <xf numFmtId="49" fontId="46" fillId="0" borderId="9" xfId="59" applyNumberFormat="1" applyFont="1" applyFill="1" applyBorder="1" applyAlignment="1">
      <alignment horizontal="center" vertical="center" wrapText="1"/>
    </xf>
    <xf numFmtId="0" fontId="46" fillId="0" borderId="9" xfId="59" applyFont="1" applyFill="1" applyBorder="1" applyAlignment="1">
      <alignment horizontal="center" vertical="center" wrapText="1"/>
    </xf>
    <xf numFmtId="0" fontId="45" fillId="0" borderId="0" xfId="59" applyFont="1" applyFill="1" applyBorder="1" applyAlignment="1">
      <alignment horizontal="right"/>
    </xf>
    <xf numFmtId="0" fontId="46" fillId="0" borderId="0" xfId="59" applyFont="1" applyFill="1" applyBorder="1" applyAlignment="1">
      <alignment horizontal="center" vertical="center"/>
    </xf>
    <xf numFmtId="0" fontId="46" fillId="0" borderId="0" xfId="59" applyFont="1" applyFill="1" applyBorder="1" applyAlignment="1">
      <alignment horizontal="left" vertical="top" wrapText="1"/>
    </xf>
    <xf numFmtId="0" fontId="2" fillId="0" borderId="9" xfId="59" applyNumberFormat="1" applyFont="1" applyFill="1" applyBorder="1" applyAlignment="1">
      <alignment horizontal="center"/>
    </xf>
    <xf numFmtId="0" fontId="2" fillId="0" borderId="9" xfId="59" applyFont="1" applyFill="1" applyBorder="1" applyAlignment="1">
      <alignment horizontal="center"/>
    </xf>
    <xf numFmtId="0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 wrapText="1"/>
    </xf>
    <xf numFmtId="0" fontId="1" fillId="0" borderId="9" xfId="59" applyFont="1" applyFill="1" applyBorder="1" applyAlignment="1">
      <alignment horizontal="center" vertical="center" wrapText="1"/>
    </xf>
    <xf numFmtId="0" fontId="46" fillId="0" borderId="9" xfId="60" applyFont="1" applyFill="1" applyBorder="1" applyAlignment="1">
      <alignment horizontal="center" vertical="center" wrapText="1"/>
    </xf>
    <xf numFmtId="0" fontId="45" fillId="0" borderId="0" xfId="60" applyFont="1" applyFill="1" applyAlignment="1">
      <alignment horizontal="right"/>
    </xf>
    <xf numFmtId="0" fontId="46" fillId="0" borderId="9" xfId="60" applyFont="1" applyFill="1" applyBorder="1" applyAlignment="1">
      <alignment horizontal="center" vertical="center"/>
    </xf>
    <xf numFmtId="0" fontId="2" fillId="0" borderId="17" xfId="59" applyFont="1" applyFill="1" applyBorder="1" applyAlignment="1">
      <alignment horizontal="center"/>
    </xf>
    <xf numFmtId="0" fontId="2" fillId="0" borderId="9" xfId="59" applyFont="1" applyFill="1" applyBorder="1" applyAlignment="1">
      <alignment horizontal="center" vertical="center"/>
    </xf>
    <xf numFmtId="167" fontId="46" fillId="0" borderId="0" xfId="80" applyFont="1" applyFill="1" applyBorder="1" applyAlignment="1">
      <alignment horizontal="right"/>
    </xf>
    <xf numFmtId="0" fontId="31" fillId="0" borderId="9" xfId="59" applyNumberFormat="1" applyFont="1" applyFill="1" applyBorder="1" applyAlignment="1">
      <alignment horizontal="center" vertical="center" wrapText="1"/>
    </xf>
    <xf numFmtId="166" fontId="45" fillId="0" borderId="0" xfId="59" applyNumberFormat="1" applyFont="1" applyFill="1" applyBorder="1" applyAlignment="1">
      <alignment horizontal="center" vertical="top" wrapText="1"/>
    </xf>
    <xf numFmtId="43" fontId="45" fillId="0" borderId="0" xfId="59" applyNumberFormat="1" applyFont="1" applyFill="1" applyBorder="1" applyAlignment="1">
      <alignment horizontal="center" vertical="center"/>
    </xf>
    <xf numFmtId="0" fontId="32" fillId="0" borderId="9" xfId="59" applyFont="1" applyFill="1" applyBorder="1" applyAlignment="1">
      <alignment horizontal="left" vertical="center" wrapText="1"/>
    </xf>
    <xf numFmtId="49" fontId="45" fillId="0" borderId="9" xfId="59" applyNumberFormat="1" applyFont="1" applyFill="1" applyBorder="1" applyAlignment="1">
      <alignment horizontal="left" vertical="top" wrapText="1"/>
    </xf>
    <xf numFmtId="2" fontId="64" fillId="0" borderId="0" xfId="63" applyNumberFormat="1" applyFont="1" applyFill="1" applyBorder="1" applyAlignment="1">
      <alignment horizontal="right"/>
    </xf>
    <xf numFmtId="0" fontId="1" fillId="0" borderId="9" xfId="59" applyFont="1" applyFill="1" applyBorder="1" applyAlignment="1">
      <alignment horizontal="center" vertical="center" wrapText="1"/>
    </xf>
    <xf numFmtId="2" fontId="31" fillId="0" borderId="0" xfId="59" applyNumberFormat="1" applyFont="1" applyFill="1"/>
    <xf numFmtId="166" fontId="31" fillId="0" borderId="0" xfId="59" applyNumberFormat="1" applyFont="1" applyFill="1"/>
    <xf numFmtId="2" fontId="45" fillId="0" borderId="0" xfId="59" applyNumberFormat="1" applyFont="1" applyFill="1" applyAlignment="1">
      <alignment horizontal="center" vertical="center"/>
    </xf>
    <xf numFmtId="0" fontId="31" fillId="0" borderId="0" xfId="59" applyFont="1" applyFill="1" applyBorder="1"/>
    <xf numFmtId="0" fontId="31" fillId="0" borderId="0" xfId="59" applyFont="1" applyFill="1" applyBorder="1" applyAlignment="1">
      <alignment horizontal="left" vertical="top" wrapText="1"/>
    </xf>
    <xf numFmtId="0" fontId="31" fillId="0" borderId="0" xfId="59" applyFont="1" applyFill="1" applyBorder="1" applyAlignment="1">
      <alignment horizontal="left"/>
    </xf>
    <xf numFmtId="0" fontId="32" fillId="0" borderId="0" xfId="59" applyFont="1" applyFill="1" applyBorder="1" applyAlignment="1">
      <alignment horizontal="center"/>
    </xf>
    <xf numFmtId="49" fontId="32" fillId="0" borderId="9" xfId="59" applyNumberFormat="1" applyFont="1" applyFill="1" applyBorder="1" applyAlignment="1">
      <alignment horizontal="center" vertical="center" wrapText="1"/>
    </xf>
    <xf numFmtId="16" fontId="32" fillId="0" borderId="9" xfId="59" applyNumberFormat="1" applyFont="1" applyFill="1" applyBorder="1" applyAlignment="1">
      <alignment horizontal="center" vertical="center" wrapText="1"/>
    </xf>
    <xf numFmtId="0" fontId="31" fillId="0" borderId="9" xfId="59" applyFont="1" applyFill="1" applyBorder="1" applyAlignment="1">
      <alignment horizontal="center" vertical="center" wrapText="1"/>
    </xf>
    <xf numFmtId="0" fontId="32" fillId="0" borderId="9" xfId="59" applyNumberFormat="1" applyFont="1" applyFill="1" applyBorder="1" applyAlignment="1">
      <alignment horizontal="center" vertical="center" wrapText="1"/>
    </xf>
    <xf numFmtId="0" fontId="32" fillId="0" borderId="0" xfId="59" applyFont="1" applyFill="1" applyBorder="1" applyAlignment="1">
      <alignment horizontal="center" vertical="center" wrapText="1"/>
    </xf>
    <xf numFmtId="0" fontId="31" fillId="0" borderId="0" xfId="59" applyFont="1" applyFill="1" applyAlignment="1">
      <alignment horizontal="left"/>
    </xf>
    <xf numFmtId="1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/>
    </xf>
    <xf numFmtId="0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 wrapText="1"/>
    </xf>
    <xf numFmtId="0" fontId="1" fillId="0" borderId="9" xfId="59" applyFont="1" applyFill="1" applyBorder="1" applyAlignment="1">
      <alignment horizontal="center" vertical="center" wrapText="1"/>
    </xf>
    <xf numFmtId="49" fontId="26" fillId="0" borderId="0" xfId="59" applyNumberFormat="1" applyFont="1" applyFill="1" applyAlignment="1">
      <alignment horizontal="left" wrapText="1"/>
    </xf>
    <xf numFmtId="49" fontId="26" fillId="0" borderId="0" xfId="59" applyNumberFormat="1" applyFont="1" applyFill="1" applyAlignment="1">
      <alignment wrapText="1"/>
    </xf>
    <xf numFmtId="0" fontId="1" fillId="0" borderId="0" xfId="59" applyFont="1" applyFill="1" applyBorder="1" applyAlignment="1">
      <alignment horizontal="left" wrapText="1"/>
    </xf>
    <xf numFmtId="49" fontId="2" fillId="0" borderId="9" xfId="59" applyNumberFormat="1" applyFont="1" applyFill="1" applyBorder="1" applyAlignment="1">
      <alignment horizontal="center" vertical="center" wrapText="1"/>
    </xf>
    <xf numFmtId="0" fontId="45" fillId="0" borderId="0" xfId="59" applyFont="1" applyFill="1" applyAlignment="1"/>
    <xf numFmtId="0" fontId="45" fillId="0" borderId="0" xfId="59" applyFont="1" applyFill="1" applyBorder="1" applyAlignment="1"/>
    <xf numFmtId="4" fontId="46" fillId="0" borderId="9" xfId="59" applyNumberFormat="1" applyFont="1" applyFill="1" applyBorder="1" applyAlignment="1">
      <alignment horizontal="center" vertical="center" wrapText="1"/>
    </xf>
    <xf numFmtId="49" fontId="46" fillId="0" borderId="9" xfId="59" applyNumberFormat="1" applyFont="1" applyFill="1" applyBorder="1" applyAlignment="1">
      <alignment horizontal="center" vertical="center" wrapText="1"/>
    </xf>
    <xf numFmtId="0" fontId="46" fillId="0" borderId="9" xfId="59" applyFont="1" applyFill="1" applyBorder="1" applyAlignment="1">
      <alignment horizontal="center" vertical="center" wrapText="1"/>
    </xf>
    <xf numFmtId="0" fontId="32" fillId="0" borderId="9" xfId="59" applyFont="1" applyFill="1" applyBorder="1" applyAlignment="1">
      <alignment horizontal="center" vertical="center" wrapText="1"/>
    </xf>
    <xf numFmtId="0" fontId="45" fillId="0" borderId="0" xfId="59" applyFont="1" applyFill="1" applyBorder="1" applyAlignment="1">
      <alignment horizontal="right"/>
    </xf>
    <xf numFmtId="0" fontId="46" fillId="0" borderId="0" xfId="59" applyFont="1" applyFill="1" applyBorder="1" applyAlignment="1">
      <alignment horizontal="center" vertical="center"/>
    </xf>
    <xf numFmtId="0" fontId="46" fillId="0" borderId="0" xfId="59" applyFont="1" applyFill="1" applyBorder="1" applyAlignment="1">
      <alignment horizontal="left" vertical="top" wrapText="1"/>
    </xf>
    <xf numFmtId="0" fontId="67" fillId="0" borderId="9" xfId="63" applyNumberFormat="1" applyFont="1" applyFill="1" applyBorder="1" applyAlignment="1">
      <alignment horizontal="center" vertical="center" wrapText="1"/>
    </xf>
    <xf numFmtId="0" fontId="67" fillId="0" borderId="9" xfId="63" applyNumberFormat="1" applyFont="1" applyFill="1" applyBorder="1" applyAlignment="1">
      <alignment horizontal="center" vertical="center"/>
    </xf>
    <xf numFmtId="0" fontId="68" fillId="0" borderId="9" xfId="63" applyNumberFormat="1" applyFont="1" applyFill="1" applyBorder="1" applyAlignment="1">
      <alignment horizontal="center" vertical="center"/>
    </xf>
    <xf numFmtId="176" fontId="67" fillId="0" borderId="9" xfId="63" applyNumberFormat="1" applyFont="1" applyFill="1" applyBorder="1" applyAlignment="1">
      <alignment horizontal="center" vertical="center" wrapText="1"/>
    </xf>
    <xf numFmtId="43" fontId="1" fillId="0" borderId="0" xfId="59" applyNumberFormat="1" applyFont="1" applyFill="1"/>
    <xf numFmtId="0" fontId="46" fillId="0" borderId="0" xfId="59" applyFont="1" applyFill="1" applyBorder="1" applyAlignment="1">
      <alignment horizontal="left" vertical="top"/>
    </xf>
    <xf numFmtId="4" fontId="46" fillId="0" borderId="0" xfId="59" applyNumberFormat="1" applyFont="1" applyFill="1" applyBorder="1" applyAlignment="1">
      <alignment horizontal="center"/>
    </xf>
    <xf numFmtId="173" fontId="1" fillId="0" borderId="9" xfId="59" applyNumberFormat="1" applyFont="1" applyFill="1" applyBorder="1" applyAlignment="1">
      <alignment horizontal="right" vertical="center" wrapText="1"/>
    </xf>
    <xf numFmtId="4" fontId="46" fillId="0" borderId="9" xfId="59" applyNumberFormat="1" applyFont="1" applyFill="1" applyBorder="1" applyAlignment="1">
      <alignment horizontal="center" vertical="center" wrapText="1"/>
    </xf>
    <xf numFmtId="49" fontId="46" fillId="0" borderId="17" xfId="59" applyNumberFormat="1" applyFont="1" applyFill="1" applyBorder="1" applyAlignment="1">
      <alignment horizontal="center" vertical="center" wrapText="1"/>
    </xf>
    <xf numFmtId="49" fontId="46" fillId="0" borderId="45" xfId="59" applyNumberFormat="1" applyFont="1" applyFill="1" applyBorder="1" applyAlignment="1">
      <alignment horizontal="center" vertical="center" wrapText="1"/>
    </xf>
    <xf numFmtId="49" fontId="46" fillId="0" borderId="9" xfId="59" applyNumberFormat="1" applyFont="1" applyFill="1" applyBorder="1" applyAlignment="1">
      <alignment horizontal="center" vertical="center" wrapText="1"/>
    </xf>
    <xf numFmtId="0" fontId="46" fillId="0" borderId="9" xfId="59" applyFont="1" applyFill="1" applyBorder="1" applyAlignment="1">
      <alignment horizontal="center" vertical="center" wrapText="1"/>
    </xf>
    <xf numFmtId="0" fontId="32" fillId="0" borderId="9" xfId="59" applyFont="1" applyFill="1" applyBorder="1" applyAlignment="1">
      <alignment horizontal="center" vertical="center" wrapText="1"/>
    </xf>
    <xf numFmtId="0" fontId="45" fillId="0" borderId="0" xfId="59" applyFont="1" applyFill="1" applyBorder="1" applyAlignment="1">
      <alignment horizontal="right"/>
    </xf>
    <xf numFmtId="0" fontId="46" fillId="0" borderId="0" xfId="59" applyFont="1" applyFill="1" applyBorder="1" applyAlignment="1">
      <alignment horizontal="center" vertical="center"/>
    </xf>
    <xf numFmtId="166" fontId="46" fillId="0" borderId="0" xfId="59" applyNumberFormat="1" applyFont="1" applyFill="1" applyBorder="1" applyAlignment="1">
      <alignment horizontal="left" vertical="top" wrapText="1"/>
    </xf>
    <xf numFmtId="0" fontId="46" fillId="0" borderId="0" xfId="59" applyFont="1" applyFill="1" applyBorder="1" applyAlignment="1">
      <alignment horizontal="left" vertical="top" wrapText="1"/>
    </xf>
    <xf numFmtId="0" fontId="45" fillId="0" borderId="0" xfId="59" applyFont="1" applyFill="1" applyBorder="1" applyAlignment="1">
      <alignment horizontal="right" vertical="top" wrapText="1"/>
    </xf>
    <xf numFmtId="0" fontId="46" fillId="0" borderId="9" xfId="59" applyFont="1" applyFill="1" applyBorder="1" applyAlignment="1">
      <alignment horizontal="center"/>
    </xf>
    <xf numFmtId="0" fontId="2" fillId="0" borderId="9" xfId="59" applyNumberFormat="1" applyFont="1" applyFill="1" applyBorder="1" applyAlignment="1">
      <alignment horizontal="center"/>
    </xf>
    <xf numFmtId="1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/>
    </xf>
    <xf numFmtId="0" fontId="2" fillId="0" borderId="17" xfId="59" applyNumberFormat="1" applyFont="1" applyFill="1" applyBorder="1" applyAlignment="1">
      <alignment horizontal="center"/>
    </xf>
    <xf numFmtId="0" fontId="2" fillId="0" borderId="45" xfId="59" applyNumberFormat="1" applyFont="1" applyFill="1" applyBorder="1" applyAlignment="1">
      <alignment horizontal="center"/>
    </xf>
    <xf numFmtId="0" fontId="32" fillId="0" borderId="0" xfId="59" applyFont="1" applyFill="1" applyAlignment="1">
      <alignment horizontal="center"/>
    </xf>
    <xf numFmtId="0" fontId="2" fillId="0" borderId="9" xfId="59" applyNumberFormat="1" applyFont="1" applyFill="1" applyBorder="1" applyAlignment="1">
      <alignment horizontal="center" vertical="center" wrapText="1"/>
    </xf>
    <xf numFmtId="0" fontId="2" fillId="0" borderId="9" xfId="59" applyFont="1" applyFill="1" applyBorder="1" applyAlignment="1">
      <alignment horizontal="center" vertical="center" wrapText="1"/>
    </xf>
    <xf numFmtId="0" fontId="2" fillId="0" borderId="17" xfId="59" applyFont="1" applyFill="1" applyBorder="1" applyAlignment="1">
      <alignment horizontal="center" vertical="top" wrapText="1"/>
    </xf>
    <xf numFmtId="0" fontId="2" fillId="0" borderId="45" xfId="59" applyFont="1" applyFill="1" applyBorder="1" applyAlignment="1">
      <alignment horizontal="center" vertical="top" wrapText="1"/>
    </xf>
    <xf numFmtId="0" fontId="2" fillId="0" borderId="9" xfId="59" applyFont="1" applyFill="1" applyBorder="1" applyAlignment="1">
      <alignment horizontal="center" vertical="top" wrapText="1"/>
    </xf>
    <xf numFmtId="0" fontId="31" fillId="0" borderId="0" xfId="59" applyFont="1" applyFill="1" applyBorder="1" applyAlignment="1">
      <alignment horizontal="right" vertical="center"/>
    </xf>
    <xf numFmtId="0" fontId="36" fillId="0" borderId="9" xfId="59" applyFont="1" applyFill="1" applyBorder="1" applyAlignment="1">
      <alignment horizontal="center" vertical="center" wrapText="1"/>
    </xf>
    <xf numFmtId="0" fontId="1" fillId="0" borderId="9" xfId="59" applyFont="1" applyFill="1" applyBorder="1" applyAlignment="1">
      <alignment horizontal="center" vertical="center" wrapText="1"/>
    </xf>
    <xf numFmtId="176" fontId="63" fillId="0" borderId="15" xfId="63" applyNumberFormat="1" applyFont="1" applyFill="1" applyBorder="1" applyAlignment="1">
      <alignment vertical="center" wrapText="1"/>
    </xf>
    <xf numFmtId="176" fontId="63" fillId="0" borderId="19" xfId="63" applyNumberFormat="1" applyFont="1" applyFill="1" applyBorder="1" applyAlignment="1">
      <alignment vertical="center" wrapText="1"/>
    </xf>
    <xf numFmtId="0" fontId="67" fillId="0" borderId="9" xfId="63" applyNumberFormat="1" applyFont="1" applyFill="1" applyBorder="1" applyAlignment="1">
      <alignment horizontal="center" vertical="center" wrapText="1"/>
    </xf>
    <xf numFmtId="0" fontId="67" fillId="0" borderId="9" xfId="63" applyNumberFormat="1" applyFont="1" applyFill="1" applyBorder="1" applyAlignment="1">
      <alignment horizontal="center" vertical="center"/>
    </xf>
    <xf numFmtId="0" fontId="67" fillId="0" borderId="15" xfId="63" applyNumberFormat="1" applyFont="1" applyFill="1" applyBorder="1" applyAlignment="1">
      <alignment horizontal="center" vertical="center"/>
    </xf>
    <xf numFmtId="0" fontId="67" fillId="0" borderId="46" xfId="63" applyNumberFormat="1" applyFont="1" applyFill="1" applyBorder="1" applyAlignment="1">
      <alignment horizontal="center" vertical="center"/>
    </xf>
    <xf numFmtId="0" fontId="67" fillId="0" borderId="19" xfId="63" applyNumberFormat="1" applyFont="1" applyFill="1" applyBorder="1" applyAlignment="1">
      <alignment horizontal="center" vertical="center"/>
    </xf>
    <xf numFmtId="0" fontId="67" fillId="0" borderId="9" xfId="63" applyNumberFormat="1" applyFont="1" applyFill="1" applyBorder="1" applyAlignment="1">
      <alignment horizontal="left" vertical="center" wrapText="1"/>
    </xf>
    <xf numFmtId="0" fontId="42" fillId="0" borderId="0" xfId="63" applyNumberFormat="1" applyFont="1" applyFill="1" applyBorder="1" applyAlignment="1">
      <alignment horizontal="center" vertical="center"/>
    </xf>
    <xf numFmtId="0" fontId="68" fillId="0" borderId="9" xfId="63" applyNumberFormat="1" applyFont="1" applyFill="1" applyBorder="1" applyAlignment="1">
      <alignment horizontal="center" vertical="center"/>
    </xf>
    <xf numFmtId="176" fontId="67" fillId="0" borderId="9" xfId="63" applyNumberFormat="1" applyFont="1" applyFill="1" applyBorder="1" applyAlignment="1">
      <alignment horizontal="center" vertical="center" wrapText="1"/>
    </xf>
    <xf numFmtId="0" fontId="71" fillId="0" borderId="0" xfId="78" applyFont="1" applyAlignment="1">
      <alignment horizontal="center" vertical="center" wrapText="1"/>
    </xf>
    <xf numFmtId="0" fontId="71" fillId="0" borderId="0" xfId="78" applyFont="1" applyAlignment="1">
      <alignment horizontal="center" vertical="center"/>
    </xf>
    <xf numFmtId="0" fontId="73" fillId="0" borderId="9" xfId="78" applyFont="1" applyBorder="1" applyAlignment="1">
      <alignment horizontal="center"/>
    </xf>
    <xf numFmtId="4" fontId="73" fillId="0" borderId="9" xfId="78" applyNumberFormat="1" applyFont="1" applyBorder="1" applyAlignment="1">
      <alignment horizontal="center" vertical="center"/>
    </xf>
    <xf numFmtId="0" fontId="72" fillId="0" borderId="15" xfId="78" applyFont="1" applyBorder="1" applyAlignment="1">
      <alignment horizontal="right" vertical="center"/>
    </xf>
    <xf numFmtId="0" fontId="72" fillId="0" borderId="19" xfId="78" applyFont="1" applyBorder="1" applyAlignment="1">
      <alignment horizontal="right" vertical="center"/>
    </xf>
    <xf numFmtId="0" fontId="46" fillId="0" borderId="9" xfId="60" applyFont="1" applyFill="1" applyBorder="1" applyAlignment="1">
      <alignment horizontal="center" vertical="center" wrapText="1"/>
    </xf>
    <xf numFmtId="0" fontId="45" fillId="0" borderId="0" xfId="60" applyFont="1" applyFill="1" applyAlignment="1">
      <alignment horizontal="right"/>
    </xf>
    <xf numFmtId="0" fontId="46" fillId="0" borderId="0" xfId="60" applyFont="1" applyFill="1" applyAlignment="1">
      <alignment horizontal="center"/>
    </xf>
    <xf numFmtId="0" fontId="46" fillId="0" borderId="9" xfId="60" applyFont="1" applyFill="1" applyBorder="1" applyAlignment="1">
      <alignment horizontal="center" vertical="center"/>
    </xf>
    <xf numFmtId="0" fontId="40" fillId="0" borderId="9" xfId="59" applyFont="1" applyFill="1" applyBorder="1" applyAlignment="1">
      <alignment horizontal="center" vertical="center"/>
    </xf>
    <xf numFmtId="0" fontId="20" fillId="0" borderId="17" xfId="59" applyFont="1" applyFill="1" applyBorder="1" applyAlignment="1">
      <alignment horizontal="center" vertical="center"/>
    </xf>
    <xf numFmtId="0" fontId="20" fillId="0" borderId="45" xfId="59" applyFont="1" applyFill="1" applyBorder="1" applyAlignment="1">
      <alignment horizontal="center" vertical="center"/>
    </xf>
    <xf numFmtId="4" fontId="20" fillId="0" borderId="17" xfId="59" applyNumberFormat="1" applyFont="1" applyFill="1" applyBorder="1" applyAlignment="1">
      <alignment horizontal="center" vertical="center"/>
    </xf>
    <xf numFmtId="4" fontId="20" fillId="0" borderId="45" xfId="59" applyNumberFormat="1" applyFont="1" applyFill="1" applyBorder="1" applyAlignment="1">
      <alignment horizontal="center" vertical="center"/>
    </xf>
    <xf numFmtId="3" fontId="20" fillId="0" borderId="17" xfId="59" applyNumberFormat="1" applyFont="1" applyFill="1" applyBorder="1" applyAlignment="1">
      <alignment horizontal="center" vertical="center"/>
    </xf>
    <xf numFmtId="3" fontId="20" fillId="0" borderId="45" xfId="59" applyNumberFormat="1" applyFont="1" applyFill="1" applyBorder="1" applyAlignment="1">
      <alignment horizontal="center" vertical="center"/>
    </xf>
    <xf numFmtId="0" fontId="33" fillId="0" borderId="0" xfId="59" applyFont="1" applyAlignment="1">
      <alignment horizontal="center" vertical="center"/>
    </xf>
    <xf numFmtId="0" fontId="35" fillId="0" borderId="0" xfId="59" applyFont="1" applyAlignment="1">
      <alignment horizontal="center" vertical="center"/>
    </xf>
    <xf numFmtId="0" fontId="31" fillId="0" borderId="0" xfId="59" applyFont="1" applyAlignment="1">
      <alignment horizontal="center"/>
    </xf>
    <xf numFmtId="0" fontId="2" fillId="0" borderId="0" xfId="59" applyFont="1" applyFill="1" applyAlignment="1">
      <alignment horizontal="center" vertical="top" wrapText="1"/>
    </xf>
    <xf numFmtId="49" fontId="26" fillId="0" borderId="0" xfId="59" applyNumberFormat="1" applyFont="1" applyFill="1" applyAlignment="1">
      <alignment horizontal="left" vertical="center" wrapText="1"/>
    </xf>
    <xf numFmtId="49" fontId="26" fillId="0" borderId="0" xfId="59" applyNumberFormat="1" applyFont="1" applyFill="1" applyAlignment="1">
      <alignment vertical="center" wrapText="1"/>
    </xf>
    <xf numFmtId="49" fontId="1" fillId="0" borderId="0" xfId="59" applyNumberFormat="1" applyFont="1" applyFill="1"/>
    <xf numFmtId="0" fontId="1" fillId="0" borderId="0" xfId="59" applyFont="1" applyFill="1" applyBorder="1" applyAlignment="1">
      <alignment horizontal="left" wrapText="1"/>
    </xf>
    <xf numFmtId="49" fontId="2" fillId="0" borderId="9" xfId="59" applyNumberFormat="1" applyFont="1" applyFill="1" applyBorder="1" applyAlignment="1">
      <alignment horizontal="center" vertical="center" wrapText="1"/>
    </xf>
    <xf numFmtId="49" fontId="26" fillId="0" borderId="0" xfId="59" applyNumberFormat="1" applyFont="1" applyFill="1" applyAlignment="1">
      <alignment horizontal="left" wrapText="1"/>
    </xf>
    <xf numFmtId="49" fontId="26" fillId="0" borderId="0" xfId="59" applyNumberFormat="1" applyFont="1" applyFill="1" applyAlignment="1">
      <alignment wrapText="1"/>
    </xf>
    <xf numFmtId="49" fontId="2" fillId="0" borderId="8" xfId="59" applyNumberFormat="1" applyFont="1" applyFill="1" applyBorder="1" applyAlignment="1">
      <alignment horizontal="center" vertical="center" wrapText="1"/>
    </xf>
    <xf numFmtId="49" fontId="2" fillId="0" borderId="62" xfId="59" applyNumberFormat="1" applyFont="1" applyFill="1" applyBorder="1" applyAlignment="1">
      <alignment horizontal="center" vertical="center" wrapText="1"/>
    </xf>
    <xf numFmtId="49" fontId="2" fillId="0" borderId="48" xfId="59" applyNumberFormat="1" applyFont="1" applyFill="1" applyBorder="1" applyAlignment="1">
      <alignment horizontal="center" vertical="center" wrapText="1"/>
    </xf>
    <xf numFmtId="0" fontId="2" fillId="0" borderId="56" xfId="59" applyFont="1" applyFill="1" applyBorder="1" applyAlignment="1">
      <alignment horizontal="center" vertical="center" wrapText="1"/>
    </xf>
    <xf numFmtId="0" fontId="2" fillId="0" borderId="46" xfId="59" applyFont="1" applyFill="1" applyBorder="1" applyAlignment="1">
      <alignment horizontal="center" vertical="center" wrapText="1"/>
    </xf>
    <xf numFmtId="0" fontId="2" fillId="0" borderId="49" xfId="59" applyFont="1" applyFill="1" applyBorder="1" applyAlignment="1">
      <alignment horizontal="center" vertical="center" wrapText="1"/>
    </xf>
    <xf numFmtId="0" fontId="2" fillId="0" borderId="43" xfId="59" applyFont="1" applyFill="1" applyBorder="1" applyAlignment="1">
      <alignment horizontal="center" vertical="center" wrapText="1"/>
    </xf>
    <xf numFmtId="0" fontId="2" fillId="0" borderId="43" xfId="59" applyNumberFormat="1" applyFont="1" applyFill="1" applyBorder="1" applyAlignment="1">
      <alignment horizontal="center" vertical="center" wrapText="1"/>
    </xf>
    <xf numFmtId="0" fontId="2" fillId="0" borderId="21" xfId="59" applyNumberFormat="1" applyFont="1" applyFill="1" applyBorder="1" applyAlignment="1">
      <alignment horizontal="center" vertical="center" wrapText="1"/>
    </xf>
    <xf numFmtId="0" fontId="2" fillId="0" borderId="44" xfId="59" applyFont="1" applyFill="1" applyBorder="1" applyAlignment="1">
      <alignment horizontal="center" vertical="center" wrapText="1"/>
    </xf>
    <xf numFmtId="0" fontId="2" fillId="0" borderId="14" xfId="59" applyFont="1" applyFill="1" applyBorder="1" applyAlignment="1">
      <alignment horizontal="center" vertical="center" wrapText="1"/>
    </xf>
    <xf numFmtId="0" fontId="2" fillId="0" borderId="22" xfId="59" applyFont="1" applyFill="1" applyBorder="1" applyAlignment="1">
      <alignment horizontal="center" vertical="center" wrapText="1"/>
    </xf>
    <xf numFmtId="49" fontId="26" fillId="28" borderId="0" xfId="59" applyNumberFormat="1" applyFont="1" applyFill="1" applyAlignment="1">
      <alignment horizontal="left" vertical="center" wrapText="1"/>
    </xf>
    <xf numFmtId="49" fontId="26" fillId="28" borderId="0" xfId="59" applyNumberFormat="1" applyFont="1" applyFill="1" applyAlignment="1">
      <alignment vertical="center" wrapText="1"/>
    </xf>
    <xf numFmtId="49" fontId="26" fillId="0" borderId="0" xfId="59" applyNumberFormat="1" applyFont="1" applyFill="1" applyAlignment="1">
      <alignment horizontal="left" vertical="top" wrapText="1"/>
    </xf>
    <xf numFmtId="49" fontId="26" fillId="0" borderId="0" xfId="59" applyNumberFormat="1" applyFont="1" applyFill="1" applyAlignment="1">
      <alignment vertical="top" wrapText="1"/>
    </xf>
    <xf numFmtId="0" fontId="2" fillId="0" borderId="9" xfId="0" applyFont="1" applyBorder="1" applyAlignment="1">
      <alignment horizontal="justify" vertical="top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vertical="top" wrapText="1"/>
    </xf>
    <xf numFmtId="0" fontId="2" fillId="0" borderId="0" xfId="59" applyFont="1" applyAlignment="1">
      <alignment horizontal="center" wrapText="1"/>
    </xf>
    <xf numFmtId="0" fontId="22" fillId="0" borderId="42" xfId="59" applyFont="1" applyFill="1" applyBorder="1" applyAlignment="1">
      <alignment horizontal="center" vertical="center" wrapText="1"/>
    </xf>
    <xf numFmtId="0" fontId="22" fillId="0" borderId="16" xfId="59" applyFont="1" applyFill="1" applyBorder="1" applyAlignment="1">
      <alignment horizontal="center" vertical="center" wrapText="1"/>
    </xf>
    <xf numFmtId="0" fontId="22" fillId="0" borderId="43" xfId="59" applyFont="1" applyFill="1" applyBorder="1" applyAlignment="1">
      <alignment horizontal="center" vertical="center" wrapText="1"/>
    </xf>
    <xf numFmtId="0" fontId="22" fillId="0" borderId="9" xfId="59" applyFont="1" applyFill="1" applyBorder="1" applyAlignment="1">
      <alignment horizontal="center" vertical="center" wrapText="1"/>
    </xf>
    <xf numFmtId="0" fontId="22" fillId="0" borderId="14" xfId="59" applyFont="1" applyFill="1" applyBorder="1" applyAlignment="1">
      <alignment horizontal="center" vertical="center" wrapText="1"/>
    </xf>
    <xf numFmtId="0" fontId="1" fillId="0" borderId="0" xfId="59" applyFont="1" applyAlignment="1">
      <alignment horizontal="right"/>
    </xf>
    <xf numFmtId="0" fontId="1" fillId="0" borderId="0" xfId="59" applyFont="1" applyBorder="1" applyAlignment="1">
      <alignment horizontal="left" wrapText="1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right"/>
    </xf>
    <xf numFmtId="0" fontId="46" fillId="0" borderId="0" xfId="59" applyFont="1" applyFill="1" applyBorder="1" applyAlignment="1">
      <alignment horizontal="center" vertical="center" wrapText="1"/>
    </xf>
    <xf numFmtId="0" fontId="46" fillId="0" borderId="15" xfId="59" applyFont="1" applyFill="1" applyBorder="1" applyAlignment="1">
      <alignment horizontal="center" vertical="center" wrapText="1"/>
    </xf>
    <xf numFmtId="0" fontId="46" fillId="0" borderId="46" xfId="59" applyFont="1" applyFill="1" applyBorder="1" applyAlignment="1">
      <alignment horizontal="center" vertical="center" wrapText="1"/>
    </xf>
    <xf numFmtId="0" fontId="46" fillId="0" borderId="19" xfId="59" applyFont="1" applyFill="1" applyBorder="1" applyAlignment="1">
      <alignment horizontal="center" vertical="center" wrapText="1"/>
    </xf>
    <xf numFmtId="4" fontId="32" fillId="0" borderId="9" xfId="59" applyNumberFormat="1" applyFont="1" applyFill="1" applyBorder="1" applyAlignment="1">
      <alignment horizontal="center" vertical="center" wrapText="1"/>
    </xf>
    <xf numFmtId="0" fontId="70" fillId="0" borderId="0" xfId="78" applyFont="1" applyAlignment="1">
      <alignment horizontal="center" vertical="center" wrapText="1"/>
    </xf>
    <xf numFmtId="0" fontId="70" fillId="0" borderId="15" xfId="78" applyFont="1" applyBorder="1" applyAlignment="1">
      <alignment horizontal="center" vertical="center"/>
    </xf>
    <xf numFmtId="0" fontId="70" fillId="0" borderId="19" xfId="78" applyFont="1" applyBorder="1" applyAlignment="1">
      <alignment horizontal="center" vertical="center"/>
    </xf>
    <xf numFmtId="0" fontId="70" fillId="0" borderId="17" xfId="78" applyFont="1" applyBorder="1" applyAlignment="1">
      <alignment horizontal="center"/>
    </xf>
    <xf numFmtId="0" fontId="70" fillId="0" borderId="63" xfId="78" applyFont="1" applyBorder="1" applyAlignment="1">
      <alignment horizontal="center"/>
    </xf>
    <xf numFmtId="0" fontId="70" fillId="0" borderId="45" xfId="78" applyFont="1" applyBorder="1" applyAlignment="1">
      <alignment horizontal="center"/>
    </xf>
    <xf numFmtId="0" fontId="2" fillId="0" borderId="17" xfId="59" applyFont="1" applyFill="1" applyBorder="1" applyAlignment="1">
      <alignment horizontal="center"/>
    </xf>
    <xf numFmtId="0" fontId="2" fillId="0" borderId="45" xfId="59" applyFont="1" applyFill="1" applyBorder="1" applyAlignment="1">
      <alignment horizontal="center"/>
    </xf>
    <xf numFmtId="0" fontId="42" fillId="0" borderId="15" xfId="59" applyFont="1" applyFill="1" applyBorder="1" applyAlignment="1">
      <alignment horizontal="center" vertical="center" wrapText="1"/>
    </xf>
    <xf numFmtId="0" fontId="42" fillId="0" borderId="46" xfId="59" applyFont="1" applyFill="1" applyBorder="1" applyAlignment="1">
      <alignment horizontal="center" vertical="center" wrapText="1"/>
    </xf>
    <xf numFmtId="0" fontId="42" fillId="0" borderId="19" xfId="59" applyFont="1" applyFill="1" applyBorder="1" applyAlignment="1">
      <alignment horizontal="center" vertical="center" wrapText="1"/>
    </xf>
    <xf numFmtId="0" fontId="2" fillId="0" borderId="17" xfId="59" applyFont="1" applyFill="1" applyBorder="1" applyAlignment="1">
      <alignment horizontal="center" vertical="center"/>
    </xf>
    <xf numFmtId="0" fontId="2" fillId="0" borderId="63" xfId="59" applyFont="1" applyFill="1" applyBorder="1" applyAlignment="1">
      <alignment horizontal="center" vertical="center"/>
    </xf>
    <xf numFmtId="0" fontId="2" fillId="0" borderId="45" xfId="59" applyFont="1" applyFill="1" applyBorder="1" applyAlignment="1">
      <alignment horizontal="center" vertical="center"/>
    </xf>
    <xf numFmtId="0" fontId="2" fillId="0" borderId="9" xfId="59" applyFont="1" applyFill="1" applyBorder="1" applyAlignment="1">
      <alignment horizontal="center" vertical="center"/>
    </xf>
    <xf numFmtId="0" fontId="2" fillId="0" borderId="17" xfId="59" applyFont="1" applyFill="1" applyBorder="1" applyAlignment="1">
      <alignment horizontal="center" vertical="center" wrapText="1"/>
    </xf>
    <xf numFmtId="0" fontId="2" fillId="0" borderId="45" xfId="59" applyFont="1" applyFill="1" applyBorder="1" applyAlignment="1">
      <alignment horizontal="center" vertical="center" wrapText="1"/>
    </xf>
    <xf numFmtId="0" fontId="2" fillId="0" borderId="0" xfId="59" applyFont="1" applyAlignment="1">
      <alignment horizontal="center" vertical="center" wrapText="1"/>
    </xf>
  </cellXfs>
  <cellStyles count="81">
    <cellStyle name="_Инвестпрограмма на 2007 г." xfId="1"/>
    <cellStyle name="”ќђќ‘ћ‚›‰" xfId="3"/>
    <cellStyle name="”љ‘ђћ‚ђќќ›‰" xfId="4"/>
    <cellStyle name="„…ќ…†ќ›‰" xfId="5"/>
    <cellStyle name="‡ђѓћ‹ћ‚ћљ1" xfId="6"/>
    <cellStyle name="‡ђѓћ‹ћ‚ћљ2" xfId="7"/>
    <cellStyle name="’ћѓћ‚›‰" xfId="2"/>
    <cellStyle name="20% - Акцент1" xfId="8" builtinId="30" customBuiltin="1"/>
    <cellStyle name="20% - Акцент2" xfId="9" builtinId="34" customBuiltin="1"/>
    <cellStyle name="20% - Акцент3" xfId="10" builtinId="38" customBuiltin="1"/>
    <cellStyle name="20% - Акцент4" xfId="11" builtinId="42" customBuiltin="1"/>
    <cellStyle name="20% - Акцент5" xfId="12" builtinId="46" customBuiltin="1"/>
    <cellStyle name="20% - Акцент6" xfId="13" builtinId="50" customBuiltin="1"/>
    <cellStyle name="40% - Акцент1" xfId="14" builtinId="31" customBuiltin="1"/>
    <cellStyle name="40% - Акцент2" xfId="15" builtinId="35" customBuiltin="1"/>
    <cellStyle name="40% - Акцент3" xfId="16" builtinId="39" customBuiltin="1"/>
    <cellStyle name="40% - Акцент4" xfId="17" builtinId="43" customBuiltin="1"/>
    <cellStyle name="40% - Акцент5" xfId="18" builtinId="47" customBuiltin="1"/>
    <cellStyle name="40% - Акцент6" xfId="19" builtinId="51" customBuiltin="1"/>
    <cellStyle name="60% - Акцент1" xfId="20" builtinId="32" customBuiltin="1"/>
    <cellStyle name="60% - Акцент2" xfId="21" builtinId="36" customBuiltin="1"/>
    <cellStyle name="60% - Акцент3" xfId="22" builtinId="40" customBuiltin="1"/>
    <cellStyle name="60% - Акцент4" xfId="23" builtinId="44" customBuiltin="1"/>
    <cellStyle name="60% - Акцент5" xfId="24" builtinId="48" customBuiltin="1"/>
    <cellStyle name="60% - Акцент6" xfId="25" builtinId="52" customBuiltin="1"/>
    <cellStyle name="Comma [0]_laroux" xfId="26"/>
    <cellStyle name="Comma_laroux" xfId="27"/>
    <cellStyle name="Currency [0]" xfId="28"/>
    <cellStyle name="Currency_laroux" xfId="29"/>
    <cellStyle name="Iau?iue1" xfId="30"/>
    <cellStyle name="Normal_ASUS" xfId="31"/>
    <cellStyle name="Normal1" xfId="32"/>
    <cellStyle name="Ociriniaue [0]_5-C" xfId="33"/>
    <cellStyle name="Ociriniaue_5-C" xfId="34"/>
    <cellStyle name="Price_Body" xfId="35"/>
    <cellStyle name="Акцент1" xfId="36" builtinId="29" customBuiltin="1"/>
    <cellStyle name="Акцент2" xfId="37" builtinId="33" customBuiltin="1"/>
    <cellStyle name="Акцент3" xfId="38" builtinId="37" customBuiltin="1"/>
    <cellStyle name="Акцент4" xfId="39" builtinId="41" customBuiltin="1"/>
    <cellStyle name="Акцент5" xfId="40" builtinId="45" customBuiltin="1"/>
    <cellStyle name="Акцент6" xfId="41" builtinId="49" customBuiltin="1"/>
    <cellStyle name="Беззащитный" xfId="42"/>
    <cellStyle name="Ввод " xfId="43" builtinId="20" customBuiltin="1"/>
    <cellStyle name="Вывод" xfId="44" builtinId="21" customBuiltin="1"/>
    <cellStyle name="Вычисление" xfId="45" builtinId="22" customBuiltin="1"/>
    <cellStyle name="Заголовок" xfId="46"/>
    <cellStyle name="Заголовок 1" xfId="47" builtinId="16" customBuiltin="1"/>
    <cellStyle name="Заголовок 2" xfId="48" builtinId="17" customBuiltin="1"/>
    <cellStyle name="Заголовок 3" xfId="49" builtinId="18" customBuiltin="1"/>
    <cellStyle name="Заголовок 4" xfId="50" builtinId="19" customBuiltin="1"/>
    <cellStyle name="ЗаголовокСтолбца" xfId="51"/>
    <cellStyle name="Защитный" xfId="52"/>
    <cellStyle name="Значение" xfId="53"/>
    <cellStyle name="Итог" xfId="54" builtinId="25" customBuiltin="1"/>
    <cellStyle name="Контрольная ячейка" xfId="55" builtinId="23" customBuiltin="1"/>
    <cellStyle name="Название" xfId="56" builtinId="15" customBuiltin="1"/>
    <cellStyle name="Нейтральный" xfId="57" builtinId="28" customBuiltin="1"/>
    <cellStyle name="Обычный" xfId="0" builtinId="0"/>
    <cellStyle name="Обычный 2" xfId="58"/>
    <cellStyle name="Обычный 3" xfId="59"/>
    <cellStyle name="Обычный 4" xfId="60"/>
    <cellStyle name="Обычный 4 2" xfId="79"/>
    <cellStyle name="Обычный 5" xfId="78"/>
    <cellStyle name="Обычный_2кв_АРМ_V43_БП_ОАО Тюменьэнерго" xfId="61"/>
    <cellStyle name="Обычный_БП  " xfId="62"/>
    <cellStyle name="Обычный_Форма 1.4" xfId="63"/>
    <cellStyle name="Обычный_Формы Инвестиционных программ по постановлению 977 2" xfId="64"/>
    <cellStyle name="Обычный_Формы Инвестиционных программ по постановлению 977 2 2" xfId="65"/>
    <cellStyle name="Обычный1" xfId="66"/>
    <cellStyle name="Плохой" xfId="67" builtinId="27" customBuiltin="1"/>
    <cellStyle name="Пояснение" xfId="68" builtinId="53" customBuiltin="1"/>
    <cellStyle name="Примечание" xfId="69" builtinId="10" customBuiltin="1"/>
    <cellStyle name="Связанная ячейка" xfId="70" builtinId="24" customBuiltin="1"/>
    <cellStyle name="Стиль 1" xfId="71"/>
    <cellStyle name="Текст предупреждения" xfId="72" builtinId="11" customBuiltin="1"/>
    <cellStyle name="Тысячи [0]_3Com" xfId="73"/>
    <cellStyle name="Тысячи_3Com" xfId="74"/>
    <cellStyle name="Финансовый" xfId="80" builtinId="3"/>
    <cellStyle name="Формула" xfId="75"/>
    <cellStyle name="Хороший" xfId="76" builtinId="26" customBuiltin="1"/>
    <cellStyle name="Џђћ–…ќ’ќ›‰" xfId="77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CD5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2128"/>
        <c:axId val="99739328"/>
      </c:lineChart>
      <c:catAx>
        <c:axId val="474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99739328"/>
        <c:crosses val="autoZero"/>
        <c:auto val="1"/>
        <c:lblAlgn val="ctr"/>
        <c:lblOffset val="100"/>
        <c:noMultiLvlLbl val="0"/>
      </c:catAx>
      <c:valAx>
        <c:axId val="99739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47472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23456"/>
        <c:axId val="133645440"/>
      </c:lineChart>
      <c:catAx>
        <c:axId val="13352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645440"/>
        <c:crosses val="autoZero"/>
        <c:auto val="1"/>
        <c:lblAlgn val="ctr"/>
        <c:lblOffset val="100"/>
        <c:noMultiLvlLbl val="0"/>
      </c:catAx>
      <c:valAx>
        <c:axId val="133645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523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67264"/>
        <c:axId val="148532608"/>
      </c:lineChart>
      <c:catAx>
        <c:axId val="14746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532608"/>
        <c:crosses val="autoZero"/>
        <c:auto val="1"/>
        <c:lblAlgn val="ctr"/>
        <c:lblOffset val="100"/>
        <c:noMultiLvlLbl val="0"/>
      </c:catAx>
      <c:valAx>
        <c:axId val="148532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467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67776"/>
        <c:axId val="148534336"/>
      </c:lineChart>
      <c:catAx>
        <c:axId val="14746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534336"/>
        <c:crosses val="autoZero"/>
        <c:auto val="1"/>
        <c:lblAlgn val="ctr"/>
        <c:lblOffset val="100"/>
        <c:noMultiLvlLbl val="0"/>
      </c:catAx>
      <c:valAx>
        <c:axId val="148534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467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85792"/>
        <c:axId val="148536064"/>
      </c:lineChart>
      <c:catAx>
        <c:axId val="1483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536064"/>
        <c:crosses val="autoZero"/>
        <c:auto val="1"/>
        <c:lblAlgn val="ctr"/>
        <c:lblOffset val="100"/>
        <c:noMultiLvlLbl val="0"/>
      </c:catAx>
      <c:valAx>
        <c:axId val="148536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385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86304"/>
        <c:axId val="149029440"/>
      </c:lineChart>
      <c:catAx>
        <c:axId val="1483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029440"/>
        <c:crosses val="autoZero"/>
        <c:auto val="1"/>
        <c:lblAlgn val="ctr"/>
        <c:lblOffset val="100"/>
        <c:noMultiLvlLbl val="0"/>
      </c:catAx>
      <c:valAx>
        <c:axId val="14902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386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87328"/>
        <c:axId val="149031168"/>
      </c:lineChart>
      <c:catAx>
        <c:axId val="1483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031168"/>
        <c:crosses val="autoZero"/>
        <c:auto val="1"/>
        <c:lblAlgn val="ctr"/>
        <c:lblOffset val="100"/>
        <c:noMultiLvlLbl val="0"/>
      </c:catAx>
      <c:valAx>
        <c:axId val="149031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387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89376"/>
        <c:axId val="149032896"/>
      </c:lineChart>
      <c:catAx>
        <c:axId val="1483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032896"/>
        <c:crosses val="autoZero"/>
        <c:auto val="1"/>
        <c:lblAlgn val="ctr"/>
        <c:lblOffset val="100"/>
        <c:noMultiLvlLbl val="0"/>
      </c:catAx>
      <c:valAx>
        <c:axId val="149032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389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4512"/>
        <c:axId val="149034624"/>
      </c:lineChart>
      <c:catAx>
        <c:axId val="14918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034624"/>
        <c:crosses val="autoZero"/>
        <c:auto val="1"/>
        <c:lblAlgn val="ctr"/>
        <c:lblOffset val="100"/>
        <c:noMultiLvlLbl val="0"/>
      </c:catAx>
      <c:valAx>
        <c:axId val="14903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184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5024"/>
        <c:axId val="149036352"/>
      </c:lineChart>
      <c:catAx>
        <c:axId val="14918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036352"/>
        <c:crosses val="autoZero"/>
        <c:auto val="1"/>
        <c:lblAlgn val="ctr"/>
        <c:lblOffset val="100"/>
        <c:noMultiLvlLbl val="0"/>
      </c:catAx>
      <c:valAx>
        <c:axId val="14903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185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5536"/>
        <c:axId val="148800640"/>
      </c:lineChart>
      <c:catAx>
        <c:axId val="1491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800640"/>
        <c:crosses val="autoZero"/>
        <c:auto val="1"/>
        <c:lblAlgn val="ctr"/>
        <c:lblOffset val="100"/>
        <c:noMultiLvlLbl val="0"/>
      </c:catAx>
      <c:valAx>
        <c:axId val="1488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1855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6048"/>
        <c:axId val="148802368"/>
      </c:lineChart>
      <c:catAx>
        <c:axId val="1491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802368"/>
        <c:crosses val="autoZero"/>
        <c:auto val="1"/>
        <c:lblAlgn val="ctr"/>
        <c:lblOffset val="100"/>
        <c:noMultiLvlLbl val="0"/>
      </c:catAx>
      <c:valAx>
        <c:axId val="148802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186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23968"/>
        <c:axId val="133647168"/>
      </c:lineChart>
      <c:catAx>
        <c:axId val="1335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647168"/>
        <c:crosses val="autoZero"/>
        <c:auto val="1"/>
        <c:lblAlgn val="ctr"/>
        <c:lblOffset val="100"/>
        <c:noMultiLvlLbl val="0"/>
      </c:catAx>
      <c:valAx>
        <c:axId val="133647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523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6560"/>
        <c:axId val="148804096"/>
      </c:lineChart>
      <c:catAx>
        <c:axId val="14918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804096"/>
        <c:crosses val="autoZero"/>
        <c:auto val="1"/>
        <c:lblAlgn val="ctr"/>
        <c:lblOffset val="100"/>
        <c:noMultiLvlLbl val="0"/>
      </c:catAx>
      <c:valAx>
        <c:axId val="148804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186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7072"/>
        <c:axId val="148805824"/>
      </c:lineChart>
      <c:catAx>
        <c:axId val="14918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805824"/>
        <c:crosses val="autoZero"/>
        <c:auto val="1"/>
        <c:lblAlgn val="ctr"/>
        <c:lblOffset val="100"/>
        <c:noMultiLvlLbl val="0"/>
      </c:catAx>
      <c:valAx>
        <c:axId val="14880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187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7584"/>
        <c:axId val="149831680"/>
      </c:lineChart>
      <c:catAx>
        <c:axId val="1491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831680"/>
        <c:crosses val="autoZero"/>
        <c:auto val="1"/>
        <c:lblAlgn val="ctr"/>
        <c:lblOffset val="100"/>
        <c:noMultiLvlLbl val="0"/>
      </c:catAx>
      <c:valAx>
        <c:axId val="149831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187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8096"/>
        <c:axId val="149833408"/>
      </c:lineChart>
      <c:catAx>
        <c:axId val="1491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833408"/>
        <c:crosses val="autoZero"/>
        <c:auto val="1"/>
        <c:lblAlgn val="ctr"/>
        <c:lblOffset val="100"/>
        <c:noMultiLvlLbl val="0"/>
      </c:catAx>
      <c:valAx>
        <c:axId val="14983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188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05408"/>
        <c:axId val="149835136"/>
      </c:lineChart>
      <c:catAx>
        <c:axId val="1499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835136"/>
        <c:crosses val="autoZero"/>
        <c:auto val="1"/>
        <c:lblAlgn val="ctr"/>
        <c:lblOffset val="100"/>
        <c:noMultiLvlLbl val="0"/>
      </c:catAx>
      <c:valAx>
        <c:axId val="149835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905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05920"/>
        <c:axId val="149836864"/>
      </c:lineChart>
      <c:catAx>
        <c:axId val="1499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836864"/>
        <c:crosses val="autoZero"/>
        <c:auto val="1"/>
        <c:lblAlgn val="ctr"/>
        <c:lblOffset val="100"/>
        <c:noMultiLvlLbl val="0"/>
      </c:catAx>
      <c:valAx>
        <c:axId val="149836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905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06432"/>
        <c:axId val="149838592"/>
      </c:lineChart>
      <c:catAx>
        <c:axId val="14990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838592"/>
        <c:crosses val="autoZero"/>
        <c:auto val="1"/>
        <c:lblAlgn val="ctr"/>
        <c:lblOffset val="100"/>
        <c:noMultiLvlLbl val="0"/>
      </c:catAx>
      <c:valAx>
        <c:axId val="149838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906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06944"/>
        <c:axId val="150037056"/>
      </c:lineChart>
      <c:catAx>
        <c:axId val="1499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037056"/>
        <c:crosses val="autoZero"/>
        <c:auto val="1"/>
        <c:lblAlgn val="ctr"/>
        <c:lblOffset val="100"/>
        <c:noMultiLvlLbl val="0"/>
      </c:catAx>
      <c:valAx>
        <c:axId val="150037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906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07456"/>
        <c:axId val="150038784"/>
      </c:lineChart>
      <c:catAx>
        <c:axId val="1499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038784"/>
        <c:crosses val="autoZero"/>
        <c:auto val="1"/>
        <c:lblAlgn val="ctr"/>
        <c:lblOffset val="100"/>
        <c:noMultiLvlLbl val="0"/>
      </c:catAx>
      <c:valAx>
        <c:axId val="150038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907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07968"/>
        <c:axId val="150040512"/>
      </c:lineChart>
      <c:catAx>
        <c:axId val="14990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040512"/>
        <c:crosses val="autoZero"/>
        <c:auto val="1"/>
        <c:lblAlgn val="ctr"/>
        <c:lblOffset val="100"/>
        <c:noMultiLvlLbl val="0"/>
      </c:catAx>
      <c:valAx>
        <c:axId val="150040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907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24480"/>
        <c:axId val="133648896"/>
      </c:lineChart>
      <c:catAx>
        <c:axId val="1335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648896"/>
        <c:crosses val="autoZero"/>
        <c:auto val="1"/>
        <c:lblAlgn val="ctr"/>
        <c:lblOffset val="100"/>
        <c:noMultiLvlLbl val="0"/>
      </c:catAx>
      <c:valAx>
        <c:axId val="133648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524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08480"/>
        <c:axId val="150042240"/>
      </c:lineChart>
      <c:catAx>
        <c:axId val="1499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042240"/>
        <c:crosses val="autoZero"/>
        <c:auto val="1"/>
        <c:lblAlgn val="ctr"/>
        <c:lblOffset val="100"/>
        <c:noMultiLvlLbl val="0"/>
      </c:catAx>
      <c:valAx>
        <c:axId val="150042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908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08992"/>
        <c:axId val="150043968"/>
      </c:lineChart>
      <c:catAx>
        <c:axId val="14990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043968"/>
        <c:crosses val="autoZero"/>
        <c:auto val="1"/>
        <c:lblAlgn val="ctr"/>
        <c:lblOffset val="100"/>
        <c:noMultiLvlLbl val="0"/>
      </c:catAx>
      <c:valAx>
        <c:axId val="150043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908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2688"/>
        <c:axId val="150676608"/>
      </c:lineChart>
      <c:catAx>
        <c:axId val="1506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76608"/>
        <c:crosses val="autoZero"/>
        <c:auto val="1"/>
        <c:lblAlgn val="ctr"/>
        <c:lblOffset val="100"/>
        <c:noMultiLvlLbl val="0"/>
      </c:catAx>
      <c:valAx>
        <c:axId val="150676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42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3200"/>
        <c:axId val="150678336"/>
      </c:lineChart>
      <c:catAx>
        <c:axId val="1506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78336"/>
        <c:crosses val="autoZero"/>
        <c:auto val="1"/>
        <c:lblAlgn val="ctr"/>
        <c:lblOffset val="100"/>
        <c:noMultiLvlLbl val="0"/>
      </c:catAx>
      <c:valAx>
        <c:axId val="150678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43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3712"/>
        <c:axId val="150680064"/>
      </c:lineChart>
      <c:catAx>
        <c:axId val="15064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80064"/>
        <c:crosses val="autoZero"/>
        <c:auto val="1"/>
        <c:lblAlgn val="ctr"/>
        <c:lblOffset val="100"/>
        <c:noMultiLvlLbl val="0"/>
      </c:catAx>
      <c:valAx>
        <c:axId val="150680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437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4224"/>
        <c:axId val="150681792"/>
      </c:lineChart>
      <c:catAx>
        <c:axId val="1506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81792"/>
        <c:crosses val="autoZero"/>
        <c:auto val="1"/>
        <c:lblAlgn val="ctr"/>
        <c:lblOffset val="100"/>
        <c:noMultiLvlLbl val="0"/>
      </c:catAx>
      <c:valAx>
        <c:axId val="150681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44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4736"/>
        <c:axId val="150962176"/>
      </c:lineChart>
      <c:catAx>
        <c:axId val="15064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962176"/>
        <c:crosses val="autoZero"/>
        <c:auto val="1"/>
        <c:lblAlgn val="ctr"/>
        <c:lblOffset val="100"/>
        <c:noMultiLvlLbl val="0"/>
      </c:catAx>
      <c:valAx>
        <c:axId val="150962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44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5248"/>
        <c:axId val="150963904"/>
      </c:lineChart>
      <c:catAx>
        <c:axId val="1506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963904"/>
        <c:crosses val="autoZero"/>
        <c:auto val="1"/>
        <c:lblAlgn val="ctr"/>
        <c:lblOffset val="100"/>
        <c:noMultiLvlLbl val="0"/>
      </c:catAx>
      <c:valAx>
        <c:axId val="150963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452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5760"/>
        <c:axId val="150965632"/>
      </c:lineChart>
      <c:catAx>
        <c:axId val="15064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965632"/>
        <c:crosses val="autoZero"/>
        <c:auto val="1"/>
        <c:lblAlgn val="ctr"/>
        <c:lblOffset val="100"/>
        <c:noMultiLvlLbl val="0"/>
      </c:catAx>
      <c:valAx>
        <c:axId val="150965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45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6272"/>
        <c:axId val="150967360"/>
      </c:lineChart>
      <c:catAx>
        <c:axId val="1506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967360"/>
        <c:crosses val="autoZero"/>
        <c:auto val="1"/>
        <c:lblAlgn val="ctr"/>
        <c:lblOffset val="100"/>
        <c:noMultiLvlLbl val="0"/>
      </c:catAx>
      <c:valAx>
        <c:axId val="150967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646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94432"/>
        <c:axId val="133650624"/>
      </c:lineChart>
      <c:catAx>
        <c:axId val="13339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650624"/>
        <c:crosses val="autoZero"/>
        <c:auto val="1"/>
        <c:lblAlgn val="ctr"/>
        <c:lblOffset val="100"/>
        <c:noMultiLvlLbl val="0"/>
      </c:catAx>
      <c:valAx>
        <c:axId val="133650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394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62880"/>
        <c:axId val="150969088"/>
      </c:lineChart>
      <c:catAx>
        <c:axId val="1511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0969088"/>
        <c:crosses val="autoZero"/>
        <c:auto val="1"/>
        <c:lblAlgn val="ctr"/>
        <c:lblOffset val="100"/>
        <c:noMultiLvlLbl val="0"/>
      </c:catAx>
      <c:valAx>
        <c:axId val="15096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162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63392"/>
        <c:axId val="151331392"/>
      </c:lineChart>
      <c:catAx>
        <c:axId val="1511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331392"/>
        <c:crosses val="autoZero"/>
        <c:auto val="1"/>
        <c:lblAlgn val="ctr"/>
        <c:lblOffset val="100"/>
        <c:noMultiLvlLbl val="0"/>
      </c:catAx>
      <c:valAx>
        <c:axId val="151331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163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63904"/>
        <c:axId val="151333120"/>
      </c:lineChart>
      <c:catAx>
        <c:axId val="15116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333120"/>
        <c:crosses val="autoZero"/>
        <c:auto val="1"/>
        <c:lblAlgn val="ctr"/>
        <c:lblOffset val="100"/>
        <c:noMultiLvlLbl val="0"/>
      </c:catAx>
      <c:valAx>
        <c:axId val="151333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1639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64416"/>
        <c:axId val="151334848"/>
      </c:lineChart>
      <c:catAx>
        <c:axId val="1511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334848"/>
        <c:crosses val="autoZero"/>
        <c:auto val="1"/>
        <c:lblAlgn val="ctr"/>
        <c:lblOffset val="100"/>
        <c:noMultiLvlLbl val="0"/>
      </c:catAx>
      <c:valAx>
        <c:axId val="151334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164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64928"/>
        <c:axId val="151336576"/>
      </c:lineChart>
      <c:catAx>
        <c:axId val="15116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336576"/>
        <c:crosses val="autoZero"/>
        <c:auto val="1"/>
        <c:lblAlgn val="ctr"/>
        <c:lblOffset val="100"/>
        <c:noMultiLvlLbl val="0"/>
      </c:catAx>
      <c:valAx>
        <c:axId val="151336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164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65440"/>
        <c:axId val="151338304"/>
      </c:lineChart>
      <c:catAx>
        <c:axId val="1511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338304"/>
        <c:crosses val="autoZero"/>
        <c:auto val="1"/>
        <c:lblAlgn val="ctr"/>
        <c:lblOffset val="100"/>
        <c:noMultiLvlLbl val="0"/>
      </c:catAx>
      <c:valAx>
        <c:axId val="151338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165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40160"/>
        <c:axId val="151676032"/>
      </c:lineChart>
      <c:catAx>
        <c:axId val="1493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676032"/>
        <c:crosses val="autoZero"/>
        <c:auto val="1"/>
        <c:lblAlgn val="ctr"/>
        <c:lblOffset val="100"/>
        <c:noMultiLvlLbl val="0"/>
      </c:catAx>
      <c:valAx>
        <c:axId val="15167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3401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41696"/>
        <c:axId val="151677760"/>
      </c:lineChart>
      <c:catAx>
        <c:axId val="14934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677760"/>
        <c:crosses val="autoZero"/>
        <c:auto val="1"/>
        <c:lblAlgn val="ctr"/>
        <c:lblOffset val="100"/>
        <c:noMultiLvlLbl val="0"/>
      </c:catAx>
      <c:valAx>
        <c:axId val="15167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341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42208"/>
        <c:axId val="151679488"/>
      </c:lineChart>
      <c:catAx>
        <c:axId val="1493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679488"/>
        <c:crosses val="autoZero"/>
        <c:auto val="1"/>
        <c:lblAlgn val="ctr"/>
        <c:lblOffset val="100"/>
        <c:noMultiLvlLbl val="0"/>
      </c:catAx>
      <c:valAx>
        <c:axId val="151679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342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42720"/>
        <c:axId val="151681216"/>
      </c:lineChart>
      <c:catAx>
        <c:axId val="1493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1681216"/>
        <c:crosses val="autoZero"/>
        <c:auto val="1"/>
        <c:lblAlgn val="ctr"/>
        <c:lblOffset val="100"/>
        <c:noMultiLvlLbl val="0"/>
      </c:catAx>
      <c:valAx>
        <c:axId val="151681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342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94944"/>
        <c:axId val="133464064"/>
      </c:lineChart>
      <c:catAx>
        <c:axId val="13339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464064"/>
        <c:crosses val="autoZero"/>
        <c:auto val="1"/>
        <c:lblAlgn val="ctr"/>
        <c:lblOffset val="100"/>
        <c:noMultiLvlLbl val="0"/>
      </c:catAx>
      <c:valAx>
        <c:axId val="13346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394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43232"/>
        <c:axId val="152117248"/>
      </c:lineChart>
      <c:catAx>
        <c:axId val="1493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117248"/>
        <c:crosses val="autoZero"/>
        <c:auto val="1"/>
        <c:lblAlgn val="ctr"/>
        <c:lblOffset val="100"/>
        <c:noMultiLvlLbl val="0"/>
      </c:catAx>
      <c:valAx>
        <c:axId val="15211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343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43744"/>
        <c:axId val="152118976"/>
      </c:lineChart>
      <c:catAx>
        <c:axId val="1493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118976"/>
        <c:crosses val="autoZero"/>
        <c:auto val="1"/>
        <c:lblAlgn val="ctr"/>
        <c:lblOffset val="100"/>
        <c:noMultiLvlLbl val="0"/>
      </c:catAx>
      <c:valAx>
        <c:axId val="152118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9343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3744"/>
        <c:axId val="152120704"/>
      </c:lineChart>
      <c:catAx>
        <c:axId val="1522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120704"/>
        <c:crosses val="autoZero"/>
        <c:auto val="1"/>
        <c:lblAlgn val="ctr"/>
        <c:lblOffset val="100"/>
        <c:noMultiLvlLbl val="0"/>
      </c:catAx>
      <c:valAx>
        <c:axId val="15212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223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4256"/>
        <c:axId val="152122432"/>
      </c:lineChart>
      <c:catAx>
        <c:axId val="1522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122432"/>
        <c:crosses val="autoZero"/>
        <c:auto val="1"/>
        <c:lblAlgn val="ctr"/>
        <c:lblOffset val="100"/>
        <c:noMultiLvlLbl val="0"/>
      </c:catAx>
      <c:valAx>
        <c:axId val="152122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224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4768"/>
        <c:axId val="152124160"/>
      </c:lineChart>
      <c:catAx>
        <c:axId val="15222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124160"/>
        <c:crosses val="autoZero"/>
        <c:auto val="1"/>
        <c:lblAlgn val="ctr"/>
        <c:lblOffset val="100"/>
        <c:noMultiLvlLbl val="0"/>
      </c:catAx>
      <c:valAx>
        <c:axId val="152124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224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5280"/>
        <c:axId val="152388160"/>
      </c:lineChart>
      <c:catAx>
        <c:axId val="1522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388160"/>
        <c:crosses val="autoZero"/>
        <c:auto val="1"/>
        <c:lblAlgn val="ctr"/>
        <c:lblOffset val="100"/>
        <c:noMultiLvlLbl val="0"/>
      </c:catAx>
      <c:valAx>
        <c:axId val="152388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225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5792"/>
        <c:axId val="152389888"/>
      </c:lineChart>
      <c:catAx>
        <c:axId val="1522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389888"/>
        <c:crosses val="autoZero"/>
        <c:auto val="1"/>
        <c:lblAlgn val="ctr"/>
        <c:lblOffset val="100"/>
        <c:noMultiLvlLbl val="0"/>
      </c:catAx>
      <c:valAx>
        <c:axId val="152389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225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6304"/>
        <c:axId val="152391616"/>
      </c:lineChart>
      <c:catAx>
        <c:axId val="15222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391616"/>
        <c:crosses val="autoZero"/>
        <c:auto val="1"/>
        <c:lblAlgn val="ctr"/>
        <c:lblOffset val="100"/>
        <c:noMultiLvlLbl val="0"/>
      </c:catAx>
      <c:valAx>
        <c:axId val="152391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226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6816"/>
        <c:axId val="152393344"/>
      </c:lineChart>
      <c:catAx>
        <c:axId val="15222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393344"/>
        <c:crosses val="autoZero"/>
        <c:auto val="1"/>
        <c:lblAlgn val="ctr"/>
        <c:lblOffset val="100"/>
        <c:noMultiLvlLbl val="0"/>
      </c:catAx>
      <c:valAx>
        <c:axId val="152393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226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7328"/>
        <c:axId val="152395072"/>
      </c:lineChart>
      <c:catAx>
        <c:axId val="15222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395072"/>
        <c:crosses val="autoZero"/>
        <c:auto val="1"/>
        <c:lblAlgn val="ctr"/>
        <c:lblOffset val="100"/>
        <c:noMultiLvlLbl val="0"/>
      </c:catAx>
      <c:valAx>
        <c:axId val="152395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227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95456"/>
        <c:axId val="133465792"/>
      </c:lineChart>
      <c:catAx>
        <c:axId val="13339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465792"/>
        <c:crosses val="autoZero"/>
        <c:auto val="1"/>
        <c:lblAlgn val="ctr"/>
        <c:lblOffset val="100"/>
        <c:noMultiLvlLbl val="0"/>
      </c:catAx>
      <c:valAx>
        <c:axId val="13346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395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09472"/>
        <c:axId val="152437888"/>
      </c:lineChart>
      <c:catAx>
        <c:axId val="1528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437888"/>
        <c:crosses val="autoZero"/>
        <c:auto val="1"/>
        <c:lblAlgn val="ctr"/>
        <c:lblOffset val="100"/>
        <c:noMultiLvlLbl val="0"/>
      </c:catAx>
      <c:valAx>
        <c:axId val="152437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809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09984"/>
        <c:axId val="152439616"/>
      </c:lineChart>
      <c:catAx>
        <c:axId val="1528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439616"/>
        <c:crosses val="autoZero"/>
        <c:auto val="1"/>
        <c:lblAlgn val="ctr"/>
        <c:lblOffset val="100"/>
        <c:noMultiLvlLbl val="0"/>
      </c:catAx>
      <c:valAx>
        <c:axId val="152439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8099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10496"/>
        <c:axId val="152441344"/>
      </c:lineChart>
      <c:catAx>
        <c:axId val="1528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441344"/>
        <c:crosses val="autoZero"/>
        <c:auto val="1"/>
        <c:lblAlgn val="ctr"/>
        <c:lblOffset val="100"/>
        <c:noMultiLvlLbl val="0"/>
      </c:catAx>
      <c:valAx>
        <c:axId val="152441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810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11008"/>
        <c:axId val="152443072"/>
      </c:lineChart>
      <c:catAx>
        <c:axId val="1528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443072"/>
        <c:crosses val="autoZero"/>
        <c:auto val="1"/>
        <c:lblAlgn val="ctr"/>
        <c:lblOffset val="100"/>
        <c:noMultiLvlLbl val="0"/>
      </c:catAx>
      <c:valAx>
        <c:axId val="152443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811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11520"/>
        <c:axId val="152657920"/>
      </c:lineChart>
      <c:catAx>
        <c:axId val="15281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657920"/>
        <c:crosses val="autoZero"/>
        <c:auto val="1"/>
        <c:lblAlgn val="ctr"/>
        <c:lblOffset val="100"/>
        <c:noMultiLvlLbl val="0"/>
      </c:catAx>
      <c:valAx>
        <c:axId val="152657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811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12032"/>
        <c:axId val="152659648"/>
      </c:lineChart>
      <c:catAx>
        <c:axId val="15281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659648"/>
        <c:crosses val="autoZero"/>
        <c:auto val="1"/>
        <c:lblAlgn val="ctr"/>
        <c:lblOffset val="100"/>
        <c:noMultiLvlLbl val="0"/>
      </c:catAx>
      <c:valAx>
        <c:axId val="15265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812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12544"/>
        <c:axId val="152661376"/>
      </c:lineChart>
      <c:catAx>
        <c:axId val="15281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661376"/>
        <c:crosses val="autoZero"/>
        <c:auto val="1"/>
        <c:lblAlgn val="ctr"/>
        <c:lblOffset val="100"/>
        <c:noMultiLvlLbl val="0"/>
      </c:catAx>
      <c:valAx>
        <c:axId val="152661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812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13056"/>
        <c:axId val="152663104"/>
      </c:lineChart>
      <c:catAx>
        <c:axId val="1528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663104"/>
        <c:crosses val="autoZero"/>
        <c:auto val="1"/>
        <c:lblAlgn val="ctr"/>
        <c:lblOffset val="100"/>
        <c:noMultiLvlLbl val="0"/>
      </c:catAx>
      <c:valAx>
        <c:axId val="152663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813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26560"/>
        <c:axId val="152664832"/>
      </c:lineChart>
      <c:catAx>
        <c:axId val="15302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2664832"/>
        <c:crosses val="autoZero"/>
        <c:auto val="1"/>
        <c:lblAlgn val="ctr"/>
        <c:lblOffset val="100"/>
        <c:noMultiLvlLbl val="0"/>
      </c:catAx>
      <c:valAx>
        <c:axId val="152664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026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1846549758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2942779634614"/>
          <c:y val="9.9557370143547624E-2"/>
          <c:w val="0.7765295092284884"/>
          <c:h val="0.80442543447501413"/>
        </c:manualLayout>
      </c:layout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Ref>
              <c:f>'приложение 2.3'!$C$65:$AA$65</c:f>
              <c:numCache>
                <c:formatCode>#,##0.000</c:formatCode>
                <c:ptCount val="25"/>
                <c:pt idx="0" formatCode="#,##0.0">
                  <c:v>1</c:v>
                </c:pt>
                <c:pt idx="1">
                  <c:v>2</c:v>
                </c:pt>
                <c:pt idx="2" formatCode="#,##0.0">
                  <c:v>3</c:v>
                </c:pt>
                <c:pt idx="3" formatCode="#,##0.0">
                  <c:v>4</c:v>
                </c:pt>
                <c:pt idx="4" formatCode="#,##0.0">
                  <c:v>5</c:v>
                </c:pt>
                <c:pt idx="5" formatCode="#,##0.0">
                  <c:v>6</c:v>
                </c:pt>
                <c:pt idx="6" formatCode="#,##0.0">
                  <c:v>7</c:v>
                </c:pt>
                <c:pt idx="7" formatCode="#,##0.0">
                  <c:v>8</c:v>
                </c:pt>
                <c:pt idx="8" formatCode="#,##0.0">
                  <c:v>9</c:v>
                </c:pt>
                <c:pt idx="9" formatCode="#,##0.0">
                  <c:v>10</c:v>
                </c:pt>
                <c:pt idx="10" formatCode="#,##0.0">
                  <c:v>11</c:v>
                </c:pt>
                <c:pt idx="11" formatCode="#,##0.0">
                  <c:v>12</c:v>
                </c:pt>
                <c:pt idx="12" formatCode="#,##0.0">
                  <c:v>13</c:v>
                </c:pt>
                <c:pt idx="13" formatCode="#,##0.0">
                  <c:v>14</c:v>
                </c:pt>
                <c:pt idx="14" formatCode="#,##0.0">
                  <c:v>15</c:v>
                </c:pt>
                <c:pt idx="15" formatCode="#,##0.0">
                  <c:v>16</c:v>
                </c:pt>
                <c:pt idx="16" formatCode="#,##0.0">
                  <c:v>17</c:v>
                </c:pt>
                <c:pt idx="17" formatCode="#,##0.0">
                  <c:v>18</c:v>
                </c:pt>
                <c:pt idx="18" formatCode="#,##0.0">
                  <c:v>19</c:v>
                </c:pt>
                <c:pt idx="19" formatCode="#,##0.0">
                  <c:v>20</c:v>
                </c:pt>
                <c:pt idx="20" formatCode="#,##0.0">
                  <c:v>21</c:v>
                </c:pt>
                <c:pt idx="21" formatCode="#,##0.0">
                  <c:v>22</c:v>
                </c:pt>
                <c:pt idx="22" formatCode="#,##0.0">
                  <c:v>23</c:v>
                </c:pt>
                <c:pt idx="23" formatCode="#,##0.0">
                  <c:v>24</c:v>
                </c:pt>
                <c:pt idx="24" formatCode="#,##0.0">
                  <c:v>25</c:v>
                </c:pt>
              </c:numCache>
            </c:numRef>
          </c:cat>
          <c:val>
            <c:numRef>
              <c:f>'приложение 2.3'!$C$78:$AA$78</c:f>
              <c:numCache>
                <c:formatCode>_(* #,##0_);_(* \(#,##0\);_(* "-"_);_(@_)</c:formatCode>
                <c:ptCount val="25"/>
                <c:pt idx="0">
                  <c:v>137626786.12150288</c:v>
                </c:pt>
                <c:pt idx="1">
                  <c:v>156957856.09126872</c:v>
                </c:pt>
                <c:pt idx="2">
                  <c:v>153654962.62588704</c:v>
                </c:pt>
                <c:pt idx="3">
                  <c:v>149253573.75040895</c:v>
                </c:pt>
                <c:pt idx="4">
                  <c:v>147978595.8923192</c:v>
                </c:pt>
                <c:pt idx="5">
                  <c:v>92129983.154654413</c:v>
                </c:pt>
                <c:pt idx="6">
                  <c:v>94620753.171542391</c:v>
                </c:pt>
                <c:pt idx="7">
                  <c:v>67384235.22960639</c:v>
                </c:pt>
                <c:pt idx="8">
                  <c:v>71079532.487439141</c:v>
                </c:pt>
                <c:pt idx="9">
                  <c:v>74032213.612195507</c:v>
                </c:pt>
                <c:pt idx="10">
                  <c:v>76326519.664337233</c:v>
                </c:pt>
                <c:pt idx="11">
                  <c:v>78038414.769949779</c:v>
                </c:pt>
                <c:pt idx="12">
                  <c:v>79236351.247103348</c:v>
                </c:pt>
                <c:pt idx="13">
                  <c:v>79981966.288426057</c:v>
                </c:pt>
                <c:pt idx="14">
                  <c:v>80330716.196908757</c:v>
                </c:pt>
                <c:pt idx="15">
                  <c:v>101147214.88626087</c:v>
                </c:pt>
                <c:pt idx="16">
                  <c:v>97716779.42940104</c:v>
                </c:pt>
                <c:pt idx="17">
                  <c:v>94384373.107271925</c:v>
                </c:pt>
                <c:pt idx="18">
                  <c:v>91148991.07773973</c:v>
                </c:pt>
                <c:pt idx="19">
                  <c:v>88009432.162043139</c:v>
                </c:pt>
                <c:pt idx="20">
                  <c:v>84964326.577402666</c:v>
                </c:pt>
                <c:pt idx="21">
                  <c:v>82012160.872687817</c:v>
                </c:pt>
                <c:pt idx="22">
                  <c:v>79151300.322200552</c:v>
                </c:pt>
                <c:pt idx="23">
                  <c:v>76380009.010336772</c:v>
                </c:pt>
                <c:pt idx="24">
                  <c:v>73696467.819501907</c:v>
                </c:pt>
              </c:numCache>
            </c:numRef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Ref>
              <c:f>'приложение 2.3'!$C$65:$AA$65</c:f>
              <c:numCache>
                <c:formatCode>#,##0.000</c:formatCode>
                <c:ptCount val="25"/>
                <c:pt idx="0" formatCode="#,##0.0">
                  <c:v>1</c:v>
                </c:pt>
                <c:pt idx="1">
                  <c:v>2</c:v>
                </c:pt>
                <c:pt idx="2" formatCode="#,##0.0">
                  <c:v>3</c:v>
                </c:pt>
                <c:pt idx="3" formatCode="#,##0.0">
                  <c:v>4</c:v>
                </c:pt>
                <c:pt idx="4" formatCode="#,##0.0">
                  <c:v>5</c:v>
                </c:pt>
                <c:pt idx="5" formatCode="#,##0.0">
                  <c:v>6</c:v>
                </c:pt>
                <c:pt idx="6" formatCode="#,##0.0">
                  <c:v>7</c:v>
                </c:pt>
                <c:pt idx="7" formatCode="#,##0.0">
                  <c:v>8</c:v>
                </c:pt>
                <c:pt idx="8" formatCode="#,##0.0">
                  <c:v>9</c:v>
                </c:pt>
                <c:pt idx="9" formatCode="#,##0.0">
                  <c:v>10</c:v>
                </c:pt>
                <c:pt idx="10" formatCode="#,##0.0">
                  <c:v>11</c:v>
                </c:pt>
                <c:pt idx="11" formatCode="#,##0.0">
                  <c:v>12</c:v>
                </c:pt>
                <c:pt idx="12" formatCode="#,##0.0">
                  <c:v>13</c:v>
                </c:pt>
                <c:pt idx="13" formatCode="#,##0.0">
                  <c:v>14</c:v>
                </c:pt>
                <c:pt idx="14" formatCode="#,##0.0">
                  <c:v>15</c:v>
                </c:pt>
                <c:pt idx="15" formatCode="#,##0.0">
                  <c:v>16</c:v>
                </c:pt>
                <c:pt idx="16" formatCode="#,##0.0">
                  <c:v>17</c:v>
                </c:pt>
                <c:pt idx="17" formatCode="#,##0.0">
                  <c:v>18</c:v>
                </c:pt>
                <c:pt idx="18" formatCode="#,##0.0">
                  <c:v>19</c:v>
                </c:pt>
                <c:pt idx="19" formatCode="#,##0.0">
                  <c:v>20</c:v>
                </c:pt>
                <c:pt idx="20" formatCode="#,##0.0">
                  <c:v>21</c:v>
                </c:pt>
                <c:pt idx="21" formatCode="#,##0.0">
                  <c:v>22</c:v>
                </c:pt>
                <c:pt idx="22" formatCode="#,##0.0">
                  <c:v>23</c:v>
                </c:pt>
                <c:pt idx="23" formatCode="#,##0.0">
                  <c:v>24</c:v>
                </c:pt>
                <c:pt idx="24" formatCode="#,##0.0">
                  <c:v>25</c:v>
                </c:pt>
              </c:numCache>
            </c:numRef>
          </c:cat>
          <c:val>
            <c:numRef>
              <c:f>'приложение 2.3'!$C$79:$AA$79</c:f>
              <c:numCache>
                <c:formatCode>_(* #,##0_);_(* \(#,##0\);_(* "-"_);_(@_)</c:formatCode>
                <c:ptCount val="25"/>
                <c:pt idx="0">
                  <c:v>-2259147331.3784971</c:v>
                </c:pt>
                <c:pt idx="1">
                  <c:v>-2102189475.2872283</c:v>
                </c:pt>
                <c:pt idx="2">
                  <c:v>-1948534512.6613412</c:v>
                </c:pt>
                <c:pt idx="3">
                  <c:v>-1799280938.9109323</c:v>
                </c:pt>
                <c:pt idx="4">
                  <c:v>-1651302343.0186131</c:v>
                </c:pt>
                <c:pt idx="5">
                  <c:v>-1559172359.8639586</c:v>
                </c:pt>
                <c:pt idx="6">
                  <c:v>-1464551606.6924162</c:v>
                </c:pt>
                <c:pt idx="7">
                  <c:v>-1397167371.4628098</c:v>
                </c:pt>
                <c:pt idx="8">
                  <c:v>-1326087838.9753706</c:v>
                </c:pt>
                <c:pt idx="9">
                  <c:v>-1252055625.3631752</c:v>
                </c:pt>
                <c:pt idx="10">
                  <c:v>-1175729105.698838</c:v>
                </c:pt>
                <c:pt idx="11">
                  <c:v>-1097690690.9288883</c:v>
                </c:pt>
                <c:pt idx="12">
                  <c:v>-1018454339.681785</c:v>
                </c:pt>
                <c:pt idx="13">
                  <c:v>-938472373.39335895</c:v>
                </c:pt>
                <c:pt idx="14">
                  <c:v>-858141657.19645023</c:v>
                </c:pt>
                <c:pt idx="15">
                  <c:v>-756994442.31018937</c:v>
                </c:pt>
                <c:pt idx="16">
                  <c:v>-659277662.88078833</c:v>
                </c:pt>
                <c:pt idx="17">
                  <c:v>-564893289.77351642</c:v>
                </c:pt>
                <c:pt idx="18">
                  <c:v>-473744298.6957767</c:v>
                </c:pt>
                <c:pt idx="19">
                  <c:v>-385734866.53373355</c:v>
                </c:pt>
                <c:pt idx="20">
                  <c:v>-300770539.9563309</c:v>
                </c:pt>
                <c:pt idx="21">
                  <c:v>-218758379.08364308</c:v>
                </c:pt>
                <c:pt idx="22">
                  <c:v>-139607078.76144254</c:v>
                </c:pt>
                <c:pt idx="23">
                  <c:v>-63227069.75110577</c:v>
                </c:pt>
                <c:pt idx="24">
                  <c:v>10469398.068396136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27072"/>
        <c:axId val="153100864"/>
      </c:lineChart>
      <c:catAx>
        <c:axId val="153027072"/>
        <c:scaling>
          <c:orientation val="minMax"/>
        </c:scaling>
        <c:delete val="0"/>
        <c:axPos val="b"/>
        <c:numFmt formatCode="#,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100864"/>
        <c:crosses val="autoZero"/>
        <c:auto val="1"/>
        <c:lblAlgn val="ctr"/>
        <c:lblOffset val="100"/>
        <c:noMultiLvlLbl val="0"/>
      </c:catAx>
      <c:valAx>
        <c:axId val="1531008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02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78421578421578"/>
          <c:y val="0.89019948758994938"/>
          <c:w val="0.66433566433566438"/>
          <c:h val="7.8431672915414044E-2"/>
        </c:manualLayout>
      </c:layout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22432"/>
        <c:axId val="133467520"/>
      </c:lineChart>
      <c:catAx>
        <c:axId val="13352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467520"/>
        <c:crosses val="autoZero"/>
        <c:auto val="1"/>
        <c:lblAlgn val="ctr"/>
        <c:lblOffset val="100"/>
        <c:noMultiLvlLbl val="0"/>
      </c:catAx>
      <c:valAx>
        <c:axId val="133467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522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28096"/>
        <c:axId val="153102592"/>
      </c:lineChart>
      <c:catAx>
        <c:axId val="15302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102592"/>
        <c:crosses val="autoZero"/>
        <c:auto val="1"/>
        <c:lblAlgn val="ctr"/>
        <c:lblOffset val="100"/>
        <c:noMultiLvlLbl val="0"/>
      </c:catAx>
      <c:valAx>
        <c:axId val="153102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028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28608"/>
        <c:axId val="153104320"/>
      </c:lineChart>
      <c:catAx>
        <c:axId val="1530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104320"/>
        <c:crosses val="autoZero"/>
        <c:auto val="1"/>
        <c:lblAlgn val="ctr"/>
        <c:lblOffset val="100"/>
        <c:noMultiLvlLbl val="0"/>
      </c:catAx>
      <c:valAx>
        <c:axId val="153104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028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29120"/>
        <c:axId val="153106048"/>
      </c:lineChart>
      <c:catAx>
        <c:axId val="1530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106048"/>
        <c:crosses val="autoZero"/>
        <c:auto val="1"/>
        <c:lblAlgn val="ctr"/>
        <c:lblOffset val="100"/>
        <c:noMultiLvlLbl val="0"/>
      </c:catAx>
      <c:valAx>
        <c:axId val="153106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029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29632"/>
        <c:axId val="153107776"/>
      </c:lineChart>
      <c:catAx>
        <c:axId val="1530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107776"/>
        <c:crosses val="autoZero"/>
        <c:auto val="1"/>
        <c:lblAlgn val="ctr"/>
        <c:lblOffset val="100"/>
        <c:noMultiLvlLbl val="0"/>
      </c:catAx>
      <c:valAx>
        <c:axId val="153107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029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30144"/>
        <c:axId val="153781376"/>
      </c:lineChart>
      <c:catAx>
        <c:axId val="15303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781376"/>
        <c:crosses val="autoZero"/>
        <c:auto val="1"/>
        <c:lblAlgn val="ctr"/>
        <c:lblOffset val="100"/>
        <c:noMultiLvlLbl val="0"/>
      </c:catAx>
      <c:valAx>
        <c:axId val="153781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030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11296"/>
        <c:axId val="153783104"/>
      </c:lineChart>
      <c:catAx>
        <c:axId val="15391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783104"/>
        <c:crosses val="autoZero"/>
        <c:auto val="1"/>
        <c:lblAlgn val="ctr"/>
        <c:lblOffset val="100"/>
        <c:noMultiLvlLbl val="0"/>
      </c:catAx>
      <c:valAx>
        <c:axId val="153783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911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11808"/>
        <c:axId val="153784832"/>
      </c:lineChart>
      <c:catAx>
        <c:axId val="1539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784832"/>
        <c:crosses val="autoZero"/>
        <c:auto val="1"/>
        <c:lblAlgn val="ctr"/>
        <c:lblOffset val="100"/>
        <c:noMultiLvlLbl val="0"/>
      </c:catAx>
      <c:valAx>
        <c:axId val="153784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9118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12320"/>
        <c:axId val="153786560"/>
      </c:lineChart>
      <c:catAx>
        <c:axId val="1539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786560"/>
        <c:crosses val="autoZero"/>
        <c:auto val="1"/>
        <c:lblAlgn val="ctr"/>
        <c:lblOffset val="100"/>
        <c:noMultiLvlLbl val="0"/>
      </c:catAx>
      <c:valAx>
        <c:axId val="153786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912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13344"/>
        <c:axId val="153550848"/>
      </c:lineChart>
      <c:catAx>
        <c:axId val="15391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550848"/>
        <c:crosses val="autoZero"/>
        <c:auto val="1"/>
        <c:lblAlgn val="ctr"/>
        <c:lblOffset val="100"/>
        <c:noMultiLvlLbl val="0"/>
      </c:catAx>
      <c:valAx>
        <c:axId val="153550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913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14880"/>
        <c:axId val="153552576"/>
      </c:lineChart>
      <c:catAx>
        <c:axId val="1539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552576"/>
        <c:crosses val="autoZero"/>
        <c:auto val="1"/>
        <c:lblAlgn val="ctr"/>
        <c:lblOffset val="100"/>
        <c:noMultiLvlLbl val="0"/>
      </c:catAx>
      <c:valAx>
        <c:axId val="153552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914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95968"/>
        <c:axId val="133469248"/>
      </c:lineChart>
      <c:catAx>
        <c:axId val="13339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469248"/>
        <c:crosses val="autoZero"/>
        <c:auto val="1"/>
        <c:lblAlgn val="ctr"/>
        <c:lblOffset val="100"/>
        <c:noMultiLvlLbl val="0"/>
      </c:catAx>
      <c:valAx>
        <c:axId val="133469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3959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96320"/>
        <c:axId val="153554304"/>
      </c:lineChart>
      <c:catAx>
        <c:axId val="15429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554304"/>
        <c:crosses val="autoZero"/>
        <c:auto val="1"/>
        <c:lblAlgn val="ctr"/>
        <c:lblOffset val="100"/>
        <c:noMultiLvlLbl val="0"/>
      </c:catAx>
      <c:valAx>
        <c:axId val="153554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296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96832"/>
        <c:axId val="153556032"/>
      </c:lineChart>
      <c:catAx>
        <c:axId val="1542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556032"/>
        <c:crosses val="autoZero"/>
        <c:auto val="1"/>
        <c:lblAlgn val="ctr"/>
        <c:lblOffset val="100"/>
        <c:noMultiLvlLbl val="0"/>
      </c:catAx>
      <c:valAx>
        <c:axId val="15355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296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97856"/>
        <c:axId val="153557760"/>
      </c:lineChart>
      <c:catAx>
        <c:axId val="15429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3557760"/>
        <c:crosses val="autoZero"/>
        <c:auto val="1"/>
        <c:lblAlgn val="ctr"/>
        <c:lblOffset val="100"/>
        <c:noMultiLvlLbl val="0"/>
      </c:catAx>
      <c:valAx>
        <c:axId val="15355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297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98368"/>
        <c:axId val="154034752"/>
      </c:lineChart>
      <c:catAx>
        <c:axId val="15429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034752"/>
        <c:crosses val="autoZero"/>
        <c:auto val="1"/>
        <c:lblAlgn val="ctr"/>
        <c:lblOffset val="100"/>
        <c:noMultiLvlLbl val="0"/>
      </c:catAx>
      <c:valAx>
        <c:axId val="154034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298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98880"/>
        <c:axId val="154036480"/>
      </c:lineChart>
      <c:catAx>
        <c:axId val="15429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036480"/>
        <c:crosses val="autoZero"/>
        <c:auto val="1"/>
        <c:lblAlgn val="ctr"/>
        <c:lblOffset val="100"/>
        <c:noMultiLvlLbl val="0"/>
      </c:catAx>
      <c:valAx>
        <c:axId val="154036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298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99392"/>
        <c:axId val="154038208"/>
      </c:lineChart>
      <c:catAx>
        <c:axId val="1542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038208"/>
        <c:crosses val="autoZero"/>
        <c:auto val="1"/>
        <c:lblAlgn val="ctr"/>
        <c:lblOffset val="100"/>
        <c:noMultiLvlLbl val="0"/>
      </c:catAx>
      <c:valAx>
        <c:axId val="154038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299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99904"/>
        <c:axId val="154039936"/>
      </c:lineChart>
      <c:catAx>
        <c:axId val="1542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039936"/>
        <c:crosses val="autoZero"/>
        <c:auto val="1"/>
        <c:lblAlgn val="ctr"/>
        <c:lblOffset val="100"/>
        <c:noMultiLvlLbl val="0"/>
      </c:catAx>
      <c:valAx>
        <c:axId val="154039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2999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28800"/>
        <c:axId val="154041664"/>
      </c:lineChart>
      <c:catAx>
        <c:axId val="154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041664"/>
        <c:crosses val="autoZero"/>
        <c:auto val="1"/>
        <c:lblAlgn val="ctr"/>
        <c:lblOffset val="100"/>
        <c:noMultiLvlLbl val="0"/>
      </c:catAx>
      <c:valAx>
        <c:axId val="154041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828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29312"/>
        <c:axId val="155001984"/>
      </c:lineChart>
      <c:catAx>
        <c:axId val="15482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001984"/>
        <c:crosses val="autoZero"/>
        <c:auto val="1"/>
        <c:lblAlgn val="ctr"/>
        <c:lblOffset val="100"/>
        <c:noMultiLvlLbl val="0"/>
      </c:catAx>
      <c:valAx>
        <c:axId val="155001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829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29824"/>
        <c:axId val="155003712"/>
      </c:lineChart>
      <c:catAx>
        <c:axId val="154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003712"/>
        <c:crosses val="autoZero"/>
        <c:auto val="1"/>
        <c:lblAlgn val="ctr"/>
        <c:lblOffset val="100"/>
        <c:noMultiLvlLbl val="0"/>
      </c:catAx>
      <c:valAx>
        <c:axId val="155003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829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96480"/>
        <c:axId val="133470976"/>
      </c:lineChart>
      <c:catAx>
        <c:axId val="13339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470976"/>
        <c:crosses val="autoZero"/>
        <c:auto val="1"/>
        <c:lblAlgn val="ctr"/>
        <c:lblOffset val="100"/>
        <c:noMultiLvlLbl val="0"/>
      </c:catAx>
      <c:valAx>
        <c:axId val="133470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396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30336"/>
        <c:axId val="155005440"/>
      </c:lineChart>
      <c:catAx>
        <c:axId val="15483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005440"/>
        <c:crosses val="autoZero"/>
        <c:auto val="1"/>
        <c:lblAlgn val="ctr"/>
        <c:lblOffset val="100"/>
        <c:noMultiLvlLbl val="0"/>
      </c:catAx>
      <c:valAx>
        <c:axId val="155005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830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30848"/>
        <c:axId val="155007168"/>
      </c:lineChart>
      <c:catAx>
        <c:axId val="1548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007168"/>
        <c:crosses val="autoZero"/>
        <c:auto val="1"/>
        <c:lblAlgn val="ctr"/>
        <c:lblOffset val="100"/>
        <c:noMultiLvlLbl val="0"/>
      </c:catAx>
      <c:valAx>
        <c:axId val="155007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830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31360"/>
        <c:axId val="154419200"/>
      </c:lineChart>
      <c:catAx>
        <c:axId val="1548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419200"/>
        <c:crosses val="autoZero"/>
        <c:auto val="1"/>
        <c:lblAlgn val="ctr"/>
        <c:lblOffset val="100"/>
        <c:noMultiLvlLbl val="0"/>
      </c:catAx>
      <c:valAx>
        <c:axId val="154419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831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31872"/>
        <c:axId val="154420928"/>
      </c:lineChart>
      <c:catAx>
        <c:axId val="1548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420928"/>
        <c:crosses val="autoZero"/>
        <c:auto val="1"/>
        <c:lblAlgn val="ctr"/>
        <c:lblOffset val="100"/>
        <c:noMultiLvlLbl val="0"/>
      </c:catAx>
      <c:valAx>
        <c:axId val="154420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831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32384"/>
        <c:axId val="154422656"/>
      </c:lineChart>
      <c:catAx>
        <c:axId val="15483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422656"/>
        <c:crosses val="autoZero"/>
        <c:auto val="1"/>
        <c:lblAlgn val="ctr"/>
        <c:lblOffset val="100"/>
        <c:noMultiLvlLbl val="0"/>
      </c:catAx>
      <c:valAx>
        <c:axId val="154422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832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87552"/>
        <c:axId val="154424384"/>
      </c:lineChart>
      <c:catAx>
        <c:axId val="1552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424384"/>
        <c:crosses val="autoZero"/>
        <c:auto val="1"/>
        <c:lblAlgn val="ctr"/>
        <c:lblOffset val="100"/>
        <c:noMultiLvlLbl val="0"/>
      </c:catAx>
      <c:valAx>
        <c:axId val="154424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287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88064"/>
        <c:axId val="154426112"/>
      </c:lineChart>
      <c:catAx>
        <c:axId val="1552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4426112"/>
        <c:crosses val="autoZero"/>
        <c:auto val="1"/>
        <c:lblAlgn val="ctr"/>
        <c:lblOffset val="100"/>
        <c:noMultiLvlLbl val="0"/>
      </c:catAx>
      <c:valAx>
        <c:axId val="154426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288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88576"/>
        <c:axId val="155730496"/>
      </c:lineChart>
      <c:catAx>
        <c:axId val="1552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730496"/>
        <c:crosses val="autoZero"/>
        <c:auto val="1"/>
        <c:lblAlgn val="ctr"/>
        <c:lblOffset val="100"/>
        <c:noMultiLvlLbl val="0"/>
      </c:catAx>
      <c:valAx>
        <c:axId val="155730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288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89088"/>
        <c:axId val="155732224"/>
      </c:lineChart>
      <c:catAx>
        <c:axId val="15528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732224"/>
        <c:crosses val="autoZero"/>
        <c:auto val="1"/>
        <c:lblAlgn val="ctr"/>
        <c:lblOffset val="100"/>
        <c:noMultiLvlLbl val="0"/>
      </c:catAx>
      <c:valAx>
        <c:axId val="155732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2890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89600"/>
        <c:axId val="155733952"/>
      </c:lineChart>
      <c:catAx>
        <c:axId val="15528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733952"/>
        <c:crosses val="autoZero"/>
        <c:auto val="1"/>
        <c:lblAlgn val="ctr"/>
        <c:lblOffset val="100"/>
        <c:noMultiLvlLbl val="0"/>
      </c:catAx>
      <c:valAx>
        <c:axId val="155733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289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96992"/>
        <c:axId val="134226496"/>
      </c:lineChart>
      <c:catAx>
        <c:axId val="1333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226496"/>
        <c:crosses val="autoZero"/>
        <c:auto val="1"/>
        <c:lblAlgn val="ctr"/>
        <c:lblOffset val="100"/>
        <c:noMultiLvlLbl val="0"/>
      </c:catAx>
      <c:valAx>
        <c:axId val="134226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396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90112"/>
        <c:axId val="155735680"/>
      </c:lineChart>
      <c:catAx>
        <c:axId val="15529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735680"/>
        <c:crosses val="autoZero"/>
        <c:auto val="1"/>
        <c:lblAlgn val="ctr"/>
        <c:lblOffset val="100"/>
        <c:noMultiLvlLbl val="0"/>
      </c:catAx>
      <c:valAx>
        <c:axId val="155735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2901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90624"/>
        <c:axId val="155737408"/>
      </c:lineChart>
      <c:catAx>
        <c:axId val="1552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737408"/>
        <c:crosses val="autoZero"/>
        <c:auto val="1"/>
        <c:lblAlgn val="ctr"/>
        <c:lblOffset val="100"/>
        <c:noMultiLvlLbl val="0"/>
      </c:catAx>
      <c:valAx>
        <c:axId val="155737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290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91136"/>
        <c:axId val="155935872"/>
      </c:lineChart>
      <c:catAx>
        <c:axId val="15529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935872"/>
        <c:crosses val="autoZero"/>
        <c:auto val="1"/>
        <c:lblAlgn val="ctr"/>
        <c:lblOffset val="100"/>
        <c:noMultiLvlLbl val="0"/>
      </c:catAx>
      <c:valAx>
        <c:axId val="155935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2911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2352"/>
        <c:axId val="155937600"/>
      </c:lineChart>
      <c:catAx>
        <c:axId val="15549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937600"/>
        <c:crosses val="autoZero"/>
        <c:auto val="1"/>
        <c:lblAlgn val="ctr"/>
        <c:lblOffset val="100"/>
        <c:noMultiLvlLbl val="0"/>
      </c:catAx>
      <c:valAx>
        <c:axId val="155937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492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2864"/>
        <c:axId val="155939328"/>
      </c:lineChart>
      <c:catAx>
        <c:axId val="1554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939328"/>
        <c:crosses val="autoZero"/>
        <c:auto val="1"/>
        <c:lblAlgn val="ctr"/>
        <c:lblOffset val="100"/>
        <c:noMultiLvlLbl val="0"/>
      </c:catAx>
      <c:valAx>
        <c:axId val="155939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4928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3376"/>
        <c:axId val="155941056"/>
      </c:lineChart>
      <c:catAx>
        <c:axId val="1554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941056"/>
        <c:crosses val="autoZero"/>
        <c:auto val="1"/>
        <c:lblAlgn val="ctr"/>
        <c:lblOffset val="100"/>
        <c:noMultiLvlLbl val="0"/>
      </c:catAx>
      <c:valAx>
        <c:axId val="155941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493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3888"/>
        <c:axId val="156180480"/>
      </c:lineChart>
      <c:catAx>
        <c:axId val="1554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6180480"/>
        <c:crosses val="autoZero"/>
        <c:auto val="1"/>
        <c:lblAlgn val="ctr"/>
        <c:lblOffset val="100"/>
        <c:noMultiLvlLbl val="0"/>
      </c:catAx>
      <c:valAx>
        <c:axId val="156180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493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4400"/>
        <c:axId val="156182208"/>
      </c:lineChart>
      <c:catAx>
        <c:axId val="15549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6182208"/>
        <c:crosses val="autoZero"/>
        <c:auto val="1"/>
        <c:lblAlgn val="ctr"/>
        <c:lblOffset val="100"/>
        <c:noMultiLvlLbl val="0"/>
      </c:catAx>
      <c:valAx>
        <c:axId val="156182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494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4912"/>
        <c:axId val="156183936"/>
      </c:lineChart>
      <c:catAx>
        <c:axId val="1554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6183936"/>
        <c:crosses val="autoZero"/>
        <c:auto val="1"/>
        <c:lblAlgn val="ctr"/>
        <c:lblOffset val="100"/>
        <c:noMultiLvlLbl val="0"/>
      </c:catAx>
      <c:valAx>
        <c:axId val="15618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494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5424"/>
        <c:axId val="156185664"/>
      </c:lineChart>
      <c:catAx>
        <c:axId val="15549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6185664"/>
        <c:crosses val="autoZero"/>
        <c:auto val="1"/>
        <c:lblAlgn val="ctr"/>
        <c:lblOffset val="100"/>
        <c:noMultiLvlLbl val="0"/>
      </c:catAx>
      <c:valAx>
        <c:axId val="156185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5495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49312"/>
        <c:axId val="99741056"/>
      </c:lineChart>
      <c:catAx>
        <c:axId val="1007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99741056"/>
        <c:crosses val="autoZero"/>
        <c:auto val="1"/>
        <c:lblAlgn val="ctr"/>
        <c:lblOffset val="100"/>
        <c:noMultiLvlLbl val="0"/>
      </c:catAx>
      <c:valAx>
        <c:axId val="99741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00749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accent3">
        <a:lumMod val="20000"/>
        <a:lumOff val="80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97504"/>
        <c:axId val="134228224"/>
      </c:lineChart>
      <c:catAx>
        <c:axId val="13339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228224"/>
        <c:crosses val="autoZero"/>
        <c:auto val="1"/>
        <c:lblAlgn val="ctr"/>
        <c:lblOffset val="100"/>
        <c:noMultiLvlLbl val="0"/>
      </c:catAx>
      <c:valAx>
        <c:axId val="134228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397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07168"/>
        <c:axId val="156187392"/>
      </c:lineChart>
      <c:catAx>
        <c:axId val="1568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6187392"/>
        <c:crosses val="autoZero"/>
        <c:auto val="1"/>
        <c:lblAlgn val="ctr"/>
        <c:lblOffset val="100"/>
        <c:noMultiLvlLbl val="0"/>
      </c:catAx>
      <c:valAx>
        <c:axId val="156187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6807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08704"/>
        <c:axId val="156844608"/>
      </c:lineChart>
      <c:catAx>
        <c:axId val="1568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6844608"/>
        <c:crosses val="autoZero"/>
        <c:auto val="1"/>
        <c:lblAlgn val="ctr"/>
        <c:lblOffset val="100"/>
        <c:noMultiLvlLbl val="0"/>
      </c:catAx>
      <c:valAx>
        <c:axId val="156844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6808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09216"/>
        <c:axId val="156846336"/>
      </c:lineChart>
      <c:catAx>
        <c:axId val="1568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6846336"/>
        <c:crosses val="autoZero"/>
        <c:auto val="1"/>
        <c:lblAlgn val="ctr"/>
        <c:lblOffset val="100"/>
        <c:noMultiLvlLbl val="0"/>
      </c:catAx>
      <c:valAx>
        <c:axId val="156846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56809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98016"/>
        <c:axId val="134229952"/>
      </c:lineChart>
      <c:catAx>
        <c:axId val="1333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229952"/>
        <c:crosses val="autoZero"/>
        <c:auto val="1"/>
        <c:lblAlgn val="ctr"/>
        <c:lblOffset val="100"/>
        <c:noMultiLvlLbl val="0"/>
      </c:catAx>
      <c:valAx>
        <c:axId val="134229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398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30720"/>
        <c:axId val="134231680"/>
      </c:lineChart>
      <c:catAx>
        <c:axId val="1344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231680"/>
        <c:crosses val="autoZero"/>
        <c:auto val="1"/>
        <c:lblAlgn val="ctr"/>
        <c:lblOffset val="100"/>
        <c:noMultiLvlLbl val="0"/>
      </c:catAx>
      <c:valAx>
        <c:axId val="134231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430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31232"/>
        <c:axId val="134233408"/>
      </c:lineChart>
      <c:catAx>
        <c:axId val="1344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233408"/>
        <c:crosses val="autoZero"/>
        <c:auto val="1"/>
        <c:lblAlgn val="ctr"/>
        <c:lblOffset val="100"/>
        <c:noMultiLvlLbl val="0"/>
      </c:catAx>
      <c:valAx>
        <c:axId val="13423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431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31744"/>
        <c:axId val="134562944"/>
      </c:lineChart>
      <c:catAx>
        <c:axId val="1344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562944"/>
        <c:crosses val="autoZero"/>
        <c:auto val="1"/>
        <c:lblAlgn val="ctr"/>
        <c:lblOffset val="100"/>
        <c:noMultiLvlLbl val="0"/>
      </c:catAx>
      <c:valAx>
        <c:axId val="1345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431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32256"/>
        <c:axId val="134564672"/>
      </c:lineChart>
      <c:catAx>
        <c:axId val="1344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564672"/>
        <c:crosses val="autoZero"/>
        <c:auto val="1"/>
        <c:lblAlgn val="ctr"/>
        <c:lblOffset val="100"/>
        <c:noMultiLvlLbl val="0"/>
      </c:catAx>
      <c:valAx>
        <c:axId val="134564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432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32768"/>
        <c:axId val="134566400"/>
      </c:lineChart>
      <c:catAx>
        <c:axId val="1344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566400"/>
        <c:crosses val="autoZero"/>
        <c:auto val="1"/>
        <c:lblAlgn val="ctr"/>
        <c:lblOffset val="100"/>
        <c:noMultiLvlLbl val="0"/>
      </c:catAx>
      <c:valAx>
        <c:axId val="134566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432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33280"/>
        <c:axId val="134568128"/>
      </c:lineChart>
      <c:catAx>
        <c:axId val="13443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568128"/>
        <c:crosses val="autoZero"/>
        <c:auto val="1"/>
        <c:lblAlgn val="ctr"/>
        <c:lblOffset val="100"/>
        <c:noMultiLvlLbl val="0"/>
      </c:catAx>
      <c:valAx>
        <c:axId val="134568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433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33792"/>
        <c:axId val="133694016"/>
      </c:lineChart>
      <c:catAx>
        <c:axId val="13443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694016"/>
        <c:crosses val="autoZero"/>
        <c:auto val="1"/>
        <c:lblAlgn val="ctr"/>
        <c:lblOffset val="100"/>
        <c:noMultiLvlLbl val="0"/>
      </c:catAx>
      <c:valAx>
        <c:axId val="13369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4433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24992"/>
        <c:axId val="133695744"/>
      </c:lineChart>
      <c:catAx>
        <c:axId val="1335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695744"/>
        <c:crosses val="autoZero"/>
        <c:auto val="1"/>
        <c:lblAlgn val="ctr"/>
        <c:lblOffset val="100"/>
        <c:noMultiLvlLbl val="0"/>
      </c:catAx>
      <c:valAx>
        <c:axId val="13369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524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49824"/>
        <c:axId val="99742784"/>
      </c:lineChart>
      <c:catAx>
        <c:axId val="1007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99742784"/>
        <c:crosses val="autoZero"/>
        <c:auto val="1"/>
        <c:lblAlgn val="ctr"/>
        <c:lblOffset val="100"/>
        <c:noMultiLvlLbl val="0"/>
      </c:catAx>
      <c:valAx>
        <c:axId val="99742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00749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91744"/>
        <c:axId val="133697472"/>
      </c:lineChart>
      <c:catAx>
        <c:axId val="1337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697472"/>
        <c:crosses val="autoZero"/>
        <c:auto val="1"/>
        <c:lblAlgn val="ctr"/>
        <c:lblOffset val="100"/>
        <c:noMultiLvlLbl val="0"/>
      </c:catAx>
      <c:valAx>
        <c:axId val="133697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791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92256"/>
        <c:axId val="133699200"/>
      </c:lineChart>
      <c:catAx>
        <c:axId val="13379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699200"/>
        <c:crosses val="autoZero"/>
        <c:auto val="1"/>
        <c:lblAlgn val="ctr"/>
        <c:lblOffset val="100"/>
        <c:noMultiLvlLbl val="0"/>
      </c:catAx>
      <c:valAx>
        <c:axId val="133699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792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92768"/>
        <c:axId val="133700928"/>
      </c:lineChart>
      <c:catAx>
        <c:axId val="1337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700928"/>
        <c:crosses val="autoZero"/>
        <c:auto val="1"/>
        <c:lblAlgn val="ctr"/>
        <c:lblOffset val="100"/>
        <c:noMultiLvlLbl val="0"/>
      </c:catAx>
      <c:valAx>
        <c:axId val="133700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792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93280"/>
        <c:axId val="133907584"/>
      </c:lineChart>
      <c:catAx>
        <c:axId val="1337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907584"/>
        <c:crosses val="autoZero"/>
        <c:auto val="1"/>
        <c:lblAlgn val="ctr"/>
        <c:lblOffset val="100"/>
        <c:noMultiLvlLbl val="0"/>
      </c:catAx>
      <c:valAx>
        <c:axId val="1339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793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93792"/>
        <c:axId val="133910464"/>
      </c:lineChart>
      <c:catAx>
        <c:axId val="13379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910464"/>
        <c:crosses val="autoZero"/>
        <c:auto val="1"/>
        <c:lblAlgn val="ctr"/>
        <c:lblOffset val="100"/>
        <c:noMultiLvlLbl val="0"/>
      </c:catAx>
      <c:valAx>
        <c:axId val="133910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793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94304"/>
        <c:axId val="133912192"/>
      </c:lineChart>
      <c:catAx>
        <c:axId val="13379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912192"/>
        <c:crosses val="autoZero"/>
        <c:auto val="1"/>
        <c:lblAlgn val="ctr"/>
        <c:lblOffset val="100"/>
        <c:noMultiLvlLbl val="0"/>
      </c:catAx>
      <c:valAx>
        <c:axId val="133912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794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94816"/>
        <c:axId val="133913920"/>
      </c:lineChart>
      <c:catAx>
        <c:axId val="1337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913920"/>
        <c:crosses val="autoZero"/>
        <c:auto val="1"/>
        <c:lblAlgn val="ctr"/>
        <c:lblOffset val="100"/>
        <c:noMultiLvlLbl val="0"/>
      </c:catAx>
      <c:valAx>
        <c:axId val="133913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794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95328"/>
        <c:axId val="143434304"/>
      </c:lineChart>
      <c:catAx>
        <c:axId val="1337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434304"/>
        <c:crosses val="autoZero"/>
        <c:auto val="1"/>
        <c:lblAlgn val="ctr"/>
        <c:lblOffset val="100"/>
        <c:noMultiLvlLbl val="0"/>
      </c:catAx>
      <c:valAx>
        <c:axId val="143434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795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91072"/>
        <c:axId val="143436032"/>
      </c:lineChart>
      <c:catAx>
        <c:axId val="1434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436032"/>
        <c:crosses val="autoZero"/>
        <c:auto val="1"/>
        <c:lblAlgn val="ctr"/>
        <c:lblOffset val="100"/>
        <c:noMultiLvlLbl val="0"/>
      </c:catAx>
      <c:valAx>
        <c:axId val="14343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491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91584"/>
        <c:axId val="143437760"/>
      </c:lineChart>
      <c:catAx>
        <c:axId val="14349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437760"/>
        <c:crosses val="autoZero"/>
        <c:auto val="1"/>
        <c:lblAlgn val="ctr"/>
        <c:lblOffset val="100"/>
        <c:noMultiLvlLbl val="0"/>
      </c:catAx>
      <c:valAx>
        <c:axId val="14343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491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50848"/>
        <c:axId val="99744512"/>
      </c:lineChart>
      <c:catAx>
        <c:axId val="10075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99744512"/>
        <c:crosses val="autoZero"/>
        <c:auto val="1"/>
        <c:lblAlgn val="ctr"/>
        <c:lblOffset val="100"/>
        <c:noMultiLvlLbl val="0"/>
      </c:catAx>
      <c:valAx>
        <c:axId val="99744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00750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92608"/>
        <c:axId val="143439488"/>
      </c:lineChart>
      <c:catAx>
        <c:axId val="14349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439488"/>
        <c:crosses val="autoZero"/>
        <c:auto val="1"/>
        <c:lblAlgn val="ctr"/>
        <c:lblOffset val="100"/>
        <c:noMultiLvlLbl val="0"/>
      </c:catAx>
      <c:valAx>
        <c:axId val="143439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492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94656"/>
        <c:axId val="143441216"/>
      </c:lineChart>
      <c:catAx>
        <c:axId val="1434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441216"/>
        <c:crosses val="autoZero"/>
        <c:auto val="1"/>
        <c:lblAlgn val="ctr"/>
        <c:lblOffset val="100"/>
        <c:noMultiLvlLbl val="0"/>
      </c:catAx>
      <c:valAx>
        <c:axId val="143441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494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66208"/>
        <c:axId val="144123008"/>
      </c:lineChart>
      <c:catAx>
        <c:axId val="1439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123008"/>
        <c:crosses val="autoZero"/>
        <c:auto val="1"/>
        <c:lblAlgn val="ctr"/>
        <c:lblOffset val="100"/>
        <c:noMultiLvlLbl val="0"/>
      </c:catAx>
      <c:valAx>
        <c:axId val="144123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966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66720"/>
        <c:axId val="144124736"/>
      </c:lineChart>
      <c:catAx>
        <c:axId val="14396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124736"/>
        <c:crosses val="autoZero"/>
        <c:auto val="1"/>
        <c:lblAlgn val="ctr"/>
        <c:lblOffset val="100"/>
        <c:noMultiLvlLbl val="0"/>
      </c:catAx>
      <c:valAx>
        <c:axId val="1441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966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67232"/>
        <c:axId val="144126464"/>
      </c:lineChart>
      <c:catAx>
        <c:axId val="1439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126464"/>
        <c:crosses val="autoZero"/>
        <c:auto val="1"/>
        <c:lblAlgn val="ctr"/>
        <c:lblOffset val="100"/>
        <c:noMultiLvlLbl val="0"/>
      </c:catAx>
      <c:valAx>
        <c:axId val="144126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967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67744"/>
        <c:axId val="144128192"/>
      </c:lineChart>
      <c:catAx>
        <c:axId val="14396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128192"/>
        <c:crosses val="autoZero"/>
        <c:auto val="1"/>
        <c:lblAlgn val="ctr"/>
        <c:lblOffset val="100"/>
        <c:noMultiLvlLbl val="0"/>
      </c:catAx>
      <c:valAx>
        <c:axId val="144128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967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68256"/>
        <c:axId val="144621568"/>
      </c:lineChart>
      <c:catAx>
        <c:axId val="14396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621568"/>
        <c:crosses val="autoZero"/>
        <c:auto val="1"/>
        <c:lblAlgn val="ctr"/>
        <c:lblOffset val="100"/>
        <c:noMultiLvlLbl val="0"/>
      </c:catAx>
      <c:valAx>
        <c:axId val="144621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968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68768"/>
        <c:axId val="144623296"/>
      </c:lineChart>
      <c:catAx>
        <c:axId val="14396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623296"/>
        <c:crosses val="autoZero"/>
        <c:auto val="1"/>
        <c:lblAlgn val="ctr"/>
        <c:lblOffset val="100"/>
        <c:noMultiLvlLbl val="0"/>
      </c:catAx>
      <c:valAx>
        <c:axId val="144623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968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69280"/>
        <c:axId val="144625024"/>
      </c:lineChart>
      <c:catAx>
        <c:axId val="14396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625024"/>
        <c:crosses val="autoZero"/>
        <c:auto val="1"/>
        <c:lblAlgn val="ctr"/>
        <c:lblOffset val="100"/>
        <c:noMultiLvlLbl val="0"/>
      </c:catAx>
      <c:valAx>
        <c:axId val="144625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969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69792"/>
        <c:axId val="144626752"/>
      </c:lineChart>
      <c:catAx>
        <c:axId val="1439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626752"/>
        <c:crosses val="autoZero"/>
        <c:auto val="1"/>
        <c:lblAlgn val="ctr"/>
        <c:lblOffset val="100"/>
        <c:noMultiLvlLbl val="0"/>
      </c:catAx>
      <c:valAx>
        <c:axId val="144626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3969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51360"/>
        <c:axId val="133194304"/>
      </c:lineChart>
      <c:catAx>
        <c:axId val="1007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194304"/>
        <c:crosses val="autoZero"/>
        <c:auto val="1"/>
        <c:lblAlgn val="ctr"/>
        <c:lblOffset val="100"/>
        <c:noMultiLvlLbl val="0"/>
      </c:catAx>
      <c:valAx>
        <c:axId val="133194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00751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85696"/>
        <c:axId val="144628480"/>
      </c:lineChart>
      <c:catAx>
        <c:axId val="1442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628480"/>
        <c:crosses val="autoZero"/>
        <c:auto val="1"/>
        <c:lblAlgn val="ctr"/>
        <c:lblOffset val="100"/>
        <c:noMultiLvlLbl val="0"/>
      </c:catAx>
      <c:valAx>
        <c:axId val="144628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285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86208"/>
        <c:axId val="144835136"/>
      </c:lineChart>
      <c:catAx>
        <c:axId val="1442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835136"/>
        <c:crosses val="autoZero"/>
        <c:auto val="1"/>
        <c:lblAlgn val="ctr"/>
        <c:lblOffset val="100"/>
        <c:noMultiLvlLbl val="0"/>
      </c:catAx>
      <c:valAx>
        <c:axId val="144835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286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86720"/>
        <c:axId val="144836864"/>
      </c:lineChart>
      <c:catAx>
        <c:axId val="14428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836864"/>
        <c:crosses val="autoZero"/>
        <c:auto val="1"/>
        <c:lblAlgn val="ctr"/>
        <c:lblOffset val="100"/>
        <c:noMultiLvlLbl val="0"/>
      </c:catAx>
      <c:valAx>
        <c:axId val="144836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286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87232"/>
        <c:axId val="144838592"/>
      </c:lineChart>
      <c:catAx>
        <c:axId val="1442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838592"/>
        <c:crosses val="autoZero"/>
        <c:auto val="1"/>
        <c:lblAlgn val="ctr"/>
        <c:lblOffset val="100"/>
        <c:noMultiLvlLbl val="0"/>
      </c:catAx>
      <c:valAx>
        <c:axId val="144838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287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87744"/>
        <c:axId val="144840320"/>
      </c:lineChart>
      <c:catAx>
        <c:axId val="1442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840320"/>
        <c:crosses val="autoZero"/>
        <c:auto val="1"/>
        <c:lblAlgn val="ctr"/>
        <c:lblOffset val="100"/>
        <c:noMultiLvlLbl val="0"/>
      </c:catAx>
      <c:valAx>
        <c:axId val="144840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287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88256"/>
        <c:axId val="144842048"/>
      </c:lineChart>
      <c:catAx>
        <c:axId val="1442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842048"/>
        <c:crosses val="autoZero"/>
        <c:auto val="1"/>
        <c:lblAlgn val="ctr"/>
        <c:lblOffset val="100"/>
        <c:noMultiLvlLbl val="0"/>
      </c:catAx>
      <c:valAx>
        <c:axId val="144842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288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88768"/>
        <c:axId val="145089664"/>
      </c:lineChart>
      <c:catAx>
        <c:axId val="1442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089664"/>
        <c:crosses val="autoZero"/>
        <c:auto val="1"/>
        <c:lblAlgn val="ctr"/>
        <c:lblOffset val="100"/>
        <c:noMultiLvlLbl val="0"/>
      </c:catAx>
      <c:valAx>
        <c:axId val="145089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288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89280"/>
        <c:axId val="145091392"/>
      </c:lineChart>
      <c:catAx>
        <c:axId val="14428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091392"/>
        <c:crosses val="autoZero"/>
        <c:auto val="1"/>
        <c:lblAlgn val="ctr"/>
        <c:lblOffset val="100"/>
        <c:noMultiLvlLbl val="0"/>
      </c:catAx>
      <c:valAx>
        <c:axId val="145091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4289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4608"/>
        <c:axId val="145093120"/>
      </c:lineChart>
      <c:catAx>
        <c:axId val="1456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093120"/>
        <c:crosses val="autoZero"/>
        <c:auto val="1"/>
        <c:lblAlgn val="ctr"/>
        <c:lblOffset val="100"/>
        <c:noMultiLvlLbl val="0"/>
      </c:catAx>
      <c:valAx>
        <c:axId val="145093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604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5120"/>
        <c:axId val="145094848"/>
      </c:lineChart>
      <c:catAx>
        <c:axId val="14560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094848"/>
        <c:crosses val="autoZero"/>
        <c:auto val="1"/>
        <c:lblAlgn val="ctr"/>
        <c:lblOffset val="100"/>
        <c:noMultiLvlLbl val="0"/>
      </c:catAx>
      <c:valAx>
        <c:axId val="145094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605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51872"/>
        <c:axId val="133196032"/>
      </c:lineChart>
      <c:catAx>
        <c:axId val="10075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196032"/>
        <c:crosses val="autoZero"/>
        <c:auto val="1"/>
        <c:lblAlgn val="ctr"/>
        <c:lblOffset val="100"/>
        <c:noMultiLvlLbl val="0"/>
      </c:catAx>
      <c:valAx>
        <c:axId val="13319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00751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5632"/>
        <c:axId val="145432576"/>
      </c:lineChart>
      <c:catAx>
        <c:axId val="1456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432576"/>
        <c:crosses val="autoZero"/>
        <c:auto val="1"/>
        <c:lblAlgn val="ctr"/>
        <c:lblOffset val="100"/>
        <c:noMultiLvlLbl val="0"/>
      </c:catAx>
      <c:valAx>
        <c:axId val="145432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605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6144"/>
        <c:axId val="145434304"/>
      </c:lineChart>
      <c:catAx>
        <c:axId val="1456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434304"/>
        <c:crosses val="autoZero"/>
        <c:auto val="1"/>
        <c:lblAlgn val="ctr"/>
        <c:lblOffset val="100"/>
        <c:noMultiLvlLbl val="0"/>
      </c:catAx>
      <c:valAx>
        <c:axId val="145434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606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6656"/>
        <c:axId val="145436032"/>
      </c:lineChart>
      <c:catAx>
        <c:axId val="1456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436032"/>
        <c:crosses val="autoZero"/>
        <c:auto val="1"/>
        <c:lblAlgn val="ctr"/>
        <c:lblOffset val="100"/>
        <c:noMultiLvlLbl val="0"/>
      </c:catAx>
      <c:valAx>
        <c:axId val="14543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606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7168"/>
        <c:axId val="145437760"/>
      </c:lineChart>
      <c:catAx>
        <c:axId val="1456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437760"/>
        <c:crosses val="autoZero"/>
        <c:auto val="1"/>
        <c:lblAlgn val="ctr"/>
        <c:lblOffset val="100"/>
        <c:noMultiLvlLbl val="0"/>
      </c:catAx>
      <c:valAx>
        <c:axId val="14543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607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7680"/>
        <c:axId val="145439488"/>
      </c:lineChart>
      <c:catAx>
        <c:axId val="1456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439488"/>
        <c:crosses val="autoZero"/>
        <c:auto val="1"/>
        <c:lblAlgn val="ctr"/>
        <c:lblOffset val="100"/>
        <c:noMultiLvlLbl val="0"/>
      </c:catAx>
      <c:valAx>
        <c:axId val="145439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607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8192"/>
        <c:axId val="146063936"/>
      </c:lineChart>
      <c:catAx>
        <c:axId val="145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063936"/>
        <c:crosses val="autoZero"/>
        <c:auto val="1"/>
        <c:lblAlgn val="ctr"/>
        <c:lblOffset val="100"/>
        <c:noMultiLvlLbl val="0"/>
      </c:catAx>
      <c:valAx>
        <c:axId val="14606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608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05312"/>
        <c:axId val="146064512"/>
      </c:lineChart>
      <c:catAx>
        <c:axId val="14580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064512"/>
        <c:crosses val="autoZero"/>
        <c:auto val="1"/>
        <c:lblAlgn val="ctr"/>
        <c:lblOffset val="100"/>
        <c:noMultiLvlLbl val="0"/>
      </c:catAx>
      <c:valAx>
        <c:axId val="146064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805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05824"/>
        <c:axId val="146066240"/>
      </c:lineChart>
      <c:catAx>
        <c:axId val="14580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066240"/>
        <c:crosses val="autoZero"/>
        <c:auto val="1"/>
        <c:lblAlgn val="ctr"/>
        <c:lblOffset val="100"/>
        <c:noMultiLvlLbl val="0"/>
      </c:catAx>
      <c:valAx>
        <c:axId val="146066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805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06336"/>
        <c:axId val="146067968"/>
      </c:lineChart>
      <c:catAx>
        <c:axId val="1458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067968"/>
        <c:crosses val="autoZero"/>
        <c:auto val="1"/>
        <c:lblAlgn val="ctr"/>
        <c:lblOffset val="100"/>
        <c:noMultiLvlLbl val="0"/>
      </c:catAx>
      <c:valAx>
        <c:axId val="146067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806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06848"/>
        <c:axId val="146069696"/>
      </c:lineChart>
      <c:catAx>
        <c:axId val="14580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069696"/>
        <c:crosses val="autoZero"/>
        <c:auto val="1"/>
        <c:lblAlgn val="ctr"/>
        <c:lblOffset val="100"/>
        <c:noMultiLvlLbl val="0"/>
      </c:catAx>
      <c:valAx>
        <c:axId val="146069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806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52384"/>
        <c:axId val="133197760"/>
      </c:lineChart>
      <c:catAx>
        <c:axId val="10075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197760"/>
        <c:crosses val="autoZero"/>
        <c:auto val="1"/>
        <c:lblAlgn val="ctr"/>
        <c:lblOffset val="100"/>
        <c:noMultiLvlLbl val="0"/>
      </c:catAx>
      <c:valAx>
        <c:axId val="13319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00752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07360"/>
        <c:axId val="146505728"/>
      </c:lineChart>
      <c:catAx>
        <c:axId val="14580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505728"/>
        <c:crosses val="autoZero"/>
        <c:auto val="1"/>
        <c:lblAlgn val="ctr"/>
        <c:lblOffset val="100"/>
        <c:noMultiLvlLbl val="0"/>
      </c:catAx>
      <c:valAx>
        <c:axId val="14650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807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07872"/>
        <c:axId val="146507456"/>
      </c:lineChart>
      <c:catAx>
        <c:axId val="1458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507456"/>
        <c:crosses val="autoZero"/>
        <c:auto val="1"/>
        <c:lblAlgn val="ctr"/>
        <c:lblOffset val="100"/>
        <c:noMultiLvlLbl val="0"/>
      </c:catAx>
      <c:valAx>
        <c:axId val="14650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807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08896"/>
        <c:axId val="146509184"/>
      </c:lineChart>
      <c:catAx>
        <c:axId val="1458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509184"/>
        <c:crosses val="autoZero"/>
        <c:auto val="1"/>
        <c:lblAlgn val="ctr"/>
        <c:lblOffset val="100"/>
        <c:noMultiLvlLbl val="0"/>
      </c:catAx>
      <c:valAx>
        <c:axId val="14650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5808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44832"/>
        <c:axId val="146510912"/>
      </c:lineChart>
      <c:catAx>
        <c:axId val="1467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510912"/>
        <c:crosses val="autoZero"/>
        <c:auto val="1"/>
        <c:lblAlgn val="ctr"/>
        <c:lblOffset val="100"/>
        <c:noMultiLvlLbl val="0"/>
      </c:catAx>
      <c:valAx>
        <c:axId val="146510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744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45344"/>
        <c:axId val="146512640"/>
      </c:lineChart>
      <c:catAx>
        <c:axId val="14674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512640"/>
        <c:crosses val="autoZero"/>
        <c:auto val="1"/>
        <c:lblAlgn val="ctr"/>
        <c:lblOffset val="100"/>
        <c:noMultiLvlLbl val="0"/>
      </c:catAx>
      <c:valAx>
        <c:axId val="14651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745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45856"/>
        <c:axId val="146088512"/>
      </c:lineChart>
      <c:catAx>
        <c:axId val="1467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088512"/>
        <c:crosses val="autoZero"/>
        <c:auto val="1"/>
        <c:lblAlgn val="ctr"/>
        <c:lblOffset val="100"/>
        <c:noMultiLvlLbl val="0"/>
      </c:catAx>
      <c:valAx>
        <c:axId val="146088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745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46368"/>
        <c:axId val="146090240"/>
      </c:lineChart>
      <c:catAx>
        <c:axId val="1467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090240"/>
        <c:crosses val="autoZero"/>
        <c:auto val="1"/>
        <c:lblAlgn val="ctr"/>
        <c:lblOffset val="100"/>
        <c:noMultiLvlLbl val="0"/>
      </c:catAx>
      <c:valAx>
        <c:axId val="14609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746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0816"/>
        <c:axId val="146091968"/>
      </c:lineChart>
      <c:catAx>
        <c:axId val="14621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091968"/>
        <c:crosses val="autoZero"/>
        <c:auto val="1"/>
        <c:lblAlgn val="ctr"/>
        <c:lblOffset val="100"/>
        <c:noMultiLvlLbl val="0"/>
      </c:catAx>
      <c:valAx>
        <c:axId val="146091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210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1328"/>
        <c:axId val="146093696"/>
      </c:lineChart>
      <c:catAx>
        <c:axId val="14621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093696"/>
        <c:crosses val="autoZero"/>
        <c:auto val="1"/>
        <c:lblAlgn val="ctr"/>
        <c:lblOffset val="100"/>
        <c:noMultiLvlLbl val="0"/>
      </c:catAx>
      <c:valAx>
        <c:axId val="146093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211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1840"/>
        <c:axId val="146095424"/>
      </c:lineChart>
      <c:catAx>
        <c:axId val="1462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095424"/>
        <c:crosses val="autoZero"/>
        <c:auto val="1"/>
        <c:lblAlgn val="ctr"/>
        <c:lblOffset val="100"/>
        <c:noMultiLvlLbl val="0"/>
      </c:catAx>
      <c:valAx>
        <c:axId val="146095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211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21408"/>
        <c:axId val="133199488"/>
      </c:lineChart>
      <c:catAx>
        <c:axId val="133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199488"/>
        <c:crosses val="autoZero"/>
        <c:auto val="1"/>
        <c:lblAlgn val="ctr"/>
        <c:lblOffset val="100"/>
        <c:noMultiLvlLbl val="0"/>
      </c:catAx>
      <c:valAx>
        <c:axId val="133199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521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44320"/>
        <c:axId val="146302080"/>
      </c:lineChart>
      <c:catAx>
        <c:axId val="14674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302080"/>
        <c:crosses val="autoZero"/>
        <c:auto val="1"/>
        <c:lblAlgn val="ctr"/>
        <c:lblOffset val="100"/>
        <c:noMultiLvlLbl val="0"/>
      </c:catAx>
      <c:valAx>
        <c:axId val="146302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744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2352"/>
        <c:axId val="146303808"/>
      </c:lineChart>
      <c:catAx>
        <c:axId val="14621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303808"/>
        <c:crosses val="autoZero"/>
        <c:auto val="1"/>
        <c:lblAlgn val="ctr"/>
        <c:lblOffset val="100"/>
        <c:noMultiLvlLbl val="0"/>
      </c:catAx>
      <c:valAx>
        <c:axId val="146303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212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2864"/>
        <c:axId val="146305536"/>
      </c:lineChart>
      <c:catAx>
        <c:axId val="1462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305536"/>
        <c:crosses val="autoZero"/>
        <c:auto val="1"/>
        <c:lblAlgn val="ctr"/>
        <c:lblOffset val="100"/>
        <c:noMultiLvlLbl val="0"/>
      </c:catAx>
      <c:valAx>
        <c:axId val="146305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2128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3376"/>
        <c:axId val="146307264"/>
      </c:lineChart>
      <c:catAx>
        <c:axId val="14621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307264"/>
        <c:crosses val="autoZero"/>
        <c:auto val="1"/>
        <c:lblAlgn val="ctr"/>
        <c:lblOffset val="100"/>
        <c:noMultiLvlLbl val="0"/>
      </c:catAx>
      <c:valAx>
        <c:axId val="146307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213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3888"/>
        <c:axId val="147070976"/>
      </c:lineChart>
      <c:catAx>
        <c:axId val="14621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070976"/>
        <c:crosses val="autoZero"/>
        <c:auto val="1"/>
        <c:lblAlgn val="ctr"/>
        <c:lblOffset val="100"/>
        <c:noMultiLvlLbl val="0"/>
      </c:catAx>
      <c:valAx>
        <c:axId val="147070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213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4400"/>
        <c:axId val="147072704"/>
      </c:lineChart>
      <c:catAx>
        <c:axId val="1462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072704"/>
        <c:crosses val="autoZero"/>
        <c:auto val="1"/>
        <c:lblAlgn val="ctr"/>
        <c:lblOffset val="100"/>
        <c:noMultiLvlLbl val="0"/>
      </c:catAx>
      <c:valAx>
        <c:axId val="147072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214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52608"/>
        <c:axId val="147074432"/>
      </c:lineChart>
      <c:catAx>
        <c:axId val="1476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074432"/>
        <c:crosses val="autoZero"/>
        <c:auto val="1"/>
        <c:lblAlgn val="ctr"/>
        <c:lblOffset val="100"/>
        <c:noMultiLvlLbl val="0"/>
      </c:catAx>
      <c:valAx>
        <c:axId val="147074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652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53120"/>
        <c:axId val="147076160"/>
      </c:lineChart>
      <c:catAx>
        <c:axId val="14765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076160"/>
        <c:crosses val="autoZero"/>
        <c:auto val="1"/>
        <c:lblAlgn val="ctr"/>
        <c:lblOffset val="100"/>
        <c:noMultiLvlLbl val="0"/>
      </c:catAx>
      <c:valAx>
        <c:axId val="147076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653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53632"/>
        <c:axId val="147077888"/>
      </c:lineChart>
      <c:catAx>
        <c:axId val="14765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077888"/>
        <c:crosses val="autoZero"/>
        <c:auto val="1"/>
        <c:lblAlgn val="ctr"/>
        <c:lblOffset val="100"/>
        <c:noMultiLvlLbl val="0"/>
      </c:catAx>
      <c:valAx>
        <c:axId val="147077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653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54144"/>
        <c:axId val="147817024"/>
      </c:lineChart>
      <c:catAx>
        <c:axId val="14765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817024"/>
        <c:crosses val="autoZero"/>
        <c:auto val="1"/>
        <c:lblAlgn val="ctr"/>
        <c:lblOffset val="100"/>
        <c:noMultiLvlLbl val="0"/>
      </c:catAx>
      <c:valAx>
        <c:axId val="147817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654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22944"/>
        <c:axId val="133201216"/>
      </c:lineChart>
      <c:catAx>
        <c:axId val="13352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201216"/>
        <c:crosses val="autoZero"/>
        <c:auto val="1"/>
        <c:lblAlgn val="ctr"/>
        <c:lblOffset val="100"/>
        <c:noMultiLvlLbl val="0"/>
      </c:catAx>
      <c:valAx>
        <c:axId val="133201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33522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54656"/>
        <c:axId val="147818752"/>
      </c:lineChart>
      <c:catAx>
        <c:axId val="147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818752"/>
        <c:crosses val="autoZero"/>
        <c:auto val="1"/>
        <c:lblAlgn val="ctr"/>
        <c:lblOffset val="100"/>
        <c:noMultiLvlLbl val="0"/>
      </c:catAx>
      <c:valAx>
        <c:axId val="14781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654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55168"/>
        <c:axId val="147820480"/>
      </c:lineChart>
      <c:catAx>
        <c:axId val="14765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820480"/>
        <c:crosses val="autoZero"/>
        <c:auto val="1"/>
        <c:lblAlgn val="ctr"/>
        <c:lblOffset val="100"/>
        <c:noMultiLvlLbl val="0"/>
      </c:catAx>
      <c:valAx>
        <c:axId val="147820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655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55680"/>
        <c:axId val="147822208"/>
      </c:lineChart>
      <c:catAx>
        <c:axId val="1476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822208"/>
        <c:crosses val="autoZero"/>
        <c:auto val="1"/>
        <c:lblAlgn val="ctr"/>
        <c:lblOffset val="100"/>
        <c:noMultiLvlLbl val="0"/>
      </c:catAx>
      <c:valAx>
        <c:axId val="147822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655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46880"/>
        <c:axId val="147823936"/>
      </c:lineChart>
      <c:catAx>
        <c:axId val="14674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823936"/>
        <c:crosses val="autoZero"/>
        <c:auto val="1"/>
        <c:lblAlgn val="ctr"/>
        <c:lblOffset val="100"/>
        <c:noMultiLvlLbl val="0"/>
      </c:catAx>
      <c:valAx>
        <c:axId val="14782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6746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64192"/>
        <c:axId val="147530880"/>
      </c:lineChart>
      <c:catAx>
        <c:axId val="1474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530880"/>
        <c:crosses val="autoZero"/>
        <c:auto val="1"/>
        <c:lblAlgn val="ctr"/>
        <c:lblOffset val="100"/>
        <c:noMultiLvlLbl val="0"/>
      </c:catAx>
      <c:valAx>
        <c:axId val="147530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464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64704"/>
        <c:axId val="147532608"/>
      </c:lineChart>
      <c:catAx>
        <c:axId val="14746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532608"/>
        <c:crosses val="autoZero"/>
        <c:auto val="1"/>
        <c:lblAlgn val="ctr"/>
        <c:lblOffset val="100"/>
        <c:noMultiLvlLbl val="0"/>
      </c:catAx>
      <c:valAx>
        <c:axId val="147532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464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65216"/>
        <c:axId val="147534336"/>
      </c:lineChart>
      <c:catAx>
        <c:axId val="14746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534336"/>
        <c:crosses val="autoZero"/>
        <c:auto val="1"/>
        <c:lblAlgn val="ctr"/>
        <c:lblOffset val="100"/>
        <c:noMultiLvlLbl val="0"/>
      </c:catAx>
      <c:valAx>
        <c:axId val="147534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465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65728"/>
        <c:axId val="147536064"/>
      </c:lineChart>
      <c:catAx>
        <c:axId val="1474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536064"/>
        <c:crosses val="autoZero"/>
        <c:auto val="1"/>
        <c:lblAlgn val="ctr"/>
        <c:lblOffset val="100"/>
        <c:noMultiLvlLbl val="0"/>
      </c:catAx>
      <c:valAx>
        <c:axId val="147536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465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66240"/>
        <c:axId val="148529152"/>
      </c:lineChart>
      <c:catAx>
        <c:axId val="1474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529152"/>
        <c:crosses val="autoZero"/>
        <c:auto val="1"/>
        <c:lblAlgn val="ctr"/>
        <c:lblOffset val="100"/>
        <c:noMultiLvlLbl val="0"/>
      </c:catAx>
      <c:valAx>
        <c:axId val="148529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4662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Денежный поток на собственный капитал, руб.</a:t>
            </a:r>
          </a:p>
        </c:rich>
      </c:tx>
      <c:layout>
        <c:manualLayout>
          <c:xMode val="edge"/>
          <c:yMode val="edge"/>
          <c:x val="0.2563242608372584"/>
          <c:y val="1.890875405280222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-265258212.571428</c:v>
              </c:pt>
              <c:pt idx="1">
                <c:v>-69335094.857142806</c:v>
              </c:pt>
              <c:pt idx="2">
                <c:v>181736262.47885701</c:v>
              </c:pt>
              <c:pt idx="3">
                <c:v>511337418.11587203</c:v>
              </c:pt>
              <c:pt idx="4">
                <c:v>1038486045.76352</c:v>
              </c:pt>
              <c:pt idx="5">
                <c:v>1889528962.39411</c:v>
              </c:pt>
              <c:pt idx="6">
                <c:v>3279395678.53619</c:v>
              </c:pt>
              <c:pt idx="7">
                <c:v>5750544752.1240702</c:v>
              </c:pt>
              <c:pt idx="8">
                <c:v>9919805125.5584602</c:v>
              </c:pt>
              <c:pt idx="9">
                <c:v>17369284731.5075</c:v>
              </c:pt>
            </c:numLit>
          </c:val>
          <c:smooth val="0"/>
        </c:ser>
        <c:ser>
          <c:idx val="1"/>
          <c:order val="1"/>
          <c:tx>
            <c:v>NPV (без учета продажи)</c:v>
          </c:tx>
          <c:marker>
            <c:symbol val="none"/>
          </c:marker>
          <c:cat>
            <c:numLit>
              <c:formatCode>General</c:formatCode>
              <c:ptCount val="10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</c:numLit>
          </c:cat>
          <c:val>
            <c:numLit>
              <c:formatCode>General</c:formatCode>
              <c:ptCount val="10"/>
              <c:pt idx="0">
                <c:v>-250087841.16623801</c:v>
              </c:pt>
              <c:pt idx="1">
                <c:v>-85893986.200928301</c:v>
              </c:pt>
              <c:pt idx="2">
                <c:v>101137990.71060701</c:v>
              </c:pt>
              <c:pt idx="3">
                <c:v>319388314.74496001</c:v>
              </c:pt>
              <c:pt idx="4">
                <c:v>629663275.40429103</c:v>
              </c:pt>
              <c:pt idx="5">
                <c:v>1074922153.7088499</c:v>
              </c:pt>
              <c:pt idx="6">
                <c:v>1721292998.4208801</c:v>
              </c:pt>
              <c:pt idx="7">
                <c:v>2742832175.4774199</c:v>
              </c:pt>
              <c:pt idx="8">
                <c:v>4274845622.20751</c:v>
              </c:pt>
              <c:pt idx="9">
                <c:v>6708040941.2248201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66752"/>
        <c:axId val="148530880"/>
      </c:lineChart>
      <c:catAx>
        <c:axId val="1474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8530880"/>
        <c:crosses val="autoZero"/>
        <c:auto val="1"/>
        <c:lblAlgn val="ctr"/>
        <c:lblOffset val="100"/>
        <c:noMultiLvlLbl val="0"/>
      </c:catAx>
      <c:valAx>
        <c:axId val="148530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47466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EBF1DE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1" l="0.75" r="0.75" t="1" header="0.5" footer="0.5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5" Type="http://schemas.openxmlformats.org/officeDocument/2006/relationships/chart" Target="../charts/chart65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51" Type="http://schemas.openxmlformats.org/officeDocument/2006/relationships/chart" Target="../charts/chart151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141" Type="http://schemas.openxmlformats.org/officeDocument/2006/relationships/chart" Target="../charts/chart141.xml"/><Relationship Id="rId7" Type="http://schemas.openxmlformats.org/officeDocument/2006/relationships/chart" Target="../charts/chart7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190" Type="http://schemas.openxmlformats.org/officeDocument/2006/relationships/chart" Target="../charts/chart190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6" Type="http://schemas.openxmlformats.org/officeDocument/2006/relationships/chart" Target="../charts/chart26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60" Type="http://schemas.openxmlformats.org/officeDocument/2006/relationships/chart" Target="../charts/chart6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202" Type="http://schemas.openxmlformats.org/officeDocument/2006/relationships/chart" Target="../charts/chart202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25" Type="http://schemas.openxmlformats.org/officeDocument/2006/relationships/chart" Target="../charts/chart125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3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4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5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6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7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8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19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0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1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3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4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5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6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7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914400</xdr:colOff>
      <xdr:row>0</xdr:row>
      <xdr:rowOff>0</xdr:rowOff>
    </xdr:from>
    <xdr:to>
      <xdr:col>10</xdr:col>
      <xdr:colOff>1247775</xdr:colOff>
      <xdr:row>0</xdr:row>
      <xdr:rowOff>0</xdr:rowOff>
    </xdr:to>
    <xdr:graphicFrame macro="">
      <xdr:nvGraphicFramePr>
        <xdr:cNvPr id="1617628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914400</xdr:colOff>
      <xdr:row>22</xdr:row>
      <xdr:rowOff>190500</xdr:rowOff>
    </xdr:from>
    <xdr:to>
      <xdr:col>10</xdr:col>
      <xdr:colOff>1247775</xdr:colOff>
      <xdr:row>35</xdr:row>
      <xdr:rowOff>0</xdr:rowOff>
    </xdr:to>
    <xdr:graphicFrame macro="">
      <xdr:nvGraphicFramePr>
        <xdr:cNvPr id="1617628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8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8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29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0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1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1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5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7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29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914400</xdr:colOff>
      <xdr:row>84</xdr:row>
      <xdr:rowOff>0</xdr:rowOff>
    </xdr:from>
    <xdr:to>
      <xdr:col>10</xdr:col>
      <xdr:colOff>1247775</xdr:colOff>
      <xdr:row>84</xdr:row>
      <xdr:rowOff>0</xdr:rowOff>
    </xdr:to>
    <xdr:graphicFrame macro="">
      <xdr:nvGraphicFramePr>
        <xdr:cNvPr id="1617633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2002&#1075;&#1086;&#1076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Chaplugina\&#1048;&#1089;&#1087;&#1086;&#1083;&#1085;&#1080;&#1090;&#1077;&#1083;&#1100;&#1085;&#1072;&#1103;%20&#1076;&#1080;&#1088;&#1077;&#1082;&#1094;&#1080;&#1103;\&#1058;&#1043;&#1050;%2010\&#1063;&#1043;&#105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RAB%20&#1057;&#1043;&#1069;&#1057;%202502%2020.04.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 refreshError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T25"/>
      <sheetName val="T31"/>
      <sheetName val="T0"/>
      <sheetName val="справочник"/>
      <sheetName val="справочник (2)"/>
      <sheetName val=" справочник Тобольск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FE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форма_прил к ф_1"/>
      <sheetName val="T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 refreshError="1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.1 "/>
      <sheetName val="приложение 1.2"/>
      <sheetName val="приложение 1.4"/>
      <sheetName val="приложение 1.3 "/>
      <sheetName val="приложение 2.2"/>
      <sheetName val="приложение 2.3"/>
      <sheetName val="приложение 3.1"/>
      <sheetName val="приложение 3.2"/>
      <sheetName val="приложение 4.1"/>
      <sheetName val="приложение 4.2"/>
      <sheetName val="приложение 4.3"/>
      <sheetName val="приложение 7.1"/>
      <sheetName val="приложение 7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1">
          <cell r="C41">
            <v>182.7</v>
          </cell>
          <cell r="D41">
            <v>314.39999999999998</v>
          </cell>
          <cell r="E41">
            <v>351.2</v>
          </cell>
          <cell r="F41">
            <v>427.6</v>
          </cell>
          <cell r="G41">
            <v>497.5</v>
          </cell>
          <cell r="H41">
            <v>576.4</v>
          </cell>
        </row>
      </sheetData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7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printerSettings" Target="../printerSettings/printerSettings14.bin"/><Relationship Id="rId5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filterMode="1">
    <outlinePr summaryBelow="0" summaryRight="0"/>
  </sheetPr>
  <dimension ref="A1:AE491"/>
  <sheetViews>
    <sheetView zoomScale="50" zoomScaleNormal="50" zoomScalePageLayoutView="46" workbookViewId="0">
      <selection activeCell="D374" sqref="D374"/>
    </sheetView>
  </sheetViews>
  <sheetFormatPr defaultRowHeight="20.25" outlineLevelCol="1"/>
  <cols>
    <col min="1" max="1" width="10.625" style="142" customWidth="1"/>
    <col min="2" max="2" width="40.75" style="114" customWidth="1"/>
    <col min="3" max="3" width="13.75" style="114" customWidth="1"/>
    <col min="4" max="4" width="12.75" style="165" customWidth="1"/>
    <col min="5" max="5" width="12.375" style="165" customWidth="1"/>
    <col min="6" max="6" width="15.5" style="425" customWidth="1"/>
    <col min="7" max="7" width="15.625" style="425" customWidth="1"/>
    <col min="8" max="8" width="18.25" style="121" customWidth="1"/>
    <col min="9" max="9" width="17" style="121" customWidth="1"/>
    <col min="10" max="10" width="21.125" style="121" customWidth="1" collapsed="1"/>
    <col min="11" max="11" width="12.75" style="121" hidden="1" customWidth="1" outlineLevel="1"/>
    <col min="12" max="12" width="12.5" style="121" hidden="1" customWidth="1" outlineLevel="1"/>
    <col min="13" max="13" width="14.375" style="121" hidden="1" customWidth="1" outlineLevel="1"/>
    <col min="14" max="14" width="15.625" style="121" hidden="1" customWidth="1" outlineLevel="1"/>
    <col min="15" max="15" width="12.625" style="121" hidden="1" customWidth="1" outlineLevel="1"/>
    <col min="16" max="16" width="12.875" style="121" hidden="1" customWidth="1" outlineLevel="1"/>
    <col min="17" max="17" width="12.625" style="121" hidden="1" customWidth="1" outlineLevel="1"/>
    <col min="18" max="18" width="13.25" style="121" hidden="1" customWidth="1" outlineLevel="1"/>
    <col min="19" max="19" width="13.375" style="121" hidden="1" customWidth="1" outlineLevel="1"/>
    <col min="20" max="20" width="15.75" style="121" hidden="1" customWidth="1" outlineLevel="1"/>
    <col min="21" max="21" width="15.25" style="121" hidden="1" customWidth="1" outlineLevel="1"/>
    <col min="22" max="22" width="12.625" style="121" hidden="1" customWidth="1" outlineLevel="1"/>
    <col min="23" max="23" width="15.125" style="121" hidden="1" customWidth="1" outlineLevel="1"/>
    <col min="24" max="24" width="14.75" style="121" hidden="1" customWidth="1" outlineLevel="1"/>
    <col min="25" max="30" width="15.5" style="121" customWidth="1"/>
    <col min="31" max="31" width="17.375" style="121" customWidth="1"/>
    <col min="32" max="16384" width="9" style="114"/>
  </cols>
  <sheetData>
    <row r="1" spans="1:31">
      <c r="A1" s="649"/>
      <c r="B1" s="111"/>
      <c r="C1" s="111"/>
      <c r="D1" s="123"/>
      <c r="E1" s="123"/>
      <c r="F1" s="423"/>
      <c r="G1" s="423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 t="s">
        <v>377</v>
      </c>
    </row>
    <row r="2" spans="1:31" ht="21.75" customHeight="1">
      <c r="A2" s="649"/>
      <c r="B2" s="682"/>
      <c r="C2" s="111"/>
      <c r="D2" s="675"/>
      <c r="E2" s="675"/>
      <c r="F2" s="457"/>
      <c r="G2" s="457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2"/>
      <c r="Z2" s="112"/>
      <c r="AA2" s="112"/>
      <c r="AB2" s="112"/>
      <c r="AC2" s="112"/>
      <c r="AD2" s="112"/>
      <c r="AE2" s="112" t="s">
        <v>709</v>
      </c>
    </row>
    <row r="3" spans="1:31">
      <c r="A3" s="649"/>
      <c r="B3" s="111"/>
      <c r="C3" s="111"/>
      <c r="D3" s="267"/>
      <c r="E3" s="675"/>
      <c r="F3" s="457"/>
      <c r="G3" s="457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2"/>
      <c r="Z3" s="112"/>
      <c r="AA3" s="112"/>
      <c r="AB3" s="112"/>
      <c r="AC3" s="112"/>
      <c r="AD3" s="112"/>
      <c r="AE3" s="112" t="s">
        <v>650</v>
      </c>
    </row>
    <row r="4" spans="1:31">
      <c r="A4" s="649"/>
      <c r="B4" s="682"/>
      <c r="C4" s="124"/>
      <c r="D4" s="123"/>
      <c r="E4" s="641"/>
      <c r="F4" s="423"/>
      <c r="G4" s="423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</row>
    <row r="5" spans="1:31">
      <c r="A5" s="649"/>
      <c r="B5" s="468"/>
      <c r="C5" s="111"/>
      <c r="D5" s="123"/>
      <c r="E5" s="123"/>
      <c r="F5" s="423"/>
      <c r="G5" s="457"/>
      <c r="H5" s="113"/>
      <c r="I5" s="113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113"/>
      <c r="Z5" s="113"/>
      <c r="AA5" s="113"/>
      <c r="AB5" s="113"/>
      <c r="AC5" s="691" t="s">
        <v>710</v>
      </c>
      <c r="AD5" s="691"/>
      <c r="AE5" s="691"/>
    </row>
    <row r="6" spans="1:31" s="118" customFormat="1">
      <c r="A6" s="650"/>
      <c r="B6" s="606"/>
      <c r="C6" s="606"/>
      <c r="D6" s="167"/>
      <c r="E6" s="167"/>
      <c r="F6" s="640"/>
      <c r="G6" s="693"/>
      <c r="H6" s="694"/>
      <c r="I6" s="694"/>
      <c r="J6" s="694"/>
      <c r="K6" s="676"/>
      <c r="L6" s="676"/>
      <c r="M6" s="676"/>
      <c r="N6" s="676"/>
      <c r="O6" s="676"/>
      <c r="P6" s="676"/>
      <c r="Q6" s="676"/>
      <c r="R6" s="676"/>
      <c r="S6" s="676"/>
      <c r="T6" s="676"/>
      <c r="U6" s="676"/>
      <c r="V6" s="676"/>
      <c r="W6" s="676"/>
      <c r="X6" s="676"/>
      <c r="Y6" s="117"/>
      <c r="Z6" s="117"/>
      <c r="AA6" s="117"/>
      <c r="AB6" s="117"/>
      <c r="AC6" s="695" t="s">
        <v>651</v>
      </c>
      <c r="AD6" s="695"/>
      <c r="AE6" s="695"/>
    </row>
    <row r="7" spans="1:31" s="120" customFormat="1">
      <c r="A7" s="651"/>
      <c r="B7" s="469"/>
      <c r="C7" s="116"/>
      <c r="D7" s="123"/>
      <c r="E7" s="123"/>
      <c r="F7" s="423"/>
      <c r="G7" s="461"/>
      <c r="H7" s="119"/>
      <c r="I7" s="119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9"/>
      <c r="Z7" s="119"/>
      <c r="AA7" s="119"/>
      <c r="AB7" s="119"/>
      <c r="AC7" s="262"/>
      <c r="AD7" s="262"/>
      <c r="AE7" s="674" t="s">
        <v>638</v>
      </c>
    </row>
    <row r="8" spans="1:31">
      <c r="A8" s="649"/>
      <c r="B8" s="119"/>
      <c r="C8" s="116"/>
      <c r="D8" s="123"/>
      <c r="E8" s="123"/>
      <c r="F8" s="423"/>
      <c r="G8" s="457"/>
      <c r="H8" s="113"/>
      <c r="I8" s="45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3"/>
      <c r="Z8" s="113"/>
      <c r="AA8" s="113"/>
      <c r="AB8" s="113"/>
      <c r="AC8" s="112"/>
      <c r="AD8" s="112"/>
      <c r="AE8" s="674" t="s">
        <v>2230</v>
      </c>
    </row>
    <row r="9" spans="1:31">
      <c r="A9" s="649"/>
      <c r="B9" s="119"/>
      <c r="C9" s="116"/>
      <c r="D9" s="123"/>
      <c r="E9" s="123"/>
      <c r="F9" s="423"/>
      <c r="G9" s="526"/>
      <c r="H9" s="113"/>
      <c r="I9" s="113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3"/>
      <c r="Z9" s="113"/>
      <c r="AA9" s="113"/>
      <c r="AB9" s="113"/>
      <c r="AC9" s="113"/>
      <c r="AD9" s="113"/>
      <c r="AE9" s="674" t="s">
        <v>261</v>
      </c>
    </row>
    <row r="10" spans="1:31">
      <c r="A10" s="649"/>
      <c r="B10" s="111"/>
      <c r="C10" s="111"/>
      <c r="D10" s="123"/>
      <c r="E10" s="123"/>
      <c r="F10" s="423"/>
      <c r="G10" s="457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</row>
    <row r="11" spans="1:31" ht="30" customHeight="1">
      <c r="A11" s="692" t="s">
        <v>606</v>
      </c>
      <c r="B11" s="692"/>
      <c r="C11" s="692"/>
      <c r="D11" s="692"/>
      <c r="E11" s="692"/>
      <c r="F11" s="692"/>
      <c r="G11" s="692"/>
      <c r="H11" s="692"/>
      <c r="I11" s="692"/>
      <c r="J11" s="692"/>
      <c r="K11" s="692"/>
      <c r="L11" s="692"/>
      <c r="M11" s="692"/>
      <c r="N11" s="692"/>
      <c r="O11" s="692"/>
      <c r="P11" s="692"/>
      <c r="Q11" s="692"/>
      <c r="R11" s="692"/>
      <c r="S11" s="692"/>
      <c r="T11" s="692"/>
      <c r="U11" s="692"/>
      <c r="V11" s="692"/>
      <c r="W11" s="692"/>
      <c r="X11" s="692"/>
      <c r="Y11" s="692"/>
      <c r="Z11" s="692"/>
      <c r="AA11" s="692"/>
      <c r="AB11" s="692"/>
      <c r="AC11" s="692"/>
      <c r="AD11" s="692"/>
      <c r="AE11" s="692"/>
    </row>
    <row r="12" spans="1:31" ht="26.25" customHeight="1">
      <c r="A12" s="692" t="s">
        <v>103</v>
      </c>
      <c r="B12" s="692"/>
      <c r="C12" s="692"/>
      <c r="D12" s="692"/>
      <c r="E12" s="692"/>
      <c r="F12" s="692"/>
      <c r="G12" s="692"/>
      <c r="H12" s="692"/>
      <c r="I12" s="692"/>
      <c r="J12" s="692"/>
      <c r="K12" s="692"/>
      <c r="L12" s="692"/>
      <c r="M12" s="692"/>
      <c r="N12" s="692"/>
      <c r="O12" s="692"/>
      <c r="P12" s="692"/>
      <c r="Q12" s="692"/>
      <c r="R12" s="692"/>
      <c r="S12" s="692"/>
      <c r="T12" s="692"/>
      <c r="U12" s="692"/>
      <c r="V12" s="692"/>
      <c r="W12" s="692"/>
      <c r="X12" s="692"/>
      <c r="Y12" s="692"/>
      <c r="Z12" s="692"/>
      <c r="AA12" s="692"/>
      <c r="AB12" s="692"/>
      <c r="AC12" s="692"/>
      <c r="AD12" s="692"/>
      <c r="AE12" s="692"/>
    </row>
    <row r="13" spans="1:31">
      <c r="A13" s="652"/>
      <c r="B13" s="457"/>
      <c r="C13" s="457"/>
      <c r="D13" s="457"/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526"/>
      <c r="Z13" s="526"/>
      <c r="AA13" s="526"/>
      <c r="AB13" s="526"/>
      <c r="AC13" s="526"/>
      <c r="AD13" s="526"/>
      <c r="AE13" s="526"/>
    </row>
    <row r="14" spans="1:31">
      <c r="D14" s="648"/>
      <c r="E14" s="648"/>
      <c r="K14" s="638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</row>
    <row r="15" spans="1:31" ht="20.25" customHeight="1">
      <c r="A15" s="690" t="s">
        <v>412</v>
      </c>
      <c r="B15" s="689" t="s">
        <v>714</v>
      </c>
      <c r="C15" s="689" t="s">
        <v>206</v>
      </c>
      <c r="D15" s="689" t="s">
        <v>209</v>
      </c>
      <c r="E15" s="689"/>
      <c r="F15" s="689" t="s">
        <v>657</v>
      </c>
      <c r="G15" s="689" t="s">
        <v>658</v>
      </c>
      <c r="H15" s="685" t="s">
        <v>659</v>
      </c>
      <c r="I15" s="685" t="s">
        <v>781</v>
      </c>
      <c r="J15" s="685" t="s">
        <v>2336</v>
      </c>
      <c r="K15" s="685" t="s">
        <v>156</v>
      </c>
      <c r="L15" s="685"/>
      <c r="M15" s="685"/>
      <c r="N15" s="685"/>
      <c r="O15" s="685"/>
      <c r="P15" s="685"/>
      <c r="Q15" s="685"/>
      <c r="R15" s="685"/>
      <c r="S15" s="685"/>
      <c r="T15" s="685"/>
      <c r="U15" s="685"/>
      <c r="V15" s="685"/>
      <c r="W15" s="685"/>
      <c r="X15" s="685"/>
      <c r="Y15" s="696" t="s">
        <v>262</v>
      </c>
      <c r="Z15" s="696"/>
      <c r="AA15" s="696"/>
      <c r="AB15" s="696"/>
      <c r="AC15" s="696"/>
      <c r="AD15" s="696"/>
      <c r="AE15" s="696"/>
    </row>
    <row r="16" spans="1:31" ht="81.75" customHeight="1">
      <c r="A16" s="690"/>
      <c r="B16" s="689"/>
      <c r="C16" s="689"/>
      <c r="D16" s="689"/>
      <c r="E16" s="689"/>
      <c r="F16" s="689"/>
      <c r="G16" s="689"/>
      <c r="H16" s="685"/>
      <c r="I16" s="685"/>
      <c r="J16" s="685"/>
      <c r="K16" s="685" t="s">
        <v>667</v>
      </c>
      <c r="L16" s="685"/>
      <c r="M16" s="685" t="s">
        <v>668</v>
      </c>
      <c r="N16" s="685"/>
      <c r="O16" s="685" t="s">
        <v>669</v>
      </c>
      <c r="P16" s="685"/>
      <c r="Q16" s="685" t="s">
        <v>670</v>
      </c>
      <c r="R16" s="685"/>
      <c r="S16" s="685" t="s">
        <v>233</v>
      </c>
      <c r="T16" s="685"/>
      <c r="U16" s="685" t="s">
        <v>234</v>
      </c>
      <c r="V16" s="685"/>
      <c r="W16" s="685" t="s">
        <v>157</v>
      </c>
      <c r="X16" s="685"/>
      <c r="Y16" s="672" t="s">
        <v>667</v>
      </c>
      <c r="Z16" s="672" t="s">
        <v>668</v>
      </c>
      <c r="AA16" s="672" t="s">
        <v>669</v>
      </c>
      <c r="AB16" s="672" t="s">
        <v>670</v>
      </c>
      <c r="AC16" s="672" t="s">
        <v>233</v>
      </c>
      <c r="AD16" s="672" t="s">
        <v>234</v>
      </c>
      <c r="AE16" s="670" t="s">
        <v>157</v>
      </c>
    </row>
    <row r="17" spans="1:31" ht="40.5">
      <c r="A17" s="690"/>
      <c r="B17" s="689"/>
      <c r="C17" s="603" t="s">
        <v>207</v>
      </c>
      <c r="D17" s="603" t="s">
        <v>22</v>
      </c>
      <c r="E17" s="603" t="s">
        <v>676</v>
      </c>
      <c r="F17" s="689"/>
      <c r="G17" s="689"/>
      <c r="H17" s="466" t="s">
        <v>1910</v>
      </c>
      <c r="I17" s="466" t="s">
        <v>1910</v>
      </c>
      <c r="J17" s="466" t="s">
        <v>1910</v>
      </c>
      <c r="K17" s="603" t="s">
        <v>22</v>
      </c>
      <c r="L17" s="603" t="s">
        <v>676</v>
      </c>
      <c r="M17" s="603" t="s">
        <v>22</v>
      </c>
      <c r="N17" s="603" t="s">
        <v>676</v>
      </c>
      <c r="O17" s="603" t="s">
        <v>22</v>
      </c>
      <c r="P17" s="603" t="s">
        <v>676</v>
      </c>
      <c r="Q17" s="603" t="s">
        <v>22</v>
      </c>
      <c r="R17" s="603" t="s">
        <v>676</v>
      </c>
      <c r="S17" s="603" t="s">
        <v>22</v>
      </c>
      <c r="T17" s="603" t="s">
        <v>676</v>
      </c>
      <c r="U17" s="603" t="s">
        <v>22</v>
      </c>
      <c r="V17" s="603" t="s">
        <v>676</v>
      </c>
      <c r="W17" s="603" t="s">
        <v>22</v>
      </c>
      <c r="X17" s="603" t="s">
        <v>676</v>
      </c>
      <c r="Y17" s="466" t="s">
        <v>1910</v>
      </c>
      <c r="Z17" s="466" t="s">
        <v>1910</v>
      </c>
      <c r="AA17" s="466" t="s">
        <v>1910</v>
      </c>
      <c r="AB17" s="466" t="s">
        <v>1910</v>
      </c>
      <c r="AC17" s="466" t="s">
        <v>1910</v>
      </c>
      <c r="AD17" s="466" t="s">
        <v>1910</v>
      </c>
      <c r="AE17" s="466" t="s">
        <v>1910</v>
      </c>
    </row>
    <row r="18" spans="1:31" s="122" customFormat="1">
      <c r="A18" s="653">
        <v>1</v>
      </c>
      <c r="B18" s="671">
        <v>2</v>
      </c>
      <c r="C18" s="671">
        <v>3</v>
      </c>
      <c r="D18" s="688">
        <v>4</v>
      </c>
      <c r="E18" s="688"/>
      <c r="F18" s="671">
        <v>5</v>
      </c>
      <c r="G18" s="671">
        <v>6</v>
      </c>
      <c r="H18" s="671">
        <v>7</v>
      </c>
      <c r="I18" s="671">
        <v>8</v>
      </c>
      <c r="J18" s="671">
        <v>9</v>
      </c>
      <c r="K18" s="686" t="s">
        <v>1348</v>
      </c>
      <c r="L18" s="687"/>
      <c r="M18" s="686" t="s">
        <v>1349</v>
      </c>
      <c r="N18" s="687"/>
      <c r="O18" s="686" t="s">
        <v>1350</v>
      </c>
      <c r="P18" s="687"/>
      <c r="Q18" s="686" t="s">
        <v>1351</v>
      </c>
      <c r="R18" s="687"/>
      <c r="S18" s="686" t="s">
        <v>1352</v>
      </c>
      <c r="T18" s="687"/>
      <c r="U18" s="686" t="s">
        <v>1353</v>
      </c>
      <c r="V18" s="687"/>
      <c r="W18" s="686" t="s">
        <v>1354</v>
      </c>
      <c r="X18" s="687"/>
      <c r="Y18" s="671">
        <v>19</v>
      </c>
      <c r="Z18" s="671">
        <v>20</v>
      </c>
      <c r="AA18" s="671"/>
      <c r="AB18" s="671"/>
      <c r="AC18" s="671"/>
      <c r="AD18" s="671">
        <v>24</v>
      </c>
      <c r="AE18" s="671">
        <v>25</v>
      </c>
    </row>
    <row r="19" spans="1:31" s="123" customFormat="1">
      <c r="A19" s="673"/>
      <c r="B19" s="672" t="s">
        <v>715</v>
      </c>
      <c r="C19" s="672"/>
      <c r="D19" s="176">
        <f>D20+D185</f>
        <v>266.7632000000001</v>
      </c>
      <c r="E19" s="176">
        <f>E20+E185</f>
        <v>418.01999999999981</v>
      </c>
      <c r="F19" s="177"/>
      <c r="G19" s="670"/>
      <c r="H19" s="178">
        <f t="shared" ref="H19:V19" si="0">H20+H185</f>
        <v>2349.76611469</v>
      </c>
      <c r="I19" s="178">
        <f t="shared" si="0"/>
        <v>576.42612199999985</v>
      </c>
      <c r="J19" s="178">
        <f t="shared" si="0"/>
        <v>576.42612199999985</v>
      </c>
      <c r="K19" s="178">
        <f t="shared" si="0"/>
        <v>15.554000000000002</v>
      </c>
      <c r="L19" s="178">
        <f t="shared" si="0"/>
        <v>36.22</v>
      </c>
      <c r="M19" s="178">
        <f t="shared" si="0"/>
        <v>77.578999999999965</v>
      </c>
      <c r="N19" s="178">
        <f t="shared" si="0"/>
        <v>100.42000000000002</v>
      </c>
      <c r="O19" s="178">
        <f t="shared" si="0"/>
        <v>34.397999999999996</v>
      </c>
      <c r="P19" s="178">
        <f t="shared" si="0"/>
        <v>73.11999999999999</v>
      </c>
      <c r="Q19" s="178">
        <f t="shared" si="0"/>
        <v>51.082499999999996</v>
      </c>
      <c r="R19" s="178">
        <f t="shared" si="0"/>
        <v>72.14</v>
      </c>
      <c r="S19" s="178">
        <f t="shared" si="0"/>
        <v>40.610199999999999</v>
      </c>
      <c r="T19" s="178">
        <f t="shared" si="0"/>
        <v>58.900000000000006</v>
      </c>
      <c r="U19" s="178">
        <f t="shared" si="0"/>
        <v>47.539500000000004</v>
      </c>
      <c r="V19" s="178">
        <f t="shared" si="0"/>
        <v>77.220000000000013</v>
      </c>
      <c r="W19" s="178">
        <f t="shared" ref="W19:W20" si="1">K19+M19+O19+Q19+S19+U19</f>
        <v>266.76319999999998</v>
      </c>
      <c r="X19" s="178">
        <f t="shared" ref="X19:X20" si="2">L19+N19+P19+R19+T19+V19</f>
        <v>418.02</v>
      </c>
      <c r="Y19" s="178">
        <f t="shared" ref="Y19:AE19" si="3">Y20+Y185</f>
        <v>182.71899694999996</v>
      </c>
      <c r="Z19" s="178">
        <f t="shared" si="3"/>
        <v>314.41301882000005</v>
      </c>
      <c r="AA19" s="178">
        <f t="shared" si="3"/>
        <v>351.15039908</v>
      </c>
      <c r="AB19" s="178">
        <f t="shared" si="3"/>
        <v>427.5934878399998</v>
      </c>
      <c r="AC19" s="178">
        <f t="shared" si="3"/>
        <v>497.46409000000006</v>
      </c>
      <c r="AD19" s="178">
        <f t="shared" si="3"/>
        <v>576.42612199999985</v>
      </c>
      <c r="AE19" s="178">
        <f t="shared" si="3"/>
        <v>2349.76611469</v>
      </c>
    </row>
    <row r="20" spans="1:31" s="111" customFormat="1" ht="40.5">
      <c r="A20" s="673">
        <v>1</v>
      </c>
      <c r="B20" s="133" t="s">
        <v>252</v>
      </c>
      <c r="C20" s="672"/>
      <c r="D20" s="176">
        <f>D178+D181+D184</f>
        <v>46.381499999999996</v>
      </c>
      <c r="E20" s="176">
        <f>E178+E181+E184</f>
        <v>93.300000000000026</v>
      </c>
      <c r="F20" s="672"/>
      <c r="G20" s="672"/>
      <c r="H20" s="178">
        <f>SUM(H178,H181,H184)</f>
        <v>549.44130538440675</v>
      </c>
      <c r="I20" s="178">
        <f>SUM(I178,I181,I184)</f>
        <v>221.72721486440673</v>
      </c>
      <c r="J20" s="178">
        <f>SUM(J178,J181,J184)</f>
        <v>221.72721486440673</v>
      </c>
      <c r="K20" s="178">
        <f t="shared" ref="K20:V20" si="4">SUM(K178,K181,K184)</f>
        <v>1.07</v>
      </c>
      <c r="L20" s="178">
        <f t="shared" si="4"/>
        <v>12.52</v>
      </c>
      <c r="M20" s="178">
        <f t="shared" si="4"/>
        <v>10.018000000000001</v>
      </c>
      <c r="N20" s="178">
        <f t="shared" si="4"/>
        <v>21.259999999999998</v>
      </c>
      <c r="O20" s="178">
        <f t="shared" si="4"/>
        <v>14.577999999999999</v>
      </c>
      <c r="P20" s="178">
        <f t="shared" si="4"/>
        <v>35.559999999999995</v>
      </c>
      <c r="Q20" s="178">
        <f t="shared" si="4"/>
        <v>3.71</v>
      </c>
      <c r="R20" s="178">
        <f t="shared" si="4"/>
        <v>9.76</v>
      </c>
      <c r="S20" s="178">
        <f t="shared" si="4"/>
        <v>1.39</v>
      </c>
      <c r="T20" s="178">
        <f t="shared" si="4"/>
        <v>5</v>
      </c>
      <c r="U20" s="178">
        <f t="shared" si="4"/>
        <v>15.615500000000003</v>
      </c>
      <c r="V20" s="178">
        <f t="shared" si="4"/>
        <v>9.1999999999999993</v>
      </c>
      <c r="W20" s="178">
        <f t="shared" si="1"/>
        <v>46.381500000000003</v>
      </c>
      <c r="X20" s="178">
        <f t="shared" si="2"/>
        <v>93.300000000000011</v>
      </c>
      <c r="Y20" s="178">
        <f>SUM(Y178,Y181,Y184)</f>
        <v>27.778399999999998</v>
      </c>
      <c r="Z20" s="178">
        <f>SUM(Z178,Z181,Z184)</f>
        <v>65.359023250000007</v>
      </c>
      <c r="AA20" s="178">
        <f t="shared" ref="AA20" si="5">SUM(AA178,AA181,AA184)</f>
        <v>150.48049412000003</v>
      </c>
      <c r="AB20" s="178">
        <f t="shared" ref="AB20" si="6">SUM(AB178,AB181,AB184)</f>
        <v>57.706371040000008</v>
      </c>
      <c r="AC20" s="178">
        <f t="shared" ref="AC20" si="7">SUM(AC178,AC181,AC184)</f>
        <v>26.389802109999998</v>
      </c>
      <c r="AD20" s="178">
        <f>SUM(AD178,AD181,AD184)</f>
        <v>221.72721486440673</v>
      </c>
      <c r="AE20" s="178">
        <f>SUM(AE178,AE181,AE184)</f>
        <v>549.44130538440675</v>
      </c>
    </row>
    <row r="21" spans="1:31" ht="60.75" hidden="1">
      <c r="A21" s="654" t="s">
        <v>399</v>
      </c>
      <c r="B21" s="133" t="s">
        <v>250</v>
      </c>
      <c r="C21" s="672"/>
      <c r="D21" s="176"/>
      <c r="E21" s="176"/>
      <c r="F21" s="672"/>
      <c r="G21" s="672"/>
      <c r="H21" s="130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>
        <f>K21+M21+O21+Q21+S21+U21</f>
        <v>0</v>
      </c>
      <c r="X21" s="178">
        <f>L21+N21+P21+R21+T21+V21</f>
        <v>0</v>
      </c>
      <c r="Y21" s="130"/>
      <c r="Z21" s="130"/>
      <c r="AA21" s="130"/>
      <c r="AB21" s="130"/>
      <c r="AC21" s="130"/>
      <c r="AD21" s="130"/>
      <c r="AE21" s="130"/>
    </row>
    <row r="22" spans="1:31" hidden="1">
      <c r="A22" s="654" t="s">
        <v>419</v>
      </c>
      <c r="B22" s="133" t="s">
        <v>856</v>
      </c>
      <c r="C22" s="672"/>
      <c r="D22" s="176"/>
      <c r="E22" s="176"/>
      <c r="F22" s="672"/>
      <c r="G22" s="672"/>
      <c r="H22" s="130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30">
        <f t="shared" ref="W22:W82" si="8">SUM(K22,M22,O22,Q22,S22,U22)</f>
        <v>0</v>
      </c>
      <c r="X22" s="178">
        <f t="shared" ref="X22" si="9">L22+N22+P22+R22+T22+V22</f>
        <v>0</v>
      </c>
      <c r="Y22" s="130"/>
      <c r="Z22" s="130"/>
      <c r="AA22" s="130"/>
      <c r="AB22" s="130"/>
      <c r="AC22" s="130"/>
      <c r="AD22" s="130"/>
      <c r="AE22" s="130"/>
    </row>
    <row r="23" spans="1:31" ht="60.75" hidden="1">
      <c r="A23" s="417" t="s">
        <v>905</v>
      </c>
      <c r="B23" s="135" t="s">
        <v>453</v>
      </c>
      <c r="C23" s="603" t="s">
        <v>639</v>
      </c>
      <c r="D23" s="168"/>
      <c r="E23" s="168"/>
      <c r="F23" s="603">
        <v>2012</v>
      </c>
      <c r="G23" s="603">
        <v>2012</v>
      </c>
      <c r="H23" s="130">
        <f>AE23</f>
        <v>2.5049999999999999</v>
      </c>
      <c r="I23" s="130">
        <f>H23-Y23-Z23-AA23-AB23-AC23</f>
        <v>0</v>
      </c>
      <c r="J23" s="130">
        <f>AD23</f>
        <v>0</v>
      </c>
      <c r="K23" s="130">
        <f>IF(G23=2012,D23,"-")</f>
        <v>0</v>
      </c>
      <c r="L23" s="130">
        <f>IF(G23=2012,E23,"-")</f>
        <v>0</v>
      </c>
      <c r="M23" s="130" t="str">
        <f>IF(G23=2013,D23,"-")</f>
        <v>-</v>
      </c>
      <c r="N23" s="130" t="str">
        <f>IF(G23=2013,E23,"-")</f>
        <v>-</v>
      </c>
      <c r="O23" s="130" t="str">
        <f>IF(G23=2014,D23,"-")</f>
        <v>-</v>
      </c>
      <c r="P23" s="130" t="str">
        <f>IF(G23=2014,E23,"-")</f>
        <v>-</v>
      </c>
      <c r="Q23" s="130" t="str">
        <f>IF(G23=2015,D23,"-")</f>
        <v>-</v>
      </c>
      <c r="R23" s="130" t="str">
        <f>IF(G23=2015,E23,"-")</f>
        <v>-</v>
      </c>
      <c r="S23" s="130" t="str">
        <f>IF(G23=2016,D23,"-")</f>
        <v>-</v>
      </c>
      <c r="T23" s="130" t="str">
        <f>IF(G23=2016,E23,"-")</f>
        <v>-</v>
      </c>
      <c r="U23" s="130" t="str">
        <f>IF(G23=2017,D23,"-")</f>
        <v>-</v>
      </c>
      <c r="V23" s="130" t="str">
        <f>IF(G23=2017,E23,"-")</f>
        <v>-</v>
      </c>
      <c r="W23" s="130">
        <f t="shared" si="8"/>
        <v>0</v>
      </c>
      <c r="X23" s="130">
        <f>SUM(L23,N23,P23,R23,T23,V23)</f>
        <v>0</v>
      </c>
      <c r="Y23" s="130">
        <v>2.5049999999999999</v>
      </c>
      <c r="Z23" s="130">
        <v>0</v>
      </c>
      <c r="AA23" s="130">
        <v>0</v>
      </c>
      <c r="AB23" s="130">
        <v>0</v>
      </c>
      <c r="AC23" s="130">
        <v>0</v>
      </c>
      <c r="AD23" s="130"/>
      <c r="AE23" s="130">
        <f t="shared" ref="AE23:AE83" si="10">SUM(Y23:AD23)</f>
        <v>2.5049999999999999</v>
      </c>
    </row>
    <row r="24" spans="1:31" ht="40.5" hidden="1">
      <c r="A24" s="654" t="s">
        <v>155</v>
      </c>
      <c r="B24" s="133" t="s">
        <v>857</v>
      </c>
      <c r="C24" s="603"/>
      <c r="D24" s="168"/>
      <c r="E24" s="168"/>
      <c r="F24" s="603"/>
      <c r="G24" s="603"/>
      <c r="H24" s="130">
        <f t="shared" ref="H24:H82" si="11">AE24</f>
        <v>0</v>
      </c>
      <c r="I24" s="130">
        <f t="shared" ref="I24:I82" si="12">H24-Y24-Z24-AA24-AB24-AC24</f>
        <v>0</v>
      </c>
      <c r="J24" s="130">
        <f t="shared" ref="J24:J82" si="13">AD24</f>
        <v>0</v>
      </c>
      <c r="K24" s="130" t="str">
        <f t="shared" ref="K24:K83" si="14">IF(G24=2012,D24,"-")</f>
        <v>-</v>
      </c>
      <c r="L24" s="130" t="str">
        <f t="shared" ref="L24:L83" si="15">IF(G24=2012,E24,"-")</f>
        <v>-</v>
      </c>
      <c r="M24" s="130" t="str">
        <f t="shared" ref="M24:M83" si="16">IF(G24=2013,D24,"-")</f>
        <v>-</v>
      </c>
      <c r="N24" s="130" t="str">
        <f t="shared" ref="N24:N83" si="17">IF(G24=2013,E24,"-")</f>
        <v>-</v>
      </c>
      <c r="O24" s="130" t="str">
        <f t="shared" ref="O24:O83" si="18">IF(G24=2014,D24,"-")</f>
        <v>-</v>
      </c>
      <c r="P24" s="130" t="str">
        <f t="shared" ref="P24:P83" si="19">IF(G24=2014,E24,"-")</f>
        <v>-</v>
      </c>
      <c r="Q24" s="130" t="str">
        <f t="shared" ref="Q24:Q83" si="20">IF(G24=2015,D24,"-")</f>
        <v>-</v>
      </c>
      <c r="R24" s="130" t="str">
        <f t="shared" ref="R24:R83" si="21">IF(G24=2015,E24,"-")</f>
        <v>-</v>
      </c>
      <c r="S24" s="130" t="str">
        <f t="shared" ref="S24:S83" si="22">IF(G24=2016,D24,"-")</f>
        <v>-</v>
      </c>
      <c r="T24" s="130" t="str">
        <f t="shared" ref="T24:T83" si="23">IF(G24=2016,E24,"-")</f>
        <v>-</v>
      </c>
      <c r="U24" s="130" t="str">
        <f t="shared" ref="U24:U83" si="24">IF(G24=2017,D24,"-")</f>
        <v>-</v>
      </c>
      <c r="V24" s="130" t="str">
        <f t="shared" ref="V24:V83" si="25">IF(G24=2017,E24,"-")</f>
        <v>-</v>
      </c>
      <c r="W24" s="130">
        <f t="shared" si="8"/>
        <v>0</v>
      </c>
      <c r="X24" s="130">
        <f t="shared" ref="X24:X83" si="26">SUM(L24,N24,P24,R24,T24,V24)</f>
        <v>0</v>
      </c>
      <c r="Y24" s="130">
        <v>0</v>
      </c>
      <c r="Z24" s="130">
        <v>0</v>
      </c>
      <c r="AA24" s="130">
        <v>0</v>
      </c>
      <c r="AB24" s="130">
        <v>0</v>
      </c>
      <c r="AC24" s="130">
        <v>0</v>
      </c>
      <c r="AD24" s="130"/>
      <c r="AE24" s="130">
        <f t="shared" si="10"/>
        <v>0</v>
      </c>
    </row>
    <row r="25" spans="1:31" ht="60.75" hidden="1">
      <c r="A25" s="417" t="s">
        <v>882</v>
      </c>
      <c r="B25" s="134" t="s">
        <v>723</v>
      </c>
      <c r="C25" s="603" t="s">
        <v>671</v>
      </c>
      <c r="D25" s="168"/>
      <c r="E25" s="168"/>
      <c r="F25" s="603">
        <v>2014</v>
      </c>
      <c r="G25" s="603">
        <v>2014</v>
      </c>
      <c r="H25" s="130">
        <f t="shared" si="11"/>
        <v>13.963530909999999</v>
      </c>
      <c r="I25" s="130">
        <f t="shared" si="12"/>
        <v>0</v>
      </c>
      <c r="J25" s="130">
        <f t="shared" si="13"/>
        <v>0</v>
      </c>
      <c r="K25" s="130" t="str">
        <f t="shared" si="14"/>
        <v>-</v>
      </c>
      <c r="L25" s="130" t="str">
        <f t="shared" si="15"/>
        <v>-</v>
      </c>
      <c r="M25" s="130" t="str">
        <f t="shared" si="16"/>
        <v>-</v>
      </c>
      <c r="N25" s="130" t="str">
        <f t="shared" si="17"/>
        <v>-</v>
      </c>
      <c r="O25" s="130">
        <f t="shared" si="18"/>
        <v>0</v>
      </c>
      <c r="P25" s="130">
        <f t="shared" si="19"/>
        <v>0</v>
      </c>
      <c r="Q25" s="130" t="str">
        <f t="shared" si="20"/>
        <v>-</v>
      </c>
      <c r="R25" s="130" t="str">
        <f t="shared" si="21"/>
        <v>-</v>
      </c>
      <c r="S25" s="130" t="str">
        <f t="shared" si="22"/>
        <v>-</v>
      </c>
      <c r="T25" s="130" t="str">
        <f t="shared" si="23"/>
        <v>-</v>
      </c>
      <c r="U25" s="130" t="str">
        <f t="shared" si="24"/>
        <v>-</v>
      </c>
      <c r="V25" s="130" t="str">
        <f t="shared" si="25"/>
        <v>-</v>
      </c>
      <c r="W25" s="130">
        <f t="shared" si="8"/>
        <v>0</v>
      </c>
      <c r="X25" s="130">
        <f t="shared" si="26"/>
        <v>0</v>
      </c>
      <c r="Y25" s="131">
        <v>0</v>
      </c>
      <c r="Z25" s="130">
        <v>0</v>
      </c>
      <c r="AA25" s="130">
        <v>13.963530909999999</v>
      </c>
      <c r="AB25" s="130">
        <v>0</v>
      </c>
      <c r="AC25" s="130">
        <v>0</v>
      </c>
      <c r="AD25" s="130"/>
      <c r="AE25" s="130">
        <f t="shared" si="10"/>
        <v>13.963530909999999</v>
      </c>
    </row>
    <row r="26" spans="1:31" ht="60.75" hidden="1">
      <c r="A26" s="417" t="s">
        <v>883</v>
      </c>
      <c r="B26" s="134" t="s">
        <v>37</v>
      </c>
      <c r="C26" s="603" t="s">
        <v>671</v>
      </c>
      <c r="D26" s="168"/>
      <c r="E26" s="168"/>
      <c r="F26" s="603">
        <v>2012</v>
      </c>
      <c r="G26" s="603">
        <v>2012</v>
      </c>
      <c r="H26" s="130">
        <f t="shared" si="11"/>
        <v>1.2969999999999999</v>
      </c>
      <c r="I26" s="130">
        <f t="shared" si="12"/>
        <v>0</v>
      </c>
      <c r="J26" s="130">
        <f t="shared" si="13"/>
        <v>0</v>
      </c>
      <c r="K26" s="130">
        <f t="shared" si="14"/>
        <v>0</v>
      </c>
      <c r="L26" s="130">
        <f t="shared" si="15"/>
        <v>0</v>
      </c>
      <c r="M26" s="130" t="str">
        <f t="shared" si="16"/>
        <v>-</v>
      </c>
      <c r="N26" s="130" t="str">
        <f t="shared" si="17"/>
        <v>-</v>
      </c>
      <c r="O26" s="130" t="str">
        <f t="shared" si="18"/>
        <v>-</v>
      </c>
      <c r="P26" s="130" t="str">
        <f t="shared" si="19"/>
        <v>-</v>
      </c>
      <c r="Q26" s="130" t="str">
        <f t="shared" si="20"/>
        <v>-</v>
      </c>
      <c r="R26" s="130" t="str">
        <f t="shared" si="21"/>
        <v>-</v>
      </c>
      <c r="S26" s="130" t="str">
        <f t="shared" si="22"/>
        <v>-</v>
      </c>
      <c r="T26" s="130" t="str">
        <f t="shared" si="23"/>
        <v>-</v>
      </c>
      <c r="U26" s="130" t="str">
        <f t="shared" si="24"/>
        <v>-</v>
      </c>
      <c r="V26" s="130" t="str">
        <f t="shared" si="25"/>
        <v>-</v>
      </c>
      <c r="W26" s="130">
        <f t="shared" si="8"/>
        <v>0</v>
      </c>
      <c r="X26" s="130">
        <f t="shared" si="26"/>
        <v>0</v>
      </c>
      <c r="Y26" s="131">
        <v>1.2969999999999999</v>
      </c>
      <c r="Z26" s="130">
        <v>0</v>
      </c>
      <c r="AA26" s="130">
        <v>0</v>
      </c>
      <c r="AB26" s="130">
        <v>0</v>
      </c>
      <c r="AC26" s="130">
        <v>0</v>
      </c>
      <c r="AD26" s="130"/>
      <c r="AE26" s="130">
        <f t="shared" si="10"/>
        <v>1.2969999999999999</v>
      </c>
    </row>
    <row r="27" spans="1:31" ht="44.25" hidden="1" customHeight="1">
      <c r="A27" s="417" t="s">
        <v>884</v>
      </c>
      <c r="B27" s="134" t="s">
        <v>38</v>
      </c>
      <c r="C27" s="603" t="s">
        <v>671</v>
      </c>
      <c r="D27" s="168"/>
      <c r="E27" s="168"/>
      <c r="F27" s="603">
        <v>2014</v>
      </c>
      <c r="G27" s="603">
        <v>2014</v>
      </c>
      <c r="H27" s="130">
        <f t="shared" si="11"/>
        <v>2.8071504900000002</v>
      </c>
      <c r="I27" s="130">
        <f t="shared" si="12"/>
        <v>0</v>
      </c>
      <c r="J27" s="130">
        <f t="shared" si="13"/>
        <v>0</v>
      </c>
      <c r="K27" s="130" t="str">
        <f t="shared" si="14"/>
        <v>-</v>
      </c>
      <c r="L27" s="130" t="str">
        <f t="shared" si="15"/>
        <v>-</v>
      </c>
      <c r="M27" s="130" t="str">
        <f t="shared" si="16"/>
        <v>-</v>
      </c>
      <c r="N27" s="130" t="str">
        <f t="shared" si="17"/>
        <v>-</v>
      </c>
      <c r="O27" s="130">
        <f t="shared" si="18"/>
        <v>0</v>
      </c>
      <c r="P27" s="130">
        <f t="shared" si="19"/>
        <v>0</v>
      </c>
      <c r="Q27" s="130" t="str">
        <f t="shared" si="20"/>
        <v>-</v>
      </c>
      <c r="R27" s="130" t="str">
        <f t="shared" si="21"/>
        <v>-</v>
      </c>
      <c r="S27" s="130" t="str">
        <f t="shared" si="22"/>
        <v>-</v>
      </c>
      <c r="T27" s="130" t="str">
        <f t="shared" si="23"/>
        <v>-</v>
      </c>
      <c r="U27" s="130" t="str">
        <f t="shared" si="24"/>
        <v>-</v>
      </c>
      <c r="V27" s="130" t="str">
        <f t="shared" si="25"/>
        <v>-</v>
      </c>
      <c r="W27" s="130">
        <f t="shared" si="8"/>
        <v>0</v>
      </c>
      <c r="X27" s="130">
        <f t="shared" si="26"/>
        <v>0</v>
      </c>
      <c r="Y27" s="131">
        <v>0</v>
      </c>
      <c r="Z27" s="130">
        <v>0</v>
      </c>
      <c r="AA27" s="130">
        <v>2.8071504900000002</v>
      </c>
      <c r="AB27" s="130">
        <v>0</v>
      </c>
      <c r="AC27" s="130">
        <v>0</v>
      </c>
      <c r="AD27" s="130"/>
      <c r="AE27" s="130">
        <f t="shared" si="10"/>
        <v>2.8071504900000002</v>
      </c>
    </row>
    <row r="28" spans="1:31" ht="60.75" hidden="1">
      <c r="A28" s="417" t="s">
        <v>885</v>
      </c>
      <c r="B28" s="134" t="s">
        <v>768</v>
      </c>
      <c r="C28" s="603" t="s">
        <v>671</v>
      </c>
      <c r="D28" s="168"/>
      <c r="E28" s="168"/>
      <c r="F28" s="603">
        <v>2013</v>
      </c>
      <c r="G28" s="603">
        <v>2013</v>
      </c>
      <c r="H28" s="130">
        <f t="shared" si="11"/>
        <v>0.14551</v>
      </c>
      <c r="I28" s="130">
        <f t="shared" si="12"/>
        <v>0</v>
      </c>
      <c r="J28" s="130">
        <f t="shared" si="13"/>
        <v>0</v>
      </c>
      <c r="K28" s="130" t="str">
        <f t="shared" si="14"/>
        <v>-</v>
      </c>
      <c r="L28" s="130" t="str">
        <f t="shared" si="15"/>
        <v>-</v>
      </c>
      <c r="M28" s="130">
        <f t="shared" si="16"/>
        <v>0</v>
      </c>
      <c r="N28" s="130">
        <f t="shared" si="17"/>
        <v>0</v>
      </c>
      <c r="O28" s="130" t="str">
        <f t="shared" si="18"/>
        <v>-</v>
      </c>
      <c r="P28" s="130" t="str">
        <f t="shared" si="19"/>
        <v>-</v>
      </c>
      <c r="Q28" s="130" t="str">
        <f t="shared" si="20"/>
        <v>-</v>
      </c>
      <c r="R28" s="130" t="str">
        <f t="shared" si="21"/>
        <v>-</v>
      </c>
      <c r="S28" s="130" t="str">
        <f t="shared" si="22"/>
        <v>-</v>
      </c>
      <c r="T28" s="130" t="str">
        <f t="shared" si="23"/>
        <v>-</v>
      </c>
      <c r="U28" s="130" t="str">
        <f t="shared" si="24"/>
        <v>-</v>
      </c>
      <c r="V28" s="130" t="str">
        <f t="shared" si="25"/>
        <v>-</v>
      </c>
      <c r="W28" s="130">
        <f t="shared" si="8"/>
        <v>0</v>
      </c>
      <c r="X28" s="130">
        <f t="shared" si="26"/>
        <v>0</v>
      </c>
      <c r="Y28" s="131">
        <v>0</v>
      </c>
      <c r="Z28" s="130">
        <v>0.14551</v>
      </c>
      <c r="AA28" s="130">
        <v>0</v>
      </c>
      <c r="AB28" s="130">
        <v>0</v>
      </c>
      <c r="AC28" s="130">
        <v>0</v>
      </c>
      <c r="AD28" s="130"/>
      <c r="AE28" s="130">
        <f t="shared" si="10"/>
        <v>0.14551</v>
      </c>
    </row>
    <row r="29" spans="1:31" ht="60.75" hidden="1">
      <c r="A29" s="417" t="s">
        <v>886</v>
      </c>
      <c r="B29" s="135" t="s">
        <v>386</v>
      </c>
      <c r="C29" s="603" t="s">
        <v>671</v>
      </c>
      <c r="D29" s="168"/>
      <c r="E29" s="168"/>
      <c r="F29" s="603">
        <v>2017</v>
      </c>
      <c r="G29" s="603">
        <v>2017</v>
      </c>
      <c r="H29" s="130">
        <f t="shared" si="11"/>
        <v>7.9873900000000004</v>
      </c>
      <c r="I29" s="130">
        <f t="shared" si="12"/>
        <v>7.9873900000000004</v>
      </c>
      <c r="J29" s="130">
        <f t="shared" si="13"/>
        <v>7.9873900000000004</v>
      </c>
      <c r="K29" s="130" t="str">
        <f t="shared" si="14"/>
        <v>-</v>
      </c>
      <c r="L29" s="130" t="str">
        <f t="shared" si="15"/>
        <v>-</v>
      </c>
      <c r="M29" s="130" t="str">
        <f t="shared" si="16"/>
        <v>-</v>
      </c>
      <c r="N29" s="130" t="str">
        <f t="shared" si="17"/>
        <v>-</v>
      </c>
      <c r="O29" s="130" t="str">
        <f t="shared" si="18"/>
        <v>-</v>
      </c>
      <c r="P29" s="130" t="str">
        <f t="shared" si="19"/>
        <v>-</v>
      </c>
      <c r="Q29" s="130" t="str">
        <f t="shared" si="20"/>
        <v>-</v>
      </c>
      <c r="R29" s="130" t="str">
        <f t="shared" si="21"/>
        <v>-</v>
      </c>
      <c r="S29" s="130" t="str">
        <f t="shared" si="22"/>
        <v>-</v>
      </c>
      <c r="T29" s="130" t="str">
        <f t="shared" si="23"/>
        <v>-</v>
      </c>
      <c r="U29" s="130">
        <f t="shared" si="24"/>
        <v>0</v>
      </c>
      <c r="V29" s="130">
        <f t="shared" si="25"/>
        <v>0</v>
      </c>
      <c r="W29" s="130">
        <f t="shared" si="8"/>
        <v>0</v>
      </c>
      <c r="X29" s="130">
        <f t="shared" si="26"/>
        <v>0</v>
      </c>
      <c r="Y29" s="130">
        <v>0</v>
      </c>
      <c r="Z29" s="130">
        <v>0</v>
      </c>
      <c r="AA29" s="130">
        <v>0</v>
      </c>
      <c r="AB29" s="130">
        <v>0</v>
      </c>
      <c r="AC29" s="130">
        <v>0</v>
      </c>
      <c r="AD29" s="130">
        <v>7.9873900000000004</v>
      </c>
      <c r="AE29" s="130">
        <f t="shared" si="10"/>
        <v>7.9873900000000004</v>
      </c>
    </row>
    <row r="30" spans="1:31" ht="60.75" hidden="1">
      <c r="A30" s="417" t="s">
        <v>887</v>
      </c>
      <c r="B30" s="135" t="s">
        <v>387</v>
      </c>
      <c r="C30" s="603" t="s">
        <v>671</v>
      </c>
      <c r="D30" s="168"/>
      <c r="E30" s="168"/>
      <c r="F30" s="603">
        <v>2017</v>
      </c>
      <c r="G30" s="603">
        <v>2017</v>
      </c>
      <c r="H30" s="130">
        <f t="shared" si="11"/>
        <v>12.33357</v>
      </c>
      <c r="I30" s="130">
        <f t="shared" si="12"/>
        <v>12.33357</v>
      </c>
      <c r="J30" s="130">
        <f t="shared" si="13"/>
        <v>12.33357</v>
      </c>
      <c r="K30" s="130" t="str">
        <f t="shared" si="14"/>
        <v>-</v>
      </c>
      <c r="L30" s="130" t="str">
        <f t="shared" si="15"/>
        <v>-</v>
      </c>
      <c r="M30" s="130" t="str">
        <f t="shared" si="16"/>
        <v>-</v>
      </c>
      <c r="N30" s="130" t="str">
        <f t="shared" si="17"/>
        <v>-</v>
      </c>
      <c r="O30" s="130" t="str">
        <f t="shared" si="18"/>
        <v>-</v>
      </c>
      <c r="P30" s="130" t="str">
        <f t="shared" si="19"/>
        <v>-</v>
      </c>
      <c r="Q30" s="130" t="str">
        <f t="shared" si="20"/>
        <v>-</v>
      </c>
      <c r="R30" s="130" t="str">
        <f t="shared" si="21"/>
        <v>-</v>
      </c>
      <c r="S30" s="130" t="str">
        <f t="shared" si="22"/>
        <v>-</v>
      </c>
      <c r="T30" s="130" t="str">
        <f t="shared" si="23"/>
        <v>-</v>
      </c>
      <c r="U30" s="130">
        <f t="shared" si="24"/>
        <v>0</v>
      </c>
      <c r="V30" s="130">
        <f t="shared" si="25"/>
        <v>0</v>
      </c>
      <c r="W30" s="130">
        <f t="shared" si="8"/>
        <v>0</v>
      </c>
      <c r="X30" s="130">
        <f t="shared" si="26"/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12.33357</v>
      </c>
      <c r="AE30" s="130">
        <f t="shared" si="10"/>
        <v>12.33357</v>
      </c>
    </row>
    <row r="31" spans="1:31" ht="81" hidden="1">
      <c r="A31" s="417" t="s">
        <v>888</v>
      </c>
      <c r="B31" s="135" t="s">
        <v>479</v>
      </c>
      <c r="C31" s="603" t="s">
        <v>671</v>
      </c>
      <c r="D31" s="168"/>
      <c r="E31" s="168"/>
      <c r="F31" s="603">
        <v>2013</v>
      </c>
      <c r="G31" s="603">
        <v>2017</v>
      </c>
      <c r="H31" s="130">
        <f t="shared" si="11"/>
        <v>12.555165000000001</v>
      </c>
      <c r="I31" s="130">
        <f t="shared" si="12"/>
        <v>11.76596</v>
      </c>
      <c r="J31" s="130">
        <f t="shared" si="13"/>
        <v>11.76596</v>
      </c>
      <c r="K31" s="130" t="str">
        <f t="shared" si="14"/>
        <v>-</v>
      </c>
      <c r="L31" s="130" t="str">
        <f t="shared" si="15"/>
        <v>-</v>
      </c>
      <c r="M31" s="130" t="str">
        <f t="shared" si="16"/>
        <v>-</v>
      </c>
      <c r="N31" s="130" t="str">
        <f t="shared" si="17"/>
        <v>-</v>
      </c>
      <c r="O31" s="130" t="str">
        <f t="shared" si="18"/>
        <v>-</v>
      </c>
      <c r="P31" s="130" t="str">
        <f t="shared" si="19"/>
        <v>-</v>
      </c>
      <c r="Q31" s="130" t="str">
        <f t="shared" si="20"/>
        <v>-</v>
      </c>
      <c r="R31" s="130" t="str">
        <f t="shared" si="21"/>
        <v>-</v>
      </c>
      <c r="S31" s="130" t="str">
        <f t="shared" si="22"/>
        <v>-</v>
      </c>
      <c r="T31" s="130" t="str">
        <f t="shared" si="23"/>
        <v>-</v>
      </c>
      <c r="U31" s="130">
        <f t="shared" si="24"/>
        <v>0</v>
      </c>
      <c r="V31" s="130">
        <f t="shared" si="25"/>
        <v>0</v>
      </c>
      <c r="W31" s="130">
        <f t="shared" si="8"/>
        <v>0</v>
      </c>
      <c r="X31" s="130">
        <f t="shared" si="26"/>
        <v>0</v>
      </c>
      <c r="Y31" s="130">
        <v>0</v>
      </c>
      <c r="Z31" s="130">
        <v>0.78920500000000005</v>
      </c>
      <c r="AA31" s="130">
        <v>0</v>
      </c>
      <c r="AB31" s="130">
        <v>0</v>
      </c>
      <c r="AC31" s="130">
        <v>0</v>
      </c>
      <c r="AD31" s="130">
        <v>11.76596</v>
      </c>
      <c r="AE31" s="130">
        <f t="shared" si="10"/>
        <v>12.555165000000001</v>
      </c>
    </row>
    <row r="32" spans="1:31" ht="60.75" hidden="1">
      <c r="A32" s="417" t="s">
        <v>889</v>
      </c>
      <c r="B32" s="135" t="s">
        <v>505</v>
      </c>
      <c r="C32" s="603" t="s">
        <v>639</v>
      </c>
      <c r="D32" s="168"/>
      <c r="E32" s="168"/>
      <c r="F32" s="603">
        <v>2013</v>
      </c>
      <c r="G32" s="603">
        <v>2017</v>
      </c>
      <c r="H32" s="130">
        <f t="shared" si="11"/>
        <v>1.0536909999999999</v>
      </c>
      <c r="I32" s="130">
        <f t="shared" si="12"/>
        <v>0</v>
      </c>
      <c r="J32" s="130">
        <f t="shared" si="13"/>
        <v>0</v>
      </c>
      <c r="K32" s="130" t="str">
        <f t="shared" si="14"/>
        <v>-</v>
      </c>
      <c r="L32" s="130" t="str">
        <f t="shared" si="15"/>
        <v>-</v>
      </c>
      <c r="M32" s="130" t="str">
        <f t="shared" si="16"/>
        <v>-</v>
      </c>
      <c r="N32" s="130" t="str">
        <f t="shared" si="17"/>
        <v>-</v>
      </c>
      <c r="O32" s="130" t="str">
        <f t="shared" si="18"/>
        <v>-</v>
      </c>
      <c r="P32" s="130" t="str">
        <f t="shared" si="19"/>
        <v>-</v>
      </c>
      <c r="Q32" s="130" t="str">
        <f t="shared" si="20"/>
        <v>-</v>
      </c>
      <c r="R32" s="130" t="str">
        <f t="shared" si="21"/>
        <v>-</v>
      </c>
      <c r="S32" s="130" t="str">
        <f t="shared" si="22"/>
        <v>-</v>
      </c>
      <c r="T32" s="130" t="str">
        <f t="shared" si="23"/>
        <v>-</v>
      </c>
      <c r="U32" s="130">
        <f t="shared" si="24"/>
        <v>0</v>
      </c>
      <c r="V32" s="130">
        <f t="shared" si="25"/>
        <v>0</v>
      </c>
      <c r="W32" s="130">
        <f t="shared" si="8"/>
        <v>0</v>
      </c>
      <c r="X32" s="130">
        <f t="shared" si="26"/>
        <v>0</v>
      </c>
      <c r="Y32" s="130">
        <v>0</v>
      </c>
      <c r="Z32" s="130">
        <v>1.0536909999999999</v>
      </c>
      <c r="AA32" s="130">
        <v>0</v>
      </c>
      <c r="AB32" s="130">
        <v>0</v>
      </c>
      <c r="AC32" s="130">
        <v>0</v>
      </c>
      <c r="AD32" s="130"/>
      <c r="AE32" s="130">
        <f t="shared" si="10"/>
        <v>1.0536909999999999</v>
      </c>
    </row>
    <row r="33" spans="1:31" ht="81" hidden="1">
      <c r="A33" s="417" t="s">
        <v>890</v>
      </c>
      <c r="B33" s="135" t="s">
        <v>109</v>
      </c>
      <c r="C33" s="603" t="s">
        <v>671</v>
      </c>
      <c r="D33" s="168"/>
      <c r="E33" s="168">
        <v>2.5</v>
      </c>
      <c r="F33" s="603">
        <v>2014</v>
      </c>
      <c r="G33" s="603">
        <v>2014</v>
      </c>
      <c r="H33" s="130">
        <f t="shared" si="11"/>
        <v>12.961489779999999</v>
      </c>
      <c r="I33" s="130">
        <f t="shared" si="12"/>
        <v>-7.7715611723760958E-16</v>
      </c>
      <c r="J33" s="130">
        <f t="shared" si="13"/>
        <v>0</v>
      </c>
      <c r="K33" s="130" t="str">
        <f t="shared" si="14"/>
        <v>-</v>
      </c>
      <c r="L33" s="130" t="str">
        <f t="shared" si="15"/>
        <v>-</v>
      </c>
      <c r="M33" s="130" t="str">
        <f t="shared" si="16"/>
        <v>-</v>
      </c>
      <c r="N33" s="130" t="str">
        <f t="shared" si="17"/>
        <v>-</v>
      </c>
      <c r="O33" s="130">
        <f t="shared" si="18"/>
        <v>0</v>
      </c>
      <c r="P33" s="130">
        <f t="shared" si="19"/>
        <v>2.5</v>
      </c>
      <c r="Q33" s="130" t="str">
        <f t="shared" si="20"/>
        <v>-</v>
      </c>
      <c r="R33" s="130" t="str">
        <f t="shared" si="21"/>
        <v>-</v>
      </c>
      <c r="S33" s="130" t="str">
        <f t="shared" si="22"/>
        <v>-</v>
      </c>
      <c r="T33" s="130" t="str">
        <f t="shared" si="23"/>
        <v>-</v>
      </c>
      <c r="U33" s="130" t="str">
        <f t="shared" si="24"/>
        <v>-</v>
      </c>
      <c r="V33" s="130" t="str">
        <f t="shared" si="25"/>
        <v>-</v>
      </c>
      <c r="W33" s="130">
        <f t="shared" si="8"/>
        <v>0</v>
      </c>
      <c r="X33" s="130">
        <f t="shared" si="26"/>
        <v>2.5</v>
      </c>
      <c r="Y33" s="130">
        <v>0</v>
      </c>
      <c r="Z33" s="130">
        <v>0</v>
      </c>
      <c r="AA33" s="130">
        <v>12.44407762</v>
      </c>
      <c r="AB33" s="130">
        <v>0.51741216000000001</v>
      </c>
      <c r="AC33" s="130">
        <v>0</v>
      </c>
      <c r="AD33" s="130"/>
      <c r="AE33" s="130">
        <f t="shared" si="10"/>
        <v>12.961489779999999</v>
      </c>
    </row>
    <row r="34" spans="1:31" ht="40.5" hidden="1">
      <c r="A34" s="417" t="s">
        <v>891</v>
      </c>
      <c r="B34" s="135" t="s">
        <v>529</v>
      </c>
      <c r="C34" s="603" t="s">
        <v>671</v>
      </c>
      <c r="D34" s="168"/>
      <c r="E34" s="168"/>
      <c r="F34" s="603">
        <v>2017</v>
      </c>
      <c r="G34" s="603">
        <v>2017</v>
      </c>
      <c r="H34" s="130">
        <f t="shared" si="11"/>
        <v>11.021994980629529</v>
      </c>
      <c r="I34" s="130">
        <f t="shared" si="12"/>
        <v>11.021994980629529</v>
      </c>
      <c r="J34" s="130">
        <f t="shared" si="13"/>
        <v>11.021994980629529</v>
      </c>
      <c r="K34" s="130" t="str">
        <f t="shared" si="14"/>
        <v>-</v>
      </c>
      <c r="L34" s="130" t="str">
        <f t="shared" si="15"/>
        <v>-</v>
      </c>
      <c r="M34" s="130" t="str">
        <f t="shared" si="16"/>
        <v>-</v>
      </c>
      <c r="N34" s="130" t="str">
        <f t="shared" si="17"/>
        <v>-</v>
      </c>
      <c r="O34" s="130" t="str">
        <f t="shared" si="18"/>
        <v>-</v>
      </c>
      <c r="P34" s="130" t="str">
        <f t="shared" si="19"/>
        <v>-</v>
      </c>
      <c r="Q34" s="130" t="str">
        <f t="shared" si="20"/>
        <v>-</v>
      </c>
      <c r="R34" s="130" t="str">
        <f t="shared" si="21"/>
        <v>-</v>
      </c>
      <c r="S34" s="130" t="str">
        <f t="shared" si="22"/>
        <v>-</v>
      </c>
      <c r="T34" s="130" t="str">
        <f t="shared" si="23"/>
        <v>-</v>
      </c>
      <c r="U34" s="130">
        <f t="shared" si="24"/>
        <v>0</v>
      </c>
      <c r="V34" s="130">
        <f t="shared" si="25"/>
        <v>0</v>
      </c>
      <c r="W34" s="130">
        <f t="shared" si="8"/>
        <v>0</v>
      </c>
      <c r="X34" s="130">
        <f t="shared" si="26"/>
        <v>0</v>
      </c>
      <c r="Y34" s="130">
        <v>0</v>
      </c>
      <c r="Z34" s="130">
        <v>0</v>
      </c>
      <c r="AA34" s="130">
        <v>0</v>
      </c>
      <c r="AB34" s="419">
        <v>0</v>
      </c>
      <c r="AC34" s="130">
        <v>0</v>
      </c>
      <c r="AD34" s="130">
        <f>12-0.978005019370471</f>
        <v>11.021994980629529</v>
      </c>
      <c r="AE34" s="130">
        <f t="shared" si="10"/>
        <v>11.021994980629529</v>
      </c>
    </row>
    <row r="35" spans="1:31" ht="40.5" hidden="1">
      <c r="A35" s="417" t="s">
        <v>892</v>
      </c>
      <c r="B35" s="135" t="s">
        <v>530</v>
      </c>
      <c r="C35" s="603" t="s">
        <v>671</v>
      </c>
      <c r="D35" s="168"/>
      <c r="E35" s="168"/>
      <c r="F35" s="603">
        <v>2017</v>
      </c>
      <c r="G35" s="603">
        <v>2017</v>
      </c>
      <c r="H35" s="130">
        <f t="shared" si="11"/>
        <v>11.021994980629529</v>
      </c>
      <c r="I35" s="130">
        <f t="shared" si="12"/>
        <v>11.021994980629529</v>
      </c>
      <c r="J35" s="130">
        <f t="shared" si="13"/>
        <v>11.021994980629529</v>
      </c>
      <c r="K35" s="130" t="str">
        <f t="shared" si="14"/>
        <v>-</v>
      </c>
      <c r="L35" s="130" t="str">
        <f t="shared" si="15"/>
        <v>-</v>
      </c>
      <c r="M35" s="130" t="str">
        <f t="shared" si="16"/>
        <v>-</v>
      </c>
      <c r="N35" s="130" t="str">
        <f t="shared" si="17"/>
        <v>-</v>
      </c>
      <c r="O35" s="130" t="str">
        <f t="shared" si="18"/>
        <v>-</v>
      </c>
      <c r="P35" s="130" t="str">
        <f t="shared" si="19"/>
        <v>-</v>
      </c>
      <c r="Q35" s="130" t="str">
        <f t="shared" si="20"/>
        <v>-</v>
      </c>
      <c r="R35" s="130" t="str">
        <f t="shared" si="21"/>
        <v>-</v>
      </c>
      <c r="S35" s="130" t="str">
        <f t="shared" si="22"/>
        <v>-</v>
      </c>
      <c r="T35" s="130" t="str">
        <f t="shared" si="23"/>
        <v>-</v>
      </c>
      <c r="U35" s="130">
        <f t="shared" si="24"/>
        <v>0</v>
      </c>
      <c r="V35" s="130">
        <f t="shared" si="25"/>
        <v>0</v>
      </c>
      <c r="W35" s="130">
        <f t="shared" si="8"/>
        <v>0</v>
      </c>
      <c r="X35" s="130">
        <f t="shared" si="26"/>
        <v>0</v>
      </c>
      <c r="Y35" s="130">
        <v>0</v>
      </c>
      <c r="Z35" s="130">
        <v>0</v>
      </c>
      <c r="AA35" s="130">
        <v>0</v>
      </c>
      <c r="AB35" s="419">
        <v>0</v>
      </c>
      <c r="AC35" s="130">
        <v>0</v>
      </c>
      <c r="AD35" s="130">
        <v>11.021994980629529</v>
      </c>
      <c r="AE35" s="130">
        <f t="shared" si="10"/>
        <v>11.021994980629529</v>
      </c>
    </row>
    <row r="36" spans="1:31" ht="40.5" hidden="1">
      <c r="A36" s="417" t="s">
        <v>893</v>
      </c>
      <c r="B36" s="135" t="s">
        <v>754</v>
      </c>
      <c r="C36" s="603" t="s">
        <v>671</v>
      </c>
      <c r="D36" s="168"/>
      <c r="E36" s="168"/>
      <c r="F36" s="603">
        <v>2017</v>
      </c>
      <c r="G36" s="603">
        <v>2017</v>
      </c>
      <c r="H36" s="130">
        <f t="shared" si="11"/>
        <v>11.021994980629529</v>
      </c>
      <c r="I36" s="130">
        <f t="shared" si="12"/>
        <v>11.021994980629529</v>
      </c>
      <c r="J36" s="130">
        <f t="shared" si="13"/>
        <v>11.021994980629529</v>
      </c>
      <c r="K36" s="130" t="str">
        <f t="shared" si="14"/>
        <v>-</v>
      </c>
      <c r="L36" s="130" t="str">
        <f t="shared" si="15"/>
        <v>-</v>
      </c>
      <c r="M36" s="130" t="str">
        <f t="shared" si="16"/>
        <v>-</v>
      </c>
      <c r="N36" s="130" t="str">
        <f t="shared" si="17"/>
        <v>-</v>
      </c>
      <c r="O36" s="130" t="str">
        <f t="shared" si="18"/>
        <v>-</v>
      </c>
      <c r="P36" s="130" t="str">
        <f t="shared" si="19"/>
        <v>-</v>
      </c>
      <c r="Q36" s="130" t="str">
        <f t="shared" si="20"/>
        <v>-</v>
      </c>
      <c r="R36" s="130" t="str">
        <f t="shared" si="21"/>
        <v>-</v>
      </c>
      <c r="S36" s="130" t="str">
        <f t="shared" si="22"/>
        <v>-</v>
      </c>
      <c r="T36" s="130" t="str">
        <f t="shared" si="23"/>
        <v>-</v>
      </c>
      <c r="U36" s="130">
        <f t="shared" si="24"/>
        <v>0</v>
      </c>
      <c r="V36" s="130">
        <f t="shared" si="25"/>
        <v>0</v>
      </c>
      <c r="W36" s="130">
        <f t="shared" si="8"/>
        <v>0</v>
      </c>
      <c r="X36" s="130">
        <f t="shared" si="26"/>
        <v>0</v>
      </c>
      <c r="Y36" s="130">
        <v>0</v>
      </c>
      <c r="Z36" s="130">
        <v>0</v>
      </c>
      <c r="AA36" s="130">
        <v>0</v>
      </c>
      <c r="AB36" s="130">
        <v>0</v>
      </c>
      <c r="AC36" s="130">
        <v>0</v>
      </c>
      <c r="AD36" s="130">
        <v>11.021994980629529</v>
      </c>
      <c r="AE36" s="130">
        <f t="shared" si="10"/>
        <v>11.021994980629529</v>
      </c>
    </row>
    <row r="37" spans="1:31" ht="40.5" hidden="1">
      <c r="A37" s="417" t="s">
        <v>894</v>
      </c>
      <c r="B37" s="135" t="s">
        <v>755</v>
      </c>
      <c r="C37" s="603" t="s">
        <v>671</v>
      </c>
      <c r="D37" s="168"/>
      <c r="E37" s="168"/>
      <c r="F37" s="603">
        <v>2017</v>
      </c>
      <c r="G37" s="603">
        <v>2017</v>
      </c>
      <c r="H37" s="130">
        <f t="shared" si="11"/>
        <v>11.021994980629529</v>
      </c>
      <c r="I37" s="130">
        <f t="shared" si="12"/>
        <v>11.021994980629529</v>
      </c>
      <c r="J37" s="130">
        <f t="shared" si="13"/>
        <v>11.021994980629529</v>
      </c>
      <c r="K37" s="130" t="str">
        <f t="shared" si="14"/>
        <v>-</v>
      </c>
      <c r="L37" s="130" t="str">
        <f t="shared" si="15"/>
        <v>-</v>
      </c>
      <c r="M37" s="130" t="str">
        <f t="shared" si="16"/>
        <v>-</v>
      </c>
      <c r="N37" s="130" t="str">
        <f t="shared" si="17"/>
        <v>-</v>
      </c>
      <c r="O37" s="130" t="str">
        <f t="shared" si="18"/>
        <v>-</v>
      </c>
      <c r="P37" s="130" t="str">
        <f t="shared" si="19"/>
        <v>-</v>
      </c>
      <c r="Q37" s="130" t="str">
        <f t="shared" si="20"/>
        <v>-</v>
      </c>
      <c r="R37" s="130" t="str">
        <f t="shared" si="21"/>
        <v>-</v>
      </c>
      <c r="S37" s="130" t="str">
        <f t="shared" si="22"/>
        <v>-</v>
      </c>
      <c r="T37" s="130" t="str">
        <f t="shared" si="23"/>
        <v>-</v>
      </c>
      <c r="U37" s="130">
        <f t="shared" si="24"/>
        <v>0</v>
      </c>
      <c r="V37" s="130">
        <f t="shared" si="25"/>
        <v>0</v>
      </c>
      <c r="W37" s="130">
        <f t="shared" si="8"/>
        <v>0</v>
      </c>
      <c r="X37" s="130">
        <f t="shared" si="26"/>
        <v>0</v>
      </c>
      <c r="Y37" s="130">
        <v>0</v>
      </c>
      <c r="Z37" s="130">
        <v>0</v>
      </c>
      <c r="AA37" s="130">
        <v>0</v>
      </c>
      <c r="AB37" s="130">
        <v>0</v>
      </c>
      <c r="AC37" s="130">
        <v>0</v>
      </c>
      <c r="AD37" s="130">
        <v>11.021994980629529</v>
      </c>
      <c r="AE37" s="130">
        <f t="shared" si="10"/>
        <v>11.021994980629529</v>
      </c>
    </row>
    <row r="38" spans="1:31" ht="40.5" hidden="1">
      <c r="A38" s="417" t="s">
        <v>895</v>
      </c>
      <c r="B38" s="135" t="s">
        <v>662</v>
      </c>
      <c r="C38" s="603" t="s">
        <v>671</v>
      </c>
      <c r="D38" s="168"/>
      <c r="E38" s="168"/>
      <c r="F38" s="603">
        <v>2017</v>
      </c>
      <c r="G38" s="603">
        <v>2017</v>
      </c>
      <c r="H38" s="130">
        <f t="shared" si="11"/>
        <v>11.021994980629529</v>
      </c>
      <c r="I38" s="130">
        <f t="shared" si="12"/>
        <v>11.021994980629529</v>
      </c>
      <c r="J38" s="130">
        <f t="shared" si="13"/>
        <v>11.021994980629529</v>
      </c>
      <c r="K38" s="130" t="str">
        <f t="shared" si="14"/>
        <v>-</v>
      </c>
      <c r="L38" s="130" t="str">
        <f t="shared" si="15"/>
        <v>-</v>
      </c>
      <c r="M38" s="130" t="str">
        <f t="shared" si="16"/>
        <v>-</v>
      </c>
      <c r="N38" s="130" t="str">
        <f t="shared" si="17"/>
        <v>-</v>
      </c>
      <c r="O38" s="130" t="str">
        <f t="shared" si="18"/>
        <v>-</v>
      </c>
      <c r="P38" s="130" t="str">
        <f t="shared" si="19"/>
        <v>-</v>
      </c>
      <c r="Q38" s="130" t="str">
        <f t="shared" si="20"/>
        <v>-</v>
      </c>
      <c r="R38" s="130" t="str">
        <f t="shared" si="21"/>
        <v>-</v>
      </c>
      <c r="S38" s="130" t="str">
        <f t="shared" si="22"/>
        <v>-</v>
      </c>
      <c r="T38" s="130" t="str">
        <f t="shared" si="23"/>
        <v>-</v>
      </c>
      <c r="U38" s="130">
        <f t="shared" si="24"/>
        <v>0</v>
      </c>
      <c r="V38" s="130">
        <f t="shared" si="25"/>
        <v>0</v>
      </c>
      <c r="W38" s="130">
        <f t="shared" si="8"/>
        <v>0</v>
      </c>
      <c r="X38" s="130">
        <f t="shared" si="26"/>
        <v>0</v>
      </c>
      <c r="Y38" s="130">
        <v>0</v>
      </c>
      <c r="Z38" s="130">
        <v>0</v>
      </c>
      <c r="AA38" s="130">
        <v>0</v>
      </c>
      <c r="AB38" s="130">
        <v>0</v>
      </c>
      <c r="AC38" s="130">
        <v>0</v>
      </c>
      <c r="AD38" s="130">
        <v>11.021994980629529</v>
      </c>
      <c r="AE38" s="130">
        <f t="shared" si="10"/>
        <v>11.021994980629529</v>
      </c>
    </row>
    <row r="39" spans="1:31" ht="40.5" hidden="1">
      <c r="A39" s="417" t="s">
        <v>896</v>
      </c>
      <c r="B39" s="135" t="s">
        <v>507</v>
      </c>
      <c r="C39" s="603" t="s">
        <v>671</v>
      </c>
      <c r="D39" s="168"/>
      <c r="E39" s="168"/>
      <c r="F39" s="603">
        <v>2017</v>
      </c>
      <c r="G39" s="603">
        <v>2017</v>
      </c>
      <c r="H39" s="130">
        <f t="shared" si="11"/>
        <v>11.021994980629529</v>
      </c>
      <c r="I39" s="130">
        <f t="shared" si="12"/>
        <v>11.021994980629529</v>
      </c>
      <c r="J39" s="130">
        <f t="shared" si="13"/>
        <v>11.021994980629529</v>
      </c>
      <c r="K39" s="130" t="str">
        <f t="shared" si="14"/>
        <v>-</v>
      </c>
      <c r="L39" s="130" t="str">
        <f t="shared" si="15"/>
        <v>-</v>
      </c>
      <c r="M39" s="130" t="str">
        <f t="shared" si="16"/>
        <v>-</v>
      </c>
      <c r="N39" s="130" t="str">
        <f t="shared" si="17"/>
        <v>-</v>
      </c>
      <c r="O39" s="130" t="str">
        <f t="shared" si="18"/>
        <v>-</v>
      </c>
      <c r="P39" s="130" t="str">
        <f t="shared" si="19"/>
        <v>-</v>
      </c>
      <c r="Q39" s="130" t="str">
        <f t="shared" si="20"/>
        <v>-</v>
      </c>
      <c r="R39" s="130" t="str">
        <f t="shared" si="21"/>
        <v>-</v>
      </c>
      <c r="S39" s="130" t="str">
        <f t="shared" si="22"/>
        <v>-</v>
      </c>
      <c r="T39" s="130" t="str">
        <f t="shared" si="23"/>
        <v>-</v>
      </c>
      <c r="U39" s="130">
        <f t="shared" si="24"/>
        <v>0</v>
      </c>
      <c r="V39" s="130">
        <f t="shared" si="25"/>
        <v>0</v>
      </c>
      <c r="W39" s="130">
        <f t="shared" si="8"/>
        <v>0</v>
      </c>
      <c r="X39" s="130">
        <f t="shared" si="26"/>
        <v>0</v>
      </c>
      <c r="Y39" s="130">
        <v>0</v>
      </c>
      <c r="Z39" s="130">
        <v>0</v>
      </c>
      <c r="AA39" s="130">
        <v>0</v>
      </c>
      <c r="AB39" s="130">
        <v>0</v>
      </c>
      <c r="AC39" s="130">
        <v>0</v>
      </c>
      <c r="AD39" s="130">
        <v>11.021994980629529</v>
      </c>
      <c r="AE39" s="130">
        <f t="shared" si="10"/>
        <v>11.021994980629529</v>
      </c>
    </row>
    <row r="40" spans="1:31" ht="40.5" hidden="1">
      <c r="A40" s="417" t="s">
        <v>897</v>
      </c>
      <c r="B40" s="135" t="s">
        <v>435</v>
      </c>
      <c r="C40" s="603" t="s">
        <v>671</v>
      </c>
      <c r="D40" s="168"/>
      <c r="E40" s="168"/>
      <c r="F40" s="603">
        <v>2012</v>
      </c>
      <c r="G40" s="603">
        <v>2012</v>
      </c>
      <c r="H40" s="130">
        <f t="shared" si="11"/>
        <v>1.4870000000000001</v>
      </c>
      <c r="I40" s="130">
        <f t="shared" si="12"/>
        <v>0</v>
      </c>
      <c r="J40" s="130">
        <f t="shared" si="13"/>
        <v>0</v>
      </c>
      <c r="K40" s="130">
        <f t="shared" si="14"/>
        <v>0</v>
      </c>
      <c r="L40" s="130">
        <f t="shared" si="15"/>
        <v>0</v>
      </c>
      <c r="M40" s="130" t="str">
        <f t="shared" si="16"/>
        <v>-</v>
      </c>
      <c r="N40" s="130" t="str">
        <f t="shared" si="17"/>
        <v>-</v>
      </c>
      <c r="O40" s="130" t="str">
        <f t="shared" si="18"/>
        <v>-</v>
      </c>
      <c r="P40" s="130" t="str">
        <f t="shared" si="19"/>
        <v>-</v>
      </c>
      <c r="Q40" s="130" t="str">
        <f t="shared" si="20"/>
        <v>-</v>
      </c>
      <c r="R40" s="130" t="str">
        <f t="shared" si="21"/>
        <v>-</v>
      </c>
      <c r="S40" s="130" t="str">
        <f t="shared" si="22"/>
        <v>-</v>
      </c>
      <c r="T40" s="130" t="str">
        <f t="shared" si="23"/>
        <v>-</v>
      </c>
      <c r="U40" s="130" t="str">
        <f t="shared" si="24"/>
        <v>-</v>
      </c>
      <c r="V40" s="130" t="str">
        <f t="shared" si="25"/>
        <v>-</v>
      </c>
      <c r="W40" s="130">
        <f t="shared" si="8"/>
        <v>0</v>
      </c>
      <c r="X40" s="130">
        <f t="shared" si="26"/>
        <v>0</v>
      </c>
      <c r="Y40" s="130">
        <v>1.4870000000000001</v>
      </c>
      <c r="Z40" s="130">
        <v>0</v>
      </c>
      <c r="AA40" s="130">
        <v>0</v>
      </c>
      <c r="AB40" s="130">
        <v>0</v>
      </c>
      <c r="AC40" s="130">
        <v>0</v>
      </c>
      <c r="AD40" s="130"/>
      <c r="AE40" s="130">
        <f t="shared" si="10"/>
        <v>1.4870000000000001</v>
      </c>
    </row>
    <row r="41" spans="1:31" ht="40.5" hidden="1">
      <c r="A41" s="417" t="s">
        <v>898</v>
      </c>
      <c r="B41" s="135" t="s">
        <v>436</v>
      </c>
      <c r="C41" s="603" t="s">
        <v>671</v>
      </c>
      <c r="D41" s="168"/>
      <c r="E41" s="168"/>
      <c r="F41" s="603">
        <v>2012</v>
      </c>
      <c r="G41" s="603">
        <v>2012</v>
      </c>
      <c r="H41" s="130">
        <f t="shared" si="11"/>
        <v>0.51200000000000001</v>
      </c>
      <c r="I41" s="130">
        <f t="shared" si="12"/>
        <v>0</v>
      </c>
      <c r="J41" s="130">
        <f t="shared" si="13"/>
        <v>0</v>
      </c>
      <c r="K41" s="130">
        <f t="shared" si="14"/>
        <v>0</v>
      </c>
      <c r="L41" s="130">
        <f t="shared" si="15"/>
        <v>0</v>
      </c>
      <c r="M41" s="130" t="str">
        <f t="shared" si="16"/>
        <v>-</v>
      </c>
      <c r="N41" s="130" t="str">
        <f t="shared" si="17"/>
        <v>-</v>
      </c>
      <c r="O41" s="130" t="str">
        <f t="shared" si="18"/>
        <v>-</v>
      </c>
      <c r="P41" s="130" t="str">
        <f t="shared" si="19"/>
        <v>-</v>
      </c>
      <c r="Q41" s="130" t="str">
        <f t="shared" si="20"/>
        <v>-</v>
      </c>
      <c r="R41" s="130" t="str">
        <f t="shared" si="21"/>
        <v>-</v>
      </c>
      <c r="S41" s="130" t="str">
        <f t="shared" si="22"/>
        <v>-</v>
      </c>
      <c r="T41" s="130" t="str">
        <f t="shared" si="23"/>
        <v>-</v>
      </c>
      <c r="U41" s="130" t="str">
        <f t="shared" si="24"/>
        <v>-</v>
      </c>
      <c r="V41" s="130" t="str">
        <f t="shared" si="25"/>
        <v>-</v>
      </c>
      <c r="W41" s="130">
        <f t="shared" si="8"/>
        <v>0</v>
      </c>
      <c r="X41" s="130">
        <f t="shared" si="26"/>
        <v>0</v>
      </c>
      <c r="Y41" s="130">
        <v>0.51200000000000001</v>
      </c>
      <c r="Z41" s="130">
        <v>0</v>
      </c>
      <c r="AA41" s="130">
        <v>0</v>
      </c>
      <c r="AB41" s="130">
        <v>0</v>
      </c>
      <c r="AC41" s="130">
        <v>0</v>
      </c>
      <c r="AD41" s="130"/>
      <c r="AE41" s="130">
        <f t="shared" si="10"/>
        <v>0.51200000000000001</v>
      </c>
    </row>
    <row r="42" spans="1:31" ht="81" hidden="1">
      <c r="A42" s="417" t="s">
        <v>899</v>
      </c>
      <c r="B42" s="135" t="s">
        <v>289</v>
      </c>
      <c r="C42" s="603" t="s">
        <v>671</v>
      </c>
      <c r="D42" s="168"/>
      <c r="E42" s="168"/>
      <c r="F42" s="603">
        <v>2013</v>
      </c>
      <c r="G42" s="603">
        <v>2016</v>
      </c>
      <c r="H42" s="130">
        <f t="shared" si="11"/>
        <v>2.2442044699999997</v>
      </c>
      <c r="I42" s="130">
        <f t="shared" si="12"/>
        <v>0</v>
      </c>
      <c r="J42" s="130">
        <f t="shared" si="13"/>
        <v>0</v>
      </c>
      <c r="K42" s="130" t="str">
        <f t="shared" si="14"/>
        <v>-</v>
      </c>
      <c r="L42" s="130" t="str">
        <f t="shared" si="15"/>
        <v>-</v>
      </c>
      <c r="M42" s="130" t="str">
        <f t="shared" si="16"/>
        <v>-</v>
      </c>
      <c r="N42" s="130" t="str">
        <f t="shared" si="17"/>
        <v>-</v>
      </c>
      <c r="O42" s="130" t="str">
        <f t="shared" si="18"/>
        <v>-</v>
      </c>
      <c r="P42" s="130" t="str">
        <f t="shared" si="19"/>
        <v>-</v>
      </c>
      <c r="Q42" s="130" t="str">
        <f t="shared" si="20"/>
        <v>-</v>
      </c>
      <c r="R42" s="130" t="str">
        <f t="shared" si="21"/>
        <v>-</v>
      </c>
      <c r="S42" s="130">
        <f t="shared" si="22"/>
        <v>0</v>
      </c>
      <c r="T42" s="130">
        <f t="shared" si="23"/>
        <v>0</v>
      </c>
      <c r="U42" s="130" t="str">
        <f t="shared" si="24"/>
        <v>-</v>
      </c>
      <c r="V42" s="130" t="str">
        <f t="shared" si="25"/>
        <v>-</v>
      </c>
      <c r="W42" s="130">
        <f t="shared" si="8"/>
        <v>0</v>
      </c>
      <c r="X42" s="130">
        <f t="shared" si="26"/>
        <v>0</v>
      </c>
      <c r="Y42" s="130">
        <v>0</v>
      </c>
      <c r="Z42" s="130">
        <v>0.87217484999999995</v>
      </c>
      <c r="AA42" s="130">
        <v>0</v>
      </c>
      <c r="AB42" s="130">
        <v>0</v>
      </c>
      <c r="AC42" s="130">
        <v>1.3720296199999999</v>
      </c>
      <c r="AD42" s="130"/>
      <c r="AE42" s="130">
        <f t="shared" si="10"/>
        <v>2.2442044699999997</v>
      </c>
    </row>
    <row r="43" spans="1:31" ht="81" hidden="1">
      <c r="A43" s="417" t="s">
        <v>900</v>
      </c>
      <c r="B43" s="135" t="s">
        <v>290</v>
      </c>
      <c r="C43" s="603" t="s">
        <v>671</v>
      </c>
      <c r="D43" s="168"/>
      <c r="E43" s="168"/>
      <c r="F43" s="603">
        <v>2017</v>
      </c>
      <c r="G43" s="603">
        <v>2017</v>
      </c>
      <c r="H43" s="130">
        <f t="shared" si="11"/>
        <v>11.021994980629529</v>
      </c>
      <c r="I43" s="130">
        <f t="shared" si="12"/>
        <v>11.021994980629529</v>
      </c>
      <c r="J43" s="130">
        <f t="shared" si="13"/>
        <v>11.021994980629529</v>
      </c>
      <c r="K43" s="130" t="str">
        <f t="shared" si="14"/>
        <v>-</v>
      </c>
      <c r="L43" s="130" t="str">
        <f t="shared" si="15"/>
        <v>-</v>
      </c>
      <c r="M43" s="130" t="str">
        <f t="shared" si="16"/>
        <v>-</v>
      </c>
      <c r="N43" s="130" t="str">
        <f t="shared" si="17"/>
        <v>-</v>
      </c>
      <c r="O43" s="130" t="str">
        <f t="shared" si="18"/>
        <v>-</v>
      </c>
      <c r="P43" s="130" t="str">
        <f t="shared" si="19"/>
        <v>-</v>
      </c>
      <c r="Q43" s="130" t="str">
        <f t="shared" si="20"/>
        <v>-</v>
      </c>
      <c r="R43" s="130" t="str">
        <f t="shared" si="21"/>
        <v>-</v>
      </c>
      <c r="S43" s="130" t="str">
        <f t="shared" si="22"/>
        <v>-</v>
      </c>
      <c r="T43" s="130" t="str">
        <f t="shared" si="23"/>
        <v>-</v>
      </c>
      <c r="U43" s="130">
        <f t="shared" si="24"/>
        <v>0</v>
      </c>
      <c r="V43" s="130">
        <f t="shared" si="25"/>
        <v>0</v>
      </c>
      <c r="W43" s="130">
        <f t="shared" si="8"/>
        <v>0</v>
      </c>
      <c r="X43" s="130">
        <f t="shared" si="26"/>
        <v>0</v>
      </c>
      <c r="Y43" s="130">
        <v>0</v>
      </c>
      <c r="Z43" s="130">
        <v>0</v>
      </c>
      <c r="AA43" s="130">
        <v>0</v>
      </c>
      <c r="AB43" s="130">
        <v>0</v>
      </c>
      <c r="AC43" s="130">
        <v>0</v>
      </c>
      <c r="AD43" s="130">
        <v>11.021994980629529</v>
      </c>
      <c r="AE43" s="130">
        <f t="shared" si="10"/>
        <v>11.021994980629529</v>
      </c>
    </row>
    <row r="44" spans="1:31" ht="60.75" hidden="1">
      <c r="A44" s="417" t="s">
        <v>901</v>
      </c>
      <c r="B44" s="135" t="s">
        <v>823</v>
      </c>
      <c r="C44" s="603" t="s">
        <v>639</v>
      </c>
      <c r="D44" s="168"/>
      <c r="E44" s="168"/>
      <c r="F44" s="603">
        <v>2014</v>
      </c>
      <c r="G44" s="603">
        <v>2014</v>
      </c>
      <c r="H44" s="130">
        <f t="shared" si="11"/>
        <v>0.98801223000000005</v>
      </c>
      <c r="I44" s="130">
        <f t="shared" si="12"/>
        <v>0</v>
      </c>
      <c r="J44" s="130">
        <f t="shared" si="13"/>
        <v>0</v>
      </c>
      <c r="K44" s="130" t="str">
        <f t="shared" si="14"/>
        <v>-</v>
      </c>
      <c r="L44" s="130" t="str">
        <f t="shared" si="15"/>
        <v>-</v>
      </c>
      <c r="M44" s="130" t="str">
        <f t="shared" si="16"/>
        <v>-</v>
      </c>
      <c r="N44" s="130" t="str">
        <f t="shared" si="17"/>
        <v>-</v>
      </c>
      <c r="O44" s="130">
        <f t="shared" si="18"/>
        <v>0</v>
      </c>
      <c r="P44" s="130">
        <f t="shared" si="19"/>
        <v>0</v>
      </c>
      <c r="Q44" s="130" t="str">
        <f t="shared" si="20"/>
        <v>-</v>
      </c>
      <c r="R44" s="130" t="str">
        <f t="shared" si="21"/>
        <v>-</v>
      </c>
      <c r="S44" s="130" t="str">
        <f t="shared" si="22"/>
        <v>-</v>
      </c>
      <c r="T44" s="130" t="str">
        <f t="shared" si="23"/>
        <v>-</v>
      </c>
      <c r="U44" s="130" t="str">
        <f t="shared" si="24"/>
        <v>-</v>
      </c>
      <c r="V44" s="130" t="str">
        <f t="shared" si="25"/>
        <v>-</v>
      </c>
      <c r="W44" s="130">
        <f t="shared" si="8"/>
        <v>0</v>
      </c>
      <c r="X44" s="130">
        <f t="shared" si="26"/>
        <v>0</v>
      </c>
      <c r="Y44" s="130">
        <v>0</v>
      </c>
      <c r="Z44" s="130">
        <v>0</v>
      </c>
      <c r="AA44" s="130">
        <v>0.98801223000000005</v>
      </c>
      <c r="AB44" s="130">
        <v>0</v>
      </c>
      <c r="AC44" s="130">
        <v>0</v>
      </c>
      <c r="AD44" s="130"/>
      <c r="AE44" s="130">
        <f t="shared" si="10"/>
        <v>0.98801223000000005</v>
      </c>
    </row>
    <row r="45" spans="1:31" ht="40.5" hidden="1">
      <c r="A45" s="417" t="s">
        <v>902</v>
      </c>
      <c r="B45" s="135" t="s">
        <v>825</v>
      </c>
      <c r="C45" s="603" t="s">
        <v>671</v>
      </c>
      <c r="D45" s="168"/>
      <c r="E45" s="168"/>
      <c r="F45" s="603">
        <v>2015</v>
      </c>
      <c r="G45" s="603">
        <v>2015</v>
      </c>
      <c r="H45" s="130">
        <f t="shared" si="11"/>
        <v>1.76847368</v>
      </c>
      <c r="I45" s="130">
        <f t="shared" si="12"/>
        <v>0</v>
      </c>
      <c r="J45" s="130">
        <f t="shared" si="13"/>
        <v>0</v>
      </c>
      <c r="K45" s="130" t="str">
        <f t="shared" si="14"/>
        <v>-</v>
      </c>
      <c r="L45" s="130" t="str">
        <f t="shared" si="15"/>
        <v>-</v>
      </c>
      <c r="M45" s="130" t="str">
        <f t="shared" si="16"/>
        <v>-</v>
      </c>
      <c r="N45" s="130" t="str">
        <f t="shared" si="17"/>
        <v>-</v>
      </c>
      <c r="O45" s="130" t="str">
        <f t="shared" si="18"/>
        <v>-</v>
      </c>
      <c r="P45" s="130" t="str">
        <f t="shared" si="19"/>
        <v>-</v>
      </c>
      <c r="Q45" s="130">
        <f t="shared" si="20"/>
        <v>0</v>
      </c>
      <c r="R45" s="130">
        <f t="shared" si="21"/>
        <v>0</v>
      </c>
      <c r="S45" s="130" t="str">
        <f t="shared" si="22"/>
        <v>-</v>
      </c>
      <c r="T45" s="130" t="str">
        <f t="shared" si="23"/>
        <v>-</v>
      </c>
      <c r="U45" s="130" t="str">
        <f t="shared" si="24"/>
        <v>-</v>
      </c>
      <c r="V45" s="130" t="str">
        <f t="shared" si="25"/>
        <v>-</v>
      </c>
      <c r="W45" s="130">
        <f t="shared" si="8"/>
        <v>0</v>
      </c>
      <c r="X45" s="130">
        <f t="shared" si="26"/>
        <v>0</v>
      </c>
      <c r="Y45" s="130">
        <v>0</v>
      </c>
      <c r="Z45" s="130">
        <v>0</v>
      </c>
      <c r="AA45" s="130">
        <v>0</v>
      </c>
      <c r="AB45" s="130">
        <v>1.76847368</v>
      </c>
      <c r="AC45" s="130">
        <v>0</v>
      </c>
      <c r="AD45" s="130"/>
      <c r="AE45" s="130">
        <f t="shared" si="10"/>
        <v>1.76847368</v>
      </c>
    </row>
    <row r="46" spans="1:31" ht="40.5" hidden="1">
      <c r="A46" s="417" t="s">
        <v>903</v>
      </c>
      <c r="B46" s="135" t="s">
        <v>833</v>
      </c>
      <c r="C46" s="603" t="s">
        <v>671</v>
      </c>
      <c r="D46" s="168"/>
      <c r="E46" s="168"/>
      <c r="F46" s="603">
        <v>2017</v>
      </c>
      <c r="G46" s="603">
        <v>2017</v>
      </c>
      <c r="H46" s="130">
        <f t="shared" si="11"/>
        <v>1.9224600000000001</v>
      </c>
      <c r="I46" s="130">
        <f t="shared" si="12"/>
        <v>1.9224600000000001</v>
      </c>
      <c r="J46" s="130">
        <f t="shared" si="13"/>
        <v>1.9224600000000001</v>
      </c>
      <c r="K46" s="130" t="str">
        <f t="shared" si="14"/>
        <v>-</v>
      </c>
      <c r="L46" s="130" t="str">
        <f t="shared" si="15"/>
        <v>-</v>
      </c>
      <c r="M46" s="130" t="str">
        <f t="shared" si="16"/>
        <v>-</v>
      </c>
      <c r="N46" s="130" t="str">
        <f t="shared" si="17"/>
        <v>-</v>
      </c>
      <c r="O46" s="130" t="str">
        <f t="shared" si="18"/>
        <v>-</v>
      </c>
      <c r="P46" s="130" t="str">
        <f t="shared" si="19"/>
        <v>-</v>
      </c>
      <c r="Q46" s="130" t="str">
        <f t="shared" si="20"/>
        <v>-</v>
      </c>
      <c r="R46" s="130" t="str">
        <f t="shared" si="21"/>
        <v>-</v>
      </c>
      <c r="S46" s="130" t="str">
        <f t="shared" si="22"/>
        <v>-</v>
      </c>
      <c r="T46" s="130" t="str">
        <f t="shared" si="23"/>
        <v>-</v>
      </c>
      <c r="U46" s="130">
        <f t="shared" si="24"/>
        <v>0</v>
      </c>
      <c r="V46" s="130">
        <f t="shared" si="25"/>
        <v>0</v>
      </c>
      <c r="W46" s="130">
        <f t="shared" si="8"/>
        <v>0</v>
      </c>
      <c r="X46" s="130">
        <f t="shared" si="26"/>
        <v>0</v>
      </c>
      <c r="Y46" s="130">
        <v>0</v>
      </c>
      <c r="Z46" s="130">
        <v>0</v>
      </c>
      <c r="AA46" s="130">
        <v>0</v>
      </c>
      <c r="AB46" s="130">
        <v>0</v>
      </c>
      <c r="AC46" s="130">
        <v>0</v>
      </c>
      <c r="AD46" s="130">
        <v>1.9224600000000001</v>
      </c>
      <c r="AE46" s="130">
        <f t="shared" si="10"/>
        <v>1.9224600000000001</v>
      </c>
    </row>
    <row r="47" spans="1:31" ht="40.5" hidden="1">
      <c r="A47" s="417" t="s">
        <v>904</v>
      </c>
      <c r="B47" s="135" t="s">
        <v>835</v>
      </c>
      <c r="C47" s="603" t="s">
        <v>671</v>
      </c>
      <c r="D47" s="168"/>
      <c r="E47" s="168"/>
      <c r="F47" s="603">
        <v>2016</v>
      </c>
      <c r="G47" s="603">
        <v>2017</v>
      </c>
      <c r="H47" s="130">
        <f t="shared" si="11"/>
        <v>6.3478000000000003</v>
      </c>
      <c r="I47" s="130">
        <f t="shared" si="12"/>
        <v>6.3478000000000003</v>
      </c>
      <c r="J47" s="130">
        <f t="shared" si="13"/>
        <v>6.3478000000000003</v>
      </c>
      <c r="K47" s="130" t="str">
        <f t="shared" si="14"/>
        <v>-</v>
      </c>
      <c r="L47" s="130" t="str">
        <f t="shared" si="15"/>
        <v>-</v>
      </c>
      <c r="M47" s="130" t="str">
        <f t="shared" si="16"/>
        <v>-</v>
      </c>
      <c r="N47" s="130" t="str">
        <f t="shared" si="17"/>
        <v>-</v>
      </c>
      <c r="O47" s="130" t="str">
        <f t="shared" si="18"/>
        <v>-</v>
      </c>
      <c r="P47" s="130" t="str">
        <f t="shared" si="19"/>
        <v>-</v>
      </c>
      <c r="Q47" s="130" t="str">
        <f t="shared" si="20"/>
        <v>-</v>
      </c>
      <c r="R47" s="130" t="str">
        <f t="shared" si="21"/>
        <v>-</v>
      </c>
      <c r="S47" s="130" t="str">
        <f t="shared" si="22"/>
        <v>-</v>
      </c>
      <c r="T47" s="130" t="str">
        <f t="shared" si="23"/>
        <v>-</v>
      </c>
      <c r="U47" s="130">
        <f t="shared" si="24"/>
        <v>0</v>
      </c>
      <c r="V47" s="130">
        <f t="shared" si="25"/>
        <v>0</v>
      </c>
      <c r="W47" s="130">
        <f t="shared" si="8"/>
        <v>0</v>
      </c>
      <c r="X47" s="130">
        <f t="shared" si="26"/>
        <v>0</v>
      </c>
      <c r="Y47" s="130">
        <v>0</v>
      </c>
      <c r="Z47" s="130">
        <v>0</v>
      </c>
      <c r="AA47" s="130">
        <v>0</v>
      </c>
      <c r="AB47" s="130">
        <v>0</v>
      </c>
      <c r="AC47" s="130">
        <v>0</v>
      </c>
      <c r="AD47" s="130">
        <v>6.3478000000000003</v>
      </c>
      <c r="AE47" s="130">
        <f t="shared" si="10"/>
        <v>6.3478000000000003</v>
      </c>
    </row>
    <row r="48" spans="1:31" ht="40.5" hidden="1">
      <c r="A48" s="417" t="s">
        <v>2009</v>
      </c>
      <c r="B48" s="135" t="s">
        <v>2010</v>
      </c>
      <c r="C48" s="603" t="s">
        <v>671</v>
      </c>
      <c r="D48" s="168"/>
      <c r="E48" s="168"/>
      <c r="F48" s="603">
        <v>2016</v>
      </c>
      <c r="G48" s="603">
        <v>2016</v>
      </c>
      <c r="H48" s="130">
        <f t="shared" si="11"/>
        <v>2.8159479100000002</v>
      </c>
      <c r="I48" s="130">
        <f t="shared" si="12"/>
        <v>0</v>
      </c>
      <c r="J48" s="130">
        <f t="shared" si="13"/>
        <v>0</v>
      </c>
      <c r="K48" s="130" t="str">
        <f t="shared" si="14"/>
        <v>-</v>
      </c>
      <c r="L48" s="130" t="str">
        <f t="shared" si="15"/>
        <v>-</v>
      </c>
      <c r="M48" s="130" t="str">
        <f t="shared" si="16"/>
        <v>-</v>
      </c>
      <c r="N48" s="130" t="str">
        <f t="shared" si="17"/>
        <v>-</v>
      </c>
      <c r="O48" s="130" t="str">
        <f t="shared" si="18"/>
        <v>-</v>
      </c>
      <c r="P48" s="130" t="str">
        <f t="shared" si="19"/>
        <v>-</v>
      </c>
      <c r="Q48" s="130" t="str">
        <f t="shared" si="20"/>
        <v>-</v>
      </c>
      <c r="R48" s="130" t="str">
        <f t="shared" si="21"/>
        <v>-</v>
      </c>
      <c r="S48" s="130">
        <f t="shared" si="22"/>
        <v>0</v>
      </c>
      <c r="T48" s="130">
        <f t="shared" si="23"/>
        <v>0</v>
      </c>
      <c r="U48" s="130" t="str">
        <f t="shared" si="24"/>
        <v>-</v>
      </c>
      <c r="V48" s="130" t="str">
        <f t="shared" si="25"/>
        <v>-</v>
      </c>
      <c r="W48" s="130">
        <f t="shared" si="8"/>
        <v>0</v>
      </c>
      <c r="X48" s="130">
        <f t="shared" si="26"/>
        <v>0</v>
      </c>
      <c r="Y48" s="130"/>
      <c r="Z48" s="130"/>
      <c r="AA48" s="130"/>
      <c r="AB48" s="130"/>
      <c r="AC48" s="130">
        <v>2.8159479100000002</v>
      </c>
      <c r="AD48" s="130"/>
      <c r="AE48" s="130">
        <f t="shared" si="10"/>
        <v>2.8159479100000002</v>
      </c>
    </row>
    <row r="49" spans="1:31" ht="40.5" hidden="1">
      <c r="A49" s="417" t="s">
        <v>2153</v>
      </c>
      <c r="B49" s="135" t="s">
        <v>2155</v>
      </c>
      <c r="C49" s="603" t="s">
        <v>671</v>
      </c>
      <c r="D49" s="168"/>
      <c r="E49" s="168"/>
      <c r="F49" s="603">
        <v>2017</v>
      </c>
      <c r="G49" s="603">
        <v>2017</v>
      </c>
      <c r="H49" s="130">
        <f t="shared" si="11"/>
        <v>1.66706</v>
      </c>
      <c r="I49" s="130">
        <f t="shared" si="12"/>
        <v>1.66706</v>
      </c>
      <c r="J49" s="130">
        <f t="shared" si="13"/>
        <v>1.66706</v>
      </c>
      <c r="K49" s="130" t="str">
        <f t="shared" si="14"/>
        <v>-</v>
      </c>
      <c r="L49" s="130" t="str">
        <f t="shared" si="15"/>
        <v>-</v>
      </c>
      <c r="M49" s="130" t="str">
        <f t="shared" si="16"/>
        <v>-</v>
      </c>
      <c r="N49" s="130" t="str">
        <f t="shared" si="17"/>
        <v>-</v>
      </c>
      <c r="O49" s="130" t="str">
        <f t="shared" si="18"/>
        <v>-</v>
      </c>
      <c r="P49" s="130" t="str">
        <f t="shared" si="19"/>
        <v>-</v>
      </c>
      <c r="Q49" s="130" t="str">
        <f t="shared" si="20"/>
        <v>-</v>
      </c>
      <c r="R49" s="130" t="str">
        <f t="shared" si="21"/>
        <v>-</v>
      </c>
      <c r="S49" s="130" t="str">
        <f t="shared" si="22"/>
        <v>-</v>
      </c>
      <c r="T49" s="130" t="str">
        <f t="shared" si="23"/>
        <v>-</v>
      </c>
      <c r="U49" s="130">
        <f t="shared" si="24"/>
        <v>0</v>
      </c>
      <c r="V49" s="130">
        <f t="shared" si="25"/>
        <v>0</v>
      </c>
      <c r="W49" s="130">
        <f t="shared" si="8"/>
        <v>0</v>
      </c>
      <c r="X49" s="130">
        <f t="shared" si="26"/>
        <v>0</v>
      </c>
      <c r="Y49" s="130"/>
      <c r="Z49" s="130"/>
      <c r="AA49" s="130"/>
      <c r="AB49" s="130"/>
      <c r="AC49" s="130"/>
      <c r="AD49" s="130">
        <v>1.66706</v>
      </c>
      <c r="AE49" s="130">
        <f t="shared" si="10"/>
        <v>1.66706</v>
      </c>
    </row>
    <row r="50" spans="1:31" ht="40.5" hidden="1">
      <c r="A50" s="417" t="s">
        <v>2154</v>
      </c>
      <c r="B50" s="135" t="s">
        <v>2231</v>
      </c>
      <c r="C50" s="603" t="s">
        <v>671</v>
      </c>
      <c r="D50" s="168"/>
      <c r="E50" s="168">
        <v>3.2</v>
      </c>
      <c r="F50" s="603">
        <v>2017</v>
      </c>
      <c r="G50" s="603">
        <v>2017</v>
      </c>
      <c r="H50" s="130">
        <f t="shared" si="11"/>
        <v>9.6920400000000004</v>
      </c>
      <c r="I50" s="130">
        <f t="shared" si="12"/>
        <v>9.6920400000000004</v>
      </c>
      <c r="J50" s="130">
        <f t="shared" si="13"/>
        <v>9.6920400000000004</v>
      </c>
      <c r="K50" s="130" t="str">
        <f t="shared" ref="K50" si="27">IF(G50=2012,D50,"-")</f>
        <v>-</v>
      </c>
      <c r="L50" s="130" t="str">
        <f t="shared" ref="L50" si="28">IF(G50=2012,E50,"-")</f>
        <v>-</v>
      </c>
      <c r="M50" s="130" t="str">
        <f t="shared" ref="M50" si="29">IF(G50=2013,D50,"-")</f>
        <v>-</v>
      </c>
      <c r="N50" s="130" t="str">
        <f t="shared" ref="N50" si="30">IF(G50=2013,E50,"-")</f>
        <v>-</v>
      </c>
      <c r="O50" s="130" t="str">
        <f t="shared" ref="O50" si="31">IF(G50=2014,D50,"-")</f>
        <v>-</v>
      </c>
      <c r="P50" s="130" t="str">
        <f t="shared" ref="P50" si="32">IF(G50=2014,E50,"-")</f>
        <v>-</v>
      </c>
      <c r="Q50" s="130" t="str">
        <f t="shared" ref="Q50" si="33">IF(G50=2015,D50,"-")</f>
        <v>-</v>
      </c>
      <c r="R50" s="130" t="str">
        <f t="shared" ref="R50" si="34">IF(G50=2015,E50,"-")</f>
        <v>-</v>
      </c>
      <c r="S50" s="130" t="str">
        <f t="shared" ref="S50" si="35">IF(G50=2016,D50,"-")</f>
        <v>-</v>
      </c>
      <c r="T50" s="130" t="str">
        <f t="shared" ref="T50" si="36">IF(G50=2016,E50,"-")</f>
        <v>-</v>
      </c>
      <c r="U50" s="130">
        <f t="shared" ref="U50" si="37">IF(G50=2017,D50,"-")</f>
        <v>0</v>
      </c>
      <c r="V50" s="130">
        <f t="shared" ref="V50" si="38">IF(G50=2017,E50,"-")</f>
        <v>3.2</v>
      </c>
      <c r="W50" s="130">
        <f t="shared" ref="W50" si="39">SUM(K50,M50,O50,Q50,S50,U50)</f>
        <v>0</v>
      </c>
      <c r="X50" s="130">
        <f t="shared" ref="X50" si="40">SUM(L50,N50,P50,R50,T50,V50)</f>
        <v>3.2</v>
      </c>
      <c r="Y50" s="130"/>
      <c r="Z50" s="130"/>
      <c r="AA50" s="130"/>
      <c r="AB50" s="130"/>
      <c r="AC50" s="130"/>
      <c r="AD50" s="130">
        <v>9.6920400000000004</v>
      </c>
      <c r="AE50" s="130">
        <f t="shared" si="10"/>
        <v>9.6920400000000004</v>
      </c>
    </row>
    <row r="51" spans="1:31" ht="40.5" hidden="1">
      <c r="A51" s="654" t="s">
        <v>159</v>
      </c>
      <c r="B51" s="133" t="s">
        <v>858</v>
      </c>
      <c r="C51" s="603"/>
      <c r="D51" s="168"/>
      <c r="E51" s="168"/>
      <c r="F51" s="603"/>
      <c r="G51" s="603"/>
      <c r="H51" s="130">
        <f t="shared" si="11"/>
        <v>0</v>
      </c>
      <c r="I51" s="130">
        <f t="shared" si="12"/>
        <v>0</v>
      </c>
      <c r="J51" s="130">
        <f t="shared" si="13"/>
        <v>0</v>
      </c>
      <c r="K51" s="130" t="str">
        <f t="shared" si="14"/>
        <v>-</v>
      </c>
      <c r="L51" s="130" t="str">
        <f t="shared" si="15"/>
        <v>-</v>
      </c>
      <c r="M51" s="130" t="str">
        <f t="shared" si="16"/>
        <v>-</v>
      </c>
      <c r="N51" s="130" t="str">
        <f t="shared" si="17"/>
        <v>-</v>
      </c>
      <c r="O51" s="130" t="str">
        <f t="shared" si="18"/>
        <v>-</v>
      </c>
      <c r="P51" s="130" t="str">
        <f t="shared" si="19"/>
        <v>-</v>
      </c>
      <c r="Q51" s="130" t="str">
        <f t="shared" si="20"/>
        <v>-</v>
      </c>
      <c r="R51" s="130" t="str">
        <f t="shared" si="21"/>
        <v>-</v>
      </c>
      <c r="S51" s="130" t="str">
        <f t="shared" si="22"/>
        <v>-</v>
      </c>
      <c r="T51" s="130" t="str">
        <f t="shared" si="23"/>
        <v>-</v>
      </c>
      <c r="U51" s="130" t="str">
        <f t="shared" si="24"/>
        <v>-</v>
      </c>
      <c r="V51" s="130" t="str">
        <f t="shared" si="25"/>
        <v>-</v>
      </c>
      <c r="W51" s="130">
        <f t="shared" si="8"/>
        <v>0</v>
      </c>
      <c r="X51" s="130">
        <f t="shared" si="26"/>
        <v>0</v>
      </c>
      <c r="Y51" s="130">
        <v>0</v>
      </c>
      <c r="Z51" s="130">
        <v>0</v>
      </c>
      <c r="AA51" s="130">
        <v>0</v>
      </c>
      <c r="AB51" s="130">
        <v>0</v>
      </c>
      <c r="AC51" s="130">
        <v>0</v>
      </c>
      <c r="AD51" s="130"/>
      <c r="AE51" s="130">
        <f t="shared" si="10"/>
        <v>0</v>
      </c>
    </row>
    <row r="52" spans="1:31" ht="60.75" hidden="1">
      <c r="A52" s="417" t="s">
        <v>907</v>
      </c>
      <c r="B52" s="134" t="s">
        <v>533</v>
      </c>
      <c r="C52" s="603" t="s">
        <v>671</v>
      </c>
      <c r="D52" s="168"/>
      <c r="E52" s="168"/>
      <c r="F52" s="603">
        <v>2013</v>
      </c>
      <c r="G52" s="603">
        <v>2013</v>
      </c>
      <c r="H52" s="130">
        <f t="shared" si="11"/>
        <v>0.49199122000000001</v>
      </c>
      <c r="I52" s="130">
        <f t="shared" si="12"/>
        <v>0</v>
      </c>
      <c r="J52" s="130">
        <f t="shared" si="13"/>
        <v>0</v>
      </c>
      <c r="K52" s="130" t="str">
        <f t="shared" si="14"/>
        <v>-</v>
      </c>
      <c r="L52" s="130" t="str">
        <f t="shared" si="15"/>
        <v>-</v>
      </c>
      <c r="M52" s="130">
        <f t="shared" si="16"/>
        <v>0</v>
      </c>
      <c r="N52" s="130">
        <f t="shared" si="17"/>
        <v>0</v>
      </c>
      <c r="O52" s="130" t="str">
        <f t="shared" si="18"/>
        <v>-</v>
      </c>
      <c r="P52" s="130" t="str">
        <f t="shared" si="19"/>
        <v>-</v>
      </c>
      <c r="Q52" s="130" t="str">
        <f t="shared" si="20"/>
        <v>-</v>
      </c>
      <c r="R52" s="130" t="str">
        <f t="shared" si="21"/>
        <v>-</v>
      </c>
      <c r="S52" s="130" t="str">
        <f t="shared" si="22"/>
        <v>-</v>
      </c>
      <c r="T52" s="130" t="str">
        <f t="shared" si="23"/>
        <v>-</v>
      </c>
      <c r="U52" s="130" t="str">
        <f t="shared" si="24"/>
        <v>-</v>
      </c>
      <c r="V52" s="130" t="str">
        <f t="shared" si="25"/>
        <v>-</v>
      </c>
      <c r="W52" s="130">
        <f t="shared" si="8"/>
        <v>0</v>
      </c>
      <c r="X52" s="130">
        <f t="shared" si="26"/>
        <v>0</v>
      </c>
      <c r="Y52" s="131">
        <v>0</v>
      </c>
      <c r="Z52" s="130">
        <v>0.49199122000000001</v>
      </c>
      <c r="AA52" s="130">
        <v>0</v>
      </c>
      <c r="AB52" s="130">
        <v>0</v>
      </c>
      <c r="AC52" s="130">
        <v>0</v>
      </c>
      <c r="AD52" s="130"/>
      <c r="AE52" s="130">
        <f t="shared" si="10"/>
        <v>0.49199122000000001</v>
      </c>
    </row>
    <row r="53" spans="1:31" ht="81" hidden="1">
      <c r="A53" s="417" t="s">
        <v>908</v>
      </c>
      <c r="B53" s="134" t="s">
        <v>769</v>
      </c>
      <c r="C53" s="603" t="s">
        <v>671</v>
      </c>
      <c r="D53" s="168"/>
      <c r="E53" s="168">
        <v>2</v>
      </c>
      <c r="F53" s="603">
        <v>2012</v>
      </c>
      <c r="G53" s="603">
        <v>2012</v>
      </c>
      <c r="H53" s="130">
        <f t="shared" si="11"/>
        <v>3.1419999999999999</v>
      </c>
      <c r="I53" s="130">
        <f t="shared" si="12"/>
        <v>0</v>
      </c>
      <c r="J53" s="130">
        <f t="shared" si="13"/>
        <v>0</v>
      </c>
      <c r="K53" s="130">
        <f t="shared" si="14"/>
        <v>0</v>
      </c>
      <c r="L53" s="130">
        <f t="shared" si="15"/>
        <v>2</v>
      </c>
      <c r="M53" s="130" t="str">
        <f t="shared" si="16"/>
        <v>-</v>
      </c>
      <c r="N53" s="130" t="str">
        <f t="shared" si="17"/>
        <v>-</v>
      </c>
      <c r="O53" s="130" t="str">
        <f t="shared" si="18"/>
        <v>-</v>
      </c>
      <c r="P53" s="130" t="str">
        <f t="shared" si="19"/>
        <v>-</v>
      </c>
      <c r="Q53" s="130" t="str">
        <f t="shared" si="20"/>
        <v>-</v>
      </c>
      <c r="R53" s="130" t="str">
        <f t="shared" si="21"/>
        <v>-</v>
      </c>
      <c r="S53" s="130" t="str">
        <f t="shared" si="22"/>
        <v>-</v>
      </c>
      <c r="T53" s="130" t="str">
        <f t="shared" si="23"/>
        <v>-</v>
      </c>
      <c r="U53" s="130" t="str">
        <f t="shared" si="24"/>
        <v>-</v>
      </c>
      <c r="V53" s="130" t="str">
        <f t="shared" si="25"/>
        <v>-</v>
      </c>
      <c r="W53" s="130">
        <f t="shared" si="8"/>
        <v>0</v>
      </c>
      <c r="X53" s="130">
        <f t="shared" si="26"/>
        <v>2</v>
      </c>
      <c r="Y53" s="131">
        <v>3.1419999999999999</v>
      </c>
      <c r="Z53" s="130">
        <v>0</v>
      </c>
      <c r="AA53" s="130">
        <v>0</v>
      </c>
      <c r="AB53" s="130">
        <v>0</v>
      </c>
      <c r="AC53" s="130">
        <v>0</v>
      </c>
      <c r="AD53" s="130"/>
      <c r="AE53" s="130">
        <f t="shared" si="10"/>
        <v>3.1419999999999999</v>
      </c>
    </row>
    <row r="54" spans="1:31" ht="81" hidden="1">
      <c r="A54" s="417" t="s">
        <v>909</v>
      </c>
      <c r="B54" s="134" t="s">
        <v>770</v>
      </c>
      <c r="C54" s="603" t="s">
        <v>671</v>
      </c>
      <c r="D54" s="168"/>
      <c r="E54" s="168">
        <v>2.5</v>
      </c>
      <c r="F54" s="603">
        <v>2013</v>
      </c>
      <c r="G54" s="603">
        <v>2013</v>
      </c>
      <c r="H54" s="130">
        <f t="shared" si="11"/>
        <v>2.57600103</v>
      </c>
      <c r="I54" s="130">
        <f t="shared" si="12"/>
        <v>0</v>
      </c>
      <c r="J54" s="130">
        <f t="shared" si="13"/>
        <v>0</v>
      </c>
      <c r="K54" s="130" t="str">
        <f t="shared" si="14"/>
        <v>-</v>
      </c>
      <c r="L54" s="130" t="str">
        <f t="shared" si="15"/>
        <v>-</v>
      </c>
      <c r="M54" s="130">
        <f t="shared" si="16"/>
        <v>0</v>
      </c>
      <c r="N54" s="130">
        <f t="shared" si="17"/>
        <v>2.5</v>
      </c>
      <c r="O54" s="130" t="str">
        <f t="shared" si="18"/>
        <v>-</v>
      </c>
      <c r="P54" s="130" t="str">
        <f t="shared" si="19"/>
        <v>-</v>
      </c>
      <c r="Q54" s="130" t="str">
        <f t="shared" si="20"/>
        <v>-</v>
      </c>
      <c r="R54" s="130" t="str">
        <f t="shared" si="21"/>
        <v>-</v>
      </c>
      <c r="S54" s="130" t="str">
        <f t="shared" si="22"/>
        <v>-</v>
      </c>
      <c r="T54" s="130" t="str">
        <f t="shared" si="23"/>
        <v>-</v>
      </c>
      <c r="U54" s="130" t="str">
        <f t="shared" si="24"/>
        <v>-</v>
      </c>
      <c r="V54" s="130" t="str">
        <f t="shared" si="25"/>
        <v>-</v>
      </c>
      <c r="W54" s="130">
        <f t="shared" si="8"/>
        <v>0</v>
      </c>
      <c r="X54" s="130">
        <f t="shared" si="26"/>
        <v>2.5</v>
      </c>
      <c r="Y54" s="131">
        <v>0</v>
      </c>
      <c r="Z54" s="130">
        <v>2.57600103</v>
      </c>
      <c r="AA54" s="130">
        <v>0</v>
      </c>
      <c r="AB54" s="130">
        <v>0</v>
      </c>
      <c r="AC54" s="130">
        <v>0</v>
      </c>
      <c r="AD54" s="130"/>
      <c r="AE54" s="130">
        <f t="shared" si="10"/>
        <v>2.57600103</v>
      </c>
    </row>
    <row r="55" spans="1:31" ht="81" hidden="1">
      <c r="A55" s="417" t="s">
        <v>910</v>
      </c>
      <c r="B55" s="134" t="s">
        <v>771</v>
      </c>
      <c r="C55" s="603" t="s">
        <v>671</v>
      </c>
      <c r="D55" s="168"/>
      <c r="E55" s="168">
        <v>2</v>
      </c>
      <c r="F55" s="603">
        <v>2013</v>
      </c>
      <c r="G55" s="603">
        <v>2013</v>
      </c>
      <c r="H55" s="130">
        <f t="shared" si="11"/>
        <v>2.4406851700000001</v>
      </c>
      <c r="I55" s="130">
        <f t="shared" si="12"/>
        <v>0</v>
      </c>
      <c r="J55" s="130">
        <f t="shared" si="13"/>
        <v>0</v>
      </c>
      <c r="K55" s="130" t="str">
        <f t="shared" si="14"/>
        <v>-</v>
      </c>
      <c r="L55" s="130" t="str">
        <f t="shared" si="15"/>
        <v>-</v>
      </c>
      <c r="M55" s="130">
        <f t="shared" si="16"/>
        <v>0</v>
      </c>
      <c r="N55" s="130">
        <f t="shared" si="17"/>
        <v>2</v>
      </c>
      <c r="O55" s="130" t="str">
        <f t="shared" si="18"/>
        <v>-</v>
      </c>
      <c r="P55" s="130" t="str">
        <f t="shared" si="19"/>
        <v>-</v>
      </c>
      <c r="Q55" s="130" t="str">
        <f t="shared" si="20"/>
        <v>-</v>
      </c>
      <c r="R55" s="130" t="str">
        <f t="shared" si="21"/>
        <v>-</v>
      </c>
      <c r="S55" s="130" t="str">
        <f t="shared" si="22"/>
        <v>-</v>
      </c>
      <c r="T55" s="130" t="str">
        <f t="shared" si="23"/>
        <v>-</v>
      </c>
      <c r="U55" s="130" t="str">
        <f t="shared" si="24"/>
        <v>-</v>
      </c>
      <c r="V55" s="130" t="str">
        <f t="shared" si="25"/>
        <v>-</v>
      </c>
      <c r="W55" s="130">
        <f t="shared" si="8"/>
        <v>0</v>
      </c>
      <c r="X55" s="130">
        <f t="shared" si="26"/>
        <v>2</v>
      </c>
      <c r="Y55" s="131">
        <v>0</v>
      </c>
      <c r="Z55" s="130">
        <v>2.4406851700000001</v>
      </c>
      <c r="AA55" s="130">
        <v>0</v>
      </c>
      <c r="AB55" s="130">
        <v>0</v>
      </c>
      <c r="AC55" s="130">
        <v>0</v>
      </c>
      <c r="AD55" s="130"/>
      <c r="AE55" s="130">
        <f t="shared" si="10"/>
        <v>2.4406851700000001</v>
      </c>
    </row>
    <row r="56" spans="1:31" ht="81" hidden="1">
      <c r="A56" s="417" t="s">
        <v>911</v>
      </c>
      <c r="B56" s="134" t="s">
        <v>772</v>
      </c>
      <c r="C56" s="603" t="s">
        <v>671</v>
      </c>
      <c r="D56" s="168"/>
      <c r="E56" s="168">
        <v>2</v>
      </c>
      <c r="F56" s="603">
        <v>2014</v>
      </c>
      <c r="G56" s="603">
        <v>2014</v>
      </c>
      <c r="H56" s="130">
        <f t="shared" si="11"/>
        <v>2.7727727</v>
      </c>
      <c r="I56" s="130">
        <f t="shared" si="12"/>
        <v>0</v>
      </c>
      <c r="J56" s="130">
        <f t="shared" si="13"/>
        <v>0</v>
      </c>
      <c r="K56" s="130" t="str">
        <f t="shared" si="14"/>
        <v>-</v>
      </c>
      <c r="L56" s="130" t="str">
        <f t="shared" si="15"/>
        <v>-</v>
      </c>
      <c r="M56" s="130" t="str">
        <f t="shared" si="16"/>
        <v>-</v>
      </c>
      <c r="N56" s="130" t="str">
        <f t="shared" si="17"/>
        <v>-</v>
      </c>
      <c r="O56" s="130">
        <f t="shared" si="18"/>
        <v>0</v>
      </c>
      <c r="P56" s="130">
        <f t="shared" si="19"/>
        <v>2</v>
      </c>
      <c r="Q56" s="130" t="str">
        <f t="shared" si="20"/>
        <v>-</v>
      </c>
      <c r="R56" s="130" t="str">
        <f t="shared" si="21"/>
        <v>-</v>
      </c>
      <c r="S56" s="130" t="str">
        <f t="shared" si="22"/>
        <v>-</v>
      </c>
      <c r="T56" s="130" t="str">
        <f t="shared" si="23"/>
        <v>-</v>
      </c>
      <c r="U56" s="130" t="str">
        <f t="shared" si="24"/>
        <v>-</v>
      </c>
      <c r="V56" s="130" t="str">
        <f t="shared" si="25"/>
        <v>-</v>
      </c>
      <c r="W56" s="130">
        <f t="shared" si="8"/>
        <v>0</v>
      </c>
      <c r="X56" s="130">
        <f t="shared" si="26"/>
        <v>2</v>
      </c>
      <c r="Y56" s="131">
        <v>0</v>
      </c>
      <c r="Z56" s="130">
        <v>0</v>
      </c>
      <c r="AA56" s="130">
        <v>2.7727727</v>
      </c>
      <c r="AB56" s="130">
        <v>0</v>
      </c>
      <c r="AC56" s="130">
        <v>0</v>
      </c>
      <c r="AD56" s="130"/>
      <c r="AE56" s="130">
        <f t="shared" si="10"/>
        <v>2.7727727</v>
      </c>
    </row>
    <row r="57" spans="1:31" ht="81" hidden="1">
      <c r="A57" s="417" t="s">
        <v>912</v>
      </c>
      <c r="B57" s="134" t="s">
        <v>128</v>
      </c>
      <c r="C57" s="603" t="s">
        <v>671</v>
      </c>
      <c r="D57" s="168"/>
      <c r="E57" s="168">
        <v>2</v>
      </c>
      <c r="F57" s="603">
        <v>2012</v>
      </c>
      <c r="G57" s="603">
        <v>2012</v>
      </c>
      <c r="H57" s="130">
        <f t="shared" si="11"/>
        <v>2.6560000000000001</v>
      </c>
      <c r="I57" s="130">
        <f t="shared" si="12"/>
        <v>0</v>
      </c>
      <c r="J57" s="130">
        <f t="shared" si="13"/>
        <v>0</v>
      </c>
      <c r="K57" s="130">
        <f t="shared" si="14"/>
        <v>0</v>
      </c>
      <c r="L57" s="130">
        <f t="shared" si="15"/>
        <v>2</v>
      </c>
      <c r="M57" s="130" t="str">
        <f t="shared" si="16"/>
        <v>-</v>
      </c>
      <c r="N57" s="130" t="str">
        <f t="shared" si="17"/>
        <v>-</v>
      </c>
      <c r="O57" s="130" t="str">
        <f t="shared" si="18"/>
        <v>-</v>
      </c>
      <c r="P57" s="130" t="str">
        <f t="shared" si="19"/>
        <v>-</v>
      </c>
      <c r="Q57" s="130" t="str">
        <f t="shared" si="20"/>
        <v>-</v>
      </c>
      <c r="R57" s="130" t="str">
        <f t="shared" si="21"/>
        <v>-</v>
      </c>
      <c r="S57" s="130" t="str">
        <f t="shared" si="22"/>
        <v>-</v>
      </c>
      <c r="T57" s="130" t="str">
        <f t="shared" si="23"/>
        <v>-</v>
      </c>
      <c r="U57" s="130" t="str">
        <f t="shared" si="24"/>
        <v>-</v>
      </c>
      <c r="V57" s="130" t="str">
        <f t="shared" si="25"/>
        <v>-</v>
      </c>
      <c r="W57" s="130">
        <f t="shared" si="8"/>
        <v>0</v>
      </c>
      <c r="X57" s="130">
        <f t="shared" si="26"/>
        <v>2</v>
      </c>
      <c r="Y57" s="131">
        <v>2.6560000000000001</v>
      </c>
      <c r="Z57" s="130">
        <v>0</v>
      </c>
      <c r="AA57" s="130">
        <v>0</v>
      </c>
      <c r="AB57" s="130">
        <v>0</v>
      </c>
      <c r="AC57" s="130">
        <v>0</v>
      </c>
      <c r="AD57" s="130"/>
      <c r="AE57" s="130">
        <f t="shared" si="10"/>
        <v>2.6560000000000001</v>
      </c>
    </row>
    <row r="58" spans="1:31" ht="81" hidden="1">
      <c r="A58" s="417" t="s">
        <v>913</v>
      </c>
      <c r="B58" s="134" t="s">
        <v>773</v>
      </c>
      <c r="C58" s="603" t="s">
        <v>671</v>
      </c>
      <c r="D58" s="168"/>
      <c r="E58" s="168">
        <v>2</v>
      </c>
      <c r="F58" s="603">
        <v>2012</v>
      </c>
      <c r="G58" s="603">
        <v>2012</v>
      </c>
      <c r="H58" s="130">
        <f t="shared" si="11"/>
        <v>1.6459999999999999</v>
      </c>
      <c r="I58" s="130">
        <f t="shared" si="12"/>
        <v>0</v>
      </c>
      <c r="J58" s="130">
        <f t="shared" si="13"/>
        <v>0</v>
      </c>
      <c r="K58" s="130">
        <f t="shared" si="14"/>
        <v>0</v>
      </c>
      <c r="L58" s="130">
        <f t="shared" si="15"/>
        <v>2</v>
      </c>
      <c r="M58" s="130" t="str">
        <f t="shared" si="16"/>
        <v>-</v>
      </c>
      <c r="N58" s="130" t="str">
        <f t="shared" si="17"/>
        <v>-</v>
      </c>
      <c r="O58" s="130" t="str">
        <f t="shared" si="18"/>
        <v>-</v>
      </c>
      <c r="P58" s="130" t="str">
        <f t="shared" si="19"/>
        <v>-</v>
      </c>
      <c r="Q58" s="130" t="str">
        <f t="shared" si="20"/>
        <v>-</v>
      </c>
      <c r="R58" s="130" t="str">
        <f t="shared" si="21"/>
        <v>-</v>
      </c>
      <c r="S58" s="130" t="str">
        <f t="shared" si="22"/>
        <v>-</v>
      </c>
      <c r="T58" s="130" t="str">
        <f t="shared" si="23"/>
        <v>-</v>
      </c>
      <c r="U58" s="130" t="str">
        <f t="shared" si="24"/>
        <v>-</v>
      </c>
      <c r="V58" s="130" t="str">
        <f t="shared" si="25"/>
        <v>-</v>
      </c>
      <c r="W58" s="130">
        <f t="shared" si="8"/>
        <v>0</v>
      </c>
      <c r="X58" s="130">
        <f t="shared" si="26"/>
        <v>2</v>
      </c>
      <c r="Y58" s="131">
        <v>1.6459999999999999</v>
      </c>
      <c r="Z58" s="130">
        <v>0</v>
      </c>
      <c r="AA58" s="130">
        <v>0</v>
      </c>
      <c r="AB58" s="130">
        <v>0</v>
      </c>
      <c r="AC58" s="130">
        <v>0</v>
      </c>
      <c r="AD58" s="130"/>
      <c r="AE58" s="130">
        <f t="shared" si="10"/>
        <v>1.6459999999999999</v>
      </c>
    </row>
    <row r="59" spans="1:31" ht="81" hidden="1">
      <c r="A59" s="417" t="s">
        <v>914</v>
      </c>
      <c r="B59" s="134" t="s">
        <v>526</v>
      </c>
      <c r="C59" s="603" t="s">
        <v>671</v>
      </c>
      <c r="D59" s="168"/>
      <c r="E59" s="168">
        <v>2.5</v>
      </c>
      <c r="F59" s="603">
        <v>2012</v>
      </c>
      <c r="G59" s="603">
        <v>2013</v>
      </c>
      <c r="H59" s="130">
        <f t="shared" si="11"/>
        <v>5.4100363300000005</v>
      </c>
      <c r="I59" s="130">
        <f t="shared" si="12"/>
        <v>0</v>
      </c>
      <c r="J59" s="130">
        <f t="shared" si="13"/>
        <v>0</v>
      </c>
      <c r="K59" s="130" t="str">
        <f t="shared" si="14"/>
        <v>-</v>
      </c>
      <c r="L59" s="130" t="str">
        <f t="shared" si="15"/>
        <v>-</v>
      </c>
      <c r="M59" s="130">
        <f t="shared" si="16"/>
        <v>0</v>
      </c>
      <c r="N59" s="130">
        <f t="shared" si="17"/>
        <v>2.5</v>
      </c>
      <c r="O59" s="130" t="str">
        <f t="shared" si="18"/>
        <v>-</v>
      </c>
      <c r="P59" s="130" t="str">
        <f t="shared" si="19"/>
        <v>-</v>
      </c>
      <c r="Q59" s="130" t="str">
        <f t="shared" si="20"/>
        <v>-</v>
      </c>
      <c r="R59" s="130" t="str">
        <f t="shared" si="21"/>
        <v>-</v>
      </c>
      <c r="S59" s="130" t="str">
        <f t="shared" si="22"/>
        <v>-</v>
      </c>
      <c r="T59" s="130" t="str">
        <f t="shared" si="23"/>
        <v>-</v>
      </c>
      <c r="U59" s="130" t="str">
        <f t="shared" si="24"/>
        <v>-</v>
      </c>
      <c r="V59" s="130" t="str">
        <f t="shared" si="25"/>
        <v>-</v>
      </c>
      <c r="W59" s="130">
        <f t="shared" si="8"/>
        <v>0</v>
      </c>
      <c r="X59" s="130">
        <f t="shared" si="26"/>
        <v>2.5</v>
      </c>
      <c r="Y59" s="131">
        <v>1.0004</v>
      </c>
      <c r="Z59" s="130">
        <v>4.4096363300000005</v>
      </c>
      <c r="AA59" s="130">
        <v>0</v>
      </c>
      <c r="AB59" s="130">
        <v>0</v>
      </c>
      <c r="AC59" s="130">
        <v>0</v>
      </c>
      <c r="AD59" s="130"/>
      <c r="AE59" s="130">
        <f t="shared" si="10"/>
        <v>5.4100363300000005</v>
      </c>
    </row>
    <row r="60" spans="1:31" ht="81" hidden="1">
      <c r="A60" s="417" t="s">
        <v>915</v>
      </c>
      <c r="B60" s="134" t="s">
        <v>654</v>
      </c>
      <c r="C60" s="603" t="s">
        <v>671</v>
      </c>
      <c r="D60" s="168"/>
      <c r="E60" s="168">
        <v>2</v>
      </c>
      <c r="F60" s="603">
        <v>2012</v>
      </c>
      <c r="G60" s="603">
        <v>2012</v>
      </c>
      <c r="H60" s="130">
        <f t="shared" si="11"/>
        <v>3.7519999999999998</v>
      </c>
      <c r="I60" s="130">
        <f t="shared" si="12"/>
        <v>0</v>
      </c>
      <c r="J60" s="130">
        <f t="shared" si="13"/>
        <v>0</v>
      </c>
      <c r="K60" s="130">
        <f t="shared" si="14"/>
        <v>0</v>
      </c>
      <c r="L60" s="130">
        <f t="shared" si="15"/>
        <v>2</v>
      </c>
      <c r="M60" s="130" t="str">
        <f t="shared" si="16"/>
        <v>-</v>
      </c>
      <c r="N60" s="130" t="str">
        <f t="shared" si="17"/>
        <v>-</v>
      </c>
      <c r="O60" s="130" t="str">
        <f t="shared" si="18"/>
        <v>-</v>
      </c>
      <c r="P60" s="130" t="str">
        <f t="shared" si="19"/>
        <v>-</v>
      </c>
      <c r="Q60" s="130" t="str">
        <f t="shared" si="20"/>
        <v>-</v>
      </c>
      <c r="R60" s="130" t="str">
        <f t="shared" si="21"/>
        <v>-</v>
      </c>
      <c r="S60" s="130" t="str">
        <f t="shared" si="22"/>
        <v>-</v>
      </c>
      <c r="T60" s="130" t="str">
        <f t="shared" si="23"/>
        <v>-</v>
      </c>
      <c r="U60" s="130" t="str">
        <f t="shared" si="24"/>
        <v>-</v>
      </c>
      <c r="V60" s="130" t="str">
        <f t="shared" si="25"/>
        <v>-</v>
      </c>
      <c r="W60" s="130">
        <f t="shared" si="8"/>
        <v>0</v>
      </c>
      <c r="X60" s="130">
        <f t="shared" si="26"/>
        <v>2</v>
      </c>
      <c r="Y60" s="131">
        <v>3.7519999999999998</v>
      </c>
      <c r="Z60" s="130">
        <v>0</v>
      </c>
      <c r="AA60" s="130">
        <v>0</v>
      </c>
      <c r="AB60" s="130">
        <v>0</v>
      </c>
      <c r="AC60" s="130">
        <v>0</v>
      </c>
      <c r="AD60" s="130"/>
      <c r="AE60" s="130">
        <f t="shared" si="10"/>
        <v>3.7519999999999998</v>
      </c>
    </row>
    <row r="61" spans="1:31" ht="60.75" hidden="1">
      <c r="A61" s="417" t="s">
        <v>916</v>
      </c>
      <c r="B61" s="134" t="s">
        <v>24</v>
      </c>
      <c r="C61" s="603" t="s">
        <v>671</v>
      </c>
      <c r="D61" s="168"/>
      <c r="E61" s="168"/>
      <c r="F61" s="603">
        <v>2012</v>
      </c>
      <c r="G61" s="603">
        <v>2012</v>
      </c>
      <c r="H61" s="130">
        <f t="shared" si="11"/>
        <v>0.33</v>
      </c>
      <c r="I61" s="130">
        <f t="shared" si="12"/>
        <v>0</v>
      </c>
      <c r="J61" s="130">
        <f t="shared" si="13"/>
        <v>0</v>
      </c>
      <c r="K61" s="130">
        <f t="shared" si="14"/>
        <v>0</v>
      </c>
      <c r="L61" s="130">
        <f t="shared" si="15"/>
        <v>0</v>
      </c>
      <c r="M61" s="130" t="str">
        <f t="shared" si="16"/>
        <v>-</v>
      </c>
      <c r="N61" s="130" t="str">
        <f t="shared" si="17"/>
        <v>-</v>
      </c>
      <c r="O61" s="130" t="str">
        <f t="shared" si="18"/>
        <v>-</v>
      </c>
      <c r="P61" s="130" t="str">
        <f t="shared" si="19"/>
        <v>-</v>
      </c>
      <c r="Q61" s="130" t="str">
        <f t="shared" si="20"/>
        <v>-</v>
      </c>
      <c r="R61" s="130" t="str">
        <f t="shared" si="21"/>
        <v>-</v>
      </c>
      <c r="S61" s="130" t="str">
        <f t="shared" si="22"/>
        <v>-</v>
      </c>
      <c r="T61" s="130" t="str">
        <f t="shared" si="23"/>
        <v>-</v>
      </c>
      <c r="U61" s="130" t="str">
        <f t="shared" si="24"/>
        <v>-</v>
      </c>
      <c r="V61" s="130" t="str">
        <f t="shared" si="25"/>
        <v>-</v>
      </c>
      <c r="W61" s="130">
        <f t="shared" si="8"/>
        <v>0</v>
      </c>
      <c r="X61" s="130">
        <f t="shared" si="26"/>
        <v>0</v>
      </c>
      <c r="Y61" s="131">
        <v>0.33</v>
      </c>
      <c r="Z61" s="130">
        <v>0</v>
      </c>
      <c r="AA61" s="130">
        <v>0</v>
      </c>
      <c r="AB61" s="130">
        <v>0</v>
      </c>
      <c r="AC61" s="130">
        <v>0</v>
      </c>
      <c r="AD61" s="130"/>
      <c r="AE61" s="130">
        <f t="shared" si="10"/>
        <v>0.33</v>
      </c>
    </row>
    <row r="62" spans="1:31" ht="81" hidden="1">
      <c r="A62" s="417" t="s">
        <v>917</v>
      </c>
      <c r="B62" s="134" t="s">
        <v>25</v>
      </c>
      <c r="C62" s="603" t="s">
        <v>671</v>
      </c>
      <c r="D62" s="168"/>
      <c r="E62" s="168">
        <v>2</v>
      </c>
      <c r="F62" s="603">
        <v>2012</v>
      </c>
      <c r="G62" s="603">
        <v>2012</v>
      </c>
      <c r="H62" s="130">
        <f t="shared" si="11"/>
        <v>2.2949999999999999</v>
      </c>
      <c r="I62" s="130">
        <f t="shared" si="12"/>
        <v>0</v>
      </c>
      <c r="J62" s="130">
        <f t="shared" si="13"/>
        <v>0</v>
      </c>
      <c r="K62" s="130">
        <f t="shared" si="14"/>
        <v>0</v>
      </c>
      <c r="L62" s="130">
        <f t="shared" si="15"/>
        <v>2</v>
      </c>
      <c r="M62" s="130" t="str">
        <f t="shared" si="16"/>
        <v>-</v>
      </c>
      <c r="N62" s="130" t="str">
        <f t="shared" si="17"/>
        <v>-</v>
      </c>
      <c r="O62" s="130" t="str">
        <f t="shared" si="18"/>
        <v>-</v>
      </c>
      <c r="P62" s="130" t="str">
        <f t="shared" si="19"/>
        <v>-</v>
      </c>
      <c r="Q62" s="130" t="str">
        <f t="shared" si="20"/>
        <v>-</v>
      </c>
      <c r="R62" s="130" t="str">
        <f t="shared" si="21"/>
        <v>-</v>
      </c>
      <c r="S62" s="130" t="str">
        <f t="shared" si="22"/>
        <v>-</v>
      </c>
      <c r="T62" s="130" t="str">
        <f t="shared" si="23"/>
        <v>-</v>
      </c>
      <c r="U62" s="130" t="str">
        <f t="shared" si="24"/>
        <v>-</v>
      </c>
      <c r="V62" s="130" t="str">
        <f t="shared" si="25"/>
        <v>-</v>
      </c>
      <c r="W62" s="130">
        <f t="shared" si="8"/>
        <v>0</v>
      </c>
      <c r="X62" s="130">
        <f t="shared" si="26"/>
        <v>2</v>
      </c>
      <c r="Y62" s="131">
        <v>2.2949999999999999</v>
      </c>
      <c r="Z62" s="130">
        <v>0</v>
      </c>
      <c r="AA62" s="130">
        <v>0</v>
      </c>
      <c r="AB62" s="130">
        <v>0</v>
      </c>
      <c r="AC62" s="130">
        <v>0</v>
      </c>
      <c r="AD62" s="130"/>
      <c r="AE62" s="130">
        <f t="shared" si="10"/>
        <v>2.2949999999999999</v>
      </c>
    </row>
    <row r="63" spans="1:31" ht="60.75" hidden="1">
      <c r="A63" s="417" t="s">
        <v>918</v>
      </c>
      <c r="B63" s="134" t="s">
        <v>1193</v>
      </c>
      <c r="C63" s="603" t="s">
        <v>671</v>
      </c>
      <c r="D63" s="168"/>
      <c r="E63" s="168">
        <v>1.26</v>
      </c>
      <c r="F63" s="603">
        <v>2012</v>
      </c>
      <c r="G63" s="603">
        <v>2012</v>
      </c>
      <c r="H63" s="130">
        <f t="shared" si="11"/>
        <v>1.494</v>
      </c>
      <c r="I63" s="130">
        <f t="shared" si="12"/>
        <v>0</v>
      </c>
      <c r="J63" s="130">
        <f t="shared" si="13"/>
        <v>0</v>
      </c>
      <c r="K63" s="130">
        <f t="shared" si="14"/>
        <v>0</v>
      </c>
      <c r="L63" s="130">
        <f t="shared" si="15"/>
        <v>1.26</v>
      </c>
      <c r="M63" s="130" t="str">
        <f t="shared" si="16"/>
        <v>-</v>
      </c>
      <c r="N63" s="130" t="str">
        <f t="shared" si="17"/>
        <v>-</v>
      </c>
      <c r="O63" s="130" t="str">
        <f t="shared" si="18"/>
        <v>-</v>
      </c>
      <c r="P63" s="130" t="str">
        <f t="shared" si="19"/>
        <v>-</v>
      </c>
      <c r="Q63" s="130" t="str">
        <f t="shared" si="20"/>
        <v>-</v>
      </c>
      <c r="R63" s="130" t="str">
        <f t="shared" si="21"/>
        <v>-</v>
      </c>
      <c r="S63" s="130" t="str">
        <f t="shared" si="22"/>
        <v>-</v>
      </c>
      <c r="T63" s="130" t="str">
        <f t="shared" si="23"/>
        <v>-</v>
      </c>
      <c r="U63" s="130" t="str">
        <f t="shared" si="24"/>
        <v>-</v>
      </c>
      <c r="V63" s="130" t="str">
        <f t="shared" si="25"/>
        <v>-</v>
      </c>
      <c r="W63" s="130">
        <f t="shared" si="8"/>
        <v>0</v>
      </c>
      <c r="X63" s="130">
        <f t="shared" si="26"/>
        <v>1.26</v>
      </c>
      <c r="Y63" s="131">
        <v>1.494</v>
      </c>
      <c r="Z63" s="130">
        <v>0</v>
      </c>
      <c r="AA63" s="130">
        <v>0</v>
      </c>
      <c r="AB63" s="130">
        <v>0</v>
      </c>
      <c r="AC63" s="130">
        <v>0</v>
      </c>
      <c r="AD63" s="130"/>
      <c r="AE63" s="130">
        <f t="shared" si="10"/>
        <v>1.494</v>
      </c>
    </row>
    <row r="64" spans="1:31" ht="60.75" hidden="1">
      <c r="A64" s="417" t="s">
        <v>919</v>
      </c>
      <c r="B64" s="135" t="s">
        <v>395</v>
      </c>
      <c r="C64" s="603" t="s">
        <v>671</v>
      </c>
      <c r="D64" s="168"/>
      <c r="E64" s="168"/>
      <c r="F64" s="603">
        <v>2017</v>
      </c>
      <c r="G64" s="603">
        <v>2017</v>
      </c>
      <c r="H64" s="130">
        <f t="shared" si="11"/>
        <v>4.2047699999999999</v>
      </c>
      <c r="I64" s="130">
        <f t="shared" si="12"/>
        <v>4.2047699999999999</v>
      </c>
      <c r="J64" s="130">
        <f t="shared" si="13"/>
        <v>4.2047699999999999</v>
      </c>
      <c r="K64" s="130" t="str">
        <f t="shared" si="14"/>
        <v>-</v>
      </c>
      <c r="L64" s="130" t="str">
        <f t="shared" si="15"/>
        <v>-</v>
      </c>
      <c r="M64" s="130" t="str">
        <f t="shared" si="16"/>
        <v>-</v>
      </c>
      <c r="N64" s="130" t="str">
        <f t="shared" si="17"/>
        <v>-</v>
      </c>
      <c r="O64" s="130" t="str">
        <f t="shared" si="18"/>
        <v>-</v>
      </c>
      <c r="P64" s="130" t="str">
        <f t="shared" si="19"/>
        <v>-</v>
      </c>
      <c r="Q64" s="130" t="str">
        <f t="shared" si="20"/>
        <v>-</v>
      </c>
      <c r="R64" s="130" t="str">
        <f t="shared" si="21"/>
        <v>-</v>
      </c>
      <c r="S64" s="130" t="str">
        <f t="shared" si="22"/>
        <v>-</v>
      </c>
      <c r="T64" s="130" t="str">
        <f t="shared" si="23"/>
        <v>-</v>
      </c>
      <c r="U64" s="130">
        <f t="shared" si="24"/>
        <v>0</v>
      </c>
      <c r="V64" s="130">
        <f t="shared" si="25"/>
        <v>0</v>
      </c>
      <c r="W64" s="130">
        <f t="shared" si="8"/>
        <v>0</v>
      </c>
      <c r="X64" s="130">
        <f t="shared" si="26"/>
        <v>0</v>
      </c>
      <c r="Y64" s="131">
        <v>0</v>
      </c>
      <c r="Z64" s="131">
        <v>0</v>
      </c>
      <c r="AA64" s="131">
        <v>0</v>
      </c>
      <c r="AB64" s="131">
        <v>0</v>
      </c>
      <c r="AC64" s="131">
        <v>0</v>
      </c>
      <c r="AD64" s="130">
        <v>4.2047699999999999</v>
      </c>
      <c r="AE64" s="130">
        <f t="shared" si="10"/>
        <v>4.2047699999999999</v>
      </c>
    </row>
    <row r="65" spans="1:31" ht="101.25" hidden="1">
      <c r="A65" s="417" t="s">
        <v>920</v>
      </c>
      <c r="B65" s="135" t="s">
        <v>394</v>
      </c>
      <c r="C65" s="603" t="s">
        <v>671</v>
      </c>
      <c r="D65" s="168"/>
      <c r="E65" s="168">
        <v>2</v>
      </c>
      <c r="F65" s="603">
        <v>2013</v>
      </c>
      <c r="G65" s="603">
        <v>2013</v>
      </c>
      <c r="H65" s="130">
        <f t="shared" si="11"/>
        <v>3.8212548499999999</v>
      </c>
      <c r="I65" s="130">
        <f t="shared" si="12"/>
        <v>0</v>
      </c>
      <c r="J65" s="130">
        <f t="shared" si="13"/>
        <v>0</v>
      </c>
      <c r="K65" s="130" t="str">
        <f t="shared" si="14"/>
        <v>-</v>
      </c>
      <c r="L65" s="130" t="str">
        <f t="shared" si="15"/>
        <v>-</v>
      </c>
      <c r="M65" s="130">
        <f t="shared" si="16"/>
        <v>0</v>
      </c>
      <c r="N65" s="130">
        <f t="shared" si="17"/>
        <v>2</v>
      </c>
      <c r="O65" s="130" t="str">
        <f t="shared" si="18"/>
        <v>-</v>
      </c>
      <c r="P65" s="130" t="str">
        <f t="shared" si="19"/>
        <v>-</v>
      </c>
      <c r="Q65" s="130" t="str">
        <f t="shared" si="20"/>
        <v>-</v>
      </c>
      <c r="R65" s="130" t="str">
        <f t="shared" si="21"/>
        <v>-</v>
      </c>
      <c r="S65" s="130" t="str">
        <f t="shared" si="22"/>
        <v>-</v>
      </c>
      <c r="T65" s="130" t="str">
        <f t="shared" si="23"/>
        <v>-</v>
      </c>
      <c r="U65" s="130" t="str">
        <f t="shared" si="24"/>
        <v>-</v>
      </c>
      <c r="V65" s="130" t="str">
        <f t="shared" si="25"/>
        <v>-</v>
      </c>
      <c r="W65" s="130">
        <f t="shared" si="8"/>
        <v>0</v>
      </c>
      <c r="X65" s="130">
        <f t="shared" si="26"/>
        <v>2</v>
      </c>
      <c r="Y65" s="131">
        <v>0</v>
      </c>
      <c r="Z65" s="131">
        <v>3.8212548499999999</v>
      </c>
      <c r="AA65" s="131">
        <v>0</v>
      </c>
      <c r="AB65" s="130">
        <v>0</v>
      </c>
      <c r="AC65" s="130">
        <v>0</v>
      </c>
      <c r="AD65" s="130"/>
      <c r="AE65" s="130">
        <f t="shared" si="10"/>
        <v>3.8212548499999999</v>
      </c>
    </row>
    <row r="66" spans="1:31" ht="60.75" hidden="1">
      <c r="A66" s="417" t="s">
        <v>921</v>
      </c>
      <c r="B66" s="134" t="s">
        <v>464</v>
      </c>
      <c r="C66" s="603" t="s">
        <v>671</v>
      </c>
      <c r="D66" s="168"/>
      <c r="E66" s="168"/>
      <c r="F66" s="603">
        <v>2017</v>
      </c>
      <c r="G66" s="603">
        <v>2017</v>
      </c>
      <c r="H66" s="130">
        <f t="shared" si="11"/>
        <v>3.5171399999999999</v>
      </c>
      <c r="I66" s="130">
        <f t="shared" si="12"/>
        <v>3.5171399999999999</v>
      </c>
      <c r="J66" s="130">
        <f t="shared" si="13"/>
        <v>3.5171399999999999</v>
      </c>
      <c r="K66" s="130" t="str">
        <f t="shared" si="14"/>
        <v>-</v>
      </c>
      <c r="L66" s="130" t="str">
        <f t="shared" si="15"/>
        <v>-</v>
      </c>
      <c r="M66" s="130" t="str">
        <f t="shared" si="16"/>
        <v>-</v>
      </c>
      <c r="N66" s="130" t="str">
        <f t="shared" si="17"/>
        <v>-</v>
      </c>
      <c r="O66" s="130" t="str">
        <f t="shared" si="18"/>
        <v>-</v>
      </c>
      <c r="P66" s="130" t="str">
        <f t="shared" si="19"/>
        <v>-</v>
      </c>
      <c r="Q66" s="130" t="str">
        <f t="shared" si="20"/>
        <v>-</v>
      </c>
      <c r="R66" s="130" t="str">
        <f t="shared" si="21"/>
        <v>-</v>
      </c>
      <c r="S66" s="130" t="str">
        <f t="shared" si="22"/>
        <v>-</v>
      </c>
      <c r="T66" s="130" t="str">
        <f t="shared" si="23"/>
        <v>-</v>
      </c>
      <c r="U66" s="130">
        <f t="shared" si="24"/>
        <v>0</v>
      </c>
      <c r="V66" s="130">
        <f t="shared" si="25"/>
        <v>0</v>
      </c>
      <c r="W66" s="130">
        <f t="shared" si="8"/>
        <v>0</v>
      </c>
      <c r="X66" s="130">
        <f t="shared" si="26"/>
        <v>0</v>
      </c>
      <c r="Y66" s="131">
        <v>0</v>
      </c>
      <c r="Z66" s="131">
        <v>0</v>
      </c>
      <c r="AA66" s="131">
        <v>0</v>
      </c>
      <c r="AB66" s="130">
        <v>0</v>
      </c>
      <c r="AC66" s="130">
        <v>0</v>
      </c>
      <c r="AD66" s="131">
        <v>3.5171399999999999</v>
      </c>
      <c r="AE66" s="130">
        <f t="shared" si="10"/>
        <v>3.5171399999999999</v>
      </c>
    </row>
    <row r="67" spans="1:31" ht="40.5" hidden="1">
      <c r="A67" s="417" t="s">
        <v>923</v>
      </c>
      <c r="B67" s="135" t="s">
        <v>426</v>
      </c>
      <c r="C67" s="603" t="s">
        <v>671</v>
      </c>
      <c r="D67" s="168"/>
      <c r="E67" s="168"/>
      <c r="F67" s="603">
        <v>2014</v>
      </c>
      <c r="G67" s="603">
        <v>2014</v>
      </c>
      <c r="H67" s="130">
        <f t="shared" si="11"/>
        <v>1.7958290299999999</v>
      </c>
      <c r="I67" s="130">
        <f t="shared" si="12"/>
        <v>0</v>
      </c>
      <c r="J67" s="130">
        <f t="shared" si="13"/>
        <v>0</v>
      </c>
      <c r="K67" s="130" t="str">
        <f t="shared" si="14"/>
        <v>-</v>
      </c>
      <c r="L67" s="130" t="str">
        <f t="shared" si="15"/>
        <v>-</v>
      </c>
      <c r="M67" s="130" t="str">
        <f t="shared" si="16"/>
        <v>-</v>
      </c>
      <c r="N67" s="130" t="str">
        <f t="shared" si="17"/>
        <v>-</v>
      </c>
      <c r="O67" s="130">
        <f t="shared" si="18"/>
        <v>0</v>
      </c>
      <c r="P67" s="130">
        <f t="shared" si="19"/>
        <v>0</v>
      </c>
      <c r="Q67" s="130" t="str">
        <f t="shared" si="20"/>
        <v>-</v>
      </c>
      <c r="R67" s="130" t="str">
        <f t="shared" si="21"/>
        <v>-</v>
      </c>
      <c r="S67" s="130" t="str">
        <f t="shared" si="22"/>
        <v>-</v>
      </c>
      <c r="T67" s="130" t="str">
        <f t="shared" si="23"/>
        <v>-</v>
      </c>
      <c r="U67" s="130" t="str">
        <f t="shared" si="24"/>
        <v>-</v>
      </c>
      <c r="V67" s="130" t="str">
        <f t="shared" si="25"/>
        <v>-</v>
      </c>
      <c r="W67" s="130">
        <f t="shared" si="8"/>
        <v>0</v>
      </c>
      <c r="X67" s="130">
        <f t="shared" si="26"/>
        <v>0</v>
      </c>
      <c r="Y67" s="131">
        <v>0</v>
      </c>
      <c r="Z67" s="131">
        <v>0</v>
      </c>
      <c r="AA67" s="131">
        <v>1.7958290299999999</v>
      </c>
      <c r="AB67" s="130">
        <v>0</v>
      </c>
      <c r="AC67" s="130">
        <v>0</v>
      </c>
      <c r="AD67" s="131"/>
      <c r="AE67" s="130">
        <f t="shared" si="10"/>
        <v>1.7958290299999999</v>
      </c>
    </row>
    <row r="68" spans="1:31" ht="40.5" hidden="1">
      <c r="A68" s="417" t="s">
        <v>924</v>
      </c>
      <c r="B68" s="134" t="s">
        <v>427</v>
      </c>
      <c r="C68" s="603" t="s">
        <v>671</v>
      </c>
      <c r="D68" s="168"/>
      <c r="E68" s="168"/>
      <c r="F68" s="603">
        <v>2014</v>
      </c>
      <c r="G68" s="603">
        <v>2014</v>
      </c>
      <c r="H68" s="130">
        <f t="shared" si="11"/>
        <v>1.8964099999999999</v>
      </c>
      <c r="I68" s="130">
        <f t="shared" si="12"/>
        <v>0</v>
      </c>
      <c r="J68" s="130">
        <f t="shared" si="13"/>
        <v>0</v>
      </c>
      <c r="K68" s="130" t="str">
        <f t="shared" si="14"/>
        <v>-</v>
      </c>
      <c r="L68" s="130" t="str">
        <f t="shared" si="15"/>
        <v>-</v>
      </c>
      <c r="M68" s="130" t="str">
        <f t="shared" si="16"/>
        <v>-</v>
      </c>
      <c r="N68" s="130" t="str">
        <f t="shared" si="17"/>
        <v>-</v>
      </c>
      <c r="O68" s="130">
        <f t="shared" si="18"/>
        <v>0</v>
      </c>
      <c r="P68" s="130">
        <f t="shared" si="19"/>
        <v>0</v>
      </c>
      <c r="Q68" s="130" t="str">
        <f t="shared" si="20"/>
        <v>-</v>
      </c>
      <c r="R68" s="130" t="str">
        <f t="shared" si="21"/>
        <v>-</v>
      </c>
      <c r="S68" s="130" t="str">
        <f t="shared" si="22"/>
        <v>-</v>
      </c>
      <c r="T68" s="130" t="str">
        <f t="shared" si="23"/>
        <v>-</v>
      </c>
      <c r="U68" s="130" t="str">
        <f t="shared" si="24"/>
        <v>-</v>
      </c>
      <c r="V68" s="130" t="str">
        <f t="shared" si="25"/>
        <v>-</v>
      </c>
      <c r="W68" s="130">
        <f t="shared" si="8"/>
        <v>0</v>
      </c>
      <c r="X68" s="130">
        <f t="shared" si="26"/>
        <v>0</v>
      </c>
      <c r="Y68" s="131">
        <v>0</v>
      </c>
      <c r="Z68" s="131">
        <v>0</v>
      </c>
      <c r="AA68" s="131">
        <v>1.8964099999999999</v>
      </c>
      <c r="AB68" s="130">
        <v>0</v>
      </c>
      <c r="AC68" s="130">
        <v>0</v>
      </c>
      <c r="AD68" s="131"/>
      <c r="AE68" s="130">
        <f t="shared" si="10"/>
        <v>1.8964099999999999</v>
      </c>
    </row>
    <row r="69" spans="1:31" ht="40.5" hidden="1">
      <c r="A69" s="417" t="s">
        <v>925</v>
      </c>
      <c r="B69" s="135" t="s">
        <v>443</v>
      </c>
      <c r="C69" s="603" t="s">
        <v>639</v>
      </c>
      <c r="D69" s="168"/>
      <c r="E69" s="168"/>
      <c r="F69" s="603">
        <v>2014</v>
      </c>
      <c r="G69" s="603">
        <v>2014</v>
      </c>
      <c r="H69" s="130">
        <f t="shared" si="11"/>
        <v>1.3413252300000003</v>
      </c>
      <c r="I69" s="130">
        <f t="shared" si="12"/>
        <v>0</v>
      </c>
      <c r="J69" s="130">
        <f t="shared" si="13"/>
        <v>0</v>
      </c>
      <c r="K69" s="130" t="str">
        <f t="shared" si="14"/>
        <v>-</v>
      </c>
      <c r="L69" s="130" t="str">
        <f t="shared" si="15"/>
        <v>-</v>
      </c>
      <c r="M69" s="130" t="str">
        <f t="shared" si="16"/>
        <v>-</v>
      </c>
      <c r="N69" s="130" t="str">
        <f t="shared" si="17"/>
        <v>-</v>
      </c>
      <c r="O69" s="130">
        <f t="shared" si="18"/>
        <v>0</v>
      </c>
      <c r="P69" s="130">
        <f t="shared" si="19"/>
        <v>0</v>
      </c>
      <c r="Q69" s="130" t="str">
        <f t="shared" si="20"/>
        <v>-</v>
      </c>
      <c r="R69" s="130" t="str">
        <f t="shared" si="21"/>
        <v>-</v>
      </c>
      <c r="S69" s="130" t="str">
        <f t="shared" si="22"/>
        <v>-</v>
      </c>
      <c r="T69" s="130" t="str">
        <f t="shared" si="23"/>
        <v>-</v>
      </c>
      <c r="U69" s="130" t="str">
        <f t="shared" si="24"/>
        <v>-</v>
      </c>
      <c r="V69" s="130" t="str">
        <f t="shared" si="25"/>
        <v>-</v>
      </c>
      <c r="W69" s="130">
        <f t="shared" si="8"/>
        <v>0</v>
      </c>
      <c r="X69" s="130">
        <f t="shared" si="26"/>
        <v>0</v>
      </c>
      <c r="Y69" s="130">
        <v>0</v>
      </c>
      <c r="Z69" s="130">
        <v>0</v>
      </c>
      <c r="AA69" s="130">
        <v>1.3413252300000003</v>
      </c>
      <c r="AB69" s="130">
        <v>0</v>
      </c>
      <c r="AC69" s="130">
        <v>0</v>
      </c>
      <c r="AD69" s="130"/>
      <c r="AE69" s="130">
        <f t="shared" si="10"/>
        <v>1.3413252300000003</v>
      </c>
    </row>
    <row r="70" spans="1:31" ht="40.5" hidden="1">
      <c r="A70" s="417" t="s">
        <v>926</v>
      </c>
      <c r="B70" s="134" t="s">
        <v>428</v>
      </c>
      <c r="C70" s="603" t="s">
        <v>671</v>
      </c>
      <c r="D70" s="168"/>
      <c r="E70" s="168"/>
      <c r="F70" s="603">
        <v>2014</v>
      </c>
      <c r="G70" s="603">
        <v>2014</v>
      </c>
      <c r="H70" s="130">
        <f t="shared" si="11"/>
        <v>5.8251571699999998</v>
      </c>
      <c r="I70" s="130">
        <f t="shared" si="12"/>
        <v>3.7610399999999999</v>
      </c>
      <c r="J70" s="130">
        <f t="shared" si="13"/>
        <v>3.7610399999999999</v>
      </c>
      <c r="K70" s="130" t="str">
        <f t="shared" si="14"/>
        <v>-</v>
      </c>
      <c r="L70" s="130" t="str">
        <f t="shared" si="15"/>
        <v>-</v>
      </c>
      <c r="M70" s="130" t="str">
        <f t="shared" si="16"/>
        <v>-</v>
      </c>
      <c r="N70" s="130" t="str">
        <f t="shared" si="17"/>
        <v>-</v>
      </c>
      <c r="O70" s="130">
        <f t="shared" si="18"/>
        <v>0</v>
      </c>
      <c r="P70" s="130">
        <f t="shared" si="19"/>
        <v>0</v>
      </c>
      <c r="Q70" s="130" t="str">
        <f t="shared" si="20"/>
        <v>-</v>
      </c>
      <c r="R70" s="130" t="str">
        <f t="shared" si="21"/>
        <v>-</v>
      </c>
      <c r="S70" s="130" t="str">
        <f t="shared" si="22"/>
        <v>-</v>
      </c>
      <c r="T70" s="130" t="str">
        <f t="shared" si="23"/>
        <v>-</v>
      </c>
      <c r="U70" s="130" t="str">
        <f t="shared" si="24"/>
        <v>-</v>
      </c>
      <c r="V70" s="130" t="str">
        <f t="shared" si="25"/>
        <v>-</v>
      </c>
      <c r="W70" s="130">
        <f t="shared" si="8"/>
        <v>0</v>
      </c>
      <c r="X70" s="130">
        <f t="shared" si="26"/>
        <v>0</v>
      </c>
      <c r="Y70" s="131">
        <v>0</v>
      </c>
      <c r="Z70" s="131">
        <v>0</v>
      </c>
      <c r="AA70" s="131">
        <v>2.0641171699999998</v>
      </c>
      <c r="AB70" s="130">
        <v>0</v>
      </c>
      <c r="AC70" s="130">
        <v>0</v>
      </c>
      <c r="AD70" s="131">
        <v>3.7610399999999999</v>
      </c>
      <c r="AE70" s="130">
        <f t="shared" si="10"/>
        <v>5.8251571699999998</v>
      </c>
    </row>
    <row r="71" spans="1:31" ht="40.5" hidden="1">
      <c r="A71" s="417" t="s">
        <v>927</v>
      </c>
      <c r="B71" s="134" t="s">
        <v>429</v>
      </c>
      <c r="C71" s="603" t="s">
        <v>671</v>
      </c>
      <c r="D71" s="168"/>
      <c r="E71" s="168"/>
      <c r="F71" s="603">
        <v>2014</v>
      </c>
      <c r="G71" s="603">
        <v>2014</v>
      </c>
      <c r="H71" s="130">
        <f t="shared" si="11"/>
        <v>2.3459734600000002</v>
      </c>
      <c r="I71" s="130">
        <f t="shared" si="12"/>
        <v>0</v>
      </c>
      <c r="J71" s="130">
        <f t="shared" si="13"/>
        <v>0</v>
      </c>
      <c r="K71" s="130" t="str">
        <f t="shared" si="14"/>
        <v>-</v>
      </c>
      <c r="L71" s="130" t="str">
        <f t="shared" si="15"/>
        <v>-</v>
      </c>
      <c r="M71" s="130" t="str">
        <f t="shared" si="16"/>
        <v>-</v>
      </c>
      <c r="N71" s="130" t="str">
        <f t="shared" si="17"/>
        <v>-</v>
      </c>
      <c r="O71" s="130">
        <f t="shared" si="18"/>
        <v>0</v>
      </c>
      <c r="P71" s="130">
        <f t="shared" si="19"/>
        <v>0</v>
      </c>
      <c r="Q71" s="130" t="str">
        <f t="shared" si="20"/>
        <v>-</v>
      </c>
      <c r="R71" s="130" t="str">
        <f t="shared" si="21"/>
        <v>-</v>
      </c>
      <c r="S71" s="130" t="str">
        <f t="shared" si="22"/>
        <v>-</v>
      </c>
      <c r="T71" s="130" t="str">
        <f t="shared" si="23"/>
        <v>-</v>
      </c>
      <c r="U71" s="130" t="str">
        <f t="shared" si="24"/>
        <v>-</v>
      </c>
      <c r="V71" s="130" t="str">
        <f t="shared" si="25"/>
        <v>-</v>
      </c>
      <c r="W71" s="130">
        <f t="shared" si="8"/>
        <v>0</v>
      </c>
      <c r="X71" s="130">
        <f t="shared" si="26"/>
        <v>0</v>
      </c>
      <c r="Y71" s="131">
        <v>0</v>
      </c>
      <c r="Z71" s="131">
        <v>0</v>
      </c>
      <c r="AA71" s="131">
        <v>2.3459734600000002</v>
      </c>
      <c r="AB71" s="130">
        <v>0</v>
      </c>
      <c r="AC71" s="130">
        <v>0</v>
      </c>
      <c r="AD71" s="131"/>
      <c r="AE71" s="130">
        <f t="shared" si="10"/>
        <v>2.3459734600000002</v>
      </c>
    </row>
    <row r="72" spans="1:31" ht="40.5" hidden="1">
      <c r="A72" s="417" t="s">
        <v>928</v>
      </c>
      <c r="B72" s="134" t="s">
        <v>430</v>
      </c>
      <c r="C72" s="603" t="s">
        <v>671</v>
      </c>
      <c r="D72" s="168"/>
      <c r="E72" s="168"/>
      <c r="F72" s="603">
        <v>2016</v>
      </c>
      <c r="G72" s="603">
        <v>2017</v>
      </c>
      <c r="H72" s="130">
        <f t="shared" si="11"/>
        <v>1.1808399999999999</v>
      </c>
      <c r="I72" s="130">
        <f t="shared" si="12"/>
        <v>1.1808399999999999</v>
      </c>
      <c r="J72" s="130">
        <f t="shared" si="13"/>
        <v>1.1808399999999999</v>
      </c>
      <c r="K72" s="130" t="str">
        <f t="shared" si="14"/>
        <v>-</v>
      </c>
      <c r="L72" s="130" t="str">
        <f t="shared" si="15"/>
        <v>-</v>
      </c>
      <c r="M72" s="130" t="str">
        <f t="shared" si="16"/>
        <v>-</v>
      </c>
      <c r="N72" s="130" t="str">
        <f t="shared" si="17"/>
        <v>-</v>
      </c>
      <c r="O72" s="130" t="str">
        <f t="shared" si="18"/>
        <v>-</v>
      </c>
      <c r="P72" s="130" t="str">
        <f t="shared" si="19"/>
        <v>-</v>
      </c>
      <c r="Q72" s="130" t="str">
        <f t="shared" si="20"/>
        <v>-</v>
      </c>
      <c r="R72" s="130" t="str">
        <f t="shared" si="21"/>
        <v>-</v>
      </c>
      <c r="S72" s="130" t="str">
        <f t="shared" si="22"/>
        <v>-</v>
      </c>
      <c r="T72" s="130" t="str">
        <f t="shared" si="23"/>
        <v>-</v>
      </c>
      <c r="U72" s="130">
        <f t="shared" si="24"/>
        <v>0</v>
      </c>
      <c r="V72" s="130">
        <f t="shared" si="25"/>
        <v>0</v>
      </c>
      <c r="W72" s="130">
        <f t="shared" si="8"/>
        <v>0</v>
      </c>
      <c r="X72" s="130">
        <f t="shared" si="26"/>
        <v>0</v>
      </c>
      <c r="Y72" s="131">
        <v>0</v>
      </c>
      <c r="Z72" s="131">
        <v>0</v>
      </c>
      <c r="AA72" s="131">
        <v>0</v>
      </c>
      <c r="AB72" s="130">
        <v>0</v>
      </c>
      <c r="AC72" s="130">
        <v>0</v>
      </c>
      <c r="AD72" s="131">
        <v>1.1808399999999999</v>
      </c>
      <c r="AE72" s="130">
        <f t="shared" si="10"/>
        <v>1.1808399999999999</v>
      </c>
    </row>
    <row r="73" spans="1:31" ht="40.5" hidden="1">
      <c r="A73" s="417" t="s">
        <v>929</v>
      </c>
      <c r="B73" s="134" t="s">
        <v>431</v>
      </c>
      <c r="C73" s="603" t="s">
        <v>671</v>
      </c>
      <c r="D73" s="168"/>
      <c r="E73" s="168"/>
      <c r="F73" s="603">
        <v>2015</v>
      </c>
      <c r="G73" s="603">
        <v>2015</v>
      </c>
      <c r="H73" s="130">
        <f t="shared" si="11"/>
        <v>2.718321</v>
      </c>
      <c r="I73" s="130">
        <f t="shared" si="12"/>
        <v>0</v>
      </c>
      <c r="J73" s="130">
        <f t="shared" si="13"/>
        <v>0</v>
      </c>
      <c r="K73" s="130" t="str">
        <f t="shared" si="14"/>
        <v>-</v>
      </c>
      <c r="L73" s="130" t="str">
        <f t="shared" si="15"/>
        <v>-</v>
      </c>
      <c r="M73" s="130" t="str">
        <f t="shared" si="16"/>
        <v>-</v>
      </c>
      <c r="N73" s="130" t="str">
        <f t="shared" si="17"/>
        <v>-</v>
      </c>
      <c r="O73" s="130" t="str">
        <f t="shared" si="18"/>
        <v>-</v>
      </c>
      <c r="P73" s="130" t="str">
        <f t="shared" si="19"/>
        <v>-</v>
      </c>
      <c r="Q73" s="130">
        <f t="shared" si="20"/>
        <v>0</v>
      </c>
      <c r="R73" s="130">
        <f t="shared" si="21"/>
        <v>0</v>
      </c>
      <c r="S73" s="130" t="str">
        <f t="shared" si="22"/>
        <v>-</v>
      </c>
      <c r="T73" s="130" t="str">
        <f t="shared" si="23"/>
        <v>-</v>
      </c>
      <c r="U73" s="130" t="str">
        <f t="shared" si="24"/>
        <v>-</v>
      </c>
      <c r="V73" s="130" t="str">
        <f t="shared" si="25"/>
        <v>-</v>
      </c>
      <c r="W73" s="130">
        <f t="shared" si="8"/>
        <v>0</v>
      </c>
      <c r="X73" s="130">
        <f t="shared" si="26"/>
        <v>0</v>
      </c>
      <c r="Y73" s="131">
        <v>0</v>
      </c>
      <c r="Z73" s="131">
        <v>0</v>
      </c>
      <c r="AA73" s="131">
        <v>0</v>
      </c>
      <c r="AB73" s="130">
        <v>2.718321</v>
      </c>
      <c r="AC73" s="130">
        <v>0</v>
      </c>
      <c r="AD73" s="131"/>
      <c r="AE73" s="130">
        <f t="shared" si="10"/>
        <v>2.718321</v>
      </c>
    </row>
    <row r="74" spans="1:31" ht="40.5" hidden="1">
      <c r="A74" s="417" t="s">
        <v>930</v>
      </c>
      <c r="B74" s="134" t="s">
        <v>2042</v>
      </c>
      <c r="C74" s="603" t="s">
        <v>671</v>
      </c>
      <c r="D74" s="168"/>
      <c r="E74" s="168"/>
      <c r="F74" s="603">
        <v>2016</v>
      </c>
      <c r="G74" s="603">
        <v>2017</v>
      </c>
      <c r="H74" s="130">
        <f t="shared" si="11"/>
        <v>1.6306</v>
      </c>
      <c r="I74" s="130">
        <f t="shared" si="12"/>
        <v>1.6306</v>
      </c>
      <c r="J74" s="130">
        <f t="shared" si="13"/>
        <v>1.6306</v>
      </c>
      <c r="K74" s="130" t="str">
        <f t="shared" si="14"/>
        <v>-</v>
      </c>
      <c r="L74" s="130" t="str">
        <f t="shared" si="15"/>
        <v>-</v>
      </c>
      <c r="M74" s="130" t="str">
        <f t="shared" si="16"/>
        <v>-</v>
      </c>
      <c r="N74" s="130" t="str">
        <f t="shared" si="17"/>
        <v>-</v>
      </c>
      <c r="O74" s="130" t="str">
        <f t="shared" si="18"/>
        <v>-</v>
      </c>
      <c r="P74" s="130" t="str">
        <f t="shared" si="19"/>
        <v>-</v>
      </c>
      <c r="Q74" s="130" t="str">
        <f t="shared" si="20"/>
        <v>-</v>
      </c>
      <c r="R74" s="130" t="str">
        <f t="shared" si="21"/>
        <v>-</v>
      </c>
      <c r="S74" s="130" t="str">
        <f t="shared" si="22"/>
        <v>-</v>
      </c>
      <c r="T74" s="130" t="str">
        <f t="shared" si="23"/>
        <v>-</v>
      </c>
      <c r="U74" s="130">
        <f t="shared" si="24"/>
        <v>0</v>
      </c>
      <c r="V74" s="130">
        <f t="shared" si="25"/>
        <v>0</v>
      </c>
      <c r="W74" s="130">
        <f t="shared" si="8"/>
        <v>0</v>
      </c>
      <c r="X74" s="130">
        <f t="shared" si="26"/>
        <v>0</v>
      </c>
      <c r="Y74" s="131">
        <v>0</v>
      </c>
      <c r="Z74" s="131">
        <v>0</v>
      </c>
      <c r="AA74" s="131">
        <v>0</v>
      </c>
      <c r="AB74" s="130">
        <v>0</v>
      </c>
      <c r="AC74" s="130">
        <v>0</v>
      </c>
      <c r="AD74" s="131">
        <v>1.6306</v>
      </c>
      <c r="AE74" s="130">
        <f t="shared" si="10"/>
        <v>1.6306</v>
      </c>
    </row>
    <row r="75" spans="1:31" ht="81" hidden="1">
      <c r="A75" s="417" t="s">
        <v>932</v>
      </c>
      <c r="B75" s="135" t="s">
        <v>480</v>
      </c>
      <c r="C75" s="603" t="s">
        <v>671</v>
      </c>
      <c r="D75" s="168"/>
      <c r="E75" s="168">
        <v>1.26</v>
      </c>
      <c r="F75" s="603">
        <v>2014</v>
      </c>
      <c r="G75" s="603">
        <v>2014</v>
      </c>
      <c r="H75" s="130">
        <f t="shared" si="11"/>
        <v>3.2603194199999996</v>
      </c>
      <c r="I75" s="130">
        <f t="shared" si="12"/>
        <v>0</v>
      </c>
      <c r="J75" s="130">
        <f t="shared" si="13"/>
        <v>0</v>
      </c>
      <c r="K75" s="130" t="str">
        <f t="shared" si="14"/>
        <v>-</v>
      </c>
      <c r="L75" s="130" t="str">
        <f t="shared" si="15"/>
        <v>-</v>
      </c>
      <c r="M75" s="130" t="str">
        <f t="shared" si="16"/>
        <v>-</v>
      </c>
      <c r="N75" s="130" t="str">
        <f t="shared" si="17"/>
        <v>-</v>
      </c>
      <c r="O75" s="130">
        <f t="shared" si="18"/>
        <v>0</v>
      </c>
      <c r="P75" s="130">
        <f t="shared" si="19"/>
        <v>1.26</v>
      </c>
      <c r="Q75" s="130" t="str">
        <f t="shared" si="20"/>
        <v>-</v>
      </c>
      <c r="R75" s="130" t="str">
        <f t="shared" si="21"/>
        <v>-</v>
      </c>
      <c r="S75" s="130" t="str">
        <f t="shared" si="22"/>
        <v>-</v>
      </c>
      <c r="T75" s="130" t="str">
        <f t="shared" si="23"/>
        <v>-</v>
      </c>
      <c r="U75" s="130" t="str">
        <f t="shared" si="24"/>
        <v>-</v>
      </c>
      <c r="V75" s="130" t="str">
        <f t="shared" si="25"/>
        <v>-</v>
      </c>
      <c r="W75" s="130">
        <f t="shared" si="8"/>
        <v>0</v>
      </c>
      <c r="X75" s="130">
        <f t="shared" si="26"/>
        <v>1.26</v>
      </c>
      <c r="Y75" s="130">
        <v>0</v>
      </c>
      <c r="Z75" s="130">
        <v>0</v>
      </c>
      <c r="AA75" s="130">
        <v>3.2603194199999996</v>
      </c>
      <c r="AB75" s="130">
        <v>0</v>
      </c>
      <c r="AC75" s="130">
        <v>0</v>
      </c>
      <c r="AD75" s="130"/>
      <c r="AE75" s="130">
        <f t="shared" si="10"/>
        <v>3.2603194199999996</v>
      </c>
    </row>
    <row r="76" spans="1:31" ht="81" hidden="1">
      <c r="A76" s="417" t="s">
        <v>933</v>
      </c>
      <c r="B76" s="135" t="s">
        <v>481</v>
      </c>
      <c r="C76" s="603" t="s">
        <v>671</v>
      </c>
      <c r="D76" s="168"/>
      <c r="E76" s="168">
        <v>1.26</v>
      </c>
      <c r="F76" s="603">
        <v>2014</v>
      </c>
      <c r="G76" s="603">
        <v>2014</v>
      </c>
      <c r="H76" s="130">
        <f t="shared" si="11"/>
        <v>5.1335619000000001</v>
      </c>
      <c r="I76" s="130">
        <f t="shared" si="12"/>
        <v>0</v>
      </c>
      <c r="J76" s="130">
        <f t="shared" si="13"/>
        <v>0</v>
      </c>
      <c r="K76" s="130" t="str">
        <f t="shared" si="14"/>
        <v>-</v>
      </c>
      <c r="L76" s="130" t="str">
        <f t="shared" si="15"/>
        <v>-</v>
      </c>
      <c r="M76" s="130" t="str">
        <f t="shared" si="16"/>
        <v>-</v>
      </c>
      <c r="N76" s="130" t="str">
        <f t="shared" si="17"/>
        <v>-</v>
      </c>
      <c r="O76" s="130">
        <f t="shared" si="18"/>
        <v>0</v>
      </c>
      <c r="P76" s="130">
        <f t="shared" si="19"/>
        <v>1.26</v>
      </c>
      <c r="Q76" s="130" t="str">
        <f t="shared" si="20"/>
        <v>-</v>
      </c>
      <c r="R76" s="130" t="str">
        <f t="shared" si="21"/>
        <v>-</v>
      </c>
      <c r="S76" s="130" t="str">
        <f t="shared" si="22"/>
        <v>-</v>
      </c>
      <c r="T76" s="130" t="str">
        <f t="shared" si="23"/>
        <v>-</v>
      </c>
      <c r="U76" s="130" t="str">
        <f t="shared" si="24"/>
        <v>-</v>
      </c>
      <c r="V76" s="130" t="str">
        <f t="shared" si="25"/>
        <v>-</v>
      </c>
      <c r="W76" s="130">
        <f t="shared" si="8"/>
        <v>0</v>
      </c>
      <c r="X76" s="130">
        <f t="shared" si="26"/>
        <v>1.26</v>
      </c>
      <c r="Y76" s="130">
        <v>0</v>
      </c>
      <c r="Z76" s="130">
        <v>0</v>
      </c>
      <c r="AA76" s="130">
        <v>5.1335619000000001</v>
      </c>
      <c r="AB76" s="130">
        <v>0</v>
      </c>
      <c r="AC76" s="130">
        <v>0</v>
      </c>
      <c r="AD76" s="130"/>
      <c r="AE76" s="130">
        <f t="shared" si="10"/>
        <v>5.1335619000000001</v>
      </c>
    </row>
    <row r="77" spans="1:31" ht="81" hidden="1">
      <c r="A77" s="417" t="s">
        <v>934</v>
      </c>
      <c r="B77" s="135" t="s">
        <v>152</v>
      </c>
      <c r="C77" s="603" t="s">
        <v>671</v>
      </c>
      <c r="D77" s="168"/>
      <c r="E77" s="168">
        <v>1.26</v>
      </c>
      <c r="F77" s="603">
        <v>2013</v>
      </c>
      <c r="G77" s="603">
        <v>2014</v>
      </c>
      <c r="H77" s="130">
        <f t="shared" si="11"/>
        <v>4.4424459699999996</v>
      </c>
      <c r="I77" s="130">
        <f t="shared" si="12"/>
        <v>0</v>
      </c>
      <c r="J77" s="130">
        <f t="shared" si="13"/>
        <v>0</v>
      </c>
      <c r="K77" s="130" t="str">
        <f t="shared" si="14"/>
        <v>-</v>
      </c>
      <c r="L77" s="130" t="str">
        <f t="shared" si="15"/>
        <v>-</v>
      </c>
      <c r="M77" s="130" t="str">
        <f t="shared" si="16"/>
        <v>-</v>
      </c>
      <c r="N77" s="130" t="str">
        <f t="shared" si="17"/>
        <v>-</v>
      </c>
      <c r="O77" s="130">
        <f t="shared" si="18"/>
        <v>0</v>
      </c>
      <c r="P77" s="130">
        <f t="shared" si="19"/>
        <v>1.26</v>
      </c>
      <c r="Q77" s="130" t="str">
        <f t="shared" si="20"/>
        <v>-</v>
      </c>
      <c r="R77" s="130" t="str">
        <f t="shared" si="21"/>
        <v>-</v>
      </c>
      <c r="S77" s="130" t="str">
        <f t="shared" si="22"/>
        <v>-</v>
      </c>
      <c r="T77" s="130" t="str">
        <f t="shared" si="23"/>
        <v>-</v>
      </c>
      <c r="U77" s="130" t="str">
        <f t="shared" si="24"/>
        <v>-</v>
      </c>
      <c r="V77" s="130" t="str">
        <f t="shared" si="25"/>
        <v>-</v>
      </c>
      <c r="W77" s="130">
        <f t="shared" si="8"/>
        <v>0</v>
      </c>
      <c r="X77" s="130">
        <f t="shared" si="26"/>
        <v>1.26</v>
      </c>
      <c r="Y77" s="130">
        <v>0</v>
      </c>
      <c r="Z77" s="130">
        <v>2.5312658099999998</v>
      </c>
      <c r="AA77" s="130">
        <v>1.9111801599999998</v>
      </c>
      <c r="AB77" s="130">
        <v>0</v>
      </c>
      <c r="AC77" s="130">
        <v>0</v>
      </c>
      <c r="AD77" s="130"/>
      <c r="AE77" s="130">
        <f t="shared" si="10"/>
        <v>4.4424459699999996</v>
      </c>
    </row>
    <row r="78" spans="1:31" ht="60.75" hidden="1">
      <c r="A78" s="417" t="s">
        <v>935</v>
      </c>
      <c r="B78" s="135" t="s">
        <v>489</v>
      </c>
      <c r="C78" s="603" t="s">
        <v>639</v>
      </c>
      <c r="D78" s="168"/>
      <c r="E78" s="168">
        <v>2</v>
      </c>
      <c r="F78" s="603">
        <v>2013</v>
      </c>
      <c r="G78" s="603">
        <v>2013</v>
      </c>
      <c r="H78" s="130">
        <f t="shared" si="11"/>
        <v>2.2947669999999998</v>
      </c>
      <c r="I78" s="130">
        <f t="shared" si="12"/>
        <v>0</v>
      </c>
      <c r="J78" s="130">
        <f t="shared" si="13"/>
        <v>0</v>
      </c>
      <c r="K78" s="130" t="str">
        <f t="shared" si="14"/>
        <v>-</v>
      </c>
      <c r="L78" s="130" t="str">
        <f t="shared" si="15"/>
        <v>-</v>
      </c>
      <c r="M78" s="130">
        <f t="shared" si="16"/>
        <v>0</v>
      </c>
      <c r="N78" s="130">
        <f t="shared" si="17"/>
        <v>2</v>
      </c>
      <c r="O78" s="130" t="str">
        <f t="shared" si="18"/>
        <v>-</v>
      </c>
      <c r="P78" s="130" t="str">
        <f t="shared" si="19"/>
        <v>-</v>
      </c>
      <c r="Q78" s="130" t="str">
        <f t="shared" si="20"/>
        <v>-</v>
      </c>
      <c r="R78" s="130" t="str">
        <f t="shared" si="21"/>
        <v>-</v>
      </c>
      <c r="S78" s="130" t="str">
        <f t="shared" si="22"/>
        <v>-</v>
      </c>
      <c r="T78" s="130" t="str">
        <f t="shared" si="23"/>
        <v>-</v>
      </c>
      <c r="U78" s="130" t="str">
        <f t="shared" si="24"/>
        <v>-</v>
      </c>
      <c r="V78" s="130" t="str">
        <f t="shared" si="25"/>
        <v>-</v>
      </c>
      <c r="W78" s="130">
        <f t="shared" si="8"/>
        <v>0</v>
      </c>
      <c r="X78" s="130">
        <f t="shared" si="26"/>
        <v>2</v>
      </c>
      <c r="Y78" s="130">
        <v>0</v>
      </c>
      <c r="Z78" s="130">
        <v>2.2947669999999998</v>
      </c>
      <c r="AA78" s="130">
        <v>0</v>
      </c>
      <c r="AB78" s="130">
        <v>0</v>
      </c>
      <c r="AC78" s="130">
        <v>0</v>
      </c>
      <c r="AD78" s="130"/>
      <c r="AE78" s="130">
        <f t="shared" si="10"/>
        <v>2.2947669999999998</v>
      </c>
    </row>
    <row r="79" spans="1:31" ht="40.5" hidden="1">
      <c r="A79" s="417" t="s">
        <v>936</v>
      </c>
      <c r="B79" s="135" t="s">
        <v>557</v>
      </c>
      <c r="C79" s="603" t="s">
        <v>639</v>
      </c>
      <c r="D79" s="168"/>
      <c r="E79" s="168"/>
      <c r="F79" s="603">
        <v>2013</v>
      </c>
      <c r="G79" s="603">
        <v>2013</v>
      </c>
      <c r="H79" s="130">
        <f t="shared" si="11"/>
        <v>3.3826254700000002</v>
      </c>
      <c r="I79" s="130">
        <f t="shared" si="12"/>
        <v>3.2178800000000001</v>
      </c>
      <c r="J79" s="130">
        <f t="shared" si="13"/>
        <v>3.2178800000000001</v>
      </c>
      <c r="K79" s="130" t="str">
        <f t="shared" si="14"/>
        <v>-</v>
      </c>
      <c r="L79" s="130" t="str">
        <f t="shared" si="15"/>
        <v>-</v>
      </c>
      <c r="M79" s="130">
        <f t="shared" si="16"/>
        <v>0</v>
      </c>
      <c r="N79" s="130">
        <f t="shared" si="17"/>
        <v>0</v>
      </c>
      <c r="O79" s="130" t="str">
        <f t="shared" si="18"/>
        <v>-</v>
      </c>
      <c r="P79" s="130" t="str">
        <f t="shared" si="19"/>
        <v>-</v>
      </c>
      <c r="Q79" s="130" t="str">
        <f t="shared" si="20"/>
        <v>-</v>
      </c>
      <c r="R79" s="130" t="str">
        <f t="shared" si="21"/>
        <v>-</v>
      </c>
      <c r="S79" s="130" t="str">
        <f t="shared" si="22"/>
        <v>-</v>
      </c>
      <c r="T79" s="130" t="str">
        <f t="shared" si="23"/>
        <v>-</v>
      </c>
      <c r="U79" s="130" t="str">
        <f t="shared" si="24"/>
        <v>-</v>
      </c>
      <c r="V79" s="130" t="str">
        <f t="shared" si="25"/>
        <v>-</v>
      </c>
      <c r="W79" s="130">
        <f t="shared" si="8"/>
        <v>0</v>
      </c>
      <c r="X79" s="130">
        <f t="shared" si="26"/>
        <v>0</v>
      </c>
      <c r="Y79" s="130">
        <v>0</v>
      </c>
      <c r="Z79" s="130">
        <v>0.16474547</v>
      </c>
      <c r="AA79" s="130">
        <v>0</v>
      </c>
      <c r="AB79" s="130">
        <v>0</v>
      </c>
      <c r="AC79" s="130">
        <v>0</v>
      </c>
      <c r="AD79" s="130">
        <v>3.2178800000000001</v>
      </c>
      <c r="AE79" s="130">
        <f t="shared" si="10"/>
        <v>3.3826254700000002</v>
      </c>
    </row>
    <row r="80" spans="1:31" ht="40.5" hidden="1">
      <c r="A80" s="417" t="s">
        <v>937</v>
      </c>
      <c r="B80" s="135" t="s">
        <v>558</v>
      </c>
      <c r="C80" s="603" t="s">
        <v>639</v>
      </c>
      <c r="D80" s="168"/>
      <c r="E80" s="168"/>
      <c r="F80" s="603">
        <v>2013</v>
      </c>
      <c r="G80" s="603">
        <v>2013</v>
      </c>
      <c r="H80" s="130">
        <f t="shared" si="11"/>
        <v>0.24462945999999999</v>
      </c>
      <c r="I80" s="130">
        <f t="shared" si="12"/>
        <v>0</v>
      </c>
      <c r="J80" s="130">
        <f t="shared" si="13"/>
        <v>0</v>
      </c>
      <c r="K80" s="130" t="str">
        <f t="shared" si="14"/>
        <v>-</v>
      </c>
      <c r="L80" s="130" t="str">
        <f t="shared" si="15"/>
        <v>-</v>
      </c>
      <c r="M80" s="130">
        <f t="shared" si="16"/>
        <v>0</v>
      </c>
      <c r="N80" s="130">
        <f t="shared" si="17"/>
        <v>0</v>
      </c>
      <c r="O80" s="130" t="str">
        <f t="shared" si="18"/>
        <v>-</v>
      </c>
      <c r="P80" s="130" t="str">
        <f t="shared" si="19"/>
        <v>-</v>
      </c>
      <c r="Q80" s="130" t="str">
        <f t="shared" si="20"/>
        <v>-</v>
      </c>
      <c r="R80" s="130" t="str">
        <f t="shared" si="21"/>
        <v>-</v>
      </c>
      <c r="S80" s="130" t="str">
        <f t="shared" si="22"/>
        <v>-</v>
      </c>
      <c r="T80" s="130" t="str">
        <f t="shared" si="23"/>
        <v>-</v>
      </c>
      <c r="U80" s="130" t="str">
        <f t="shared" si="24"/>
        <v>-</v>
      </c>
      <c r="V80" s="130" t="str">
        <f t="shared" si="25"/>
        <v>-</v>
      </c>
      <c r="W80" s="130">
        <f t="shared" si="8"/>
        <v>0</v>
      </c>
      <c r="X80" s="130">
        <f t="shared" si="26"/>
        <v>0</v>
      </c>
      <c r="Y80" s="130">
        <v>0</v>
      </c>
      <c r="Z80" s="130">
        <v>0.24462945999999999</v>
      </c>
      <c r="AA80" s="130">
        <v>0</v>
      </c>
      <c r="AB80" s="130">
        <v>0</v>
      </c>
      <c r="AC80" s="130">
        <v>0</v>
      </c>
      <c r="AD80" s="130"/>
      <c r="AE80" s="130">
        <f t="shared" si="10"/>
        <v>0.24462945999999999</v>
      </c>
    </row>
    <row r="81" spans="1:31" ht="40.5" hidden="1">
      <c r="A81" s="417" t="s">
        <v>938</v>
      </c>
      <c r="B81" s="135" t="s">
        <v>559</v>
      </c>
      <c r="C81" s="603" t="s">
        <v>639</v>
      </c>
      <c r="D81" s="168"/>
      <c r="E81" s="168"/>
      <c r="F81" s="603">
        <v>2013</v>
      </c>
      <c r="G81" s="603">
        <v>2013</v>
      </c>
      <c r="H81" s="130">
        <f t="shared" si="11"/>
        <v>1.3013440000000001</v>
      </c>
      <c r="I81" s="130">
        <f t="shared" si="12"/>
        <v>0</v>
      </c>
      <c r="J81" s="130">
        <f t="shared" si="13"/>
        <v>0</v>
      </c>
      <c r="K81" s="130" t="str">
        <f t="shared" si="14"/>
        <v>-</v>
      </c>
      <c r="L81" s="130" t="str">
        <f t="shared" si="15"/>
        <v>-</v>
      </c>
      <c r="M81" s="130">
        <f t="shared" si="16"/>
        <v>0</v>
      </c>
      <c r="N81" s="130">
        <f t="shared" si="17"/>
        <v>0</v>
      </c>
      <c r="O81" s="130" t="str">
        <f t="shared" si="18"/>
        <v>-</v>
      </c>
      <c r="P81" s="130" t="str">
        <f t="shared" si="19"/>
        <v>-</v>
      </c>
      <c r="Q81" s="130" t="str">
        <f t="shared" si="20"/>
        <v>-</v>
      </c>
      <c r="R81" s="130" t="str">
        <f t="shared" si="21"/>
        <v>-</v>
      </c>
      <c r="S81" s="130" t="str">
        <f t="shared" si="22"/>
        <v>-</v>
      </c>
      <c r="T81" s="130" t="str">
        <f t="shared" si="23"/>
        <v>-</v>
      </c>
      <c r="U81" s="130" t="str">
        <f t="shared" si="24"/>
        <v>-</v>
      </c>
      <c r="V81" s="130" t="str">
        <f t="shared" si="25"/>
        <v>-</v>
      </c>
      <c r="W81" s="130">
        <f t="shared" si="8"/>
        <v>0</v>
      </c>
      <c r="X81" s="130">
        <f t="shared" si="26"/>
        <v>0</v>
      </c>
      <c r="Y81" s="130">
        <v>0</v>
      </c>
      <c r="Z81" s="130">
        <v>1.3013440000000001</v>
      </c>
      <c r="AA81" s="130">
        <v>0</v>
      </c>
      <c r="AB81" s="130">
        <v>0</v>
      </c>
      <c r="AC81" s="130">
        <v>0</v>
      </c>
      <c r="AD81" s="130"/>
      <c r="AE81" s="130">
        <f t="shared" si="10"/>
        <v>1.3013440000000001</v>
      </c>
    </row>
    <row r="82" spans="1:31" ht="60.75" hidden="1">
      <c r="A82" s="417" t="s">
        <v>939</v>
      </c>
      <c r="B82" s="135" t="s">
        <v>153</v>
      </c>
      <c r="C82" s="603" t="s">
        <v>639</v>
      </c>
      <c r="D82" s="168"/>
      <c r="E82" s="168">
        <v>2</v>
      </c>
      <c r="F82" s="603">
        <v>2014</v>
      </c>
      <c r="G82" s="603">
        <v>2014</v>
      </c>
      <c r="H82" s="130">
        <f t="shared" si="11"/>
        <v>2.4094228600000003</v>
      </c>
      <c r="I82" s="130">
        <f t="shared" si="12"/>
        <v>0</v>
      </c>
      <c r="J82" s="130">
        <f t="shared" si="13"/>
        <v>0</v>
      </c>
      <c r="K82" s="130" t="str">
        <f t="shared" si="14"/>
        <v>-</v>
      </c>
      <c r="L82" s="130" t="str">
        <f t="shared" si="15"/>
        <v>-</v>
      </c>
      <c r="M82" s="130" t="str">
        <f t="shared" si="16"/>
        <v>-</v>
      </c>
      <c r="N82" s="130" t="str">
        <f t="shared" si="17"/>
        <v>-</v>
      </c>
      <c r="O82" s="130">
        <f t="shared" si="18"/>
        <v>0</v>
      </c>
      <c r="P82" s="130">
        <f t="shared" si="19"/>
        <v>2</v>
      </c>
      <c r="Q82" s="130" t="str">
        <f t="shared" si="20"/>
        <v>-</v>
      </c>
      <c r="R82" s="130" t="str">
        <f t="shared" si="21"/>
        <v>-</v>
      </c>
      <c r="S82" s="130" t="str">
        <f t="shared" si="22"/>
        <v>-</v>
      </c>
      <c r="T82" s="130" t="str">
        <f t="shared" si="23"/>
        <v>-</v>
      </c>
      <c r="U82" s="130" t="str">
        <f t="shared" si="24"/>
        <v>-</v>
      </c>
      <c r="V82" s="130" t="str">
        <f t="shared" si="25"/>
        <v>-</v>
      </c>
      <c r="W82" s="130">
        <f t="shared" si="8"/>
        <v>0</v>
      </c>
      <c r="X82" s="130">
        <f t="shared" si="26"/>
        <v>2</v>
      </c>
      <c r="Y82" s="130">
        <v>0</v>
      </c>
      <c r="Z82" s="130">
        <v>0</v>
      </c>
      <c r="AA82" s="130">
        <v>2.4094228600000003</v>
      </c>
      <c r="AB82" s="130">
        <v>0</v>
      </c>
      <c r="AC82" s="130">
        <v>0</v>
      </c>
      <c r="AD82" s="130"/>
      <c r="AE82" s="130">
        <f t="shared" si="10"/>
        <v>2.4094228600000003</v>
      </c>
    </row>
    <row r="83" spans="1:31" ht="60.75" hidden="1">
      <c r="A83" s="417" t="s">
        <v>943</v>
      </c>
      <c r="B83" s="135" t="s">
        <v>777</v>
      </c>
      <c r="C83" s="603" t="s">
        <v>671</v>
      </c>
      <c r="D83" s="168"/>
      <c r="E83" s="168">
        <v>2</v>
      </c>
      <c r="F83" s="603">
        <v>2017</v>
      </c>
      <c r="G83" s="603">
        <v>2017</v>
      </c>
      <c r="H83" s="130">
        <f t="shared" ref="H83:H129" si="41">AE83</f>
        <v>1.68482</v>
      </c>
      <c r="I83" s="130">
        <f t="shared" ref="I83:I129" si="42">H83-Y83-Z83-AA83-AB83-AC83</f>
        <v>1.68482</v>
      </c>
      <c r="J83" s="130">
        <f t="shared" ref="J83:J129" si="43">AD83</f>
        <v>1.68482</v>
      </c>
      <c r="K83" s="130" t="str">
        <f t="shared" si="14"/>
        <v>-</v>
      </c>
      <c r="L83" s="130" t="str">
        <f t="shared" si="15"/>
        <v>-</v>
      </c>
      <c r="M83" s="130" t="str">
        <f t="shared" si="16"/>
        <v>-</v>
      </c>
      <c r="N83" s="130" t="str">
        <f t="shared" si="17"/>
        <v>-</v>
      </c>
      <c r="O83" s="130" t="str">
        <f t="shared" si="18"/>
        <v>-</v>
      </c>
      <c r="P83" s="130" t="str">
        <f t="shared" si="19"/>
        <v>-</v>
      </c>
      <c r="Q83" s="130" t="str">
        <f t="shared" si="20"/>
        <v>-</v>
      </c>
      <c r="R83" s="130" t="str">
        <f t="shared" si="21"/>
        <v>-</v>
      </c>
      <c r="S83" s="130" t="str">
        <f t="shared" si="22"/>
        <v>-</v>
      </c>
      <c r="T83" s="130" t="str">
        <f t="shared" si="23"/>
        <v>-</v>
      </c>
      <c r="U83" s="130">
        <f t="shared" si="24"/>
        <v>0</v>
      </c>
      <c r="V83" s="130">
        <f t="shared" si="25"/>
        <v>2</v>
      </c>
      <c r="W83" s="130">
        <f t="shared" ref="W83:W132" si="44">SUM(K83,M83,O83,Q83,S83,U83)</f>
        <v>0</v>
      </c>
      <c r="X83" s="130">
        <f t="shared" si="26"/>
        <v>2</v>
      </c>
      <c r="Y83" s="130">
        <v>0</v>
      </c>
      <c r="Z83" s="130">
        <v>0</v>
      </c>
      <c r="AA83" s="130">
        <v>0</v>
      </c>
      <c r="AB83" s="130">
        <v>0</v>
      </c>
      <c r="AC83" s="130">
        <v>0</v>
      </c>
      <c r="AD83" s="130">
        <v>1.68482</v>
      </c>
      <c r="AE83" s="130">
        <f t="shared" si="10"/>
        <v>1.68482</v>
      </c>
    </row>
    <row r="84" spans="1:31" ht="60.75" hidden="1">
      <c r="A84" s="417" t="s">
        <v>948</v>
      </c>
      <c r="B84" s="135" t="s">
        <v>2044</v>
      </c>
      <c r="C84" s="603" t="s">
        <v>671</v>
      </c>
      <c r="D84" s="168"/>
      <c r="E84" s="168">
        <v>0</v>
      </c>
      <c r="F84" s="603">
        <v>2015</v>
      </c>
      <c r="G84" s="603">
        <v>2015</v>
      </c>
      <c r="H84" s="130">
        <f t="shared" si="41"/>
        <v>6.0746533300000003</v>
      </c>
      <c r="I84" s="130">
        <f t="shared" si="42"/>
        <v>0</v>
      </c>
      <c r="J84" s="130">
        <f t="shared" si="43"/>
        <v>0</v>
      </c>
      <c r="K84" s="130" t="str">
        <f t="shared" ref="K84:K132" si="45">IF(G84=2012,D84,"-")</f>
        <v>-</v>
      </c>
      <c r="L84" s="130" t="str">
        <f t="shared" ref="L84:L132" si="46">IF(G84=2012,E84,"-")</f>
        <v>-</v>
      </c>
      <c r="M84" s="130" t="str">
        <f t="shared" ref="M84:M132" si="47">IF(G84=2013,D84,"-")</f>
        <v>-</v>
      </c>
      <c r="N84" s="130" t="str">
        <f t="shared" ref="N84:N132" si="48">IF(G84=2013,E84,"-")</f>
        <v>-</v>
      </c>
      <c r="O84" s="130" t="str">
        <f t="shared" ref="O84:O132" si="49">IF(G84=2014,D84,"-")</f>
        <v>-</v>
      </c>
      <c r="P84" s="130" t="str">
        <f t="shared" ref="P84:P132" si="50">IF(G84=2014,E84,"-")</f>
        <v>-</v>
      </c>
      <c r="Q84" s="130">
        <f t="shared" ref="Q84:Q132" si="51">IF(G84=2015,D84,"-")</f>
        <v>0</v>
      </c>
      <c r="R84" s="130">
        <f t="shared" ref="R84:R132" si="52">IF(G84=2015,E84,"-")</f>
        <v>0</v>
      </c>
      <c r="S84" s="130" t="str">
        <f t="shared" ref="S84:S132" si="53">IF(G84=2016,D84,"-")</f>
        <v>-</v>
      </c>
      <c r="T84" s="130" t="str">
        <f t="shared" ref="T84:T132" si="54">IF(G84=2016,E84,"-")</f>
        <v>-</v>
      </c>
      <c r="U84" s="130" t="str">
        <f t="shared" ref="U84:U132" si="55">IF(G84=2017,D84,"-")</f>
        <v>-</v>
      </c>
      <c r="V84" s="130" t="str">
        <f t="shared" ref="V84:V132" si="56">IF(G84=2017,E84,"-")</f>
        <v>-</v>
      </c>
      <c r="W84" s="130">
        <f t="shared" si="44"/>
        <v>0</v>
      </c>
      <c r="X84" s="130">
        <f t="shared" ref="X84:X132" si="57">SUM(L84,N84,P84,R84,T84,V84)</f>
        <v>0</v>
      </c>
      <c r="Y84" s="130">
        <v>0</v>
      </c>
      <c r="Z84" s="130">
        <v>0</v>
      </c>
      <c r="AA84" s="130">
        <v>0</v>
      </c>
      <c r="AB84" s="130">
        <v>6.0746533300000003</v>
      </c>
      <c r="AC84" s="130">
        <v>0</v>
      </c>
      <c r="AD84" s="130"/>
      <c r="AE84" s="130">
        <f t="shared" ref="AE84:AE132" si="58">SUM(Y84:AD84)</f>
        <v>6.0746533300000003</v>
      </c>
    </row>
    <row r="85" spans="1:31" ht="60.75" hidden="1">
      <c r="A85" s="417" t="s">
        <v>950</v>
      </c>
      <c r="B85" s="135" t="s">
        <v>446</v>
      </c>
      <c r="C85" s="603" t="s">
        <v>671</v>
      </c>
      <c r="D85" s="168"/>
      <c r="E85" s="168">
        <v>2</v>
      </c>
      <c r="F85" s="603">
        <v>2017</v>
      </c>
      <c r="G85" s="603">
        <v>2017</v>
      </c>
      <c r="H85" s="130">
        <f t="shared" si="41"/>
        <v>3.1118700000000001</v>
      </c>
      <c r="I85" s="130">
        <f t="shared" si="42"/>
        <v>3.1118700000000001</v>
      </c>
      <c r="J85" s="130">
        <f t="shared" si="43"/>
        <v>3.1118700000000001</v>
      </c>
      <c r="K85" s="130" t="str">
        <f t="shared" si="45"/>
        <v>-</v>
      </c>
      <c r="L85" s="130" t="str">
        <f t="shared" si="46"/>
        <v>-</v>
      </c>
      <c r="M85" s="130" t="str">
        <f t="shared" si="47"/>
        <v>-</v>
      </c>
      <c r="N85" s="130" t="str">
        <f t="shared" si="48"/>
        <v>-</v>
      </c>
      <c r="O85" s="130" t="str">
        <f t="shared" si="49"/>
        <v>-</v>
      </c>
      <c r="P85" s="130" t="str">
        <f t="shared" si="50"/>
        <v>-</v>
      </c>
      <c r="Q85" s="130" t="str">
        <f t="shared" si="51"/>
        <v>-</v>
      </c>
      <c r="R85" s="130" t="str">
        <f t="shared" si="52"/>
        <v>-</v>
      </c>
      <c r="S85" s="130" t="str">
        <f t="shared" si="53"/>
        <v>-</v>
      </c>
      <c r="T85" s="130" t="str">
        <f t="shared" si="54"/>
        <v>-</v>
      </c>
      <c r="U85" s="130">
        <f t="shared" si="55"/>
        <v>0</v>
      </c>
      <c r="V85" s="130">
        <f t="shared" si="56"/>
        <v>2</v>
      </c>
      <c r="W85" s="130">
        <f t="shared" si="44"/>
        <v>0</v>
      </c>
      <c r="X85" s="130">
        <f t="shared" si="57"/>
        <v>2</v>
      </c>
      <c r="Y85" s="130">
        <v>0</v>
      </c>
      <c r="Z85" s="130">
        <v>0</v>
      </c>
      <c r="AA85" s="130">
        <v>0</v>
      </c>
      <c r="AB85" s="130">
        <v>0</v>
      </c>
      <c r="AC85" s="130">
        <v>0</v>
      </c>
      <c r="AD85" s="130">
        <v>3.1118700000000001</v>
      </c>
      <c r="AE85" s="130">
        <f t="shared" si="58"/>
        <v>3.1118700000000001</v>
      </c>
    </row>
    <row r="86" spans="1:31" ht="60.75" hidden="1">
      <c r="A86" s="417" t="s">
        <v>951</v>
      </c>
      <c r="B86" s="135" t="s">
        <v>110</v>
      </c>
      <c r="C86" s="603" t="s">
        <v>671</v>
      </c>
      <c r="D86" s="168"/>
      <c r="E86" s="168">
        <v>1.26</v>
      </c>
      <c r="F86" s="603">
        <v>2014</v>
      </c>
      <c r="G86" s="603">
        <v>2014</v>
      </c>
      <c r="H86" s="130">
        <f t="shared" si="41"/>
        <v>4.9365210499999996</v>
      </c>
      <c r="I86" s="130">
        <f t="shared" si="42"/>
        <v>0</v>
      </c>
      <c r="J86" s="130">
        <f t="shared" si="43"/>
        <v>0</v>
      </c>
      <c r="K86" s="130" t="str">
        <f t="shared" si="45"/>
        <v>-</v>
      </c>
      <c r="L86" s="130" t="str">
        <f t="shared" si="46"/>
        <v>-</v>
      </c>
      <c r="M86" s="130" t="str">
        <f t="shared" si="47"/>
        <v>-</v>
      </c>
      <c r="N86" s="130" t="str">
        <f t="shared" si="48"/>
        <v>-</v>
      </c>
      <c r="O86" s="130">
        <f t="shared" si="49"/>
        <v>0</v>
      </c>
      <c r="P86" s="130">
        <f t="shared" si="50"/>
        <v>1.26</v>
      </c>
      <c r="Q86" s="130" t="str">
        <f t="shared" si="51"/>
        <v>-</v>
      </c>
      <c r="R86" s="130" t="str">
        <f t="shared" si="52"/>
        <v>-</v>
      </c>
      <c r="S86" s="130" t="str">
        <f t="shared" si="53"/>
        <v>-</v>
      </c>
      <c r="T86" s="130" t="str">
        <f t="shared" si="54"/>
        <v>-</v>
      </c>
      <c r="U86" s="130" t="str">
        <f t="shared" si="55"/>
        <v>-</v>
      </c>
      <c r="V86" s="130" t="str">
        <f t="shared" si="56"/>
        <v>-</v>
      </c>
      <c r="W86" s="130">
        <f t="shared" si="44"/>
        <v>0</v>
      </c>
      <c r="X86" s="130">
        <f t="shared" si="57"/>
        <v>1.26</v>
      </c>
      <c r="Y86" s="130">
        <v>0</v>
      </c>
      <c r="Z86" s="130">
        <v>0</v>
      </c>
      <c r="AA86" s="130">
        <v>4.9365210499999996</v>
      </c>
      <c r="AB86" s="130">
        <v>0</v>
      </c>
      <c r="AC86" s="130">
        <v>0</v>
      </c>
      <c r="AD86" s="130"/>
      <c r="AE86" s="130">
        <f t="shared" si="58"/>
        <v>4.9365210499999996</v>
      </c>
    </row>
    <row r="87" spans="1:31" ht="60.75" hidden="1">
      <c r="A87" s="417" t="s">
        <v>952</v>
      </c>
      <c r="B87" s="135" t="s">
        <v>389</v>
      </c>
      <c r="C87" s="603" t="s">
        <v>671</v>
      </c>
      <c r="D87" s="168"/>
      <c r="E87" s="168">
        <v>2</v>
      </c>
      <c r="F87" s="603">
        <v>2013</v>
      </c>
      <c r="G87" s="603">
        <v>2013</v>
      </c>
      <c r="H87" s="130">
        <f t="shared" si="41"/>
        <v>3.0953776099999999</v>
      </c>
      <c r="I87" s="130">
        <f t="shared" si="42"/>
        <v>0</v>
      </c>
      <c r="J87" s="130">
        <f t="shared" si="43"/>
        <v>0</v>
      </c>
      <c r="K87" s="130" t="str">
        <f t="shared" si="45"/>
        <v>-</v>
      </c>
      <c r="L87" s="130" t="str">
        <f t="shared" si="46"/>
        <v>-</v>
      </c>
      <c r="M87" s="130">
        <f t="shared" si="47"/>
        <v>0</v>
      </c>
      <c r="N87" s="130">
        <f t="shared" si="48"/>
        <v>2</v>
      </c>
      <c r="O87" s="130" t="str">
        <f t="shared" si="49"/>
        <v>-</v>
      </c>
      <c r="P87" s="130" t="str">
        <f t="shared" si="50"/>
        <v>-</v>
      </c>
      <c r="Q87" s="130" t="str">
        <f t="shared" si="51"/>
        <v>-</v>
      </c>
      <c r="R87" s="130" t="str">
        <f t="shared" si="52"/>
        <v>-</v>
      </c>
      <c r="S87" s="130" t="str">
        <f t="shared" si="53"/>
        <v>-</v>
      </c>
      <c r="T87" s="130" t="str">
        <f t="shared" si="54"/>
        <v>-</v>
      </c>
      <c r="U87" s="130" t="str">
        <f t="shared" si="55"/>
        <v>-</v>
      </c>
      <c r="V87" s="130" t="str">
        <f t="shared" si="56"/>
        <v>-</v>
      </c>
      <c r="W87" s="130">
        <f t="shared" si="44"/>
        <v>0</v>
      </c>
      <c r="X87" s="130">
        <f t="shared" si="57"/>
        <v>2</v>
      </c>
      <c r="Y87" s="130">
        <v>0</v>
      </c>
      <c r="Z87" s="130">
        <v>3.0953776099999999</v>
      </c>
      <c r="AA87" s="130">
        <v>0</v>
      </c>
      <c r="AB87" s="130">
        <v>0</v>
      </c>
      <c r="AC87" s="130">
        <v>0</v>
      </c>
      <c r="AD87" s="130"/>
      <c r="AE87" s="130">
        <f t="shared" si="58"/>
        <v>3.0953776099999999</v>
      </c>
    </row>
    <row r="88" spans="1:31" ht="60.75" hidden="1">
      <c r="A88" s="417" t="s">
        <v>954</v>
      </c>
      <c r="B88" s="135" t="s">
        <v>457</v>
      </c>
      <c r="C88" s="603" t="s">
        <v>671</v>
      </c>
      <c r="D88" s="168"/>
      <c r="E88" s="168">
        <v>2</v>
      </c>
      <c r="F88" s="603">
        <v>2015</v>
      </c>
      <c r="G88" s="603">
        <v>2015</v>
      </c>
      <c r="H88" s="130">
        <f t="shared" si="41"/>
        <v>4.4584229999999998</v>
      </c>
      <c r="I88" s="130">
        <f t="shared" si="42"/>
        <v>0</v>
      </c>
      <c r="J88" s="130">
        <f t="shared" si="43"/>
        <v>0</v>
      </c>
      <c r="K88" s="130" t="str">
        <f t="shared" si="45"/>
        <v>-</v>
      </c>
      <c r="L88" s="130" t="str">
        <f t="shared" si="46"/>
        <v>-</v>
      </c>
      <c r="M88" s="130" t="str">
        <f t="shared" si="47"/>
        <v>-</v>
      </c>
      <c r="N88" s="130" t="str">
        <f t="shared" si="48"/>
        <v>-</v>
      </c>
      <c r="O88" s="130" t="str">
        <f t="shared" si="49"/>
        <v>-</v>
      </c>
      <c r="P88" s="130" t="str">
        <f t="shared" si="50"/>
        <v>-</v>
      </c>
      <c r="Q88" s="130">
        <f t="shared" si="51"/>
        <v>0</v>
      </c>
      <c r="R88" s="130">
        <f t="shared" si="52"/>
        <v>2</v>
      </c>
      <c r="S88" s="130" t="str">
        <f t="shared" si="53"/>
        <v>-</v>
      </c>
      <c r="T88" s="130" t="str">
        <f t="shared" si="54"/>
        <v>-</v>
      </c>
      <c r="U88" s="130" t="str">
        <f t="shared" si="55"/>
        <v>-</v>
      </c>
      <c r="V88" s="130" t="str">
        <f t="shared" si="56"/>
        <v>-</v>
      </c>
      <c r="W88" s="130">
        <f t="shared" si="44"/>
        <v>0</v>
      </c>
      <c r="X88" s="130">
        <f t="shared" si="57"/>
        <v>2</v>
      </c>
      <c r="Y88" s="130">
        <v>0</v>
      </c>
      <c r="Z88" s="130">
        <v>0</v>
      </c>
      <c r="AA88" s="130">
        <v>0</v>
      </c>
      <c r="AB88" s="130">
        <v>4.4584229999999998</v>
      </c>
      <c r="AC88" s="130">
        <v>0</v>
      </c>
      <c r="AD88" s="130"/>
      <c r="AE88" s="130">
        <f t="shared" si="58"/>
        <v>4.4584229999999998</v>
      </c>
    </row>
    <row r="89" spans="1:31" ht="112.5" hidden="1" customHeight="1">
      <c r="A89" s="417" t="s">
        <v>959</v>
      </c>
      <c r="B89" s="135" t="s">
        <v>753</v>
      </c>
      <c r="C89" s="603" t="s">
        <v>671</v>
      </c>
      <c r="D89" s="168"/>
      <c r="E89" s="168">
        <v>1.26</v>
      </c>
      <c r="F89" s="603">
        <v>2013</v>
      </c>
      <c r="G89" s="603">
        <v>2013</v>
      </c>
      <c r="H89" s="130">
        <f t="shared" si="41"/>
        <v>2.7721529999999999</v>
      </c>
      <c r="I89" s="130">
        <f t="shared" si="42"/>
        <v>0</v>
      </c>
      <c r="J89" s="130">
        <f t="shared" si="43"/>
        <v>0</v>
      </c>
      <c r="K89" s="130" t="str">
        <f t="shared" si="45"/>
        <v>-</v>
      </c>
      <c r="L89" s="130" t="str">
        <f t="shared" si="46"/>
        <v>-</v>
      </c>
      <c r="M89" s="130">
        <f t="shared" si="47"/>
        <v>0</v>
      </c>
      <c r="N89" s="130">
        <f t="shared" si="48"/>
        <v>1.26</v>
      </c>
      <c r="O89" s="130" t="str">
        <f t="shared" si="49"/>
        <v>-</v>
      </c>
      <c r="P89" s="130" t="str">
        <f t="shared" si="50"/>
        <v>-</v>
      </c>
      <c r="Q89" s="130" t="str">
        <f t="shared" si="51"/>
        <v>-</v>
      </c>
      <c r="R89" s="130" t="str">
        <f t="shared" si="52"/>
        <v>-</v>
      </c>
      <c r="S89" s="130" t="str">
        <f t="shared" si="53"/>
        <v>-</v>
      </c>
      <c r="T89" s="130" t="str">
        <f t="shared" si="54"/>
        <v>-</v>
      </c>
      <c r="U89" s="130" t="str">
        <f t="shared" si="55"/>
        <v>-</v>
      </c>
      <c r="V89" s="130" t="str">
        <f t="shared" si="56"/>
        <v>-</v>
      </c>
      <c r="W89" s="130">
        <f t="shared" si="44"/>
        <v>0</v>
      </c>
      <c r="X89" s="130">
        <f t="shared" si="57"/>
        <v>1.26</v>
      </c>
      <c r="Y89" s="130">
        <v>0</v>
      </c>
      <c r="Z89" s="130">
        <v>2.7721529999999999</v>
      </c>
      <c r="AA89" s="130">
        <v>0</v>
      </c>
      <c r="AB89" s="130">
        <v>0</v>
      </c>
      <c r="AC89" s="130">
        <v>0</v>
      </c>
      <c r="AD89" s="130"/>
      <c r="AE89" s="130">
        <f t="shared" si="58"/>
        <v>2.7721529999999999</v>
      </c>
    </row>
    <row r="90" spans="1:31" ht="60.75" hidden="1">
      <c r="A90" s="417" t="s">
        <v>960</v>
      </c>
      <c r="B90" s="135" t="s">
        <v>433</v>
      </c>
      <c r="C90" s="603" t="s">
        <v>671</v>
      </c>
      <c r="D90" s="168"/>
      <c r="E90" s="168"/>
      <c r="F90" s="603">
        <v>2013</v>
      </c>
      <c r="G90" s="603">
        <v>2013</v>
      </c>
      <c r="H90" s="130">
        <f t="shared" si="41"/>
        <v>0.37679388999999996</v>
      </c>
      <c r="I90" s="130">
        <f t="shared" si="42"/>
        <v>0</v>
      </c>
      <c r="J90" s="130">
        <f t="shared" si="43"/>
        <v>0</v>
      </c>
      <c r="K90" s="130" t="str">
        <f t="shared" si="45"/>
        <v>-</v>
      </c>
      <c r="L90" s="130" t="str">
        <f t="shared" si="46"/>
        <v>-</v>
      </c>
      <c r="M90" s="130">
        <f t="shared" si="47"/>
        <v>0</v>
      </c>
      <c r="N90" s="130">
        <f t="shared" si="48"/>
        <v>0</v>
      </c>
      <c r="O90" s="130" t="str">
        <f t="shared" si="49"/>
        <v>-</v>
      </c>
      <c r="P90" s="130" t="str">
        <f t="shared" si="50"/>
        <v>-</v>
      </c>
      <c r="Q90" s="130" t="str">
        <f t="shared" si="51"/>
        <v>-</v>
      </c>
      <c r="R90" s="130" t="str">
        <f t="shared" si="52"/>
        <v>-</v>
      </c>
      <c r="S90" s="130" t="str">
        <f t="shared" si="53"/>
        <v>-</v>
      </c>
      <c r="T90" s="130" t="str">
        <f t="shared" si="54"/>
        <v>-</v>
      </c>
      <c r="U90" s="130" t="str">
        <f t="shared" si="55"/>
        <v>-</v>
      </c>
      <c r="V90" s="130" t="str">
        <f t="shared" si="56"/>
        <v>-</v>
      </c>
      <c r="W90" s="130">
        <f t="shared" si="44"/>
        <v>0</v>
      </c>
      <c r="X90" s="130">
        <f t="shared" si="57"/>
        <v>0</v>
      </c>
      <c r="Y90" s="130">
        <v>0</v>
      </c>
      <c r="Z90" s="130">
        <v>0.37679388999999996</v>
      </c>
      <c r="AA90" s="130">
        <v>0</v>
      </c>
      <c r="AB90" s="130">
        <v>0</v>
      </c>
      <c r="AC90" s="130">
        <v>0</v>
      </c>
      <c r="AD90" s="130"/>
      <c r="AE90" s="130">
        <f t="shared" si="58"/>
        <v>0.37679388999999996</v>
      </c>
    </row>
    <row r="91" spans="1:31" ht="60.75" hidden="1">
      <c r="A91" s="417" t="s">
        <v>961</v>
      </c>
      <c r="B91" s="135" t="s">
        <v>434</v>
      </c>
      <c r="C91" s="603" t="s">
        <v>671</v>
      </c>
      <c r="D91" s="168"/>
      <c r="E91" s="168">
        <v>2</v>
      </c>
      <c r="F91" s="603">
        <v>2012</v>
      </c>
      <c r="G91" s="603">
        <v>2014</v>
      </c>
      <c r="H91" s="130">
        <f t="shared" si="41"/>
        <v>5.15546769</v>
      </c>
      <c r="I91" s="130">
        <f t="shared" si="42"/>
        <v>0</v>
      </c>
      <c r="J91" s="130">
        <f t="shared" si="43"/>
        <v>0</v>
      </c>
      <c r="K91" s="130" t="str">
        <f t="shared" si="45"/>
        <v>-</v>
      </c>
      <c r="L91" s="130" t="str">
        <f t="shared" si="46"/>
        <v>-</v>
      </c>
      <c r="M91" s="130" t="str">
        <f t="shared" si="47"/>
        <v>-</v>
      </c>
      <c r="N91" s="130" t="str">
        <f t="shared" si="48"/>
        <v>-</v>
      </c>
      <c r="O91" s="130">
        <f t="shared" si="49"/>
        <v>0</v>
      </c>
      <c r="P91" s="130">
        <f t="shared" si="50"/>
        <v>2</v>
      </c>
      <c r="Q91" s="130" t="str">
        <f t="shared" si="51"/>
        <v>-</v>
      </c>
      <c r="R91" s="130" t="str">
        <f t="shared" si="52"/>
        <v>-</v>
      </c>
      <c r="S91" s="130" t="str">
        <f t="shared" si="53"/>
        <v>-</v>
      </c>
      <c r="T91" s="130" t="str">
        <f t="shared" si="54"/>
        <v>-</v>
      </c>
      <c r="U91" s="130" t="str">
        <f t="shared" si="55"/>
        <v>-</v>
      </c>
      <c r="V91" s="130" t="str">
        <f t="shared" si="56"/>
        <v>-</v>
      </c>
      <c r="W91" s="130">
        <f t="shared" si="44"/>
        <v>0</v>
      </c>
      <c r="X91" s="130">
        <f t="shared" si="57"/>
        <v>2</v>
      </c>
      <c r="Y91" s="130">
        <v>1</v>
      </c>
      <c r="Z91" s="130">
        <v>0</v>
      </c>
      <c r="AA91" s="130">
        <v>4.15546769</v>
      </c>
      <c r="AB91" s="130">
        <v>0</v>
      </c>
      <c r="AC91" s="130">
        <v>0</v>
      </c>
      <c r="AD91" s="130"/>
      <c r="AE91" s="130">
        <f t="shared" si="58"/>
        <v>5.15546769</v>
      </c>
    </row>
    <row r="92" spans="1:31" ht="60.75" hidden="1">
      <c r="A92" s="417" t="s">
        <v>962</v>
      </c>
      <c r="B92" s="135" t="s">
        <v>291</v>
      </c>
      <c r="C92" s="603" t="s">
        <v>671</v>
      </c>
      <c r="D92" s="168"/>
      <c r="E92" s="168"/>
      <c r="F92" s="603">
        <v>2013</v>
      </c>
      <c r="G92" s="603">
        <v>2013</v>
      </c>
      <c r="H92" s="130">
        <f t="shared" si="41"/>
        <v>0.11774</v>
      </c>
      <c r="I92" s="130">
        <f t="shared" si="42"/>
        <v>0</v>
      </c>
      <c r="J92" s="130">
        <f t="shared" si="43"/>
        <v>0</v>
      </c>
      <c r="K92" s="130" t="str">
        <f t="shared" si="45"/>
        <v>-</v>
      </c>
      <c r="L92" s="130" t="str">
        <f t="shared" si="46"/>
        <v>-</v>
      </c>
      <c r="M92" s="130">
        <f t="shared" si="47"/>
        <v>0</v>
      </c>
      <c r="N92" s="130">
        <f t="shared" si="48"/>
        <v>0</v>
      </c>
      <c r="O92" s="130" t="str">
        <f t="shared" si="49"/>
        <v>-</v>
      </c>
      <c r="P92" s="130" t="str">
        <f t="shared" si="50"/>
        <v>-</v>
      </c>
      <c r="Q92" s="130" t="str">
        <f t="shared" si="51"/>
        <v>-</v>
      </c>
      <c r="R92" s="130" t="str">
        <f t="shared" si="52"/>
        <v>-</v>
      </c>
      <c r="S92" s="130" t="str">
        <f t="shared" si="53"/>
        <v>-</v>
      </c>
      <c r="T92" s="130" t="str">
        <f t="shared" si="54"/>
        <v>-</v>
      </c>
      <c r="U92" s="130" t="str">
        <f t="shared" si="55"/>
        <v>-</v>
      </c>
      <c r="V92" s="130" t="str">
        <f t="shared" si="56"/>
        <v>-</v>
      </c>
      <c r="W92" s="130">
        <f t="shared" si="44"/>
        <v>0</v>
      </c>
      <c r="X92" s="130">
        <f t="shared" si="57"/>
        <v>0</v>
      </c>
      <c r="Y92" s="130">
        <v>0</v>
      </c>
      <c r="Z92" s="130">
        <v>0.11774</v>
      </c>
      <c r="AA92" s="130">
        <v>0</v>
      </c>
      <c r="AB92" s="130">
        <v>0</v>
      </c>
      <c r="AC92" s="130">
        <v>0</v>
      </c>
      <c r="AD92" s="130"/>
      <c r="AE92" s="130">
        <f t="shared" si="58"/>
        <v>0.11774</v>
      </c>
    </row>
    <row r="93" spans="1:31" ht="60.75" hidden="1">
      <c r="A93" s="417" t="s">
        <v>963</v>
      </c>
      <c r="B93" s="135" t="s">
        <v>292</v>
      </c>
      <c r="C93" s="603" t="s">
        <v>671</v>
      </c>
      <c r="D93" s="168"/>
      <c r="E93" s="168"/>
      <c r="F93" s="603">
        <v>2013</v>
      </c>
      <c r="G93" s="603">
        <v>2013</v>
      </c>
      <c r="H93" s="130">
        <f t="shared" si="41"/>
        <v>0.20226</v>
      </c>
      <c r="I93" s="130">
        <f t="shared" si="42"/>
        <v>0</v>
      </c>
      <c r="J93" s="130">
        <f t="shared" si="43"/>
        <v>0</v>
      </c>
      <c r="K93" s="130" t="str">
        <f t="shared" si="45"/>
        <v>-</v>
      </c>
      <c r="L93" s="130" t="str">
        <f t="shared" si="46"/>
        <v>-</v>
      </c>
      <c r="M93" s="130">
        <f t="shared" si="47"/>
        <v>0</v>
      </c>
      <c r="N93" s="130">
        <f t="shared" si="48"/>
        <v>0</v>
      </c>
      <c r="O93" s="130" t="str">
        <f t="shared" si="49"/>
        <v>-</v>
      </c>
      <c r="P93" s="130" t="str">
        <f t="shared" si="50"/>
        <v>-</v>
      </c>
      <c r="Q93" s="130" t="str">
        <f t="shared" si="51"/>
        <v>-</v>
      </c>
      <c r="R93" s="130" t="str">
        <f t="shared" si="52"/>
        <v>-</v>
      </c>
      <c r="S93" s="130" t="str">
        <f t="shared" si="53"/>
        <v>-</v>
      </c>
      <c r="T93" s="130" t="str">
        <f t="shared" si="54"/>
        <v>-</v>
      </c>
      <c r="U93" s="130" t="str">
        <f t="shared" si="55"/>
        <v>-</v>
      </c>
      <c r="V93" s="130" t="str">
        <f t="shared" si="56"/>
        <v>-</v>
      </c>
      <c r="W93" s="130">
        <f t="shared" si="44"/>
        <v>0</v>
      </c>
      <c r="X93" s="130">
        <f t="shared" si="57"/>
        <v>0</v>
      </c>
      <c r="Y93" s="130">
        <v>0</v>
      </c>
      <c r="Z93" s="130">
        <v>0.20226</v>
      </c>
      <c r="AA93" s="130">
        <v>0</v>
      </c>
      <c r="AB93" s="130">
        <v>0</v>
      </c>
      <c r="AC93" s="130">
        <v>0</v>
      </c>
      <c r="AD93" s="130"/>
      <c r="AE93" s="130">
        <f t="shared" si="58"/>
        <v>0.20226</v>
      </c>
    </row>
    <row r="94" spans="1:31" ht="40.5" hidden="1">
      <c r="A94" s="417" t="s">
        <v>964</v>
      </c>
      <c r="B94" s="135" t="s">
        <v>280</v>
      </c>
      <c r="C94" s="603" t="s">
        <v>671</v>
      </c>
      <c r="D94" s="168"/>
      <c r="E94" s="168"/>
      <c r="F94" s="603">
        <v>2016</v>
      </c>
      <c r="G94" s="603">
        <v>2016</v>
      </c>
      <c r="H94" s="130">
        <f t="shared" si="41"/>
        <v>1.573026</v>
      </c>
      <c r="I94" s="130">
        <f t="shared" si="42"/>
        <v>0</v>
      </c>
      <c r="J94" s="130">
        <f t="shared" si="43"/>
        <v>0</v>
      </c>
      <c r="K94" s="130" t="str">
        <f t="shared" si="45"/>
        <v>-</v>
      </c>
      <c r="L94" s="130" t="str">
        <f t="shared" si="46"/>
        <v>-</v>
      </c>
      <c r="M94" s="130" t="str">
        <f t="shared" si="47"/>
        <v>-</v>
      </c>
      <c r="N94" s="130" t="str">
        <f t="shared" si="48"/>
        <v>-</v>
      </c>
      <c r="O94" s="130" t="str">
        <f t="shared" si="49"/>
        <v>-</v>
      </c>
      <c r="P94" s="130" t="str">
        <f t="shared" si="50"/>
        <v>-</v>
      </c>
      <c r="Q94" s="130" t="str">
        <f t="shared" si="51"/>
        <v>-</v>
      </c>
      <c r="R94" s="130" t="str">
        <f t="shared" si="52"/>
        <v>-</v>
      </c>
      <c r="S94" s="130">
        <f t="shared" si="53"/>
        <v>0</v>
      </c>
      <c r="T94" s="130">
        <f t="shared" si="54"/>
        <v>0</v>
      </c>
      <c r="U94" s="130" t="str">
        <f t="shared" si="55"/>
        <v>-</v>
      </c>
      <c r="V94" s="130" t="str">
        <f t="shared" si="56"/>
        <v>-</v>
      </c>
      <c r="W94" s="130">
        <f t="shared" si="44"/>
        <v>0</v>
      </c>
      <c r="X94" s="130">
        <f t="shared" si="57"/>
        <v>0</v>
      </c>
      <c r="Y94" s="130">
        <v>0</v>
      </c>
      <c r="Z94" s="130">
        <v>0</v>
      </c>
      <c r="AA94" s="130">
        <v>0</v>
      </c>
      <c r="AB94" s="130">
        <v>0</v>
      </c>
      <c r="AC94" s="130">
        <v>1.573026</v>
      </c>
      <c r="AD94" s="130"/>
      <c r="AE94" s="130">
        <f t="shared" si="58"/>
        <v>1.573026</v>
      </c>
    </row>
    <row r="95" spans="1:31" ht="60.75" hidden="1">
      <c r="A95" s="417" t="s">
        <v>965</v>
      </c>
      <c r="B95" s="135" t="s">
        <v>281</v>
      </c>
      <c r="C95" s="603" t="s">
        <v>671</v>
      </c>
      <c r="D95" s="168"/>
      <c r="E95" s="168">
        <v>2</v>
      </c>
      <c r="F95" s="603">
        <v>2014</v>
      </c>
      <c r="G95" s="603">
        <v>2014</v>
      </c>
      <c r="H95" s="130">
        <f t="shared" si="41"/>
        <v>3.4947512400000003</v>
      </c>
      <c r="I95" s="130">
        <f t="shared" si="42"/>
        <v>0</v>
      </c>
      <c r="J95" s="130">
        <f t="shared" si="43"/>
        <v>0</v>
      </c>
      <c r="K95" s="130" t="str">
        <f t="shared" si="45"/>
        <v>-</v>
      </c>
      <c r="L95" s="130" t="str">
        <f t="shared" si="46"/>
        <v>-</v>
      </c>
      <c r="M95" s="130" t="str">
        <f t="shared" si="47"/>
        <v>-</v>
      </c>
      <c r="N95" s="130" t="str">
        <f t="shared" si="48"/>
        <v>-</v>
      </c>
      <c r="O95" s="130">
        <f t="shared" si="49"/>
        <v>0</v>
      </c>
      <c r="P95" s="130">
        <f t="shared" si="50"/>
        <v>2</v>
      </c>
      <c r="Q95" s="130" t="str">
        <f t="shared" si="51"/>
        <v>-</v>
      </c>
      <c r="R95" s="130" t="str">
        <f t="shared" si="52"/>
        <v>-</v>
      </c>
      <c r="S95" s="130" t="str">
        <f t="shared" si="53"/>
        <v>-</v>
      </c>
      <c r="T95" s="130" t="str">
        <f t="shared" si="54"/>
        <v>-</v>
      </c>
      <c r="U95" s="130" t="str">
        <f t="shared" si="55"/>
        <v>-</v>
      </c>
      <c r="V95" s="130" t="str">
        <f t="shared" si="56"/>
        <v>-</v>
      </c>
      <c r="W95" s="130">
        <f t="shared" si="44"/>
        <v>0</v>
      </c>
      <c r="X95" s="130">
        <f t="shared" si="57"/>
        <v>2</v>
      </c>
      <c r="Y95" s="130">
        <v>0</v>
      </c>
      <c r="Z95" s="130">
        <v>0</v>
      </c>
      <c r="AA95" s="130">
        <v>3.4947512400000003</v>
      </c>
      <c r="AB95" s="130">
        <v>0</v>
      </c>
      <c r="AC95" s="130">
        <v>0</v>
      </c>
      <c r="AD95" s="130"/>
      <c r="AE95" s="130">
        <f t="shared" si="58"/>
        <v>3.4947512400000003</v>
      </c>
    </row>
    <row r="96" spans="1:31" ht="60.75" hidden="1">
      <c r="A96" s="417" t="s">
        <v>966</v>
      </c>
      <c r="B96" s="135" t="s">
        <v>282</v>
      </c>
      <c r="C96" s="603" t="s">
        <v>671</v>
      </c>
      <c r="D96" s="168"/>
      <c r="E96" s="168">
        <v>1.26</v>
      </c>
      <c r="F96" s="603">
        <v>2013</v>
      </c>
      <c r="G96" s="603">
        <v>2014</v>
      </c>
      <c r="H96" s="130">
        <f t="shared" si="41"/>
        <v>3.0817875799999999</v>
      </c>
      <c r="I96" s="130">
        <f t="shared" si="42"/>
        <v>-1.1102230246251565E-16</v>
      </c>
      <c r="J96" s="130">
        <f t="shared" si="43"/>
        <v>0</v>
      </c>
      <c r="K96" s="130" t="str">
        <f t="shared" si="45"/>
        <v>-</v>
      </c>
      <c r="L96" s="130" t="str">
        <f t="shared" si="46"/>
        <v>-</v>
      </c>
      <c r="M96" s="130" t="str">
        <f t="shared" si="47"/>
        <v>-</v>
      </c>
      <c r="N96" s="130" t="str">
        <f t="shared" si="48"/>
        <v>-</v>
      </c>
      <c r="O96" s="130">
        <f t="shared" si="49"/>
        <v>0</v>
      </c>
      <c r="P96" s="130">
        <f t="shared" si="50"/>
        <v>1.26</v>
      </c>
      <c r="Q96" s="130" t="str">
        <f t="shared" si="51"/>
        <v>-</v>
      </c>
      <c r="R96" s="130" t="str">
        <f t="shared" si="52"/>
        <v>-</v>
      </c>
      <c r="S96" s="130" t="str">
        <f t="shared" si="53"/>
        <v>-</v>
      </c>
      <c r="T96" s="130" t="str">
        <f t="shared" si="54"/>
        <v>-</v>
      </c>
      <c r="U96" s="130" t="str">
        <f t="shared" si="55"/>
        <v>-</v>
      </c>
      <c r="V96" s="130" t="str">
        <f t="shared" si="56"/>
        <v>-</v>
      </c>
      <c r="W96" s="130">
        <f t="shared" si="44"/>
        <v>0</v>
      </c>
      <c r="X96" s="130">
        <f t="shared" si="57"/>
        <v>1.26</v>
      </c>
      <c r="Y96" s="130">
        <v>0</v>
      </c>
      <c r="Z96" s="130">
        <v>2.14864042</v>
      </c>
      <c r="AA96" s="130">
        <v>0.93314715999999998</v>
      </c>
      <c r="AB96" s="130">
        <v>0</v>
      </c>
      <c r="AC96" s="130">
        <v>0</v>
      </c>
      <c r="AD96" s="130"/>
      <c r="AE96" s="130">
        <f t="shared" si="58"/>
        <v>3.0817875799999999</v>
      </c>
    </row>
    <row r="97" spans="1:31" ht="60.75" hidden="1">
      <c r="A97" s="417" t="s">
        <v>967</v>
      </c>
      <c r="B97" s="135" t="s">
        <v>302</v>
      </c>
      <c r="C97" s="603" t="s">
        <v>671</v>
      </c>
      <c r="D97" s="168"/>
      <c r="E97" s="168">
        <v>2</v>
      </c>
      <c r="F97" s="603">
        <v>2014</v>
      </c>
      <c r="G97" s="603">
        <v>2014</v>
      </c>
      <c r="H97" s="130">
        <f t="shared" si="41"/>
        <v>3.6377867400000001</v>
      </c>
      <c r="I97" s="130">
        <f t="shared" si="42"/>
        <v>0</v>
      </c>
      <c r="J97" s="130">
        <f t="shared" si="43"/>
        <v>0</v>
      </c>
      <c r="K97" s="130" t="str">
        <f t="shared" si="45"/>
        <v>-</v>
      </c>
      <c r="L97" s="130" t="str">
        <f t="shared" si="46"/>
        <v>-</v>
      </c>
      <c r="M97" s="130" t="str">
        <f t="shared" si="47"/>
        <v>-</v>
      </c>
      <c r="N97" s="130" t="str">
        <f t="shared" si="48"/>
        <v>-</v>
      </c>
      <c r="O97" s="130">
        <f t="shared" si="49"/>
        <v>0</v>
      </c>
      <c r="P97" s="130">
        <f t="shared" si="50"/>
        <v>2</v>
      </c>
      <c r="Q97" s="130" t="str">
        <f t="shared" si="51"/>
        <v>-</v>
      </c>
      <c r="R97" s="130" t="str">
        <f t="shared" si="52"/>
        <v>-</v>
      </c>
      <c r="S97" s="130" t="str">
        <f t="shared" si="53"/>
        <v>-</v>
      </c>
      <c r="T97" s="130" t="str">
        <f t="shared" si="54"/>
        <v>-</v>
      </c>
      <c r="U97" s="130" t="str">
        <f t="shared" si="55"/>
        <v>-</v>
      </c>
      <c r="V97" s="130" t="str">
        <f t="shared" si="56"/>
        <v>-</v>
      </c>
      <c r="W97" s="130">
        <f t="shared" si="44"/>
        <v>0</v>
      </c>
      <c r="X97" s="130">
        <f t="shared" si="57"/>
        <v>2</v>
      </c>
      <c r="Y97" s="130">
        <v>0</v>
      </c>
      <c r="Z97" s="130">
        <v>0</v>
      </c>
      <c r="AA97" s="130">
        <v>3.6377867400000001</v>
      </c>
      <c r="AB97" s="130">
        <v>0</v>
      </c>
      <c r="AC97" s="130">
        <v>0</v>
      </c>
      <c r="AD97" s="130"/>
      <c r="AE97" s="130">
        <f t="shared" si="58"/>
        <v>3.6377867400000001</v>
      </c>
    </row>
    <row r="98" spans="1:31" ht="60.75" hidden="1">
      <c r="A98" s="417" t="s">
        <v>968</v>
      </c>
      <c r="B98" s="135" t="s">
        <v>303</v>
      </c>
      <c r="C98" s="603" t="s">
        <v>671</v>
      </c>
      <c r="D98" s="168"/>
      <c r="E98" s="168">
        <v>2</v>
      </c>
      <c r="F98" s="603">
        <v>2014</v>
      </c>
      <c r="G98" s="603">
        <v>2014</v>
      </c>
      <c r="H98" s="130">
        <f t="shared" si="41"/>
        <v>4.0725128100000001</v>
      </c>
      <c r="I98" s="130">
        <f t="shared" si="42"/>
        <v>0</v>
      </c>
      <c r="J98" s="130">
        <f t="shared" si="43"/>
        <v>0</v>
      </c>
      <c r="K98" s="130" t="str">
        <f t="shared" si="45"/>
        <v>-</v>
      </c>
      <c r="L98" s="130" t="str">
        <f t="shared" si="46"/>
        <v>-</v>
      </c>
      <c r="M98" s="130" t="str">
        <f t="shared" si="47"/>
        <v>-</v>
      </c>
      <c r="N98" s="130" t="str">
        <f t="shared" si="48"/>
        <v>-</v>
      </c>
      <c r="O98" s="130">
        <f t="shared" si="49"/>
        <v>0</v>
      </c>
      <c r="P98" s="130">
        <f t="shared" si="50"/>
        <v>2</v>
      </c>
      <c r="Q98" s="130" t="str">
        <f t="shared" si="51"/>
        <v>-</v>
      </c>
      <c r="R98" s="130" t="str">
        <f t="shared" si="52"/>
        <v>-</v>
      </c>
      <c r="S98" s="130" t="str">
        <f t="shared" si="53"/>
        <v>-</v>
      </c>
      <c r="T98" s="130" t="str">
        <f t="shared" si="54"/>
        <v>-</v>
      </c>
      <c r="U98" s="130" t="str">
        <f t="shared" si="55"/>
        <v>-</v>
      </c>
      <c r="V98" s="130" t="str">
        <f t="shared" si="56"/>
        <v>-</v>
      </c>
      <c r="W98" s="130">
        <f t="shared" si="44"/>
        <v>0</v>
      </c>
      <c r="X98" s="130">
        <f t="shared" si="57"/>
        <v>2</v>
      </c>
      <c r="Y98" s="130">
        <v>0</v>
      </c>
      <c r="Z98" s="130">
        <v>0</v>
      </c>
      <c r="AA98" s="130">
        <v>4.0725128100000001</v>
      </c>
      <c r="AB98" s="130">
        <v>0</v>
      </c>
      <c r="AC98" s="130">
        <v>0</v>
      </c>
      <c r="AD98" s="130"/>
      <c r="AE98" s="130">
        <f t="shared" si="58"/>
        <v>4.0725128100000001</v>
      </c>
    </row>
    <row r="99" spans="1:31" ht="121.5" hidden="1">
      <c r="A99" s="417" t="s">
        <v>969</v>
      </c>
      <c r="B99" s="135" t="s">
        <v>646</v>
      </c>
      <c r="C99" s="603" t="s">
        <v>671</v>
      </c>
      <c r="D99" s="168"/>
      <c r="E99" s="168">
        <v>5</v>
      </c>
      <c r="F99" s="603">
        <v>2013</v>
      </c>
      <c r="G99" s="603">
        <v>2013</v>
      </c>
      <c r="H99" s="130">
        <f t="shared" si="41"/>
        <v>7.7425504400000005</v>
      </c>
      <c r="I99" s="130">
        <f t="shared" si="42"/>
        <v>0</v>
      </c>
      <c r="J99" s="130">
        <f t="shared" si="43"/>
        <v>0</v>
      </c>
      <c r="K99" s="130" t="str">
        <f t="shared" si="45"/>
        <v>-</v>
      </c>
      <c r="L99" s="130" t="str">
        <f t="shared" si="46"/>
        <v>-</v>
      </c>
      <c r="M99" s="130">
        <f t="shared" si="47"/>
        <v>0</v>
      </c>
      <c r="N99" s="130">
        <f t="shared" si="48"/>
        <v>5</v>
      </c>
      <c r="O99" s="130" t="str">
        <f t="shared" si="49"/>
        <v>-</v>
      </c>
      <c r="P99" s="130" t="str">
        <f t="shared" si="50"/>
        <v>-</v>
      </c>
      <c r="Q99" s="130" t="str">
        <f t="shared" si="51"/>
        <v>-</v>
      </c>
      <c r="R99" s="130" t="str">
        <f t="shared" si="52"/>
        <v>-</v>
      </c>
      <c r="S99" s="130" t="str">
        <f t="shared" si="53"/>
        <v>-</v>
      </c>
      <c r="T99" s="130" t="str">
        <f t="shared" si="54"/>
        <v>-</v>
      </c>
      <c r="U99" s="130" t="str">
        <f t="shared" si="55"/>
        <v>-</v>
      </c>
      <c r="V99" s="130" t="str">
        <f t="shared" si="56"/>
        <v>-</v>
      </c>
      <c r="W99" s="130">
        <f t="shared" si="44"/>
        <v>0</v>
      </c>
      <c r="X99" s="130">
        <f t="shared" si="57"/>
        <v>5</v>
      </c>
      <c r="Y99" s="130">
        <v>0</v>
      </c>
      <c r="Z99" s="130">
        <v>0.24257964000001084</v>
      </c>
      <c r="AA99" s="130">
        <v>7.4999707999999901</v>
      </c>
      <c r="AB99" s="130">
        <v>0</v>
      </c>
      <c r="AC99" s="130">
        <v>0</v>
      </c>
      <c r="AD99" s="130"/>
      <c r="AE99" s="130">
        <f t="shared" si="58"/>
        <v>7.7425504400000005</v>
      </c>
    </row>
    <row r="100" spans="1:31" ht="60.75" hidden="1">
      <c r="A100" s="417" t="s">
        <v>970</v>
      </c>
      <c r="B100" s="135" t="s">
        <v>304</v>
      </c>
      <c r="C100" s="603" t="s">
        <v>671</v>
      </c>
      <c r="D100" s="168"/>
      <c r="E100" s="168">
        <v>2</v>
      </c>
      <c r="F100" s="603">
        <v>2013</v>
      </c>
      <c r="G100" s="603">
        <v>2013</v>
      </c>
      <c r="H100" s="130">
        <f t="shared" si="41"/>
        <v>3.9594389299999997</v>
      </c>
      <c r="I100" s="130">
        <f t="shared" si="42"/>
        <v>0</v>
      </c>
      <c r="J100" s="130">
        <f t="shared" si="43"/>
        <v>0</v>
      </c>
      <c r="K100" s="130" t="str">
        <f t="shared" si="45"/>
        <v>-</v>
      </c>
      <c r="L100" s="130" t="str">
        <f t="shared" si="46"/>
        <v>-</v>
      </c>
      <c r="M100" s="130">
        <f t="shared" si="47"/>
        <v>0</v>
      </c>
      <c r="N100" s="130">
        <f t="shared" si="48"/>
        <v>2</v>
      </c>
      <c r="O100" s="130" t="str">
        <f t="shared" si="49"/>
        <v>-</v>
      </c>
      <c r="P100" s="130" t="str">
        <f t="shared" si="50"/>
        <v>-</v>
      </c>
      <c r="Q100" s="130" t="str">
        <f t="shared" si="51"/>
        <v>-</v>
      </c>
      <c r="R100" s="130" t="str">
        <f t="shared" si="52"/>
        <v>-</v>
      </c>
      <c r="S100" s="130" t="str">
        <f t="shared" si="53"/>
        <v>-</v>
      </c>
      <c r="T100" s="130" t="str">
        <f t="shared" si="54"/>
        <v>-</v>
      </c>
      <c r="U100" s="130" t="str">
        <f t="shared" si="55"/>
        <v>-</v>
      </c>
      <c r="V100" s="130" t="str">
        <f t="shared" si="56"/>
        <v>-</v>
      </c>
      <c r="W100" s="130">
        <f t="shared" si="44"/>
        <v>0</v>
      </c>
      <c r="X100" s="130">
        <f t="shared" si="57"/>
        <v>2</v>
      </c>
      <c r="Y100" s="130">
        <v>0</v>
      </c>
      <c r="Z100" s="130">
        <v>3.9594389299999997</v>
      </c>
      <c r="AA100" s="130">
        <v>0</v>
      </c>
      <c r="AB100" s="130">
        <v>0</v>
      </c>
      <c r="AC100" s="130">
        <v>0</v>
      </c>
      <c r="AD100" s="130"/>
      <c r="AE100" s="130">
        <f t="shared" si="58"/>
        <v>3.9594389299999997</v>
      </c>
    </row>
    <row r="101" spans="1:31" ht="60.75" hidden="1">
      <c r="A101" s="417" t="s">
        <v>971</v>
      </c>
      <c r="B101" s="135" t="s">
        <v>19</v>
      </c>
      <c r="C101" s="603" t="s">
        <v>639</v>
      </c>
      <c r="D101" s="168"/>
      <c r="E101" s="168">
        <v>2.5</v>
      </c>
      <c r="F101" s="603">
        <v>2015</v>
      </c>
      <c r="G101" s="603">
        <v>2015</v>
      </c>
      <c r="H101" s="130">
        <f t="shared" si="41"/>
        <v>3.007136</v>
      </c>
      <c r="I101" s="130">
        <f t="shared" si="42"/>
        <v>0</v>
      </c>
      <c r="J101" s="130">
        <f t="shared" si="43"/>
        <v>0</v>
      </c>
      <c r="K101" s="130" t="str">
        <f t="shared" si="45"/>
        <v>-</v>
      </c>
      <c r="L101" s="130" t="str">
        <f t="shared" si="46"/>
        <v>-</v>
      </c>
      <c r="M101" s="130" t="str">
        <f t="shared" si="47"/>
        <v>-</v>
      </c>
      <c r="N101" s="130" t="str">
        <f t="shared" si="48"/>
        <v>-</v>
      </c>
      <c r="O101" s="130" t="str">
        <f t="shared" si="49"/>
        <v>-</v>
      </c>
      <c r="P101" s="130" t="str">
        <f t="shared" si="50"/>
        <v>-</v>
      </c>
      <c r="Q101" s="130">
        <f t="shared" si="51"/>
        <v>0</v>
      </c>
      <c r="R101" s="130">
        <f t="shared" si="52"/>
        <v>2.5</v>
      </c>
      <c r="S101" s="130" t="str">
        <f t="shared" si="53"/>
        <v>-</v>
      </c>
      <c r="T101" s="130" t="str">
        <f t="shared" si="54"/>
        <v>-</v>
      </c>
      <c r="U101" s="130" t="str">
        <f t="shared" si="55"/>
        <v>-</v>
      </c>
      <c r="V101" s="130" t="str">
        <f t="shared" si="56"/>
        <v>-</v>
      </c>
      <c r="W101" s="130">
        <f t="shared" si="44"/>
        <v>0</v>
      </c>
      <c r="X101" s="130">
        <f t="shared" si="57"/>
        <v>2.5</v>
      </c>
      <c r="Y101" s="130">
        <v>0</v>
      </c>
      <c r="Z101" s="130">
        <v>0</v>
      </c>
      <c r="AA101" s="130">
        <v>0</v>
      </c>
      <c r="AB101" s="130">
        <v>3.007136</v>
      </c>
      <c r="AC101" s="130">
        <v>0</v>
      </c>
      <c r="AD101" s="130"/>
      <c r="AE101" s="130">
        <f t="shared" si="58"/>
        <v>3.007136</v>
      </c>
    </row>
    <row r="102" spans="1:31" ht="106.5" hidden="1" customHeight="1">
      <c r="A102" s="417" t="s">
        <v>972</v>
      </c>
      <c r="B102" s="135" t="s">
        <v>1142</v>
      </c>
      <c r="C102" s="603" t="s">
        <v>639</v>
      </c>
      <c r="D102" s="168"/>
      <c r="E102" s="168">
        <v>2.5</v>
      </c>
      <c r="F102" s="603">
        <v>2014</v>
      </c>
      <c r="G102" s="603">
        <v>2014</v>
      </c>
      <c r="H102" s="130">
        <f t="shared" si="41"/>
        <v>7.5046236300000002</v>
      </c>
      <c r="I102" s="130">
        <f t="shared" si="42"/>
        <v>0</v>
      </c>
      <c r="J102" s="130">
        <f t="shared" si="43"/>
        <v>0</v>
      </c>
      <c r="K102" s="130" t="str">
        <f t="shared" si="45"/>
        <v>-</v>
      </c>
      <c r="L102" s="130" t="str">
        <f t="shared" si="46"/>
        <v>-</v>
      </c>
      <c r="M102" s="130" t="str">
        <f t="shared" si="47"/>
        <v>-</v>
      </c>
      <c r="N102" s="130" t="str">
        <f t="shared" si="48"/>
        <v>-</v>
      </c>
      <c r="O102" s="130">
        <f t="shared" si="49"/>
        <v>0</v>
      </c>
      <c r="P102" s="130">
        <f t="shared" si="50"/>
        <v>2.5</v>
      </c>
      <c r="Q102" s="130" t="str">
        <f t="shared" si="51"/>
        <v>-</v>
      </c>
      <c r="R102" s="130" t="str">
        <f t="shared" si="52"/>
        <v>-</v>
      </c>
      <c r="S102" s="130" t="str">
        <f t="shared" si="53"/>
        <v>-</v>
      </c>
      <c r="T102" s="130" t="str">
        <f t="shared" si="54"/>
        <v>-</v>
      </c>
      <c r="U102" s="130" t="str">
        <f t="shared" si="55"/>
        <v>-</v>
      </c>
      <c r="V102" s="130" t="str">
        <f t="shared" si="56"/>
        <v>-</v>
      </c>
      <c r="W102" s="130">
        <f t="shared" si="44"/>
        <v>0</v>
      </c>
      <c r="X102" s="130">
        <f t="shared" si="57"/>
        <v>2.5</v>
      </c>
      <c r="Y102" s="130">
        <v>0</v>
      </c>
      <c r="Z102" s="130">
        <v>0</v>
      </c>
      <c r="AA102" s="130">
        <v>3.9755695000000002</v>
      </c>
      <c r="AB102" s="130">
        <v>3.52905413</v>
      </c>
      <c r="AC102" s="130">
        <v>0</v>
      </c>
      <c r="AD102" s="130"/>
      <c r="AE102" s="130">
        <f t="shared" si="58"/>
        <v>7.5046236300000002</v>
      </c>
    </row>
    <row r="103" spans="1:31" ht="101.25" hidden="1">
      <c r="A103" s="417" t="s">
        <v>973</v>
      </c>
      <c r="B103" s="135" t="s">
        <v>814</v>
      </c>
      <c r="C103" s="603" t="s">
        <v>639</v>
      </c>
      <c r="D103" s="168"/>
      <c r="E103" s="168">
        <v>2.5</v>
      </c>
      <c r="F103" s="603">
        <v>2014</v>
      </c>
      <c r="G103" s="603">
        <v>2014</v>
      </c>
      <c r="H103" s="130">
        <f t="shared" si="41"/>
        <v>2.7737449999999999</v>
      </c>
      <c r="I103" s="130">
        <f t="shared" si="42"/>
        <v>0</v>
      </c>
      <c r="J103" s="130">
        <f t="shared" si="43"/>
        <v>0</v>
      </c>
      <c r="K103" s="130" t="str">
        <f t="shared" si="45"/>
        <v>-</v>
      </c>
      <c r="L103" s="130" t="str">
        <f t="shared" si="46"/>
        <v>-</v>
      </c>
      <c r="M103" s="130" t="str">
        <f t="shared" si="47"/>
        <v>-</v>
      </c>
      <c r="N103" s="130" t="str">
        <f t="shared" si="48"/>
        <v>-</v>
      </c>
      <c r="O103" s="130">
        <f t="shared" si="49"/>
        <v>0</v>
      </c>
      <c r="P103" s="130">
        <f t="shared" si="50"/>
        <v>2.5</v>
      </c>
      <c r="Q103" s="130" t="str">
        <f t="shared" si="51"/>
        <v>-</v>
      </c>
      <c r="R103" s="130" t="str">
        <f t="shared" si="52"/>
        <v>-</v>
      </c>
      <c r="S103" s="130" t="str">
        <f t="shared" si="53"/>
        <v>-</v>
      </c>
      <c r="T103" s="130" t="str">
        <f t="shared" si="54"/>
        <v>-</v>
      </c>
      <c r="U103" s="130" t="str">
        <f t="shared" si="55"/>
        <v>-</v>
      </c>
      <c r="V103" s="130" t="str">
        <f t="shared" si="56"/>
        <v>-</v>
      </c>
      <c r="W103" s="130">
        <f t="shared" si="44"/>
        <v>0</v>
      </c>
      <c r="X103" s="130">
        <f t="shared" si="57"/>
        <v>2.5</v>
      </c>
      <c r="Y103" s="130">
        <v>0</v>
      </c>
      <c r="Z103" s="130">
        <v>0</v>
      </c>
      <c r="AA103" s="130">
        <v>2.7737449999999999</v>
      </c>
      <c r="AB103" s="130">
        <v>0</v>
      </c>
      <c r="AC103" s="130">
        <v>0</v>
      </c>
      <c r="AD103" s="130"/>
      <c r="AE103" s="130">
        <f t="shared" si="58"/>
        <v>2.7737449999999999</v>
      </c>
    </row>
    <row r="104" spans="1:31" ht="121.5" hidden="1">
      <c r="A104" s="417" t="s">
        <v>974</v>
      </c>
      <c r="B104" s="135" t="s">
        <v>815</v>
      </c>
      <c r="C104" s="603" t="s">
        <v>639</v>
      </c>
      <c r="D104" s="168"/>
      <c r="E104" s="168">
        <v>2</v>
      </c>
      <c r="F104" s="603">
        <v>2014</v>
      </c>
      <c r="G104" s="603">
        <v>2014</v>
      </c>
      <c r="H104" s="130">
        <f t="shared" si="41"/>
        <v>6.4128659500000005</v>
      </c>
      <c r="I104" s="130">
        <f t="shared" si="42"/>
        <v>0</v>
      </c>
      <c r="J104" s="130">
        <f t="shared" si="43"/>
        <v>0</v>
      </c>
      <c r="K104" s="130" t="str">
        <f t="shared" si="45"/>
        <v>-</v>
      </c>
      <c r="L104" s="130" t="str">
        <f t="shared" si="46"/>
        <v>-</v>
      </c>
      <c r="M104" s="130" t="str">
        <f t="shared" si="47"/>
        <v>-</v>
      </c>
      <c r="N104" s="130" t="str">
        <f t="shared" si="48"/>
        <v>-</v>
      </c>
      <c r="O104" s="130">
        <f t="shared" si="49"/>
        <v>0</v>
      </c>
      <c r="P104" s="130">
        <f t="shared" si="50"/>
        <v>2</v>
      </c>
      <c r="Q104" s="130" t="str">
        <f t="shared" si="51"/>
        <v>-</v>
      </c>
      <c r="R104" s="130" t="str">
        <f t="shared" si="52"/>
        <v>-</v>
      </c>
      <c r="S104" s="130" t="str">
        <f t="shared" si="53"/>
        <v>-</v>
      </c>
      <c r="T104" s="130" t="str">
        <f t="shared" si="54"/>
        <v>-</v>
      </c>
      <c r="U104" s="130" t="str">
        <f t="shared" si="55"/>
        <v>-</v>
      </c>
      <c r="V104" s="130" t="str">
        <f t="shared" si="56"/>
        <v>-</v>
      </c>
      <c r="W104" s="130">
        <f t="shared" si="44"/>
        <v>0</v>
      </c>
      <c r="X104" s="130">
        <f t="shared" si="57"/>
        <v>2</v>
      </c>
      <c r="Y104" s="130">
        <v>0</v>
      </c>
      <c r="Z104" s="130">
        <v>0</v>
      </c>
      <c r="AA104" s="130">
        <v>6.4128659500000005</v>
      </c>
      <c r="AB104" s="130">
        <v>0</v>
      </c>
      <c r="AC104" s="130">
        <v>0</v>
      </c>
      <c r="AD104" s="130"/>
      <c r="AE104" s="130">
        <f t="shared" si="58"/>
        <v>6.4128659500000005</v>
      </c>
    </row>
    <row r="105" spans="1:31" ht="40.5" hidden="1">
      <c r="A105" s="417" t="s">
        <v>975</v>
      </c>
      <c r="B105" s="135" t="s">
        <v>816</v>
      </c>
      <c r="C105" s="603" t="s">
        <v>639</v>
      </c>
      <c r="D105" s="168"/>
      <c r="E105" s="168"/>
      <c r="F105" s="603">
        <v>2014</v>
      </c>
      <c r="G105" s="603">
        <v>2014</v>
      </c>
      <c r="H105" s="130">
        <f t="shared" si="41"/>
        <v>0.92879639999999997</v>
      </c>
      <c r="I105" s="130">
        <f t="shared" si="42"/>
        <v>0</v>
      </c>
      <c r="J105" s="130">
        <f t="shared" si="43"/>
        <v>0</v>
      </c>
      <c r="K105" s="130" t="str">
        <f t="shared" si="45"/>
        <v>-</v>
      </c>
      <c r="L105" s="130" t="str">
        <f t="shared" si="46"/>
        <v>-</v>
      </c>
      <c r="M105" s="130" t="str">
        <f t="shared" si="47"/>
        <v>-</v>
      </c>
      <c r="N105" s="130" t="str">
        <f t="shared" si="48"/>
        <v>-</v>
      </c>
      <c r="O105" s="130">
        <f t="shared" si="49"/>
        <v>0</v>
      </c>
      <c r="P105" s="130">
        <f t="shared" si="50"/>
        <v>0</v>
      </c>
      <c r="Q105" s="130" t="str">
        <f t="shared" si="51"/>
        <v>-</v>
      </c>
      <c r="R105" s="130" t="str">
        <f t="shared" si="52"/>
        <v>-</v>
      </c>
      <c r="S105" s="130" t="str">
        <f t="shared" si="53"/>
        <v>-</v>
      </c>
      <c r="T105" s="130" t="str">
        <f t="shared" si="54"/>
        <v>-</v>
      </c>
      <c r="U105" s="130" t="str">
        <f t="shared" si="55"/>
        <v>-</v>
      </c>
      <c r="V105" s="130" t="str">
        <f t="shared" si="56"/>
        <v>-</v>
      </c>
      <c r="W105" s="130">
        <f t="shared" si="44"/>
        <v>0</v>
      </c>
      <c r="X105" s="130">
        <f t="shared" si="57"/>
        <v>0</v>
      </c>
      <c r="Y105" s="130">
        <v>0</v>
      </c>
      <c r="Z105" s="130">
        <v>0</v>
      </c>
      <c r="AA105" s="130">
        <v>0.92879639999999997</v>
      </c>
      <c r="AB105" s="130">
        <v>0</v>
      </c>
      <c r="AC105" s="130">
        <v>0</v>
      </c>
      <c r="AD105" s="130"/>
      <c r="AE105" s="130">
        <f t="shared" si="58"/>
        <v>0.92879639999999997</v>
      </c>
    </row>
    <row r="106" spans="1:31" ht="81" hidden="1">
      <c r="A106" s="417" t="s">
        <v>976</v>
      </c>
      <c r="B106" s="135" t="s">
        <v>817</v>
      </c>
      <c r="C106" s="603" t="s">
        <v>639</v>
      </c>
      <c r="D106" s="168"/>
      <c r="E106" s="168">
        <v>2</v>
      </c>
      <c r="F106" s="603">
        <v>2014</v>
      </c>
      <c r="G106" s="603">
        <v>2014</v>
      </c>
      <c r="H106" s="130">
        <f t="shared" si="41"/>
        <v>3.0257675000000002</v>
      </c>
      <c r="I106" s="130">
        <f t="shared" si="42"/>
        <v>0</v>
      </c>
      <c r="J106" s="130">
        <f t="shared" si="43"/>
        <v>0</v>
      </c>
      <c r="K106" s="130" t="str">
        <f t="shared" si="45"/>
        <v>-</v>
      </c>
      <c r="L106" s="130" t="str">
        <f t="shared" si="46"/>
        <v>-</v>
      </c>
      <c r="M106" s="130" t="str">
        <f t="shared" si="47"/>
        <v>-</v>
      </c>
      <c r="N106" s="130" t="str">
        <f t="shared" si="48"/>
        <v>-</v>
      </c>
      <c r="O106" s="130">
        <f t="shared" si="49"/>
        <v>0</v>
      </c>
      <c r="P106" s="130">
        <f t="shared" si="50"/>
        <v>2</v>
      </c>
      <c r="Q106" s="130" t="str">
        <f t="shared" si="51"/>
        <v>-</v>
      </c>
      <c r="R106" s="130" t="str">
        <f t="shared" si="52"/>
        <v>-</v>
      </c>
      <c r="S106" s="130" t="str">
        <f t="shared" si="53"/>
        <v>-</v>
      </c>
      <c r="T106" s="130" t="str">
        <f t="shared" si="54"/>
        <v>-</v>
      </c>
      <c r="U106" s="130" t="str">
        <f t="shared" si="55"/>
        <v>-</v>
      </c>
      <c r="V106" s="130" t="str">
        <f t="shared" si="56"/>
        <v>-</v>
      </c>
      <c r="W106" s="130">
        <f t="shared" si="44"/>
        <v>0</v>
      </c>
      <c r="X106" s="130">
        <f t="shared" si="57"/>
        <v>2</v>
      </c>
      <c r="Y106" s="130">
        <v>0</v>
      </c>
      <c r="Z106" s="130">
        <v>0</v>
      </c>
      <c r="AA106" s="130">
        <v>3.0257675000000002</v>
      </c>
      <c r="AB106" s="130">
        <v>0</v>
      </c>
      <c r="AC106" s="130">
        <v>0</v>
      </c>
      <c r="AD106" s="130"/>
      <c r="AE106" s="130">
        <f t="shared" si="58"/>
        <v>3.0257675000000002</v>
      </c>
    </row>
    <row r="107" spans="1:31" ht="101.25" hidden="1">
      <c r="A107" s="417" t="s">
        <v>977</v>
      </c>
      <c r="B107" s="135" t="s">
        <v>818</v>
      </c>
      <c r="C107" s="603" t="s">
        <v>639</v>
      </c>
      <c r="D107" s="168"/>
      <c r="E107" s="168">
        <v>2.5</v>
      </c>
      <c r="F107" s="603">
        <v>2014</v>
      </c>
      <c r="G107" s="603">
        <v>2014</v>
      </c>
      <c r="H107" s="130">
        <f t="shared" si="41"/>
        <v>5.7765685300000005</v>
      </c>
      <c r="I107" s="130">
        <f t="shared" si="42"/>
        <v>0</v>
      </c>
      <c r="J107" s="130">
        <f t="shared" si="43"/>
        <v>0</v>
      </c>
      <c r="K107" s="130" t="str">
        <f t="shared" si="45"/>
        <v>-</v>
      </c>
      <c r="L107" s="130" t="str">
        <f t="shared" si="46"/>
        <v>-</v>
      </c>
      <c r="M107" s="130" t="str">
        <f t="shared" si="47"/>
        <v>-</v>
      </c>
      <c r="N107" s="130" t="str">
        <f t="shared" si="48"/>
        <v>-</v>
      </c>
      <c r="O107" s="130">
        <f t="shared" si="49"/>
        <v>0</v>
      </c>
      <c r="P107" s="130">
        <f t="shared" si="50"/>
        <v>2.5</v>
      </c>
      <c r="Q107" s="130" t="str">
        <f t="shared" si="51"/>
        <v>-</v>
      </c>
      <c r="R107" s="130" t="str">
        <f t="shared" si="52"/>
        <v>-</v>
      </c>
      <c r="S107" s="130" t="str">
        <f t="shared" si="53"/>
        <v>-</v>
      </c>
      <c r="T107" s="130" t="str">
        <f t="shared" si="54"/>
        <v>-</v>
      </c>
      <c r="U107" s="130" t="str">
        <f t="shared" si="55"/>
        <v>-</v>
      </c>
      <c r="V107" s="130" t="str">
        <f t="shared" si="56"/>
        <v>-</v>
      </c>
      <c r="W107" s="130">
        <f t="shared" si="44"/>
        <v>0</v>
      </c>
      <c r="X107" s="130">
        <f t="shared" si="57"/>
        <v>2.5</v>
      </c>
      <c r="Y107" s="130">
        <v>0</v>
      </c>
      <c r="Z107" s="130">
        <v>0</v>
      </c>
      <c r="AA107" s="130">
        <v>5.7765685300000005</v>
      </c>
      <c r="AB107" s="130">
        <v>0</v>
      </c>
      <c r="AC107" s="130">
        <v>0</v>
      </c>
      <c r="AD107" s="130"/>
      <c r="AE107" s="130">
        <f t="shared" si="58"/>
        <v>5.7765685300000005</v>
      </c>
    </row>
    <row r="108" spans="1:31" ht="81" hidden="1">
      <c r="A108" s="417" t="s">
        <v>978</v>
      </c>
      <c r="B108" s="135" t="s">
        <v>820</v>
      </c>
      <c r="C108" s="603" t="s">
        <v>639</v>
      </c>
      <c r="D108" s="168"/>
      <c r="E108" s="168">
        <v>2</v>
      </c>
      <c r="F108" s="603">
        <v>2014</v>
      </c>
      <c r="G108" s="603">
        <v>2014</v>
      </c>
      <c r="H108" s="130">
        <f t="shared" si="41"/>
        <v>4.4723304600000002</v>
      </c>
      <c r="I108" s="130">
        <f t="shared" si="42"/>
        <v>0</v>
      </c>
      <c r="J108" s="130">
        <f t="shared" si="43"/>
        <v>0</v>
      </c>
      <c r="K108" s="130" t="str">
        <f t="shared" si="45"/>
        <v>-</v>
      </c>
      <c r="L108" s="130" t="str">
        <f t="shared" si="46"/>
        <v>-</v>
      </c>
      <c r="M108" s="130" t="str">
        <f t="shared" si="47"/>
        <v>-</v>
      </c>
      <c r="N108" s="130" t="str">
        <f t="shared" si="48"/>
        <v>-</v>
      </c>
      <c r="O108" s="130">
        <f t="shared" si="49"/>
        <v>0</v>
      </c>
      <c r="P108" s="130">
        <f t="shared" si="50"/>
        <v>2</v>
      </c>
      <c r="Q108" s="130" t="str">
        <f t="shared" si="51"/>
        <v>-</v>
      </c>
      <c r="R108" s="130" t="str">
        <f t="shared" si="52"/>
        <v>-</v>
      </c>
      <c r="S108" s="130" t="str">
        <f t="shared" si="53"/>
        <v>-</v>
      </c>
      <c r="T108" s="130" t="str">
        <f t="shared" si="54"/>
        <v>-</v>
      </c>
      <c r="U108" s="130" t="str">
        <f t="shared" si="55"/>
        <v>-</v>
      </c>
      <c r="V108" s="130" t="str">
        <f t="shared" si="56"/>
        <v>-</v>
      </c>
      <c r="W108" s="130">
        <f t="shared" si="44"/>
        <v>0</v>
      </c>
      <c r="X108" s="130">
        <f t="shared" si="57"/>
        <v>2</v>
      </c>
      <c r="Y108" s="130">
        <v>0</v>
      </c>
      <c r="Z108" s="130">
        <v>0</v>
      </c>
      <c r="AA108" s="130">
        <v>4.4723304600000002</v>
      </c>
      <c r="AB108" s="130">
        <v>0</v>
      </c>
      <c r="AC108" s="130">
        <v>0</v>
      </c>
      <c r="AD108" s="130"/>
      <c r="AE108" s="130">
        <f t="shared" si="58"/>
        <v>4.4723304600000002</v>
      </c>
    </row>
    <row r="109" spans="1:31" ht="40.5" hidden="1">
      <c r="A109" s="417" t="s">
        <v>979</v>
      </c>
      <c r="B109" s="135" t="s">
        <v>821</v>
      </c>
      <c r="C109" s="603" t="s">
        <v>639</v>
      </c>
      <c r="D109" s="168"/>
      <c r="E109" s="168"/>
      <c r="F109" s="603">
        <v>2014</v>
      </c>
      <c r="G109" s="603">
        <v>2014</v>
      </c>
      <c r="H109" s="130">
        <f t="shared" si="41"/>
        <v>2.4352080200000001</v>
      </c>
      <c r="I109" s="130">
        <f t="shared" si="42"/>
        <v>0</v>
      </c>
      <c r="J109" s="130">
        <f t="shared" si="43"/>
        <v>0</v>
      </c>
      <c r="K109" s="130" t="str">
        <f t="shared" si="45"/>
        <v>-</v>
      </c>
      <c r="L109" s="130" t="str">
        <f t="shared" si="46"/>
        <v>-</v>
      </c>
      <c r="M109" s="130" t="str">
        <f t="shared" si="47"/>
        <v>-</v>
      </c>
      <c r="N109" s="130" t="str">
        <f t="shared" si="48"/>
        <v>-</v>
      </c>
      <c r="O109" s="130">
        <f t="shared" si="49"/>
        <v>0</v>
      </c>
      <c r="P109" s="130">
        <f t="shared" si="50"/>
        <v>0</v>
      </c>
      <c r="Q109" s="130" t="str">
        <f t="shared" si="51"/>
        <v>-</v>
      </c>
      <c r="R109" s="130" t="str">
        <f t="shared" si="52"/>
        <v>-</v>
      </c>
      <c r="S109" s="130" t="str">
        <f t="shared" si="53"/>
        <v>-</v>
      </c>
      <c r="T109" s="130" t="str">
        <f t="shared" si="54"/>
        <v>-</v>
      </c>
      <c r="U109" s="130" t="str">
        <f t="shared" si="55"/>
        <v>-</v>
      </c>
      <c r="V109" s="130" t="str">
        <f t="shared" si="56"/>
        <v>-</v>
      </c>
      <c r="W109" s="130">
        <f t="shared" si="44"/>
        <v>0</v>
      </c>
      <c r="X109" s="130">
        <f t="shared" si="57"/>
        <v>0</v>
      </c>
      <c r="Y109" s="130">
        <v>0</v>
      </c>
      <c r="Z109" s="130">
        <v>0</v>
      </c>
      <c r="AA109" s="130">
        <v>2.4352080200000001</v>
      </c>
      <c r="AB109" s="130">
        <v>0</v>
      </c>
      <c r="AC109" s="130">
        <v>0</v>
      </c>
      <c r="AD109" s="130"/>
      <c r="AE109" s="130">
        <f t="shared" si="58"/>
        <v>2.4352080200000001</v>
      </c>
    </row>
    <row r="110" spans="1:31" ht="40.5" hidden="1">
      <c r="A110" s="417" t="s">
        <v>980</v>
      </c>
      <c r="B110" s="135" t="s">
        <v>822</v>
      </c>
      <c r="C110" s="603" t="s">
        <v>639</v>
      </c>
      <c r="D110" s="168"/>
      <c r="E110" s="168"/>
      <c r="F110" s="603">
        <v>2014</v>
      </c>
      <c r="G110" s="603">
        <v>2014</v>
      </c>
      <c r="H110" s="130">
        <f t="shared" si="41"/>
        <v>2.4081174500000002</v>
      </c>
      <c r="I110" s="130">
        <f t="shared" si="42"/>
        <v>0</v>
      </c>
      <c r="J110" s="130">
        <f t="shared" si="43"/>
        <v>0</v>
      </c>
      <c r="K110" s="130" t="str">
        <f t="shared" si="45"/>
        <v>-</v>
      </c>
      <c r="L110" s="130" t="str">
        <f t="shared" si="46"/>
        <v>-</v>
      </c>
      <c r="M110" s="130" t="str">
        <f t="shared" si="47"/>
        <v>-</v>
      </c>
      <c r="N110" s="130" t="str">
        <f t="shared" si="48"/>
        <v>-</v>
      </c>
      <c r="O110" s="130">
        <f t="shared" si="49"/>
        <v>0</v>
      </c>
      <c r="P110" s="130">
        <f t="shared" si="50"/>
        <v>0</v>
      </c>
      <c r="Q110" s="130" t="str">
        <f t="shared" si="51"/>
        <v>-</v>
      </c>
      <c r="R110" s="130" t="str">
        <f t="shared" si="52"/>
        <v>-</v>
      </c>
      <c r="S110" s="130" t="str">
        <f t="shared" si="53"/>
        <v>-</v>
      </c>
      <c r="T110" s="130" t="str">
        <f t="shared" si="54"/>
        <v>-</v>
      </c>
      <c r="U110" s="130" t="str">
        <f t="shared" si="55"/>
        <v>-</v>
      </c>
      <c r="V110" s="130" t="str">
        <f t="shared" si="56"/>
        <v>-</v>
      </c>
      <c r="W110" s="130">
        <f t="shared" si="44"/>
        <v>0</v>
      </c>
      <c r="X110" s="130">
        <f t="shared" si="57"/>
        <v>0</v>
      </c>
      <c r="Y110" s="130">
        <v>0</v>
      </c>
      <c r="Z110" s="130">
        <v>0</v>
      </c>
      <c r="AA110" s="130">
        <v>2.4081174500000002</v>
      </c>
      <c r="AB110" s="130">
        <v>0</v>
      </c>
      <c r="AC110" s="130">
        <v>0</v>
      </c>
      <c r="AD110" s="130"/>
      <c r="AE110" s="130">
        <f t="shared" si="58"/>
        <v>2.4081174500000002</v>
      </c>
    </row>
    <row r="111" spans="1:31" ht="60.75" hidden="1">
      <c r="A111" s="417" t="s">
        <v>981</v>
      </c>
      <c r="B111" s="135" t="s">
        <v>826</v>
      </c>
      <c r="C111" s="603" t="s">
        <v>639</v>
      </c>
      <c r="D111" s="168"/>
      <c r="E111" s="168">
        <v>1.26</v>
      </c>
      <c r="F111" s="603">
        <v>2014</v>
      </c>
      <c r="G111" s="603">
        <v>2014</v>
      </c>
      <c r="H111" s="130">
        <f t="shared" si="41"/>
        <v>3.8639269800000005</v>
      </c>
      <c r="I111" s="130">
        <f t="shared" si="42"/>
        <v>2.2204460492503131E-16</v>
      </c>
      <c r="J111" s="130">
        <f t="shared" si="43"/>
        <v>0</v>
      </c>
      <c r="K111" s="130" t="str">
        <f t="shared" si="45"/>
        <v>-</v>
      </c>
      <c r="L111" s="130" t="str">
        <f t="shared" si="46"/>
        <v>-</v>
      </c>
      <c r="M111" s="130" t="str">
        <f t="shared" si="47"/>
        <v>-</v>
      </c>
      <c r="N111" s="130" t="str">
        <f t="shared" si="48"/>
        <v>-</v>
      </c>
      <c r="O111" s="130">
        <f t="shared" si="49"/>
        <v>0</v>
      </c>
      <c r="P111" s="130">
        <f t="shared" si="50"/>
        <v>1.26</v>
      </c>
      <c r="Q111" s="130" t="str">
        <f t="shared" si="51"/>
        <v>-</v>
      </c>
      <c r="R111" s="130" t="str">
        <f t="shared" si="52"/>
        <v>-</v>
      </c>
      <c r="S111" s="130" t="str">
        <f t="shared" si="53"/>
        <v>-</v>
      </c>
      <c r="T111" s="130" t="str">
        <f t="shared" si="54"/>
        <v>-</v>
      </c>
      <c r="U111" s="130" t="str">
        <f t="shared" si="55"/>
        <v>-</v>
      </c>
      <c r="V111" s="130" t="str">
        <f t="shared" si="56"/>
        <v>-</v>
      </c>
      <c r="W111" s="130">
        <f t="shared" si="44"/>
        <v>0</v>
      </c>
      <c r="X111" s="130">
        <f t="shared" si="57"/>
        <v>1.26</v>
      </c>
      <c r="Y111" s="130">
        <v>0</v>
      </c>
      <c r="Z111" s="130">
        <v>0</v>
      </c>
      <c r="AA111" s="130">
        <v>3.0639269800000002</v>
      </c>
      <c r="AB111" s="130">
        <v>0.8</v>
      </c>
      <c r="AC111" s="130">
        <v>0</v>
      </c>
      <c r="AD111" s="130"/>
      <c r="AE111" s="130">
        <f t="shared" si="58"/>
        <v>3.8639269800000005</v>
      </c>
    </row>
    <row r="112" spans="1:31" ht="60.75" hidden="1">
      <c r="A112" s="417" t="s">
        <v>982</v>
      </c>
      <c r="B112" s="135" t="s">
        <v>829</v>
      </c>
      <c r="C112" s="603" t="s">
        <v>639</v>
      </c>
      <c r="D112" s="168"/>
      <c r="E112" s="168">
        <v>2</v>
      </c>
      <c r="F112" s="603">
        <v>2015</v>
      </c>
      <c r="G112" s="603">
        <v>2015</v>
      </c>
      <c r="H112" s="130">
        <f t="shared" si="41"/>
        <v>4.4584229999999998</v>
      </c>
      <c r="I112" s="130">
        <f t="shared" si="42"/>
        <v>0</v>
      </c>
      <c r="J112" s="130">
        <f t="shared" si="43"/>
        <v>0</v>
      </c>
      <c r="K112" s="130" t="str">
        <f t="shared" si="45"/>
        <v>-</v>
      </c>
      <c r="L112" s="130" t="str">
        <f t="shared" si="46"/>
        <v>-</v>
      </c>
      <c r="M112" s="130" t="str">
        <f t="shared" si="47"/>
        <v>-</v>
      </c>
      <c r="N112" s="130" t="str">
        <f t="shared" si="48"/>
        <v>-</v>
      </c>
      <c r="O112" s="130" t="str">
        <f t="shared" si="49"/>
        <v>-</v>
      </c>
      <c r="P112" s="130" t="str">
        <f t="shared" si="50"/>
        <v>-</v>
      </c>
      <c r="Q112" s="130">
        <f t="shared" si="51"/>
        <v>0</v>
      </c>
      <c r="R112" s="130">
        <f t="shared" si="52"/>
        <v>2</v>
      </c>
      <c r="S112" s="130" t="str">
        <f t="shared" si="53"/>
        <v>-</v>
      </c>
      <c r="T112" s="130" t="str">
        <f t="shared" si="54"/>
        <v>-</v>
      </c>
      <c r="U112" s="130" t="str">
        <f t="shared" si="55"/>
        <v>-</v>
      </c>
      <c r="V112" s="130" t="str">
        <f t="shared" si="56"/>
        <v>-</v>
      </c>
      <c r="W112" s="130">
        <f t="shared" si="44"/>
        <v>0</v>
      </c>
      <c r="X112" s="130">
        <f t="shared" si="57"/>
        <v>2</v>
      </c>
      <c r="Y112" s="130">
        <v>0</v>
      </c>
      <c r="Z112" s="130">
        <v>0</v>
      </c>
      <c r="AA112" s="130">
        <v>0</v>
      </c>
      <c r="AB112" s="130">
        <v>4.4584229999999998</v>
      </c>
      <c r="AC112" s="130">
        <v>0</v>
      </c>
      <c r="AD112" s="130"/>
      <c r="AE112" s="130">
        <f t="shared" si="58"/>
        <v>4.4584229999999998</v>
      </c>
    </row>
    <row r="113" spans="1:31" ht="40.5" hidden="1">
      <c r="A113" s="417" t="s">
        <v>983</v>
      </c>
      <c r="B113" s="135" t="s">
        <v>830</v>
      </c>
      <c r="C113" s="603" t="s">
        <v>639</v>
      </c>
      <c r="D113" s="168"/>
      <c r="E113" s="168"/>
      <c r="F113" s="603">
        <v>2016</v>
      </c>
      <c r="G113" s="603">
        <v>2017</v>
      </c>
      <c r="H113" s="130">
        <f t="shared" si="41"/>
        <v>0.95967000000000002</v>
      </c>
      <c r="I113" s="130">
        <f t="shared" si="42"/>
        <v>0.95967000000000002</v>
      </c>
      <c r="J113" s="130">
        <f t="shared" si="43"/>
        <v>0.95967000000000002</v>
      </c>
      <c r="K113" s="130" t="str">
        <f t="shared" si="45"/>
        <v>-</v>
      </c>
      <c r="L113" s="130" t="str">
        <f t="shared" si="46"/>
        <v>-</v>
      </c>
      <c r="M113" s="130" t="str">
        <f t="shared" si="47"/>
        <v>-</v>
      </c>
      <c r="N113" s="130" t="str">
        <f t="shared" si="48"/>
        <v>-</v>
      </c>
      <c r="O113" s="130" t="str">
        <f t="shared" si="49"/>
        <v>-</v>
      </c>
      <c r="P113" s="130" t="str">
        <f t="shared" si="50"/>
        <v>-</v>
      </c>
      <c r="Q113" s="130" t="str">
        <f t="shared" si="51"/>
        <v>-</v>
      </c>
      <c r="R113" s="130" t="str">
        <f t="shared" si="52"/>
        <v>-</v>
      </c>
      <c r="S113" s="130" t="str">
        <f t="shared" si="53"/>
        <v>-</v>
      </c>
      <c r="T113" s="130" t="str">
        <f t="shared" si="54"/>
        <v>-</v>
      </c>
      <c r="U113" s="130">
        <f t="shared" si="55"/>
        <v>0</v>
      </c>
      <c r="V113" s="130">
        <f t="shared" si="56"/>
        <v>0</v>
      </c>
      <c r="W113" s="130">
        <f t="shared" si="44"/>
        <v>0</v>
      </c>
      <c r="X113" s="130">
        <f t="shared" si="57"/>
        <v>0</v>
      </c>
      <c r="Y113" s="130">
        <v>0</v>
      </c>
      <c r="Z113" s="130">
        <v>0</v>
      </c>
      <c r="AA113" s="130">
        <v>0</v>
      </c>
      <c r="AB113" s="130">
        <v>0</v>
      </c>
      <c r="AC113" s="130">
        <v>0</v>
      </c>
      <c r="AD113" s="130">
        <v>0.95967000000000002</v>
      </c>
      <c r="AE113" s="130">
        <f t="shared" si="58"/>
        <v>0.95967000000000002</v>
      </c>
    </row>
    <row r="114" spans="1:31" ht="40.5" hidden="1">
      <c r="A114" s="417" t="s">
        <v>984</v>
      </c>
      <c r="B114" s="135" t="s">
        <v>831</v>
      </c>
      <c r="C114" s="603" t="s">
        <v>639</v>
      </c>
      <c r="D114" s="168"/>
      <c r="E114" s="168"/>
      <c r="F114" s="603">
        <v>2017</v>
      </c>
      <c r="G114" s="603">
        <v>2017</v>
      </c>
      <c r="H114" s="130">
        <f t="shared" si="41"/>
        <v>1.29945</v>
      </c>
      <c r="I114" s="130">
        <f t="shared" si="42"/>
        <v>1.29945</v>
      </c>
      <c r="J114" s="130">
        <f t="shared" si="43"/>
        <v>1.29945</v>
      </c>
      <c r="K114" s="130" t="str">
        <f t="shared" si="45"/>
        <v>-</v>
      </c>
      <c r="L114" s="130" t="str">
        <f t="shared" si="46"/>
        <v>-</v>
      </c>
      <c r="M114" s="130" t="str">
        <f t="shared" si="47"/>
        <v>-</v>
      </c>
      <c r="N114" s="130" t="str">
        <f t="shared" si="48"/>
        <v>-</v>
      </c>
      <c r="O114" s="130" t="str">
        <f t="shared" si="49"/>
        <v>-</v>
      </c>
      <c r="P114" s="130" t="str">
        <f t="shared" si="50"/>
        <v>-</v>
      </c>
      <c r="Q114" s="130" t="str">
        <f t="shared" si="51"/>
        <v>-</v>
      </c>
      <c r="R114" s="130" t="str">
        <f t="shared" si="52"/>
        <v>-</v>
      </c>
      <c r="S114" s="130" t="str">
        <f t="shared" si="53"/>
        <v>-</v>
      </c>
      <c r="T114" s="130" t="str">
        <f t="shared" si="54"/>
        <v>-</v>
      </c>
      <c r="U114" s="130">
        <f t="shared" si="55"/>
        <v>0</v>
      </c>
      <c r="V114" s="130">
        <f t="shared" si="56"/>
        <v>0</v>
      </c>
      <c r="W114" s="130">
        <f t="shared" si="44"/>
        <v>0</v>
      </c>
      <c r="X114" s="130">
        <f t="shared" si="57"/>
        <v>0</v>
      </c>
      <c r="Y114" s="130">
        <v>0</v>
      </c>
      <c r="Z114" s="130">
        <v>0</v>
      </c>
      <c r="AA114" s="130">
        <v>0</v>
      </c>
      <c r="AB114" s="130">
        <v>0</v>
      </c>
      <c r="AC114" s="130">
        <v>0</v>
      </c>
      <c r="AD114" s="130">
        <v>1.29945</v>
      </c>
      <c r="AE114" s="130">
        <f t="shared" si="58"/>
        <v>1.29945</v>
      </c>
    </row>
    <row r="115" spans="1:31" ht="40.5" hidden="1">
      <c r="A115" s="417" t="s">
        <v>985</v>
      </c>
      <c r="B115" s="135" t="s">
        <v>832</v>
      </c>
      <c r="C115" s="603" t="s">
        <v>639</v>
      </c>
      <c r="D115" s="168"/>
      <c r="E115" s="168"/>
      <c r="F115" s="603">
        <v>2017</v>
      </c>
      <c r="G115" s="603">
        <v>2017</v>
      </c>
      <c r="H115" s="130">
        <f t="shared" si="41"/>
        <v>1.3066</v>
      </c>
      <c r="I115" s="130">
        <f t="shared" si="42"/>
        <v>1.3066</v>
      </c>
      <c r="J115" s="130">
        <f t="shared" si="43"/>
        <v>1.3066</v>
      </c>
      <c r="K115" s="130" t="str">
        <f t="shared" si="45"/>
        <v>-</v>
      </c>
      <c r="L115" s="130" t="str">
        <f t="shared" si="46"/>
        <v>-</v>
      </c>
      <c r="M115" s="130" t="str">
        <f t="shared" si="47"/>
        <v>-</v>
      </c>
      <c r="N115" s="130" t="str">
        <f t="shared" si="48"/>
        <v>-</v>
      </c>
      <c r="O115" s="130" t="str">
        <f t="shared" si="49"/>
        <v>-</v>
      </c>
      <c r="P115" s="130" t="str">
        <f t="shared" si="50"/>
        <v>-</v>
      </c>
      <c r="Q115" s="130" t="str">
        <f t="shared" si="51"/>
        <v>-</v>
      </c>
      <c r="R115" s="130" t="str">
        <f t="shared" si="52"/>
        <v>-</v>
      </c>
      <c r="S115" s="130" t="str">
        <f t="shared" si="53"/>
        <v>-</v>
      </c>
      <c r="T115" s="130" t="str">
        <f t="shared" si="54"/>
        <v>-</v>
      </c>
      <c r="U115" s="130">
        <f t="shared" si="55"/>
        <v>0</v>
      </c>
      <c r="V115" s="130">
        <f t="shared" si="56"/>
        <v>0</v>
      </c>
      <c r="W115" s="130">
        <f t="shared" si="44"/>
        <v>0</v>
      </c>
      <c r="X115" s="130">
        <f t="shared" si="57"/>
        <v>0</v>
      </c>
      <c r="Y115" s="130">
        <v>0</v>
      </c>
      <c r="Z115" s="130">
        <v>0</v>
      </c>
      <c r="AA115" s="130">
        <v>0</v>
      </c>
      <c r="AB115" s="130">
        <v>0</v>
      </c>
      <c r="AC115" s="130">
        <v>0</v>
      </c>
      <c r="AD115" s="130">
        <v>1.3066</v>
      </c>
      <c r="AE115" s="130">
        <f t="shared" si="58"/>
        <v>1.3066</v>
      </c>
    </row>
    <row r="116" spans="1:31" ht="60.75" hidden="1">
      <c r="A116" s="417" t="s">
        <v>986</v>
      </c>
      <c r="B116" s="135" t="s">
        <v>843</v>
      </c>
      <c r="C116" s="603" t="s">
        <v>639</v>
      </c>
      <c r="D116" s="168"/>
      <c r="E116" s="168"/>
      <c r="F116" s="603">
        <v>2017</v>
      </c>
      <c r="G116" s="603">
        <v>2017</v>
      </c>
      <c r="H116" s="130">
        <f t="shared" si="41"/>
        <v>3.3344999999999998</v>
      </c>
      <c r="I116" s="130">
        <f t="shared" si="42"/>
        <v>3.3344999999999998</v>
      </c>
      <c r="J116" s="130">
        <f t="shared" si="43"/>
        <v>3.3344999999999998</v>
      </c>
      <c r="K116" s="130" t="str">
        <f t="shared" si="45"/>
        <v>-</v>
      </c>
      <c r="L116" s="130" t="str">
        <f t="shared" si="46"/>
        <v>-</v>
      </c>
      <c r="M116" s="130" t="str">
        <f t="shared" si="47"/>
        <v>-</v>
      </c>
      <c r="N116" s="130" t="str">
        <f t="shared" si="48"/>
        <v>-</v>
      </c>
      <c r="O116" s="130" t="str">
        <f t="shared" si="49"/>
        <v>-</v>
      </c>
      <c r="P116" s="130" t="str">
        <f t="shared" si="50"/>
        <v>-</v>
      </c>
      <c r="Q116" s="130" t="str">
        <f t="shared" si="51"/>
        <v>-</v>
      </c>
      <c r="R116" s="130" t="str">
        <f t="shared" si="52"/>
        <v>-</v>
      </c>
      <c r="S116" s="130" t="str">
        <f t="shared" si="53"/>
        <v>-</v>
      </c>
      <c r="T116" s="130" t="str">
        <f t="shared" si="54"/>
        <v>-</v>
      </c>
      <c r="U116" s="130">
        <f t="shared" si="55"/>
        <v>0</v>
      </c>
      <c r="V116" s="130">
        <f t="shared" si="56"/>
        <v>0</v>
      </c>
      <c r="W116" s="130">
        <f t="shared" si="44"/>
        <v>0</v>
      </c>
      <c r="X116" s="130">
        <f t="shared" si="57"/>
        <v>0</v>
      </c>
      <c r="Y116" s="130">
        <v>0</v>
      </c>
      <c r="Z116" s="130">
        <v>0</v>
      </c>
      <c r="AA116" s="130">
        <v>0</v>
      </c>
      <c r="AB116" s="130">
        <v>0</v>
      </c>
      <c r="AC116" s="130">
        <v>0</v>
      </c>
      <c r="AD116" s="130">
        <v>3.3344999999999998</v>
      </c>
      <c r="AE116" s="130">
        <f t="shared" si="58"/>
        <v>3.3344999999999998</v>
      </c>
    </row>
    <row r="117" spans="1:31" ht="73.5" hidden="1" customHeight="1">
      <c r="A117" s="417" t="s">
        <v>988</v>
      </c>
      <c r="B117" s="135" t="s">
        <v>1884</v>
      </c>
      <c r="C117" s="603" t="s">
        <v>639</v>
      </c>
      <c r="D117" s="168"/>
      <c r="E117" s="168">
        <v>2</v>
      </c>
      <c r="F117" s="603">
        <v>2015</v>
      </c>
      <c r="G117" s="603">
        <v>2015</v>
      </c>
      <c r="H117" s="130">
        <f t="shared" si="41"/>
        <v>3.89141578</v>
      </c>
      <c r="I117" s="130">
        <f t="shared" si="42"/>
        <v>0</v>
      </c>
      <c r="J117" s="130">
        <f t="shared" si="43"/>
        <v>0</v>
      </c>
      <c r="K117" s="130" t="str">
        <f t="shared" si="45"/>
        <v>-</v>
      </c>
      <c r="L117" s="130" t="str">
        <f t="shared" si="46"/>
        <v>-</v>
      </c>
      <c r="M117" s="130" t="str">
        <f t="shared" si="47"/>
        <v>-</v>
      </c>
      <c r="N117" s="130" t="str">
        <f t="shared" si="48"/>
        <v>-</v>
      </c>
      <c r="O117" s="130" t="str">
        <f t="shared" si="49"/>
        <v>-</v>
      </c>
      <c r="P117" s="130" t="str">
        <f t="shared" si="50"/>
        <v>-</v>
      </c>
      <c r="Q117" s="130">
        <f t="shared" si="51"/>
        <v>0</v>
      </c>
      <c r="R117" s="130">
        <f t="shared" si="52"/>
        <v>2</v>
      </c>
      <c r="S117" s="130" t="str">
        <f t="shared" si="53"/>
        <v>-</v>
      </c>
      <c r="T117" s="130" t="str">
        <f t="shared" si="54"/>
        <v>-</v>
      </c>
      <c r="U117" s="130" t="str">
        <f t="shared" si="55"/>
        <v>-</v>
      </c>
      <c r="V117" s="130" t="str">
        <f t="shared" si="56"/>
        <v>-</v>
      </c>
      <c r="W117" s="130">
        <f t="shared" si="44"/>
        <v>0</v>
      </c>
      <c r="X117" s="130">
        <f t="shared" si="57"/>
        <v>2</v>
      </c>
      <c r="Y117" s="130">
        <v>0</v>
      </c>
      <c r="Z117" s="130">
        <v>0</v>
      </c>
      <c r="AA117" s="130">
        <v>0</v>
      </c>
      <c r="AB117" s="130">
        <v>3.89141578</v>
      </c>
      <c r="AC117" s="130">
        <v>0</v>
      </c>
      <c r="AD117" s="130"/>
      <c r="AE117" s="130">
        <f t="shared" si="58"/>
        <v>3.89141578</v>
      </c>
    </row>
    <row r="118" spans="1:31" ht="86.25" hidden="1" customHeight="1">
      <c r="A118" s="417" t="s">
        <v>989</v>
      </c>
      <c r="B118" s="643" t="s">
        <v>693</v>
      </c>
      <c r="C118" s="603" t="s">
        <v>671</v>
      </c>
      <c r="D118" s="168"/>
      <c r="E118" s="168">
        <v>1.26</v>
      </c>
      <c r="F118" s="603">
        <v>2012</v>
      </c>
      <c r="G118" s="603">
        <v>2012</v>
      </c>
      <c r="H118" s="130">
        <f t="shared" si="41"/>
        <v>1.8360000000000001</v>
      </c>
      <c r="I118" s="130">
        <f t="shared" si="42"/>
        <v>0</v>
      </c>
      <c r="J118" s="130">
        <f t="shared" si="43"/>
        <v>0</v>
      </c>
      <c r="K118" s="130">
        <f t="shared" si="45"/>
        <v>0</v>
      </c>
      <c r="L118" s="130">
        <f t="shared" si="46"/>
        <v>1.26</v>
      </c>
      <c r="M118" s="130" t="str">
        <f t="shared" si="47"/>
        <v>-</v>
      </c>
      <c r="N118" s="130" t="str">
        <f t="shared" si="48"/>
        <v>-</v>
      </c>
      <c r="O118" s="130" t="str">
        <f t="shared" si="49"/>
        <v>-</v>
      </c>
      <c r="P118" s="130" t="str">
        <f t="shared" si="50"/>
        <v>-</v>
      </c>
      <c r="Q118" s="130" t="str">
        <f t="shared" si="51"/>
        <v>-</v>
      </c>
      <c r="R118" s="130" t="str">
        <f t="shared" si="52"/>
        <v>-</v>
      </c>
      <c r="S118" s="130" t="str">
        <f t="shared" si="53"/>
        <v>-</v>
      </c>
      <c r="T118" s="130" t="str">
        <f t="shared" si="54"/>
        <v>-</v>
      </c>
      <c r="U118" s="130" t="str">
        <f t="shared" si="55"/>
        <v>-</v>
      </c>
      <c r="V118" s="130" t="str">
        <f t="shared" si="56"/>
        <v>-</v>
      </c>
      <c r="W118" s="130">
        <f t="shared" si="44"/>
        <v>0</v>
      </c>
      <c r="X118" s="130">
        <f t="shared" si="57"/>
        <v>1.26</v>
      </c>
      <c r="Y118" s="131">
        <v>1.8360000000000001</v>
      </c>
      <c r="Z118" s="130">
        <v>0</v>
      </c>
      <c r="AA118" s="130">
        <v>0</v>
      </c>
      <c r="AB118" s="130">
        <v>0</v>
      </c>
      <c r="AC118" s="130">
        <v>0</v>
      </c>
      <c r="AD118" s="130"/>
      <c r="AE118" s="130">
        <f t="shared" si="58"/>
        <v>1.8360000000000001</v>
      </c>
    </row>
    <row r="119" spans="1:31" ht="86.25" hidden="1" customHeight="1">
      <c r="A119" s="417" t="s">
        <v>1921</v>
      </c>
      <c r="B119" s="134" t="s">
        <v>1905</v>
      </c>
      <c r="C119" s="603" t="s">
        <v>671</v>
      </c>
      <c r="D119" s="168"/>
      <c r="E119" s="168">
        <v>1.26</v>
      </c>
      <c r="F119" s="603">
        <v>2015</v>
      </c>
      <c r="G119" s="603">
        <v>2015</v>
      </c>
      <c r="H119" s="130">
        <f t="shared" si="41"/>
        <v>4.0969889999999998</v>
      </c>
      <c r="I119" s="130">
        <f t="shared" si="42"/>
        <v>0</v>
      </c>
      <c r="J119" s="130">
        <f t="shared" si="43"/>
        <v>0</v>
      </c>
      <c r="K119" s="130" t="str">
        <f t="shared" ref="K119" si="59">IF(G119=2012,D119,"-")</f>
        <v>-</v>
      </c>
      <c r="L119" s="130" t="str">
        <f t="shared" ref="L119" si="60">IF(G119=2012,E119,"-")</f>
        <v>-</v>
      </c>
      <c r="M119" s="130" t="str">
        <f t="shared" ref="M119" si="61">IF(G119=2013,D119,"-")</f>
        <v>-</v>
      </c>
      <c r="N119" s="130" t="str">
        <f t="shared" ref="N119" si="62">IF(G119=2013,E119,"-")</f>
        <v>-</v>
      </c>
      <c r="O119" s="130" t="str">
        <f t="shared" ref="O119" si="63">IF(G119=2014,D119,"-")</f>
        <v>-</v>
      </c>
      <c r="P119" s="130" t="str">
        <f t="shared" ref="P119" si="64">IF(G119=2014,E119,"-")</f>
        <v>-</v>
      </c>
      <c r="Q119" s="130">
        <f t="shared" ref="Q119" si="65">IF(G119=2015,D119,"-")</f>
        <v>0</v>
      </c>
      <c r="R119" s="130">
        <f t="shared" ref="R119" si="66">IF(G119=2015,E119,"-")</f>
        <v>1.26</v>
      </c>
      <c r="S119" s="130" t="str">
        <f t="shared" ref="S119" si="67">IF(G119=2016,D119,"-")</f>
        <v>-</v>
      </c>
      <c r="T119" s="130" t="str">
        <f t="shared" ref="T119" si="68">IF(G119=2016,E119,"-")</f>
        <v>-</v>
      </c>
      <c r="U119" s="130" t="str">
        <f t="shared" ref="U119" si="69">IF(G119=2017,D119,"-")</f>
        <v>-</v>
      </c>
      <c r="V119" s="130" t="str">
        <f t="shared" ref="V119" si="70">IF(G119=2017,E119,"-")</f>
        <v>-</v>
      </c>
      <c r="W119" s="130">
        <f t="shared" ref="W119" si="71">SUM(K119,M119,O119,Q119,S119,U119)</f>
        <v>0</v>
      </c>
      <c r="X119" s="130">
        <f t="shared" ref="X119" si="72">SUM(L119,N119,P119,R119,T119,V119)</f>
        <v>1.26</v>
      </c>
      <c r="Y119" s="131">
        <v>0</v>
      </c>
      <c r="Z119" s="130">
        <v>0</v>
      </c>
      <c r="AA119" s="130">
        <v>0</v>
      </c>
      <c r="AB119" s="130">
        <v>4.0969889999999998</v>
      </c>
      <c r="AC119" s="130">
        <v>0</v>
      </c>
      <c r="AD119" s="130"/>
      <c r="AE119" s="130">
        <f t="shared" si="58"/>
        <v>4.0969889999999998</v>
      </c>
    </row>
    <row r="120" spans="1:31" ht="86.25" hidden="1" customHeight="1">
      <c r="A120" s="417" t="s">
        <v>2011</v>
      </c>
      <c r="B120" s="134" t="s">
        <v>2040</v>
      </c>
      <c r="C120" s="603" t="s">
        <v>671</v>
      </c>
      <c r="D120" s="168"/>
      <c r="E120" s="168">
        <v>2</v>
      </c>
      <c r="F120" s="603">
        <v>2016</v>
      </c>
      <c r="G120" s="603">
        <v>2017</v>
      </c>
      <c r="H120" s="130">
        <f t="shared" si="41"/>
        <v>4.0623699999999996</v>
      </c>
      <c r="I120" s="130">
        <f t="shared" si="42"/>
        <v>4.0623699999999996</v>
      </c>
      <c r="J120" s="130">
        <f t="shared" si="43"/>
        <v>4.0623699999999996</v>
      </c>
      <c r="K120" s="130" t="str">
        <f t="shared" ref="K120:K124" si="73">IF(G120=2012,D120,"-")</f>
        <v>-</v>
      </c>
      <c r="L120" s="130" t="str">
        <f t="shared" ref="L120:L124" si="74">IF(G120=2012,E120,"-")</f>
        <v>-</v>
      </c>
      <c r="M120" s="130" t="str">
        <f t="shared" ref="M120:M124" si="75">IF(G120=2013,D120,"-")</f>
        <v>-</v>
      </c>
      <c r="N120" s="130" t="str">
        <f t="shared" ref="N120:N124" si="76">IF(G120=2013,E120,"-")</f>
        <v>-</v>
      </c>
      <c r="O120" s="130" t="str">
        <f t="shared" ref="O120:O124" si="77">IF(G120=2014,D120,"-")</f>
        <v>-</v>
      </c>
      <c r="P120" s="130" t="str">
        <f t="shared" ref="P120:P124" si="78">IF(G120=2014,E120,"-")</f>
        <v>-</v>
      </c>
      <c r="Q120" s="130" t="str">
        <f t="shared" ref="Q120:Q124" si="79">IF(G120=2015,D120,"-")</f>
        <v>-</v>
      </c>
      <c r="R120" s="130" t="str">
        <f t="shared" ref="R120:R124" si="80">IF(G120=2015,E120,"-")</f>
        <v>-</v>
      </c>
      <c r="S120" s="130" t="str">
        <f t="shared" ref="S120:S124" si="81">IF(G120=2016,D120,"-")</f>
        <v>-</v>
      </c>
      <c r="T120" s="130" t="str">
        <f t="shared" ref="T120:T124" si="82">IF(G120=2016,E120,"-")</f>
        <v>-</v>
      </c>
      <c r="U120" s="130">
        <f t="shared" ref="U120:U124" si="83">IF(G120=2017,D120,"-")</f>
        <v>0</v>
      </c>
      <c r="V120" s="130">
        <f t="shared" ref="V120:V124" si="84">IF(G120=2017,E120,"-")</f>
        <v>2</v>
      </c>
      <c r="W120" s="130">
        <f t="shared" ref="W120:W124" si="85">SUM(K120,M120,O120,Q120,S120,U120)</f>
        <v>0</v>
      </c>
      <c r="X120" s="130">
        <f t="shared" ref="X120:X124" si="86">SUM(L120,N120,P120,R120,T120,V120)</f>
        <v>2</v>
      </c>
      <c r="Y120" s="131"/>
      <c r="Z120" s="130"/>
      <c r="AA120" s="130"/>
      <c r="AB120" s="130"/>
      <c r="AC120" s="130">
        <v>0</v>
      </c>
      <c r="AD120" s="130">
        <v>4.0623699999999996</v>
      </c>
      <c r="AE120" s="130">
        <f t="shared" si="58"/>
        <v>4.0623699999999996</v>
      </c>
    </row>
    <row r="121" spans="1:31" ht="86.25" hidden="1" customHeight="1">
      <c r="A121" s="417" t="s">
        <v>2012</v>
      </c>
      <c r="B121" s="134" t="s">
        <v>2041</v>
      </c>
      <c r="C121" s="603" t="s">
        <v>671</v>
      </c>
      <c r="D121" s="168"/>
      <c r="E121" s="168">
        <v>5</v>
      </c>
      <c r="F121" s="603">
        <v>2016</v>
      </c>
      <c r="G121" s="603">
        <v>2016</v>
      </c>
      <c r="H121" s="130">
        <f t="shared" si="41"/>
        <v>9.3627269999999996</v>
      </c>
      <c r="I121" s="130">
        <f t="shared" si="42"/>
        <v>0</v>
      </c>
      <c r="J121" s="130">
        <f t="shared" si="43"/>
        <v>0</v>
      </c>
      <c r="K121" s="130" t="str">
        <f t="shared" si="73"/>
        <v>-</v>
      </c>
      <c r="L121" s="130" t="str">
        <f t="shared" si="74"/>
        <v>-</v>
      </c>
      <c r="M121" s="130" t="str">
        <f t="shared" si="75"/>
        <v>-</v>
      </c>
      <c r="N121" s="130" t="str">
        <f t="shared" si="76"/>
        <v>-</v>
      </c>
      <c r="O121" s="130" t="str">
        <f t="shared" si="77"/>
        <v>-</v>
      </c>
      <c r="P121" s="130" t="str">
        <f t="shared" si="78"/>
        <v>-</v>
      </c>
      <c r="Q121" s="130" t="str">
        <f t="shared" si="79"/>
        <v>-</v>
      </c>
      <c r="R121" s="130" t="str">
        <f t="shared" si="80"/>
        <v>-</v>
      </c>
      <c r="S121" s="130">
        <f t="shared" si="81"/>
        <v>0</v>
      </c>
      <c r="T121" s="130">
        <f t="shared" si="82"/>
        <v>5</v>
      </c>
      <c r="U121" s="130" t="str">
        <f t="shared" si="83"/>
        <v>-</v>
      </c>
      <c r="V121" s="130" t="str">
        <f t="shared" si="84"/>
        <v>-</v>
      </c>
      <c r="W121" s="130">
        <f t="shared" si="85"/>
        <v>0</v>
      </c>
      <c r="X121" s="130">
        <f t="shared" si="86"/>
        <v>5</v>
      </c>
      <c r="Y121" s="131"/>
      <c r="Z121" s="130"/>
      <c r="AA121" s="130"/>
      <c r="AB121" s="130"/>
      <c r="AC121" s="130">
        <v>9.3627269999999996</v>
      </c>
      <c r="AD121" s="130"/>
      <c r="AE121" s="130">
        <f t="shared" si="58"/>
        <v>9.3627269999999996</v>
      </c>
    </row>
    <row r="122" spans="1:31" ht="86.25" hidden="1" customHeight="1">
      <c r="A122" s="417" t="s">
        <v>2013</v>
      </c>
      <c r="B122" s="134" t="s">
        <v>2015</v>
      </c>
      <c r="C122" s="603" t="s">
        <v>671</v>
      </c>
      <c r="D122" s="168"/>
      <c r="E122" s="168"/>
      <c r="F122" s="603">
        <v>2016</v>
      </c>
      <c r="G122" s="603">
        <v>2016</v>
      </c>
      <c r="H122" s="130">
        <f t="shared" si="41"/>
        <v>0.72748699999999999</v>
      </c>
      <c r="I122" s="130">
        <f t="shared" si="42"/>
        <v>0</v>
      </c>
      <c r="J122" s="130">
        <f t="shared" si="43"/>
        <v>0</v>
      </c>
      <c r="K122" s="130" t="str">
        <f t="shared" si="73"/>
        <v>-</v>
      </c>
      <c r="L122" s="130" t="str">
        <f t="shared" si="74"/>
        <v>-</v>
      </c>
      <c r="M122" s="130" t="str">
        <f t="shared" si="75"/>
        <v>-</v>
      </c>
      <c r="N122" s="130" t="str">
        <f t="shared" si="76"/>
        <v>-</v>
      </c>
      <c r="O122" s="130" t="str">
        <f t="shared" si="77"/>
        <v>-</v>
      </c>
      <c r="P122" s="130" t="str">
        <f t="shared" si="78"/>
        <v>-</v>
      </c>
      <c r="Q122" s="130" t="str">
        <f t="shared" si="79"/>
        <v>-</v>
      </c>
      <c r="R122" s="130" t="str">
        <f t="shared" si="80"/>
        <v>-</v>
      </c>
      <c r="S122" s="130">
        <f t="shared" si="81"/>
        <v>0</v>
      </c>
      <c r="T122" s="130">
        <f t="shared" si="82"/>
        <v>0</v>
      </c>
      <c r="U122" s="130" t="str">
        <f t="shared" si="83"/>
        <v>-</v>
      </c>
      <c r="V122" s="130" t="str">
        <f t="shared" si="84"/>
        <v>-</v>
      </c>
      <c r="W122" s="130">
        <f t="shared" si="85"/>
        <v>0</v>
      </c>
      <c r="X122" s="130">
        <f t="shared" si="86"/>
        <v>0</v>
      </c>
      <c r="Y122" s="131"/>
      <c r="Z122" s="130"/>
      <c r="AA122" s="130"/>
      <c r="AB122" s="130"/>
      <c r="AC122" s="130">
        <v>0.72748699999999999</v>
      </c>
      <c r="AD122" s="130"/>
      <c r="AE122" s="130">
        <f t="shared" si="58"/>
        <v>0.72748699999999999</v>
      </c>
    </row>
    <row r="123" spans="1:31" ht="86.25" hidden="1" customHeight="1">
      <c r="A123" s="417" t="s">
        <v>2014</v>
      </c>
      <c r="B123" s="134" t="s">
        <v>2016</v>
      </c>
      <c r="C123" s="603" t="s">
        <v>671</v>
      </c>
      <c r="D123" s="168"/>
      <c r="E123" s="168"/>
      <c r="F123" s="603">
        <v>2016</v>
      </c>
      <c r="G123" s="603">
        <v>2016</v>
      </c>
      <c r="H123" s="130">
        <f t="shared" si="41"/>
        <v>1.4536610000000001</v>
      </c>
      <c r="I123" s="130">
        <f t="shared" si="42"/>
        <v>0</v>
      </c>
      <c r="J123" s="130">
        <f t="shared" si="43"/>
        <v>0</v>
      </c>
      <c r="K123" s="130" t="str">
        <f t="shared" si="73"/>
        <v>-</v>
      </c>
      <c r="L123" s="130" t="str">
        <f t="shared" si="74"/>
        <v>-</v>
      </c>
      <c r="M123" s="130" t="str">
        <f t="shared" si="75"/>
        <v>-</v>
      </c>
      <c r="N123" s="130" t="str">
        <f t="shared" si="76"/>
        <v>-</v>
      </c>
      <c r="O123" s="130" t="str">
        <f t="shared" si="77"/>
        <v>-</v>
      </c>
      <c r="P123" s="130" t="str">
        <f t="shared" si="78"/>
        <v>-</v>
      </c>
      <c r="Q123" s="130" t="str">
        <f t="shared" si="79"/>
        <v>-</v>
      </c>
      <c r="R123" s="130" t="str">
        <f t="shared" si="80"/>
        <v>-</v>
      </c>
      <c r="S123" s="130">
        <f t="shared" si="81"/>
        <v>0</v>
      </c>
      <c r="T123" s="130">
        <f t="shared" si="82"/>
        <v>0</v>
      </c>
      <c r="U123" s="130" t="str">
        <f t="shared" si="83"/>
        <v>-</v>
      </c>
      <c r="V123" s="130" t="str">
        <f t="shared" si="84"/>
        <v>-</v>
      </c>
      <c r="W123" s="130">
        <f t="shared" si="85"/>
        <v>0</v>
      </c>
      <c r="X123" s="130">
        <f t="shared" si="86"/>
        <v>0</v>
      </c>
      <c r="Y123" s="131"/>
      <c r="Z123" s="130"/>
      <c r="AA123" s="130"/>
      <c r="AB123" s="130"/>
      <c r="AC123" s="130">
        <v>1.4536610000000001</v>
      </c>
      <c r="AD123" s="130"/>
      <c r="AE123" s="130">
        <f t="shared" si="58"/>
        <v>1.4536610000000001</v>
      </c>
    </row>
    <row r="124" spans="1:31" ht="86.25" hidden="1" customHeight="1">
      <c r="A124" s="417" t="s">
        <v>2156</v>
      </c>
      <c r="B124" s="134" t="s">
        <v>2157</v>
      </c>
      <c r="C124" s="603" t="s">
        <v>671</v>
      </c>
      <c r="D124" s="168"/>
      <c r="E124" s="168"/>
      <c r="F124" s="603">
        <v>2017</v>
      </c>
      <c r="G124" s="603">
        <v>2017</v>
      </c>
      <c r="H124" s="130">
        <f t="shared" si="41"/>
        <v>0.27068999999999999</v>
      </c>
      <c r="I124" s="130">
        <f t="shared" si="42"/>
        <v>0.27068999999999999</v>
      </c>
      <c r="J124" s="130">
        <f t="shared" si="43"/>
        <v>0.27068999999999999</v>
      </c>
      <c r="K124" s="130" t="str">
        <f t="shared" si="73"/>
        <v>-</v>
      </c>
      <c r="L124" s="130" t="str">
        <f t="shared" si="74"/>
        <v>-</v>
      </c>
      <c r="M124" s="130" t="str">
        <f t="shared" si="75"/>
        <v>-</v>
      </c>
      <c r="N124" s="130" t="str">
        <f t="shared" si="76"/>
        <v>-</v>
      </c>
      <c r="O124" s="130" t="str">
        <f t="shared" si="77"/>
        <v>-</v>
      </c>
      <c r="P124" s="130" t="str">
        <f t="shared" si="78"/>
        <v>-</v>
      </c>
      <c r="Q124" s="130" t="str">
        <f t="shared" si="79"/>
        <v>-</v>
      </c>
      <c r="R124" s="130" t="str">
        <f t="shared" si="80"/>
        <v>-</v>
      </c>
      <c r="S124" s="130" t="str">
        <f t="shared" si="81"/>
        <v>-</v>
      </c>
      <c r="T124" s="130" t="str">
        <f t="shared" si="82"/>
        <v>-</v>
      </c>
      <c r="U124" s="130">
        <f t="shared" si="83"/>
        <v>0</v>
      </c>
      <c r="V124" s="130">
        <f t="shared" si="84"/>
        <v>0</v>
      </c>
      <c r="W124" s="130">
        <f t="shared" si="85"/>
        <v>0</v>
      </c>
      <c r="X124" s="130">
        <f t="shared" si="86"/>
        <v>0</v>
      </c>
      <c r="Y124" s="131"/>
      <c r="Z124" s="130"/>
      <c r="AA124" s="130"/>
      <c r="AB124" s="130"/>
      <c r="AC124" s="130"/>
      <c r="AD124" s="130">
        <v>0.27068999999999999</v>
      </c>
      <c r="AE124" s="130">
        <f>SUM(Y124:AD124)</f>
        <v>0.27068999999999999</v>
      </c>
    </row>
    <row r="125" spans="1:31" hidden="1">
      <c r="A125" s="654" t="s">
        <v>570</v>
      </c>
      <c r="B125" s="447" t="s">
        <v>1419</v>
      </c>
      <c r="C125" s="603"/>
      <c r="D125" s="168"/>
      <c r="E125" s="168"/>
      <c r="F125" s="603"/>
      <c r="G125" s="603"/>
      <c r="H125" s="130">
        <f t="shared" si="41"/>
        <v>0</v>
      </c>
      <c r="I125" s="130">
        <f t="shared" si="42"/>
        <v>0</v>
      </c>
      <c r="J125" s="130">
        <f t="shared" si="43"/>
        <v>0</v>
      </c>
      <c r="K125" s="130" t="str">
        <f t="shared" si="45"/>
        <v>-</v>
      </c>
      <c r="L125" s="130" t="str">
        <f t="shared" si="46"/>
        <v>-</v>
      </c>
      <c r="M125" s="130" t="str">
        <f t="shared" si="47"/>
        <v>-</v>
      </c>
      <c r="N125" s="130" t="str">
        <f t="shared" si="48"/>
        <v>-</v>
      </c>
      <c r="O125" s="130" t="str">
        <f t="shared" si="49"/>
        <v>-</v>
      </c>
      <c r="P125" s="130" t="str">
        <f t="shared" si="50"/>
        <v>-</v>
      </c>
      <c r="Q125" s="130" t="str">
        <f t="shared" si="51"/>
        <v>-</v>
      </c>
      <c r="R125" s="130" t="str">
        <f t="shared" si="52"/>
        <v>-</v>
      </c>
      <c r="S125" s="130" t="str">
        <f t="shared" si="53"/>
        <v>-</v>
      </c>
      <c r="T125" s="130" t="str">
        <f t="shared" si="54"/>
        <v>-</v>
      </c>
      <c r="U125" s="130" t="str">
        <f t="shared" si="55"/>
        <v>-</v>
      </c>
      <c r="V125" s="130" t="str">
        <f t="shared" si="56"/>
        <v>-</v>
      </c>
      <c r="W125" s="130">
        <f t="shared" si="44"/>
        <v>0</v>
      </c>
      <c r="X125" s="130">
        <f t="shared" si="57"/>
        <v>0</v>
      </c>
      <c r="Y125" s="131">
        <v>0</v>
      </c>
      <c r="Z125" s="130">
        <v>0</v>
      </c>
      <c r="AA125" s="130">
        <v>0</v>
      </c>
      <c r="AB125" s="130">
        <v>0</v>
      </c>
      <c r="AC125" s="130">
        <v>0</v>
      </c>
      <c r="AD125" s="130">
        <v>0</v>
      </c>
      <c r="AE125" s="130">
        <f t="shared" si="58"/>
        <v>0</v>
      </c>
    </row>
    <row r="126" spans="1:31" ht="60.75" hidden="1">
      <c r="A126" s="417" t="s">
        <v>991</v>
      </c>
      <c r="B126" s="134" t="s">
        <v>2229</v>
      </c>
      <c r="C126" s="603" t="s">
        <v>671</v>
      </c>
      <c r="D126" s="168">
        <v>1.2</v>
      </c>
      <c r="E126" s="168"/>
      <c r="F126" s="603">
        <v>2017</v>
      </c>
      <c r="G126" s="603">
        <v>2017</v>
      </c>
      <c r="H126" s="130">
        <f t="shared" si="41"/>
        <v>1.0649599999999999</v>
      </c>
      <c r="I126" s="130">
        <f t="shared" si="42"/>
        <v>1.0649599999999999</v>
      </c>
      <c r="J126" s="130">
        <f t="shared" si="43"/>
        <v>1.0649599999999999</v>
      </c>
      <c r="K126" s="130" t="str">
        <f t="shared" si="45"/>
        <v>-</v>
      </c>
      <c r="L126" s="130" t="str">
        <f t="shared" si="46"/>
        <v>-</v>
      </c>
      <c r="M126" s="130" t="str">
        <f t="shared" si="47"/>
        <v>-</v>
      </c>
      <c r="N126" s="130" t="str">
        <f t="shared" si="48"/>
        <v>-</v>
      </c>
      <c r="O126" s="130" t="str">
        <f t="shared" si="49"/>
        <v>-</v>
      </c>
      <c r="P126" s="130" t="str">
        <f t="shared" si="50"/>
        <v>-</v>
      </c>
      <c r="Q126" s="130" t="str">
        <f t="shared" si="51"/>
        <v>-</v>
      </c>
      <c r="R126" s="130" t="str">
        <f t="shared" si="52"/>
        <v>-</v>
      </c>
      <c r="S126" s="130" t="str">
        <f t="shared" si="53"/>
        <v>-</v>
      </c>
      <c r="T126" s="130" t="str">
        <f t="shared" si="54"/>
        <v>-</v>
      </c>
      <c r="U126" s="130">
        <f t="shared" si="55"/>
        <v>1.2</v>
      </c>
      <c r="V126" s="130">
        <f t="shared" si="56"/>
        <v>0</v>
      </c>
      <c r="W126" s="130">
        <f t="shared" si="44"/>
        <v>1.2</v>
      </c>
      <c r="X126" s="130">
        <f t="shared" si="57"/>
        <v>0</v>
      </c>
      <c r="Y126" s="131">
        <v>0</v>
      </c>
      <c r="Z126" s="131">
        <v>0</v>
      </c>
      <c r="AA126" s="131">
        <v>0</v>
      </c>
      <c r="AB126" s="130">
        <v>0</v>
      </c>
      <c r="AC126" s="131">
        <v>0</v>
      </c>
      <c r="AD126" s="130">
        <v>1.0649599999999999</v>
      </c>
      <c r="AE126" s="130">
        <f t="shared" si="58"/>
        <v>1.0649599999999999</v>
      </c>
    </row>
    <row r="127" spans="1:31" ht="60.75" hidden="1">
      <c r="A127" s="417" t="s">
        <v>992</v>
      </c>
      <c r="B127" s="134" t="s">
        <v>30</v>
      </c>
      <c r="C127" s="603" t="s">
        <v>671</v>
      </c>
      <c r="D127" s="168">
        <v>0.88</v>
      </c>
      <c r="E127" s="168"/>
      <c r="F127" s="603">
        <v>2014</v>
      </c>
      <c r="G127" s="603">
        <v>2014</v>
      </c>
      <c r="H127" s="130">
        <f t="shared" si="41"/>
        <v>2.1980909999999998</v>
      </c>
      <c r="I127" s="130">
        <f t="shared" si="42"/>
        <v>0</v>
      </c>
      <c r="J127" s="130">
        <f t="shared" si="43"/>
        <v>0</v>
      </c>
      <c r="K127" s="130" t="str">
        <f t="shared" si="45"/>
        <v>-</v>
      </c>
      <c r="L127" s="130" t="str">
        <f t="shared" si="46"/>
        <v>-</v>
      </c>
      <c r="M127" s="130" t="str">
        <f t="shared" si="47"/>
        <v>-</v>
      </c>
      <c r="N127" s="130" t="str">
        <f t="shared" si="48"/>
        <v>-</v>
      </c>
      <c r="O127" s="130">
        <f t="shared" si="49"/>
        <v>0.88</v>
      </c>
      <c r="P127" s="130">
        <f t="shared" si="50"/>
        <v>0</v>
      </c>
      <c r="Q127" s="130" t="str">
        <f t="shared" si="51"/>
        <v>-</v>
      </c>
      <c r="R127" s="130" t="str">
        <f t="shared" si="52"/>
        <v>-</v>
      </c>
      <c r="S127" s="130" t="str">
        <f t="shared" si="53"/>
        <v>-</v>
      </c>
      <c r="T127" s="130" t="str">
        <f t="shared" si="54"/>
        <v>-</v>
      </c>
      <c r="U127" s="130" t="str">
        <f t="shared" si="55"/>
        <v>-</v>
      </c>
      <c r="V127" s="130" t="str">
        <f t="shared" si="56"/>
        <v>-</v>
      </c>
      <c r="W127" s="130">
        <f t="shared" si="44"/>
        <v>0.88</v>
      </c>
      <c r="X127" s="130">
        <f t="shared" si="57"/>
        <v>0</v>
      </c>
      <c r="Y127" s="131">
        <v>0</v>
      </c>
      <c r="Z127" s="131">
        <v>0</v>
      </c>
      <c r="AA127" s="131">
        <v>2.1980909999999998</v>
      </c>
      <c r="AB127" s="130">
        <v>0</v>
      </c>
      <c r="AC127" s="130">
        <v>0</v>
      </c>
      <c r="AD127" s="130"/>
      <c r="AE127" s="130">
        <f t="shared" si="58"/>
        <v>2.1980909999999998</v>
      </c>
    </row>
    <row r="128" spans="1:31" ht="60.75" hidden="1">
      <c r="A128" s="417" t="s">
        <v>994</v>
      </c>
      <c r="B128" s="134" t="s">
        <v>563</v>
      </c>
      <c r="C128" s="603" t="s">
        <v>671</v>
      </c>
      <c r="D128" s="168">
        <v>0.64</v>
      </c>
      <c r="E128" s="168"/>
      <c r="F128" s="603">
        <v>2017</v>
      </c>
      <c r="G128" s="603">
        <v>2017</v>
      </c>
      <c r="H128" s="130">
        <f t="shared" si="41"/>
        <v>2.74037</v>
      </c>
      <c r="I128" s="130">
        <f t="shared" si="42"/>
        <v>2.74037</v>
      </c>
      <c r="J128" s="130">
        <f t="shared" si="43"/>
        <v>2.74037</v>
      </c>
      <c r="K128" s="130" t="str">
        <f t="shared" si="45"/>
        <v>-</v>
      </c>
      <c r="L128" s="130" t="str">
        <f t="shared" si="46"/>
        <v>-</v>
      </c>
      <c r="M128" s="130" t="str">
        <f t="shared" si="47"/>
        <v>-</v>
      </c>
      <c r="N128" s="130" t="str">
        <f t="shared" si="48"/>
        <v>-</v>
      </c>
      <c r="O128" s="130" t="str">
        <f t="shared" si="49"/>
        <v>-</v>
      </c>
      <c r="P128" s="130" t="str">
        <f t="shared" si="50"/>
        <v>-</v>
      </c>
      <c r="Q128" s="130" t="str">
        <f t="shared" si="51"/>
        <v>-</v>
      </c>
      <c r="R128" s="130" t="str">
        <f t="shared" si="52"/>
        <v>-</v>
      </c>
      <c r="S128" s="130" t="str">
        <f t="shared" si="53"/>
        <v>-</v>
      </c>
      <c r="T128" s="130" t="str">
        <f t="shared" si="54"/>
        <v>-</v>
      </c>
      <c r="U128" s="130">
        <f t="shared" si="55"/>
        <v>0.64</v>
      </c>
      <c r="V128" s="130">
        <f t="shared" si="56"/>
        <v>0</v>
      </c>
      <c r="W128" s="130">
        <f t="shared" si="44"/>
        <v>0.64</v>
      </c>
      <c r="X128" s="130">
        <f t="shared" si="57"/>
        <v>0</v>
      </c>
      <c r="Y128" s="131">
        <v>0</v>
      </c>
      <c r="Z128" s="131">
        <v>0</v>
      </c>
      <c r="AA128" s="131">
        <v>0</v>
      </c>
      <c r="AB128" s="131">
        <v>0</v>
      </c>
      <c r="AC128" s="131">
        <v>0</v>
      </c>
      <c r="AD128" s="130">
        <f>1.85276+0.88761</f>
        <v>2.74037</v>
      </c>
      <c r="AE128" s="130">
        <f t="shared" si="58"/>
        <v>2.74037</v>
      </c>
    </row>
    <row r="129" spans="1:31" ht="60.75" hidden="1">
      <c r="A129" s="417" t="s">
        <v>996</v>
      </c>
      <c r="B129" s="134" t="s">
        <v>32</v>
      </c>
      <c r="C129" s="603" t="s">
        <v>671</v>
      </c>
      <c r="D129" s="168">
        <v>0.98</v>
      </c>
      <c r="E129" s="168"/>
      <c r="F129" s="603">
        <v>2013</v>
      </c>
      <c r="G129" s="603">
        <v>2013</v>
      </c>
      <c r="H129" s="130">
        <f t="shared" si="41"/>
        <v>2.0661081499999998</v>
      </c>
      <c r="I129" s="130">
        <f t="shared" si="42"/>
        <v>0</v>
      </c>
      <c r="J129" s="130">
        <f t="shared" si="43"/>
        <v>0</v>
      </c>
      <c r="K129" s="130" t="str">
        <f t="shared" si="45"/>
        <v>-</v>
      </c>
      <c r="L129" s="130" t="str">
        <f t="shared" si="46"/>
        <v>-</v>
      </c>
      <c r="M129" s="130">
        <f t="shared" si="47"/>
        <v>0.98</v>
      </c>
      <c r="N129" s="130">
        <f t="shared" si="48"/>
        <v>0</v>
      </c>
      <c r="O129" s="130" t="str">
        <f t="shared" si="49"/>
        <v>-</v>
      </c>
      <c r="P129" s="130" t="str">
        <f t="shared" si="50"/>
        <v>-</v>
      </c>
      <c r="Q129" s="130" t="str">
        <f t="shared" si="51"/>
        <v>-</v>
      </c>
      <c r="R129" s="130" t="str">
        <f t="shared" si="52"/>
        <v>-</v>
      </c>
      <c r="S129" s="130" t="str">
        <f t="shared" si="53"/>
        <v>-</v>
      </c>
      <c r="T129" s="130" t="str">
        <f t="shared" si="54"/>
        <v>-</v>
      </c>
      <c r="U129" s="130" t="str">
        <f t="shared" si="55"/>
        <v>-</v>
      </c>
      <c r="V129" s="130" t="str">
        <f t="shared" si="56"/>
        <v>-</v>
      </c>
      <c r="W129" s="130">
        <f t="shared" si="44"/>
        <v>0.98</v>
      </c>
      <c r="X129" s="130">
        <f t="shared" si="57"/>
        <v>0</v>
      </c>
      <c r="Y129" s="131">
        <v>0</v>
      </c>
      <c r="Z129" s="131">
        <v>2.0661081499999998</v>
      </c>
      <c r="AA129" s="131">
        <v>0</v>
      </c>
      <c r="AB129" s="131">
        <v>0</v>
      </c>
      <c r="AC129" s="130">
        <v>0</v>
      </c>
      <c r="AD129" s="130"/>
      <c r="AE129" s="130">
        <f t="shared" si="58"/>
        <v>2.0661081499999998</v>
      </c>
    </row>
    <row r="130" spans="1:31" ht="89.25" hidden="1" customHeight="1">
      <c r="A130" s="417" t="s">
        <v>998</v>
      </c>
      <c r="B130" s="134" t="s">
        <v>1143</v>
      </c>
      <c r="C130" s="603" t="s">
        <v>671</v>
      </c>
      <c r="D130" s="168">
        <v>0.57999999999999996</v>
      </c>
      <c r="E130" s="168"/>
      <c r="F130" s="603">
        <v>2014</v>
      </c>
      <c r="G130" s="603">
        <v>2014</v>
      </c>
      <c r="H130" s="130">
        <f t="shared" ref="H130:H162" si="87">AE130</f>
        <v>1.7633720000000002</v>
      </c>
      <c r="I130" s="130">
        <f t="shared" ref="I130:I162" si="88">H130-Y130-Z130-AA130-AB130-AC130</f>
        <v>0</v>
      </c>
      <c r="J130" s="130">
        <f t="shared" ref="J130:J162" si="89">AD130</f>
        <v>0</v>
      </c>
      <c r="K130" s="130" t="str">
        <f t="shared" si="45"/>
        <v>-</v>
      </c>
      <c r="L130" s="130" t="str">
        <f t="shared" si="46"/>
        <v>-</v>
      </c>
      <c r="M130" s="130" t="str">
        <f t="shared" si="47"/>
        <v>-</v>
      </c>
      <c r="N130" s="130" t="str">
        <f t="shared" si="48"/>
        <v>-</v>
      </c>
      <c r="O130" s="130">
        <f t="shared" si="49"/>
        <v>0.57999999999999996</v>
      </c>
      <c r="P130" s="130">
        <f t="shared" si="50"/>
        <v>0</v>
      </c>
      <c r="Q130" s="130" t="str">
        <f t="shared" si="51"/>
        <v>-</v>
      </c>
      <c r="R130" s="130" t="str">
        <f t="shared" si="52"/>
        <v>-</v>
      </c>
      <c r="S130" s="130" t="str">
        <f t="shared" si="53"/>
        <v>-</v>
      </c>
      <c r="T130" s="130" t="str">
        <f t="shared" si="54"/>
        <v>-</v>
      </c>
      <c r="U130" s="130" t="str">
        <f t="shared" si="55"/>
        <v>-</v>
      </c>
      <c r="V130" s="130" t="str">
        <f t="shared" si="56"/>
        <v>-</v>
      </c>
      <c r="W130" s="130">
        <f t="shared" si="44"/>
        <v>0.57999999999999996</v>
      </c>
      <c r="X130" s="130">
        <f t="shared" si="57"/>
        <v>0</v>
      </c>
      <c r="Y130" s="131">
        <v>0</v>
      </c>
      <c r="Z130" s="131">
        <v>0</v>
      </c>
      <c r="AA130" s="131">
        <v>1.7633720000000002</v>
      </c>
      <c r="AB130" s="131">
        <v>0</v>
      </c>
      <c r="AC130" s="130">
        <v>0</v>
      </c>
      <c r="AD130" s="130"/>
      <c r="AE130" s="130">
        <f t="shared" si="58"/>
        <v>1.7633720000000002</v>
      </c>
    </row>
    <row r="131" spans="1:31" ht="60.75" hidden="1">
      <c r="A131" s="417" t="s">
        <v>999</v>
      </c>
      <c r="B131" s="134" t="s">
        <v>565</v>
      </c>
      <c r="C131" s="603" t="s">
        <v>671</v>
      </c>
      <c r="D131" s="168">
        <v>0.61</v>
      </c>
      <c r="E131" s="168"/>
      <c r="F131" s="603">
        <v>2014</v>
      </c>
      <c r="G131" s="603">
        <v>2014</v>
      </c>
      <c r="H131" s="130">
        <f t="shared" si="87"/>
        <v>0.86914599999999997</v>
      </c>
      <c r="I131" s="130">
        <f t="shared" si="88"/>
        <v>0</v>
      </c>
      <c r="J131" s="130">
        <f t="shared" si="89"/>
        <v>0</v>
      </c>
      <c r="K131" s="130" t="str">
        <f t="shared" si="45"/>
        <v>-</v>
      </c>
      <c r="L131" s="130" t="str">
        <f t="shared" si="46"/>
        <v>-</v>
      </c>
      <c r="M131" s="130" t="str">
        <f t="shared" si="47"/>
        <v>-</v>
      </c>
      <c r="N131" s="130" t="str">
        <f t="shared" si="48"/>
        <v>-</v>
      </c>
      <c r="O131" s="130">
        <f t="shared" si="49"/>
        <v>0.61</v>
      </c>
      <c r="P131" s="130">
        <f t="shared" si="50"/>
        <v>0</v>
      </c>
      <c r="Q131" s="130" t="str">
        <f t="shared" si="51"/>
        <v>-</v>
      </c>
      <c r="R131" s="130" t="str">
        <f t="shared" si="52"/>
        <v>-</v>
      </c>
      <c r="S131" s="130" t="str">
        <f t="shared" si="53"/>
        <v>-</v>
      </c>
      <c r="T131" s="130" t="str">
        <f t="shared" si="54"/>
        <v>-</v>
      </c>
      <c r="U131" s="130" t="str">
        <f t="shared" si="55"/>
        <v>-</v>
      </c>
      <c r="V131" s="130" t="str">
        <f t="shared" si="56"/>
        <v>-</v>
      </c>
      <c r="W131" s="130">
        <f t="shared" si="44"/>
        <v>0.61</v>
      </c>
      <c r="X131" s="130">
        <f t="shared" si="57"/>
        <v>0</v>
      </c>
      <c r="Y131" s="131">
        <v>0</v>
      </c>
      <c r="Z131" s="131">
        <v>0</v>
      </c>
      <c r="AA131" s="131">
        <v>0.86914599999999997</v>
      </c>
      <c r="AB131" s="131">
        <v>0</v>
      </c>
      <c r="AC131" s="130">
        <v>0</v>
      </c>
      <c r="AD131" s="130"/>
      <c r="AE131" s="130">
        <f t="shared" si="58"/>
        <v>0.86914599999999997</v>
      </c>
    </row>
    <row r="132" spans="1:31" ht="125.25" hidden="1" customHeight="1">
      <c r="A132" s="417" t="s">
        <v>1000</v>
      </c>
      <c r="B132" s="134" t="s">
        <v>2228</v>
      </c>
      <c r="C132" s="603" t="s">
        <v>671</v>
      </c>
      <c r="D132" s="168">
        <v>0.32</v>
      </c>
      <c r="E132" s="168"/>
      <c r="F132" s="603">
        <v>2017</v>
      </c>
      <c r="G132" s="603">
        <v>2017</v>
      </c>
      <c r="H132" s="130">
        <f t="shared" si="87"/>
        <v>2.3305799999999999</v>
      </c>
      <c r="I132" s="130">
        <f t="shared" si="88"/>
        <v>2.3305799999999999</v>
      </c>
      <c r="J132" s="130">
        <f t="shared" si="89"/>
        <v>2.3305799999999999</v>
      </c>
      <c r="K132" s="130" t="str">
        <f t="shared" si="45"/>
        <v>-</v>
      </c>
      <c r="L132" s="130" t="str">
        <f t="shared" si="46"/>
        <v>-</v>
      </c>
      <c r="M132" s="130" t="str">
        <f t="shared" si="47"/>
        <v>-</v>
      </c>
      <c r="N132" s="130" t="str">
        <f t="shared" si="48"/>
        <v>-</v>
      </c>
      <c r="O132" s="130" t="str">
        <f t="shared" si="49"/>
        <v>-</v>
      </c>
      <c r="P132" s="130" t="str">
        <f t="shared" si="50"/>
        <v>-</v>
      </c>
      <c r="Q132" s="130" t="str">
        <f t="shared" si="51"/>
        <v>-</v>
      </c>
      <c r="R132" s="130" t="str">
        <f t="shared" si="52"/>
        <v>-</v>
      </c>
      <c r="S132" s="130" t="str">
        <f t="shared" si="53"/>
        <v>-</v>
      </c>
      <c r="T132" s="130" t="str">
        <f t="shared" si="54"/>
        <v>-</v>
      </c>
      <c r="U132" s="130">
        <f t="shared" si="55"/>
        <v>0.32</v>
      </c>
      <c r="V132" s="130">
        <f t="shared" si="56"/>
        <v>0</v>
      </c>
      <c r="W132" s="130">
        <f t="shared" si="44"/>
        <v>0.32</v>
      </c>
      <c r="X132" s="130">
        <f t="shared" si="57"/>
        <v>0</v>
      </c>
      <c r="Y132" s="131">
        <v>0</v>
      </c>
      <c r="Z132" s="131">
        <v>0</v>
      </c>
      <c r="AA132" s="131">
        <v>0</v>
      </c>
      <c r="AB132" s="131">
        <v>0</v>
      </c>
      <c r="AC132" s="130">
        <v>0</v>
      </c>
      <c r="AD132" s="131">
        <v>2.3305799999999999</v>
      </c>
      <c r="AE132" s="130">
        <f t="shared" si="58"/>
        <v>2.3305799999999999</v>
      </c>
    </row>
    <row r="133" spans="1:31" ht="60.75" hidden="1">
      <c r="A133" s="417" t="s">
        <v>1010</v>
      </c>
      <c r="B133" s="135" t="s">
        <v>511</v>
      </c>
      <c r="C133" s="603" t="s">
        <v>639</v>
      </c>
      <c r="D133" s="168">
        <v>0.81200000000000006</v>
      </c>
      <c r="E133" s="168"/>
      <c r="F133" s="603">
        <v>2014</v>
      </c>
      <c r="G133" s="603">
        <v>2014</v>
      </c>
      <c r="H133" s="130">
        <f t="shared" si="87"/>
        <v>2.34266043</v>
      </c>
      <c r="I133" s="130">
        <f t="shared" si="88"/>
        <v>0</v>
      </c>
      <c r="J133" s="130">
        <f t="shared" si="89"/>
        <v>0</v>
      </c>
      <c r="K133" s="130" t="str">
        <f t="shared" ref="K133:K177" si="90">IF(G133=2012,D133,"-")</f>
        <v>-</v>
      </c>
      <c r="L133" s="130" t="str">
        <f t="shared" ref="L133:L177" si="91">IF(G133=2012,E133,"-")</f>
        <v>-</v>
      </c>
      <c r="M133" s="130" t="str">
        <f t="shared" ref="M133:M177" si="92">IF(G133=2013,D133,"-")</f>
        <v>-</v>
      </c>
      <c r="N133" s="130" t="str">
        <f t="shared" ref="N133:N177" si="93">IF(G133=2013,E133,"-")</f>
        <v>-</v>
      </c>
      <c r="O133" s="130">
        <f t="shared" ref="O133:O177" si="94">IF(G133=2014,D133,"-")</f>
        <v>0.81200000000000006</v>
      </c>
      <c r="P133" s="130">
        <f t="shared" ref="P133:P177" si="95">IF(G133=2014,E133,"-")</f>
        <v>0</v>
      </c>
      <c r="Q133" s="130" t="str">
        <f t="shared" ref="Q133:Q177" si="96">IF(G133=2015,D133,"-")</f>
        <v>-</v>
      </c>
      <c r="R133" s="130" t="str">
        <f t="shared" ref="R133:R177" si="97">IF(G133=2015,E133,"-")</f>
        <v>-</v>
      </c>
      <c r="S133" s="130" t="str">
        <f t="shared" ref="S133:S177" si="98">IF(G133=2016,D133,"-")</f>
        <v>-</v>
      </c>
      <c r="T133" s="130" t="str">
        <f t="shared" ref="T133:T177" si="99">IF(G133=2016,E133,"-")</f>
        <v>-</v>
      </c>
      <c r="U133" s="130" t="str">
        <f t="shared" ref="U133:U177" si="100">IF(G133=2017,D133,"-")</f>
        <v>-</v>
      </c>
      <c r="V133" s="130" t="str">
        <f t="shared" ref="V133:V177" si="101">IF(G133=2017,E133,"-")</f>
        <v>-</v>
      </c>
      <c r="W133" s="130">
        <f t="shared" ref="W133:W171" si="102">SUM(K133,M133,O133,Q133,S133,U133)</f>
        <v>0.81200000000000006</v>
      </c>
      <c r="X133" s="130">
        <f t="shared" ref="X133:X177" si="103">SUM(L133,N133,P133,R133,T133,V133)</f>
        <v>0</v>
      </c>
      <c r="Y133" s="130">
        <v>0</v>
      </c>
      <c r="Z133" s="130">
        <v>0</v>
      </c>
      <c r="AA133" s="130">
        <v>2.34266043</v>
      </c>
      <c r="AB133" s="130">
        <v>0</v>
      </c>
      <c r="AC133" s="130">
        <v>0</v>
      </c>
      <c r="AD133" s="130"/>
      <c r="AE133" s="130">
        <f t="shared" ref="AE133:AE168" si="104">SUM(Y133:AD133)</f>
        <v>2.34266043</v>
      </c>
    </row>
    <row r="134" spans="1:31" ht="40.5" hidden="1">
      <c r="A134" s="417" t="s">
        <v>1011</v>
      </c>
      <c r="B134" s="135" t="s">
        <v>834</v>
      </c>
      <c r="C134" s="603" t="s">
        <v>639</v>
      </c>
      <c r="D134" s="168">
        <v>0.53</v>
      </c>
      <c r="E134" s="168"/>
      <c r="F134" s="603">
        <v>2017</v>
      </c>
      <c r="G134" s="603">
        <v>2017</v>
      </c>
      <c r="H134" s="130">
        <f t="shared" si="87"/>
        <v>3.2966299999999999</v>
      </c>
      <c r="I134" s="130">
        <f t="shared" si="88"/>
        <v>3.2966299999999999</v>
      </c>
      <c r="J134" s="130">
        <f t="shared" si="89"/>
        <v>3.2966299999999999</v>
      </c>
      <c r="K134" s="130" t="str">
        <f t="shared" si="90"/>
        <v>-</v>
      </c>
      <c r="L134" s="130" t="str">
        <f t="shared" si="91"/>
        <v>-</v>
      </c>
      <c r="M134" s="130" t="str">
        <f t="shared" si="92"/>
        <v>-</v>
      </c>
      <c r="N134" s="130" t="str">
        <f t="shared" si="93"/>
        <v>-</v>
      </c>
      <c r="O134" s="130" t="str">
        <f t="shared" si="94"/>
        <v>-</v>
      </c>
      <c r="P134" s="130" t="str">
        <f t="shared" si="95"/>
        <v>-</v>
      </c>
      <c r="Q134" s="130" t="str">
        <f t="shared" si="96"/>
        <v>-</v>
      </c>
      <c r="R134" s="130" t="str">
        <f t="shared" si="97"/>
        <v>-</v>
      </c>
      <c r="S134" s="130" t="str">
        <f t="shared" si="98"/>
        <v>-</v>
      </c>
      <c r="T134" s="130" t="str">
        <f t="shared" si="99"/>
        <v>-</v>
      </c>
      <c r="U134" s="130">
        <f t="shared" si="100"/>
        <v>0.53</v>
      </c>
      <c r="V134" s="130">
        <f t="shared" si="101"/>
        <v>0</v>
      </c>
      <c r="W134" s="130">
        <f t="shared" si="102"/>
        <v>0.53</v>
      </c>
      <c r="X134" s="130">
        <f t="shared" si="103"/>
        <v>0</v>
      </c>
      <c r="Y134" s="130">
        <v>0</v>
      </c>
      <c r="Z134" s="130">
        <v>0</v>
      </c>
      <c r="AA134" s="130">
        <v>0</v>
      </c>
      <c r="AB134" s="130">
        <v>0</v>
      </c>
      <c r="AC134" s="130">
        <v>0</v>
      </c>
      <c r="AD134" s="130">
        <v>3.2966299999999999</v>
      </c>
      <c r="AE134" s="130">
        <f t="shared" si="104"/>
        <v>3.2966299999999999</v>
      </c>
    </row>
    <row r="135" spans="1:31" ht="40.5" hidden="1">
      <c r="A135" s="417" t="s">
        <v>1013</v>
      </c>
      <c r="B135" s="135" t="s">
        <v>849</v>
      </c>
      <c r="C135" s="603" t="s">
        <v>639</v>
      </c>
      <c r="D135" s="168">
        <v>0.47599999999999998</v>
      </c>
      <c r="E135" s="168"/>
      <c r="F135" s="603">
        <v>2015</v>
      </c>
      <c r="G135" s="603">
        <v>2015</v>
      </c>
      <c r="H135" s="130">
        <f t="shared" si="87"/>
        <v>1.4862461300000001</v>
      </c>
      <c r="I135" s="130">
        <f t="shared" si="88"/>
        <v>0</v>
      </c>
      <c r="J135" s="130">
        <f t="shared" si="89"/>
        <v>0</v>
      </c>
      <c r="K135" s="130" t="str">
        <f t="shared" si="90"/>
        <v>-</v>
      </c>
      <c r="L135" s="130" t="str">
        <f t="shared" si="91"/>
        <v>-</v>
      </c>
      <c r="M135" s="130" t="str">
        <f t="shared" si="92"/>
        <v>-</v>
      </c>
      <c r="N135" s="130" t="str">
        <f t="shared" si="93"/>
        <v>-</v>
      </c>
      <c r="O135" s="130" t="str">
        <f t="shared" si="94"/>
        <v>-</v>
      </c>
      <c r="P135" s="130" t="str">
        <f t="shared" si="95"/>
        <v>-</v>
      </c>
      <c r="Q135" s="130">
        <f t="shared" si="96"/>
        <v>0.47599999999999998</v>
      </c>
      <c r="R135" s="130">
        <f t="shared" si="97"/>
        <v>0</v>
      </c>
      <c r="S135" s="130" t="str">
        <f t="shared" si="98"/>
        <v>-</v>
      </c>
      <c r="T135" s="130" t="str">
        <f t="shared" si="99"/>
        <v>-</v>
      </c>
      <c r="U135" s="130" t="str">
        <f t="shared" si="100"/>
        <v>-</v>
      </c>
      <c r="V135" s="130" t="str">
        <f t="shared" si="101"/>
        <v>-</v>
      </c>
      <c r="W135" s="130">
        <f t="shared" si="102"/>
        <v>0.47599999999999998</v>
      </c>
      <c r="X135" s="130">
        <f t="shared" si="103"/>
        <v>0</v>
      </c>
      <c r="Y135" s="130">
        <v>0</v>
      </c>
      <c r="Z135" s="130">
        <v>0</v>
      </c>
      <c r="AA135" s="130">
        <v>0</v>
      </c>
      <c r="AB135" s="130">
        <v>1.4862461300000001</v>
      </c>
      <c r="AC135" s="130">
        <v>0</v>
      </c>
      <c r="AD135" s="130"/>
      <c r="AE135" s="130">
        <f t="shared" si="104"/>
        <v>1.4862461300000001</v>
      </c>
    </row>
    <row r="136" spans="1:31" ht="40.5" hidden="1">
      <c r="A136" s="417" t="s">
        <v>2017</v>
      </c>
      <c r="B136" s="135" t="s">
        <v>2019</v>
      </c>
      <c r="C136" s="603" t="s">
        <v>639</v>
      </c>
      <c r="D136" s="168">
        <v>6.9119999999999999</v>
      </c>
      <c r="E136" s="168"/>
      <c r="F136" s="603">
        <v>2016</v>
      </c>
      <c r="G136" s="603">
        <v>2017</v>
      </c>
      <c r="H136" s="130">
        <f t="shared" si="87"/>
        <v>18.20027</v>
      </c>
      <c r="I136" s="130">
        <f t="shared" si="88"/>
        <v>18.20027</v>
      </c>
      <c r="J136" s="130">
        <f t="shared" si="89"/>
        <v>18.20027</v>
      </c>
      <c r="K136" s="130" t="str">
        <f t="shared" ref="K136:K139" si="105">IF(G136=2012,D136,"-")</f>
        <v>-</v>
      </c>
      <c r="L136" s="130" t="str">
        <f t="shared" ref="L136:L139" si="106">IF(G136=2012,E136,"-")</f>
        <v>-</v>
      </c>
      <c r="M136" s="130" t="str">
        <f t="shared" ref="M136:M139" si="107">IF(G136=2013,D136,"-")</f>
        <v>-</v>
      </c>
      <c r="N136" s="130" t="str">
        <f t="shared" ref="N136:N139" si="108">IF(G136=2013,E136,"-")</f>
        <v>-</v>
      </c>
      <c r="O136" s="130" t="str">
        <f t="shared" ref="O136:O139" si="109">IF(G136=2014,D136,"-")</f>
        <v>-</v>
      </c>
      <c r="P136" s="130" t="str">
        <f t="shared" ref="P136:P139" si="110">IF(G136=2014,E136,"-")</f>
        <v>-</v>
      </c>
      <c r="Q136" s="130" t="str">
        <f t="shared" ref="Q136:Q139" si="111">IF(G136=2015,D136,"-")</f>
        <v>-</v>
      </c>
      <c r="R136" s="130" t="str">
        <f t="shared" ref="R136:R139" si="112">IF(G136=2015,E136,"-")</f>
        <v>-</v>
      </c>
      <c r="S136" s="130" t="str">
        <f t="shared" ref="S136:S139" si="113">IF(G136=2016,D136,"-")</f>
        <v>-</v>
      </c>
      <c r="T136" s="130" t="str">
        <f t="shared" ref="T136:T139" si="114">IF(G136=2016,E136,"-")</f>
        <v>-</v>
      </c>
      <c r="U136" s="130">
        <f t="shared" ref="U136:U139" si="115">IF(G136=2017,D136,"-")</f>
        <v>6.9119999999999999</v>
      </c>
      <c r="V136" s="130">
        <f t="shared" ref="V136:V139" si="116">IF(G136=2017,E136,"-")</f>
        <v>0</v>
      </c>
      <c r="W136" s="130">
        <f t="shared" ref="W136:W139" si="117">SUM(K136,M136,O136,Q136,S136,U136)</f>
        <v>6.9119999999999999</v>
      </c>
      <c r="X136" s="130">
        <f t="shared" si="103"/>
        <v>0</v>
      </c>
      <c r="Y136" s="130"/>
      <c r="Z136" s="130"/>
      <c r="AA136" s="130"/>
      <c r="AB136" s="130"/>
      <c r="AC136" s="130">
        <v>0</v>
      </c>
      <c r="AD136" s="130">
        <v>18.20027</v>
      </c>
      <c r="AE136" s="130">
        <f t="shared" si="104"/>
        <v>18.20027</v>
      </c>
    </row>
    <row r="137" spans="1:31" ht="40.5" hidden="1">
      <c r="A137" s="417" t="s">
        <v>2018</v>
      </c>
      <c r="B137" s="135" t="s">
        <v>2020</v>
      </c>
      <c r="C137" s="603" t="s">
        <v>639</v>
      </c>
      <c r="D137" s="168">
        <v>0.83199999999999996</v>
      </c>
      <c r="E137" s="168"/>
      <c r="F137" s="603">
        <v>2016</v>
      </c>
      <c r="G137" s="603">
        <v>2017</v>
      </c>
      <c r="H137" s="130">
        <f t="shared" si="87"/>
        <v>2.25129</v>
      </c>
      <c r="I137" s="130">
        <f t="shared" si="88"/>
        <v>2.25129</v>
      </c>
      <c r="J137" s="130">
        <f t="shared" si="89"/>
        <v>2.25129</v>
      </c>
      <c r="K137" s="130" t="str">
        <f t="shared" si="105"/>
        <v>-</v>
      </c>
      <c r="L137" s="130" t="str">
        <f t="shared" si="106"/>
        <v>-</v>
      </c>
      <c r="M137" s="130" t="str">
        <f t="shared" si="107"/>
        <v>-</v>
      </c>
      <c r="N137" s="130" t="str">
        <f t="shared" si="108"/>
        <v>-</v>
      </c>
      <c r="O137" s="130" t="str">
        <f t="shared" si="109"/>
        <v>-</v>
      </c>
      <c r="P137" s="130" t="str">
        <f t="shared" si="110"/>
        <v>-</v>
      </c>
      <c r="Q137" s="130" t="str">
        <f t="shared" si="111"/>
        <v>-</v>
      </c>
      <c r="R137" s="130" t="str">
        <f t="shared" si="112"/>
        <v>-</v>
      </c>
      <c r="S137" s="130" t="str">
        <f t="shared" si="113"/>
        <v>-</v>
      </c>
      <c r="T137" s="130" t="str">
        <f t="shared" si="114"/>
        <v>-</v>
      </c>
      <c r="U137" s="130">
        <f t="shared" si="115"/>
        <v>0.83199999999999996</v>
      </c>
      <c r="V137" s="130">
        <f t="shared" si="116"/>
        <v>0</v>
      </c>
      <c r="W137" s="130">
        <f t="shared" si="117"/>
        <v>0.83199999999999996</v>
      </c>
      <c r="X137" s="130">
        <f t="shared" si="103"/>
        <v>0</v>
      </c>
      <c r="Y137" s="130"/>
      <c r="Z137" s="130"/>
      <c r="AA137" s="130"/>
      <c r="AB137" s="130"/>
      <c r="AC137" s="130">
        <v>0</v>
      </c>
      <c r="AD137" s="130">
        <v>2.25129</v>
      </c>
      <c r="AE137" s="130">
        <f t="shared" si="104"/>
        <v>2.25129</v>
      </c>
    </row>
    <row r="138" spans="1:31" ht="40.5" hidden="1">
      <c r="A138" s="417" t="s">
        <v>2021</v>
      </c>
      <c r="B138" s="135" t="s">
        <v>2022</v>
      </c>
      <c r="C138" s="603" t="s">
        <v>639</v>
      </c>
      <c r="D138" s="168">
        <v>0.28000000000000003</v>
      </c>
      <c r="E138" s="168"/>
      <c r="F138" s="603">
        <v>2016</v>
      </c>
      <c r="G138" s="603">
        <v>2017</v>
      </c>
      <c r="H138" s="130">
        <f t="shared" si="87"/>
        <v>0.98609000000000002</v>
      </c>
      <c r="I138" s="130">
        <f t="shared" si="88"/>
        <v>0.98609000000000002</v>
      </c>
      <c r="J138" s="130">
        <f t="shared" si="89"/>
        <v>0.98609000000000002</v>
      </c>
      <c r="K138" s="130" t="str">
        <f t="shared" si="105"/>
        <v>-</v>
      </c>
      <c r="L138" s="130" t="str">
        <f t="shared" si="106"/>
        <v>-</v>
      </c>
      <c r="M138" s="130" t="str">
        <f t="shared" si="107"/>
        <v>-</v>
      </c>
      <c r="N138" s="130" t="str">
        <f t="shared" si="108"/>
        <v>-</v>
      </c>
      <c r="O138" s="130" t="str">
        <f t="shared" si="109"/>
        <v>-</v>
      </c>
      <c r="P138" s="130" t="str">
        <f t="shared" si="110"/>
        <v>-</v>
      </c>
      <c r="Q138" s="130" t="str">
        <f t="shared" si="111"/>
        <v>-</v>
      </c>
      <c r="R138" s="130" t="str">
        <f t="shared" si="112"/>
        <v>-</v>
      </c>
      <c r="S138" s="130" t="str">
        <f t="shared" si="113"/>
        <v>-</v>
      </c>
      <c r="T138" s="130" t="str">
        <f t="shared" si="114"/>
        <v>-</v>
      </c>
      <c r="U138" s="130">
        <f t="shared" si="115"/>
        <v>0.28000000000000003</v>
      </c>
      <c r="V138" s="130">
        <f t="shared" si="116"/>
        <v>0</v>
      </c>
      <c r="W138" s="130">
        <f t="shared" si="117"/>
        <v>0.28000000000000003</v>
      </c>
      <c r="X138" s="130">
        <f t="shared" si="103"/>
        <v>0</v>
      </c>
      <c r="Y138" s="130"/>
      <c r="Z138" s="130"/>
      <c r="AA138" s="130"/>
      <c r="AB138" s="130"/>
      <c r="AC138" s="130">
        <v>0</v>
      </c>
      <c r="AD138" s="130">
        <v>0.98609000000000002</v>
      </c>
      <c r="AE138" s="130">
        <f t="shared" si="104"/>
        <v>0.98609000000000002</v>
      </c>
    </row>
    <row r="139" spans="1:31" ht="40.5" hidden="1">
      <c r="A139" s="417" t="s">
        <v>2024</v>
      </c>
      <c r="B139" s="135" t="s">
        <v>2023</v>
      </c>
      <c r="C139" s="603" t="s">
        <v>639</v>
      </c>
      <c r="D139" s="168">
        <v>1.1579999999999999</v>
      </c>
      <c r="E139" s="168"/>
      <c r="F139" s="603">
        <v>2016</v>
      </c>
      <c r="G139" s="603">
        <v>2016</v>
      </c>
      <c r="H139" s="130">
        <f t="shared" si="87"/>
        <v>3.5056410000000002</v>
      </c>
      <c r="I139" s="130">
        <f t="shared" si="88"/>
        <v>0</v>
      </c>
      <c r="J139" s="130">
        <f t="shared" si="89"/>
        <v>0</v>
      </c>
      <c r="K139" s="130" t="str">
        <f t="shared" si="105"/>
        <v>-</v>
      </c>
      <c r="L139" s="130" t="str">
        <f t="shared" si="106"/>
        <v>-</v>
      </c>
      <c r="M139" s="130" t="str">
        <f t="shared" si="107"/>
        <v>-</v>
      </c>
      <c r="N139" s="130" t="str">
        <f t="shared" si="108"/>
        <v>-</v>
      </c>
      <c r="O139" s="130" t="str">
        <f t="shared" si="109"/>
        <v>-</v>
      </c>
      <c r="P139" s="130" t="str">
        <f t="shared" si="110"/>
        <v>-</v>
      </c>
      <c r="Q139" s="130" t="str">
        <f t="shared" si="111"/>
        <v>-</v>
      </c>
      <c r="R139" s="130" t="str">
        <f t="shared" si="112"/>
        <v>-</v>
      </c>
      <c r="S139" s="130">
        <f t="shared" si="113"/>
        <v>1.1579999999999999</v>
      </c>
      <c r="T139" s="130">
        <f t="shared" si="114"/>
        <v>0</v>
      </c>
      <c r="U139" s="130" t="str">
        <f t="shared" si="115"/>
        <v>-</v>
      </c>
      <c r="V139" s="130" t="str">
        <f t="shared" si="116"/>
        <v>-</v>
      </c>
      <c r="W139" s="130">
        <f t="shared" si="117"/>
        <v>1.1579999999999999</v>
      </c>
      <c r="X139" s="130">
        <f t="shared" si="103"/>
        <v>0</v>
      </c>
      <c r="Y139" s="130"/>
      <c r="Z139" s="130"/>
      <c r="AA139" s="130"/>
      <c r="AB139" s="130"/>
      <c r="AC139" s="130">
        <v>3.5056410000000002</v>
      </c>
      <c r="AD139" s="130"/>
      <c r="AE139" s="130">
        <f t="shared" si="104"/>
        <v>3.5056410000000002</v>
      </c>
    </row>
    <row r="140" spans="1:31" ht="40.5" hidden="1">
      <c r="A140" s="417" t="s">
        <v>2158</v>
      </c>
      <c r="B140" s="135" t="s">
        <v>2161</v>
      </c>
      <c r="C140" s="603" t="s">
        <v>639</v>
      </c>
      <c r="D140" s="168"/>
      <c r="E140" s="168"/>
      <c r="F140" s="603">
        <v>2017</v>
      </c>
      <c r="G140" s="603">
        <v>2017</v>
      </c>
      <c r="H140" s="130">
        <f t="shared" si="87"/>
        <v>4.9270000000000001E-2</v>
      </c>
      <c r="I140" s="130">
        <f t="shared" si="88"/>
        <v>4.9270000000000001E-2</v>
      </c>
      <c r="J140" s="130">
        <f t="shared" si="89"/>
        <v>4.9270000000000001E-2</v>
      </c>
      <c r="K140" s="130" t="str">
        <f t="shared" ref="K140:K142" si="118">IF(G140=2012,D140,"-")</f>
        <v>-</v>
      </c>
      <c r="L140" s="130" t="str">
        <f t="shared" ref="L140:L142" si="119">IF(G140=2012,E140,"-")</f>
        <v>-</v>
      </c>
      <c r="M140" s="130" t="str">
        <f t="shared" ref="M140:M142" si="120">IF(G140=2013,D140,"-")</f>
        <v>-</v>
      </c>
      <c r="N140" s="130" t="str">
        <f t="shared" ref="N140:N142" si="121">IF(G140=2013,E140,"-")</f>
        <v>-</v>
      </c>
      <c r="O140" s="130" t="str">
        <f t="shared" ref="O140:O142" si="122">IF(G140=2014,D140,"-")</f>
        <v>-</v>
      </c>
      <c r="P140" s="130" t="str">
        <f t="shared" ref="P140:P142" si="123">IF(G140=2014,E140,"-")</f>
        <v>-</v>
      </c>
      <c r="Q140" s="130" t="str">
        <f t="shared" ref="Q140:Q142" si="124">IF(G140=2015,D140,"-")</f>
        <v>-</v>
      </c>
      <c r="R140" s="130" t="str">
        <f t="shared" ref="R140:R142" si="125">IF(G140=2015,E140,"-")</f>
        <v>-</v>
      </c>
      <c r="S140" s="130" t="str">
        <f t="shared" ref="S140:S142" si="126">IF(G140=2016,D140,"-")</f>
        <v>-</v>
      </c>
      <c r="T140" s="130" t="str">
        <f t="shared" ref="T140:T142" si="127">IF(G140=2016,E140,"-")</f>
        <v>-</v>
      </c>
      <c r="U140" s="130">
        <f t="shared" ref="U140:U142" si="128">IF(G140=2017,D140,"-")</f>
        <v>0</v>
      </c>
      <c r="V140" s="130">
        <f t="shared" ref="V140:V142" si="129">IF(G140=2017,E140,"-")</f>
        <v>0</v>
      </c>
      <c r="W140" s="130">
        <f t="shared" ref="W140:W142" si="130">SUM(K140,M140,O140,Q140,S140,U140)</f>
        <v>0</v>
      </c>
      <c r="X140" s="130">
        <f t="shared" ref="X140:X142" si="131">SUM(L140,N140,P140,R140,T140,V140)</f>
        <v>0</v>
      </c>
      <c r="Y140" s="130"/>
      <c r="Z140" s="130"/>
      <c r="AA140" s="130"/>
      <c r="AB140" s="130"/>
      <c r="AC140" s="130"/>
      <c r="AD140" s="130">
        <v>4.9270000000000001E-2</v>
      </c>
      <c r="AE140" s="130">
        <f t="shared" si="104"/>
        <v>4.9270000000000001E-2</v>
      </c>
    </row>
    <row r="141" spans="1:31" ht="40.5" hidden="1">
      <c r="A141" s="417" t="s">
        <v>2159</v>
      </c>
      <c r="B141" s="135" t="s">
        <v>2162</v>
      </c>
      <c r="C141" s="603" t="s">
        <v>639</v>
      </c>
      <c r="D141" s="168">
        <v>0.56799999999999995</v>
      </c>
      <c r="E141" s="168"/>
      <c r="F141" s="603">
        <v>2017</v>
      </c>
      <c r="G141" s="603">
        <v>2017</v>
      </c>
      <c r="H141" s="130">
        <f t="shared" si="87"/>
        <v>0.745</v>
      </c>
      <c r="I141" s="130">
        <f t="shared" si="88"/>
        <v>0.745</v>
      </c>
      <c r="J141" s="130">
        <f t="shared" si="89"/>
        <v>0.745</v>
      </c>
      <c r="K141" s="130" t="str">
        <f t="shared" si="118"/>
        <v>-</v>
      </c>
      <c r="L141" s="130" t="str">
        <f t="shared" si="119"/>
        <v>-</v>
      </c>
      <c r="M141" s="130" t="str">
        <f t="shared" si="120"/>
        <v>-</v>
      </c>
      <c r="N141" s="130" t="str">
        <f t="shared" si="121"/>
        <v>-</v>
      </c>
      <c r="O141" s="130" t="str">
        <f t="shared" si="122"/>
        <v>-</v>
      </c>
      <c r="P141" s="130" t="str">
        <f t="shared" si="123"/>
        <v>-</v>
      </c>
      <c r="Q141" s="130" t="str">
        <f t="shared" si="124"/>
        <v>-</v>
      </c>
      <c r="R141" s="130" t="str">
        <f t="shared" si="125"/>
        <v>-</v>
      </c>
      <c r="S141" s="130" t="str">
        <f t="shared" si="126"/>
        <v>-</v>
      </c>
      <c r="T141" s="130" t="str">
        <f t="shared" si="127"/>
        <v>-</v>
      </c>
      <c r="U141" s="130">
        <f t="shared" si="128"/>
        <v>0.56799999999999995</v>
      </c>
      <c r="V141" s="130">
        <f t="shared" si="129"/>
        <v>0</v>
      </c>
      <c r="W141" s="130">
        <f t="shared" si="130"/>
        <v>0.56799999999999995</v>
      </c>
      <c r="X141" s="130">
        <f t="shared" si="131"/>
        <v>0</v>
      </c>
      <c r="Y141" s="130"/>
      <c r="Z141" s="130"/>
      <c r="AA141" s="130"/>
      <c r="AB141" s="130"/>
      <c r="AC141" s="130"/>
      <c r="AD141" s="130">
        <v>0.745</v>
      </c>
      <c r="AE141" s="130">
        <f t="shared" si="104"/>
        <v>0.745</v>
      </c>
    </row>
    <row r="142" spans="1:31" ht="40.5" hidden="1">
      <c r="A142" s="417" t="s">
        <v>2160</v>
      </c>
      <c r="B142" s="135" t="s">
        <v>2163</v>
      </c>
      <c r="C142" s="603" t="s">
        <v>639</v>
      </c>
      <c r="D142" s="168">
        <v>0.316</v>
      </c>
      <c r="E142" s="168"/>
      <c r="F142" s="603">
        <v>2017</v>
      </c>
      <c r="G142" s="603">
        <v>2017</v>
      </c>
      <c r="H142" s="130">
        <f t="shared" si="87"/>
        <v>1.37</v>
      </c>
      <c r="I142" s="130">
        <f t="shared" si="88"/>
        <v>1.37</v>
      </c>
      <c r="J142" s="130">
        <f t="shared" si="89"/>
        <v>1.37</v>
      </c>
      <c r="K142" s="130" t="str">
        <f t="shared" si="118"/>
        <v>-</v>
      </c>
      <c r="L142" s="130" t="str">
        <f t="shared" si="119"/>
        <v>-</v>
      </c>
      <c r="M142" s="130" t="str">
        <f t="shared" si="120"/>
        <v>-</v>
      </c>
      <c r="N142" s="130" t="str">
        <f t="shared" si="121"/>
        <v>-</v>
      </c>
      <c r="O142" s="130" t="str">
        <f t="shared" si="122"/>
        <v>-</v>
      </c>
      <c r="P142" s="130" t="str">
        <f t="shared" si="123"/>
        <v>-</v>
      </c>
      <c r="Q142" s="130" t="str">
        <f t="shared" si="124"/>
        <v>-</v>
      </c>
      <c r="R142" s="130" t="str">
        <f t="shared" si="125"/>
        <v>-</v>
      </c>
      <c r="S142" s="130" t="str">
        <f t="shared" si="126"/>
        <v>-</v>
      </c>
      <c r="T142" s="130" t="str">
        <f t="shared" si="127"/>
        <v>-</v>
      </c>
      <c r="U142" s="130">
        <f t="shared" si="128"/>
        <v>0.316</v>
      </c>
      <c r="V142" s="130">
        <f t="shared" si="129"/>
        <v>0</v>
      </c>
      <c r="W142" s="130">
        <f t="shared" si="130"/>
        <v>0.316</v>
      </c>
      <c r="X142" s="130">
        <f t="shared" si="131"/>
        <v>0</v>
      </c>
      <c r="Y142" s="130"/>
      <c r="Z142" s="130"/>
      <c r="AA142" s="130"/>
      <c r="AB142" s="130"/>
      <c r="AC142" s="130"/>
      <c r="AD142" s="130">
        <v>1.37</v>
      </c>
      <c r="AE142" s="130">
        <f t="shared" si="104"/>
        <v>1.37</v>
      </c>
    </row>
    <row r="143" spans="1:31" ht="25.5" hidden="1" customHeight="1">
      <c r="A143" s="654" t="s">
        <v>860</v>
      </c>
      <c r="B143" s="447" t="s">
        <v>859</v>
      </c>
      <c r="C143" s="603"/>
      <c r="D143" s="168"/>
      <c r="E143" s="168"/>
      <c r="F143" s="603"/>
      <c r="G143" s="603"/>
      <c r="H143" s="130">
        <f t="shared" si="87"/>
        <v>0</v>
      </c>
      <c r="I143" s="130">
        <f t="shared" si="88"/>
        <v>0</v>
      </c>
      <c r="J143" s="130">
        <f t="shared" si="89"/>
        <v>0</v>
      </c>
      <c r="K143" s="130" t="str">
        <f t="shared" si="90"/>
        <v>-</v>
      </c>
      <c r="L143" s="130" t="str">
        <f t="shared" si="91"/>
        <v>-</v>
      </c>
      <c r="M143" s="130" t="str">
        <f t="shared" si="92"/>
        <v>-</v>
      </c>
      <c r="N143" s="130" t="str">
        <f t="shared" si="93"/>
        <v>-</v>
      </c>
      <c r="O143" s="130" t="str">
        <f t="shared" si="94"/>
        <v>-</v>
      </c>
      <c r="P143" s="130" t="str">
        <f t="shared" si="95"/>
        <v>-</v>
      </c>
      <c r="Q143" s="130" t="str">
        <f t="shared" si="96"/>
        <v>-</v>
      </c>
      <c r="R143" s="130" t="str">
        <f t="shared" si="97"/>
        <v>-</v>
      </c>
      <c r="S143" s="130" t="str">
        <f t="shared" si="98"/>
        <v>-</v>
      </c>
      <c r="T143" s="130" t="str">
        <f t="shared" si="99"/>
        <v>-</v>
      </c>
      <c r="U143" s="130" t="str">
        <f t="shared" si="100"/>
        <v>-</v>
      </c>
      <c r="V143" s="130" t="str">
        <f t="shared" si="101"/>
        <v>-</v>
      </c>
      <c r="W143" s="130">
        <f t="shared" si="102"/>
        <v>0</v>
      </c>
      <c r="X143" s="130">
        <f t="shared" si="103"/>
        <v>0</v>
      </c>
      <c r="Y143" s="130">
        <v>0</v>
      </c>
      <c r="Z143" s="130">
        <v>0</v>
      </c>
      <c r="AA143" s="130">
        <v>0</v>
      </c>
      <c r="AB143" s="130">
        <v>0</v>
      </c>
      <c r="AC143" s="130">
        <v>0</v>
      </c>
      <c r="AD143" s="130"/>
      <c r="AE143" s="130">
        <f t="shared" si="104"/>
        <v>0</v>
      </c>
    </row>
    <row r="144" spans="1:31" ht="60.75" hidden="1">
      <c r="A144" s="417" t="s">
        <v>1014</v>
      </c>
      <c r="B144" s="134" t="s">
        <v>1245</v>
      </c>
      <c r="C144" s="603" t="s">
        <v>671</v>
      </c>
      <c r="D144" s="168">
        <v>0.33</v>
      </c>
      <c r="E144" s="168"/>
      <c r="F144" s="603">
        <v>2012</v>
      </c>
      <c r="G144" s="603">
        <v>2012</v>
      </c>
      <c r="H144" s="130">
        <f t="shared" si="87"/>
        <v>0.34599999999999997</v>
      </c>
      <c r="I144" s="130">
        <f t="shared" si="88"/>
        <v>0</v>
      </c>
      <c r="J144" s="130">
        <f t="shared" si="89"/>
        <v>0</v>
      </c>
      <c r="K144" s="130">
        <f t="shared" si="90"/>
        <v>0.33</v>
      </c>
      <c r="L144" s="130">
        <f t="shared" si="91"/>
        <v>0</v>
      </c>
      <c r="M144" s="130" t="str">
        <f t="shared" si="92"/>
        <v>-</v>
      </c>
      <c r="N144" s="130" t="str">
        <f t="shared" si="93"/>
        <v>-</v>
      </c>
      <c r="O144" s="130" t="str">
        <f t="shared" si="94"/>
        <v>-</v>
      </c>
      <c r="P144" s="130" t="str">
        <f t="shared" si="95"/>
        <v>-</v>
      </c>
      <c r="Q144" s="130" t="str">
        <f t="shared" si="96"/>
        <v>-</v>
      </c>
      <c r="R144" s="130" t="str">
        <f t="shared" si="97"/>
        <v>-</v>
      </c>
      <c r="S144" s="130" t="str">
        <f t="shared" si="98"/>
        <v>-</v>
      </c>
      <c r="T144" s="130" t="str">
        <f t="shared" si="99"/>
        <v>-</v>
      </c>
      <c r="U144" s="130" t="str">
        <f t="shared" si="100"/>
        <v>-</v>
      </c>
      <c r="V144" s="130" t="str">
        <f t="shared" si="101"/>
        <v>-</v>
      </c>
      <c r="W144" s="130">
        <f t="shared" si="102"/>
        <v>0.33</v>
      </c>
      <c r="X144" s="130">
        <f t="shared" si="103"/>
        <v>0</v>
      </c>
      <c r="Y144" s="130">
        <v>0.34599999999999997</v>
      </c>
      <c r="Z144" s="130">
        <v>0</v>
      </c>
      <c r="AA144" s="130">
        <v>0</v>
      </c>
      <c r="AB144" s="130">
        <v>0</v>
      </c>
      <c r="AC144" s="130">
        <v>0</v>
      </c>
      <c r="AD144" s="130"/>
      <c r="AE144" s="130">
        <f t="shared" si="104"/>
        <v>0.34599999999999997</v>
      </c>
    </row>
    <row r="145" spans="1:31" ht="60.75" hidden="1">
      <c r="A145" s="417" t="s">
        <v>1015</v>
      </c>
      <c r="B145" s="134" t="s">
        <v>1246</v>
      </c>
      <c r="C145" s="603" t="s">
        <v>671</v>
      </c>
      <c r="D145" s="168">
        <v>0.23</v>
      </c>
      <c r="E145" s="168"/>
      <c r="F145" s="603">
        <v>2012</v>
      </c>
      <c r="G145" s="603">
        <v>2012</v>
      </c>
      <c r="H145" s="130">
        <f t="shared" si="87"/>
        <v>0.32</v>
      </c>
      <c r="I145" s="130">
        <f t="shared" si="88"/>
        <v>0</v>
      </c>
      <c r="J145" s="130">
        <f t="shared" si="89"/>
        <v>0</v>
      </c>
      <c r="K145" s="130">
        <f t="shared" si="90"/>
        <v>0.23</v>
      </c>
      <c r="L145" s="130">
        <f t="shared" si="91"/>
        <v>0</v>
      </c>
      <c r="M145" s="130" t="str">
        <f t="shared" si="92"/>
        <v>-</v>
      </c>
      <c r="N145" s="130" t="str">
        <f t="shared" si="93"/>
        <v>-</v>
      </c>
      <c r="O145" s="130" t="str">
        <f t="shared" si="94"/>
        <v>-</v>
      </c>
      <c r="P145" s="130" t="str">
        <f t="shared" si="95"/>
        <v>-</v>
      </c>
      <c r="Q145" s="130" t="str">
        <f t="shared" si="96"/>
        <v>-</v>
      </c>
      <c r="R145" s="130" t="str">
        <f t="shared" si="97"/>
        <v>-</v>
      </c>
      <c r="S145" s="130" t="str">
        <f t="shared" si="98"/>
        <v>-</v>
      </c>
      <c r="T145" s="130" t="str">
        <f t="shared" si="99"/>
        <v>-</v>
      </c>
      <c r="U145" s="130" t="str">
        <f t="shared" si="100"/>
        <v>-</v>
      </c>
      <c r="V145" s="130" t="str">
        <f t="shared" si="101"/>
        <v>-</v>
      </c>
      <c r="W145" s="130">
        <f t="shared" si="102"/>
        <v>0.23</v>
      </c>
      <c r="X145" s="130">
        <f t="shared" si="103"/>
        <v>0</v>
      </c>
      <c r="Y145" s="131">
        <v>0.32</v>
      </c>
      <c r="Z145" s="130">
        <v>0</v>
      </c>
      <c r="AA145" s="130">
        <v>0</v>
      </c>
      <c r="AB145" s="130">
        <v>0</v>
      </c>
      <c r="AC145" s="130">
        <v>0</v>
      </c>
      <c r="AD145" s="130"/>
      <c r="AE145" s="130">
        <f t="shared" si="104"/>
        <v>0.32</v>
      </c>
    </row>
    <row r="146" spans="1:31" ht="60.75" hidden="1">
      <c r="A146" s="417" t="s">
        <v>1027</v>
      </c>
      <c r="B146" s="134" t="s">
        <v>371</v>
      </c>
      <c r="C146" s="603" t="s">
        <v>671</v>
      </c>
      <c r="D146" s="168">
        <v>0.26</v>
      </c>
      <c r="E146" s="168"/>
      <c r="F146" s="603">
        <v>2014</v>
      </c>
      <c r="G146" s="603">
        <v>2014</v>
      </c>
      <c r="H146" s="130">
        <f t="shared" si="87"/>
        <v>0.37940199999999996</v>
      </c>
      <c r="I146" s="130">
        <f t="shared" si="88"/>
        <v>0</v>
      </c>
      <c r="J146" s="130">
        <f t="shared" si="89"/>
        <v>0</v>
      </c>
      <c r="K146" s="130" t="str">
        <f t="shared" si="90"/>
        <v>-</v>
      </c>
      <c r="L146" s="130" t="str">
        <f t="shared" si="91"/>
        <v>-</v>
      </c>
      <c r="M146" s="130" t="str">
        <f t="shared" si="92"/>
        <v>-</v>
      </c>
      <c r="N146" s="130" t="str">
        <f t="shared" si="93"/>
        <v>-</v>
      </c>
      <c r="O146" s="130">
        <f t="shared" si="94"/>
        <v>0.26</v>
      </c>
      <c r="P146" s="130">
        <f t="shared" si="95"/>
        <v>0</v>
      </c>
      <c r="Q146" s="130" t="str">
        <f t="shared" si="96"/>
        <v>-</v>
      </c>
      <c r="R146" s="130" t="str">
        <f t="shared" si="97"/>
        <v>-</v>
      </c>
      <c r="S146" s="130" t="str">
        <f t="shared" si="98"/>
        <v>-</v>
      </c>
      <c r="T146" s="130" t="str">
        <f t="shared" si="99"/>
        <v>-</v>
      </c>
      <c r="U146" s="130" t="str">
        <f t="shared" si="100"/>
        <v>-</v>
      </c>
      <c r="V146" s="130" t="str">
        <f t="shared" si="101"/>
        <v>-</v>
      </c>
      <c r="W146" s="130">
        <f t="shared" si="102"/>
        <v>0.26</v>
      </c>
      <c r="X146" s="130">
        <f t="shared" si="103"/>
        <v>0</v>
      </c>
      <c r="Y146" s="131">
        <v>0</v>
      </c>
      <c r="Z146" s="131">
        <v>0</v>
      </c>
      <c r="AA146" s="131">
        <v>0.37940199999999996</v>
      </c>
      <c r="AB146" s="130">
        <v>0</v>
      </c>
      <c r="AC146" s="130">
        <v>0</v>
      </c>
      <c r="AD146" s="130"/>
      <c r="AE146" s="130">
        <f t="shared" si="104"/>
        <v>0.37940199999999996</v>
      </c>
    </row>
    <row r="147" spans="1:31" ht="60.75" hidden="1">
      <c r="A147" s="417" t="s">
        <v>1028</v>
      </c>
      <c r="B147" s="134" t="s">
        <v>372</v>
      </c>
      <c r="C147" s="603" t="s">
        <v>671</v>
      </c>
      <c r="D147" s="168">
        <v>0.3</v>
      </c>
      <c r="E147" s="168"/>
      <c r="F147" s="603">
        <v>2017</v>
      </c>
      <c r="G147" s="603">
        <v>2017</v>
      </c>
      <c r="H147" s="130">
        <f t="shared" si="87"/>
        <v>0.59882999999999997</v>
      </c>
      <c r="I147" s="130">
        <f t="shared" si="88"/>
        <v>0.59882999999999997</v>
      </c>
      <c r="J147" s="130">
        <f t="shared" si="89"/>
        <v>0.59882999999999997</v>
      </c>
      <c r="K147" s="130" t="str">
        <f t="shared" si="90"/>
        <v>-</v>
      </c>
      <c r="L147" s="130" t="str">
        <f t="shared" si="91"/>
        <v>-</v>
      </c>
      <c r="M147" s="130" t="str">
        <f t="shared" si="92"/>
        <v>-</v>
      </c>
      <c r="N147" s="130" t="str">
        <f t="shared" si="93"/>
        <v>-</v>
      </c>
      <c r="O147" s="130" t="str">
        <f t="shared" si="94"/>
        <v>-</v>
      </c>
      <c r="P147" s="130" t="str">
        <f t="shared" si="95"/>
        <v>-</v>
      </c>
      <c r="Q147" s="130" t="str">
        <f t="shared" si="96"/>
        <v>-</v>
      </c>
      <c r="R147" s="130" t="str">
        <f t="shared" si="97"/>
        <v>-</v>
      </c>
      <c r="S147" s="130" t="str">
        <f t="shared" si="98"/>
        <v>-</v>
      </c>
      <c r="T147" s="130" t="str">
        <f t="shared" si="99"/>
        <v>-</v>
      </c>
      <c r="U147" s="130">
        <f t="shared" si="100"/>
        <v>0.3</v>
      </c>
      <c r="V147" s="130">
        <f t="shared" si="101"/>
        <v>0</v>
      </c>
      <c r="W147" s="130">
        <f t="shared" si="102"/>
        <v>0.3</v>
      </c>
      <c r="X147" s="130">
        <f t="shared" si="103"/>
        <v>0</v>
      </c>
      <c r="Y147" s="131">
        <v>0</v>
      </c>
      <c r="Z147" s="131">
        <v>0</v>
      </c>
      <c r="AA147" s="131">
        <v>0</v>
      </c>
      <c r="AB147" s="131">
        <v>0</v>
      </c>
      <c r="AC147" s="131">
        <v>0</v>
      </c>
      <c r="AD147" s="130">
        <v>0.59882999999999997</v>
      </c>
      <c r="AE147" s="130">
        <f t="shared" si="104"/>
        <v>0.59882999999999997</v>
      </c>
    </row>
    <row r="148" spans="1:31" ht="81" hidden="1">
      <c r="A148" s="417" t="s">
        <v>1039</v>
      </c>
      <c r="B148" s="135" t="s">
        <v>288</v>
      </c>
      <c r="C148" s="603" t="s">
        <v>671</v>
      </c>
      <c r="D148" s="168">
        <v>0.35399999999999998</v>
      </c>
      <c r="E148" s="168"/>
      <c r="F148" s="603">
        <v>2015</v>
      </c>
      <c r="G148" s="603">
        <v>2015</v>
      </c>
      <c r="H148" s="130">
        <f t="shared" si="87"/>
        <v>0.45077666999999999</v>
      </c>
      <c r="I148" s="130">
        <f t="shared" si="88"/>
        <v>0</v>
      </c>
      <c r="J148" s="130">
        <f t="shared" si="89"/>
        <v>0</v>
      </c>
      <c r="K148" s="130" t="str">
        <f t="shared" si="90"/>
        <v>-</v>
      </c>
      <c r="L148" s="130" t="str">
        <f t="shared" si="91"/>
        <v>-</v>
      </c>
      <c r="M148" s="130" t="str">
        <f t="shared" si="92"/>
        <v>-</v>
      </c>
      <c r="N148" s="130" t="str">
        <f t="shared" si="93"/>
        <v>-</v>
      </c>
      <c r="O148" s="130" t="str">
        <f t="shared" si="94"/>
        <v>-</v>
      </c>
      <c r="P148" s="130" t="str">
        <f t="shared" si="95"/>
        <v>-</v>
      </c>
      <c r="Q148" s="130">
        <f t="shared" si="96"/>
        <v>0.35399999999999998</v>
      </c>
      <c r="R148" s="130">
        <f t="shared" si="97"/>
        <v>0</v>
      </c>
      <c r="S148" s="130" t="str">
        <f t="shared" si="98"/>
        <v>-</v>
      </c>
      <c r="T148" s="130" t="str">
        <f t="shared" si="99"/>
        <v>-</v>
      </c>
      <c r="U148" s="130" t="str">
        <f t="shared" si="100"/>
        <v>-</v>
      </c>
      <c r="V148" s="130" t="str">
        <f t="shared" si="101"/>
        <v>-</v>
      </c>
      <c r="W148" s="130">
        <f t="shared" si="102"/>
        <v>0.35399999999999998</v>
      </c>
      <c r="X148" s="130">
        <f t="shared" si="103"/>
        <v>0</v>
      </c>
      <c r="Y148" s="130">
        <v>0</v>
      </c>
      <c r="Z148" s="130">
        <v>0</v>
      </c>
      <c r="AA148" s="130">
        <v>0</v>
      </c>
      <c r="AB148" s="130">
        <v>0.45077666999999999</v>
      </c>
      <c r="AC148" s="130">
        <v>0</v>
      </c>
      <c r="AD148" s="130"/>
      <c r="AE148" s="130">
        <f t="shared" si="104"/>
        <v>0.45077666999999999</v>
      </c>
    </row>
    <row r="149" spans="1:31" ht="60.75" hidden="1">
      <c r="A149" s="417" t="s">
        <v>1040</v>
      </c>
      <c r="B149" s="135" t="s">
        <v>512</v>
      </c>
      <c r="C149" s="603" t="s">
        <v>639</v>
      </c>
      <c r="D149" s="168">
        <v>0.31</v>
      </c>
      <c r="E149" s="168"/>
      <c r="F149" s="603">
        <v>2014</v>
      </c>
      <c r="G149" s="603">
        <v>2014</v>
      </c>
      <c r="H149" s="130">
        <f t="shared" si="87"/>
        <v>0.37273265999999999</v>
      </c>
      <c r="I149" s="130">
        <f t="shared" si="88"/>
        <v>0</v>
      </c>
      <c r="J149" s="130">
        <f t="shared" si="89"/>
        <v>0</v>
      </c>
      <c r="K149" s="130" t="str">
        <f t="shared" si="90"/>
        <v>-</v>
      </c>
      <c r="L149" s="130" t="str">
        <f t="shared" si="91"/>
        <v>-</v>
      </c>
      <c r="M149" s="130" t="str">
        <f t="shared" si="92"/>
        <v>-</v>
      </c>
      <c r="N149" s="130" t="str">
        <f t="shared" si="93"/>
        <v>-</v>
      </c>
      <c r="O149" s="130">
        <f t="shared" si="94"/>
        <v>0.31</v>
      </c>
      <c r="P149" s="130">
        <f t="shared" si="95"/>
        <v>0</v>
      </c>
      <c r="Q149" s="130" t="str">
        <f t="shared" si="96"/>
        <v>-</v>
      </c>
      <c r="R149" s="130" t="str">
        <f t="shared" si="97"/>
        <v>-</v>
      </c>
      <c r="S149" s="130" t="str">
        <f t="shared" si="98"/>
        <v>-</v>
      </c>
      <c r="T149" s="130" t="str">
        <f t="shared" si="99"/>
        <v>-</v>
      </c>
      <c r="U149" s="130" t="str">
        <f t="shared" si="100"/>
        <v>-</v>
      </c>
      <c r="V149" s="130" t="str">
        <f t="shared" si="101"/>
        <v>-</v>
      </c>
      <c r="W149" s="130">
        <f t="shared" si="102"/>
        <v>0.31</v>
      </c>
      <c r="X149" s="130">
        <f t="shared" si="103"/>
        <v>0</v>
      </c>
      <c r="Y149" s="130">
        <v>0</v>
      </c>
      <c r="Z149" s="130">
        <v>0</v>
      </c>
      <c r="AA149" s="130">
        <v>0.37273265999999999</v>
      </c>
      <c r="AB149" s="130">
        <v>0</v>
      </c>
      <c r="AC149" s="130">
        <v>0</v>
      </c>
      <c r="AD149" s="130"/>
      <c r="AE149" s="130">
        <f t="shared" si="104"/>
        <v>0.37273265999999999</v>
      </c>
    </row>
    <row r="150" spans="1:31" ht="60.75" hidden="1">
      <c r="A150" s="417" t="s">
        <v>1041</v>
      </c>
      <c r="B150" s="135" t="s">
        <v>809</v>
      </c>
      <c r="C150" s="603" t="s">
        <v>639</v>
      </c>
      <c r="D150" s="168">
        <v>0.42399999999999999</v>
      </c>
      <c r="E150" s="168"/>
      <c r="F150" s="603">
        <v>2015</v>
      </c>
      <c r="G150" s="603">
        <v>2015</v>
      </c>
      <c r="H150" s="130">
        <f t="shared" si="87"/>
        <v>0.59186872000000001</v>
      </c>
      <c r="I150" s="130">
        <f t="shared" si="88"/>
        <v>0</v>
      </c>
      <c r="J150" s="130">
        <f t="shared" si="89"/>
        <v>0</v>
      </c>
      <c r="K150" s="130" t="str">
        <f t="shared" si="90"/>
        <v>-</v>
      </c>
      <c r="L150" s="130" t="str">
        <f t="shared" si="91"/>
        <v>-</v>
      </c>
      <c r="M150" s="130" t="str">
        <f t="shared" si="92"/>
        <v>-</v>
      </c>
      <c r="N150" s="130" t="str">
        <f t="shared" si="93"/>
        <v>-</v>
      </c>
      <c r="O150" s="130" t="str">
        <f t="shared" si="94"/>
        <v>-</v>
      </c>
      <c r="P150" s="130" t="str">
        <f t="shared" si="95"/>
        <v>-</v>
      </c>
      <c r="Q150" s="130">
        <f t="shared" si="96"/>
        <v>0.42399999999999999</v>
      </c>
      <c r="R150" s="130">
        <f t="shared" si="97"/>
        <v>0</v>
      </c>
      <c r="S150" s="130" t="str">
        <f t="shared" si="98"/>
        <v>-</v>
      </c>
      <c r="T150" s="130" t="str">
        <f t="shared" si="99"/>
        <v>-</v>
      </c>
      <c r="U150" s="130" t="str">
        <f t="shared" si="100"/>
        <v>-</v>
      </c>
      <c r="V150" s="130" t="str">
        <f t="shared" si="101"/>
        <v>-</v>
      </c>
      <c r="W150" s="130">
        <f t="shared" si="102"/>
        <v>0.42399999999999999</v>
      </c>
      <c r="X150" s="130">
        <f t="shared" si="103"/>
        <v>0</v>
      </c>
      <c r="Y150" s="130">
        <v>0</v>
      </c>
      <c r="Z150" s="130">
        <v>0</v>
      </c>
      <c r="AA150" s="130">
        <v>0</v>
      </c>
      <c r="AB150" s="130">
        <v>0.59186872000000001</v>
      </c>
      <c r="AC150" s="130">
        <v>0</v>
      </c>
      <c r="AD150" s="130"/>
      <c r="AE150" s="130">
        <f t="shared" si="104"/>
        <v>0.59186872000000001</v>
      </c>
    </row>
    <row r="151" spans="1:31" ht="40.5" hidden="1">
      <c r="A151" s="417" t="s">
        <v>1042</v>
      </c>
      <c r="B151" s="135" t="s">
        <v>827</v>
      </c>
      <c r="C151" s="603" t="s">
        <v>639</v>
      </c>
      <c r="D151" s="168">
        <v>0.11799999999999999</v>
      </c>
      <c r="E151" s="168"/>
      <c r="F151" s="603">
        <v>2017</v>
      </c>
      <c r="G151" s="603">
        <v>2017</v>
      </c>
      <c r="H151" s="130">
        <f t="shared" si="87"/>
        <v>0.29563</v>
      </c>
      <c r="I151" s="130">
        <f t="shared" si="88"/>
        <v>0.29563</v>
      </c>
      <c r="J151" s="130">
        <f t="shared" si="89"/>
        <v>0.29563</v>
      </c>
      <c r="K151" s="130" t="str">
        <f t="shared" si="90"/>
        <v>-</v>
      </c>
      <c r="L151" s="130" t="str">
        <f t="shared" si="91"/>
        <v>-</v>
      </c>
      <c r="M151" s="130" t="str">
        <f t="shared" si="92"/>
        <v>-</v>
      </c>
      <c r="N151" s="130" t="str">
        <f t="shared" si="93"/>
        <v>-</v>
      </c>
      <c r="O151" s="130" t="str">
        <f t="shared" si="94"/>
        <v>-</v>
      </c>
      <c r="P151" s="130" t="str">
        <f t="shared" si="95"/>
        <v>-</v>
      </c>
      <c r="Q151" s="130" t="str">
        <f t="shared" si="96"/>
        <v>-</v>
      </c>
      <c r="R151" s="130" t="str">
        <f t="shared" si="97"/>
        <v>-</v>
      </c>
      <c r="S151" s="130" t="str">
        <f t="shared" si="98"/>
        <v>-</v>
      </c>
      <c r="T151" s="130" t="str">
        <f t="shared" si="99"/>
        <v>-</v>
      </c>
      <c r="U151" s="130">
        <f t="shared" si="100"/>
        <v>0.11799999999999999</v>
      </c>
      <c r="V151" s="130">
        <f t="shared" si="101"/>
        <v>0</v>
      </c>
      <c r="W151" s="130">
        <f t="shared" si="102"/>
        <v>0.11799999999999999</v>
      </c>
      <c r="X151" s="130">
        <f t="shared" si="103"/>
        <v>0</v>
      </c>
      <c r="Y151" s="130">
        <v>0</v>
      </c>
      <c r="Z151" s="130">
        <v>0</v>
      </c>
      <c r="AA151" s="130">
        <v>0</v>
      </c>
      <c r="AB151" s="130">
        <v>0</v>
      </c>
      <c r="AC151" s="130">
        <v>0</v>
      </c>
      <c r="AD151" s="130">
        <v>0.29563</v>
      </c>
      <c r="AE151" s="130">
        <f t="shared" si="104"/>
        <v>0.29563</v>
      </c>
    </row>
    <row r="152" spans="1:31" ht="40.5" hidden="1">
      <c r="A152" s="417" t="s">
        <v>1043</v>
      </c>
      <c r="B152" s="135" t="s">
        <v>828</v>
      </c>
      <c r="C152" s="603" t="s">
        <v>639</v>
      </c>
      <c r="D152" s="168">
        <v>0.88200000000000001</v>
      </c>
      <c r="E152" s="168"/>
      <c r="F152" s="603">
        <v>2017</v>
      </c>
      <c r="G152" s="603">
        <v>2017</v>
      </c>
      <c r="H152" s="130">
        <f t="shared" si="87"/>
        <v>2.8633600000000001</v>
      </c>
      <c r="I152" s="130">
        <f t="shared" si="88"/>
        <v>2.8633600000000001</v>
      </c>
      <c r="J152" s="130">
        <f t="shared" si="89"/>
        <v>2.8633600000000001</v>
      </c>
      <c r="K152" s="130" t="str">
        <f t="shared" si="90"/>
        <v>-</v>
      </c>
      <c r="L152" s="130" t="str">
        <f t="shared" si="91"/>
        <v>-</v>
      </c>
      <c r="M152" s="130" t="str">
        <f t="shared" si="92"/>
        <v>-</v>
      </c>
      <c r="N152" s="130" t="str">
        <f t="shared" si="93"/>
        <v>-</v>
      </c>
      <c r="O152" s="130" t="str">
        <f t="shared" si="94"/>
        <v>-</v>
      </c>
      <c r="P152" s="130" t="str">
        <f t="shared" si="95"/>
        <v>-</v>
      </c>
      <c r="Q152" s="130" t="str">
        <f t="shared" si="96"/>
        <v>-</v>
      </c>
      <c r="R152" s="130" t="str">
        <f t="shared" si="97"/>
        <v>-</v>
      </c>
      <c r="S152" s="130" t="str">
        <f t="shared" si="98"/>
        <v>-</v>
      </c>
      <c r="T152" s="130" t="str">
        <f t="shared" si="99"/>
        <v>-</v>
      </c>
      <c r="U152" s="130">
        <f t="shared" si="100"/>
        <v>0.88200000000000001</v>
      </c>
      <c r="V152" s="130">
        <f t="shared" si="101"/>
        <v>0</v>
      </c>
      <c r="W152" s="130">
        <f t="shared" si="102"/>
        <v>0.88200000000000001</v>
      </c>
      <c r="X152" s="130">
        <f t="shared" si="103"/>
        <v>0</v>
      </c>
      <c r="Y152" s="130">
        <v>0</v>
      </c>
      <c r="Z152" s="130">
        <v>0</v>
      </c>
      <c r="AA152" s="130">
        <v>0</v>
      </c>
      <c r="AB152" s="130">
        <v>0</v>
      </c>
      <c r="AC152" s="130">
        <v>0</v>
      </c>
      <c r="AD152" s="130">
        <v>2.8633600000000001</v>
      </c>
      <c r="AE152" s="130">
        <f t="shared" si="104"/>
        <v>2.8633600000000001</v>
      </c>
    </row>
    <row r="153" spans="1:31" ht="40.5" hidden="1">
      <c r="A153" s="417" t="s">
        <v>1044</v>
      </c>
      <c r="B153" s="135" t="s">
        <v>1906</v>
      </c>
      <c r="C153" s="603" t="s">
        <v>639</v>
      </c>
      <c r="D153" s="168">
        <v>0.436</v>
      </c>
      <c r="E153" s="168"/>
      <c r="F153" s="603">
        <v>2015</v>
      </c>
      <c r="G153" s="603">
        <v>2015</v>
      </c>
      <c r="H153" s="130">
        <f t="shared" si="87"/>
        <v>0.52269900000000002</v>
      </c>
      <c r="I153" s="130">
        <f t="shared" si="88"/>
        <v>0</v>
      </c>
      <c r="J153" s="130">
        <f t="shared" si="89"/>
        <v>0</v>
      </c>
      <c r="K153" s="130" t="str">
        <f t="shared" si="90"/>
        <v>-</v>
      </c>
      <c r="L153" s="130" t="str">
        <f t="shared" si="91"/>
        <v>-</v>
      </c>
      <c r="M153" s="130" t="str">
        <f t="shared" si="92"/>
        <v>-</v>
      </c>
      <c r="N153" s="130" t="str">
        <f t="shared" si="93"/>
        <v>-</v>
      </c>
      <c r="O153" s="130" t="str">
        <f t="shared" si="94"/>
        <v>-</v>
      </c>
      <c r="P153" s="130" t="str">
        <f t="shared" si="95"/>
        <v>-</v>
      </c>
      <c r="Q153" s="130">
        <f t="shared" si="96"/>
        <v>0.436</v>
      </c>
      <c r="R153" s="130">
        <f t="shared" si="97"/>
        <v>0</v>
      </c>
      <c r="S153" s="130" t="str">
        <f t="shared" si="98"/>
        <v>-</v>
      </c>
      <c r="T153" s="130" t="str">
        <f t="shared" si="99"/>
        <v>-</v>
      </c>
      <c r="U153" s="130" t="str">
        <f t="shared" si="100"/>
        <v>-</v>
      </c>
      <c r="V153" s="130" t="str">
        <f t="shared" si="101"/>
        <v>-</v>
      </c>
      <c r="W153" s="130">
        <f t="shared" si="102"/>
        <v>0.436</v>
      </c>
      <c r="X153" s="130">
        <f t="shared" si="103"/>
        <v>0</v>
      </c>
      <c r="Y153" s="130">
        <v>0</v>
      </c>
      <c r="Z153" s="130">
        <v>0</v>
      </c>
      <c r="AA153" s="130">
        <v>0</v>
      </c>
      <c r="AB153" s="130">
        <v>0.52269900000000002</v>
      </c>
      <c r="AC153" s="130">
        <v>0</v>
      </c>
      <c r="AD153" s="130"/>
      <c r="AE153" s="130">
        <f t="shared" si="104"/>
        <v>0.52269900000000002</v>
      </c>
    </row>
    <row r="154" spans="1:31" ht="40.5" hidden="1">
      <c r="A154" s="417" t="s">
        <v>1045</v>
      </c>
      <c r="B154" s="135" t="s">
        <v>1907</v>
      </c>
      <c r="C154" s="603" t="s">
        <v>639</v>
      </c>
      <c r="D154" s="168">
        <v>0.27200000000000002</v>
      </c>
      <c r="E154" s="168"/>
      <c r="F154" s="603">
        <v>2015</v>
      </c>
      <c r="G154" s="603">
        <v>2015</v>
      </c>
      <c r="H154" s="130">
        <f t="shared" si="87"/>
        <v>0.46804800000000002</v>
      </c>
      <c r="I154" s="130">
        <f t="shared" si="88"/>
        <v>0</v>
      </c>
      <c r="J154" s="130">
        <f t="shared" si="89"/>
        <v>0</v>
      </c>
      <c r="K154" s="130" t="str">
        <f t="shared" si="90"/>
        <v>-</v>
      </c>
      <c r="L154" s="130" t="str">
        <f t="shared" si="91"/>
        <v>-</v>
      </c>
      <c r="M154" s="130" t="str">
        <f t="shared" si="92"/>
        <v>-</v>
      </c>
      <c r="N154" s="130" t="str">
        <f t="shared" si="93"/>
        <v>-</v>
      </c>
      <c r="O154" s="130" t="str">
        <f t="shared" si="94"/>
        <v>-</v>
      </c>
      <c r="P154" s="130" t="str">
        <f t="shared" si="95"/>
        <v>-</v>
      </c>
      <c r="Q154" s="130">
        <f t="shared" si="96"/>
        <v>0.27200000000000002</v>
      </c>
      <c r="R154" s="130">
        <f t="shared" si="97"/>
        <v>0</v>
      </c>
      <c r="S154" s="130" t="str">
        <f t="shared" si="98"/>
        <v>-</v>
      </c>
      <c r="T154" s="130" t="str">
        <f t="shared" si="99"/>
        <v>-</v>
      </c>
      <c r="U154" s="130" t="str">
        <f t="shared" si="100"/>
        <v>-</v>
      </c>
      <c r="V154" s="130" t="str">
        <f t="shared" si="101"/>
        <v>-</v>
      </c>
      <c r="W154" s="130">
        <f t="shared" si="102"/>
        <v>0.27200000000000002</v>
      </c>
      <c r="X154" s="130">
        <f t="shared" si="103"/>
        <v>0</v>
      </c>
      <c r="Y154" s="130">
        <v>0</v>
      </c>
      <c r="Z154" s="130">
        <v>0</v>
      </c>
      <c r="AA154" s="130">
        <v>0</v>
      </c>
      <c r="AB154" s="130">
        <v>0.46804800000000002</v>
      </c>
      <c r="AC154" s="130">
        <v>0</v>
      </c>
      <c r="AD154" s="130"/>
      <c r="AE154" s="130">
        <f t="shared" si="104"/>
        <v>0.46804800000000002</v>
      </c>
    </row>
    <row r="155" spans="1:31" ht="40.5" hidden="1">
      <c r="A155" s="417" t="s">
        <v>1046</v>
      </c>
      <c r="B155" s="135" t="s">
        <v>1908</v>
      </c>
      <c r="C155" s="603" t="s">
        <v>639</v>
      </c>
      <c r="D155" s="168">
        <v>0.28000000000000003</v>
      </c>
      <c r="E155" s="168"/>
      <c r="F155" s="603">
        <v>2015</v>
      </c>
      <c r="G155" s="603">
        <v>2015</v>
      </c>
      <c r="H155" s="130">
        <f t="shared" si="87"/>
        <v>0.28717799999999999</v>
      </c>
      <c r="I155" s="130">
        <f t="shared" si="88"/>
        <v>0</v>
      </c>
      <c r="J155" s="130">
        <f t="shared" si="89"/>
        <v>0</v>
      </c>
      <c r="K155" s="130" t="str">
        <f t="shared" si="90"/>
        <v>-</v>
      </c>
      <c r="L155" s="130" t="str">
        <f t="shared" si="91"/>
        <v>-</v>
      </c>
      <c r="M155" s="130" t="str">
        <f t="shared" si="92"/>
        <v>-</v>
      </c>
      <c r="N155" s="130" t="str">
        <f t="shared" si="93"/>
        <v>-</v>
      </c>
      <c r="O155" s="130" t="str">
        <f t="shared" si="94"/>
        <v>-</v>
      </c>
      <c r="P155" s="130" t="str">
        <f t="shared" si="95"/>
        <v>-</v>
      </c>
      <c r="Q155" s="130">
        <f t="shared" si="96"/>
        <v>0.28000000000000003</v>
      </c>
      <c r="R155" s="130">
        <f t="shared" si="97"/>
        <v>0</v>
      </c>
      <c r="S155" s="130" t="str">
        <f t="shared" si="98"/>
        <v>-</v>
      </c>
      <c r="T155" s="130" t="str">
        <f t="shared" si="99"/>
        <v>-</v>
      </c>
      <c r="U155" s="130" t="str">
        <f t="shared" si="100"/>
        <v>-</v>
      </c>
      <c r="V155" s="130" t="str">
        <f t="shared" si="101"/>
        <v>-</v>
      </c>
      <c r="W155" s="130">
        <f t="shared" si="102"/>
        <v>0.28000000000000003</v>
      </c>
      <c r="X155" s="130">
        <f t="shared" si="103"/>
        <v>0</v>
      </c>
      <c r="Y155" s="130">
        <v>0</v>
      </c>
      <c r="Z155" s="130">
        <v>0</v>
      </c>
      <c r="AA155" s="130">
        <v>0</v>
      </c>
      <c r="AB155" s="130">
        <v>0.28717799999999999</v>
      </c>
      <c r="AC155" s="130">
        <v>0</v>
      </c>
      <c r="AD155" s="130"/>
      <c r="AE155" s="130">
        <f t="shared" si="104"/>
        <v>0.28717799999999999</v>
      </c>
    </row>
    <row r="156" spans="1:31" ht="40.5" hidden="1">
      <c r="A156" s="417" t="s">
        <v>1047</v>
      </c>
      <c r="B156" s="135" t="s">
        <v>1917</v>
      </c>
      <c r="C156" s="603" t="s">
        <v>639</v>
      </c>
      <c r="D156" s="168">
        <v>0.66400000000000003</v>
      </c>
      <c r="E156" s="168"/>
      <c r="F156" s="603">
        <v>2015</v>
      </c>
      <c r="G156" s="603">
        <v>2015</v>
      </c>
      <c r="H156" s="130">
        <f t="shared" si="87"/>
        <v>0.88945264000000002</v>
      </c>
      <c r="I156" s="130">
        <f t="shared" si="88"/>
        <v>0</v>
      </c>
      <c r="J156" s="130">
        <f t="shared" si="89"/>
        <v>0</v>
      </c>
      <c r="K156" s="130" t="str">
        <f t="shared" si="90"/>
        <v>-</v>
      </c>
      <c r="L156" s="130" t="str">
        <f t="shared" si="91"/>
        <v>-</v>
      </c>
      <c r="M156" s="130" t="str">
        <f t="shared" si="92"/>
        <v>-</v>
      </c>
      <c r="N156" s="130" t="str">
        <f t="shared" si="93"/>
        <v>-</v>
      </c>
      <c r="O156" s="130" t="str">
        <f t="shared" si="94"/>
        <v>-</v>
      </c>
      <c r="P156" s="130" t="str">
        <f t="shared" si="95"/>
        <v>-</v>
      </c>
      <c r="Q156" s="130">
        <f t="shared" si="96"/>
        <v>0.66400000000000003</v>
      </c>
      <c r="R156" s="130">
        <f t="shared" si="97"/>
        <v>0</v>
      </c>
      <c r="S156" s="130" t="str">
        <f t="shared" si="98"/>
        <v>-</v>
      </c>
      <c r="T156" s="130" t="str">
        <f t="shared" si="99"/>
        <v>-</v>
      </c>
      <c r="U156" s="130" t="str">
        <f t="shared" si="100"/>
        <v>-</v>
      </c>
      <c r="V156" s="130" t="str">
        <f t="shared" si="101"/>
        <v>-</v>
      </c>
      <c r="W156" s="130">
        <f t="shared" si="102"/>
        <v>0.66400000000000003</v>
      </c>
      <c r="X156" s="130">
        <f t="shared" si="103"/>
        <v>0</v>
      </c>
      <c r="Y156" s="130">
        <v>0</v>
      </c>
      <c r="Z156" s="130">
        <v>0</v>
      </c>
      <c r="AA156" s="130">
        <v>0</v>
      </c>
      <c r="AB156" s="130">
        <v>0.88945264000000002</v>
      </c>
      <c r="AC156" s="130">
        <v>0</v>
      </c>
      <c r="AD156" s="130"/>
      <c r="AE156" s="130">
        <f t="shared" si="104"/>
        <v>0.88945264000000002</v>
      </c>
    </row>
    <row r="157" spans="1:31" ht="40.5" hidden="1">
      <c r="A157" s="417" t="s">
        <v>1048</v>
      </c>
      <c r="B157" s="135" t="s">
        <v>1918</v>
      </c>
      <c r="C157" s="603" t="s">
        <v>639</v>
      </c>
      <c r="D157" s="168">
        <v>0.80400000000000005</v>
      </c>
      <c r="E157" s="168"/>
      <c r="F157" s="603">
        <v>2015</v>
      </c>
      <c r="G157" s="603">
        <v>2015</v>
      </c>
      <c r="H157" s="130">
        <f t="shared" si="87"/>
        <v>1.1722429400000001</v>
      </c>
      <c r="I157" s="130">
        <f t="shared" si="88"/>
        <v>0</v>
      </c>
      <c r="J157" s="130">
        <f t="shared" si="89"/>
        <v>0</v>
      </c>
      <c r="K157" s="130" t="str">
        <f t="shared" si="90"/>
        <v>-</v>
      </c>
      <c r="L157" s="130" t="str">
        <f t="shared" si="91"/>
        <v>-</v>
      </c>
      <c r="M157" s="130" t="str">
        <f t="shared" si="92"/>
        <v>-</v>
      </c>
      <c r="N157" s="130" t="str">
        <f t="shared" si="93"/>
        <v>-</v>
      </c>
      <c r="O157" s="130" t="str">
        <f t="shared" si="94"/>
        <v>-</v>
      </c>
      <c r="P157" s="130" t="str">
        <f t="shared" si="95"/>
        <v>-</v>
      </c>
      <c r="Q157" s="130">
        <f t="shared" si="96"/>
        <v>0.80400000000000005</v>
      </c>
      <c r="R157" s="130">
        <f t="shared" si="97"/>
        <v>0</v>
      </c>
      <c r="S157" s="130" t="str">
        <f t="shared" si="98"/>
        <v>-</v>
      </c>
      <c r="T157" s="130" t="str">
        <f t="shared" si="99"/>
        <v>-</v>
      </c>
      <c r="U157" s="130" t="str">
        <f t="shared" si="100"/>
        <v>-</v>
      </c>
      <c r="V157" s="130" t="str">
        <f t="shared" si="101"/>
        <v>-</v>
      </c>
      <c r="W157" s="130">
        <f t="shared" si="102"/>
        <v>0.80400000000000005</v>
      </c>
      <c r="X157" s="130">
        <f t="shared" si="103"/>
        <v>0</v>
      </c>
      <c r="Y157" s="130">
        <v>0</v>
      </c>
      <c r="Z157" s="130">
        <v>0</v>
      </c>
      <c r="AA157" s="130">
        <v>0</v>
      </c>
      <c r="AB157" s="130">
        <v>1.1722429400000001</v>
      </c>
      <c r="AC157" s="130">
        <v>0</v>
      </c>
      <c r="AD157" s="130"/>
      <c r="AE157" s="130">
        <f t="shared" si="104"/>
        <v>1.1722429400000001</v>
      </c>
    </row>
    <row r="158" spans="1:31" ht="40.5" hidden="1">
      <c r="A158" s="417" t="s">
        <v>1049</v>
      </c>
      <c r="B158" s="135" t="s">
        <v>837</v>
      </c>
      <c r="C158" s="603" t="s">
        <v>639</v>
      </c>
      <c r="D158" s="168">
        <v>0.24</v>
      </c>
      <c r="E158" s="168"/>
      <c r="F158" s="603">
        <v>2017</v>
      </c>
      <c r="G158" s="603">
        <v>2017</v>
      </c>
      <c r="H158" s="130">
        <f t="shared" si="87"/>
        <v>0.42703999999999998</v>
      </c>
      <c r="I158" s="130">
        <f t="shared" si="88"/>
        <v>0.42703999999999998</v>
      </c>
      <c r="J158" s="130">
        <f t="shared" si="89"/>
        <v>0.42703999999999998</v>
      </c>
      <c r="K158" s="130" t="str">
        <f t="shared" si="90"/>
        <v>-</v>
      </c>
      <c r="L158" s="130" t="str">
        <f t="shared" si="91"/>
        <v>-</v>
      </c>
      <c r="M158" s="130" t="str">
        <f t="shared" si="92"/>
        <v>-</v>
      </c>
      <c r="N158" s="130" t="str">
        <f t="shared" si="93"/>
        <v>-</v>
      </c>
      <c r="O158" s="130" t="str">
        <f t="shared" si="94"/>
        <v>-</v>
      </c>
      <c r="P158" s="130" t="str">
        <f t="shared" si="95"/>
        <v>-</v>
      </c>
      <c r="Q158" s="130" t="str">
        <f t="shared" si="96"/>
        <v>-</v>
      </c>
      <c r="R158" s="130" t="str">
        <f t="shared" si="97"/>
        <v>-</v>
      </c>
      <c r="S158" s="130" t="str">
        <f t="shared" si="98"/>
        <v>-</v>
      </c>
      <c r="T158" s="130" t="str">
        <f t="shared" si="99"/>
        <v>-</v>
      </c>
      <c r="U158" s="130">
        <f t="shared" si="100"/>
        <v>0.24</v>
      </c>
      <c r="V158" s="130">
        <f t="shared" si="101"/>
        <v>0</v>
      </c>
      <c r="W158" s="130">
        <f t="shared" si="102"/>
        <v>0.24</v>
      </c>
      <c r="X158" s="130">
        <f t="shared" si="103"/>
        <v>0</v>
      </c>
      <c r="Y158" s="130">
        <v>0</v>
      </c>
      <c r="Z158" s="130">
        <v>0</v>
      </c>
      <c r="AA158" s="130">
        <v>0</v>
      </c>
      <c r="AB158" s="130">
        <v>0</v>
      </c>
      <c r="AC158" s="130">
        <v>0</v>
      </c>
      <c r="AD158" s="130">
        <v>0.42703999999999998</v>
      </c>
      <c r="AE158" s="130">
        <f t="shared" si="104"/>
        <v>0.42703999999999998</v>
      </c>
    </row>
    <row r="159" spans="1:31" ht="40.5" hidden="1">
      <c r="A159" s="417" t="s">
        <v>1050</v>
      </c>
      <c r="B159" s="135" t="s">
        <v>838</v>
      </c>
      <c r="C159" s="603" t="s">
        <v>639</v>
      </c>
      <c r="D159" s="168">
        <v>0.24</v>
      </c>
      <c r="E159" s="168"/>
      <c r="F159" s="603">
        <v>2017</v>
      </c>
      <c r="G159" s="603">
        <v>2017</v>
      </c>
      <c r="H159" s="130">
        <f t="shared" si="87"/>
        <v>0.76936000000000004</v>
      </c>
      <c r="I159" s="130">
        <f t="shared" si="88"/>
        <v>0.76936000000000004</v>
      </c>
      <c r="J159" s="130">
        <f t="shared" si="89"/>
        <v>0.76936000000000004</v>
      </c>
      <c r="K159" s="130" t="str">
        <f t="shared" si="90"/>
        <v>-</v>
      </c>
      <c r="L159" s="130" t="str">
        <f t="shared" si="91"/>
        <v>-</v>
      </c>
      <c r="M159" s="130" t="str">
        <f t="shared" si="92"/>
        <v>-</v>
      </c>
      <c r="N159" s="130" t="str">
        <f t="shared" si="93"/>
        <v>-</v>
      </c>
      <c r="O159" s="130" t="str">
        <f t="shared" si="94"/>
        <v>-</v>
      </c>
      <c r="P159" s="130" t="str">
        <f t="shared" si="95"/>
        <v>-</v>
      </c>
      <c r="Q159" s="130" t="str">
        <f t="shared" si="96"/>
        <v>-</v>
      </c>
      <c r="R159" s="130" t="str">
        <f t="shared" si="97"/>
        <v>-</v>
      </c>
      <c r="S159" s="130" t="str">
        <f t="shared" si="98"/>
        <v>-</v>
      </c>
      <c r="T159" s="130" t="str">
        <f t="shared" si="99"/>
        <v>-</v>
      </c>
      <c r="U159" s="130">
        <f t="shared" si="100"/>
        <v>0.24</v>
      </c>
      <c r="V159" s="130">
        <f t="shared" si="101"/>
        <v>0</v>
      </c>
      <c r="W159" s="130">
        <f t="shared" si="102"/>
        <v>0.24</v>
      </c>
      <c r="X159" s="130">
        <f t="shared" si="103"/>
        <v>0</v>
      </c>
      <c r="Y159" s="130">
        <v>0</v>
      </c>
      <c r="Z159" s="130">
        <v>0</v>
      </c>
      <c r="AA159" s="130">
        <v>0</v>
      </c>
      <c r="AB159" s="130">
        <v>0</v>
      </c>
      <c r="AC159" s="130">
        <v>0</v>
      </c>
      <c r="AD159" s="130">
        <v>0.76936000000000004</v>
      </c>
      <c r="AE159" s="130">
        <f t="shared" si="104"/>
        <v>0.76936000000000004</v>
      </c>
    </row>
    <row r="160" spans="1:31" ht="40.5" hidden="1">
      <c r="A160" s="417" t="s">
        <v>1051</v>
      </c>
      <c r="B160" s="135" t="s">
        <v>839</v>
      </c>
      <c r="C160" s="603" t="s">
        <v>639</v>
      </c>
      <c r="D160" s="168">
        <v>0.24</v>
      </c>
      <c r="E160" s="168"/>
      <c r="F160" s="603">
        <v>2017</v>
      </c>
      <c r="G160" s="603">
        <v>2017</v>
      </c>
      <c r="H160" s="130">
        <f t="shared" si="87"/>
        <v>0.52342</v>
      </c>
      <c r="I160" s="130">
        <f t="shared" si="88"/>
        <v>0.52342</v>
      </c>
      <c r="J160" s="130">
        <f t="shared" si="89"/>
        <v>0.52342</v>
      </c>
      <c r="K160" s="130" t="str">
        <f t="shared" si="90"/>
        <v>-</v>
      </c>
      <c r="L160" s="130" t="str">
        <f t="shared" si="91"/>
        <v>-</v>
      </c>
      <c r="M160" s="130" t="str">
        <f t="shared" si="92"/>
        <v>-</v>
      </c>
      <c r="N160" s="130" t="str">
        <f t="shared" si="93"/>
        <v>-</v>
      </c>
      <c r="O160" s="130" t="str">
        <f t="shared" si="94"/>
        <v>-</v>
      </c>
      <c r="P160" s="130" t="str">
        <f t="shared" si="95"/>
        <v>-</v>
      </c>
      <c r="Q160" s="130" t="str">
        <f t="shared" si="96"/>
        <v>-</v>
      </c>
      <c r="R160" s="130" t="str">
        <f t="shared" si="97"/>
        <v>-</v>
      </c>
      <c r="S160" s="130" t="str">
        <f t="shared" si="98"/>
        <v>-</v>
      </c>
      <c r="T160" s="130" t="str">
        <f t="shared" si="99"/>
        <v>-</v>
      </c>
      <c r="U160" s="130">
        <f t="shared" si="100"/>
        <v>0.24</v>
      </c>
      <c r="V160" s="130">
        <f t="shared" si="101"/>
        <v>0</v>
      </c>
      <c r="W160" s="130">
        <f t="shared" si="102"/>
        <v>0.24</v>
      </c>
      <c r="X160" s="130">
        <f t="shared" si="103"/>
        <v>0</v>
      </c>
      <c r="Y160" s="130">
        <v>0</v>
      </c>
      <c r="Z160" s="130">
        <v>0</v>
      </c>
      <c r="AA160" s="130">
        <v>0</v>
      </c>
      <c r="AB160" s="130">
        <v>0</v>
      </c>
      <c r="AC160" s="130">
        <v>0</v>
      </c>
      <c r="AD160" s="130">
        <v>0.52342</v>
      </c>
      <c r="AE160" s="130">
        <f t="shared" si="104"/>
        <v>0.52342</v>
      </c>
    </row>
    <row r="161" spans="1:31" ht="40.5" hidden="1">
      <c r="A161" s="417" t="s">
        <v>1052</v>
      </c>
      <c r="B161" s="135" t="s">
        <v>840</v>
      </c>
      <c r="C161" s="603" t="s">
        <v>639</v>
      </c>
      <c r="D161" s="168">
        <v>0.22</v>
      </c>
      <c r="E161" s="168"/>
      <c r="F161" s="603">
        <v>2017</v>
      </c>
      <c r="G161" s="603">
        <v>2017</v>
      </c>
      <c r="H161" s="130">
        <f t="shared" si="87"/>
        <v>2.13523</v>
      </c>
      <c r="I161" s="130">
        <f t="shared" si="88"/>
        <v>2.13523</v>
      </c>
      <c r="J161" s="130">
        <f t="shared" si="89"/>
        <v>2.13523</v>
      </c>
      <c r="K161" s="130" t="str">
        <f t="shared" si="90"/>
        <v>-</v>
      </c>
      <c r="L161" s="130" t="str">
        <f t="shared" si="91"/>
        <v>-</v>
      </c>
      <c r="M161" s="130" t="str">
        <f t="shared" si="92"/>
        <v>-</v>
      </c>
      <c r="N161" s="130" t="str">
        <f t="shared" si="93"/>
        <v>-</v>
      </c>
      <c r="O161" s="130" t="str">
        <f t="shared" si="94"/>
        <v>-</v>
      </c>
      <c r="P161" s="130" t="str">
        <f t="shared" si="95"/>
        <v>-</v>
      </c>
      <c r="Q161" s="130" t="str">
        <f t="shared" si="96"/>
        <v>-</v>
      </c>
      <c r="R161" s="130" t="str">
        <f t="shared" si="97"/>
        <v>-</v>
      </c>
      <c r="S161" s="130" t="str">
        <f t="shared" si="98"/>
        <v>-</v>
      </c>
      <c r="T161" s="130" t="str">
        <f t="shared" si="99"/>
        <v>-</v>
      </c>
      <c r="U161" s="130">
        <f t="shared" si="100"/>
        <v>0.22</v>
      </c>
      <c r="V161" s="130">
        <f t="shared" si="101"/>
        <v>0</v>
      </c>
      <c r="W161" s="130">
        <f t="shared" si="102"/>
        <v>0.22</v>
      </c>
      <c r="X161" s="130">
        <f t="shared" si="103"/>
        <v>0</v>
      </c>
      <c r="Y161" s="130">
        <v>0</v>
      </c>
      <c r="Z161" s="130">
        <v>0</v>
      </c>
      <c r="AA161" s="130">
        <v>0</v>
      </c>
      <c r="AB161" s="130">
        <v>0</v>
      </c>
      <c r="AC161" s="130">
        <v>0</v>
      </c>
      <c r="AD161" s="130">
        <v>2.13523</v>
      </c>
      <c r="AE161" s="130">
        <f t="shared" si="104"/>
        <v>2.13523</v>
      </c>
    </row>
    <row r="162" spans="1:31" ht="40.5" hidden="1">
      <c r="A162" s="417" t="s">
        <v>1053</v>
      </c>
      <c r="B162" s="135" t="s">
        <v>841</v>
      </c>
      <c r="C162" s="603" t="s">
        <v>639</v>
      </c>
      <c r="D162" s="168">
        <v>0.16</v>
      </c>
      <c r="E162" s="168"/>
      <c r="F162" s="603">
        <v>2017</v>
      </c>
      <c r="G162" s="603">
        <v>2017</v>
      </c>
      <c r="H162" s="130">
        <f t="shared" si="87"/>
        <v>0.71896000000000004</v>
      </c>
      <c r="I162" s="130">
        <f t="shared" si="88"/>
        <v>0.71896000000000004</v>
      </c>
      <c r="J162" s="130">
        <f t="shared" si="89"/>
        <v>0.71896000000000004</v>
      </c>
      <c r="K162" s="130" t="str">
        <f t="shared" si="90"/>
        <v>-</v>
      </c>
      <c r="L162" s="130" t="str">
        <f t="shared" si="91"/>
        <v>-</v>
      </c>
      <c r="M162" s="130" t="str">
        <f t="shared" si="92"/>
        <v>-</v>
      </c>
      <c r="N162" s="130" t="str">
        <f t="shared" si="93"/>
        <v>-</v>
      </c>
      <c r="O162" s="130" t="str">
        <f t="shared" si="94"/>
        <v>-</v>
      </c>
      <c r="P162" s="130" t="str">
        <f t="shared" si="95"/>
        <v>-</v>
      </c>
      <c r="Q162" s="130" t="str">
        <f t="shared" si="96"/>
        <v>-</v>
      </c>
      <c r="R162" s="130" t="str">
        <f t="shared" si="97"/>
        <v>-</v>
      </c>
      <c r="S162" s="130" t="str">
        <f t="shared" si="98"/>
        <v>-</v>
      </c>
      <c r="T162" s="130" t="str">
        <f t="shared" si="99"/>
        <v>-</v>
      </c>
      <c r="U162" s="130">
        <f t="shared" si="100"/>
        <v>0.16</v>
      </c>
      <c r="V162" s="130">
        <f t="shared" si="101"/>
        <v>0</v>
      </c>
      <c r="W162" s="130">
        <f t="shared" si="102"/>
        <v>0.16</v>
      </c>
      <c r="X162" s="130">
        <f t="shared" si="103"/>
        <v>0</v>
      </c>
      <c r="Y162" s="130">
        <v>0</v>
      </c>
      <c r="Z162" s="130">
        <v>0</v>
      </c>
      <c r="AA162" s="130">
        <v>0</v>
      </c>
      <c r="AB162" s="130">
        <v>0</v>
      </c>
      <c r="AC162" s="130">
        <v>0</v>
      </c>
      <c r="AD162" s="130">
        <v>0.71896000000000004</v>
      </c>
      <c r="AE162" s="130">
        <f t="shared" si="104"/>
        <v>0.71896000000000004</v>
      </c>
    </row>
    <row r="163" spans="1:31" ht="40.5" hidden="1">
      <c r="A163" s="417" t="s">
        <v>1054</v>
      </c>
      <c r="B163" s="135" t="s">
        <v>842</v>
      </c>
      <c r="C163" s="603" t="s">
        <v>639</v>
      </c>
      <c r="D163" s="168">
        <v>0.317</v>
      </c>
      <c r="E163" s="168"/>
      <c r="F163" s="603">
        <v>2017</v>
      </c>
      <c r="G163" s="603">
        <v>2017</v>
      </c>
      <c r="H163" s="130">
        <f t="shared" ref="H163:H177" si="132">AE163</f>
        <v>0.41460999999999998</v>
      </c>
      <c r="I163" s="130">
        <f t="shared" ref="I163:I177" si="133">H163-Y163-Z163-AA163-AB163-AC163</f>
        <v>0.41460999999999998</v>
      </c>
      <c r="J163" s="130">
        <f t="shared" ref="J163:J177" si="134">AD163</f>
        <v>0.41460999999999998</v>
      </c>
      <c r="K163" s="130" t="str">
        <f t="shared" si="90"/>
        <v>-</v>
      </c>
      <c r="L163" s="130" t="str">
        <f t="shared" si="91"/>
        <v>-</v>
      </c>
      <c r="M163" s="130" t="str">
        <f t="shared" si="92"/>
        <v>-</v>
      </c>
      <c r="N163" s="130" t="str">
        <f t="shared" si="93"/>
        <v>-</v>
      </c>
      <c r="O163" s="130" t="str">
        <f t="shared" si="94"/>
        <v>-</v>
      </c>
      <c r="P163" s="130" t="str">
        <f t="shared" si="95"/>
        <v>-</v>
      </c>
      <c r="Q163" s="130" t="str">
        <f t="shared" si="96"/>
        <v>-</v>
      </c>
      <c r="R163" s="130" t="str">
        <f t="shared" si="97"/>
        <v>-</v>
      </c>
      <c r="S163" s="130" t="str">
        <f t="shared" si="98"/>
        <v>-</v>
      </c>
      <c r="T163" s="130" t="str">
        <f t="shared" si="99"/>
        <v>-</v>
      </c>
      <c r="U163" s="130">
        <f t="shared" si="100"/>
        <v>0.317</v>
      </c>
      <c r="V163" s="130">
        <f t="shared" si="101"/>
        <v>0</v>
      </c>
      <c r="W163" s="130">
        <f t="shared" si="102"/>
        <v>0.317</v>
      </c>
      <c r="X163" s="130">
        <f t="shared" si="103"/>
        <v>0</v>
      </c>
      <c r="Y163" s="130">
        <v>0</v>
      </c>
      <c r="Z163" s="130">
        <v>0</v>
      </c>
      <c r="AA163" s="130">
        <v>0</v>
      </c>
      <c r="AB163" s="130">
        <v>0</v>
      </c>
      <c r="AC163" s="130">
        <v>0</v>
      </c>
      <c r="AD163" s="130">
        <v>0.41460999999999998</v>
      </c>
      <c r="AE163" s="130">
        <f t="shared" si="104"/>
        <v>0.41460999999999998</v>
      </c>
    </row>
    <row r="164" spans="1:31" ht="40.5" hidden="1">
      <c r="A164" s="417" t="s">
        <v>2025</v>
      </c>
      <c r="B164" s="135" t="s">
        <v>2026</v>
      </c>
      <c r="C164" s="603" t="s">
        <v>639</v>
      </c>
      <c r="D164" s="168">
        <v>0.23200000000000001</v>
      </c>
      <c r="E164" s="168"/>
      <c r="F164" s="603">
        <v>2016</v>
      </c>
      <c r="G164" s="603">
        <v>2016</v>
      </c>
      <c r="H164" s="130">
        <f t="shared" si="132"/>
        <v>0.27918300000000001</v>
      </c>
      <c r="I164" s="130">
        <f t="shared" si="133"/>
        <v>0</v>
      </c>
      <c r="J164" s="130">
        <f t="shared" si="134"/>
        <v>0</v>
      </c>
      <c r="K164" s="130" t="str">
        <f t="shared" ref="K164" si="135">IF(G164=2012,D164,"-")</f>
        <v>-</v>
      </c>
      <c r="L164" s="130" t="str">
        <f t="shared" ref="L164" si="136">IF(G164=2012,E164,"-")</f>
        <v>-</v>
      </c>
      <c r="M164" s="130" t="str">
        <f t="shared" ref="M164" si="137">IF(G164=2013,D164,"-")</f>
        <v>-</v>
      </c>
      <c r="N164" s="130" t="str">
        <f t="shared" ref="N164" si="138">IF(G164=2013,E164,"-")</f>
        <v>-</v>
      </c>
      <c r="O164" s="130" t="str">
        <f t="shared" ref="O164" si="139">IF(G164=2014,D164,"-")</f>
        <v>-</v>
      </c>
      <c r="P164" s="130" t="str">
        <f t="shared" ref="P164" si="140">IF(G164=2014,E164,"-")</f>
        <v>-</v>
      </c>
      <c r="Q164" s="130" t="str">
        <f t="shared" ref="Q164" si="141">IF(G164=2015,D164,"-")</f>
        <v>-</v>
      </c>
      <c r="R164" s="130" t="str">
        <f t="shared" ref="R164" si="142">IF(G164=2015,E164,"-")</f>
        <v>-</v>
      </c>
      <c r="S164" s="130">
        <f t="shared" ref="S164" si="143">IF(G164=2016,D164,"-")</f>
        <v>0.23200000000000001</v>
      </c>
      <c r="T164" s="130">
        <f t="shared" ref="T164" si="144">IF(G164=2016,E164,"-")</f>
        <v>0</v>
      </c>
      <c r="U164" s="130" t="str">
        <f t="shared" ref="U164" si="145">IF(G164=2017,D164,"-")</f>
        <v>-</v>
      </c>
      <c r="V164" s="130" t="str">
        <f t="shared" ref="V164" si="146">IF(G164=2017,E164,"-")</f>
        <v>-</v>
      </c>
      <c r="W164" s="130">
        <f t="shared" ref="W164" si="147">SUM(K164,M164,O164,Q164,S164,U164)</f>
        <v>0.23200000000000001</v>
      </c>
      <c r="X164" s="130">
        <f t="shared" si="103"/>
        <v>0</v>
      </c>
      <c r="Y164" s="130"/>
      <c r="Z164" s="130"/>
      <c r="AA164" s="130"/>
      <c r="AB164" s="130"/>
      <c r="AC164" s="130">
        <v>0.27918300000000001</v>
      </c>
      <c r="AD164" s="130"/>
      <c r="AE164" s="130">
        <f t="shared" si="104"/>
        <v>0.27918300000000001</v>
      </c>
    </row>
    <row r="165" spans="1:31" hidden="1">
      <c r="A165" s="654" t="s">
        <v>863</v>
      </c>
      <c r="B165" s="447" t="s">
        <v>861</v>
      </c>
      <c r="C165" s="603"/>
      <c r="D165" s="168"/>
      <c r="E165" s="168"/>
      <c r="F165" s="603"/>
      <c r="G165" s="603"/>
      <c r="H165" s="130">
        <f t="shared" si="132"/>
        <v>0</v>
      </c>
      <c r="I165" s="130">
        <f t="shared" si="133"/>
        <v>0</v>
      </c>
      <c r="J165" s="130">
        <f t="shared" si="134"/>
        <v>0</v>
      </c>
      <c r="K165" s="130" t="str">
        <f t="shared" si="90"/>
        <v>-</v>
      </c>
      <c r="L165" s="130" t="str">
        <f t="shared" si="91"/>
        <v>-</v>
      </c>
      <c r="M165" s="130" t="str">
        <f t="shared" si="92"/>
        <v>-</v>
      </c>
      <c r="N165" s="130" t="str">
        <f t="shared" si="93"/>
        <v>-</v>
      </c>
      <c r="O165" s="130" t="str">
        <f t="shared" si="94"/>
        <v>-</v>
      </c>
      <c r="P165" s="130" t="str">
        <f t="shared" si="95"/>
        <v>-</v>
      </c>
      <c r="Q165" s="130" t="str">
        <f t="shared" si="96"/>
        <v>-</v>
      </c>
      <c r="R165" s="130" t="str">
        <f t="shared" si="97"/>
        <v>-</v>
      </c>
      <c r="S165" s="130" t="str">
        <f t="shared" si="98"/>
        <v>-</v>
      </c>
      <c r="T165" s="130" t="str">
        <f t="shared" si="99"/>
        <v>-</v>
      </c>
      <c r="U165" s="130" t="str">
        <f t="shared" si="100"/>
        <v>-</v>
      </c>
      <c r="V165" s="130" t="str">
        <f t="shared" si="101"/>
        <v>-</v>
      </c>
      <c r="W165" s="130">
        <f t="shared" si="102"/>
        <v>0</v>
      </c>
      <c r="X165" s="130">
        <f t="shared" si="103"/>
        <v>0</v>
      </c>
      <c r="Y165" s="130">
        <v>0</v>
      </c>
      <c r="Z165" s="130">
        <v>0</v>
      </c>
      <c r="AA165" s="130">
        <v>0</v>
      </c>
      <c r="AB165" s="130">
        <v>0</v>
      </c>
      <c r="AC165" s="130">
        <v>0</v>
      </c>
      <c r="AD165" s="130">
        <v>0</v>
      </c>
      <c r="AE165" s="130">
        <f t="shared" si="104"/>
        <v>0</v>
      </c>
    </row>
    <row r="166" spans="1:31" ht="81" hidden="1">
      <c r="A166" s="417" t="s">
        <v>1055</v>
      </c>
      <c r="B166" s="134" t="s">
        <v>232</v>
      </c>
      <c r="C166" s="603" t="s">
        <v>671</v>
      </c>
      <c r="D166" s="168">
        <v>0.51</v>
      </c>
      <c r="E166" s="168"/>
      <c r="F166" s="603">
        <v>2012</v>
      </c>
      <c r="G166" s="603">
        <v>2012</v>
      </c>
      <c r="H166" s="130">
        <f t="shared" si="132"/>
        <v>0.61399999999999999</v>
      </c>
      <c r="I166" s="130">
        <f t="shared" si="133"/>
        <v>0</v>
      </c>
      <c r="J166" s="130">
        <f t="shared" si="134"/>
        <v>0</v>
      </c>
      <c r="K166" s="130">
        <f t="shared" si="90"/>
        <v>0.51</v>
      </c>
      <c r="L166" s="130">
        <f t="shared" si="91"/>
        <v>0</v>
      </c>
      <c r="M166" s="130" t="str">
        <f t="shared" si="92"/>
        <v>-</v>
      </c>
      <c r="N166" s="130" t="str">
        <f t="shared" si="93"/>
        <v>-</v>
      </c>
      <c r="O166" s="130" t="str">
        <f t="shared" si="94"/>
        <v>-</v>
      </c>
      <c r="P166" s="130" t="str">
        <f t="shared" si="95"/>
        <v>-</v>
      </c>
      <c r="Q166" s="130" t="str">
        <f t="shared" si="96"/>
        <v>-</v>
      </c>
      <c r="R166" s="130" t="str">
        <f t="shared" si="97"/>
        <v>-</v>
      </c>
      <c r="S166" s="130" t="str">
        <f t="shared" si="98"/>
        <v>-</v>
      </c>
      <c r="T166" s="130" t="str">
        <f t="shared" si="99"/>
        <v>-</v>
      </c>
      <c r="U166" s="130" t="str">
        <f t="shared" si="100"/>
        <v>-</v>
      </c>
      <c r="V166" s="130" t="str">
        <f t="shared" si="101"/>
        <v>-</v>
      </c>
      <c r="W166" s="130">
        <f t="shared" si="102"/>
        <v>0.51</v>
      </c>
      <c r="X166" s="130">
        <f t="shared" si="103"/>
        <v>0</v>
      </c>
      <c r="Y166" s="131">
        <v>0.61399999999999999</v>
      </c>
      <c r="Z166" s="130">
        <v>0</v>
      </c>
      <c r="AA166" s="130">
        <v>0</v>
      </c>
      <c r="AB166" s="130">
        <v>0</v>
      </c>
      <c r="AC166" s="130">
        <v>0</v>
      </c>
      <c r="AD166" s="130"/>
      <c r="AE166" s="130">
        <f t="shared" si="104"/>
        <v>0.61399999999999999</v>
      </c>
    </row>
    <row r="167" spans="1:31" ht="60.75" hidden="1">
      <c r="A167" s="417" t="s">
        <v>1056</v>
      </c>
      <c r="B167" s="135" t="s">
        <v>556</v>
      </c>
      <c r="C167" s="603" t="s">
        <v>639</v>
      </c>
      <c r="D167" s="168">
        <v>0.60799999999999998</v>
      </c>
      <c r="E167" s="168"/>
      <c r="F167" s="603">
        <v>2013</v>
      </c>
      <c r="G167" s="603">
        <v>2013</v>
      </c>
      <c r="H167" s="130">
        <f t="shared" si="132"/>
        <v>1.7776542</v>
      </c>
      <c r="I167" s="130">
        <f t="shared" si="133"/>
        <v>-8.3266726846886741E-17</v>
      </c>
      <c r="J167" s="130">
        <f t="shared" si="134"/>
        <v>0</v>
      </c>
      <c r="K167" s="130" t="str">
        <f t="shared" si="90"/>
        <v>-</v>
      </c>
      <c r="L167" s="130" t="str">
        <f t="shared" si="91"/>
        <v>-</v>
      </c>
      <c r="M167" s="130">
        <f t="shared" si="92"/>
        <v>0.60799999999999998</v>
      </c>
      <c r="N167" s="130">
        <f t="shared" si="93"/>
        <v>0</v>
      </c>
      <c r="O167" s="130" t="str">
        <f t="shared" si="94"/>
        <v>-</v>
      </c>
      <c r="P167" s="130" t="str">
        <f t="shared" si="95"/>
        <v>-</v>
      </c>
      <c r="Q167" s="130" t="str">
        <f t="shared" si="96"/>
        <v>-</v>
      </c>
      <c r="R167" s="130" t="str">
        <f t="shared" si="97"/>
        <v>-</v>
      </c>
      <c r="S167" s="130" t="str">
        <f t="shared" si="98"/>
        <v>-</v>
      </c>
      <c r="T167" s="130" t="str">
        <f t="shared" si="99"/>
        <v>-</v>
      </c>
      <c r="U167" s="130" t="str">
        <f t="shared" si="100"/>
        <v>-</v>
      </c>
      <c r="V167" s="130" t="str">
        <f t="shared" si="101"/>
        <v>-</v>
      </c>
      <c r="W167" s="130">
        <f t="shared" si="102"/>
        <v>0.60799999999999998</v>
      </c>
      <c r="X167" s="130">
        <f t="shared" si="103"/>
        <v>0</v>
      </c>
      <c r="Y167" s="130">
        <v>0</v>
      </c>
      <c r="Z167" s="130">
        <v>1.6209265900000001</v>
      </c>
      <c r="AA167" s="130">
        <v>0.15672760999999999</v>
      </c>
      <c r="AB167" s="130">
        <v>0</v>
      </c>
      <c r="AC167" s="130">
        <v>0</v>
      </c>
      <c r="AD167" s="130"/>
      <c r="AE167" s="130">
        <f t="shared" si="104"/>
        <v>1.7776542</v>
      </c>
    </row>
    <row r="168" spans="1:31" ht="60.75" hidden="1">
      <c r="A168" s="417" t="s">
        <v>1057</v>
      </c>
      <c r="B168" s="135" t="s">
        <v>506</v>
      </c>
      <c r="C168" s="603" t="s">
        <v>639</v>
      </c>
      <c r="D168" s="168">
        <v>4</v>
      </c>
      <c r="E168" s="168"/>
      <c r="F168" s="603">
        <v>2013</v>
      </c>
      <c r="G168" s="603">
        <v>2013</v>
      </c>
      <c r="H168" s="130">
        <f t="shared" si="132"/>
        <v>9.6033492000000003</v>
      </c>
      <c r="I168" s="130">
        <f t="shared" si="133"/>
        <v>0</v>
      </c>
      <c r="J168" s="130">
        <f t="shared" si="134"/>
        <v>0</v>
      </c>
      <c r="K168" s="130" t="str">
        <f t="shared" si="90"/>
        <v>-</v>
      </c>
      <c r="L168" s="130" t="str">
        <f t="shared" si="91"/>
        <v>-</v>
      </c>
      <c r="M168" s="130">
        <f t="shared" si="92"/>
        <v>4</v>
      </c>
      <c r="N168" s="130">
        <f t="shared" si="93"/>
        <v>0</v>
      </c>
      <c r="O168" s="130" t="str">
        <f t="shared" si="94"/>
        <v>-</v>
      </c>
      <c r="P168" s="130" t="str">
        <f t="shared" si="95"/>
        <v>-</v>
      </c>
      <c r="Q168" s="130" t="str">
        <f t="shared" si="96"/>
        <v>-</v>
      </c>
      <c r="R168" s="130" t="str">
        <f t="shared" si="97"/>
        <v>-</v>
      </c>
      <c r="S168" s="130" t="str">
        <f t="shared" si="98"/>
        <v>-</v>
      </c>
      <c r="T168" s="130" t="str">
        <f t="shared" si="99"/>
        <v>-</v>
      </c>
      <c r="U168" s="130" t="str">
        <f t="shared" si="100"/>
        <v>-</v>
      </c>
      <c r="V168" s="130" t="str">
        <f t="shared" si="101"/>
        <v>-</v>
      </c>
      <c r="W168" s="130">
        <f t="shared" si="102"/>
        <v>4</v>
      </c>
      <c r="X168" s="130">
        <f t="shared" si="103"/>
        <v>0</v>
      </c>
      <c r="Y168" s="130">
        <v>0</v>
      </c>
      <c r="Z168" s="130">
        <v>9.6033492000000003</v>
      </c>
      <c r="AA168" s="130">
        <v>0</v>
      </c>
      <c r="AB168" s="130">
        <v>0</v>
      </c>
      <c r="AC168" s="130">
        <v>0</v>
      </c>
      <c r="AD168" s="130"/>
      <c r="AE168" s="130">
        <f t="shared" si="104"/>
        <v>9.6033492000000003</v>
      </c>
    </row>
    <row r="169" spans="1:31" hidden="1">
      <c r="A169" s="654" t="s">
        <v>864</v>
      </c>
      <c r="B169" s="447" t="s">
        <v>862</v>
      </c>
      <c r="C169" s="603"/>
      <c r="D169" s="168"/>
      <c r="E169" s="168"/>
      <c r="F169" s="603"/>
      <c r="G169" s="603"/>
      <c r="H169" s="130">
        <f t="shared" si="132"/>
        <v>0</v>
      </c>
      <c r="I169" s="130">
        <f t="shared" si="133"/>
        <v>0</v>
      </c>
      <c r="J169" s="130">
        <f t="shared" si="134"/>
        <v>0</v>
      </c>
      <c r="K169" s="130" t="str">
        <f t="shared" si="90"/>
        <v>-</v>
      </c>
      <c r="L169" s="130" t="str">
        <f t="shared" si="91"/>
        <v>-</v>
      </c>
      <c r="M169" s="130" t="str">
        <f t="shared" si="92"/>
        <v>-</v>
      </c>
      <c r="N169" s="130" t="str">
        <f t="shared" si="93"/>
        <v>-</v>
      </c>
      <c r="O169" s="130" t="str">
        <f t="shared" si="94"/>
        <v>-</v>
      </c>
      <c r="P169" s="130" t="str">
        <f t="shared" si="95"/>
        <v>-</v>
      </c>
      <c r="Q169" s="130" t="str">
        <f t="shared" si="96"/>
        <v>-</v>
      </c>
      <c r="R169" s="130" t="str">
        <f t="shared" si="97"/>
        <v>-</v>
      </c>
      <c r="S169" s="130" t="str">
        <f t="shared" si="98"/>
        <v>-</v>
      </c>
      <c r="T169" s="130" t="str">
        <f t="shared" si="99"/>
        <v>-</v>
      </c>
      <c r="U169" s="130" t="str">
        <f t="shared" si="100"/>
        <v>-</v>
      </c>
      <c r="V169" s="130" t="str">
        <f t="shared" si="101"/>
        <v>-</v>
      </c>
      <c r="W169" s="130">
        <f t="shared" si="102"/>
        <v>0</v>
      </c>
      <c r="X169" s="130">
        <f t="shared" si="103"/>
        <v>0</v>
      </c>
      <c r="Y169" s="130">
        <v>0</v>
      </c>
      <c r="Z169" s="130">
        <v>0</v>
      </c>
      <c r="AA169" s="130">
        <v>0</v>
      </c>
      <c r="AB169" s="130">
        <v>0</v>
      </c>
      <c r="AC169" s="130">
        <v>0</v>
      </c>
      <c r="AD169" s="130"/>
      <c r="AE169" s="130">
        <f t="shared" ref="AE169:AE177" si="148">SUM(Y169:AD169)</f>
        <v>0</v>
      </c>
    </row>
    <row r="170" spans="1:31" ht="121.5" hidden="1">
      <c r="A170" s="417" t="s">
        <v>1059</v>
      </c>
      <c r="B170" s="134" t="s">
        <v>180</v>
      </c>
      <c r="C170" s="603" t="s">
        <v>671</v>
      </c>
      <c r="D170" s="168">
        <v>4.43</v>
      </c>
      <c r="E170" s="168"/>
      <c r="F170" s="603">
        <v>2013</v>
      </c>
      <c r="G170" s="603">
        <v>2013</v>
      </c>
      <c r="H170" s="130">
        <f t="shared" si="132"/>
        <v>9.6211472099999984</v>
      </c>
      <c r="I170" s="130">
        <f t="shared" si="133"/>
        <v>0</v>
      </c>
      <c r="J170" s="130">
        <f t="shared" si="134"/>
        <v>0</v>
      </c>
      <c r="K170" s="130" t="str">
        <f t="shared" si="90"/>
        <v>-</v>
      </c>
      <c r="L170" s="130" t="str">
        <f t="shared" si="91"/>
        <v>-</v>
      </c>
      <c r="M170" s="130">
        <f t="shared" si="92"/>
        <v>4.43</v>
      </c>
      <c r="N170" s="130">
        <f t="shared" si="93"/>
        <v>0</v>
      </c>
      <c r="O170" s="130" t="str">
        <f t="shared" si="94"/>
        <v>-</v>
      </c>
      <c r="P170" s="130" t="str">
        <f t="shared" si="95"/>
        <v>-</v>
      </c>
      <c r="Q170" s="130" t="str">
        <f t="shared" si="96"/>
        <v>-</v>
      </c>
      <c r="R170" s="130" t="str">
        <f t="shared" si="97"/>
        <v>-</v>
      </c>
      <c r="S170" s="130" t="str">
        <f t="shared" si="98"/>
        <v>-</v>
      </c>
      <c r="T170" s="130" t="str">
        <f t="shared" si="99"/>
        <v>-</v>
      </c>
      <c r="U170" s="130" t="str">
        <f t="shared" si="100"/>
        <v>-</v>
      </c>
      <c r="V170" s="130" t="str">
        <f t="shared" si="101"/>
        <v>-</v>
      </c>
      <c r="W170" s="130">
        <f t="shared" si="102"/>
        <v>4.43</v>
      </c>
      <c r="X170" s="130">
        <f t="shared" si="103"/>
        <v>0</v>
      </c>
      <c r="Y170" s="131">
        <v>0</v>
      </c>
      <c r="Z170" s="130">
        <v>9.6211472099999984</v>
      </c>
      <c r="AA170" s="130">
        <v>0</v>
      </c>
      <c r="AB170" s="130">
        <v>0</v>
      </c>
      <c r="AC170" s="130">
        <v>0</v>
      </c>
      <c r="AD170" s="130"/>
      <c r="AE170" s="130">
        <f t="shared" si="148"/>
        <v>9.6211472099999984</v>
      </c>
    </row>
    <row r="171" spans="1:31" ht="81" hidden="1">
      <c r="A171" s="417" t="s">
        <v>1060</v>
      </c>
      <c r="B171" s="135" t="s">
        <v>264</v>
      </c>
      <c r="C171" s="603" t="s">
        <v>639</v>
      </c>
      <c r="D171" s="168">
        <v>0.55000000000000004</v>
      </c>
      <c r="E171" s="168"/>
      <c r="F171" s="603">
        <v>2014</v>
      </c>
      <c r="G171" s="603">
        <v>2014</v>
      </c>
      <c r="H171" s="130">
        <f t="shared" si="132"/>
        <v>0.61990000000000001</v>
      </c>
      <c r="I171" s="130">
        <f t="shared" si="133"/>
        <v>0</v>
      </c>
      <c r="J171" s="130">
        <f t="shared" si="134"/>
        <v>0</v>
      </c>
      <c r="K171" s="130" t="str">
        <f t="shared" si="90"/>
        <v>-</v>
      </c>
      <c r="L171" s="130" t="str">
        <f t="shared" si="91"/>
        <v>-</v>
      </c>
      <c r="M171" s="130" t="str">
        <f t="shared" si="92"/>
        <v>-</v>
      </c>
      <c r="N171" s="130" t="str">
        <f t="shared" si="93"/>
        <v>-</v>
      </c>
      <c r="O171" s="130">
        <f t="shared" si="94"/>
        <v>0.55000000000000004</v>
      </c>
      <c r="P171" s="130">
        <f t="shared" si="95"/>
        <v>0</v>
      </c>
      <c r="Q171" s="130" t="str">
        <f t="shared" si="96"/>
        <v>-</v>
      </c>
      <c r="R171" s="130" t="str">
        <f t="shared" si="97"/>
        <v>-</v>
      </c>
      <c r="S171" s="130" t="str">
        <f t="shared" si="98"/>
        <v>-</v>
      </c>
      <c r="T171" s="130" t="str">
        <f t="shared" si="99"/>
        <v>-</v>
      </c>
      <c r="U171" s="130" t="str">
        <f t="shared" si="100"/>
        <v>-</v>
      </c>
      <c r="V171" s="130" t="str">
        <f t="shared" si="101"/>
        <v>-</v>
      </c>
      <c r="W171" s="130">
        <f t="shared" si="102"/>
        <v>0.55000000000000004</v>
      </c>
      <c r="X171" s="130">
        <f t="shared" si="103"/>
        <v>0</v>
      </c>
      <c r="Y171" s="130">
        <v>0</v>
      </c>
      <c r="Z171" s="130">
        <v>0</v>
      </c>
      <c r="AA171" s="130">
        <v>0.61990000000000001</v>
      </c>
      <c r="AB171" s="130">
        <v>0</v>
      </c>
      <c r="AC171" s="130">
        <v>0</v>
      </c>
      <c r="AD171" s="130"/>
      <c r="AE171" s="130">
        <f t="shared" si="148"/>
        <v>0.61990000000000001</v>
      </c>
    </row>
    <row r="172" spans="1:31" ht="81" hidden="1">
      <c r="A172" s="417" t="s">
        <v>1061</v>
      </c>
      <c r="B172" s="135" t="s">
        <v>819</v>
      </c>
      <c r="C172" s="603" t="s">
        <v>671</v>
      </c>
      <c r="D172" s="168">
        <v>10.576000000000001</v>
      </c>
      <c r="E172" s="168"/>
      <c r="F172" s="603">
        <v>2014</v>
      </c>
      <c r="G172" s="603">
        <v>2014</v>
      </c>
      <c r="H172" s="130">
        <f t="shared" si="132"/>
        <v>5.2743930700000003</v>
      </c>
      <c r="I172" s="130">
        <f t="shared" si="133"/>
        <v>0</v>
      </c>
      <c r="J172" s="130">
        <f t="shared" si="134"/>
        <v>0</v>
      </c>
      <c r="K172" s="130" t="str">
        <f t="shared" si="90"/>
        <v>-</v>
      </c>
      <c r="L172" s="130" t="str">
        <f t="shared" si="91"/>
        <v>-</v>
      </c>
      <c r="M172" s="130" t="str">
        <f t="shared" si="92"/>
        <v>-</v>
      </c>
      <c r="N172" s="130" t="str">
        <f t="shared" si="93"/>
        <v>-</v>
      </c>
      <c r="O172" s="130">
        <f t="shared" si="94"/>
        <v>10.576000000000001</v>
      </c>
      <c r="P172" s="130">
        <f t="shared" si="95"/>
        <v>0</v>
      </c>
      <c r="Q172" s="130" t="str">
        <f t="shared" si="96"/>
        <v>-</v>
      </c>
      <c r="R172" s="130" t="str">
        <f t="shared" si="97"/>
        <v>-</v>
      </c>
      <c r="S172" s="130" t="str">
        <f t="shared" si="98"/>
        <v>-</v>
      </c>
      <c r="T172" s="130" t="str">
        <f t="shared" si="99"/>
        <v>-</v>
      </c>
      <c r="U172" s="130" t="str">
        <f t="shared" si="100"/>
        <v>-</v>
      </c>
      <c r="V172" s="130" t="str">
        <f t="shared" si="101"/>
        <v>-</v>
      </c>
      <c r="W172" s="130">
        <f>SUM(K172,M172,O172,Q172,S172,U172)</f>
        <v>10.576000000000001</v>
      </c>
      <c r="X172" s="130">
        <f t="shared" si="103"/>
        <v>0</v>
      </c>
      <c r="Y172" s="130">
        <v>0</v>
      </c>
      <c r="Z172" s="130">
        <v>0</v>
      </c>
      <c r="AA172" s="130">
        <v>5.2743930700000003</v>
      </c>
      <c r="AB172" s="130">
        <v>0</v>
      </c>
      <c r="AC172" s="130">
        <v>0</v>
      </c>
      <c r="AD172" s="130"/>
      <c r="AE172" s="130">
        <f t="shared" si="148"/>
        <v>5.2743930700000003</v>
      </c>
    </row>
    <row r="173" spans="1:31" ht="40.5" hidden="1">
      <c r="A173" s="417" t="s">
        <v>2164</v>
      </c>
      <c r="B173" s="135" t="s">
        <v>2165</v>
      </c>
      <c r="C173" s="603" t="s">
        <v>671</v>
      </c>
      <c r="D173" s="168">
        <v>1.3005</v>
      </c>
      <c r="E173" s="168"/>
      <c r="F173" s="603">
        <v>2017</v>
      </c>
      <c r="G173" s="603">
        <v>2017</v>
      </c>
      <c r="H173" s="130">
        <f t="shared" si="132"/>
        <v>1.0044500000000001</v>
      </c>
      <c r="I173" s="130">
        <f t="shared" si="133"/>
        <v>1.0044500000000001</v>
      </c>
      <c r="J173" s="130">
        <f t="shared" si="134"/>
        <v>1.0044500000000001</v>
      </c>
      <c r="K173" s="130" t="str">
        <f t="shared" si="90"/>
        <v>-</v>
      </c>
      <c r="L173" s="130" t="str">
        <f t="shared" si="91"/>
        <v>-</v>
      </c>
      <c r="M173" s="130" t="str">
        <f t="shared" si="92"/>
        <v>-</v>
      </c>
      <c r="N173" s="130" t="str">
        <f t="shared" si="93"/>
        <v>-</v>
      </c>
      <c r="O173" s="130" t="str">
        <f t="shared" si="94"/>
        <v>-</v>
      </c>
      <c r="P173" s="130" t="str">
        <f t="shared" si="95"/>
        <v>-</v>
      </c>
      <c r="Q173" s="130" t="str">
        <f t="shared" si="96"/>
        <v>-</v>
      </c>
      <c r="R173" s="130" t="str">
        <f t="shared" si="97"/>
        <v>-</v>
      </c>
      <c r="S173" s="130" t="str">
        <f t="shared" si="98"/>
        <v>-</v>
      </c>
      <c r="T173" s="130" t="str">
        <f t="shared" si="99"/>
        <v>-</v>
      </c>
      <c r="U173" s="130">
        <f t="shared" si="100"/>
        <v>1.3005</v>
      </c>
      <c r="V173" s="130">
        <f t="shared" si="101"/>
        <v>0</v>
      </c>
      <c r="W173" s="130">
        <f>SUM(K173,M173,O173,Q173,S173,U173)</f>
        <v>1.3005</v>
      </c>
      <c r="X173" s="130">
        <f t="shared" si="103"/>
        <v>0</v>
      </c>
      <c r="Y173" s="130"/>
      <c r="Z173" s="130"/>
      <c r="AA173" s="130"/>
      <c r="AB173" s="130"/>
      <c r="AC173" s="130"/>
      <c r="AD173" s="130">
        <v>1.0044500000000001</v>
      </c>
      <c r="AE173" s="130">
        <f t="shared" si="148"/>
        <v>1.0044500000000001</v>
      </c>
    </row>
    <row r="174" spans="1:31" ht="40.5" hidden="1">
      <c r="A174" s="654" t="s">
        <v>866</v>
      </c>
      <c r="B174" s="133" t="s">
        <v>865</v>
      </c>
      <c r="C174" s="603"/>
      <c r="D174" s="168"/>
      <c r="E174" s="168"/>
      <c r="F174" s="603"/>
      <c r="G174" s="603"/>
      <c r="H174" s="130">
        <f t="shared" si="132"/>
        <v>0</v>
      </c>
      <c r="I174" s="130">
        <f t="shared" si="133"/>
        <v>0</v>
      </c>
      <c r="J174" s="130">
        <f t="shared" si="134"/>
        <v>0</v>
      </c>
      <c r="K174" s="130" t="str">
        <f t="shared" si="90"/>
        <v>-</v>
      </c>
      <c r="L174" s="130" t="str">
        <f t="shared" si="91"/>
        <v>-</v>
      </c>
      <c r="M174" s="130" t="str">
        <f t="shared" si="92"/>
        <v>-</v>
      </c>
      <c r="N174" s="130" t="str">
        <f t="shared" si="93"/>
        <v>-</v>
      </c>
      <c r="O174" s="130" t="str">
        <f t="shared" si="94"/>
        <v>-</v>
      </c>
      <c r="P174" s="130" t="str">
        <f t="shared" si="95"/>
        <v>-</v>
      </c>
      <c r="Q174" s="130" t="str">
        <f t="shared" si="96"/>
        <v>-</v>
      </c>
      <c r="R174" s="130" t="str">
        <f t="shared" si="97"/>
        <v>-</v>
      </c>
      <c r="S174" s="130" t="str">
        <f t="shared" si="98"/>
        <v>-</v>
      </c>
      <c r="T174" s="130" t="str">
        <f t="shared" si="99"/>
        <v>-</v>
      </c>
      <c r="U174" s="130" t="str">
        <f t="shared" si="100"/>
        <v>-</v>
      </c>
      <c r="V174" s="130" t="str">
        <f t="shared" si="101"/>
        <v>-</v>
      </c>
      <c r="W174" s="130">
        <f t="shared" ref="W174:W177" si="149">SUM(K174,M174,O174,Q174,S174,U174)</f>
        <v>0</v>
      </c>
      <c r="X174" s="130">
        <f t="shared" si="103"/>
        <v>0</v>
      </c>
      <c r="Y174" s="130">
        <v>0</v>
      </c>
      <c r="Z174" s="130">
        <v>0</v>
      </c>
      <c r="AA174" s="130">
        <v>0</v>
      </c>
      <c r="AB174" s="130">
        <v>0</v>
      </c>
      <c r="AC174" s="130">
        <v>0</v>
      </c>
      <c r="AD174" s="130"/>
      <c r="AE174" s="130">
        <f t="shared" si="148"/>
        <v>0</v>
      </c>
    </row>
    <row r="175" spans="1:31" ht="40.5" hidden="1">
      <c r="A175" s="417" t="s">
        <v>1062</v>
      </c>
      <c r="B175" s="135" t="s">
        <v>774</v>
      </c>
      <c r="C175" s="603" t="s">
        <v>671</v>
      </c>
      <c r="D175" s="168"/>
      <c r="E175" s="168"/>
      <c r="F175" s="603">
        <v>2012</v>
      </c>
      <c r="G175" s="603">
        <v>2014</v>
      </c>
      <c r="H175" s="130">
        <f t="shared" si="132"/>
        <v>3.6717037000000001</v>
      </c>
      <c r="I175" s="130">
        <f t="shared" si="133"/>
        <v>0</v>
      </c>
      <c r="J175" s="130">
        <f t="shared" si="134"/>
        <v>0</v>
      </c>
      <c r="K175" s="130" t="str">
        <f t="shared" si="90"/>
        <v>-</v>
      </c>
      <c r="L175" s="130" t="str">
        <f t="shared" si="91"/>
        <v>-</v>
      </c>
      <c r="M175" s="130" t="str">
        <f t="shared" si="92"/>
        <v>-</v>
      </c>
      <c r="N175" s="130" t="str">
        <f t="shared" si="93"/>
        <v>-</v>
      </c>
      <c r="O175" s="130">
        <f t="shared" si="94"/>
        <v>0</v>
      </c>
      <c r="P175" s="130">
        <f t="shared" si="95"/>
        <v>0</v>
      </c>
      <c r="Q175" s="130" t="str">
        <f t="shared" si="96"/>
        <v>-</v>
      </c>
      <c r="R175" s="130" t="str">
        <f t="shared" si="97"/>
        <v>-</v>
      </c>
      <c r="S175" s="130" t="str">
        <f t="shared" si="98"/>
        <v>-</v>
      </c>
      <c r="T175" s="130" t="str">
        <f t="shared" si="99"/>
        <v>-</v>
      </c>
      <c r="U175" s="130" t="str">
        <f t="shared" si="100"/>
        <v>-</v>
      </c>
      <c r="V175" s="130" t="str">
        <f t="shared" si="101"/>
        <v>-</v>
      </c>
      <c r="W175" s="130">
        <f t="shared" si="149"/>
        <v>0</v>
      </c>
      <c r="X175" s="130">
        <f t="shared" si="103"/>
        <v>0</v>
      </c>
      <c r="Y175" s="131">
        <v>0.99299999999999999</v>
      </c>
      <c r="Z175" s="130">
        <v>0.3819572</v>
      </c>
      <c r="AA175" s="130">
        <v>2.2967465000000002</v>
      </c>
      <c r="AB175" s="130">
        <v>0</v>
      </c>
      <c r="AC175" s="130">
        <v>0</v>
      </c>
      <c r="AD175" s="130"/>
      <c r="AE175" s="130">
        <f t="shared" si="148"/>
        <v>3.6717037000000001</v>
      </c>
    </row>
    <row r="176" spans="1:31" ht="40.5" hidden="1">
      <c r="A176" s="417" t="s">
        <v>1063</v>
      </c>
      <c r="B176" s="134" t="s">
        <v>237</v>
      </c>
      <c r="C176" s="603" t="s">
        <v>671</v>
      </c>
      <c r="D176" s="168"/>
      <c r="E176" s="168"/>
      <c r="F176" s="603">
        <v>2013</v>
      </c>
      <c r="G176" s="603">
        <v>2017</v>
      </c>
      <c r="H176" s="130">
        <f t="shared" si="132"/>
        <v>50.877779239999995</v>
      </c>
      <c r="I176" s="130">
        <f t="shared" si="133"/>
        <v>16.06660999999999</v>
      </c>
      <c r="J176" s="130">
        <f t="shared" si="134"/>
        <v>16.066610000000001</v>
      </c>
      <c r="K176" s="130" t="str">
        <f t="shared" si="90"/>
        <v>-</v>
      </c>
      <c r="L176" s="130" t="str">
        <f t="shared" si="91"/>
        <v>-</v>
      </c>
      <c r="M176" s="130" t="str">
        <f t="shared" si="92"/>
        <v>-</v>
      </c>
      <c r="N176" s="130" t="str">
        <f t="shared" si="93"/>
        <v>-</v>
      </c>
      <c r="O176" s="130" t="str">
        <f t="shared" si="94"/>
        <v>-</v>
      </c>
      <c r="P176" s="130" t="str">
        <f t="shared" si="95"/>
        <v>-</v>
      </c>
      <c r="Q176" s="130" t="str">
        <f t="shared" si="96"/>
        <v>-</v>
      </c>
      <c r="R176" s="130" t="str">
        <f t="shared" si="97"/>
        <v>-</v>
      </c>
      <c r="S176" s="130" t="str">
        <f t="shared" si="98"/>
        <v>-</v>
      </c>
      <c r="T176" s="130" t="str">
        <f t="shared" si="99"/>
        <v>-</v>
      </c>
      <c r="U176" s="130">
        <f t="shared" si="100"/>
        <v>0</v>
      </c>
      <c r="V176" s="130">
        <f t="shared" si="101"/>
        <v>0</v>
      </c>
      <c r="W176" s="130">
        <f t="shared" si="149"/>
        <v>0</v>
      </c>
      <c r="X176" s="130">
        <f t="shared" si="103"/>
        <v>0</v>
      </c>
      <c r="Y176" s="131">
        <v>0</v>
      </c>
      <c r="Z176" s="130">
        <v>1.64050433</v>
      </c>
      <c r="AA176" s="130">
        <v>12.38485047</v>
      </c>
      <c r="AB176" s="130">
        <v>15.48571486</v>
      </c>
      <c r="AC176" s="130">
        <v>5.3000995799999995</v>
      </c>
      <c r="AD176" s="130">
        <v>16.066610000000001</v>
      </c>
      <c r="AE176" s="130">
        <f t="shared" si="148"/>
        <v>50.877779239999995</v>
      </c>
    </row>
    <row r="177" spans="1:31" ht="40.5" hidden="1">
      <c r="A177" s="417" t="s">
        <v>1064</v>
      </c>
      <c r="B177" s="135" t="s">
        <v>29</v>
      </c>
      <c r="C177" s="603" t="s">
        <v>671</v>
      </c>
      <c r="D177" s="168"/>
      <c r="E177" s="168"/>
      <c r="F177" s="603">
        <v>2012</v>
      </c>
      <c r="G177" s="603">
        <v>2012</v>
      </c>
      <c r="H177" s="130">
        <f t="shared" si="132"/>
        <v>0.55300000000000005</v>
      </c>
      <c r="I177" s="130">
        <f t="shared" si="133"/>
        <v>0</v>
      </c>
      <c r="J177" s="130">
        <f t="shared" si="134"/>
        <v>0</v>
      </c>
      <c r="K177" s="130">
        <f t="shared" si="90"/>
        <v>0</v>
      </c>
      <c r="L177" s="130">
        <f t="shared" si="91"/>
        <v>0</v>
      </c>
      <c r="M177" s="130" t="str">
        <f t="shared" si="92"/>
        <v>-</v>
      </c>
      <c r="N177" s="130" t="str">
        <f t="shared" si="93"/>
        <v>-</v>
      </c>
      <c r="O177" s="130" t="str">
        <f t="shared" si="94"/>
        <v>-</v>
      </c>
      <c r="P177" s="130" t="str">
        <f t="shared" si="95"/>
        <v>-</v>
      </c>
      <c r="Q177" s="130" t="str">
        <f t="shared" si="96"/>
        <v>-</v>
      </c>
      <c r="R177" s="130" t="str">
        <f t="shared" si="97"/>
        <v>-</v>
      </c>
      <c r="S177" s="130" t="str">
        <f t="shared" si="98"/>
        <v>-</v>
      </c>
      <c r="T177" s="130" t="str">
        <f t="shared" si="99"/>
        <v>-</v>
      </c>
      <c r="U177" s="130" t="str">
        <f t="shared" si="100"/>
        <v>-</v>
      </c>
      <c r="V177" s="130" t="str">
        <f t="shared" si="101"/>
        <v>-</v>
      </c>
      <c r="W177" s="130">
        <f t="shared" si="149"/>
        <v>0</v>
      </c>
      <c r="X177" s="130">
        <f t="shared" si="103"/>
        <v>0</v>
      </c>
      <c r="Y177" s="130">
        <v>0.55300000000000005</v>
      </c>
      <c r="Z177" s="130">
        <v>0</v>
      </c>
      <c r="AA177" s="130">
        <v>0</v>
      </c>
      <c r="AB177" s="130">
        <v>0</v>
      </c>
      <c r="AC177" s="130">
        <v>0</v>
      </c>
      <c r="AD177" s="130"/>
      <c r="AE177" s="130">
        <f t="shared" si="148"/>
        <v>0.55300000000000005</v>
      </c>
    </row>
    <row r="178" spans="1:31" hidden="1">
      <c r="A178" s="655"/>
      <c r="B178" s="136" t="s">
        <v>867</v>
      </c>
      <c r="C178" s="603"/>
      <c r="D178" s="176">
        <f>SUM(D23:D177)</f>
        <v>46.381499999999996</v>
      </c>
      <c r="E178" s="176">
        <f>SUM(E23:E177)</f>
        <v>93.300000000000026</v>
      </c>
      <c r="F178" s="603"/>
      <c r="G178" s="603"/>
      <c r="H178" s="178">
        <f t="shared" ref="H178" si="150">AE178</f>
        <v>540.88781057440679</v>
      </c>
      <c r="I178" s="178">
        <f t="shared" ref="I178:AD178" si="151">SUM(I23:I177)</f>
        <v>221.26444486440673</v>
      </c>
      <c r="J178" s="178">
        <f t="shared" si="151"/>
        <v>221.26444486440673</v>
      </c>
      <c r="K178" s="178">
        <f t="shared" si="151"/>
        <v>1.07</v>
      </c>
      <c r="L178" s="178">
        <f t="shared" si="151"/>
        <v>12.52</v>
      </c>
      <c r="M178" s="178">
        <f t="shared" si="151"/>
        <v>10.018000000000001</v>
      </c>
      <c r="N178" s="178">
        <f t="shared" si="151"/>
        <v>21.259999999999998</v>
      </c>
      <c r="O178" s="178">
        <f t="shared" si="151"/>
        <v>14.577999999999999</v>
      </c>
      <c r="P178" s="178">
        <f t="shared" si="151"/>
        <v>35.559999999999995</v>
      </c>
      <c r="Q178" s="178">
        <f t="shared" si="151"/>
        <v>3.71</v>
      </c>
      <c r="R178" s="178">
        <f t="shared" si="151"/>
        <v>9.76</v>
      </c>
      <c r="S178" s="178">
        <f t="shared" si="151"/>
        <v>1.39</v>
      </c>
      <c r="T178" s="178">
        <f t="shared" si="151"/>
        <v>5</v>
      </c>
      <c r="U178" s="178">
        <f t="shared" si="151"/>
        <v>15.615500000000003</v>
      </c>
      <c r="V178" s="178">
        <f t="shared" si="151"/>
        <v>9.1999999999999993</v>
      </c>
      <c r="W178" s="178">
        <f t="shared" si="151"/>
        <v>46.381499999999996</v>
      </c>
      <c r="X178" s="178">
        <f t="shared" si="151"/>
        <v>93.300000000000026</v>
      </c>
      <c r="Y178" s="178">
        <f t="shared" si="151"/>
        <v>27.778399999999998</v>
      </c>
      <c r="Z178" s="178">
        <f t="shared" si="151"/>
        <v>60.985877360000011</v>
      </c>
      <c r="AA178" s="178">
        <f t="shared" si="151"/>
        <v>147.79475820000005</v>
      </c>
      <c r="AB178" s="178">
        <f t="shared" si="151"/>
        <v>56.674528040000006</v>
      </c>
      <c r="AC178" s="178">
        <f t="shared" si="151"/>
        <v>26.389802109999998</v>
      </c>
      <c r="AD178" s="178">
        <f t="shared" si="151"/>
        <v>221.26444486440673</v>
      </c>
      <c r="AE178" s="178">
        <f t="shared" ref="AE178" si="152">SUM(Y178:AD178)</f>
        <v>540.88781057440679</v>
      </c>
    </row>
    <row r="179" spans="1:31" ht="40.5" hidden="1">
      <c r="A179" s="654" t="s">
        <v>400</v>
      </c>
      <c r="B179" s="133" t="s">
        <v>338</v>
      </c>
      <c r="C179" s="135"/>
      <c r="D179" s="168"/>
      <c r="E179" s="168"/>
      <c r="F179" s="603"/>
      <c r="G179" s="603"/>
      <c r="H179" s="130"/>
      <c r="I179" s="130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30"/>
      <c r="Z179" s="130"/>
      <c r="AA179" s="130"/>
      <c r="AB179" s="130"/>
      <c r="AC179" s="130"/>
      <c r="AD179" s="130"/>
      <c r="AE179" s="130"/>
    </row>
    <row r="180" spans="1:31" hidden="1">
      <c r="A180" s="654" t="s">
        <v>273</v>
      </c>
      <c r="B180" s="134" t="s">
        <v>235</v>
      </c>
      <c r="C180" s="603" t="s">
        <v>671</v>
      </c>
      <c r="D180" s="168"/>
      <c r="E180" s="168"/>
      <c r="F180" s="603">
        <v>2013</v>
      </c>
      <c r="G180" s="603">
        <v>2017</v>
      </c>
      <c r="H180" s="130">
        <f t="shared" ref="H180:H184" si="153">AE180</f>
        <v>6.0965788099999996</v>
      </c>
      <c r="I180" s="130">
        <f t="shared" ref="I180" si="154">H180-Y180-Z180-AA180-AB180-AC180</f>
        <v>0.46276999999999968</v>
      </c>
      <c r="J180" s="130">
        <f t="shared" ref="J180" si="155">AD180</f>
        <v>0.46277000000000001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0</v>
      </c>
      <c r="Q180" s="130">
        <v>0</v>
      </c>
      <c r="R180" s="130">
        <v>0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1"/>
      <c r="Z180" s="130">
        <v>4.37314589</v>
      </c>
      <c r="AA180" s="130">
        <v>1.2606629199999999</v>
      </c>
      <c r="AB180" s="130"/>
      <c r="AC180" s="130">
        <v>0</v>
      </c>
      <c r="AD180" s="130">
        <v>0.46277000000000001</v>
      </c>
      <c r="AE180" s="130">
        <f>SUM(Y180:AD180)</f>
        <v>6.0965788099999996</v>
      </c>
    </row>
    <row r="181" spans="1:31" hidden="1">
      <c r="A181" s="655"/>
      <c r="B181" s="136" t="s">
        <v>337</v>
      </c>
      <c r="C181" s="135"/>
      <c r="D181" s="168"/>
      <c r="E181" s="168"/>
      <c r="F181" s="603"/>
      <c r="G181" s="603"/>
      <c r="H181" s="178">
        <f t="shared" si="153"/>
        <v>6.0965788099999996</v>
      </c>
      <c r="I181" s="178">
        <f>I180</f>
        <v>0.46276999999999968</v>
      </c>
      <c r="J181" s="178">
        <f>SUM(J180)</f>
        <v>0.46277000000000001</v>
      </c>
      <c r="K181" s="178">
        <f t="shared" ref="K181:V181" si="156">SUM(K180)</f>
        <v>0</v>
      </c>
      <c r="L181" s="178">
        <f t="shared" si="156"/>
        <v>0</v>
      </c>
      <c r="M181" s="178">
        <f t="shared" si="156"/>
        <v>0</v>
      </c>
      <c r="N181" s="178">
        <f t="shared" si="156"/>
        <v>0</v>
      </c>
      <c r="O181" s="178">
        <f t="shared" si="156"/>
        <v>0</v>
      </c>
      <c r="P181" s="178">
        <f t="shared" si="156"/>
        <v>0</v>
      </c>
      <c r="Q181" s="178">
        <f t="shared" si="156"/>
        <v>0</v>
      </c>
      <c r="R181" s="178">
        <f t="shared" si="156"/>
        <v>0</v>
      </c>
      <c r="S181" s="178">
        <f t="shared" si="156"/>
        <v>0</v>
      </c>
      <c r="T181" s="178">
        <f t="shared" si="156"/>
        <v>0</v>
      </c>
      <c r="U181" s="178">
        <f t="shared" si="156"/>
        <v>0</v>
      </c>
      <c r="V181" s="178">
        <f t="shared" si="156"/>
        <v>0</v>
      </c>
      <c r="W181" s="178">
        <f t="shared" ref="W181" si="157">SUM(W180)</f>
        <v>0</v>
      </c>
      <c r="X181" s="178">
        <f t="shared" ref="X181" si="158">SUM(X180)</f>
        <v>0</v>
      </c>
      <c r="Y181" s="178">
        <f>SUM(Y180)</f>
        <v>0</v>
      </c>
      <c r="Z181" s="178">
        <f t="shared" ref="Z181:AE181" si="159">SUM(Z180)</f>
        <v>4.37314589</v>
      </c>
      <c r="AA181" s="178">
        <f t="shared" si="159"/>
        <v>1.2606629199999999</v>
      </c>
      <c r="AB181" s="178">
        <f t="shared" si="159"/>
        <v>0</v>
      </c>
      <c r="AC181" s="178">
        <f t="shared" si="159"/>
        <v>0</v>
      </c>
      <c r="AD181" s="178">
        <f t="shared" si="159"/>
        <v>0.46277000000000001</v>
      </c>
      <c r="AE181" s="178">
        <f t="shared" si="159"/>
        <v>6.0965788099999996</v>
      </c>
    </row>
    <row r="182" spans="1:31" ht="98.25" hidden="1" customHeight="1">
      <c r="A182" s="654" t="s">
        <v>411</v>
      </c>
      <c r="B182" s="133" t="s">
        <v>251</v>
      </c>
      <c r="C182" s="135"/>
      <c r="D182" s="168"/>
      <c r="E182" s="168"/>
      <c r="F182" s="603"/>
      <c r="G182" s="603"/>
      <c r="H182" s="178"/>
      <c r="I182" s="130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30"/>
      <c r="Z182" s="130"/>
      <c r="AA182" s="130"/>
      <c r="AB182" s="130"/>
      <c r="AC182" s="130"/>
      <c r="AD182" s="130"/>
      <c r="AE182" s="130"/>
    </row>
    <row r="183" spans="1:31" ht="40.5" hidden="1">
      <c r="A183" s="654" t="s">
        <v>1068</v>
      </c>
      <c r="B183" s="134" t="s">
        <v>236</v>
      </c>
      <c r="C183" s="603" t="s">
        <v>671</v>
      </c>
      <c r="D183" s="168"/>
      <c r="E183" s="168"/>
      <c r="F183" s="603">
        <v>2014</v>
      </c>
      <c r="G183" s="603">
        <v>2017</v>
      </c>
      <c r="H183" s="130">
        <f t="shared" si="153"/>
        <v>2.4569160000000001</v>
      </c>
      <c r="I183" s="130">
        <f t="shared" ref="I183" si="160">H183-Y183-Z183-AA183-AB183-AC183</f>
        <v>0</v>
      </c>
      <c r="J183" s="130">
        <f t="shared" ref="J183" si="161">AD183</f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0</v>
      </c>
      <c r="Q183" s="130">
        <v>0</v>
      </c>
      <c r="R183" s="130">
        <v>0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1"/>
      <c r="Z183" s="130"/>
      <c r="AA183" s="130">
        <v>1.425073</v>
      </c>
      <c r="AB183" s="130">
        <v>1.0318430000000001</v>
      </c>
      <c r="AC183" s="130">
        <v>0</v>
      </c>
      <c r="AD183" s="130"/>
      <c r="AE183" s="130">
        <f>SUM(Y183:AD183)</f>
        <v>2.4569160000000001</v>
      </c>
    </row>
    <row r="184" spans="1:31" hidden="1">
      <c r="A184" s="655"/>
      <c r="B184" s="136" t="s">
        <v>339</v>
      </c>
      <c r="C184" s="135"/>
      <c r="D184" s="168"/>
      <c r="E184" s="168"/>
      <c r="F184" s="603"/>
      <c r="G184" s="603"/>
      <c r="H184" s="178">
        <f t="shared" si="153"/>
        <v>2.4569160000000001</v>
      </c>
      <c r="I184" s="178">
        <f>I183</f>
        <v>0</v>
      </c>
      <c r="J184" s="178">
        <f>SUM(J183)</f>
        <v>0</v>
      </c>
      <c r="K184" s="178">
        <f t="shared" ref="K184:V184" si="162">SUM(K183)</f>
        <v>0</v>
      </c>
      <c r="L184" s="178">
        <f t="shared" si="162"/>
        <v>0</v>
      </c>
      <c r="M184" s="178">
        <f t="shared" si="162"/>
        <v>0</v>
      </c>
      <c r="N184" s="178">
        <f t="shared" si="162"/>
        <v>0</v>
      </c>
      <c r="O184" s="178">
        <f t="shared" si="162"/>
        <v>0</v>
      </c>
      <c r="P184" s="178">
        <f t="shared" si="162"/>
        <v>0</v>
      </c>
      <c r="Q184" s="178">
        <f t="shared" si="162"/>
        <v>0</v>
      </c>
      <c r="R184" s="178">
        <f t="shared" si="162"/>
        <v>0</v>
      </c>
      <c r="S184" s="178">
        <f t="shared" si="162"/>
        <v>0</v>
      </c>
      <c r="T184" s="178">
        <f t="shared" si="162"/>
        <v>0</v>
      </c>
      <c r="U184" s="178">
        <f t="shared" si="162"/>
        <v>0</v>
      </c>
      <c r="V184" s="178">
        <f t="shared" si="162"/>
        <v>0</v>
      </c>
      <c r="W184" s="178">
        <v>0</v>
      </c>
      <c r="X184" s="178">
        <v>0</v>
      </c>
      <c r="Y184" s="178">
        <f>SUM(Y183)</f>
        <v>0</v>
      </c>
      <c r="Z184" s="178">
        <f t="shared" ref="Z184:AE184" si="163">SUM(Z183)</f>
        <v>0</v>
      </c>
      <c r="AA184" s="178">
        <f t="shared" si="163"/>
        <v>1.425073</v>
      </c>
      <c r="AB184" s="178">
        <f t="shared" ref="AB184" si="164">SUM(AB183)</f>
        <v>1.0318430000000001</v>
      </c>
      <c r="AC184" s="178">
        <f t="shared" ref="AC184" si="165">SUM(AC183)</f>
        <v>0</v>
      </c>
      <c r="AD184" s="178">
        <f t="shared" si="163"/>
        <v>0</v>
      </c>
      <c r="AE184" s="178">
        <f t="shared" si="163"/>
        <v>2.4569160000000001</v>
      </c>
    </row>
    <row r="185" spans="1:31" s="139" customFormat="1" hidden="1">
      <c r="A185" s="656">
        <v>2</v>
      </c>
      <c r="B185" s="137" t="s">
        <v>164</v>
      </c>
      <c r="C185" s="138"/>
      <c r="D185" s="169">
        <f>D459</f>
        <v>220.38170000000008</v>
      </c>
      <c r="E185" s="169">
        <f>E459</f>
        <v>324.7199999999998</v>
      </c>
      <c r="F185" s="426"/>
      <c r="G185" s="426"/>
      <c r="H185" s="178">
        <f>AE185</f>
        <v>1800.3248093055934</v>
      </c>
      <c r="I185" s="141">
        <f>SUM(I187:I458)</f>
        <v>354.69890713559312</v>
      </c>
      <c r="J185" s="141">
        <f>J459</f>
        <v>354.69890713559312</v>
      </c>
      <c r="K185" s="141">
        <f t="shared" ref="K185:X185" si="166">K459</f>
        <v>14.484000000000002</v>
      </c>
      <c r="L185" s="141">
        <f t="shared" si="166"/>
        <v>23.7</v>
      </c>
      <c r="M185" s="141">
        <f t="shared" si="166"/>
        <v>67.560999999999964</v>
      </c>
      <c r="N185" s="141">
        <f t="shared" si="166"/>
        <v>79.160000000000011</v>
      </c>
      <c r="O185" s="141">
        <f t="shared" si="166"/>
        <v>19.819999999999997</v>
      </c>
      <c r="P185" s="141">
        <f t="shared" si="166"/>
        <v>37.559999999999995</v>
      </c>
      <c r="Q185" s="141">
        <f t="shared" si="166"/>
        <v>47.372499999999995</v>
      </c>
      <c r="R185" s="141">
        <f t="shared" si="166"/>
        <v>62.38</v>
      </c>
      <c r="S185" s="141">
        <f t="shared" si="166"/>
        <v>39.220199999999998</v>
      </c>
      <c r="T185" s="141">
        <f t="shared" si="166"/>
        <v>53.900000000000006</v>
      </c>
      <c r="U185" s="141">
        <f t="shared" si="166"/>
        <v>31.924000000000003</v>
      </c>
      <c r="V185" s="141">
        <f t="shared" si="166"/>
        <v>68.02000000000001</v>
      </c>
      <c r="W185" s="141">
        <f t="shared" si="166"/>
        <v>220.38170000000008</v>
      </c>
      <c r="X185" s="141">
        <f t="shared" si="166"/>
        <v>324.7199999999998</v>
      </c>
      <c r="Y185" s="141">
        <f>Y459</f>
        <v>154.94059694999996</v>
      </c>
      <c r="Z185" s="141">
        <f>Z459</f>
        <v>249.05399557000004</v>
      </c>
      <c r="AA185" s="141">
        <f>AA459</f>
        <v>200.66990495999997</v>
      </c>
      <c r="AB185" s="141">
        <f t="shared" ref="AB185" si="167">AB459</f>
        <v>369.88711679999977</v>
      </c>
      <c r="AC185" s="141">
        <f t="shared" ref="AC185" si="168">AC459</f>
        <v>471.07428789000005</v>
      </c>
      <c r="AD185" s="141">
        <f>AD459</f>
        <v>354.69890713559312</v>
      </c>
      <c r="AE185" s="141">
        <f>SUM(AE186:AE458)</f>
        <v>1800.3248093055934</v>
      </c>
    </row>
    <row r="186" spans="1:31" ht="60.75" hidden="1">
      <c r="A186" s="656" t="s">
        <v>402</v>
      </c>
      <c r="B186" s="133" t="s">
        <v>250</v>
      </c>
      <c r="C186" s="135"/>
      <c r="D186" s="168"/>
      <c r="E186" s="168"/>
      <c r="F186" s="603"/>
      <c r="G186" s="603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>
        <v>0</v>
      </c>
      <c r="Z186" s="130"/>
      <c r="AA186" s="130">
        <v>0</v>
      </c>
      <c r="AB186" s="130">
        <v>0</v>
      </c>
      <c r="AC186" s="130">
        <v>0</v>
      </c>
      <c r="AD186" s="130">
        <v>0</v>
      </c>
      <c r="AE186" s="130"/>
    </row>
    <row r="187" spans="1:31" hidden="1">
      <c r="A187" s="656" t="s">
        <v>868</v>
      </c>
      <c r="B187" s="133" t="s">
        <v>1424</v>
      </c>
      <c r="C187" s="135"/>
      <c r="D187" s="168"/>
      <c r="E187" s="168"/>
      <c r="F187" s="603"/>
      <c r="G187" s="603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>
        <v>0</v>
      </c>
      <c r="Z187" s="130"/>
      <c r="AA187" s="130">
        <v>0</v>
      </c>
      <c r="AB187" s="130">
        <v>0</v>
      </c>
      <c r="AC187" s="130">
        <v>0</v>
      </c>
      <c r="AD187" s="130"/>
      <c r="AE187" s="130"/>
    </row>
    <row r="188" spans="1:31" ht="69" hidden="1" customHeight="1">
      <c r="A188" s="639" t="s">
        <v>1069</v>
      </c>
      <c r="B188" s="135" t="s">
        <v>1410</v>
      </c>
      <c r="C188" s="603" t="s">
        <v>671</v>
      </c>
      <c r="D188" s="168"/>
      <c r="E188" s="168">
        <v>2</v>
      </c>
      <c r="F188" s="603">
        <v>2012</v>
      </c>
      <c r="G188" s="603">
        <v>2013</v>
      </c>
      <c r="H188" s="130">
        <f t="shared" ref="H188:H242" si="169">AE188</f>
        <v>0.26750919000000001</v>
      </c>
      <c r="I188" s="130">
        <f t="shared" ref="I188" si="170">H188-Y188-Z188-AA188-AB188-AC188</f>
        <v>1.7347234759768071E-18</v>
      </c>
      <c r="J188" s="130">
        <f t="shared" ref="J188" si="171">AD188</f>
        <v>0</v>
      </c>
      <c r="K188" s="130" t="str">
        <f t="shared" ref="K188" si="172">IF(G188=2012,D188,"-")</f>
        <v>-</v>
      </c>
      <c r="L188" s="130" t="str">
        <f t="shared" ref="L188" si="173">IF(G188=2012,E188,"-")</f>
        <v>-</v>
      </c>
      <c r="M188" s="130">
        <f t="shared" ref="M188" si="174">IF(G188=2013,D188,"-")</f>
        <v>0</v>
      </c>
      <c r="N188" s="130">
        <f t="shared" ref="N188" si="175">IF(G188=2013,E188,"-")</f>
        <v>2</v>
      </c>
      <c r="O188" s="130" t="str">
        <f t="shared" ref="O188" si="176">IF(G188=2014,D188,"-")</f>
        <v>-</v>
      </c>
      <c r="P188" s="130" t="str">
        <f t="shared" ref="P188" si="177">IF(G188=2014,E188,"-")</f>
        <v>-</v>
      </c>
      <c r="Q188" s="130" t="str">
        <f t="shared" ref="Q188" si="178">IF(G188=2015,D188,"-")</f>
        <v>-</v>
      </c>
      <c r="R188" s="130" t="str">
        <f t="shared" ref="R188" si="179">IF(G188=2015,E188,"-")</f>
        <v>-</v>
      </c>
      <c r="S188" s="130" t="str">
        <f t="shared" ref="S188" si="180">IF(G188=2016,D188,"-")</f>
        <v>-</v>
      </c>
      <c r="T188" s="130" t="str">
        <f t="shared" ref="T188" si="181">IF(G188=2016,E188,"-")</f>
        <v>-</v>
      </c>
      <c r="U188" s="130" t="str">
        <f t="shared" ref="U188" si="182">IF(G188=2017,D188,"-")</f>
        <v>-</v>
      </c>
      <c r="V188" s="130" t="str">
        <f t="shared" ref="V188" si="183">IF(G188=2017,E188,"-")</f>
        <v>-</v>
      </c>
      <c r="W188" s="130">
        <f>SUM(K188,M188,O188,Q188,S188,U188)</f>
        <v>0</v>
      </c>
      <c r="X188" s="130">
        <f t="shared" ref="X188" si="184">SUM(L188,N188,P188,R188,T188,V188)</f>
        <v>2</v>
      </c>
      <c r="Y188" s="130">
        <v>0.25317000000000001</v>
      </c>
      <c r="Z188" s="130">
        <v>1.433919E-2</v>
      </c>
      <c r="AA188" s="130">
        <v>0</v>
      </c>
      <c r="AB188" s="130">
        <v>0</v>
      </c>
      <c r="AC188" s="130">
        <v>0</v>
      </c>
      <c r="AD188" s="130"/>
      <c r="AE188" s="130">
        <f t="shared" ref="AE188:AE243" si="185">SUM(Y188:AD188)</f>
        <v>0.26750919000000001</v>
      </c>
    </row>
    <row r="189" spans="1:31" ht="69" hidden="1" customHeight="1">
      <c r="A189" s="639" t="s">
        <v>1070</v>
      </c>
      <c r="B189" s="135" t="s">
        <v>1411</v>
      </c>
      <c r="C189" s="603" t="s">
        <v>671</v>
      </c>
      <c r="D189" s="168"/>
      <c r="E189" s="168">
        <v>2</v>
      </c>
      <c r="F189" s="603">
        <v>2012</v>
      </c>
      <c r="G189" s="603">
        <v>2013</v>
      </c>
      <c r="H189" s="130">
        <f t="shared" si="169"/>
        <v>4.7540103299999998</v>
      </c>
      <c r="I189" s="130">
        <f t="shared" ref="I189:I242" si="186">H189-Y189-Z189-AA189-AB189-AC189</f>
        <v>0</v>
      </c>
      <c r="J189" s="130">
        <f t="shared" ref="J189:J242" si="187">AD189</f>
        <v>0</v>
      </c>
      <c r="K189" s="130" t="str">
        <f t="shared" ref="K189:K242" si="188">IF(G189=2012,D189,"-")</f>
        <v>-</v>
      </c>
      <c r="L189" s="130" t="str">
        <f t="shared" ref="L189:L242" si="189">IF(G189=2012,E189,"-")</f>
        <v>-</v>
      </c>
      <c r="M189" s="130">
        <f t="shared" ref="M189:M242" si="190">IF(G189=2013,D189,"-")</f>
        <v>0</v>
      </c>
      <c r="N189" s="130">
        <f t="shared" ref="N189:N242" si="191">IF(G189=2013,E189,"-")</f>
        <v>2</v>
      </c>
      <c r="O189" s="130" t="str">
        <f t="shared" ref="O189:O242" si="192">IF(G189=2014,D189,"-")</f>
        <v>-</v>
      </c>
      <c r="P189" s="130" t="str">
        <f t="shared" ref="P189:P242" si="193">IF(G189=2014,E189,"-")</f>
        <v>-</v>
      </c>
      <c r="Q189" s="130" t="str">
        <f t="shared" ref="Q189:Q242" si="194">IF(G189=2015,D189,"-")</f>
        <v>-</v>
      </c>
      <c r="R189" s="130" t="str">
        <f t="shared" ref="R189:R242" si="195">IF(G189=2015,E189,"-")</f>
        <v>-</v>
      </c>
      <c r="S189" s="130" t="str">
        <f t="shared" ref="S189:S242" si="196">IF(G189=2016,D189,"-")</f>
        <v>-</v>
      </c>
      <c r="T189" s="130" t="str">
        <f t="shared" ref="T189:T242" si="197">IF(G189=2016,E189,"-")</f>
        <v>-</v>
      </c>
      <c r="U189" s="130" t="str">
        <f t="shared" ref="U189:U242" si="198">IF(G189=2017,D189,"-")</f>
        <v>-</v>
      </c>
      <c r="V189" s="130" t="str">
        <f t="shared" ref="V189:V242" si="199">IF(G189=2017,E189,"-")</f>
        <v>-</v>
      </c>
      <c r="W189" s="130">
        <f t="shared" ref="W189:W242" si="200">SUM(K189,M189,O189,Q189,S189,U189)</f>
        <v>0</v>
      </c>
      <c r="X189" s="130">
        <f t="shared" ref="X189:X242" si="201">SUM(L189,N189,P189,R189,T189,V189)</f>
        <v>2</v>
      </c>
      <c r="Y189" s="130">
        <v>4.7540103299999998</v>
      </c>
      <c r="Z189" s="130">
        <v>0</v>
      </c>
      <c r="AA189" s="130">
        <v>0</v>
      </c>
      <c r="AB189" s="130">
        <v>0</v>
      </c>
      <c r="AC189" s="130">
        <v>0</v>
      </c>
      <c r="AD189" s="130"/>
      <c r="AE189" s="130">
        <f t="shared" si="185"/>
        <v>4.7540103299999998</v>
      </c>
    </row>
    <row r="190" spans="1:31" ht="60.75" hidden="1">
      <c r="A190" s="639" t="s">
        <v>1071</v>
      </c>
      <c r="B190" s="135" t="s">
        <v>1568</v>
      </c>
      <c r="C190" s="603" t="s">
        <v>671</v>
      </c>
      <c r="D190" s="168"/>
      <c r="E190" s="168">
        <v>2</v>
      </c>
      <c r="F190" s="603">
        <v>2015</v>
      </c>
      <c r="G190" s="603">
        <v>2015</v>
      </c>
      <c r="H190" s="130">
        <f t="shared" si="169"/>
        <v>8.1093889299999997</v>
      </c>
      <c r="I190" s="130">
        <f t="shared" si="186"/>
        <v>0</v>
      </c>
      <c r="J190" s="130">
        <f t="shared" si="187"/>
        <v>0</v>
      </c>
      <c r="K190" s="130" t="str">
        <f t="shared" ref="K190" si="202">IF(G190=2012,D190,"-")</f>
        <v>-</v>
      </c>
      <c r="L190" s="130" t="str">
        <f t="shared" ref="L190" si="203">IF(G190=2012,E190,"-")</f>
        <v>-</v>
      </c>
      <c r="M190" s="130" t="str">
        <f t="shared" ref="M190" si="204">IF(G190=2013,D190,"-")</f>
        <v>-</v>
      </c>
      <c r="N190" s="130" t="str">
        <f t="shared" ref="N190" si="205">IF(G190=2013,E190,"-")</f>
        <v>-</v>
      </c>
      <c r="O190" s="130" t="str">
        <f t="shared" ref="O190" si="206">IF(G190=2014,D190,"-")</f>
        <v>-</v>
      </c>
      <c r="P190" s="130" t="str">
        <f t="shared" ref="P190" si="207">IF(G190=2014,E190,"-")</f>
        <v>-</v>
      </c>
      <c r="Q190" s="130">
        <f t="shared" ref="Q190" si="208">IF(G190=2015,D190,"-")</f>
        <v>0</v>
      </c>
      <c r="R190" s="130">
        <f t="shared" ref="R190" si="209">IF(G190=2015,E190,"-")</f>
        <v>2</v>
      </c>
      <c r="S190" s="130" t="str">
        <f t="shared" ref="S190" si="210">IF(G190=2016,D190,"-")</f>
        <v>-</v>
      </c>
      <c r="T190" s="130" t="str">
        <f t="shared" ref="T190" si="211">IF(G190=2016,E190,"-")</f>
        <v>-</v>
      </c>
      <c r="U190" s="130" t="str">
        <f t="shared" ref="U190" si="212">IF(G190=2017,D190,"-")</f>
        <v>-</v>
      </c>
      <c r="V190" s="130" t="str">
        <f t="shared" ref="V190" si="213">IF(G190=2017,E190,"-")</f>
        <v>-</v>
      </c>
      <c r="W190" s="130">
        <f t="shared" ref="W190" si="214">SUM(K190,M190,O190,Q190,S190,U190)</f>
        <v>0</v>
      </c>
      <c r="X190" s="130">
        <f t="shared" ref="X190" si="215">SUM(L190,N190,P190,R190,T190,V190)</f>
        <v>2</v>
      </c>
      <c r="Y190" s="130">
        <v>0</v>
      </c>
      <c r="Z190" s="130">
        <v>0</v>
      </c>
      <c r="AA190" s="130">
        <v>0</v>
      </c>
      <c r="AB190" s="130">
        <v>8.1093889299999997</v>
      </c>
      <c r="AC190" s="130">
        <v>0</v>
      </c>
      <c r="AD190" s="130"/>
      <c r="AE190" s="130">
        <f t="shared" si="185"/>
        <v>8.1093889299999997</v>
      </c>
    </row>
    <row r="191" spans="1:31" ht="40.5" hidden="1">
      <c r="A191" s="639" t="s">
        <v>1072</v>
      </c>
      <c r="B191" s="135" t="s">
        <v>1285</v>
      </c>
      <c r="C191" s="603" t="s">
        <v>671</v>
      </c>
      <c r="D191" s="168"/>
      <c r="E191" s="168">
        <v>3.2</v>
      </c>
      <c r="F191" s="603">
        <v>2012</v>
      </c>
      <c r="G191" s="603">
        <v>2013</v>
      </c>
      <c r="H191" s="130">
        <f t="shared" si="169"/>
        <v>6.5884350000000005</v>
      </c>
      <c r="I191" s="130">
        <f t="shared" si="186"/>
        <v>0</v>
      </c>
      <c r="J191" s="130">
        <f t="shared" si="187"/>
        <v>0</v>
      </c>
      <c r="K191" s="130" t="str">
        <f t="shared" si="188"/>
        <v>-</v>
      </c>
      <c r="L191" s="130" t="str">
        <f t="shared" si="189"/>
        <v>-</v>
      </c>
      <c r="M191" s="130">
        <f t="shared" si="190"/>
        <v>0</v>
      </c>
      <c r="N191" s="130">
        <f t="shared" si="191"/>
        <v>3.2</v>
      </c>
      <c r="O191" s="130" t="str">
        <f t="shared" si="192"/>
        <v>-</v>
      </c>
      <c r="P191" s="130" t="str">
        <f t="shared" si="193"/>
        <v>-</v>
      </c>
      <c r="Q191" s="130" t="str">
        <f t="shared" si="194"/>
        <v>-</v>
      </c>
      <c r="R191" s="130" t="str">
        <f t="shared" si="195"/>
        <v>-</v>
      </c>
      <c r="S191" s="130" t="str">
        <f t="shared" si="196"/>
        <v>-</v>
      </c>
      <c r="T191" s="130" t="str">
        <f t="shared" si="197"/>
        <v>-</v>
      </c>
      <c r="U191" s="130" t="str">
        <f t="shared" si="198"/>
        <v>-</v>
      </c>
      <c r="V191" s="130" t="str">
        <f t="shared" si="199"/>
        <v>-</v>
      </c>
      <c r="W191" s="130">
        <f t="shared" si="200"/>
        <v>0</v>
      </c>
      <c r="X191" s="130">
        <f t="shared" si="201"/>
        <v>3.2</v>
      </c>
      <c r="Y191" s="130">
        <v>6.5884350000000005</v>
      </c>
      <c r="Z191" s="130">
        <v>0</v>
      </c>
      <c r="AA191" s="130">
        <v>0</v>
      </c>
      <c r="AB191" s="130">
        <v>0</v>
      </c>
      <c r="AC191" s="130">
        <v>0</v>
      </c>
      <c r="AD191" s="130"/>
      <c r="AE191" s="130">
        <f t="shared" si="185"/>
        <v>6.5884350000000005</v>
      </c>
    </row>
    <row r="192" spans="1:31" ht="40.5" hidden="1">
      <c r="A192" s="639" t="s">
        <v>1073</v>
      </c>
      <c r="B192" s="135" t="s">
        <v>1347</v>
      </c>
      <c r="C192" s="603" t="s">
        <v>671</v>
      </c>
      <c r="D192" s="168"/>
      <c r="E192" s="168">
        <v>2</v>
      </c>
      <c r="F192" s="603">
        <v>2014</v>
      </c>
      <c r="G192" s="603">
        <v>2016</v>
      </c>
      <c r="H192" s="130">
        <f t="shared" si="169"/>
        <v>5.8944048799999997</v>
      </c>
      <c r="I192" s="130">
        <f t="shared" si="186"/>
        <v>0</v>
      </c>
      <c r="J192" s="130">
        <f t="shared" si="187"/>
        <v>0</v>
      </c>
      <c r="K192" s="130" t="str">
        <f t="shared" si="188"/>
        <v>-</v>
      </c>
      <c r="L192" s="130" t="str">
        <f t="shared" si="189"/>
        <v>-</v>
      </c>
      <c r="M192" s="130" t="str">
        <f t="shared" si="190"/>
        <v>-</v>
      </c>
      <c r="N192" s="130" t="str">
        <f t="shared" si="191"/>
        <v>-</v>
      </c>
      <c r="O192" s="130" t="str">
        <f t="shared" si="192"/>
        <v>-</v>
      </c>
      <c r="P192" s="130" t="str">
        <f t="shared" si="193"/>
        <v>-</v>
      </c>
      <c r="Q192" s="130" t="str">
        <f t="shared" si="194"/>
        <v>-</v>
      </c>
      <c r="R192" s="130" t="str">
        <f t="shared" si="195"/>
        <v>-</v>
      </c>
      <c r="S192" s="130">
        <f t="shared" si="196"/>
        <v>0</v>
      </c>
      <c r="T192" s="130">
        <f t="shared" si="197"/>
        <v>2</v>
      </c>
      <c r="U192" s="130" t="str">
        <f t="shared" si="198"/>
        <v>-</v>
      </c>
      <c r="V192" s="130" t="str">
        <f t="shared" si="199"/>
        <v>-</v>
      </c>
      <c r="W192" s="130">
        <f t="shared" si="200"/>
        <v>0</v>
      </c>
      <c r="X192" s="130">
        <f t="shared" si="201"/>
        <v>2</v>
      </c>
      <c r="Y192" s="130">
        <v>0</v>
      </c>
      <c r="Z192" s="130">
        <v>0</v>
      </c>
      <c r="AA192" s="130">
        <v>5.8944048799999997</v>
      </c>
      <c r="AB192" s="130">
        <v>0</v>
      </c>
      <c r="AC192" s="130">
        <v>0</v>
      </c>
      <c r="AD192" s="130"/>
      <c r="AE192" s="130">
        <f t="shared" si="185"/>
        <v>5.8944048799999997</v>
      </c>
    </row>
    <row r="193" spans="1:31" ht="60.75" hidden="1">
      <c r="A193" s="639" t="s">
        <v>1075</v>
      </c>
      <c r="B193" s="421" t="s">
        <v>1883</v>
      </c>
      <c r="C193" s="603" t="s">
        <v>639</v>
      </c>
      <c r="D193" s="168"/>
      <c r="E193" s="168">
        <v>2</v>
      </c>
      <c r="F193" s="603">
        <v>2015</v>
      </c>
      <c r="G193" s="603">
        <v>2015</v>
      </c>
      <c r="H193" s="130">
        <f t="shared" si="169"/>
        <v>6.3085194500000004</v>
      </c>
      <c r="I193" s="130">
        <f t="shared" si="186"/>
        <v>0</v>
      </c>
      <c r="J193" s="130">
        <f t="shared" si="187"/>
        <v>0</v>
      </c>
      <c r="K193" s="130" t="str">
        <f t="shared" si="188"/>
        <v>-</v>
      </c>
      <c r="L193" s="130" t="str">
        <f t="shared" si="189"/>
        <v>-</v>
      </c>
      <c r="M193" s="130" t="str">
        <f t="shared" si="190"/>
        <v>-</v>
      </c>
      <c r="N193" s="130" t="str">
        <f t="shared" si="191"/>
        <v>-</v>
      </c>
      <c r="O193" s="130" t="str">
        <f t="shared" si="192"/>
        <v>-</v>
      </c>
      <c r="P193" s="130" t="str">
        <f t="shared" si="193"/>
        <v>-</v>
      </c>
      <c r="Q193" s="130">
        <f t="shared" si="194"/>
        <v>0</v>
      </c>
      <c r="R193" s="130">
        <f t="shared" si="195"/>
        <v>2</v>
      </c>
      <c r="S193" s="130" t="str">
        <f t="shared" si="196"/>
        <v>-</v>
      </c>
      <c r="T193" s="130" t="str">
        <f t="shared" si="197"/>
        <v>-</v>
      </c>
      <c r="U193" s="130" t="str">
        <f t="shared" si="198"/>
        <v>-</v>
      </c>
      <c r="V193" s="130" t="str">
        <f t="shared" si="199"/>
        <v>-</v>
      </c>
      <c r="W193" s="130">
        <f t="shared" si="200"/>
        <v>0</v>
      </c>
      <c r="X193" s="130">
        <f t="shared" si="201"/>
        <v>2</v>
      </c>
      <c r="Y193" s="130">
        <v>0</v>
      </c>
      <c r="Z193" s="130">
        <v>0</v>
      </c>
      <c r="AA193" s="130">
        <v>0</v>
      </c>
      <c r="AB193" s="130">
        <v>6.3085194500000004</v>
      </c>
      <c r="AC193" s="130">
        <v>0</v>
      </c>
      <c r="AD193" s="130"/>
      <c r="AE193" s="130">
        <f t="shared" si="185"/>
        <v>6.3085194500000004</v>
      </c>
    </row>
    <row r="194" spans="1:31" ht="40.5" hidden="1">
      <c r="A194" s="639" t="s">
        <v>1076</v>
      </c>
      <c r="B194" s="140" t="s">
        <v>1704</v>
      </c>
      <c r="C194" s="603" t="s">
        <v>671</v>
      </c>
      <c r="D194" s="168"/>
      <c r="E194" s="168">
        <v>2</v>
      </c>
      <c r="F194" s="603">
        <v>2013</v>
      </c>
      <c r="G194" s="603">
        <v>2013</v>
      </c>
      <c r="H194" s="130">
        <f t="shared" si="169"/>
        <v>5.8867785599999998</v>
      </c>
      <c r="I194" s="130">
        <f t="shared" si="186"/>
        <v>0</v>
      </c>
      <c r="J194" s="130">
        <f t="shared" si="187"/>
        <v>0</v>
      </c>
      <c r="K194" s="130" t="str">
        <f t="shared" si="188"/>
        <v>-</v>
      </c>
      <c r="L194" s="130" t="str">
        <f t="shared" si="189"/>
        <v>-</v>
      </c>
      <c r="M194" s="130">
        <f t="shared" si="190"/>
        <v>0</v>
      </c>
      <c r="N194" s="130">
        <f t="shared" si="191"/>
        <v>2</v>
      </c>
      <c r="O194" s="130" t="str">
        <f t="shared" si="192"/>
        <v>-</v>
      </c>
      <c r="P194" s="130" t="str">
        <f t="shared" si="193"/>
        <v>-</v>
      </c>
      <c r="Q194" s="130" t="str">
        <f t="shared" si="194"/>
        <v>-</v>
      </c>
      <c r="R194" s="130" t="str">
        <f t="shared" si="195"/>
        <v>-</v>
      </c>
      <c r="S194" s="130" t="str">
        <f t="shared" si="196"/>
        <v>-</v>
      </c>
      <c r="T194" s="130" t="str">
        <f t="shared" si="197"/>
        <v>-</v>
      </c>
      <c r="U194" s="130" t="str">
        <f t="shared" si="198"/>
        <v>-</v>
      </c>
      <c r="V194" s="130" t="str">
        <f t="shared" si="199"/>
        <v>-</v>
      </c>
      <c r="W194" s="130">
        <f t="shared" si="200"/>
        <v>0</v>
      </c>
      <c r="X194" s="130">
        <f t="shared" si="201"/>
        <v>2</v>
      </c>
      <c r="Y194" s="130">
        <v>0</v>
      </c>
      <c r="Z194" s="130">
        <v>5.8867785599999998</v>
      </c>
      <c r="AA194" s="130">
        <v>0</v>
      </c>
      <c r="AB194" s="130">
        <v>0</v>
      </c>
      <c r="AC194" s="130">
        <v>0</v>
      </c>
      <c r="AD194" s="130"/>
      <c r="AE194" s="130">
        <f t="shared" si="185"/>
        <v>5.8867785599999998</v>
      </c>
    </row>
    <row r="195" spans="1:31" ht="40.5" hidden="1">
      <c r="A195" s="639" t="s">
        <v>1077</v>
      </c>
      <c r="B195" s="140" t="s">
        <v>308</v>
      </c>
      <c r="C195" s="603" t="s">
        <v>671</v>
      </c>
      <c r="D195" s="168"/>
      <c r="E195" s="168">
        <v>3.2</v>
      </c>
      <c r="F195" s="603">
        <v>2012</v>
      </c>
      <c r="G195" s="603">
        <v>2013</v>
      </c>
      <c r="H195" s="130">
        <f t="shared" si="169"/>
        <v>5.609</v>
      </c>
      <c r="I195" s="130">
        <f t="shared" si="186"/>
        <v>0</v>
      </c>
      <c r="J195" s="130">
        <f t="shared" si="187"/>
        <v>0</v>
      </c>
      <c r="K195" s="130" t="str">
        <f t="shared" si="188"/>
        <v>-</v>
      </c>
      <c r="L195" s="130" t="str">
        <f t="shared" si="189"/>
        <v>-</v>
      </c>
      <c r="M195" s="130">
        <f t="shared" si="190"/>
        <v>0</v>
      </c>
      <c r="N195" s="130">
        <f t="shared" si="191"/>
        <v>3.2</v>
      </c>
      <c r="O195" s="130" t="str">
        <f t="shared" si="192"/>
        <v>-</v>
      </c>
      <c r="P195" s="130" t="str">
        <f t="shared" si="193"/>
        <v>-</v>
      </c>
      <c r="Q195" s="130" t="str">
        <f t="shared" si="194"/>
        <v>-</v>
      </c>
      <c r="R195" s="130" t="str">
        <f t="shared" si="195"/>
        <v>-</v>
      </c>
      <c r="S195" s="130" t="str">
        <f t="shared" si="196"/>
        <v>-</v>
      </c>
      <c r="T195" s="130" t="str">
        <f t="shared" si="197"/>
        <v>-</v>
      </c>
      <c r="U195" s="130" t="str">
        <f t="shared" si="198"/>
        <v>-</v>
      </c>
      <c r="V195" s="130" t="str">
        <f t="shared" si="199"/>
        <v>-</v>
      </c>
      <c r="W195" s="130">
        <f t="shared" si="200"/>
        <v>0</v>
      </c>
      <c r="X195" s="130">
        <f t="shared" si="201"/>
        <v>3.2</v>
      </c>
      <c r="Y195" s="130">
        <v>5.609</v>
      </c>
      <c r="Z195" s="130">
        <v>0</v>
      </c>
      <c r="AA195" s="130">
        <v>0</v>
      </c>
      <c r="AB195" s="130">
        <v>0</v>
      </c>
      <c r="AC195" s="130">
        <v>0</v>
      </c>
      <c r="AD195" s="130"/>
      <c r="AE195" s="130">
        <f t="shared" si="185"/>
        <v>5.609</v>
      </c>
    </row>
    <row r="196" spans="1:31" ht="40.5" hidden="1">
      <c r="A196" s="639" t="s">
        <v>1078</v>
      </c>
      <c r="B196" s="140" t="s">
        <v>309</v>
      </c>
      <c r="C196" s="603" t="s">
        <v>671</v>
      </c>
      <c r="D196" s="168"/>
      <c r="E196" s="168">
        <v>2</v>
      </c>
      <c r="F196" s="603">
        <v>2012</v>
      </c>
      <c r="G196" s="603">
        <v>2013</v>
      </c>
      <c r="H196" s="130">
        <f t="shared" si="169"/>
        <v>4.1360000000000001</v>
      </c>
      <c r="I196" s="130">
        <f t="shared" si="186"/>
        <v>0</v>
      </c>
      <c r="J196" s="130">
        <f t="shared" si="187"/>
        <v>0</v>
      </c>
      <c r="K196" s="130" t="str">
        <f t="shared" si="188"/>
        <v>-</v>
      </c>
      <c r="L196" s="130" t="str">
        <f t="shared" si="189"/>
        <v>-</v>
      </c>
      <c r="M196" s="130">
        <f t="shared" si="190"/>
        <v>0</v>
      </c>
      <c r="N196" s="130">
        <f t="shared" si="191"/>
        <v>2</v>
      </c>
      <c r="O196" s="130" t="str">
        <f t="shared" si="192"/>
        <v>-</v>
      </c>
      <c r="P196" s="130" t="str">
        <f t="shared" si="193"/>
        <v>-</v>
      </c>
      <c r="Q196" s="130" t="str">
        <f t="shared" si="194"/>
        <v>-</v>
      </c>
      <c r="R196" s="130" t="str">
        <f t="shared" si="195"/>
        <v>-</v>
      </c>
      <c r="S196" s="130" t="str">
        <f t="shared" si="196"/>
        <v>-</v>
      </c>
      <c r="T196" s="130" t="str">
        <f t="shared" si="197"/>
        <v>-</v>
      </c>
      <c r="U196" s="130" t="str">
        <f t="shared" si="198"/>
        <v>-</v>
      </c>
      <c r="V196" s="130" t="str">
        <f t="shared" si="199"/>
        <v>-</v>
      </c>
      <c r="W196" s="130">
        <f t="shared" si="200"/>
        <v>0</v>
      </c>
      <c r="X196" s="130">
        <f t="shared" si="201"/>
        <v>2</v>
      </c>
      <c r="Y196" s="130">
        <v>4.1360000000000001</v>
      </c>
      <c r="Z196" s="130">
        <v>0</v>
      </c>
      <c r="AA196" s="130">
        <v>0</v>
      </c>
      <c r="AB196" s="130">
        <v>0</v>
      </c>
      <c r="AC196" s="130">
        <v>0</v>
      </c>
      <c r="AD196" s="130"/>
      <c r="AE196" s="130">
        <f t="shared" si="185"/>
        <v>4.1360000000000001</v>
      </c>
    </row>
    <row r="197" spans="1:31" ht="40.5" hidden="1">
      <c r="A197" s="639" t="s">
        <v>1080</v>
      </c>
      <c r="B197" s="271" t="s">
        <v>1708</v>
      </c>
      <c r="C197" s="603" t="s">
        <v>639</v>
      </c>
      <c r="D197" s="168"/>
      <c r="E197" s="168">
        <v>2</v>
      </c>
      <c r="F197" s="603">
        <v>2014</v>
      </c>
      <c r="G197" s="603">
        <v>2014</v>
      </c>
      <c r="H197" s="130">
        <f t="shared" si="169"/>
        <v>6.1901654600000002</v>
      </c>
      <c r="I197" s="130">
        <f t="shared" si="186"/>
        <v>0</v>
      </c>
      <c r="J197" s="130">
        <f t="shared" si="187"/>
        <v>0</v>
      </c>
      <c r="K197" s="130" t="str">
        <f t="shared" si="188"/>
        <v>-</v>
      </c>
      <c r="L197" s="130" t="str">
        <f t="shared" si="189"/>
        <v>-</v>
      </c>
      <c r="M197" s="130" t="str">
        <f t="shared" si="190"/>
        <v>-</v>
      </c>
      <c r="N197" s="130" t="str">
        <f t="shared" si="191"/>
        <v>-</v>
      </c>
      <c r="O197" s="130">
        <f t="shared" si="192"/>
        <v>0</v>
      </c>
      <c r="P197" s="130">
        <f t="shared" si="193"/>
        <v>2</v>
      </c>
      <c r="Q197" s="130" t="str">
        <f t="shared" si="194"/>
        <v>-</v>
      </c>
      <c r="R197" s="130" t="str">
        <f t="shared" si="195"/>
        <v>-</v>
      </c>
      <c r="S197" s="130" t="str">
        <f t="shared" si="196"/>
        <v>-</v>
      </c>
      <c r="T197" s="130" t="str">
        <f t="shared" si="197"/>
        <v>-</v>
      </c>
      <c r="U197" s="130" t="str">
        <f t="shared" si="198"/>
        <v>-</v>
      </c>
      <c r="V197" s="130" t="str">
        <f t="shared" si="199"/>
        <v>-</v>
      </c>
      <c r="W197" s="130">
        <f t="shared" si="200"/>
        <v>0</v>
      </c>
      <c r="X197" s="130">
        <f t="shared" si="201"/>
        <v>2</v>
      </c>
      <c r="Y197" s="130">
        <v>0</v>
      </c>
      <c r="Z197" s="130">
        <v>0</v>
      </c>
      <c r="AA197" s="130">
        <v>6.1901654600000002</v>
      </c>
      <c r="AB197" s="130">
        <v>0</v>
      </c>
      <c r="AC197" s="130">
        <v>0</v>
      </c>
      <c r="AD197" s="130"/>
      <c r="AE197" s="130">
        <f t="shared" si="185"/>
        <v>6.1901654600000002</v>
      </c>
    </row>
    <row r="198" spans="1:31" ht="40.5" hidden="1">
      <c r="A198" s="639" t="s">
        <v>1081</v>
      </c>
      <c r="B198" s="140" t="s">
        <v>1911</v>
      </c>
      <c r="C198" s="603" t="s">
        <v>639</v>
      </c>
      <c r="D198" s="168"/>
      <c r="E198" s="168">
        <v>2</v>
      </c>
      <c r="F198" s="603">
        <v>2015</v>
      </c>
      <c r="G198" s="603">
        <v>2015</v>
      </c>
      <c r="H198" s="130">
        <f t="shared" si="169"/>
        <v>7.2737961900000005</v>
      </c>
      <c r="I198" s="130">
        <f t="shared" si="186"/>
        <v>0</v>
      </c>
      <c r="J198" s="130">
        <f t="shared" si="187"/>
        <v>0</v>
      </c>
      <c r="K198" s="130" t="str">
        <f t="shared" si="188"/>
        <v>-</v>
      </c>
      <c r="L198" s="130" t="str">
        <f t="shared" si="189"/>
        <v>-</v>
      </c>
      <c r="M198" s="130" t="str">
        <f t="shared" si="190"/>
        <v>-</v>
      </c>
      <c r="N198" s="130" t="str">
        <f t="shared" si="191"/>
        <v>-</v>
      </c>
      <c r="O198" s="130" t="str">
        <f t="shared" si="192"/>
        <v>-</v>
      </c>
      <c r="P198" s="130" t="str">
        <f t="shared" si="193"/>
        <v>-</v>
      </c>
      <c r="Q198" s="130">
        <f t="shared" si="194"/>
        <v>0</v>
      </c>
      <c r="R198" s="130">
        <f t="shared" si="195"/>
        <v>2</v>
      </c>
      <c r="S198" s="130" t="str">
        <f t="shared" si="196"/>
        <v>-</v>
      </c>
      <c r="T198" s="130" t="str">
        <f t="shared" si="197"/>
        <v>-</v>
      </c>
      <c r="U198" s="130" t="str">
        <f t="shared" si="198"/>
        <v>-</v>
      </c>
      <c r="V198" s="130" t="str">
        <f t="shared" si="199"/>
        <v>-</v>
      </c>
      <c r="W198" s="130">
        <f t="shared" si="200"/>
        <v>0</v>
      </c>
      <c r="X198" s="130">
        <f t="shared" si="201"/>
        <v>2</v>
      </c>
      <c r="Y198" s="130">
        <v>0</v>
      </c>
      <c r="Z198" s="130">
        <v>0</v>
      </c>
      <c r="AA198" s="130">
        <v>0</v>
      </c>
      <c r="AB198" s="130">
        <v>7.2737961900000005</v>
      </c>
      <c r="AC198" s="130">
        <v>0</v>
      </c>
      <c r="AD198" s="130"/>
      <c r="AE198" s="130">
        <f t="shared" si="185"/>
        <v>7.2737961900000005</v>
      </c>
    </row>
    <row r="199" spans="1:31" ht="40.5" hidden="1">
      <c r="A199" s="639" t="s">
        <v>1082</v>
      </c>
      <c r="B199" s="271" t="s">
        <v>1877</v>
      </c>
      <c r="C199" s="603" t="s">
        <v>639</v>
      </c>
      <c r="D199" s="168"/>
      <c r="E199" s="168">
        <v>2</v>
      </c>
      <c r="F199" s="603">
        <v>2015</v>
      </c>
      <c r="G199" s="603">
        <v>2015</v>
      </c>
      <c r="H199" s="130">
        <f t="shared" si="169"/>
        <v>8.223567469999999</v>
      </c>
      <c r="I199" s="130">
        <f t="shared" si="186"/>
        <v>0</v>
      </c>
      <c r="J199" s="130">
        <f t="shared" si="187"/>
        <v>0</v>
      </c>
      <c r="K199" s="130" t="str">
        <f t="shared" si="188"/>
        <v>-</v>
      </c>
      <c r="L199" s="130" t="str">
        <f t="shared" si="189"/>
        <v>-</v>
      </c>
      <c r="M199" s="130" t="str">
        <f t="shared" si="190"/>
        <v>-</v>
      </c>
      <c r="N199" s="130" t="str">
        <f t="shared" si="191"/>
        <v>-</v>
      </c>
      <c r="O199" s="130" t="str">
        <f t="shared" si="192"/>
        <v>-</v>
      </c>
      <c r="P199" s="130" t="str">
        <f t="shared" si="193"/>
        <v>-</v>
      </c>
      <c r="Q199" s="130">
        <f t="shared" si="194"/>
        <v>0</v>
      </c>
      <c r="R199" s="130">
        <f t="shared" si="195"/>
        <v>2</v>
      </c>
      <c r="S199" s="130" t="str">
        <f t="shared" si="196"/>
        <v>-</v>
      </c>
      <c r="T199" s="130" t="str">
        <f t="shared" si="197"/>
        <v>-</v>
      </c>
      <c r="U199" s="130" t="str">
        <f t="shared" si="198"/>
        <v>-</v>
      </c>
      <c r="V199" s="130" t="str">
        <f t="shared" si="199"/>
        <v>-</v>
      </c>
      <c r="W199" s="130">
        <f t="shared" si="200"/>
        <v>0</v>
      </c>
      <c r="X199" s="130">
        <f t="shared" si="201"/>
        <v>2</v>
      </c>
      <c r="Y199" s="130">
        <v>0</v>
      </c>
      <c r="Z199" s="130">
        <v>0</v>
      </c>
      <c r="AA199" s="130">
        <v>0</v>
      </c>
      <c r="AB199" s="130">
        <v>8.223567469999999</v>
      </c>
      <c r="AC199" s="130">
        <v>0</v>
      </c>
      <c r="AD199" s="130"/>
      <c r="AE199" s="130">
        <f t="shared" si="185"/>
        <v>8.223567469999999</v>
      </c>
    </row>
    <row r="200" spans="1:31" ht="60.75" hidden="1">
      <c r="A200" s="639" t="s">
        <v>1086</v>
      </c>
      <c r="B200" s="135" t="s">
        <v>1376</v>
      </c>
      <c r="C200" s="603" t="s">
        <v>671</v>
      </c>
      <c r="D200" s="168"/>
      <c r="E200" s="168">
        <v>3.2</v>
      </c>
      <c r="F200" s="603">
        <v>2013</v>
      </c>
      <c r="G200" s="603">
        <v>2013</v>
      </c>
      <c r="H200" s="130">
        <f t="shared" si="169"/>
        <v>8.1083821</v>
      </c>
      <c r="I200" s="130">
        <f t="shared" si="186"/>
        <v>0</v>
      </c>
      <c r="J200" s="130">
        <f t="shared" si="187"/>
        <v>0</v>
      </c>
      <c r="K200" s="130" t="str">
        <f t="shared" si="188"/>
        <v>-</v>
      </c>
      <c r="L200" s="130" t="str">
        <f t="shared" si="189"/>
        <v>-</v>
      </c>
      <c r="M200" s="130">
        <f t="shared" si="190"/>
        <v>0</v>
      </c>
      <c r="N200" s="130">
        <f t="shared" si="191"/>
        <v>3.2</v>
      </c>
      <c r="O200" s="130" t="str">
        <f t="shared" si="192"/>
        <v>-</v>
      </c>
      <c r="P200" s="130" t="str">
        <f t="shared" si="193"/>
        <v>-</v>
      </c>
      <c r="Q200" s="130" t="str">
        <f t="shared" si="194"/>
        <v>-</v>
      </c>
      <c r="R200" s="130" t="str">
        <f t="shared" si="195"/>
        <v>-</v>
      </c>
      <c r="S200" s="130" t="str">
        <f t="shared" si="196"/>
        <v>-</v>
      </c>
      <c r="T200" s="130" t="str">
        <f t="shared" si="197"/>
        <v>-</v>
      </c>
      <c r="U200" s="130" t="str">
        <f t="shared" si="198"/>
        <v>-</v>
      </c>
      <c r="V200" s="130" t="str">
        <f t="shared" si="199"/>
        <v>-</v>
      </c>
      <c r="W200" s="130">
        <f t="shared" si="200"/>
        <v>0</v>
      </c>
      <c r="X200" s="130">
        <f t="shared" si="201"/>
        <v>3.2</v>
      </c>
      <c r="Y200" s="130">
        <v>0</v>
      </c>
      <c r="Z200" s="130">
        <v>8.1083821</v>
      </c>
      <c r="AA200" s="130">
        <v>0</v>
      </c>
      <c r="AB200" s="130">
        <v>0</v>
      </c>
      <c r="AC200" s="130">
        <v>0</v>
      </c>
      <c r="AD200" s="130"/>
      <c r="AE200" s="130">
        <f t="shared" si="185"/>
        <v>8.1083821</v>
      </c>
    </row>
    <row r="201" spans="1:31" ht="60.75" hidden="1">
      <c r="A201" s="639" t="s">
        <v>1141</v>
      </c>
      <c r="B201" s="135" t="s">
        <v>1283</v>
      </c>
      <c r="C201" s="603" t="s">
        <v>671</v>
      </c>
      <c r="D201" s="168"/>
      <c r="E201" s="168">
        <v>2</v>
      </c>
      <c r="F201" s="603">
        <v>2013</v>
      </c>
      <c r="G201" s="603">
        <v>2013</v>
      </c>
      <c r="H201" s="130">
        <f t="shared" si="169"/>
        <v>5.5777418799999996</v>
      </c>
      <c r="I201" s="130">
        <f t="shared" si="186"/>
        <v>0</v>
      </c>
      <c r="J201" s="130">
        <f t="shared" si="187"/>
        <v>0</v>
      </c>
      <c r="K201" s="130" t="str">
        <f t="shared" si="188"/>
        <v>-</v>
      </c>
      <c r="L201" s="130" t="str">
        <f t="shared" si="189"/>
        <v>-</v>
      </c>
      <c r="M201" s="130">
        <f t="shared" si="190"/>
        <v>0</v>
      </c>
      <c r="N201" s="130">
        <f t="shared" si="191"/>
        <v>2</v>
      </c>
      <c r="O201" s="130" t="str">
        <f t="shared" si="192"/>
        <v>-</v>
      </c>
      <c r="P201" s="130" t="str">
        <f t="shared" si="193"/>
        <v>-</v>
      </c>
      <c r="Q201" s="130" t="str">
        <f t="shared" si="194"/>
        <v>-</v>
      </c>
      <c r="R201" s="130" t="str">
        <f t="shared" si="195"/>
        <v>-</v>
      </c>
      <c r="S201" s="130" t="str">
        <f t="shared" si="196"/>
        <v>-</v>
      </c>
      <c r="T201" s="130" t="str">
        <f t="shared" si="197"/>
        <v>-</v>
      </c>
      <c r="U201" s="130" t="str">
        <f t="shared" si="198"/>
        <v>-</v>
      </c>
      <c r="V201" s="130" t="str">
        <f t="shared" si="199"/>
        <v>-</v>
      </c>
      <c r="W201" s="130">
        <f t="shared" si="200"/>
        <v>0</v>
      </c>
      <c r="X201" s="130">
        <f t="shared" si="201"/>
        <v>2</v>
      </c>
      <c r="Y201" s="130">
        <v>0</v>
      </c>
      <c r="Z201" s="130">
        <v>5.5777418799999996</v>
      </c>
      <c r="AA201" s="130">
        <v>0</v>
      </c>
      <c r="AB201" s="130">
        <v>0</v>
      </c>
      <c r="AC201" s="130">
        <v>0</v>
      </c>
      <c r="AD201" s="130"/>
      <c r="AE201" s="130">
        <f t="shared" si="185"/>
        <v>5.5777418799999996</v>
      </c>
    </row>
    <row r="202" spans="1:31" ht="40.5" hidden="1">
      <c r="A202" s="639" t="s">
        <v>1426</v>
      </c>
      <c r="B202" s="135" t="s">
        <v>1299</v>
      </c>
      <c r="C202" s="603" t="s">
        <v>671</v>
      </c>
      <c r="D202" s="168"/>
      <c r="E202" s="168">
        <v>3.2</v>
      </c>
      <c r="F202" s="603">
        <v>2012</v>
      </c>
      <c r="G202" s="603">
        <v>2013</v>
      </c>
      <c r="H202" s="130">
        <f t="shared" si="169"/>
        <v>7.7417359999999995</v>
      </c>
      <c r="I202" s="130">
        <f t="shared" si="186"/>
        <v>0</v>
      </c>
      <c r="J202" s="130">
        <f t="shared" si="187"/>
        <v>0</v>
      </c>
      <c r="K202" s="130" t="str">
        <f t="shared" si="188"/>
        <v>-</v>
      </c>
      <c r="L202" s="130" t="str">
        <f t="shared" si="189"/>
        <v>-</v>
      </c>
      <c r="M202" s="130">
        <f t="shared" si="190"/>
        <v>0</v>
      </c>
      <c r="N202" s="130">
        <f t="shared" si="191"/>
        <v>3.2</v>
      </c>
      <c r="O202" s="130" t="str">
        <f t="shared" si="192"/>
        <v>-</v>
      </c>
      <c r="P202" s="130" t="str">
        <f t="shared" si="193"/>
        <v>-</v>
      </c>
      <c r="Q202" s="130" t="str">
        <f t="shared" si="194"/>
        <v>-</v>
      </c>
      <c r="R202" s="130" t="str">
        <f t="shared" si="195"/>
        <v>-</v>
      </c>
      <c r="S202" s="130" t="str">
        <f t="shared" si="196"/>
        <v>-</v>
      </c>
      <c r="T202" s="130" t="str">
        <f t="shared" si="197"/>
        <v>-</v>
      </c>
      <c r="U202" s="130" t="str">
        <f t="shared" si="198"/>
        <v>-</v>
      </c>
      <c r="V202" s="130" t="str">
        <f t="shared" si="199"/>
        <v>-</v>
      </c>
      <c r="W202" s="130">
        <f t="shared" si="200"/>
        <v>0</v>
      </c>
      <c r="X202" s="130">
        <f t="shared" si="201"/>
        <v>3.2</v>
      </c>
      <c r="Y202" s="130">
        <v>7.7417359999999995</v>
      </c>
      <c r="Z202" s="130">
        <v>0</v>
      </c>
      <c r="AA202" s="130">
        <v>0</v>
      </c>
      <c r="AB202" s="130">
        <v>0</v>
      </c>
      <c r="AC202" s="130">
        <v>0</v>
      </c>
      <c r="AD202" s="130"/>
      <c r="AE202" s="130">
        <f t="shared" si="185"/>
        <v>7.7417359999999995</v>
      </c>
    </row>
    <row r="203" spans="1:31" ht="40.5" hidden="1">
      <c r="A203" s="639" t="s">
        <v>1427</v>
      </c>
      <c r="B203" s="135" t="s">
        <v>1300</v>
      </c>
      <c r="C203" s="603" t="s">
        <v>671</v>
      </c>
      <c r="D203" s="168"/>
      <c r="E203" s="168">
        <v>3.2</v>
      </c>
      <c r="F203" s="603">
        <v>2012</v>
      </c>
      <c r="G203" s="603">
        <v>2013</v>
      </c>
      <c r="H203" s="130">
        <f t="shared" si="169"/>
        <v>7.7417359999999995</v>
      </c>
      <c r="I203" s="130">
        <f t="shared" si="186"/>
        <v>0</v>
      </c>
      <c r="J203" s="130">
        <f t="shared" si="187"/>
        <v>0</v>
      </c>
      <c r="K203" s="130" t="str">
        <f t="shared" si="188"/>
        <v>-</v>
      </c>
      <c r="L203" s="130" t="str">
        <f t="shared" si="189"/>
        <v>-</v>
      </c>
      <c r="M203" s="130">
        <f t="shared" si="190"/>
        <v>0</v>
      </c>
      <c r="N203" s="130">
        <f t="shared" si="191"/>
        <v>3.2</v>
      </c>
      <c r="O203" s="130" t="str">
        <f t="shared" si="192"/>
        <v>-</v>
      </c>
      <c r="P203" s="130" t="str">
        <f t="shared" si="193"/>
        <v>-</v>
      </c>
      <c r="Q203" s="130" t="str">
        <f t="shared" si="194"/>
        <v>-</v>
      </c>
      <c r="R203" s="130" t="str">
        <f t="shared" si="195"/>
        <v>-</v>
      </c>
      <c r="S203" s="130" t="str">
        <f t="shared" si="196"/>
        <v>-</v>
      </c>
      <c r="T203" s="130" t="str">
        <f t="shared" si="197"/>
        <v>-</v>
      </c>
      <c r="U203" s="130" t="str">
        <f t="shared" si="198"/>
        <v>-</v>
      </c>
      <c r="V203" s="130" t="str">
        <f t="shared" si="199"/>
        <v>-</v>
      </c>
      <c r="W203" s="130">
        <f t="shared" si="200"/>
        <v>0</v>
      </c>
      <c r="X203" s="130">
        <f t="shared" si="201"/>
        <v>3.2</v>
      </c>
      <c r="Y203" s="130">
        <v>7.7417359999999995</v>
      </c>
      <c r="Z203" s="130">
        <v>0</v>
      </c>
      <c r="AA203" s="130">
        <v>0</v>
      </c>
      <c r="AB203" s="130">
        <v>0</v>
      </c>
      <c r="AC203" s="130">
        <v>0</v>
      </c>
      <c r="AD203" s="130"/>
      <c r="AE203" s="130">
        <f t="shared" si="185"/>
        <v>7.7417359999999995</v>
      </c>
    </row>
    <row r="204" spans="1:31" ht="40.5" hidden="1">
      <c r="A204" s="639" t="s">
        <v>1428</v>
      </c>
      <c r="B204" s="135" t="s">
        <v>1302</v>
      </c>
      <c r="C204" s="603" t="s">
        <v>671</v>
      </c>
      <c r="D204" s="168"/>
      <c r="E204" s="168">
        <v>3.2</v>
      </c>
      <c r="F204" s="603">
        <v>2012</v>
      </c>
      <c r="G204" s="603">
        <v>2013</v>
      </c>
      <c r="H204" s="130">
        <f t="shared" si="169"/>
        <v>7.7417359999999995</v>
      </c>
      <c r="I204" s="130">
        <f t="shared" si="186"/>
        <v>0</v>
      </c>
      <c r="J204" s="130">
        <f t="shared" si="187"/>
        <v>0</v>
      </c>
      <c r="K204" s="130" t="str">
        <f t="shared" si="188"/>
        <v>-</v>
      </c>
      <c r="L204" s="130" t="str">
        <f t="shared" si="189"/>
        <v>-</v>
      </c>
      <c r="M204" s="130">
        <f t="shared" si="190"/>
        <v>0</v>
      </c>
      <c r="N204" s="130">
        <f t="shared" si="191"/>
        <v>3.2</v>
      </c>
      <c r="O204" s="130" t="str">
        <f t="shared" si="192"/>
        <v>-</v>
      </c>
      <c r="P204" s="130" t="str">
        <f t="shared" si="193"/>
        <v>-</v>
      </c>
      <c r="Q204" s="130" t="str">
        <f t="shared" si="194"/>
        <v>-</v>
      </c>
      <c r="R204" s="130" t="str">
        <f t="shared" si="195"/>
        <v>-</v>
      </c>
      <c r="S204" s="130" t="str">
        <f t="shared" si="196"/>
        <v>-</v>
      </c>
      <c r="T204" s="130" t="str">
        <f t="shared" si="197"/>
        <v>-</v>
      </c>
      <c r="U204" s="130" t="str">
        <f t="shared" si="198"/>
        <v>-</v>
      </c>
      <c r="V204" s="130" t="str">
        <f t="shared" si="199"/>
        <v>-</v>
      </c>
      <c r="W204" s="130">
        <f t="shared" si="200"/>
        <v>0</v>
      </c>
      <c r="X204" s="130">
        <f t="shared" si="201"/>
        <v>3.2</v>
      </c>
      <c r="Y204" s="130">
        <v>7.7417359999999995</v>
      </c>
      <c r="Z204" s="130">
        <v>0</v>
      </c>
      <c r="AA204" s="130">
        <v>0</v>
      </c>
      <c r="AB204" s="130">
        <v>0</v>
      </c>
      <c r="AC204" s="130">
        <v>0</v>
      </c>
      <c r="AD204" s="130"/>
      <c r="AE204" s="130">
        <f t="shared" si="185"/>
        <v>7.7417359999999995</v>
      </c>
    </row>
    <row r="205" spans="1:31" ht="40.5" hidden="1">
      <c r="A205" s="639" t="s">
        <v>1429</v>
      </c>
      <c r="B205" s="135" t="s">
        <v>1303</v>
      </c>
      <c r="C205" s="603" t="s">
        <v>671</v>
      </c>
      <c r="D205" s="168"/>
      <c r="E205" s="168">
        <v>3.2</v>
      </c>
      <c r="F205" s="603">
        <v>2012</v>
      </c>
      <c r="G205" s="603">
        <v>2013</v>
      </c>
      <c r="H205" s="130">
        <f t="shared" si="169"/>
        <v>15.483471999999999</v>
      </c>
      <c r="I205" s="130">
        <f t="shared" si="186"/>
        <v>0</v>
      </c>
      <c r="J205" s="130">
        <f t="shared" si="187"/>
        <v>0</v>
      </c>
      <c r="K205" s="130" t="str">
        <f t="shared" si="188"/>
        <v>-</v>
      </c>
      <c r="L205" s="130" t="str">
        <f t="shared" si="189"/>
        <v>-</v>
      </c>
      <c r="M205" s="130">
        <f t="shared" si="190"/>
        <v>0</v>
      </c>
      <c r="N205" s="130">
        <f t="shared" si="191"/>
        <v>3.2</v>
      </c>
      <c r="O205" s="130" t="str">
        <f t="shared" si="192"/>
        <v>-</v>
      </c>
      <c r="P205" s="130" t="str">
        <f t="shared" si="193"/>
        <v>-</v>
      </c>
      <c r="Q205" s="130" t="str">
        <f t="shared" si="194"/>
        <v>-</v>
      </c>
      <c r="R205" s="130" t="str">
        <f t="shared" si="195"/>
        <v>-</v>
      </c>
      <c r="S205" s="130" t="str">
        <f t="shared" si="196"/>
        <v>-</v>
      </c>
      <c r="T205" s="130" t="str">
        <f t="shared" si="197"/>
        <v>-</v>
      </c>
      <c r="U205" s="130" t="str">
        <f t="shared" si="198"/>
        <v>-</v>
      </c>
      <c r="V205" s="130" t="str">
        <f t="shared" si="199"/>
        <v>-</v>
      </c>
      <c r="W205" s="130">
        <f t="shared" si="200"/>
        <v>0</v>
      </c>
      <c r="X205" s="130">
        <f t="shared" si="201"/>
        <v>3.2</v>
      </c>
      <c r="Y205" s="130">
        <v>7.7417359999999995</v>
      </c>
      <c r="Z205" s="130">
        <v>7.7417359999999995</v>
      </c>
      <c r="AA205" s="130">
        <v>0</v>
      </c>
      <c r="AB205" s="130">
        <v>0</v>
      </c>
      <c r="AC205" s="130">
        <v>0</v>
      </c>
      <c r="AD205" s="130"/>
      <c r="AE205" s="130">
        <f t="shared" si="185"/>
        <v>15.483471999999999</v>
      </c>
    </row>
    <row r="206" spans="1:31" ht="40.5" hidden="1">
      <c r="A206" s="639" t="s">
        <v>1430</v>
      </c>
      <c r="B206" s="140" t="s">
        <v>1317</v>
      </c>
      <c r="C206" s="603" t="s">
        <v>671</v>
      </c>
      <c r="D206" s="168"/>
      <c r="E206" s="168">
        <v>2</v>
      </c>
      <c r="F206" s="603">
        <v>2013</v>
      </c>
      <c r="G206" s="603">
        <v>2013</v>
      </c>
      <c r="H206" s="130">
        <f t="shared" si="169"/>
        <v>4.968550099999999</v>
      </c>
      <c r="I206" s="130">
        <f t="shared" si="186"/>
        <v>1.700029006457271E-16</v>
      </c>
      <c r="J206" s="130">
        <f t="shared" si="187"/>
        <v>0</v>
      </c>
      <c r="K206" s="130" t="str">
        <f t="shared" si="188"/>
        <v>-</v>
      </c>
      <c r="L206" s="130" t="str">
        <f t="shared" si="189"/>
        <v>-</v>
      </c>
      <c r="M206" s="130">
        <f t="shared" si="190"/>
        <v>0</v>
      </c>
      <c r="N206" s="130">
        <f t="shared" si="191"/>
        <v>2</v>
      </c>
      <c r="O206" s="130" t="str">
        <f t="shared" si="192"/>
        <v>-</v>
      </c>
      <c r="P206" s="130" t="str">
        <f t="shared" si="193"/>
        <v>-</v>
      </c>
      <c r="Q206" s="130" t="str">
        <f t="shared" si="194"/>
        <v>-</v>
      </c>
      <c r="R206" s="130" t="str">
        <f t="shared" si="195"/>
        <v>-</v>
      </c>
      <c r="S206" s="130" t="str">
        <f t="shared" si="196"/>
        <v>-</v>
      </c>
      <c r="T206" s="130" t="str">
        <f t="shared" si="197"/>
        <v>-</v>
      </c>
      <c r="U206" s="130" t="str">
        <f t="shared" si="198"/>
        <v>-</v>
      </c>
      <c r="V206" s="130" t="str">
        <f t="shared" si="199"/>
        <v>-</v>
      </c>
      <c r="W206" s="130">
        <f t="shared" si="200"/>
        <v>0</v>
      </c>
      <c r="X206" s="130">
        <f t="shared" si="201"/>
        <v>2</v>
      </c>
      <c r="Y206" s="130">
        <v>0</v>
      </c>
      <c r="Z206" s="130">
        <v>4.9452765999999988</v>
      </c>
      <c r="AA206" s="130">
        <v>2.3273499999999999E-2</v>
      </c>
      <c r="AB206" s="130">
        <v>0</v>
      </c>
      <c r="AC206" s="130">
        <v>0</v>
      </c>
      <c r="AD206" s="130"/>
      <c r="AE206" s="130">
        <f t="shared" si="185"/>
        <v>4.968550099999999</v>
      </c>
    </row>
    <row r="207" spans="1:31" ht="81" hidden="1">
      <c r="A207" s="639" t="s">
        <v>1431</v>
      </c>
      <c r="B207" s="140" t="s">
        <v>1281</v>
      </c>
      <c r="C207" s="603" t="s">
        <v>671</v>
      </c>
      <c r="D207" s="168"/>
      <c r="E207" s="168">
        <v>2</v>
      </c>
      <c r="F207" s="603">
        <v>2013</v>
      </c>
      <c r="G207" s="603">
        <v>2013</v>
      </c>
      <c r="H207" s="130">
        <f t="shared" si="169"/>
        <v>5.4905349999999995</v>
      </c>
      <c r="I207" s="130">
        <f t="shared" si="186"/>
        <v>0</v>
      </c>
      <c r="J207" s="130">
        <f t="shared" si="187"/>
        <v>0</v>
      </c>
      <c r="K207" s="130" t="str">
        <f t="shared" si="188"/>
        <v>-</v>
      </c>
      <c r="L207" s="130" t="str">
        <f t="shared" si="189"/>
        <v>-</v>
      </c>
      <c r="M207" s="130">
        <f t="shared" si="190"/>
        <v>0</v>
      </c>
      <c r="N207" s="130">
        <f t="shared" si="191"/>
        <v>2</v>
      </c>
      <c r="O207" s="130" t="str">
        <f t="shared" si="192"/>
        <v>-</v>
      </c>
      <c r="P207" s="130" t="str">
        <f t="shared" si="193"/>
        <v>-</v>
      </c>
      <c r="Q207" s="130" t="str">
        <f t="shared" si="194"/>
        <v>-</v>
      </c>
      <c r="R207" s="130" t="str">
        <f t="shared" si="195"/>
        <v>-</v>
      </c>
      <c r="S207" s="130" t="str">
        <f t="shared" si="196"/>
        <v>-</v>
      </c>
      <c r="T207" s="130" t="str">
        <f t="shared" si="197"/>
        <v>-</v>
      </c>
      <c r="U207" s="130" t="str">
        <f t="shared" si="198"/>
        <v>-</v>
      </c>
      <c r="V207" s="130" t="str">
        <f t="shared" si="199"/>
        <v>-</v>
      </c>
      <c r="W207" s="130">
        <f t="shared" si="200"/>
        <v>0</v>
      </c>
      <c r="X207" s="130">
        <f t="shared" si="201"/>
        <v>2</v>
      </c>
      <c r="Y207" s="130">
        <v>0</v>
      </c>
      <c r="Z207" s="130">
        <v>5.4905349999999995</v>
      </c>
      <c r="AA207" s="130">
        <v>0</v>
      </c>
      <c r="AB207" s="130">
        <v>0</v>
      </c>
      <c r="AC207" s="130">
        <v>0</v>
      </c>
      <c r="AD207" s="130"/>
      <c r="AE207" s="130">
        <f t="shared" si="185"/>
        <v>5.4905349999999995</v>
      </c>
    </row>
    <row r="208" spans="1:31" ht="69.75" hidden="1" customHeight="1">
      <c r="A208" s="639" t="s">
        <v>1569</v>
      </c>
      <c r="B208" s="135" t="s">
        <v>1344</v>
      </c>
      <c r="C208" s="603" t="s">
        <v>671</v>
      </c>
      <c r="D208" s="168"/>
      <c r="E208" s="168">
        <v>2</v>
      </c>
      <c r="F208" s="603">
        <v>2012</v>
      </c>
      <c r="G208" s="603">
        <v>2017</v>
      </c>
      <c r="H208" s="130">
        <f t="shared" si="169"/>
        <v>4.2598829999999997E-2</v>
      </c>
      <c r="I208" s="130">
        <f t="shared" si="186"/>
        <v>-1.7347234759768071E-18</v>
      </c>
      <c r="J208" s="130">
        <f t="shared" si="187"/>
        <v>0</v>
      </c>
      <c r="K208" s="130" t="str">
        <f t="shared" si="188"/>
        <v>-</v>
      </c>
      <c r="L208" s="130" t="str">
        <f t="shared" si="189"/>
        <v>-</v>
      </c>
      <c r="M208" s="130" t="str">
        <f t="shared" si="190"/>
        <v>-</v>
      </c>
      <c r="N208" s="130" t="str">
        <f t="shared" si="191"/>
        <v>-</v>
      </c>
      <c r="O208" s="130" t="str">
        <f t="shared" si="192"/>
        <v>-</v>
      </c>
      <c r="P208" s="130" t="str">
        <f t="shared" si="193"/>
        <v>-</v>
      </c>
      <c r="Q208" s="130" t="str">
        <f t="shared" si="194"/>
        <v>-</v>
      </c>
      <c r="R208" s="130" t="str">
        <f t="shared" si="195"/>
        <v>-</v>
      </c>
      <c r="S208" s="130" t="str">
        <f t="shared" si="196"/>
        <v>-</v>
      </c>
      <c r="T208" s="130" t="str">
        <f t="shared" si="197"/>
        <v>-</v>
      </c>
      <c r="U208" s="130">
        <f t="shared" si="198"/>
        <v>0</v>
      </c>
      <c r="V208" s="130">
        <f t="shared" si="199"/>
        <v>2</v>
      </c>
      <c r="W208" s="130">
        <f t="shared" si="200"/>
        <v>0</v>
      </c>
      <c r="X208" s="130">
        <f t="shared" si="201"/>
        <v>2</v>
      </c>
      <c r="Y208" s="130">
        <v>5.0000000000000001E-3</v>
      </c>
      <c r="Z208" s="130">
        <v>3.0486760000000002E-2</v>
      </c>
      <c r="AA208" s="130">
        <v>7.1120699999999999E-3</v>
      </c>
      <c r="AB208" s="130">
        <v>0</v>
      </c>
      <c r="AC208" s="130">
        <v>0</v>
      </c>
      <c r="AD208" s="130"/>
      <c r="AE208" s="130">
        <f t="shared" si="185"/>
        <v>4.2598829999999997E-2</v>
      </c>
    </row>
    <row r="209" spans="1:31" ht="63" hidden="1" customHeight="1">
      <c r="A209" s="639" t="s">
        <v>1979</v>
      </c>
      <c r="B209" s="135" t="s">
        <v>1980</v>
      </c>
      <c r="C209" s="603" t="s">
        <v>639</v>
      </c>
      <c r="D209" s="168"/>
      <c r="E209" s="168">
        <v>1.26</v>
      </c>
      <c r="F209" s="603">
        <v>2015</v>
      </c>
      <c r="G209" s="603">
        <v>2015</v>
      </c>
      <c r="H209" s="130">
        <f t="shared" si="169"/>
        <v>5.8576917800000006</v>
      </c>
      <c r="I209" s="130">
        <f t="shared" si="186"/>
        <v>0</v>
      </c>
      <c r="J209" s="130">
        <f t="shared" si="187"/>
        <v>0</v>
      </c>
      <c r="K209" s="130" t="str">
        <f t="shared" si="188"/>
        <v>-</v>
      </c>
      <c r="L209" s="130" t="str">
        <f t="shared" si="189"/>
        <v>-</v>
      </c>
      <c r="M209" s="130" t="str">
        <f t="shared" si="190"/>
        <v>-</v>
      </c>
      <c r="N209" s="130" t="str">
        <f t="shared" si="191"/>
        <v>-</v>
      </c>
      <c r="O209" s="130" t="str">
        <f t="shared" si="192"/>
        <v>-</v>
      </c>
      <c r="P209" s="130" t="str">
        <f t="shared" si="193"/>
        <v>-</v>
      </c>
      <c r="Q209" s="130">
        <f t="shared" si="194"/>
        <v>0</v>
      </c>
      <c r="R209" s="130">
        <f t="shared" si="195"/>
        <v>1.26</v>
      </c>
      <c r="S209" s="130" t="str">
        <f t="shared" si="196"/>
        <v>-</v>
      </c>
      <c r="T209" s="130" t="str">
        <f t="shared" si="197"/>
        <v>-</v>
      </c>
      <c r="U209" s="130" t="str">
        <f t="shared" si="198"/>
        <v>-</v>
      </c>
      <c r="V209" s="130" t="str">
        <f t="shared" si="199"/>
        <v>-</v>
      </c>
      <c r="W209" s="130">
        <f t="shared" si="200"/>
        <v>0</v>
      </c>
      <c r="X209" s="130">
        <f t="shared" si="201"/>
        <v>1.26</v>
      </c>
      <c r="Y209" s="130"/>
      <c r="Z209" s="130"/>
      <c r="AA209" s="130"/>
      <c r="AB209" s="130">
        <v>5.8576917800000006</v>
      </c>
      <c r="AC209" s="130">
        <v>0</v>
      </c>
      <c r="AD209" s="130"/>
      <c r="AE209" s="130">
        <f t="shared" si="185"/>
        <v>5.8576917800000006</v>
      </c>
    </row>
    <row r="210" spans="1:31" hidden="1">
      <c r="A210" s="656" t="s">
        <v>1087</v>
      </c>
      <c r="B210" s="136" t="s">
        <v>1425</v>
      </c>
      <c r="C210" s="603"/>
      <c r="D210" s="168"/>
      <c r="E210" s="168"/>
      <c r="F210" s="603"/>
      <c r="G210" s="603"/>
      <c r="H210" s="130">
        <f t="shared" si="169"/>
        <v>0</v>
      </c>
      <c r="I210" s="130">
        <f t="shared" si="186"/>
        <v>0</v>
      </c>
      <c r="J210" s="130">
        <f t="shared" si="187"/>
        <v>0</v>
      </c>
      <c r="K210" s="130" t="str">
        <f t="shared" si="188"/>
        <v>-</v>
      </c>
      <c r="L210" s="130" t="str">
        <f t="shared" si="189"/>
        <v>-</v>
      </c>
      <c r="M210" s="130" t="str">
        <f t="shared" si="190"/>
        <v>-</v>
      </c>
      <c r="N210" s="130" t="str">
        <f t="shared" si="191"/>
        <v>-</v>
      </c>
      <c r="O210" s="130" t="str">
        <f t="shared" si="192"/>
        <v>-</v>
      </c>
      <c r="P210" s="130" t="str">
        <f t="shared" si="193"/>
        <v>-</v>
      </c>
      <c r="Q210" s="130" t="str">
        <f t="shared" si="194"/>
        <v>-</v>
      </c>
      <c r="R210" s="130" t="str">
        <f t="shared" si="195"/>
        <v>-</v>
      </c>
      <c r="S210" s="130" t="str">
        <f t="shared" si="196"/>
        <v>-</v>
      </c>
      <c r="T210" s="130" t="str">
        <f t="shared" si="197"/>
        <v>-</v>
      </c>
      <c r="U210" s="130" t="str">
        <f t="shared" si="198"/>
        <v>-</v>
      </c>
      <c r="V210" s="130" t="str">
        <f t="shared" si="199"/>
        <v>-</v>
      </c>
      <c r="W210" s="130">
        <f t="shared" si="200"/>
        <v>0</v>
      </c>
      <c r="X210" s="130">
        <f t="shared" si="201"/>
        <v>0</v>
      </c>
      <c r="Y210" s="130">
        <v>0</v>
      </c>
      <c r="Z210" s="130">
        <v>0</v>
      </c>
      <c r="AA210" s="130">
        <v>0</v>
      </c>
      <c r="AB210" s="130">
        <v>0</v>
      </c>
      <c r="AC210" s="130">
        <v>0</v>
      </c>
      <c r="AD210" s="130"/>
      <c r="AE210" s="130">
        <f t="shared" si="185"/>
        <v>0</v>
      </c>
    </row>
    <row r="211" spans="1:31" ht="60.75" hidden="1">
      <c r="A211" s="639" t="s">
        <v>1088</v>
      </c>
      <c r="B211" s="140" t="s">
        <v>310</v>
      </c>
      <c r="C211" s="603" t="s">
        <v>671</v>
      </c>
      <c r="D211" s="168"/>
      <c r="E211" s="168">
        <v>0.4</v>
      </c>
      <c r="F211" s="603">
        <v>2012</v>
      </c>
      <c r="G211" s="603">
        <v>2012</v>
      </c>
      <c r="H211" s="130">
        <f t="shared" si="169"/>
        <v>0.90600000000000003</v>
      </c>
      <c r="I211" s="130">
        <f t="shared" si="186"/>
        <v>0</v>
      </c>
      <c r="J211" s="130">
        <f t="shared" si="187"/>
        <v>0</v>
      </c>
      <c r="K211" s="130">
        <f t="shared" si="188"/>
        <v>0</v>
      </c>
      <c r="L211" s="130">
        <f t="shared" si="189"/>
        <v>0.4</v>
      </c>
      <c r="M211" s="130" t="str">
        <f t="shared" si="190"/>
        <v>-</v>
      </c>
      <c r="N211" s="130" t="str">
        <f t="shared" si="191"/>
        <v>-</v>
      </c>
      <c r="O211" s="130" t="str">
        <f t="shared" si="192"/>
        <v>-</v>
      </c>
      <c r="P211" s="130" t="str">
        <f t="shared" si="193"/>
        <v>-</v>
      </c>
      <c r="Q211" s="130" t="str">
        <f t="shared" si="194"/>
        <v>-</v>
      </c>
      <c r="R211" s="130" t="str">
        <f t="shared" si="195"/>
        <v>-</v>
      </c>
      <c r="S211" s="130" t="str">
        <f t="shared" si="196"/>
        <v>-</v>
      </c>
      <c r="T211" s="130" t="str">
        <f t="shared" si="197"/>
        <v>-</v>
      </c>
      <c r="U211" s="130" t="str">
        <f t="shared" si="198"/>
        <v>-</v>
      </c>
      <c r="V211" s="130" t="str">
        <f t="shared" si="199"/>
        <v>-</v>
      </c>
      <c r="W211" s="130">
        <f t="shared" si="200"/>
        <v>0</v>
      </c>
      <c r="X211" s="130">
        <f t="shared" si="201"/>
        <v>0.4</v>
      </c>
      <c r="Y211" s="130">
        <v>0.90600000000000003</v>
      </c>
      <c r="Z211" s="130">
        <v>0</v>
      </c>
      <c r="AA211" s="130">
        <v>0</v>
      </c>
      <c r="AB211" s="130">
        <v>0</v>
      </c>
      <c r="AC211" s="130">
        <v>0</v>
      </c>
      <c r="AD211" s="130"/>
      <c r="AE211" s="130">
        <f t="shared" si="185"/>
        <v>0.90600000000000003</v>
      </c>
    </row>
    <row r="212" spans="1:31" ht="60.75" hidden="1">
      <c r="A212" s="639" t="s">
        <v>1089</v>
      </c>
      <c r="B212" s="140" t="s">
        <v>1681</v>
      </c>
      <c r="C212" s="603" t="s">
        <v>671</v>
      </c>
      <c r="D212" s="168"/>
      <c r="E212" s="168">
        <v>0.8</v>
      </c>
      <c r="F212" s="603">
        <v>2012</v>
      </c>
      <c r="G212" s="603">
        <v>2013</v>
      </c>
      <c r="H212" s="130">
        <f t="shared" si="169"/>
        <v>8.5752999999999996E-2</v>
      </c>
      <c r="I212" s="130">
        <f t="shared" si="186"/>
        <v>0</v>
      </c>
      <c r="J212" s="130">
        <f t="shared" si="187"/>
        <v>0</v>
      </c>
      <c r="K212" s="130" t="str">
        <f t="shared" si="188"/>
        <v>-</v>
      </c>
      <c r="L212" s="130" t="str">
        <f t="shared" si="189"/>
        <v>-</v>
      </c>
      <c r="M212" s="130">
        <f t="shared" si="190"/>
        <v>0</v>
      </c>
      <c r="N212" s="130">
        <f t="shared" si="191"/>
        <v>0.8</v>
      </c>
      <c r="O212" s="130" t="str">
        <f t="shared" si="192"/>
        <v>-</v>
      </c>
      <c r="P212" s="130" t="str">
        <f t="shared" si="193"/>
        <v>-</v>
      </c>
      <c r="Q212" s="130" t="str">
        <f t="shared" si="194"/>
        <v>-</v>
      </c>
      <c r="R212" s="130" t="str">
        <f t="shared" si="195"/>
        <v>-</v>
      </c>
      <c r="S212" s="130" t="str">
        <f t="shared" si="196"/>
        <v>-</v>
      </c>
      <c r="T212" s="130" t="str">
        <f t="shared" si="197"/>
        <v>-</v>
      </c>
      <c r="U212" s="130" t="str">
        <f t="shared" si="198"/>
        <v>-</v>
      </c>
      <c r="V212" s="130" t="str">
        <f t="shared" si="199"/>
        <v>-</v>
      </c>
      <c r="W212" s="130">
        <f t="shared" si="200"/>
        <v>0</v>
      </c>
      <c r="X212" s="130">
        <f t="shared" si="201"/>
        <v>0.8</v>
      </c>
      <c r="Y212" s="130">
        <v>8.5752999999999996E-2</v>
      </c>
      <c r="Z212" s="130">
        <v>0</v>
      </c>
      <c r="AA212" s="130">
        <v>0</v>
      </c>
      <c r="AB212" s="130">
        <v>0</v>
      </c>
      <c r="AC212" s="130">
        <v>0</v>
      </c>
      <c r="AD212" s="130"/>
      <c r="AE212" s="130">
        <f t="shared" si="185"/>
        <v>8.5752999999999996E-2</v>
      </c>
    </row>
    <row r="213" spans="1:31" ht="81" hidden="1">
      <c r="A213" s="639" t="s">
        <v>1090</v>
      </c>
      <c r="B213" s="140" t="s">
        <v>787</v>
      </c>
      <c r="C213" s="603" t="s">
        <v>639</v>
      </c>
      <c r="D213" s="168"/>
      <c r="E213" s="168">
        <v>1.26</v>
      </c>
      <c r="F213" s="603">
        <v>2013</v>
      </c>
      <c r="G213" s="603">
        <v>2013</v>
      </c>
      <c r="H213" s="130">
        <f t="shared" si="169"/>
        <v>2.9727031499999996</v>
      </c>
      <c r="I213" s="130">
        <f t="shared" si="186"/>
        <v>0</v>
      </c>
      <c r="J213" s="130">
        <f t="shared" si="187"/>
        <v>0</v>
      </c>
      <c r="K213" s="130" t="str">
        <f t="shared" si="188"/>
        <v>-</v>
      </c>
      <c r="L213" s="130" t="str">
        <f t="shared" si="189"/>
        <v>-</v>
      </c>
      <c r="M213" s="130">
        <f t="shared" si="190"/>
        <v>0</v>
      </c>
      <c r="N213" s="130">
        <f t="shared" si="191"/>
        <v>1.26</v>
      </c>
      <c r="O213" s="130" t="str">
        <f t="shared" si="192"/>
        <v>-</v>
      </c>
      <c r="P213" s="130" t="str">
        <f t="shared" si="193"/>
        <v>-</v>
      </c>
      <c r="Q213" s="130" t="str">
        <f t="shared" si="194"/>
        <v>-</v>
      </c>
      <c r="R213" s="130" t="str">
        <f t="shared" si="195"/>
        <v>-</v>
      </c>
      <c r="S213" s="130" t="str">
        <f t="shared" si="196"/>
        <v>-</v>
      </c>
      <c r="T213" s="130" t="str">
        <f t="shared" si="197"/>
        <v>-</v>
      </c>
      <c r="U213" s="130" t="str">
        <f t="shared" si="198"/>
        <v>-</v>
      </c>
      <c r="V213" s="130" t="str">
        <f t="shared" si="199"/>
        <v>-</v>
      </c>
      <c r="W213" s="130">
        <f t="shared" si="200"/>
        <v>0</v>
      </c>
      <c r="X213" s="130">
        <f t="shared" si="201"/>
        <v>1.26</v>
      </c>
      <c r="Y213" s="130">
        <v>0</v>
      </c>
      <c r="Z213" s="130">
        <v>2.9727031499999996</v>
      </c>
      <c r="AA213" s="130">
        <v>0</v>
      </c>
      <c r="AB213" s="130">
        <v>0</v>
      </c>
      <c r="AC213" s="130">
        <v>0</v>
      </c>
      <c r="AD213" s="130"/>
      <c r="AE213" s="130">
        <f t="shared" si="185"/>
        <v>2.9727031499999996</v>
      </c>
    </row>
    <row r="214" spans="1:31" ht="60.75" hidden="1">
      <c r="A214" s="639" t="s">
        <v>1091</v>
      </c>
      <c r="B214" s="135" t="s">
        <v>1312</v>
      </c>
      <c r="C214" s="603" t="s">
        <v>671</v>
      </c>
      <c r="D214" s="168"/>
      <c r="E214" s="168">
        <v>2</v>
      </c>
      <c r="F214" s="603">
        <v>2013</v>
      </c>
      <c r="G214" s="603">
        <v>2013</v>
      </c>
      <c r="H214" s="130">
        <f t="shared" si="169"/>
        <v>2.9574600000000002</v>
      </c>
      <c r="I214" s="130">
        <f t="shared" si="186"/>
        <v>0</v>
      </c>
      <c r="J214" s="130">
        <f t="shared" si="187"/>
        <v>0</v>
      </c>
      <c r="K214" s="130" t="str">
        <f t="shared" si="188"/>
        <v>-</v>
      </c>
      <c r="L214" s="130" t="str">
        <f t="shared" si="189"/>
        <v>-</v>
      </c>
      <c r="M214" s="130">
        <f t="shared" si="190"/>
        <v>0</v>
      </c>
      <c r="N214" s="130">
        <f t="shared" si="191"/>
        <v>2</v>
      </c>
      <c r="O214" s="130" t="str">
        <f t="shared" si="192"/>
        <v>-</v>
      </c>
      <c r="P214" s="130" t="str">
        <f t="shared" si="193"/>
        <v>-</v>
      </c>
      <c r="Q214" s="130" t="str">
        <f t="shared" si="194"/>
        <v>-</v>
      </c>
      <c r="R214" s="130" t="str">
        <f t="shared" si="195"/>
        <v>-</v>
      </c>
      <c r="S214" s="130" t="str">
        <f t="shared" si="196"/>
        <v>-</v>
      </c>
      <c r="T214" s="130" t="str">
        <f t="shared" si="197"/>
        <v>-</v>
      </c>
      <c r="U214" s="130" t="str">
        <f t="shared" si="198"/>
        <v>-</v>
      </c>
      <c r="V214" s="130" t="str">
        <f t="shared" si="199"/>
        <v>-</v>
      </c>
      <c r="W214" s="130">
        <f t="shared" si="200"/>
        <v>0</v>
      </c>
      <c r="X214" s="130">
        <f t="shared" si="201"/>
        <v>2</v>
      </c>
      <c r="Y214" s="130">
        <v>0</v>
      </c>
      <c r="Z214" s="130">
        <v>2.9574600000000002</v>
      </c>
      <c r="AA214" s="130">
        <v>0</v>
      </c>
      <c r="AB214" s="130">
        <v>0</v>
      </c>
      <c r="AC214" s="130">
        <v>0</v>
      </c>
      <c r="AD214" s="130"/>
      <c r="AE214" s="130">
        <f t="shared" si="185"/>
        <v>2.9574600000000002</v>
      </c>
    </row>
    <row r="215" spans="1:31" ht="40.5" hidden="1">
      <c r="A215" s="639" t="s">
        <v>1092</v>
      </c>
      <c r="B215" s="271" t="s">
        <v>1355</v>
      </c>
      <c r="C215" s="603" t="s">
        <v>639</v>
      </c>
      <c r="D215" s="168"/>
      <c r="E215" s="168">
        <v>0.8</v>
      </c>
      <c r="F215" s="603">
        <v>2014</v>
      </c>
      <c r="G215" s="603">
        <v>2014</v>
      </c>
      <c r="H215" s="130">
        <f t="shared" si="169"/>
        <v>2.2620449499999999</v>
      </c>
      <c r="I215" s="130">
        <f t="shared" si="186"/>
        <v>0</v>
      </c>
      <c r="J215" s="130">
        <f t="shared" si="187"/>
        <v>0</v>
      </c>
      <c r="K215" s="130" t="str">
        <f t="shared" si="188"/>
        <v>-</v>
      </c>
      <c r="L215" s="130" t="str">
        <f t="shared" si="189"/>
        <v>-</v>
      </c>
      <c r="M215" s="130" t="str">
        <f t="shared" si="190"/>
        <v>-</v>
      </c>
      <c r="N215" s="130" t="str">
        <f t="shared" si="191"/>
        <v>-</v>
      </c>
      <c r="O215" s="130">
        <f t="shared" si="192"/>
        <v>0</v>
      </c>
      <c r="P215" s="130">
        <f t="shared" si="193"/>
        <v>0.8</v>
      </c>
      <c r="Q215" s="130" t="str">
        <f t="shared" si="194"/>
        <v>-</v>
      </c>
      <c r="R215" s="130" t="str">
        <f t="shared" si="195"/>
        <v>-</v>
      </c>
      <c r="S215" s="130" t="str">
        <f t="shared" si="196"/>
        <v>-</v>
      </c>
      <c r="T215" s="130" t="str">
        <f t="shared" si="197"/>
        <v>-</v>
      </c>
      <c r="U215" s="130" t="str">
        <f t="shared" si="198"/>
        <v>-</v>
      </c>
      <c r="V215" s="130" t="str">
        <f t="shared" si="199"/>
        <v>-</v>
      </c>
      <c r="W215" s="130">
        <f t="shared" si="200"/>
        <v>0</v>
      </c>
      <c r="X215" s="130">
        <f t="shared" si="201"/>
        <v>0.8</v>
      </c>
      <c r="Y215" s="130">
        <v>0</v>
      </c>
      <c r="Z215" s="130">
        <v>0</v>
      </c>
      <c r="AA215" s="130">
        <v>2.2620449499999999</v>
      </c>
      <c r="AB215" s="130">
        <v>0</v>
      </c>
      <c r="AC215" s="130">
        <v>0</v>
      </c>
      <c r="AD215" s="130"/>
      <c r="AE215" s="130">
        <f t="shared" si="185"/>
        <v>2.2620449499999999</v>
      </c>
    </row>
    <row r="216" spans="1:31" ht="60.75" hidden="1">
      <c r="A216" s="639" t="s">
        <v>1433</v>
      </c>
      <c r="B216" s="271" t="s">
        <v>1357</v>
      </c>
      <c r="C216" s="603" t="s">
        <v>639</v>
      </c>
      <c r="D216" s="168"/>
      <c r="E216" s="168">
        <v>1.26</v>
      </c>
      <c r="F216" s="603">
        <v>2014</v>
      </c>
      <c r="G216" s="603">
        <v>2017</v>
      </c>
      <c r="H216" s="130">
        <f t="shared" si="169"/>
        <v>2.9857170000000002</v>
      </c>
      <c r="I216" s="130">
        <f t="shared" si="186"/>
        <v>0</v>
      </c>
      <c r="J216" s="130">
        <f t="shared" si="187"/>
        <v>0</v>
      </c>
      <c r="K216" s="130" t="str">
        <f t="shared" si="188"/>
        <v>-</v>
      </c>
      <c r="L216" s="130" t="str">
        <f t="shared" si="189"/>
        <v>-</v>
      </c>
      <c r="M216" s="130" t="str">
        <f t="shared" si="190"/>
        <v>-</v>
      </c>
      <c r="N216" s="130" t="str">
        <f t="shared" si="191"/>
        <v>-</v>
      </c>
      <c r="O216" s="130" t="str">
        <f t="shared" si="192"/>
        <v>-</v>
      </c>
      <c r="P216" s="130" t="str">
        <f t="shared" si="193"/>
        <v>-</v>
      </c>
      <c r="Q216" s="130" t="str">
        <f t="shared" si="194"/>
        <v>-</v>
      </c>
      <c r="R216" s="130" t="str">
        <f t="shared" si="195"/>
        <v>-</v>
      </c>
      <c r="S216" s="130" t="str">
        <f t="shared" si="196"/>
        <v>-</v>
      </c>
      <c r="T216" s="130" t="str">
        <f t="shared" si="197"/>
        <v>-</v>
      </c>
      <c r="U216" s="130">
        <f t="shared" si="198"/>
        <v>0</v>
      </c>
      <c r="V216" s="130">
        <f t="shared" si="199"/>
        <v>1.26</v>
      </c>
      <c r="W216" s="130">
        <f t="shared" si="200"/>
        <v>0</v>
      </c>
      <c r="X216" s="130">
        <f t="shared" si="201"/>
        <v>1.26</v>
      </c>
      <c r="Y216" s="130">
        <v>0</v>
      </c>
      <c r="Z216" s="130">
        <v>0</v>
      </c>
      <c r="AA216" s="130">
        <v>2.9857170000000002</v>
      </c>
      <c r="AB216" s="130">
        <v>0</v>
      </c>
      <c r="AC216" s="130">
        <v>0</v>
      </c>
      <c r="AD216" s="130"/>
      <c r="AE216" s="130">
        <f t="shared" si="185"/>
        <v>2.9857170000000002</v>
      </c>
    </row>
    <row r="217" spans="1:31" ht="101.25" hidden="1">
      <c r="A217" s="639" t="s">
        <v>1434</v>
      </c>
      <c r="B217" s="140" t="s">
        <v>1311</v>
      </c>
      <c r="C217" s="603" t="s">
        <v>639</v>
      </c>
      <c r="D217" s="168"/>
      <c r="E217" s="168">
        <v>0.8</v>
      </c>
      <c r="F217" s="603">
        <v>2013</v>
      </c>
      <c r="G217" s="603">
        <v>2013</v>
      </c>
      <c r="H217" s="130">
        <f t="shared" si="169"/>
        <v>2.0532409999999999</v>
      </c>
      <c r="I217" s="130">
        <f t="shared" si="186"/>
        <v>0</v>
      </c>
      <c r="J217" s="130">
        <f t="shared" si="187"/>
        <v>0</v>
      </c>
      <c r="K217" s="130" t="str">
        <f t="shared" si="188"/>
        <v>-</v>
      </c>
      <c r="L217" s="130" t="str">
        <f t="shared" si="189"/>
        <v>-</v>
      </c>
      <c r="M217" s="130">
        <f t="shared" si="190"/>
        <v>0</v>
      </c>
      <c r="N217" s="130">
        <f t="shared" si="191"/>
        <v>0.8</v>
      </c>
      <c r="O217" s="130" t="str">
        <f t="shared" si="192"/>
        <v>-</v>
      </c>
      <c r="P217" s="130" t="str">
        <f t="shared" si="193"/>
        <v>-</v>
      </c>
      <c r="Q217" s="130" t="str">
        <f t="shared" si="194"/>
        <v>-</v>
      </c>
      <c r="R217" s="130" t="str">
        <f t="shared" si="195"/>
        <v>-</v>
      </c>
      <c r="S217" s="130" t="str">
        <f t="shared" si="196"/>
        <v>-</v>
      </c>
      <c r="T217" s="130" t="str">
        <f t="shared" si="197"/>
        <v>-</v>
      </c>
      <c r="U217" s="130" t="str">
        <f t="shared" si="198"/>
        <v>-</v>
      </c>
      <c r="V217" s="130" t="str">
        <f t="shared" si="199"/>
        <v>-</v>
      </c>
      <c r="W217" s="130">
        <f t="shared" si="200"/>
        <v>0</v>
      </c>
      <c r="X217" s="130">
        <f t="shared" si="201"/>
        <v>0.8</v>
      </c>
      <c r="Y217" s="130">
        <v>0</v>
      </c>
      <c r="Z217" s="130">
        <v>2.0532409999999999</v>
      </c>
      <c r="AA217" s="130">
        <v>0</v>
      </c>
      <c r="AB217" s="130">
        <v>0</v>
      </c>
      <c r="AC217" s="130">
        <v>0</v>
      </c>
      <c r="AD217" s="130"/>
      <c r="AE217" s="130">
        <f t="shared" si="185"/>
        <v>2.0532409999999999</v>
      </c>
    </row>
    <row r="218" spans="1:31" ht="40.5" hidden="1">
      <c r="A218" s="639" t="s">
        <v>1927</v>
      </c>
      <c r="B218" s="271" t="s">
        <v>1902</v>
      </c>
      <c r="C218" s="603" t="s">
        <v>639</v>
      </c>
      <c r="D218" s="168"/>
      <c r="E218" s="168">
        <v>0.8</v>
      </c>
      <c r="F218" s="603">
        <v>2015</v>
      </c>
      <c r="G218" s="603">
        <v>2015</v>
      </c>
      <c r="H218" s="130">
        <f t="shared" si="169"/>
        <v>1.82396</v>
      </c>
      <c r="I218" s="130">
        <f t="shared" si="186"/>
        <v>0</v>
      </c>
      <c r="J218" s="130">
        <f t="shared" si="187"/>
        <v>0</v>
      </c>
      <c r="K218" s="130" t="str">
        <f t="shared" ref="K218:K219" si="216">IF(G218=2012,D218,"-")</f>
        <v>-</v>
      </c>
      <c r="L218" s="130" t="str">
        <f t="shared" ref="L218:L219" si="217">IF(G218=2012,E218,"-")</f>
        <v>-</v>
      </c>
      <c r="M218" s="130" t="str">
        <f t="shared" ref="M218:M219" si="218">IF(G218=2013,D218,"-")</f>
        <v>-</v>
      </c>
      <c r="N218" s="130" t="str">
        <f t="shared" ref="N218:N219" si="219">IF(G218=2013,E218,"-")</f>
        <v>-</v>
      </c>
      <c r="O218" s="130" t="str">
        <f t="shared" ref="O218:O219" si="220">IF(G218=2014,D218,"-")</f>
        <v>-</v>
      </c>
      <c r="P218" s="130" t="str">
        <f t="shared" ref="P218:P219" si="221">IF(G218=2014,E218,"-")</f>
        <v>-</v>
      </c>
      <c r="Q218" s="130">
        <f t="shared" ref="Q218:Q219" si="222">IF(G218=2015,D218,"-")</f>
        <v>0</v>
      </c>
      <c r="R218" s="130">
        <f t="shared" ref="R218:R219" si="223">IF(G218=2015,E218,"-")</f>
        <v>0.8</v>
      </c>
      <c r="S218" s="130" t="str">
        <f t="shared" ref="S218:S219" si="224">IF(G218=2016,D218,"-")</f>
        <v>-</v>
      </c>
      <c r="T218" s="130" t="str">
        <f t="shared" ref="T218:T219" si="225">IF(G218=2016,E218,"-")</f>
        <v>-</v>
      </c>
      <c r="U218" s="130" t="str">
        <f t="shared" ref="U218:U219" si="226">IF(G218=2017,D218,"-")</f>
        <v>-</v>
      </c>
      <c r="V218" s="130" t="str">
        <f t="shared" ref="V218:V219" si="227">IF(G218=2017,E218,"-")</f>
        <v>-</v>
      </c>
      <c r="W218" s="130">
        <f t="shared" ref="W218:W219" si="228">SUM(K218,M218,O218,Q218,S218,U218)</f>
        <v>0</v>
      </c>
      <c r="X218" s="130">
        <f t="shared" ref="X218:X219" si="229">SUM(L218,N218,P218,R218,T218,V218)</f>
        <v>0.8</v>
      </c>
      <c r="Y218" s="130">
        <v>0</v>
      </c>
      <c r="Z218" s="130">
        <v>0</v>
      </c>
      <c r="AA218" s="130">
        <v>0</v>
      </c>
      <c r="AB218" s="130">
        <v>1.82396</v>
      </c>
      <c r="AC218" s="130">
        <v>0</v>
      </c>
      <c r="AD218" s="130"/>
      <c r="AE218" s="130">
        <f t="shared" si="185"/>
        <v>1.82396</v>
      </c>
    </row>
    <row r="219" spans="1:31" ht="40.5" hidden="1">
      <c r="A219" s="639" t="s">
        <v>1928</v>
      </c>
      <c r="B219" s="271" t="s">
        <v>1903</v>
      </c>
      <c r="C219" s="603" t="s">
        <v>639</v>
      </c>
      <c r="D219" s="168"/>
      <c r="E219" s="168">
        <v>0.8</v>
      </c>
      <c r="F219" s="603">
        <v>2015</v>
      </c>
      <c r="G219" s="603">
        <v>2015</v>
      </c>
      <c r="H219" s="130">
        <f t="shared" si="169"/>
        <v>2.2969490000000001</v>
      </c>
      <c r="I219" s="130">
        <f t="shared" si="186"/>
        <v>0</v>
      </c>
      <c r="J219" s="130">
        <f t="shared" si="187"/>
        <v>0</v>
      </c>
      <c r="K219" s="130" t="str">
        <f t="shared" si="216"/>
        <v>-</v>
      </c>
      <c r="L219" s="130" t="str">
        <f t="shared" si="217"/>
        <v>-</v>
      </c>
      <c r="M219" s="130" t="str">
        <f t="shared" si="218"/>
        <v>-</v>
      </c>
      <c r="N219" s="130" t="str">
        <f t="shared" si="219"/>
        <v>-</v>
      </c>
      <c r="O219" s="130" t="str">
        <f t="shared" si="220"/>
        <v>-</v>
      </c>
      <c r="P219" s="130" t="str">
        <f t="shared" si="221"/>
        <v>-</v>
      </c>
      <c r="Q219" s="130">
        <f t="shared" si="222"/>
        <v>0</v>
      </c>
      <c r="R219" s="130">
        <f t="shared" si="223"/>
        <v>0.8</v>
      </c>
      <c r="S219" s="130" t="str">
        <f t="shared" si="224"/>
        <v>-</v>
      </c>
      <c r="T219" s="130" t="str">
        <f t="shared" si="225"/>
        <v>-</v>
      </c>
      <c r="U219" s="130" t="str">
        <f t="shared" si="226"/>
        <v>-</v>
      </c>
      <c r="V219" s="130" t="str">
        <f t="shared" si="227"/>
        <v>-</v>
      </c>
      <c r="W219" s="130">
        <f t="shared" si="228"/>
        <v>0</v>
      </c>
      <c r="X219" s="130">
        <f t="shared" si="229"/>
        <v>0.8</v>
      </c>
      <c r="Y219" s="130">
        <v>0</v>
      </c>
      <c r="Z219" s="130">
        <v>0</v>
      </c>
      <c r="AA219" s="130">
        <v>0</v>
      </c>
      <c r="AB219" s="130">
        <v>2.2969490000000001</v>
      </c>
      <c r="AC219" s="130">
        <v>0</v>
      </c>
      <c r="AD219" s="130"/>
      <c r="AE219" s="130">
        <f t="shared" si="185"/>
        <v>2.2969490000000001</v>
      </c>
    </row>
    <row r="220" spans="1:31" ht="40.5" hidden="1">
      <c r="A220" s="639" t="s">
        <v>1988</v>
      </c>
      <c r="B220" s="271" t="s">
        <v>1989</v>
      </c>
      <c r="C220" s="603" t="s">
        <v>639</v>
      </c>
      <c r="D220" s="168"/>
      <c r="E220" s="168">
        <v>0.4</v>
      </c>
      <c r="F220" s="603">
        <v>2016</v>
      </c>
      <c r="G220" s="603">
        <v>2016</v>
      </c>
      <c r="H220" s="130">
        <f t="shared" si="169"/>
        <v>1.2985298600000001</v>
      </c>
      <c r="I220" s="130">
        <f t="shared" si="186"/>
        <v>0</v>
      </c>
      <c r="J220" s="130">
        <f t="shared" si="187"/>
        <v>0</v>
      </c>
      <c r="K220" s="130" t="str">
        <f t="shared" ref="K220" si="230">IF(G220=2012,D220,"-")</f>
        <v>-</v>
      </c>
      <c r="L220" s="130" t="str">
        <f t="shared" ref="L220" si="231">IF(G220=2012,E220,"-")</f>
        <v>-</v>
      </c>
      <c r="M220" s="130" t="str">
        <f t="shared" ref="M220" si="232">IF(G220=2013,D220,"-")</f>
        <v>-</v>
      </c>
      <c r="N220" s="130" t="str">
        <f t="shared" ref="N220" si="233">IF(G220=2013,E220,"-")</f>
        <v>-</v>
      </c>
      <c r="O220" s="130" t="str">
        <f t="shared" ref="O220" si="234">IF(G220=2014,D220,"-")</f>
        <v>-</v>
      </c>
      <c r="P220" s="130" t="str">
        <f t="shared" ref="P220" si="235">IF(G220=2014,E220,"-")</f>
        <v>-</v>
      </c>
      <c r="Q220" s="130" t="str">
        <f t="shared" ref="Q220" si="236">IF(G220=2015,D220,"-")</f>
        <v>-</v>
      </c>
      <c r="R220" s="130" t="str">
        <f t="shared" ref="R220" si="237">IF(G220=2015,E220,"-")</f>
        <v>-</v>
      </c>
      <c r="S220" s="130">
        <f t="shared" ref="S220" si="238">IF(G220=2016,D220,"-")</f>
        <v>0</v>
      </c>
      <c r="T220" s="130">
        <f t="shared" ref="T220" si="239">IF(G220=2016,E220,"-")</f>
        <v>0.4</v>
      </c>
      <c r="U220" s="130" t="str">
        <f t="shared" ref="U220" si="240">IF(G220=2017,D220,"-")</f>
        <v>-</v>
      </c>
      <c r="V220" s="130" t="str">
        <f t="shared" ref="V220" si="241">IF(G220=2017,E220,"-")</f>
        <v>-</v>
      </c>
      <c r="W220" s="130">
        <f t="shared" ref="W220" si="242">SUM(K220,M220,O220,Q220,S220,U220)</f>
        <v>0</v>
      </c>
      <c r="X220" s="130">
        <f t="shared" ref="X220" si="243">SUM(L220,N220,P220,R220,T220,V220)</f>
        <v>0.4</v>
      </c>
      <c r="Y220" s="130"/>
      <c r="Z220" s="130"/>
      <c r="AA220" s="130"/>
      <c r="AB220" s="130"/>
      <c r="AC220" s="130">
        <v>1.2985298600000001</v>
      </c>
      <c r="AD220" s="130"/>
      <c r="AE220" s="130">
        <f t="shared" si="185"/>
        <v>1.2985298600000001</v>
      </c>
    </row>
    <row r="221" spans="1:31" hidden="1">
      <c r="A221" s="656" t="s">
        <v>1093</v>
      </c>
      <c r="B221" s="133" t="s">
        <v>1418</v>
      </c>
      <c r="C221" s="135"/>
      <c r="D221" s="168"/>
      <c r="E221" s="168"/>
      <c r="F221" s="603"/>
      <c r="G221" s="603"/>
      <c r="H221" s="130">
        <f t="shared" si="169"/>
        <v>0</v>
      </c>
      <c r="I221" s="130">
        <f t="shared" si="186"/>
        <v>0</v>
      </c>
      <c r="J221" s="130">
        <f t="shared" si="187"/>
        <v>0</v>
      </c>
      <c r="K221" s="130" t="str">
        <f t="shared" si="188"/>
        <v>-</v>
      </c>
      <c r="L221" s="130" t="str">
        <f t="shared" si="189"/>
        <v>-</v>
      </c>
      <c r="M221" s="130" t="str">
        <f t="shared" si="190"/>
        <v>-</v>
      </c>
      <c r="N221" s="130" t="str">
        <f t="shared" si="191"/>
        <v>-</v>
      </c>
      <c r="O221" s="130" t="str">
        <f t="shared" si="192"/>
        <v>-</v>
      </c>
      <c r="P221" s="130" t="str">
        <f t="shared" si="193"/>
        <v>-</v>
      </c>
      <c r="Q221" s="130" t="str">
        <f t="shared" si="194"/>
        <v>-</v>
      </c>
      <c r="R221" s="130" t="str">
        <f t="shared" si="195"/>
        <v>-</v>
      </c>
      <c r="S221" s="130" t="str">
        <f t="shared" si="196"/>
        <v>-</v>
      </c>
      <c r="T221" s="130" t="str">
        <f t="shared" si="197"/>
        <v>-</v>
      </c>
      <c r="U221" s="130" t="str">
        <f t="shared" si="198"/>
        <v>-</v>
      </c>
      <c r="V221" s="130" t="str">
        <f t="shared" si="199"/>
        <v>-</v>
      </c>
      <c r="W221" s="130">
        <f t="shared" si="200"/>
        <v>0</v>
      </c>
      <c r="X221" s="130">
        <f t="shared" si="201"/>
        <v>0</v>
      </c>
      <c r="Y221" s="130">
        <v>0</v>
      </c>
      <c r="Z221" s="130">
        <v>0</v>
      </c>
      <c r="AA221" s="130">
        <v>0</v>
      </c>
      <c r="AB221" s="130">
        <v>0</v>
      </c>
      <c r="AC221" s="130">
        <v>0</v>
      </c>
      <c r="AD221" s="130"/>
      <c r="AE221" s="130">
        <f t="shared" si="185"/>
        <v>0</v>
      </c>
    </row>
    <row r="222" spans="1:31" ht="60.75" hidden="1">
      <c r="A222" s="639" t="s">
        <v>1094</v>
      </c>
      <c r="B222" s="135" t="s">
        <v>1361</v>
      </c>
      <c r="C222" s="603" t="s">
        <v>671</v>
      </c>
      <c r="D222" s="168"/>
      <c r="E222" s="168">
        <v>3.2</v>
      </c>
      <c r="F222" s="603">
        <v>2014</v>
      </c>
      <c r="G222" s="603">
        <v>2014</v>
      </c>
      <c r="H222" s="130">
        <f t="shared" si="169"/>
        <v>10.2668751</v>
      </c>
      <c r="I222" s="130">
        <f t="shared" si="186"/>
        <v>0</v>
      </c>
      <c r="J222" s="130">
        <f t="shared" si="187"/>
        <v>0</v>
      </c>
      <c r="K222" s="130" t="str">
        <f t="shared" si="188"/>
        <v>-</v>
      </c>
      <c r="L222" s="130" t="str">
        <f t="shared" si="189"/>
        <v>-</v>
      </c>
      <c r="M222" s="130" t="str">
        <f t="shared" si="190"/>
        <v>-</v>
      </c>
      <c r="N222" s="130" t="str">
        <f t="shared" si="191"/>
        <v>-</v>
      </c>
      <c r="O222" s="130">
        <f t="shared" si="192"/>
        <v>0</v>
      </c>
      <c r="P222" s="130">
        <f t="shared" si="193"/>
        <v>3.2</v>
      </c>
      <c r="Q222" s="130" t="str">
        <f t="shared" si="194"/>
        <v>-</v>
      </c>
      <c r="R222" s="130" t="str">
        <f t="shared" si="195"/>
        <v>-</v>
      </c>
      <c r="S222" s="130" t="str">
        <f t="shared" si="196"/>
        <v>-</v>
      </c>
      <c r="T222" s="130" t="str">
        <f t="shared" si="197"/>
        <v>-</v>
      </c>
      <c r="U222" s="130" t="str">
        <f t="shared" si="198"/>
        <v>-</v>
      </c>
      <c r="V222" s="130" t="str">
        <f t="shared" si="199"/>
        <v>-</v>
      </c>
      <c r="W222" s="130">
        <f t="shared" si="200"/>
        <v>0</v>
      </c>
      <c r="X222" s="130">
        <f t="shared" si="201"/>
        <v>3.2</v>
      </c>
      <c r="Y222" s="130">
        <v>0</v>
      </c>
      <c r="Z222" s="130">
        <v>0</v>
      </c>
      <c r="AA222" s="130">
        <v>10.2668751</v>
      </c>
      <c r="AB222" s="130">
        <v>0</v>
      </c>
      <c r="AC222" s="130">
        <v>0</v>
      </c>
      <c r="AD222" s="130"/>
      <c r="AE222" s="130">
        <f t="shared" si="185"/>
        <v>10.2668751</v>
      </c>
    </row>
    <row r="223" spans="1:31" ht="98.25" hidden="1" customHeight="1">
      <c r="A223" s="639" t="s">
        <v>1097</v>
      </c>
      <c r="B223" s="140" t="s">
        <v>2114</v>
      </c>
      <c r="C223" s="603" t="s">
        <v>639</v>
      </c>
      <c r="D223" s="168"/>
      <c r="E223" s="168">
        <v>5</v>
      </c>
      <c r="F223" s="603">
        <v>2016</v>
      </c>
      <c r="G223" s="603">
        <v>2017</v>
      </c>
      <c r="H223" s="130">
        <f t="shared" si="169"/>
        <v>23.323212900000001</v>
      </c>
      <c r="I223" s="130">
        <f t="shared" si="186"/>
        <v>0</v>
      </c>
      <c r="J223" s="130">
        <f t="shared" si="187"/>
        <v>0</v>
      </c>
      <c r="K223" s="130" t="str">
        <f t="shared" si="188"/>
        <v>-</v>
      </c>
      <c r="L223" s="130" t="str">
        <f t="shared" si="189"/>
        <v>-</v>
      </c>
      <c r="M223" s="130" t="str">
        <f t="shared" si="190"/>
        <v>-</v>
      </c>
      <c r="N223" s="130" t="str">
        <f t="shared" si="191"/>
        <v>-</v>
      </c>
      <c r="O223" s="130" t="str">
        <f t="shared" si="192"/>
        <v>-</v>
      </c>
      <c r="P223" s="130" t="str">
        <f t="shared" si="193"/>
        <v>-</v>
      </c>
      <c r="Q223" s="130" t="str">
        <f t="shared" si="194"/>
        <v>-</v>
      </c>
      <c r="R223" s="130" t="str">
        <f t="shared" si="195"/>
        <v>-</v>
      </c>
      <c r="S223" s="130" t="str">
        <f t="shared" si="196"/>
        <v>-</v>
      </c>
      <c r="T223" s="130" t="str">
        <f t="shared" si="197"/>
        <v>-</v>
      </c>
      <c r="U223" s="130">
        <f t="shared" si="198"/>
        <v>0</v>
      </c>
      <c r="V223" s="130">
        <f t="shared" si="199"/>
        <v>5</v>
      </c>
      <c r="W223" s="130">
        <f t="shared" si="200"/>
        <v>0</v>
      </c>
      <c r="X223" s="130">
        <f t="shared" si="201"/>
        <v>5</v>
      </c>
      <c r="Y223" s="130">
        <v>0</v>
      </c>
      <c r="Z223" s="130">
        <v>0</v>
      </c>
      <c r="AA223" s="130">
        <v>0</v>
      </c>
      <c r="AB223" s="130">
        <v>0</v>
      </c>
      <c r="AC223" s="130">
        <v>23.323212900000001</v>
      </c>
      <c r="AD223" s="130"/>
      <c r="AE223" s="130">
        <f t="shared" si="185"/>
        <v>23.323212900000001</v>
      </c>
    </row>
    <row r="224" spans="1:31" ht="96.75" hidden="1" customHeight="1">
      <c r="A224" s="639" t="s">
        <v>1098</v>
      </c>
      <c r="B224" s="140" t="s">
        <v>2115</v>
      </c>
      <c r="C224" s="603" t="s">
        <v>639</v>
      </c>
      <c r="D224" s="168"/>
      <c r="E224" s="168">
        <v>5</v>
      </c>
      <c r="F224" s="603">
        <v>2016</v>
      </c>
      <c r="G224" s="603">
        <v>2017</v>
      </c>
      <c r="H224" s="130">
        <f t="shared" si="169"/>
        <v>17.766649999999998</v>
      </c>
      <c r="I224" s="130">
        <f t="shared" si="186"/>
        <v>17.766649999999998</v>
      </c>
      <c r="J224" s="130">
        <f t="shared" si="187"/>
        <v>17.766649999999998</v>
      </c>
      <c r="K224" s="130" t="str">
        <f t="shared" si="188"/>
        <v>-</v>
      </c>
      <c r="L224" s="130" t="str">
        <f t="shared" si="189"/>
        <v>-</v>
      </c>
      <c r="M224" s="130" t="str">
        <f t="shared" si="190"/>
        <v>-</v>
      </c>
      <c r="N224" s="130" t="str">
        <f t="shared" si="191"/>
        <v>-</v>
      </c>
      <c r="O224" s="130" t="str">
        <f t="shared" si="192"/>
        <v>-</v>
      </c>
      <c r="P224" s="130" t="str">
        <f t="shared" si="193"/>
        <v>-</v>
      </c>
      <c r="Q224" s="130" t="str">
        <f t="shared" si="194"/>
        <v>-</v>
      </c>
      <c r="R224" s="130" t="str">
        <f t="shared" si="195"/>
        <v>-</v>
      </c>
      <c r="S224" s="130" t="str">
        <f t="shared" si="196"/>
        <v>-</v>
      </c>
      <c r="T224" s="130" t="str">
        <f t="shared" si="197"/>
        <v>-</v>
      </c>
      <c r="U224" s="130">
        <f t="shared" si="198"/>
        <v>0</v>
      </c>
      <c r="V224" s="130">
        <f t="shared" si="199"/>
        <v>5</v>
      </c>
      <c r="W224" s="130">
        <f t="shared" si="200"/>
        <v>0</v>
      </c>
      <c r="X224" s="130">
        <f t="shared" si="201"/>
        <v>5</v>
      </c>
      <c r="Y224" s="130">
        <v>0</v>
      </c>
      <c r="Z224" s="130">
        <v>0</v>
      </c>
      <c r="AA224" s="130">
        <v>0</v>
      </c>
      <c r="AB224" s="130">
        <v>0</v>
      </c>
      <c r="AC224" s="130">
        <v>0</v>
      </c>
      <c r="AD224" s="130">
        <v>17.766649999999998</v>
      </c>
      <c r="AE224" s="130">
        <f t="shared" si="185"/>
        <v>17.766649999999998</v>
      </c>
    </row>
    <row r="225" spans="1:31" ht="96.75" hidden="1" customHeight="1">
      <c r="A225" s="639" t="s">
        <v>1099</v>
      </c>
      <c r="B225" s="140" t="s">
        <v>2116</v>
      </c>
      <c r="C225" s="603" t="s">
        <v>639</v>
      </c>
      <c r="D225" s="168"/>
      <c r="E225" s="168">
        <v>5</v>
      </c>
      <c r="F225" s="603">
        <v>2016</v>
      </c>
      <c r="G225" s="603">
        <v>2017</v>
      </c>
      <c r="H225" s="130">
        <f t="shared" si="169"/>
        <v>17.766649999999998</v>
      </c>
      <c r="I225" s="130">
        <f t="shared" si="186"/>
        <v>17.766649999999998</v>
      </c>
      <c r="J225" s="130">
        <f t="shared" si="187"/>
        <v>17.766649999999998</v>
      </c>
      <c r="K225" s="130" t="str">
        <f t="shared" si="188"/>
        <v>-</v>
      </c>
      <c r="L225" s="130" t="str">
        <f t="shared" si="189"/>
        <v>-</v>
      </c>
      <c r="M225" s="130" t="str">
        <f t="shared" si="190"/>
        <v>-</v>
      </c>
      <c r="N225" s="130" t="str">
        <f t="shared" si="191"/>
        <v>-</v>
      </c>
      <c r="O225" s="130" t="str">
        <f t="shared" si="192"/>
        <v>-</v>
      </c>
      <c r="P225" s="130" t="str">
        <f t="shared" si="193"/>
        <v>-</v>
      </c>
      <c r="Q225" s="130" t="str">
        <f t="shared" si="194"/>
        <v>-</v>
      </c>
      <c r="R225" s="130" t="str">
        <f t="shared" si="195"/>
        <v>-</v>
      </c>
      <c r="S225" s="130" t="str">
        <f t="shared" si="196"/>
        <v>-</v>
      </c>
      <c r="T225" s="130" t="str">
        <f t="shared" si="197"/>
        <v>-</v>
      </c>
      <c r="U225" s="130">
        <f t="shared" si="198"/>
        <v>0</v>
      </c>
      <c r="V225" s="130">
        <f t="shared" si="199"/>
        <v>5</v>
      </c>
      <c r="W225" s="130">
        <f t="shared" si="200"/>
        <v>0</v>
      </c>
      <c r="X225" s="130">
        <f t="shared" si="201"/>
        <v>5</v>
      </c>
      <c r="Y225" s="130">
        <v>0</v>
      </c>
      <c r="Z225" s="130">
        <v>0</v>
      </c>
      <c r="AA225" s="130">
        <v>0</v>
      </c>
      <c r="AB225" s="130">
        <v>0</v>
      </c>
      <c r="AC225" s="130">
        <v>0</v>
      </c>
      <c r="AD225" s="130">
        <v>17.766649999999998</v>
      </c>
      <c r="AE225" s="130">
        <f t="shared" si="185"/>
        <v>17.766649999999998</v>
      </c>
    </row>
    <row r="226" spans="1:31" ht="81" hidden="1">
      <c r="A226" s="639" t="s">
        <v>1100</v>
      </c>
      <c r="B226" s="140" t="s">
        <v>2117</v>
      </c>
      <c r="C226" s="603" t="s">
        <v>639</v>
      </c>
      <c r="D226" s="168"/>
      <c r="E226" s="168">
        <v>5</v>
      </c>
      <c r="F226" s="603">
        <v>2016</v>
      </c>
      <c r="G226" s="603">
        <v>2017</v>
      </c>
      <c r="H226" s="130">
        <f t="shared" si="169"/>
        <v>17.766649999999998</v>
      </c>
      <c r="I226" s="130">
        <f t="shared" si="186"/>
        <v>17.766649999999998</v>
      </c>
      <c r="J226" s="130">
        <f t="shared" si="187"/>
        <v>17.766649999999998</v>
      </c>
      <c r="K226" s="130" t="str">
        <f t="shared" si="188"/>
        <v>-</v>
      </c>
      <c r="L226" s="130" t="str">
        <f t="shared" si="189"/>
        <v>-</v>
      </c>
      <c r="M226" s="130" t="str">
        <f t="shared" si="190"/>
        <v>-</v>
      </c>
      <c r="N226" s="130" t="str">
        <f t="shared" si="191"/>
        <v>-</v>
      </c>
      <c r="O226" s="130" t="str">
        <f t="shared" si="192"/>
        <v>-</v>
      </c>
      <c r="P226" s="130" t="str">
        <f t="shared" si="193"/>
        <v>-</v>
      </c>
      <c r="Q226" s="130" t="str">
        <f t="shared" si="194"/>
        <v>-</v>
      </c>
      <c r="R226" s="130" t="str">
        <f t="shared" si="195"/>
        <v>-</v>
      </c>
      <c r="S226" s="130" t="str">
        <f t="shared" si="196"/>
        <v>-</v>
      </c>
      <c r="T226" s="130" t="str">
        <f t="shared" si="197"/>
        <v>-</v>
      </c>
      <c r="U226" s="130">
        <f t="shared" si="198"/>
        <v>0</v>
      </c>
      <c r="V226" s="130">
        <f t="shared" si="199"/>
        <v>5</v>
      </c>
      <c r="W226" s="130">
        <f t="shared" si="200"/>
        <v>0</v>
      </c>
      <c r="X226" s="130">
        <f t="shared" si="201"/>
        <v>5</v>
      </c>
      <c r="Y226" s="130">
        <v>0</v>
      </c>
      <c r="Z226" s="130">
        <v>0</v>
      </c>
      <c r="AA226" s="130">
        <v>0</v>
      </c>
      <c r="AB226" s="130">
        <v>0</v>
      </c>
      <c r="AC226" s="130">
        <v>0</v>
      </c>
      <c r="AD226" s="130">
        <v>17.766649999999998</v>
      </c>
      <c r="AE226" s="130">
        <f t="shared" si="185"/>
        <v>17.766649999999998</v>
      </c>
    </row>
    <row r="227" spans="1:31" ht="40.5" hidden="1">
      <c r="A227" s="639" t="s">
        <v>1101</v>
      </c>
      <c r="B227" s="140" t="s">
        <v>1403</v>
      </c>
      <c r="C227" s="603" t="s">
        <v>639</v>
      </c>
      <c r="D227" s="168"/>
      <c r="E227" s="168">
        <v>5</v>
      </c>
      <c r="F227" s="603">
        <v>2015</v>
      </c>
      <c r="G227" s="603">
        <v>2016</v>
      </c>
      <c r="H227" s="130">
        <f t="shared" si="169"/>
        <v>16.109666480000001</v>
      </c>
      <c r="I227" s="130">
        <f t="shared" si="186"/>
        <v>0</v>
      </c>
      <c r="J227" s="130">
        <f t="shared" si="187"/>
        <v>0</v>
      </c>
      <c r="K227" s="130" t="str">
        <f t="shared" si="188"/>
        <v>-</v>
      </c>
      <c r="L227" s="130" t="str">
        <f t="shared" si="189"/>
        <v>-</v>
      </c>
      <c r="M227" s="130" t="str">
        <f t="shared" si="190"/>
        <v>-</v>
      </c>
      <c r="N227" s="130" t="str">
        <f t="shared" si="191"/>
        <v>-</v>
      </c>
      <c r="O227" s="130" t="str">
        <f t="shared" si="192"/>
        <v>-</v>
      </c>
      <c r="P227" s="130" t="str">
        <f t="shared" si="193"/>
        <v>-</v>
      </c>
      <c r="Q227" s="130" t="str">
        <f t="shared" si="194"/>
        <v>-</v>
      </c>
      <c r="R227" s="130" t="str">
        <f t="shared" si="195"/>
        <v>-</v>
      </c>
      <c r="S227" s="130">
        <f t="shared" si="196"/>
        <v>0</v>
      </c>
      <c r="T227" s="130">
        <f t="shared" si="197"/>
        <v>5</v>
      </c>
      <c r="U227" s="130" t="str">
        <f t="shared" si="198"/>
        <v>-</v>
      </c>
      <c r="V227" s="130" t="str">
        <f t="shared" si="199"/>
        <v>-</v>
      </c>
      <c r="W227" s="130">
        <f t="shared" si="200"/>
        <v>0</v>
      </c>
      <c r="X227" s="130">
        <f t="shared" si="201"/>
        <v>5</v>
      </c>
      <c r="Y227" s="130">
        <v>0</v>
      </c>
      <c r="Z227" s="130">
        <v>0</v>
      </c>
      <c r="AA227" s="130">
        <v>0</v>
      </c>
      <c r="AB227" s="130">
        <v>2.6316370199999999</v>
      </c>
      <c r="AC227" s="130">
        <v>13.47802946</v>
      </c>
      <c r="AD227" s="130"/>
      <c r="AE227" s="130">
        <f t="shared" si="185"/>
        <v>16.109666480000001</v>
      </c>
    </row>
    <row r="228" spans="1:31" ht="60.75" hidden="1">
      <c r="A228" s="639" t="s">
        <v>1102</v>
      </c>
      <c r="B228" s="140" t="s">
        <v>1571</v>
      </c>
      <c r="C228" s="603" t="s">
        <v>639</v>
      </c>
      <c r="D228" s="168"/>
      <c r="E228" s="168">
        <v>5</v>
      </c>
      <c r="F228" s="603">
        <v>2014</v>
      </c>
      <c r="G228" s="603">
        <v>2014</v>
      </c>
      <c r="H228" s="130">
        <f t="shared" si="169"/>
        <v>16.526119680000001</v>
      </c>
      <c r="I228" s="130">
        <f t="shared" si="186"/>
        <v>0</v>
      </c>
      <c r="J228" s="130">
        <f t="shared" si="187"/>
        <v>0</v>
      </c>
      <c r="K228" s="130" t="str">
        <f t="shared" si="188"/>
        <v>-</v>
      </c>
      <c r="L228" s="130" t="str">
        <f t="shared" si="189"/>
        <v>-</v>
      </c>
      <c r="M228" s="130" t="str">
        <f t="shared" si="190"/>
        <v>-</v>
      </c>
      <c r="N228" s="130" t="str">
        <f t="shared" si="191"/>
        <v>-</v>
      </c>
      <c r="O228" s="130">
        <f t="shared" si="192"/>
        <v>0</v>
      </c>
      <c r="P228" s="130">
        <f t="shared" si="193"/>
        <v>5</v>
      </c>
      <c r="Q228" s="130" t="str">
        <f t="shared" si="194"/>
        <v>-</v>
      </c>
      <c r="R228" s="130" t="str">
        <f t="shared" si="195"/>
        <v>-</v>
      </c>
      <c r="S228" s="130" t="str">
        <f t="shared" si="196"/>
        <v>-</v>
      </c>
      <c r="T228" s="130" t="str">
        <f t="shared" si="197"/>
        <v>-</v>
      </c>
      <c r="U228" s="130" t="str">
        <f t="shared" si="198"/>
        <v>-</v>
      </c>
      <c r="V228" s="130" t="str">
        <f t="shared" si="199"/>
        <v>-</v>
      </c>
      <c r="W228" s="130">
        <f t="shared" si="200"/>
        <v>0</v>
      </c>
      <c r="X228" s="130">
        <f t="shared" si="201"/>
        <v>5</v>
      </c>
      <c r="Y228" s="130">
        <v>0</v>
      </c>
      <c r="Z228" s="130">
        <v>0</v>
      </c>
      <c r="AA228" s="130">
        <v>16.526119680000001</v>
      </c>
      <c r="AB228" s="130">
        <v>0</v>
      </c>
      <c r="AC228" s="130">
        <v>0</v>
      </c>
      <c r="AD228" s="130"/>
      <c r="AE228" s="130">
        <f t="shared" si="185"/>
        <v>16.526119680000001</v>
      </c>
    </row>
    <row r="229" spans="1:31" ht="40.5" hidden="1">
      <c r="A229" s="639" t="s">
        <v>1138</v>
      </c>
      <c r="B229" s="271" t="s">
        <v>1362</v>
      </c>
      <c r="C229" s="603" t="s">
        <v>639</v>
      </c>
      <c r="D229" s="168"/>
      <c r="E229" s="168">
        <v>3.2</v>
      </c>
      <c r="F229" s="603">
        <v>2014</v>
      </c>
      <c r="G229" s="603">
        <v>2014</v>
      </c>
      <c r="H229" s="130">
        <f t="shared" si="169"/>
        <v>10.9182851</v>
      </c>
      <c r="I229" s="130">
        <f t="shared" si="186"/>
        <v>0</v>
      </c>
      <c r="J229" s="130">
        <f t="shared" si="187"/>
        <v>0</v>
      </c>
      <c r="K229" s="130" t="str">
        <f t="shared" si="188"/>
        <v>-</v>
      </c>
      <c r="L229" s="130" t="str">
        <f t="shared" si="189"/>
        <v>-</v>
      </c>
      <c r="M229" s="130" t="str">
        <f t="shared" si="190"/>
        <v>-</v>
      </c>
      <c r="N229" s="130" t="str">
        <f t="shared" si="191"/>
        <v>-</v>
      </c>
      <c r="O229" s="130">
        <f t="shared" si="192"/>
        <v>0</v>
      </c>
      <c r="P229" s="130">
        <f t="shared" si="193"/>
        <v>3.2</v>
      </c>
      <c r="Q229" s="130" t="str">
        <f t="shared" si="194"/>
        <v>-</v>
      </c>
      <c r="R229" s="130" t="str">
        <f t="shared" si="195"/>
        <v>-</v>
      </c>
      <c r="S229" s="130" t="str">
        <f t="shared" si="196"/>
        <v>-</v>
      </c>
      <c r="T229" s="130" t="str">
        <f t="shared" si="197"/>
        <v>-</v>
      </c>
      <c r="U229" s="130" t="str">
        <f t="shared" si="198"/>
        <v>-</v>
      </c>
      <c r="V229" s="130" t="str">
        <f t="shared" si="199"/>
        <v>-</v>
      </c>
      <c r="W229" s="130">
        <f t="shared" si="200"/>
        <v>0</v>
      </c>
      <c r="X229" s="130">
        <f t="shared" si="201"/>
        <v>3.2</v>
      </c>
      <c r="Y229" s="130">
        <v>0</v>
      </c>
      <c r="Z229" s="130">
        <v>0</v>
      </c>
      <c r="AA229" s="130">
        <v>10.9182851</v>
      </c>
      <c r="AB229" s="130">
        <v>0</v>
      </c>
      <c r="AC229" s="130">
        <v>0</v>
      </c>
      <c r="AD229" s="130"/>
      <c r="AE229" s="130">
        <f t="shared" si="185"/>
        <v>10.9182851</v>
      </c>
    </row>
    <row r="230" spans="1:31" ht="40.5" hidden="1">
      <c r="A230" s="639" t="s">
        <v>1435</v>
      </c>
      <c r="B230" s="421" t="s">
        <v>2112</v>
      </c>
      <c r="C230" s="603" t="s">
        <v>639</v>
      </c>
      <c r="D230" s="168"/>
      <c r="E230" s="168">
        <v>3.2</v>
      </c>
      <c r="F230" s="603">
        <v>2016</v>
      </c>
      <c r="G230" s="603">
        <v>2016</v>
      </c>
      <c r="H230" s="130">
        <f t="shared" si="169"/>
        <v>23.782572909999804</v>
      </c>
      <c r="I230" s="130">
        <f t="shared" si="186"/>
        <v>0</v>
      </c>
      <c r="J230" s="130">
        <f t="shared" si="187"/>
        <v>0</v>
      </c>
      <c r="K230" s="130" t="str">
        <f t="shared" si="188"/>
        <v>-</v>
      </c>
      <c r="L230" s="130" t="str">
        <f t="shared" si="189"/>
        <v>-</v>
      </c>
      <c r="M230" s="130" t="str">
        <f t="shared" si="190"/>
        <v>-</v>
      </c>
      <c r="N230" s="130" t="str">
        <f t="shared" si="191"/>
        <v>-</v>
      </c>
      <c r="O230" s="130" t="str">
        <f t="shared" si="192"/>
        <v>-</v>
      </c>
      <c r="P230" s="130" t="str">
        <f t="shared" si="193"/>
        <v>-</v>
      </c>
      <c r="Q230" s="130" t="str">
        <f t="shared" si="194"/>
        <v>-</v>
      </c>
      <c r="R230" s="130" t="str">
        <f t="shared" si="195"/>
        <v>-</v>
      </c>
      <c r="S230" s="130">
        <f t="shared" si="196"/>
        <v>0</v>
      </c>
      <c r="T230" s="130">
        <f t="shared" si="197"/>
        <v>3.2</v>
      </c>
      <c r="U230" s="130" t="str">
        <f t="shared" si="198"/>
        <v>-</v>
      </c>
      <c r="V230" s="130" t="str">
        <f t="shared" si="199"/>
        <v>-</v>
      </c>
      <c r="W230" s="130">
        <f t="shared" si="200"/>
        <v>0</v>
      </c>
      <c r="X230" s="130">
        <f t="shared" si="201"/>
        <v>3.2</v>
      </c>
      <c r="Y230" s="130">
        <v>0</v>
      </c>
      <c r="Z230" s="130">
        <v>0</v>
      </c>
      <c r="AA230" s="130">
        <v>0</v>
      </c>
      <c r="AB230" s="130">
        <v>8.3639183799998023</v>
      </c>
      <c r="AC230" s="130">
        <v>15.418654530000001</v>
      </c>
      <c r="AD230" s="130"/>
      <c r="AE230" s="130">
        <f t="shared" si="185"/>
        <v>23.782572909999804</v>
      </c>
    </row>
    <row r="231" spans="1:31" ht="55.5" hidden="1" customHeight="1">
      <c r="A231" s="639" t="s">
        <v>1436</v>
      </c>
      <c r="B231" s="460" t="s">
        <v>1873</v>
      </c>
      <c r="C231" s="603" t="s">
        <v>639</v>
      </c>
      <c r="D231" s="168"/>
      <c r="E231" s="168">
        <v>3.2</v>
      </c>
      <c r="F231" s="603">
        <v>2014</v>
      </c>
      <c r="G231" s="603">
        <v>2015</v>
      </c>
      <c r="H231" s="130">
        <f t="shared" si="169"/>
        <v>13.673375049999999</v>
      </c>
      <c r="I231" s="130">
        <f t="shared" si="186"/>
        <v>0</v>
      </c>
      <c r="J231" s="130">
        <f t="shared" si="187"/>
        <v>0</v>
      </c>
      <c r="K231" s="130" t="str">
        <f t="shared" si="188"/>
        <v>-</v>
      </c>
      <c r="L231" s="130" t="str">
        <f t="shared" si="189"/>
        <v>-</v>
      </c>
      <c r="M231" s="130" t="str">
        <f t="shared" si="190"/>
        <v>-</v>
      </c>
      <c r="N231" s="130" t="str">
        <f t="shared" si="191"/>
        <v>-</v>
      </c>
      <c r="O231" s="130" t="str">
        <f t="shared" si="192"/>
        <v>-</v>
      </c>
      <c r="P231" s="130" t="str">
        <f t="shared" si="193"/>
        <v>-</v>
      </c>
      <c r="Q231" s="130">
        <f t="shared" si="194"/>
        <v>0</v>
      </c>
      <c r="R231" s="130">
        <f t="shared" si="195"/>
        <v>3.2</v>
      </c>
      <c r="S231" s="130" t="str">
        <f t="shared" si="196"/>
        <v>-</v>
      </c>
      <c r="T231" s="130" t="str">
        <f t="shared" si="197"/>
        <v>-</v>
      </c>
      <c r="U231" s="130" t="str">
        <f t="shared" si="198"/>
        <v>-</v>
      </c>
      <c r="V231" s="130" t="str">
        <f t="shared" si="199"/>
        <v>-</v>
      </c>
      <c r="W231" s="130">
        <f t="shared" si="200"/>
        <v>0</v>
      </c>
      <c r="X231" s="130">
        <f t="shared" si="201"/>
        <v>3.2</v>
      </c>
      <c r="Y231" s="130">
        <v>0</v>
      </c>
      <c r="Z231" s="130">
        <v>0</v>
      </c>
      <c r="AA231" s="130">
        <v>0</v>
      </c>
      <c r="AB231" s="130">
        <v>13.673375049999999</v>
      </c>
      <c r="AC231" s="130">
        <v>0</v>
      </c>
      <c r="AD231" s="130"/>
      <c r="AE231" s="130">
        <f t="shared" si="185"/>
        <v>13.673375049999999</v>
      </c>
    </row>
    <row r="232" spans="1:31" ht="73.5" hidden="1" customHeight="1">
      <c r="A232" s="639" t="s">
        <v>1437</v>
      </c>
      <c r="B232" s="460" t="s">
        <v>1406</v>
      </c>
      <c r="C232" s="603" t="s">
        <v>639</v>
      </c>
      <c r="D232" s="168"/>
      <c r="E232" s="168">
        <v>3.2</v>
      </c>
      <c r="F232" s="603">
        <v>2015</v>
      </c>
      <c r="G232" s="603">
        <v>2016</v>
      </c>
      <c r="H232" s="130">
        <f t="shared" si="169"/>
        <v>8.8795813688135592</v>
      </c>
      <c r="I232" s="130">
        <f t="shared" si="186"/>
        <v>0</v>
      </c>
      <c r="J232" s="130">
        <f t="shared" si="187"/>
        <v>0</v>
      </c>
      <c r="K232" s="130" t="str">
        <f t="shared" si="188"/>
        <v>-</v>
      </c>
      <c r="L232" s="130" t="str">
        <f t="shared" si="189"/>
        <v>-</v>
      </c>
      <c r="M232" s="130" t="str">
        <f t="shared" si="190"/>
        <v>-</v>
      </c>
      <c r="N232" s="130" t="str">
        <f t="shared" si="191"/>
        <v>-</v>
      </c>
      <c r="O232" s="130" t="str">
        <f t="shared" si="192"/>
        <v>-</v>
      </c>
      <c r="P232" s="130" t="str">
        <f t="shared" si="193"/>
        <v>-</v>
      </c>
      <c r="Q232" s="130" t="str">
        <f t="shared" si="194"/>
        <v>-</v>
      </c>
      <c r="R232" s="130" t="str">
        <f t="shared" si="195"/>
        <v>-</v>
      </c>
      <c r="S232" s="130">
        <f t="shared" si="196"/>
        <v>0</v>
      </c>
      <c r="T232" s="130">
        <f t="shared" si="197"/>
        <v>3.2</v>
      </c>
      <c r="U232" s="130" t="str">
        <f t="shared" si="198"/>
        <v>-</v>
      </c>
      <c r="V232" s="130" t="str">
        <f t="shared" si="199"/>
        <v>-</v>
      </c>
      <c r="W232" s="130">
        <f t="shared" si="200"/>
        <v>0</v>
      </c>
      <c r="X232" s="130">
        <f t="shared" si="201"/>
        <v>3.2</v>
      </c>
      <c r="Y232" s="130">
        <v>0</v>
      </c>
      <c r="Z232" s="130">
        <v>0</v>
      </c>
      <c r="AA232" s="130">
        <v>0</v>
      </c>
      <c r="AB232" s="130">
        <v>0</v>
      </c>
      <c r="AC232" s="130">
        <v>8.8795813688135592</v>
      </c>
      <c r="AD232" s="130"/>
      <c r="AE232" s="130">
        <f t="shared" si="185"/>
        <v>8.8795813688135592</v>
      </c>
    </row>
    <row r="233" spans="1:31" ht="59.25" hidden="1" customHeight="1">
      <c r="A233" s="639" t="s">
        <v>1438</v>
      </c>
      <c r="B233" s="460" t="s">
        <v>1405</v>
      </c>
      <c r="C233" s="603" t="s">
        <v>639</v>
      </c>
      <c r="D233" s="168"/>
      <c r="E233" s="168">
        <v>3.2</v>
      </c>
      <c r="F233" s="603">
        <v>2016</v>
      </c>
      <c r="G233" s="603">
        <v>2016</v>
      </c>
      <c r="H233" s="130">
        <f t="shared" si="169"/>
        <v>8.0706221481355946</v>
      </c>
      <c r="I233" s="130">
        <f t="shared" si="186"/>
        <v>0</v>
      </c>
      <c r="J233" s="130">
        <f t="shared" si="187"/>
        <v>0</v>
      </c>
      <c r="K233" s="130" t="str">
        <f t="shared" si="188"/>
        <v>-</v>
      </c>
      <c r="L233" s="130" t="str">
        <f t="shared" si="189"/>
        <v>-</v>
      </c>
      <c r="M233" s="130" t="str">
        <f t="shared" si="190"/>
        <v>-</v>
      </c>
      <c r="N233" s="130" t="str">
        <f t="shared" si="191"/>
        <v>-</v>
      </c>
      <c r="O233" s="130" t="str">
        <f t="shared" si="192"/>
        <v>-</v>
      </c>
      <c r="P233" s="130" t="str">
        <f t="shared" si="193"/>
        <v>-</v>
      </c>
      <c r="Q233" s="130" t="str">
        <f t="shared" si="194"/>
        <v>-</v>
      </c>
      <c r="R233" s="130" t="str">
        <f t="shared" si="195"/>
        <v>-</v>
      </c>
      <c r="S233" s="130">
        <f t="shared" si="196"/>
        <v>0</v>
      </c>
      <c r="T233" s="130">
        <f t="shared" si="197"/>
        <v>3.2</v>
      </c>
      <c r="U233" s="130" t="str">
        <f t="shared" si="198"/>
        <v>-</v>
      </c>
      <c r="V233" s="130" t="str">
        <f t="shared" si="199"/>
        <v>-</v>
      </c>
      <c r="W233" s="130">
        <f t="shared" si="200"/>
        <v>0</v>
      </c>
      <c r="X233" s="130">
        <f t="shared" si="201"/>
        <v>3.2</v>
      </c>
      <c r="Y233" s="130">
        <v>0</v>
      </c>
      <c r="Z233" s="130">
        <v>0</v>
      </c>
      <c r="AA233" s="130">
        <v>0</v>
      </c>
      <c r="AB233" s="130">
        <v>0</v>
      </c>
      <c r="AC233" s="130">
        <v>8.0706221481355946</v>
      </c>
      <c r="AD233" s="130"/>
      <c r="AE233" s="130">
        <f t="shared" si="185"/>
        <v>8.0706221481355946</v>
      </c>
    </row>
    <row r="234" spans="1:31" ht="74.25" hidden="1" customHeight="1">
      <c r="A234" s="639" t="s">
        <v>1439</v>
      </c>
      <c r="B234" s="140" t="s">
        <v>1874</v>
      </c>
      <c r="C234" s="603" t="s">
        <v>639</v>
      </c>
      <c r="D234" s="168"/>
      <c r="E234" s="168">
        <v>2</v>
      </c>
      <c r="F234" s="603">
        <v>2015</v>
      </c>
      <c r="G234" s="603">
        <v>2015</v>
      </c>
      <c r="H234" s="130">
        <f t="shared" si="169"/>
        <v>8.3656020799999986</v>
      </c>
      <c r="I234" s="130">
        <f t="shared" si="186"/>
        <v>0</v>
      </c>
      <c r="J234" s="130">
        <f t="shared" si="187"/>
        <v>0</v>
      </c>
      <c r="K234" s="130" t="str">
        <f t="shared" si="188"/>
        <v>-</v>
      </c>
      <c r="L234" s="130" t="str">
        <f t="shared" si="189"/>
        <v>-</v>
      </c>
      <c r="M234" s="130" t="str">
        <f t="shared" si="190"/>
        <v>-</v>
      </c>
      <c r="N234" s="130" t="str">
        <f t="shared" si="191"/>
        <v>-</v>
      </c>
      <c r="O234" s="130" t="str">
        <f t="shared" si="192"/>
        <v>-</v>
      </c>
      <c r="P234" s="130" t="str">
        <f t="shared" si="193"/>
        <v>-</v>
      </c>
      <c r="Q234" s="130">
        <f t="shared" si="194"/>
        <v>0</v>
      </c>
      <c r="R234" s="130">
        <f t="shared" si="195"/>
        <v>2</v>
      </c>
      <c r="S234" s="130" t="str">
        <f t="shared" si="196"/>
        <v>-</v>
      </c>
      <c r="T234" s="130" t="str">
        <f t="shared" si="197"/>
        <v>-</v>
      </c>
      <c r="U234" s="130" t="str">
        <f t="shared" si="198"/>
        <v>-</v>
      </c>
      <c r="V234" s="130" t="str">
        <f t="shared" si="199"/>
        <v>-</v>
      </c>
      <c r="W234" s="130">
        <f t="shared" si="200"/>
        <v>0</v>
      </c>
      <c r="X234" s="130">
        <f t="shared" si="201"/>
        <v>2</v>
      </c>
      <c r="Y234" s="130">
        <v>0</v>
      </c>
      <c r="Z234" s="130">
        <v>0</v>
      </c>
      <c r="AA234" s="130">
        <v>2.1873759999999999E-2</v>
      </c>
      <c r="AB234" s="130">
        <v>8.3437283199999985</v>
      </c>
      <c r="AC234" s="130">
        <v>0</v>
      </c>
      <c r="AD234" s="130"/>
      <c r="AE234" s="130">
        <f t="shared" si="185"/>
        <v>8.3656020799999986</v>
      </c>
    </row>
    <row r="235" spans="1:31" ht="40.5" hidden="1">
      <c r="A235" s="639" t="s">
        <v>1440</v>
      </c>
      <c r="B235" s="135" t="s">
        <v>1291</v>
      </c>
      <c r="C235" s="603" t="s">
        <v>671</v>
      </c>
      <c r="D235" s="168"/>
      <c r="E235" s="168">
        <v>3.2</v>
      </c>
      <c r="F235" s="603">
        <v>2012</v>
      </c>
      <c r="G235" s="603">
        <v>2013</v>
      </c>
      <c r="H235" s="130">
        <f t="shared" si="169"/>
        <v>2.6841576099999993</v>
      </c>
      <c r="I235" s="130">
        <f t="shared" si="186"/>
        <v>-1.6653345369377348E-16</v>
      </c>
      <c r="J235" s="130">
        <f t="shared" si="187"/>
        <v>0</v>
      </c>
      <c r="K235" s="130" t="str">
        <f t="shared" si="188"/>
        <v>-</v>
      </c>
      <c r="L235" s="130" t="str">
        <f t="shared" si="189"/>
        <v>-</v>
      </c>
      <c r="M235" s="130">
        <f t="shared" si="190"/>
        <v>0</v>
      </c>
      <c r="N235" s="130">
        <f t="shared" si="191"/>
        <v>3.2</v>
      </c>
      <c r="O235" s="130" t="str">
        <f t="shared" si="192"/>
        <v>-</v>
      </c>
      <c r="P235" s="130" t="str">
        <f t="shared" si="193"/>
        <v>-</v>
      </c>
      <c r="Q235" s="130" t="str">
        <f t="shared" si="194"/>
        <v>-</v>
      </c>
      <c r="R235" s="130" t="str">
        <f t="shared" si="195"/>
        <v>-</v>
      </c>
      <c r="S235" s="130" t="str">
        <f t="shared" si="196"/>
        <v>-</v>
      </c>
      <c r="T235" s="130" t="str">
        <f t="shared" si="197"/>
        <v>-</v>
      </c>
      <c r="U235" s="130" t="str">
        <f t="shared" si="198"/>
        <v>-</v>
      </c>
      <c r="V235" s="130" t="str">
        <f t="shared" si="199"/>
        <v>-</v>
      </c>
      <c r="W235" s="130">
        <f t="shared" si="200"/>
        <v>0</v>
      </c>
      <c r="X235" s="130">
        <f t="shared" si="201"/>
        <v>3.2</v>
      </c>
      <c r="Y235" s="130">
        <v>2.3877666099999995</v>
      </c>
      <c r="Z235" s="130">
        <v>0.29639100000000002</v>
      </c>
      <c r="AA235" s="130">
        <v>0</v>
      </c>
      <c r="AB235" s="130">
        <v>0</v>
      </c>
      <c r="AC235" s="130">
        <v>0</v>
      </c>
      <c r="AD235" s="130"/>
      <c r="AE235" s="130">
        <f t="shared" si="185"/>
        <v>2.6841576099999993</v>
      </c>
    </row>
    <row r="236" spans="1:31" ht="40.5" hidden="1">
      <c r="A236" s="639" t="s">
        <v>1441</v>
      </c>
      <c r="B236" s="135" t="s">
        <v>1287</v>
      </c>
      <c r="C236" s="603" t="s">
        <v>671</v>
      </c>
      <c r="D236" s="168"/>
      <c r="E236" s="168">
        <v>3.2</v>
      </c>
      <c r="F236" s="603">
        <v>2012</v>
      </c>
      <c r="G236" s="603">
        <v>2013</v>
      </c>
      <c r="H236" s="130">
        <f t="shared" si="169"/>
        <v>2.6581258499999998</v>
      </c>
      <c r="I236" s="130">
        <f t="shared" si="186"/>
        <v>1.1102230246251565E-16</v>
      </c>
      <c r="J236" s="130">
        <f t="shared" si="187"/>
        <v>0</v>
      </c>
      <c r="K236" s="130" t="str">
        <f t="shared" si="188"/>
        <v>-</v>
      </c>
      <c r="L236" s="130" t="str">
        <f t="shared" si="189"/>
        <v>-</v>
      </c>
      <c r="M236" s="130">
        <f t="shared" si="190"/>
        <v>0</v>
      </c>
      <c r="N236" s="130">
        <f t="shared" si="191"/>
        <v>3.2</v>
      </c>
      <c r="O236" s="130" t="str">
        <f t="shared" si="192"/>
        <v>-</v>
      </c>
      <c r="P236" s="130" t="str">
        <f t="shared" si="193"/>
        <v>-</v>
      </c>
      <c r="Q236" s="130" t="str">
        <f t="shared" si="194"/>
        <v>-</v>
      </c>
      <c r="R236" s="130" t="str">
        <f t="shared" si="195"/>
        <v>-</v>
      </c>
      <c r="S236" s="130" t="str">
        <f t="shared" si="196"/>
        <v>-</v>
      </c>
      <c r="T236" s="130" t="str">
        <f t="shared" si="197"/>
        <v>-</v>
      </c>
      <c r="U236" s="130" t="str">
        <f t="shared" si="198"/>
        <v>-</v>
      </c>
      <c r="V236" s="130" t="str">
        <f t="shared" si="199"/>
        <v>-</v>
      </c>
      <c r="W236" s="130">
        <f t="shared" si="200"/>
        <v>0</v>
      </c>
      <c r="X236" s="130">
        <f t="shared" si="201"/>
        <v>3.2</v>
      </c>
      <c r="Y236" s="130">
        <v>2.3633978499999997</v>
      </c>
      <c r="Z236" s="130">
        <v>0.29472799999999999</v>
      </c>
      <c r="AA236" s="130">
        <v>0</v>
      </c>
      <c r="AB236" s="130">
        <v>0</v>
      </c>
      <c r="AC236" s="130">
        <v>0</v>
      </c>
      <c r="AD236" s="130"/>
      <c r="AE236" s="130">
        <f t="shared" si="185"/>
        <v>2.6581258499999998</v>
      </c>
    </row>
    <row r="237" spans="1:31" ht="40.5" hidden="1">
      <c r="A237" s="639" t="s">
        <v>1442</v>
      </c>
      <c r="B237" s="135" t="s">
        <v>1288</v>
      </c>
      <c r="C237" s="603" t="s">
        <v>671</v>
      </c>
      <c r="D237" s="168"/>
      <c r="E237" s="168">
        <v>3.2</v>
      </c>
      <c r="F237" s="603">
        <v>2012</v>
      </c>
      <c r="G237" s="603">
        <v>2013</v>
      </c>
      <c r="H237" s="130">
        <f t="shared" si="169"/>
        <v>2.6581258499999998</v>
      </c>
      <c r="I237" s="130">
        <f t="shared" si="186"/>
        <v>1.1102230246251565E-16</v>
      </c>
      <c r="J237" s="130">
        <f t="shared" si="187"/>
        <v>0</v>
      </c>
      <c r="K237" s="130" t="str">
        <f t="shared" si="188"/>
        <v>-</v>
      </c>
      <c r="L237" s="130" t="str">
        <f t="shared" si="189"/>
        <v>-</v>
      </c>
      <c r="M237" s="130">
        <f t="shared" si="190"/>
        <v>0</v>
      </c>
      <c r="N237" s="130">
        <f t="shared" si="191"/>
        <v>3.2</v>
      </c>
      <c r="O237" s="130" t="str">
        <f t="shared" si="192"/>
        <v>-</v>
      </c>
      <c r="P237" s="130" t="str">
        <f t="shared" si="193"/>
        <v>-</v>
      </c>
      <c r="Q237" s="130" t="str">
        <f t="shared" si="194"/>
        <v>-</v>
      </c>
      <c r="R237" s="130" t="str">
        <f t="shared" si="195"/>
        <v>-</v>
      </c>
      <c r="S237" s="130" t="str">
        <f t="shared" si="196"/>
        <v>-</v>
      </c>
      <c r="T237" s="130" t="str">
        <f t="shared" si="197"/>
        <v>-</v>
      </c>
      <c r="U237" s="130" t="str">
        <f t="shared" si="198"/>
        <v>-</v>
      </c>
      <c r="V237" s="130" t="str">
        <f t="shared" si="199"/>
        <v>-</v>
      </c>
      <c r="W237" s="130">
        <f t="shared" si="200"/>
        <v>0</v>
      </c>
      <c r="X237" s="130">
        <f t="shared" si="201"/>
        <v>3.2</v>
      </c>
      <c r="Y237" s="130">
        <v>2.3633978499999997</v>
      </c>
      <c r="Z237" s="130">
        <v>0.29472799999999999</v>
      </c>
      <c r="AA237" s="130">
        <v>0</v>
      </c>
      <c r="AB237" s="130">
        <v>0</v>
      </c>
      <c r="AC237" s="130">
        <v>0</v>
      </c>
      <c r="AD237" s="130"/>
      <c r="AE237" s="130">
        <f t="shared" si="185"/>
        <v>2.6581258499999998</v>
      </c>
    </row>
    <row r="238" spans="1:31" ht="40.5" hidden="1">
      <c r="A238" s="639" t="s">
        <v>1443</v>
      </c>
      <c r="B238" s="135" t="s">
        <v>1289</v>
      </c>
      <c r="C238" s="603" t="s">
        <v>671</v>
      </c>
      <c r="D238" s="168"/>
      <c r="E238" s="168">
        <v>3.2</v>
      </c>
      <c r="F238" s="603">
        <v>2012</v>
      </c>
      <c r="G238" s="603">
        <v>2013</v>
      </c>
      <c r="H238" s="130">
        <f t="shared" si="169"/>
        <v>2.7821596500000001</v>
      </c>
      <c r="I238" s="130">
        <f t="shared" si="186"/>
        <v>1.1102230246251565E-16</v>
      </c>
      <c r="J238" s="130">
        <f t="shared" si="187"/>
        <v>0</v>
      </c>
      <c r="K238" s="130" t="str">
        <f t="shared" si="188"/>
        <v>-</v>
      </c>
      <c r="L238" s="130" t="str">
        <f t="shared" si="189"/>
        <v>-</v>
      </c>
      <c r="M238" s="130">
        <f t="shared" si="190"/>
        <v>0</v>
      </c>
      <c r="N238" s="130">
        <f t="shared" si="191"/>
        <v>3.2</v>
      </c>
      <c r="O238" s="130" t="str">
        <f t="shared" si="192"/>
        <v>-</v>
      </c>
      <c r="P238" s="130" t="str">
        <f t="shared" si="193"/>
        <v>-</v>
      </c>
      <c r="Q238" s="130" t="str">
        <f t="shared" si="194"/>
        <v>-</v>
      </c>
      <c r="R238" s="130" t="str">
        <f t="shared" si="195"/>
        <v>-</v>
      </c>
      <c r="S238" s="130" t="str">
        <f t="shared" si="196"/>
        <v>-</v>
      </c>
      <c r="T238" s="130" t="str">
        <f t="shared" si="197"/>
        <v>-</v>
      </c>
      <c r="U238" s="130" t="str">
        <f t="shared" si="198"/>
        <v>-</v>
      </c>
      <c r="V238" s="130" t="str">
        <f t="shared" si="199"/>
        <v>-</v>
      </c>
      <c r="W238" s="130">
        <f t="shared" si="200"/>
        <v>0</v>
      </c>
      <c r="X238" s="130">
        <f t="shared" si="201"/>
        <v>3.2</v>
      </c>
      <c r="Y238" s="130">
        <v>2.48743165</v>
      </c>
      <c r="Z238" s="130">
        <v>0.29472799999999999</v>
      </c>
      <c r="AA238" s="130">
        <v>0</v>
      </c>
      <c r="AB238" s="130">
        <v>0</v>
      </c>
      <c r="AC238" s="130">
        <v>0</v>
      </c>
      <c r="AD238" s="130"/>
      <c r="AE238" s="130">
        <f t="shared" si="185"/>
        <v>2.7821596500000001</v>
      </c>
    </row>
    <row r="239" spans="1:31" ht="40.5" hidden="1">
      <c r="A239" s="639" t="s">
        <v>1444</v>
      </c>
      <c r="B239" s="135" t="s">
        <v>1290</v>
      </c>
      <c r="C239" s="603" t="s">
        <v>671</v>
      </c>
      <c r="D239" s="168"/>
      <c r="E239" s="168">
        <v>3.2</v>
      </c>
      <c r="F239" s="603">
        <v>2012</v>
      </c>
      <c r="G239" s="603">
        <v>2013</v>
      </c>
      <c r="H239" s="130">
        <f t="shared" si="169"/>
        <v>2.7870657400000001</v>
      </c>
      <c r="I239" s="130">
        <f t="shared" si="186"/>
        <v>1.1102230246251565E-16</v>
      </c>
      <c r="J239" s="130">
        <f t="shared" si="187"/>
        <v>0</v>
      </c>
      <c r="K239" s="130" t="str">
        <f t="shared" si="188"/>
        <v>-</v>
      </c>
      <c r="L239" s="130" t="str">
        <f t="shared" si="189"/>
        <v>-</v>
      </c>
      <c r="M239" s="130">
        <f t="shared" si="190"/>
        <v>0</v>
      </c>
      <c r="N239" s="130">
        <f t="shared" si="191"/>
        <v>3.2</v>
      </c>
      <c r="O239" s="130" t="str">
        <f t="shared" si="192"/>
        <v>-</v>
      </c>
      <c r="P239" s="130" t="str">
        <f t="shared" si="193"/>
        <v>-</v>
      </c>
      <c r="Q239" s="130" t="str">
        <f t="shared" si="194"/>
        <v>-</v>
      </c>
      <c r="R239" s="130" t="str">
        <f t="shared" si="195"/>
        <v>-</v>
      </c>
      <c r="S239" s="130" t="str">
        <f t="shared" si="196"/>
        <v>-</v>
      </c>
      <c r="T239" s="130" t="str">
        <f t="shared" si="197"/>
        <v>-</v>
      </c>
      <c r="U239" s="130" t="str">
        <f t="shared" si="198"/>
        <v>-</v>
      </c>
      <c r="V239" s="130" t="str">
        <f t="shared" si="199"/>
        <v>-</v>
      </c>
      <c r="W239" s="130">
        <f t="shared" si="200"/>
        <v>0</v>
      </c>
      <c r="X239" s="130">
        <f t="shared" si="201"/>
        <v>3.2</v>
      </c>
      <c r="Y239" s="130">
        <v>2.49233774</v>
      </c>
      <c r="Z239" s="130">
        <v>0.29472799999999999</v>
      </c>
      <c r="AA239" s="130">
        <v>0</v>
      </c>
      <c r="AB239" s="130">
        <v>0</v>
      </c>
      <c r="AC239" s="130">
        <v>0</v>
      </c>
      <c r="AD239" s="130"/>
      <c r="AE239" s="130">
        <f t="shared" si="185"/>
        <v>2.7870657400000001</v>
      </c>
    </row>
    <row r="240" spans="1:31" ht="40.5" hidden="1">
      <c r="A240" s="639" t="s">
        <v>1445</v>
      </c>
      <c r="B240" s="135" t="s">
        <v>1292</v>
      </c>
      <c r="C240" s="603" t="s">
        <v>671</v>
      </c>
      <c r="D240" s="168"/>
      <c r="E240" s="168">
        <v>3.2</v>
      </c>
      <c r="F240" s="603">
        <v>2012</v>
      </c>
      <c r="G240" s="603">
        <v>2013</v>
      </c>
      <c r="H240" s="130">
        <f t="shared" si="169"/>
        <v>2.7870657400000001</v>
      </c>
      <c r="I240" s="130">
        <f t="shared" si="186"/>
        <v>1.1102230246251565E-16</v>
      </c>
      <c r="J240" s="130">
        <f t="shared" si="187"/>
        <v>0</v>
      </c>
      <c r="K240" s="130" t="str">
        <f t="shared" si="188"/>
        <v>-</v>
      </c>
      <c r="L240" s="130" t="str">
        <f t="shared" si="189"/>
        <v>-</v>
      </c>
      <c r="M240" s="130">
        <f t="shared" si="190"/>
        <v>0</v>
      </c>
      <c r="N240" s="130">
        <f t="shared" si="191"/>
        <v>3.2</v>
      </c>
      <c r="O240" s="130" t="str">
        <f t="shared" si="192"/>
        <v>-</v>
      </c>
      <c r="P240" s="130" t="str">
        <f t="shared" si="193"/>
        <v>-</v>
      </c>
      <c r="Q240" s="130" t="str">
        <f t="shared" si="194"/>
        <v>-</v>
      </c>
      <c r="R240" s="130" t="str">
        <f t="shared" si="195"/>
        <v>-</v>
      </c>
      <c r="S240" s="130" t="str">
        <f t="shared" si="196"/>
        <v>-</v>
      </c>
      <c r="T240" s="130" t="str">
        <f t="shared" si="197"/>
        <v>-</v>
      </c>
      <c r="U240" s="130" t="str">
        <f t="shared" si="198"/>
        <v>-</v>
      </c>
      <c r="V240" s="130" t="str">
        <f t="shared" si="199"/>
        <v>-</v>
      </c>
      <c r="W240" s="130">
        <f t="shared" si="200"/>
        <v>0</v>
      </c>
      <c r="X240" s="130">
        <f t="shared" si="201"/>
        <v>3.2</v>
      </c>
      <c r="Y240" s="130">
        <v>2.49233774</v>
      </c>
      <c r="Z240" s="130">
        <v>0.29472799999999999</v>
      </c>
      <c r="AA240" s="130">
        <v>0</v>
      </c>
      <c r="AB240" s="130">
        <v>0</v>
      </c>
      <c r="AC240" s="130">
        <v>0</v>
      </c>
      <c r="AD240" s="130"/>
      <c r="AE240" s="130">
        <f t="shared" si="185"/>
        <v>2.7870657400000001</v>
      </c>
    </row>
    <row r="241" spans="1:31" ht="40.5" hidden="1">
      <c r="A241" s="639" t="s">
        <v>1446</v>
      </c>
      <c r="B241" s="135" t="s">
        <v>1293</v>
      </c>
      <c r="C241" s="603" t="s">
        <v>671</v>
      </c>
      <c r="D241" s="168"/>
      <c r="E241" s="168">
        <v>4</v>
      </c>
      <c r="F241" s="603">
        <v>2012</v>
      </c>
      <c r="G241" s="603">
        <v>2013</v>
      </c>
      <c r="H241" s="130">
        <f t="shared" si="169"/>
        <v>3.16893146</v>
      </c>
      <c r="I241" s="130">
        <f t="shared" si="186"/>
        <v>1.1102230246251565E-16</v>
      </c>
      <c r="J241" s="130">
        <f t="shared" si="187"/>
        <v>0</v>
      </c>
      <c r="K241" s="130" t="str">
        <f t="shared" si="188"/>
        <v>-</v>
      </c>
      <c r="L241" s="130" t="str">
        <f t="shared" si="189"/>
        <v>-</v>
      </c>
      <c r="M241" s="130">
        <f t="shared" si="190"/>
        <v>0</v>
      </c>
      <c r="N241" s="130">
        <f t="shared" si="191"/>
        <v>4</v>
      </c>
      <c r="O241" s="130" t="str">
        <f t="shared" si="192"/>
        <v>-</v>
      </c>
      <c r="P241" s="130" t="str">
        <f t="shared" si="193"/>
        <v>-</v>
      </c>
      <c r="Q241" s="130" t="str">
        <f t="shared" si="194"/>
        <v>-</v>
      </c>
      <c r="R241" s="130" t="str">
        <f t="shared" si="195"/>
        <v>-</v>
      </c>
      <c r="S241" s="130" t="str">
        <f t="shared" si="196"/>
        <v>-</v>
      </c>
      <c r="T241" s="130" t="str">
        <f t="shared" si="197"/>
        <v>-</v>
      </c>
      <c r="U241" s="130" t="str">
        <f t="shared" si="198"/>
        <v>-</v>
      </c>
      <c r="V241" s="130" t="str">
        <f t="shared" si="199"/>
        <v>-</v>
      </c>
      <c r="W241" s="130">
        <f t="shared" si="200"/>
        <v>0</v>
      </c>
      <c r="X241" s="130">
        <f t="shared" si="201"/>
        <v>4</v>
      </c>
      <c r="Y241" s="130">
        <v>2.8742034599999999</v>
      </c>
      <c r="Z241" s="130">
        <v>0.29472799999999999</v>
      </c>
      <c r="AA241" s="130">
        <v>0</v>
      </c>
      <c r="AB241" s="130">
        <v>0</v>
      </c>
      <c r="AC241" s="130">
        <v>0</v>
      </c>
      <c r="AD241" s="130"/>
      <c r="AE241" s="130">
        <f t="shared" si="185"/>
        <v>3.16893146</v>
      </c>
    </row>
    <row r="242" spans="1:31" ht="40.5" hidden="1">
      <c r="A242" s="639" t="s">
        <v>1447</v>
      </c>
      <c r="B242" s="135" t="s">
        <v>1294</v>
      </c>
      <c r="C242" s="603" t="s">
        <v>671</v>
      </c>
      <c r="D242" s="168"/>
      <c r="E242" s="168">
        <v>4</v>
      </c>
      <c r="F242" s="603">
        <v>2012</v>
      </c>
      <c r="G242" s="603">
        <v>2013</v>
      </c>
      <c r="H242" s="130">
        <f t="shared" si="169"/>
        <v>5.1701552300000007</v>
      </c>
      <c r="I242" s="130">
        <f t="shared" si="186"/>
        <v>3.3306690738754696E-16</v>
      </c>
      <c r="J242" s="130">
        <f t="shared" si="187"/>
        <v>0</v>
      </c>
      <c r="K242" s="130" t="str">
        <f t="shared" si="188"/>
        <v>-</v>
      </c>
      <c r="L242" s="130" t="str">
        <f t="shared" si="189"/>
        <v>-</v>
      </c>
      <c r="M242" s="130">
        <f t="shared" si="190"/>
        <v>0</v>
      </c>
      <c r="N242" s="130">
        <f t="shared" si="191"/>
        <v>4</v>
      </c>
      <c r="O242" s="130" t="str">
        <f t="shared" si="192"/>
        <v>-</v>
      </c>
      <c r="P242" s="130" t="str">
        <f t="shared" si="193"/>
        <v>-</v>
      </c>
      <c r="Q242" s="130" t="str">
        <f t="shared" si="194"/>
        <v>-</v>
      </c>
      <c r="R242" s="130" t="str">
        <f t="shared" si="195"/>
        <v>-</v>
      </c>
      <c r="S242" s="130" t="str">
        <f t="shared" si="196"/>
        <v>-</v>
      </c>
      <c r="T242" s="130" t="str">
        <f t="shared" si="197"/>
        <v>-</v>
      </c>
      <c r="U242" s="130" t="str">
        <f t="shared" si="198"/>
        <v>-</v>
      </c>
      <c r="V242" s="130" t="str">
        <f t="shared" si="199"/>
        <v>-</v>
      </c>
      <c r="W242" s="130">
        <f t="shared" si="200"/>
        <v>0</v>
      </c>
      <c r="X242" s="130">
        <f t="shared" si="201"/>
        <v>4</v>
      </c>
      <c r="Y242" s="130">
        <v>4.8772622300000004</v>
      </c>
      <c r="Z242" s="130">
        <v>0.29289299999999996</v>
      </c>
      <c r="AA242" s="130">
        <v>0</v>
      </c>
      <c r="AB242" s="130">
        <v>0</v>
      </c>
      <c r="AC242" s="130">
        <v>0</v>
      </c>
      <c r="AD242" s="130"/>
      <c r="AE242" s="130">
        <f t="shared" si="185"/>
        <v>5.1701552300000007</v>
      </c>
    </row>
    <row r="243" spans="1:31" ht="61.5" hidden="1" customHeight="1">
      <c r="A243" s="639" t="s">
        <v>1448</v>
      </c>
      <c r="B243" s="135" t="s">
        <v>1322</v>
      </c>
      <c r="C243" s="603" t="s">
        <v>671</v>
      </c>
      <c r="D243" s="168"/>
      <c r="E243" s="168">
        <v>5</v>
      </c>
      <c r="F243" s="603">
        <v>2013</v>
      </c>
      <c r="G243" s="603">
        <v>2014</v>
      </c>
      <c r="H243" s="130">
        <f t="shared" ref="H243:H278" si="244">AE243</f>
        <v>20.625093080000003</v>
      </c>
      <c r="I243" s="130">
        <f t="shared" ref="I243:I278" si="245">H243-Y243-Z243-AA243-AB243-AC243</f>
        <v>9.9920072216264089E-16</v>
      </c>
      <c r="J243" s="130">
        <f t="shared" ref="J243:J278" si="246">AD243</f>
        <v>0</v>
      </c>
      <c r="K243" s="130" t="str">
        <f t="shared" ref="K243:K278" si="247">IF(G243=2012,D243,"-")</f>
        <v>-</v>
      </c>
      <c r="L243" s="130" t="str">
        <f t="shared" ref="L243:L278" si="248">IF(G243=2012,E243,"-")</f>
        <v>-</v>
      </c>
      <c r="M243" s="130" t="str">
        <f t="shared" ref="M243:M278" si="249">IF(G243=2013,D243,"-")</f>
        <v>-</v>
      </c>
      <c r="N243" s="130" t="str">
        <f t="shared" ref="N243:N278" si="250">IF(G243=2013,E243,"-")</f>
        <v>-</v>
      </c>
      <c r="O243" s="130">
        <f t="shared" ref="O243:O278" si="251">IF(G243=2014,D243,"-")</f>
        <v>0</v>
      </c>
      <c r="P243" s="130">
        <f t="shared" ref="P243:P278" si="252">IF(G243=2014,E243,"-")</f>
        <v>5</v>
      </c>
      <c r="Q243" s="130" t="str">
        <f t="shared" ref="Q243:Q278" si="253">IF(G243=2015,D243,"-")</f>
        <v>-</v>
      </c>
      <c r="R243" s="130" t="str">
        <f t="shared" ref="R243:R278" si="254">IF(G243=2015,E243,"-")</f>
        <v>-</v>
      </c>
      <c r="S243" s="130" t="str">
        <f t="shared" ref="S243:S278" si="255">IF(G243=2016,D243,"-")</f>
        <v>-</v>
      </c>
      <c r="T243" s="130" t="str">
        <f t="shared" ref="T243:T278" si="256">IF(G243=2016,E243,"-")</f>
        <v>-</v>
      </c>
      <c r="U243" s="130" t="str">
        <f t="shared" ref="U243:U278" si="257">IF(G243=2017,D243,"-")</f>
        <v>-</v>
      </c>
      <c r="V243" s="130" t="str">
        <f t="shared" ref="V243:V278" si="258">IF(G243=2017,E243,"-")</f>
        <v>-</v>
      </c>
      <c r="W243" s="130">
        <f t="shared" ref="W243:W278" si="259">SUM(K243,M243,O243,Q243,S243,U243)</f>
        <v>0</v>
      </c>
      <c r="X243" s="130">
        <f t="shared" ref="X243:X278" si="260">SUM(L243,N243,P243,R243,T243,V243)</f>
        <v>5</v>
      </c>
      <c r="Y243" s="130">
        <v>0</v>
      </c>
      <c r="Z243" s="130">
        <v>19.891662920000002</v>
      </c>
      <c r="AA243" s="130">
        <v>0.73343016000000005</v>
      </c>
      <c r="AB243" s="130">
        <v>0</v>
      </c>
      <c r="AC243" s="130">
        <v>0</v>
      </c>
      <c r="AD243" s="130"/>
      <c r="AE243" s="130">
        <f t="shared" si="185"/>
        <v>20.625093080000003</v>
      </c>
    </row>
    <row r="244" spans="1:31" ht="51.75" hidden="1" customHeight="1">
      <c r="A244" s="639" t="s">
        <v>1449</v>
      </c>
      <c r="B244" s="135" t="s">
        <v>1323</v>
      </c>
      <c r="C244" s="603" t="s">
        <v>671</v>
      </c>
      <c r="D244" s="168"/>
      <c r="E244" s="168">
        <v>3.2</v>
      </c>
      <c r="F244" s="603">
        <v>2013</v>
      </c>
      <c r="G244" s="603">
        <v>2014</v>
      </c>
      <c r="H244" s="130">
        <f t="shared" si="244"/>
        <v>10.35519075</v>
      </c>
      <c r="I244" s="130">
        <f t="shared" si="245"/>
        <v>0</v>
      </c>
      <c r="J244" s="130">
        <f t="shared" si="246"/>
        <v>0</v>
      </c>
      <c r="K244" s="130" t="str">
        <f t="shared" si="247"/>
        <v>-</v>
      </c>
      <c r="L244" s="130" t="str">
        <f t="shared" si="248"/>
        <v>-</v>
      </c>
      <c r="M244" s="130" t="str">
        <f t="shared" si="249"/>
        <v>-</v>
      </c>
      <c r="N244" s="130" t="str">
        <f t="shared" si="250"/>
        <v>-</v>
      </c>
      <c r="O244" s="130">
        <f t="shared" si="251"/>
        <v>0</v>
      </c>
      <c r="P244" s="130">
        <f t="shared" si="252"/>
        <v>3.2</v>
      </c>
      <c r="Q244" s="130" t="str">
        <f t="shared" si="253"/>
        <v>-</v>
      </c>
      <c r="R244" s="130" t="str">
        <f t="shared" si="254"/>
        <v>-</v>
      </c>
      <c r="S244" s="130" t="str">
        <f t="shared" si="255"/>
        <v>-</v>
      </c>
      <c r="T244" s="130" t="str">
        <f t="shared" si="256"/>
        <v>-</v>
      </c>
      <c r="U244" s="130" t="str">
        <f t="shared" si="257"/>
        <v>-</v>
      </c>
      <c r="V244" s="130" t="str">
        <f t="shared" si="258"/>
        <v>-</v>
      </c>
      <c r="W244" s="130">
        <f t="shared" si="259"/>
        <v>0</v>
      </c>
      <c r="X244" s="130">
        <f t="shared" si="260"/>
        <v>3.2</v>
      </c>
      <c r="Y244" s="130">
        <v>0</v>
      </c>
      <c r="Z244" s="130">
        <v>2.7177540299999996</v>
      </c>
      <c r="AA244" s="130">
        <v>7.6374367200000002</v>
      </c>
      <c r="AB244" s="599">
        <v>0</v>
      </c>
      <c r="AC244" s="130">
        <v>0</v>
      </c>
      <c r="AD244" s="130"/>
      <c r="AE244" s="130">
        <f t="shared" ref="AE244:AE278" si="261">SUM(Y244:AD244)</f>
        <v>10.35519075</v>
      </c>
    </row>
    <row r="245" spans="1:31" ht="64.5" hidden="1" customHeight="1">
      <c r="A245" s="639" t="s">
        <v>1450</v>
      </c>
      <c r="B245" s="135" t="s">
        <v>1324</v>
      </c>
      <c r="C245" s="603" t="s">
        <v>671</v>
      </c>
      <c r="D245" s="168"/>
      <c r="E245" s="168">
        <v>5</v>
      </c>
      <c r="F245" s="603">
        <v>2013</v>
      </c>
      <c r="G245" s="603">
        <v>2014</v>
      </c>
      <c r="H245" s="130">
        <f t="shared" si="244"/>
        <v>13.32964876</v>
      </c>
      <c r="I245" s="130">
        <f t="shared" si="245"/>
        <v>0</v>
      </c>
      <c r="J245" s="130">
        <f t="shared" si="246"/>
        <v>0</v>
      </c>
      <c r="K245" s="130" t="str">
        <f t="shared" si="247"/>
        <v>-</v>
      </c>
      <c r="L245" s="130" t="str">
        <f t="shared" si="248"/>
        <v>-</v>
      </c>
      <c r="M245" s="130" t="str">
        <f t="shared" si="249"/>
        <v>-</v>
      </c>
      <c r="N245" s="130" t="str">
        <f t="shared" si="250"/>
        <v>-</v>
      </c>
      <c r="O245" s="130">
        <f t="shared" si="251"/>
        <v>0</v>
      </c>
      <c r="P245" s="130">
        <f t="shared" si="252"/>
        <v>5</v>
      </c>
      <c r="Q245" s="130" t="str">
        <f t="shared" si="253"/>
        <v>-</v>
      </c>
      <c r="R245" s="130" t="str">
        <f t="shared" si="254"/>
        <v>-</v>
      </c>
      <c r="S245" s="130" t="str">
        <f t="shared" si="255"/>
        <v>-</v>
      </c>
      <c r="T245" s="130" t="str">
        <f t="shared" si="256"/>
        <v>-</v>
      </c>
      <c r="U245" s="130" t="str">
        <f t="shared" si="257"/>
        <v>-</v>
      </c>
      <c r="V245" s="130" t="str">
        <f t="shared" si="258"/>
        <v>-</v>
      </c>
      <c r="W245" s="130">
        <f t="shared" si="259"/>
        <v>0</v>
      </c>
      <c r="X245" s="130">
        <f t="shared" si="260"/>
        <v>5</v>
      </c>
      <c r="Y245" s="130">
        <v>0</v>
      </c>
      <c r="Z245" s="130">
        <v>2.7177540299999996</v>
      </c>
      <c r="AA245" s="130">
        <v>10.611894729999999</v>
      </c>
      <c r="AB245" s="130">
        <v>0</v>
      </c>
      <c r="AC245" s="130">
        <v>0</v>
      </c>
      <c r="AD245" s="130"/>
      <c r="AE245" s="130">
        <f t="shared" si="261"/>
        <v>13.32964876</v>
      </c>
    </row>
    <row r="246" spans="1:31" ht="40.5" hidden="1">
      <c r="A246" s="639" t="s">
        <v>1451</v>
      </c>
      <c r="B246" s="135" t="s">
        <v>1327</v>
      </c>
      <c r="C246" s="603" t="s">
        <v>671</v>
      </c>
      <c r="D246" s="168"/>
      <c r="E246" s="168">
        <v>3.2</v>
      </c>
      <c r="F246" s="603">
        <v>2014</v>
      </c>
      <c r="G246" s="603">
        <v>2014</v>
      </c>
      <c r="H246" s="130">
        <f t="shared" si="244"/>
        <v>9.9127100400000003</v>
      </c>
      <c r="I246" s="130">
        <f t="shared" si="245"/>
        <v>0</v>
      </c>
      <c r="J246" s="130">
        <f t="shared" si="246"/>
        <v>0</v>
      </c>
      <c r="K246" s="130" t="str">
        <f t="shared" si="247"/>
        <v>-</v>
      </c>
      <c r="L246" s="130" t="str">
        <f t="shared" si="248"/>
        <v>-</v>
      </c>
      <c r="M246" s="130" t="str">
        <f t="shared" si="249"/>
        <v>-</v>
      </c>
      <c r="N246" s="130" t="str">
        <f t="shared" si="250"/>
        <v>-</v>
      </c>
      <c r="O246" s="130">
        <f t="shared" si="251"/>
        <v>0</v>
      </c>
      <c r="P246" s="130">
        <f t="shared" si="252"/>
        <v>3.2</v>
      </c>
      <c r="Q246" s="130" t="str">
        <f t="shared" si="253"/>
        <v>-</v>
      </c>
      <c r="R246" s="130" t="str">
        <f t="shared" si="254"/>
        <v>-</v>
      </c>
      <c r="S246" s="130" t="str">
        <f t="shared" si="255"/>
        <v>-</v>
      </c>
      <c r="T246" s="130" t="str">
        <f t="shared" si="256"/>
        <v>-</v>
      </c>
      <c r="U246" s="130" t="str">
        <f t="shared" si="257"/>
        <v>-</v>
      </c>
      <c r="V246" s="130" t="str">
        <f t="shared" si="258"/>
        <v>-</v>
      </c>
      <c r="W246" s="130">
        <f t="shared" si="259"/>
        <v>0</v>
      </c>
      <c r="X246" s="130">
        <f t="shared" si="260"/>
        <v>3.2</v>
      </c>
      <c r="Y246" s="130">
        <v>0</v>
      </c>
      <c r="Z246" s="130">
        <v>0</v>
      </c>
      <c r="AA246" s="130">
        <v>9.9127100400000003</v>
      </c>
      <c r="AB246" s="130">
        <v>0</v>
      </c>
      <c r="AC246" s="130">
        <v>0</v>
      </c>
      <c r="AD246" s="130"/>
      <c r="AE246" s="130">
        <f t="shared" si="261"/>
        <v>9.9127100400000003</v>
      </c>
    </row>
    <row r="247" spans="1:31" ht="40.5" hidden="1">
      <c r="A247" s="639" t="s">
        <v>1452</v>
      </c>
      <c r="B247" s="135" t="s">
        <v>1412</v>
      </c>
      <c r="C247" s="603" t="s">
        <v>671</v>
      </c>
      <c r="D247" s="168"/>
      <c r="E247" s="168">
        <v>4</v>
      </c>
      <c r="F247" s="603">
        <v>2012</v>
      </c>
      <c r="G247" s="603">
        <v>2012</v>
      </c>
      <c r="H247" s="130">
        <f t="shared" si="244"/>
        <v>3.3809850999999997</v>
      </c>
      <c r="I247" s="130">
        <f t="shared" si="245"/>
        <v>-1.3877787807814457E-17</v>
      </c>
      <c r="J247" s="130">
        <f t="shared" si="246"/>
        <v>0</v>
      </c>
      <c r="K247" s="130">
        <f t="shared" si="247"/>
        <v>0</v>
      </c>
      <c r="L247" s="130">
        <f t="shared" si="248"/>
        <v>4</v>
      </c>
      <c r="M247" s="130" t="str">
        <f t="shared" si="249"/>
        <v>-</v>
      </c>
      <c r="N247" s="130" t="str">
        <f t="shared" si="250"/>
        <v>-</v>
      </c>
      <c r="O247" s="130" t="str">
        <f t="shared" si="251"/>
        <v>-</v>
      </c>
      <c r="P247" s="130" t="str">
        <f t="shared" si="252"/>
        <v>-</v>
      </c>
      <c r="Q247" s="130" t="str">
        <f t="shared" si="253"/>
        <v>-</v>
      </c>
      <c r="R247" s="130" t="str">
        <f t="shared" si="254"/>
        <v>-</v>
      </c>
      <c r="S247" s="130" t="str">
        <f t="shared" si="255"/>
        <v>-</v>
      </c>
      <c r="T247" s="130" t="str">
        <f t="shared" si="256"/>
        <v>-</v>
      </c>
      <c r="U247" s="130" t="str">
        <f t="shared" si="257"/>
        <v>-</v>
      </c>
      <c r="V247" s="130" t="str">
        <f t="shared" si="258"/>
        <v>-</v>
      </c>
      <c r="W247" s="130">
        <f t="shared" si="259"/>
        <v>0</v>
      </c>
      <c r="X247" s="130">
        <f t="shared" si="260"/>
        <v>4</v>
      </c>
      <c r="Y247" s="130">
        <v>3.2735990999999998</v>
      </c>
      <c r="Z247" s="130">
        <v>0.107386</v>
      </c>
      <c r="AA247" s="130">
        <v>0</v>
      </c>
      <c r="AB247" s="130">
        <v>0</v>
      </c>
      <c r="AC247" s="130">
        <v>0</v>
      </c>
      <c r="AD247" s="130"/>
      <c r="AE247" s="130">
        <f t="shared" si="261"/>
        <v>3.3809850999999997</v>
      </c>
    </row>
    <row r="248" spans="1:31" ht="40.5" hidden="1">
      <c r="A248" s="639" t="s">
        <v>1453</v>
      </c>
      <c r="B248" s="135" t="s">
        <v>1413</v>
      </c>
      <c r="C248" s="603" t="s">
        <v>671</v>
      </c>
      <c r="D248" s="168"/>
      <c r="E248" s="168">
        <v>6.3</v>
      </c>
      <c r="F248" s="603">
        <v>2012</v>
      </c>
      <c r="G248" s="603">
        <v>2012</v>
      </c>
      <c r="H248" s="130">
        <f t="shared" si="244"/>
        <v>4.95832914</v>
      </c>
      <c r="I248" s="130">
        <f t="shared" si="245"/>
        <v>3.4000580129145419E-16</v>
      </c>
      <c r="J248" s="130">
        <f t="shared" si="246"/>
        <v>0</v>
      </c>
      <c r="K248" s="130">
        <f t="shared" si="247"/>
        <v>0</v>
      </c>
      <c r="L248" s="130">
        <f t="shared" si="248"/>
        <v>6.3</v>
      </c>
      <c r="M248" s="130" t="str">
        <f t="shared" si="249"/>
        <v>-</v>
      </c>
      <c r="N248" s="130" t="str">
        <f t="shared" si="250"/>
        <v>-</v>
      </c>
      <c r="O248" s="130" t="str">
        <f t="shared" si="251"/>
        <v>-</v>
      </c>
      <c r="P248" s="130" t="str">
        <f t="shared" si="252"/>
        <v>-</v>
      </c>
      <c r="Q248" s="130" t="str">
        <f t="shared" si="253"/>
        <v>-</v>
      </c>
      <c r="R248" s="130" t="str">
        <f t="shared" si="254"/>
        <v>-</v>
      </c>
      <c r="S248" s="130" t="str">
        <f t="shared" si="255"/>
        <v>-</v>
      </c>
      <c r="T248" s="130" t="str">
        <f t="shared" si="256"/>
        <v>-</v>
      </c>
      <c r="U248" s="130" t="str">
        <f t="shared" si="257"/>
        <v>-</v>
      </c>
      <c r="V248" s="130" t="str">
        <f t="shared" si="258"/>
        <v>-</v>
      </c>
      <c r="W248" s="130">
        <f t="shared" si="259"/>
        <v>0</v>
      </c>
      <c r="X248" s="130">
        <f t="shared" si="260"/>
        <v>6.3</v>
      </c>
      <c r="Y248" s="130">
        <v>4.9013421399999997</v>
      </c>
      <c r="Z248" s="130">
        <v>5.6987000000000003E-2</v>
      </c>
      <c r="AA248" s="130">
        <v>0</v>
      </c>
      <c r="AB248" s="130">
        <v>0</v>
      </c>
      <c r="AC248" s="130">
        <v>0</v>
      </c>
      <c r="AD248" s="130"/>
      <c r="AE248" s="130">
        <f t="shared" si="261"/>
        <v>4.95832914</v>
      </c>
    </row>
    <row r="249" spans="1:31" ht="40.5" hidden="1">
      <c r="A249" s="639" t="s">
        <v>1454</v>
      </c>
      <c r="B249" s="135" t="s">
        <v>1414</v>
      </c>
      <c r="C249" s="603" t="s">
        <v>671</v>
      </c>
      <c r="D249" s="168"/>
      <c r="E249" s="168">
        <v>5</v>
      </c>
      <c r="F249" s="603">
        <v>2012</v>
      </c>
      <c r="G249" s="603">
        <v>2012</v>
      </c>
      <c r="H249" s="130">
        <f t="shared" si="244"/>
        <v>3.8317097599999999</v>
      </c>
      <c r="I249" s="130">
        <f t="shared" si="245"/>
        <v>-6.9388939039072284E-17</v>
      </c>
      <c r="J249" s="130">
        <f t="shared" si="246"/>
        <v>0</v>
      </c>
      <c r="K249" s="130">
        <f t="shared" si="247"/>
        <v>0</v>
      </c>
      <c r="L249" s="130">
        <f t="shared" si="248"/>
        <v>5</v>
      </c>
      <c r="M249" s="130" t="str">
        <f t="shared" si="249"/>
        <v>-</v>
      </c>
      <c r="N249" s="130" t="str">
        <f t="shared" si="250"/>
        <v>-</v>
      </c>
      <c r="O249" s="130" t="str">
        <f t="shared" si="251"/>
        <v>-</v>
      </c>
      <c r="P249" s="130" t="str">
        <f t="shared" si="252"/>
        <v>-</v>
      </c>
      <c r="Q249" s="130" t="str">
        <f t="shared" si="253"/>
        <v>-</v>
      </c>
      <c r="R249" s="130" t="str">
        <f t="shared" si="254"/>
        <v>-</v>
      </c>
      <c r="S249" s="130" t="str">
        <f t="shared" si="255"/>
        <v>-</v>
      </c>
      <c r="T249" s="130" t="str">
        <f t="shared" si="256"/>
        <v>-</v>
      </c>
      <c r="U249" s="130" t="str">
        <f t="shared" si="257"/>
        <v>-</v>
      </c>
      <c r="V249" s="130" t="str">
        <f t="shared" si="258"/>
        <v>-</v>
      </c>
      <c r="W249" s="130">
        <f t="shared" si="259"/>
        <v>0</v>
      </c>
      <c r="X249" s="130">
        <f t="shared" si="260"/>
        <v>5</v>
      </c>
      <c r="Y249" s="130">
        <v>3.7622937599999999</v>
      </c>
      <c r="Z249" s="130">
        <v>6.9415999999999992E-2</v>
      </c>
      <c r="AA249" s="130">
        <v>0</v>
      </c>
      <c r="AB249" s="130">
        <v>0</v>
      </c>
      <c r="AC249" s="130">
        <v>0</v>
      </c>
      <c r="AD249" s="130"/>
      <c r="AE249" s="130">
        <f t="shared" si="261"/>
        <v>3.8317097599999999</v>
      </c>
    </row>
    <row r="250" spans="1:31" ht="40.5" hidden="1">
      <c r="A250" s="639" t="s">
        <v>1455</v>
      </c>
      <c r="B250" s="135" t="s">
        <v>1415</v>
      </c>
      <c r="C250" s="603" t="s">
        <v>671</v>
      </c>
      <c r="D250" s="168"/>
      <c r="E250" s="168">
        <v>4</v>
      </c>
      <c r="F250" s="603">
        <v>2012</v>
      </c>
      <c r="G250" s="603">
        <v>2012</v>
      </c>
      <c r="H250" s="130">
        <f t="shared" si="244"/>
        <v>3.4250416800000001</v>
      </c>
      <c r="I250" s="130">
        <f t="shared" si="245"/>
        <v>-8.3266726846886741E-17</v>
      </c>
      <c r="J250" s="130">
        <f t="shared" si="246"/>
        <v>0</v>
      </c>
      <c r="K250" s="130">
        <f t="shared" si="247"/>
        <v>0</v>
      </c>
      <c r="L250" s="130">
        <f t="shared" si="248"/>
        <v>4</v>
      </c>
      <c r="M250" s="130" t="str">
        <f t="shared" si="249"/>
        <v>-</v>
      </c>
      <c r="N250" s="130" t="str">
        <f t="shared" si="250"/>
        <v>-</v>
      </c>
      <c r="O250" s="130" t="str">
        <f t="shared" si="251"/>
        <v>-</v>
      </c>
      <c r="P250" s="130" t="str">
        <f t="shared" si="252"/>
        <v>-</v>
      </c>
      <c r="Q250" s="130" t="str">
        <f t="shared" si="253"/>
        <v>-</v>
      </c>
      <c r="R250" s="130" t="str">
        <f t="shared" si="254"/>
        <v>-</v>
      </c>
      <c r="S250" s="130" t="str">
        <f t="shared" si="255"/>
        <v>-</v>
      </c>
      <c r="T250" s="130" t="str">
        <f t="shared" si="256"/>
        <v>-</v>
      </c>
      <c r="U250" s="130" t="str">
        <f t="shared" si="257"/>
        <v>-</v>
      </c>
      <c r="V250" s="130" t="str">
        <f t="shared" si="258"/>
        <v>-</v>
      </c>
      <c r="W250" s="130">
        <f t="shared" si="259"/>
        <v>0</v>
      </c>
      <c r="X250" s="130">
        <f t="shared" si="260"/>
        <v>4</v>
      </c>
      <c r="Y250" s="130">
        <v>3.2415516800000002</v>
      </c>
      <c r="Z250" s="130">
        <v>0.18349000000000001</v>
      </c>
      <c r="AA250" s="130">
        <v>0</v>
      </c>
      <c r="AB250" s="130">
        <v>0</v>
      </c>
      <c r="AC250" s="130">
        <v>0</v>
      </c>
      <c r="AD250" s="130"/>
      <c r="AE250" s="130">
        <f t="shared" si="261"/>
        <v>3.4250416800000001</v>
      </c>
    </row>
    <row r="251" spans="1:31" ht="40.5" hidden="1">
      <c r="A251" s="639" t="s">
        <v>1456</v>
      </c>
      <c r="B251" s="135" t="s">
        <v>1416</v>
      </c>
      <c r="C251" s="603" t="s">
        <v>671</v>
      </c>
      <c r="D251" s="168"/>
      <c r="E251" s="168">
        <v>4</v>
      </c>
      <c r="F251" s="603">
        <v>2012</v>
      </c>
      <c r="G251" s="603">
        <v>2012</v>
      </c>
      <c r="H251" s="130">
        <f t="shared" si="244"/>
        <v>3.44096344</v>
      </c>
      <c r="I251" s="130">
        <f t="shared" si="245"/>
        <v>-6.9388939039072284E-17</v>
      </c>
      <c r="J251" s="130">
        <f t="shared" si="246"/>
        <v>0</v>
      </c>
      <c r="K251" s="130">
        <f t="shared" si="247"/>
        <v>0</v>
      </c>
      <c r="L251" s="130">
        <f t="shared" si="248"/>
        <v>4</v>
      </c>
      <c r="M251" s="130" t="str">
        <f t="shared" si="249"/>
        <v>-</v>
      </c>
      <c r="N251" s="130" t="str">
        <f t="shared" si="250"/>
        <v>-</v>
      </c>
      <c r="O251" s="130" t="str">
        <f t="shared" si="251"/>
        <v>-</v>
      </c>
      <c r="P251" s="130" t="str">
        <f t="shared" si="252"/>
        <v>-</v>
      </c>
      <c r="Q251" s="130" t="str">
        <f t="shared" si="253"/>
        <v>-</v>
      </c>
      <c r="R251" s="130" t="str">
        <f t="shared" si="254"/>
        <v>-</v>
      </c>
      <c r="S251" s="130" t="str">
        <f t="shared" si="255"/>
        <v>-</v>
      </c>
      <c r="T251" s="130" t="str">
        <f t="shared" si="256"/>
        <v>-</v>
      </c>
      <c r="U251" s="130" t="str">
        <f t="shared" si="257"/>
        <v>-</v>
      </c>
      <c r="V251" s="130" t="str">
        <f t="shared" si="258"/>
        <v>-</v>
      </c>
      <c r="W251" s="130">
        <f t="shared" si="259"/>
        <v>0</v>
      </c>
      <c r="X251" s="130">
        <f t="shared" si="260"/>
        <v>4</v>
      </c>
      <c r="Y251" s="130">
        <v>3.3808054400000001</v>
      </c>
      <c r="Z251" s="130">
        <v>6.0158000000000003E-2</v>
      </c>
      <c r="AA251" s="130">
        <v>0</v>
      </c>
      <c r="AB251" s="130">
        <v>0</v>
      </c>
      <c r="AC251" s="130">
        <v>0</v>
      </c>
      <c r="AD251" s="130"/>
      <c r="AE251" s="130">
        <f t="shared" si="261"/>
        <v>3.44096344</v>
      </c>
    </row>
    <row r="252" spans="1:31" ht="40.5" hidden="1">
      <c r="A252" s="639" t="s">
        <v>1457</v>
      </c>
      <c r="B252" s="135" t="s">
        <v>1417</v>
      </c>
      <c r="C252" s="603" t="s">
        <v>671</v>
      </c>
      <c r="D252" s="168"/>
      <c r="E252" s="168">
        <v>0</v>
      </c>
      <c r="F252" s="603">
        <v>2012</v>
      </c>
      <c r="G252" s="603">
        <v>2012</v>
      </c>
      <c r="H252" s="130">
        <f t="shared" si="244"/>
        <v>4.6754024699999999</v>
      </c>
      <c r="I252" s="130">
        <f t="shared" si="245"/>
        <v>0</v>
      </c>
      <c r="J252" s="130">
        <f t="shared" si="246"/>
        <v>0</v>
      </c>
      <c r="K252" s="130">
        <f t="shared" si="247"/>
        <v>0</v>
      </c>
      <c r="L252" s="130">
        <f t="shared" si="248"/>
        <v>0</v>
      </c>
      <c r="M252" s="130" t="str">
        <f t="shared" si="249"/>
        <v>-</v>
      </c>
      <c r="N252" s="130" t="str">
        <f t="shared" si="250"/>
        <v>-</v>
      </c>
      <c r="O252" s="130" t="str">
        <f t="shared" si="251"/>
        <v>-</v>
      </c>
      <c r="P252" s="130" t="str">
        <f t="shared" si="252"/>
        <v>-</v>
      </c>
      <c r="Q252" s="130" t="str">
        <f t="shared" si="253"/>
        <v>-</v>
      </c>
      <c r="R252" s="130" t="str">
        <f t="shared" si="254"/>
        <v>-</v>
      </c>
      <c r="S252" s="130" t="str">
        <f t="shared" si="255"/>
        <v>-</v>
      </c>
      <c r="T252" s="130" t="str">
        <f t="shared" si="256"/>
        <v>-</v>
      </c>
      <c r="U252" s="130" t="str">
        <f t="shared" si="257"/>
        <v>-</v>
      </c>
      <c r="V252" s="130" t="str">
        <f t="shared" si="258"/>
        <v>-</v>
      </c>
      <c r="W252" s="130">
        <f t="shared" si="259"/>
        <v>0</v>
      </c>
      <c r="X252" s="130">
        <f t="shared" si="260"/>
        <v>0</v>
      </c>
      <c r="Y252" s="130">
        <v>4.6754024699999999</v>
      </c>
      <c r="Z252" s="130">
        <v>0</v>
      </c>
      <c r="AA252" s="130">
        <v>0</v>
      </c>
      <c r="AB252" s="130">
        <v>0</v>
      </c>
      <c r="AC252" s="130">
        <v>0</v>
      </c>
      <c r="AD252" s="130"/>
      <c r="AE252" s="130">
        <f t="shared" si="261"/>
        <v>4.6754024699999999</v>
      </c>
    </row>
    <row r="253" spans="1:31" ht="40.5" hidden="1">
      <c r="A253" s="639" t="s">
        <v>1458</v>
      </c>
      <c r="B253" s="135" t="s">
        <v>1748</v>
      </c>
      <c r="C253" s="603" t="s">
        <v>671</v>
      </c>
      <c r="D253" s="168"/>
      <c r="E253" s="168">
        <v>3.2</v>
      </c>
      <c r="F253" s="603">
        <v>2013</v>
      </c>
      <c r="G253" s="603">
        <v>2013</v>
      </c>
      <c r="H253" s="130">
        <f t="shared" si="244"/>
        <v>7.7997987000000002</v>
      </c>
      <c r="I253" s="130">
        <f t="shared" si="245"/>
        <v>-1.8041124150158794E-16</v>
      </c>
      <c r="J253" s="130">
        <f t="shared" si="246"/>
        <v>0</v>
      </c>
      <c r="K253" s="130" t="str">
        <f t="shared" si="247"/>
        <v>-</v>
      </c>
      <c r="L253" s="130" t="str">
        <f t="shared" si="248"/>
        <v>-</v>
      </c>
      <c r="M253" s="130">
        <f t="shared" si="249"/>
        <v>0</v>
      </c>
      <c r="N253" s="130">
        <f t="shared" si="250"/>
        <v>3.2</v>
      </c>
      <c r="O253" s="130" t="str">
        <f t="shared" si="251"/>
        <v>-</v>
      </c>
      <c r="P253" s="130" t="str">
        <f t="shared" si="252"/>
        <v>-</v>
      </c>
      <c r="Q253" s="130" t="str">
        <f t="shared" si="253"/>
        <v>-</v>
      </c>
      <c r="R253" s="130" t="str">
        <f t="shared" si="254"/>
        <v>-</v>
      </c>
      <c r="S253" s="130" t="str">
        <f t="shared" si="255"/>
        <v>-</v>
      </c>
      <c r="T253" s="130" t="str">
        <f t="shared" si="256"/>
        <v>-</v>
      </c>
      <c r="U253" s="130" t="str">
        <f t="shared" si="257"/>
        <v>-</v>
      </c>
      <c r="V253" s="130" t="str">
        <f t="shared" si="258"/>
        <v>-</v>
      </c>
      <c r="W253" s="130">
        <f t="shared" si="259"/>
        <v>0</v>
      </c>
      <c r="X253" s="130">
        <f t="shared" si="260"/>
        <v>3.2</v>
      </c>
      <c r="Y253" s="130">
        <v>0</v>
      </c>
      <c r="Z253" s="130">
        <v>7.7497987000000004</v>
      </c>
      <c r="AA253" s="130">
        <v>0.05</v>
      </c>
      <c r="AB253" s="130">
        <v>0</v>
      </c>
      <c r="AC253" s="130">
        <v>0</v>
      </c>
      <c r="AD253" s="130"/>
      <c r="AE253" s="130">
        <f t="shared" si="261"/>
        <v>7.7997987000000002</v>
      </c>
    </row>
    <row r="254" spans="1:31" ht="40.5" hidden="1">
      <c r="A254" s="639" t="s">
        <v>1459</v>
      </c>
      <c r="B254" s="135" t="s">
        <v>1370</v>
      </c>
      <c r="C254" s="603" t="s">
        <v>671</v>
      </c>
      <c r="D254" s="168"/>
      <c r="E254" s="168">
        <v>5</v>
      </c>
      <c r="F254" s="603">
        <v>2013</v>
      </c>
      <c r="G254" s="603">
        <v>2013</v>
      </c>
      <c r="H254" s="130">
        <f t="shared" si="244"/>
        <v>18.212589000000001</v>
      </c>
      <c r="I254" s="130">
        <f t="shared" si="245"/>
        <v>0</v>
      </c>
      <c r="J254" s="130">
        <f t="shared" si="246"/>
        <v>0</v>
      </c>
      <c r="K254" s="130" t="str">
        <f t="shared" si="247"/>
        <v>-</v>
      </c>
      <c r="L254" s="130" t="str">
        <f t="shared" si="248"/>
        <v>-</v>
      </c>
      <c r="M254" s="130">
        <f t="shared" si="249"/>
        <v>0</v>
      </c>
      <c r="N254" s="130">
        <f t="shared" si="250"/>
        <v>5</v>
      </c>
      <c r="O254" s="130" t="str">
        <f t="shared" si="251"/>
        <v>-</v>
      </c>
      <c r="P254" s="130" t="str">
        <f t="shared" si="252"/>
        <v>-</v>
      </c>
      <c r="Q254" s="130" t="str">
        <f t="shared" si="253"/>
        <v>-</v>
      </c>
      <c r="R254" s="130" t="str">
        <f t="shared" si="254"/>
        <v>-</v>
      </c>
      <c r="S254" s="130" t="str">
        <f t="shared" si="255"/>
        <v>-</v>
      </c>
      <c r="T254" s="130" t="str">
        <f t="shared" si="256"/>
        <v>-</v>
      </c>
      <c r="U254" s="130" t="str">
        <f t="shared" si="257"/>
        <v>-</v>
      </c>
      <c r="V254" s="130" t="str">
        <f t="shared" si="258"/>
        <v>-</v>
      </c>
      <c r="W254" s="130">
        <f t="shared" si="259"/>
        <v>0</v>
      </c>
      <c r="X254" s="130">
        <f t="shared" si="260"/>
        <v>5</v>
      </c>
      <c r="Y254" s="130">
        <v>0</v>
      </c>
      <c r="Z254" s="130">
        <v>18.212589000000001</v>
      </c>
      <c r="AA254" s="130">
        <v>0</v>
      </c>
      <c r="AB254" s="130">
        <v>0</v>
      </c>
      <c r="AC254" s="130">
        <v>0</v>
      </c>
      <c r="AD254" s="130"/>
      <c r="AE254" s="130">
        <f t="shared" si="261"/>
        <v>18.212589000000001</v>
      </c>
    </row>
    <row r="255" spans="1:31" ht="40.5" hidden="1">
      <c r="A255" s="639" t="s">
        <v>1460</v>
      </c>
      <c r="B255" s="135" t="s">
        <v>1372</v>
      </c>
      <c r="C255" s="603" t="s">
        <v>671</v>
      </c>
      <c r="D255" s="168"/>
      <c r="E255" s="168">
        <v>2.5</v>
      </c>
      <c r="F255" s="603">
        <v>2014</v>
      </c>
      <c r="G255" s="603">
        <v>2015</v>
      </c>
      <c r="H255" s="130">
        <f t="shared" si="244"/>
        <v>5.9172640000000003</v>
      </c>
      <c r="I255" s="130">
        <f t="shared" si="245"/>
        <v>0</v>
      </c>
      <c r="J255" s="130">
        <f t="shared" si="246"/>
        <v>0</v>
      </c>
      <c r="K255" s="130" t="str">
        <f t="shared" si="247"/>
        <v>-</v>
      </c>
      <c r="L255" s="130" t="str">
        <f t="shared" si="248"/>
        <v>-</v>
      </c>
      <c r="M255" s="130" t="str">
        <f t="shared" si="249"/>
        <v>-</v>
      </c>
      <c r="N255" s="130" t="str">
        <f t="shared" si="250"/>
        <v>-</v>
      </c>
      <c r="O255" s="130" t="str">
        <f t="shared" si="251"/>
        <v>-</v>
      </c>
      <c r="P255" s="130" t="str">
        <f t="shared" si="252"/>
        <v>-</v>
      </c>
      <c r="Q255" s="130">
        <f t="shared" si="253"/>
        <v>0</v>
      </c>
      <c r="R255" s="130">
        <f t="shared" si="254"/>
        <v>2.5</v>
      </c>
      <c r="S255" s="130" t="str">
        <f t="shared" si="255"/>
        <v>-</v>
      </c>
      <c r="T255" s="130" t="str">
        <f t="shared" si="256"/>
        <v>-</v>
      </c>
      <c r="U255" s="130" t="str">
        <f t="shared" si="257"/>
        <v>-</v>
      </c>
      <c r="V255" s="130" t="str">
        <f t="shared" si="258"/>
        <v>-</v>
      </c>
      <c r="W255" s="130">
        <f t="shared" si="259"/>
        <v>0</v>
      </c>
      <c r="X255" s="130">
        <f t="shared" si="260"/>
        <v>2.5</v>
      </c>
      <c r="Y255" s="130">
        <v>0</v>
      </c>
      <c r="Z255" s="130">
        <v>0</v>
      </c>
      <c r="AA255" s="130">
        <v>5.9172640000000003</v>
      </c>
      <c r="AB255" s="130">
        <v>0</v>
      </c>
      <c r="AC255" s="130">
        <v>0</v>
      </c>
      <c r="AD255" s="130"/>
      <c r="AE255" s="130">
        <f t="shared" si="261"/>
        <v>5.9172640000000003</v>
      </c>
    </row>
    <row r="256" spans="1:31" ht="40.5" hidden="1">
      <c r="A256" s="639" t="s">
        <v>1461</v>
      </c>
      <c r="B256" s="135" t="s">
        <v>1375</v>
      </c>
      <c r="C256" s="603" t="s">
        <v>671</v>
      </c>
      <c r="D256" s="168"/>
      <c r="E256" s="168">
        <v>3.2</v>
      </c>
      <c r="F256" s="603">
        <v>2014</v>
      </c>
      <c r="G256" s="603">
        <v>2015</v>
      </c>
      <c r="H256" s="130">
        <f t="shared" si="244"/>
        <v>7.8469360000000004</v>
      </c>
      <c r="I256" s="130">
        <f t="shared" si="245"/>
        <v>0</v>
      </c>
      <c r="J256" s="130">
        <f t="shared" si="246"/>
        <v>0</v>
      </c>
      <c r="K256" s="130" t="str">
        <f t="shared" si="247"/>
        <v>-</v>
      </c>
      <c r="L256" s="130" t="str">
        <f t="shared" si="248"/>
        <v>-</v>
      </c>
      <c r="M256" s="130" t="str">
        <f t="shared" si="249"/>
        <v>-</v>
      </c>
      <c r="N256" s="130" t="str">
        <f t="shared" si="250"/>
        <v>-</v>
      </c>
      <c r="O256" s="130" t="str">
        <f t="shared" si="251"/>
        <v>-</v>
      </c>
      <c r="P256" s="130" t="str">
        <f t="shared" si="252"/>
        <v>-</v>
      </c>
      <c r="Q256" s="130">
        <f t="shared" si="253"/>
        <v>0</v>
      </c>
      <c r="R256" s="130">
        <f t="shared" si="254"/>
        <v>3.2</v>
      </c>
      <c r="S256" s="130" t="str">
        <f t="shared" si="255"/>
        <v>-</v>
      </c>
      <c r="T256" s="130" t="str">
        <f t="shared" si="256"/>
        <v>-</v>
      </c>
      <c r="U256" s="130" t="str">
        <f t="shared" si="257"/>
        <v>-</v>
      </c>
      <c r="V256" s="130" t="str">
        <f t="shared" si="258"/>
        <v>-</v>
      </c>
      <c r="W256" s="130">
        <f t="shared" si="259"/>
        <v>0</v>
      </c>
      <c r="X256" s="130">
        <f t="shared" si="260"/>
        <v>3.2</v>
      </c>
      <c r="Y256" s="130">
        <v>0</v>
      </c>
      <c r="Z256" s="130">
        <v>0</v>
      </c>
      <c r="AA256" s="130">
        <v>7.8469360000000004</v>
      </c>
      <c r="AB256" s="130">
        <v>0</v>
      </c>
      <c r="AC256" s="130">
        <v>0</v>
      </c>
      <c r="AD256" s="130"/>
      <c r="AE256" s="130">
        <f t="shared" si="261"/>
        <v>7.8469360000000004</v>
      </c>
    </row>
    <row r="257" spans="1:31" ht="40.5" hidden="1">
      <c r="A257" s="639" t="s">
        <v>1462</v>
      </c>
      <c r="B257" s="135" t="s">
        <v>1374</v>
      </c>
      <c r="C257" s="603" t="s">
        <v>671</v>
      </c>
      <c r="D257" s="168"/>
      <c r="E257" s="168">
        <v>5</v>
      </c>
      <c r="F257" s="603">
        <v>2014</v>
      </c>
      <c r="G257" s="603">
        <v>2015</v>
      </c>
      <c r="H257" s="130">
        <f t="shared" si="244"/>
        <v>14.585049770000001</v>
      </c>
      <c r="I257" s="130">
        <f t="shared" si="245"/>
        <v>7.7715611723760958E-16</v>
      </c>
      <c r="J257" s="130">
        <f t="shared" si="246"/>
        <v>0</v>
      </c>
      <c r="K257" s="130" t="str">
        <f t="shared" si="247"/>
        <v>-</v>
      </c>
      <c r="L257" s="130" t="str">
        <f t="shared" si="248"/>
        <v>-</v>
      </c>
      <c r="M257" s="130" t="str">
        <f t="shared" si="249"/>
        <v>-</v>
      </c>
      <c r="N257" s="130" t="str">
        <f t="shared" si="250"/>
        <v>-</v>
      </c>
      <c r="O257" s="130" t="str">
        <f t="shared" si="251"/>
        <v>-</v>
      </c>
      <c r="P257" s="130" t="str">
        <f t="shared" si="252"/>
        <v>-</v>
      </c>
      <c r="Q257" s="130">
        <f t="shared" si="253"/>
        <v>0</v>
      </c>
      <c r="R257" s="130">
        <f t="shared" si="254"/>
        <v>5</v>
      </c>
      <c r="S257" s="130" t="str">
        <f t="shared" si="255"/>
        <v>-</v>
      </c>
      <c r="T257" s="130" t="str">
        <f t="shared" si="256"/>
        <v>-</v>
      </c>
      <c r="U257" s="130" t="str">
        <f t="shared" si="257"/>
        <v>-</v>
      </c>
      <c r="V257" s="130" t="str">
        <f t="shared" si="258"/>
        <v>-</v>
      </c>
      <c r="W257" s="130">
        <f t="shared" si="259"/>
        <v>0</v>
      </c>
      <c r="X257" s="130">
        <f t="shared" si="260"/>
        <v>5</v>
      </c>
      <c r="Y257" s="130">
        <v>0</v>
      </c>
      <c r="Z257" s="130">
        <v>0</v>
      </c>
      <c r="AA257" s="130">
        <v>14.051263000000001</v>
      </c>
      <c r="AB257" s="130">
        <v>0.53378676999999997</v>
      </c>
      <c r="AC257" s="130">
        <v>0</v>
      </c>
      <c r="AD257" s="130"/>
      <c r="AE257" s="130">
        <f t="shared" si="261"/>
        <v>14.585049770000001</v>
      </c>
    </row>
    <row r="258" spans="1:31" ht="40.5" hidden="1">
      <c r="A258" s="639" t="s">
        <v>1463</v>
      </c>
      <c r="B258" s="135" t="s">
        <v>1297</v>
      </c>
      <c r="C258" s="603" t="s">
        <v>671</v>
      </c>
      <c r="D258" s="168"/>
      <c r="E258" s="168">
        <v>2.5</v>
      </c>
      <c r="F258" s="603">
        <v>2012</v>
      </c>
      <c r="G258" s="603">
        <v>2013</v>
      </c>
      <c r="H258" s="130">
        <f t="shared" si="244"/>
        <v>18.439092600000002</v>
      </c>
      <c r="I258" s="130">
        <f t="shared" si="245"/>
        <v>1.7763568394002505E-15</v>
      </c>
      <c r="J258" s="130">
        <f t="shared" si="246"/>
        <v>0</v>
      </c>
      <c r="K258" s="130" t="str">
        <f t="shared" si="247"/>
        <v>-</v>
      </c>
      <c r="L258" s="130" t="str">
        <f t="shared" si="248"/>
        <v>-</v>
      </c>
      <c r="M258" s="130">
        <f t="shared" si="249"/>
        <v>0</v>
      </c>
      <c r="N258" s="130">
        <f t="shared" si="250"/>
        <v>2.5</v>
      </c>
      <c r="O258" s="130" t="str">
        <f t="shared" si="251"/>
        <v>-</v>
      </c>
      <c r="P258" s="130" t="str">
        <f t="shared" si="252"/>
        <v>-</v>
      </c>
      <c r="Q258" s="130" t="str">
        <f t="shared" si="253"/>
        <v>-</v>
      </c>
      <c r="R258" s="130" t="str">
        <f t="shared" si="254"/>
        <v>-</v>
      </c>
      <c r="S258" s="130" t="str">
        <f t="shared" si="255"/>
        <v>-</v>
      </c>
      <c r="T258" s="130" t="str">
        <f t="shared" si="256"/>
        <v>-</v>
      </c>
      <c r="U258" s="130" t="str">
        <f t="shared" si="257"/>
        <v>-</v>
      </c>
      <c r="V258" s="130" t="str">
        <f t="shared" si="258"/>
        <v>-</v>
      </c>
      <c r="W258" s="130">
        <f t="shared" si="259"/>
        <v>0</v>
      </c>
      <c r="X258" s="130">
        <f t="shared" si="260"/>
        <v>2.5</v>
      </c>
      <c r="Y258" s="130">
        <v>6.093</v>
      </c>
      <c r="Z258" s="130">
        <v>12.3460926</v>
      </c>
      <c r="AA258" s="130">
        <v>0</v>
      </c>
      <c r="AB258" s="130">
        <v>0</v>
      </c>
      <c r="AC258" s="130">
        <v>0</v>
      </c>
      <c r="AD258" s="130"/>
      <c r="AE258" s="130">
        <f t="shared" si="261"/>
        <v>18.439092600000002</v>
      </c>
    </row>
    <row r="259" spans="1:31" ht="81" hidden="1">
      <c r="A259" s="639" t="s">
        <v>1464</v>
      </c>
      <c r="B259" s="140" t="s">
        <v>1950</v>
      </c>
      <c r="C259" s="603" t="s">
        <v>671</v>
      </c>
      <c r="D259" s="168"/>
      <c r="E259" s="168">
        <v>2.5</v>
      </c>
      <c r="F259" s="603">
        <v>2013</v>
      </c>
      <c r="G259" s="603">
        <v>2014</v>
      </c>
      <c r="H259" s="130">
        <f t="shared" si="244"/>
        <v>12.627673000000001</v>
      </c>
      <c r="I259" s="130">
        <f t="shared" si="245"/>
        <v>0</v>
      </c>
      <c r="J259" s="130">
        <f t="shared" si="246"/>
        <v>0</v>
      </c>
      <c r="K259" s="130" t="str">
        <f t="shared" si="247"/>
        <v>-</v>
      </c>
      <c r="L259" s="130" t="str">
        <f t="shared" si="248"/>
        <v>-</v>
      </c>
      <c r="M259" s="130" t="str">
        <f t="shared" si="249"/>
        <v>-</v>
      </c>
      <c r="N259" s="130" t="str">
        <f t="shared" si="250"/>
        <v>-</v>
      </c>
      <c r="O259" s="130">
        <f t="shared" si="251"/>
        <v>0</v>
      </c>
      <c r="P259" s="130">
        <f t="shared" si="252"/>
        <v>2.5</v>
      </c>
      <c r="Q259" s="130" t="str">
        <f t="shared" si="253"/>
        <v>-</v>
      </c>
      <c r="R259" s="130" t="str">
        <f t="shared" si="254"/>
        <v>-</v>
      </c>
      <c r="S259" s="130" t="str">
        <f t="shared" si="255"/>
        <v>-</v>
      </c>
      <c r="T259" s="130" t="str">
        <f t="shared" si="256"/>
        <v>-</v>
      </c>
      <c r="U259" s="130" t="str">
        <f t="shared" si="257"/>
        <v>-</v>
      </c>
      <c r="V259" s="130" t="str">
        <f t="shared" si="258"/>
        <v>-</v>
      </c>
      <c r="W259" s="130">
        <f t="shared" si="259"/>
        <v>0</v>
      </c>
      <c r="X259" s="130">
        <f t="shared" si="260"/>
        <v>2.5</v>
      </c>
      <c r="Y259" s="130">
        <v>0</v>
      </c>
      <c r="Z259" s="130">
        <v>12.627673000000001</v>
      </c>
      <c r="AA259" s="130">
        <v>0</v>
      </c>
      <c r="AB259" s="130">
        <v>0</v>
      </c>
      <c r="AC259" s="130">
        <v>0</v>
      </c>
      <c r="AD259" s="130"/>
      <c r="AE259" s="130">
        <f t="shared" si="261"/>
        <v>12.627673000000001</v>
      </c>
    </row>
    <row r="260" spans="1:31" ht="40.5" hidden="1">
      <c r="A260" s="639" t="s">
        <v>1465</v>
      </c>
      <c r="B260" s="140" t="s">
        <v>1318</v>
      </c>
      <c r="C260" s="603" t="s">
        <v>671</v>
      </c>
      <c r="D260" s="168"/>
      <c r="E260" s="168">
        <v>3.2</v>
      </c>
      <c r="F260" s="603">
        <v>2013</v>
      </c>
      <c r="G260" s="603">
        <v>2014</v>
      </c>
      <c r="H260" s="130">
        <f t="shared" si="244"/>
        <v>9.4229029200000003</v>
      </c>
      <c r="I260" s="130">
        <f t="shared" si="245"/>
        <v>0</v>
      </c>
      <c r="J260" s="130">
        <f t="shared" si="246"/>
        <v>0</v>
      </c>
      <c r="K260" s="130" t="str">
        <f t="shared" si="247"/>
        <v>-</v>
      </c>
      <c r="L260" s="130" t="str">
        <f t="shared" si="248"/>
        <v>-</v>
      </c>
      <c r="M260" s="130" t="str">
        <f t="shared" si="249"/>
        <v>-</v>
      </c>
      <c r="N260" s="130" t="str">
        <f t="shared" si="250"/>
        <v>-</v>
      </c>
      <c r="O260" s="130">
        <f t="shared" si="251"/>
        <v>0</v>
      </c>
      <c r="P260" s="130">
        <f t="shared" si="252"/>
        <v>3.2</v>
      </c>
      <c r="Q260" s="130" t="str">
        <f t="shared" si="253"/>
        <v>-</v>
      </c>
      <c r="R260" s="130" t="str">
        <f t="shared" si="254"/>
        <v>-</v>
      </c>
      <c r="S260" s="130" t="str">
        <f t="shared" si="255"/>
        <v>-</v>
      </c>
      <c r="T260" s="130" t="str">
        <f t="shared" si="256"/>
        <v>-</v>
      </c>
      <c r="U260" s="130" t="str">
        <f t="shared" si="257"/>
        <v>-</v>
      </c>
      <c r="V260" s="130" t="str">
        <f t="shared" si="258"/>
        <v>-</v>
      </c>
      <c r="W260" s="130">
        <f t="shared" si="259"/>
        <v>0</v>
      </c>
      <c r="X260" s="130">
        <f t="shared" si="260"/>
        <v>3.2</v>
      </c>
      <c r="Y260" s="130">
        <v>0</v>
      </c>
      <c r="Z260" s="130">
        <v>2.7177540499999999</v>
      </c>
      <c r="AA260" s="130">
        <v>6.7051488700000004</v>
      </c>
      <c r="AB260" s="130">
        <v>0</v>
      </c>
      <c r="AC260" s="130">
        <v>0</v>
      </c>
      <c r="AD260" s="130"/>
      <c r="AE260" s="130">
        <f t="shared" si="261"/>
        <v>9.4229029200000003</v>
      </c>
    </row>
    <row r="261" spans="1:31" ht="40.5" hidden="1">
      <c r="A261" s="639" t="s">
        <v>1466</v>
      </c>
      <c r="B261" s="140" t="s">
        <v>1319</v>
      </c>
      <c r="C261" s="603" t="s">
        <v>671</v>
      </c>
      <c r="D261" s="168"/>
      <c r="E261" s="168">
        <v>3.2</v>
      </c>
      <c r="F261" s="603">
        <v>2014</v>
      </c>
      <c r="G261" s="603">
        <v>2015</v>
      </c>
      <c r="H261" s="130">
        <f t="shared" si="244"/>
        <v>10.268274030000001</v>
      </c>
      <c r="I261" s="130">
        <f t="shared" si="245"/>
        <v>0</v>
      </c>
      <c r="J261" s="130">
        <f t="shared" si="246"/>
        <v>0</v>
      </c>
      <c r="K261" s="130" t="str">
        <f t="shared" si="247"/>
        <v>-</v>
      </c>
      <c r="L261" s="130" t="str">
        <f t="shared" si="248"/>
        <v>-</v>
      </c>
      <c r="M261" s="130" t="str">
        <f t="shared" si="249"/>
        <v>-</v>
      </c>
      <c r="N261" s="130" t="str">
        <f t="shared" si="250"/>
        <v>-</v>
      </c>
      <c r="O261" s="130" t="str">
        <f t="shared" si="251"/>
        <v>-</v>
      </c>
      <c r="P261" s="130" t="str">
        <f t="shared" si="252"/>
        <v>-</v>
      </c>
      <c r="Q261" s="130">
        <f t="shared" si="253"/>
        <v>0</v>
      </c>
      <c r="R261" s="130">
        <f t="shared" si="254"/>
        <v>3.2</v>
      </c>
      <c r="S261" s="130" t="str">
        <f t="shared" si="255"/>
        <v>-</v>
      </c>
      <c r="T261" s="130" t="str">
        <f t="shared" si="256"/>
        <v>-</v>
      </c>
      <c r="U261" s="130" t="str">
        <f t="shared" si="257"/>
        <v>-</v>
      </c>
      <c r="V261" s="130" t="str">
        <f t="shared" si="258"/>
        <v>-</v>
      </c>
      <c r="W261" s="130">
        <f t="shared" si="259"/>
        <v>0</v>
      </c>
      <c r="X261" s="130">
        <f t="shared" si="260"/>
        <v>3.2</v>
      </c>
      <c r="Y261" s="130">
        <v>0</v>
      </c>
      <c r="Z261" s="130">
        <v>0</v>
      </c>
      <c r="AA261" s="130">
        <v>0</v>
      </c>
      <c r="AB261" s="130">
        <v>10.268274030000001</v>
      </c>
      <c r="AC261" s="130">
        <v>0</v>
      </c>
      <c r="AD261" s="130"/>
      <c r="AE261" s="130">
        <f t="shared" si="261"/>
        <v>10.268274030000001</v>
      </c>
    </row>
    <row r="262" spans="1:31" ht="40.5">
      <c r="A262" s="639" t="s">
        <v>1467</v>
      </c>
      <c r="B262" s="135" t="s">
        <v>1378</v>
      </c>
      <c r="C262" s="603" t="s">
        <v>671</v>
      </c>
      <c r="D262" s="168"/>
      <c r="E262" s="168">
        <v>1.26</v>
      </c>
      <c r="F262" s="603">
        <v>2015</v>
      </c>
      <c r="G262" s="603">
        <v>2016</v>
      </c>
      <c r="H262" s="130">
        <f t="shared" si="244"/>
        <v>14.99138613</v>
      </c>
      <c r="I262" s="130">
        <f t="shared" si="245"/>
        <v>0</v>
      </c>
      <c r="J262" s="130">
        <f t="shared" si="246"/>
        <v>0</v>
      </c>
      <c r="K262" s="130" t="str">
        <f t="shared" si="247"/>
        <v>-</v>
      </c>
      <c r="L262" s="130" t="str">
        <f t="shared" si="248"/>
        <v>-</v>
      </c>
      <c r="M262" s="130" t="str">
        <f t="shared" si="249"/>
        <v>-</v>
      </c>
      <c r="N262" s="130" t="str">
        <f t="shared" si="250"/>
        <v>-</v>
      </c>
      <c r="O262" s="130" t="str">
        <f t="shared" si="251"/>
        <v>-</v>
      </c>
      <c r="P262" s="130" t="str">
        <f t="shared" si="252"/>
        <v>-</v>
      </c>
      <c r="Q262" s="130" t="str">
        <f t="shared" si="253"/>
        <v>-</v>
      </c>
      <c r="R262" s="130" t="str">
        <f t="shared" si="254"/>
        <v>-</v>
      </c>
      <c r="S262" s="130">
        <f t="shared" si="255"/>
        <v>0</v>
      </c>
      <c r="T262" s="130">
        <f t="shared" si="256"/>
        <v>1.26</v>
      </c>
      <c r="U262" s="130" t="str">
        <f t="shared" si="257"/>
        <v>-</v>
      </c>
      <c r="V262" s="130" t="str">
        <f t="shared" si="258"/>
        <v>-</v>
      </c>
      <c r="W262" s="130">
        <f t="shared" si="259"/>
        <v>0</v>
      </c>
      <c r="X262" s="130">
        <f t="shared" si="260"/>
        <v>1.26</v>
      </c>
      <c r="Y262" s="130">
        <v>0</v>
      </c>
      <c r="Z262" s="130">
        <v>0</v>
      </c>
      <c r="AA262" s="130">
        <v>0</v>
      </c>
      <c r="AB262" s="130">
        <v>0</v>
      </c>
      <c r="AC262" s="130">
        <v>14.99138613</v>
      </c>
      <c r="AD262" s="130"/>
      <c r="AE262" s="130">
        <f t="shared" si="261"/>
        <v>14.99138613</v>
      </c>
    </row>
    <row r="263" spans="1:31" ht="40.5" hidden="1">
      <c r="A263" s="639" t="s">
        <v>1468</v>
      </c>
      <c r="B263" s="135" t="s">
        <v>1379</v>
      </c>
      <c r="C263" s="603" t="s">
        <v>671</v>
      </c>
      <c r="D263" s="168"/>
      <c r="E263" s="168">
        <v>1.26</v>
      </c>
      <c r="F263" s="603">
        <v>2016</v>
      </c>
      <c r="G263" s="603">
        <v>2016</v>
      </c>
      <c r="H263" s="130">
        <f t="shared" si="244"/>
        <v>7.3536006100000009</v>
      </c>
      <c r="I263" s="130">
        <f t="shared" si="245"/>
        <v>0</v>
      </c>
      <c r="J263" s="130">
        <f t="shared" si="246"/>
        <v>0</v>
      </c>
      <c r="K263" s="130" t="str">
        <f t="shared" si="247"/>
        <v>-</v>
      </c>
      <c r="L263" s="130" t="str">
        <f t="shared" si="248"/>
        <v>-</v>
      </c>
      <c r="M263" s="130" t="str">
        <f t="shared" si="249"/>
        <v>-</v>
      </c>
      <c r="N263" s="130" t="str">
        <f t="shared" si="250"/>
        <v>-</v>
      </c>
      <c r="O263" s="130" t="str">
        <f t="shared" si="251"/>
        <v>-</v>
      </c>
      <c r="P263" s="130" t="str">
        <f t="shared" si="252"/>
        <v>-</v>
      </c>
      <c r="Q263" s="130" t="str">
        <f t="shared" si="253"/>
        <v>-</v>
      </c>
      <c r="R263" s="130" t="str">
        <f t="shared" si="254"/>
        <v>-</v>
      </c>
      <c r="S263" s="130">
        <f t="shared" si="255"/>
        <v>0</v>
      </c>
      <c r="T263" s="130">
        <f t="shared" si="256"/>
        <v>1.26</v>
      </c>
      <c r="U263" s="130" t="str">
        <f t="shared" si="257"/>
        <v>-</v>
      </c>
      <c r="V263" s="130" t="str">
        <f t="shared" si="258"/>
        <v>-</v>
      </c>
      <c r="W263" s="130">
        <f t="shared" si="259"/>
        <v>0</v>
      </c>
      <c r="X263" s="130">
        <f t="shared" si="260"/>
        <v>1.26</v>
      </c>
      <c r="Y263" s="130">
        <v>0</v>
      </c>
      <c r="Z263" s="130">
        <v>0</v>
      </c>
      <c r="AA263" s="130">
        <v>0</v>
      </c>
      <c r="AB263" s="130">
        <v>0</v>
      </c>
      <c r="AC263" s="130">
        <v>7.3536006100000009</v>
      </c>
      <c r="AD263" s="130"/>
      <c r="AE263" s="130">
        <f t="shared" si="261"/>
        <v>7.3536006100000009</v>
      </c>
    </row>
    <row r="264" spans="1:31" ht="40.5" hidden="1">
      <c r="A264" s="639" t="s">
        <v>1469</v>
      </c>
      <c r="B264" s="135" t="s">
        <v>1995</v>
      </c>
      <c r="C264" s="603" t="s">
        <v>671</v>
      </c>
      <c r="D264" s="168"/>
      <c r="E264" s="168">
        <v>1.26</v>
      </c>
      <c r="F264" s="603">
        <v>2016</v>
      </c>
      <c r="G264" s="603">
        <v>2016</v>
      </c>
      <c r="H264" s="130">
        <f t="shared" si="244"/>
        <v>7.3536006100000009</v>
      </c>
      <c r="I264" s="130">
        <f t="shared" si="245"/>
        <v>0</v>
      </c>
      <c r="J264" s="130">
        <f t="shared" si="246"/>
        <v>0</v>
      </c>
      <c r="K264" s="130" t="str">
        <f t="shared" si="247"/>
        <v>-</v>
      </c>
      <c r="L264" s="130" t="str">
        <f t="shared" si="248"/>
        <v>-</v>
      </c>
      <c r="M264" s="130" t="str">
        <f t="shared" si="249"/>
        <v>-</v>
      </c>
      <c r="N264" s="130" t="str">
        <f t="shared" si="250"/>
        <v>-</v>
      </c>
      <c r="O264" s="130" t="str">
        <f t="shared" si="251"/>
        <v>-</v>
      </c>
      <c r="P264" s="130" t="str">
        <f t="shared" si="252"/>
        <v>-</v>
      </c>
      <c r="Q264" s="130" t="str">
        <f t="shared" si="253"/>
        <v>-</v>
      </c>
      <c r="R264" s="130" t="str">
        <f t="shared" si="254"/>
        <v>-</v>
      </c>
      <c r="S264" s="130">
        <f t="shared" si="255"/>
        <v>0</v>
      </c>
      <c r="T264" s="130">
        <f t="shared" si="256"/>
        <v>1.26</v>
      </c>
      <c r="U264" s="130" t="str">
        <f t="shared" si="257"/>
        <v>-</v>
      </c>
      <c r="V264" s="130" t="str">
        <f t="shared" si="258"/>
        <v>-</v>
      </c>
      <c r="W264" s="130">
        <f t="shared" si="259"/>
        <v>0</v>
      </c>
      <c r="X264" s="130">
        <f t="shared" si="260"/>
        <v>1.26</v>
      </c>
      <c r="Y264" s="130">
        <v>0</v>
      </c>
      <c r="Z264" s="130">
        <v>0</v>
      </c>
      <c r="AA264" s="130">
        <v>0</v>
      </c>
      <c r="AB264" s="130">
        <v>0</v>
      </c>
      <c r="AC264" s="130">
        <v>7.3536006100000009</v>
      </c>
      <c r="AD264" s="130"/>
      <c r="AE264" s="130">
        <f t="shared" si="261"/>
        <v>7.3536006100000009</v>
      </c>
    </row>
    <row r="265" spans="1:31" ht="40.5" hidden="1">
      <c r="A265" s="639" t="s">
        <v>1470</v>
      </c>
      <c r="B265" s="135" t="s">
        <v>1380</v>
      </c>
      <c r="C265" s="603" t="s">
        <v>671</v>
      </c>
      <c r="D265" s="168"/>
      <c r="E265" s="168">
        <v>1.26</v>
      </c>
      <c r="F265" s="603">
        <v>2017</v>
      </c>
      <c r="G265" s="603">
        <v>2017</v>
      </c>
      <c r="H265" s="130">
        <f t="shared" si="244"/>
        <v>13.5</v>
      </c>
      <c r="I265" s="130">
        <f t="shared" si="245"/>
        <v>13.5</v>
      </c>
      <c r="J265" s="130">
        <f t="shared" si="246"/>
        <v>13.5</v>
      </c>
      <c r="K265" s="130" t="str">
        <f t="shared" si="247"/>
        <v>-</v>
      </c>
      <c r="L265" s="130" t="str">
        <f t="shared" si="248"/>
        <v>-</v>
      </c>
      <c r="M265" s="130" t="str">
        <f t="shared" si="249"/>
        <v>-</v>
      </c>
      <c r="N265" s="130" t="str">
        <f t="shared" si="250"/>
        <v>-</v>
      </c>
      <c r="O265" s="130" t="str">
        <f t="shared" si="251"/>
        <v>-</v>
      </c>
      <c r="P265" s="130" t="str">
        <f t="shared" si="252"/>
        <v>-</v>
      </c>
      <c r="Q265" s="130" t="str">
        <f t="shared" si="253"/>
        <v>-</v>
      </c>
      <c r="R265" s="130" t="str">
        <f t="shared" si="254"/>
        <v>-</v>
      </c>
      <c r="S265" s="130" t="str">
        <f t="shared" si="255"/>
        <v>-</v>
      </c>
      <c r="T265" s="130" t="str">
        <f t="shared" si="256"/>
        <v>-</v>
      </c>
      <c r="U265" s="130">
        <f t="shared" si="257"/>
        <v>0</v>
      </c>
      <c r="V265" s="130">
        <f t="shared" si="258"/>
        <v>1.26</v>
      </c>
      <c r="W265" s="130">
        <f t="shared" si="259"/>
        <v>0</v>
      </c>
      <c r="X265" s="130">
        <f t="shared" si="260"/>
        <v>1.26</v>
      </c>
      <c r="Y265" s="130">
        <v>0</v>
      </c>
      <c r="Z265" s="130">
        <v>0</v>
      </c>
      <c r="AA265" s="130">
        <v>0</v>
      </c>
      <c r="AB265" s="130">
        <v>0</v>
      </c>
      <c r="AC265" s="130">
        <v>0</v>
      </c>
      <c r="AD265" s="130">
        <v>13.5</v>
      </c>
      <c r="AE265" s="130">
        <f t="shared" si="261"/>
        <v>13.5</v>
      </c>
    </row>
    <row r="266" spans="1:31" ht="40.5" hidden="1">
      <c r="A266" s="639" t="s">
        <v>1471</v>
      </c>
      <c r="B266" s="135" t="s">
        <v>1381</v>
      </c>
      <c r="C266" s="603" t="s">
        <v>671</v>
      </c>
      <c r="D266" s="168"/>
      <c r="E266" s="168">
        <v>1.26</v>
      </c>
      <c r="F266" s="603">
        <v>2017</v>
      </c>
      <c r="G266" s="603">
        <v>2017</v>
      </c>
      <c r="H266" s="130">
        <f t="shared" si="244"/>
        <v>13.5</v>
      </c>
      <c r="I266" s="130">
        <f t="shared" si="245"/>
        <v>13.5</v>
      </c>
      <c r="J266" s="130">
        <f t="shared" si="246"/>
        <v>13.5</v>
      </c>
      <c r="K266" s="130" t="str">
        <f t="shared" si="247"/>
        <v>-</v>
      </c>
      <c r="L266" s="130" t="str">
        <f t="shared" si="248"/>
        <v>-</v>
      </c>
      <c r="M266" s="130" t="str">
        <f t="shared" si="249"/>
        <v>-</v>
      </c>
      <c r="N266" s="130" t="str">
        <f t="shared" si="250"/>
        <v>-</v>
      </c>
      <c r="O266" s="130" t="str">
        <f t="shared" si="251"/>
        <v>-</v>
      </c>
      <c r="P266" s="130" t="str">
        <f t="shared" si="252"/>
        <v>-</v>
      </c>
      <c r="Q266" s="130" t="str">
        <f t="shared" si="253"/>
        <v>-</v>
      </c>
      <c r="R266" s="130" t="str">
        <f t="shared" si="254"/>
        <v>-</v>
      </c>
      <c r="S266" s="130" t="str">
        <f t="shared" si="255"/>
        <v>-</v>
      </c>
      <c r="T266" s="130" t="str">
        <f t="shared" si="256"/>
        <v>-</v>
      </c>
      <c r="U266" s="130">
        <f t="shared" si="257"/>
        <v>0</v>
      </c>
      <c r="V266" s="130">
        <f t="shared" si="258"/>
        <v>1.26</v>
      </c>
      <c r="W266" s="130">
        <f t="shared" si="259"/>
        <v>0</v>
      </c>
      <c r="X266" s="130">
        <f t="shared" si="260"/>
        <v>1.26</v>
      </c>
      <c r="Y266" s="130">
        <v>0</v>
      </c>
      <c r="Z266" s="130">
        <v>0</v>
      </c>
      <c r="AA266" s="130">
        <v>0</v>
      </c>
      <c r="AB266" s="130">
        <v>0</v>
      </c>
      <c r="AC266" s="130">
        <v>0</v>
      </c>
      <c r="AD266" s="130">
        <v>13.5</v>
      </c>
      <c r="AE266" s="130">
        <f t="shared" si="261"/>
        <v>13.5</v>
      </c>
    </row>
    <row r="267" spans="1:31" ht="40.5" hidden="1">
      <c r="A267" s="639" t="s">
        <v>1472</v>
      </c>
      <c r="B267" s="135" t="s">
        <v>1384</v>
      </c>
      <c r="C267" s="603" t="s">
        <v>671</v>
      </c>
      <c r="D267" s="168"/>
      <c r="E267" s="168">
        <v>1.26</v>
      </c>
      <c r="F267" s="603">
        <v>2017</v>
      </c>
      <c r="G267" s="603">
        <v>2017</v>
      </c>
      <c r="H267" s="130">
        <f t="shared" si="244"/>
        <v>13.5</v>
      </c>
      <c r="I267" s="130">
        <f t="shared" si="245"/>
        <v>13.5</v>
      </c>
      <c r="J267" s="130">
        <f t="shared" si="246"/>
        <v>13.5</v>
      </c>
      <c r="K267" s="130" t="str">
        <f t="shared" si="247"/>
        <v>-</v>
      </c>
      <c r="L267" s="130" t="str">
        <f t="shared" si="248"/>
        <v>-</v>
      </c>
      <c r="M267" s="130" t="str">
        <f t="shared" si="249"/>
        <v>-</v>
      </c>
      <c r="N267" s="130" t="str">
        <f t="shared" si="250"/>
        <v>-</v>
      </c>
      <c r="O267" s="130" t="str">
        <f t="shared" si="251"/>
        <v>-</v>
      </c>
      <c r="P267" s="130" t="str">
        <f t="shared" si="252"/>
        <v>-</v>
      </c>
      <c r="Q267" s="130" t="str">
        <f t="shared" si="253"/>
        <v>-</v>
      </c>
      <c r="R267" s="130" t="str">
        <f t="shared" si="254"/>
        <v>-</v>
      </c>
      <c r="S267" s="130" t="str">
        <f t="shared" si="255"/>
        <v>-</v>
      </c>
      <c r="T267" s="130" t="str">
        <f t="shared" si="256"/>
        <v>-</v>
      </c>
      <c r="U267" s="130">
        <f t="shared" si="257"/>
        <v>0</v>
      </c>
      <c r="V267" s="130">
        <f t="shared" si="258"/>
        <v>1.26</v>
      </c>
      <c r="W267" s="130">
        <f t="shared" si="259"/>
        <v>0</v>
      </c>
      <c r="X267" s="130">
        <f t="shared" si="260"/>
        <v>1.26</v>
      </c>
      <c r="Y267" s="130">
        <v>0</v>
      </c>
      <c r="Z267" s="130">
        <v>0</v>
      </c>
      <c r="AA267" s="130">
        <v>0</v>
      </c>
      <c r="AB267" s="130">
        <v>0</v>
      </c>
      <c r="AC267" s="130">
        <v>0</v>
      </c>
      <c r="AD267" s="130">
        <v>13.5</v>
      </c>
      <c r="AE267" s="130">
        <f t="shared" si="261"/>
        <v>13.5</v>
      </c>
    </row>
    <row r="268" spans="1:31" ht="40.5" hidden="1">
      <c r="A268" s="639" t="s">
        <v>1473</v>
      </c>
      <c r="B268" s="135" t="s">
        <v>1385</v>
      </c>
      <c r="C268" s="603" t="s">
        <v>671</v>
      </c>
      <c r="D268" s="168"/>
      <c r="E268" s="168">
        <v>1.26</v>
      </c>
      <c r="F268" s="603">
        <v>2017</v>
      </c>
      <c r="G268" s="603">
        <v>2017</v>
      </c>
      <c r="H268" s="130">
        <f t="shared" si="244"/>
        <v>13.5</v>
      </c>
      <c r="I268" s="130">
        <f t="shared" si="245"/>
        <v>13.5</v>
      </c>
      <c r="J268" s="130">
        <f t="shared" si="246"/>
        <v>13.5</v>
      </c>
      <c r="K268" s="130" t="str">
        <f t="shared" si="247"/>
        <v>-</v>
      </c>
      <c r="L268" s="130" t="str">
        <f t="shared" si="248"/>
        <v>-</v>
      </c>
      <c r="M268" s="130" t="str">
        <f t="shared" si="249"/>
        <v>-</v>
      </c>
      <c r="N268" s="130" t="str">
        <f t="shared" si="250"/>
        <v>-</v>
      </c>
      <c r="O268" s="130" t="str">
        <f t="shared" si="251"/>
        <v>-</v>
      </c>
      <c r="P268" s="130" t="str">
        <f t="shared" si="252"/>
        <v>-</v>
      </c>
      <c r="Q268" s="130" t="str">
        <f t="shared" si="253"/>
        <v>-</v>
      </c>
      <c r="R268" s="130" t="str">
        <f t="shared" si="254"/>
        <v>-</v>
      </c>
      <c r="S268" s="130" t="str">
        <f t="shared" si="255"/>
        <v>-</v>
      </c>
      <c r="T268" s="130" t="str">
        <f t="shared" si="256"/>
        <v>-</v>
      </c>
      <c r="U268" s="130">
        <f t="shared" si="257"/>
        <v>0</v>
      </c>
      <c r="V268" s="130">
        <f t="shared" si="258"/>
        <v>1.26</v>
      </c>
      <c r="W268" s="130">
        <f t="shared" si="259"/>
        <v>0</v>
      </c>
      <c r="X268" s="130">
        <f t="shared" si="260"/>
        <v>1.26</v>
      </c>
      <c r="Y268" s="130">
        <v>0</v>
      </c>
      <c r="Z268" s="130">
        <v>0</v>
      </c>
      <c r="AA268" s="130">
        <v>0</v>
      </c>
      <c r="AB268" s="130">
        <v>0</v>
      </c>
      <c r="AC268" s="130">
        <v>0</v>
      </c>
      <c r="AD268" s="130">
        <v>13.5</v>
      </c>
      <c r="AE268" s="130">
        <f t="shared" si="261"/>
        <v>13.5</v>
      </c>
    </row>
    <row r="269" spans="1:31" ht="40.5" hidden="1">
      <c r="A269" s="639" t="s">
        <v>1474</v>
      </c>
      <c r="B269" s="135" t="s">
        <v>1386</v>
      </c>
      <c r="C269" s="603" t="s">
        <v>671</v>
      </c>
      <c r="D269" s="168"/>
      <c r="E269" s="168">
        <v>1.26</v>
      </c>
      <c r="F269" s="603">
        <v>2017</v>
      </c>
      <c r="G269" s="603">
        <v>2017</v>
      </c>
      <c r="H269" s="130">
        <f t="shared" si="244"/>
        <v>13.876569990000007</v>
      </c>
      <c r="I269" s="130">
        <f t="shared" si="245"/>
        <v>13.876569990000007</v>
      </c>
      <c r="J269" s="130">
        <f t="shared" si="246"/>
        <v>13.876569990000007</v>
      </c>
      <c r="K269" s="130" t="str">
        <f t="shared" si="247"/>
        <v>-</v>
      </c>
      <c r="L269" s="130" t="str">
        <f t="shared" si="248"/>
        <v>-</v>
      </c>
      <c r="M269" s="130" t="str">
        <f t="shared" si="249"/>
        <v>-</v>
      </c>
      <c r="N269" s="130" t="str">
        <f t="shared" si="250"/>
        <v>-</v>
      </c>
      <c r="O269" s="130" t="str">
        <f t="shared" si="251"/>
        <v>-</v>
      </c>
      <c r="P269" s="130" t="str">
        <f t="shared" si="252"/>
        <v>-</v>
      </c>
      <c r="Q269" s="130" t="str">
        <f t="shared" si="253"/>
        <v>-</v>
      </c>
      <c r="R269" s="130" t="str">
        <f t="shared" si="254"/>
        <v>-</v>
      </c>
      <c r="S269" s="130" t="str">
        <f t="shared" si="255"/>
        <v>-</v>
      </c>
      <c r="T269" s="130" t="str">
        <f t="shared" si="256"/>
        <v>-</v>
      </c>
      <c r="U269" s="130">
        <f t="shared" si="257"/>
        <v>0</v>
      </c>
      <c r="V269" s="130">
        <f t="shared" si="258"/>
        <v>1.26</v>
      </c>
      <c r="W269" s="130">
        <f t="shared" si="259"/>
        <v>0</v>
      </c>
      <c r="X269" s="130">
        <f t="shared" si="260"/>
        <v>1.26</v>
      </c>
      <c r="Y269" s="130">
        <v>0</v>
      </c>
      <c r="Z269" s="130">
        <v>0</v>
      </c>
      <c r="AA269" s="130">
        <v>0</v>
      </c>
      <c r="AB269" s="130">
        <v>0</v>
      </c>
      <c r="AC269" s="130">
        <v>0</v>
      </c>
      <c r="AD269" s="130">
        <f>13.5+0.376569990000007</f>
        <v>13.876569990000007</v>
      </c>
      <c r="AE269" s="130">
        <f t="shared" si="261"/>
        <v>13.876569990000007</v>
      </c>
    </row>
    <row r="270" spans="1:31" ht="40.5" hidden="1">
      <c r="A270" s="639" t="s">
        <v>1476</v>
      </c>
      <c r="B270" s="135" t="s">
        <v>1993</v>
      </c>
      <c r="C270" s="603" t="s">
        <v>671</v>
      </c>
      <c r="D270" s="168"/>
      <c r="E270" s="168">
        <v>5</v>
      </c>
      <c r="F270" s="603">
        <v>2016</v>
      </c>
      <c r="G270" s="603">
        <v>2016</v>
      </c>
      <c r="H270" s="130">
        <f t="shared" si="244"/>
        <v>19.662046380000003</v>
      </c>
      <c r="I270" s="130">
        <f t="shared" si="245"/>
        <v>0</v>
      </c>
      <c r="J270" s="130">
        <f t="shared" si="246"/>
        <v>0</v>
      </c>
      <c r="K270" s="130" t="str">
        <f t="shared" si="247"/>
        <v>-</v>
      </c>
      <c r="L270" s="130" t="str">
        <f t="shared" si="248"/>
        <v>-</v>
      </c>
      <c r="M270" s="130" t="str">
        <f t="shared" si="249"/>
        <v>-</v>
      </c>
      <c r="N270" s="130" t="str">
        <f t="shared" si="250"/>
        <v>-</v>
      </c>
      <c r="O270" s="130" t="str">
        <f t="shared" si="251"/>
        <v>-</v>
      </c>
      <c r="P270" s="130" t="str">
        <f t="shared" si="252"/>
        <v>-</v>
      </c>
      <c r="Q270" s="130" t="str">
        <f t="shared" si="253"/>
        <v>-</v>
      </c>
      <c r="R270" s="130" t="str">
        <f t="shared" si="254"/>
        <v>-</v>
      </c>
      <c r="S270" s="130">
        <f t="shared" si="255"/>
        <v>0</v>
      </c>
      <c r="T270" s="130">
        <f t="shared" si="256"/>
        <v>5</v>
      </c>
      <c r="U270" s="130" t="str">
        <f t="shared" si="257"/>
        <v>-</v>
      </c>
      <c r="V270" s="130" t="str">
        <f t="shared" si="258"/>
        <v>-</v>
      </c>
      <c r="W270" s="130">
        <f t="shared" si="259"/>
        <v>0</v>
      </c>
      <c r="X270" s="130">
        <f t="shared" si="260"/>
        <v>5</v>
      </c>
      <c r="Y270" s="130">
        <v>0</v>
      </c>
      <c r="Z270" s="130">
        <v>0</v>
      </c>
      <c r="AA270" s="130">
        <v>0</v>
      </c>
      <c r="AB270" s="130">
        <v>0</v>
      </c>
      <c r="AC270" s="130">
        <v>19.662046380000003</v>
      </c>
      <c r="AD270" s="130"/>
      <c r="AE270" s="130">
        <f t="shared" si="261"/>
        <v>19.662046380000003</v>
      </c>
    </row>
    <row r="271" spans="1:31" ht="40.5" hidden="1">
      <c r="A271" s="639" t="s">
        <v>1478</v>
      </c>
      <c r="B271" s="271" t="s">
        <v>1878</v>
      </c>
      <c r="C271" s="603" t="s">
        <v>639</v>
      </c>
      <c r="D271" s="168"/>
      <c r="E271" s="168">
        <v>3.2</v>
      </c>
      <c r="F271" s="603">
        <v>2015</v>
      </c>
      <c r="G271" s="603">
        <v>2015</v>
      </c>
      <c r="H271" s="130">
        <f t="shared" si="244"/>
        <v>11.86053662</v>
      </c>
      <c r="I271" s="130">
        <f t="shared" si="245"/>
        <v>0</v>
      </c>
      <c r="J271" s="130">
        <f t="shared" si="246"/>
        <v>0</v>
      </c>
      <c r="K271" s="130" t="str">
        <f t="shared" si="247"/>
        <v>-</v>
      </c>
      <c r="L271" s="130" t="str">
        <f t="shared" si="248"/>
        <v>-</v>
      </c>
      <c r="M271" s="130" t="str">
        <f t="shared" si="249"/>
        <v>-</v>
      </c>
      <c r="N271" s="130" t="str">
        <f t="shared" si="250"/>
        <v>-</v>
      </c>
      <c r="O271" s="130" t="str">
        <f t="shared" si="251"/>
        <v>-</v>
      </c>
      <c r="P271" s="130" t="str">
        <f t="shared" si="252"/>
        <v>-</v>
      </c>
      <c r="Q271" s="130">
        <f t="shared" si="253"/>
        <v>0</v>
      </c>
      <c r="R271" s="130">
        <f t="shared" si="254"/>
        <v>3.2</v>
      </c>
      <c r="S271" s="130" t="str">
        <f t="shared" si="255"/>
        <v>-</v>
      </c>
      <c r="T271" s="130" t="str">
        <f t="shared" si="256"/>
        <v>-</v>
      </c>
      <c r="U271" s="130" t="str">
        <f t="shared" si="257"/>
        <v>-</v>
      </c>
      <c r="V271" s="130" t="str">
        <f t="shared" si="258"/>
        <v>-</v>
      </c>
      <c r="W271" s="130">
        <f t="shared" si="259"/>
        <v>0</v>
      </c>
      <c r="X271" s="130">
        <f t="shared" si="260"/>
        <v>3.2</v>
      </c>
      <c r="Y271" s="130">
        <v>0</v>
      </c>
      <c r="Z271" s="130">
        <v>0</v>
      </c>
      <c r="AA271" s="130">
        <v>0</v>
      </c>
      <c r="AB271" s="130">
        <v>11.86053662</v>
      </c>
      <c r="AC271" s="130">
        <v>0</v>
      </c>
      <c r="AD271" s="130"/>
      <c r="AE271" s="130">
        <f t="shared" si="261"/>
        <v>11.86053662</v>
      </c>
    </row>
    <row r="272" spans="1:31" ht="40.5" hidden="1">
      <c r="A272" s="639" t="s">
        <v>1479</v>
      </c>
      <c r="B272" s="140" t="s">
        <v>1359</v>
      </c>
      <c r="C272" s="603" t="s">
        <v>639</v>
      </c>
      <c r="D272" s="168"/>
      <c r="E272" s="168">
        <v>1.26</v>
      </c>
      <c r="F272" s="603">
        <v>2014</v>
      </c>
      <c r="G272" s="603">
        <v>2014</v>
      </c>
      <c r="H272" s="130">
        <f t="shared" si="244"/>
        <v>2.9441095599999998</v>
      </c>
      <c r="I272" s="130">
        <f t="shared" si="245"/>
        <v>0</v>
      </c>
      <c r="J272" s="130">
        <f t="shared" si="246"/>
        <v>0</v>
      </c>
      <c r="K272" s="130" t="str">
        <f t="shared" si="247"/>
        <v>-</v>
      </c>
      <c r="L272" s="130" t="str">
        <f t="shared" si="248"/>
        <v>-</v>
      </c>
      <c r="M272" s="130" t="str">
        <f t="shared" si="249"/>
        <v>-</v>
      </c>
      <c r="N272" s="130" t="str">
        <f t="shared" si="250"/>
        <v>-</v>
      </c>
      <c r="O272" s="130">
        <f t="shared" si="251"/>
        <v>0</v>
      </c>
      <c r="P272" s="130">
        <f t="shared" si="252"/>
        <v>1.26</v>
      </c>
      <c r="Q272" s="130" t="str">
        <f t="shared" si="253"/>
        <v>-</v>
      </c>
      <c r="R272" s="130" t="str">
        <f t="shared" si="254"/>
        <v>-</v>
      </c>
      <c r="S272" s="130" t="str">
        <f t="shared" si="255"/>
        <v>-</v>
      </c>
      <c r="T272" s="130" t="str">
        <f t="shared" si="256"/>
        <v>-</v>
      </c>
      <c r="U272" s="130" t="str">
        <f t="shared" si="257"/>
        <v>-</v>
      </c>
      <c r="V272" s="130" t="str">
        <f t="shared" si="258"/>
        <v>-</v>
      </c>
      <c r="W272" s="130">
        <f t="shared" si="259"/>
        <v>0</v>
      </c>
      <c r="X272" s="130">
        <f t="shared" si="260"/>
        <v>1.26</v>
      </c>
      <c r="Y272" s="130">
        <v>0</v>
      </c>
      <c r="Z272" s="130">
        <v>0</v>
      </c>
      <c r="AA272" s="130">
        <v>2.9441095599999998</v>
      </c>
      <c r="AB272" s="130">
        <v>0</v>
      </c>
      <c r="AC272" s="130">
        <v>0</v>
      </c>
      <c r="AD272" s="130"/>
      <c r="AE272" s="130">
        <f t="shared" si="261"/>
        <v>2.9441095599999998</v>
      </c>
    </row>
    <row r="273" spans="1:31" ht="40.5" hidden="1">
      <c r="A273" s="639" t="s">
        <v>1624</v>
      </c>
      <c r="B273" s="135" t="s">
        <v>1882</v>
      </c>
      <c r="C273" s="603" t="s">
        <v>671</v>
      </c>
      <c r="D273" s="168"/>
      <c r="E273" s="168">
        <v>5</v>
      </c>
      <c r="F273" s="603">
        <v>2014</v>
      </c>
      <c r="G273" s="603">
        <v>2016</v>
      </c>
      <c r="H273" s="130">
        <f t="shared" si="244"/>
        <v>27.256769310000003</v>
      </c>
      <c r="I273" s="130">
        <f t="shared" si="245"/>
        <v>0</v>
      </c>
      <c r="J273" s="130">
        <f t="shared" si="246"/>
        <v>0</v>
      </c>
      <c r="K273" s="130" t="str">
        <f t="shared" si="247"/>
        <v>-</v>
      </c>
      <c r="L273" s="130" t="str">
        <f t="shared" si="248"/>
        <v>-</v>
      </c>
      <c r="M273" s="130" t="str">
        <f t="shared" si="249"/>
        <v>-</v>
      </c>
      <c r="N273" s="130" t="str">
        <f t="shared" si="250"/>
        <v>-</v>
      </c>
      <c r="O273" s="130" t="str">
        <f t="shared" si="251"/>
        <v>-</v>
      </c>
      <c r="P273" s="130" t="str">
        <f t="shared" si="252"/>
        <v>-</v>
      </c>
      <c r="Q273" s="130" t="str">
        <f t="shared" si="253"/>
        <v>-</v>
      </c>
      <c r="R273" s="130" t="str">
        <f t="shared" si="254"/>
        <v>-</v>
      </c>
      <c r="S273" s="130">
        <f t="shared" si="255"/>
        <v>0</v>
      </c>
      <c r="T273" s="130">
        <f t="shared" si="256"/>
        <v>5</v>
      </c>
      <c r="U273" s="130" t="str">
        <f t="shared" si="257"/>
        <v>-</v>
      </c>
      <c r="V273" s="130" t="str">
        <f t="shared" si="258"/>
        <v>-</v>
      </c>
      <c r="W273" s="130">
        <f t="shared" si="259"/>
        <v>0</v>
      </c>
      <c r="X273" s="130">
        <f t="shared" si="260"/>
        <v>5</v>
      </c>
      <c r="Y273" s="130">
        <v>0</v>
      </c>
      <c r="Z273" s="130">
        <v>0</v>
      </c>
      <c r="AA273" s="130">
        <v>2.4340700000000002</v>
      </c>
      <c r="AB273" s="130">
        <v>3.57516378</v>
      </c>
      <c r="AC273" s="130">
        <v>21.247535530000004</v>
      </c>
      <c r="AD273" s="130"/>
      <c r="AE273" s="130">
        <f t="shared" si="261"/>
        <v>27.256769310000003</v>
      </c>
    </row>
    <row r="274" spans="1:31" ht="40.5" hidden="1">
      <c r="A274" s="639" t="s">
        <v>1625</v>
      </c>
      <c r="B274" s="135" t="s">
        <v>1587</v>
      </c>
      <c r="C274" s="603" t="s">
        <v>671</v>
      </c>
      <c r="D274" s="168"/>
      <c r="E274" s="168">
        <v>5</v>
      </c>
      <c r="F274" s="603">
        <v>2016</v>
      </c>
      <c r="G274" s="603">
        <v>2017</v>
      </c>
      <c r="H274" s="130">
        <f t="shared" si="244"/>
        <v>14.960820500000001</v>
      </c>
      <c r="I274" s="130">
        <f t="shared" si="245"/>
        <v>2.6388990000000003</v>
      </c>
      <c r="J274" s="130">
        <f t="shared" si="246"/>
        <v>2.6388990000000003</v>
      </c>
      <c r="K274" s="130" t="str">
        <f t="shared" si="247"/>
        <v>-</v>
      </c>
      <c r="L274" s="130" t="str">
        <f t="shared" si="248"/>
        <v>-</v>
      </c>
      <c r="M274" s="130" t="str">
        <f t="shared" si="249"/>
        <v>-</v>
      </c>
      <c r="N274" s="130" t="str">
        <f t="shared" si="250"/>
        <v>-</v>
      </c>
      <c r="O274" s="130" t="str">
        <f t="shared" si="251"/>
        <v>-</v>
      </c>
      <c r="P274" s="130" t="str">
        <f t="shared" si="252"/>
        <v>-</v>
      </c>
      <c r="Q274" s="130" t="str">
        <f t="shared" si="253"/>
        <v>-</v>
      </c>
      <c r="R274" s="130" t="str">
        <f t="shared" si="254"/>
        <v>-</v>
      </c>
      <c r="S274" s="130" t="str">
        <f t="shared" si="255"/>
        <v>-</v>
      </c>
      <c r="T274" s="130" t="str">
        <f t="shared" si="256"/>
        <v>-</v>
      </c>
      <c r="U274" s="130">
        <f t="shared" si="257"/>
        <v>0</v>
      </c>
      <c r="V274" s="130">
        <f t="shared" si="258"/>
        <v>5</v>
      </c>
      <c r="W274" s="130">
        <f t="shared" si="259"/>
        <v>0</v>
      </c>
      <c r="X274" s="130">
        <f t="shared" si="260"/>
        <v>5</v>
      </c>
      <c r="Y274" s="130">
        <v>0</v>
      </c>
      <c r="Z274" s="130">
        <v>0</v>
      </c>
      <c r="AA274" s="130">
        <v>0</v>
      </c>
      <c r="AB274" s="130">
        <v>0</v>
      </c>
      <c r="AC274" s="130">
        <v>12.3219215</v>
      </c>
      <c r="AD274" s="130">
        <f>3.11390082/1.18</f>
        <v>2.6388990000000003</v>
      </c>
      <c r="AE274" s="130">
        <f t="shared" si="261"/>
        <v>14.960820500000001</v>
      </c>
    </row>
    <row r="275" spans="1:31" ht="40.5" hidden="1">
      <c r="A275" s="639" t="s">
        <v>1626</v>
      </c>
      <c r="B275" s="135" t="s">
        <v>1588</v>
      </c>
      <c r="C275" s="603" t="s">
        <v>671</v>
      </c>
      <c r="D275" s="168"/>
      <c r="E275" s="168">
        <v>5</v>
      </c>
      <c r="F275" s="603">
        <v>2016</v>
      </c>
      <c r="G275" s="603">
        <v>2016</v>
      </c>
      <c r="H275" s="130">
        <f t="shared" si="244"/>
        <v>15.22747616</v>
      </c>
      <c r="I275" s="130">
        <f t="shared" si="245"/>
        <v>0</v>
      </c>
      <c r="J275" s="130">
        <f t="shared" si="246"/>
        <v>0</v>
      </c>
      <c r="K275" s="130" t="str">
        <f t="shared" si="247"/>
        <v>-</v>
      </c>
      <c r="L275" s="130" t="str">
        <f t="shared" si="248"/>
        <v>-</v>
      </c>
      <c r="M275" s="130" t="str">
        <f t="shared" si="249"/>
        <v>-</v>
      </c>
      <c r="N275" s="130" t="str">
        <f t="shared" si="250"/>
        <v>-</v>
      </c>
      <c r="O275" s="130" t="str">
        <f t="shared" si="251"/>
        <v>-</v>
      </c>
      <c r="P275" s="130" t="str">
        <f t="shared" si="252"/>
        <v>-</v>
      </c>
      <c r="Q275" s="130" t="str">
        <f t="shared" si="253"/>
        <v>-</v>
      </c>
      <c r="R275" s="130" t="str">
        <f t="shared" si="254"/>
        <v>-</v>
      </c>
      <c r="S275" s="130">
        <f t="shared" si="255"/>
        <v>0</v>
      </c>
      <c r="T275" s="130">
        <f t="shared" si="256"/>
        <v>5</v>
      </c>
      <c r="U275" s="130" t="str">
        <f t="shared" si="257"/>
        <v>-</v>
      </c>
      <c r="V275" s="130" t="str">
        <f t="shared" si="258"/>
        <v>-</v>
      </c>
      <c r="W275" s="130">
        <f t="shared" si="259"/>
        <v>0</v>
      </c>
      <c r="X275" s="130">
        <f t="shared" si="260"/>
        <v>5</v>
      </c>
      <c r="Y275" s="130">
        <v>0</v>
      </c>
      <c r="Z275" s="130">
        <v>0</v>
      </c>
      <c r="AA275" s="130">
        <v>0</v>
      </c>
      <c r="AB275" s="130">
        <v>0</v>
      </c>
      <c r="AC275" s="130">
        <v>15.22747616</v>
      </c>
      <c r="AD275" s="130"/>
      <c r="AE275" s="130">
        <f t="shared" si="261"/>
        <v>15.22747616</v>
      </c>
    </row>
    <row r="276" spans="1:31" ht="40.5" hidden="1">
      <c r="A276" s="639" t="s">
        <v>1635</v>
      </c>
      <c r="B276" s="135" t="s">
        <v>1610</v>
      </c>
      <c r="C276" s="603" t="s">
        <v>671</v>
      </c>
      <c r="D276" s="168"/>
      <c r="E276" s="168">
        <v>3.2</v>
      </c>
      <c r="F276" s="603">
        <v>2016</v>
      </c>
      <c r="G276" s="603">
        <v>2016</v>
      </c>
      <c r="H276" s="130">
        <f t="shared" si="244"/>
        <v>8.0958156579661029</v>
      </c>
      <c r="I276" s="130">
        <f t="shared" si="245"/>
        <v>0</v>
      </c>
      <c r="J276" s="130">
        <f t="shared" si="246"/>
        <v>0</v>
      </c>
      <c r="K276" s="130" t="str">
        <f t="shared" si="247"/>
        <v>-</v>
      </c>
      <c r="L276" s="130" t="str">
        <f t="shared" si="248"/>
        <v>-</v>
      </c>
      <c r="M276" s="130" t="str">
        <f t="shared" si="249"/>
        <v>-</v>
      </c>
      <c r="N276" s="130" t="str">
        <f t="shared" si="250"/>
        <v>-</v>
      </c>
      <c r="O276" s="130" t="str">
        <f t="shared" si="251"/>
        <v>-</v>
      </c>
      <c r="P276" s="130" t="str">
        <f t="shared" si="252"/>
        <v>-</v>
      </c>
      <c r="Q276" s="130" t="str">
        <f t="shared" si="253"/>
        <v>-</v>
      </c>
      <c r="R276" s="130" t="str">
        <f t="shared" si="254"/>
        <v>-</v>
      </c>
      <c r="S276" s="130">
        <f t="shared" si="255"/>
        <v>0</v>
      </c>
      <c r="T276" s="130">
        <f t="shared" si="256"/>
        <v>3.2</v>
      </c>
      <c r="U276" s="130" t="str">
        <f t="shared" si="257"/>
        <v>-</v>
      </c>
      <c r="V276" s="130" t="str">
        <f t="shared" si="258"/>
        <v>-</v>
      </c>
      <c r="W276" s="130">
        <f t="shared" si="259"/>
        <v>0</v>
      </c>
      <c r="X276" s="130">
        <f t="shared" si="260"/>
        <v>3.2</v>
      </c>
      <c r="Y276" s="130">
        <v>0</v>
      </c>
      <c r="Z276" s="130">
        <v>0</v>
      </c>
      <c r="AA276" s="130">
        <v>0</v>
      </c>
      <c r="AB276" s="130">
        <v>0</v>
      </c>
      <c r="AC276" s="130">
        <v>8.0958156579661029</v>
      </c>
      <c r="AD276" s="130"/>
      <c r="AE276" s="130">
        <f t="shared" si="261"/>
        <v>8.0958156579661029</v>
      </c>
    </row>
    <row r="277" spans="1:31" ht="40.5" hidden="1">
      <c r="A277" s="639" t="s">
        <v>1636</v>
      </c>
      <c r="B277" s="135" t="s">
        <v>1596</v>
      </c>
      <c r="C277" s="603" t="s">
        <v>671</v>
      </c>
      <c r="D277" s="168"/>
      <c r="E277" s="168">
        <v>5</v>
      </c>
      <c r="F277" s="603">
        <v>2017</v>
      </c>
      <c r="G277" s="603">
        <v>2017</v>
      </c>
      <c r="H277" s="130">
        <f t="shared" si="244"/>
        <v>16.35201</v>
      </c>
      <c r="I277" s="130">
        <f t="shared" si="245"/>
        <v>16.35201</v>
      </c>
      <c r="J277" s="130">
        <f t="shared" si="246"/>
        <v>16.35201</v>
      </c>
      <c r="K277" s="130" t="str">
        <f t="shared" si="247"/>
        <v>-</v>
      </c>
      <c r="L277" s="130" t="str">
        <f t="shared" si="248"/>
        <v>-</v>
      </c>
      <c r="M277" s="130" t="str">
        <f t="shared" si="249"/>
        <v>-</v>
      </c>
      <c r="N277" s="130" t="str">
        <f t="shared" si="250"/>
        <v>-</v>
      </c>
      <c r="O277" s="130" t="str">
        <f t="shared" si="251"/>
        <v>-</v>
      </c>
      <c r="P277" s="130" t="str">
        <f t="shared" si="252"/>
        <v>-</v>
      </c>
      <c r="Q277" s="130" t="str">
        <f t="shared" si="253"/>
        <v>-</v>
      </c>
      <c r="R277" s="130" t="str">
        <f t="shared" si="254"/>
        <v>-</v>
      </c>
      <c r="S277" s="130" t="str">
        <f t="shared" si="255"/>
        <v>-</v>
      </c>
      <c r="T277" s="130" t="str">
        <f t="shared" si="256"/>
        <v>-</v>
      </c>
      <c r="U277" s="130">
        <f t="shared" si="257"/>
        <v>0</v>
      </c>
      <c r="V277" s="130">
        <f t="shared" si="258"/>
        <v>5</v>
      </c>
      <c r="W277" s="130">
        <f t="shared" si="259"/>
        <v>0</v>
      </c>
      <c r="X277" s="130">
        <f t="shared" si="260"/>
        <v>5</v>
      </c>
      <c r="Y277" s="130">
        <v>0</v>
      </c>
      <c r="Z277" s="130">
        <v>0</v>
      </c>
      <c r="AA277" s="130">
        <v>0</v>
      </c>
      <c r="AB277" s="130">
        <v>0</v>
      </c>
      <c r="AC277" s="130">
        <v>0</v>
      </c>
      <c r="AD277" s="130">
        <v>16.35201</v>
      </c>
      <c r="AE277" s="130">
        <f t="shared" si="261"/>
        <v>16.35201</v>
      </c>
    </row>
    <row r="278" spans="1:31" ht="60.75" hidden="1">
      <c r="A278" s="639" t="s">
        <v>1637</v>
      </c>
      <c r="B278" s="135" t="s">
        <v>1951</v>
      </c>
      <c r="C278" s="603" t="s">
        <v>671</v>
      </c>
      <c r="D278" s="168"/>
      <c r="E278" s="168">
        <v>5</v>
      </c>
      <c r="F278" s="603">
        <v>2015</v>
      </c>
      <c r="G278" s="603">
        <v>2015</v>
      </c>
      <c r="H278" s="130">
        <f t="shared" si="244"/>
        <v>16.09026141</v>
      </c>
      <c r="I278" s="130">
        <f t="shared" si="245"/>
        <v>0</v>
      </c>
      <c r="J278" s="130">
        <f t="shared" si="246"/>
        <v>0</v>
      </c>
      <c r="K278" s="130" t="str">
        <f t="shared" si="247"/>
        <v>-</v>
      </c>
      <c r="L278" s="130" t="str">
        <f t="shared" si="248"/>
        <v>-</v>
      </c>
      <c r="M278" s="130" t="str">
        <f t="shared" si="249"/>
        <v>-</v>
      </c>
      <c r="N278" s="130" t="str">
        <f t="shared" si="250"/>
        <v>-</v>
      </c>
      <c r="O278" s="130" t="str">
        <f t="shared" si="251"/>
        <v>-</v>
      </c>
      <c r="P278" s="130" t="str">
        <f t="shared" si="252"/>
        <v>-</v>
      </c>
      <c r="Q278" s="130">
        <f t="shared" si="253"/>
        <v>0</v>
      </c>
      <c r="R278" s="130">
        <f t="shared" si="254"/>
        <v>5</v>
      </c>
      <c r="S278" s="130" t="str">
        <f t="shared" si="255"/>
        <v>-</v>
      </c>
      <c r="T278" s="130" t="str">
        <f t="shared" si="256"/>
        <v>-</v>
      </c>
      <c r="U278" s="130" t="str">
        <f t="shared" si="257"/>
        <v>-</v>
      </c>
      <c r="V278" s="130" t="str">
        <f t="shared" si="258"/>
        <v>-</v>
      </c>
      <c r="W278" s="130">
        <f t="shared" si="259"/>
        <v>0</v>
      </c>
      <c r="X278" s="130">
        <f t="shared" si="260"/>
        <v>5</v>
      </c>
      <c r="Y278" s="130">
        <v>0</v>
      </c>
      <c r="Z278" s="130">
        <v>0</v>
      </c>
      <c r="AA278" s="130">
        <v>0</v>
      </c>
      <c r="AB278" s="130">
        <v>16.09026141</v>
      </c>
      <c r="AC278" s="130">
        <v>0</v>
      </c>
      <c r="AD278" s="130"/>
      <c r="AE278" s="130">
        <f t="shared" si="261"/>
        <v>16.09026141</v>
      </c>
    </row>
    <row r="279" spans="1:31" ht="40.5" hidden="1">
      <c r="A279" s="639" t="s">
        <v>1653</v>
      </c>
      <c r="B279" s="135" t="s">
        <v>1602</v>
      </c>
      <c r="C279" s="603" t="s">
        <v>639</v>
      </c>
      <c r="D279" s="168"/>
      <c r="E279" s="168">
        <v>3.2</v>
      </c>
      <c r="F279" s="603">
        <v>2016</v>
      </c>
      <c r="G279" s="603">
        <v>2016</v>
      </c>
      <c r="H279" s="130">
        <f t="shared" ref="H279:H337" si="262">AE279</f>
        <v>10.119472346101697</v>
      </c>
      <c r="I279" s="130">
        <f t="shared" ref="I279:I337" si="263">H279-Y279-Z279-AA279-AB279-AC279</f>
        <v>0</v>
      </c>
      <c r="J279" s="130">
        <f t="shared" ref="J279:J337" si="264">AD279</f>
        <v>0</v>
      </c>
      <c r="K279" s="130" t="str">
        <f t="shared" ref="K279:K349" si="265">IF(G279=2012,D279,"-")</f>
        <v>-</v>
      </c>
      <c r="L279" s="130" t="str">
        <f t="shared" ref="L279:L349" si="266">IF(G279=2012,E279,"-")</f>
        <v>-</v>
      </c>
      <c r="M279" s="130" t="str">
        <f t="shared" ref="M279:M349" si="267">IF(G279=2013,D279,"-")</f>
        <v>-</v>
      </c>
      <c r="N279" s="130" t="str">
        <f t="shared" ref="N279:N349" si="268">IF(G279=2013,E279,"-")</f>
        <v>-</v>
      </c>
      <c r="O279" s="130" t="str">
        <f t="shared" ref="O279:O349" si="269">IF(G279=2014,D279,"-")</f>
        <v>-</v>
      </c>
      <c r="P279" s="130" t="str">
        <f t="shared" ref="P279:P349" si="270">IF(G279=2014,E279,"-")</f>
        <v>-</v>
      </c>
      <c r="Q279" s="130" t="str">
        <f t="shared" ref="Q279:Q349" si="271">IF(G279=2015,D279,"-")</f>
        <v>-</v>
      </c>
      <c r="R279" s="130" t="str">
        <f t="shared" ref="R279:R349" si="272">IF(G279=2015,E279,"-")</f>
        <v>-</v>
      </c>
      <c r="S279" s="130">
        <f t="shared" ref="S279:S349" si="273">IF(G279=2016,D279,"-")</f>
        <v>0</v>
      </c>
      <c r="T279" s="130">
        <f t="shared" ref="T279:T349" si="274">IF(G279=2016,E279,"-")</f>
        <v>3.2</v>
      </c>
      <c r="U279" s="130" t="str">
        <f t="shared" ref="U279:U349" si="275">IF(G279=2017,D279,"-")</f>
        <v>-</v>
      </c>
      <c r="V279" s="130" t="str">
        <f t="shared" ref="V279:V349" si="276">IF(G279=2017,E279,"-")</f>
        <v>-</v>
      </c>
      <c r="W279" s="130">
        <f t="shared" ref="W279:W349" si="277">SUM(K279,M279,O279,Q279,S279,U279)</f>
        <v>0</v>
      </c>
      <c r="X279" s="130">
        <f t="shared" ref="X279:X349" si="278">SUM(L279,N279,P279,R279,T279,V279)</f>
        <v>3.2</v>
      </c>
      <c r="Y279" s="130">
        <v>0</v>
      </c>
      <c r="Z279" s="130">
        <v>0</v>
      </c>
      <c r="AA279" s="130">
        <v>0</v>
      </c>
      <c r="AB279" s="130">
        <v>0</v>
      </c>
      <c r="AC279" s="130">
        <v>10.119472346101697</v>
      </c>
      <c r="AD279" s="130"/>
      <c r="AE279" s="130">
        <f t="shared" ref="AE279:AE348" si="279">SUM(Y279:AD279)</f>
        <v>10.119472346101697</v>
      </c>
    </row>
    <row r="280" spans="1:31" ht="40.5" hidden="1">
      <c r="A280" s="639" t="s">
        <v>1654</v>
      </c>
      <c r="B280" s="135" t="s">
        <v>2151</v>
      </c>
      <c r="C280" s="603" t="s">
        <v>639</v>
      </c>
      <c r="D280" s="168"/>
      <c r="E280" s="168">
        <v>5</v>
      </c>
      <c r="F280" s="603">
        <v>2017</v>
      </c>
      <c r="G280" s="603">
        <v>2017</v>
      </c>
      <c r="H280" s="130">
        <f t="shared" si="262"/>
        <v>16.349930000000001</v>
      </c>
      <c r="I280" s="130">
        <f t="shared" si="263"/>
        <v>16.349930000000001</v>
      </c>
      <c r="J280" s="130">
        <f t="shared" si="264"/>
        <v>16.349930000000001</v>
      </c>
      <c r="K280" s="130" t="str">
        <f t="shared" si="265"/>
        <v>-</v>
      </c>
      <c r="L280" s="130" t="str">
        <f t="shared" si="266"/>
        <v>-</v>
      </c>
      <c r="M280" s="130" t="str">
        <f t="shared" si="267"/>
        <v>-</v>
      </c>
      <c r="N280" s="130" t="str">
        <f t="shared" si="268"/>
        <v>-</v>
      </c>
      <c r="O280" s="130" t="str">
        <f t="shared" si="269"/>
        <v>-</v>
      </c>
      <c r="P280" s="130" t="str">
        <f t="shared" si="270"/>
        <v>-</v>
      </c>
      <c r="Q280" s="130" t="str">
        <f t="shared" si="271"/>
        <v>-</v>
      </c>
      <c r="R280" s="130" t="str">
        <f t="shared" si="272"/>
        <v>-</v>
      </c>
      <c r="S280" s="130" t="str">
        <f t="shared" si="273"/>
        <v>-</v>
      </c>
      <c r="T280" s="130" t="str">
        <f t="shared" si="274"/>
        <v>-</v>
      </c>
      <c r="U280" s="130">
        <f t="shared" si="275"/>
        <v>0</v>
      </c>
      <c r="V280" s="130">
        <f t="shared" si="276"/>
        <v>5</v>
      </c>
      <c r="W280" s="130">
        <f t="shared" si="277"/>
        <v>0</v>
      </c>
      <c r="X280" s="130">
        <f t="shared" si="278"/>
        <v>5</v>
      </c>
      <c r="Y280" s="130">
        <v>0</v>
      </c>
      <c r="Z280" s="130">
        <v>0</v>
      </c>
      <c r="AA280" s="130">
        <v>0</v>
      </c>
      <c r="AB280" s="130">
        <v>0</v>
      </c>
      <c r="AC280" s="130">
        <v>0</v>
      </c>
      <c r="AD280" s="130">
        <v>16.349930000000001</v>
      </c>
      <c r="AE280" s="130">
        <f t="shared" si="279"/>
        <v>16.349930000000001</v>
      </c>
    </row>
    <row r="281" spans="1:31" ht="40.5" hidden="1">
      <c r="A281" s="639" t="s">
        <v>1986</v>
      </c>
      <c r="B281" s="135" t="s">
        <v>2110</v>
      </c>
      <c r="C281" s="603" t="s">
        <v>671</v>
      </c>
      <c r="D281" s="168"/>
      <c r="E281" s="168">
        <v>1.26</v>
      </c>
      <c r="F281" s="603">
        <v>2016</v>
      </c>
      <c r="G281" s="603">
        <v>2016</v>
      </c>
      <c r="H281" s="130">
        <f t="shared" si="262"/>
        <v>7.1135176200000005</v>
      </c>
      <c r="I281" s="130">
        <f t="shared" si="263"/>
        <v>0</v>
      </c>
      <c r="J281" s="130">
        <f t="shared" si="264"/>
        <v>0</v>
      </c>
      <c r="K281" s="130" t="str">
        <f t="shared" ref="K281:K284" si="280">IF(G281=2012,D281,"-")</f>
        <v>-</v>
      </c>
      <c r="L281" s="130" t="str">
        <f t="shared" ref="L281:L284" si="281">IF(G281=2012,E281,"-")</f>
        <v>-</v>
      </c>
      <c r="M281" s="130" t="str">
        <f t="shared" ref="M281:M284" si="282">IF(G281=2013,D281,"-")</f>
        <v>-</v>
      </c>
      <c r="N281" s="130" t="str">
        <f t="shared" ref="N281:N284" si="283">IF(G281=2013,E281,"-")</f>
        <v>-</v>
      </c>
      <c r="O281" s="130" t="str">
        <f t="shared" ref="O281:O284" si="284">IF(G281=2014,D281,"-")</f>
        <v>-</v>
      </c>
      <c r="P281" s="130" t="str">
        <f t="shared" ref="P281:P284" si="285">IF(G281=2014,E281,"-")</f>
        <v>-</v>
      </c>
      <c r="Q281" s="130" t="str">
        <f t="shared" ref="Q281:Q284" si="286">IF(G281=2015,D281,"-")</f>
        <v>-</v>
      </c>
      <c r="R281" s="130" t="str">
        <f t="shared" ref="R281:R284" si="287">IF(G281=2015,E281,"-")</f>
        <v>-</v>
      </c>
      <c r="S281" s="130">
        <f t="shared" ref="S281:S284" si="288">IF(G281=2016,D281,"-")</f>
        <v>0</v>
      </c>
      <c r="T281" s="130">
        <f t="shared" ref="T281:T284" si="289">IF(G281=2016,E281,"-")</f>
        <v>1.26</v>
      </c>
      <c r="U281" s="130" t="str">
        <f t="shared" ref="U281:U284" si="290">IF(G281=2017,D281,"-")</f>
        <v>-</v>
      </c>
      <c r="V281" s="130" t="str">
        <f t="shared" ref="V281:V284" si="291">IF(G281=2017,E281,"-")</f>
        <v>-</v>
      </c>
      <c r="W281" s="130">
        <f t="shared" ref="W281:W284" si="292">SUM(K281,M281,O281,Q281,S281,U281)</f>
        <v>0</v>
      </c>
      <c r="X281" s="130">
        <f t="shared" ref="X281:X284" si="293">SUM(L281,N281,P281,R281,T281,V281)</f>
        <v>1.26</v>
      </c>
      <c r="Y281" s="130"/>
      <c r="Z281" s="130"/>
      <c r="AA281" s="130"/>
      <c r="AB281" s="130"/>
      <c r="AC281" s="130">
        <v>7.1135176200000005</v>
      </c>
      <c r="AD281" s="130"/>
      <c r="AE281" s="130">
        <f t="shared" si="279"/>
        <v>7.1135176200000005</v>
      </c>
    </row>
    <row r="282" spans="1:31" ht="40.5" hidden="1">
      <c r="A282" s="639" t="s">
        <v>1999</v>
      </c>
      <c r="B282" s="135" t="s">
        <v>2000</v>
      </c>
      <c r="C282" s="603" t="s">
        <v>671</v>
      </c>
      <c r="D282" s="168"/>
      <c r="E282" s="168">
        <v>3.2</v>
      </c>
      <c r="F282" s="603">
        <v>2016</v>
      </c>
      <c r="G282" s="603">
        <v>2016</v>
      </c>
      <c r="H282" s="130">
        <f t="shared" si="262"/>
        <v>8.8760492088135603</v>
      </c>
      <c r="I282" s="130">
        <f t="shared" si="263"/>
        <v>0</v>
      </c>
      <c r="J282" s="130">
        <f t="shared" si="264"/>
        <v>0</v>
      </c>
      <c r="K282" s="130" t="str">
        <f t="shared" si="280"/>
        <v>-</v>
      </c>
      <c r="L282" s="130" t="str">
        <f t="shared" si="281"/>
        <v>-</v>
      </c>
      <c r="M282" s="130" t="str">
        <f t="shared" si="282"/>
        <v>-</v>
      </c>
      <c r="N282" s="130" t="str">
        <f t="shared" si="283"/>
        <v>-</v>
      </c>
      <c r="O282" s="130" t="str">
        <f t="shared" si="284"/>
        <v>-</v>
      </c>
      <c r="P282" s="130" t="str">
        <f t="shared" si="285"/>
        <v>-</v>
      </c>
      <c r="Q282" s="130" t="str">
        <f t="shared" si="286"/>
        <v>-</v>
      </c>
      <c r="R282" s="130" t="str">
        <f t="shared" si="287"/>
        <v>-</v>
      </c>
      <c r="S282" s="130">
        <f t="shared" si="288"/>
        <v>0</v>
      </c>
      <c r="T282" s="130">
        <f t="shared" si="289"/>
        <v>3.2</v>
      </c>
      <c r="U282" s="130" t="str">
        <f t="shared" si="290"/>
        <v>-</v>
      </c>
      <c r="V282" s="130" t="str">
        <f t="shared" si="291"/>
        <v>-</v>
      </c>
      <c r="W282" s="130">
        <f t="shared" si="292"/>
        <v>0</v>
      </c>
      <c r="X282" s="130">
        <f t="shared" si="293"/>
        <v>3.2</v>
      </c>
      <c r="Y282" s="130"/>
      <c r="Z282" s="130"/>
      <c r="AA282" s="130"/>
      <c r="AB282" s="130"/>
      <c r="AC282" s="130">
        <v>8.8760492088135603</v>
      </c>
      <c r="AD282" s="130"/>
      <c r="AE282" s="130">
        <f t="shared" si="279"/>
        <v>8.8760492088135603</v>
      </c>
    </row>
    <row r="283" spans="1:31" ht="40.5" hidden="1">
      <c r="A283" s="639" t="s">
        <v>2133</v>
      </c>
      <c r="B283" s="135" t="s">
        <v>2134</v>
      </c>
      <c r="C283" s="603" t="s">
        <v>671</v>
      </c>
      <c r="D283" s="168"/>
      <c r="E283" s="168">
        <v>2</v>
      </c>
      <c r="F283" s="603">
        <v>2016</v>
      </c>
      <c r="G283" s="603">
        <v>2016</v>
      </c>
      <c r="H283" s="130">
        <f t="shared" si="262"/>
        <v>7.3907885015254244</v>
      </c>
      <c r="I283" s="130">
        <f t="shared" si="263"/>
        <v>0</v>
      </c>
      <c r="J283" s="130">
        <f t="shared" si="264"/>
        <v>0</v>
      </c>
      <c r="K283" s="130" t="str">
        <f t="shared" si="280"/>
        <v>-</v>
      </c>
      <c r="L283" s="130" t="str">
        <f t="shared" si="281"/>
        <v>-</v>
      </c>
      <c r="M283" s="130" t="str">
        <f t="shared" si="282"/>
        <v>-</v>
      </c>
      <c r="N283" s="130" t="str">
        <f t="shared" si="283"/>
        <v>-</v>
      </c>
      <c r="O283" s="130" t="str">
        <f t="shared" si="284"/>
        <v>-</v>
      </c>
      <c r="P283" s="130" t="str">
        <f t="shared" si="285"/>
        <v>-</v>
      </c>
      <c r="Q283" s="130" t="str">
        <f t="shared" si="286"/>
        <v>-</v>
      </c>
      <c r="R283" s="130" t="str">
        <f t="shared" si="287"/>
        <v>-</v>
      </c>
      <c r="S283" s="130">
        <f t="shared" si="288"/>
        <v>0</v>
      </c>
      <c r="T283" s="130">
        <f t="shared" si="289"/>
        <v>2</v>
      </c>
      <c r="U283" s="130" t="str">
        <f t="shared" si="290"/>
        <v>-</v>
      </c>
      <c r="V283" s="130" t="str">
        <f t="shared" si="291"/>
        <v>-</v>
      </c>
      <c r="W283" s="130">
        <f t="shared" si="292"/>
        <v>0</v>
      </c>
      <c r="X283" s="130">
        <f t="shared" si="293"/>
        <v>2</v>
      </c>
      <c r="Y283" s="130"/>
      <c r="Z283" s="130"/>
      <c r="AA283" s="130"/>
      <c r="AB283" s="130"/>
      <c r="AC283" s="130">
        <v>7.3907885015254244</v>
      </c>
      <c r="AD283" s="130"/>
      <c r="AE283" s="130">
        <f t="shared" si="279"/>
        <v>7.3907885015254244</v>
      </c>
    </row>
    <row r="284" spans="1:31" ht="40.5" hidden="1">
      <c r="A284" s="639" t="s">
        <v>2200</v>
      </c>
      <c r="B284" s="135" t="s">
        <v>2208</v>
      </c>
      <c r="C284" s="603" t="s">
        <v>671</v>
      </c>
      <c r="D284" s="168"/>
      <c r="E284" s="168">
        <v>5</v>
      </c>
      <c r="F284" s="603">
        <v>2017</v>
      </c>
      <c r="G284" s="603">
        <v>2017</v>
      </c>
      <c r="H284" s="130">
        <f t="shared" si="262"/>
        <v>15.59198</v>
      </c>
      <c r="I284" s="130">
        <f t="shared" si="263"/>
        <v>15.59198</v>
      </c>
      <c r="J284" s="130">
        <f t="shared" si="264"/>
        <v>15.59198</v>
      </c>
      <c r="K284" s="130" t="str">
        <f t="shared" si="280"/>
        <v>-</v>
      </c>
      <c r="L284" s="130" t="str">
        <f t="shared" si="281"/>
        <v>-</v>
      </c>
      <c r="M284" s="130" t="str">
        <f t="shared" si="282"/>
        <v>-</v>
      </c>
      <c r="N284" s="130" t="str">
        <f t="shared" si="283"/>
        <v>-</v>
      </c>
      <c r="O284" s="130" t="str">
        <f t="shared" si="284"/>
        <v>-</v>
      </c>
      <c r="P284" s="130" t="str">
        <f t="shared" si="285"/>
        <v>-</v>
      </c>
      <c r="Q284" s="130" t="str">
        <f t="shared" si="286"/>
        <v>-</v>
      </c>
      <c r="R284" s="130" t="str">
        <f t="shared" si="287"/>
        <v>-</v>
      </c>
      <c r="S284" s="130" t="str">
        <f t="shared" si="288"/>
        <v>-</v>
      </c>
      <c r="T284" s="130" t="str">
        <f t="shared" si="289"/>
        <v>-</v>
      </c>
      <c r="U284" s="130">
        <f t="shared" si="290"/>
        <v>0</v>
      </c>
      <c r="V284" s="130">
        <f t="shared" si="291"/>
        <v>5</v>
      </c>
      <c r="W284" s="130">
        <f t="shared" si="292"/>
        <v>0</v>
      </c>
      <c r="X284" s="130">
        <f t="shared" si="293"/>
        <v>5</v>
      </c>
      <c r="Y284" s="130"/>
      <c r="Z284" s="130"/>
      <c r="AA284" s="130"/>
      <c r="AB284" s="130"/>
      <c r="AC284" s="130"/>
      <c r="AD284" s="130">
        <v>15.59198</v>
      </c>
      <c r="AE284" s="130">
        <f t="shared" si="279"/>
        <v>15.59198</v>
      </c>
    </row>
    <row r="285" spans="1:31" ht="40.5" hidden="1">
      <c r="A285" s="639" t="s">
        <v>2201</v>
      </c>
      <c r="B285" s="135" t="s">
        <v>2209</v>
      </c>
      <c r="C285" s="603" t="s">
        <v>671</v>
      </c>
      <c r="D285" s="168"/>
      <c r="E285" s="168">
        <v>2.5</v>
      </c>
      <c r="F285" s="603">
        <v>2017</v>
      </c>
      <c r="G285" s="603">
        <v>2017</v>
      </c>
      <c r="H285" s="130">
        <f t="shared" si="262"/>
        <v>9.8240800000000004</v>
      </c>
      <c r="I285" s="130">
        <f t="shared" si="263"/>
        <v>9.8240800000000004</v>
      </c>
      <c r="J285" s="130">
        <f t="shared" si="264"/>
        <v>9.8240800000000004</v>
      </c>
      <c r="K285" s="130" t="str">
        <f t="shared" ref="K285:K291" si="294">IF(G285=2012,D285,"-")</f>
        <v>-</v>
      </c>
      <c r="L285" s="130" t="str">
        <f t="shared" ref="L285:L291" si="295">IF(G285=2012,E285,"-")</f>
        <v>-</v>
      </c>
      <c r="M285" s="130" t="str">
        <f t="shared" ref="M285:M291" si="296">IF(G285=2013,D285,"-")</f>
        <v>-</v>
      </c>
      <c r="N285" s="130" t="str">
        <f t="shared" ref="N285:N291" si="297">IF(G285=2013,E285,"-")</f>
        <v>-</v>
      </c>
      <c r="O285" s="130" t="str">
        <f t="shared" ref="O285:O291" si="298">IF(G285=2014,D285,"-")</f>
        <v>-</v>
      </c>
      <c r="P285" s="130" t="str">
        <f t="shared" ref="P285:P291" si="299">IF(G285=2014,E285,"-")</f>
        <v>-</v>
      </c>
      <c r="Q285" s="130" t="str">
        <f t="shared" ref="Q285:Q291" si="300">IF(G285=2015,D285,"-")</f>
        <v>-</v>
      </c>
      <c r="R285" s="130" t="str">
        <f t="shared" ref="R285:R291" si="301">IF(G285=2015,E285,"-")</f>
        <v>-</v>
      </c>
      <c r="S285" s="130" t="str">
        <f t="shared" ref="S285:S291" si="302">IF(G285=2016,D285,"-")</f>
        <v>-</v>
      </c>
      <c r="T285" s="130" t="str">
        <f t="shared" ref="T285:T291" si="303">IF(G285=2016,E285,"-")</f>
        <v>-</v>
      </c>
      <c r="U285" s="130">
        <f t="shared" ref="U285:U291" si="304">IF(G285=2017,D285,"-")</f>
        <v>0</v>
      </c>
      <c r="V285" s="130">
        <f t="shared" ref="V285:V291" si="305">IF(G285=2017,E285,"-")</f>
        <v>2.5</v>
      </c>
      <c r="W285" s="130">
        <f t="shared" ref="W285:W291" si="306">SUM(K285,M285,O285,Q285,S285,U285)</f>
        <v>0</v>
      </c>
      <c r="X285" s="130">
        <f t="shared" ref="X285:X291" si="307">SUM(L285,N285,P285,R285,T285,V285)</f>
        <v>2.5</v>
      </c>
      <c r="Y285" s="130"/>
      <c r="Z285" s="130"/>
      <c r="AA285" s="130"/>
      <c r="AB285" s="130"/>
      <c r="AC285" s="130"/>
      <c r="AD285" s="130">
        <v>9.8240800000000004</v>
      </c>
      <c r="AE285" s="130">
        <f t="shared" si="279"/>
        <v>9.8240800000000004</v>
      </c>
    </row>
    <row r="286" spans="1:31" ht="40.5" hidden="1">
      <c r="A286" s="639" t="s">
        <v>2202</v>
      </c>
      <c r="B286" s="135" t="s">
        <v>2210</v>
      </c>
      <c r="C286" s="603" t="s">
        <v>671</v>
      </c>
      <c r="D286" s="168"/>
      <c r="E286" s="168">
        <v>1.26</v>
      </c>
      <c r="F286" s="603">
        <v>2017</v>
      </c>
      <c r="G286" s="603">
        <v>2017</v>
      </c>
      <c r="H286" s="130">
        <f t="shared" si="262"/>
        <v>7.26715</v>
      </c>
      <c r="I286" s="130">
        <f t="shared" si="263"/>
        <v>7.26715</v>
      </c>
      <c r="J286" s="130">
        <f t="shared" si="264"/>
        <v>7.26715</v>
      </c>
      <c r="K286" s="130" t="str">
        <f t="shared" si="294"/>
        <v>-</v>
      </c>
      <c r="L286" s="130" t="str">
        <f t="shared" si="295"/>
        <v>-</v>
      </c>
      <c r="M286" s="130" t="str">
        <f t="shared" si="296"/>
        <v>-</v>
      </c>
      <c r="N286" s="130" t="str">
        <f t="shared" si="297"/>
        <v>-</v>
      </c>
      <c r="O286" s="130" t="str">
        <f t="shared" si="298"/>
        <v>-</v>
      </c>
      <c r="P286" s="130" t="str">
        <f t="shared" si="299"/>
        <v>-</v>
      </c>
      <c r="Q286" s="130" t="str">
        <f t="shared" si="300"/>
        <v>-</v>
      </c>
      <c r="R286" s="130" t="str">
        <f t="shared" si="301"/>
        <v>-</v>
      </c>
      <c r="S286" s="130" t="str">
        <f t="shared" si="302"/>
        <v>-</v>
      </c>
      <c r="T286" s="130" t="str">
        <f t="shared" si="303"/>
        <v>-</v>
      </c>
      <c r="U286" s="130">
        <f t="shared" si="304"/>
        <v>0</v>
      </c>
      <c r="V286" s="130">
        <f t="shared" si="305"/>
        <v>1.26</v>
      </c>
      <c r="W286" s="130">
        <f t="shared" si="306"/>
        <v>0</v>
      </c>
      <c r="X286" s="130">
        <f t="shared" si="307"/>
        <v>1.26</v>
      </c>
      <c r="Y286" s="130"/>
      <c r="Z286" s="130"/>
      <c r="AA286" s="130"/>
      <c r="AB286" s="130"/>
      <c r="AC286" s="130"/>
      <c r="AD286" s="130">
        <v>7.26715</v>
      </c>
      <c r="AE286" s="130">
        <f t="shared" si="279"/>
        <v>7.26715</v>
      </c>
    </row>
    <row r="287" spans="1:31" ht="40.5" hidden="1">
      <c r="A287" s="639" t="s">
        <v>2203</v>
      </c>
      <c r="B287" s="135" t="s">
        <v>2211</v>
      </c>
      <c r="C287" s="603" t="s">
        <v>671</v>
      </c>
      <c r="D287" s="168"/>
      <c r="E287" s="168">
        <v>3.2</v>
      </c>
      <c r="F287" s="603">
        <v>2017</v>
      </c>
      <c r="G287" s="603">
        <v>2017</v>
      </c>
      <c r="H287" s="130">
        <f t="shared" si="262"/>
        <v>8.0890000000000004</v>
      </c>
      <c r="I287" s="130">
        <f t="shared" si="263"/>
        <v>8.0890000000000004</v>
      </c>
      <c r="J287" s="130">
        <f t="shared" si="264"/>
        <v>8.0890000000000004</v>
      </c>
      <c r="K287" s="130" t="str">
        <f t="shared" si="294"/>
        <v>-</v>
      </c>
      <c r="L287" s="130" t="str">
        <f t="shared" si="295"/>
        <v>-</v>
      </c>
      <c r="M287" s="130" t="str">
        <f t="shared" si="296"/>
        <v>-</v>
      </c>
      <c r="N287" s="130" t="str">
        <f t="shared" si="297"/>
        <v>-</v>
      </c>
      <c r="O287" s="130" t="str">
        <f t="shared" si="298"/>
        <v>-</v>
      </c>
      <c r="P287" s="130" t="str">
        <f t="shared" si="299"/>
        <v>-</v>
      </c>
      <c r="Q287" s="130" t="str">
        <f t="shared" si="300"/>
        <v>-</v>
      </c>
      <c r="R287" s="130" t="str">
        <f t="shared" si="301"/>
        <v>-</v>
      </c>
      <c r="S287" s="130" t="str">
        <f t="shared" si="302"/>
        <v>-</v>
      </c>
      <c r="T287" s="130" t="str">
        <f t="shared" si="303"/>
        <v>-</v>
      </c>
      <c r="U287" s="130">
        <f t="shared" si="304"/>
        <v>0</v>
      </c>
      <c r="V287" s="130">
        <f t="shared" si="305"/>
        <v>3.2</v>
      </c>
      <c r="W287" s="130">
        <f t="shared" si="306"/>
        <v>0</v>
      </c>
      <c r="X287" s="130">
        <f t="shared" si="307"/>
        <v>3.2</v>
      </c>
      <c r="Y287" s="130"/>
      <c r="Z287" s="130"/>
      <c r="AA287" s="130"/>
      <c r="AB287" s="130"/>
      <c r="AC287" s="130"/>
      <c r="AD287" s="130">
        <v>8.0890000000000004</v>
      </c>
      <c r="AE287" s="130">
        <f t="shared" si="279"/>
        <v>8.0890000000000004</v>
      </c>
    </row>
    <row r="288" spans="1:31" ht="40.5" hidden="1">
      <c r="A288" s="639" t="s">
        <v>2204</v>
      </c>
      <c r="B288" s="135" t="s">
        <v>2212</v>
      </c>
      <c r="C288" s="603" t="s">
        <v>671</v>
      </c>
      <c r="D288" s="168"/>
      <c r="E288" s="168">
        <v>5</v>
      </c>
      <c r="F288" s="603">
        <v>2017</v>
      </c>
      <c r="G288" s="603">
        <v>2017</v>
      </c>
      <c r="H288" s="130">
        <f t="shared" si="262"/>
        <v>17.5</v>
      </c>
      <c r="I288" s="130">
        <f t="shared" si="263"/>
        <v>17.5</v>
      </c>
      <c r="J288" s="130">
        <f t="shared" si="264"/>
        <v>17.5</v>
      </c>
      <c r="K288" s="130" t="str">
        <f t="shared" si="294"/>
        <v>-</v>
      </c>
      <c r="L288" s="130" t="str">
        <f t="shared" si="295"/>
        <v>-</v>
      </c>
      <c r="M288" s="130" t="str">
        <f t="shared" si="296"/>
        <v>-</v>
      </c>
      <c r="N288" s="130" t="str">
        <f t="shared" si="297"/>
        <v>-</v>
      </c>
      <c r="O288" s="130" t="str">
        <f t="shared" si="298"/>
        <v>-</v>
      </c>
      <c r="P288" s="130" t="str">
        <f t="shared" si="299"/>
        <v>-</v>
      </c>
      <c r="Q288" s="130" t="str">
        <f t="shared" si="300"/>
        <v>-</v>
      </c>
      <c r="R288" s="130" t="str">
        <f t="shared" si="301"/>
        <v>-</v>
      </c>
      <c r="S288" s="130" t="str">
        <f t="shared" si="302"/>
        <v>-</v>
      </c>
      <c r="T288" s="130" t="str">
        <f t="shared" si="303"/>
        <v>-</v>
      </c>
      <c r="U288" s="130">
        <f t="shared" si="304"/>
        <v>0</v>
      </c>
      <c r="V288" s="130">
        <f t="shared" si="305"/>
        <v>5</v>
      </c>
      <c r="W288" s="130">
        <f t="shared" si="306"/>
        <v>0</v>
      </c>
      <c r="X288" s="130">
        <f t="shared" si="307"/>
        <v>5</v>
      </c>
      <c r="Y288" s="130"/>
      <c r="Z288" s="130"/>
      <c r="AA288" s="130"/>
      <c r="AB288" s="130"/>
      <c r="AC288" s="130"/>
      <c r="AD288" s="130">
        <v>17.5</v>
      </c>
      <c r="AE288" s="130">
        <f t="shared" si="279"/>
        <v>17.5</v>
      </c>
    </row>
    <row r="289" spans="1:31" ht="40.5" hidden="1">
      <c r="A289" s="639" t="s">
        <v>2205</v>
      </c>
      <c r="B289" s="135" t="s">
        <v>2213</v>
      </c>
      <c r="C289" s="603" t="s">
        <v>671</v>
      </c>
      <c r="D289" s="168"/>
      <c r="E289" s="168">
        <v>2</v>
      </c>
      <c r="F289" s="603">
        <v>2017</v>
      </c>
      <c r="G289" s="603">
        <v>2017</v>
      </c>
      <c r="H289" s="130">
        <f t="shared" si="262"/>
        <v>10</v>
      </c>
      <c r="I289" s="130">
        <f t="shared" si="263"/>
        <v>10</v>
      </c>
      <c r="J289" s="130">
        <f t="shared" si="264"/>
        <v>10</v>
      </c>
      <c r="K289" s="130" t="str">
        <f t="shared" si="294"/>
        <v>-</v>
      </c>
      <c r="L289" s="130" t="str">
        <f t="shared" si="295"/>
        <v>-</v>
      </c>
      <c r="M289" s="130" t="str">
        <f t="shared" si="296"/>
        <v>-</v>
      </c>
      <c r="N289" s="130" t="str">
        <f t="shared" si="297"/>
        <v>-</v>
      </c>
      <c r="O289" s="130" t="str">
        <f t="shared" si="298"/>
        <v>-</v>
      </c>
      <c r="P289" s="130" t="str">
        <f t="shared" si="299"/>
        <v>-</v>
      </c>
      <c r="Q289" s="130" t="str">
        <f t="shared" si="300"/>
        <v>-</v>
      </c>
      <c r="R289" s="130" t="str">
        <f t="shared" si="301"/>
        <v>-</v>
      </c>
      <c r="S289" s="130" t="str">
        <f t="shared" si="302"/>
        <v>-</v>
      </c>
      <c r="T289" s="130" t="str">
        <f t="shared" si="303"/>
        <v>-</v>
      </c>
      <c r="U289" s="130">
        <f t="shared" si="304"/>
        <v>0</v>
      </c>
      <c r="V289" s="130">
        <f t="shared" si="305"/>
        <v>2</v>
      </c>
      <c r="W289" s="130">
        <f t="shared" si="306"/>
        <v>0</v>
      </c>
      <c r="X289" s="130">
        <f t="shared" si="307"/>
        <v>2</v>
      </c>
      <c r="Y289" s="130"/>
      <c r="Z289" s="130"/>
      <c r="AA289" s="130"/>
      <c r="AB289" s="130"/>
      <c r="AC289" s="130"/>
      <c r="AD289" s="130">
        <v>10</v>
      </c>
      <c r="AE289" s="130">
        <f t="shared" si="279"/>
        <v>10</v>
      </c>
    </row>
    <row r="290" spans="1:31" ht="40.5" hidden="1">
      <c r="A290" s="639" t="s">
        <v>2206</v>
      </c>
      <c r="B290" s="135" t="s">
        <v>2214</v>
      </c>
      <c r="C290" s="603" t="s">
        <v>671</v>
      </c>
      <c r="D290" s="168"/>
      <c r="E290" s="168">
        <v>2.5</v>
      </c>
      <c r="F290" s="603">
        <v>2017</v>
      </c>
      <c r="G290" s="603">
        <v>2017</v>
      </c>
      <c r="H290" s="130">
        <f t="shared" si="262"/>
        <v>11.103910000000001</v>
      </c>
      <c r="I290" s="130">
        <f t="shared" si="263"/>
        <v>11.103910000000001</v>
      </c>
      <c r="J290" s="130">
        <f t="shared" si="264"/>
        <v>11.103910000000001</v>
      </c>
      <c r="K290" s="130" t="str">
        <f t="shared" si="294"/>
        <v>-</v>
      </c>
      <c r="L290" s="130" t="str">
        <f t="shared" si="295"/>
        <v>-</v>
      </c>
      <c r="M290" s="130" t="str">
        <f t="shared" si="296"/>
        <v>-</v>
      </c>
      <c r="N290" s="130" t="str">
        <f t="shared" si="297"/>
        <v>-</v>
      </c>
      <c r="O290" s="130" t="str">
        <f t="shared" si="298"/>
        <v>-</v>
      </c>
      <c r="P290" s="130" t="str">
        <f t="shared" si="299"/>
        <v>-</v>
      </c>
      <c r="Q290" s="130" t="str">
        <f t="shared" si="300"/>
        <v>-</v>
      </c>
      <c r="R290" s="130" t="str">
        <f t="shared" si="301"/>
        <v>-</v>
      </c>
      <c r="S290" s="130" t="str">
        <f t="shared" si="302"/>
        <v>-</v>
      </c>
      <c r="T290" s="130" t="str">
        <f t="shared" si="303"/>
        <v>-</v>
      </c>
      <c r="U290" s="130">
        <f t="shared" si="304"/>
        <v>0</v>
      </c>
      <c r="V290" s="130">
        <f t="shared" si="305"/>
        <v>2.5</v>
      </c>
      <c r="W290" s="130">
        <f t="shared" si="306"/>
        <v>0</v>
      </c>
      <c r="X290" s="130">
        <f t="shared" si="307"/>
        <v>2.5</v>
      </c>
      <c r="Y290" s="130"/>
      <c r="Z290" s="130"/>
      <c r="AA290" s="130"/>
      <c r="AB290" s="130"/>
      <c r="AC290" s="130"/>
      <c r="AD290" s="130">
        <v>11.103910000000001</v>
      </c>
      <c r="AE290" s="130">
        <f t="shared" si="279"/>
        <v>11.103910000000001</v>
      </c>
    </row>
    <row r="291" spans="1:31" ht="40.5" hidden="1">
      <c r="A291" s="639" t="s">
        <v>2207</v>
      </c>
      <c r="B291" s="135" t="s">
        <v>2215</v>
      </c>
      <c r="C291" s="603" t="s">
        <v>671</v>
      </c>
      <c r="D291" s="168"/>
      <c r="E291" s="168">
        <v>2</v>
      </c>
      <c r="F291" s="603">
        <v>2017</v>
      </c>
      <c r="G291" s="603">
        <v>2017</v>
      </c>
      <c r="H291" s="130">
        <f t="shared" si="262"/>
        <v>8.4645700000000001</v>
      </c>
      <c r="I291" s="130">
        <f t="shared" si="263"/>
        <v>8.4645700000000001</v>
      </c>
      <c r="J291" s="130">
        <f t="shared" si="264"/>
        <v>8.4645700000000001</v>
      </c>
      <c r="K291" s="130" t="str">
        <f t="shared" si="294"/>
        <v>-</v>
      </c>
      <c r="L291" s="130" t="str">
        <f t="shared" si="295"/>
        <v>-</v>
      </c>
      <c r="M291" s="130" t="str">
        <f t="shared" si="296"/>
        <v>-</v>
      </c>
      <c r="N291" s="130" t="str">
        <f t="shared" si="297"/>
        <v>-</v>
      </c>
      <c r="O291" s="130" t="str">
        <f t="shared" si="298"/>
        <v>-</v>
      </c>
      <c r="P291" s="130" t="str">
        <f t="shared" si="299"/>
        <v>-</v>
      </c>
      <c r="Q291" s="130" t="str">
        <f t="shared" si="300"/>
        <v>-</v>
      </c>
      <c r="R291" s="130" t="str">
        <f t="shared" si="301"/>
        <v>-</v>
      </c>
      <c r="S291" s="130" t="str">
        <f t="shared" si="302"/>
        <v>-</v>
      </c>
      <c r="T291" s="130" t="str">
        <f t="shared" si="303"/>
        <v>-</v>
      </c>
      <c r="U291" s="130">
        <f t="shared" si="304"/>
        <v>0</v>
      </c>
      <c r="V291" s="130">
        <f t="shared" si="305"/>
        <v>2</v>
      </c>
      <c r="W291" s="130">
        <f t="shared" si="306"/>
        <v>0</v>
      </c>
      <c r="X291" s="130">
        <f t="shared" si="307"/>
        <v>2</v>
      </c>
      <c r="Y291" s="130"/>
      <c r="Z291" s="130"/>
      <c r="AA291" s="130"/>
      <c r="AB291" s="130"/>
      <c r="AC291" s="130"/>
      <c r="AD291" s="130">
        <v>8.4645700000000001</v>
      </c>
      <c r="AE291" s="130">
        <f t="shared" si="279"/>
        <v>8.4645700000000001</v>
      </c>
    </row>
    <row r="292" spans="1:31" hidden="1">
      <c r="A292" s="656" t="s">
        <v>1103</v>
      </c>
      <c r="B292" s="133" t="s">
        <v>1419</v>
      </c>
      <c r="C292" s="135"/>
      <c r="D292" s="168"/>
      <c r="E292" s="168"/>
      <c r="F292" s="603"/>
      <c r="G292" s="603"/>
      <c r="H292" s="130">
        <f t="shared" si="262"/>
        <v>0</v>
      </c>
      <c r="I292" s="130">
        <f t="shared" si="263"/>
        <v>0</v>
      </c>
      <c r="J292" s="130">
        <f t="shared" si="264"/>
        <v>0</v>
      </c>
      <c r="K292" s="130" t="str">
        <f t="shared" si="265"/>
        <v>-</v>
      </c>
      <c r="L292" s="130" t="str">
        <f t="shared" si="266"/>
        <v>-</v>
      </c>
      <c r="M292" s="130" t="str">
        <f t="shared" si="267"/>
        <v>-</v>
      </c>
      <c r="N292" s="130" t="str">
        <f t="shared" si="268"/>
        <v>-</v>
      </c>
      <c r="O292" s="130" t="str">
        <f t="shared" si="269"/>
        <v>-</v>
      </c>
      <c r="P292" s="130" t="str">
        <f t="shared" si="270"/>
        <v>-</v>
      </c>
      <c r="Q292" s="130" t="str">
        <f t="shared" si="271"/>
        <v>-</v>
      </c>
      <c r="R292" s="130" t="str">
        <f t="shared" si="272"/>
        <v>-</v>
      </c>
      <c r="S292" s="130" t="str">
        <f t="shared" si="273"/>
        <v>-</v>
      </c>
      <c r="T292" s="130" t="str">
        <f t="shared" si="274"/>
        <v>-</v>
      </c>
      <c r="U292" s="130" t="str">
        <f t="shared" si="275"/>
        <v>-</v>
      </c>
      <c r="V292" s="130" t="str">
        <f t="shared" si="276"/>
        <v>-</v>
      </c>
      <c r="W292" s="130">
        <f t="shared" si="277"/>
        <v>0</v>
      </c>
      <c r="X292" s="130">
        <f t="shared" si="278"/>
        <v>0</v>
      </c>
      <c r="Y292" s="130">
        <v>0</v>
      </c>
      <c r="Z292" s="130">
        <v>0</v>
      </c>
      <c r="AA292" s="130">
        <v>0</v>
      </c>
      <c r="AB292" s="130">
        <v>0</v>
      </c>
      <c r="AC292" s="130">
        <v>0</v>
      </c>
      <c r="AD292" s="130"/>
      <c r="AE292" s="130">
        <f t="shared" si="279"/>
        <v>0</v>
      </c>
    </row>
    <row r="293" spans="1:31" ht="40.5" hidden="1">
      <c r="A293" s="639" t="s">
        <v>1104</v>
      </c>
      <c r="B293" s="135" t="s">
        <v>28</v>
      </c>
      <c r="C293" s="603" t="s">
        <v>671</v>
      </c>
      <c r="D293" s="168">
        <v>15.096</v>
      </c>
      <c r="E293" s="168"/>
      <c r="F293" s="603">
        <v>2012</v>
      </c>
      <c r="G293" s="603">
        <v>2013</v>
      </c>
      <c r="H293" s="130">
        <f t="shared" si="262"/>
        <v>6.39729525</v>
      </c>
      <c r="I293" s="130">
        <f t="shared" si="263"/>
        <v>2.0816681711721685E-16</v>
      </c>
      <c r="J293" s="130">
        <f t="shared" si="264"/>
        <v>0</v>
      </c>
      <c r="K293" s="130" t="str">
        <f t="shared" si="265"/>
        <v>-</v>
      </c>
      <c r="L293" s="130" t="str">
        <f t="shared" si="266"/>
        <v>-</v>
      </c>
      <c r="M293" s="130">
        <f t="shared" si="267"/>
        <v>15.096</v>
      </c>
      <c r="N293" s="130">
        <f t="shared" si="268"/>
        <v>0</v>
      </c>
      <c r="O293" s="130" t="str">
        <f t="shared" si="269"/>
        <v>-</v>
      </c>
      <c r="P293" s="130" t="str">
        <f t="shared" si="270"/>
        <v>-</v>
      </c>
      <c r="Q293" s="130" t="str">
        <f t="shared" si="271"/>
        <v>-</v>
      </c>
      <c r="R293" s="130" t="str">
        <f t="shared" si="272"/>
        <v>-</v>
      </c>
      <c r="S293" s="130" t="str">
        <f t="shared" si="273"/>
        <v>-</v>
      </c>
      <c r="T293" s="130" t="str">
        <f t="shared" si="274"/>
        <v>-</v>
      </c>
      <c r="U293" s="130" t="str">
        <f t="shared" si="275"/>
        <v>-</v>
      </c>
      <c r="V293" s="130" t="str">
        <f t="shared" si="276"/>
        <v>-</v>
      </c>
      <c r="W293" s="130">
        <f t="shared" si="277"/>
        <v>15.096</v>
      </c>
      <c r="X293" s="130">
        <f t="shared" si="278"/>
        <v>0</v>
      </c>
      <c r="Y293" s="130">
        <v>6.3769999999999998</v>
      </c>
      <c r="Z293" s="130">
        <v>0</v>
      </c>
      <c r="AA293" s="130">
        <v>2.0295250000000001E-2</v>
      </c>
      <c r="AB293" s="130">
        <v>0</v>
      </c>
      <c r="AC293" s="130">
        <v>0</v>
      </c>
      <c r="AD293" s="130"/>
      <c r="AE293" s="130">
        <f t="shared" si="279"/>
        <v>6.39729525</v>
      </c>
    </row>
    <row r="294" spans="1:31" ht="40.5" hidden="1">
      <c r="A294" s="639" t="s">
        <v>1105</v>
      </c>
      <c r="B294" s="135" t="s">
        <v>27</v>
      </c>
      <c r="C294" s="603" t="s">
        <v>671</v>
      </c>
      <c r="D294" s="168">
        <v>17.43</v>
      </c>
      <c r="E294" s="168"/>
      <c r="F294" s="603">
        <v>2012</v>
      </c>
      <c r="G294" s="603">
        <v>2013</v>
      </c>
      <c r="H294" s="130">
        <f t="shared" si="262"/>
        <v>24.39960074</v>
      </c>
      <c r="I294" s="130">
        <f t="shared" si="263"/>
        <v>-1.3322676295501878E-15</v>
      </c>
      <c r="J294" s="130">
        <f t="shared" si="264"/>
        <v>0</v>
      </c>
      <c r="K294" s="130" t="str">
        <f t="shared" si="265"/>
        <v>-</v>
      </c>
      <c r="L294" s="130" t="str">
        <f t="shared" si="266"/>
        <v>-</v>
      </c>
      <c r="M294" s="130">
        <f t="shared" si="267"/>
        <v>17.43</v>
      </c>
      <c r="N294" s="130">
        <f t="shared" si="268"/>
        <v>0</v>
      </c>
      <c r="O294" s="130" t="str">
        <f t="shared" si="269"/>
        <v>-</v>
      </c>
      <c r="P294" s="130" t="str">
        <f t="shared" si="270"/>
        <v>-</v>
      </c>
      <c r="Q294" s="130" t="str">
        <f t="shared" si="271"/>
        <v>-</v>
      </c>
      <c r="R294" s="130" t="str">
        <f t="shared" si="272"/>
        <v>-</v>
      </c>
      <c r="S294" s="130" t="str">
        <f t="shared" si="273"/>
        <v>-</v>
      </c>
      <c r="T294" s="130" t="str">
        <f t="shared" si="274"/>
        <v>-</v>
      </c>
      <c r="U294" s="130" t="str">
        <f t="shared" si="275"/>
        <v>-</v>
      </c>
      <c r="V294" s="130" t="str">
        <f t="shared" si="276"/>
        <v>-</v>
      </c>
      <c r="W294" s="130">
        <f t="shared" si="277"/>
        <v>17.43</v>
      </c>
      <c r="X294" s="130">
        <f t="shared" si="278"/>
        <v>0</v>
      </c>
      <c r="Y294" s="130">
        <v>0.68300000000000005</v>
      </c>
      <c r="Z294" s="130">
        <v>23.439302220000002</v>
      </c>
      <c r="AA294" s="130">
        <v>0.27729851999999999</v>
      </c>
      <c r="AB294" s="130">
        <v>0</v>
      </c>
      <c r="AC294" s="130">
        <v>0</v>
      </c>
      <c r="AD294" s="130"/>
      <c r="AE294" s="130">
        <f t="shared" si="279"/>
        <v>24.39960074</v>
      </c>
    </row>
    <row r="295" spans="1:31" ht="60.75" hidden="1">
      <c r="A295" s="639" t="s">
        <v>1106</v>
      </c>
      <c r="B295" s="134" t="s">
        <v>26</v>
      </c>
      <c r="C295" s="603" t="s">
        <v>671</v>
      </c>
      <c r="D295" s="168">
        <v>0.35</v>
      </c>
      <c r="E295" s="168"/>
      <c r="F295" s="603">
        <v>2012</v>
      </c>
      <c r="G295" s="603">
        <v>2012</v>
      </c>
      <c r="H295" s="130">
        <f t="shared" si="262"/>
        <v>0.83582961999999994</v>
      </c>
      <c r="I295" s="130">
        <f t="shared" si="263"/>
        <v>-1.0408340855860843E-17</v>
      </c>
      <c r="J295" s="130">
        <f t="shared" si="264"/>
        <v>0</v>
      </c>
      <c r="K295" s="130">
        <f t="shared" si="265"/>
        <v>0.35</v>
      </c>
      <c r="L295" s="130">
        <f t="shared" si="266"/>
        <v>0</v>
      </c>
      <c r="M295" s="130" t="str">
        <f t="shared" si="267"/>
        <v>-</v>
      </c>
      <c r="N295" s="130" t="str">
        <f t="shared" si="268"/>
        <v>-</v>
      </c>
      <c r="O295" s="130" t="str">
        <f t="shared" si="269"/>
        <v>-</v>
      </c>
      <c r="P295" s="130" t="str">
        <f t="shared" si="270"/>
        <v>-</v>
      </c>
      <c r="Q295" s="130" t="str">
        <f t="shared" si="271"/>
        <v>-</v>
      </c>
      <c r="R295" s="130" t="str">
        <f t="shared" si="272"/>
        <v>-</v>
      </c>
      <c r="S295" s="130" t="str">
        <f t="shared" si="273"/>
        <v>-</v>
      </c>
      <c r="T295" s="130" t="str">
        <f t="shared" si="274"/>
        <v>-</v>
      </c>
      <c r="U295" s="130" t="str">
        <f t="shared" si="275"/>
        <v>-</v>
      </c>
      <c r="V295" s="130" t="str">
        <f t="shared" si="276"/>
        <v>-</v>
      </c>
      <c r="W295" s="130">
        <f t="shared" si="277"/>
        <v>0.35</v>
      </c>
      <c r="X295" s="130">
        <f t="shared" si="278"/>
        <v>0</v>
      </c>
      <c r="Y295" s="131">
        <v>0.81899999999999995</v>
      </c>
      <c r="Z295" s="130">
        <v>1.682962E-2</v>
      </c>
      <c r="AA295" s="130">
        <v>0</v>
      </c>
      <c r="AB295" s="130">
        <v>0</v>
      </c>
      <c r="AC295" s="130">
        <v>0</v>
      </c>
      <c r="AD295" s="130"/>
      <c r="AE295" s="130">
        <f t="shared" si="279"/>
        <v>0.83582961999999994</v>
      </c>
    </row>
    <row r="296" spans="1:31" ht="40.5" hidden="1">
      <c r="A296" s="639" t="s">
        <v>1107</v>
      </c>
      <c r="B296" s="135" t="s">
        <v>385</v>
      </c>
      <c r="C296" s="603" t="s">
        <v>671</v>
      </c>
      <c r="D296" s="168">
        <v>10.76</v>
      </c>
      <c r="E296" s="168"/>
      <c r="F296" s="603">
        <v>2013</v>
      </c>
      <c r="G296" s="603">
        <v>2014</v>
      </c>
      <c r="H296" s="130">
        <f t="shared" si="262"/>
        <v>17.937582279999997</v>
      </c>
      <c r="I296" s="130">
        <f t="shared" si="263"/>
        <v>0</v>
      </c>
      <c r="J296" s="130">
        <f t="shared" si="264"/>
        <v>0</v>
      </c>
      <c r="K296" s="130" t="str">
        <f t="shared" si="265"/>
        <v>-</v>
      </c>
      <c r="L296" s="130" t="str">
        <f t="shared" si="266"/>
        <v>-</v>
      </c>
      <c r="M296" s="130" t="str">
        <f t="shared" si="267"/>
        <v>-</v>
      </c>
      <c r="N296" s="130" t="str">
        <f t="shared" si="268"/>
        <v>-</v>
      </c>
      <c r="O296" s="130">
        <f t="shared" si="269"/>
        <v>10.76</v>
      </c>
      <c r="P296" s="130">
        <f t="shared" si="270"/>
        <v>0</v>
      </c>
      <c r="Q296" s="130" t="str">
        <f t="shared" si="271"/>
        <v>-</v>
      </c>
      <c r="R296" s="130" t="str">
        <f t="shared" si="272"/>
        <v>-</v>
      </c>
      <c r="S296" s="130" t="str">
        <f t="shared" si="273"/>
        <v>-</v>
      </c>
      <c r="T296" s="130" t="str">
        <f t="shared" si="274"/>
        <v>-</v>
      </c>
      <c r="U296" s="130" t="str">
        <f t="shared" si="275"/>
        <v>-</v>
      </c>
      <c r="V296" s="130" t="str">
        <f t="shared" si="276"/>
        <v>-</v>
      </c>
      <c r="W296" s="130">
        <f t="shared" si="277"/>
        <v>10.76</v>
      </c>
      <c r="X296" s="130">
        <f t="shared" si="278"/>
        <v>0</v>
      </c>
      <c r="Y296" s="130">
        <v>0</v>
      </c>
      <c r="Z296" s="130">
        <v>17.937582279999997</v>
      </c>
      <c r="AA296" s="130">
        <v>0</v>
      </c>
      <c r="AB296" s="130">
        <v>0</v>
      </c>
      <c r="AC296" s="130">
        <v>0</v>
      </c>
      <c r="AD296" s="130"/>
      <c r="AE296" s="130">
        <f t="shared" si="279"/>
        <v>17.937582279999997</v>
      </c>
    </row>
    <row r="297" spans="1:31" ht="60.75" hidden="1">
      <c r="A297" s="639" t="s">
        <v>1108</v>
      </c>
      <c r="B297" s="140" t="s">
        <v>307</v>
      </c>
      <c r="C297" s="603" t="s">
        <v>671</v>
      </c>
      <c r="D297" s="168">
        <v>2.1</v>
      </c>
      <c r="E297" s="168"/>
      <c r="F297" s="603">
        <v>2012</v>
      </c>
      <c r="G297" s="603">
        <v>2013</v>
      </c>
      <c r="H297" s="130">
        <f t="shared" si="262"/>
        <v>2.952</v>
      </c>
      <c r="I297" s="130">
        <f t="shared" si="263"/>
        <v>0</v>
      </c>
      <c r="J297" s="130">
        <f t="shared" si="264"/>
        <v>0</v>
      </c>
      <c r="K297" s="130" t="str">
        <f t="shared" si="265"/>
        <v>-</v>
      </c>
      <c r="L297" s="130" t="str">
        <f t="shared" si="266"/>
        <v>-</v>
      </c>
      <c r="M297" s="130">
        <f t="shared" si="267"/>
        <v>2.1</v>
      </c>
      <c r="N297" s="130">
        <f t="shared" si="268"/>
        <v>0</v>
      </c>
      <c r="O297" s="130" t="str">
        <f t="shared" si="269"/>
        <v>-</v>
      </c>
      <c r="P297" s="130" t="str">
        <f t="shared" si="270"/>
        <v>-</v>
      </c>
      <c r="Q297" s="130" t="str">
        <f t="shared" si="271"/>
        <v>-</v>
      </c>
      <c r="R297" s="130" t="str">
        <f t="shared" si="272"/>
        <v>-</v>
      </c>
      <c r="S297" s="130" t="str">
        <f t="shared" si="273"/>
        <v>-</v>
      </c>
      <c r="T297" s="130" t="str">
        <f t="shared" si="274"/>
        <v>-</v>
      </c>
      <c r="U297" s="130" t="str">
        <f t="shared" si="275"/>
        <v>-</v>
      </c>
      <c r="V297" s="130" t="str">
        <f t="shared" si="276"/>
        <v>-</v>
      </c>
      <c r="W297" s="130">
        <f t="shared" si="277"/>
        <v>2.1</v>
      </c>
      <c r="X297" s="130">
        <f t="shared" si="278"/>
        <v>0</v>
      </c>
      <c r="Y297" s="130">
        <v>2.952</v>
      </c>
      <c r="Z297" s="130">
        <v>0</v>
      </c>
      <c r="AA297" s="130">
        <v>0</v>
      </c>
      <c r="AB297" s="130">
        <v>0</v>
      </c>
      <c r="AC297" s="130">
        <v>0</v>
      </c>
      <c r="AD297" s="130"/>
      <c r="AE297" s="130">
        <f t="shared" si="279"/>
        <v>2.952</v>
      </c>
    </row>
    <row r="298" spans="1:31" ht="40.5" hidden="1">
      <c r="A298" s="639" t="s">
        <v>1109</v>
      </c>
      <c r="B298" s="140" t="s">
        <v>2058</v>
      </c>
      <c r="C298" s="603" t="s">
        <v>671</v>
      </c>
      <c r="D298" s="168">
        <v>0.214</v>
      </c>
      <c r="E298" s="168"/>
      <c r="F298" s="603">
        <v>2016</v>
      </c>
      <c r="G298" s="603">
        <v>2016</v>
      </c>
      <c r="H298" s="130">
        <f t="shared" si="262"/>
        <v>0.43631547000000004</v>
      </c>
      <c r="I298" s="130">
        <f t="shared" si="263"/>
        <v>0</v>
      </c>
      <c r="J298" s="130">
        <f t="shared" si="264"/>
        <v>0</v>
      </c>
      <c r="K298" s="130" t="str">
        <f t="shared" si="265"/>
        <v>-</v>
      </c>
      <c r="L298" s="130" t="str">
        <f t="shared" si="266"/>
        <v>-</v>
      </c>
      <c r="M298" s="130" t="str">
        <f t="shared" si="267"/>
        <v>-</v>
      </c>
      <c r="N298" s="130" t="str">
        <f t="shared" si="268"/>
        <v>-</v>
      </c>
      <c r="O298" s="130" t="str">
        <f t="shared" si="269"/>
        <v>-</v>
      </c>
      <c r="P298" s="130" t="str">
        <f t="shared" si="270"/>
        <v>-</v>
      </c>
      <c r="Q298" s="130" t="str">
        <f t="shared" si="271"/>
        <v>-</v>
      </c>
      <c r="R298" s="130" t="str">
        <f t="shared" si="272"/>
        <v>-</v>
      </c>
      <c r="S298" s="130">
        <f t="shared" si="273"/>
        <v>0.214</v>
      </c>
      <c r="T298" s="130">
        <f t="shared" si="274"/>
        <v>0</v>
      </c>
      <c r="U298" s="130" t="str">
        <f t="shared" si="275"/>
        <v>-</v>
      </c>
      <c r="V298" s="130" t="str">
        <f t="shared" si="276"/>
        <v>-</v>
      </c>
      <c r="W298" s="130">
        <f t="shared" si="277"/>
        <v>0.214</v>
      </c>
      <c r="X298" s="130">
        <f t="shared" si="278"/>
        <v>0</v>
      </c>
      <c r="Y298" s="130">
        <v>0</v>
      </c>
      <c r="Z298" s="130">
        <v>0</v>
      </c>
      <c r="AA298" s="130">
        <v>0</v>
      </c>
      <c r="AB298" s="130">
        <v>0</v>
      </c>
      <c r="AC298" s="130">
        <v>0.43631547000000004</v>
      </c>
      <c r="AD298" s="130"/>
      <c r="AE298" s="130">
        <f t="shared" si="279"/>
        <v>0.43631547000000004</v>
      </c>
    </row>
    <row r="299" spans="1:31" ht="40.5" hidden="1">
      <c r="A299" s="639" t="s">
        <v>1110</v>
      </c>
      <c r="B299" s="140" t="s">
        <v>560</v>
      </c>
      <c r="C299" s="603" t="s">
        <v>671</v>
      </c>
      <c r="D299" s="168">
        <v>1.1579999999999999</v>
      </c>
      <c r="E299" s="168"/>
      <c r="F299" s="603">
        <v>2013</v>
      </c>
      <c r="G299" s="603">
        <v>2013</v>
      </c>
      <c r="H299" s="130">
        <f t="shared" si="262"/>
        <v>2.4361026699999999</v>
      </c>
      <c r="I299" s="130">
        <f t="shared" si="263"/>
        <v>-5.5511151231257827E-17</v>
      </c>
      <c r="J299" s="130">
        <f t="shared" si="264"/>
        <v>0</v>
      </c>
      <c r="K299" s="130" t="str">
        <f t="shared" si="265"/>
        <v>-</v>
      </c>
      <c r="L299" s="130" t="str">
        <f t="shared" si="266"/>
        <v>-</v>
      </c>
      <c r="M299" s="130">
        <f t="shared" si="267"/>
        <v>1.1579999999999999</v>
      </c>
      <c r="N299" s="130">
        <f t="shared" si="268"/>
        <v>0</v>
      </c>
      <c r="O299" s="130" t="str">
        <f t="shared" si="269"/>
        <v>-</v>
      </c>
      <c r="P299" s="130" t="str">
        <f t="shared" si="270"/>
        <v>-</v>
      </c>
      <c r="Q299" s="130" t="str">
        <f t="shared" si="271"/>
        <v>-</v>
      </c>
      <c r="R299" s="130" t="str">
        <f t="shared" si="272"/>
        <v>-</v>
      </c>
      <c r="S299" s="130" t="str">
        <f t="shared" si="273"/>
        <v>-</v>
      </c>
      <c r="T299" s="130" t="str">
        <f t="shared" si="274"/>
        <v>-</v>
      </c>
      <c r="U299" s="130" t="str">
        <f t="shared" si="275"/>
        <v>-</v>
      </c>
      <c r="V299" s="130" t="str">
        <f t="shared" si="276"/>
        <v>-</v>
      </c>
      <c r="W299" s="130">
        <f t="shared" si="277"/>
        <v>1.1579999999999999</v>
      </c>
      <c r="X299" s="130">
        <f t="shared" si="278"/>
        <v>0</v>
      </c>
      <c r="Y299" s="130">
        <v>0</v>
      </c>
      <c r="Z299" s="130">
        <v>2.17501174</v>
      </c>
      <c r="AA299" s="130">
        <v>0.26109093</v>
      </c>
      <c r="AB299" s="130">
        <v>0</v>
      </c>
      <c r="AC299" s="130">
        <v>0</v>
      </c>
      <c r="AD299" s="130"/>
      <c r="AE299" s="130">
        <f t="shared" si="279"/>
        <v>2.4361026699999999</v>
      </c>
    </row>
    <row r="300" spans="1:31" ht="40.5" hidden="1">
      <c r="A300" s="639" t="s">
        <v>1111</v>
      </c>
      <c r="B300" s="140" t="s">
        <v>561</v>
      </c>
      <c r="C300" s="603" t="s">
        <v>671</v>
      </c>
      <c r="D300" s="168">
        <v>0.34399999999999997</v>
      </c>
      <c r="E300" s="168"/>
      <c r="F300" s="603">
        <v>2013</v>
      </c>
      <c r="G300" s="603">
        <v>2013</v>
      </c>
      <c r="H300" s="130">
        <f t="shared" si="262"/>
        <v>0.12789585000000001</v>
      </c>
      <c r="I300" s="130">
        <f t="shared" si="263"/>
        <v>0</v>
      </c>
      <c r="J300" s="130">
        <f t="shared" si="264"/>
        <v>0</v>
      </c>
      <c r="K300" s="130" t="str">
        <f t="shared" si="265"/>
        <v>-</v>
      </c>
      <c r="L300" s="130" t="str">
        <f t="shared" si="266"/>
        <v>-</v>
      </c>
      <c r="M300" s="130">
        <f t="shared" si="267"/>
        <v>0.34399999999999997</v>
      </c>
      <c r="N300" s="130">
        <f t="shared" si="268"/>
        <v>0</v>
      </c>
      <c r="O300" s="130" t="str">
        <f t="shared" si="269"/>
        <v>-</v>
      </c>
      <c r="P300" s="130" t="str">
        <f t="shared" si="270"/>
        <v>-</v>
      </c>
      <c r="Q300" s="130" t="str">
        <f t="shared" si="271"/>
        <v>-</v>
      </c>
      <c r="R300" s="130" t="str">
        <f t="shared" si="272"/>
        <v>-</v>
      </c>
      <c r="S300" s="130" t="str">
        <f t="shared" si="273"/>
        <v>-</v>
      </c>
      <c r="T300" s="130" t="str">
        <f t="shared" si="274"/>
        <v>-</v>
      </c>
      <c r="U300" s="130" t="str">
        <f t="shared" si="275"/>
        <v>-</v>
      </c>
      <c r="V300" s="130" t="str">
        <f t="shared" si="276"/>
        <v>-</v>
      </c>
      <c r="W300" s="130">
        <f t="shared" si="277"/>
        <v>0.34399999999999997</v>
      </c>
      <c r="X300" s="130">
        <f t="shared" si="278"/>
        <v>0</v>
      </c>
      <c r="Y300" s="130">
        <v>0</v>
      </c>
      <c r="Z300" s="130">
        <v>0.12789585000000001</v>
      </c>
      <c r="AA300" s="130">
        <v>0</v>
      </c>
      <c r="AB300" s="130">
        <v>0</v>
      </c>
      <c r="AC300" s="130">
        <v>0</v>
      </c>
      <c r="AD300" s="130"/>
      <c r="AE300" s="130">
        <f t="shared" si="279"/>
        <v>0.12789585000000001</v>
      </c>
    </row>
    <row r="301" spans="1:31" ht="40.5" hidden="1">
      <c r="A301" s="639" t="s">
        <v>1112</v>
      </c>
      <c r="B301" s="140" t="s">
        <v>517</v>
      </c>
      <c r="C301" s="603" t="s">
        <v>639</v>
      </c>
      <c r="D301" s="168">
        <v>1.4630000000000001</v>
      </c>
      <c r="E301" s="168"/>
      <c r="F301" s="603">
        <v>2015</v>
      </c>
      <c r="G301" s="603">
        <v>2015</v>
      </c>
      <c r="H301" s="130">
        <f t="shared" si="262"/>
        <v>3.5922320299999999</v>
      </c>
      <c r="I301" s="130">
        <f t="shared" si="263"/>
        <v>0</v>
      </c>
      <c r="J301" s="130">
        <f t="shared" si="264"/>
        <v>0</v>
      </c>
      <c r="K301" s="130" t="str">
        <f t="shared" si="265"/>
        <v>-</v>
      </c>
      <c r="L301" s="130" t="str">
        <f t="shared" si="266"/>
        <v>-</v>
      </c>
      <c r="M301" s="130" t="str">
        <f t="shared" si="267"/>
        <v>-</v>
      </c>
      <c r="N301" s="130" t="str">
        <f t="shared" si="268"/>
        <v>-</v>
      </c>
      <c r="O301" s="130" t="str">
        <f t="shared" si="269"/>
        <v>-</v>
      </c>
      <c r="P301" s="130" t="str">
        <f t="shared" si="270"/>
        <v>-</v>
      </c>
      <c r="Q301" s="130">
        <f t="shared" si="271"/>
        <v>1.4630000000000001</v>
      </c>
      <c r="R301" s="130">
        <f t="shared" si="272"/>
        <v>0</v>
      </c>
      <c r="S301" s="130" t="str">
        <f t="shared" si="273"/>
        <v>-</v>
      </c>
      <c r="T301" s="130" t="str">
        <f t="shared" si="274"/>
        <v>-</v>
      </c>
      <c r="U301" s="130" t="str">
        <f t="shared" si="275"/>
        <v>-</v>
      </c>
      <c r="V301" s="130" t="str">
        <f t="shared" si="276"/>
        <v>-</v>
      </c>
      <c r="W301" s="130">
        <f t="shared" si="277"/>
        <v>1.4630000000000001</v>
      </c>
      <c r="X301" s="130">
        <f t="shared" si="278"/>
        <v>0</v>
      </c>
      <c r="Y301" s="130">
        <v>0</v>
      </c>
      <c r="Z301" s="130">
        <v>0</v>
      </c>
      <c r="AA301" s="130">
        <v>0</v>
      </c>
      <c r="AB301" s="130">
        <v>3.5922320299999999</v>
      </c>
      <c r="AC301" s="130">
        <v>0</v>
      </c>
      <c r="AD301" s="130"/>
      <c r="AE301" s="130">
        <f t="shared" si="279"/>
        <v>3.5922320299999999</v>
      </c>
    </row>
    <row r="302" spans="1:31" ht="40.5" hidden="1">
      <c r="A302" s="639" t="s">
        <v>1113</v>
      </c>
      <c r="B302" s="135" t="s">
        <v>845</v>
      </c>
      <c r="C302" s="603" t="s">
        <v>639</v>
      </c>
      <c r="D302" s="168">
        <v>0.33800000000000002</v>
      </c>
      <c r="E302" s="168"/>
      <c r="F302" s="603">
        <v>2015</v>
      </c>
      <c r="G302" s="603">
        <v>2015</v>
      </c>
      <c r="H302" s="130">
        <f t="shared" si="262"/>
        <v>1.1537061399999999</v>
      </c>
      <c r="I302" s="130">
        <f t="shared" si="263"/>
        <v>0</v>
      </c>
      <c r="J302" s="130">
        <f t="shared" si="264"/>
        <v>0</v>
      </c>
      <c r="K302" s="130" t="str">
        <f t="shared" si="265"/>
        <v>-</v>
      </c>
      <c r="L302" s="130" t="str">
        <f t="shared" si="266"/>
        <v>-</v>
      </c>
      <c r="M302" s="130" t="str">
        <f t="shared" si="267"/>
        <v>-</v>
      </c>
      <c r="N302" s="130" t="str">
        <f t="shared" si="268"/>
        <v>-</v>
      </c>
      <c r="O302" s="130" t="str">
        <f t="shared" si="269"/>
        <v>-</v>
      </c>
      <c r="P302" s="130" t="str">
        <f t="shared" si="270"/>
        <v>-</v>
      </c>
      <c r="Q302" s="130">
        <f t="shared" si="271"/>
        <v>0.33800000000000002</v>
      </c>
      <c r="R302" s="130">
        <f t="shared" si="272"/>
        <v>0</v>
      </c>
      <c r="S302" s="130" t="str">
        <f t="shared" si="273"/>
        <v>-</v>
      </c>
      <c r="T302" s="130" t="str">
        <f t="shared" si="274"/>
        <v>-</v>
      </c>
      <c r="U302" s="130" t="str">
        <f t="shared" si="275"/>
        <v>-</v>
      </c>
      <c r="V302" s="130" t="str">
        <f t="shared" si="276"/>
        <v>-</v>
      </c>
      <c r="W302" s="130">
        <f t="shared" si="277"/>
        <v>0.33800000000000002</v>
      </c>
      <c r="X302" s="130">
        <f t="shared" si="278"/>
        <v>0</v>
      </c>
      <c r="Y302" s="130">
        <v>0</v>
      </c>
      <c r="Z302" s="130">
        <v>0</v>
      </c>
      <c r="AA302" s="130">
        <v>0</v>
      </c>
      <c r="AB302" s="130">
        <v>1.1537061399999999</v>
      </c>
      <c r="AC302" s="130">
        <v>0</v>
      </c>
      <c r="AD302" s="130"/>
      <c r="AE302" s="130">
        <f t="shared" si="279"/>
        <v>1.1537061399999999</v>
      </c>
    </row>
    <row r="303" spans="1:31" ht="40.5" hidden="1">
      <c r="A303" s="639" t="s">
        <v>1114</v>
      </c>
      <c r="B303" s="135" t="s">
        <v>846</v>
      </c>
      <c r="C303" s="603" t="s">
        <v>639</v>
      </c>
      <c r="D303" s="168">
        <v>0.51800000000000002</v>
      </c>
      <c r="E303" s="168"/>
      <c r="F303" s="603">
        <v>2015</v>
      </c>
      <c r="G303" s="603">
        <v>2015</v>
      </c>
      <c r="H303" s="130">
        <f t="shared" si="262"/>
        <v>1.6142132</v>
      </c>
      <c r="I303" s="130">
        <f t="shared" si="263"/>
        <v>0</v>
      </c>
      <c r="J303" s="130">
        <f t="shared" si="264"/>
        <v>0</v>
      </c>
      <c r="K303" s="130" t="str">
        <f t="shared" si="265"/>
        <v>-</v>
      </c>
      <c r="L303" s="130" t="str">
        <f t="shared" si="266"/>
        <v>-</v>
      </c>
      <c r="M303" s="130" t="str">
        <f t="shared" si="267"/>
        <v>-</v>
      </c>
      <c r="N303" s="130" t="str">
        <f t="shared" si="268"/>
        <v>-</v>
      </c>
      <c r="O303" s="130" t="str">
        <f t="shared" si="269"/>
        <v>-</v>
      </c>
      <c r="P303" s="130" t="str">
        <f t="shared" si="270"/>
        <v>-</v>
      </c>
      <c r="Q303" s="130">
        <f t="shared" si="271"/>
        <v>0.51800000000000002</v>
      </c>
      <c r="R303" s="130">
        <f t="shared" si="272"/>
        <v>0</v>
      </c>
      <c r="S303" s="130" t="str">
        <f t="shared" si="273"/>
        <v>-</v>
      </c>
      <c r="T303" s="130" t="str">
        <f t="shared" si="274"/>
        <v>-</v>
      </c>
      <c r="U303" s="130" t="str">
        <f t="shared" si="275"/>
        <v>-</v>
      </c>
      <c r="V303" s="130" t="str">
        <f t="shared" si="276"/>
        <v>-</v>
      </c>
      <c r="W303" s="130">
        <f t="shared" si="277"/>
        <v>0.51800000000000002</v>
      </c>
      <c r="X303" s="130">
        <f t="shared" si="278"/>
        <v>0</v>
      </c>
      <c r="Y303" s="130">
        <v>0</v>
      </c>
      <c r="Z303" s="130">
        <v>0</v>
      </c>
      <c r="AA303" s="130">
        <v>0</v>
      </c>
      <c r="AB303" s="130">
        <v>1.6142132</v>
      </c>
      <c r="AC303" s="130">
        <v>0</v>
      </c>
      <c r="AD303" s="130"/>
      <c r="AE303" s="130">
        <f t="shared" si="279"/>
        <v>1.6142132</v>
      </c>
    </row>
    <row r="304" spans="1:31" ht="40.5" hidden="1">
      <c r="A304" s="639" t="s">
        <v>1115</v>
      </c>
      <c r="B304" s="135" t="s">
        <v>847</v>
      </c>
      <c r="C304" s="603" t="s">
        <v>639</v>
      </c>
      <c r="D304" s="168">
        <v>0.57399999999999995</v>
      </c>
      <c r="E304" s="168"/>
      <c r="F304" s="603">
        <v>2015</v>
      </c>
      <c r="G304" s="603">
        <v>2015</v>
      </c>
      <c r="H304" s="130">
        <f t="shared" si="262"/>
        <v>1.7915462099999999</v>
      </c>
      <c r="I304" s="130">
        <f t="shared" si="263"/>
        <v>0</v>
      </c>
      <c r="J304" s="130">
        <f t="shared" si="264"/>
        <v>0</v>
      </c>
      <c r="K304" s="130" t="str">
        <f t="shared" si="265"/>
        <v>-</v>
      </c>
      <c r="L304" s="130" t="str">
        <f t="shared" si="266"/>
        <v>-</v>
      </c>
      <c r="M304" s="130" t="str">
        <f t="shared" si="267"/>
        <v>-</v>
      </c>
      <c r="N304" s="130" t="str">
        <f t="shared" si="268"/>
        <v>-</v>
      </c>
      <c r="O304" s="130" t="str">
        <f t="shared" si="269"/>
        <v>-</v>
      </c>
      <c r="P304" s="130" t="str">
        <f t="shared" si="270"/>
        <v>-</v>
      </c>
      <c r="Q304" s="130">
        <f t="shared" si="271"/>
        <v>0.57399999999999995</v>
      </c>
      <c r="R304" s="130">
        <f t="shared" si="272"/>
        <v>0</v>
      </c>
      <c r="S304" s="130" t="str">
        <f t="shared" si="273"/>
        <v>-</v>
      </c>
      <c r="T304" s="130" t="str">
        <f t="shared" si="274"/>
        <v>-</v>
      </c>
      <c r="U304" s="130" t="str">
        <f t="shared" si="275"/>
        <v>-</v>
      </c>
      <c r="V304" s="130" t="str">
        <f t="shared" si="276"/>
        <v>-</v>
      </c>
      <c r="W304" s="130">
        <f t="shared" si="277"/>
        <v>0.57399999999999995</v>
      </c>
      <c r="X304" s="130">
        <f t="shared" si="278"/>
        <v>0</v>
      </c>
      <c r="Y304" s="130">
        <v>0</v>
      </c>
      <c r="Z304" s="130">
        <v>0</v>
      </c>
      <c r="AA304" s="130">
        <v>0</v>
      </c>
      <c r="AB304" s="130">
        <v>1.7915462099999999</v>
      </c>
      <c r="AC304" s="130">
        <v>0</v>
      </c>
      <c r="AD304" s="130"/>
      <c r="AE304" s="130">
        <f t="shared" si="279"/>
        <v>1.7915462099999999</v>
      </c>
    </row>
    <row r="305" spans="1:31" ht="40.5" hidden="1">
      <c r="A305" s="639" t="s">
        <v>1116</v>
      </c>
      <c r="B305" s="135" t="s">
        <v>848</v>
      </c>
      <c r="C305" s="603" t="s">
        <v>639</v>
      </c>
      <c r="D305" s="168">
        <v>0.66800000000000004</v>
      </c>
      <c r="E305" s="168"/>
      <c r="F305" s="603">
        <v>2015</v>
      </c>
      <c r="G305" s="603">
        <v>2015</v>
      </c>
      <c r="H305" s="130">
        <f t="shared" si="262"/>
        <v>2.0722988099999999</v>
      </c>
      <c r="I305" s="130">
        <f t="shared" si="263"/>
        <v>0</v>
      </c>
      <c r="J305" s="130">
        <f t="shared" si="264"/>
        <v>0</v>
      </c>
      <c r="K305" s="130" t="str">
        <f t="shared" si="265"/>
        <v>-</v>
      </c>
      <c r="L305" s="130" t="str">
        <f t="shared" si="266"/>
        <v>-</v>
      </c>
      <c r="M305" s="130" t="str">
        <f t="shared" si="267"/>
        <v>-</v>
      </c>
      <c r="N305" s="130" t="str">
        <f t="shared" si="268"/>
        <v>-</v>
      </c>
      <c r="O305" s="130" t="str">
        <f t="shared" si="269"/>
        <v>-</v>
      </c>
      <c r="P305" s="130" t="str">
        <f t="shared" si="270"/>
        <v>-</v>
      </c>
      <c r="Q305" s="130">
        <f t="shared" si="271"/>
        <v>0.66800000000000004</v>
      </c>
      <c r="R305" s="130">
        <f t="shared" si="272"/>
        <v>0</v>
      </c>
      <c r="S305" s="130" t="str">
        <f t="shared" si="273"/>
        <v>-</v>
      </c>
      <c r="T305" s="130" t="str">
        <f t="shared" si="274"/>
        <v>-</v>
      </c>
      <c r="U305" s="130" t="str">
        <f t="shared" si="275"/>
        <v>-</v>
      </c>
      <c r="V305" s="130" t="str">
        <f t="shared" si="276"/>
        <v>-</v>
      </c>
      <c r="W305" s="130">
        <f t="shared" si="277"/>
        <v>0.66800000000000004</v>
      </c>
      <c r="X305" s="130">
        <f t="shared" si="278"/>
        <v>0</v>
      </c>
      <c r="Y305" s="130">
        <v>0</v>
      </c>
      <c r="Z305" s="130">
        <v>0</v>
      </c>
      <c r="AA305" s="130">
        <v>0</v>
      </c>
      <c r="AB305" s="130">
        <v>2.0722988099999999</v>
      </c>
      <c r="AC305" s="130">
        <v>0</v>
      </c>
      <c r="AD305" s="130"/>
      <c r="AE305" s="130">
        <f t="shared" si="279"/>
        <v>2.0722988099999999</v>
      </c>
    </row>
    <row r="306" spans="1:31" ht="40.5" hidden="1">
      <c r="A306" s="639" t="s">
        <v>1117</v>
      </c>
      <c r="B306" s="135" t="s">
        <v>808</v>
      </c>
      <c r="C306" s="603" t="s">
        <v>639</v>
      </c>
      <c r="D306" s="168">
        <v>4.0579999999999998</v>
      </c>
      <c r="E306" s="168"/>
      <c r="F306" s="603">
        <v>2014</v>
      </c>
      <c r="G306" s="603">
        <v>2015</v>
      </c>
      <c r="H306" s="130">
        <f t="shared" si="262"/>
        <v>10.404514199999999</v>
      </c>
      <c r="I306" s="130">
        <f t="shared" si="263"/>
        <v>0</v>
      </c>
      <c r="J306" s="130">
        <f t="shared" si="264"/>
        <v>0</v>
      </c>
      <c r="K306" s="130" t="str">
        <f t="shared" si="265"/>
        <v>-</v>
      </c>
      <c r="L306" s="130" t="str">
        <f t="shared" si="266"/>
        <v>-</v>
      </c>
      <c r="M306" s="130" t="str">
        <f t="shared" si="267"/>
        <v>-</v>
      </c>
      <c r="N306" s="130" t="str">
        <f t="shared" si="268"/>
        <v>-</v>
      </c>
      <c r="O306" s="130" t="str">
        <f t="shared" si="269"/>
        <v>-</v>
      </c>
      <c r="P306" s="130" t="str">
        <f t="shared" si="270"/>
        <v>-</v>
      </c>
      <c r="Q306" s="130">
        <f t="shared" si="271"/>
        <v>4.0579999999999998</v>
      </c>
      <c r="R306" s="130">
        <f t="shared" si="272"/>
        <v>0</v>
      </c>
      <c r="S306" s="130" t="str">
        <f t="shared" si="273"/>
        <v>-</v>
      </c>
      <c r="T306" s="130" t="str">
        <f t="shared" si="274"/>
        <v>-</v>
      </c>
      <c r="U306" s="130" t="str">
        <f t="shared" si="275"/>
        <v>-</v>
      </c>
      <c r="V306" s="130" t="str">
        <f t="shared" si="276"/>
        <v>-</v>
      </c>
      <c r="W306" s="130">
        <f t="shared" si="277"/>
        <v>4.0579999999999998</v>
      </c>
      <c r="X306" s="130">
        <f t="shared" si="278"/>
        <v>0</v>
      </c>
      <c r="Y306" s="130">
        <v>0</v>
      </c>
      <c r="Z306" s="130">
        <v>0</v>
      </c>
      <c r="AA306" s="130">
        <v>10.404514199999999</v>
      </c>
      <c r="AB306" s="130">
        <v>0</v>
      </c>
      <c r="AC306" s="130">
        <v>0</v>
      </c>
      <c r="AD306" s="130"/>
      <c r="AE306" s="130">
        <f t="shared" si="279"/>
        <v>10.404514199999999</v>
      </c>
    </row>
    <row r="307" spans="1:31" ht="40.5" hidden="1">
      <c r="A307" s="639" t="s">
        <v>1118</v>
      </c>
      <c r="B307" s="135" t="s">
        <v>810</v>
      </c>
      <c r="C307" s="603" t="s">
        <v>639</v>
      </c>
      <c r="D307" s="168">
        <v>1.1200000000000001</v>
      </c>
      <c r="E307" s="168"/>
      <c r="F307" s="603">
        <v>2014</v>
      </c>
      <c r="G307" s="603">
        <v>2014</v>
      </c>
      <c r="H307" s="130">
        <f t="shared" si="262"/>
        <v>2.98045509</v>
      </c>
      <c r="I307" s="130">
        <f t="shared" si="263"/>
        <v>0</v>
      </c>
      <c r="J307" s="130">
        <f t="shared" si="264"/>
        <v>0</v>
      </c>
      <c r="K307" s="130" t="str">
        <f t="shared" si="265"/>
        <v>-</v>
      </c>
      <c r="L307" s="130" t="str">
        <f t="shared" si="266"/>
        <v>-</v>
      </c>
      <c r="M307" s="130" t="str">
        <f t="shared" si="267"/>
        <v>-</v>
      </c>
      <c r="N307" s="130" t="str">
        <f t="shared" si="268"/>
        <v>-</v>
      </c>
      <c r="O307" s="130">
        <f t="shared" si="269"/>
        <v>1.1200000000000001</v>
      </c>
      <c r="P307" s="130">
        <f t="shared" si="270"/>
        <v>0</v>
      </c>
      <c r="Q307" s="130" t="str">
        <f t="shared" si="271"/>
        <v>-</v>
      </c>
      <c r="R307" s="130" t="str">
        <f t="shared" si="272"/>
        <v>-</v>
      </c>
      <c r="S307" s="130" t="str">
        <f t="shared" si="273"/>
        <v>-</v>
      </c>
      <c r="T307" s="130" t="str">
        <f t="shared" si="274"/>
        <v>-</v>
      </c>
      <c r="U307" s="130" t="str">
        <f t="shared" si="275"/>
        <v>-</v>
      </c>
      <c r="V307" s="130" t="str">
        <f t="shared" si="276"/>
        <v>-</v>
      </c>
      <c r="W307" s="130">
        <f t="shared" si="277"/>
        <v>1.1200000000000001</v>
      </c>
      <c r="X307" s="130">
        <f t="shared" si="278"/>
        <v>0</v>
      </c>
      <c r="Y307" s="130">
        <v>0</v>
      </c>
      <c r="Z307" s="130">
        <v>0</v>
      </c>
      <c r="AA307" s="130">
        <v>2.98045509</v>
      </c>
      <c r="AB307" s="130">
        <v>0</v>
      </c>
      <c r="AC307" s="130">
        <v>0</v>
      </c>
      <c r="AD307" s="130"/>
      <c r="AE307" s="130">
        <f t="shared" si="279"/>
        <v>2.98045509</v>
      </c>
    </row>
    <row r="308" spans="1:31" ht="60.75" hidden="1">
      <c r="A308" s="639" t="s">
        <v>1119</v>
      </c>
      <c r="B308" s="135" t="s">
        <v>824</v>
      </c>
      <c r="C308" s="603" t="s">
        <v>639</v>
      </c>
      <c r="D308" s="168">
        <v>0.28599999999999998</v>
      </c>
      <c r="E308" s="168"/>
      <c r="F308" s="603">
        <v>2014</v>
      </c>
      <c r="G308" s="603">
        <v>2014</v>
      </c>
      <c r="H308" s="130">
        <f t="shared" si="262"/>
        <v>0.80635000000000001</v>
      </c>
      <c r="I308" s="130">
        <f t="shared" si="263"/>
        <v>0</v>
      </c>
      <c r="J308" s="130">
        <f t="shared" si="264"/>
        <v>0</v>
      </c>
      <c r="K308" s="130" t="str">
        <f t="shared" si="265"/>
        <v>-</v>
      </c>
      <c r="L308" s="130" t="str">
        <f t="shared" si="266"/>
        <v>-</v>
      </c>
      <c r="M308" s="130" t="str">
        <f t="shared" si="267"/>
        <v>-</v>
      </c>
      <c r="N308" s="130" t="str">
        <f t="shared" si="268"/>
        <v>-</v>
      </c>
      <c r="O308" s="130">
        <f t="shared" si="269"/>
        <v>0.28599999999999998</v>
      </c>
      <c r="P308" s="130">
        <f t="shared" si="270"/>
        <v>0</v>
      </c>
      <c r="Q308" s="130" t="str">
        <f t="shared" si="271"/>
        <v>-</v>
      </c>
      <c r="R308" s="130" t="str">
        <f t="shared" si="272"/>
        <v>-</v>
      </c>
      <c r="S308" s="130" t="str">
        <f t="shared" si="273"/>
        <v>-</v>
      </c>
      <c r="T308" s="130" t="str">
        <f t="shared" si="274"/>
        <v>-</v>
      </c>
      <c r="U308" s="130" t="str">
        <f t="shared" si="275"/>
        <v>-</v>
      </c>
      <c r="V308" s="130" t="str">
        <f t="shared" si="276"/>
        <v>-</v>
      </c>
      <c r="W308" s="130">
        <f t="shared" si="277"/>
        <v>0.28599999999999998</v>
      </c>
      <c r="X308" s="130">
        <f t="shared" si="278"/>
        <v>0</v>
      </c>
      <c r="Y308" s="130">
        <v>0</v>
      </c>
      <c r="Z308" s="130">
        <v>0</v>
      </c>
      <c r="AA308" s="130">
        <v>0.80635000000000001</v>
      </c>
      <c r="AB308" s="130">
        <v>0</v>
      </c>
      <c r="AC308" s="130">
        <v>0</v>
      </c>
      <c r="AD308" s="130"/>
      <c r="AE308" s="130">
        <f t="shared" si="279"/>
        <v>0.80635000000000001</v>
      </c>
    </row>
    <row r="309" spans="1:31" ht="40.5" hidden="1">
      <c r="A309" s="639" t="s">
        <v>1120</v>
      </c>
      <c r="B309" s="135" t="s">
        <v>2152</v>
      </c>
      <c r="C309" s="603" t="s">
        <v>639</v>
      </c>
      <c r="D309" s="168">
        <v>0.47</v>
      </c>
      <c r="E309" s="168"/>
      <c r="F309" s="603">
        <v>2015</v>
      </c>
      <c r="G309" s="603">
        <v>2017</v>
      </c>
      <c r="H309" s="130">
        <f t="shared" si="262"/>
        <v>1.9188700000000001</v>
      </c>
      <c r="I309" s="130">
        <f t="shared" si="263"/>
        <v>1.9188700000000001</v>
      </c>
      <c r="J309" s="130">
        <f t="shared" si="264"/>
        <v>1.9188700000000001</v>
      </c>
      <c r="K309" s="130" t="str">
        <f t="shared" si="265"/>
        <v>-</v>
      </c>
      <c r="L309" s="130" t="str">
        <f t="shared" si="266"/>
        <v>-</v>
      </c>
      <c r="M309" s="130" t="str">
        <f t="shared" si="267"/>
        <v>-</v>
      </c>
      <c r="N309" s="130" t="str">
        <f t="shared" si="268"/>
        <v>-</v>
      </c>
      <c r="O309" s="130" t="str">
        <f t="shared" si="269"/>
        <v>-</v>
      </c>
      <c r="P309" s="130" t="str">
        <f t="shared" si="270"/>
        <v>-</v>
      </c>
      <c r="Q309" s="130" t="str">
        <f t="shared" si="271"/>
        <v>-</v>
      </c>
      <c r="R309" s="130" t="str">
        <f t="shared" si="272"/>
        <v>-</v>
      </c>
      <c r="S309" s="130" t="str">
        <f t="shared" si="273"/>
        <v>-</v>
      </c>
      <c r="T309" s="130" t="str">
        <f t="shared" si="274"/>
        <v>-</v>
      </c>
      <c r="U309" s="130">
        <f t="shared" si="275"/>
        <v>0.47</v>
      </c>
      <c r="V309" s="130">
        <f t="shared" si="276"/>
        <v>0</v>
      </c>
      <c r="W309" s="130">
        <f t="shared" si="277"/>
        <v>0.47</v>
      </c>
      <c r="X309" s="130">
        <f t="shared" si="278"/>
        <v>0</v>
      </c>
      <c r="Y309" s="130">
        <v>0</v>
      </c>
      <c r="Z309" s="130">
        <v>0</v>
      </c>
      <c r="AA309" s="130">
        <v>0</v>
      </c>
      <c r="AB309" s="130">
        <v>0</v>
      </c>
      <c r="AC309" s="130">
        <v>0</v>
      </c>
      <c r="AD309" s="130">
        <v>1.9188700000000001</v>
      </c>
      <c r="AE309" s="130">
        <f t="shared" si="279"/>
        <v>1.9188700000000001</v>
      </c>
    </row>
    <row r="310" spans="1:31" ht="40.5" hidden="1">
      <c r="A310" s="639" t="s">
        <v>1137</v>
      </c>
      <c r="B310" s="135" t="s">
        <v>1876</v>
      </c>
      <c r="C310" s="603" t="s">
        <v>639</v>
      </c>
      <c r="D310" s="168">
        <v>0.17599999999999999</v>
      </c>
      <c r="E310" s="168"/>
      <c r="F310" s="603">
        <v>2015</v>
      </c>
      <c r="G310" s="603">
        <v>2015</v>
      </c>
      <c r="H310" s="130">
        <f t="shared" si="262"/>
        <v>0.46782962</v>
      </c>
      <c r="I310" s="130">
        <f t="shared" si="263"/>
        <v>0</v>
      </c>
      <c r="J310" s="130">
        <f t="shared" si="264"/>
        <v>0</v>
      </c>
      <c r="K310" s="130" t="str">
        <f t="shared" si="265"/>
        <v>-</v>
      </c>
      <c r="L310" s="130" t="str">
        <f t="shared" si="266"/>
        <v>-</v>
      </c>
      <c r="M310" s="130" t="str">
        <f t="shared" si="267"/>
        <v>-</v>
      </c>
      <c r="N310" s="130" t="str">
        <f t="shared" si="268"/>
        <v>-</v>
      </c>
      <c r="O310" s="130" t="str">
        <f t="shared" si="269"/>
        <v>-</v>
      </c>
      <c r="P310" s="130" t="str">
        <f t="shared" si="270"/>
        <v>-</v>
      </c>
      <c r="Q310" s="130">
        <f t="shared" si="271"/>
        <v>0.17599999999999999</v>
      </c>
      <c r="R310" s="130">
        <f t="shared" si="272"/>
        <v>0</v>
      </c>
      <c r="S310" s="130" t="str">
        <f t="shared" si="273"/>
        <v>-</v>
      </c>
      <c r="T310" s="130" t="str">
        <f t="shared" si="274"/>
        <v>-</v>
      </c>
      <c r="U310" s="130" t="str">
        <f t="shared" si="275"/>
        <v>-</v>
      </c>
      <c r="V310" s="130" t="str">
        <f t="shared" si="276"/>
        <v>-</v>
      </c>
      <c r="W310" s="130">
        <f t="shared" si="277"/>
        <v>0.17599999999999999</v>
      </c>
      <c r="X310" s="130">
        <f t="shared" si="278"/>
        <v>0</v>
      </c>
      <c r="Y310" s="130">
        <v>0</v>
      </c>
      <c r="Z310" s="130">
        <v>0</v>
      </c>
      <c r="AA310" s="130">
        <v>0</v>
      </c>
      <c r="AB310" s="130">
        <v>0.46782962</v>
      </c>
      <c r="AC310" s="130">
        <v>0</v>
      </c>
      <c r="AD310" s="130"/>
      <c r="AE310" s="130">
        <f t="shared" si="279"/>
        <v>0.46782962</v>
      </c>
    </row>
    <row r="311" spans="1:31" ht="40.5" hidden="1">
      <c r="A311" s="639" t="s">
        <v>1140</v>
      </c>
      <c r="B311" s="135" t="s">
        <v>1693</v>
      </c>
      <c r="C311" s="603" t="s">
        <v>639</v>
      </c>
      <c r="D311" s="168">
        <v>1.18</v>
      </c>
      <c r="E311" s="168"/>
      <c r="F311" s="603">
        <v>2014</v>
      </c>
      <c r="G311" s="603">
        <v>2016</v>
      </c>
      <c r="H311" s="130">
        <f t="shared" si="262"/>
        <v>2.8012340899999999</v>
      </c>
      <c r="I311" s="130">
        <f t="shared" si="263"/>
        <v>0</v>
      </c>
      <c r="J311" s="130">
        <f t="shared" si="264"/>
        <v>0</v>
      </c>
      <c r="K311" s="130" t="str">
        <f t="shared" si="265"/>
        <v>-</v>
      </c>
      <c r="L311" s="130" t="str">
        <f t="shared" si="266"/>
        <v>-</v>
      </c>
      <c r="M311" s="130" t="str">
        <f t="shared" si="267"/>
        <v>-</v>
      </c>
      <c r="N311" s="130" t="str">
        <f t="shared" si="268"/>
        <v>-</v>
      </c>
      <c r="O311" s="130" t="str">
        <f t="shared" si="269"/>
        <v>-</v>
      </c>
      <c r="P311" s="130" t="str">
        <f t="shared" si="270"/>
        <v>-</v>
      </c>
      <c r="Q311" s="130" t="str">
        <f t="shared" si="271"/>
        <v>-</v>
      </c>
      <c r="R311" s="130" t="str">
        <f t="shared" si="272"/>
        <v>-</v>
      </c>
      <c r="S311" s="130">
        <f t="shared" si="273"/>
        <v>1.18</v>
      </c>
      <c r="T311" s="130">
        <f t="shared" si="274"/>
        <v>0</v>
      </c>
      <c r="U311" s="130" t="str">
        <f t="shared" si="275"/>
        <v>-</v>
      </c>
      <c r="V311" s="130" t="str">
        <f t="shared" si="276"/>
        <v>-</v>
      </c>
      <c r="W311" s="130">
        <f t="shared" si="277"/>
        <v>1.18</v>
      </c>
      <c r="X311" s="130">
        <f t="shared" si="278"/>
        <v>0</v>
      </c>
      <c r="Y311" s="130">
        <v>0</v>
      </c>
      <c r="Z311" s="130">
        <v>0</v>
      </c>
      <c r="AA311" s="130">
        <v>2.8012340899999999</v>
      </c>
      <c r="AB311" s="130">
        <v>0</v>
      </c>
      <c r="AC311" s="130">
        <v>0</v>
      </c>
      <c r="AD311" s="130"/>
      <c r="AE311" s="130">
        <f t="shared" si="279"/>
        <v>2.8012340899999999</v>
      </c>
    </row>
    <row r="312" spans="1:31" ht="40.5" hidden="1">
      <c r="A312" s="639" t="s">
        <v>1280</v>
      </c>
      <c r="B312" s="135" t="s">
        <v>852</v>
      </c>
      <c r="C312" s="603" t="s">
        <v>639</v>
      </c>
      <c r="D312" s="168">
        <v>1.016</v>
      </c>
      <c r="E312" s="168"/>
      <c r="F312" s="603">
        <v>2015</v>
      </c>
      <c r="G312" s="603">
        <v>2015</v>
      </c>
      <c r="H312" s="130">
        <f t="shared" si="262"/>
        <v>2.6998639999999998</v>
      </c>
      <c r="I312" s="130">
        <f t="shared" si="263"/>
        <v>0</v>
      </c>
      <c r="J312" s="130">
        <f t="shared" si="264"/>
        <v>0</v>
      </c>
      <c r="K312" s="130" t="str">
        <f t="shared" si="265"/>
        <v>-</v>
      </c>
      <c r="L312" s="130" t="str">
        <f t="shared" si="266"/>
        <v>-</v>
      </c>
      <c r="M312" s="130" t="str">
        <f t="shared" si="267"/>
        <v>-</v>
      </c>
      <c r="N312" s="130" t="str">
        <f t="shared" si="268"/>
        <v>-</v>
      </c>
      <c r="O312" s="130" t="str">
        <f t="shared" si="269"/>
        <v>-</v>
      </c>
      <c r="P312" s="130" t="str">
        <f t="shared" si="270"/>
        <v>-</v>
      </c>
      <c r="Q312" s="130">
        <f t="shared" si="271"/>
        <v>1.016</v>
      </c>
      <c r="R312" s="130">
        <f t="shared" si="272"/>
        <v>0</v>
      </c>
      <c r="S312" s="130" t="str">
        <f t="shared" si="273"/>
        <v>-</v>
      </c>
      <c r="T312" s="130" t="str">
        <f t="shared" si="274"/>
        <v>-</v>
      </c>
      <c r="U312" s="130" t="str">
        <f t="shared" si="275"/>
        <v>-</v>
      </c>
      <c r="V312" s="130" t="str">
        <f t="shared" si="276"/>
        <v>-</v>
      </c>
      <c r="W312" s="130">
        <f t="shared" si="277"/>
        <v>1.016</v>
      </c>
      <c r="X312" s="130">
        <f t="shared" si="278"/>
        <v>0</v>
      </c>
      <c r="Y312" s="130">
        <v>0</v>
      </c>
      <c r="Z312" s="130">
        <v>0</v>
      </c>
      <c r="AA312" s="130">
        <v>0</v>
      </c>
      <c r="AB312" s="130">
        <v>2.6998639999999998</v>
      </c>
      <c r="AC312" s="130">
        <v>0</v>
      </c>
      <c r="AD312" s="130"/>
      <c r="AE312" s="130">
        <f t="shared" si="279"/>
        <v>2.6998639999999998</v>
      </c>
    </row>
    <row r="313" spans="1:31" ht="81" hidden="1">
      <c r="A313" s="639" t="s">
        <v>1481</v>
      </c>
      <c r="B313" s="135" t="s">
        <v>1305</v>
      </c>
      <c r="C313" s="603" t="s">
        <v>671</v>
      </c>
      <c r="D313" s="168">
        <v>2.8</v>
      </c>
      <c r="E313" s="168"/>
      <c r="F313" s="603">
        <v>2012</v>
      </c>
      <c r="G313" s="603">
        <v>2013</v>
      </c>
      <c r="H313" s="130">
        <f t="shared" si="262"/>
        <v>5.2197730600000005</v>
      </c>
      <c r="I313" s="130">
        <f t="shared" si="263"/>
        <v>0</v>
      </c>
      <c r="J313" s="130">
        <f t="shared" si="264"/>
        <v>0</v>
      </c>
      <c r="K313" s="130" t="str">
        <f t="shared" si="265"/>
        <v>-</v>
      </c>
      <c r="L313" s="130" t="str">
        <f t="shared" si="266"/>
        <v>-</v>
      </c>
      <c r="M313" s="130">
        <f t="shared" si="267"/>
        <v>2.8</v>
      </c>
      <c r="N313" s="130">
        <f t="shared" si="268"/>
        <v>0</v>
      </c>
      <c r="O313" s="130" t="str">
        <f t="shared" si="269"/>
        <v>-</v>
      </c>
      <c r="P313" s="130" t="str">
        <f t="shared" si="270"/>
        <v>-</v>
      </c>
      <c r="Q313" s="130" t="str">
        <f t="shared" si="271"/>
        <v>-</v>
      </c>
      <c r="R313" s="130" t="str">
        <f t="shared" si="272"/>
        <v>-</v>
      </c>
      <c r="S313" s="130" t="str">
        <f t="shared" si="273"/>
        <v>-</v>
      </c>
      <c r="T313" s="130" t="str">
        <f t="shared" si="274"/>
        <v>-</v>
      </c>
      <c r="U313" s="130" t="str">
        <f t="shared" si="275"/>
        <v>-</v>
      </c>
      <c r="V313" s="130" t="str">
        <f t="shared" si="276"/>
        <v>-</v>
      </c>
      <c r="W313" s="130">
        <f t="shared" si="277"/>
        <v>2.8</v>
      </c>
      <c r="X313" s="130">
        <f t="shared" si="278"/>
        <v>0</v>
      </c>
      <c r="Y313" s="130">
        <v>5.2197730600000005</v>
      </c>
      <c r="Z313" s="130">
        <v>0</v>
      </c>
      <c r="AA313" s="130">
        <v>0</v>
      </c>
      <c r="AB313" s="130">
        <v>0</v>
      </c>
      <c r="AC313" s="130">
        <v>0</v>
      </c>
      <c r="AD313" s="130"/>
      <c r="AE313" s="130">
        <f t="shared" si="279"/>
        <v>5.2197730600000005</v>
      </c>
    </row>
    <row r="314" spans="1:31" ht="60.75" hidden="1">
      <c r="A314" s="639" t="s">
        <v>1482</v>
      </c>
      <c r="B314" s="135" t="s">
        <v>1306</v>
      </c>
      <c r="C314" s="603" t="s">
        <v>671</v>
      </c>
      <c r="D314" s="168">
        <v>0.24</v>
      </c>
      <c r="E314" s="168"/>
      <c r="F314" s="603">
        <v>2012</v>
      </c>
      <c r="G314" s="603">
        <v>2013</v>
      </c>
      <c r="H314" s="130">
        <f t="shared" si="262"/>
        <v>0.56217499999999998</v>
      </c>
      <c r="I314" s="130">
        <f t="shared" si="263"/>
        <v>0</v>
      </c>
      <c r="J314" s="130">
        <f t="shared" si="264"/>
        <v>0</v>
      </c>
      <c r="K314" s="130" t="str">
        <f t="shared" si="265"/>
        <v>-</v>
      </c>
      <c r="L314" s="130" t="str">
        <f t="shared" si="266"/>
        <v>-</v>
      </c>
      <c r="M314" s="130">
        <f t="shared" si="267"/>
        <v>0.24</v>
      </c>
      <c r="N314" s="130">
        <f t="shared" si="268"/>
        <v>0</v>
      </c>
      <c r="O314" s="130" t="str">
        <f t="shared" si="269"/>
        <v>-</v>
      </c>
      <c r="P314" s="130" t="str">
        <f t="shared" si="270"/>
        <v>-</v>
      </c>
      <c r="Q314" s="130" t="str">
        <f t="shared" si="271"/>
        <v>-</v>
      </c>
      <c r="R314" s="130" t="str">
        <f t="shared" si="272"/>
        <v>-</v>
      </c>
      <c r="S314" s="130" t="str">
        <f t="shared" si="273"/>
        <v>-</v>
      </c>
      <c r="T314" s="130" t="str">
        <f t="shared" si="274"/>
        <v>-</v>
      </c>
      <c r="U314" s="130" t="str">
        <f t="shared" si="275"/>
        <v>-</v>
      </c>
      <c r="V314" s="130" t="str">
        <f t="shared" si="276"/>
        <v>-</v>
      </c>
      <c r="W314" s="130">
        <f t="shared" si="277"/>
        <v>0.24</v>
      </c>
      <c r="X314" s="130">
        <f t="shared" si="278"/>
        <v>0</v>
      </c>
      <c r="Y314" s="130">
        <v>0.56217499999999998</v>
      </c>
      <c r="Z314" s="130">
        <v>0</v>
      </c>
      <c r="AA314" s="130">
        <v>0</v>
      </c>
      <c r="AB314" s="130">
        <v>0</v>
      </c>
      <c r="AC314" s="130">
        <v>0</v>
      </c>
      <c r="AD314" s="130"/>
      <c r="AE314" s="130">
        <f t="shared" si="279"/>
        <v>0.56217499999999998</v>
      </c>
    </row>
    <row r="315" spans="1:31" ht="60.75" hidden="1">
      <c r="A315" s="639" t="s">
        <v>1483</v>
      </c>
      <c r="B315" s="135" t="s">
        <v>1307</v>
      </c>
      <c r="C315" s="603" t="s">
        <v>671</v>
      </c>
      <c r="D315" s="168">
        <v>0.36</v>
      </c>
      <c r="E315" s="168"/>
      <c r="F315" s="603">
        <v>2012</v>
      </c>
      <c r="G315" s="603">
        <v>2013</v>
      </c>
      <c r="H315" s="130">
        <f t="shared" si="262"/>
        <v>0.78187600000000002</v>
      </c>
      <c r="I315" s="130">
        <f t="shared" si="263"/>
        <v>0</v>
      </c>
      <c r="J315" s="130">
        <f t="shared" si="264"/>
        <v>0</v>
      </c>
      <c r="K315" s="130" t="str">
        <f t="shared" si="265"/>
        <v>-</v>
      </c>
      <c r="L315" s="130" t="str">
        <f t="shared" si="266"/>
        <v>-</v>
      </c>
      <c r="M315" s="130">
        <f t="shared" si="267"/>
        <v>0.36</v>
      </c>
      <c r="N315" s="130">
        <f t="shared" si="268"/>
        <v>0</v>
      </c>
      <c r="O315" s="130" t="str">
        <f t="shared" si="269"/>
        <v>-</v>
      </c>
      <c r="P315" s="130" t="str">
        <f t="shared" si="270"/>
        <v>-</v>
      </c>
      <c r="Q315" s="130" t="str">
        <f t="shared" si="271"/>
        <v>-</v>
      </c>
      <c r="R315" s="130" t="str">
        <f t="shared" si="272"/>
        <v>-</v>
      </c>
      <c r="S315" s="130" t="str">
        <f t="shared" si="273"/>
        <v>-</v>
      </c>
      <c r="T315" s="130" t="str">
        <f t="shared" si="274"/>
        <v>-</v>
      </c>
      <c r="U315" s="130" t="str">
        <f t="shared" si="275"/>
        <v>-</v>
      </c>
      <c r="V315" s="130" t="str">
        <f t="shared" si="276"/>
        <v>-</v>
      </c>
      <c r="W315" s="130">
        <f t="shared" si="277"/>
        <v>0.36</v>
      </c>
      <c r="X315" s="130">
        <f t="shared" si="278"/>
        <v>0</v>
      </c>
      <c r="Y315" s="130">
        <v>0.78187600000000002</v>
      </c>
      <c r="Z315" s="130">
        <v>0</v>
      </c>
      <c r="AA315" s="130">
        <v>0</v>
      </c>
      <c r="AB315" s="130">
        <v>0</v>
      </c>
      <c r="AC315" s="130">
        <v>0</v>
      </c>
      <c r="AD315" s="130"/>
      <c r="AE315" s="130">
        <f t="shared" si="279"/>
        <v>0.78187600000000002</v>
      </c>
    </row>
    <row r="316" spans="1:31" ht="60.75" hidden="1">
      <c r="A316" s="639" t="s">
        <v>1485</v>
      </c>
      <c r="B316" s="135" t="s">
        <v>1286</v>
      </c>
      <c r="C316" s="603" t="s">
        <v>671</v>
      </c>
      <c r="D316" s="168">
        <v>7.0000000000000007E-2</v>
      </c>
      <c r="E316" s="168"/>
      <c r="F316" s="603">
        <v>2012</v>
      </c>
      <c r="G316" s="603">
        <v>2013</v>
      </c>
      <c r="H316" s="130">
        <f t="shared" si="262"/>
        <v>0.46056499999999989</v>
      </c>
      <c r="I316" s="130">
        <f t="shared" si="263"/>
        <v>0</v>
      </c>
      <c r="J316" s="130">
        <f t="shared" si="264"/>
        <v>0</v>
      </c>
      <c r="K316" s="130" t="str">
        <f t="shared" si="265"/>
        <v>-</v>
      </c>
      <c r="L316" s="130" t="str">
        <f t="shared" si="266"/>
        <v>-</v>
      </c>
      <c r="M316" s="130">
        <f t="shared" si="267"/>
        <v>7.0000000000000007E-2</v>
      </c>
      <c r="N316" s="130">
        <f t="shared" si="268"/>
        <v>0</v>
      </c>
      <c r="O316" s="130" t="str">
        <f t="shared" si="269"/>
        <v>-</v>
      </c>
      <c r="P316" s="130" t="str">
        <f t="shared" si="270"/>
        <v>-</v>
      </c>
      <c r="Q316" s="130" t="str">
        <f t="shared" si="271"/>
        <v>-</v>
      </c>
      <c r="R316" s="130" t="str">
        <f t="shared" si="272"/>
        <v>-</v>
      </c>
      <c r="S316" s="130" t="str">
        <f t="shared" si="273"/>
        <v>-</v>
      </c>
      <c r="T316" s="130" t="str">
        <f t="shared" si="274"/>
        <v>-</v>
      </c>
      <c r="U316" s="130" t="str">
        <f t="shared" si="275"/>
        <v>-</v>
      </c>
      <c r="V316" s="130" t="str">
        <f t="shared" si="276"/>
        <v>-</v>
      </c>
      <c r="W316" s="130">
        <f t="shared" si="277"/>
        <v>7.0000000000000007E-2</v>
      </c>
      <c r="X316" s="130">
        <f t="shared" si="278"/>
        <v>0</v>
      </c>
      <c r="Y316" s="130">
        <v>0.46056499999999989</v>
      </c>
      <c r="Z316" s="130">
        <v>0</v>
      </c>
      <c r="AA316" s="130">
        <v>0</v>
      </c>
      <c r="AB316" s="130">
        <v>0</v>
      </c>
      <c r="AC316" s="130">
        <v>0</v>
      </c>
      <c r="AD316" s="130"/>
      <c r="AE316" s="130">
        <f t="shared" si="279"/>
        <v>0.46056499999999989</v>
      </c>
    </row>
    <row r="317" spans="1:31" ht="60.75" hidden="1">
      <c r="A317" s="639" t="s">
        <v>1486</v>
      </c>
      <c r="B317" s="135" t="s">
        <v>1346</v>
      </c>
      <c r="C317" s="603" t="s">
        <v>671</v>
      </c>
      <c r="D317" s="168">
        <v>0.67600000000000005</v>
      </c>
      <c r="E317" s="168"/>
      <c r="F317" s="603">
        <v>2014</v>
      </c>
      <c r="G317" s="603">
        <v>2016</v>
      </c>
      <c r="H317" s="130">
        <f t="shared" si="262"/>
        <v>1.5268296700000001</v>
      </c>
      <c r="I317" s="130">
        <f t="shared" si="263"/>
        <v>0</v>
      </c>
      <c r="J317" s="130">
        <f t="shared" si="264"/>
        <v>0</v>
      </c>
      <c r="K317" s="130" t="str">
        <f t="shared" si="265"/>
        <v>-</v>
      </c>
      <c r="L317" s="130" t="str">
        <f t="shared" si="266"/>
        <v>-</v>
      </c>
      <c r="M317" s="130" t="str">
        <f t="shared" si="267"/>
        <v>-</v>
      </c>
      <c r="N317" s="130" t="str">
        <f t="shared" si="268"/>
        <v>-</v>
      </c>
      <c r="O317" s="130" t="str">
        <f t="shared" si="269"/>
        <v>-</v>
      </c>
      <c r="P317" s="130" t="str">
        <f t="shared" si="270"/>
        <v>-</v>
      </c>
      <c r="Q317" s="130" t="str">
        <f t="shared" si="271"/>
        <v>-</v>
      </c>
      <c r="R317" s="130" t="str">
        <f t="shared" si="272"/>
        <v>-</v>
      </c>
      <c r="S317" s="130">
        <f t="shared" si="273"/>
        <v>0.67600000000000005</v>
      </c>
      <c r="T317" s="130">
        <f t="shared" si="274"/>
        <v>0</v>
      </c>
      <c r="U317" s="130" t="str">
        <f t="shared" si="275"/>
        <v>-</v>
      </c>
      <c r="V317" s="130" t="str">
        <f t="shared" si="276"/>
        <v>-</v>
      </c>
      <c r="W317" s="130">
        <f t="shared" si="277"/>
        <v>0.67600000000000005</v>
      </c>
      <c r="X317" s="130">
        <f t="shared" si="278"/>
        <v>0</v>
      </c>
      <c r="Y317" s="130">
        <v>0</v>
      </c>
      <c r="Z317" s="130">
        <v>0</v>
      </c>
      <c r="AA317" s="130">
        <v>1.5268296700000001</v>
      </c>
      <c r="AB317" s="130">
        <v>0</v>
      </c>
      <c r="AC317" s="130">
        <v>0</v>
      </c>
      <c r="AD317" s="130"/>
      <c r="AE317" s="130">
        <f t="shared" si="279"/>
        <v>1.5268296700000001</v>
      </c>
    </row>
    <row r="318" spans="1:31" ht="81" hidden="1">
      <c r="A318" s="639" t="s">
        <v>1486</v>
      </c>
      <c r="B318" s="135" t="s">
        <v>2142</v>
      </c>
      <c r="C318" s="603" t="s">
        <v>671</v>
      </c>
      <c r="D318" s="168">
        <v>0.16</v>
      </c>
      <c r="E318" s="168"/>
      <c r="F318" s="603">
        <v>2016</v>
      </c>
      <c r="G318" s="603">
        <v>2017</v>
      </c>
      <c r="H318" s="130">
        <f t="shared" si="262"/>
        <v>0.56474747999999997</v>
      </c>
      <c r="I318" s="130">
        <f t="shared" si="263"/>
        <v>0</v>
      </c>
      <c r="J318" s="130">
        <f t="shared" si="264"/>
        <v>0</v>
      </c>
      <c r="K318" s="130" t="str">
        <f t="shared" si="265"/>
        <v>-</v>
      </c>
      <c r="L318" s="130" t="str">
        <f t="shared" si="266"/>
        <v>-</v>
      </c>
      <c r="M318" s="130" t="str">
        <f t="shared" si="267"/>
        <v>-</v>
      </c>
      <c r="N318" s="130" t="str">
        <f t="shared" si="268"/>
        <v>-</v>
      </c>
      <c r="O318" s="130" t="str">
        <f t="shared" si="269"/>
        <v>-</v>
      </c>
      <c r="P318" s="130" t="str">
        <f t="shared" si="270"/>
        <v>-</v>
      </c>
      <c r="Q318" s="130" t="str">
        <f t="shared" si="271"/>
        <v>-</v>
      </c>
      <c r="R318" s="130" t="str">
        <f t="shared" si="272"/>
        <v>-</v>
      </c>
      <c r="S318" s="130" t="str">
        <f t="shared" si="273"/>
        <v>-</v>
      </c>
      <c r="T318" s="130" t="str">
        <f t="shared" si="274"/>
        <v>-</v>
      </c>
      <c r="U318" s="130">
        <f t="shared" si="275"/>
        <v>0.16</v>
      </c>
      <c r="V318" s="130">
        <f t="shared" si="276"/>
        <v>0</v>
      </c>
      <c r="W318" s="130">
        <f t="shared" si="277"/>
        <v>0.16</v>
      </c>
      <c r="X318" s="130">
        <f t="shared" si="278"/>
        <v>0</v>
      </c>
      <c r="Y318" s="130"/>
      <c r="Z318" s="130"/>
      <c r="AA318" s="130"/>
      <c r="AB318" s="130"/>
      <c r="AC318" s="130">
        <v>0.56474747999999997</v>
      </c>
      <c r="AD318" s="130"/>
      <c r="AE318" s="130">
        <f t="shared" si="279"/>
        <v>0.56474747999999997</v>
      </c>
    </row>
    <row r="319" spans="1:31" ht="81" hidden="1">
      <c r="A319" s="639" t="s">
        <v>1487</v>
      </c>
      <c r="B319" s="140" t="s">
        <v>1875</v>
      </c>
      <c r="C319" s="603" t="s">
        <v>671</v>
      </c>
      <c r="D319" s="168">
        <v>0.94599999999999995</v>
      </c>
      <c r="E319" s="168"/>
      <c r="F319" s="603">
        <v>2015</v>
      </c>
      <c r="G319" s="603">
        <v>2015</v>
      </c>
      <c r="H319" s="130">
        <f t="shared" si="262"/>
        <v>3.3366566600000001</v>
      </c>
      <c r="I319" s="130">
        <f t="shared" si="263"/>
        <v>0</v>
      </c>
      <c r="J319" s="130">
        <f t="shared" si="264"/>
        <v>0</v>
      </c>
      <c r="K319" s="130" t="str">
        <f t="shared" si="265"/>
        <v>-</v>
      </c>
      <c r="L319" s="130" t="str">
        <f t="shared" si="266"/>
        <v>-</v>
      </c>
      <c r="M319" s="130" t="str">
        <f t="shared" si="267"/>
        <v>-</v>
      </c>
      <c r="N319" s="130" t="str">
        <f t="shared" si="268"/>
        <v>-</v>
      </c>
      <c r="O319" s="130" t="str">
        <f t="shared" si="269"/>
        <v>-</v>
      </c>
      <c r="P319" s="130" t="str">
        <f t="shared" si="270"/>
        <v>-</v>
      </c>
      <c r="Q319" s="130">
        <f t="shared" si="271"/>
        <v>0.94599999999999995</v>
      </c>
      <c r="R319" s="130">
        <f t="shared" si="272"/>
        <v>0</v>
      </c>
      <c r="S319" s="130" t="str">
        <f t="shared" si="273"/>
        <v>-</v>
      </c>
      <c r="T319" s="130" t="str">
        <f t="shared" si="274"/>
        <v>-</v>
      </c>
      <c r="U319" s="130" t="str">
        <f t="shared" si="275"/>
        <v>-</v>
      </c>
      <c r="V319" s="130" t="str">
        <f t="shared" si="276"/>
        <v>-</v>
      </c>
      <c r="W319" s="130">
        <f t="shared" si="277"/>
        <v>0.94599999999999995</v>
      </c>
      <c r="X319" s="130">
        <f t="shared" si="278"/>
        <v>0</v>
      </c>
      <c r="Y319" s="130">
        <v>0</v>
      </c>
      <c r="Z319" s="130">
        <v>0</v>
      </c>
      <c r="AA319" s="130">
        <v>0</v>
      </c>
      <c r="AB319" s="130">
        <v>3.3366566600000001</v>
      </c>
      <c r="AC319" s="130">
        <v>0</v>
      </c>
      <c r="AD319" s="130"/>
      <c r="AE319" s="130">
        <f t="shared" si="279"/>
        <v>3.3366566600000001</v>
      </c>
    </row>
    <row r="320" spans="1:31" ht="81" hidden="1">
      <c r="A320" s="639" t="s">
        <v>1488</v>
      </c>
      <c r="B320" s="140" t="s">
        <v>1308</v>
      </c>
      <c r="C320" s="603" t="s">
        <v>671</v>
      </c>
      <c r="D320" s="168">
        <v>1.3759999999999999</v>
      </c>
      <c r="E320" s="168"/>
      <c r="F320" s="603">
        <v>2013</v>
      </c>
      <c r="G320" s="603">
        <v>2013</v>
      </c>
      <c r="H320" s="130">
        <f t="shared" si="262"/>
        <v>2.8016948299999997</v>
      </c>
      <c r="I320" s="130">
        <f t="shared" si="263"/>
        <v>0</v>
      </c>
      <c r="J320" s="130">
        <f t="shared" si="264"/>
        <v>0</v>
      </c>
      <c r="K320" s="130" t="str">
        <f t="shared" si="265"/>
        <v>-</v>
      </c>
      <c r="L320" s="130" t="str">
        <f t="shared" si="266"/>
        <v>-</v>
      </c>
      <c r="M320" s="130">
        <f t="shared" si="267"/>
        <v>1.3759999999999999</v>
      </c>
      <c r="N320" s="130">
        <f t="shared" si="268"/>
        <v>0</v>
      </c>
      <c r="O320" s="130" t="str">
        <f t="shared" si="269"/>
        <v>-</v>
      </c>
      <c r="P320" s="130" t="str">
        <f t="shared" si="270"/>
        <v>-</v>
      </c>
      <c r="Q320" s="130" t="str">
        <f t="shared" si="271"/>
        <v>-</v>
      </c>
      <c r="R320" s="130" t="str">
        <f t="shared" si="272"/>
        <v>-</v>
      </c>
      <c r="S320" s="130" t="str">
        <f t="shared" si="273"/>
        <v>-</v>
      </c>
      <c r="T320" s="130" t="str">
        <f t="shared" si="274"/>
        <v>-</v>
      </c>
      <c r="U320" s="130" t="str">
        <f t="shared" si="275"/>
        <v>-</v>
      </c>
      <c r="V320" s="130" t="str">
        <f t="shared" si="276"/>
        <v>-</v>
      </c>
      <c r="W320" s="130">
        <f t="shared" si="277"/>
        <v>1.3759999999999999</v>
      </c>
      <c r="X320" s="130">
        <f t="shared" si="278"/>
        <v>0</v>
      </c>
      <c r="Y320" s="130">
        <v>0</v>
      </c>
      <c r="Z320" s="130">
        <v>2.8016948299999997</v>
      </c>
      <c r="AA320" s="130">
        <v>0</v>
      </c>
      <c r="AB320" s="130">
        <v>0</v>
      </c>
      <c r="AC320" s="130">
        <v>0</v>
      </c>
      <c r="AD320" s="130"/>
      <c r="AE320" s="130">
        <f t="shared" si="279"/>
        <v>2.8016948299999997</v>
      </c>
    </row>
    <row r="321" spans="1:31" ht="81" hidden="1">
      <c r="A321" s="639" t="s">
        <v>1489</v>
      </c>
      <c r="B321" s="458" t="s">
        <v>1309</v>
      </c>
      <c r="C321" s="603" t="s">
        <v>639</v>
      </c>
      <c r="D321" s="168">
        <v>0.23200000000000001</v>
      </c>
      <c r="E321" s="168"/>
      <c r="F321" s="603">
        <v>2013</v>
      </c>
      <c r="G321" s="603">
        <v>2014</v>
      </c>
      <c r="H321" s="130">
        <f t="shared" si="262"/>
        <v>0.81649510000000003</v>
      </c>
      <c r="I321" s="130">
        <f t="shared" si="263"/>
        <v>0</v>
      </c>
      <c r="J321" s="130">
        <f t="shared" si="264"/>
        <v>0</v>
      </c>
      <c r="K321" s="130" t="str">
        <f t="shared" si="265"/>
        <v>-</v>
      </c>
      <c r="L321" s="130" t="str">
        <f t="shared" si="266"/>
        <v>-</v>
      </c>
      <c r="M321" s="130" t="str">
        <f t="shared" si="267"/>
        <v>-</v>
      </c>
      <c r="N321" s="130" t="str">
        <f t="shared" si="268"/>
        <v>-</v>
      </c>
      <c r="O321" s="130">
        <f t="shared" si="269"/>
        <v>0.23200000000000001</v>
      </c>
      <c r="P321" s="130">
        <f t="shared" si="270"/>
        <v>0</v>
      </c>
      <c r="Q321" s="130" t="str">
        <f t="shared" si="271"/>
        <v>-</v>
      </c>
      <c r="R321" s="130" t="str">
        <f t="shared" si="272"/>
        <v>-</v>
      </c>
      <c r="S321" s="130" t="str">
        <f t="shared" si="273"/>
        <v>-</v>
      </c>
      <c r="T321" s="130" t="str">
        <f t="shared" si="274"/>
        <v>-</v>
      </c>
      <c r="U321" s="130" t="str">
        <f t="shared" si="275"/>
        <v>-</v>
      </c>
      <c r="V321" s="130" t="str">
        <f t="shared" si="276"/>
        <v>-</v>
      </c>
      <c r="W321" s="130">
        <f t="shared" si="277"/>
        <v>0.23200000000000001</v>
      </c>
      <c r="X321" s="130">
        <f t="shared" si="278"/>
        <v>0</v>
      </c>
      <c r="Y321" s="130">
        <v>0</v>
      </c>
      <c r="Z321" s="130">
        <v>0.81649510000000003</v>
      </c>
      <c r="AA321" s="130">
        <v>0</v>
      </c>
      <c r="AB321" s="130">
        <v>0</v>
      </c>
      <c r="AC321" s="130">
        <v>0</v>
      </c>
      <c r="AD321" s="130"/>
      <c r="AE321" s="130">
        <f t="shared" si="279"/>
        <v>0.81649510000000003</v>
      </c>
    </row>
    <row r="322" spans="1:31" ht="81" hidden="1">
      <c r="A322" s="639" t="s">
        <v>1490</v>
      </c>
      <c r="B322" s="271" t="s">
        <v>1573</v>
      </c>
      <c r="C322" s="603" t="s">
        <v>639</v>
      </c>
      <c r="D322" s="168">
        <v>0.108</v>
      </c>
      <c r="E322" s="168"/>
      <c r="F322" s="603">
        <v>2014</v>
      </c>
      <c r="G322" s="603">
        <v>2014</v>
      </c>
      <c r="H322" s="130">
        <f t="shared" si="262"/>
        <v>0.24645821000000001</v>
      </c>
      <c r="I322" s="130">
        <f t="shared" si="263"/>
        <v>0</v>
      </c>
      <c r="J322" s="130">
        <f t="shared" si="264"/>
        <v>0</v>
      </c>
      <c r="K322" s="130" t="str">
        <f t="shared" si="265"/>
        <v>-</v>
      </c>
      <c r="L322" s="130" t="str">
        <f t="shared" si="266"/>
        <v>-</v>
      </c>
      <c r="M322" s="130" t="str">
        <f t="shared" si="267"/>
        <v>-</v>
      </c>
      <c r="N322" s="130" t="str">
        <f t="shared" si="268"/>
        <v>-</v>
      </c>
      <c r="O322" s="130">
        <f t="shared" si="269"/>
        <v>0.108</v>
      </c>
      <c r="P322" s="130">
        <f t="shared" si="270"/>
        <v>0</v>
      </c>
      <c r="Q322" s="130" t="str">
        <f t="shared" si="271"/>
        <v>-</v>
      </c>
      <c r="R322" s="130" t="str">
        <f t="shared" si="272"/>
        <v>-</v>
      </c>
      <c r="S322" s="130" t="str">
        <f t="shared" si="273"/>
        <v>-</v>
      </c>
      <c r="T322" s="130" t="str">
        <f t="shared" si="274"/>
        <v>-</v>
      </c>
      <c r="U322" s="130" t="str">
        <f t="shared" si="275"/>
        <v>-</v>
      </c>
      <c r="V322" s="130" t="str">
        <f t="shared" si="276"/>
        <v>-</v>
      </c>
      <c r="W322" s="130">
        <f t="shared" si="277"/>
        <v>0.108</v>
      </c>
      <c r="X322" s="130">
        <f t="shared" si="278"/>
        <v>0</v>
      </c>
      <c r="Y322" s="130">
        <v>0</v>
      </c>
      <c r="Z322" s="130">
        <v>0</v>
      </c>
      <c r="AA322" s="130">
        <v>0.24645821000000001</v>
      </c>
      <c r="AB322" s="130">
        <v>0</v>
      </c>
      <c r="AC322" s="130">
        <v>0</v>
      </c>
      <c r="AD322" s="130"/>
      <c r="AE322" s="130">
        <f t="shared" si="279"/>
        <v>0.24645821000000001</v>
      </c>
    </row>
    <row r="323" spans="1:31" ht="40.5" hidden="1">
      <c r="A323" s="639" t="s">
        <v>1491</v>
      </c>
      <c r="B323" s="271" t="s">
        <v>1356</v>
      </c>
      <c r="C323" s="603" t="s">
        <v>639</v>
      </c>
      <c r="D323" s="168">
        <v>1.41</v>
      </c>
      <c r="E323" s="168"/>
      <c r="F323" s="603">
        <v>2014</v>
      </c>
      <c r="G323" s="603">
        <v>2015</v>
      </c>
      <c r="H323" s="130">
        <f t="shared" si="262"/>
        <v>3.3786409599999998</v>
      </c>
      <c r="I323" s="130">
        <f t="shared" si="263"/>
        <v>0</v>
      </c>
      <c r="J323" s="130">
        <f t="shared" si="264"/>
        <v>0</v>
      </c>
      <c r="K323" s="130" t="str">
        <f t="shared" si="265"/>
        <v>-</v>
      </c>
      <c r="L323" s="130" t="str">
        <f t="shared" si="266"/>
        <v>-</v>
      </c>
      <c r="M323" s="130" t="str">
        <f t="shared" si="267"/>
        <v>-</v>
      </c>
      <c r="N323" s="130" t="str">
        <f t="shared" si="268"/>
        <v>-</v>
      </c>
      <c r="O323" s="130" t="str">
        <f t="shared" si="269"/>
        <v>-</v>
      </c>
      <c r="P323" s="130" t="str">
        <f t="shared" si="270"/>
        <v>-</v>
      </c>
      <c r="Q323" s="130">
        <f t="shared" si="271"/>
        <v>1.41</v>
      </c>
      <c r="R323" s="130">
        <f t="shared" si="272"/>
        <v>0</v>
      </c>
      <c r="S323" s="130" t="str">
        <f t="shared" si="273"/>
        <v>-</v>
      </c>
      <c r="T323" s="130" t="str">
        <f t="shared" si="274"/>
        <v>-</v>
      </c>
      <c r="U323" s="130" t="str">
        <f t="shared" si="275"/>
        <v>-</v>
      </c>
      <c r="V323" s="130" t="str">
        <f t="shared" si="276"/>
        <v>-</v>
      </c>
      <c r="W323" s="130">
        <f t="shared" si="277"/>
        <v>1.41</v>
      </c>
      <c r="X323" s="130">
        <f t="shared" si="278"/>
        <v>0</v>
      </c>
      <c r="Y323" s="130">
        <v>0</v>
      </c>
      <c r="Z323" s="130">
        <v>0</v>
      </c>
      <c r="AA323" s="130">
        <v>3.3786409599999998</v>
      </c>
      <c r="AB323" s="130">
        <v>0</v>
      </c>
      <c r="AC323" s="130">
        <v>0</v>
      </c>
      <c r="AD323" s="130"/>
      <c r="AE323" s="130">
        <f t="shared" si="279"/>
        <v>3.3786409599999998</v>
      </c>
    </row>
    <row r="324" spans="1:31" ht="60.75" hidden="1">
      <c r="A324" s="639" t="s">
        <v>1492</v>
      </c>
      <c r="B324" s="271" t="s">
        <v>1879</v>
      </c>
      <c r="C324" s="603" t="s">
        <v>639</v>
      </c>
      <c r="D324" s="168">
        <v>0.29799999999999999</v>
      </c>
      <c r="E324" s="168"/>
      <c r="F324" s="603">
        <v>2015</v>
      </c>
      <c r="G324" s="603">
        <v>2015</v>
      </c>
      <c r="H324" s="130">
        <f t="shared" si="262"/>
        <v>0.94275688000000002</v>
      </c>
      <c r="I324" s="130">
        <f t="shared" si="263"/>
        <v>0</v>
      </c>
      <c r="J324" s="130">
        <f t="shared" si="264"/>
        <v>0</v>
      </c>
      <c r="K324" s="130" t="str">
        <f t="shared" si="265"/>
        <v>-</v>
      </c>
      <c r="L324" s="130" t="str">
        <f t="shared" si="266"/>
        <v>-</v>
      </c>
      <c r="M324" s="130" t="str">
        <f t="shared" si="267"/>
        <v>-</v>
      </c>
      <c r="N324" s="130" t="str">
        <f t="shared" si="268"/>
        <v>-</v>
      </c>
      <c r="O324" s="130" t="str">
        <f t="shared" si="269"/>
        <v>-</v>
      </c>
      <c r="P324" s="130" t="str">
        <f t="shared" si="270"/>
        <v>-</v>
      </c>
      <c r="Q324" s="130">
        <f t="shared" si="271"/>
        <v>0.29799999999999999</v>
      </c>
      <c r="R324" s="130">
        <f t="shared" si="272"/>
        <v>0</v>
      </c>
      <c r="S324" s="130" t="str">
        <f t="shared" si="273"/>
        <v>-</v>
      </c>
      <c r="T324" s="130" t="str">
        <f t="shared" si="274"/>
        <v>-</v>
      </c>
      <c r="U324" s="130" t="str">
        <f t="shared" si="275"/>
        <v>-</v>
      </c>
      <c r="V324" s="130" t="str">
        <f t="shared" si="276"/>
        <v>-</v>
      </c>
      <c r="W324" s="130">
        <f t="shared" si="277"/>
        <v>0.29799999999999999</v>
      </c>
      <c r="X324" s="130">
        <f t="shared" si="278"/>
        <v>0</v>
      </c>
      <c r="Y324" s="130">
        <v>0</v>
      </c>
      <c r="Z324" s="130">
        <v>0</v>
      </c>
      <c r="AA324" s="130">
        <v>0</v>
      </c>
      <c r="AB324" s="130">
        <v>0.94275688000000002</v>
      </c>
      <c r="AC324" s="130">
        <v>0</v>
      </c>
      <c r="AD324" s="130"/>
      <c r="AE324" s="130">
        <f t="shared" si="279"/>
        <v>0.94275688000000002</v>
      </c>
    </row>
    <row r="325" spans="1:31" ht="81" hidden="1">
      <c r="A325" s="639" t="s">
        <v>1493</v>
      </c>
      <c r="B325" s="271" t="s">
        <v>1358</v>
      </c>
      <c r="C325" s="603" t="s">
        <v>639</v>
      </c>
      <c r="D325" s="168">
        <v>0.3</v>
      </c>
      <c r="E325" s="168"/>
      <c r="F325" s="603">
        <v>2014</v>
      </c>
      <c r="G325" s="603">
        <v>2017</v>
      </c>
      <c r="H325" s="130">
        <f t="shared" si="262"/>
        <v>0.70580900000000002</v>
      </c>
      <c r="I325" s="130">
        <f t="shared" si="263"/>
        <v>0</v>
      </c>
      <c r="J325" s="130">
        <f t="shared" si="264"/>
        <v>0</v>
      </c>
      <c r="K325" s="130" t="str">
        <f t="shared" si="265"/>
        <v>-</v>
      </c>
      <c r="L325" s="130" t="str">
        <f t="shared" si="266"/>
        <v>-</v>
      </c>
      <c r="M325" s="130" t="str">
        <f t="shared" si="267"/>
        <v>-</v>
      </c>
      <c r="N325" s="130" t="str">
        <f t="shared" si="268"/>
        <v>-</v>
      </c>
      <c r="O325" s="130" t="str">
        <f t="shared" si="269"/>
        <v>-</v>
      </c>
      <c r="P325" s="130" t="str">
        <f t="shared" si="270"/>
        <v>-</v>
      </c>
      <c r="Q325" s="130" t="str">
        <f t="shared" si="271"/>
        <v>-</v>
      </c>
      <c r="R325" s="130" t="str">
        <f t="shared" si="272"/>
        <v>-</v>
      </c>
      <c r="S325" s="130" t="str">
        <f t="shared" si="273"/>
        <v>-</v>
      </c>
      <c r="T325" s="130" t="str">
        <f t="shared" si="274"/>
        <v>-</v>
      </c>
      <c r="U325" s="130">
        <f t="shared" si="275"/>
        <v>0.3</v>
      </c>
      <c r="V325" s="130">
        <f t="shared" si="276"/>
        <v>0</v>
      </c>
      <c r="W325" s="130">
        <f t="shared" si="277"/>
        <v>0.3</v>
      </c>
      <c r="X325" s="130">
        <f t="shared" si="278"/>
        <v>0</v>
      </c>
      <c r="Y325" s="130">
        <v>0</v>
      </c>
      <c r="Z325" s="130">
        <v>0</v>
      </c>
      <c r="AA325" s="130">
        <v>0.70580900000000002</v>
      </c>
      <c r="AB325" s="130">
        <v>0</v>
      </c>
      <c r="AC325" s="130">
        <v>0</v>
      </c>
      <c r="AD325" s="130"/>
      <c r="AE325" s="130">
        <f t="shared" si="279"/>
        <v>0.70580900000000002</v>
      </c>
    </row>
    <row r="326" spans="1:31" ht="81" hidden="1">
      <c r="A326" s="639" t="s">
        <v>1494</v>
      </c>
      <c r="B326" s="140" t="s">
        <v>1782</v>
      </c>
      <c r="C326" s="603" t="s">
        <v>671</v>
      </c>
      <c r="D326" s="168">
        <v>0.23799999999999999</v>
      </c>
      <c r="E326" s="168"/>
      <c r="F326" s="603">
        <v>2012</v>
      </c>
      <c r="G326" s="603">
        <v>2012</v>
      </c>
      <c r="H326" s="130">
        <f t="shared" si="262"/>
        <v>0.34525099999999997</v>
      </c>
      <c r="I326" s="130">
        <f t="shared" si="263"/>
        <v>0</v>
      </c>
      <c r="J326" s="130">
        <f t="shared" si="264"/>
        <v>0</v>
      </c>
      <c r="K326" s="130">
        <f t="shared" si="265"/>
        <v>0.23799999999999999</v>
      </c>
      <c r="L326" s="130">
        <f t="shared" si="266"/>
        <v>0</v>
      </c>
      <c r="M326" s="130" t="str">
        <f t="shared" si="267"/>
        <v>-</v>
      </c>
      <c r="N326" s="130" t="str">
        <f t="shared" si="268"/>
        <v>-</v>
      </c>
      <c r="O326" s="130" t="str">
        <f t="shared" si="269"/>
        <v>-</v>
      </c>
      <c r="P326" s="130" t="str">
        <f t="shared" si="270"/>
        <v>-</v>
      </c>
      <c r="Q326" s="130" t="str">
        <f t="shared" si="271"/>
        <v>-</v>
      </c>
      <c r="R326" s="130" t="str">
        <f t="shared" si="272"/>
        <v>-</v>
      </c>
      <c r="S326" s="130" t="str">
        <f t="shared" si="273"/>
        <v>-</v>
      </c>
      <c r="T326" s="130" t="str">
        <f t="shared" si="274"/>
        <v>-</v>
      </c>
      <c r="U326" s="130" t="str">
        <f t="shared" si="275"/>
        <v>-</v>
      </c>
      <c r="V326" s="130" t="str">
        <f t="shared" si="276"/>
        <v>-</v>
      </c>
      <c r="W326" s="130">
        <f t="shared" si="277"/>
        <v>0.23799999999999999</v>
      </c>
      <c r="X326" s="130">
        <f t="shared" si="278"/>
        <v>0</v>
      </c>
      <c r="Y326" s="130">
        <v>0.34525099999999997</v>
      </c>
      <c r="Z326" s="130">
        <v>0</v>
      </c>
      <c r="AA326" s="130">
        <v>0</v>
      </c>
      <c r="AB326" s="130">
        <v>0</v>
      </c>
      <c r="AC326" s="130">
        <v>0</v>
      </c>
      <c r="AD326" s="130"/>
      <c r="AE326" s="130">
        <f t="shared" si="279"/>
        <v>0.34525099999999997</v>
      </c>
    </row>
    <row r="327" spans="1:31" ht="60.75" hidden="1">
      <c r="A327" s="639" t="s">
        <v>1495</v>
      </c>
      <c r="B327" s="140" t="s">
        <v>1360</v>
      </c>
      <c r="C327" s="603" t="s">
        <v>639</v>
      </c>
      <c r="D327" s="168">
        <v>0.08</v>
      </c>
      <c r="E327" s="168"/>
      <c r="F327" s="603">
        <v>2014</v>
      </c>
      <c r="G327" s="603">
        <v>2014</v>
      </c>
      <c r="H327" s="130">
        <f t="shared" si="262"/>
        <v>0.336142</v>
      </c>
      <c r="I327" s="130">
        <f t="shared" si="263"/>
        <v>0</v>
      </c>
      <c r="J327" s="130">
        <f t="shared" si="264"/>
        <v>0</v>
      </c>
      <c r="K327" s="130" t="str">
        <f t="shared" si="265"/>
        <v>-</v>
      </c>
      <c r="L327" s="130" t="str">
        <f t="shared" si="266"/>
        <v>-</v>
      </c>
      <c r="M327" s="130" t="str">
        <f t="shared" si="267"/>
        <v>-</v>
      </c>
      <c r="N327" s="130" t="str">
        <f t="shared" si="268"/>
        <v>-</v>
      </c>
      <c r="O327" s="130">
        <f t="shared" si="269"/>
        <v>0.08</v>
      </c>
      <c r="P327" s="130">
        <f t="shared" si="270"/>
        <v>0</v>
      </c>
      <c r="Q327" s="130" t="str">
        <f t="shared" si="271"/>
        <v>-</v>
      </c>
      <c r="R327" s="130" t="str">
        <f t="shared" si="272"/>
        <v>-</v>
      </c>
      <c r="S327" s="130" t="str">
        <f t="shared" si="273"/>
        <v>-</v>
      </c>
      <c r="T327" s="130" t="str">
        <f t="shared" si="274"/>
        <v>-</v>
      </c>
      <c r="U327" s="130" t="str">
        <f t="shared" si="275"/>
        <v>-</v>
      </c>
      <c r="V327" s="130" t="str">
        <f t="shared" si="276"/>
        <v>-</v>
      </c>
      <c r="W327" s="130">
        <f t="shared" si="277"/>
        <v>0.08</v>
      </c>
      <c r="X327" s="130">
        <f t="shared" si="278"/>
        <v>0</v>
      </c>
      <c r="Y327" s="130">
        <v>0</v>
      </c>
      <c r="Z327" s="130">
        <v>0</v>
      </c>
      <c r="AA327" s="130">
        <v>0.336142</v>
      </c>
      <c r="AB327" s="130">
        <v>0</v>
      </c>
      <c r="AC327" s="130">
        <v>0</v>
      </c>
      <c r="AD327" s="130"/>
      <c r="AE327" s="130">
        <f t="shared" si="279"/>
        <v>0.336142</v>
      </c>
    </row>
    <row r="328" spans="1:31" ht="60.75" hidden="1">
      <c r="A328" s="639" t="s">
        <v>1496</v>
      </c>
      <c r="B328" s="140" t="s">
        <v>1572</v>
      </c>
      <c r="C328" s="603" t="s">
        <v>639</v>
      </c>
      <c r="D328" s="168">
        <v>0.53600000000000003</v>
      </c>
      <c r="E328" s="168"/>
      <c r="F328" s="603">
        <v>2014</v>
      </c>
      <c r="G328" s="603">
        <v>2014</v>
      </c>
      <c r="H328" s="130">
        <f t="shared" si="262"/>
        <v>1.4002817299999999</v>
      </c>
      <c r="I328" s="130">
        <f t="shared" si="263"/>
        <v>0</v>
      </c>
      <c r="J328" s="130">
        <f t="shared" si="264"/>
        <v>0</v>
      </c>
      <c r="K328" s="130" t="str">
        <f t="shared" si="265"/>
        <v>-</v>
      </c>
      <c r="L328" s="130" t="str">
        <f t="shared" si="266"/>
        <v>-</v>
      </c>
      <c r="M328" s="130" t="str">
        <f t="shared" si="267"/>
        <v>-</v>
      </c>
      <c r="N328" s="130" t="str">
        <f t="shared" si="268"/>
        <v>-</v>
      </c>
      <c r="O328" s="130">
        <f t="shared" si="269"/>
        <v>0.53600000000000003</v>
      </c>
      <c r="P328" s="130">
        <f t="shared" si="270"/>
        <v>0</v>
      </c>
      <c r="Q328" s="130" t="str">
        <f t="shared" si="271"/>
        <v>-</v>
      </c>
      <c r="R328" s="130" t="str">
        <f t="shared" si="272"/>
        <v>-</v>
      </c>
      <c r="S328" s="130" t="str">
        <f t="shared" si="273"/>
        <v>-</v>
      </c>
      <c r="T328" s="130" t="str">
        <f t="shared" si="274"/>
        <v>-</v>
      </c>
      <c r="U328" s="130" t="str">
        <f t="shared" si="275"/>
        <v>-</v>
      </c>
      <c r="V328" s="130" t="str">
        <f t="shared" si="276"/>
        <v>-</v>
      </c>
      <c r="W328" s="130">
        <f t="shared" si="277"/>
        <v>0.53600000000000003</v>
      </c>
      <c r="X328" s="130">
        <f t="shared" si="278"/>
        <v>0</v>
      </c>
      <c r="Y328" s="130">
        <v>0</v>
      </c>
      <c r="Z328" s="130">
        <v>0</v>
      </c>
      <c r="AA328" s="130">
        <v>1.4002817299999999</v>
      </c>
      <c r="AB328" s="130">
        <v>0</v>
      </c>
      <c r="AC328" s="130">
        <v>0</v>
      </c>
      <c r="AD328" s="130"/>
      <c r="AE328" s="130">
        <f t="shared" si="279"/>
        <v>1.4002817299999999</v>
      </c>
    </row>
    <row r="329" spans="1:31" ht="60.75" hidden="1">
      <c r="A329" s="639" t="s">
        <v>1497</v>
      </c>
      <c r="B329" s="458" t="s">
        <v>1363</v>
      </c>
      <c r="C329" s="603" t="s">
        <v>639</v>
      </c>
      <c r="D329" s="168">
        <v>0.20799999999999999</v>
      </c>
      <c r="E329" s="168"/>
      <c r="F329" s="603">
        <v>2014</v>
      </c>
      <c r="G329" s="603">
        <v>2014</v>
      </c>
      <c r="H329" s="130">
        <f t="shared" si="262"/>
        <v>0.71390752000000002</v>
      </c>
      <c r="I329" s="130">
        <f t="shared" si="263"/>
        <v>0</v>
      </c>
      <c r="J329" s="130">
        <f t="shared" si="264"/>
        <v>0</v>
      </c>
      <c r="K329" s="130" t="str">
        <f t="shared" si="265"/>
        <v>-</v>
      </c>
      <c r="L329" s="130" t="str">
        <f t="shared" si="266"/>
        <v>-</v>
      </c>
      <c r="M329" s="130" t="str">
        <f t="shared" si="267"/>
        <v>-</v>
      </c>
      <c r="N329" s="130" t="str">
        <f t="shared" si="268"/>
        <v>-</v>
      </c>
      <c r="O329" s="130">
        <f t="shared" si="269"/>
        <v>0.20799999999999999</v>
      </c>
      <c r="P329" s="130">
        <f t="shared" si="270"/>
        <v>0</v>
      </c>
      <c r="Q329" s="130" t="str">
        <f t="shared" si="271"/>
        <v>-</v>
      </c>
      <c r="R329" s="130" t="str">
        <f t="shared" si="272"/>
        <v>-</v>
      </c>
      <c r="S329" s="130" t="str">
        <f t="shared" si="273"/>
        <v>-</v>
      </c>
      <c r="T329" s="130" t="str">
        <f t="shared" si="274"/>
        <v>-</v>
      </c>
      <c r="U329" s="130" t="str">
        <f t="shared" si="275"/>
        <v>-</v>
      </c>
      <c r="V329" s="130" t="str">
        <f t="shared" si="276"/>
        <v>-</v>
      </c>
      <c r="W329" s="130">
        <f t="shared" si="277"/>
        <v>0.20799999999999999</v>
      </c>
      <c r="X329" s="130">
        <f t="shared" si="278"/>
        <v>0</v>
      </c>
      <c r="Y329" s="130">
        <v>0</v>
      </c>
      <c r="Z329" s="130">
        <v>0</v>
      </c>
      <c r="AA329" s="130">
        <v>0.71390752000000002</v>
      </c>
      <c r="AB329" s="130">
        <v>0</v>
      </c>
      <c r="AC329" s="130">
        <v>0</v>
      </c>
      <c r="AD329" s="130"/>
      <c r="AE329" s="130">
        <f t="shared" si="279"/>
        <v>0.71390752000000002</v>
      </c>
    </row>
    <row r="330" spans="1:31" ht="31.5" hidden="1" customHeight="1">
      <c r="A330" s="639" t="s">
        <v>1498</v>
      </c>
      <c r="B330" s="460" t="s">
        <v>1364</v>
      </c>
      <c r="C330" s="603" t="s">
        <v>639</v>
      </c>
      <c r="D330" s="168">
        <v>0.79200000000000004</v>
      </c>
      <c r="E330" s="168"/>
      <c r="F330" s="603">
        <v>2014</v>
      </c>
      <c r="G330" s="603">
        <v>2015</v>
      </c>
      <c r="H330" s="130">
        <f t="shared" si="262"/>
        <v>2.23454979</v>
      </c>
      <c r="I330" s="130">
        <f t="shared" si="263"/>
        <v>0</v>
      </c>
      <c r="J330" s="130">
        <f t="shared" si="264"/>
        <v>0</v>
      </c>
      <c r="K330" s="130" t="str">
        <f t="shared" si="265"/>
        <v>-</v>
      </c>
      <c r="L330" s="130" t="str">
        <f t="shared" si="266"/>
        <v>-</v>
      </c>
      <c r="M330" s="130" t="str">
        <f t="shared" si="267"/>
        <v>-</v>
      </c>
      <c r="N330" s="130" t="str">
        <f t="shared" si="268"/>
        <v>-</v>
      </c>
      <c r="O330" s="130" t="str">
        <f t="shared" si="269"/>
        <v>-</v>
      </c>
      <c r="P330" s="130" t="str">
        <f t="shared" si="270"/>
        <v>-</v>
      </c>
      <c r="Q330" s="130">
        <f t="shared" si="271"/>
        <v>0.79200000000000004</v>
      </c>
      <c r="R330" s="130">
        <f t="shared" si="272"/>
        <v>0</v>
      </c>
      <c r="S330" s="130" t="str">
        <f t="shared" si="273"/>
        <v>-</v>
      </c>
      <c r="T330" s="130" t="str">
        <f t="shared" si="274"/>
        <v>-</v>
      </c>
      <c r="U330" s="130" t="str">
        <f t="shared" si="275"/>
        <v>-</v>
      </c>
      <c r="V330" s="130" t="str">
        <f t="shared" si="276"/>
        <v>-</v>
      </c>
      <c r="W330" s="130">
        <f t="shared" si="277"/>
        <v>0.79200000000000004</v>
      </c>
      <c r="X330" s="130">
        <f t="shared" si="278"/>
        <v>0</v>
      </c>
      <c r="Y330" s="130">
        <v>0</v>
      </c>
      <c r="Z330" s="130">
        <v>0</v>
      </c>
      <c r="AA330" s="130">
        <v>0</v>
      </c>
      <c r="AB330" s="130">
        <v>2.23454979</v>
      </c>
      <c r="AC330" s="130">
        <v>0</v>
      </c>
      <c r="AD330" s="130"/>
      <c r="AE330" s="130">
        <f t="shared" si="279"/>
        <v>2.23454979</v>
      </c>
    </row>
    <row r="331" spans="1:31" ht="40.5" hidden="1">
      <c r="A331" s="639" t="s">
        <v>1499</v>
      </c>
      <c r="B331" s="135" t="s">
        <v>1295</v>
      </c>
      <c r="C331" s="603" t="s">
        <v>671</v>
      </c>
      <c r="D331" s="168">
        <v>0.48</v>
      </c>
      <c r="E331" s="168"/>
      <c r="F331" s="603">
        <v>2012</v>
      </c>
      <c r="G331" s="603">
        <v>2013</v>
      </c>
      <c r="H331" s="130">
        <f t="shared" si="262"/>
        <v>0.38474465000000002</v>
      </c>
      <c r="I331" s="130">
        <f t="shared" si="263"/>
        <v>0</v>
      </c>
      <c r="J331" s="130">
        <f t="shared" si="264"/>
        <v>0</v>
      </c>
      <c r="K331" s="130" t="str">
        <f t="shared" si="265"/>
        <v>-</v>
      </c>
      <c r="L331" s="130" t="str">
        <f t="shared" si="266"/>
        <v>-</v>
      </c>
      <c r="M331" s="130">
        <f t="shared" si="267"/>
        <v>0.48</v>
      </c>
      <c r="N331" s="130">
        <f t="shared" si="268"/>
        <v>0</v>
      </c>
      <c r="O331" s="130" t="str">
        <f t="shared" si="269"/>
        <v>-</v>
      </c>
      <c r="P331" s="130" t="str">
        <f t="shared" si="270"/>
        <v>-</v>
      </c>
      <c r="Q331" s="130" t="str">
        <f t="shared" si="271"/>
        <v>-</v>
      </c>
      <c r="R331" s="130" t="str">
        <f t="shared" si="272"/>
        <v>-</v>
      </c>
      <c r="S331" s="130" t="str">
        <f t="shared" si="273"/>
        <v>-</v>
      </c>
      <c r="T331" s="130" t="str">
        <f t="shared" si="274"/>
        <v>-</v>
      </c>
      <c r="U331" s="130" t="str">
        <f t="shared" si="275"/>
        <v>-</v>
      </c>
      <c r="V331" s="130" t="str">
        <f t="shared" si="276"/>
        <v>-</v>
      </c>
      <c r="W331" s="130">
        <f t="shared" si="277"/>
        <v>0.48</v>
      </c>
      <c r="X331" s="130">
        <f t="shared" si="278"/>
        <v>0</v>
      </c>
      <c r="Y331" s="130">
        <v>8.2696499999999999E-3</v>
      </c>
      <c r="Z331" s="130">
        <v>0.376475</v>
      </c>
      <c r="AA331" s="130">
        <v>0</v>
      </c>
      <c r="AB331" s="130">
        <v>0</v>
      </c>
      <c r="AC331" s="130">
        <v>0</v>
      </c>
      <c r="AD331" s="130"/>
      <c r="AE331" s="130">
        <f t="shared" si="279"/>
        <v>0.38474465000000002</v>
      </c>
    </row>
    <row r="332" spans="1:31" ht="40.5" hidden="1">
      <c r="A332" s="639" t="s">
        <v>1500</v>
      </c>
      <c r="B332" s="135" t="s">
        <v>1296</v>
      </c>
      <c r="C332" s="603" t="s">
        <v>671</v>
      </c>
      <c r="D332" s="168">
        <v>0.52</v>
      </c>
      <c r="E332" s="168"/>
      <c r="F332" s="603">
        <v>2012</v>
      </c>
      <c r="G332" s="603">
        <v>2013</v>
      </c>
      <c r="H332" s="130">
        <f t="shared" si="262"/>
        <v>0.38366600000000001</v>
      </c>
      <c r="I332" s="130">
        <f t="shared" si="263"/>
        <v>0</v>
      </c>
      <c r="J332" s="130">
        <f t="shared" si="264"/>
        <v>0</v>
      </c>
      <c r="K332" s="130" t="str">
        <f t="shared" si="265"/>
        <v>-</v>
      </c>
      <c r="L332" s="130" t="str">
        <f t="shared" si="266"/>
        <v>-</v>
      </c>
      <c r="M332" s="130">
        <f t="shared" si="267"/>
        <v>0.52</v>
      </c>
      <c r="N332" s="130">
        <f t="shared" si="268"/>
        <v>0</v>
      </c>
      <c r="O332" s="130" t="str">
        <f t="shared" si="269"/>
        <v>-</v>
      </c>
      <c r="P332" s="130" t="str">
        <f t="shared" si="270"/>
        <v>-</v>
      </c>
      <c r="Q332" s="130" t="str">
        <f t="shared" si="271"/>
        <v>-</v>
      </c>
      <c r="R332" s="130" t="str">
        <f t="shared" si="272"/>
        <v>-</v>
      </c>
      <c r="S332" s="130" t="str">
        <f t="shared" si="273"/>
        <v>-</v>
      </c>
      <c r="T332" s="130" t="str">
        <f t="shared" si="274"/>
        <v>-</v>
      </c>
      <c r="U332" s="130" t="str">
        <f t="shared" si="275"/>
        <v>-</v>
      </c>
      <c r="V332" s="130" t="str">
        <f t="shared" si="276"/>
        <v>-</v>
      </c>
      <c r="W332" s="130">
        <f t="shared" si="277"/>
        <v>0.52</v>
      </c>
      <c r="X332" s="130">
        <f t="shared" si="278"/>
        <v>0</v>
      </c>
      <c r="Y332" s="130">
        <v>7.1909999999999995E-3</v>
      </c>
      <c r="Z332" s="130">
        <v>0.376475</v>
      </c>
      <c r="AA332" s="130">
        <v>0</v>
      </c>
      <c r="AB332" s="130">
        <v>0</v>
      </c>
      <c r="AC332" s="130">
        <v>0</v>
      </c>
      <c r="AD332" s="130"/>
      <c r="AE332" s="130">
        <f t="shared" si="279"/>
        <v>0.38366600000000001</v>
      </c>
    </row>
    <row r="333" spans="1:31" ht="40.5" hidden="1">
      <c r="A333" s="639" t="s">
        <v>1501</v>
      </c>
      <c r="B333" s="135" t="s">
        <v>1335</v>
      </c>
      <c r="C333" s="603" t="s">
        <v>671</v>
      </c>
      <c r="D333" s="168">
        <v>1.62</v>
      </c>
      <c r="E333" s="168"/>
      <c r="F333" s="603">
        <v>2013</v>
      </c>
      <c r="G333" s="603">
        <v>2013</v>
      </c>
      <c r="H333" s="130">
        <f t="shared" si="262"/>
        <v>0.39125099999999996</v>
      </c>
      <c r="I333" s="130">
        <f t="shared" si="263"/>
        <v>0</v>
      </c>
      <c r="J333" s="130">
        <f t="shared" si="264"/>
        <v>0</v>
      </c>
      <c r="K333" s="130" t="str">
        <f t="shared" si="265"/>
        <v>-</v>
      </c>
      <c r="L333" s="130" t="str">
        <f t="shared" si="266"/>
        <v>-</v>
      </c>
      <c r="M333" s="130">
        <f t="shared" si="267"/>
        <v>1.62</v>
      </c>
      <c r="N333" s="130">
        <f t="shared" si="268"/>
        <v>0</v>
      </c>
      <c r="O333" s="130" t="str">
        <f t="shared" si="269"/>
        <v>-</v>
      </c>
      <c r="P333" s="130" t="str">
        <f t="shared" si="270"/>
        <v>-</v>
      </c>
      <c r="Q333" s="130" t="str">
        <f t="shared" si="271"/>
        <v>-</v>
      </c>
      <c r="R333" s="130" t="str">
        <f t="shared" si="272"/>
        <v>-</v>
      </c>
      <c r="S333" s="130" t="str">
        <f t="shared" si="273"/>
        <v>-</v>
      </c>
      <c r="T333" s="130" t="str">
        <f t="shared" si="274"/>
        <v>-</v>
      </c>
      <c r="U333" s="130" t="str">
        <f t="shared" si="275"/>
        <v>-</v>
      </c>
      <c r="V333" s="130" t="str">
        <f t="shared" si="276"/>
        <v>-</v>
      </c>
      <c r="W333" s="130">
        <f t="shared" si="277"/>
        <v>1.62</v>
      </c>
      <c r="X333" s="130">
        <f t="shared" si="278"/>
        <v>0</v>
      </c>
      <c r="Y333" s="130">
        <v>0</v>
      </c>
      <c r="Z333" s="130">
        <v>0.39125099999999996</v>
      </c>
      <c r="AA333" s="130">
        <v>0</v>
      </c>
      <c r="AB333" s="130">
        <v>0</v>
      </c>
      <c r="AC333" s="130">
        <v>0</v>
      </c>
      <c r="AD333" s="130"/>
      <c r="AE333" s="130">
        <f t="shared" si="279"/>
        <v>0.39125099999999996</v>
      </c>
    </row>
    <row r="334" spans="1:31" ht="40.5" hidden="1">
      <c r="A334" s="639" t="s">
        <v>1502</v>
      </c>
      <c r="B334" s="135" t="s">
        <v>1336</v>
      </c>
      <c r="C334" s="603" t="s">
        <v>671</v>
      </c>
      <c r="D334" s="168">
        <v>1.9159999999999999</v>
      </c>
      <c r="E334" s="168"/>
      <c r="F334" s="603">
        <v>2013</v>
      </c>
      <c r="G334" s="603">
        <v>2013</v>
      </c>
      <c r="H334" s="130">
        <f t="shared" si="262"/>
        <v>0.39125099999999996</v>
      </c>
      <c r="I334" s="130">
        <f t="shared" si="263"/>
        <v>0</v>
      </c>
      <c r="J334" s="130">
        <f t="shared" si="264"/>
        <v>0</v>
      </c>
      <c r="K334" s="130" t="str">
        <f t="shared" si="265"/>
        <v>-</v>
      </c>
      <c r="L334" s="130" t="str">
        <f t="shared" si="266"/>
        <v>-</v>
      </c>
      <c r="M334" s="130">
        <f t="shared" si="267"/>
        <v>1.9159999999999999</v>
      </c>
      <c r="N334" s="130">
        <f t="shared" si="268"/>
        <v>0</v>
      </c>
      <c r="O334" s="130" t="str">
        <f t="shared" si="269"/>
        <v>-</v>
      </c>
      <c r="P334" s="130" t="str">
        <f t="shared" si="270"/>
        <v>-</v>
      </c>
      <c r="Q334" s="130" t="str">
        <f t="shared" si="271"/>
        <v>-</v>
      </c>
      <c r="R334" s="130" t="str">
        <f t="shared" si="272"/>
        <v>-</v>
      </c>
      <c r="S334" s="130" t="str">
        <f t="shared" si="273"/>
        <v>-</v>
      </c>
      <c r="T334" s="130" t="str">
        <f t="shared" si="274"/>
        <v>-</v>
      </c>
      <c r="U334" s="130" t="str">
        <f t="shared" si="275"/>
        <v>-</v>
      </c>
      <c r="V334" s="130" t="str">
        <f t="shared" si="276"/>
        <v>-</v>
      </c>
      <c r="W334" s="130">
        <f t="shared" si="277"/>
        <v>1.9159999999999999</v>
      </c>
      <c r="X334" s="130">
        <f t="shared" si="278"/>
        <v>0</v>
      </c>
      <c r="Y334" s="130">
        <v>0</v>
      </c>
      <c r="Z334" s="130">
        <v>0.39125099999999996</v>
      </c>
      <c r="AA334" s="130">
        <v>0</v>
      </c>
      <c r="AB334" s="130">
        <v>0</v>
      </c>
      <c r="AC334" s="130">
        <v>0</v>
      </c>
      <c r="AD334" s="130"/>
      <c r="AE334" s="130">
        <f t="shared" si="279"/>
        <v>0.39125099999999996</v>
      </c>
    </row>
    <row r="335" spans="1:31" ht="40.5" hidden="1">
      <c r="A335" s="639" t="s">
        <v>1503</v>
      </c>
      <c r="B335" s="135" t="s">
        <v>1337</v>
      </c>
      <c r="C335" s="603" t="s">
        <v>671</v>
      </c>
      <c r="D335" s="168">
        <v>1.4</v>
      </c>
      <c r="E335" s="168"/>
      <c r="F335" s="603">
        <v>2013</v>
      </c>
      <c r="G335" s="603">
        <v>2013</v>
      </c>
      <c r="H335" s="130">
        <f t="shared" si="262"/>
        <v>0.39124999999999999</v>
      </c>
      <c r="I335" s="130">
        <f t="shared" si="263"/>
        <v>0</v>
      </c>
      <c r="J335" s="130">
        <f t="shared" si="264"/>
        <v>0</v>
      </c>
      <c r="K335" s="130" t="str">
        <f t="shared" si="265"/>
        <v>-</v>
      </c>
      <c r="L335" s="130" t="str">
        <f t="shared" si="266"/>
        <v>-</v>
      </c>
      <c r="M335" s="130">
        <f t="shared" si="267"/>
        <v>1.4</v>
      </c>
      <c r="N335" s="130">
        <f t="shared" si="268"/>
        <v>0</v>
      </c>
      <c r="O335" s="130" t="str">
        <f t="shared" si="269"/>
        <v>-</v>
      </c>
      <c r="P335" s="130" t="str">
        <f t="shared" si="270"/>
        <v>-</v>
      </c>
      <c r="Q335" s="130" t="str">
        <f t="shared" si="271"/>
        <v>-</v>
      </c>
      <c r="R335" s="130" t="str">
        <f t="shared" si="272"/>
        <v>-</v>
      </c>
      <c r="S335" s="130" t="str">
        <f t="shared" si="273"/>
        <v>-</v>
      </c>
      <c r="T335" s="130" t="str">
        <f t="shared" si="274"/>
        <v>-</v>
      </c>
      <c r="U335" s="130" t="str">
        <f t="shared" si="275"/>
        <v>-</v>
      </c>
      <c r="V335" s="130" t="str">
        <f t="shared" si="276"/>
        <v>-</v>
      </c>
      <c r="W335" s="130">
        <f t="shared" si="277"/>
        <v>1.4</v>
      </c>
      <c r="X335" s="130">
        <f t="shared" si="278"/>
        <v>0</v>
      </c>
      <c r="Y335" s="130">
        <v>0</v>
      </c>
      <c r="Z335" s="130">
        <v>0.39124999999999999</v>
      </c>
      <c r="AA335" s="130">
        <v>0</v>
      </c>
      <c r="AB335" s="130">
        <v>0</v>
      </c>
      <c r="AC335" s="130">
        <v>0</v>
      </c>
      <c r="AD335" s="130"/>
      <c r="AE335" s="130">
        <f t="shared" si="279"/>
        <v>0.39124999999999999</v>
      </c>
    </row>
    <row r="336" spans="1:31" ht="40.5" hidden="1">
      <c r="A336" s="639" t="s">
        <v>1504</v>
      </c>
      <c r="B336" s="135" t="s">
        <v>1338</v>
      </c>
      <c r="C336" s="603" t="s">
        <v>671</v>
      </c>
      <c r="D336" s="168">
        <v>1.04</v>
      </c>
      <c r="E336" s="168"/>
      <c r="F336" s="603">
        <v>2013</v>
      </c>
      <c r="G336" s="603">
        <v>2013</v>
      </c>
      <c r="H336" s="130">
        <f t="shared" si="262"/>
        <v>0.39124999999999999</v>
      </c>
      <c r="I336" s="130">
        <f t="shared" si="263"/>
        <v>0</v>
      </c>
      <c r="J336" s="130">
        <f t="shared" si="264"/>
        <v>0</v>
      </c>
      <c r="K336" s="130" t="str">
        <f t="shared" si="265"/>
        <v>-</v>
      </c>
      <c r="L336" s="130" t="str">
        <f t="shared" si="266"/>
        <v>-</v>
      </c>
      <c r="M336" s="130">
        <f t="shared" si="267"/>
        <v>1.04</v>
      </c>
      <c r="N336" s="130">
        <f t="shared" si="268"/>
        <v>0</v>
      </c>
      <c r="O336" s="130" t="str">
        <f t="shared" si="269"/>
        <v>-</v>
      </c>
      <c r="P336" s="130" t="str">
        <f t="shared" si="270"/>
        <v>-</v>
      </c>
      <c r="Q336" s="130" t="str">
        <f t="shared" si="271"/>
        <v>-</v>
      </c>
      <c r="R336" s="130" t="str">
        <f t="shared" si="272"/>
        <v>-</v>
      </c>
      <c r="S336" s="130" t="str">
        <f t="shared" si="273"/>
        <v>-</v>
      </c>
      <c r="T336" s="130" t="str">
        <f t="shared" si="274"/>
        <v>-</v>
      </c>
      <c r="U336" s="130" t="str">
        <f t="shared" si="275"/>
        <v>-</v>
      </c>
      <c r="V336" s="130" t="str">
        <f t="shared" si="276"/>
        <v>-</v>
      </c>
      <c r="W336" s="130">
        <f t="shared" si="277"/>
        <v>1.04</v>
      </c>
      <c r="X336" s="130">
        <f t="shared" si="278"/>
        <v>0</v>
      </c>
      <c r="Y336" s="130">
        <v>0</v>
      </c>
      <c r="Z336" s="130">
        <v>0.39124999999999999</v>
      </c>
      <c r="AA336" s="130">
        <v>0</v>
      </c>
      <c r="AB336" s="130">
        <v>0</v>
      </c>
      <c r="AC336" s="130">
        <v>0</v>
      </c>
      <c r="AD336" s="130"/>
      <c r="AE336" s="130">
        <f t="shared" si="279"/>
        <v>0.39124999999999999</v>
      </c>
    </row>
    <row r="337" spans="1:31" ht="40.5" hidden="1">
      <c r="A337" s="639" t="s">
        <v>1505</v>
      </c>
      <c r="B337" s="135" t="s">
        <v>1339</v>
      </c>
      <c r="C337" s="603" t="s">
        <v>671</v>
      </c>
      <c r="D337" s="168">
        <v>0.188</v>
      </c>
      <c r="E337" s="168"/>
      <c r="F337" s="603">
        <v>2013</v>
      </c>
      <c r="G337" s="603">
        <v>2013</v>
      </c>
      <c r="H337" s="130">
        <f t="shared" si="262"/>
        <v>0.42059500000000005</v>
      </c>
      <c r="I337" s="130">
        <f t="shared" si="263"/>
        <v>0</v>
      </c>
      <c r="J337" s="130">
        <f t="shared" si="264"/>
        <v>0</v>
      </c>
      <c r="K337" s="130" t="str">
        <f t="shared" si="265"/>
        <v>-</v>
      </c>
      <c r="L337" s="130" t="str">
        <f t="shared" si="266"/>
        <v>-</v>
      </c>
      <c r="M337" s="130">
        <f t="shared" si="267"/>
        <v>0.188</v>
      </c>
      <c r="N337" s="130">
        <f t="shared" si="268"/>
        <v>0</v>
      </c>
      <c r="O337" s="130" t="str">
        <f t="shared" si="269"/>
        <v>-</v>
      </c>
      <c r="P337" s="130" t="str">
        <f t="shared" si="270"/>
        <v>-</v>
      </c>
      <c r="Q337" s="130" t="str">
        <f t="shared" si="271"/>
        <v>-</v>
      </c>
      <c r="R337" s="130" t="str">
        <f t="shared" si="272"/>
        <v>-</v>
      </c>
      <c r="S337" s="130" t="str">
        <f t="shared" si="273"/>
        <v>-</v>
      </c>
      <c r="T337" s="130" t="str">
        <f t="shared" si="274"/>
        <v>-</v>
      </c>
      <c r="U337" s="130" t="str">
        <f t="shared" si="275"/>
        <v>-</v>
      </c>
      <c r="V337" s="130" t="str">
        <f t="shared" si="276"/>
        <v>-</v>
      </c>
      <c r="W337" s="130">
        <f t="shared" si="277"/>
        <v>0.188</v>
      </c>
      <c r="X337" s="130">
        <f t="shared" si="278"/>
        <v>0</v>
      </c>
      <c r="Y337" s="130">
        <v>0</v>
      </c>
      <c r="Z337" s="130">
        <v>0.42059500000000005</v>
      </c>
      <c r="AA337" s="130">
        <v>0</v>
      </c>
      <c r="AB337" s="130">
        <v>0</v>
      </c>
      <c r="AC337" s="130">
        <v>0</v>
      </c>
      <c r="AD337" s="130"/>
      <c r="AE337" s="130">
        <f t="shared" si="279"/>
        <v>0.42059500000000005</v>
      </c>
    </row>
    <row r="338" spans="1:31" ht="40.5" hidden="1">
      <c r="A338" s="639" t="s">
        <v>1506</v>
      </c>
      <c r="B338" s="135" t="s">
        <v>1340</v>
      </c>
      <c r="C338" s="603" t="s">
        <v>671</v>
      </c>
      <c r="D338" s="168">
        <v>0.152</v>
      </c>
      <c r="E338" s="168"/>
      <c r="F338" s="603">
        <v>2013</v>
      </c>
      <c r="G338" s="603">
        <v>2013</v>
      </c>
      <c r="H338" s="130">
        <f t="shared" ref="H338:H385" si="308">AE338</f>
        <v>0.42059500000000005</v>
      </c>
      <c r="I338" s="130">
        <f t="shared" ref="I338:I385" si="309">H338-Y338-Z338-AA338-AB338-AC338</f>
        <v>0</v>
      </c>
      <c r="J338" s="130">
        <f t="shared" ref="J338:J385" si="310">AD338</f>
        <v>0</v>
      </c>
      <c r="K338" s="130" t="str">
        <f t="shared" si="265"/>
        <v>-</v>
      </c>
      <c r="L338" s="130" t="str">
        <f t="shared" si="266"/>
        <v>-</v>
      </c>
      <c r="M338" s="130">
        <f t="shared" si="267"/>
        <v>0.152</v>
      </c>
      <c r="N338" s="130">
        <f t="shared" si="268"/>
        <v>0</v>
      </c>
      <c r="O338" s="130" t="str">
        <f t="shared" si="269"/>
        <v>-</v>
      </c>
      <c r="P338" s="130" t="str">
        <f t="shared" si="270"/>
        <v>-</v>
      </c>
      <c r="Q338" s="130" t="str">
        <f t="shared" si="271"/>
        <v>-</v>
      </c>
      <c r="R338" s="130" t="str">
        <f t="shared" si="272"/>
        <v>-</v>
      </c>
      <c r="S338" s="130" t="str">
        <f t="shared" si="273"/>
        <v>-</v>
      </c>
      <c r="T338" s="130" t="str">
        <f t="shared" si="274"/>
        <v>-</v>
      </c>
      <c r="U338" s="130" t="str">
        <f t="shared" si="275"/>
        <v>-</v>
      </c>
      <c r="V338" s="130" t="str">
        <f t="shared" si="276"/>
        <v>-</v>
      </c>
      <c r="W338" s="130">
        <f t="shared" si="277"/>
        <v>0.152</v>
      </c>
      <c r="X338" s="130">
        <f t="shared" si="278"/>
        <v>0</v>
      </c>
      <c r="Y338" s="130">
        <v>0</v>
      </c>
      <c r="Z338" s="130">
        <v>0.42059500000000005</v>
      </c>
      <c r="AA338" s="130">
        <v>0</v>
      </c>
      <c r="AB338" s="130">
        <v>0</v>
      </c>
      <c r="AC338" s="130">
        <v>0</v>
      </c>
      <c r="AD338" s="130"/>
      <c r="AE338" s="130">
        <f t="shared" si="279"/>
        <v>0.42059500000000005</v>
      </c>
    </row>
    <row r="339" spans="1:31" ht="40.5" hidden="1">
      <c r="A339" s="639" t="s">
        <v>1507</v>
      </c>
      <c r="B339" s="135" t="s">
        <v>1341</v>
      </c>
      <c r="C339" s="603" t="s">
        <v>671</v>
      </c>
      <c r="D339" s="168">
        <v>1.04</v>
      </c>
      <c r="E339" s="168"/>
      <c r="F339" s="603">
        <v>2013</v>
      </c>
      <c r="G339" s="603">
        <v>2013</v>
      </c>
      <c r="H339" s="130">
        <f t="shared" si="308"/>
        <v>0.40448700000000004</v>
      </c>
      <c r="I339" s="130">
        <f t="shared" si="309"/>
        <v>0</v>
      </c>
      <c r="J339" s="130">
        <f t="shared" si="310"/>
        <v>0</v>
      </c>
      <c r="K339" s="130" t="str">
        <f t="shared" si="265"/>
        <v>-</v>
      </c>
      <c r="L339" s="130" t="str">
        <f t="shared" si="266"/>
        <v>-</v>
      </c>
      <c r="M339" s="130">
        <f t="shared" si="267"/>
        <v>1.04</v>
      </c>
      <c r="N339" s="130">
        <f t="shared" si="268"/>
        <v>0</v>
      </c>
      <c r="O339" s="130" t="str">
        <f t="shared" si="269"/>
        <v>-</v>
      </c>
      <c r="P339" s="130" t="str">
        <f t="shared" si="270"/>
        <v>-</v>
      </c>
      <c r="Q339" s="130" t="str">
        <f t="shared" si="271"/>
        <v>-</v>
      </c>
      <c r="R339" s="130" t="str">
        <f t="shared" si="272"/>
        <v>-</v>
      </c>
      <c r="S339" s="130" t="str">
        <f t="shared" si="273"/>
        <v>-</v>
      </c>
      <c r="T339" s="130" t="str">
        <f t="shared" si="274"/>
        <v>-</v>
      </c>
      <c r="U339" s="130" t="str">
        <f t="shared" si="275"/>
        <v>-</v>
      </c>
      <c r="V339" s="130" t="str">
        <f t="shared" si="276"/>
        <v>-</v>
      </c>
      <c r="W339" s="130">
        <f t="shared" si="277"/>
        <v>1.04</v>
      </c>
      <c r="X339" s="130">
        <f t="shared" si="278"/>
        <v>0</v>
      </c>
      <c r="Y339" s="130">
        <v>0</v>
      </c>
      <c r="Z339" s="130">
        <v>0.40448700000000004</v>
      </c>
      <c r="AA339" s="130">
        <v>0</v>
      </c>
      <c r="AB339" s="130">
        <v>0</v>
      </c>
      <c r="AC339" s="130">
        <v>0</v>
      </c>
      <c r="AD339" s="130"/>
      <c r="AE339" s="130">
        <f t="shared" si="279"/>
        <v>0.40448700000000004</v>
      </c>
    </row>
    <row r="340" spans="1:31" ht="40.5" hidden="1">
      <c r="A340" s="639" t="s">
        <v>1508</v>
      </c>
      <c r="B340" s="135" t="s">
        <v>1342</v>
      </c>
      <c r="C340" s="603" t="s">
        <v>671</v>
      </c>
      <c r="D340" s="168">
        <v>0.12</v>
      </c>
      <c r="E340" s="168"/>
      <c r="F340" s="603">
        <v>2013</v>
      </c>
      <c r="G340" s="603">
        <v>2013</v>
      </c>
      <c r="H340" s="130">
        <f t="shared" si="308"/>
        <v>0.69207700000000005</v>
      </c>
      <c r="I340" s="130">
        <f t="shared" si="309"/>
        <v>0</v>
      </c>
      <c r="J340" s="130">
        <f t="shared" si="310"/>
        <v>0</v>
      </c>
      <c r="K340" s="130" t="str">
        <f t="shared" si="265"/>
        <v>-</v>
      </c>
      <c r="L340" s="130" t="str">
        <f t="shared" si="266"/>
        <v>-</v>
      </c>
      <c r="M340" s="130">
        <f t="shared" si="267"/>
        <v>0.12</v>
      </c>
      <c r="N340" s="130">
        <f t="shared" si="268"/>
        <v>0</v>
      </c>
      <c r="O340" s="130" t="str">
        <f t="shared" si="269"/>
        <v>-</v>
      </c>
      <c r="P340" s="130" t="str">
        <f t="shared" si="270"/>
        <v>-</v>
      </c>
      <c r="Q340" s="130" t="str">
        <f t="shared" si="271"/>
        <v>-</v>
      </c>
      <c r="R340" s="130" t="str">
        <f t="shared" si="272"/>
        <v>-</v>
      </c>
      <c r="S340" s="130" t="str">
        <f t="shared" si="273"/>
        <v>-</v>
      </c>
      <c r="T340" s="130" t="str">
        <f t="shared" si="274"/>
        <v>-</v>
      </c>
      <c r="U340" s="130" t="str">
        <f t="shared" si="275"/>
        <v>-</v>
      </c>
      <c r="V340" s="130" t="str">
        <f t="shared" si="276"/>
        <v>-</v>
      </c>
      <c r="W340" s="130">
        <f t="shared" si="277"/>
        <v>0.12</v>
      </c>
      <c r="X340" s="130">
        <f t="shared" si="278"/>
        <v>0</v>
      </c>
      <c r="Y340" s="130">
        <v>0</v>
      </c>
      <c r="Z340" s="130">
        <v>0.69207700000000005</v>
      </c>
      <c r="AA340" s="130">
        <v>0</v>
      </c>
      <c r="AB340" s="130">
        <v>0</v>
      </c>
      <c r="AC340" s="130">
        <v>0</v>
      </c>
      <c r="AD340" s="130"/>
      <c r="AE340" s="130">
        <f t="shared" si="279"/>
        <v>0.69207700000000005</v>
      </c>
    </row>
    <row r="341" spans="1:31" ht="40.5" hidden="1">
      <c r="A341" s="639" t="s">
        <v>1509</v>
      </c>
      <c r="B341" s="135" t="s">
        <v>1343</v>
      </c>
      <c r="C341" s="603" t="s">
        <v>671</v>
      </c>
      <c r="D341" s="168">
        <v>0.12</v>
      </c>
      <c r="E341" s="168"/>
      <c r="F341" s="603">
        <v>2013</v>
      </c>
      <c r="G341" s="603">
        <v>2013</v>
      </c>
      <c r="H341" s="130">
        <f t="shared" si="308"/>
        <v>0.69207700000000005</v>
      </c>
      <c r="I341" s="130">
        <f t="shared" si="309"/>
        <v>0</v>
      </c>
      <c r="J341" s="130">
        <f t="shared" si="310"/>
        <v>0</v>
      </c>
      <c r="K341" s="130" t="str">
        <f t="shared" si="265"/>
        <v>-</v>
      </c>
      <c r="L341" s="130" t="str">
        <f t="shared" si="266"/>
        <v>-</v>
      </c>
      <c r="M341" s="130">
        <f t="shared" si="267"/>
        <v>0.12</v>
      </c>
      <c r="N341" s="130">
        <f t="shared" si="268"/>
        <v>0</v>
      </c>
      <c r="O341" s="130" t="str">
        <f t="shared" si="269"/>
        <v>-</v>
      </c>
      <c r="P341" s="130" t="str">
        <f t="shared" si="270"/>
        <v>-</v>
      </c>
      <c r="Q341" s="130" t="str">
        <f t="shared" si="271"/>
        <v>-</v>
      </c>
      <c r="R341" s="130" t="str">
        <f t="shared" si="272"/>
        <v>-</v>
      </c>
      <c r="S341" s="130" t="str">
        <f t="shared" si="273"/>
        <v>-</v>
      </c>
      <c r="T341" s="130" t="str">
        <f t="shared" si="274"/>
        <v>-</v>
      </c>
      <c r="U341" s="130" t="str">
        <f t="shared" si="275"/>
        <v>-</v>
      </c>
      <c r="V341" s="130" t="str">
        <f t="shared" si="276"/>
        <v>-</v>
      </c>
      <c r="W341" s="130">
        <f t="shared" si="277"/>
        <v>0.12</v>
      </c>
      <c r="X341" s="130">
        <f t="shared" si="278"/>
        <v>0</v>
      </c>
      <c r="Y341" s="130">
        <v>0</v>
      </c>
      <c r="Z341" s="130">
        <v>0.69207700000000005</v>
      </c>
      <c r="AA341" s="130">
        <v>0</v>
      </c>
      <c r="AB341" s="130">
        <v>0</v>
      </c>
      <c r="AC341" s="130">
        <v>0</v>
      </c>
      <c r="AD341" s="130"/>
      <c r="AE341" s="130">
        <f t="shared" si="279"/>
        <v>0.69207700000000005</v>
      </c>
    </row>
    <row r="342" spans="1:31" ht="81" hidden="1">
      <c r="A342" s="639" t="s">
        <v>1510</v>
      </c>
      <c r="B342" s="135" t="s">
        <v>1321</v>
      </c>
      <c r="C342" s="603" t="s">
        <v>671</v>
      </c>
      <c r="D342" s="168">
        <v>1.268</v>
      </c>
      <c r="E342" s="168"/>
      <c r="F342" s="603">
        <v>2013</v>
      </c>
      <c r="G342" s="603">
        <v>2014</v>
      </c>
      <c r="H342" s="130">
        <f t="shared" si="308"/>
        <v>2.5477315600000003</v>
      </c>
      <c r="I342" s="130">
        <f t="shared" si="309"/>
        <v>0</v>
      </c>
      <c r="J342" s="130">
        <f t="shared" si="310"/>
        <v>0</v>
      </c>
      <c r="K342" s="130" t="str">
        <f t="shared" si="265"/>
        <v>-</v>
      </c>
      <c r="L342" s="130" t="str">
        <f t="shared" si="266"/>
        <v>-</v>
      </c>
      <c r="M342" s="130" t="str">
        <f t="shared" si="267"/>
        <v>-</v>
      </c>
      <c r="N342" s="130" t="str">
        <f t="shared" si="268"/>
        <v>-</v>
      </c>
      <c r="O342" s="130">
        <f t="shared" si="269"/>
        <v>1.268</v>
      </c>
      <c r="P342" s="130">
        <f t="shared" si="270"/>
        <v>0</v>
      </c>
      <c r="Q342" s="130" t="str">
        <f t="shared" si="271"/>
        <v>-</v>
      </c>
      <c r="R342" s="130" t="str">
        <f t="shared" si="272"/>
        <v>-</v>
      </c>
      <c r="S342" s="130" t="str">
        <f t="shared" si="273"/>
        <v>-</v>
      </c>
      <c r="T342" s="130" t="str">
        <f t="shared" si="274"/>
        <v>-</v>
      </c>
      <c r="U342" s="130" t="str">
        <f t="shared" si="275"/>
        <v>-</v>
      </c>
      <c r="V342" s="130" t="str">
        <f t="shared" si="276"/>
        <v>-</v>
      </c>
      <c r="W342" s="130">
        <f t="shared" si="277"/>
        <v>1.268</v>
      </c>
      <c r="X342" s="130">
        <f t="shared" si="278"/>
        <v>0</v>
      </c>
      <c r="Y342" s="130">
        <v>0</v>
      </c>
      <c r="Z342" s="130">
        <v>2.5477315600000003</v>
      </c>
      <c r="AA342" s="130">
        <v>0</v>
      </c>
      <c r="AB342" s="130">
        <v>0</v>
      </c>
      <c r="AC342" s="130">
        <v>0</v>
      </c>
      <c r="AD342" s="130"/>
      <c r="AE342" s="130">
        <f t="shared" si="279"/>
        <v>2.5477315600000003</v>
      </c>
    </row>
    <row r="343" spans="1:31" ht="81" hidden="1">
      <c r="A343" s="639" t="s">
        <v>1511</v>
      </c>
      <c r="B343" s="135" t="s">
        <v>1326</v>
      </c>
      <c r="C343" s="603" t="s">
        <v>671</v>
      </c>
      <c r="D343" s="168">
        <v>0.38400000000000001</v>
      </c>
      <c r="E343" s="168"/>
      <c r="F343" s="603">
        <v>2014</v>
      </c>
      <c r="G343" s="603">
        <v>2014</v>
      </c>
      <c r="H343" s="130">
        <f t="shared" si="308"/>
        <v>0.84852860999999991</v>
      </c>
      <c r="I343" s="130">
        <f t="shared" si="309"/>
        <v>0</v>
      </c>
      <c r="J343" s="130">
        <f t="shared" si="310"/>
        <v>0</v>
      </c>
      <c r="K343" s="130" t="str">
        <f t="shared" si="265"/>
        <v>-</v>
      </c>
      <c r="L343" s="130" t="str">
        <f t="shared" si="266"/>
        <v>-</v>
      </c>
      <c r="M343" s="130" t="str">
        <f t="shared" si="267"/>
        <v>-</v>
      </c>
      <c r="N343" s="130" t="str">
        <f t="shared" si="268"/>
        <v>-</v>
      </c>
      <c r="O343" s="130">
        <f t="shared" si="269"/>
        <v>0.38400000000000001</v>
      </c>
      <c r="P343" s="130">
        <f t="shared" si="270"/>
        <v>0</v>
      </c>
      <c r="Q343" s="130" t="str">
        <f t="shared" si="271"/>
        <v>-</v>
      </c>
      <c r="R343" s="130" t="str">
        <f t="shared" si="272"/>
        <v>-</v>
      </c>
      <c r="S343" s="130" t="str">
        <f t="shared" si="273"/>
        <v>-</v>
      </c>
      <c r="T343" s="130" t="str">
        <f t="shared" si="274"/>
        <v>-</v>
      </c>
      <c r="U343" s="130" t="str">
        <f t="shared" si="275"/>
        <v>-</v>
      </c>
      <c r="V343" s="130" t="str">
        <f t="shared" si="276"/>
        <v>-</v>
      </c>
      <c r="W343" s="130">
        <f t="shared" si="277"/>
        <v>0.38400000000000001</v>
      </c>
      <c r="X343" s="130">
        <f t="shared" si="278"/>
        <v>0</v>
      </c>
      <c r="Y343" s="130">
        <v>0</v>
      </c>
      <c r="Z343" s="130">
        <v>0</v>
      </c>
      <c r="AA343" s="130">
        <v>0.84852860999999991</v>
      </c>
      <c r="AB343" s="130">
        <v>0</v>
      </c>
      <c r="AC343" s="130">
        <v>0</v>
      </c>
      <c r="AD343" s="130"/>
      <c r="AE343" s="130">
        <f t="shared" si="279"/>
        <v>0.84852860999999991</v>
      </c>
    </row>
    <row r="344" spans="1:31" ht="84.75" hidden="1" customHeight="1">
      <c r="A344" s="639" t="s">
        <v>1512</v>
      </c>
      <c r="B344" s="135" t="s">
        <v>1325</v>
      </c>
      <c r="C344" s="603" t="s">
        <v>671</v>
      </c>
      <c r="D344" s="168">
        <v>0.17599999999999999</v>
      </c>
      <c r="E344" s="168"/>
      <c r="F344" s="603">
        <v>2014</v>
      </c>
      <c r="G344" s="603">
        <v>2014</v>
      </c>
      <c r="H344" s="130">
        <f t="shared" si="308"/>
        <v>0.43357299999999999</v>
      </c>
      <c r="I344" s="130">
        <f t="shared" si="309"/>
        <v>0</v>
      </c>
      <c r="J344" s="130">
        <f t="shared" si="310"/>
        <v>0</v>
      </c>
      <c r="K344" s="130" t="str">
        <f t="shared" si="265"/>
        <v>-</v>
      </c>
      <c r="L344" s="130" t="str">
        <f t="shared" si="266"/>
        <v>-</v>
      </c>
      <c r="M344" s="130" t="str">
        <f t="shared" si="267"/>
        <v>-</v>
      </c>
      <c r="N344" s="130" t="str">
        <f t="shared" si="268"/>
        <v>-</v>
      </c>
      <c r="O344" s="130">
        <f t="shared" si="269"/>
        <v>0.17599999999999999</v>
      </c>
      <c r="P344" s="130">
        <f t="shared" si="270"/>
        <v>0</v>
      </c>
      <c r="Q344" s="130" t="str">
        <f t="shared" si="271"/>
        <v>-</v>
      </c>
      <c r="R344" s="130" t="str">
        <f t="shared" si="272"/>
        <v>-</v>
      </c>
      <c r="S344" s="130" t="str">
        <f t="shared" si="273"/>
        <v>-</v>
      </c>
      <c r="T344" s="130" t="str">
        <f t="shared" si="274"/>
        <v>-</v>
      </c>
      <c r="U344" s="130" t="str">
        <f t="shared" si="275"/>
        <v>-</v>
      </c>
      <c r="V344" s="130" t="str">
        <f t="shared" si="276"/>
        <v>-</v>
      </c>
      <c r="W344" s="130">
        <f t="shared" si="277"/>
        <v>0.17599999999999999</v>
      </c>
      <c r="X344" s="130">
        <f t="shared" si="278"/>
        <v>0</v>
      </c>
      <c r="Y344" s="130">
        <v>0</v>
      </c>
      <c r="Z344" s="130">
        <v>0</v>
      </c>
      <c r="AA344" s="130">
        <v>0.43357299999999999</v>
      </c>
      <c r="AB344" s="130">
        <v>0</v>
      </c>
      <c r="AC344" s="130">
        <v>0</v>
      </c>
      <c r="AD344" s="130"/>
      <c r="AE344" s="130">
        <f t="shared" si="279"/>
        <v>0.43357299999999999</v>
      </c>
    </row>
    <row r="345" spans="1:31" ht="81" hidden="1">
      <c r="A345" s="639" t="s">
        <v>1513</v>
      </c>
      <c r="B345" s="135" t="s">
        <v>1328</v>
      </c>
      <c r="C345" s="603" t="s">
        <v>671</v>
      </c>
      <c r="D345" s="168">
        <v>0.498</v>
      </c>
      <c r="E345" s="168"/>
      <c r="F345" s="603">
        <v>2014</v>
      </c>
      <c r="G345" s="603">
        <v>2014</v>
      </c>
      <c r="H345" s="130">
        <f t="shared" si="308"/>
        <v>1.6480145500000001</v>
      </c>
      <c r="I345" s="130">
        <f t="shared" si="309"/>
        <v>0</v>
      </c>
      <c r="J345" s="130">
        <f t="shared" si="310"/>
        <v>0</v>
      </c>
      <c r="K345" s="130" t="str">
        <f t="shared" si="265"/>
        <v>-</v>
      </c>
      <c r="L345" s="130" t="str">
        <f t="shared" si="266"/>
        <v>-</v>
      </c>
      <c r="M345" s="130" t="str">
        <f t="shared" si="267"/>
        <v>-</v>
      </c>
      <c r="N345" s="130" t="str">
        <f t="shared" si="268"/>
        <v>-</v>
      </c>
      <c r="O345" s="130">
        <f t="shared" si="269"/>
        <v>0.498</v>
      </c>
      <c r="P345" s="130">
        <f t="shared" si="270"/>
        <v>0</v>
      </c>
      <c r="Q345" s="130" t="str">
        <f t="shared" si="271"/>
        <v>-</v>
      </c>
      <c r="R345" s="130" t="str">
        <f t="shared" si="272"/>
        <v>-</v>
      </c>
      <c r="S345" s="130" t="str">
        <f t="shared" si="273"/>
        <v>-</v>
      </c>
      <c r="T345" s="130" t="str">
        <f t="shared" si="274"/>
        <v>-</v>
      </c>
      <c r="U345" s="130" t="str">
        <f t="shared" si="275"/>
        <v>-</v>
      </c>
      <c r="V345" s="130" t="str">
        <f t="shared" si="276"/>
        <v>-</v>
      </c>
      <c r="W345" s="130">
        <f t="shared" si="277"/>
        <v>0.498</v>
      </c>
      <c r="X345" s="130">
        <f t="shared" si="278"/>
        <v>0</v>
      </c>
      <c r="Y345" s="130">
        <v>0</v>
      </c>
      <c r="Z345" s="130">
        <v>0</v>
      </c>
      <c r="AA345" s="130">
        <v>1.6480145500000001</v>
      </c>
      <c r="AB345" s="130">
        <v>0</v>
      </c>
      <c r="AC345" s="130">
        <v>0</v>
      </c>
      <c r="AD345" s="130"/>
      <c r="AE345" s="130">
        <f t="shared" si="279"/>
        <v>1.6480145500000001</v>
      </c>
    </row>
    <row r="346" spans="1:31" ht="60.75" hidden="1">
      <c r="A346" s="639" t="s">
        <v>1514</v>
      </c>
      <c r="B346" s="135" t="s">
        <v>1330</v>
      </c>
      <c r="C346" s="603" t="s">
        <v>671</v>
      </c>
      <c r="D346" s="168">
        <v>0.4</v>
      </c>
      <c r="E346" s="168"/>
      <c r="F346" s="603">
        <v>2012</v>
      </c>
      <c r="G346" s="603">
        <v>2012</v>
      </c>
      <c r="H346" s="130">
        <f t="shared" si="308"/>
        <v>0.69760900000000003</v>
      </c>
      <c r="I346" s="130">
        <f t="shared" si="309"/>
        <v>0</v>
      </c>
      <c r="J346" s="130">
        <f t="shared" si="310"/>
        <v>0</v>
      </c>
      <c r="K346" s="130">
        <f t="shared" si="265"/>
        <v>0.4</v>
      </c>
      <c r="L346" s="130">
        <f t="shared" si="266"/>
        <v>0</v>
      </c>
      <c r="M346" s="130" t="str">
        <f t="shared" si="267"/>
        <v>-</v>
      </c>
      <c r="N346" s="130" t="str">
        <f t="shared" si="268"/>
        <v>-</v>
      </c>
      <c r="O346" s="130" t="str">
        <f t="shared" si="269"/>
        <v>-</v>
      </c>
      <c r="P346" s="130" t="str">
        <f t="shared" si="270"/>
        <v>-</v>
      </c>
      <c r="Q346" s="130" t="str">
        <f t="shared" si="271"/>
        <v>-</v>
      </c>
      <c r="R346" s="130" t="str">
        <f t="shared" si="272"/>
        <v>-</v>
      </c>
      <c r="S346" s="130" t="str">
        <f t="shared" si="273"/>
        <v>-</v>
      </c>
      <c r="T346" s="130" t="str">
        <f t="shared" si="274"/>
        <v>-</v>
      </c>
      <c r="U346" s="130" t="str">
        <f t="shared" si="275"/>
        <v>-</v>
      </c>
      <c r="V346" s="130" t="str">
        <f t="shared" si="276"/>
        <v>-</v>
      </c>
      <c r="W346" s="130">
        <f t="shared" si="277"/>
        <v>0.4</v>
      </c>
      <c r="X346" s="130">
        <f t="shared" si="278"/>
        <v>0</v>
      </c>
      <c r="Y346" s="130">
        <v>0.69760900000000003</v>
      </c>
      <c r="Z346" s="130">
        <v>0</v>
      </c>
      <c r="AA346" s="130">
        <v>0</v>
      </c>
      <c r="AB346" s="130">
        <v>0</v>
      </c>
      <c r="AC346" s="130">
        <v>0</v>
      </c>
      <c r="AD346" s="130"/>
      <c r="AE346" s="130">
        <f t="shared" si="279"/>
        <v>0.69760900000000003</v>
      </c>
    </row>
    <row r="347" spans="1:31" ht="60.75" hidden="1">
      <c r="A347" s="639" t="s">
        <v>1515</v>
      </c>
      <c r="B347" s="135" t="s">
        <v>1331</v>
      </c>
      <c r="C347" s="603" t="s">
        <v>671</v>
      </c>
      <c r="D347" s="168">
        <v>0.22</v>
      </c>
      <c r="E347" s="168"/>
      <c r="F347" s="603">
        <v>2012</v>
      </c>
      <c r="G347" s="603">
        <v>2012</v>
      </c>
      <c r="H347" s="130">
        <f t="shared" si="308"/>
        <v>0.55288899999999996</v>
      </c>
      <c r="I347" s="130">
        <f t="shared" si="309"/>
        <v>0</v>
      </c>
      <c r="J347" s="130">
        <f t="shared" si="310"/>
        <v>0</v>
      </c>
      <c r="K347" s="130">
        <f t="shared" si="265"/>
        <v>0.22</v>
      </c>
      <c r="L347" s="130">
        <f t="shared" si="266"/>
        <v>0</v>
      </c>
      <c r="M347" s="130" t="str">
        <f t="shared" si="267"/>
        <v>-</v>
      </c>
      <c r="N347" s="130" t="str">
        <f t="shared" si="268"/>
        <v>-</v>
      </c>
      <c r="O347" s="130" t="str">
        <f t="shared" si="269"/>
        <v>-</v>
      </c>
      <c r="P347" s="130" t="str">
        <f t="shared" si="270"/>
        <v>-</v>
      </c>
      <c r="Q347" s="130" t="str">
        <f t="shared" si="271"/>
        <v>-</v>
      </c>
      <c r="R347" s="130" t="str">
        <f t="shared" si="272"/>
        <v>-</v>
      </c>
      <c r="S347" s="130" t="str">
        <f t="shared" si="273"/>
        <v>-</v>
      </c>
      <c r="T347" s="130" t="str">
        <f t="shared" si="274"/>
        <v>-</v>
      </c>
      <c r="U347" s="130" t="str">
        <f t="shared" si="275"/>
        <v>-</v>
      </c>
      <c r="V347" s="130" t="str">
        <f t="shared" si="276"/>
        <v>-</v>
      </c>
      <c r="W347" s="130">
        <f t="shared" si="277"/>
        <v>0.22</v>
      </c>
      <c r="X347" s="130">
        <f t="shared" si="278"/>
        <v>0</v>
      </c>
      <c r="Y347" s="130">
        <v>0.55288899999999996</v>
      </c>
      <c r="Z347" s="130">
        <v>0</v>
      </c>
      <c r="AA347" s="130">
        <v>0</v>
      </c>
      <c r="AB347" s="130">
        <v>0</v>
      </c>
      <c r="AC347" s="130">
        <v>0</v>
      </c>
      <c r="AD347" s="130"/>
      <c r="AE347" s="130">
        <f t="shared" si="279"/>
        <v>0.55288899999999996</v>
      </c>
    </row>
    <row r="348" spans="1:31" ht="60.75" hidden="1">
      <c r="A348" s="639" t="s">
        <v>1516</v>
      </c>
      <c r="B348" s="135" t="s">
        <v>1332</v>
      </c>
      <c r="C348" s="603" t="s">
        <v>671</v>
      </c>
      <c r="D348" s="168">
        <v>0.55800000000000005</v>
      </c>
      <c r="E348" s="168"/>
      <c r="F348" s="603">
        <v>2012</v>
      </c>
      <c r="G348" s="603">
        <v>2012</v>
      </c>
      <c r="H348" s="130">
        <f t="shared" si="308"/>
        <v>0.88316099999999997</v>
      </c>
      <c r="I348" s="130">
        <f t="shared" si="309"/>
        <v>0</v>
      </c>
      <c r="J348" s="130">
        <f t="shared" si="310"/>
        <v>0</v>
      </c>
      <c r="K348" s="130">
        <f t="shared" si="265"/>
        <v>0.55800000000000005</v>
      </c>
      <c r="L348" s="130">
        <f t="shared" si="266"/>
        <v>0</v>
      </c>
      <c r="M348" s="130" t="str">
        <f t="shared" si="267"/>
        <v>-</v>
      </c>
      <c r="N348" s="130" t="str">
        <f t="shared" si="268"/>
        <v>-</v>
      </c>
      <c r="O348" s="130" t="str">
        <f t="shared" si="269"/>
        <v>-</v>
      </c>
      <c r="P348" s="130" t="str">
        <f t="shared" si="270"/>
        <v>-</v>
      </c>
      <c r="Q348" s="130" t="str">
        <f t="shared" si="271"/>
        <v>-</v>
      </c>
      <c r="R348" s="130" t="str">
        <f t="shared" si="272"/>
        <v>-</v>
      </c>
      <c r="S348" s="130" t="str">
        <f t="shared" si="273"/>
        <v>-</v>
      </c>
      <c r="T348" s="130" t="str">
        <f t="shared" si="274"/>
        <v>-</v>
      </c>
      <c r="U348" s="130" t="str">
        <f t="shared" si="275"/>
        <v>-</v>
      </c>
      <c r="V348" s="130" t="str">
        <f t="shared" si="276"/>
        <v>-</v>
      </c>
      <c r="W348" s="130">
        <f t="shared" si="277"/>
        <v>0.55800000000000005</v>
      </c>
      <c r="X348" s="130">
        <f t="shared" si="278"/>
        <v>0</v>
      </c>
      <c r="Y348" s="130">
        <v>0.88316099999999997</v>
      </c>
      <c r="Z348" s="130">
        <v>0</v>
      </c>
      <c r="AA348" s="130">
        <v>0</v>
      </c>
      <c r="AB348" s="130">
        <v>0</v>
      </c>
      <c r="AC348" s="130">
        <v>0</v>
      </c>
      <c r="AD348" s="130"/>
      <c r="AE348" s="130">
        <f t="shared" si="279"/>
        <v>0.88316099999999997</v>
      </c>
    </row>
    <row r="349" spans="1:31" ht="60.75" hidden="1">
      <c r="A349" s="639" t="s">
        <v>1517</v>
      </c>
      <c r="B349" s="135" t="s">
        <v>1333</v>
      </c>
      <c r="C349" s="603" t="s">
        <v>671</v>
      </c>
      <c r="D349" s="168">
        <v>6.6000000000000003E-2</v>
      </c>
      <c r="E349" s="168"/>
      <c r="F349" s="603">
        <v>2012</v>
      </c>
      <c r="G349" s="603">
        <v>2012</v>
      </c>
      <c r="H349" s="130">
        <f t="shared" si="308"/>
        <v>0.156551</v>
      </c>
      <c r="I349" s="130">
        <f t="shared" si="309"/>
        <v>0</v>
      </c>
      <c r="J349" s="130">
        <f t="shared" si="310"/>
        <v>0</v>
      </c>
      <c r="K349" s="130">
        <f t="shared" si="265"/>
        <v>6.6000000000000003E-2</v>
      </c>
      <c r="L349" s="130">
        <f t="shared" si="266"/>
        <v>0</v>
      </c>
      <c r="M349" s="130" t="str">
        <f t="shared" si="267"/>
        <v>-</v>
      </c>
      <c r="N349" s="130" t="str">
        <f t="shared" si="268"/>
        <v>-</v>
      </c>
      <c r="O349" s="130" t="str">
        <f t="shared" si="269"/>
        <v>-</v>
      </c>
      <c r="P349" s="130" t="str">
        <f t="shared" si="270"/>
        <v>-</v>
      </c>
      <c r="Q349" s="130" t="str">
        <f t="shared" si="271"/>
        <v>-</v>
      </c>
      <c r="R349" s="130" t="str">
        <f t="shared" si="272"/>
        <v>-</v>
      </c>
      <c r="S349" s="130" t="str">
        <f t="shared" si="273"/>
        <v>-</v>
      </c>
      <c r="T349" s="130" t="str">
        <f t="shared" si="274"/>
        <v>-</v>
      </c>
      <c r="U349" s="130" t="str">
        <f t="shared" si="275"/>
        <v>-</v>
      </c>
      <c r="V349" s="130" t="str">
        <f t="shared" si="276"/>
        <v>-</v>
      </c>
      <c r="W349" s="130">
        <f t="shared" si="277"/>
        <v>6.6000000000000003E-2</v>
      </c>
      <c r="X349" s="130">
        <f t="shared" si="278"/>
        <v>0</v>
      </c>
      <c r="Y349" s="130">
        <v>0.156551</v>
      </c>
      <c r="Z349" s="130">
        <v>0</v>
      </c>
      <c r="AA349" s="130">
        <v>0</v>
      </c>
      <c r="AB349" s="130">
        <v>0</v>
      </c>
      <c r="AC349" s="130">
        <v>0</v>
      </c>
      <c r="AD349" s="130"/>
      <c r="AE349" s="130">
        <f t="shared" ref="AE349:AE391" si="311">SUM(Y349:AD349)</f>
        <v>0.156551</v>
      </c>
    </row>
    <row r="350" spans="1:31" ht="60.75" hidden="1">
      <c r="A350" s="639" t="s">
        <v>1518</v>
      </c>
      <c r="B350" s="135" t="s">
        <v>1334</v>
      </c>
      <c r="C350" s="603" t="s">
        <v>671</v>
      </c>
      <c r="D350" s="168">
        <v>6.6000000000000003E-2</v>
      </c>
      <c r="E350" s="168"/>
      <c r="F350" s="603">
        <v>2012</v>
      </c>
      <c r="G350" s="603">
        <v>2012</v>
      </c>
      <c r="H350" s="130">
        <f t="shared" si="308"/>
        <v>0.156551</v>
      </c>
      <c r="I350" s="130">
        <f t="shared" si="309"/>
        <v>0</v>
      </c>
      <c r="J350" s="130">
        <f t="shared" si="310"/>
        <v>0</v>
      </c>
      <c r="K350" s="130">
        <f t="shared" ref="K350:K392" si="312">IF(G350=2012,D350,"-")</f>
        <v>6.6000000000000003E-2</v>
      </c>
      <c r="L350" s="130">
        <f t="shared" ref="L350:L392" si="313">IF(G350=2012,E350,"-")</f>
        <v>0</v>
      </c>
      <c r="M350" s="130" t="str">
        <f t="shared" ref="M350:M392" si="314">IF(G350=2013,D350,"-")</f>
        <v>-</v>
      </c>
      <c r="N350" s="130" t="str">
        <f t="shared" ref="N350:N392" si="315">IF(G350=2013,E350,"-")</f>
        <v>-</v>
      </c>
      <c r="O350" s="130" t="str">
        <f t="shared" ref="O350:O392" si="316">IF(G350=2014,D350,"-")</f>
        <v>-</v>
      </c>
      <c r="P350" s="130" t="str">
        <f t="shared" ref="P350:P392" si="317">IF(G350=2014,E350,"-")</f>
        <v>-</v>
      </c>
      <c r="Q350" s="130" t="str">
        <f t="shared" ref="Q350:Q392" si="318">IF(G350=2015,D350,"-")</f>
        <v>-</v>
      </c>
      <c r="R350" s="130" t="str">
        <f t="shared" ref="R350:R392" si="319">IF(G350=2015,E350,"-")</f>
        <v>-</v>
      </c>
      <c r="S350" s="130" t="str">
        <f t="shared" ref="S350:S392" si="320">IF(G350=2016,D350,"-")</f>
        <v>-</v>
      </c>
      <c r="T350" s="130" t="str">
        <f t="shared" ref="T350:T392" si="321">IF(G350=2016,E350,"-")</f>
        <v>-</v>
      </c>
      <c r="U350" s="130" t="str">
        <f t="shared" ref="U350:U392" si="322">IF(G350=2017,D350,"-")</f>
        <v>-</v>
      </c>
      <c r="V350" s="130" t="str">
        <f t="shared" ref="V350:V392" si="323">IF(G350=2017,E350,"-")</f>
        <v>-</v>
      </c>
      <c r="W350" s="130">
        <f t="shared" ref="W350:W392" si="324">SUM(K350,M350,O350,Q350,S350,U350)</f>
        <v>6.6000000000000003E-2</v>
      </c>
      <c r="X350" s="130">
        <f t="shared" ref="X350:X392" si="325">SUM(L350,N350,P350,R350,T350,V350)</f>
        <v>0</v>
      </c>
      <c r="Y350" s="130">
        <v>0.156551</v>
      </c>
      <c r="Z350" s="130">
        <v>0</v>
      </c>
      <c r="AA350" s="130">
        <v>0</v>
      </c>
      <c r="AB350" s="130">
        <v>0</v>
      </c>
      <c r="AC350" s="130">
        <v>0</v>
      </c>
      <c r="AD350" s="130"/>
      <c r="AE350" s="130">
        <f t="shared" si="311"/>
        <v>0.156551</v>
      </c>
    </row>
    <row r="351" spans="1:31" ht="60.75" hidden="1">
      <c r="A351" s="639" t="s">
        <v>1519</v>
      </c>
      <c r="B351" s="135" t="s">
        <v>1329</v>
      </c>
      <c r="C351" s="603" t="s">
        <v>671</v>
      </c>
      <c r="D351" s="168">
        <v>4.7320000000000002</v>
      </c>
      <c r="E351" s="168"/>
      <c r="F351" s="603">
        <v>2012</v>
      </c>
      <c r="G351" s="603">
        <v>2012</v>
      </c>
      <c r="H351" s="130">
        <f t="shared" si="308"/>
        <v>11.988240379999999</v>
      </c>
      <c r="I351" s="130">
        <f t="shared" si="309"/>
        <v>0</v>
      </c>
      <c r="J351" s="130">
        <f t="shared" si="310"/>
        <v>0</v>
      </c>
      <c r="K351" s="130">
        <f t="shared" si="312"/>
        <v>4.7320000000000002</v>
      </c>
      <c r="L351" s="130">
        <f t="shared" si="313"/>
        <v>0</v>
      </c>
      <c r="M351" s="130" t="str">
        <f t="shared" si="314"/>
        <v>-</v>
      </c>
      <c r="N351" s="130" t="str">
        <f t="shared" si="315"/>
        <v>-</v>
      </c>
      <c r="O351" s="130" t="str">
        <f t="shared" si="316"/>
        <v>-</v>
      </c>
      <c r="P351" s="130" t="str">
        <f t="shared" si="317"/>
        <v>-</v>
      </c>
      <c r="Q351" s="130" t="str">
        <f t="shared" si="318"/>
        <v>-</v>
      </c>
      <c r="R351" s="130" t="str">
        <f t="shared" si="319"/>
        <v>-</v>
      </c>
      <c r="S351" s="130" t="str">
        <f t="shared" si="320"/>
        <v>-</v>
      </c>
      <c r="T351" s="130" t="str">
        <f t="shared" si="321"/>
        <v>-</v>
      </c>
      <c r="U351" s="130" t="str">
        <f t="shared" si="322"/>
        <v>-</v>
      </c>
      <c r="V351" s="130" t="str">
        <f t="shared" si="323"/>
        <v>-</v>
      </c>
      <c r="W351" s="130">
        <f t="shared" si="324"/>
        <v>4.7320000000000002</v>
      </c>
      <c r="X351" s="130">
        <f t="shared" si="325"/>
        <v>0</v>
      </c>
      <c r="Y351" s="130">
        <v>11.988240379999999</v>
      </c>
      <c r="Z351" s="130">
        <v>0</v>
      </c>
      <c r="AA351" s="130">
        <v>0</v>
      </c>
      <c r="AB351" s="130">
        <v>0</v>
      </c>
      <c r="AC351" s="130">
        <v>0</v>
      </c>
      <c r="AD351" s="130"/>
      <c r="AE351" s="130">
        <f t="shared" si="311"/>
        <v>11.988240379999999</v>
      </c>
    </row>
    <row r="352" spans="1:31" ht="40.5" hidden="1">
      <c r="A352" s="639" t="s">
        <v>1520</v>
      </c>
      <c r="B352" s="135" t="s">
        <v>1367</v>
      </c>
      <c r="C352" s="603" t="s">
        <v>671</v>
      </c>
      <c r="D352" s="168">
        <v>8.44</v>
      </c>
      <c r="E352" s="168"/>
      <c r="F352" s="603">
        <v>2012</v>
      </c>
      <c r="G352" s="603">
        <v>2013</v>
      </c>
      <c r="H352" s="130">
        <f t="shared" si="308"/>
        <v>23.256975090000001</v>
      </c>
      <c r="I352" s="130">
        <f t="shared" si="309"/>
        <v>1.1657341758564144E-15</v>
      </c>
      <c r="J352" s="130">
        <f t="shared" si="310"/>
        <v>0</v>
      </c>
      <c r="K352" s="130" t="str">
        <f t="shared" si="312"/>
        <v>-</v>
      </c>
      <c r="L352" s="130" t="str">
        <f t="shared" si="313"/>
        <v>-</v>
      </c>
      <c r="M352" s="130">
        <f t="shared" si="314"/>
        <v>8.44</v>
      </c>
      <c r="N352" s="130">
        <f t="shared" si="315"/>
        <v>0</v>
      </c>
      <c r="O352" s="130" t="str">
        <f t="shared" si="316"/>
        <v>-</v>
      </c>
      <c r="P352" s="130" t="str">
        <f t="shared" si="317"/>
        <v>-</v>
      </c>
      <c r="Q352" s="130" t="str">
        <f t="shared" si="318"/>
        <v>-</v>
      </c>
      <c r="R352" s="130" t="str">
        <f t="shared" si="319"/>
        <v>-</v>
      </c>
      <c r="S352" s="130" t="str">
        <f t="shared" si="320"/>
        <v>-</v>
      </c>
      <c r="T352" s="130" t="str">
        <f t="shared" si="321"/>
        <v>-</v>
      </c>
      <c r="U352" s="130" t="str">
        <f t="shared" si="322"/>
        <v>-</v>
      </c>
      <c r="V352" s="130" t="str">
        <f t="shared" si="323"/>
        <v>-</v>
      </c>
      <c r="W352" s="130">
        <f t="shared" si="324"/>
        <v>8.44</v>
      </c>
      <c r="X352" s="130">
        <f t="shared" si="325"/>
        <v>0</v>
      </c>
      <c r="Y352" s="130">
        <v>0</v>
      </c>
      <c r="Z352" s="130">
        <v>23.02545065</v>
      </c>
      <c r="AA352" s="130">
        <v>0.23152444</v>
      </c>
      <c r="AB352" s="130">
        <v>0</v>
      </c>
      <c r="AC352" s="130">
        <v>0</v>
      </c>
      <c r="AD352" s="130"/>
      <c r="AE352" s="130">
        <f t="shared" si="311"/>
        <v>23.256975090000001</v>
      </c>
    </row>
    <row r="353" spans="1:31" ht="40.5" hidden="1">
      <c r="A353" s="639" t="s">
        <v>1521</v>
      </c>
      <c r="B353" s="135" t="s">
        <v>1368</v>
      </c>
      <c r="C353" s="603" t="s">
        <v>671</v>
      </c>
      <c r="D353" s="168">
        <v>1.26</v>
      </c>
      <c r="E353" s="168"/>
      <c r="F353" s="603">
        <v>2013</v>
      </c>
      <c r="G353" s="603">
        <v>2013</v>
      </c>
      <c r="H353" s="130">
        <f t="shared" si="308"/>
        <v>3.3100719299999999</v>
      </c>
      <c r="I353" s="130">
        <f t="shared" si="309"/>
        <v>0</v>
      </c>
      <c r="J353" s="130">
        <f t="shared" si="310"/>
        <v>0</v>
      </c>
      <c r="K353" s="130" t="str">
        <f t="shared" si="312"/>
        <v>-</v>
      </c>
      <c r="L353" s="130" t="str">
        <f t="shared" si="313"/>
        <v>-</v>
      </c>
      <c r="M353" s="130">
        <f t="shared" si="314"/>
        <v>1.26</v>
      </c>
      <c r="N353" s="130">
        <f t="shared" si="315"/>
        <v>0</v>
      </c>
      <c r="O353" s="130" t="str">
        <f t="shared" si="316"/>
        <v>-</v>
      </c>
      <c r="P353" s="130" t="str">
        <f t="shared" si="317"/>
        <v>-</v>
      </c>
      <c r="Q353" s="130" t="str">
        <f t="shared" si="318"/>
        <v>-</v>
      </c>
      <c r="R353" s="130" t="str">
        <f t="shared" si="319"/>
        <v>-</v>
      </c>
      <c r="S353" s="130" t="str">
        <f t="shared" si="320"/>
        <v>-</v>
      </c>
      <c r="T353" s="130" t="str">
        <f t="shared" si="321"/>
        <v>-</v>
      </c>
      <c r="U353" s="130" t="str">
        <f t="shared" si="322"/>
        <v>-</v>
      </c>
      <c r="V353" s="130" t="str">
        <f t="shared" si="323"/>
        <v>-</v>
      </c>
      <c r="W353" s="130">
        <f t="shared" si="324"/>
        <v>1.26</v>
      </c>
      <c r="X353" s="130">
        <f t="shared" si="325"/>
        <v>0</v>
      </c>
      <c r="Y353" s="130">
        <v>0</v>
      </c>
      <c r="Z353" s="130">
        <v>3.3100719299999999</v>
      </c>
      <c r="AA353" s="130">
        <v>0</v>
      </c>
      <c r="AB353" s="130">
        <v>0</v>
      </c>
      <c r="AC353" s="130">
        <v>0</v>
      </c>
      <c r="AD353" s="130"/>
      <c r="AE353" s="130">
        <f t="shared" si="311"/>
        <v>3.3100719299999999</v>
      </c>
    </row>
    <row r="354" spans="1:31" ht="60.75" hidden="1">
      <c r="A354" s="639" t="s">
        <v>1522</v>
      </c>
      <c r="B354" s="135" t="s">
        <v>1369</v>
      </c>
      <c r="C354" s="603" t="s">
        <v>671</v>
      </c>
      <c r="D354" s="168">
        <v>0.48</v>
      </c>
      <c r="E354" s="168"/>
      <c r="F354" s="603">
        <v>2013</v>
      </c>
      <c r="G354" s="603">
        <v>2013</v>
      </c>
      <c r="H354" s="130">
        <f t="shared" si="308"/>
        <v>1.2959919900000001</v>
      </c>
      <c r="I354" s="130">
        <f t="shared" si="309"/>
        <v>0</v>
      </c>
      <c r="J354" s="130">
        <f t="shared" si="310"/>
        <v>0</v>
      </c>
      <c r="K354" s="130" t="str">
        <f t="shared" si="312"/>
        <v>-</v>
      </c>
      <c r="L354" s="130" t="str">
        <f t="shared" si="313"/>
        <v>-</v>
      </c>
      <c r="M354" s="130">
        <f t="shared" si="314"/>
        <v>0.48</v>
      </c>
      <c r="N354" s="130">
        <f t="shared" si="315"/>
        <v>0</v>
      </c>
      <c r="O354" s="130" t="str">
        <f t="shared" si="316"/>
        <v>-</v>
      </c>
      <c r="P354" s="130" t="str">
        <f t="shared" si="317"/>
        <v>-</v>
      </c>
      <c r="Q354" s="130" t="str">
        <f t="shared" si="318"/>
        <v>-</v>
      </c>
      <c r="R354" s="130" t="str">
        <f t="shared" si="319"/>
        <v>-</v>
      </c>
      <c r="S354" s="130" t="str">
        <f t="shared" si="320"/>
        <v>-</v>
      </c>
      <c r="T354" s="130" t="str">
        <f t="shared" si="321"/>
        <v>-</v>
      </c>
      <c r="U354" s="130" t="str">
        <f t="shared" si="322"/>
        <v>-</v>
      </c>
      <c r="V354" s="130" t="str">
        <f t="shared" si="323"/>
        <v>-</v>
      </c>
      <c r="W354" s="130">
        <f t="shared" si="324"/>
        <v>0.48</v>
      </c>
      <c r="X354" s="130">
        <f t="shared" si="325"/>
        <v>0</v>
      </c>
      <c r="Y354" s="130">
        <v>0</v>
      </c>
      <c r="Z354" s="130">
        <v>1.2959919900000001</v>
      </c>
      <c r="AA354" s="130">
        <v>0</v>
      </c>
      <c r="AB354" s="130">
        <v>0</v>
      </c>
      <c r="AC354" s="130">
        <v>0</v>
      </c>
      <c r="AD354" s="130"/>
      <c r="AE354" s="130">
        <f t="shared" si="311"/>
        <v>1.2959919900000001</v>
      </c>
    </row>
    <row r="355" spans="1:31" ht="60.75" hidden="1">
      <c r="A355" s="639" t="s">
        <v>1523</v>
      </c>
      <c r="B355" s="135" t="s">
        <v>1373</v>
      </c>
      <c r="C355" s="603" t="s">
        <v>671</v>
      </c>
      <c r="D355" s="168">
        <v>0.56000000000000005</v>
      </c>
      <c r="E355" s="168"/>
      <c r="F355" s="603">
        <v>2014</v>
      </c>
      <c r="G355" s="603">
        <v>2015</v>
      </c>
      <c r="H355" s="130">
        <f t="shared" si="308"/>
        <v>1.4956443800000001</v>
      </c>
      <c r="I355" s="130">
        <f t="shared" si="309"/>
        <v>0</v>
      </c>
      <c r="J355" s="130">
        <f t="shared" si="310"/>
        <v>0</v>
      </c>
      <c r="K355" s="130" t="str">
        <f t="shared" si="312"/>
        <v>-</v>
      </c>
      <c r="L355" s="130" t="str">
        <f t="shared" si="313"/>
        <v>-</v>
      </c>
      <c r="M355" s="130" t="str">
        <f t="shared" si="314"/>
        <v>-</v>
      </c>
      <c r="N355" s="130" t="str">
        <f t="shared" si="315"/>
        <v>-</v>
      </c>
      <c r="O355" s="130" t="str">
        <f t="shared" si="316"/>
        <v>-</v>
      </c>
      <c r="P355" s="130" t="str">
        <f t="shared" si="317"/>
        <v>-</v>
      </c>
      <c r="Q355" s="130">
        <f t="shared" si="318"/>
        <v>0.56000000000000005</v>
      </c>
      <c r="R355" s="130">
        <f t="shared" si="319"/>
        <v>0</v>
      </c>
      <c r="S355" s="130" t="str">
        <f t="shared" si="320"/>
        <v>-</v>
      </c>
      <c r="T355" s="130" t="str">
        <f t="shared" si="321"/>
        <v>-</v>
      </c>
      <c r="U355" s="130" t="str">
        <f t="shared" si="322"/>
        <v>-</v>
      </c>
      <c r="V355" s="130" t="str">
        <f t="shared" si="323"/>
        <v>-</v>
      </c>
      <c r="W355" s="130">
        <f t="shared" si="324"/>
        <v>0.56000000000000005</v>
      </c>
      <c r="X355" s="130">
        <f t="shared" si="325"/>
        <v>0</v>
      </c>
      <c r="Y355" s="130">
        <v>0</v>
      </c>
      <c r="Z355" s="130">
        <v>0</v>
      </c>
      <c r="AA355" s="130">
        <v>1.4956443800000001</v>
      </c>
      <c r="AB355" s="130">
        <v>0</v>
      </c>
      <c r="AC355" s="130">
        <v>0</v>
      </c>
      <c r="AD355" s="130"/>
      <c r="AE355" s="130">
        <f t="shared" si="311"/>
        <v>1.4956443800000001</v>
      </c>
    </row>
    <row r="356" spans="1:31" ht="60.75" hidden="1">
      <c r="A356" s="639" t="s">
        <v>1524</v>
      </c>
      <c r="B356" s="135" t="s">
        <v>1371</v>
      </c>
      <c r="C356" s="603" t="s">
        <v>671</v>
      </c>
      <c r="D356" s="168">
        <v>0.56000000000000005</v>
      </c>
      <c r="E356" s="168"/>
      <c r="F356" s="603">
        <v>2014</v>
      </c>
      <c r="G356" s="603">
        <v>2015</v>
      </c>
      <c r="H356" s="130">
        <f t="shared" si="308"/>
        <v>1.4956443800000001</v>
      </c>
      <c r="I356" s="130">
        <f t="shared" si="309"/>
        <v>0</v>
      </c>
      <c r="J356" s="130">
        <f t="shared" si="310"/>
        <v>0</v>
      </c>
      <c r="K356" s="130" t="str">
        <f t="shared" si="312"/>
        <v>-</v>
      </c>
      <c r="L356" s="130" t="str">
        <f t="shared" si="313"/>
        <v>-</v>
      </c>
      <c r="M356" s="130" t="str">
        <f t="shared" si="314"/>
        <v>-</v>
      </c>
      <c r="N356" s="130" t="str">
        <f t="shared" si="315"/>
        <v>-</v>
      </c>
      <c r="O356" s="130" t="str">
        <f t="shared" si="316"/>
        <v>-</v>
      </c>
      <c r="P356" s="130" t="str">
        <f t="shared" si="317"/>
        <v>-</v>
      </c>
      <c r="Q356" s="130">
        <f t="shared" si="318"/>
        <v>0.56000000000000005</v>
      </c>
      <c r="R356" s="130">
        <f t="shared" si="319"/>
        <v>0</v>
      </c>
      <c r="S356" s="130" t="str">
        <f t="shared" si="320"/>
        <v>-</v>
      </c>
      <c r="T356" s="130" t="str">
        <f t="shared" si="321"/>
        <v>-</v>
      </c>
      <c r="U356" s="130" t="str">
        <f t="shared" si="322"/>
        <v>-</v>
      </c>
      <c r="V356" s="130" t="str">
        <f t="shared" si="323"/>
        <v>-</v>
      </c>
      <c r="W356" s="130">
        <f t="shared" si="324"/>
        <v>0.56000000000000005</v>
      </c>
      <c r="X356" s="130">
        <f t="shared" si="325"/>
        <v>0</v>
      </c>
      <c r="Y356" s="130">
        <v>0</v>
      </c>
      <c r="Z356" s="130">
        <v>0</v>
      </c>
      <c r="AA356" s="130">
        <v>1.4956443800000001</v>
      </c>
      <c r="AB356" s="130">
        <v>0</v>
      </c>
      <c r="AC356" s="130">
        <v>0</v>
      </c>
      <c r="AD356" s="130"/>
      <c r="AE356" s="130">
        <f t="shared" si="311"/>
        <v>1.4956443800000001</v>
      </c>
    </row>
    <row r="357" spans="1:31" ht="60.75" hidden="1">
      <c r="A357" s="639" t="s">
        <v>1525</v>
      </c>
      <c r="B357" s="135" t="s">
        <v>1365</v>
      </c>
      <c r="C357" s="603" t="s">
        <v>671</v>
      </c>
      <c r="D357" s="168">
        <v>0.58599999999999997</v>
      </c>
      <c r="E357" s="168"/>
      <c r="F357" s="603">
        <v>2014</v>
      </c>
      <c r="G357" s="603">
        <v>2015</v>
      </c>
      <c r="H357" s="130">
        <f t="shared" si="308"/>
        <v>1.636709</v>
      </c>
      <c r="I357" s="130">
        <f t="shared" si="309"/>
        <v>0</v>
      </c>
      <c r="J357" s="130">
        <f t="shared" si="310"/>
        <v>0</v>
      </c>
      <c r="K357" s="130" t="str">
        <f t="shared" si="312"/>
        <v>-</v>
      </c>
      <c r="L357" s="130" t="str">
        <f t="shared" si="313"/>
        <v>-</v>
      </c>
      <c r="M357" s="130" t="str">
        <f t="shared" si="314"/>
        <v>-</v>
      </c>
      <c r="N357" s="130" t="str">
        <f t="shared" si="315"/>
        <v>-</v>
      </c>
      <c r="O357" s="130" t="str">
        <f t="shared" si="316"/>
        <v>-</v>
      </c>
      <c r="P357" s="130" t="str">
        <f t="shared" si="317"/>
        <v>-</v>
      </c>
      <c r="Q357" s="130">
        <f t="shared" si="318"/>
        <v>0.58599999999999997</v>
      </c>
      <c r="R357" s="130">
        <f t="shared" si="319"/>
        <v>0</v>
      </c>
      <c r="S357" s="130" t="str">
        <f t="shared" si="320"/>
        <v>-</v>
      </c>
      <c r="T357" s="130" t="str">
        <f t="shared" si="321"/>
        <v>-</v>
      </c>
      <c r="U357" s="130" t="str">
        <f t="shared" si="322"/>
        <v>-</v>
      </c>
      <c r="V357" s="130" t="str">
        <f t="shared" si="323"/>
        <v>-</v>
      </c>
      <c r="W357" s="130">
        <f t="shared" si="324"/>
        <v>0.58599999999999997</v>
      </c>
      <c r="X357" s="130">
        <f t="shared" si="325"/>
        <v>0</v>
      </c>
      <c r="Y357" s="130">
        <v>0</v>
      </c>
      <c r="Z357" s="130">
        <v>0</v>
      </c>
      <c r="AA357" s="130">
        <v>1.636709</v>
      </c>
      <c r="AB357" s="130">
        <v>0</v>
      </c>
      <c r="AC357" s="130">
        <v>0</v>
      </c>
      <c r="AD357" s="130"/>
      <c r="AE357" s="130">
        <f t="shared" si="311"/>
        <v>1.636709</v>
      </c>
    </row>
    <row r="358" spans="1:31" ht="60.75" hidden="1">
      <c r="A358" s="639" t="s">
        <v>1526</v>
      </c>
      <c r="B358" s="135" t="s">
        <v>1366</v>
      </c>
      <c r="C358" s="603" t="s">
        <v>671</v>
      </c>
      <c r="D358" s="168">
        <v>0.68</v>
      </c>
      <c r="E358" s="168"/>
      <c r="F358" s="603">
        <v>2014</v>
      </c>
      <c r="G358" s="603">
        <v>2015</v>
      </c>
      <c r="H358" s="130">
        <f t="shared" si="308"/>
        <v>1.8546579999999999</v>
      </c>
      <c r="I358" s="130">
        <f t="shared" si="309"/>
        <v>0</v>
      </c>
      <c r="J358" s="130">
        <f t="shared" si="310"/>
        <v>0</v>
      </c>
      <c r="K358" s="130" t="str">
        <f t="shared" si="312"/>
        <v>-</v>
      </c>
      <c r="L358" s="130" t="str">
        <f t="shared" si="313"/>
        <v>-</v>
      </c>
      <c r="M358" s="130" t="str">
        <f t="shared" si="314"/>
        <v>-</v>
      </c>
      <c r="N358" s="130" t="str">
        <f t="shared" si="315"/>
        <v>-</v>
      </c>
      <c r="O358" s="130" t="str">
        <f t="shared" si="316"/>
        <v>-</v>
      </c>
      <c r="P358" s="130" t="str">
        <f t="shared" si="317"/>
        <v>-</v>
      </c>
      <c r="Q358" s="130">
        <f t="shared" si="318"/>
        <v>0.68</v>
      </c>
      <c r="R358" s="130">
        <f t="shared" si="319"/>
        <v>0</v>
      </c>
      <c r="S358" s="130" t="str">
        <f t="shared" si="320"/>
        <v>-</v>
      </c>
      <c r="T358" s="130" t="str">
        <f t="shared" si="321"/>
        <v>-</v>
      </c>
      <c r="U358" s="130" t="str">
        <f t="shared" si="322"/>
        <v>-</v>
      </c>
      <c r="V358" s="130" t="str">
        <f t="shared" si="323"/>
        <v>-</v>
      </c>
      <c r="W358" s="130">
        <f t="shared" si="324"/>
        <v>0.68</v>
      </c>
      <c r="X358" s="130">
        <f t="shared" si="325"/>
        <v>0</v>
      </c>
      <c r="Y358" s="130">
        <v>0</v>
      </c>
      <c r="Z358" s="130">
        <v>0</v>
      </c>
      <c r="AA358" s="130">
        <v>1.8546579999999999</v>
      </c>
      <c r="AB358" s="130">
        <v>0</v>
      </c>
      <c r="AC358" s="130">
        <v>0</v>
      </c>
      <c r="AD358" s="130"/>
      <c r="AE358" s="130">
        <f t="shared" si="311"/>
        <v>1.8546579999999999</v>
      </c>
    </row>
    <row r="359" spans="1:31" ht="116.25" hidden="1" customHeight="1">
      <c r="A359" s="639" t="s">
        <v>1527</v>
      </c>
      <c r="B359" s="135" t="s">
        <v>1284</v>
      </c>
      <c r="C359" s="603" t="s">
        <v>671</v>
      </c>
      <c r="D359" s="168">
        <v>0.13200000000000001</v>
      </c>
      <c r="E359" s="168"/>
      <c r="F359" s="603">
        <v>2013</v>
      </c>
      <c r="G359" s="603">
        <v>2013</v>
      </c>
      <c r="H359" s="130">
        <f t="shared" si="308"/>
        <v>0.44086447000000001</v>
      </c>
      <c r="I359" s="130">
        <f t="shared" si="309"/>
        <v>0</v>
      </c>
      <c r="J359" s="130">
        <f t="shared" si="310"/>
        <v>0</v>
      </c>
      <c r="K359" s="130" t="str">
        <f t="shared" si="312"/>
        <v>-</v>
      </c>
      <c r="L359" s="130" t="str">
        <f t="shared" si="313"/>
        <v>-</v>
      </c>
      <c r="M359" s="130">
        <f t="shared" si="314"/>
        <v>0.13200000000000001</v>
      </c>
      <c r="N359" s="130">
        <f t="shared" si="315"/>
        <v>0</v>
      </c>
      <c r="O359" s="130" t="str">
        <f t="shared" si="316"/>
        <v>-</v>
      </c>
      <c r="P359" s="130" t="str">
        <f t="shared" si="317"/>
        <v>-</v>
      </c>
      <c r="Q359" s="130" t="str">
        <f t="shared" si="318"/>
        <v>-</v>
      </c>
      <c r="R359" s="130" t="str">
        <f t="shared" si="319"/>
        <v>-</v>
      </c>
      <c r="S359" s="130" t="str">
        <f t="shared" si="320"/>
        <v>-</v>
      </c>
      <c r="T359" s="130" t="str">
        <f t="shared" si="321"/>
        <v>-</v>
      </c>
      <c r="U359" s="130" t="str">
        <f t="shared" si="322"/>
        <v>-</v>
      </c>
      <c r="V359" s="130" t="str">
        <f t="shared" si="323"/>
        <v>-</v>
      </c>
      <c r="W359" s="130">
        <f t="shared" si="324"/>
        <v>0.13200000000000001</v>
      </c>
      <c r="X359" s="130">
        <f t="shared" si="325"/>
        <v>0</v>
      </c>
      <c r="Y359" s="130">
        <v>0</v>
      </c>
      <c r="Z359" s="130">
        <v>0.44086447000000001</v>
      </c>
      <c r="AA359" s="130">
        <v>0</v>
      </c>
      <c r="AB359" s="130">
        <v>0</v>
      </c>
      <c r="AC359" s="130">
        <v>0</v>
      </c>
      <c r="AD359" s="130"/>
      <c r="AE359" s="130">
        <f t="shared" si="311"/>
        <v>0.44086447000000001</v>
      </c>
    </row>
    <row r="360" spans="1:31" ht="108" hidden="1" customHeight="1">
      <c r="A360" s="639" t="s">
        <v>1528</v>
      </c>
      <c r="B360" s="135" t="s">
        <v>1301</v>
      </c>
      <c r="C360" s="603" t="s">
        <v>671</v>
      </c>
      <c r="D360" s="168">
        <v>2.3559999999999999</v>
      </c>
      <c r="E360" s="168"/>
      <c r="F360" s="603">
        <v>2012</v>
      </c>
      <c r="G360" s="603">
        <v>2012</v>
      </c>
      <c r="H360" s="130">
        <f t="shared" si="308"/>
        <v>4.560962</v>
      </c>
      <c r="I360" s="130">
        <f t="shared" si="309"/>
        <v>0</v>
      </c>
      <c r="J360" s="130">
        <f t="shared" si="310"/>
        <v>0</v>
      </c>
      <c r="K360" s="130">
        <f t="shared" si="312"/>
        <v>2.3559999999999999</v>
      </c>
      <c r="L360" s="130">
        <f t="shared" si="313"/>
        <v>0</v>
      </c>
      <c r="M360" s="130" t="str">
        <f t="shared" si="314"/>
        <v>-</v>
      </c>
      <c r="N360" s="130" t="str">
        <f t="shared" si="315"/>
        <v>-</v>
      </c>
      <c r="O360" s="130" t="str">
        <f t="shared" si="316"/>
        <v>-</v>
      </c>
      <c r="P360" s="130" t="str">
        <f t="shared" si="317"/>
        <v>-</v>
      </c>
      <c r="Q360" s="130" t="str">
        <f t="shared" si="318"/>
        <v>-</v>
      </c>
      <c r="R360" s="130" t="str">
        <f t="shared" si="319"/>
        <v>-</v>
      </c>
      <c r="S360" s="130" t="str">
        <f t="shared" si="320"/>
        <v>-</v>
      </c>
      <c r="T360" s="130" t="str">
        <f t="shared" si="321"/>
        <v>-</v>
      </c>
      <c r="U360" s="130" t="str">
        <f t="shared" si="322"/>
        <v>-</v>
      </c>
      <c r="V360" s="130" t="str">
        <f t="shared" si="323"/>
        <v>-</v>
      </c>
      <c r="W360" s="130">
        <f t="shared" si="324"/>
        <v>2.3559999999999999</v>
      </c>
      <c r="X360" s="130">
        <f t="shared" si="325"/>
        <v>0</v>
      </c>
      <c r="Y360" s="130">
        <v>4.560962</v>
      </c>
      <c r="Z360" s="130">
        <v>0</v>
      </c>
      <c r="AA360" s="130">
        <v>0</v>
      </c>
      <c r="AB360" s="130">
        <v>0</v>
      </c>
      <c r="AC360" s="130">
        <v>0</v>
      </c>
      <c r="AD360" s="130"/>
      <c r="AE360" s="130">
        <f t="shared" si="311"/>
        <v>4.560962</v>
      </c>
    </row>
    <row r="361" spans="1:31" ht="108.75" hidden="1" customHeight="1">
      <c r="A361" s="639" t="s">
        <v>1529</v>
      </c>
      <c r="B361" s="135" t="s">
        <v>1420</v>
      </c>
      <c r="C361" s="603" t="s">
        <v>671</v>
      </c>
      <c r="D361" s="168">
        <v>2.6819999999999999</v>
      </c>
      <c r="E361" s="168"/>
      <c r="F361" s="603">
        <v>2012</v>
      </c>
      <c r="G361" s="603">
        <v>2012</v>
      </c>
      <c r="H361" s="130">
        <f t="shared" si="308"/>
        <v>10.21733519</v>
      </c>
      <c r="I361" s="130">
        <f t="shared" si="309"/>
        <v>0</v>
      </c>
      <c r="J361" s="130">
        <f t="shared" si="310"/>
        <v>0</v>
      </c>
      <c r="K361" s="130">
        <f t="shared" si="312"/>
        <v>2.6819999999999999</v>
      </c>
      <c r="L361" s="130">
        <f t="shared" si="313"/>
        <v>0</v>
      </c>
      <c r="M361" s="130" t="str">
        <f t="shared" si="314"/>
        <v>-</v>
      </c>
      <c r="N361" s="130" t="str">
        <f t="shared" si="315"/>
        <v>-</v>
      </c>
      <c r="O361" s="130" t="str">
        <f t="shared" si="316"/>
        <v>-</v>
      </c>
      <c r="P361" s="130" t="str">
        <f t="shared" si="317"/>
        <v>-</v>
      </c>
      <c r="Q361" s="130" t="str">
        <f t="shared" si="318"/>
        <v>-</v>
      </c>
      <c r="R361" s="130" t="str">
        <f t="shared" si="319"/>
        <v>-</v>
      </c>
      <c r="S361" s="130" t="str">
        <f t="shared" si="320"/>
        <v>-</v>
      </c>
      <c r="T361" s="130" t="str">
        <f t="shared" si="321"/>
        <v>-</v>
      </c>
      <c r="U361" s="130" t="str">
        <f t="shared" si="322"/>
        <v>-</v>
      </c>
      <c r="V361" s="130" t="str">
        <f t="shared" si="323"/>
        <v>-</v>
      </c>
      <c r="W361" s="130">
        <f t="shared" si="324"/>
        <v>2.6819999999999999</v>
      </c>
      <c r="X361" s="130">
        <f t="shared" si="325"/>
        <v>0</v>
      </c>
      <c r="Y361" s="130">
        <v>5.0867709999999997</v>
      </c>
      <c r="Z361" s="130">
        <v>5.1305641900000003</v>
      </c>
      <c r="AA361" s="130">
        <v>0</v>
      </c>
      <c r="AB361" s="130">
        <v>0</v>
      </c>
      <c r="AC361" s="130">
        <v>0</v>
      </c>
      <c r="AD361" s="130"/>
      <c r="AE361" s="130">
        <f t="shared" si="311"/>
        <v>10.21733519</v>
      </c>
    </row>
    <row r="362" spans="1:31" ht="116.25" hidden="1" customHeight="1">
      <c r="A362" s="639" t="s">
        <v>1530</v>
      </c>
      <c r="B362" s="135" t="s">
        <v>1421</v>
      </c>
      <c r="C362" s="603" t="s">
        <v>671</v>
      </c>
      <c r="D362" s="168">
        <v>0.55600000000000005</v>
      </c>
      <c r="E362" s="168"/>
      <c r="F362" s="603">
        <v>2012</v>
      </c>
      <c r="G362" s="603">
        <v>2012</v>
      </c>
      <c r="H362" s="130">
        <f t="shared" si="308"/>
        <v>1.2981849999999999</v>
      </c>
      <c r="I362" s="130">
        <f t="shared" si="309"/>
        <v>0</v>
      </c>
      <c r="J362" s="130">
        <f t="shared" si="310"/>
        <v>0</v>
      </c>
      <c r="K362" s="130">
        <f t="shared" si="312"/>
        <v>0.55600000000000005</v>
      </c>
      <c r="L362" s="130">
        <f t="shared" si="313"/>
        <v>0</v>
      </c>
      <c r="M362" s="130" t="str">
        <f t="shared" si="314"/>
        <v>-</v>
      </c>
      <c r="N362" s="130" t="str">
        <f t="shared" si="315"/>
        <v>-</v>
      </c>
      <c r="O362" s="130" t="str">
        <f t="shared" si="316"/>
        <v>-</v>
      </c>
      <c r="P362" s="130" t="str">
        <f t="shared" si="317"/>
        <v>-</v>
      </c>
      <c r="Q362" s="130" t="str">
        <f t="shared" si="318"/>
        <v>-</v>
      </c>
      <c r="R362" s="130" t="str">
        <f t="shared" si="319"/>
        <v>-</v>
      </c>
      <c r="S362" s="130" t="str">
        <f t="shared" si="320"/>
        <v>-</v>
      </c>
      <c r="T362" s="130" t="str">
        <f t="shared" si="321"/>
        <v>-</v>
      </c>
      <c r="U362" s="130" t="str">
        <f t="shared" si="322"/>
        <v>-</v>
      </c>
      <c r="V362" s="130" t="str">
        <f t="shared" si="323"/>
        <v>-</v>
      </c>
      <c r="W362" s="130">
        <f t="shared" si="324"/>
        <v>0.55600000000000005</v>
      </c>
      <c r="X362" s="130">
        <f t="shared" si="325"/>
        <v>0</v>
      </c>
      <c r="Y362" s="130">
        <v>1.2981849999999999</v>
      </c>
      <c r="Z362" s="130">
        <v>0</v>
      </c>
      <c r="AA362" s="130">
        <v>0</v>
      </c>
      <c r="AB362" s="130">
        <v>0</v>
      </c>
      <c r="AC362" s="130">
        <v>0</v>
      </c>
      <c r="AD362" s="130"/>
      <c r="AE362" s="130">
        <f t="shared" si="311"/>
        <v>1.2981849999999999</v>
      </c>
    </row>
    <row r="363" spans="1:31" ht="96.75" hidden="1" customHeight="1">
      <c r="A363" s="639" t="s">
        <v>1531</v>
      </c>
      <c r="B363" s="135" t="s">
        <v>1304</v>
      </c>
      <c r="C363" s="603" t="s">
        <v>671</v>
      </c>
      <c r="D363" s="168">
        <v>0.61399999999999999</v>
      </c>
      <c r="E363" s="168"/>
      <c r="F363" s="603">
        <v>2012</v>
      </c>
      <c r="G363" s="603">
        <v>2012</v>
      </c>
      <c r="H363" s="130">
        <f t="shared" si="308"/>
        <v>1.831798</v>
      </c>
      <c r="I363" s="130">
        <f t="shared" si="309"/>
        <v>0</v>
      </c>
      <c r="J363" s="130">
        <f t="shared" si="310"/>
        <v>0</v>
      </c>
      <c r="K363" s="130">
        <f t="shared" si="312"/>
        <v>0.61399999999999999</v>
      </c>
      <c r="L363" s="130">
        <f t="shared" si="313"/>
        <v>0</v>
      </c>
      <c r="M363" s="130" t="str">
        <f t="shared" si="314"/>
        <v>-</v>
      </c>
      <c r="N363" s="130" t="str">
        <f t="shared" si="315"/>
        <v>-</v>
      </c>
      <c r="O363" s="130" t="str">
        <f t="shared" si="316"/>
        <v>-</v>
      </c>
      <c r="P363" s="130" t="str">
        <f t="shared" si="317"/>
        <v>-</v>
      </c>
      <c r="Q363" s="130" t="str">
        <f t="shared" si="318"/>
        <v>-</v>
      </c>
      <c r="R363" s="130" t="str">
        <f t="shared" si="319"/>
        <v>-</v>
      </c>
      <c r="S363" s="130" t="str">
        <f t="shared" si="320"/>
        <v>-</v>
      </c>
      <c r="T363" s="130" t="str">
        <f t="shared" si="321"/>
        <v>-</v>
      </c>
      <c r="U363" s="130" t="str">
        <f t="shared" si="322"/>
        <v>-</v>
      </c>
      <c r="V363" s="130" t="str">
        <f t="shared" si="323"/>
        <v>-</v>
      </c>
      <c r="W363" s="130">
        <f t="shared" si="324"/>
        <v>0.61399999999999999</v>
      </c>
      <c r="X363" s="130">
        <f t="shared" si="325"/>
        <v>0</v>
      </c>
      <c r="Y363" s="130">
        <v>1.831798</v>
      </c>
      <c r="Z363" s="130">
        <v>0</v>
      </c>
      <c r="AA363" s="130">
        <v>0</v>
      </c>
      <c r="AB363" s="130">
        <v>0</v>
      </c>
      <c r="AC363" s="130">
        <v>0</v>
      </c>
      <c r="AD363" s="130"/>
      <c r="AE363" s="130">
        <f t="shared" si="311"/>
        <v>1.831798</v>
      </c>
    </row>
    <row r="364" spans="1:31" ht="69.75" hidden="1" customHeight="1">
      <c r="A364" s="639" t="s">
        <v>1532</v>
      </c>
      <c r="B364" s="135" t="s">
        <v>1422</v>
      </c>
      <c r="C364" s="603" t="s">
        <v>671</v>
      </c>
      <c r="D364" s="168">
        <v>0.432</v>
      </c>
      <c r="E364" s="168"/>
      <c r="F364" s="603">
        <v>2012</v>
      </c>
      <c r="G364" s="603">
        <v>2012</v>
      </c>
      <c r="H364" s="130">
        <f t="shared" si="308"/>
        <v>2.0939497000000005</v>
      </c>
      <c r="I364" s="130">
        <f t="shared" si="309"/>
        <v>2.2204460492503131E-16</v>
      </c>
      <c r="J364" s="130">
        <f t="shared" si="310"/>
        <v>0</v>
      </c>
      <c r="K364" s="130">
        <f t="shared" si="312"/>
        <v>0.432</v>
      </c>
      <c r="L364" s="130">
        <f t="shared" si="313"/>
        <v>0</v>
      </c>
      <c r="M364" s="130" t="str">
        <f t="shared" si="314"/>
        <v>-</v>
      </c>
      <c r="N364" s="130" t="str">
        <f t="shared" si="315"/>
        <v>-</v>
      </c>
      <c r="O364" s="130" t="str">
        <f t="shared" si="316"/>
        <v>-</v>
      </c>
      <c r="P364" s="130" t="str">
        <f t="shared" si="317"/>
        <v>-</v>
      </c>
      <c r="Q364" s="130" t="str">
        <f t="shared" si="318"/>
        <v>-</v>
      </c>
      <c r="R364" s="130" t="str">
        <f t="shared" si="319"/>
        <v>-</v>
      </c>
      <c r="S364" s="130" t="str">
        <f t="shared" si="320"/>
        <v>-</v>
      </c>
      <c r="T364" s="130" t="str">
        <f t="shared" si="321"/>
        <v>-</v>
      </c>
      <c r="U364" s="130" t="str">
        <f t="shared" si="322"/>
        <v>-</v>
      </c>
      <c r="V364" s="130" t="str">
        <f t="shared" si="323"/>
        <v>-</v>
      </c>
      <c r="W364" s="130">
        <f t="shared" si="324"/>
        <v>0.432</v>
      </c>
      <c r="X364" s="130">
        <f t="shared" si="325"/>
        <v>0</v>
      </c>
      <c r="Y364" s="130">
        <v>1.0661029100000001</v>
      </c>
      <c r="Z364" s="130">
        <v>1.0278467900000001</v>
      </c>
      <c r="AA364" s="130">
        <v>0</v>
      </c>
      <c r="AB364" s="130">
        <v>0</v>
      </c>
      <c r="AC364" s="130">
        <v>0</v>
      </c>
      <c r="AD364" s="130"/>
      <c r="AE364" s="130">
        <f t="shared" si="311"/>
        <v>2.0939497000000005</v>
      </c>
    </row>
    <row r="365" spans="1:31" ht="61.5" hidden="1" customHeight="1">
      <c r="A365" s="639" t="s">
        <v>1533</v>
      </c>
      <c r="B365" s="135" t="s">
        <v>1423</v>
      </c>
      <c r="C365" s="603" t="s">
        <v>671</v>
      </c>
      <c r="D365" s="168">
        <v>1.214</v>
      </c>
      <c r="E365" s="168"/>
      <c r="F365" s="603">
        <v>2012</v>
      </c>
      <c r="G365" s="603">
        <v>2012</v>
      </c>
      <c r="H365" s="130">
        <f t="shared" si="308"/>
        <v>5.6192304800000006</v>
      </c>
      <c r="I365" s="130">
        <f t="shared" si="309"/>
        <v>4.4408920985006262E-16</v>
      </c>
      <c r="J365" s="130">
        <f t="shared" si="310"/>
        <v>0</v>
      </c>
      <c r="K365" s="130">
        <f t="shared" si="312"/>
        <v>1.214</v>
      </c>
      <c r="L365" s="130">
        <f t="shared" si="313"/>
        <v>0</v>
      </c>
      <c r="M365" s="130" t="str">
        <f t="shared" si="314"/>
        <v>-</v>
      </c>
      <c r="N365" s="130" t="str">
        <f t="shared" si="315"/>
        <v>-</v>
      </c>
      <c r="O365" s="130" t="str">
        <f t="shared" si="316"/>
        <v>-</v>
      </c>
      <c r="P365" s="130" t="str">
        <f t="shared" si="317"/>
        <v>-</v>
      </c>
      <c r="Q365" s="130" t="str">
        <f t="shared" si="318"/>
        <v>-</v>
      </c>
      <c r="R365" s="130" t="str">
        <f t="shared" si="319"/>
        <v>-</v>
      </c>
      <c r="S365" s="130" t="str">
        <f t="shared" si="320"/>
        <v>-</v>
      </c>
      <c r="T365" s="130" t="str">
        <f t="shared" si="321"/>
        <v>-</v>
      </c>
      <c r="U365" s="130" t="str">
        <f t="shared" si="322"/>
        <v>-</v>
      </c>
      <c r="V365" s="130" t="str">
        <f t="shared" si="323"/>
        <v>-</v>
      </c>
      <c r="W365" s="130">
        <f t="shared" si="324"/>
        <v>1.214</v>
      </c>
      <c r="X365" s="130">
        <f t="shared" si="325"/>
        <v>0</v>
      </c>
      <c r="Y365" s="130">
        <v>2.8402339000000003</v>
      </c>
      <c r="Z365" s="130">
        <v>2.7789965799999998</v>
      </c>
      <c r="AA365" s="130">
        <v>0</v>
      </c>
      <c r="AB365" s="130">
        <v>0</v>
      </c>
      <c r="AC365" s="130">
        <v>0</v>
      </c>
      <c r="AD365" s="130"/>
      <c r="AE365" s="130">
        <f t="shared" si="311"/>
        <v>5.6192304800000006</v>
      </c>
    </row>
    <row r="366" spans="1:31" ht="79.5" hidden="1" customHeight="1">
      <c r="A366" s="639" t="s">
        <v>1534</v>
      </c>
      <c r="B366" s="135" t="s">
        <v>1298</v>
      </c>
      <c r="C366" s="603" t="s">
        <v>671</v>
      </c>
      <c r="D366" s="168">
        <v>0.92500000000000004</v>
      </c>
      <c r="E366" s="168"/>
      <c r="F366" s="603">
        <v>2012</v>
      </c>
      <c r="G366" s="603">
        <v>2013</v>
      </c>
      <c r="H366" s="130">
        <f t="shared" si="308"/>
        <v>2.0469084999999998</v>
      </c>
      <c r="I366" s="130">
        <f t="shared" si="309"/>
        <v>0</v>
      </c>
      <c r="J366" s="130">
        <f t="shared" si="310"/>
        <v>0</v>
      </c>
      <c r="K366" s="130" t="str">
        <f t="shared" si="312"/>
        <v>-</v>
      </c>
      <c r="L366" s="130" t="str">
        <f t="shared" si="313"/>
        <v>-</v>
      </c>
      <c r="M366" s="130">
        <f t="shared" si="314"/>
        <v>0.92500000000000004</v>
      </c>
      <c r="N366" s="130">
        <f t="shared" si="315"/>
        <v>0</v>
      </c>
      <c r="O366" s="130" t="str">
        <f t="shared" si="316"/>
        <v>-</v>
      </c>
      <c r="P366" s="130" t="str">
        <f t="shared" si="317"/>
        <v>-</v>
      </c>
      <c r="Q366" s="130" t="str">
        <f t="shared" si="318"/>
        <v>-</v>
      </c>
      <c r="R366" s="130" t="str">
        <f t="shared" si="319"/>
        <v>-</v>
      </c>
      <c r="S366" s="130" t="str">
        <f t="shared" si="320"/>
        <v>-</v>
      </c>
      <c r="T366" s="130" t="str">
        <f t="shared" si="321"/>
        <v>-</v>
      </c>
      <c r="U366" s="130" t="str">
        <f t="shared" si="322"/>
        <v>-</v>
      </c>
      <c r="V366" s="130" t="str">
        <f t="shared" si="323"/>
        <v>-</v>
      </c>
      <c r="W366" s="130">
        <f t="shared" si="324"/>
        <v>0.92500000000000004</v>
      </c>
      <c r="X366" s="130">
        <f t="shared" si="325"/>
        <v>0</v>
      </c>
      <c r="Y366" s="130">
        <v>0</v>
      </c>
      <c r="Z366" s="130">
        <v>2.0469084999999998</v>
      </c>
      <c r="AA366" s="130">
        <v>0</v>
      </c>
      <c r="AB366" s="130">
        <v>0</v>
      </c>
      <c r="AC366" s="130">
        <v>0</v>
      </c>
      <c r="AD366" s="130"/>
      <c r="AE366" s="130">
        <f t="shared" si="311"/>
        <v>2.0469084999999998</v>
      </c>
    </row>
    <row r="367" spans="1:31" ht="115.5" hidden="1" customHeight="1">
      <c r="A367" s="639" t="s">
        <v>1535</v>
      </c>
      <c r="B367" s="140" t="s">
        <v>1313</v>
      </c>
      <c r="C367" s="603" t="s">
        <v>671</v>
      </c>
      <c r="D367" s="168">
        <v>2.956</v>
      </c>
      <c r="E367" s="168"/>
      <c r="F367" s="603">
        <v>2014</v>
      </c>
      <c r="G367" s="603">
        <v>2014</v>
      </c>
      <c r="H367" s="130">
        <f t="shared" si="308"/>
        <v>6.0819107400000005</v>
      </c>
      <c r="I367" s="130">
        <f t="shared" si="309"/>
        <v>0</v>
      </c>
      <c r="J367" s="130">
        <f t="shared" si="310"/>
        <v>0</v>
      </c>
      <c r="K367" s="130" t="str">
        <f t="shared" si="312"/>
        <v>-</v>
      </c>
      <c r="L367" s="130" t="str">
        <f t="shared" si="313"/>
        <v>-</v>
      </c>
      <c r="M367" s="130" t="str">
        <f t="shared" si="314"/>
        <v>-</v>
      </c>
      <c r="N367" s="130" t="str">
        <f t="shared" si="315"/>
        <v>-</v>
      </c>
      <c r="O367" s="130">
        <f t="shared" si="316"/>
        <v>2.956</v>
      </c>
      <c r="P367" s="130">
        <f t="shared" si="317"/>
        <v>0</v>
      </c>
      <c r="Q367" s="130" t="str">
        <f t="shared" si="318"/>
        <v>-</v>
      </c>
      <c r="R367" s="130" t="str">
        <f t="shared" si="319"/>
        <v>-</v>
      </c>
      <c r="S367" s="130" t="str">
        <f t="shared" si="320"/>
        <v>-</v>
      </c>
      <c r="T367" s="130" t="str">
        <f t="shared" si="321"/>
        <v>-</v>
      </c>
      <c r="U367" s="130" t="str">
        <f t="shared" si="322"/>
        <v>-</v>
      </c>
      <c r="V367" s="130" t="str">
        <f t="shared" si="323"/>
        <v>-</v>
      </c>
      <c r="W367" s="130">
        <f t="shared" si="324"/>
        <v>2.956</v>
      </c>
      <c r="X367" s="130">
        <f t="shared" si="325"/>
        <v>0</v>
      </c>
      <c r="Y367" s="130">
        <v>0</v>
      </c>
      <c r="Z367" s="130">
        <v>0</v>
      </c>
      <c r="AA367" s="130">
        <v>6.0819107400000005</v>
      </c>
      <c r="AB367" s="130">
        <v>0</v>
      </c>
      <c r="AC367" s="130">
        <v>0</v>
      </c>
      <c r="AD367" s="130"/>
      <c r="AE367" s="130">
        <f t="shared" si="311"/>
        <v>6.0819107400000005</v>
      </c>
    </row>
    <row r="368" spans="1:31" ht="65.25" hidden="1" customHeight="1">
      <c r="A368" s="639" t="s">
        <v>1536</v>
      </c>
      <c r="B368" s="140" t="s">
        <v>1314</v>
      </c>
      <c r="C368" s="603" t="s">
        <v>671</v>
      </c>
      <c r="D368" s="168">
        <v>1.042</v>
      </c>
      <c r="E368" s="168"/>
      <c r="F368" s="603">
        <v>2013</v>
      </c>
      <c r="G368" s="603">
        <v>2013</v>
      </c>
      <c r="H368" s="130">
        <f t="shared" si="308"/>
        <v>2.7039780000000002</v>
      </c>
      <c r="I368" s="130">
        <f t="shared" si="309"/>
        <v>0</v>
      </c>
      <c r="J368" s="130">
        <f t="shared" si="310"/>
        <v>0</v>
      </c>
      <c r="K368" s="130" t="str">
        <f t="shared" si="312"/>
        <v>-</v>
      </c>
      <c r="L368" s="130" t="str">
        <f t="shared" si="313"/>
        <v>-</v>
      </c>
      <c r="M368" s="130">
        <f t="shared" si="314"/>
        <v>1.042</v>
      </c>
      <c r="N368" s="130">
        <f t="shared" si="315"/>
        <v>0</v>
      </c>
      <c r="O368" s="130" t="str">
        <f t="shared" si="316"/>
        <v>-</v>
      </c>
      <c r="P368" s="130" t="str">
        <f t="shared" si="317"/>
        <v>-</v>
      </c>
      <c r="Q368" s="130" t="str">
        <f t="shared" si="318"/>
        <v>-</v>
      </c>
      <c r="R368" s="130" t="str">
        <f t="shared" si="319"/>
        <v>-</v>
      </c>
      <c r="S368" s="130" t="str">
        <f t="shared" si="320"/>
        <v>-</v>
      </c>
      <c r="T368" s="130" t="str">
        <f t="shared" si="321"/>
        <v>-</v>
      </c>
      <c r="U368" s="130" t="str">
        <f t="shared" si="322"/>
        <v>-</v>
      </c>
      <c r="V368" s="130" t="str">
        <f t="shared" si="323"/>
        <v>-</v>
      </c>
      <c r="W368" s="130">
        <f t="shared" si="324"/>
        <v>1.042</v>
      </c>
      <c r="X368" s="130">
        <f t="shared" si="325"/>
        <v>0</v>
      </c>
      <c r="Y368" s="130">
        <v>0</v>
      </c>
      <c r="Z368" s="130">
        <v>2.7039780000000002</v>
      </c>
      <c r="AA368" s="130">
        <v>0</v>
      </c>
      <c r="AB368" s="130">
        <v>0</v>
      </c>
      <c r="AC368" s="130">
        <v>0</v>
      </c>
      <c r="AD368" s="130"/>
      <c r="AE368" s="130">
        <f t="shared" si="311"/>
        <v>2.7039780000000002</v>
      </c>
    </row>
    <row r="369" spans="1:31" ht="59.25" hidden="1" customHeight="1">
      <c r="A369" s="639" t="s">
        <v>1537</v>
      </c>
      <c r="B369" s="140" t="s">
        <v>1315</v>
      </c>
      <c r="C369" s="603" t="s">
        <v>671</v>
      </c>
      <c r="D369" s="168">
        <v>1.4239999999999999</v>
      </c>
      <c r="E369" s="168"/>
      <c r="F369" s="603">
        <v>2013</v>
      </c>
      <c r="G369" s="603">
        <v>2013</v>
      </c>
      <c r="H369" s="130">
        <f t="shared" si="308"/>
        <v>3.6670959999999999</v>
      </c>
      <c r="I369" s="130">
        <f t="shared" si="309"/>
        <v>0</v>
      </c>
      <c r="J369" s="130">
        <f t="shared" si="310"/>
        <v>0</v>
      </c>
      <c r="K369" s="130" t="str">
        <f t="shared" si="312"/>
        <v>-</v>
      </c>
      <c r="L369" s="130" t="str">
        <f t="shared" si="313"/>
        <v>-</v>
      </c>
      <c r="M369" s="130">
        <f t="shared" si="314"/>
        <v>1.4239999999999999</v>
      </c>
      <c r="N369" s="130">
        <f t="shared" si="315"/>
        <v>0</v>
      </c>
      <c r="O369" s="130" t="str">
        <f t="shared" si="316"/>
        <v>-</v>
      </c>
      <c r="P369" s="130" t="str">
        <f t="shared" si="317"/>
        <v>-</v>
      </c>
      <c r="Q369" s="130" t="str">
        <f t="shared" si="318"/>
        <v>-</v>
      </c>
      <c r="R369" s="130" t="str">
        <f t="shared" si="319"/>
        <v>-</v>
      </c>
      <c r="S369" s="130" t="str">
        <f t="shared" si="320"/>
        <v>-</v>
      </c>
      <c r="T369" s="130" t="str">
        <f t="shared" si="321"/>
        <v>-</v>
      </c>
      <c r="U369" s="130" t="str">
        <f t="shared" si="322"/>
        <v>-</v>
      </c>
      <c r="V369" s="130" t="str">
        <f t="shared" si="323"/>
        <v>-</v>
      </c>
      <c r="W369" s="130">
        <f t="shared" si="324"/>
        <v>1.4239999999999999</v>
      </c>
      <c r="X369" s="130">
        <f t="shared" si="325"/>
        <v>0</v>
      </c>
      <c r="Y369" s="130">
        <v>0</v>
      </c>
      <c r="Z369" s="130">
        <v>3.6670959999999999</v>
      </c>
      <c r="AA369" s="130">
        <v>0</v>
      </c>
      <c r="AB369" s="130">
        <v>0</v>
      </c>
      <c r="AC369" s="130">
        <v>0</v>
      </c>
      <c r="AD369" s="130"/>
      <c r="AE369" s="130">
        <f t="shared" si="311"/>
        <v>3.6670959999999999</v>
      </c>
    </row>
    <row r="370" spans="1:31" ht="60.75" hidden="1">
      <c r="A370" s="639" t="s">
        <v>1538</v>
      </c>
      <c r="B370" s="140" t="s">
        <v>1316</v>
      </c>
      <c r="C370" s="603" t="s">
        <v>671</v>
      </c>
      <c r="D370" s="168">
        <v>0.46400000000000002</v>
      </c>
      <c r="E370" s="168"/>
      <c r="F370" s="603">
        <v>2013</v>
      </c>
      <c r="G370" s="603">
        <v>2013</v>
      </c>
      <c r="H370" s="130">
        <f t="shared" si="308"/>
        <v>1.28555</v>
      </c>
      <c r="I370" s="130">
        <f t="shared" si="309"/>
        <v>0</v>
      </c>
      <c r="J370" s="130">
        <f t="shared" si="310"/>
        <v>0</v>
      </c>
      <c r="K370" s="130" t="str">
        <f t="shared" si="312"/>
        <v>-</v>
      </c>
      <c r="L370" s="130" t="str">
        <f t="shared" si="313"/>
        <v>-</v>
      </c>
      <c r="M370" s="130">
        <f t="shared" si="314"/>
        <v>0.46400000000000002</v>
      </c>
      <c r="N370" s="130">
        <f t="shared" si="315"/>
        <v>0</v>
      </c>
      <c r="O370" s="130" t="str">
        <f t="shared" si="316"/>
        <v>-</v>
      </c>
      <c r="P370" s="130" t="str">
        <f t="shared" si="317"/>
        <v>-</v>
      </c>
      <c r="Q370" s="130" t="str">
        <f t="shared" si="318"/>
        <v>-</v>
      </c>
      <c r="R370" s="130" t="str">
        <f t="shared" si="319"/>
        <v>-</v>
      </c>
      <c r="S370" s="130" t="str">
        <f t="shared" si="320"/>
        <v>-</v>
      </c>
      <c r="T370" s="130" t="str">
        <f t="shared" si="321"/>
        <v>-</v>
      </c>
      <c r="U370" s="130" t="str">
        <f t="shared" si="322"/>
        <v>-</v>
      </c>
      <c r="V370" s="130" t="str">
        <f t="shared" si="323"/>
        <v>-</v>
      </c>
      <c r="W370" s="130">
        <f t="shared" si="324"/>
        <v>0.46400000000000002</v>
      </c>
      <c r="X370" s="130">
        <f t="shared" si="325"/>
        <v>0</v>
      </c>
      <c r="Y370" s="130">
        <v>0</v>
      </c>
      <c r="Z370" s="130">
        <v>1.28555</v>
      </c>
      <c r="AA370" s="130">
        <v>0</v>
      </c>
      <c r="AB370" s="130">
        <v>0</v>
      </c>
      <c r="AC370" s="130">
        <v>0</v>
      </c>
      <c r="AD370" s="130"/>
      <c r="AE370" s="130">
        <f t="shared" si="311"/>
        <v>1.28555</v>
      </c>
    </row>
    <row r="371" spans="1:31" ht="75.75" hidden="1" customHeight="1">
      <c r="A371" s="639" t="s">
        <v>1539</v>
      </c>
      <c r="B371" s="140" t="s">
        <v>1320</v>
      </c>
      <c r="C371" s="603" t="s">
        <v>671</v>
      </c>
      <c r="D371" s="168">
        <v>0.14599999999999999</v>
      </c>
      <c r="E371" s="168"/>
      <c r="F371" s="603">
        <v>2015</v>
      </c>
      <c r="G371" s="603">
        <v>2015</v>
      </c>
      <c r="H371" s="130">
        <f t="shared" si="308"/>
        <v>0.50681421999999998</v>
      </c>
      <c r="I371" s="130">
        <f t="shared" si="309"/>
        <v>0</v>
      </c>
      <c r="J371" s="130">
        <f t="shared" si="310"/>
        <v>0</v>
      </c>
      <c r="K371" s="130" t="str">
        <f t="shared" si="312"/>
        <v>-</v>
      </c>
      <c r="L371" s="130" t="str">
        <f t="shared" si="313"/>
        <v>-</v>
      </c>
      <c r="M371" s="130" t="str">
        <f t="shared" si="314"/>
        <v>-</v>
      </c>
      <c r="N371" s="130" t="str">
        <f t="shared" si="315"/>
        <v>-</v>
      </c>
      <c r="O371" s="130" t="str">
        <f t="shared" si="316"/>
        <v>-</v>
      </c>
      <c r="P371" s="130" t="str">
        <f t="shared" si="317"/>
        <v>-</v>
      </c>
      <c r="Q371" s="130">
        <f t="shared" si="318"/>
        <v>0.14599999999999999</v>
      </c>
      <c r="R371" s="130">
        <f t="shared" si="319"/>
        <v>0</v>
      </c>
      <c r="S371" s="130" t="str">
        <f t="shared" si="320"/>
        <v>-</v>
      </c>
      <c r="T371" s="130" t="str">
        <f t="shared" si="321"/>
        <v>-</v>
      </c>
      <c r="U371" s="130" t="str">
        <f t="shared" si="322"/>
        <v>-</v>
      </c>
      <c r="V371" s="130" t="str">
        <f t="shared" si="323"/>
        <v>-</v>
      </c>
      <c r="W371" s="130">
        <f t="shared" si="324"/>
        <v>0.14599999999999999</v>
      </c>
      <c r="X371" s="130">
        <f t="shared" si="325"/>
        <v>0</v>
      </c>
      <c r="Y371" s="130">
        <v>0</v>
      </c>
      <c r="Z371" s="130">
        <v>0</v>
      </c>
      <c r="AA371" s="130">
        <v>0</v>
      </c>
      <c r="AB371" s="130">
        <v>0.50681421999999998</v>
      </c>
      <c r="AC371" s="130">
        <v>0</v>
      </c>
      <c r="AD371" s="130"/>
      <c r="AE371" s="130">
        <f t="shared" si="311"/>
        <v>0.50681421999999998</v>
      </c>
    </row>
    <row r="372" spans="1:31" ht="104.25" hidden="1" customHeight="1">
      <c r="A372" s="639" t="s">
        <v>1540</v>
      </c>
      <c r="B372" s="140" t="s">
        <v>1282</v>
      </c>
      <c r="C372" s="603" t="s">
        <v>671</v>
      </c>
      <c r="D372" s="168">
        <v>1.93</v>
      </c>
      <c r="E372" s="168"/>
      <c r="F372" s="603">
        <v>2013</v>
      </c>
      <c r="G372" s="603">
        <v>2013</v>
      </c>
      <c r="H372" s="130">
        <f t="shared" si="308"/>
        <v>5.1189609000000003</v>
      </c>
      <c r="I372" s="130">
        <f t="shared" si="309"/>
        <v>0</v>
      </c>
      <c r="J372" s="130">
        <f t="shared" si="310"/>
        <v>0</v>
      </c>
      <c r="K372" s="130" t="str">
        <f t="shared" si="312"/>
        <v>-</v>
      </c>
      <c r="L372" s="130" t="str">
        <f t="shared" si="313"/>
        <v>-</v>
      </c>
      <c r="M372" s="130">
        <f t="shared" si="314"/>
        <v>1.93</v>
      </c>
      <c r="N372" s="130">
        <f t="shared" si="315"/>
        <v>0</v>
      </c>
      <c r="O372" s="130" t="str">
        <f t="shared" si="316"/>
        <v>-</v>
      </c>
      <c r="P372" s="130" t="str">
        <f t="shared" si="317"/>
        <v>-</v>
      </c>
      <c r="Q372" s="130" t="str">
        <f t="shared" si="318"/>
        <v>-</v>
      </c>
      <c r="R372" s="130" t="str">
        <f t="shared" si="319"/>
        <v>-</v>
      </c>
      <c r="S372" s="130" t="str">
        <f t="shared" si="320"/>
        <v>-</v>
      </c>
      <c r="T372" s="130" t="str">
        <f t="shared" si="321"/>
        <v>-</v>
      </c>
      <c r="U372" s="130" t="str">
        <f t="shared" si="322"/>
        <v>-</v>
      </c>
      <c r="V372" s="130" t="str">
        <f t="shared" si="323"/>
        <v>-</v>
      </c>
      <c r="W372" s="130">
        <f t="shared" si="324"/>
        <v>1.93</v>
      </c>
      <c r="X372" s="130">
        <f t="shared" si="325"/>
        <v>0</v>
      </c>
      <c r="Y372" s="130">
        <v>0</v>
      </c>
      <c r="Z372" s="130">
        <v>5.1189609000000003</v>
      </c>
      <c r="AA372" s="130">
        <v>0</v>
      </c>
      <c r="AB372" s="130">
        <v>0</v>
      </c>
      <c r="AC372" s="130">
        <v>0</v>
      </c>
      <c r="AD372" s="130"/>
      <c r="AE372" s="130">
        <f t="shared" si="311"/>
        <v>5.1189609000000003</v>
      </c>
    </row>
    <row r="373" spans="1:31" ht="96.75" customHeight="1">
      <c r="A373" s="639" t="s">
        <v>1541</v>
      </c>
      <c r="B373" s="135" t="s">
        <v>1382</v>
      </c>
      <c r="C373" s="603" t="s">
        <v>671</v>
      </c>
      <c r="D373" s="168">
        <f>1.128+1.128</f>
        <v>2.2559999999999998</v>
      </c>
      <c r="E373" s="168"/>
      <c r="F373" s="603">
        <v>2015</v>
      </c>
      <c r="G373" s="603">
        <v>2016</v>
      </c>
      <c r="H373" s="130">
        <f t="shared" si="308"/>
        <v>7.6662375300000001</v>
      </c>
      <c r="I373" s="130">
        <f t="shared" si="309"/>
        <v>0</v>
      </c>
      <c r="J373" s="130">
        <f t="shared" si="310"/>
        <v>0</v>
      </c>
      <c r="K373" s="130" t="str">
        <f t="shared" si="312"/>
        <v>-</v>
      </c>
      <c r="L373" s="130" t="str">
        <f t="shared" si="313"/>
        <v>-</v>
      </c>
      <c r="M373" s="130" t="str">
        <f t="shared" si="314"/>
        <v>-</v>
      </c>
      <c r="N373" s="130" t="str">
        <f t="shared" si="315"/>
        <v>-</v>
      </c>
      <c r="O373" s="130" t="str">
        <f t="shared" si="316"/>
        <v>-</v>
      </c>
      <c r="P373" s="130" t="str">
        <f t="shared" si="317"/>
        <v>-</v>
      </c>
      <c r="Q373" s="130" t="str">
        <f t="shared" si="318"/>
        <v>-</v>
      </c>
      <c r="R373" s="130" t="str">
        <f t="shared" si="319"/>
        <v>-</v>
      </c>
      <c r="S373" s="130">
        <f t="shared" si="320"/>
        <v>2.2559999999999998</v>
      </c>
      <c r="T373" s="130">
        <f t="shared" si="321"/>
        <v>0</v>
      </c>
      <c r="U373" s="130" t="str">
        <f t="shared" si="322"/>
        <v>-</v>
      </c>
      <c r="V373" s="130" t="str">
        <f t="shared" si="323"/>
        <v>-</v>
      </c>
      <c r="W373" s="130">
        <f t="shared" si="324"/>
        <v>2.2559999999999998</v>
      </c>
      <c r="X373" s="130">
        <f t="shared" si="325"/>
        <v>0</v>
      </c>
      <c r="Y373" s="130">
        <v>0</v>
      </c>
      <c r="Z373" s="130">
        <v>0</v>
      </c>
      <c r="AA373" s="130">
        <v>0</v>
      </c>
      <c r="AB373" s="130">
        <v>3.6549046600000001</v>
      </c>
      <c r="AC373" s="130">
        <v>4.0113328699999995</v>
      </c>
      <c r="AD373" s="130"/>
      <c r="AE373" s="130">
        <f t="shared" si="311"/>
        <v>7.6662375300000001</v>
      </c>
    </row>
    <row r="374" spans="1:31" ht="60.75">
      <c r="A374" s="639" t="s">
        <v>1542</v>
      </c>
      <c r="B374" s="135" t="s">
        <v>1996</v>
      </c>
      <c r="C374" s="603" t="s">
        <v>671</v>
      </c>
      <c r="D374" s="168">
        <v>1.6120000000000001</v>
      </c>
      <c r="E374" s="168"/>
      <c r="F374" s="603">
        <v>2016</v>
      </c>
      <c r="G374" s="603">
        <v>2016</v>
      </c>
      <c r="H374" s="130">
        <f t="shared" si="308"/>
        <v>3.5754147300000003</v>
      </c>
      <c r="I374" s="130">
        <f t="shared" si="309"/>
        <v>0</v>
      </c>
      <c r="J374" s="130">
        <f t="shared" si="310"/>
        <v>0</v>
      </c>
      <c r="K374" s="130" t="str">
        <f t="shared" si="312"/>
        <v>-</v>
      </c>
      <c r="L374" s="130" t="str">
        <f t="shared" si="313"/>
        <v>-</v>
      </c>
      <c r="M374" s="130" t="str">
        <f t="shared" si="314"/>
        <v>-</v>
      </c>
      <c r="N374" s="130" t="str">
        <f t="shared" si="315"/>
        <v>-</v>
      </c>
      <c r="O374" s="130" t="str">
        <f t="shared" si="316"/>
        <v>-</v>
      </c>
      <c r="P374" s="130" t="str">
        <f t="shared" si="317"/>
        <v>-</v>
      </c>
      <c r="Q374" s="130" t="str">
        <f t="shared" si="318"/>
        <v>-</v>
      </c>
      <c r="R374" s="130" t="str">
        <f t="shared" si="319"/>
        <v>-</v>
      </c>
      <c r="S374" s="130">
        <f t="shared" si="320"/>
        <v>1.6120000000000001</v>
      </c>
      <c r="T374" s="130">
        <f t="shared" si="321"/>
        <v>0</v>
      </c>
      <c r="U374" s="130" t="str">
        <f t="shared" si="322"/>
        <v>-</v>
      </c>
      <c r="V374" s="130" t="str">
        <f t="shared" si="323"/>
        <v>-</v>
      </c>
      <c r="W374" s="130">
        <f t="shared" si="324"/>
        <v>1.6120000000000001</v>
      </c>
      <c r="X374" s="130">
        <f t="shared" si="325"/>
        <v>0</v>
      </c>
      <c r="Y374" s="130">
        <v>0</v>
      </c>
      <c r="Z374" s="130">
        <v>0</v>
      </c>
      <c r="AA374" s="130">
        <v>0</v>
      </c>
      <c r="AB374" s="130">
        <v>0</v>
      </c>
      <c r="AC374" s="130">
        <v>3.5754147300000003</v>
      </c>
      <c r="AD374" s="130"/>
      <c r="AE374" s="130">
        <f t="shared" si="311"/>
        <v>3.5754147300000003</v>
      </c>
    </row>
    <row r="375" spans="1:31" ht="60.75" hidden="1">
      <c r="A375" s="639" t="s">
        <v>1543</v>
      </c>
      <c r="B375" s="135" t="s">
        <v>1997</v>
      </c>
      <c r="C375" s="603" t="s">
        <v>671</v>
      </c>
      <c r="D375" s="168">
        <v>0.64600000000000002</v>
      </c>
      <c r="E375" s="168"/>
      <c r="F375" s="603">
        <v>2016</v>
      </c>
      <c r="G375" s="603">
        <v>2016</v>
      </c>
      <c r="H375" s="130">
        <f t="shared" si="308"/>
        <v>2.1526289899999997</v>
      </c>
      <c r="I375" s="130">
        <f t="shared" si="309"/>
        <v>0</v>
      </c>
      <c r="J375" s="130">
        <f t="shared" si="310"/>
        <v>0</v>
      </c>
      <c r="K375" s="130" t="str">
        <f t="shared" si="312"/>
        <v>-</v>
      </c>
      <c r="L375" s="130" t="str">
        <f t="shared" si="313"/>
        <v>-</v>
      </c>
      <c r="M375" s="130" t="str">
        <f t="shared" si="314"/>
        <v>-</v>
      </c>
      <c r="N375" s="130" t="str">
        <f t="shared" si="315"/>
        <v>-</v>
      </c>
      <c r="O375" s="130" t="str">
        <f t="shared" si="316"/>
        <v>-</v>
      </c>
      <c r="P375" s="130" t="str">
        <f t="shared" si="317"/>
        <v>-</v>
      </c>
      <c r="Q375" s="130" t="str">
        <f t="shared" si="318"/>
        <v>-</v>
      </c>
      <c r="R375" s="130" t="str">
        <f t="shared" si="319"/>
        <v>-</v>
      </c>
      <c r="S375" s="130">
        <f t="shared" si="320"/>
        <v>0.64600000000000002</v>
      </c>
      <c r="T375" s="130">
        <f t="shared" si="321"/>
        <v>0</v>
      </c>
      <c r="U375" s="130" t="str">
        <f t="shared" si="322"/>
        <v>-</v>
      </c>
      <c r="V375" s="130" t="str">
        <f t="shared" si="323"/>
        <v>-</v>
      </c>
      <c r="W375" s="130">
        <f t="shared" si="324"/>
        <v>0.64600000000000002</v>
      </c>
      <c r="X375" s="130">
        <f t="shared" si="325"/>
        <v>0</v>
      </c>
      <c r="Y375" s="130">
        <v>0</v>
      </c>
      <c r="Z375" s="130">
        <v>0</v>
      </c>
      <c r="AA375" s="130">
        <v>0</v>
      </c>
      <c r="AB375" s="130">
        <v>0</v>
      </c>
      <c r="AC375" s="130">
        <v>2.1526289899999997</v>
      </c>
      <c r="AD375" s="130"/>
      <c r="AE375" s="130">
        <f t="shared" si="311"/>
        <v>2.1526289899999997</v>
      </c>
    </row>
    <row r="376" spans="1:31" ht="65.25" customHeight="1">
      <c r="A376" s="639" t="s">
        <v>1549</v>
      </c>
      <c r="B376" s="135" t="s">
        <v>1998</v>
      </c>
      <c r="C376" s="603" t="s">
        <v>671</v>
      </c>
      <c r="D376" s="168">
        <v>1.72</v>
      </c>
      <c r="E376" s="168"/>
      <c r="F376" s="603">
        <v>2016</v>
      </c>
      <c r="G376" s="603">
        <v>2016</v>
      </c>
      <c r="H376" s="130">
        <f t="shared" si="308"/>
        <v>5.5605267499999993</v>
      </c>
      <c r="I376" s="130">
        <f t="shared" si="309"/>
        <v>0</v>
      </c>
      <c r="J376" s="130">
        <f t="shared" si="310"/>
        <v>0</v>
      </c>
      <c r="K376" s="130" t="str">
        <f t="shared" si="312"/>
        <v>-</v>
      </c>
      <c r="L376" s="130" t="str">
        <f t="shared" si="313"/>
        <v>-</v>
      </c>
      <c r="M376" s="130" t="str">
        <f t="shared" si="314"/>
        <v>-</v>
      </c>
      <c r="N376" s="130" t="str">
        <f t="shared" si="315"/>
        <v>-</v>
      </c>
      <c r="O376" s="130" t="str">
        <f t="shared" si="316"/>
        <v>-</v>
      </c>
      <c r="P376" s="130" t="str">
        <f t="shared" si="317"/>
        <v>-</v>
      </c>
      <c r="Q376" s="130" t="str">
        <f t="shared" si="318"/>
        <v>-</v>
      </c>
      <c r="R376" s="130" t="str">
        <f t="shared" si="319"/>
        <v>-</v>
      </c>
      <c r="S376" s="130">
        <f t="shared" si="320"/>
        <v>1.72</v>
      </c>
      <c r="T376" s="130">
        <f t="shared" si="321"/>
        <v>0</v>
      </c>
      <c r="U376" s="130" t="str">
        <f t="shared" si="322"/>
        <v>-</v>
      </c>
      <c r="V376" s="130" t="str">
        <f t="shared" si="323"/>
        <v>-</v>
      </c>
      <c r="W376" s="130">
        <f t="shared" si="324"/>
        <v>1.72</v>
      </c>
      <c r="X376" s="130">
        <f t="shared" si="325"/>
        <v>0</v>
      </c>
      <c r="Y376" s="130">
        <v>0</v>
      </c>
      <c r="Z376" s="130">
        <v>0</v>
      </c>
      <c r="AA376" s="130">
        <v>0</v>
      </c>
      <c r="AB376" s="130">
        <v>0</v>
      </c>
      <c r="AC376" s="130">
        <v>5.5605267499999993</v>
      </c>
      <c r="AD376" s="130"/>
      <c r="AE376" s="130">
        <f t="shared" si="311"/>
        <v>5.5605267499999993</v>
      </c>
    </row>
    <row r="377" spans="1:31" ht="81" hidden="1">
      <c r="A377" s="639" t="s">
        <v>1555</v>
      </c>
      <c r="B377" s="140" t="s">
        <v>1880</v>
      </c>
      <c r="C377" s="603" t="s">
        <v>671</v>
      </c>
      <c r="D377" s="168">
        <v>0.86</v>
      </c>
      <c r="E377" s="168"/>
      <c r="F377" s="603">
        <v>2015</v>
      </c>
      <c r="G377" s="603">
        <v>2015</v>
      </c>
      <c r="H377" s="130">
        <f t="shared" si="308"/>
        <v>2.7137772600000001</v>
      </c>
      <c r="I377" s="130">
        <f t="shared" si="309"/>
        <v>0</v>
      </c>
      <c r="J377" s="130">
        <f t="shared" si="310"/>
        <v>0</v>
      </c>
      <c r="K377" s="130" t="str">
        <f t="shared" si="312"/>
        <v>-</v>
      </c>
      <c r="L377" s="130" t="str">
        <f t="shared" si="313"/>
        <v>-</v>
      </c>
      <c r="M377" s="130" t="str">
        <f t="shared" si="314"/>
        <v>-</v>
      </c>
      <c r="N377" s="130" t="str">
        <f t="shared" si="315"/>
        <v>-</v>
      </c>
      <c r="O377" s="130" t="str">
        <f t="shared" si="316"/>
        <v>-</v>
      </c>
      <c r="P377" s="130" t="str">
        <f t="shared" si="317"/>
        <v>-</v>
      </c>
      <c r="Q377" s="130">
        <f t="shared" si="318"/>
        <v>0.86</v>
      </c>
      <c r="R377" s="130">
        <f t="shared" si="319"/>
        <v>0</v>
      </c>
      <c r="S377" s="130" t="str">
        <f t="shared" si="320"/>
        <v>-</v>
      </c>
      <c r="T377" s="130" t="str">
        <f t="shared" si="321"/>
        <v>-</v>
      </c>
      <c r="U377" s="130" t="str">
        <f t="shared" si="322"/>
        <v>-</v>
      </c>
      <c r="V377" s="130" t="str">
        <f t="shared" si="323"/>
        <v>-</v>
      </c>
      <c r="W377" s="130">
        <f t="shared" si="324"/>
        <v>0.86</v>
      </c>
      <c r="X377" s="130">
        <f t="shared" si="325"/>
        <v>0</v>
      </c>
      <c r="Y377" s="130">
        <v>0</v>
      </c>
      <c r="Z377" s="130">
        <v>0</v>
      </c>
      <c r="AA377" s="130">
        <v>0</v>
      </c>
      <c r="AB377" s="130">
        <v>2.7137772600000001</v>
      </c>
      <c r="AC377" s="130">
        <v>0</v>
      </c>
      <c r="AD377" s="130"/>
      <c r="AE377" s="130">
        <f t="shared" si="311"/>
        <v>2.7137772600000001</v>
      </c>
    </row>
    <row r="378" spans="1:31" ht="101.25" hidden="1">
      <c r="A378" s="639" t="s">
        <v>1557</v>
      </c>
      <c r="B378" s="140" t="s">
        <v>2047</v>
      </c>
      <c r="C378" s="603" t="s">
        <v>639</v>
      </c>
      <c r="D378" s="168">
        <v>0.11600000000000001</v>
      </c>
      <c r="E378" s="168"/>
      <c r="F378" s="603">
        <v>2017</v>
      </c>
      <c r="G378" s="603">
        <v>2017</v>
      </c>
      <c r="H378" s="130">
        <f t="shared" si="308"/>
        <v>0.42</v>
      </c>
      <c r="I378" s="130">
        <f t="shared" si="309"/>
        <v>0.42</v>
      </c>
      <c r="J378" s="130">
        <f t="shared" si="310"/>
        <v>0.42</v>
      </c>
      <c r="K378" s="130" t="str">
        <f t="shared" si="312"/>
        <v>-</v>
      </c>
      <c r="L378" s="130" t="str">
        <f t="shared" si="313"/>
        <v>-</v>
      </c>
      <c r="M378" s="130" t="str">
        <f t="shared" si="314"/>
        <v>-</v>
      </c>
      <c r="N378" s="130" t="str">
        <f t="shared" si="315"/>
        <v>-</v>
      </c>
      <c r="O378" s="130" t="str">
        <f t="shared" si="316"/>
        <v>-</v>
      </c>
      <c r="P378" s="130" t="str">
        <f t="shared" si="317"/>
        <v>-</v>
      </c>
      <c r="Q378" s="130" t="str">
        <f t="shared" si="318"/>
        <v>-</v>
      </c>
      <c r="R378" s="130" t="str">
        <f t="shared" si="319"/>
        <v>-</v>
      </c>
      <c r="S378" s="130" t="str">
        <f t="shared" si="320"/>
        <v>-</v>
      </c>
      <c r="T378" s="130" t="str">
        <f t="shared" si="321"/>
        <v>-</v>
      </c>
      <c r="U378" s="130">
        <f t="shared" si="322"/>
        <v>0.11600000000000001</v>
      </c>
      <c r="V378" s="130">
        <f t="shared" si="323"/>
        <v>0</v>
      </c>
      <c r="W378" s="130">
        <f t="shared" si="324"/>
        <v>0.11600000000000001</v>
      </c>
      <c r="X378" s="130">
        <f t="shared" si="325"/>
        <v>0</v>
      </c>
      <c r="Y378" s="130">
        <v>0</v>
      </c>
      <c r="Z378" s="130">
        <v>0</v>
      </c>
      <c r="AA378" s="130">
        <v>0</v>
      </c>
      <c r="AB378" s="130">
        <v>0</v>
      </c>
      <c r="AC378" s="130">
        <v>0</v>
      </c>
      <c r="AD378" s="130">
        <v>0.42</v>
      </c>
      <c r="AE378" s="130">
        <f t="shared" si="311"/>
        <v>0.42</v>
      </c>
    </row>
    <row r="379" spans="1:31" ht="101.25" hidden="1">
      <c r="A379" s="639" t="s">
        <v>1558</v>
      </c>
      <c r="B379" s="140" t="s">
        <v>2048</v>
      </c>
      <c r="C379" s="603" t="s">
        <v>639</v>
      </c>
      <c r="D379" s="168">
        <v>1.1479999999999999</v>
      </c>
      <c r="E379" s="168"/>
      <c r="F379" s="603">
        <v>2017</v>
      </c>
      <c r="G379" s="603">
        <v>2017</v>
      </c>
      <c r="H379" s="130">
        <f t="shared" si="308"/>
        <v>4.07</v>
      </c>
      <c r="I379" s="130">
        <f t="shared" si="309"/>
        <v>4.07</v>
      </c>
      <c r="J379" s="130">
        <f t="shared" si="310"/>
        <v>4.07</v>
      </c>
      <c r="K379" s="130" t="str">
        <f t="shared" si="312"/>
        <v>-</v>
      </c>
      <c r="L379" s="130" t="str">
        <f t="shared" si="313"/>
        <v>-</v>
      </c>
      <c r="M379" s="130" t="str">
        <f t="shared" si="314"/>
        <v>-</v>
      </c>
      <c r="N379" s="130" t="str">
        <f t="shared" si="315"/>
        <v>-</v>
      </c>
      <c r="O379" s="130" t="str">
        <f t="shared" si="316"/>
        <v>-</v>
      </c>
      <c r="P379" s="130" t="str">
        <f t="shared" si="317"/>
        <v>-</v>
      </c>
      <c r="Q379" s="130" t="str">
        <f t="shared" si="318"/>
        <v>-</v>
      </c>
      <c r="R379" s="130" t="str">
        <f t="shared" si="319"/>
        <v>-</v>
      </c>
      <c r="S379" s="130" t="str">
        <f t="shared" si="320"/>
        <v>-</v>
      </c>
      <c r="T379" s="130" t="str">
        <f t="shared" si="321"/>
        <v>-</v>
      </c>
      <c r="U379" s="130">
        <f t="shared" si="322"/>
        <v>1.1479999999999999</v>
      </c>
      <c r="V379" s="130">
        <f t="shared" si="323"/>
        <v>0</v>
      </c>
      <c r="W379" s="130">
        <f t="shared" si="324"/>
        <v>1.1479999999999999</v>
      </c>
      <c r="X379" s="130">
        <f t="shared" si="325"/>
        <v>0</v>
      </c>
      <c r="Y379" s="130">
        <v>0</v>
      </c>
      <c r="Z379" s="130">
        <v>0</v>
      </c>
      <c r="AA379" s="130">
        <v>0</v>
      </c>
      <c r="AB379" s="130">
        <v>0</v>
      </c>
      <c r="AC379" s="130">
        <v>0</v>
      </c>
      <c r="AD379" s="130">
        <v>4.07</v>
      </c>
      <c r="AE379" s="130">
        <f t="shared" si="311"/>
        <v>4.07</v>
      </c>
    </row>
    <row r="380" spans="1:31" ht="101.25" hidden="1">
      <c r="A380" s="639" t="s">
        <v>1559</v>
      </c>
      <c r="B380" s="140" t="s">
        <v>2049</v>
      </c>
      <c r="C380" s="603" t="s">
        <v>639</v>
      </c>
      <c r="D380" s="168">
        <v>0.51400000000000001</v>
      </c>
      <c r="E380" s="168"/>
      <c r="F380" s="603">
        <v>2017</v>
      </c>
      <c r="G380" s="603">
        <v>2017</v>
      </c>
      <c r="H380" s="130">
        <f t="shared" si="308"/>
        <v>1.87</v>
      </c>
      <c r="I380" s="130">
        <f t="shared" si="309"/>
        <v>1.87</v>
      </c>
      <c r="J380" s="130">
        <f t="shared" si="310"/>
        <v>1.87</v>
      </c>
      <c r="K380" s="130" t="str">
        <f t="shared" si="312"/>
        <v>-</v>
      </c>
      <c r="L380" s="130" t="str">
        <f t="shared" si="313"/>
        <v>-</v>
      </c>
      <c r="M380" s="130" t="str">
        <f t="shared" si="314"/>
        <v>-</v>
      </c>
      <c r="N380" s="130" t="str">
        <f t="shared" si="315"/>
        <v>-</v>
      </c>
      <c r="O380" s="130" t="str">
        <f t="shared" si="316"/>
        <v>-</v>
      </c>
      <c r="P380" s="130" t="str">
        <f t="shared" si="317"/>
        <v>-</v>
      </c>
      <c r="Q380" s="130" t="str">
        <f t="shared" si="318"/>
        <v>-</v>
      </c>
      <c r="R380" s="130" t="str">
        <f t="shared" si="319"/>
        <v>-</v>
      </c>
      <c r="S380" s="130" t="str">
        <f t="shared" si="320"/>
        <v>-</v>
      </c>
      <c r="T380" s="130" t="str">
        <f t="shared" si="321"/>
        <v>-</v>
      </c>
      <c r="U380" s="130">
        <f t="shared" si="322"/>
        <v>0.51400000000000001</v>
      </c>
      <c r="V380" s="130">
        <f t="shared" si="323"/>
        <v>0</v>
      </c>
      <c r="W380" s="130">
        <f t="shared" si="324"/>
        <v>0.51400000000000001</v>
      </c>
      <c r="X380" s="130">
        <f t="shared" si="325"/>
        <v>0</v>
      </c>
      <c r="Y380" s="130">
        <v>0</v>
      </c>
      <c r="Z380" s="130">
        <v>0</v>
      </c>
      <c r="AA380" s="130">
        <v>0</v>
      </c>
      <c r="AB380" s="130">
        <v>0</v>
      </c>
      <c r="AC380" s="130">
        <v>0</v>
      </c>
      <c r="AD380" s="130">
        <v>1.87</v>
      </c>
      <c r="AE380" s="130">
        <f t="shared" si="311"/>
        <v>1.87</v>
      </c>
    </row>
    <row r="381" spans="1:31" ht="111" hidden="1" customHeight="1">
      <c r="A381" s="639" t="s">
        <v>1560</v>
      </c>
      <c r="B381" s="140" t="s">
        <v>2050</v>
      </c>
      <c r="C381" s="603" t="s">
        <v>639</v>
      </c>
      <c r="D381" s="168">
        <v>1.6180000000000001</v>
      </c>
      <c r="E381" s="168"/>
      <c r="F381" s="603">
        <v>2017</v>
      </c>
      <c r="G381" s="603">
        <v>2017</v>
      </c>
      <c r="H381" s="130">
        <f t="shared" si="308"/>
        <v>5.75</v>
      </c>
      <c r="I381" s="130">
        <f t="shared" si="309"/>
        <v>5.75</v>
      </c>
      <c r="J381" s="130">
        <f t="shared" si="310"/>
        <v>5.75</v>
      </c>
      <c r="K381" s="130" t="str">
        <f t="shared" si="312"/>
        <v>-</v>
      </c>
      <c r="L381" s="130" t="str">
        <f t="shared" si="313"/>
        <v>-</v>
      </c>
      <c r="M381" s="130" t="str">
        <f t="shared" si="314"/>
        <v>-</v>
      </c>
      <c r="N381" s="130" t="str">
        <f t="shared" si="315"/>
        <v>-</v>
      </c>
      <c r="O381" s="130" t="str">
        <f t="shared" si="316"/>
        <v>-</v>
      </c>
      <c r="P381" s="130" t="str">
        <f t="shared" si="317"/>
        <v>-</v>
      </c>
      <c r="Q381" s="130" t="str">
        <f t="shared" si="318"/>
        <v>-</v>
      </c>
      <c r="R381" s="130" t="str">
        <f t="shared" si="319"/>
        <v>-</v>
      </c>
      <c r="S381" s="130" t="str">
        <f t="shared" si="320"/>
        <v>-</v>
      </c>
      <c r="T381" s="130" t="str">
        <f t="shared" si="321"/>
        <v>-</v>
      </c>
      <c r="U381" s="130">
        <f t="shared" si="322"/>
        <v>1.6180000000000001</v>
      </c>
      <c r="V381" s="130">
        <f t="shared" si="323"/>
        <v>0</v>
      </c>
      <c r="W381" s="130">
        <f t="shared" si="324"/>
        <v>1.6180000000000001</v>
      </c>
      <c r="X381" s="130">
        <f t="shared" si="325"/>
        <v>0</v>
      </c>
      <c r="Y381" s="130">
        <v>0</v>
      </c>
      <c r="Z381" s="130">
        <v>0</v>
      </c>
      <c r="AA381" s="130">
        <v>0</v>
      </c>
      <c r="AB381" s="130">
        <v>0</v>
      </c>
      <c r="AC381" s="130">
        <v>0</v>
      </c>
      <c r="AD381" s="130">
        <v>5.75</v>
      </c>
      <c r="AE381" s="130">
        <f t="shared" si="311"/>
        <v>5.75</v>
      </c>
    </row>
    <row r="382" spans="1:31" ht="60.75" hidden="1">
      <c r="A382" s="639" t="s">
        <v>1561</v>
      </c>
      <c r="B382" s="140" t="s">
        <v>1881</v>
      </c>
      <c r="C382" s="603" t="s">
        <v>639</v>
      </c>
      <c r="D382" s="168">
        <v>0.72</v>
      </c>
      <c r="E382" s="168"/>
      <c r="F382" s="603">
        <v>2015</v>
      </c>
      <c r="G382" s="603">
        <v>2016</v>
      </c>
      <c r="H382" s="130">
        <f t="shared" si="308"/>
        <v>2.9961523699999999</v>
      </c>
      <c r="I382" s="130">
        <f t="shared" si="309"/>
        <v>0</v>
      </c>
      <c r="J382" s="130">
        <f t="shared" si="310"/>
        <v>0</v>
      </c>
      <c r="K382" s="130" t="str">
        <f t="shared" si="312"/>
        <v>-</v>
      </c>
      <c r="L382" s="130" t="str">
        <f t="shared" si="313"/>
        <v>-</v>
      </c>
      <c r="M382" s="130" t="str">
        <f t="shared" si="314"/>
        <v>-</v>
      </c>
      <c r="N382" s="130" t="str">
        <f t="shared" si="315"/>
        <v>-</v>
      </c>
      <c r="O382" s="130" t="str">
        <f t="shared" si="316"/>
        <v>-</v>
      </c>
      <c r="P382" s="130" t="str">
        <f t="shared" si="317"/>
        <v>-</v>
      </c>
      <c r="Q382" s="130" t="str">
        <f t="shared" si="318"/>
        <v>-</v>
      </c>
      <c r="R382" s="130" t="str">
        <f t="shared" si="319"/>
        <v>-</v>
      </c>
      <c r="S382" s="130">
        <f t="shared" si="320"/>
        <v>0.72</v>
      </c>
      <c r="T382" s="130">
        <f t="shared" si="321"/>
        <v>0</v>
      </c>
      <c r="U382" s="130" t="str">
        <f t="shared" si="322"/>
        <v>-</v>
      </c>
      <c r="V382" s="130" t="str">
        <f t="shared" si="323"/>
        <v>-</v>
      </c>
      <c r="W382" s="130">
        <f t="shared" si="324"/>
        <v>0.72</v>
      </c>
      <c r="X382" s="130">
        <f t="shared" si="325"/>
        <v>0</v>
      </c>
      <c r="Y382" s="130">
        <v>0</v>
      </c>
      <c r="Z382" s="130">
        <v>0</v>
      </c>
      <c r="AA382" s="130">
        <v>0</v>
      </c>
      <c r="AB382" s="130">
        <v>2.9961523699999999</v>
      </c>
      <c r="AC382" s="130">
        <v>0</v>
      </c>
      <c r="AD382" s="130"/>
      <c r="AE382" s="130">
        <f t="shared" si="311"/>
        <v>2.9961523699999999</v>
      </c>
    </row>
    <row r="383" spans="1:31" ht="60.75" hidden="1">
      <c r="A383" s="639" t="s">
        <v>1562</v>
      </c>
      <c r="B383" s="421" t="s">
        <v>1404</v>
      </c>
      <c r="C383" s="603" t="s">
        <v>639</v>
      </c>
      <c r="D383" s="168">
        <v>0.32</v>
      </c>
      <c r="E383" s="168"/>
      <c r="F383" s="603">
        <v>2015</v>
      </c>
      <c r="G383" s="603">
        <v>2016</v>
      </c>
      <c r="H383" s="130">
        <f t="shared" si="308"/>
        <v>1.2135599699999999</v>
      </c>
      <c r="I383" s="130">
        <f t="shared" si="309"/>
        <v>0</v>
      </c>
      <c r="J383" s="130">
        <f t="shared" si="310"/>
        <v>0</v>
      </c>
      <c r="K383" s="130" t="str">
        <f t="shared" si="312"/>
        <v>-</v>
      </c>
      <c r="L383" s="130" t="str">
        <f t="shared" si="313"/>
        <v>-</v>
      </c>
      <c r="M383" s="130" t="str">
        <f t="shared" si="314"/>
        <v>-</v>
      </c>
      <c r="N383" s="130" t="str">
        <f t="shared" si="315"/>
        <v>-</v>
      </c>
      <c r="O383" s="130" t="str">
        <f t="shared" si="316"/>
        <v>-</v>
      </c>
      <c r="P383" s="130" t="str">
        <f t="shared" si="317"/>
        <v>-</v>
      </c>
      <c r="Q383" s="130" t="str">
        <f t="shared" si="318"/>
        <v>-</v>
      </c>
      <c r="R383" s="130" t="str">
        <f t="shared" si="319"/>
        <v>-</v>
      </c>
      <c r="S383" s="130">
        <f t="shared" si="320"/>
        <v>0.32</v>
      </c>
      <c r="T383" s="130">
        <f t="shared" si="321"/>
        <v>0</v>
      </c>
      <c r="U383" s="130" t="str">
        <f t="shared" si="322"/>
        <v>-</v>
      </c>
      <c r="V383" s="130" t="str">
        <f t="shared" si="323"/>
        <v>-</v>
      </c>
      <c r="W383" s="130">
        <f t="shared" si="324"/>
        <v>0.32</v>
      </c>
      <c r="X383" s="130">
        <f t="shared" si="325"/>
        <v>0</v>
      </c>
      <c r="Y383" s="130">
        <v>0</v>
      </c>
      <c r="Z383" s="130">
        <v>0</v>
      </c>
      <c r="AA383" s="130">
        <v>0</v>
      </c>
      <c r="AB383" s="130">
        <v>1.2135599699999999</v>
      </c>
      <c r="AC383" s="130">
        <v>0</v>
      </c>
      <c r="AD383" s="130"/>
      <c r="AE383" s="130">
        <f t="shared" si="311"/>
        <v>1.2135599699999999</v>
      </c>
    </row>
    <row r="384" spans="1:31" ht="81" hidden="1">
      <c r="A384" s="639" t="s">
        <v>1563</v>
      </c>
      <c r="B384" s="460" t="s">
        <v>1899</v>
      </c>
      <c r="C384" s="603" t="s">
        <v>639</v>
      </c>
      <c r="D384" s="168">
        <v>1.738</v>
      </c>
      <c r="E384" s="168"/>
      <c r="F384" s="603">
        <v>2015</v>
      </c>
      <c r="G384" s="603">
        <v>2016</v>
      </c>
      <c r="H384" s="130">
        <f t="shared" si="308"/>
        <v>5.1168990399999998</v>
      </c>
      <c r="I384" s="130">
        <f t="shared" si="309"/>
        <v>0</v>
      </c>
      <c r="J384" s="130">
        <f t="shared" si="310"/>
        <v>0</v>
      </c>
      <c r="K384" s="130" t="str">
        <f t="shared" si="312"/>
        <v>-</v>
      </c>
      <c r="L384" s="130" t="str">
        <f t="shared" si="313"/>
        <v>-</v>
      </c>
      <c r="M384" s="130" t="str">
        <f t="shared" si="314"/>
        <v>-</v>
      </c>
      <c r="N384" s="130" t="str">
        <f t="shared" si="315"/>
        <v>-</v>
      </c>
      <c r="O384" s="130" t="str">
        <f t="shared" si="316"/>
        <v>-</v>
      </c>
      <c r="P384" s="130" t="str">
        <f t="shared" si="317"/>
        <v>-</v>
      </c>
      <c r="Q384" s="130" t="str">
        <f t="shared" si="318"/>
        <v>-</v>
      </c>
      <c r="R384" s="130" t="str">
        <f t="shared" si="319"/>
        <v>-</v>
      </c>
      <c r="S384" s="130">
        <f t="shared" si="320"/>
        <v>1.738</v>
      </c>
      <c r="T384" s="130">
        <f t="shared" si="321"/>
        <v>0</v>
      </c>
      <c r="U384" s="130" t="str">
        <f t="shared" si="322"/>
        <v>-</v>
      </c>
      <c r="V384" s="130" t="str">
        <f t="shared" si="323"/>
        <v>-</v>
      </c>
      <c r="W384" s="130">
        <f t="shared" si="324"/>
        <v>1.738</v>
      </c>
      <c r="X384" s="130">
        <f t="shared" si="325"/>
        <v>0</v>
      </c>
      <c r="Y384" s="130">
        <v>0</v>
      </c>
      <c r="Z384" s="130">
        <v>0</v>
      </c>
      <c r="AA384" s="130">
        <v>0</v>
      </c>
      <c r="AB384" s="130">
        <v>0</v>
      </c>
      <c r="AC384" s="130">
        <v>5.1168990399999998</v>
      </c>
      <c r="AD384" s="130"/>
      <c r="AE384" s="130">
        <f t="shared" si="311"/>
        <v>5.1168990399999998</v>
      </c>
    </row>
    <row r="385" spans="1:31" ht="118.5" hidden="1" customHeight="1">
      <c r="A385" s="639" t="s">
        <v>1567</v>
      </c>
      <c r="B385" s="140" t="s">
        <v>1310</v>
      </c>
      <c r="C385" s="603" t="s">
        <v>639</v>
      </c>
      <c r="D385" s="168">
        <v>0.73</v>
      </c>
      <c r="E385" s="168"/>
      <c r="F385" s="603">
        <v>2013</v>
      </c>
      <c r="G385" s="603">
        <v>2013</v>
      </c>
      <c r="H385" s="130">
        <f t="shared" si="308"/>
        <v>1.44787182</v>
      </c>
      <c r="I385" s="130">
        <f t="shared" si="309"/>
        <v>0</v>
      </c>
      <c r="J385" s="130">
        <f t="shared" si="310"/>
        <v>0</v>
      </c>
      <c r="K385" s="130" t="str">
        <f t="shared" si="312"/>
        <v>-</v>
      </c>
      <c r="L385" s="130" t="str">
        <f t="shared" si="313"/>
        <v>-</v>
      </c>
      <c r="M385" s="130">
        <f t="shared" si="314"/>
        <v>0.73</v>
      </c>
      <c r="N385" s="130">
        <f t="shared" si="315"/>
        <v>0</v>
      </c>
      <c r="O385" s="130" t="str">
        <f t="shared" si="316"/>
        <v>-</v>
      </c>
      <c r="P385" s="130" t="str">
        <f t="shared" si="317"/>
        <v>-</v>
      </c>
      <c r="Q385" s="130" t="str">
        <f t="shared" si="318"/>
        <v>-</v>
      </c>
      <c r="R385" s="130" t="str">
        <f t="shared" si="319"/>
        <v>-</v>
      </c>
      <c r="S385" s="130" t="str">
        <f t="shared" si="320"/>
        <v>-</v>
      </c>
      <c r="T385" s="130" t="str">
        <f t="shared" si="321"/>
        <v>-</v>
      </c>
      <c r="U385" s="130" t="str">
        <f t="shared" si="322"/>
        <v>-</v>
      </c>
      <c r="V385" s="130" t="str">
        <f t="shared" si="323"/>
        <v>-</v>
      </c>
      <c r="W385" s="130">
        <f t="shared" si="324"/>
        <v>0.73</v>
      </c>
      <c r="X385" s="130">
        <f t="shared" si="325"/>
        <v>0</v>
      </c>
      <c r="Y385" s="130">
        <v>0</v>
      </c>
      <c r="Z385" s="130">
        <v>1.44787182</v>
      </c>
      <c r="AA385" s="130">
        <v>0</v>
      </c>
      <c r="AB385" s="130">
        <v>0</v>
      </c>
      <c r="AC385" s="130">
        <v>0</v>
      </c>
      <c r="AD385" s="130"/>
      <c r="AE385" s="130">
        <f t="shared" si="311"/>
        <v>1.44787182</v>
      </c>
    </row>
    <row r="386" spans="1:31" ht="54.95" hidden="1" customHeight="1">
      <c r="A386" s="639" t="s">
        <v>1664</v>
      </c>
      <c r="B386" s="135" t="s">
        <v>2003</v>
      </c>
      <c r="C386" s="603" t="s">
        <v>671</v>
      </c>
      <c r="D386" s="168">
        <v>2.8479999999999999</v>
      </c>
      <c r="E386" s="168"/>
      <c r="F386" s="603">
        <v>2016</v>
      </c>
      <c r="G386" s="603">
        <v>2016</v>
      </c>
      <c r="H386" s="130">
        <f t="shared" ref="H386:H443" si="326">AE386</f>
        <v>7.2590833400000001</v>
      </c>
      <c r="I386" s="130">
        <f t="shared" ref="I386:I443" si="327">H386-Y386-Z386-AA386-AB386-AC386</f>
        <v>0</v>
      </c>
      <c r="J386" s="130">
        <f t="shared" ref="J386:J443" si="328">AD386</f>
        <v>0</v>
      </c>
      <c r="K386" s="130" t="str">
        <f t="shared" si="312"/>
        <v>-</v>
      </c>
      <c r="L386" s="130" t="str">
        <f t="shared" si="313"/>
        <v>-</v>
      </c>
      <c r="M386" s="130" t="str">
        <f t="shared" si="314"/>
        <v>-</v>
      </c>
      <c r="N386" s="130" t="str">
        <f t="shared" si="315"/>
        <v>-</v>
      </c>
      <c r="O386" s="130" t="str">
        <f t="shared" si="316"/>
        <v>-</v>
      </c>
      <c r="P386" s="130" t="str">
        <f t="shared" si="317"/>
        <v>-</v>
      </c>
      <c r="Q386" s="130" t="str">
        <f t="shared" si="318"/>
        <v>-</v>
      </c>
      <c r="R386" s="130" t="str">
        <f t="shared" si="319"/>
        <v>-</v>
      </c>
      <c r="S386" s="130">
        <f t="shared" si="320"/>
        <v>2.8479999999999999</v>
      </c>
      <c r="T386" s="130">
        <f t="shared" si="321"/>
        <v>0</v>
      </c>
      <c r="U386" s="130" t="str">
        <f t="shared" si="322"/>
        <v>-</v>
      </c>
      <c r="V386" s="130" t="str">
        <f t="shared" si="323"/>
        <v>-</v>
      </c>
      <c r="W386" s="130">
        <f t="shared" si="324"/>
        <v>2.8479999999999999</v>
      </c>
      <c r="X386" s="130">
        <f t="shared" si="325"/>
        <v>0</v>
      </c>
      <c r="Y386" s="130">
        <v>0</v>
      </c>
      <c r="Z386" s="130">
        <v>0</v>
      </c>
      <c r="AA386" s="130">
        <v>0</v>
      </c>
      <c r="AB386" s="130">
        <v>0</v>
      </c>
      <c r="AC386" s="130">
        <v>7.2590833400000001</v>
      </c>
      <c r="AD386" s="130"/>
      <c r="AE386" s="130">
        <f t="shared" si="311"/>
        <v>7.2590833400000001</v>
      </c>
    </row>
    <row r="387" spans="1:31" ht="50.25" hidden="1" customHeight="1">
      <c r="A387" s="639" t="s">
        <v>1665</v>
      </c>
      <c r="B387" s="135" t="s">
        <v>2113</v>
      </c>
      <c r="C387" s="603" t="s">
        <v>671</v>
      </c>
      <c r="D387" s="168">
        <v>0.63</v>
      </c>
      <c r="E387" s="168"/>
      <c r="F387" s="603">
        <v>2016</v>
      </c>
      <c r="G387" s="603">
        <v>2016</v>
      </c>
      <c r="H387" s="130">
        <f t="shared" si="326"/>
        <v>1.6657690300000001</v>
      </c>
      <c r="I387" s="130">
        <f t="shared" si="327"/>
        <v>0</v>
      </c>
      <c r="J387" s="130">
        <f t="shared" si="328"/>
        <v>0</v>
      </c>
      <c r="K387" s="130" t="str">
        <f t="shared" si="312"/>
        <v>-</v>
      </c>
      <c r="L387" s="130" t="str">
        <f t="shared" si="313"/>
        <v>-</v>
      </c>
      <c r="M387" s="130" t="str">
        <f t="shared" si="314"/>
        <v>-</v>
      </c>
      <c r="N387" s="130" t="str">
        <f t="shared" si="315"/>
        <v>-</v>
      </c>
      <c r="O387" s="130" t="str">
        <f t="shared" si="316"/>
        <v>-</v>
      </c>
      <c r="P387" s="130" t="str">
        <f t="shared" si="317"/>
        <v>-</v>
      </c>
      <c r="Q387" s="130" t="str">
        <f t="shared" si="318"/>
        <v>-</v>
      </c>
      <c r="R387" s="130" t="str">
        <f t="shared" si="319"/>
        <v>-</v>
      </c>
      <c r="S387" s="130">
        <f t="shared" si="320"/>
        <v>0.63</v>
      </c>
      <c r="T387" s="130">
        <f t="shared" si="321"/>
        <v>0</v>
      </c>
      <c r="U387" s="130" t="str">
        <f t="shared" si="322"/>
        <v>-</v>
      </c>
      <c r="V387" s="130" t="str">
        <f t="shared" si="323"/>
        <v>-</v>
      </c>
      <c r="W387" s="130">
        <f t="shared" si="324"/>
        <v>0.63</v>
      </c>
      <c r="X387" s="130">
        <f t="shared" si="325"/>
        <v>0</v>
      </c>
      <c r="Y387" s="130">
        <v>0</v>
      </c>
      <c r="Z387" s="130">
        <v>0</v>
      </c>
      <c r="AA387" s="130">
        <v>0</v>
      </c>
      <c r="AB387" s="130">
        <v>0</v>
      </c>
      <c r="AC387" s="130">
        <v>1.6657690300000001</v>
      </c>
      <c r="AD387" s="130"/>
      <c r="AE387" s="130">
        <f t="shared" si="311"/>
        <v>1.6657690300000001</v>
      </c>
    </row>
    <row r="388" spans="1:31" ht="60.75" hidden="1">
      <c r="A388" s="639" t="s">
        <v>1666</v>
      </c>
      <c r="B388" s="135" t="s">
        <v>2004</v>
      </c>
      <c r="C388" s="603" t="s">
        <v>671</v>
      </c>
      <c r="D388" s="168">
        <v>0.46200000000000002</v>
      </c>
      <c r="E388" s="168"/>
      <c r="F388" s="603">
        <v>2016</v>
      </c>
      <c r="G388" s="603">
        <v>2017</v>
      </c>
      <c r="H388" s="130">
        <f t="shared" si="326"/>
        <v>1.26784805</v>
      </c>
      <c r="I388" s="130">
        <f t="shared" si="327"/>
        <v>0</v>
      </c>
      <c r="J388" s="130">
        <f t="shared" si="328"/>
        <v>0</v>
      </c>
      <c r="K388" s="130" t="str">
        <f t="shared" si="312"/>
        <v>-</v>
      </c>
      <c r="L388" s="130" t="str">
        <f t="shared" si="313"/>
        <v>-</v>
      </c>
      <c r="M388" s="130" t="str">
        <f t="shared" si="314"/>
        <v>-</v>
      </c>
      <c r="N388" s="130" t="str">
        <f t="shared" si="315"/>
        <v>-</v>
      </c>
      <c r="O388" s="130" t="str">
        <f t="shared" si="316"/>
        <v>-</v>
      </c>
      <c r="P388" s="130" t="str">
        <f t="shared" si="317"/>
        <v>-</v>
      </c>
      <c r="Q388" s="130" t="str">
        <f t="shared" si="318"/>
        <v>-</v>
      </c>
      <c r="R388" s="130" t="str">
        <f t="shared" si="319"/>
        <v>-</v>
      </c>
      <c r="S388" s="130" t="str">
        <f t="shared" si="320"/>
        <v>-</v>
      </c>
      <c r="T388" s="130" t="str">
        <f t="shared" si="321"/>
        <v>-</v>
      </c>
      <c r="U388" s="130">
        <f t="shared" si="322"/>
        <v>0.46200000000000002</v>
      </c>
      <c r="V388" s="130">
        <f t="shared" si="323"/>
        <v>0</v>
      </c>
      <c r="W388" s="130">
        <f t="shared" si="324"/>
        <v>0.46200000000000002</v>
      </c>
      <c r="X388" s="130">
        <f t="shared" si="325"/>
        <v>0</v>
      </c>
      <c r="Y388" s="130">
        <v>0</v>
      </c>
      <c r="Z388" s="130">
        <v>0</v>
      </c>
      <c r="AA388" s="130">
        <v>0</v>
      </c>
      <c r="AB388" s="130">
        <v>0</v>
      </c>
      <c r="AC388" s="130">
        <v>1.26784805</v>
      </c>
      <c r="AD388" s="130"/>
      <c r="AE388" s="130">
        <f t="shared" si="311"/>
        <v>1.26784805</v>
      </c>
    </row>
    <row r="389" spans="1:31" ht="55.5" hidden="1" customHeight="1">
      <c r="A389" s="639" t="s">
        <v>1667</v>
      </c>
      <c r="B389" s="135" t="s">
        <v>2007</v>
      </c>
      <c r="C389" s="603" t="s">
        <v>671</v>
      </c>
      <c r="D389" s="168">
        <v>2.44</v>
      </c>
      <c r="E389" s="168"/>
      <c r="F389" s="603">
        <v>2015</v>
      </c>
      <c r="G389" s="603">
        <v>2016</v>
      </c>
      <c r="H389" s="130">
        <f t="shared" si="326"/>
        <v>8.6486832600000003</v>
      </c>
      <c r="I389" s="130">
        <f t="shared" si="327"/>
        <v>0</v>
      </c>
      <c r="J389" s="130">
        <f t="shared" si="328"/>
        <v>0</v>
      </c>
      <c r="K389" s="130" t="str">
        <f t="shared" si="312"/>
        <v>-</v>
      </c>
      <c r="L389" s="130" t="str">
        <f t="shared" si="313"/>
        <v>-</v>
      </c>
      <c r="M389" s="130" t="str">
        <f t="shared" si="314"/>
        <v>-</v>
      </c>
      <c r="N389" s="130" t="str">
        <f t="shared" si="315"/>
        <v>-</v>
      </c>
      <c r="O389" s="130" t="str">
        <f t="shared" si="316"/>
        <v>-</v>
      </c>
      <c r="P389" s="130" t="str">
        <f t="shared" si="317"/>
        <v>-</v>
      </c>
      <c r="Q389" s="130" t="str">
        <f t="shared" si="318"/>
        <v>-</v>
      </c>
      <c r="R389" s="130" t="str">
        <f t="shared" si="319"/>
        <v>-</v>
      </c>
      <c r="S389" s="130">
        <f t="shared" si="320"/>
        <v>2.44</v>
      </c>
      <c r="T389" s="130">
        <f t="shared" si="321"/>
        <v>0</v>
      </c>
      <c r="U389" s="130" t="str">
        <f t="shared" si="322"/>
        <v>-</v>
      </c>
      <c r="V389" s="130" t="str">
        <f t="shared" si="323"/>
        <v>-</v>
      </c>
      <c r="W389" s="130">
        <f t="shared" si="324"/>
        <v>2.44</v>
      </c>
      <c r="X389" s="130">
        <f t="shared" si="325"/>
        <v>0</v>
      </c>
      <c r="Y389" s="130">
        <v>0</v>
      </c>
      <c r="Z389" s="130">
        <v>0</v>
      </c>
      <c r="AA389" s="130">
        <v>0</v>
      </c>
      <c r="AB389" s="130">
        <v>8.6486832600000003</v>
      </c>
      <c r="AC389" s="130">
        <v>0</v>
      </c>
      <c r="AD389" s="130"/>
      <c r="AE389" s="130">
        <f t="shared" si="311"/>
        <v>8.6486832600000003</v>
      </c>
    </row>
    <row r="390" spans="1:31" ht="90.75" hidden="1" customHeight="1">
      <c r="A390" s="639" t="s">
        <v>1678</v>
      </c>
      <c r="B390" s="135" t="s">
        <v>1900</v>
      </c>
      <c r="C390" s="603" t="s">
        <v>671</v>
      </c>
      <c r="D390" s="168">
        <v>0.2</v>
      </c>
      <c r="E390" s="168"/>
      <c r="F390" s="603">
        <v>2015</v>
      </c>
      <c r="G390" s="603">
        <v>2015</v>
      </c>
      <c r="H390" s="130">
        <f t="shared" si="326"/>
        <v>0.66029503000000001</v>
      </c>
      <c r="I390" s="130">
        <f t="shared" si="327"/>
        <v>0</v>
      </c>
      <c r="J390" s="130">
        <f t="shared" si="328"/>
        <v>0</v>
      </c>
      <c r="K390" s="130" t="str">
        <f t="shared" si="312"/>
        <v>-</v>
      </c>
      <c r="L390" s="130" t="str">
        <f t="shared" si="313"/>
        <v>-</v>
      </c>
      <c r="M390" s="130" t="str">
        <f t="shared" si="314"/>
        <v>-</v>
      </c>
      <c r="N390" s="130" t="str">
        <f t="shared" si="315"/>
        <v>-</v>
      </c>
      <c r="O390" s="130" t="str">
        <f t="shared" si="316"/>
        <v>-</v>
      </c>
      <c r="P390" s="130" t="str">
        <f t="shared" si="317"/>
        <v>-</v>
      </c>
      <c r="Q390" s="130">
        <f t="shared" si="318"/>
        <v>0.2</v>
      </c>
      <c r="R390" s="130">
        <f t="shared" si="319"/>
        <v>0</v>
      </c>
      <c r="S390" s="130" t="str">
        <f t="shared" si="320"/>
        <v>-</v>
      </c>
      <c r="T390" s="130" t="str">
        <f t="shared" si="321"/>
        <v>-</v>
      </c>
      <c r="U390" s="130" t="str">
        <f t="shared" si="322"/>
        <v>-</v>
      </c>
      <c r="V390" s="130" t="str">
        <f t="shared" si="323"/>
        <v>-</v>
      </c>
      <c r="W390" s="130">
        <f t="shared" si="324"/>
        <v>0.2</v>
      </c>
      <c r="X390" s="130">
        <f t="shared" si="325"/>
        <v>0</v>
      </c>
      <c r="Y390" s="130">
        <v>0</v>
      </c>
      <c r="Z390" s="130">
        <v>0</v>
      </c>
      <c r="AA390" s="130">
        <v>0</v>
      </c>
      <c r="AB390" s="130">
        <v>0.66029503000000001</v>
      </c>
      <c r="AC390" s="130">
        <v>0</v>
      </c>
      <c r="AD390" s="130"/>
      <c r="AE390" s="130">
        <f t="shared" si="311"/>
        <v>0.66029503000000001</v>
      </c>
    </row>
    <row r="391" spans="1:31" ht="91.5" hidden="1" customHeight="1">
      <c r="A391" s="639" t="s">
        <v>1679</v>
      </c>
      <c r="B391" s="135" t="s">
        <v>1904</v>
      </c>
      <c r="C391" s="603" t="s">
        <v>671</v>
      </c>
      <c r="D391" s="168">
        <v>0.56000000000000005</v>
      </c>
      <c r="E391" s="168"/>
      <c r="F391" s="603">
        <v>2015</v>
      </c>
      <c r="G391" s="603">
        <v>2016</v>
      </c>
      <c r="H391" s="130">
        <f t="shared" si="326"/>
        <v>4.1885081800000004</v>
      </c>
      <c r="I391" s="130">
        <f t="shared" si="327"/>
        <v>0</v>
      </c>
      <c r="J391" s="130">
        <f t="shared" si="328"/>
        <v>0</v>
      </c>
      <c r="K391" s="130" t="str">
        <f t="shared" si="312"/>
        <v>-</v>
      </c>
      <c r="L391" s="130" t="str">
        <f t="shared" si="313"/>
        <v>-</v>
      </c>
      <c r="M391" s="130" t="str">
        <f t="shared" si="314"/>
        <v>-</v>
      </c>
      <c r="N391" s="130" t="str">
        <f t="shared" si="315"/>
        <v>-</v>
      </c>
      <c r="O391" s="130" t="str">
        <f t="shared" si="316"/>
        <v>-</v>
      </c>
      <c r="P391" s="130" t="str">
        <f t="shared" si="317"/>
        <v>-</v>
      </c>
      <c r="Q391" s="130" t="str">
        <f t="shared" si="318"/>
        <v>-</v>
      </c>
      <c r="R391" s="130" t="str">
        <f t="shared" si="319"/>
        <v>-</v>
      </c>
      <c r="S391" s="130">
        <f t="shared" si="320"/>
        <v>0.56000000000000005</v>
      </c>
      <c r="T391" s="130">
        <f t="shared" si="321"/>
        <v>0</v>
      </c>
      <c r="U391" s="130" t="str">
        <f t="shared" si="322"/>
        <v>-</v>
      </c>
      <c r="V391" s="130" t="str">
        <f t="shared" si="323"/>
        <v>-</v>
      </c>
      <c r="W391" s="130">
        <f t="shared" si="324"/>
        <v>0.56000000000000005</v>
      </c>
      <c r="X391" s="130">
        <f t="shared" si="325"/>
        <v>0</v>
      </c>
      <c r="Y391" s="130">
        <v>0</v>
      </c>
      <c r="Z391" s="130">
        <v>0</v>
      </c>
      <c r="AA391" s="130">
        <v>0</v>
      </c>
      <c r="AB391" s="130">
        <v>0</v>
      </c>
      <c r="AC391" s="130">
        <v>4.1885081800000004</v>
      </c>
      <c r="AD391" s="130"/>
      <c r="AE391" s="130">
        <f t="shared" si="311"/>
        <v>4.1885081800000004</v>
      </c>
    </row>
    <row r="392" spans="1:31" ht="81.75" hidden="1" customHeight="1">
      <c r="A392" s="639" t="s">
        <v>1953</v>
      </c>
      <c r="B392" s="140" t="s">
        <v>1909</v>
      </c>
      <c r="C392" s="603" t="s">
        <v>671</v>
      </c>
      <c r="D392" s="168">
        <v>0.76600000000000001</v>
      </c>
      <c r="E392" s="168"/>
      <c r="F392" s="603">
        <v>2015</v>
      </c>
      <c r="G392" s="603">
        <v>2015</v>
      </c>
      <c r="H392" s="130">
        <f t="shared" si="326"/>
        <v>2.7063366499999999</v>
      </c>
      <c r="I392" s="130">
        <f t="shared" si="327"/>
        <v>0</v>
      </c>
      <c r="J392" s="130">
        <f t="shared" si="328"/>
        <v>0</v>
      </c>
      <c r="K392" s="130" t="str">
        <f t="shared" si="312"/>
        <v>-</v>
      </c>
      <c r="L392" s="130" t="str">
        <f t="shared" si="313"/>
        <v>-</v>
      </c>
      <c r="M392" s="130" t="str">
        <f t="shared" si="314"/>
        <v>-</v>
      </c>
      <c r="N392" s="130" t="str">
        <f t="shared" si="315"/>
        <v>-</v>
      </c>
      <c r="O392" s="130" t="str">
        <f t="shared" si="316"/>
        <v>-</v>
      </c>
      <c r="P392" s="130" t="str">
        <f t="shared" si="317"/>
        <v>-</v>
      </c>
      <c r="Q392" s="130">
        <f t="shared" si="318"/>
        <v>0.76600000000000001</v>
      </c>
      <c r="R392" s="130">
        <f t="shared" si="319"/>
        <v>0</v>
      </c>
      <c r="S392" s="130" t="str">
        <f t="shared" si="320"/>
        <v>-</v>
      </c>
      <c r="T392" s="130" t="str">
        <f t="shared" si="321"/>
        <v>-</v>
      </c>
      <c r="U392" s="130" t="str">
        <f t="shared" si="322"/>
        <v>-</v>
      </c>
      <c r="V392" s="130" t="str">
        <f t="shared" si="323"/>
        <v>-</v>
      </c>
      <c r="W392" s="130">
        <f t="shared" si="324"/>
        <v>0.76600000000000001</v>
      </c>
      <c r="X392" s="130">
        <f t="shared" si="325"/>
        <v>0</v>
      </c>
      <c r="Y392" s="130">
        <v>0</v>
      </c>
      <c r="Z392" s="130">
        <v>0</v>
      </c>
      <c r="AA392" s="130">
        <v>0</v>
      </c>
      <c r="AB392" s="130">
        <v>2.7063366499999999</v>
      </c>
      <c r="AC392" s="130">
        <v>0</v>
      </c>
      <c r="AD392" s="130"/>
      <c r="AE392" s="130">
        <f t="shared" ref="AE392:AE447" si="329">SUM(Y392:AD392)</f>
        <v>2.7063366499999999</v>
      </c>
    </row>
    <row r="393" spans="1:31" ht="81.75" hidden="1" customHeight="1">
      <c r="A393" s="639" t="s">
        <v>1981</v>
      </c>
      <c r="B393" s="140" t="s">
        <v>1982</v>
      </c>
      <c r="C393" s="603" t="s">
        <v>671</v>
      </c>
      <c r="D393" s="168">
        <v>0.222</v>
      </c>
      <c r="E393" s="168"/>
      <c r="F393" s="603">
        <v>2015</v>
      </c>
      <c r="G393" s="603">
        <v>2015</v>
      </c>
      <c r="H393" s="130">
        <f t="shared" si="326"/>
        <v>0.82762997999999999</v>
      </c>
      <c r="I393" s="130">
        <f t="shared" si="327"/>
        <v>0</v>
      </c>
      <c r="J393" s="130">
        <f t="shared" si="328"/>
        <v>0</v>
      </c>
      <c r="K393" s="130" t="str">
        <f t="shared" ref="K393:K395" si="330">IF(G393=2012,D393,"-")</f>
        <v>-</v>
      </c>
      <c r="L393" s="130" t="str">
        <f t="shared" ref="L393:L395" si="331">IF(G393=2012,E393,"-")</f>
        <v>-</v>
      </c>
      <c r="M393" s="130" t="str">
        <f t="shared" ref="M393:M395" si="332">IF(G393=2013,D393,"-")</f>
        <v>-</v>
      </c>
      <c r="N393" s="130" t="str">
        <f t="shared" ref="N393:N395" si="333">IF(G393=2013,E393,"-")</f>
        <v>-</v>
      </c>
      <c r="O393" s="130" t="str">
        <f t="shared" ref="O393:O395" si="334">IF(G393=2014,D393,"-")</f>
        <v>-</v>
      </c>
      <c r="P393" s="130" t="str">
        <f t="shared" ref="P393:P395" si="335">IF(G393=2014,E393,"-")</f>
        <v>-</v>
      </c>
      <c r="Q393" s="130">
        <f t="shared" ref="Q393:Q395" si="336">IF(G393=2015,D393,"-")</f>
        <v>0.222</v>
      </c>
      <c r="R393" s="130">
        <f t="shared" ref="R393:R395" si="337">IF(G393=2015,E393,"-")</f>
        <v>0</v>
      </c>
      <c r="S393" s="130" t="str">
        <f t="shared" ref="S393:S395" si="338">IF(G393=2016,D393,"-")</f>
        <v>-</v>
      </c>
      <c r="T393" s="130" t="str">
        <f t="shared" ref="T393:T395" si="339">IF(G393=2016,E393,"-")</f>
        <v>-</v>
      </c>
      <c r="U393" s="130" t="str">
        <f t="shared" ref="U393:U395" si="340">IF(G393=2017,D393,"-")</f>
        <v>-</v>
      </c>
      <c r="V393" s="130" t="str">
        <f t="shared" ref="V393:V395" si="341">IF(G393=2017,E393,"-")</f>
        <v>-</v>
      </c>
      <c r="W393" s="130">
        <f t="shared" ref="W393:W395" si="342">SUM(K393,M393,O393,Q393,S393,U393)</f>
        <v>0.222</v>
      </c>
      <c r="X393" s="130">
        <f t="shared" ref="X393:X395" si="343">SUM(L393,N393,P393,R393,T393,V393)</f>
        <v>0</v>
      </c>
      <c r="Y393" s="130"/>
      <c r="Z393" s="130"/>
      <c r="AA393" s="130"/>
      <c r="AB393" s="130">
        <v>0.82762997999999999</v>
      </c>
      <c r="AC393" s="130">
        <v>0</v>
      </c>
      <c r="AD393" s="130"/>
      <c r="AE393" s="130">
        <f t="shared" si="329"/>
        <v>0.82762997999999999</v>
      </c>
    </row>
    <row r="394" spans="1:31" ht="81.75" hidden="1" customHeight="1">
      <c r="A394" s="639" t="s">
        <v>1983</v>
      </c>
      <c r="B394" s="140" t="s">
        <v>1984</v>
      </c>
      <c r="C394" s="603" t="s">
        <v>671</v>
      </c>
      <c r="D394" s="168">
        <v>1.052</v>
      </c>
      <c r="E394" s="168"/>
      <c r="F394" s="603">
        <v>2015</v>
      </c>
      <c r="G394" s="603">
        <v>2015</v>
      </c>
      <c r="H394" s="130">
        <f t="shared" si="326"/>
        <v>3.1514111599999999</v>
      </c>
      <c r="I394" s="130">
        <f t="shared" si="327"/>
        <v>0</v>
      </c>
      <c r="J394" s="130">
        <f t="shared" si="328"/>
        <v>0</v>
      </c>
      <c r="K394" s="130" t="str">
        <f t="shared" si="330"/>
        <v>-</v>
      </c>
      <c r="L394" s="130" t="str">
        <f t="shared" si="331"/>
        <v>-</v>
      </c>
      <c r="M394" s="130" t="str">
        <f t="shared" si="332"/>
        <v>-</v>
      </c>
      <c r="N394" s="130" t="str">
        <f t="shared" si="333"/>
        <v>-</v>
      </c>
      <c r="O394" s="130" t="str">
        <f t="shared" si="334"/>
        <v>-</v>
      </c>
      <c r="P394" s="130" t="str">
        <f t="shared" si="335"/>
        <v>-</v>
      </c>
      <c r="Q394" s="130">
        <f t="shared" si="336"/>
        <v>1.052</v>
      </c>
      <c r="R394" s="130">
        <f t="shared" si="337"/>
        <v>0</v>
      </c>
      <c r="S394" s="130" t="str">
        <f t="shared" si="338"/>
        <v>-</v>
      </c>
      <c r="T394" s="130" t="str">
        <f t="shared" si="339"/>
        <v>-</v>
      </c>
      <c r="U394" s="130" t="str">
        <f t="shared" si="340"/>
        <v>-</v>
      </c>
      <c r="V394" s="130" t="str">
        <f t="shared" si="341"/>
        <v>-</v>
      </c>
      <c r="W394" s="130">
        <f t="shared" si="342"/>
        <v>1.052</v>
      </c>
      <c r="X394" s="130">
        <f t="shared" si="343"/>
        <v>0</v>
      </c>
      <c r="Y394" s="130"/>
      <c r="Z394" s="130"/>
      <c r="AA394" s="130"/>
      <c r="AB394" s="130">
        <v>3.1514111599999999</v>
      </c>
      <c r="AC394" s="130">
        <v>0</v>
      </c>
      <c r="AD394" s="130"/>
      <c r="AE394" s="130">
        <f t="shared" si="329"/>
        <v>3.1514111599999999</v>
      </c>
    </row>
    <row r="395" spans="1:31" ht="81.75" hidden="1" customHeight="1">
      <c r="A395" s="639" t="s">
        <v>1991</v>
      </c>
      <c r="B395" s="140" t="s">
        <v>1992</v>
      </c>
      <c r="C395" s="603" t="s">
        <v>671</v>
      </c>
      <c r="D395" s="168">
        <v>0.29599999999999999</v>
      </c>
      <c r="E395" s="168"/>
      <c r="F395" s="603">
        <v>2016</v>
      </c>
      <c r="G395" s="603">
        <v>2016</v>
      </c>
      <c r="H395" s="130">
        <f t="shared" si="326"/>
        <v>1.0097084300000001</v>
      </c>
      <c r="I395" s="130">
        <f t="shared" si="327"/>
        <v>0</v>
      </c>
      <c r="J395" s="130">
        <f t="shared" si="328"/>
        <v>0</v>
      </c>
      <c r="K395" s="130" t="str">
        <f t="shared" si="330"/>
        <v>-</v>
      </c>
      <c r="L395" s="130" t="str">
        <f t="shared" si="331"/>
        <v>-</v>
      </c>
      <c r="M395" s="130" t="str">
        <f t="shared" si="332"/>
        <v>-</v>
      </c>
      <c r="N395" s="130" t="str">
        <f t="shared" si="333"/>
        <v>-</v>
      </c>
      <c r="O395" s="130" t="str">
        <f t="shared" si="334"/>
        <v>-</v>
      </c>
      <c r="P395" s="130" t="str">
        <f t="shared" si="335"/>
        <v>-</v>
      </c>
      <c r="Q395" s="130" t="str">
        <f t="shared" si="336"/>
        <v>-</v>
      </c>
      <c r="R395" s="130" t="str">
        <f t="shared" si="337"/>
        <v>-</v>
      </c>
      <c r="S395" s="130">
        <f t="shared" si="338"/>
        <v>0.29599999999999999</v>
      </c>
      <c r="T395" s="130">
        <f t="shared" si="339"/>
        <v>0</v>
      </c>
      <c r="U395" s="130" t="str">
        <f t="shared" si="340"/>
        <v>-</v>
      </c>
      <c r="V395" s="130" t="str">
        <f t="shared" si="341"/>
        <v>-</v>
      </c>
      <c r="W395" s="130">
        <f t="shared" si="342"/>
        <v>0.29599999999999999</v>
      </c>
      <c r="X395" s="130">
        <f t="shared" si="343"/>
        <v>0</v>
      </c>
      <c r="Y395" s="130"/>
      <c r="Z395" s="130"/>
      <c r="AA395" s="130"/>
      <c r="AB395" s="130"/>
      <c r="AC395" s="130">
        <v>1.0097084300000001</v>
      </c>
      <c r="AD395" s="130"/>
      <c r="AE395" s="130">
        <f t="shared" si="329"/>
        <v>1.0097084300000001</v>
      </c>
    </row>
    <row r="396" spans="1:31" ht="81.75" hidden="1" customHeight="1">
      <c r="A396" s="639" t="s">
        <v>2001</v>
      </c>
      <c r="B396" s="140" t="s">
        <v>2002</v>
      </c>
      <c r="C396" s="603" t="s">
        <v>671</v>
      </c>
      <c r="D396" s="168">
        <v>0.81200000000000006</v>
      </c>
      <c r="E396" s="168"/>
      <c r="F396" s="603">
        <v>2016</v>
      </c>
      <c r="G396" s="603">
        <v>2016</v>
      </c>
      <c r="H396" s="130">
        <f t="shared" si="326"/>
        <v>2.5098225700000003</v>
      </c>
      <c r="I396" s="130">
        <f t="shared" si="327"/>
        <v>0</v>
      </c>
      <c r="J396" s="130">
        <f t="shared" si="328"/>
        <v>0</v>
      </c>
      <c r="K396" s="130" t="str">
        <f t="shared" ref="K396:K398" si="344">IF(G396=2012,D396,"-")</f>
        <v>-</v>
      </c>
      <c r="L396" s="130" t="str">
        <f t="shared" ref="L396:L398" si="345">IF(G396=2012,E396,"-")</f>
        <v>-</v>
      </c>
      <c r="M396" s="130" t="str">
        <f t="shared" ref="M396:M398" si="346">IF(G396=2013,D396,"-")</f>
        <v>-</v>
      </c>
      <c r="N396" s="130" t="str">
        <f t="shared" ref="N396:N398" si="347">IF(G396=2013,E396,"-")</f>
        <v>-</v>
      </c>
      <c r="O396" s="130" t="str">
        <f t="shared" ref="O396:O398" si="348">IF(G396=2014,D396,"-")</f>
        <v>-</v>
      </c>
      <c r="P396" s="130" t="str">
        <f t="shared" ref="P396:P398" si="349">IF(G396=2014,E396,"-")</f>
        <v>-</v>
      </c>
      <c r="Q396" s="130" t="str">
        <f t="shared" ref="Q396:Q398" si="350">IF(G396=2015,D396,"-")</f>
        <v>-</v>
      </c>
      <c r="R396" s="130" t="str">
        <f t="shared" ref="R396:R398" si="351">IF(G396=2015,E396,"-")</f>
        <v>-</v>
      </c>
      <c r="S396" s="130">
        <f t="shared" ref="S396:S398" si="352">IF(G396=2016,D396,"-")</f>
        <v>0.81200000000000006</v>
      </c>
      <c r="T396" s="130">
        <f t="shared" ref="T396:T398" si="353">IF(G396=2016,E396,"-")</f>
        <v>0</v>
      </c>
      <c r="U396" s="130" t="str">
        <f t="shared" ref="U396:U398" si="354">IF(G396=2017,D396,"-")</f>
        <v>-</v>
      </c>
      <c r="V396" s="130" t="str">
        <f t="shared" ref="V396:V398" si="355">IF(G396=2017,E396,"-")</f>
        <v>-</v>
      </c>
      <c r="W396" s="130">
        <f t="shared" ref="W396:W398" si="356">SUM(K396,M396,O396,Q396,S396,U396)</f>
        <v>0.81200000000000006</v>
      </c>
      <c r="X396" s="130">
        <f t="shared" ref="X396:X398" si="357">SUM(L396,N396,P396,R396,T396,V396)</f>
        <v>0</v>
      </c>
      <c r="Y396" s="130"/>
      <c r="Z396" s="130"/>
      <c r="AA396" s="130"/>
      <c r="AB396" s="130"/>
      <c r="AC396" s="130">
        <v>2.5098225700000003</v>
      </c>
      <c r="AD396" s="130"/>
      <c r="AE396" s="130">
        <f t="shared" si="329"/>
        <v>2.5098225700000003</v>
      </c>
    </row>
    <row r="397" spans="1:31" ht="81.75" hidden="1" customHeight="1">
      <c r="A397" s="639" t="s">
        <v>2005</v>
      </c>
      <c r="B397" s="140" t="s">
        <v>2006</v>
      </c>
      <c r="C397" s="603" t="s">
        <v>671</v>
      </c>
      <c r="D397" s="168">
        <v>1.956</v>
      </c>
      <c r="E397" s="168"/>
      <c r="F397" s="603">
        <v>2016</v>
      </c>
      <c r="G397" s="603">
        <v>2017</v>
      </c>
      <c r="H397" s="130">
        <f t="shared" si="326"/>
        <v>4.5375227600000008</v>
      </c>
      <c r="I397" s="130">
        <f t="shared" si="327"/>
        <v>0</v>
      </c>
      <c r="J397" s="130">
        <f t="shared" si="328"/>
        <v>0</v>
      </c>
      <c r="K397" s="130" t="str">
        <f t="shared" si="344"/>
        <v>-</v>
      </c>
      <c r="L397" s="130" t="str">
        <f t="shared" si="345"/>
        <v>-</v>
      </c>
      <c r="M397" s="130" t="str">
        <f t="shared" si="346"/>
        <v>-</v>
      </c>
      <c r="N397" s="130" t="str">
        <f t="shared" si="347"/>
        <v>-</v>
      </c>
      <c r="O397" s="130" t="str">
        <f t="shared" si="348"/>
        <v>-</v>
      </c>
      <c r="P397" s="130" t="str">
        <f t="shared" si="349"/>
        <v>-</v>
      </c>
      <c r="Q397" s="130" t="str">
        <f t="shared" si="350"/>
        <v>-</v>
      </c>
      <c r="R397" s="130" t="str">
        <f t="shared" si="351"/>
        <v>-</v>
      </c>
      <c r="S397" s="130" t="str">
        <f t="shared" si="352"/>
        <v>-</v>
      </c>
      <c r="T397" s="130" t="str">
        <f t="shared" si="353"/>
        <v>-</v>
      </c>
      <c r="U397" s="130">
        <f t="shared" si="354"/>
        <v>1.956</v>
      </c>
      <c r="V397" s="130">
        <f t="shared" si="355"/>
        <v>0</v>
      </c>
      <c r="W397" s="130">
        <f t="shared" si="356"/>
        <v>1.956</v>
      </c>
      <c r="X397" s="130">
        <f t="shared" si="357"/>
        <v>0</v>
      </c>
      <c r="Y397" s="130"/>
      <c r="Z397" s="130"/>
      <c r="AA397" s="130"/>
      <c r="AB397" s="130"/>
      <c r="AC397" s="130">
        <v>4.5375227600000008</v>
      </c>
      <c r="AD397" s="130"/>
      <c r="AE397" s="130">
        <f t="shared" si="329"/>
        <v>4.5375227600000008</v>
      </c>
    </row>
    <row r="398" spans="1:31" ht="81.75" hidden="1" customHeight="1">
      <c r="A398" s="639" t="s">
        <v>2123</v>
      </c>
      <c r="B398" s="140" t="s">
        <v>2149</v>
      </c>
      <c r="C398" s="603" t="s">
        <v>671</v>
      </c>
      <c r="D398" s="168">
        <v>1.1399999999999999</v>
      </c>
      <c r="E398" s="168"/>
      <c r="F398" s="603">
        <v>2016</v>
      </c>
      <c r="G398" s="603">
        <v>2016</v>
      </c>
      <c r="H398" s="130">
        <f t="shared" si="326"/>
        <v>4.6068402000000006</v>
      </c>
      <c r="I398" s="130">
        <f t="shared" si="327"/>
        <v>0</v>
      </c>
      <c r="J398" s="130">
        <f t="shared" si="328"/>
        <v>0</v>
      </c>
      <c r="K398" s="130" t="str">
        <f t="shared" si="344"/>
        <v>-</v>
      </c>
      <c r="L398" s="130" t="str">
        <f t="shared" si="345"/>
        <v>-</v>
      </c>
      <c r="M398" s="130" t="str">
        <f t="shared" si="346"/>
        <v>-</v>
      </c>
      <c r="N398" s="130" t="str">
        <f t="shared" si="347"/>
        <v>-</v>
      </c>
      <c r="O398" s="130" t="str">
        <f t="shared" si="348"/>
        <v>-</v>
      </c>
      <c r="P398" s="130" t="str">
        <f t="shared" si="349"/>
        <v>-</v>
      </c>
      <c r="Q398" s="130" t="str">
        <f t="shared" si="350"/>
        <v>-</v>
      </c>
      <c r="R398" s="130" t="str">
        <f t="shared" si="351"/>
        <v>-</v>
      </c>
      <c r="S398" s="130">
        <f t="shared" si="352"/>
        <v>1.1399999999999999</v>
      </c>
      <c r="T398" s="130">
        <f t="shared" si="353"/>
        <v>0</v>
      </c>
      <c r="U398" s="130" t="str">
        <f t="shared" si="354"/>
        <v>-</v>
      </c>
      <c r="V398" s="130" t="str">
        <f t="shared" si="355"/>
        <v>-</v>
      </c>
      <c r="W398" s="130">
        <f t="shared" si="356"/>
        <v>1.1399999999999999</v>
      </c>
      <c r="X398" s="130">
        <f t="shared" si="357"/>
        <v>0</v>
      </c>
      <c r="Y398" s="130"/>
      <c r="Z398" s="130"/>
      <c r="AA398" s="130"/>
      <c r="AB398" s="130"/>
      <c r="AC398" s="130">
        <v>4.6068402000000006</v>
      </c>
      <c r="AD398" s="130"/>
      <c r="AE398" s="130">
        <f t="shared" si="329"/>
        <v>4.6068402000000006</v>
      </c>
    </row>
    <row r="399" spans="1:31" ht="81.75" hidden="1" customHeight="1">
      <c r="A399" s="639" t="s">
        <v>2124</v>
      </c>
      <c r="B399" s="140" t="s">
        <v>2150</v>
      </c>
      <c r="C399" s="603" t="s">
        <v>671</v>
      </c>
      <c r="D399" s="168">
        <v>0.77400000000000002</v>
      </c>
      <c r="E399" s="168"/>
      <c r="F399" s="603">
        <v>2016</v>
      </c>
      <c r="G399" s="603">
        <v>2016</v>
      </c>
      <c r="H399" s="130">
        <f t="shared" si="326"/>
        <v>2.4539884199999999</v>
      </c>
      <c r="I399" s="130">
        <f t="shared" si="327"/>
        <v>0</v>
      </c>
      <c r="J399" s="130">
        <f t="shared" si="328"/>
        <v>0</v>
      </c>
      <c r="K399" s="130" t="str">
        <f t="shared" ref="K399" si="358">IF(G399=2012,D399,"-")</f>
        <v>-</v>
      </c>
      <c r="L399" s="130" t="str">
        <f t="shared" ref="L399" si="359">IF(G399=2012,E399,"-")</f>
        <v>-</v>
      </c>
      <c r="M399" s="130" t="str">
        <f t="shared" ref="M399" si="360">IF(G399=2013,D399,"-")</f>
        <v>-</v>
      </c>
      <c r="N399" s="130" t="str">
        <f t="shared" ref="N399" si="361">IF(G399=2013,E399,"-")</f>
        <v>-</v>
      </c>
      <c r="O399" s="130" t="str">
        <f t="shared" ref="O399" si="362">IF(G399=2014,D399,"-")</f>
        <v>-</v>
      </c>
      <c r="P399" s="130" t="str">
        <f t="shared" ref="P399" si="363">IF(G399=2014,E399,"-")</f>
        <v>-</v>
      </c>
      <c r="Q399" s="130" t="str">
        <f t="shared" ref="Q399" si="364">IF(G399=2015,D399,"-")</f>
        <v>-</v>
      </c>
      <c r="R399" s="130" t="str">
        <f t="shared" ref="R399" si="365">IF(G399=2015,E399,"-")</f>
        <v>-</v>
      </c>
      <c r="S399" s="130">
        <f t="shared" ref="S399" si="366">IF(G399=2016,D399,"-")</f>
        <v>0.77400000000000002</v>
      </c>
      <c r="T399" s="130">
        <f t="shared" ref="T399" si="367">IF(G399=2016,E399,"-")</f>
        <v>0</v>
      </c>
      <c r="U399" s="130" t="str">
        <f t="shared" ref="U399" si="368">IF(G399=2017,D399,"-")</f>
        <v>-</v>
      </c>
      <c r="V399" s="130" t="str">
        <f t="shared" ref="V399" si="369">IF(G399=2017,E399,"-")</f>
        <v>-</v>
      </c>
      <c r="W399" s="130">
        <f t="shared" ref="W399" si="370">SUM(K399,M399,O399,Q399,S399,U399)</f>
        <v>0.77400000000000002</v>
      </c>
      <c r="X399" s="130">
        <f t="shared" ref="X399" si="371">SUM(L399,N399,P399,R399,T399,V399)</f>
        <v>0</v>
      </c>
      <c r="Y399" s="130"/>
      <c r="Z399" s="130"/>
      <c r="AA399" s="130"/>
      <c r="AB399" s="130"/>
      <c r="AC399" s="130">
        <v>2.4539884199999999</v>
      </c>
      <c r="AD399" s="130"/>
      <c r="AE399" s="130">
        <f t="shared" si="329"/>
        <v>2.4539884199999999</v>
      </c>
    </row>
    <row r="400" spans="1:31" ht="121.5" hidden="1">
      <c r="A400" s="639" t="s">
        <v>2051</v>
      </c>
      <c r="B400" s="140" t="s">
        <v>2118</v>
      </c>
      <c r="C400" s="603" t="s">
        <v>671</v>
      </c>
      <c r="D400" s="168">
        <v>8.9480000000000004</v>
      </c>
      <c r="E400" s="168"/>
      <c r="F400" s="603">
        <v>2016</v>
      </c>
      <c r="G400" s="603">
        <v>2017</v>
      </c>
      <c r="H400" s="130">
        <f t="shared" si="326"/>
        <v>20.976430614237294</v>
      </c>
      <c r="I400" s="130">
        <f t="shared" si="327"/>
        <v>8.9525481355932186</v>
      </c>
      <c r="J400" s="130">
        <f t="shared" si="328"/>
        <v>8.9525481355932204</v>
      </c>
      <c r="K400" s="130" t="str">
        <f t="shared" ref="K400" si="372">IF(G400=2012,D400,"-")</f>
        <v>-</v>
      </c>
      <c r="L400" s="130" t="str">
        <f t="shared" ref="L400" si="373">IF(G400=2012,E400,"-")</f>
        <v>-</v>
      </c>
      <c r="M400" s="130" t="str">
        <f t="shared" ref="M400" si="374">IF(G400=2013,D400,"-")</f>
        <v>-</v>
      </c>
      <c r="N400" s="130" t="str">
        <f t="shared" ref="N400" si="375">IF(G400=2013,E400,"-")</f>
        <v>-</v>
      </c>
      <c r="O400" s="130" t="str">
        <f t="shared" ref="O400" si="376">IF(G400=2014,D400,"-")</f>
        <v>-</v>
      </c>
      <c r="P400" s="130" t="str">
        <f t="shared" ref="P400" si="377">IF(G400=2014,E400,"-")</f>
        <v>-</v>
      </c>
      <c r="Q400" s="130" t="str">
        <f t="shared" ref="Q400" si="378">IF(G400=2015,D400,"-")</f>
        <v>-</v>
      </c>
      <c r="R400" s="130" t="str">
        <f t="shared" ref="R400" si="379">IF(G400=2015,E400,"-")</f>
        <v>-</v>
      </c>
      <c r="S400" s="130" t="str">
        <f t="shared" ref="S400" si="380">IF(G400=2016,D400,"-")</f>
        <v>-</v>
      </c>
      <c r="T400" s="130" t="str">
        <f t="shared" ref="T400" si="381">IF(G400=2016,E400,"-")</f>
        <v>-</v>
      </c>
      <c r="U400" s="130">
        <f t="shared" ref="U400" si="382">IF(G400=2017,D400,"-")</f>
        <v>8.9480000000000004</v>
      </c>
      <c r="V400" s="130">
        <f t="shared" ref="V400" si="383">IF(G400=2017,E400,"-")</f>
        <v>0</v>
      </c>
      <c r="W400" s="130">
        <f t="shared" ref="W400" si="384">SUM(K400,M400,O400,Q400,S400,U400)</f>
        <v>8.9480000000000004</v>
      </c>
      <c r="X400" s="130">
        <f t="shared" ref="X400" si="385">SUM(L400,N400,P400,R400,T400,V400)</f>
        <v>0</v>
      </c>
      <c r="Y400" s="130"/>
      <c r="Z400" s="130"/>
      <c r="AA400" s="130"/>
      <c r="AB400" s="130"/>
      <c r="AC400" s="130">
        <f>11.69729032+0.829992158644075-0.5034</f>
        <v>12.023882478644076</v>
      </c>
      <c r="AD400" s="130">
        <f>4.71526+5/1.18</f>
        <v>8.9525481355932204</v>
      </c>
      <c r="AE400" s="130">
        <f t="shared" si="329"/>
        <v>20.976430614237294</v>
      </c>
    </row>
    <row r="401" spans="1:31" ht="40.5" hidden="1">
      <c r="A401" s="639" t="s">
        <v>2125</v>
      </c>
      <c r="B401" s="140" t="s">
        <v>2129</v>
      </c>
      <c r="C401" s="603" t="s">
        <v>671</v>
      </c>
      <c r="D401" s="168">
        <v>1.377</v>
      </c>
      <c r="E401" s="168"/>
      <c r="F401" s="603">
        <v>2016</v>
      </c>
      <c r="G401" s="603">
        <v>2016</v>
      </c>
      <c r="H401" s="130">
        <f t="shared" si="326"/>
        <v>4.9935403900000006</v>
      </c>
      <c r="I401" s="130">
        <f t="shared" si="327"/>
        <v>0</v>
      </c>
      <c r="J401" s="130">
        <f t="shared" si="328"/>
        <v>0</v>
      </c>
      <c r="K401" s="130" t="str">
        <f t="shared" ref="K401:K405" si="386">IF(G401=2012,D401,"-")</f>
        <v>-</v>
      </c>
      <c r="L401" s="130" t="str">
        <f t="shared" ref="L401:L405" si="387">IF(G401=2012,E401,"-")</f>
        <v>-</v>
      </c>
      <c r="M401" s="130" t="str">
        <f t="shared" ref="M401:M405" si="388">IF(G401=2013,D401,"-")</f>
        <v>-</v>
      </c>
      <c r="N401" s="130" t="str">
        <f t="shared" ref="N401:N405" si="389">IF(G401=2013,E401,"-")</f>
        <v>-</v>
      </c>
      <c r="O401" s="130" t="str">
        <f t="shared" ref="O401:O405" si="390">IF(G401=2014,D401,"-")</f>
        <v>-</v>
      </c>
      <c r="P401" s="130" t="str">
        <f t="shared" ref="P401:P405" si="391">IF(G401=2014,E401,"-")</f>
        <v>-</v>
      </c>
      <c r="Q401" s="130" t="str">
        <f t="shared" ref="Q401:Q405" si="392">IF(G401=2015,D401,"-")</f>
        <v>-</v>
      </c>
      <c r="R401" s="130" t="str">
        <f t="shared" ref="R401:R405" si="393">IF(G401=2015,E401,"-")</f>
        <v>-</v>
      </c>
      <c r="S401" s="130">
        <f t="shared" ref="S401:S405" si="394">IF(G401=2016,D401,"-")</f>
        <v>1.377</v>
      </c>
      <c r="T401" s="130">
        <f t="shared" ref="T401:T405" si="395">IF(G401=2016,E401,"-")</f>
        <v>0</v>
      </c>
      <c r="U401" s="130" t="str">
        <f t="shared" ref="U401:U405" si="396">IF(G401=2017,D401,"-")</f>
        <v>-</v>
      </c>
      <c r="V401" s="130" t="str">
        <f t="shared" ref="V401:V405" si="397">IF(G401=2017,E401,"-")</f>
        <v>-</v>
      </c>
      <c r="W401" s="130">
        <f t="shared" ref="W401:W405" si="398">SUM(K401,M401,O401,Q401,S401,U401)</f>
        <v>1.377</v>
      </c>
      <c r="X401" s="130">
        <f t="shared" ref="X401:X405" si="399">SUM(L401,N401,P401,R401,T401,V401)</f>
        <v>0</v>
      </c>
      <c r="Y401" s="130"/>
      <c r="Z401" s="130"/>
      <c r="AA401" s="130"/>
      <c r="AB401" s="130"/>
      <c r="AC401" s="130">
        <v>4.9935403900000006</v>
      </c>
      <c r="AD401" s="130"/>
      <c r="AE401" s="130">
        <f t="shared" si="329"/>
        <v>4.9935403900000006</v>
      </c>
    </row>
    <row r="402" spans="1:31" ht="40.5">
      <c r="A402" s="639" t="s">
        <v>2126</v>
      </c>
      <c r="B402" s="140" t="s">
        <v>2342</v>
      </c>
      <c r="C402" s="603" t="s">
        <v>671</v>
      </c>
      <c r="D402" s="168">
        <v>1.173</v>
      </c>
      <c r="E402" s="168"/>
      <c r="F402" s="603">
        <v>2017</v>
      </c>
      <c r="G402" s="603">
        <v>2017</v>
      </c>
      <c r="H402" s="130">
        <f t="shared" si="326"/>
        <v>3.9016099999999998</v>
      </c>
      <c r="I402" s="130">
        <f t="shared" si="327"/>
        <v>3.9016099999999998</v>
      </c>
      <c r="J402" s="130">
        <f t="shared" si="328"/>
        <v>3.9016099999999998</v>
      </c>
      <c r="K402" s="130" t="str">
        <f t="shared" si="386"/>
        <v>-</v>
      </c>
      <c r="L402" s="130" t="str">
        <f t="shared" si="387"/>
        <v>-</v>
      </c>
      <c r="M402" s="130" t="str">
        <f t="shared" si="388"/>
        <v>-</v>
      </c>
      <c r="N402" s="130" t="str">
        <f t="shared" si="389"/>
        <v>-</v>
      </c>
      <c r="O402" s="130" t="str">
        <f t="shared" si="390"/>
        <v>-</v>
      </c>
      <c r="P402" s="130" t="str">
        <f t="shared" si="391"/>
        <v>-</v>
      </c>
      <c r="Q402" s="130" t="str">
        <f t="shared" si="392"/>
        <v>-</v>
      </c>
      <c r="R402" s="130" t="str">
        <f t="shared" si="393"/>
        <v>-</v>
      </c>
      <c r="S402" s="130" t="str">
        <f t="shared" si="394"/>
        <v>-</v>
      </c>
      <c r="T402" s="130" t="str">
        <f t="shared" si="395"/>
        <v>-</v>
      </c>
      <c r="U402" s="130">
        <f t="shared" si="396"/>
        <v>1.173</v>
      </c>
      <c r="V402" s="130">
        <f t="shared" si="397"/>
        <v>0</v>
      </c>
      <c r="W402" s="130">
        <f t="shared" si="398"/>
        <v>1.173</v>
      </c>
      <c r="X402" s="130">
        <f t="shared" si="399"/>
        <v>0</v>
      </c>
      <c r="Y402" s="130"/>
      <c r="Z402" s="130"/>
      <c r="AA402" s="130"/>
      <c r="AB402" s="130"/>
      <c r="AC402" s="130">
        <v>0</v>
      </c>
      <c r="AD402" s="130">
        <v>3.9016099999999998</v>
      </c>
      <c r="AE402" s="130">
        <f t="shared" si="329"/>
        <v>3.9016099999999998</v>
      </c>
    </row>
    <row r="403" spans="1:31" ht="81" hidden="1">
      <c r="A403" s="639" t="s">
        <v>2127</v>
      </c>
      <c r="B403" s="140" t="s">
        <v>2130</v>
      </c>
      <c r="C403" s="603" t="s">
        <v>671</v>
      </c>
      <c r="D403" s="168">
        <v>0.251</v>
      </c>
      <c r="E403" s="168"/>
      <c r="F403" s="603">
        <v>2016</v>
      </c>
      <c r="G403" s="603">
        <v>2016</v>
      </c>
      <c r="H403" s="130">
        <f t="shared" si="326"/>
        <v>0.91823556000000006</v>
      </c>
      <c r="I403" s="130">
        <f t="shared" si="327"/>
        <v>0</v>
      </c>
      <c r="J403" s="130">
        <f t="shared" si="328"/>
        <v>0</v>
      </c>
      <c r="K403" s="130" t="str">
        <f t="shared" si="386"/>
        <v>-</v>
      </c>
      <c r="L403" s="130" t="str">
        <f t="shared" si="387"/>
        <v>-</v>
      </c>
      <c r="M403" s="130" t="str">
        <f t="shared" si="388"/>
        <v>-</v>
      </c>
      <c r="N403" s="130" t="str">
        <f t="shared" si="389"/>
        <v>-</v>
      </c>
      <c r="O403" s="130" t="str">
        <f t="shared" si="390"/>
        <v>-</v>
      </c>
      <c r="P403" s="130" t="str">
        <f t="shared" si="391"/>
        <v>-</v>
      </c>
      <c r="Q403" s="130" t="str">
        <f t="shared" si="392"/>
        <v>-</v>
      </c>
      <c r="R403" s="130" t="str">
        <f t="shared" si="393"/>
        <v>-</v>
      </c>
      <c r="S403" s="130">
        <f t="shared" si="394"/>
        <v>0.251</v>
      </c>
      <c r="T403" s="130">
        <f t="shared" si="395"/>
        <v>0</v>
      </c>
      <c r="U403" s="130" t="str">
        <f t="shared" si="396"/>
        <v>-</v>
      </c>
      <c r="V403" s="130" t="str">
        <f t="shared" si="397"/>
        <v>-</v>
      </c>
      <c r="W403" s="130">
        <f t="shared" si="398"/>
        <v>0.251</v>
      </c>
      <c r="X403" s="130">
        <f t="shared" si="399"/>
        <v>0</v>
      </c>
      <c r="Y403" s="130"/>
      <c r="Z403" s="130"/>
      <c r="AA403" s="130"/>
      <c r="AB403" s="130"/>
      <c r="AC403" s="130">
        <v>0.91823556000000006</v>
      </c>
      <c r="AD403" s="130"/>
      <c r="AE403" s="130">
        <f t="shared" si="329"/>
        <v>0.91823556000000006</v>
      </c>
    </row>
    <row r="404" spans="1:31" ht="60.75" hidden="1">
      <c r="A404" s="639" t="s">
        <v>2128</v>
      </c>
      <c r="B404" s="140" t="s">
        <v>2131</v>
      </c>
      <c r="C404" s="603" t="s">
        <v>671</v>
      </c>
      <c r="D404" s="168">
        <v>2.0339999999999998</v>
      </c>
      <c r="E404" s="168"/>
      <c r="F404" s="603">
        <v>2016</v>
      </c>
      <c r="G404" s="603">
        <v>2016</v>
      </c>
      <c r="H404" s="130">
        <f t="shared" si="326"/>
        <v>6.6656338399999999</v>
      </c>
      <c r="I404" s="130">
        <f t="shared" si="327"/>
        <v>0</v>
      </c>
      <c r="J404" s="130">
        <f t="shared" si="328"/>
        <v>0</v>
      </c>
      <c r="K404" s="130" t="str">
        <f t="shared" si="386"/>
        <v>-</v>
      </c>
      <c r="L404" s="130" t="str">
        <f t="shared" si="387"/>
        <v>-</v>
      </c>
      <c r="M404" s="130" t="str">
        <f t="shared" si="388"/>
        <v>-</v>
      </c>
      <c r="N404" s="130" t="str">
        <f t="shared" si="389"/>
        <v>-</v>
      </c>
      <c r="O404" s="130" t="str">
        <f t="shared" si="390"/>
        <v>-</v>
      </c>
      <c r="P404" s="130" t="str">
        <f t="shared" si="391"/>
        <v>-</v>
      </c>
      <c r="Q404" s="130" t="str">
        <f t="shared" si="392"/>
        <v>-</v>
      </c>
      <c r="R404" s="130" t="str">
        <f t="shared" si="393"/>
        <v>-</v>
      </c>
      <c r="S404" s="130">
        <f t="shared" si="394"/>
        <v>2.0339999999999998</v>
      </c>
      <c r="T404" s="130">
        <f t="shared" si="395"/>
        <v>0</v>
      </c>
      <c r="U404" s="130" t="str">
        <f t="shared" si="396"/>
        <v>-</v>
      </c>
      <c r="V404" s="130" t="str">
        <f t="shared" si="397"/>
        <v>-</v>
      </c>
      <c r="W404" s="130">
        <f t="shared" si="398"/>
        <v>2.0339999999999998</v>
      </c>
      <c r="X404" s="130">
        <f t="shared" si="399"/>
        <v>0</v>
      </c>
      <c r="Y404" s="130"/>
      <c r="Z404" s="130"/>
      <c r="AA404" s="130"/>
      <c r="AB404" s="130"/>
      <c r="AC404" s="130">
        <v>6.6656338399999999</v>
      </c>
      <c r="AD404" s="130"/>
      <c r="AE404" s="130">
        <f t="shared" si="329"/>
        <v>6.6656338399999999</v>
      </c>
    </row>
    <row r="405" spans="1:31" ht="60.75" hidden="1">
      <c r="A405" s="639" t="s">
        <v>2166</v>
      </c>
      <c r="B405" s="140" t="s">
        <v>2183</v>
      </c>
      <c r="C405" s="603" t="s">
        <v>671</v>
      </c>
      <c r="D405" s="168">
        <v>0.89</v>
      </c>
      <c r="E405" s="168"/>
      <c r="F405" s="603">
        <v>2017</v>
      </c>
      <c r="G405" s="603">
        <v>2017</v>
      </c>
      <c r="H405" s="130">
        <f t="shared" si="326"/>
        <v>3.78457</v>
      </c>
      <c r="I405" s="130">
        <f t="shared" si="327"/>
        <v>3.78457</v>
      </c>
      <c r="J405" s="130">
        <f t="shared" si="328"/>
        <v>3.78457</v>
      </c>
      <c r="K405" s="130" t="str">
        <f t="shared" si="386"/>
        <v>-</v>
      </c>
      <c r="L405" s="130" t="str">
        <f t="shared" si="387"/>
        <v>-</v>
      </c>
      <c r="M405" s="130" t="str">
        <f t="shared" si="388"/>
        <v>-</v>
      </c>
      <c r="N405" s="130" t="str">
        <f t="shared" si="389"/>
        <v>-</v>
      </c>
      <c r="O405" s="130" t="str">
        <f t="shared" si="390"/>
        <v>-</v>
      </c>
      <c r="P405" s="130" t="str">
        <f t="shared" si="391"/>
        <v>-</v>
      </c>
      <c r="Q405" s="130" t="str">
        <f t="shared" si="392"/>
        <v>-</v>
      </c>
      <c r="R405" s="130" t="str">
        <f t="shared" si="393"/>
        <v>-</v>
      </c>
      <c r="S405" s="130" t="str">
        <f t="shared" si="394"/>
        <v>-</v>
      </c>
      <c r="T405" s="130" t="str">
        <f t="shared" si="395"/>
        <v>-</v>
      </c>
      <c r="U405" s="130">
        <f t="shared" si="396"/>
        <v>0.89</v>
      </c>
      <c r="V405" s="130">
        <f t="shared" si="397"/>
        <v>0</v>
      </c>
      <c r="W405" s="130">
        <f t="shared" si="398"/>
        <v>0.89</v>
      </c>
      <c r="X405" s="130">
        <f t="shared" si="399"/>
        <v>0</v>
      </c>
      <c r="Y405" s="130"/>
      <c r="Z405" s="130"/>
      <c r="AA405" s="130"/>
      <c r="AB405" s="130"/>
      <c r="AC405" s="130"/>
      <c r="AD405" s="130">
        <v>3.78457</v>
      </c>
      <c r="AE405" s="130">
        <f t="shared" si="329"/>
        <v>3.78457</v>
      </c>
    </row>
    <row r="406" spans="1:31" ht="60.75" hidden="1">
      <c r="A406" s="639" t="s">
        <v>2167</v>
      </c>
      <c r="B406" s="140" t="s">
        <v>2184</v>
      </c>
      <c r="C406" s="603" t="s">
        <v>671</v>
      </c>
      <c r="D406" s="168">
        <v>1.728</v>
      </c>
      <c r="E406" s="168"/>
      <c r="F406" s="603">
        <v>2017</v>
      </c>
      <c r="G406" s="603">
        <v>2017</v>
      </c>
      <c r="H406" s="130">
        <f t="shared" si="326"/>
        <v>1.26963</v>
      </c>
      <c r="I406" s="130">
        <f t="shared" si="327"/>
        <v>1.26963</v>
      </c>
      <c r="J406" s="130">
        <f t="shared" si="328"/>
        <v>1.26963</v>
      </c>
      <c r="K406" s="130" t="str">
        <f t="shared" ref="K406:K421" si="400">IF(G406=2012,D406,"-")</f>
        <v>-</v>
      </c>
      <c r="L406" s="130" t="str">
        <f t="shared" ref="L406:L421" si="401">IF(G406=2012,E406,"-")</f>
        <v>-</v>
      </c>
      <c r="M406" s="130" t="str">
        <f t="shared" ref="M406:M421" si="402">IF(G406=2013,D406,"-")</f>
        <v>-</v>
      </c>
      <c r="N406" s="130" t="str">
        <f t="shared" ref="N406:N421" si="403">IF(G406=2013,E406,"-")</f>
        <v>-</v>
      </c>
      <c r="O406" s="130" t="str">
        <f t="shared" ref="O406:O421" si="404">IF(G406=2014,D406,"-")</f>
        <v>-</v>
      </c>
      <c r="P406" s="130" t="str">
        <f t="shared" ref="P406:P421" si="405">IF(G406=2014,E406,"-")</f>
        <v>-</v>
      </c>
      <c r="Q406" s="130" t="str">
        <f t="shared" ref="Q406:Q421" si="406">IF(G406=2015,D406,"-")</f>
        <v>-</v>
      </c>
      <c r="R406" s="130" t="str">
        <f t="shared" ref="R406:R421" si="407">IF(G406=2015,E406,"-")</f>
        <v>-</v>
      </c>
      <c r="S406" s="130" t="str">
        <f t="shared" ref="S406:S421" si="408">IF(G406=2016,D406,"-")</f>
        <v>-</v>
      </c>
      <c r="T406" s="130" t="str">
        <f t="shared" ref="T406:T421" si="409">IF(G406=2016,E406,"-")</f>
        <v>-</v>
      </c>
      <c r="U406" s="130">
        <f t="shared" ref="U406:U421" si="410">IF(G406=2017,D406,"-")</f>
        <v>1.728</v>
      </c>
      <c r="V406" s="130">
        <f t="shared" ref="V406:V421" si="411">IF(G406=2017,E406,"-")</f>
        <v>0</v>
      </c>
      <c r="W406" s="130">
        <f t="shared" ref="W406:W421" si="412">SUM(K406,M406,O406,Q406,S406,U406)</f>
        <v>1.728</v>
      </c>
      <c r="X406" s="130">
        <f t="shared" ref="X406:X421" si="413">SUM(L406,N406,P406,R406,T406,V406)</f>
        <v>0</v>
      </c>
      <c r="Y406" s="130"/>
      <c r="Z406" s="130"/>
      <c r="AA406" s="130"/>
      <c r="AB406" s="130"/>
      <c r="AC406" s="130"/>
      <c r="AD406" s="130">
        <v>1.26963</v>
      </c>
      <c r="AE406" s="130">
        <f t="shared" si="329"/>
        <v>1.26963</v>
      </c>
    </row>
    <row r="407" spans="1:31" ht="60.75" hidden="1">
      <c r="A407" s="639" t="s">
        <v>2168</v>
      </c>
      <c r="B407" s="140" t="s">
        <v>2185</v>
      </c>
      <c r="C407" s="603" t="s">
        <v>671</v>
      </c>
      <c r="D407" s="168">
        <v>0.58399999999999996</v>
      </c>
      <c r="E407" s="168"/>
      <c r="F407" s="603">
        <v>2017</v>
      </c>
      <c r="G407" s="603">
        <v>2017</v>
      </c>
      <c r="H407" s="130">
        <f t="shared" si="326"/>
        <v>1.26963</v>
      </c>
      <c r="I407" s="130">
        <f t="shared" si="327"/>
        <v>1.26963</v>
      </c>
      <c r="J407" s="130">
        <f t="shared" si="328"/>
        <v>1.26963</v>
      </c>
      <c r="K407" s="130" t="str">
        <f t="shared" si="400"/>
        <v>-</v>
      </c>
      <c r="L407" s="130" t="str">
        <f t="shared" si="401"/>
        <v>-</v>
      </c>
      <c r="M407" s="130" t="str">
        <f t="shared" si="402"/>
        <v>-</v>
      </c>
      <c r="N407" s="130" t="str">
        <f t="shared" si="403"/>
        <v>-</v>
      </c>
      <c r="O407" s="130" t="str">
        <f t="shared" si="404"/>
        <v>-</v>
      </c>
      <c r="P407" s="130" t="str">
        <f t="shared" si="405"/>
        <v>-</v>
      </c>
      <c r="Q407" s="130" t="str">
        <f t="shared" si="406"/>
        <v>-</v>
      </c>
      <c r="R407" s="130" t="str">
        <f t="shared" si="407"/>
        <v>-</v>
      </c>
      <c r="S407" s="130" t="str">
        <f t="shared" si="408"/>
        <v>-</v>
      </c>
      <c r="T407" s="130" t="str">
        <f t="shared" si="409"/>
        <v>-</v>
      </c>
      <c r="U407" s="130">
        <f t="shared" si="410"/>
        <v>0.58399999999999996</v>
      </c>
      <c r="V407" s="130">
        <f t="shared" si="411"/>
        <v>0</v>
      </c>
      <c r="W407" s="130">
        <f t="shared" si="412"/>
        <v>0.58399999999999996</v>
      </c>
      <c r="X407" s="130">
        <f t="shared" si="413"/>
        <v>0</v>
      </c>
      <c r="Y407" s="130"/>
      <c r="Z407" s="130"/>
      <c r="AA407" s="130"/>
      <c r="AB407" s="130"/>
      <c r="AC407" s="130"/>
      <c r="AD407" s="130">
        <v>1.26963</v>
      </c>
      <c r="AE407" s="130">
        <f t="shared" si="329"/>
        <v>1.26963</v>
      </c>
    </row>
    <row r="408" spans="1:31" ht="60.75" hidden="1">
      <c r="A408" s="639" t="s">
        <v>2169</v>
      </c>
      <c r="B408" s="140" t="s">
        <v>2186</v>
      </c>
      <c r="C408" s="603" t="s">
        <v>671</v>
      </c>
      <c r="D408" s="168">
        <v>2.2000000000000002</v>
      </c>
      <c r="E408" s="168"/>
      <c r="F408" s="603">
        <v>2017</v>
      </c>
      <c r="G408" s="603">
        <v>2017</v>
      </c>
      <c r="H408" s="130">
        <f t="shared" si="326"/>
        <v>10.66887</v>
      </c>
      <c r="I408" s="130">
        <f t="shared" si="327"/>
        <v>10.66887</v>
      </c>
      <c r="J408" s="130">
        <f t="shared" si="328"/>
        <v>10.66887</v>
      </c>
      <c r="K408" s="130" t="str">
        <f t="shared" si="400"/>
        <v>-</v>
      </c>
      <c r="L408" s="130" t="str">
        <f t="shared" si="401"/>
        <v>-</v>
      </c>
      <c r="M408" s="130" t="str">
        <f t="shared" si="402"/>
        <v>-</v>
      </c>
      <c r="N408" s="130" t="str">
        <f t="shared" si="403"/>
        <v>-</v>
      </c>
      <c r="O408" s="130" t="str">
        <f t="shared" si="404"/>
        <v>-</v>
      </c>
      <c r="P408" s="130" t="str">
        <f t="shared" si="405"/>
        <v>-</v>
      </c>
      <c r="Q408" s="130" t="str">
        <f t="shared" si="406"/>
        <v>-</v>
      </c>
      <c r="R408" s="130" t="str">
        <f t="shared" si="407"/>
        <v>-</v>
      </c>
      <c r="S408" s="130" t="str">
        <f t="shared" si="408"/>
        <v>-</v>
      </c>
      <c r="T408" s="130" t="str">
        <f t="shared" si="409"/>
        <v>-</v>
      </c>
      <c r="U408" s="130">
        <f t="shared" si="410"/>
        <v>2.2000000000000002</v>
      </c>
      <c r="V408" s="130">
        <f t="shared" si="411"/>
        <v>0</v>
      </c>
      <c r="W408" s="130">
        <f t="shared" si="412"/>
        <v>2.2000000000000002</v>
      </c>
      <c r="X408" s="130">
        <f t="shared" si="413"/>
        <v>0</v>
      </c>
      <c r="Y408" s="130"/>
      <c r="Z408" s="130"/>
      <c r="AA408" s="130"/>
      <c r="AB408" s="130"/>
      <c r="AC408" s="130"/>
      <c r="AD408" s="130">
        <v>10.66887</v>
      </c>
      <c r="AE408" s="130">
        <f t="shared" si="329"/>
        <v>10.66887</v>
      </c>
    </row>
    <row r="409" spans="1:31" ht="60.75" hidden="1">
      <c r="A409" s="639" t="s">
        <v>2170</v>
      </c>
      <c r="B409" s="140" t="s">
        <v>2187</v>
      </c>
      <c r="C409" s="603" t="s">
        <v>671</v>
      </c>
      <c r="D409" s="168">
        <v>0.7</v>
      </c>
      <c r="E409" s="168"/>
      <c r="F409" s="603">
        <v>2017</v>
      </c>
      <c r="G409" s="603">
        <v>2017</v>
      </c>
      <c r="H409" s="130">
        <f t="shared" si="326"/>
        <v>2.2959999999999998</v>
      </c>
      <c r="I409" s="130">
        <f t="shared" si="327"/>
        <v>2.2959999999999998</v>
      </c>
      <c r="J409" s="130">
        <f t="shared" si="328"/>
        <v>2.2959999999999998</v>
      </c>
      <c r="K409" s="130" t="str">
        <f t="shared" si="400"/>
        <v>-</v>
      </c>
      <c r="L409" s="130" t="str">
        <f t="shared" si="401"/>
        <v>-</v>
      </c>
      <c r="M409" s="130" t="str">
        <f t="shared" si="402"/>
        <v>-</v>
      </c>
      <c r="N409" s="130" t="str">
        <f t="shared" si="403"/>
        <v>-</v>
      </c>
      <c r="O409" s="130" t="str">
        <f t="shared" si="404"/>
        <v>-</v>
      </c>
      <c r="P409" s="130" t="str">
        <f t="shared" si="405"/>
        <v>-</v>
      </c>
      <c r="Q409" s="130" t="str">
        <f t="shared" si="406"/>
        <v>-</v>
      </c>
      <c r="R409" s="130" t="str">
        <f t="shared" si="407"/>
        <v>-</v>
      </c>
      <c r="S409" s="130" t="str">
        <f t="shared" si="408"/>
        <v>-</v>
      </c>
      <c r="T409" s="130" t="str">
        <f t="shared" si="409"/>
        <v>-</v>
      </c>
      <c r="U409" s="130">
        <f t="shared" si="410"/>
        <v>0.7</v>
      </c>
      <c r="V409" s="130">
        <f t="shared" si="411"/>
        <v>0</v>
      </c>
      <c r="W409" s="130">
        <f t="shared" si="412"/>
        <v>0.7</v>
      </c>
      <c r="X409" s="130">
        <f t="shared" si="413"/>
        <v>0</v>
      </c>
      <c r="Y409" s="130"/>
      <c r="Z409" s="130"/>
      <c r="AA409" s="130"/>
      <c r="AB409" s="130"/>
      <c r="AC409" s="130"/>
      <c r="AD409" s="130">
        <v>2.2959999999999998</v>
      </c>
      <c r="AE409" s="130">
        <f t="shared" si="329"/>
        <v>2.2959999999999998</v>
      </c>
    </row>
    <row r="410" spans="1:31" ht="60.75" hidden="1">
      <c r="A410" s="639" t="s">
        <v>2171</v>
      </c>
      <c r="B410" s="140" t="s">
        <v>2188</v>
      </c>
      <c r="C410" s="603" t="s">
        <v>671</v>
      </c>
      <c r="D410" s="168">
        <v>0.26600000000000001</v>
      </c>
      <c r="E410" s="168"/>
      <c r="F410" s="603">
        <v>2017</v>
      </c>
      <c r="G410" s="603">
        <v>2017</v>
      </c>
      <c r="H410" s="130">
        <f t="shared" si="326"/>
        <v>0.92027999999999999</v>
      </c>
      <c r="I410" s="130">
        <f t="shared" si="327"/>
        <v>0.92027999999999999</v>
      </c>
      <c r="J410" s="130">
        <f t="shared" si="328"/>
        <v>0.92027999999999999</v>
      </c>
      <c r="K410" s="130" t="str">
        <f t="shared" si="400"/>
        <v>-</v>
      </c>
      <c r="L410" s="130" t="str">
        <f t="shared" si="401"/>
        <v>-</v>
      </c>
      <c r="M410" s="130" t="str">
        <f t="shared" si="402"/>
        <v>-</v>
      </c>
      <c r="N410" s="130" t="str">
        <f t="shared" si="403"/>
        <v>-</v>
      </c>
      <c r="O410" s="130" t="str">
        <f t="shared" si="404"/>
        <v>-</v>
      </c>
      <c r="P410" s="130" t="str">
        <f t="shared" si="405"/>
        <v>-</v>
      </c>
      <c r="Q410" s="130" t="str">
        <f t="shared" si="406"/>
        <v>-</v>
      </c>
      <c r="R410" s="130" t="str">
        <f t="shared" si="407"/>
        <v>-</v>
      </c>
      <c r="S410" s="130" t="str">
        <f t="shared" si="408"/>
        <v>-</v>
      </c>
      <c r="T410" s="130" t="str">
        <f t="shared" si="409"/>
        <v>-</v>
      </c>
      <c r="U410" s="130">
        <f t="shared" si="410"/>
        <v>0.26600000000000001</v>
      </c>
      <c r="V410" s="130">
        <f t="shared" si="411"/>
        <v>0</v>
      </c>
      <c r="W410" s="130">
        <f t="shared" si="412"/>
        <v>0.26600000000000001</v>
      </c>
      <c r="X410" s="130">
        <f t="shared" si="413"/>
        <v>0</v>
      </c>
      <c r="Y410" s="130"/>
      <c r="Z410" s="130"/>
      <c r="AA410" s="130"/>
      <c r="AB410" s="130"/>
      <c r="AC410" s="130"/>
      <c r="AD410" s="130">
        <v>0.92027999999999999</v>
      </c>
      <c r="AE410" s="130">
        <f t="shared" si="329"/>
        <v>0.92027999999999999</v>
      </c>
    </row>
    <row r="411" spans="1:31" ht="60.75" hidden="1">
      <c r="A411" s="639" t="s">
        <v>2172</v>
      </c>
      <c r="B411" s="140" t="s">
        <v>2189</v>
      </c>
      <c r="C411" s="603" t="s">
        <v>671</v>
      </c>
      <c r="D411" s="168">
        <v>0.81599999999999995</v>
      </c>
      <c r="E411" s="168"/>
      <c r="F411" s="603">
        <v>2017</v>
      </c>
      <c r="G411" s="603">
        <v>2017</v>
      </c>
      <c r="H411" s="130">
        <f t="shared" si="326"/>
        <v>2.5405799999999998</v>
      </c>
      <c r="I411" s="130">
        <f t="shared" si="327"/>
        <v>2.5405799999999998</v>
      </c>
      <c r="J411" s="130">
        <f t="shared" si="328"/>
        <v>2.5405799999999998</v>
      </c>
      <c r="K411" s="130" t="str">
        <f t="shared" si="400"/>
        <v>-</v>
      </c>
      <c r="L411" s="130" t="str">
        <f t="shared" si="401"/>
        <v>-</v>
      </c>
      <c r="M411" s="130" t="str">
        <f t="shared" si="402"/>
        <v>-</v>
      </c>
      <c r="N411" s="130" t="str">
        <f t="shared" si="403"/>
        <v>-</v>
      </c>
      <c r="O411" s="130" t="str">
        <f t="shared" si="404"/>
        <v>-</v>
      </c>
      <c r="P411" s="130" t="str">
        <f t="shared" si="405"/>
        <v>-</v>
      </c>
      <c r="Q411" s="130" t="str">
        <f t="shared" si="406"/>
        <v>-</v>
      </c>
      <c r="R411" s="130" t="str">
        <f t="shared" si="407"/>
        <v>-</v>
      </c>
      <c r="S411" s="130" t="str">
        <f t="shared" si="408"/>
        <v>-</v>
      </c>
      <c r="T411" s="130" t="str">
        <f t="shared" si="409"/>
        <v>-</v>
      </c>
      <c r="U411" s="130">
        <f t="shared" si="410"/>
        <v>0.81599999999999995</v>
      </c>
      <c r="V411" s="130">
        <f t="shared" si="411"/>
        <v>0</v>
      </c>
      <c r="W411" s="130">
        <f t="shared" si="412"/>
        <v>0.81599999999999995</v>
      </c>
      <c r="X411" s="130">
        <f t="shared" si="413"/>
        <v>0</v>
      </c>
      <c r="Y411" s="130"/>
      <c r="Z411" s="130"/>
      <c r="AA411" s="130"/>
      <c r="AB411" s="130"/>
      <c r="AC411" s="130"/>
      <c r="AD411" s="130">
        <v>2.5405799999999998</v>
      </c>
      <c r="AE411" s="130">
        <f t="shared" si="329"/>
        <v>2.5405799999999998</v>
      </c>
    </row>
    <row r="412" spans="1:31" ht="60.75" hidden="1">
      <c r="A412" s="639" t="s">
        <v>2173</v>
      </c>
      <c r="B412" s="140" t="s">
        <v>2190</v>
      </c>
      <c r="C412" s="603" t="s">
        <v>671</v>
      </c>
      <c r="D412" s="168">
        <v>0.59399999999999997</v>
      </c>
      <c r="E412" s="168"/>
      <c r="F412" s="603">
        <v>2017</v>
      </c>
      <c r="G412" s="603">
        <v>2017</v>
      </c>
      <c r="H412" s="130">
        <f t="shared" si="326"/>
        <v>1.77</v>
      </c>
      <c r="I412" s="130">
        <f t="shared" si="327"/>
        <v>1.77</v>
      </c>
      <c r="J412" s="130">
        <f t="shared" si="328"/>
        <v>1.77</v>
      </c>
      <c r="K412" s="130" t="str">
        <f t="shared" si="400"/>
        <v>-</v>
      </c>
      <c r="L412" s="130" t="str">
        <f t="shared" si="401"/>
        <v>-</v>
      </c>
      <c r="M412" s="130" t="str">
        <f t="shared" si="402"/>
        <v>-</v>
      </c>
      <c r="N412" s="130" t="str">
        <f t="shared" si="403"/>
        <v>-</v>
      </c>
      <c r="O412" s="130" t="str">
        <f t="shared" si="404"/>
        <v>-</v>
      </c>
      <c r="P412" s="130" t="str">
        <f t="shared" si="405"/>
        <v>-</v>
      </c>
      <c r="Q412" s="130" t="str">
        <f t="shared" si="406"/>
        <v>-</v>
      </c>
      <c r="R412" s="130" t="str">
        <f t="shared" si="407"/>
        <v>-</v>
      </c>
      <c r="S412" s="130" t="str">
        <f t="shared" si="408"/>
        <v>-</v>
      </c>
      <c r="T412" s="130" t="str">
        <f t="shared" si="409"/>
        <v>-</v>
      </c>
      <c r="U412" s="130">
        <f t="shared" si="410"/>
        <v>0.59399999999999997</v>
      </c>
      <c r="V412" s="130">
        <f t="shared" si="411"/>
        <v>0</v>
      </c>
      <c r="W412" s="130">
        <f t="shared" si="412"/>
        <v>0.59399999999999997</v>
      </c>
      <c r="X412" s="130">
        <f t="shared" si="413"/>
        <v>0</v>
      </c>
      <c r="Y412" s="130"/>
      <c r="Z412" s="130"/>
      <c r="AA412" s="130"/>
      <c r="AB412" s="130"/>
      <c r="AC412" s="130"/>
      <c r="AD412" s="130">
        <v>1.77</v>
      </c>
      <c r="AE412" s="130">
        <f t="shared" si="329"/>
        <v>1.77</v>
      </c>
    </row>
    <row r="413" spans="1:31" ht="60.75" hidden="1">
      <c r="A413" s="639" t="s">
        <v>2174</v>
      </c>
      <c r="B413" s="140" t="s">
        <v>2191</v>
      </c>
      <c r="C413" s="603" t="s">
        <v>671</v>
      </c>
      <c r="D413" s="168">
        <v>0.44800000000000001</v>
      </c>
      <c r="E413" s="168"/>
      <c r="F413" s="603">
        <v>2017</v>
      </c>
      <c r="G413" s="603">
        <v>2017</v>
      </c>
      <c r="H413" s="130">
        <f t="shared" si="326"/>
        <v>1.4</v>
      </c>
      <c r="I413" s="130">
        <f t="shared" si="327"/>
        <v>1.4</v>
      </c>
      <c r="J413" s="130">
        <f t="shared" si="328"/>
        <v>1.4</v>
      </c>
      <c r="K413" s="130" t="str">
        <f t="shared" si="400"/>
        <v>-</v>
      </c>
      <c r="L413" s="130" t="str">
        <f t="shared" si="401"/>
        <v>-</v>
      </c>
      <c r="M413" s="130" t="str">
        <f t="shared" si="402"/>
        <v>-</v>
      </c>
      <c r="N413" s="130" t="str">
        <f t="shared" si="403"/>
        <v>-</v>
      </c>
      <c r="O413" s="130" t="str">
        <f t="shared" si="404"/>
        <v>-</v>
      </c>
      <c r="P413" s="130" t="str">
        <f t="shared" si="405"/>
        <v>-</v>
      </c>
      <c r="Q413" s="130" t="str">
        <f t="shared" si="406"/>
        <v>-</v>
      </c>
      <c r="R413" s="130" t="str">
        <f t="shared" si="407"/>
        <v>-</v>
      </c>
      <c r="S413" s="130" t="str">
        <f t="shared" si="408"/>
        <v>-</v>
      </c>
      <c r="T413" s="130" t="str">
        <f t="shared" si="409"/>
        <v>-</v>
      </c>
      <c r="U413" s="130">
        <f t="shared" si="410"/>
        <v>0.44800000000000001</v>
      </c>
      <c r="V413" s="130">
        <f t="shared" si="411"/>
        <v>0</v>
      </c>
      <c r="W413" s="130">
        <f t="shared" si="412"/>
        <v>0.44800000000000001</v>
      </c>
      <c r="X413" s="130">
        <f t="shared" si="413"/>
        <v>0</v>
      </c>
      <c r="Y413" s="130"/>
      <c r="Z413" s="130"/>
      <c r="AA413" s="130"/>
      <c r="AB413" s="130"/>
      <c r="AC413" s="130"/>
      <c r="AD413" s="130">
        <v>1.4</v>
      </c>
      <c r="AE413" s="130">
        <f t="shared" si="329"/>
        <v>1.4</v>
      </c>
    </row>
    <row r="414" spans="1:31" ht="60.75" hidden="1">
      <c r="A414" s="639" t="s">
        <v>2175</v>
      </c>
      <c r="B414" s="140" t="s">
        <v>2192</v>
      </c>
      <c r="C414" s="603" t="s">
        <v>671</v>
      </c>
      <c r="D414" s="168">
        <v>0.5</v>
      </c>
      <c r="E414" s="168"/>
      <c r="F414" s="603">
        <v>2017</v>
      </c>
      <c r="G414" s="603">
        <v>2017</v>
      </c>
      <c r="H414" s="130">
        <f t="shared" si="326"/>
        <v>1.5604899999999999</v>
      </c>
      <c r="I414" s="130">
        <f t="shared" si="327"/>
        <v>1.5604899999999999</v>
      </c>
      <c r="J414" s="130">
        <f t="shared" si="328"/>
        <v>1.5604899999999999</v>
      </c>
      <c r="K414" s="130" t="str">
        <f t="shared" si="400"/>
        <v>-</v>
      </c>
      <c r="L414" s="130" t="str">
        <f t="shared" si="401"/>
        <v>-</v>
      </c>
      <c r="M414" s="130" t="str">
        <f t="shared" si="402"/>
        <v>-</v>
      </c>
      <c r="N414" s="130" t="str">
        <f t="shared" si="403"/>
        <v>-</v>
      </c>
      <c r="O414" s="130" t="str">
        <f t="shared" si="404"/>
        <v>-</v>
      </c>
      <c r="P414" s="130" t="str">
        <f t="shared" si="405"/>
        <v>-</v>
      </c>
      <c r="Q414" s="130" t="str">
        <f t="shared" si="406"/>
        <v>-</v>
      </c>
      <c r="R414" s="130" t="str">
        <f t="shared" si="407"/>
        <v>-</v>
      </c>
      <c r="S414" s="130" t="str">
        <f t="shared" si="408"/>
        <v>-</v>
      </c>
      <c r="T414" s="130" t="str">
        <f t="shared" si="409"/>
        <v>-</v>
      </c>
      <c r="U414" s="130">
        <f t="shared" si="410"/>
        <v>0.5</v>
      </c>
      <c r="V414" s="130">
        <f t="shared" si="411"/>
        <v>0</v>
      </c>
      <c r="W414" s="130">
        <f t="shared" si="412"/>
        <v>0.5</v>
      </c>
      <c r="X414" s="130">
        <f t="shared" si="413"/>
        <v>0</v>
      </c>
      <c r="Y414" s="130"/>
      <c r="Z414" s="130"/>
      <c r="AA414" s="130"/>
      <c r="AB414" s="130"/>
      <c r="AC414" s="130"/>
      <c r="AD414" s="130">
        <v>1.5604899999999999</v>
      </c>
      <c r="AE414" s="130">
        <f t="shared" si="329"/>
        <v>1.5604899999999999</v>
      </c>
    </row>
    <row r="415" spans="1:31" ht="40.5" hidden="1">
      <c r="A415" s="639" t="s">
        <v>2176</v>
      </c>
      <c r="B415" s="140" t="s">
        <v>2193</v>
      </c>
      <c r="C415" s="603" t="s">
        <v>671</v>
      </c>
      <c r="D415" s="168">
        <v>0.41399999999999998</v>
      </c>
      <c r="E415" s="168"/>
      <c r="F415" s="603">
        <v>2017</v>
      </c>
      <c r="G415" s="603">
        <v>2017</v>
      </c>
      <c r="H415" s="130">
        <f t="shared" si="326"/>
        <v>2.8</v>
      </c>
      <c r="I415" s="130">
        <f t="shared" si="327"/>
        <v>2.8</v>
      </c>
      <c r="J415" s="130">
        <f t="shared" si="328"/>
        <v>2.8</v>
      </c>
      <c r="K415" s="130" t="str">
        <f t="shared" si="400"/>
        <v>-</v>
      </c>
      <c r="L415" s="130" t="str">
        <f t="shared" si="401"/>
        <v>-</v>
      </c>
      <c r="M415" s="130" t="str">
        <f t="shared" si="402"/>
        <v>-</v>
      </c>
      <c r="N415" s="130" t="str">
        <f t="shared" si="403"/>
        <v>-</v>
      </c>
      <c r="O415" s="130" t="str">
        <f t="shared" si="404"/>
        <v>-</v>
      </c>
      <c r="P415" s="130" t="str">
        <f t="shared" si="405"/>
        <v>-</v>
      </c>
      <c r="Q415" s="130" t="str">
        <f t="shared" si="406"/>
        <v>-</v>
      </c>
      <c r="R415" s="130" t="str">
        <f t="shared" si="407"/>
        <v>-</v>
      </c>
      <c r="S415" s="130" t="str">
        <f t="shared" si="408"/>
        <v>-</v>
      </c>
      <c r="T415" s="130" t="str">
        <f t="shared" si="409"/>
        <v>-</v>
      </c>
      <c r="U415" s="130">
        <f t="shared" si="410"/>
        <v>0.41399999999999998</v>
      </c>
      <c r="V415" s="130">
        <f t="shared" si="411"/>
        <v>0</v>
      </c>
      <c r="W415" s="130">
        <f t="shared" si="412"/>
        <v>0.41399999999999998</v>
      </c>
      <c r="X415" s="130">
        <f t="shared" si="413"/>
        <v>0</v>
      </c>
      <c r="Y415" s="130"/>
      <c r="Z415" s="130"/>
      <c r="AA415" s="130"/>
      <c r="AB415" s="130"/>
      <c r="AC415" s="130"/>
      <c r="AD415" s="130">
        <v>2.8</v>
      </c>
      <c r="AE415" s="130">
        <f t="shared" si="329"/>
        <v>2.8</v>
      </c>
    </row>
    <row r="416" spans="1:31" ht="60.75" hidden="1">
      <c r="A416" s="639" t="s">
        <v>2177</v>
      </c>
      <c r="B416" s="140" t="s">
        <v>2194</v>
      </c>
      <c r="C416" s="603" t="s">
        <v>671</v>
      </c>
      <c r="D416" s="168">
        <v>0.21099999999999999</v>
      </c>
      <c r="E416" s="168"/>
      <c r="F416" s="603">
        <v>2017</v>
      </c>
      <c r="G416" s="603">
        <v>2017</v>
      </c>
      <c r="H416" s="130">
        <f t="shared" si="326"/>
        <v>0.58950000000000002</v>
      </c>
      <c r="I416" s="130">
        <f t="shared" si="327"/>
        <v>0.58950000000000002</v>
      </c>
      <c r="J416" s="130">
        <f t="shared" si="328"/>
        <v>0.58950000000000002</v>
      </c>
      <c r="K416" s="130" t="str">
        <f t="shared" si="400"/>
        <v>-</v>
      </c>
      <c r="L416" s="130" t="str">
        <f t="shared" si="401"/>
        <v>-</v>
      </c>
      <c r="M416" s="130" t="str">
        <f t="shared" si="402"/>
        <v>-</v>
      </c>
      <c r="N416" s="130" t="str">
        <f t="shared" si="403"/>
        <v>-</v>
      </c>
      <c r="O416" s="130" t="str">
        <f t="shared" si="404"/>
        <v>-</v>
      </c>
      <c r="P416" s="130" t="str">
        <f t="shared" si="405"/>
        <v>-</v>
      </c>
      <c r="Q416" s="130" t="str">
        <f t="shared" si="406"/>
        <v>-</v>
      </c>
      <c r="R416" s="130" t="str">
        <f t="shared" si="407"/>
        <v>-</v>
      </c>
      <c r="S416" s="130" t="str">
        <f t="shared" si="408"/>
        <v>-</v>
      </c>
      <c r="T416" s="130" t="str">
        <f t="shared" si="409"/>
        <v>-</v>
      </c>
      <c r="U416" s="130">
        <f t="shared" si="410"/>
        <v>0.21099999999999999</v>
      </c>
      <c r="V416" s="130">
        <f t="shared" si="411"/>
        <v>0</v>
      </c>
      <c r="W416" s="130">
        <f t="shared" si="412"/>
        <v>0.21099999999999999</v>
      </c>
      <c r="X416" s="130">
        <f t="shared" si="413"/>
        <v>0</v>
      </c>
      <c r="Y416" s="130"/>
      <c r="Z416" s="130"/>
      <c r="AA416" s="130"/>
      <c r="AB416" s="130"/>
      <c r="AC416" s="130"/>
      <c r="AD416" s="130">
        <v>0.58950000000000002</v>
      </c>
      <c r="AE416" s="130">
        <f t="shared" si="329"/>
        <v>0.58950000000000002</v>
      </c>
    </row>
    <row r="417" spans="1:31" ht="40.5" hidden="1">
      <c r="A417" s="639" t="s">
        <v>2178</v>
      </c>
      <c r="B417" s="140" t="s">
        <v>2195</v>
      </c>
      <c r="C417" s="603" t="s">
        <v>671</v>
      </c>
      <c r="D417" s="168">
        <v>0.41799999999999998</v>
      </c>
      <c r="E417" s="168"/>
      <c r="F417" s="603">
        <v>2017</v>
      </c>
      <c r="G417" s="603">
        <v>2017</v>
      </c>
      <c r="H417" s="130">
        <f t="shared" si="326"/>
        <v>1.38114</v>
      </c>
      <c r="I417" s="130">
        <f t="shared" si="327"/>
        <v>1.38114</v>
      </c>
      <c r="J417" s="130">
        <f t="shared" si="328"/>
        <v>1.38114</v>
      </c>
      <c r="K417" s="130" t="str">
        <f t="shared" si="400"/>
        <v>-</v>
      </c>
      <c r="L417" s="130" t="str">
        <f t="shared" si="401"/>
        <v>-</v>
      </c>
      <c r="M417" s="130" t="str">
        <f t="shared" si="402"/>
        <v>-</v>
      </c>
      <c r="N417" s="130" t="str">
        <f t="shared" si="403"/>
        <v>-</v>
      </c>
      <c r="O417" s="130" t="str">
        <f t="shared" si="404"/>
        <v>-</v>
      </c>
      <c r="P417" s="130" t="str">
        <f t="shared" si="405"/>
        <v>-</v>
      </c>
      <c r="Q417" s="130" t="str">
        <f t="shared" si="406"/>
        <v>-</v>
      </c>
      <c r="R417" s="130" t="str">
        <f t="shared" si="407"/>
        <v>-</v>
      </c>
      <c r="S417" s="130" t="str">
        <f t="shared" si="408"/>
        <v>-</v>
      </c>
      <c r="T417" s="130" t="str">
        <f t="shared" si="409"/>
        <v>-</v>
      </c>
      <c r="U417" s="130">
        <f t="shared" si="410"/>
        <v>0.41799999999999998</v>
      </c>
      <c r="V417" s="130">
        <f t="shared" si="411"/>
        <v>0</v>
      </c>
      <c r="W417" s="130">
        <f t="shared" si="412"/>
        <v>0.41799999999999998</v>
      </c>
      <c r="X417" s="130">
        <f t="shared" si="413"/>
        <v>0</v>
      </c>
      <c r="Y417" s="130"/>
      <c r="Z417" s="130"/>
      <c r="AA417" s="130"/>
      <c r="AB417" s="130"/>
      <c r="AC417" s="130"/>
      <c r="AD417" s="130">
        <v>1.38114</v>
      </c>
      <c r="AE417" s="130">
        <f t="shared" si="329"/>
        <v>1.38114</v>
      </c>
    </row>
    <row r="418" spans="1:31" ht="40.5" hidden="1">
      <c r="A418" s="639" t="s">
        <v>2179</v>
      </c>
      <c r="B418" s="140" t="s">
        <v>2196</v>
      </c>
      <c r="C418" s="603" t="s">
        <v>671</v>
      </c>
      <c r="D418" s="168">
        <v>0.371</v>
      </c>
      <c r="E418" s="168"/>
      <c r="F418" s="603">
        <v>2017</v>
      </c>
      <c r="G418" s="603">
        <v>2017</v>
      </c>
      <c r="H418" s="130">
        <f t="shared" si="326"/>
        <v>1.03193</v>
      </c>
      <c r="I418" s="130">
        <f t="shared" si="327"/>
        <v>1.03193</v>
      </c>
      <c r="J418" s="130">
        <f t="shared" si="328"/>
        <v>1.03193</v>
      </c>
      <c r="K418" s="130" t="str">
        <f t="shared" si="400"/>
        <v>-</v>
      </c>
      <c r="L418" s="130" t="str">
        <f t="shared" si="401"/>
        <v>-</v>
      </c>
      <c r="M418" s="130" t="str">
        <f t="shared" si="402"/>
        <v>-</v>
      </c>
      <c r="N418" s="130" t="str">
        <f t="shared" si="403"/>
        <v>-</v>
      </c>
      <c r="O418" s="130" t="str">
        <f t="shared" si="404"/>
        <v>-</v>
      </c>
      <c r="P418" s="130" t="str">
        <f t="shared" si="405"/>
        <v>-</v>
      </c>
      <c r="Q418" s="130" t="str">
        <f t="shared" si="406"/>
        <v>-</v>
      </c>
      <c r="R418" s="130" t="str">
        <f t="shared" si="407"/>
        <v>-</v>
      </c>
      <c r="S418" s="130" t="str">
        <f t="shared" si="408"/>
        <v>-</v>
      </c>
      <c r="T418" s="130" t="str">
        <f t="shared" si="409"/>
        <v>-</v>
      </c>
      <c r="U418" s="130">
        <f t="shared" si="410"/>
        <v>0.371</v>
      </c>
      <c r="V418" s="130">
        <f t="shared" si="411"/>
        <v>0</v>
      </c>
      <c r="W418" s="130">
        <f t="shared" si="412"/>
        <v>0.371</v>
      </c>
      <c r="X418" s="130">
        <f t="shared" si="413"/>
        <v>0</v>
      </c>
      <c r="Y418" s="130"/>
      <c r="Z418" s="130"/>
      <c r="AA418" s="130"/>
      <c r="AB418" s="130"/>
      <c r="AC418" s="130"/>
      <c r="AD418" s="130">
        <v>1.03193</v>
      </c>
      <c r="AE418" s="130">
        <f t="shared" si="329"/>
        <v>1.03193</v>
      </c>
    </row>
    <row r="419" spans="1:31" ht="40.5" hidden="1">
      <c r="A419" s="639" t="s">
        <v>2180</v>
      </c>
      <c r="B419" s="140" t="s">
        <v>2197</v>
      </c>
      <c r="C419" s="603" t="s">
        <v>671</v>
      </c>
      <c r="D419" s="168">
        <v>0.878</v>
      </c>
      <c r="E419" s="168"/>
      <c r="F419" s="603">
        <v>2017</v>
      </c>
      <c r="G419" s="603">
        <v>2017</v>
      </c>
      <c r="H419" s="130">
        <f t="shared" si="326"/>
        <v>3.0850900000000001</v>
      </c>
      <c r="I419" s="130">
        <f t="shared" si="327"/>
        <v>3.0850900000000001</v>
      </c>
      <c r="J419" s="130">
        <f t="shared" si="328"/>
        <v>3.0850900000000001</v>
      </c>
      <c r="K419" s="130" t="str">
        <f t="shared" si="400"/>
        <v>-</v>
      </c>
      <c r="L419" s="130" t="str">
        <f t="shared" si="401"/>
        <v>-</v>
      </c>
      <c r="M419" s="130" t="str">
        <f t="shared" si="402"/>
        <v>-</v>
      </c>
      <c r="N419" s="130" t="str">
        <f t="shared" si="403"/>
        <v>-</v>
      </c>
      <c r="O419" s="130" t="str">
        <f t="shared" si="404"/>
        <v>-</v>
      </c>
      <c r="P419" s="130" t="str">
        <f t="shared" si="405"/>
        <v>-</v>
      </c>
      <c r="Q419" s="130" t="str">
        <f t="shared" si="406"/>
        <v>-</v>
      </c>
      <c r="R419" s="130" t="str">
        <f t="shared" si="407"/>
        <v>-</v>
      </c>
      <c r="S419" s="130" t="str">
        <f t="shared" si="408"/>
        <v>-</v>
      </c>
      <c r="T419" s="130" t="str">
        <f t="shared" si="409"/>
        <v>-</v>
      </c>
      <c r="U419" s="130">
        <f t="shared" si="410"/>
        <v>0.878</v>
      </c>
      <c r="V419" s="130">
        <f t="shared" si="411"/>
        <v>0</v>
      </c>
      <c r="W419" s="130">
        <f t="shared" si="412"/>
        <v>0.878</v>
      </c>
      <c r="X419" s="130">
        <f t="shared" si="413"/>
        <v>0</v>
      </c>
      <c r="Y419" s="130"/>
      <c r="Z419" s="130"/>
      <c r="AA419" s="130"/>
      <c r="AB419" s="130"/>
      <c r="AC419" s="130"/>
      <c r="AD419" s="130">
        <v>3.0850900000000001</v>
      </c>
      <c r="AE419" s="130">
        <f t="shared" si="329"/>
        <v>3.0850900000000001</v>
      </c>
    </row>
    <row r="420" spans="1:31" ht="81" hidden="1">
      <c r="A420" s="639" t="s">
        <v>2181</v>
      </c>
      <c r="B420" s="140" t="s">
        <v>2198</v>
      </c>
      <c r="C420" s="603" t="s">
        <v>671</v>
      </c>
      <c r="D420" s="168">
        <v>1.1220000000000001</v>
      </c>
      <c r="E420" s="168"/>
      <c r="F420" s="603">
        <v>2017</v>
      </c>
      <c r="G420" s="603">
        <v>2017</v>
      </c>
      <c r="H420" s="130">
        <f t="shared" si="326"/>
        <v>3.5</v>
      </c>
      <c r="I420" s="130">
        <f t="shared" si="327"/>
        <v>3.5</v>
      </c>
      <c r="J420" s="130">
        <f t="shared" si="328"/>
        <v>3.5</v>
      </c>
      <c r="K420" s="130" t="str">
        <f t="shared" si="400"/>
        <v>-</v>
      </c>
      <c r="L420" s="130" t="str">
        <f t="shared" si="401"/>
        <v>-</v>
      </c>
      <c r="M420" s="130" t="str">
        <f t="shared" si="402"/>
        <v>-</v>
      </c>
      <c r="N420" s="130" t="str">
        <f t="shared" si="403"/>
        <v>-</v>
      </c>
      <c r="O420" s="130" t="str">
        <f t="shared" si="404"/>
        <v>-</v>
      </c>
      <c r="P420" s="130" t="str">
        <f t="shared" si="405"/>
        <v>-</v>
      </c>
      <c r="Q420" s="130" t="str">
        <f t="shared" si="406"/>
        <v>-</v>
      </c>
      <c r="R420" s="130" t="str">
        <f t="shared" si="407"/>
        <v>-</v>
      </c>
      <c r="S420" s="130" t="str">
        <f t="shared" si="408"/>
        <v>-</v>
      </c>
      <c r="T420" s="130" t="str">
        <f t="shared" si="409"/>
        <v>-</v>
      </c>
      <c r="U420" s="130">
        <f t="shared" si="410"/>
        <v>1.1220000000000001</v>
      </c>
      <c r="V420" s="130">
        <f t="shared" si="411"/>
        <v>0</v>
      </c>
      <c r="W420" s="130">
        <f t="shared" si="412"/>
        <v>1.1220000000000001</v>
      </c>
      <c r="X420" s="130">
        <f t="shared" si="413"/>
        <v>0</v>
      </c>
      <c r="Y420" s="130"/>
      <c r="Z420" s="130"/>
      <c r="AA420" s="130"/>
      <c r="AB420" s="130"/>
      <c r="AC420" s="130"/>
      <c r="AD420" s="130">
        <v>3.5</v>
      </c>
      <c r="AE420" s="130">
        <f t="shared" si="329"/>
        <v>3.5</v>
      </c>
    </row>
    <row r="421" spans="1:31" ht="60.75" hidden="1">
      <c r="A421" s="639" t="s">
        <v>2182</v>
      </c>
      <c r="B421" s="140" t="s">
        <v>2199</v>
      </c>
      <c r="C421" s="603" t="s">
        <v>671</v>
      </c>
      <c r="D421" s="168">
        <v>1.9920000000000002</v>
      </c>
      <c r="E421" s="168"/>
      <c r="F421" s="603">
        <v>2017</v>
      </c>
      <c r="G421" s="603">
        <v>2017</v>
      </c>
      <c r="H421" s="130">
        <f t="shared" si="326"/>
        <v>6.9720000000000004</v>
      </c>
      <c r="I421" s="130">
        <f t="shared" si="327"/>
        <v>6.9720000000000004</v>
      </c>
      <c r="J421" s="130">
        <f t="shared" si="328"/>
        <v>6.9720000000000004</v>
      </c>
      <c r="K421" s="130" t="str">
        <f t="shared" si="400"/>
        <v>-</v>
      </c>
      <c r="L421" s="130" t="str">
        <f t="shared" si="401"/>
        <v>-</v>
      </c>
      <c r="M421" s="130" t="str">
        <f t="shared" si="402"/>
        <v>-</v>
      </c>
      <c r="N421" s="130" t="str">
        <f t="shared" si="403"/>
        <v>-</v>
      </c>
      <c r="O421" s="130" t="str">
        <f t="shared" si="404"/>
        <v>-</v>
      </c>
      <c r="P421" s="130" t="str">
        <f t="shared" si="405"/>
        <v>-</v>
      </c>
      <c r="Q421" s="130" t="str">
        <f t="shared" si="406"/>
        <v>-</v>
      </c>
      <c r="R421" s="130" t="str">
        <f t="shared" si="407"/>
        <v>-</v>
      </c>
      <c r="S421" s="130" t="str">
        <f t="shared" si="408"/>
        <v>-</v>
      </c>
      <c r="T421" s="130" t="str">
        <f t="shared" si="409"/>
        <v>-</v>
      </c>
      <c r="U421" s="130">
        <f t="shared" si="410"/>
        <v>1.9920000000000002</v>
      </c>
      <c r="V421" s="130">
        <f t="shared" si="411"/>
        <v>0</v>
      </c>
      <c r="W421" s="130">
        <f t="shared" si="412"/>
        <v>1.9920000000000002</v>
      </c>
      <c r="X421" s="130">
        <f t="shared" si="413"/>
        <v>0</v>
      </c>
      <c r="Y421" s="130"/>
      <c r="Z421" s="130"/>
      <c r="AA421" s="130"/>
      <c r="AB421" s="130"/>
      <c r="AC421" s="130"/>
      <c r="AD421" s="130">
        <v>6.9720000000000004</v>
      </c>
      <c r="AE421" s="130">
        <f t="shared" si="329"/>
        <v>6.9720000000000004</v>
      </c>
    </row>
    <row r="422" spans="1:31" ht="24" hidden="1" customHeight="1">
      <c r="A422" s="656" t="s">
        <v>1122</v>
      </c>
      <c r="B422" s="133" t="s">
        <v>859</v>
      </c>
      <c r="C422" s="135"/>
      <c r="D422" s="168"/>
      <c r="E422" s="168"/>
      <c r="F422" s="603"/>
      <c r="G422" s="603"/>
      <c r="H422" s="130">
        <f t="shared" si="326"/>
        <v>0</v>
      </c>
      <c r="I422" s="130">
        <f t="shared" si="327"/>
        <v>0</v>
      </c>
      <c r="J422" s="130">
        <f t="shared" si="328"/>
        <v>0</v>
      </c>
      <c r="K422" s="130" t="str">
        <f t="shared" ref="K422:K442" si="414">IF(G422=2012,D422,"-")</f>
        <v>-</v>
      </c>
      <c r="L422" s="130" t="str">
        <f t="shared" ref="L422:L442" si="415">IF(G422=2012,E422,"-")</f>
        <v>-</v>
      </c>
      <c r="M422" s="130" t="str">
        <f t="shared" ref="M422:M442" si="416">IF(G422=2013,D422,"-")</f>
        <v>-</v>
      </c>
      <c r="N422" s="130" t="str">
        <f t="shared" ref="N422:N442" si="417">IF(G422=2013,E422,"-")</f>
        <v>-</v>
      </c>
      <c r="O422" s="130" t="str">
        <f t="shared" ref="O422:O442" si="418">IF(G422=2014,D422,"-")</f>
        <v>-</v>
      </c>
      <c r="P422" s="130" t="str">
        <f t="shared" ref="P422:P442" si="419">IF(G422=2014,E422,"-")</f>
        <v>-</v>
      </c>
      <c r="Q422" s="130" t="str">
        <f t="shared" ref="Q422:Q435" si="420">IF(G422=2015,D422,"-")</f>
        <v>-</v>
      </c>
      <c r="R422" s="130" t="str">
        <f t="shared" ref="R422:R435" si="421">IF(G422=2015,E422,"-")</f>
        <v>-</v>
      </c>
      <c r="S422" s="130" t="str">
        <f t="shared" ref="S422:S435" si="422">IF(G422=2016,D422,"-")</f>
        <v>-</v>
      </c>
      <c r="T422" s="130" t="str">
        <f t="shared" ref="T422:T435" si="423">IF(G422=2016,E422,"-")</f>
        <v>-</v>
      </c>
      <c r="U422" s="130" t="str">
        <f t="shared" ref="U422:U442" si="424">IF(G422=2017,D422,"-")</f>
        <v>-</v>
      </c>
      <c r="V422" s="130" t="str">
        <f t="shared" ref="V422:V442" si="425">IF(G422=2017,E422,"-")</f>
        <v>-</v>
      </c>
      <c r="W422" s="130">
        <f t="shared" ref="W422:W442" si="426">SUM(K422,M422,O422,Q422,S422,U422)</f>
        <v>0</v>
      </c>
      <c r="X422" s="130">
        <f t="shared" ref="X422:X442" si="427">SUM(L422,N422,P422,R422,T422,V422)</f>
        <v>0</v>
      </c>
      <c r="Y422" s="130">
        <v>0</v>
      </c>
      <c r="Z422" s="130">
        <v>0</v>
      </c>
      <c r="AA422" s="130">
        <v>0</v>
      </c>
      <c r="AB422" s="130">
        <v>0</v>
      </c>
      <c r="AC422" s="130">
        <v>0</v>
      </c>
      <c r="AD422" s="130">
        <v>0</v>
      </c>
      <c r="AE422" s="130">
        <f t="shared" si="329"/>
        <v>0</v>
      </c>
    </row>
    <row r="423" spans="1:31" ht="61.5" hidden="1" customHeight="1">
      <c r="A423" s="639" t="s">
        <v>1123</v>
      </c>
      <c r="B423" s="134" t="s">
        <v>114</v>
      </c>
      <c r="C423" s="603" t="s">
        <v>671</v>
      </c>
      <c r="D423" s="168">
        <v>0.78200000000000003</v>
      </c>
      <c r="E423" s="168"/>
      <c r="F423" s="603">
        <v>2012</v>
      </c>
      <c r="G423" s="603">
        <v>2013</v>
      </c>
      <c r="H423" s="130">
        <f t="shared" si="326"/>
        <v>0.63500000000000001</v>
      </c>
      <c r="I423" s="130">
        <f t="shared" si="327"/>
        <v>0</v>
      </c>
      <c r="J423" s="130">
        <f t="shared" si="328"/>
        <v>0</v>
      </c>
      <c r="K423" s="130" t="str">
        <f t="shared" si="414"/>
        <v>-</v>
      </c>
      <c r="L423" s="130" t="str">
        <f t="shared" si="415"/>
        <v>-</v>
      </c>
      <c r="M423" s="130">
        <f t="shared" si="416"/>
        <v>0.78200000000000003</v>
      </c>
      <c r="N423" s="130">
        <f t="shared" si="417"/>
        <v>0</v>
      </c>
      <c r="O423" s="130" t="str">
        <f t="shared" si="418"/>
        <v>-</v>
      </c>
      <c r="P423" s="130" t="str">
        <f t="shared" si="419"/>
        <v>-</v>
      </c>
      <c r="Q423" s="130" t="str">
        <f t="shared" si="420"/>
        <v>-</v>
      </c>
      <c r="R423" s="130" t="str">
        <f t="shared" si="421"/>
        <v>-</v>
      </c>
      <c r="S423" s="130" t="str">
        <f t="shared" si="422"/>
        <v>-</v>
      </c>
      <c r="T423" s="130" t="str">
        <f t="shared" si="423"/>
        <v>-</v>
      </c>
      <c r="U423" s="130" t="str">
        <f t="shared" si="424"/>
        <v>-</v>
      </c>
      <c r="V423" s="130" t="str">
        <f t="shared" si="425"/>
        <v>-</v>
      </c>
      <c r="W423" s="130">
        <f t="shared" si="426"/>
        <v>0.78200000000000003</v>
      </c>
      <c r="X423" s="130">
        <f t="shared" si="427"/>
        <v>0</v>
      </c>
      <c r="Y423" s="131">
        <v>0.63500000000000001</v>
      </c>
      <c r="Z423" s="131">
        <v>0</v>
      </c>
      <c r="AA423" s="131">
        <v>0</v>
      </c>
      <c r="AB423" s="130">
        <v>0</v>
      </c>
      <c r="AC423" s="130">
        <v>0</v>
      </c>
      <c r="AD423" s="130"/>
      <c r="AE423" s="130">
        <f t="shared" si="329"/>
        <v>0.63500000000000001</v>
      </c>
    </row>
    <row r="424" spans="1:31" ht="54" hidden="1" customHeight="1">
      <c r="A424" s="639" t="s">
        <v>1124</v>
      </c>
      <c r="B424" s="140" t="s">
        <v>747</v>
      </c>
      <c r="C424" s="603" t="s">
        <v>639</v>
      </c>
      <c r="D424" s="168">
        <v>0.184</v>
      </c>
      <c r="E424" s="168"/>
      <c r="F424" s="603">
        <v>2013</v>
      </c>
      <c r="G424" s="603">
        <v>2013</v>
      </c>
      <c r="H424" s="130">
        <f t="shared" si="326"/>
        <v>0.225771</v>
      </c>
      <c r="I424" s="130">
        <f t="shared" si="327"/>
        <v>0</v>
      </c>
      <c r="J424" s="130">
        <f t="shared" si="328"/>
        <v>0</v>
      </c>
      <c r="K424" s="130" t="str">
        <f t="shared" si="414"/>
        <v>-</v>
      </c>
      <c r="L424" s="130" t="str">
        <f t="shared" si="415"/>
        <v>-</v>
      </c>
      <c r="M424" s="130">
        <f t="shared" si="416"/>
        <v>0.184</v>
      </c>
      <c r="N424" s="130">
        <f t="shared" si="417"/>
        <v>0</v>
      </c>
      <c r="O424" s="130" t="str">
        <f t="shared" si="418"/>
        <v>-</v>
      </c>
      <c r="P424" s="130" t="str">
        <f t="shared" si="419"/>
        <v>-</v>
      </c>
      <c r="Q424" s="130" t="str">
        <f t="shared" si="420"/>
        <v>-</v>
      </c>
      <c r="R424" s="130" t="str">
        <f t="shared" si="421"/>
        <v>-</v>
      </c>
      <c r="S424" s="130" t="str">
        <f t="shared" si="422"/>
        <v>-</v>
      </c>
      <c r="T424" s="130" t="str">
        <f t="shared" si="423"/>
        <v>-</v>
      </c>
      <c r="U424" s="130" t="str">
        <f t="shared" si="424"/>
        <v>-</v>
      </c>
      <c r="V424" s="130" t="str">
        <f t="shared" si="425"/>
        <v>-</v>
      </c>
      <c r="W424" s="130">
        <f t="shared" si="426"/>
        <v>0.184</v>
      </c>
      <c r="X424" s="130">
        <f t="shared" si="427"/>
        <v>0</v>
      </c>
      <c r="Y424" s="130">
        <v>0</v>
      </c>
      <c r="Z424" s="130">
        <v>0.225771</v>
      </c>
      <c r="AA424" s="130">
        <v>0</v>
      </c>
      <c r="AB424" s="130">
        <v>0</v>
      </c>
      <c r="AC424" s="130">
        <v>0</v>
      </c>
      <c r="AD424" s="130"/>
      <c r="AE424" s="130">
        <f t="shared" si="329"/>
        <v>0.225771</v>
      </c>
    </row>
    <row r="425" spans="1:31" ht="60.75" hidden="1">
      <c r="A425" s="639" t="s">
        <v>1125</v>
      </c>
      <c r="B425" s="140" t="s">
        <v>595</v>
      </c>
      <c r="C425" s="603" t="s">
        <v>639</v>
      </c>
      <c r="D425" s="168">
        <v>0.19800000000000001</v>
      </c>
      <c r="E425" s="168"/>
      <c r="F425" s="603">
        <v>2013</v>
      </c>
      <c r="G425" s="603">
        <v>2013</v>
      </c>
      <c r="H425" s="130">
        <f t="shared" si="326"/>
        <v>0.27595299999999995</v>
      </c>
      <c r="I425" s="130">
        <f t="shared" si="327"/>
        <v>0</v>
      </c>
      <c r="J425" s="130">
        <f t="shared" si="328"/>
        <v>0</v>
      </c>
      <c r="K425" s="130" t="str">
        <f t="shared" si="414"/>
        <v>-</v>
      </c>
      <c r="L425" s="130" t="str">
        <f t="shared" si="415"/>
        <v>-</v>
      </c>
      <c r="M425" s="130">
        <f t="shared" si="416"/>
        <v>0.19800000000000001</v>
      </c>
      <c r="N425" s="130">
        <f t="shared" si="417"/>
        <v>0</v>
      </c>
      <c r="O425" s="130" t="str">
        <f t="shared" si="418"/>
        <v>-</v>
      </c>
      <c r="P425" s="130" t="str">
        <f t="shared" si="419"/>
        <v>-</v>
      </c>
      <c r="Q425" s="130" t="str">
        <f t="shared" si="420"/>
        <v>-</v>
      </c>
      <c r="R425" s="130" t="str">
        <f t="shared" si="421"/>
        <v>-</v>
      </c>
      <c r="S425" s="130" t="str">
        <f t="shared" si="422"/>
        <v>-</v>
      </c>
      <c r="T425" s="130" t="str">
        <f t="shared" si="423"/>
        <v>-</v>
      </c>
      <c r="U425" s="130" t="str">
        <f t="shared" si="424"/>
        <v>-</v>
      </c>
      <c r="V425" s="130" t="str">
        <f t="shared" si="425"/>
        <v>-</v>
      </c>
      <c r="W425" s="130">
        <f t="shared" si="426"/>
        <v>0.19800000000000001</v>
      </c>
      <c r="X425" s="130">
        <f t="shared" si="427"/>
        <v>0</v>
      </c>
      <c r="Y425" s="130">
        <v>0</v>
      </c>
      <c r="Z425" s="130">
        <v>0.27595299999999995</v>
      </c>
      <c r="AA425" s="130">
        <v>0</v>
      </c>
      <c r="AB425" s="130">
        <v>0</v>
      </c>
      <c r="AC425" s="130">
        <v>0</v>
      </c>
      <c r="AD425" s="130"/>
      <c r="AE425" s="130">
        <f t="shared" si="329"/>
        <v>0.27595299999999995</v>
      </c>
    </row>
    <row r="426" spans="1:31" ht="76.5" hidden="1" customHeight="1">
      <c r="A426" s="639" t="s">
        <v>1126</v>
      </c>
      <c r="B426" s="135" t="s">
        <v>850</v>
      </c>
      <c r="C426" s="603" t="s">
        <v>639</v>
      </c>
      <c r="D426" s="168">
        <v>3.3500000000000002E-2</v>
      </c>
      <c r="E426" s="168"/>
      <c r="F426" s="603">
        <v>2015</v>
      </c>
      <c r="G426" s="603">
        <v>2015</v>
      </c>
      <c r="H426" s="130">
        <f t="shared" si="326"/>
        <v>5.8405260000000001E-2</v>
      </c>
      <c r="I426" s="130">
        <f t="shared" si="327"/>
        <v>0</v>
      </c>
      <c r="J426" s="130">
        <f t="shared" si="328"/>
        <v>0</v>
      </c>
      <c r="K426" s="130" t="str">
        <f t="shared" si="414"/>
        <v>-</v>
      </c>
      <c r="L426" s="130" t="str">
        <f t="shared" si="415"/>
        <v>-</v>
      </c>
      <c r="M426" s="130" t="str">
        <f t="shared" si="416"/>
        <v>-</v>
      </c>
      <c r="N426" s="130" t="str">
        <f t="shared" si="417"/>
        <v>-</v>
      </c>
      <c r="O426" s="130" t="str">
        <f t="shared" si="418"/>
        <v>-</v>
      </c>
      <c r="P426" s="130" t="str">
        <f t="shared" si="419"/>
        <v>-</v>
      </c>
      <c r="Q426" s="130">
        <f t="shared" si="420"/>
        <v>3.3500000000000002E-2</v>
      </c>
      <c r="R426" s="130">
        <f t="shared" si="421"/>
        <v>0</v>
      </c>
      <c r="S426" s="130" t="str">
        <f t="shared" si="422"/>
        <v>-</v>
      </c>
      <c r="T426" s="130" t="str">
        <f t="shared" si="423"/>
        <v>-</v>
      </c>
      <c r="U426" s="130" t="str">
        <f t="shared" si="424"/>
        <v>-</v>
      </c>
      <c r="V426" s="130" t="str">
        <f t="shared" si="425"/>
        <v>-</v>
      </c>
      <c r="W426" s="130">
        <f t="shared" si="426"/>
        <v>3.3500000000000002E-2</v>
      </c>
      <c r="X426" s="130">
        <f t="shared" si="427"/>
        <v>0</v>
      </c>
      <c r="Y426" s="130">
        <v>0</v>
      </c>
      <c r="Z426" s="130">
        <v>0</v>
      </c>
      <c r="AA426" s="130">
        <v>0</v>
      </c>
      <c r="AB426" s="130">
        <v>5.8405260000000001E-2</v>
      </c>
      <c r="AC426" s="130">
        <v>0</v>
      </c>
      <c r="AD426" s="130"/>
      <c r="AE426" s="130">
        <f t="shared" si="329"/>
        <v>5.8405260000000001E-2</v>
      </c>
    </row>
    <row r="427" spans="1:31" ht="75" hidden="1" customHeight="1">
      <c r="A427" s="639" t="s">
        <v>1127</v>
      </c>
      <c r="B427" s="135" t="s">
        <v>851</v>
      </c>
      <c r="C427" s="603" t="s">
        <v>639</v>
      </c>
      <c r="D427" s="168">
        <v>3.85E-2</v>
      </c>
      <c r="E427" s="168"/>
      <c r="F427" s="603">
        <v>2015</v>
      </c>
      <c r="G427" s="603">
        <v>2015</v>
      </c>
      <c r="H427" s="130">
        <f t="shared" si="326"/>
        <v>6.5770430000000005E-2</v>
      </c>
      <c r="I427" s="130">
        <f t="shared" si="327"/>
        <v>0</v>
      </c>
      <c r="J427" s="130">
        <f t="shared" si="328"/>
        <v>0</v>
      </c>
      <c r="K427" s="130" t="str">
        <f t="shared" si="414"/>
        <v>-</v>
      </c>
      <c r="L427" s="130" t="str">
        <f t="shared" si="415"/>
        <v>-</v>
      </c>
      <c r="M427" s="130" t="str">
        <f t="shared" si="416"/>
        <v>-</v>
      </c>
      <c r="N427" s="130" t="str">
        <f t="shared" si="417"/>
        <v>-</v>
      </c>
      <c r="O427" s="130" t="str">
        <f t="shared" si="418"/>
        <v>-</v>
      </c>
      <c r="P427" s="130" t="str">
        <f t="shared" si="419"/>
        <v>-</v>
      </c>
      <c r="Q427" s="130">
        <f t="shared" si="420"/>
        <v>3.85E-2</v>
      </c>
      <c r="R427" s="130">
        <f t="shared" si="421"/>
        <v>0</v>
      </c>
      <c r="S427" s="130" t="str">
        <f t="shared" si="422"/>
        <v>-</v>
      </c>
      <c r="T427" s="130" t="str">
        <f t="shared" si="423"/>
        <v>-</v>
      </c>
      <c r="U427" s="130" t="str">
        <f t="shared" si="424"/>
        <v>-</v>
      </c>
      <c r="V427" s="130" t="str">
        <f t="shared" si="425"/>
        <v>-</v>
      </c>
      <c r="W427" s="130">
        <f t="shared" si="426"/>
        <v>3.85E-2</v>
      </c>
      <c r="X427" s="130">
        <f t="shared" si="427"/>
        <v>0</v>
      </c>
      <c r="Y427" s="130">
        <v>0</v>
      </c>
      <c r="Z427" s="130">
        <v>0</v>
      </c>
      <c r="AA427" s="130">
        <v>0</v>
      </c>
      <c r="AB427" s="130">
        <v>6.5770430000000005E-2</v>
      </c>
      <c r="AC427" s="130">
        <v>0</v>
      </c>
      <c r="AD427" s="130"/>
      <c r="AE427" s="130">
        <f t="shared" si="329"/>
        <v>6.5770430000000005E-2</v>
      </c>
    </row>
    <row r="428" spans="1:31" ht="72.75" hidden="1" customHeight="1">
      <c r="A428" s="639" t="s">
        <v>1128</v>
      </c>
      <c r="B428" s="135" t="s">
        <v>1901</v>
      </c>
      <c r="C428" s="603" t="s">
        <v>639</v>
      </c>
      <c r="D428" s="168">
        <v>21.24</v>
      </c>
      <c r="E428" s="168"/>
      <c r="F428" s="603">
        <v>2015</v>
      </c>
      <c r="G428" s="603">
        <v>2015</v>
      </c>
      <c r="H428" s="130">
        <f t="shared" si="326"/>
        <v>6.6987817700000001</v>
      </c>
      <c r="I428" s="130">
        <f t="shared" si="327"/>
        <v>0</v>
      </c>
      <c r="J428" s="130">
        <f t="shared" si="328"/>
        <v>0</v>
      </c>
      <c r="K428" s="130" t="str">
        <f t="shared" si="414"/>
        <v>-</v>
      </c>
      <c r="L428" s="130" t="str">
        <f t="shared" si="415"/>
        <v>-</v>
      </c>
      <c r="M428" s="130" t="str">
        <f t="shared" si="416"/>
        <v>-</v>
      </c>
      <c r="N428" s="130" t="str">
        <f t="shared" si="417"/>
        <v>-</v>
      </c>
      <c r="O428" s="130" t="str">
        <f t="shared" si="418"/>
        <v>-</v>
      </c>
      <c r="P428" s="130" t="str">
        <f t="shared" si="419"/>
        <v>-</v>
      </c>
      <c r="Q428" s="130">
        <f t="shared" si="420"/>
        <v>21.24</v>
      </c>
      <c r="R428" s="130">
        <f t="shared" si="421"/>
        <v>0</v>
      </c>
      <c r="S428" s="130" t="str">
        <f t="shared" si="422"/>
        <v>-</v>
      </c>
      <c r="T428" s="130" t="str">
        <f t="shared" si="423"/>
        <v>-</v>
      </c>
      <c r="U428" s="130" t="str">
        <f t="shared" si="424"/>
        <v>-</v>
      </c>
      <c r="V428" s="130" t="str">
        <f t="shared" si="425"/>
        <v>-</v>
      </c>
      <c r="W428" s="130">
        <f t="shared" si="426"/>
        <v>21.24</v>
      </c>
      <c r="X428" s="130">
        <f t="shared" si="427"/>
        <v>0</v>
      </c>
      <c r="Y428" s="130">
        <v>0</v>
      </c>
      <c r="Z428" s="130">
        <v>0</v>
      </c>
      <c r="AA428" s="130">
        <v>0</v>
      </c>
      <c r="AB428" s="130">
        <v>6.6987817700000001</v>
      </c>
      <c r="AC428" s="130">
        <v>0</v>
      </c>
      <c r="AD428" s="130"/>
      <c r="AE428" s="130">
        <f t="shared" si="329"/>
        <v>6.6987817700000001</v>
      </c>
    </row>
    <row r="429" spans="1:31" ht="88.5" hidden="1" customHeight="1">
      <c r="A429" s="639" t="s">
        <v>1129</v>
      </c>
      <c r="B429" s="135" t="s">
        <v>811</v>
      </c>
      <c r="C429" s="603" t="s">
        <v>639</v>
      </c>
      <c r="D429" s="168">
        <v>0.40300000000000002</v>
      </c>
      <c r="E429" s="168"/>
      <c r="F429" s="603">
        <v>2014</v>
      </c>
      <c r="G429" s="603">
        <v>2014</v>
      </c>
      <c r="H429" s="130">
        <f t="shared" si="326"/>
        <v>0.39231442999999999</v>
      </c>
      <c r="I429" s="130">
        <f t="shared" si="327"/>
        <v>0</v>
      </c>
      <c r="J429" s="130">
        <f t="shared" si="328"/>
        <v>0</v>
      </c>
      <c r="K429" s="130" t="str">
        <f t="shared" si="414"/>
        <v>-</v>
      </c>
      <c r="L429" s="130" t="str">
        <f t="shared" si="415"/>
        <v>-</v>
      </c>
      <c r="M429" s="130" t="str">
        <f t="shared" si="416"/>
        <v>-</v>
      </c>
      <c r="N429" s="130" t="str">
        <f t="shared" si="417"/>
        <v>-</v>
      </c>
      <c r="O429" s="130">
        <f t="shared" si="418"/>
        <v>0.40300000000000002</v>
      </c>
      <c r="P429" s="130">
        <f t="shared" si="419"/>
        <v>0</v>
      </c>
      <c r="Q429" s="130" t="str">
        <f t="shared" si="420"/>
        <v>-</v>
      </c>
      <c r="R429" s="130" t="str">
        <f t="shared" si="421"/>
        <v>-</v>
      </c>
      <c r="S429" s="130" t="str">
        <f t="shared" si="422"/>
        <v>-</v>
      </c>
      <c r="T429" s="130" t="str">
        <f t="shared" si="423"/>
        <v>-</v>
      </c>
      <c r="U429" s="130" t="str">
        <f t="shared" si="424"/>
        <v>-</v>
      </c>
      <c r="V429" s="130" t="str">
        <f t="shared" si="425"/>
        <v>-</v>
      </c>
      <c r="W429" s="130">
        <f t="shared" si="426"/>
        <v>0.40300000000000002</v>
      </c>
      <c r="X429" s="130">
        <f t="shared" si="427"/>
        <v>0</v>
      </c>
      <c r="Y429" s="130">
        <v>0</v>
      </c>
      <c r="Z429" s="130">
        <v>0</v>
      </c>
      <c r="AA429" s="130">
        <v>0.39231442999999999</v>
      </c>
      <c r="AB429" s="130">
        <v>0</v>
      </c>
      <c r="AC429" s="130">
        <v>0</v>
      </c>
      <c r="AD429" s="130"/>
      <c r="AE429" s="130">
        <f t="shared" si="329"/>
        <v>0.39231442999999999</v>
      </c>
    </row>
    <row r="430" spans="1:31" ht="133.5" hidden="1" customHeight="1">
      <c r="A430" s="639" t="s">
        <v>1130</v>
      </c>
      <c r="B430" s="135" t="s">
        <v>812</v>
      </c>
      <c r="C430" s="603" t="s">
        <v>639</v>
      </c>
      <c r="D430" s="168">
        <v>0.59699999999999998</v>
      </c>
      <c r="E430" s="168"/>
      <c r="F430" s="603">
        <v>2014</v>
      </c>
      <c r="G430" s="603">
        <v>2014</v>
      </c>
      <c r="H430" s="130">
        <f t="shared" si="326"/>
        <v>0.60160743000000005</v>
      </c>
      <c r="I430" s="130">
        <f t="shared" si="327"/>
        <v>0</v>
      </c>
      <c r="J430" s="130">
        <f t="shared" si="328"/>
        <v>0</v>
      </c>
      <c r="K430" s="130" t="str">
        <f t="shared" si="414"/>
        <v>-</v>
      </c>
      <c r="L430" s="130" t="str">
        <f t="shared" si="415"/>
        <v>-</v>
      </c>
      <c r="M430" s="130" t="str">
        <f t="shared" si="416"/>
        <v>-</v>
      </c>
      <c r="N430" s="130" t="str">
        <f t="shared" si="417"/>
        <v>-</v>
      </c>
      <c r="O430" s="130">
        <f t="shared" si="418"/>
        <v>0.59699999999999998</v>
      </c>
      <c r="P430" s="130">
        <f t="shared" si="419"/>
        <v>0</v>
      </c>
      <c r="Q430" s="130" t="str">
        <f t="shared" si="420"/>
        <v>-</v>
      </c>
      <c r="R430" s="130" t="str">
        <f t="shared" si="421"/>
        <v>-</v>
      </c>
      <c r="S430" s="130" t="str">
        <f t="shared" si="422"/>
        <v>-</v>
      </c>
      <c r="T430" s="130" t="str">
        <f t="shared" si="423"/>
        <v>-</v>
      </c>
      <c r="U430" s="130" t="str">
        <f t="shared" si="424"/>
        <v>-</v>
      </c>
      <c r="V430" s="130" t="str">
        <f t="shared" si="425"/>
        <v>-</v>
      </c>
      <c r="W430" s="130">
        <f t="shared" si="426"/>
        <v>0.59699999999999998</v>
      </c>
      <c r="X430" s="130">
        <f t="shared" si="427"/>
        <v>0</v>
      </c>
      <c r="Y430" s="130">
        <v>0</v>
      </c>
      <c r="Z430" s="130">
        <v>0</v>
      </c>
      <c r="AA430" s="130">
        <v>0.60160743000000005</v>
      </c>
      <c r="AB430" s="130">
        <v>0</v>
      </c>
      <c r="AC430" s="130">
        <v>0</v>
      </c>
      <c r="AD430" s="130"/>
      <c r="AE430" s="130">
        <f t="shared" si="329"/>
        <v>0.60160743000000005</v>
      </c>
    </row>
    <row r="431" spans="1:31" ht="134.25" hidden="1" customHeight="1">
      <c r="A431" s="639" t="s">
        <v>1131</v>
      </c>
      <c r="B431" s="135" t="s">
        <v>813</v>
      </c>
      <c r="C431" s="603" t="s">
        <v>639</v>
      </c>
      <c r="D431" s="168">
        <v>0.20799999999999999</v>
      </c>
      <c r="E431" s="168"/>
      <c r="F431" s="603">
        <v>2014</v>
      </c>
      <c r="G431" s="603">
        <v>2014</v>
      </c>
      <c r="H431" s="130">
        <f t="shared" si="326"/>
        <v>0.19699689000000001</v>
      </c>
      <c r="I431" s="130">
        <f t="shared" si="327"/>
        <v>0</v>
      </c>
      <c r="J431" s="130">
        <f t="shared" si="328"/>
        <v>0</v>
      </c>
      <c r="K431" s="130" t="str">
        <f t="shared" si="414"/>
        <v>-</v>
      </c>
      <c r="L431" s="130" t="str">
        <f t="shared" si="415"/>
        <v>-</v>
      </c>
      <c r="M431" s="130" t="str">
        <f t="shared" si="416"/>
        <v>-</v>
      </c>
      <c r="N431" s="130" t="str">
        <f t="shared" si="417"/>
        <v>-</v>
      </c>
      <c r="O431" s="130">
        <f t="shared" si="418"/>
        <v>0.20799999999999999</v>
      </c>
      <c r="P431" s="130">
        <f t="shared" si="419"/>
        <v>0</v>
      </c>
      <c r="Q431" s="130" t="str">
        <f t="shared" si="420"/>
        <v>-</v>
      </c>
      <c r="R431" s="130" t="str">
        <f t="shared" si="421"/>
        <v>-</v>
      </c>
      <c r="S431" s="130" t="str">
        <f t="shared" si="422"/>
        <v>-</v>
      </c>
      <c r="T431" s="130" t="str">
        <f t="shared" si="423"/>
        <v>-</v>
      </c>
      <c r="U431" s="130" t="str">
        <f t="shared" si="424"/>
        <v>-</v>
      </c>
      <c r="V431" s="130" t="str">
        <f t="shared" si="425"/>
        <v>-</v>
      </c>
      <c r="W431" s="130">
        <f t="shared" si="426"/>
        <v>0.20799999999999999</v>
      </c>
      <c r="X431" s="130">
        <f t="shared" si="427"/>
        <v>0</v>
      </c>
      <c r="Y431" s="130">
        <v>0</v>
      </c>
      <c r="Z431" s="130">
        <v>0</v>
      </c>
      <c r="AA431" s="130">
        <v>0.19699689000000001</v>
      </c>
      <c r="AB431" s="130">
        <v>0</v>
      </c>
      <c r="AC431" s="130">
        <v>0</v>
      </c>
      <c r="AD431" s="130"/>
      <c r="AE431" s="130">
        <f t="shared" si="329"/>
        <v>0.19699689000000001</v>
      </c>
    </row>
    <row r="432" spans="1:31" ht="78" hidden="1" customHeight="1">
      <c r="A432" s="639" t="s">
        <v>1132</v>
      </c>
      <c r="B432" s="135" t="s">
        <v>853</v>
      </c>
      <c r="C432" s="603" t="s">
        <v>639</v>
      </c>
      <c r="D432" s="168">
        <v>0.48</v>
      </c>
      <c r="E432" s="168"/>
      <c r="F432" s="603">
        <v>2015</v>
      </c>
      <c r="G432" s="603">
        <v>2015</v>
      </c>
      <c r="H432" s="130">
        <f t="shared" si="326"/>
        <v>0.83987100000000003</v>
      </c>
      <c r="I432" s="130">
        <f t="shared" si="327"/>
        <v>0</v>
      </c>
      <c r="J432" s="130">
        <f t="shared" si="328"/>
        <v>0</v>
      </c>
      <c r="K432" s="130" t="str">
        <f t="shared" si="414"/>
        <v>-</v>
      </c>
      <c r="L432" s="130" t="str">
        <f t="shared" si="415"/>
        <v>-</v>
      </c>
      <c r="M432" s="130" t="str">
        <f t="shared" si="416"/>
        <v>-</v>
      </c>
      <c r="N432" s="130" t="str">
        <f t="shared" si="417"/>
        <v>-</v>
      </c>
      <c r="O432" s="130" t="str">
        <f t="shared" si="418"/>
        <v>-</v>
      </c>
      <c r="P432" s="130" t="str">
        <f t="shared" si="419"/>
        <v>-</v>
      </c>
      <c r="Q432" s="130">
        <f t="shared" si="420"/>
        <v>0.48</v>
      </c>
      <c r="R432" s="130">
        <f t="shared" si="421"/>
        <v>0</v>
      </c>
      <c r="S432" s="130" t="str">
        <f t="shared" si="422"/>
        <v>-</v>
      </c>
      <c r="T432" s="130" t="str">
        <f t="shared" si="423"/>
        <v>-</v>
      </c>
      <c r="U432" s="130" t="str">
        <f t="shared" si="424"/>
        <v>-</v>
      </c>
      <c r="V432" s="130" t="str">
        <f t="shared" si="425"/>
        <v>-</v>
      </c>
      <c r="W432" s="130">
        <f t="shared" si="426"/>
        <v>0.48</v>
      </c>
      <c r="X432" s="130">
        <f t="shared" si="427"/>
        <v>0</v>
      </c>
      <c r="Y432" s="130">
        <v>0</v>
      </c>
      <c r="Z432" s="130">
        <v>0</v>
      </c>
      <c r="AA432" s="130">
        <v>0</v>
      </c>
      <c r="AB432" s="130">
        <v>0.83987100000000003</v>
      </c>
      <c r="AC432" s="130">
        <v>0</v>
      </c>
      <c r="AD432" s="130"/>
      <c r="AE432" s="130">
        <f t="shared" si="329"/>
        <v>0.83987100000000003</v>
      </c>
    </row>
    <row r="433" spans="1:31" ht="78" hidden="1" customHeight="1">
      <c r="A433" s="639" t="s">
        <v>1132</v>
      </c>
      <c r="B433" s="135" t="s">
        <v>1985</v>
      </c>
      <c r="C433" s="603" t="s">
        <v>639</v>
      </c>
      <c r="D433" s="168">
        <v>0.376</v>
      </c>
      <c r="E433" s="168"/>
      <c r="F433" s="603">
        <v>2015</v>
      </c>
      <c r="G433" s="603">
        <v>2015</v>
      </c>
      <c r="H433" s="130">
        <f t="shared" si="326"/>
        <v>0.73379400000000006</v>
      </c>
      <c r="I433" s="130">
        <f t="shared" si="327"/>
        <v>0</v>
      </c>
      <c r="J433" s="130">
        <f t="shared" si="328"/>
        <v>0</v>
      </c>
      <c r="K433" s="130" t="str">
        <f t="shared" si="414"/>
        <v>-</v>
      </c>
      <c r="L433" s="130" t="str">
        <f t="shared" si="415"/>
        <v>-</v>
      </c>
      <c r="M433" s="130" t="str">
        <f t="shared" si="416"/>
        <v>-</v>
      </c>
      <c r="N433" s="130" t="str">
        <f t="shared" si="417"/>
        <v>-</v>
      </c>
      <c r="O433" s="130" t="str">
        <f t="shared" si="418"/>
        <v>-</v>
      </c>
      <c r="P433" s="130" t="str">
        <f t="shared" si="419"/>
        <v>-</v>
      </c>
      <c r="Q433" s="130">
        <f t="shared" si="420"/>
        <v>0.376</v>
      </c>
      <c r="R433" s="130">
        <f t="shared" si="421"/>
        <v>0</v>
      </c>
      <c r="S433" s="130" t="str">
        <f t="shared" si="422"/>
        <v>-</v>
      </c>
      <c r="T433" s="130" t="str">
        <f t="shared" si="423"/>
        <v>-</v>
      </c>
      <c r="U433" s="130" t="str">
        <f t="shared" si="424"/>
        <v>-</v>
      </c>
      <c r="V433" s="130" t="str">
        <f t="shared" si="425"/>
        <v>-</v>
      </c>
      <c r="W433" s="130">
        <f t="shared" si="426"/>
        <v>0.376</v>
      </c>
      <c r="X433" s="130">
        <f t="shared" si="427"/>
        <v>0</v>
      </c>
      <c r="Y433" s="130"/>
      <c r="Z433" s="130"/>
      <c r="AA433" s="130"/>
      <c r="AB433" s="130">
        <v>0.73379400000000006</v>
      </c>
      <c r="AC433" s="130">
        <v>0</v>
      </c>
      <c r="AD433" s="130"/>
      <c r="AE433" s="130">
        <f t="shared" si="329"/>
        <v>0.73379400000000006</v>
      </c>
    </row>
    <row r="434" spans="1:31" ht="75.75" hidden="1" customHeight="1">
      <c r="A434" s="639" t="s">
        <v>1133</v>
      </c>
      <c r="B434" s="135" t="s">
        <v>854</v>
      </c>
      <c r="C434" s="603" t="s">
        <v>639</v>
      </c>
      <c r="D434" s="168">
        <v>0.17399999999999999</v>
      </c>
      <c r="E434" s="168"/>
      <c r="F434" s="603">
        <v>2015</v>
      </c>
      <c r="G434" s="603">
        <v>2015</v>
      </c>
      <c r="H434" s="130">
        <f t="shared" si="326"/>
        <v>0.31597357999999998</v>
      </c>
      <c r="I434" s="130">
        <f t="shared" si="327"/>
        <v>0</v>
      </c>
      <c r="J434" s="130">
        <f t="shared" si="328"/>
        <v>0</v>
      </c>
      <c r="K434" s="130" t="str">
        <f t="shared" si="414"/>
        <v>-</v>
      </c>
      <c r="L434" s="130" t="str">
        <f t="shared" si="415"/>
        <v>-</v>
      </c>
      <c r="M434" s="130" t="str">
        <f t="shared" si="416"/>
        <v>-</v>
      </c>
      <c r="N434" s="130" t="str">
        <f t="shared" si="417"/>
        <v>-</v>
      </c>
      <c r="O434" s="130" t="str">
        <f t="shared" si="418"/>
        <v>-</v>
      </c>
      <c r="P434" s="130" t="str">
        <f t="shared" si="419"/>
        <v>-</v>
      </c>
      <c r="Q434" s="130">
        <f t="shared" si="420"/>
        <v>0.17399999999999999</v>
      </c>
      <c r="R434" s="130">
        <f t="shared" si="421"/>
        <v>0</v>
      </c>
      <c r="S434" s="130" t="str">
        <f t="shared" si="422"/>
        <v>-</v>
      </c>
      <c r="T434" s="130" t="str">
        <f t="shared" si="423"/>
        <v>-</v>
      </c>
      <c r="U434" s="130" t="str">
        <f t="shared" si="424"/>
        <v>-</v>
      </c>
      <c r="V434" s="130" t="str">
        <f t="shared" si="425"/>
        <v>-</v>
      </c>
      <c r="W434" s="130">
        <f t="shared" si="426"/>
        <v>0.17399999999999999</v>
      </c>
      <c r="X434" s="130">
        <f t="shared" si="427"/>
        <v>0</v>
      </c>
      <c r="Y434" s="130">
        <v>0</v>
      </c>
      <c r="Z434" s="130">
        <v>0</v>
      </c>
      <c r="AA434" s="130">
        <v>0</v>
      </c>
      <c r="AB434" s="130">
        <v>0.31597357999999998</v>
      </c>
      <c r="AC434" s="130">
        <v>0</v>
      </c>
      <c r="AD434" s="130"/>
      <c r="AE434" s="130">
        <f t="shared" si="329"/>
        <v>0.31597357999999998</v>
      </c>
    </row>
    <row r="435" spans="1:31" ht="87.75" hidden="1" customHeight="1">
      <c r="A435" s="639" t="s">
        <v>1134</v>
      </c>
      <c r="B435" s="135" t="s">
        <v>855</v>
      </c>
      <c r="C435" s="603" t="s">
        <v>639</v>
      </c>
      <c r="D435" s="168">
        <v>0.16200000000000001</v>
      </c>
      <c r="E435" s="168"/>
      <c r="F435" s="603">
        <v>2015</v>
      </c>
      <c r="G435" s="603">
        <v>2015</v>
      </c>
      <c r="H435" s="130">
        <f t="shared" si="326"/>
        <v>0.30658798999999998</v>
      </c>
      <c r="I435" s="130">
        <f t="shared" si="327"/>
        <v>0</v>
      </c>
      <c r="J435" s="130">
        <f t="shared" si="328"/>
        <v>0</v>
      </c>
      <c r="K435" s="130" t="str">
        <f t="shared" si="414"/>
        <v>-</v>
      </c>
      <c r="L435" s="130" t="str">
        <f t="shared" si="415"/>
        <v>-</v>
      </c>
      <c r="M435" s="130" t="str">
        <f t="shared" si="416"/>
        <v>-</v>
      </c>
      <c r="N435" s="130" t="str">
        <f t="shared" si="417"/>
        <v>-</v>
      </c>
      <c r="O435" s="130" t="str">
        <f t="shared" si="418"/>
        <v>-</v>
      </c>
      <c r="P435" s="130" t="str">
        <f t="shared" si="419"/>
        <v>-</v>
      </c>
      <c r="Q435" s="130">
        <f t="shared" si="420"/>
        <v>0.16200000000000001</v>
      </c>
      <c r="R435" s="130">
        <f t="shared" si="421"/>
        <v>0</v>
      </c>
      <c r="S435" s="130" t="str">
        <f t="shared" si="422"/>
        <v>-</v>
      </c>
      <c r="T435" s="130" t="str">
        <f t="shared" si="423"/>
        <v>-</v>
      </c>
      <c r="U435" s="130" t="str">
        <f t="shared" si="424"/>
        <v>-</v>
      </c>
      <c r="V435" s="130" t="str">
        <f t="shared" si="425"/>
        <v>-</v>
      </c>
      <c r="W435" s="130">
        <f t="shared" si="426"/>
        <v>0.16200000000000001</v>
      </c>
      <c r="X435" s="130">
        <f t="shared" si="427"/>
        <v>0</v>
      </c>
      <c r="Y435" s="130">
        <v>0</v>
      </c>
      <c r="Z435" s="130">
        <v>0</v>
      </c>
      <c r="AA435" s="130">
        <v>0</v>
      </c>
      <c r="AB435" s="130">
        <v>0.30658798999999998</v>
      </c>
      <c r="AC435" s="130">
        <v>0</v>
      </c>
      <c r="AD435" s="130"/>
      <c r="AE435" s="130">
        <f t="shared" si="329"/>
        <v>0.30658798999999998</v>
      </c>
    </row>
    <row r="436" spans="1:31" ht="87.75" hidden="1" customHeight="1">
      <c r="A436" s="639" t="s">
        <v>1990</v>
      </c>
      <c r="B436" s="135" t="s">
        <v>2111</v>
      </c>
      <c r="C436" s="603" t="s">
        <v>671</v>
      </c>
      <c r="D436" s="168">
        <v>1</v>
      </c>
      <c r="E436" s="168"/>
      <c r="F436" s="603">
        <v>2016</v>
      </c>
      <c r="G436" s="603">
        <v>2016</v>
      </c>
      <c r="H436" s="130">
        <f t="shared" si="326"/>
        <v>1.6444483299999999</v>
      </c>
      <c r="I436" s="130">
        <f t="shared" si="327"/>
        <v>0</v>
      </c>
      <c r="J436" s="130">
        <f t="shared" si="328"/>
        <v>0</v>
      </c>
      <c r="K436" s="130" t="str">
        <f t="shared" ref="K436:K440" si="428">IF(G436=2012,D436,"-")</f>
        <v>-</v>
      </c>
      <c r="L436" s="130" t="str">
        <f t="shared" ref="L436:L440" si="429">IF(G436=2012,E436,"-")</f>
        <v>-</v>
      </c>
      <c r="M436" s="130" t="str">
        <f t="shared" ref="M436:M440" si="430">IF(G436=2013,D436,"-")</f>
        <v>-</v>
      </c>
      <c r="N436" s="130" t="str">
        <f t="shared" ref="N436:N440" si="431">IF(G436=2013,E436,"-")</f>
        <v>-</v>
      </c>
      <c r="O436" s="130" t="str">
        <f t="shared" ref="O436:O440" si="432">IF(G436=2014,D436,"-")</f>
        <v>-</v>
      </c>
      <c r="P436" s="130" t="str">
        <f t="shared" ref="P436:P440" si="433">IF(G436=2014,E436,"-")</f>
        <v>-</v>
      </c>
      <c r="Q436" s="130" t="str">
        <f t="shared" ref="Q436:Q440" si="434">IF(G436=2015,D436,"-")</f>
        <v>-</v>
      </c>
      <c r="R436" s="130" t="str">
        <f t="shared" ref="R436:R440" si="435">IF(G436=2015,E436,"-")</f>
        <v>-</v>
      </c>
      <c r="S436" s="130">
        <f t="shared" ref="S436:S440" si="436">IF(G436=2016,D436,"-")</f>
        <v>1</v>
      </c>
      <c r="T436" s="130">
        <f t="shared" ref="T436:T440" si="437">IF(G436=2016,E436,"-")</f>
        <v>0</v>
      </c>
      <c r="U436" s="130" t="str">
        <f t="shared" ref="U436:U440" si="438">IF(G436=2017,D436,"-")</f>
        <v>-</v>
      </c>
      <c r="V436" s="130" t="str">
        <f t="shared" ref="V436:V440" si="439">IF(G436=2017,E436,"-")</f>
        <v>-</v>
      </c>
      <c r="W436" s="130">
        <f t="shared" ref="W436:W440" si="440">SUM(K436,M436,O436,Q436,S436,U436)</f>
        <v>1</v>
      </c>
      <c r="X436" s="130">
        <f t="shared" ref="X436:X440" si="441">SUM(L436,N436,P436,R436,T436,V436)</f>
        <v>0</v>
      </c>
      <c r="Y436" s="130"/>
      <c r="Z436" s="130"/>
      <c r="AA436" s="130"/>
      <c r="AB436" s="130"/>
      <c r="AC436" s="130">
        <v>1.6444483299999999</v>
      </c>
      <c r="AD436" s="130"/>
      <c r="AE436" s="130">
        <f t="shared" si="329"/>
        <v>1.6444483299999999</v>
      </c>
    </row>
    <row r="437" spans="1:31" ht="87.75" hidden="1" customHeight="1">
      <c r="A437" s="639" t="s">
        <v>2030</v>
      </c>
      <c r="B437" s="135" t="s">
        <v>2120</v>
      </c>
      <c r="C437" s="603" t="s">
        <v>671</v>
      </c>
      <c r="D437" s="168">
        <v>0.41820000000000002</v>
      </c>
      <c r="E437" s="168"/>
      <c r="F437" s="603">
        <v>2016</v>
      </c>
      <c r="G437" s="603">
        <v>2016</v>
      </c>
      <c r="H437" s="130">
        <f t="shared" si="326"/>
        <v>0.65517099999999995</v>
      </c>
      <c r="I437" s="130">
        <f t="shared" si="327"/>
        <v>0</v>
      </c>
      <c r="J437" s="130">
        <f t="shared" si="328"/>
        <v>0</v>
      </c>
      <c r="K437" s="130" t="str">
        <f t="shared" si="428"/>
        <v>-</v>
      </c>
      <c r="L437" s="130" t="str">
        <f t="shared" si="429"/>
        <v>-</v>
      </c>
      <c r="M437" s="130" t="str">
        <f t="shared" si="430"/>
        <v>-</v>
      </c>
      <c r="N437" s="130" t="str">
        <f t="shared" si="431"/>
        <v>-</v>
      </c>
      <c r="O437" s="130" t="str">
        <f t="shared" si="432"/>
        <v>-</v>
      </c>
      <c r="P437" s="130" t="str">
        <f t="shared" si="433"/>
        <v>-</v>
      </c>
      <c r="Q437" s="130" t="str">
        <f t="shared" si="434"/>
        <v>-</v>
      </c>
      <c r="R437" s="130" t="str">
        <f t="shared" si="435"/>
        <v>-</v>
      </c>
      <c r="S437" s="130">
        <f t="shared" si="436"/>
        <v>0.41820000000000002</v>
      </c>
      <c r="T437" s="130">
        <f t="shared" si="437"/>
        <v>0</v>
      </c>
      <c r="U437" s="130" t="str">
        <f t="shared" si="438"/>
        <v>-</v>
      </c>
      <c r="V437" s="130" t="str">
        <f t="shared" si="439"/>
        <v>-</v>
      </c>
      <c r="W437" s="130">
        <f t="shared" si="440"/>
        <v>0.41820000000000002</v>
      </c>
      <c r="X437" s="130">
        <f t="shared" si="441"/>
        <v>0</v>
      </c>
      <c r="Y437" s="130"/>
      <c r="Z437" s="130"/>
      <c r="AA437" s="130"/>
      <c r="AB437" s="130"/>
      <c r="AC437" s="130">
        <v>0.65517099999999995</v>
      </c>
      <c r="AD437" s="130"/>
      <c r="AE437" s="130">
        <f t="shared" si="329"/>
        <v>0.65517099999999995</v>
      </c>
    </row>
    <row r="438" spans="1:31" ht="87.75" hidden="1" customHeight="1">
      <c r="A438" s="639" t="s">
        <v>2031</v>
      </c>
      <c r="B438" s="135" t="s">
        <v>2132</v>
      </c>
      <c r="C438" s="603" t="s">
        <v>671</v>
      </c>
      <c r="D438" s="168">
        <v>0.20399999999999999</v>
      </c>
      <c r="E438" s="168"/>
      <c r="F438" s="603">
        <v>2016</v>
      </c>
      <c r="G438" s="603">
        <v>2016</v>
      </c>
      <c r="H438" s="130">
        <f t="shared" si="326"/>
        <v>0.30827200000000005</v>
      </c>
      <c r="I438" s="130">
        <f t="shared" si="327"/>
        <v>0</v>
      </c>
      <c r="J438" s="130">
        <f t="shared" si="328"/>
        <v>0</v>
      </c>
      <c r="K438" s="130" t="str">
        <f t="shared" si="428"/>
        <v>-</v>
      </c>
      <c r="L438" s="130" t="str">
        <f t="shared" si="429"/>
        <v>-</v>
      </c>
      <c r="M438" s="130" t="str">
        <f t="shared" si="430"/>
        <v>-</v>
      </c>
      <c r="N438" s="130" t="str">
        <f t="shared" si="431"/>
        <v>-</v>
      </c>
      <c r="O438" s="130" t="str">
        <f t="shared" si="432"/>
        <v>-</v>
      </c>
      <c r="P438" s="130" t="str">
        <f t="shared" si="433"/>
        <v>-</v>
      </c>
      <c r="Q438" s="130" t="str">
        <f t="shared" si="434"/>
        <v>-</v>
      </c>
      <c r="R438" s="130" t="str">
        <f t="shared" si="435"/>
        <v>-</v>
      </c>
      <c r="S438" s="130">
        <f t="shared" si="436"/>
        <v>0.20399999999999999</v>
      </c>
      <c r="T438" s="130">
        <f t="shared" si="437"/>
        <v>0</v>
      </c>
      <c r="U438" s="130" t="str">
        <f t="shared" si="438"/>
        <v>-</v>
      </c>
      <c r="V438" s="130" t="str">
        <f t="shared" si="439"/>
        <v>-</v>
      </c>
      <c r="W438" s="130">
        <f t="shared" si="440"/>
        <v>0.20399999999999999</v>
      </c>
      <c r="X438" s="130">
        <f t="shared" si="441"/>
        <v>0</v>
      </c>
      <c r="Y438" s="130"/>
      <c r="Z438" s="130"/>
      <c r="AA438" s="130"/>
      <c r="AB438" s="130"/>
      <c r="AC438" s="130">
        <v>0.30827200000000005</v>
      </c>
      <c r="AD438" s="130"/>
      <c r="AE438" s="130">
        <f t="shared" si="329"/>
        <v>0.30827200000000005</v>
      </c>
    </row>
    <row r="439" spans="1:31" ht="87.75" hidden="1" customHeight="1">
      <c r="A439" s="639" t="s">
        <v>2032</v>
      </c>
      <c r="B439" s="134" t="s">
        <v>2241</v>
      </c>
      <c r="C439" s="603" t="s">
        <v>671</v>
      </c>
      <c r="D439" s="168">
        <v>0.53500000000000003</v>
      </c>
      <c r="E439" s="168"/>
      <c r="F439" s="603">
        <v>2017</v>
      </c>
      <c r="G439" s="603">
        <v>2017</v>
      </c>
      <c r="H439" s="130">
        <f t="shared" si="326"/>
        <v>0.86785000000000001</v>
      </c>
      <c r="I439" s="130">
        <f t="shared" si="327"/>
        <v>0.86785000000000001</v>
      </c>
      <c r="J439" s="130">
        <f t="shared" si="328"/>
        <v>0.86785000000000001</v>
      </c>
      <c r="K439" s="130" t="str">
        <f t="shared" si="428"/>
        <v>-</v>
      </c>
      <c r="L439" s="130" t="str">
        <f t="shared" si="429"/>
        <v>-</v>
      </c>
      <c r="M439" s="130" t="str">
        <f t="shared" si="430"/>
        <v>-</v>
      </c>
      <c r="N439" s="130" t="str">
        <f t="shared" si="431"/>
        <v>-</v>
      </c>
      <c r="O439" s="130" t="str">
        <f t="shared" si="432"/>
        <v>-</v>
      </c>
      <c r="P439" s="130" t="str">
        <f t="shared" si="433"/>
        <v>-</v>
      </c>
      <c r="Q439" s="130" t="str">
        <f t="shared" si="434"/>
        <v>-</v>
      </c>
      <c r="R439" s="130" t="str">
        <f t="shared" si="435"/>
        <v>-</v>
      </c>
      <c r="S439" s="130" t="str">
        <f t="shared" si="436"/>
        <v>-</v>
      </c>
      <c r="T439" s="130" t="str">
        <f t="shared" si="437"/>
        <v>-</v>
      </c>
      <c r="U439" s="130">
        <f t="shared" si="438"/>
        <v>0.53500000000000003</v>
      </c>
      <c r="V439" s="130">
        <f t="shared" si="439"/>
        <v>0</v>
      </c>
      <c r="W439" s="130">
        <f t="shared" si="440"/>
        <v>0.53500000000000003</v>
      </c>
      <c r="X439" s="130">
        <f t="shared" si="441"/>
        <v>0</v>
      </c>
      <c r="Y439" s="131">
        <v>0</v>
      </c>
      <c r="Z439" s="131">
        <v>0</v>
      </c>
      <c r="AA439" s="131">
        <v>0</v>
      </c>
      <c r="AB439" s="130">
        <v>0</v>
      </c>
      <c r="AC439" s="131">
        <v>0</v>
      </c>
      <c r="AD439" s="130">
        <v>0.86785000000000001</v>
      </c>
      <c r="AE439" s="130">
        <f t="shared" si="329"/>
        <v>0.86785000000000001</v>
      </c>
    </row>
    <row r="440" spans="1:31" ht="87.75" hidden="1" customHeight="1">
      <c r="A440" s="639" t="s">
        <v>2033</v>
      </c>
      <c r="B440" s="134" t="s">
        <v>2242</v>
      </c>
      <c r="C440" s="603" t="s">
        <v>671</v>
      </c>
      <c r="D440" s="168">
        <v>0.39200000000000002</v>
      </c>
      <c r="E440" s="168"/>
      <c r="F440" s="603">
        <v>2017</v>
      </c>
      <c r="G440" s="603">
        <v>2017</v>
      </c>
      <c r="H440" s="130">
        <f t="shared" si="326"/>
        <v>0.62136999999999998</v>
      </c>
      <c r="I440" s="130">
        <f t="shared" si="327"/>
        <v>0.62136999999999998</v>
      </c>
      <c r="J440" s="130">
        <f t="shared" si="328"/>
        <v>0.62136999999999998</v>
      </c>
      <c r="K440" s="130" t="str">
        <f t="shared" si="428"/>
        <v>-</v>
      </c>
      <c r="L440" s="130" t="str">
        <f t="shared" si="429"/>
        <v>-</v>
      </c>
      <c r="M440" s="130" t="str">
        <f t="shared" si="430"/>
        <v>-</v>
      </c>
      <c r="N440" s="130" t="str">
        <f t="shared" si="431"/>
        <v>-</v>
      </c>
      <c r="O440" s="130" t="str">
        <f t="shared" si="432"/>
        <v>-</v>
      </c>
      <c r="P440" s="130" t="str">
        <f t="shared" si="433"/>
        <v>-</v>
      </c>
      <c r="Q440" s="130" t="str">
        <f t="shared" si="434"/>
        <v>-</v>
      </c>
      <c r="R440" s="130" t="str">
        <f t="shared" si="435"/>
        <v>-</v>
      </c>
      <c r="S440" s="130" t="str">
        <f t="shared" si="436"/>
        <v>-</v>
      </c>
      <c r="T440" s="130" t="str">
        <f t="shared" si="437"/>
        <v>-</v>
      </c>
      <c r="U440" s="130">
        <f t="shared" si="438"/>
        <v>0.39200000000000002</v>
      </c>
      <c r="V440" s="130">
        <f t="shared" si="439"/>
        <v>0</v>
      </c>
      <c r="W440" s="130">
        <f t="shared" si="440"/>
        <v>0.39200000000000002</v>
      </c>
      <c r="X440" s="130">
        <f t="shared" si="441"/>
        <v>0</v>
      </c>
      <c r="Y440" s="131">
        <v>0</v>
      </c>
      <c r="Z440" s="131">
        <v>0</v>
      </c>
      <c r="AA440" s="131">
        <v>0</v>
      </c>
      <c r="AB440" s="130">
        <v>0</v>
      </c>
      <c r="AC440" s="131">
        <v>0</v>
      </c>
      <c r="AD440" s="130">
        <v>0.62136999999999998</v>
      </c>
      <c r="AE440" s="130">
        <f t="shared" si="329"/>
        <v>0.62136999999999998</v>
      </c>
    </row>
    <row r="441" spans="1:31" ht="25.5" hidden="1" customHeight="1">
      <c r="A441" s="656" t="s">
        <v>1135</v>
      </c>
      <c r="B441" s="642" t="s">
        <v>865</v>
      </c>
      <c r="C441" s="135"/>
      <c r="D441" s="168"/>
      <c r="E441" s="168"/>
      <c r="F441" s="603"/>
      <c r="G441" s="603"/>
      <c r="H441" s="130">
        <f t="shared" si="326"/>
        <v>0</v>
      </c>
      <c r="I441" s="130">
        <f t="shared" si="327"/>
        <v>0</v>
      </c>
      <c r="J441" s="130">
        <f t="shared" si="328"/>
        <v>0</v>
      </c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0"/>
    </row>
    <row r="442" spans="1:31" ht="40.5" hidden="1">
      <c r="A442" s="639" t="s">
        <v>1136</v>
      </c>
      <c r="B442" s="140" t="s">
        <v>331</v>
      </c>
      <c r="C442" s="603" t="s">
        <v>671</v>
      </c>
      <c r="D442" s="168">
        <v>6.9794999999999998</v>
      </c>
      <c r="E442" s="168">
        <f>16.22+1.26</f>
        <v>17.48</v>
      </c>
      <c r="F442" s="603">
        <v>2013</v>
      </c>
      <c r="G442" s="603" t="s">
        <v>2043</v>
      </c>
      <c r="H442" s="130">
        <f t="shared" si="326"/>
        <v>88.515260799999993</v>
      </c>
      <c r="I442" s="130">
        <f t="shared" si="327"/>
        <v>-1.0096090630185017E-15</v>
      </c>
      <c r="J442" s="130">
        <f t="shared" si="328"/>
        <v>0</v>
      </c>
      <c r="K442" s="130" t="str">
        <f t="shared" si="414"/>
        <v>-</v>
      </c>
      <c r="L442" s="130" t="str">
        <f t="shared" si="415"/>
        <v>-</v>
      </c>
      <c r="M442" s="130" t="str">
        <f t="shared" si="416"/>
        <v>-</v>
      </c>
      <c r="N442" s="130" t="str">
        <f t="shared" si="417"/>
        <v>-</v>
      </c>
      <c r="O442" s="130" t="str">
        <f t="shared" si="418"/>
        <v>-</v>
      </c>
      <c r="P442" s="130" t="str">
        <f t="shared" si="419"/>
        <v>-</v>
      </c>
      <c r="Q442" s="130">
        <v>6.9794999999999998</v>
      </c>
      <c r="R442" s="130">
        <v>16.22</v>
      </c>
      <c r="S442" s="130" t="str">
        <f t="shared" ref="S442" si="442">IF(G442=2016,D442,"-")</f>
        <v>-</v>
      </c>
      <c r="T442" s="130">
        <v>1.26</v>
      </c>
      <c r="U442" s="130" t="str">
        <f t="shared" si="424"/>
        <v>-</v>
      </c>
      <c r="V442" s="130" t="str">
        <f t="shared" si="425"/>
        <v>-</v>
      </c>
      <c r="W442" s="130">
        <f t="shared" si="426"/>
        <v>6.9794999999999998</v>
      </c>
      <c r="X442" s="130">
        <f t="shared" si="427"/>
        <v>17.48</v>
      </c>
      <c r="Y442" s="130">
        <v>0</v>
      </c>
      <c r="Z442" s="130">
        <v>12.866945980000001</v>
      </c>
      <c r="AA442" s="130">
        <v>33.953337359999999</v>
      </c>
      <c r="AB442" s="130">
        <v>41.672069999999998</v>
      </c>
      <c r="AC442" s="130">
        <v>2.2907460000000001E-2</v>
      </c>
      <c r="AD442" s="130"/>
      <c r="AE442" s="130">
        <f t="shared" si="329"/>
        <v>88.515260799999993</v>
      </c>
    </row>
    <row r="443" spans="1:31" ht="40.5" hidden="1">
      <c r="A443" s="639" t="s">
        <v>1888</v>
      </c>
      <c r="B443" s="140" t="s">
        <v>1886</v>
      </c>
      <c r="C443" s="603" t="s">
        <v>671</v>
      </c>
      <c r="D443" s="168"/>
      <c r="E443" s="168"/>
      <c r="F443" s="603">
        <v>2015</v>
      </c>
      <c r="G443" s="603">
        <v>2015</v>
      </c>
      <c r="H443" s="130">
        <f t="shared" si="326"/>
        <v>0.34899999999999998</v>
      </c>
      <c r="I443" s="130">
        <f t="shared" si="327"/>
        <v>0</v>
      </c>
      <c r="J443" s="130">
        <f t="shared" si="328"/>
        <v>0</v>
      </c>
      <c r="K443" s="130" t="str">
        <f t="shared" ref="K443:K447" si="443">IF(G443=2012,D443,"-")</f>
        <v>-</v>
      </c>
      <c r="L443" s="130" t="str">
        <f t="shared" ref="L443:L447" si="444">IF(G443=2012,E443,"-")</f>
        <v>-</v>
      </c>
      <c r="M443" s="130" t="str">
        <f t="shared" ref="M443:M447" si="445">IF(G443=2013,D443,"-")</f>
        <v>-</v>
      </c>
      <c r="N443" s="130" t="str">
        <f t="shared" ref="N443:N447" si="446">IF(G443=2013,E443,"-")</f>
        <v>-</v>
      </c>
      <c r="O443" s="130" t="str">
        <f t="shared" ref="O443:O447" si="447">IF(G443=2014,D443,"-")</f>
        <v>-</v>
      </c>
      <c r="P443" s="130" t="str">
        <f t="shared" ref="P443:P447" si="448">IF(G443=2014,E443,"-")</f>
        <v>-</v>
      </c>
      <c r="Q443" s="130">
        <f t="shared" ref="Q443:Q447" si="449">IF(G443=2015,D443,"-")</f>
        <v>0</v>
      </c>
      <c r="R443" s="130">
        <f t="shared" ref="R443:R447" si="450">IF(G443=2015,E443,"-")</f>
        <v>0</v>
      </c>
      <c r="S443" s="130" t="str">
        <f t="shared" ref="S443:S447" si="451">IF(G443=2016,D443,"-")</f>
        <v>-</v>
      </c>
      <c r="T443" s="130" t="str">
        <f t="shared" ref="T443:T447" si="452">IF(G443=2016,E443,"-")</f>
        <v>-</v>
      </c>
      <c r="U443" s="130" t="str">
        <f t="shared" ref="U443:U447" si="453">IF(G443=2017,D443,"-")</f>
        <v>-</v>
      </c>
      <c r="V443" s="130" t="str">
        <f t="shared" ref="V443:V447" si="454">IF(G443=2017,E443,"-")</f>
        <v>-</v>
      </c>
      <c r="W443" s="130">
        <f t="shared" ref="W443:W447" si="455">SUM(K443,M443,O443,Q443,S443,U443)</f>
        <v>0</v>
      </c>
      <c r="X443" s="130">
        <f t="shared" ref="X443:X447" si="456">SUM(L443,N443,P443,R443,T443,V443)</f>
        <v>0</v>
      </c>
      <c r="Y443" s="130">
        <v>0</v>
      </c>
      <c r="Z443" s="130">
        <v>0</v>
      </c>
      <c r="AA443" s="130">
        <v>0</v>
      </c>
      <c r="AB443" s="130">
        <v>0.34899999999999998</v>
      </c>
      <c r="AC443" s="130">
        <v>0</v>
      </c>
      <c r="AD443" s="130"/>
      <c r="AE443" s="130">
        <f t="shared" si="329"/>
        <v>0.34899999999999998</v>
      </c>
    </row>
    <row r="444" spans="1:31" hidden="1">
      <c r="A444" s="639" t="s">
        <v>1889</v>
      </c>
      <c r="B444" s="140" t="s">
        <v>1893</v>
      </c>
      <c r="C444" s="603" t="s">
        <v>671</v>
      </c>
      <c r="D444" s="168"/>
      <c r="E444" s="168">
        <v>8</v>
      </c>
      <c r="F444" s="603">
        <v>2015</v>
      </c>
      <c r="G444" s="603">
        <v>2015</v>
      </c>
      <c r="H444" s="130">
        <f t="shared" ref="H444:H458" si="457">AE444</f>
        <v>110.14678050000001</v>
      </c>
      <c r="I444" s="130">
        <f t="shared" ref="I444:I458" si="458">H444-Y444-Z444-AA444-AB444-AC444</f>
        <v>0</v>
      </c>
      <c r="J444" s="130">
        <f t="shared" ref="J444:J458" si="459">AD444</f>
        <v>0</v>
      </c>
      <c r="K444" s="130" t="str">
        <f t="shared" si="443"/>
        <v>-</v>
      </c>
      <c r="L444" s="130" t="str">
        <f t="shared" si="444"/>
        <v>-</v>
      </c>
      <c r="M444" s="130" t="str">
        <f t="shared" si="445"/>
        <v>-</v>
      </c>
      <c r="N444" s="130" t="str">
        <f t="shared" si="446"/>
        <v>-</v>
      </c>
      <c r="O444" s="130" t="str">
        <f t="shared" si="447"/>
        <v>-</v>
      </c>
      <c r="P444" s="130" t="str">
        <f t="shared" si="448"/>
        <v>-</v>
      </c>
      <c r="Q444" s="130">
        <f t="shared" si="449"/>
        <v>0</v>
      </c>
      <c r="R444" s="130">
        <f t="shared" si="450"/>
        <v>8</v>
      </c>
      <c r="S444" s="130" t="str">
        <f t="shared" si="451"/>
        <v>-</v>
      </c>
      <c r="T444" s="130" t="str">
        <f t="shared" si="452"/>
        <v>-</v>
      </c>
      <c r="U444" s="130" t="str">
        <f t="shared" si="453"/>
        <v>-</v>
      </c>
      <c r="V444" s="130" t="str">
        <f t="shared" si="454"/>
        <v>-</v>
      </c>
      <c r="W444" s="130">
        <f t="shared" si="455"/>
        <v>0</v>
      </c>
      <c r="X444" s="130">
        <f t="shared" si="456"/>
        <v>8</v>
      </c>
      <c r="Y444" s="130">
        <v>0</v>
      </c>
      <c r="Z444" s="130">
        <v>0</v>
      </c>
      <c r="AA444" s="130">
        <v>0</v>
      </c>
      <c r="AB444" s="130">
        <v>110.14678050000001</v>
      </c>
      <c r="AC444" s="130">
        <v>0</v>
      </c>
      <c r="AD444" s="130"/>
      <c r="AE444" s="130">
        <f t="shared" si="329"/>
        <v>110.14678050000001</v>
      </c>
    </row>
    <row r="445" spans="1:31" ht="60.75" hidden="1">
      <c r="A445" s="639" t="s">
        <v>1890</v>
      </c>
      <c r="B445" s="140" t="s">
        <v>1894</v>
      </c>
      <c r="C445" s="603" t="s">
        <v>671</v>
      </c>
      <c r="D445" s="168"/>
      <c r="E445" s="168"/>
      <c r="F445" s="603">
        <v>2015</v>
      </c>
      <c r="G445" s="603">
        <v>2015</v>
      </c>
      <c r="H445" s="130">
        <f t="shared" si="457"/>
        <v>5.0422275599999997</v>
      </c>
      <c r="I445" s="130">
        <f t="shared" si="458"/>
        <v>0</v>
      </c>
      <c r="J445" s="130">
        <f t="shared" si="459"/>
        <v>0</v>
      </c>
      <c r="K445" s="130" t="str">
        <f t="shared" si="443"/>
        <v>-</v>
      </c>
      <c r="L445" s="130" t="str">
        <f t="shared" si="444"/>
        <v>-</v>
      </c>
      <c r="M445" s="130" t="str">
        <f t="shared" si="445"/>
        <v>-</v>
      </c>
      <c r="N445" s="130" t="str">
        <f t="shared" si="446"/>
        <v>-</v>
      </c>
      <c r="O445" s="130" t="str">
        <f t="shared" si="447"/>
        <v>-</v>
      </c>
      <c r="P445" s="130" t="str">
        <f t="shared" si="448"/>
        <v>-</v>
      </c>
      <c r="Q445" s="130">
        <f t="shared" si="449"/>
        <v>0</v>
      </c>
      <c r="R445" s="130">
        <f t="shared" si="450"/>
        <v>0</v>
      </c>
      <c r="S445" s="130" t="str">
        <f t="shared" si="451"/>
        <v>-</v>
      </c>
      <c r="T445" s="130" t="str">
        <f t="shared" si="452"/>
        <v>-</v>
      </c>
      <c r="U445" s="130" t="str">
        <f t="shared" si="453"/>
        <v>-</v>
      </c>
      <c r="V445" s="130" t="str">
        <f t="shared" si="454"/>
        <v>-</v>
      </c>
      <c r="W445" s="130">
        <f t="shared" si="455"/>
        <v>0</v>
      </c>
      <c r="X445" s="130">
        <f t="shared" si="456"/>
        <v>0</v>
      </c>
      <c r="Y445" s="130">
        <v>0</v>
      </c>
      <c r="Z445" s="130">
        <v>0</v>
      </c>
      <c r="AA445" s="130">
        <v>0</v>
      </c>
      <c r="AB445" s="130">
        <v>5.0422275599999997</v>
      </c>
      <c r="AC445" s="130">
        <v>0</v>
      </c>
      <c r="AD445" s="130"/>
      <c r="AE445" s="130">
        <f t="shared" si="329"/>
        <v>5.0422275599999997</v>
      </c>
    </row>
    <row r="446" spans="1:31" ht="81" hidden="1">
      <c r="A446" s="639" t="s">
        <v>1891</v>
      </c>
      <c r="B446" s="140" t="s">
        <v>1895</v>
      </c>
      <c r="C446" s="603" t="s">
        <v>671</v>
      </c>
      <c r="D446" s="168"/>
      <c r="E446" s="168"/>
      <c r="F446" s="603">
        <v>2015</v>
      </c>
      <c r="G446" s="603">
        <v>2015</v>
      </c>
      <c r="H446" s="130">
        <f t="shared" si="457"/>
        <v>2.9821325000000001</v>
      </c>
      <c r="I446" s="130">
        <f t="shared" si="458"/>
        <v>0</v>
      </c>
      <c r="J446" s="130">
        <f t="shared" si="459"/>
        <v>0</v>
      </c>
      <c r="K446" s="130" t="str">
        <f t="shared" si="443"/>
        <v>-</v>
      </c>
      <c r="L446" s="130" t="str">
        <f t="shared" si="444"/>
        <v>-</v>
      </c>
      <c r="M446" s="130" t="str">
        <f t="shared" si="445"/>
        <v>-</v>
      </c>
      <c r="N446" s="130" t="str">
        <f t="shared" si="446"/>
        <v>-</v>
      </c>
      <c r="O446" s="130" t="str">
        <f t="shared" si="447"/>
        <v>-</v>
      </c>
      <c r="P446" s="130" t="str">
        <f t="shared" si="448"/>
        <v>-</v>
      </c>
      <c r="Q446" s="130">
        <f t="shared" si="449"/>
        <v>0</v>
      </c>
      <c r="R446" s="130">
        <f t="shared" si="450"/>
        <v>0</v>
      </c>
      <c r="S446" s="130" t="str">
        <f t="shared" si="451"/>
        <v>-</v>
      </c>
      <c r="T446" s="130" t="str">
        <f t="shared" si="452"/>
        <v>-</v>
      </c>
      <c r="U446" s="130" t="str">
        <f t="shared" si="453"/>
        <v>-</v>
      </c>
      <c r="V446" s="130" t="str">
        <f t="shared" si="454"/>
        <v>-</v>
      </c>
      <c r="W446" s="130">
        <f t="shared" si="455"/>
        <v>0</v>
      </c>
      <c r="X446" s="130">
        <f t="shared" si="456"/>
        <v>0</v>
      </c>
      <c r="Y446" s="130">
        <v>0</v>
      </c>
      <c r="Z446" s="130">
        <v>0</v>
      </c>
      <c r="AA446" s="130">
        <v>0</v>
      </c>
      <c r="AB446" s="130">
        <v>2.9821325000000001</v>
      </c>
      <c r="AC446" s="130">
        <v>0</v>
      </c>
      <c r="AD446" s="130"/>
      <c r="AE446" s="130">
        <f t="shared" si="329"/>
        <v>2.9821325000000001</v>
      </c>
    </row>
    <row r="447" spans="1:31" ht="60.75" hidden="1">
      <c r="A447" s="639" t="s">
        <v>1892</v>
      </c>
      <c r="B447" s="140" t="s">
        <v>1896</v>
      </c>
      <c r="C447" s="603" t="s">
        <v>671</v>
      </c>
      <c r="D447" s="168"/>
      <c r="E447" s="168"/>
      <c r="F447" s="603">
        <v>2015</v>
      </c>
      <c r="G447" s="603">
        <v>2015</v>
      </c>
      <c r="H447" s="130">
        <f t="shared" si="457"/>
        <v>3.6515227100000001</v>
      </c>
      <c r="I447" s="130">
        <f t="shared" si="458"/>
        <v>0</v>
      </c>
      <c r="J447" s="130">
        <f t="shared" si="459"/>
        <v>0</v>
      </c>
      <c r="K447" s="130" t="str">
        <f t="shared" si="443"/>
        <v>-</v>
      </c>
      <c r="L447" s="130" t="str">
        <f t="shared" si="444"/>
        <v>-</v>
      </c>
      <c r="M447" s="130" t="str">
        <f t="shared" si="445"/>
        <v>-</v>
      </c>
      <c r="N447" s="130" t="str">
        <f t="shared" si="446"/>
        <v>-</v>
      </c>
      <c r="O447" s="130" t="str">
        <f t="shared" si="447"/>
        <v>-</v>
      </c>
      <c r="P447" s="130" t="str">
        <f t="shared" si="448"/>
        <v>-</v>
      </c>
      <c r="Q447" s="130">
        <f t="shared" si="449"/>
        <v>0</v>
      </c>
      <c r="R447" s="130">
        <f t="shared" si="450"/>
        <v>0</v>
      </c>
      <c r="S447" s="130" t="str">
        <f t="shared" si="451"/>
        <v>-</v>
      </c>
      <c r="T447" s="130" t="str">
        <f t="shared" si="452"/>
        <v>-</v>
      </c>
      <c r="U447" s="130" t="str">
        <f t="shared" si="453"/>
        <v>-</v>
      </c>
      <c r="V447" s="130" t="str">
        <f t="shared" si="454"/>
        <v>-</v>
      </c>
      <c r="W447" s="130">
        <f t="shared" si="455"/>
        <v>0</v>
      </c>
      <c r="X447" s="130">
        <f t="shared" si="456"/>
        <v>0</v>
      </c>
      <c r="Y447" s="130">
        <v>0</v>
      </c>
      <c r="Z447" s="130">
        <v>0</v>
      </c>
      <c r="AA447" s="130">
        <v>0</v>
      </c>
      <c r="AB447" s="130">
        <v>3.6515227100000001</v>
      </c>
      <c r="AC447" s="130">
        <v>0</v>
      </c>
      <c r="AD447" s="130"/>
      <c r="AE447" s="130">
        <f t="shared" si="329"/>
        <v>3.6515227100000001</v>
      </c>
    </row>
    <row r="448" spans="1:31" ht="40.5" hidden="1">
      <c r="A448" s="639" t="s">
        <v>1898</v>
      </c>
      <c r="B448" s="140" t="s">
        <v>1897</v>
      </c>
      <c r="C448" s="603" t="s">
        <v>671</v>
      </c>
      <c r="D448" s="168"/>
      <c r="E448" s="168"/>
      <c r="F448" s="603">
        <v>2015</v>
      </c>
      <c r="G448" s="603">
        <v>2015</v>
      </c>
      <c r="H448" s="130">
        <f t="shared" si="457"/>
        <v>34.804427400000002</v>
      </c>
      <c r="I448" s="130">
        <f t="shared" si="458"/>
        <v>0</v>
      </c>
      <c r="J448" s="130">
        <f t="shared" si="459"/>
        <v>0</v>
      </c>
      <c r="K448" s="130" t="str">
        <f t="shared" ref="K448:K449" si="460">IF(G448=2012,D448,"-")</f>
        <v>-</v>
      </c>
      <c r="L448" s="130" t="str">
        <f t="shared" ref="L448:L449" si="461">IF(G448=2012,E448,"-")</f>
        <v>-</v>
      </c>
      <c r="M448" s="130" t="str">
        <f t="shared" ref="M448:M449" si="462">IF(G448=2013,D448,"-")</f>
        <v>-</v>
      </c>
      <c r="N448" s="130" t="str">
        <f t="shared" ref="N448:N449" si="463">IF(G448=2013,E448,"-")</f>
        <v>-</v>
      </c>
      <c r="O448" s="130" t="str">
        <f t="shared" ref="O448:O449" si="464">IF(G448=2014,D448,"-")</f>
        <v>-</v>
      </c>
      <c r="P448" s="130" t="str">
        <f t="shared" ref="P448:P449" si="465">IF(G448=2014,E448,"-")</f>
        <v>-</v>
      </c>
      <c r="Q448" s="130">
        <f t="shared" ref="Q448:Q449" si="466">IF(G448=2015,D448,"-")</f>
        <v>0</v>
      </c>
      <c r="R448" s="130">
        <f t="shared" ref="R448:R449" si="467">IF(G448=2015,E448,"-")</f>
        <v>0</v>
      </c>
      <c r="S448" s="130" t="str">
        <f t="shared" ref="S448:S449" si="468">IF(G448=2016,D448,"-")</f>
        <v>-</v>
      </c>
      <c r="T448" s="130" t="str">
        <f t="shared" ref="T448:T449" si="469">IF(G448=2016,E448,"-")</f>
        <v>-</v>
      </c>
      <c r="U448" s="130" t="str">
        <f t="shared" ref="U448:U449" si="470">IF(G448=2017,D448,"-")</f>
        <v>-</v>
      </c>
      <c r="V448" s="130" t="str">
        <f t="shared" ref="V448:V449" si="471">IF(G448=2017,E448,"-")</f>
        <v>-</v>
      </c>
      <c r="W448" s="130">
        <f t="shared" ref="W448:W449" si="472">SUM(K448,M448,O448,Q448,S448,U448)</f>
        <v>0</v>
      </c>
      <c r="X448" s="130">
        <f t="shared" ref="X448:X449" si="473">SUM(L448,N448,P448,R448,T448,V448)</f>
        <v>0</v>
      </c>
      <c r="Y448" s="130">
        <v>0</v>
      </c>
      <c r="Z448" s="130">
        <v>0</v>
      </c>
      <c r="AA448" s="130">
        <v>0</v>
      </c>
      <c r="AB448" s="130">
        <v>34.804427400000002</v>
      </c>
      <c r="AC448" s="130">
        <v>0</v>
      </c>
      <c r="AD448" s="130"/>
      <c r="AE448" s="130">
        <f t="shared" ref="AE448:AE458" si="474">SUM(Y448:AD448)</f>
        <v>34.804427400000002</v>
      </c>
    </row>
    <row r="449" spans="1:31" ht="40.5" hidden="1">
      <c r="A449" s="639" t="s">
        <v>2108</v>
      </c>
      <c r="B449" s="140" t="s">
        <v>2119</v>
      </c>
      <c r="C449" s="603" t="s">
        <v>671</v>
      </c>
      <c r="D449" s="168"/>
      <c r="E449" s="168"/>
      <c r="F449" s="603">
        <v>2016</v>
      </c>
      <c r="G449" s="603">
        <v>2016</v>
      </c>
      <c r="H449" s="130">
        <f t="shared" si="457"/>
        <v>95.503399999999999</v>
      </c>
      <c r="I449" s="130">
        <f t="shared" si="458"/>
        <v>0</v>
      </c>
      <c r="J449" s="130">
        <f t="shared" si="459"/>
        <v>0</v>
      </c>
      <c r="K449" s="130" t="str">
        <f t="shared" si="460"/>
        <v>-</v>
      </c>
      <c r="L449" s="130" t="str">
        <f t="shared" si="461"/>
        <v>-</v>
      </c>
      <c r="M449" s="130" t="str">
        <f t="shared" si="462"/>
        <v>-</v>
      </c>
      <c r="N449" s="130" t="str">
        <f t="shared" si="463"/>
        <v>-</v>
      </c>
      <c r="O449" s="130" t="str">
        <f t="shared" si="464"/>
        <v>-</v>
      </c>
      <c r="P449" s="130" t="str">
        <f t="shared" si="465"/>
        <v>-</v>
      </c>
      <c r="Q449" s="130" t="str">
        <f t="shared" si="466"/>
        <v>-</v>
      </c>
      <c r="R449" s="130" t="str">
        <f t="shared" si="467"/>
        <v>-</v>
      </c>
      <c r="S449" s="130">
        <f t="shared" si="468"/>
        <v>0</v>
      </c>
      <c r="T449" s="130">
        <f t="shared" si="469"/>
        <v>0</v>
      </c>
      <c r="U449" s="130" t="str">
        <f t="shared" si="470"/>
        <v>-</v>
      </c>
      <c r="V449" s="130" t="str">
        <f t="shared" si="471"/>
        <v>-</v>
      </c>
      <c r="W449" s="130">
        <f t="shared" si="472"/>
        <v>0</v>
      </c>
      <c r="X449" s="130">
        <f t="shared" si="473"/>
        <v>0</v>
      </c>
      <c r="Y449" s="130">
        <v>0</v>
      </c>
      <c r="Z449" s="130">
        <v>0</v>
      </c>
      <c r="AA449" s="130">
        <v>0</v>
      </c>
      <c r="AB449" s="130">
        <v>0</v>
      </c>
      <c r="AC449" s="130">
        <f>95.5034</f>
        <v>95.503399999999999</v>
      </c>
      <c r="AD449" s="130"/>
      <c r="AE449" s="130">
        <f t="shared" si="474"/>
        <v>95.503399999999999</v>
      </c>
    </row>
    <row r="450" spans="1:31" hidden="1">
      <c r="A450" s="639" t="s">
        <v>2145</v>
      </c>
      <c r="B450" s="140" t="s">
        <v>2146</v>
      </c>
      <c r="C450" s="603" t="s">
        <v>671</v>
      </c>
      <c r="D450" s="168"/>
      <c r="E450" s="168">
        <v>4</v>
      </c>
      <c r="F450" s="603">
        <v>2016</v>
      </c>
      <c r="G450" s="603">
        <v>2016</v>
      </c>
      <c r="H450" s="130">
        <f t="shared" si="457"/>
        <v>80.2</v>
      </c>
      <c r="I450" s="130">
        <f t="shared" si="458"/>
        <v>0</v>
      </c>
      <c r="J450" s="130">
        <f t="shared" si="459"/>
        <v>0</v>
      </c>
      <c r="K450" s="130" t="str">
        <f t="shared" ref="K450" si="475">IF(G450=2012,D450,"-")</f>
        <v>-</v>
      </c>
      <c r="L450" s="130" t="str">
        <f t="shared" ref="L450" si="476">IF(G450=2012,E450,"-")</f>
        <v>-</v>
      </c>
      <c r="M450" s="130" t="str">
        <f t="shared" ref="M450" si="477">IF(G450=2013,D450,"-")</f>
        <v>-</v>
      </c>
      <c r="N450" s="130" t="str">
        <f t="shared" ref="N450" si="478">IF(G450=2013,E450,"-")</f>
        <v>-</v>
      </c>
      <c r="O450" s="130" t="str">
        <f t="shared" ref="O450" si="479">IF(G450=2014,D450,"-")</f>
        <v>-</v>
      </c>
      <c r="P450" s="130" t="str">
        <f t="shared" ref="P450" si="480">IF(G450=2014,E450,"-")</f>
        <v>-</v>
      </c>
      <c r="Q450" s="130" t="str">
        <f t="shared" ref="Q450" si="481">IF(G450=2015,D450,"-")</f>
        <v>-</v>
      </c>
      <c r="R450" s="130" t="str">
        <f t="shared" ref="R450" si="482">IF(G450=2015,E450,"-")</f>
        <v>-</v>
      </c>
      <c r="S450" s="130">
        <f t="shared" ref="S450" si="483">IF(G450=2016,D450,"-")</f>
        <v>0</v>
      </c>
      <c r="T450" s="130">
        <f t="shared" ref="T450" si="484">IF(G450=2016,E450,"-")</f>
        <v>4</v>
      </c>
      <c r="U450" s="130" t="str">
        <f t="shared" ref="U450" si="485">IF(G450=2017,D450,"-")</f>
        <v>-</v>
      </c>
      <c r="V450" s="130" t="str">
        <f t="shared" ref="V450" si="486">IF(G450=2017,E450,"-")</f>
        <v>-</v>
      </c>
      <c r="W450" s="130">
        <f t="shared" ref="W450" si="487">SUM(K450,M450,O450,Q450,S450,U450)</f>
        <v>0</v>
      </c>
      <c r="X450" s="130">
        <f t="shared" ref="X450" si="488">SUM(L450,N450,P450,R450,T450,V450)</f>
        <v>4</v>
      </c>
      <c r="Y450" s="130">
        <v>0</v>
      </c>
      <c r="Z450" s="130">
        <v>0</v>
      </c>
      <c r="AA450" s="130">
        <v>0</v>
      </c>
      <c r="AB450" s="130">
        <v>0</v>
      </c>
      <c r="AC450" s="130">
        <v>80.2</v>
      </c>
      <c r="AD450" s="130"/>
      <c r="AE450" s="130">
        <f t="shared" si="474"/>
        <v>80.2</v>
      </c>
    </row>
    <row r="451" spans="1:31" hidden="1">
      <c r="A451" s="639" t="s">
        <v>2147</v>
      </c>
      <c r="B451" s="140" t="s">
        <v>2148</v>
      </c>
      <c r="C451" s="603" t="s">
        <v>671</v>
      </c>
      <c r="D451" s="168">
        <v>13.353999999999999</v>
      </c>
      <c r="E451" s="168"/>
      <c r="F451" s="603">
        <v>2016</v>
      </c>
      <c r="G451" s="603">
        <v>2016</v>
      </c>
      <c r="H451" s="130">
        <f t="shared" si="457"/>
        <v>7</v>
      </c>
      <c r="I451" s="130">
        <f t="shared" si="458"/>
        <v>0</v>
      </c>
      <c r="J451" s="130">
        <f t="shared" si="459"/>
        <v>0</v>
      </c>
      <c r="K451" s="130" t="str">
        <f t="shared" ref="K451" si="489">IF(G451=2012,D451,"-")</f>
        <v>-</v>
      </c>
      <c r="L451" s="130" t="str">
        <f t="shared" ref="L451" si="490">IF(G451=2012,E451,"-")</f>
        <v>-</v>
      </c>
      <c r="M451" s="130" t="str">
        <f t="shared" ref="M451" si="491">IF(G451=2013,D451,"-")</f>
        <v>-</v>
      </c>
      <c r="N451" s="130" t="str">
        <f t="shared" ref="N451" si="492">IF(G451=2013,E451,"-")</f>
        <v>-</v>
      </c>
      <c r="O451" s="130" t="str">
        <f t="shared" ref="O451" si="493">IF(G451=2014,D451,"-")</f>
        <v>-</v>
      </c>
      <c r="P451" s="130" t="str">
        <f t="shared" ref="P451" si="494">IF(G451=2014,E451,"-")</f>
        <v>-</v>
      </c>
      <c r="Q451" s="130" t="str">
        <f t="shared" ref="Q451" si="495">IF(G451=2015,D451,"-")</f>
        <v>-</v>
      </c>
      <c r="R451" s="130" t="str">
        <f t="shared" ref="R451" si="496">IF(G451=2015,E451,"-")</f>
        <v>-</v>
      </c>
      <c r="S451" s="130">
        <f t="shared" ref="S451" si="497">IF(G451=2016,D451,"-")</f>
        <v>13.353999999999999</v>
      </c>
      <c r="T451" s="130">
        <f t="shared" ref="T451" si="498">IF(G451=2016,E451,"-")</f>
        <v>0</v>
      </c>
      <c r="U451" s="130" t="str">
        <f t="shared" ref="U451" si="499">IF(G451=2017,D451,"-")</f>
        <v>-</v>
      </c>
      <c r="V451" s="130" t="str">
        <f t="shared" ref="V451" si="500">IF(G451=2017,E451,"-")</f>
        <v>-</v>
      </c>
      <c r="W451" s="130">
        <f t="shared" ref="W451" si="501">SUM(K451,M451,O451,Q451,S451,U451)</f>
        <v>13.353999999999999</v>
      </c>
      <c r="X451" s="130">
        <f t="shared" ref="X451" si="502">SUM(L451,N451,P451,R451,T451,V451)</f>
        <v>0</v>
      </c>
      <c r="Y451" s="130">
        <v>0</v>
      </c>
      <c r="Z451" s="130">
        <v>0</v>
      </c>
      <c r="AA451" s="130">
        <v>0</v>
      </c>
      <c r="AB451" s="130">
        <v>0</v>
      </c>
      <c r="AC451" s="130">
        <v>7</v>
      </c>
      <c r="AD451" s="130"/>
      <c r="AE451" s="130">
        <f t="shared" si="474"/>
        <v>7</v>
      </c>
    </row>
    <row r="452" spans="1:31" hidden="1">
      <c r="A452" s="639" t="s">
        <v>2216</v>
      </c>
      <c r="B452" s="140" t="s">
        <v>2223</v>
      </c>
      <c r="C452" s="603" t="s">
        <v>671</v>
      </c>
      <c r="D452" s="168"/>
      <c r="E452" s="168"/>
      <c r="F452" s="603">
        <v>2017</v>
      </c>
      <c r="G452" s="603">
        <v>2017</v>
      </c>
      <c r="H452" s="130">
        <f t="shared" si="457"/>
        <v>5.3975</v>
      </c>
      <c r="I452" s="130">
        <f t="shared" si="458"/>
        <v>5.3975</v>
      </c>
      <c r="J452" s="130">
        <f t="shared" si="459"/>
        <v>5.3975</v>
      </c>
      <c r="K452" s="130" t="str">
        <f t="shared" ref="K452:K458" si="503">IF(G452=2012,D452,"-")</f>
        <v>-</v>
      </c>
      <c r="L452" s="130" t="str">
        <f t="shared" ref="L452:L458" si="504">IF(G452=2012,E452,"-")</f>
        <v>-</v>
      </c>
      <c r="M452" s="130" t="str">
        <f t="shared" ref="M452:M458" si="505">IF(G452=2013,D452,"-")</f>
        <v>-</v>
      </c>
      <c r="N452" s="130" t="str">
        <f t="shared" ref="N452:N458" si="506">IF(G452=2013,E452,"-")</f>
        <v>-</v>
      </c>
      <c r="O452" s="130" t="str">
        <f t="shared" ref="O452:O458" si="507">IF(G452=2014,D452,"-")</f>
        <v>-</v>
      </c>
      <c r="P452" s="130" t="str">
        <f t="shared" ref="P452:P458" si="508">IF(G452=2014,E452,"-")</f>
        <v>-</v>
      </c>
      <c r="Q452" s="130" t="str">
        <f t="shared" ref="Q452:Q458" si="509">IF(G452=2015,D452,"-")</f>
        <v>-</v>
      </c>
      <c r="R452" s="130" t="str">
        <f t="shared" ref="R452:R458" si="510">IF(G452=2015,E452,"-")</f>
        <v>-</v>
      </c>
      <c r="S452" s="130" t="str">
        <f t="shared" ref="S452:S458" si="511">IF(G452=2016,D452,"-")</f>
        <v>-</v>
      </c>
      <c r="T452" s="130" t="str">
        <f t="shared" ref="T452:T458" si="512">IF(G452=2016,E452,"-")</f>
        <v>-</v>
      </c>
      <c r="U452" s="130">
        <f t="shared" ref="U452:U458" si="513">IF(G452=2017,D452,"-")</f>
        <v>0</v>
      </c>
      <c r="V452" s="130">
        <f t="shared" ref="V452:V458" si="514">IF(G452=2017,E452,"-")</f>
        <v>0</v>
      </c>
      <c r="W452" s="130">
        <f t="shared" ref="W452:W458" si="515">SUM(K452,M452,O452,Q452,S452,U452)</f>
        <v>0</v>
      </c>
      <c r="X452" s="130">
        <f t="shared" ref="X452:X458" si="516">SUM(L452,N452,P452,R452,T452,V452)</f>
        <v>0</v>
      </c>
      <c r="Y452" s="130"/>
      <c r="Z452" s="130"/>
      <c r="AA452" s="130"/>
      <c r="AB452" s="130"/>
      <c r="AC452" s="130"/>
      <c r="AD452" s="130">
        <v>5.3975</v>
      </c>
      <c r="AE452" s="130">
        <f t="shared" si="474"/>
        <v>5.3975</v>
      </c>
    </row>
    <row r="453" spans="1:31" ht="40.5" hidden="1">
      <c r="A453" s="639" t="s">
        <v>2217</v>
      </c>
      <c r="B453" s="140" t="s">
        <v>2224</v>
      </c>
      <c r="C453" s="603" t="s">
        <v>671</v>
      </c>
      <c r="D453" s="168"/>
      <c r="E453" s="168"/>
      <c r="F453" s="603">
        <v>2017</v>
      </c>
      <c r="G453" s="603">
        <v>2017</v>
      </c>
      <c r="H453" s="130">
        <f t="shared" si="457"/>
        <v>2.9498000000000002</v>
      </c>
      <c r="I453" s="130">
        <f t="shared" si="458"/>
        <v>2.9498000000000002</v>
      </c>
      <c r="J453" s="130">
        <f t="shared" si="459"/>
        <v>2.9498000000000002</v>
      </c>
      <c r="K453" s="130" t="str">
        <f t="shared" si="503"/>
        <v>-</v>
      </c>
      <c r="L453" s="130" t="str">
        <f t="shared" si="504"/>
        <v>-</v>
      </c>
      <c r="M453" s="130" t="str">
        <f t="shared" si="505"/>
        <v>-</v>
      </c>
      <c r="N453" s="130" t="str">
        <f t="shared" si="506"/>
        <v>-</v>
      </c>
      <c r="O453" s="130" t="str">
        <f t="shared" si="507"/>
        <v>-</v>
      </c>
      <c r="P453" s="130" t="str">
        <f t="shared" si="508"/>
        <v>-</v>
      </c>
      <c r="Q453" s="130" t="str">
        <f t="shared" si="509"/>
        <v>-</v>
      </c>
      <c r="R453" s="130" t="str">
        <f t="shared" si="510"/>
        <v>-</v>
      </c>
      <c r="S453" s="130" t="str">
        <f t="shared" si="511"/>
        <v>-</v>
      </c>
      <c r="T453" s="130" t="str">
        <f t="shared" si="512"/>
        <v>-</v>
      </c>
      <c r="U453" s="130">
        <f t="shared" si="513"/>
        <v>0</v>
      </c>
      <c r="V453" s="130">
        <f t="shared" si="514"/>
        <v>0</v>
      </c>
      <c r="W453" s="130">
        <f t="shared" si="515"/>
        <v>0</v>
      </c>
      <c r="X453" s="130">
        <f t="shared" si="516"/>
        <v>0</v>
      </c>
      <c r="Y453" s="130"/>
      <c r="Z453" s="130"/>
      <c r="AA453" s="130"/>
      <c r="AB453" s="130"/>
      <c r="AC453" s="130"/>
      <c r="AD453" s="130">
        <v>2.9498000000000002</v>
      </c>
      <c r="AE453" s="130">
        <f t="shared" si="474"/>
        <v>2.9498000000000002</v>
      </c>
    </row>
    <row r="454" spans="1:31" ht="60.75" hidden="1">
      <c r="A454" s="639" t="s">
        <v>2218</v>
      </c>
      <c r="B454" s="140" t="s">
        <v>2284</v>
      </c>
      <c r="C454" s="603" t="s">
        <v>671</v>
      </c>
      <c r="D454" s="168"/>
      <c r="E454" s="168"/>
      <c r="F454" s="603">
        <v>2017</v>
      </c>
      <c r="G454" s="603">
        <v>2017</v>
      </c>
      <c r="H454" s="130">
        <f t="shared" si="457"/>
        <v>6.9037833400000004</v>
      </c>
      <c r="I454" s="130">
        <f t="shared" si="458"/>
        <v>6.9037833400000004</v>
      </c>
      <c r="J454" s="130">
        <f t="shared" si="459"/>
        <v>6.9037833400000004</v>
      </c>
      <c r="K454" s="130" t="str">
        <f t="shared" si="503"/>
        <v>-</v>
      </c>
      <c r="L454" s="130" t="str">
        <f t="shared" si="504"/>
        <v>-</v>
      </c>
      <c r="M454" s="130" t="str">
        <f t="shared" si="505"/>
        <v>-</v>
      </c>
      <c r="N454" s="130" t="str">
        <f t="shared" si="506"/>
        <v>-</v>
      </c>
      <c r="O454" s="130" t="str">
        <f t="shared" si="507"/>
        <v>-</v>
      </c>
      <c r="P454" s="130" t="str">
        <f t="shared" si="508"/>
        <v>-</v>
      </c>
      <c r="Q454" s="130" t="str">
        <f t="shared" si="509"/>
        <v>-</v>
      </c>
      <c r="R454" s="130" t="str">
        <f t="shared" si="510"/>
        <v>-</v>
      </c>
      <c r="S454" s="130" t="str">
        <f t="shared" si="511"/>
        <v>-</v>
      </c>
      <c r="T454" s="130" t="str">
        <f t="shared" si="512"/>
        <v>-</v>
      </c>
      <c r="U454" s="130">
        <f t="shared" si="513"/>
        <v>0</v>
      </c>
      <c r="V454" s="130">
        <f t="shared" si="514"/>
        <v>0</v>
      </c>
      <c r="W454" s="130">
        <f t="shared" si="515"/>
        <v>0</v>
      </c>
      <c r="X454" s="130">
        <f t="shared" si="516"/>
        <v>0</v>
      </c>
      <c r="Y454" s="130"/>
      <c r="Z454" s="130"/>
      <c r="AA454" s="130"/>
      <c r="AB454" s="130"/>
      <c r="AC454" s="130"/>
      <c r="AD454" s="130">
        <v>6.9037833400000004</v>
      </c>
      <c r="AE454" s="130">
        <f t="shared" si="474"/>
        <v>6.9037833400000004</v>
      </c>
    </row>
    <row r="455" spans="1:31" hidden="1">
      <c r="A455" s="639" t="s">
        <v>2219</v>
      </c>
      <c r="B455" s="140" t="s">
        <v>2225</v>
      </c>
      <c r="C455" s="603" t="s">
        <v>671</v>
      </c>
      <c r="D455" s="168"/>
      <c r="E455" s="168"/>
      <c r="F455" s="603">
        <v>2017</v>
      </c>
      <c r="G455" s="603">
        <v>2017</v>
      </c>
      <c r="H455" s="130">
        <f t="shared" si="457"/>
        <v>8.1590199999999999</v>
      </c>
      <c r="I455" s="130">
        <f t="shared" si="458"/>
        <v>8.1590199999999999</v>
      </c>
      <c r="J455" s="130">
        <f t="shared" si="459"/>
        <v>8.1590199999999999</v>
      </c>
      <c r="K455" s="130" t="str">
        <f t="shared" si="503"/>
        <v>-</v>
      </c>
      <c r="L455" s="130" t="str">
        <f t="shared" si="504"/>
        <v>-</v>
      </c>
      <c r="M455" s="130" t="str">
        <f t="shared" si="505"/>
        <v>-</v>
      </c>
      <c r="N455" s="130" t="str">
        <f t="shared" si="506"/>
        <v>-</v>
      </c>
      <c r="O455" s="130" t="str">
        <f t="shared" si="507"/>
        <v>-</v>
      </c>
      <c r="P455" s="130" t="str">
        <f t="shared" si="508"/>
        <v>-</v>
      </c>
      <c r="Q455" s="130" t="str">
        <f t="shared" si="509"/>
        <v>-</v>
      </c>
      <c r="R455" s="130" t="str">
        <f t="shared" si="510"/>
        <v>-</v>
      </c>
      <c r="S455" s="130" t="str">
        <f t="shared" si="511"/>
        <v>-</v>
      </c>
      <c r="T455" s="130" t="str">
        <f t="shared" si="512"/>
        <v>-</v>
      </c>
      <c r="U455" s="130">
        <f t="shared" si="513"/>
        <v>0</v>
      </c>
      <c r="V455" s="130">
        <f t="shared" si="514"/>
        <v>0</v>
      </c>
      <c r="W455" s="130">
        <f t="shared" si="515"/>
        <v>0</v>
      </c>
      <c r="X455" s="130">
        <f t="shared" si="516"/>
        <v>0</v>
      </c>
      <c r="Y455" s="130"/>
      <c r="Z455" s="130"/>
      <c r="AA455" s="130"/>
      <c r="AB455" s="130"/>
      <c r="AC455" s="130"/>
      <c r="AD455" s="130">
        <v>8.1590199999999999</v>
      </c>
      <c r="AE455" s="130">
        <f t="shared" si="474"/>
        <v>8.1590199999999999</v>
      </c>
    </row>
    <row r="456" spans="1:31" ht="60.75" hidden="1">
      <c r="A456" s="639" t="s">
        <v>2220</v>
      </c>
      <c r="B456" s="140" t="s">
        <v>2226</v>
      </c>
      <c r="C456" s="603" t="s">
        <v>671</v>
      </c>
      <c r="D456" s="168"/>
      <c r="E456" s="168"/>
      <c r="F456" s="603">
        <v>2017</v>
      </c>
      <c r="G456" s="603">
        <v>2017</v>
      </c>
      <c r="H456" s="130">
        <f t="shared" si="457"/>
        <v>6.4016899999999994</v>
      </c>
      <c r="I456" s="130">
        <f t="shared" si="458"/>
        <v>6.4016899999999994</v>
      </c>
      <c r="J456" s="130">
        <f t="shared" si="459"/>
        <v>6.4016899999999994</v>
      </c>
      <c r="K456" s="130" t="str">
        <f t="shared" si="503"/>
        <v>-</v>
      </c>
      <c r="L456" s="130" t="str">
        <f t="shared" si="504"/>
        <v>-</v>
      </c>
      <c r="M456" s="130" t="str">
        <f t="shared" si="505"/>
        <v>-</v>
      </c>
      <c r="N456" s="130" t="str">
        <f t="shared" si="506"/>
        <v>-</v>
      </c>
      <c r="O456" s="130" t="str">
        <f t="shared" si="507"/>
        <v>-</v>
      </c>
      <c r="P456" s="130" t="str">
        <f t="shared" si="508"/>
        <v>-</v>
      </c>
      <c r="Q456" s="130" t="str">
        <f t="shared" si="509"/>
        <v>-</v>
      </c>
      <c r="R456" s="130" t="str">
        <f t="shared" si="510"/>
        <v>-</v>
      </c>
      <c r="S456" s="130" t="str">
        <f t="shared" si="511"/>
        <v>-</v>
      </c>
      <c r="T456" s="130" t="str">
        <f t="shared" si="512"/>
        <v>-</v>
      </c>
      <c r="U456" s="130">
        <f t="shared" si="513"/>
        <v>0</v>
      </c>
      <c r="V456" s="130">
        <f t="shared" si="514"/>
        <v>0</v>
      </c>
      <c r="W456" s="130">
        <f t="shared" si="515"/>
        <v>0</v>
      </c>
      <c r="X456" s="130">
        <f t="shared" si="516"/>
        <v>0</v>
      </c>
      <c r="Y456" s="130"/>
      <c r="Z456" s="130"/>
      <c r="AA456" s="130"/>
      <c r="AB456" s="130"/>
      <c r="AC456" s="130"/>
      <c r="AD456" s="130">
        <v>6.4016899999999994</v>
      </c>
      <c r="AE456" s="130">
        <f t="shared" si="474"/>
        <v>6.4016899999999994</v>
      </c>
    </row>
    <row r="457" spans="1:31" ht="40.5" hidden="1">
      <c r="A457" s="639" t="s">
        <v>2221</v>
      </c>
      <c r="B457" s="140" t="s">
        <v>2285</v>
      </c>
      <c r="C457" s="603" t="s">
        <v>671</v>
      </c>
      <c r="D457" s="168"/>
      <c r="E457" s="168"/>
      <c r="F457" s="603">
        <v>2017</v>
      </c>
      <c r="G457" s="603">
        <v>2017</v>
      </c>
      <c r="H457" s="130">
        <f t="shared" si="457"/>
        <v>4.76988667</v>
      </c>
      <c r="I457" s="130">
        <f t="shared" si="458"/>
        <v>4.76988667</v>
      </c>
      <c r="J457" s="130">
        <f t="shared" si="459"/>
        <v>4.76988667</v>
      </c>
      <c r="K457" s="130" t="str">
        <f t="shared" si="503"/>
        <v>-</v>
      </c>
      <c r="L457" s="130" t="str">
        <f t="shared" si="504"/>
        <v>-</v>
      </c>
      <c r="M457" s="130" t="str">
        <f t="shared" si="505"/>
        <v>-</v>
      </c>
      <c r="N457" s="130" t="str">
        <f t="shared" si="506"/>
        <v>-</v>
      </c>
      <c r="O457" s="130" t="str">
        <f t="shared" si="507"/>
        <v>-</v>
      </c>
      <c r="P457" s="130" t="str">
        <f t="shared" si="508"/>
        <v>-</v>
      </c>
      <c r="Q457" s="130" t="str">
        <f t="shared" si="509"/>
        <v>-</v>
      </c>
      <c r="R457" s="130" t="str">
        <f t="shared" si="510"/>
        <v>-</v>
      </c>
      <c r="S457" s="130" t="str">
        <f t="shared" si="511"/>
        <v>-</v>
      </c>
      <c r="T457" s="130" t="str">
        <f t="shared" si="512"/>
        <v>-</v>
      </c>
      <c r="U457" s="130">
        <f t="shared" si="513"/>
        <v>0</v>
      </c>
      <c r="V457" s="130">
        <f t="shared" si="514"/>
        <v>0</v>
      </c>
      <c r="W457" s="130">
        <f t="shared" si="515"/>
        <v>0</v>
      </c>
      <c r="X457" s="130">
        <f t="shared" si="516"/>
        <v>0</v>
      </c>
      <c r="Y457" s="130"/>
      <c r="Z457" s="130"/>
      <c r="AA457" s="130"/>
      <c r="AB457" s="130"/>
      <c r="AC457" s="130"/>
      <c r="AD457" s="130">
        <v>4.76988667</v>
      </c>
      <c r="AE457" s="130">
        <f t="shared" si="474"/>
        <v>4.76988667</v>
      </c>
    </row>
    <row r="458" spans="1:31" hidden="1">
      <c r="A458" s="639" t="s">
        <v>2222</v>
      </c>
      <c r="B458" s="140" t="s">
        <v>2227</v>
      </c>
      <c r="C458" s="603" t="s">
        <v>671</v>
      </c>
      <c r="D458" s="168"/>
      <c r="E458" s="168"/>
      <c r="F458" s="603">
        <v>2017</v>
      </c>
      <c r="G458" s="603">
        <v>2017</v>
      </c>
      <c r="H458" s="130">
        <f t="shared" si="457"/>
        <v>0.54722000000000004</v>
      </c>
      <c r="I458" s="130">
        <f t="shared" si="458"/>
        <v>0.54722000000000004</v>
      </c>
      <c r="J458" s="130">
        <f t="shared" si="459"/>
        <v>0.54722000000000004</v>
      </c>
      <c r="K458" s="130" t="str">
        <f t="shared" si="503"/>
        <v>-</v>
      </c>
      <c r="L458" s="130" t="str">
        <f t="shared" si="504"/>
        <v>-</v>
      </c>
      <c r="M458" s="130" t="str">
        <f t="shared" si="505"/>
        <v>-</v>
      </c>
      <c r="N458" s="130" t="str">
        <f t="shared" si="506"/>
        <v>-</v>
      </c>
      <c r="O458" s="130" t="str">
        <f t="shared" si="507"/>
        <v>-</v>
      </c>
      <c r="P458" s="130" t="str">
        <f t="shared" si="508"/>
        <v>-</v>
      </c>
      <c r="Q458" s="130" t="str">
        <f t="shared" si="509"/>
        <v>-</v>
      </c>
      <c r="R458" s="130" t="str">
        <f t="shared" si="510"/>
        <v>-</v>
      </c>
      <c r="S458" s="130" t="str">
        <f t="shared" si="511"/>
        <v>-</v>
      </c>
      <c r="T458" s="130" t="str">
        <f t="shared" si="512"/>
        <v>-</v>
      </c>
      <c r="U458" s="130">
        <f t="shared" si="513"/>
        <v>0</v>
      </c>
      <c r="V458" s="130">
        <f t="shared" si="514"/>
        <v>0</v>
      </c>
      <c r="W458" s="130">
        <f t="shared" si="515"/>
        <v>0</v>
      </c>
      <c r="X458" s="130">
        <f t="shared" si="516"/>
        <v>0</v>
      </c>
      <c r="Y458" s="130">
        <v>0</v>
      </c>
      <c r="Z458" s="130">
        <v>0</v>
      </c>
      <c r="AA458" s="130">
        <v>0</v>
      </c>
      <c r="AB458" s="130">
        <v>0</v>
      </c>
      <c r="AC458" s="130"/>
      <c r="AD458" s="130">
        <v>0.54722000000000004</v>
      </c>
      <c r="AE458" s="130">
        <f t="shared" si="474"/>
        <v>0.54722000000000004</v>
      </c>
    </row>
    <row r="459" spans="1:31" hidden="1">
      <c r="A459" s="655"/>
      <c r="B459" s="136" t="s">
        <v>476</v>
      </c>
      <c r="C459" s="135"/>
      <c r="D459" s="176">
        <f>SUM(D187:D458)</f>
        <v>220.38170000000008</v>
      </c>
      <c r="E459" s="176">
        <f>SUM(E187:E458)</f>
        <v>324.7199999999998</v>
      </c>
      <c r="F459" s="603"/>
      <c r="G459" s="603"/>
      <c r="H459" s="178">
        <f t="shared" ref="H459:AD459" si="517">SUM(H187:H458)</f>
        <v>1800.3248093055934</v>
      </c>
      <c r="I459" s="178">
        <f t="shared" si="517"/>
        <v>354.69890713559312</v>
      </c>
      <c r="J459" s="178">
        <f t="shared" si="517"/>
        <v>354.69890713559312</v>
      </c>
      <c r="K459" s="178">
        <f t="shared" si="517"/>
        <v>14.484000000000002</v>
      </c>
      <c r="L459" s="178">
        <f t="shared" si="517"/>
        <v>23.7</v>
      </c>
      <c r="M459" s="178">
        <f t="shared" si="517"/>
        <v>67.560999999999964</v>
      </c>
      <c r="N459" s="178">
        <f t="shared" si="517"/>
        <v>79.160000000000011</v>
      </c>
      <c r="O459" s="178">
        <f t="shared" si="517"/>
        <v>19.819999999999997</v>
      </c>
      <c r="P459" s="178">
        <f t="shared" si="517"/>
        <v>37.559999999999995</v>
      </c>
      <c r="Q459" s="178">
        <f t="shared" si="517"/>
        <v>47.372499999999995</v>
      </c>
      <c r="R459" s="178">
        <f t="shared" si="517"/>
        <v>62.38</v>
      </c>
      <c r="S459" s="178">
        <f t="shared" si="517"/>
        <v>39.220199999999998</v>
      </c>
      <c r="T459" s="178">
        <f t="shared" si="517"/>
        <v>53.900000000000006</v>
      </c>
      <c r="U459" s="178">
        <f t="shared" si="517"/>
        <v>31.924000000000003</v>
      </c>
      <c r="V459" s="178">
        <f t="shared" si="517"/>
        <v>68.02000000000001</v>
      </c>
      <c r="W459" s="178">
        <f t="shared" si="517"/>
        <v>220.38170000000008</v>
      </c>
      <c r="X459" s="178">
        <f t="shared" si="517"/>
        <v>324.7199999999998</v>
      </c>
      <c r="Y459" s="178">
        <f t="shared" si="517"/>
        <v>154.94059694999996</v>
      </c>
      <c r="Z459" s="178">
        <f t="shared" si="517"/>
        <v>249.05399557000004</v>
      </c>
      <c r="AA459" s="178">
        <f t="shared" si="517"/>
        <v>200.66990495999997</v>
      </c>
      <c r="AB459" s="178">
        <f t="shared" si="517"/>
        <v>369.88711679999977</v>
      </c>
      <c r="AC459" s="178">
        <f t="shared" si="517"/>
        <v>471.07428789000005</v>
      </c>
      <c r="AD459" s="178">
        <f t="shared" si="517"/>
        <v>354.69890713559312</v>
      </c>
      <c r="AE459" s="178">
        <f t="shared" ref="AE459" si="518">SUM(Y459:AD459)</f>
        <v>1800.3248093055929</v>
      </c>
    </row>
    <row r="460" spans="1:31" hidden="1">
      <c r="A460" s="657"/>
      <c r="B460" s="111"/>
      <c r="C460" s="111"/>
      <c r="D460" s="123"/>
      <c r="E460" s="123"/>
      <c r="F460" s="423"/>
      <c r="G460" s="423"/>
      <c r="H460" s="112" t="s">
        <v>448</v>
      </c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25"/>
      <c r="Z460" s="125"/>
      <c r="AA460" s="125"/>
      <c r="AB460" s="125"/>
      <c r="AC460" s="125"/>
      <c r="AD460" s="125"/>
      <c r="AE460" s="125"/>
    </row>
    <row r="461" spans="1:31" hidden="1">
      <c r="A461" s="142" t="s">
        <v>208</v>
      </c>
      <c r="Y461" s="112"/>
      <c r="Z461" s="112"/>
      <c r="AA461" s="112"/>
      <c r="AB461" s="112"/>
      <c r="AC461" s="112"/>
      <c r="AD461" s="112"/>
      <c r="AE461" s="112"/>
    </row>
    <row r="462" spans="1:31" hidden="1">
      <c r="A462" s="142" t="s">
        <v>1619</v>
      </c>
      <c r="Y462" s="112"/>
      <c r="Z462" s="112"/>
      <c r="AA462" s="112"/>
      <c r="AB462" s="112"/>
      <c r="AC462" s="112"/>
      <c r="AD462" s="112"/>
      <c r="AE462" s="112"/>
    </row>
    <row r="463" spans="1:31" hidden="1">
      <c r="A463" s="649" t="s">
        <v>640</v>
      </c>
      <c r="Y463" s="112"/>
      <c r="Z463" s="112"/>
      <c r="AA463" s="112"/>
      <c r="AB463" s="112"/>
      <c r="AC463" s="112"/>
      <c r="AD463" s="112"/>
      <c r="AE463" s="112"/>
    </row>
    <row r="464" spans="1:31" ht="16.5" hidden="1" customHeight="1">
      <c r="A464" s="658" t="s">
        <v>263</v>
      </c>
      <c r="C464" s="126"/>
      <c r="D464" s="166"/>
      <c r="E464" s="166"/>
      <c r="F464" s="427"/>
      <c r="G464" s="427"/>
      <c r="H464" s="126"/>
      <c r="I464" s="126"/>
      <c r="Y464" s="127"/>
      <c r="Z464" s="112"/>
      <c r="AA464" s="112"/>
      <c r="AB464" s="112"/>
      <c r="AC464" s="112"/>
      <c r="AD464" s="112"/>
      <c r="AE464" s="128"/>
    </row>
    <row r="465" spans="1:31">
      <c r="B465" s="126"/>
      <c r="C465" s="126"/>
      <c r="D465" s="166"/>
      <c r="E465" s="166"/>
      <c r="F465" s="427"/>
      <c r="G465" s="427"/>
      <c r="H465" s="129"/>
      <c r="I465" s="129"/>
      <c r="Y465" s="127"/>
      <c r="Z465" s="112"/>
      <c r="AA465" s="112"/>
      <c r="AB465" s="112"/>
      <c r="AC465" s="112"/>
      <c r="AD465" s="112"/>
      <c r="AE465" s="128"/>
    </row>
    <row r="468" spans="1:31">
      <c r="B468" s="668"/>
      <c r="D468" s="166"/>
      <c r="E468" s="166"/>
    </row>
    <row r="469" spans="1:31">
      <c r="B469" s="668"/>
      <c r="D469" s="166"/>
    </row>
    <row r="470" spans="1:31">
      <c r="B470" s="668"/>
      <c r="D470" s="166"/>
    </row>
    <row r="471" spans="1:31">
      <c r="B471" s="668"/>
      <c r="D471" s="166"/>
    </row>
    <row r="472" spans="1:31">
      <c r="B472" s="668"/>
      <c r="D472" s="166"/>
      <c r="E472" s="166"/>
    </row>
    <row r="473" spans="1:31">
      <c r="B473" s="668"/>
      <c r="D473" s="166"/>
    </row>
    <row r="474" spans="1:31">
      <c r="A474" s="649"/>
      <c r="B474" s="669"/>
      <c r="C474" s="111"/>
      <c r="D474" s="166"/>
    </row>
    <row r="475" spans="1:31">
      <c r="A475" s="649"/>
      <c r="B475" s="111"/>
      <c r="C475" s="111"/>
      <c r="D475" s="123"/>
    </row>
    <row r="476" spans="1:31">
      <c r="A476" s="649"/>
      <c r="B476" s="111"/>
      <c r="C476" s="111"/>
      <c r="D476" s="167"/>
      <c r="E476" s="166"/>
      <c r="F476" s="427"/>
    </row>
    <row r="477" spans="1:31">
      <c r="A477" s="649"/>
      <c r="B477" s="111"/>
      <c r="C477" s="111"/>
      <c r="D477" s="123"/>
    </row>
    <row r="478" spans="1:31">
      <c r="A478" s="649"/>
      <c r="B478" s="422"/>
      <c r="C478" s="111"/>
      <c r="D478" s="123"/>
    </row>
    <row r="479" spans="1:31">
      <c r="A479" s="649"/>
      <c r="B479" s="422"/>
      <c r="C479" s="111"/>
      <c r="D479" s="123"/>
    </row>
    <row r="480" spans="1:31">
      <c r="A480" s="649"/>
      <c r="B480" s="111"/>
      <c r="C480" s="111"/>
      <c r="D480" s="123"/>
    </row>
    <row r="481" spans="1:9">
      <c r="A481" s="649"/>
      <c r="B481" s="111"/>
      <c r="C481" s="111"/>
      <c r="D481" s="123"/>
    </row>
    <row r="482" spans="1:9">
      <c r="A482" s="649"/>
      <c r="B482" s="111"/>
      <c r="C482" s="111"/>
      <c r="D482" s="123"/>
    </row>
    <row r="483" spans="1:9">
      <c r="A483" s="649"/>
      <c r="B483" s="111"/>
      <c r="C483" s="111"/>
      <c r="D483" s="123"/>
    </row>
    <row r="484" spans="1:9">
      <c r="B484" s="266"/>
      <c r="C484" s="266"/>
      <c r="D484" s="166"/>
      <c r="E484" s="166"/>
      <c r="F484" s="427"/>
      <c r="G484" s="427"/>
      <c r="H484" s="129"/>
      <c r="I484" s="129"/>
    </row>
    <row r="485" spans="1:9">
      <c r="B485" s="266"/>
      <c r="C485" s="266"/>
      <c r="D485" s="166"/>
      <c r="E485" s="166"/>
      <c r="F485" s="427"/>
      <c r="G485" s="427"/>
      <c r="H485" s="129"/>
      <c r="I485" s="129"/>
    </row>
    <row r="486" spans="1:9">
      <c r="B486" s="266"/>
      <c r="C486" s="266"/>
      <c r="D486" s="166"/>
      <c r="E486" s="166"/>
      <c r="F486" s="427"/>
      <c r="G486" s="427"/>
      <c r="H486" s="129"/>
      <c r="I486" s="129"/>
    </row>
    <row r="487" spans="1:9">
      <c r="B487" s="266"/>
      <c r="C487" s="266"/>
      <c r="D487" s="166"/>
      <c r="E487" s="166"/>
      <c r="F487" s="427"/>
      <c r="G487" s="427"/>
      <c r="H487" s="129"/>
      <c r="I487" s="129"/>
    </row>
    <row r="489" spans="1:9">
      <c r="B489" s="266"/>
      <c r="D489" s="166"/>
      <c r="E489" s="166"/>
    </row>
    <row r="491" spans="1:9">
      <c r="B491" s="266"/>
      <c r="C491" s="266"/>
      <c r="D491" s="166"/>
      <c r="E491" s="166"/>
      <c r="F491" s="427"/>
      <c r="G491" s="427"/>
      <c r="H491" s="129"/>
      <c r="I491" s="129"/>
    </row>
  </sheetData>
  <autoFilter ref="A20:AE464">
    <filterColumn colId="1">
      <filters>
        <filter val="Строительство КЛ-10кВ от РП(ТП)№31 2х630кВА до места врезки в КЛ-10кВ от ПС &quot;Западная&quot; до РП-133 мкр.43"/>
        <filter val="Строительство КЛ-10кВ от РП(ТП)№31 2х630кВА до ТП№33 2х630кВА мкр.43"/>
        <filter val="Строительство КЛ-10кВ от РП(ТП)№31 2х630кВА мкр.43 до ТП3 2х1600кВА мкр.42"/>
        <filter val="Строительство КЛ-10кВ от ТП№33а 2х630кВА до РП(ТП)№31 2х630кВА мкр.43"/>
        <filter val="Строительство РП(ТП)№31 2х630кВА мкр.43"/>
      </filters>
    </filterColumn>
  </autoFilter>
  <mergeCells count="31">
    <mergeCell ref="A15:A17"/>
    <mergeCell ref="B15:B17"/>
    <mergeCell ref="C15:C16"/>
    <mergeCell ref="D15:E16"/>
    <mergeCell ref="AC5:AE5"/>
    <mergeCell ref="A11:AE11"/>
    <mergeCell ref="A12:AE12"/>
    <mergeCell ref="G6:J6"/>
    <mergeCell ref="AC6:AE6"/>
    <mergeCell ref="Y15:AE15"/>
    <mergeCell ref="G15:G17"/>
    <mergeCell ref="Q16:R16"/>
    <mergeCell ref="S16:T16"/>
    <mergeCell ref="U16:V16"/>
    <mergeCell ref="W16:X16"/>
    <mergeCell ref="K16:L16"/>
    <mergeCell ref="D18:E18"/>
    <mergeCell ref="H15:H16"/>
    <mergeCell ref="I15:I16"/>
    <mergeCell ref="J15:J16"/>
    <mergeCell ref="F15:F17"/>
    <mergeCell ref="M16:N16"/>
    <mergeCell ref="O16:P16"/>
    <mergeCell ref="K15:X15"/>
    <mergeCell ref="U18:V18"/>
    <mergeCell ref="W18:X18"/>
    <mergeCell ref="K18:L18"/>
    <mergeCell ref="M18:N18"/>
    <mergeCell ref="O18:P18"/>
    <mergeCell ref="Q18:R18"/>
    <mergeCell ref="S18:T18"/>
  </mergeCells>
  <phoneticPr fontId="44" type="noConversion"/>
  <conditionalFormatting sqref="H178">
    <cfRule type="cellIs" dxfId="1" priority="1" stopIfTrue="1" operator="notEqual">
      <formula>$AE$178</formula>
    </cfRule>
  </conditionalFormatting>
  <printOptions horizontalCentered="1"/>
  <pageMargins left="0.59055118110236227" right="0.11811023622047245" top="0.51181102362204722" bottom="0.59055118110236227" header="0.51181102362204722" footer="0.51181102362204722"/>
  <pageSetup paperSize="8" scale="55" fitToHeight="0" orientation="landscape" r:id="rId1"/>
  <headerFooter alignWithMargins="0">
    <oddFooter>&amp;R&amp;P</oddFooter>
  </headerFooter>
  <ignoredErrors>
    <ignoredError sqref="AA459 AE180:AE183 AD459" formulaRange="1"/>
    <ignoredError sqref="K18:X1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view="pageBreakPreview" topLeftCell="A37" zoomScale="75" zoomScaleNormal="80" workbookViewId="0">
      <selection activeCell="B30" sqref="B30"/>
    </sheetView>
  </sheetViews>
  <sheetFormatPr defaultRowHeight="15.75"/>
  <cols>
    <col min="1" max="1" width="7" style="311" customWidth="1"/>
    <col min="2" max="2" width="51.75" style="311" customWidth="1"/>
    <col min="3" max="8" width="12.75" style="311" customWidth="1"/>
    <col min="9" max="16384" width="9" style="330"/>
  </cols>
  <sheetData>
    <row r="1" spans="1:9">
      <c r="H1" s="296"/>
    </row>
    <row r="2" spans="1:9">
      <c r="H2" s="296" t="s">
        <v>335</v>
      </c>
    </row>
    <row r="3" spans="1:9">
      <c r="H3" s="296" t="s">
        <v>709</v>
      </c>
    </row>
    <row r="4" spans="1:9">
      <c r="H4" s="296" t="s">
        <v>266</v>
      </c>
    </row>
    <row r="5" spans="1:9">
      <c r="H5" s="296"/>
    </row>
    <row r="6" spans="1:9" ht="33" customHeight="1">
      <c r="A6" s="770" t="s">
        <v>717</v>
      </c>
      <c r="B6" s="770"/>
      <c r="C6" s="770"/>
      <c r="D6" s="770"/>
      <c r="E6" s="770"/>
      <c r="F6" s="770"/>
      <c r="G6" s="770"/>
      <c r="H6" s="770"/>
    </row>
    <row r="7" spans="1:9" ht="33" customHeight="1">
      <c r="A7" s="312"/>
      <c r="B7" s="312"/>
      <c r="C7" s="312"/>
      <c r="D7" s="312"/>
      <c r="E7" s="312"/>
      <c r="F7" s="312"/>
      <c r="G7" s="312"/>
      <c r="H7" s="312"/>
    </row>
    <row r="8" spans="1:9">
      <c r="F8" s="776" t="s">
        <v>710</v>
      </c>
      <c r="G8" s="776"/>
      <c r="H8" s="776"/>
    </row>
    <row r="9" spans="1:9">
      <c r="F9" s="296"/>
      <c r="G9" s="296"/>
      <c r="H9" s="296" t="s">
        <v>651</v>
      </c>
    </row>
    <row r="10" spans="1:9">
      <c r="H10" s="314" t="s">
        <v>601</v>
      </c>
    </row>
    <row r="11" spans="1:9">
      <c r="H11" s="296" t="s">
        <v>2334</v>
      </c>
    </row>
    <row r="12" spans="1:9">
      <c r="H12" s="296" t="s">
        <v>261</v>
      </c>
    </row>
    <row r="13" spans="1:9">
      <c r="H13" s="296"/>
    </row>
    <row r="14" spans="1:9" ht="16.5" thickBot="1">
      <c r="H14" s="296" t="s">
        <v>191</v>
      </c>
    </row>
    <row r="15" spans="1:9" s="395" customFormat="1">
      <c r="A15" s="771" t="s">
        <v>396</v>
      </c>
      <c r="B15" s="773" t="s">
        <v>210</v>
      </c>
      <c r="C15" s="393">
        <v>2012</v>
      </c>
      <c r="D15" s="393">
        <v>2013</v>
      </c>
      <c r="E15" s="393">
        <v>2014</v>
      </c>
      <c r="F15" s="393">
        <v>2015</v>
      </c>
      <c r="G15" s="393">
        <v>2016</v>
      </c>
      <c r="H15" s="394">
        <v>2017</v>
      </c>
      <c r="I15" s="243"/>
    </row>
    <row r="16" spans="1:9" s="395" customFormat="1">
      <c r="A16" s="772"/>
      <c r="B16" s="774"/>
      <c r="C16" s="774" t="s">
        <v>211</v>
      </c>
      <c r="D16" s="774" t="s">
        <v>211</v>
      </c>
      <c r="E16" s="774" t="s">
        <v>211</v>
      </c>
      <c r="F16" s="774" t="s">
        <v>211</v>
      </c>
      <c r="G16" s="774" t="s">
        <v>211</v>
      </c>
      <c r="H16" s="775" t="s">
        <v>211</v>
      </c>
      <c r="I16" s="243"/>
    </row>
    <row r="17" spans="1:9" s="395" customFormat="1">
      <c r="A17" s="772"/>
      <c r="B17" s="774"/>
      <c r="C17" s="774"/>
      <c r="D17" s="774"/>
      <c r="E17" s="774"/>
      <c r="F17" s="774"/>
      <c r="G17" s="774"/>
      <c r="H17" s="775"/>
      <c r="I17" s="243"/>
    </row>
    <row r="18" spans="1:9" s="336" customFormat="1" ht="16.5" thickBot="1">
      <c r="A18" s="396">
        <v>1</v>
      </c>
      <c r="B18" s="397">
        <v>2</v>
      </c>
      <c r="C18" s="397">
        <v>3</v>
      </c>
      <c r="D18" s="398">
        <v>4</v>
      </c>
      <c r="E18" s="398">
        <v>5</v>
      </c>
      <c r="F18" s="398">
        <v>6</v>
      </c>
      <c r="G18" s="398">
        <v>7</v>
      </c>
      <c r="H18" s="399">
        <v>8</v>
      </c>
      <c r="I18" s="244"/>
    </row>
    <row r="19" spans="1:9" s="336" customFormat="1">
      <c r="A19" s="331" t="s">
        <v>154</v>
      </c>
      <c r="B19" s="332" t="s">
        <v>212</v>
      </c>
      <c r="C19" s="333">
        <f t="shared" ref="C19:H19" si="0">+C21+C22</f>
        <v>1614.1179999999999</v>
      </c>
      <c r="D19" s="334">
        <f t="shared" si="0"/>
        <v>1866.2803720000002</v>
      </c>
      <c r="E19" s="334">
        <f t="shared" si="0"/>
        <v>1985.0595120880002</v>
      </c>
      <c r="F19" s="334">
        <f t="shared" si="0"/>
        <v>2151.2975472044882</v>
      </c>
      <c r="G19" s="334">
        <f t="shared" si="0"/>
        <v>2311.0137221119166</v>
      </c>
      <c r="H19" s="335">
        <f t="shared" si="0"/>
        <v>2462.6983258848413</v>
      </c>
      <c r="I19" s="244"/>
    </row>
    <row r="20" spans="1:9" s="336" customFormat="1">
      <c r="A20" s="337"/>
      <c r="B20" s="338" t="s">
        <v>221</v>
      </c>
      <c r="C20" s="246"/>
      <c r="D20" s="247"/>
      <c r="E20" s="247"/>
      <c r="F20" s="247"/>
      <c r="G20" s="247"/>
      <c r="H20" s="248"/>
      <c r="I20" s="244"/>
    </row>
    <row r="21" spans="1:9" s="336" customFormat="1" ht="31.5">
      <c r="A21" s="337" t="s">
        <v>399</v>
      </c>
      <c r="B21" s="338" t="s">
        <v>663</v>
      </c>
      <c r="C21" s="246">
        <v>1506.93</v>
      </c>
      <c r="D21" s="247">
        <f>+C21*1.054+165</f>
        <v>1753.3042200000002</v>
      </c>
      <c r="E21" s="247">
        <f>+D21*1.054+18</f>
        <v>1865.9826478800003</v>
      </c>
      <c r="F21" s="247">
        <f>+E21*1.051+65</f>
        <v>2026.1477629218803</v>
      </c>
      <c r="G21" s="247">
        <f>+F21*1.051+50</f>
        <v>2179.4812988308959</v>
      </c>
      <c r="H21" s="248">
        <f>+G21*1.044+50</f>
        <v>2325.3784759794553</v>
      </c>
      <c r="I21" s="244"/>
    </row>
    <row r="22" spans="1:9" s="336" customFormat="1" ht="16.5" thickBot="1">
      <c r="A22" s="339" t="s">
        <v>400</v>
      </c>
      <c r="B22" s="340" t="s">
        <v>704</v>
      </c>
      <c r="C22" s="249">
        <v>107.18799999999999</v>
      </c>
      <c r="D22" s="250">
        <f>+C22*1.054</f>
        <v>112.976152</v>
      </c>
      <c r="E22" s="250">
        <f>+D22*1.054</f>
        <v>119.076864208</v>
      </c>
      <c r="F22" s="250">
        <f>+E22*1.051</f>
        <v>125.149784282608</v>
      </c>
      <c r="G22" s="250">
        <f>+F22*1.051</f>
        <v>131.53242328102098</v>
      </c>
      <c r="H22" s="251">
        <f>+G22*1.044</f>
        <v>137.31984990538592</v>
      </c>
      <c r="I22" s="244"/>
    </row>
    <row r="23" spans="1:9" s="336" customFormat="1">
      <c r="A23" s="260" t="s">
        <v>712</v>
      </c>
      <c r="B23" s="341" t="s">
        <v>238</v>
      </c>
      <c r="C23" s="342">
        <f t="shared" ref="C23:H23" si="1">+C24+C29+C30+C31+C32</f>
        <v>1513.2919999999999</v>
      </c>
      <c r="D23" s="343">
        <f t="shared" si="1"/>
        <v>1595.0097679999999</v>
      </c>
      <c r="E23" s="343">
        <f t="shared" si="1"/>
        <v>1681.1402954719999</v>
      </c>
      <c r="F23" s="343">
        <f t="shared" si="1"/>
        <v>1766.8784505410722</v>
      </c>
      <c r="G23" s="343">
        <f t="shared" si="1"/>
        <v>1856.9892515186664</v>
      </c>
      <c r="H23" s="344">
        <f t="shared" si="1"/>
        <v>1938.6967785854881</v>
      </c>
      <c r="I23" s="244"/>
    </row>
    <row r="24" spans="1:9" s="336" customFormat="1">
      <c r="A24" s="252" t="s">
        <v>398</v>
      </c>
      <c r="B24" s="253" t="s">
        <v>213</v>
      </c>
      <c r="C24" s="246">
        <f t="shared" ref="C24:H24" si="2">+C26+C27+C28</f>
        <v>706.84999999999991</v>
      </c>
      <c r="D24" s="247">
        <f t="shared" si="2"/>
        <v>745.01989999999989</v>
      </c>
      <c r="E24" s="247">
        <f t="shared" si="2"/>
        <v>785.25097460000006</v>
      </c>
      <c r="F24" s="247">
        <f t="shared" si="2"/>
        <v>825.29877430459999</v>
      </c>
      <c r="G24" s="247">
        <f t="shared" si="2"/>
        <v>867.38901179413449</v>
      </c>
      <c r="H24" s="248">
        <f t="shared" si="2"/>
        <v>905.55412831307649</v>
      </c>
      <c r="I24" s="244"/>
    </row>
    <row r="25" spans="1:9" s="336" customFormat="1">
      <c r="A25" s="337"/>
      <c r="B25" s="338" t="s">
        <v>221</v>
      </c>
      <c r="C25" s="345"/>
      <c r="D25" s="346"/>
      <c r="E25" s="346"/>
      <c r="F25" s="346"/>
      <c r="G25" s="346"/>
      <c r="H25" s="347"/>
      <c r="I25" s="244"/>
    </row>
    <row r="26" spans="1:9" s="336" customFormat="1">
      <c r="A26" s="337" t="s">
        <v>399</v>
      </c>
      <c r="B26" s="338" t="s">
        <v>727</v>
      </c>
      <c r="C26" s="345">
        <v>9.7059999999999995</v>
      </c>
      <c r="D26" s="346">
        <f t="shared" ref="D26:E32" si="3">+C26*1.054</f>
        <v>10.230124</v>
      </c>
      <c r="E26" s="346">
        <f t="shared" si="3"/>
        <v>10.782550696000001</v>
      </c>
      <c r="F26" s="346">
        <f t="shared" ref="F26:G32" si="4">+E26*1.051</f>
        <v>11.332460781496001</v>
      </c>
      <c r="G26" s="346">
        <f t="shared" si="4"/>
        <v>11.910416281352298</v>
      </c>
      <c r="H26" s="347">
        <f t="shared" ref="H26:H32" si="5">+G26*1.044</f>
        <v>12.4344745977318</v>
      </c>
      <c r="I26" s="244"/>
    </row>
    <row r="27" spans="1:9" s="336" customFormat="1">
      <c r="A27" s="337" t="s">
        <v>400</v>
      </c>
      <c r="B27" s="338" t="s">
        <v>728</v>
      </c>
      <c r="C27" s="345">
        <v>16.352499999999999</v>
      </c>
      <c r="D27" s="346">
        <f t="shared" si="3"/>
        <v>17.235534999999999</v>
      </c>
      <c r="E27" s="346">
        <f t="shared" si="3"/>
        <v>18.16625389</v>
      </c>
      <c r="F27" s="346">
        <f t="shared" si="4"/>
        <v>19.092732838389999</v>
      </c>
      <c r="G27" s="346">
        <f t="shared" si="4"/>
        <v>20.066462213147886</v>
      </c>
      <c r="H27" s="347">
        <f t="shared" si="5"/>
        <v>20.949386550526395</v>
      </c>
      <c r="I27" s="244"/>
    </row>
    <row r="28" spans="1:9" s="336" customFormat="1">
      <c r="A28" s="337" t="s">
        <v>411</v>
      </c>
      <c r="B28" s="338" t="s">
        <v>729</v>
      </c>
      <c r="C28" s="345">
        <v>680.79149999999993</v>
      </c>
      <c r="D28" s="346">
        <f t="shared" si="3"/>
        <v>717.55424099999993</v>
      </c>
      <c r="E28" s="346">
        <f t="shared" si="3"/>
        <v>756.30217001400001</v>
      </c>
      <c r="F28" s="346">
        <f t="shared" si="4"/>
        <v>794.87358068471394</v>
      </c>
      <c r="G28" s="346">
        <f t="shared" si="4"/>
        <v>835.41213329963432</v>
      </c>
      <c r="H28" s="347">
        <f t="shared" si="5"/>
        <v>872.17026716481826</v>
      </c>
      <c r="I28" s="244"/>
    </row>
    <row r="29" spans="1:9" s="336" customFormat="1">
      <c r="A29" s="252" t="s">
        <v>401</v>
      </c>
      <c r="B29" s="253" t="s">
        <v>214</v>
      </c>
      <c r="C29" s="246">
        <v>258.47500000000002</v>
      </c>
      <c r="D29" s="247">
        <f t="shared" si="3"/>
        <v>272.43265000000002</v>
      </c>
      <c r="E29" s="247">
        <f t="shared" si="3"/>
        <v>287.14401310000005</v>
      </c>
      <c r="F29" s="247">
        <f t="shared" si="4"/>
        <v>301.78835776810001</v>
      </c>
      <c r="G29" s="247">
        <f t="shared" si="4"/>
        <v>317.17956401427307</v>
      </c>
      <c r="H29" s="248">
        <f t="shared" si="5"/>
        <v>331.13546483090107</v>
      </c>
      <c r="I29" s="244"/>
    </row>
    <row r="30" spans="1:9" s="336" customFormat="1">
      <c r="A30" s="252" t="s">
        <v>215</v>
      </c>
      <c r="B30" s="253" t="s">
        <v>216</v>
      </c>
      <c r="C30" s="246">
        <v>173.3365</v>
      </c>
      <c r="D30" s="247">
        <f t="shared" si="3"/>
        <v>182.69667100000001</v>
      </c>
      <c r="E30" s="247">
        <f t="shared" si="3"/>
        <v>192.56229123400001</v>
      </c>
      <c r="F30" s="247">
        <f t="shared" si="4"/>
        <v>202.382968086934</v>
      </c>
      <c r="G30" s="247">
        <f t="shared" si="4"/>
        <v>212.70449945936761</v>
      </c>
      <c r="H30" s="248">
        <f t="shared" si="5"/>
        <v>222.06349743557979</v>
      </c>
      <c r="I30" s="244"/>
    </row>
    <row r="31" spans="1:9" s="336" customFormat="1">
      <c r="A31" s="252" t="s">
        <v>217</v>
      </c>
      <c r="B31" s="253" t="s">
        <v>226</v>
      </c>
      <c r="C31" s="246">
        <v>2.6375000000000002</v>
      </c>
      <c r="D31" s="247">
        <f t="shared" si="3"/>
        <v>2.7799250000000004</v>
      </c>
      <c r="E31" s="247">
        <f t="shared" si="3"/>
        <v>2.9300409500000004</v>
      </c>
      <c r="F31" s="247">
        <f t="shared" si="4"/>
        <v>3.0794730384500002</v>
      </c>
      <c r="G31" s="247">
        <f t="shared" si="4"/>
        <v>3.2365261634109501</v>
      </c>
      <c r="H31" s="248">
        <f t="shared" si="5"/>
        <v>3.3789333146010319</v>
      </c>
      <c r="I31" s="244"/>
    </row>
    <row r="32" spans="1:9" s="336" customFormat="1">
      <c r="A32" s="252" t="s">
        <v>225</v>
      </c>
      <c r="B32" s="253" t="s">
        <v>218</v>
      </c>
      <c r="C32" s="246">
        <v>371.99299999999999</v>
      </c>
      <c r="D32" s="247">
        <f t="shared" si="3"/>
        <v>392.08062200000001</v>
      </c>
      <c r="E32" s="247">
        <f t="shared" si="3"/>
        <v>413.25297558800003</v>
      </c>
      <c r="F32" s="247">
        <f t="shared" si="4"/>
        <v>434.32887734298799</v>
      </c>
      <c r="G32" s="247">
        <f t="shared" si="4"/>
        <v>456.47965008748037</v>
      </c>
      <c r="H32" s="248">
        <f t="shared" si="5"/>
        <v>476.56475469132954</v>
      </c>
      <c r="I32" s="244"/>
    </row>
    <row r="33" spans="1:9" s="336" customFormat="1">
      <c r="A33" s="337"/>
      <c r="B33" s="338" t="s">
        <v>221</v>
      </c>
      <c r="C33" s="345"/>
      <c r="D33" s="346"/>
      <c r="E33" s="346"/>
      <c r="F33" s="346"/>
      <c r="G33" s="346"/>
      <c r="H33" s="347"/>
      <c r="I33" s="244"/>
    </row>
    <row r="34" spans="1:9" s="336" customFormat="1">
      <c r="A34" s="337" t="s">
        <v>409</v>
      </c>
      <c r="B34" s="338" t="s">
        <v>220</v>
      </c>
      <c r="C34" s="345">
        <v>27.218999999999998</v>
      </c>
      <c r="D34" s="346">
        <f>+C34*1.054</f>
        <v>28.688825999999999</v>
      </c>
      <c r="E34" s="346">
        <f>+D34*1.054</f>
        <v>30.238022604000001</v>
      </c>
      <c r="F34" s="346">
        <f>+E34*1.051</f>
        <v>31.780161756803999</v>
      </c>
      <c r="G34" s="346">
        <f>+F34*1.051</f>
        <v>33.400950006400997</v>
      </c>
      <c r="H34" s="347">
        <f>+G34*1.044</f>
        <v>34.87059180668264</v>
      </c>
      <c r="I34" s="244"/>
    </row>
    <row r="35" spans="1:9" s="336" customFormat="1">
      <c r="A35" s="337" t="s">
        <v>227</v>
      </c>
      <c r="B35" s="338" t="s">
        <v>239</v>
      </c>
      <c r="C35" s="345">
        <v>52.855499999999999</v>
      </c>
      <c r="D35" s="346">
        <f>+C35*1.054</f>
        <v>55.709696999999998</v>
      </c>
      <c r="E35" s="346">
        <f>+D35*1.054</f>
        <v>58.718020637999999</v>
      </c>
      <c r="F35" s="346">
        <f>+E35*1.051</f>
        <v>61.712639690537998</v>
      </c>
      <c r="G35" s="346">
        <f>+F35*1.051</f>
        <v>64.859984314755437</v>
      </c>
      <c r="H35" s="347">
        <f>+G35*1.044</f>
        <v>67.713823624604672</v>
      </c>
      <c r="I35" s="244"/>
    </row>
    <row r="36" spans="1:9" s="336" customFormat="1" ht="16.5" thickBot="1">
      <c r="A36" s="339" t="s">
        <v>382</v>
      </c>
      <c r="B36" s="340" t="s">
        <v>240</v>
      </c>
      <c r="C36" s="348"/>
      <c r="D36" s="349"/>
      <c r="E36" s="349"/>
      <c r="F36" s="349"/>
      <c r="G36" s="349"/>
      <c r="H36" s="350"/>
      <c r="I36" s="244"/>
    </row>
    <row r="37" spans="1:9" s="336" customFormat="1" ht="16.5" thickBot="1">
      <c r="A37" s="351" t="s">
        <v>713</v>
      </c>
      <c r="B37" s="352" t="s">
        <v>241</v>
      </c>
      <c r="C37" s="353">
        <f t="shared" ref="C37:H37" si="6">+C19-C23</f>
        <v>100.82600000000002</v>
      </c>
      <c r="D37" s="354">
        <f t="shared" si="6"/>
        <v>271.27060400000028</v>
      </c>
      <c r="E37" s="354">
        <f t="shared" si="6"/>
        <v>303.91921661600031</v>
      </c>
      <c r="F37" s="354">
        <f t="shared" si="6"/>
        <v>384.41909666341598</v>
      </c>
      <c r="G37" s="354">
        <f t="shared" si="6"/>
        <v>454.02447059325027</v>
      </c>
      <c r="H37" s="355">
        <f t="shared" si="6"/>
        <v>524.00154729935321</v>
      </c>
      <c r="I37" s="244"/>
    </row>
    <row r="38" spans="1:9" s="336" customFormat="1">
      <c r="A38" s="331" t="s">
        <v>228</v>
      </c>
      <c r="B38" s="332" t="s">
        <v>181</v>
      </c>
      <c r="C38" s="333">
        <f t="shared" ref="C38:H38" si="7">+C39-C43</f>
        <v>-89.88</v>
      </c>
      <c r="D38" s="334">
        <f t="shared" si="7"/>
        <v>-92.791519999999991</v>
      </c>
      <c r="E38" s="334">
        <f t="shared" si="7"/>
        <v>-95.752262079999994</v>
      </c>
      <c r="F38" s="334">
        <f t="shared" si="7"/>
        <v>-98.708627446079987</v>
      </c>
      <c r="G38" s="334">
        <f t="shared" si="7"/>
        <v>-101.71376744583006</v>
      </c>
      <c r="H38" s="335">
        <f t="shared" si="7"/>
        <v>-103.62517321344657</v>
      </c>
      <c r="I38" s="244"/>
    </row>
    <row r="39" spans="1:9" s="336" customFormat="1">
      <c r="A39" s="337" t="s">
        <v>398</v>
      </c>
      <c r="B39" s="338" t="s">
        <v>182</v>
      </c>
      <c r="C39" s="345"/>
      <c r="D39" s="346"/>
      <c r="E39" s="346"/>
      <c r="F39" s="346"/>
      <c r="G39" s="346"/>
      <c r="H39" s="347"/>
      <c r="I39" s="244"/>
    </row>
    <row r="40" spans="1:9" s="336" customFormat="1">
      <c r="A40" s="337"/>
      <c r="B40" s="338" t="s">
        <v>219</v>
      </c>
      <c r="C40" s="345"/>
      <c r="D40" s="346"/>
      <c r="E40" s="346"/>
      <c r="F40" s="346"/>
      <c r="G40" s="346"/>
      <c r="H40" s="347"/>
      <c r="I40" s="244"/>
    </row>
    <row r="41" spans="1:9" s="336" customFormat="1" ht="31.5">
      <c r="A41" s="337" t="s">
        <v>399</v>
      </c>
      <c r="B41" s="338" t="s">
        <v>36</v>
      </c>
      <c r="C41" s="345"/>
      <c r="D41" s="346"/>
      <c r="E41" s="346"/>
      <c r="F41" s="346"/>
      <c r="G41" s="346"/>
      <c r="H41" s="347"/>
      <c r="I41" s="244"/>
    </row>
    <row r="42" spans="1:9" s="336" customFormat="1">
      <c r="A42" s="337" t="s">
        <v>400</v>
      </c>
      <c r="B42" s="356" t="s">
        <v>694</v>
      </c>
      <c r="C42" s="345"/>
      <c r="D42" s="346"/>
      <c r="E42" s="346"/>
      <c r="F42" s="346"/>
      <c r="G42" s="346"/>
      <c r="H42" s="347"/>
      <c r="I42" s="244"/>
    </row>
    <row r="43" spans="1:9" s="336" customFormat="1">
      <c r="A43" s="337" t="s">
        <v>401</v>
      </c>
      <c r="B43" s="338" t="s">
        <v>183</v>
      </c>
      <c r="C43" s="345">
        <v>89.88</v>
      </c>
      <c r="D43" s="346">
        <f>+(C43-C45)*1.054+D45</f>
        <v>92.791519999999991</v>
      </c>
      <c r="E43" s="346">
        <f>+(D43-D45)*1.054+E45</f>
        <v>95.752262079999994</v>
      </c>
      <c r="F43" s="346">
        <f>+(E43-E45)*1.051+F45</f>
        <v>98.708627446079987</v>
      </c>
      <c r="G43" s="346">
        <f>+(F43-F45)*1.051+G45</f>
        <v>101.71376744583006</v>
      </c>
      <c r="H43" s="347">
        <f>+(G43-G45)*1.044+H45</f>
        <v>103.62517321344657</v>
      </c>
      <c r="I43" s="244"/>
    </row>
    <row r="44" spans="1:9" s="336" customFormat="1">
      <c r="A44" s="337"/>
      <c r="B44" s="338" t="s">
        <v>219</v>
      </c>
      <c r="C44" s="345"/>
      <c r="D44" s="346"/>
      <c r="E44" s="346"/>
      <c r="F44" s="346"/>
      <c r="G44" s="346"/>
      <c r="H44" s="347"/>
      <c r="I44" s="244"/>
    </row>
    <row r="45" spans="1:9" s="336" customFormat="1" ht="16.5" thickBot="1">
      <c r="A45" s="339" t="s">
        <v>402</v>
      </c>
      <c r="B45" s="340" t="s">
        <v>695</v>
      </c>
      <c r="C45" s="348">
        <v>73</v>
      </c>
      <c r="D45" s="349">
        <v>75</v>
      </c>
      <c r="E45" s="349">
        <v>77</v>
      </c>
      <c r="F45" s="349">
        <v>79</v>
      </c>
      <c r="G45" s="349">
        <v>81</v>
      </c>
      <c r="H45" s="350">
        <f>82</f>
        <v>82</v>
      </c>
      <c r="I45" s="244"/>
    </row>
    <row r="46" spans="1:9" s="336" customFormat="1" ht="16.5" thickBot="1">
      <c r="A46" s="357" t="s">
        <v>184</v>
      </c>
      <c r="B46" s="358" t="s">
        <v>185</v>
      </c>
      <c r="C46" s="359">
        <f t="shared" ref="C46:H46" si="8">+C37+C38</f>
        <v>10.946000000000026</v>
      </c>
      <c r="D46" s="360">
        <f t="shared" si="8"/>
        <v>178.47908400000028</v>
      </c>
      <c r="E46" s="360">
        <f t="shared" si="8"/>
        <v>208.16695453600033</v>
      </c>
      <c r="F46" s="360">
        <f t="shared" si="8"/>
        <v>285.71046921733603</v>
      </c>
      <c r="G46" s="360">
        <f t="shared" si="8"/>
        <v>352.31070314742021</v>
      </c>
      <c r="H46" s="361">
        <f t="shared" si="8"/>
        <v>420.3763740859066</v>
      </c>
      <c r="I46" s="244"/>
    </row>
    <row r="47" spans="1:9" s="336" customFormat="1" ht="16.5" thickBot="1">
      <c r="A47" s="357" t="s">
        <v>186</v>
      </c>
      <c r="B47" s="358" t="s">
        <v>187</v>
      </c>
      <c r="C47" s="359">
        <f t="shared" ref="C47:H47" si="9">+C46*0.2</f>
        <v>2.1892000000000054</v>
      </c>
      <c r="D47" s="360">
        <f t="shared" si="9"/>
        <v>35.69581680000006</v>
      </c>
      <c r="E47" s="360">
        <f t="shared" si="9"/>
        <v>41.633390907200067</v>
      </c>
      <c r="F47" s="360">
        <f t="shared" si="9"/>
        <v>57.142093843467208</v>
      </c>
      <c r="G47" s="360">
        <f t="shared" si="9"/>
        <v>70.46214062948404</v>
      </c>
      <c r="H47" s="361">
        <f t="shared" si="9"/>
        <v>84.075274817181324</v>
      </c>
      <c r="I47" s="244"/>
    </row>
    <row r="48" spans="1:9" s="336" customFormat="1" ht="16.5" thickBot="1">
      <c r="A48" s="357" t="s">
        <v>188</v>
      </c>
      <c r="B48" s="358" t="s">
        <v>189</v>
      </c>
      <c r="C48" s="359">
        <f t="shared" ref="C48:H48" si="10">+C46-C47</f>
        <v>8.7568000000000215</v>
      </c>
      <c r="D48" s="360">
        <f t="shared" si="10"/>
        <v>142.78326720000024</v>
      </c>
      <c r="E48" s="360">
        <f t="shared" si="10"/>
        <v>166.53356362880027</v>
      </c>
      <c r="F48" s="360">
        <f t="shared" si="10"/>
        <v>228.56837537386883</v>
      </c>
      <c r="G48" s="360">
        <f t="shared" si="10"/>
        <v>281.84856251793616</v>
      </c>
      <c r="H48" s="361">
        <f t="shared" si="10"/>
        <v>336.3010992687253</v>
      </c>
      <c r="I48" s="244"/>
    </row>
    <row r="49" spans="1:9" s="336" customFormat="1">
      <c r="A49" s="331" t="s">
        <v>190</v>
      </c>
      <c r="B49" s="332" t="s">
        <v>725</v>
      </c>
      <c r="C49" s="333"/>
      <c r="D49" s="334"/>
      <c r="E49" s="334"/>
      <c r="F49" s="334"/>
      <c r="G49" s="334"/>
      <c r="H49" s="335"/>
      <c r="I49" s="244"/>
    </row>
    <row r="50" spans="1:9" s="336" customFormat="1">
      <c r="A50" s="337"/>
      <c r="B50" s="338" t="s">
        <v>221</v>
      </c>
      <c r="C50" s="345"/>
      <c r="D50" s="346"/>
      <c r="E50" s="346"/>
      <c r="F50" s="346"/>
      <c r="G50" s="346"/>
      <c r="H50" s="347"/>
      <c r="I50" s="244"/>
    </row>
    <row r="51" spans="1:9" s="336" customFormat="1">
      <c r="A51" s="337" t="s">
        <v>398</v>
      </c>
      <c r="B51" s="338" t="s">
        <v>696</v>
      </c>
      <c r="C51" s="345"/>
      <c r="D51" s="346"/>
      <c r="E51" s="346"/>
      <c r="F51" s="346"/>
      <c r="G51" s="346"/>
      <c r="H51" s="347"/>
      <c r="I51" s="244"/>
    </row>
    <row r="52" spans="1:9" s="336" customFormat="1">
      <c r="A52" s="362" t="s">
        <v>401</v>
      </c>
      <c r="B52" s="338" t="s">
        <v>697</v>
      </c>
      <c r="C52" s="345"/>
      <c r="D52" s="346"/>
      <c r="E52" s="346"/>
      <c r="F52" s="346"/>
      <c r="G52" s="346"/>
      <c r="H52" s="347"/>
    </row>
    <row r="53" spans="1:9" s="336" customFormat="1">
      <c r="A53" s="337" t="s">
        <v>215</v>
      </c>
      <c r="B53" s="338" t="s">
        <v>698</v>
      </c>
      <c r="C53" s="345"/>
      <c r="D53" s="346"/>
      <c r="E53" s="346"/>
      <c r="F53" s="346"/>
      <c r="G53" s="346"/>
      <c r="H53" s="347"/>
    </row>
    <row r="54" spans="1:9" s="336" customFormat="1" ht="16.5" thickBot="1">
      <c r="A54" s="339" t="s">
        <v>217</v>
      </c>
      <c r="B54" s="340" t="s">
        <v>699</v>
      </c>
      <c r="C54" s="249"/>
      <c r="D54" s="250"/>
      <c r="E54" s="250"/>
      <c r="F54" s="250"/>
      <c r="G54" s="250"/>
      <c r="H54" s="251"/>
    </row>
    <row r="55" spans="1:9" s="336" customFormat="1">
      <c r="A55" s="331" t="s">
        <v>253</v>
      </c>
      <c r="B55" s="332" t="s">
        <v>703</v>
      </c>
      <c r="C55" s="333"/>
      <c r="D55" s="334"/>
      <c r="E55" s="334"/>
      <c r="F55" s="334"/>
      <c r="G55" s="334"/>
      <c r="H55" s="335"/>
      <c r="I55" s="244"/>
    </row>
    <row r="56" spans="1:9" s="365" customFormat="1">
      <c r="A56" s="337" t="s">
        <v>398</v>
      </c>
      <c r="B56" s="363" t="s">
        <v>766</v>
      </c>
      <c r="C56" s="345"/>
      <c r="D56" s="346"/>
      <c r="E56" s="346"/>
      <c r="F56" s="346"/>
      <c r="G56" s="346"/>
      <c r="H56" s="347"/>
      <c r="I56" s="364"/>
    </row>
    <row r="57" spans="1:9" s="365" customFormat="1">
      <c r="A57" s="337" t="s">
        <v>401</v>
      </c>
      <c r="B57" s="338" t="s">
        <v>677</v>
      </c>
      <c r="C57" s="345"/>
      <c r="D57" s="346"/>
      <c r="E57" s="346"/>
      <c r="F57" s="346"/>
      <c r="G57" s="346"/>
      <c r="H57" s="347"/>
      <c r="I57" s="364"/>
    </row>
    <row r="58" spans="1:9" s="365" customFormat="1" ht="16.5" thickBot="1">
      <c r="A58" s="339"/>
      <c r="B58" s="340" t="s">
        <v>678</v>
      </c>
      <c r="C58" s="348"/>
      <c r="D58" s="349"/>
      <c r="E58" s="349"/>
      <c r="F58" s="349"/>
      <c r="G58" s="349"/>
      <c r="H58" s="350"/>
      <c r="I58" s="364"/>
    </row>
    <row r="59" spans="1:9" s="336" customFormat="1">
      <c r="A59" s="331" t="s">
        <v>192</v>
      </c>
      <c r="B59" s="332" t="s">
        <v>724</v>
      </c>
      <c r="C59" s="333"/>
      <c r="D59" s="334"/>
      <c r="E59" s="334"/>
      <c r="F59" s="334"/>
      <c r="G59" s="334"/>
      <c r="H59" s="335"/>
      <c r="I59" s="244"/>
    </row>
    <row r="60" spans="1:9" s="365" customFormat="1">
      <c r="A60" s="337" t="s">
        <v>398</v>
      </c>
      <c r="B60" s="363" t="s">
        <v>679</v>
      </c>
      <c r="C60" s="345"/>
      <c r="D60" s="346"/>
      <c r="E60" s="346"/>
      <c r="F60" s="346"/>
      <c r="G60" s="346"/>
      <c r="H60" s="347"/>
      <c r="I60" s="364"/>
    </row>
    <row r="61" spans="1:9" s="365" customFormat="1">
      <c r="A61" s="337" t="s">
        <v>401</v>
      </c>
      <c r="B61" s="338" t="s">
        <v>680</v>
      </c>
      <c r="C61" s="345"/>
      <c r="D61" s="346"/>
      <c r="E61" s="346"/>
      <c r="F61" s="346"/>
      <c r="G61" s="346"/>
      <c r="H61" s="347"/>
      <c r="I61" s="364"/>
    </row>
    <row r="62" spans="1:9" s="365" customFormat="1" ht="16.5" thickBot="1">
      <c r="A62" s="339"/>
      <c r="B62" s="340" t="s">
        <v>678</v>
      </c>
      <c r="C62" s="348"/>
      <c r="D62" s="349"/>
      <c r="E62" s="349"/>
      <c r="F62" s="349"/>
      <c r="G62" s="349"/>
      <c r="H62" s="350"/>
      <c r="I62" s="364"/>
    </row>
    <row r="63" spans="1:9" s="336" customFormat="1">
      <c r="A63" s="331" t="s">
        <v>195</v>
      </c>
      <c r="B63" s="332" t="s">
        <v>193</v>
      </c>
      <c r="C63" s="333">
        <f t="shared" ref="C63:H63" si="11">+C65+C67</f>
        <v>28.799999999999997</v>
      </c>
      <c r="D63" s="334">
        <f t="shared" si="11"/>
        <v>15.6</v>
      </c>
      <c r="E63" s="334">
        <f t="shared" si="11"/>
        <v>27.400000000000002</v>
      </c>
      <c r="F63" s="334">
        <f t="shared" si="11"/>
        <v>16.899999999999999</v>
      </c>
      <c r="G63" s="334">
        <f t="shared" si="11"/>
        <v>14.399999999999999</v>
      </c>
      <c r="H63" s="335">
        <f t="shared" si="11"/>
        <v>18.399999999999999</v>
      </c>
    </row>
    <row r="64" spans="1:9" s="336" customFormat="1">
      <c r="A64" s="252"/>
      <c r="B64" s="338" t="s">
        <v>194</v>
      </c>
      <c r="C64" s="345"/>
      <c r="D64" s="346"/>
      <c r="E64" s="346"/>
      <c r="F64" s="346"/>
      <c r="G64" s="346"/>
      <c r="H64" s="347"/>
    </row>
    <row r="65" spans="1:8" s="336" customFormat="1">
      <c r="A65" s="337" t="s">
        <v>398</v>
      </c>
      <c r="B65" s="338" t="s">
        <v>700</v>
      </c>
      <c r="C65" s="345">
        <v>22.9</v>
      </c>
      <c r="D65" s="346">
        <v>13.1</v>
      </c>
      <c r="E65" s="346">
        <v>11.3</v>
      </c>
      <c r="F65" s="346">
        <v>9.8000000000000007</v>
      </c>
      <c r="G65" s="346">
        <v>6.6</v>
      </c>
      <c r="H65" s="347">
        <f>9.7</f>
        <v>9.6999999999999993</v>
      </c>
    </row>
    <row r="66" spans="1:8" s="336" customFormat="1">
      <c r="A66" s="337" t="s">
        <v>399</v>
      </c>
      <c r="B66" s="338" t="s">
        <v>202</v>
      </c>
      <c r="C66" s="246"/>
      <c r="D66" s="247"/>
      <c r="E66" s="247"/>
      <c r="F66" s="247"/>
      <c r="G66" s="247"/>
      <c r="H66" s="248"/>
    </row>
    <row r="67" spans="1:8" s="336" customFormat="1" ht="16.5" thickBot="1">
      <c r="A67" s="339" t="s">
        <v>401</v>
      </c>
      <c r="B67" s="340" t="s">
        <v>701</v>
      </c>
      <c r="C67" s="348">
        <v>5.9</v>
      </c>
      <c r="D67" s="349">
        <v>2.5</v>
      </c>
      <c r="E67" s="349">
        <v>16.100000000000001</v>
      </c>
      <c r="F67" s="349">
        <v>7.1</v>
      </c>
      <c r="G67" s="349">
        <v>7.8</v>
      </c>
      <c r="H67" s="350">
        <v>8.6999999999999993</v>
      </c>
    </row>
    <row r="68" spans="1:8" s="336" customFormat="1">
      <c r="A68" s="331" t="s">
        <v>197</v>
      </c>
      <c r="B68" s="332" t="s">
        <v>196</v>
      </c>
      <c r="C68" s="366"/>
      <c r="D68" s="367"/>
      <c r="E68" s="367"/>
      <c r="F68" s="367"/>
      <c r="G68" s="367"/>
      <c r="H68" s="368"/>
    </row>
    <row r="69" spans="1:8" s="336" customFormat="1">
      <c r="A69" s="252"/>
      <c r="B69" s="338" t="s">
        <v>256</v>
      </c>
      <c r="C69" s="345"/>
      <c r="D69" s="346"/>
      <c r="E69" s="346"/>
      <c r="F69" s="346"/>
      <c r="G69" s="346"/>
      <c r="H69" s="347"/>
    </row>
    <row r="70" spans="1:8" s="336" customFormat="1">
      <c r="A70" s="337" t="s">
        <v>398</v>
      </c>
      <c r="B70" s="338" t="s">
        <v>702</v>
      </c>
      <c r="C70" s="246"/>
      <c r="D70" s="247"/>
      <c r="E70" s="247"/>
      <c r="F70" s="247"/>
      <c r="G70" s="247"/>
      <c r="H70" s="248"/>
    </row>
    <row r="71" spans="1:8" s="336" customFormat="1">
      <c r="A71" s="337" t="s">
        <v>399</v>
      </c>
      <c r="B71" s="338" t="s">
        <v>202</v>
      </c>
      <c r="C71" s="246"/>
      <c r="D71" s="247"/>
      <c r="E71" s="247"/>
      <c r="F71" s="247"/>
      <c r="G71" s="247"/>
      <c r="H71" s="248"/>
    </row>
    <row r="72" spans="1:8" s="336" customFormat="1" ht="16.5" thickBot="1">
      <c r="A72" s="339" t="s">
        <v>401</v>
      </c>
      <c r="B72" s="340" t="s">
        <v>701</v>
      </c>
      <c r="C72" s="249"/>
      <c r="D72" s="250"/>
      <c r="E72" s="250"/>
      <c r="F72" s="250"/>
      <c r="G72" s="250"/>
      <c r="H72" s="251"/>
    </row>
    <row r="73" spans="1:8" s="336" customFormat="1" ht="16.5" thickBot="1">
      <c r="A73" s="369" t="s">
        <v>198</v>
      </c>
      <c r="B73" s="370" t="s">
        <v>255</v>
      </c>
      <c r="C73" s="371"/>
      <c r="D73" s="372"/>
      <c r="E73" s="372"/>
      <c r="F73" s="372"/>
      <c r="G73" s="372"/>
      <c r="H73" s="373"/>
    </row>
    <row r="74" spans="1:8" s="336" customFormat="1">
      <c r="A74" s="331" t="s">
        <v>199</v>
      </c>
      <c r="B74" s="332" t="s">
        <v>705</v>
      </c>
      <c r="C74" s="333"/>
      <c r="D74" s="334"/>
      <c r="E74" s="334"/>
      <c r="F74" s="334"/>
      <c r="G74" s="334"/>
      <c r="H74" s="335"/>
    </row>
    <row r="75" spans="1:8" s="336" customFormat="1">
      <c r="A75" s="337" t="s">
        <v>398</v>
      </c>
      <c r="B75" s="338" t="s">
        <v>706</v>
      </c>
      <c r="C75" s="345"/>
      <c r="D75" s="346"/>
      <c r="E75" s="346"/>
      <c r="F75" s="346"/>
      <c r="G75" s="346"/>
      <c r="H75" s="347"/>
    </row>
    <row r="76" spans="1:8" s="336" customFormat="1" ht="16.5" thickBot="1">
      <c r="A76" s="339" t="s">
        <v>401</v>
      </c>
      <c r="B76" s="340" t="s">
        <v>718</v>
      </c>
      <c r="C76" s="348"/>
      <c r="D76" s="349"/>
      <c r="E76" s="349"/>
      <c r="F76" s="349"/>
      <c r="G76" s="349"/>
      <c r="H76" s="350"/>
    </row>
    <row r="77" spans="1:8" s="336" customFormat="1" ht="16.5" thickBot="1">
      <c r="A77" s="357" t="s">
        <v>242</v>
      </c>
      <c r="B77" s="358" t="s">
        <v>720</v>
      </c>
      <c r="C77" s="374"/>
      <c r="D77" s="375"/>
      <c r="E77" s="375"/>
      <c r="F77" s="375"/>
      <c r="G77" s="375"/>
      <c r="H77" s="376"/>
    </row>
    <row r="78" spans="1:8" s="336" customFormat="1">
      <c r="A78" s="260" t="s">
        <v>243</v>
      </c>
      <c r="B78" s="341" t="s">
        <v>254</v>
      </c>
      <c r="C78" s="342">
        <f>'[6]приложение 4.2'!C41</f>
        <v>182.7</v>
      </c>
      <c r="D78" s="343">
        <f>'[6]приложение 4.2'!D41</f>
        <v>314.39999999999998</v>
      </c>
      <c r="E78" s="343">
        <f>'[6]приложение 4.2'!E41</f>
        <v>351.2</v>
      </c>
      <c r="F78" s="343">
        <f>'[6]приложение 4.2'!F41</f>
        <v>427.6</v>
      </c>
      <c r="G78" s="343">
        <f>'[6]приложение 4.2'!G41</f>
        <v>497.5</v>
      </c>
      <c r="H78" s="344">
        <f>'[6]приложение 4.2'!H41</f>
        <v>576.4</v>
      </c>
    </row>
    <row r="79" spans="1:8" s="336" customFormat="1" ht="16.5" thickBot="1">
      <c r="A79" s="254"/>
      <c r="B79" s="377" t="s">
        <v>202</v>
      </c>
      <c r="C79" s="255"/>
      <c r="D79" s="256"/>
      <c r="E79" s="256"/>
      <c r="F79" s="256"/>
      <c r="G79" s="256"/>
      <c r="H79" s="257"/>
    </row>
    <row r="80" spans="1:8" s="336" customFormat="1" ht="48" thickBot="1">
      <c r="A80" s="357" t="s">
        <v>243</v>
      </c>
      <c r="B80" s="378" t="s">
        <v>121</v>
      </c>
      <c r="C80" s="359">
        <f t="shared" ref="C80:H80" si="12">+C19+C39+C57+C60+C63+C73+C76+C77</f>
        <v>1642.9179999999999</v>
      </c>
      <c r="D80" s="360">
        <f t="shared" si="12"/>
        <v>1881.8803720000001</v>
      </c>
      <c r="E80" s="360">
        <f t="shared" si="12"/>
        <v>2012.4595120880003</v>
      </c>
      <c r="F80" s="360">
        <f t="shared" si="12"/>
        <v>2168.1975472044883</v>
      </c>
      <c r="G80" s="360">
        <f t="shared" si="12"/>
        <v>2325.4137221119167</v>
      </c>
      <c r="H80" s="361">
        <f t="shared" si="12"/>
        <v>2481.0983258848414</v>
      </c>
    </row>
    <row r="81" spans="1:8" s="336" customFormat="1" ht="47.25">
      <c r="A81" s="331" t="s">
        <v>244</v>
      </c>
      <c r="B81" s="379" t="s">
        <v>648</v>
      </c>
      <c r="C81" s="333">
        <f t="shared" ref="C81:H81" si="13">+C23-C30+C43+C56+C61+C47+C49+C68+C75+C78</f>
        <v>1614.7247000000002</v>
      </c>
      <c r="D81" s="333">
        <f t="shared" si="13"/>
        <v>1855.2004338000002</v>
      </c>
      <c r="E81" s="333">
        <f t="shared" si="13"/>
        <v>1977.1636572252</v>
      </c>
      <c r="F81" s="333">
        <f t="shared" si="13"/>
        <v>2147.9462037436856</v>
      </c>
      <c r="G81" s="333">
        <f t="shared" si="13"/>
        <v>2313.9606601346131</v>
      </c>
      <c r="H81" s="333">
        <f t="shared" si="13"/>
        <v>2480.7337291805361</v>
      </c>
    </row>
    <row r="82" spans="1:8" s="336" customFormat="1" ht="32.25" thickBot="1">
      <c r="A82" s="258"/>
      <c r="B82" s="259" t="s">
        <v>726</v>
      </c>
      <c r="C82" s="249">
        <f t="shared" ref="C82:H82" si="14">+C80-C81</f>
        <v>28.193299999999681</v>
      </c>
      <c r="D82" s="250">
        <f t="shared" si="14"/>
        <v>26.679938199999924</v>
      </c>
      <c r="E82" s="250">
        <f t="shared" si="14"/>
        <v>35.295854862800297</v>
      </c>
      <c r="F82" s="250">
        <f t="shared" si="14"/>
        <v>20.251343460802673</v>
      </c>
      <c r="G82" s="250">
        <f t="shared" si="14"/>
        <v>11.453061977303605</v>
      </c>
      <c r="H82" s="251">
        <f t="shared" si="14"/>
        <v>0.36459670430531332</v>
      </c>
    </row>
    <row r="83" spans="1:8" s="336" customFormat="1" ht="16.5" thickBot="1">
      <c r="A83" s="380"/>
      <c r="B83" s="381"/>
      <c r="C83" s="382"/>
      <c r="D83" s="382"/>
      <c r="E83" s="382"/>
      <c r="F83" s="382"/>
      <c r="G83" s="382"/>
      <c r="H83" s="383"/>
    </row>
    <row r="84" spans="1:8" s="336" customFormat="1">
      <c r="A84" s="384"/>
      <c r="B84" s="245" t="s">
        <v>200</v>
      </c>
      <c r="C84" s="366"/>
      <c r="D84" s="367"/>
      <c r="E84" s="367"/>
      <c r="F84" s="367"/>
      <c r="G84" s="367"/>
      <c r="H84" s="368"/>
    </row>
    <row r="85" spans="1:8" s="336" customFormat="1">
      <c r="A85" s="337" t="s">
        <v>398</v>
      </c>
      <c r="B85" s="338" t="s">
        <v>201</v>
      </c>
      <c r="C85" s="385">
        <f t="shared" ref="C85:H85" si="15">+C48+C47+C45-C42+C30</f>
        <v>257.28250000000003</v>
      </c>
      <c r="D85" s="386">
        <f t="shared" si="15"/>
        <v>436.17575500000032</v>
      </c>
      <c r="E85" s="386">
        <f t="shared" si="15"/>
        <v>477.72924577000038</v>
      </c>
      <c r="F85" s="386">
        <f t="shared" si="15"/>
        <v>567.09343730427008</v>
      </c>
      <c r="G85" s="386">
        <f t="shared" si="15"/>
        <v>646.01520260678785</v>
      </c>
      <c r="H85" s="387">
        <f t="shared" si="15"/>
        <v>724.43987152148634</v>
      </c>
    </row>
    <row r="86" spans="1:8" s="336" customFormat="1">
      <c r="A86" s="337" t="s">
        <v>401</v>
      </c>
      <c r="B86" s="338" t="s">
        <v>203</v>
      </c>
      <c r="C86" s="385"/>
      <c r="D86" s="386"/>
      <c r="E86" s="386"/>
      <c r="F86" s="386"/>
      <c r="G86" s="386"/>
      <c r="H86" s="387"/>
    </row>
    <row r="87" spans="1:8" s="336" customFormat="1" ht="16.5" thickBot="1">
      <c r="A87" s="339" t="s">
        <v>215</v>
      </c>
      <c r="B87" s="340" t="s">
        <v>568</v>
      </c>
      <c r="C87" s="388"/>
      <c r="D87" s="389"/>
      <c r="E87" s="389"/>
      <c r="F87" s="389"/>
      <c r="G87" s="389"/>
      <c r="H87" s="390"/>
    </row>
    <row r="89" spans="1:8">
      <c r="A89" s="311" t="s">
        <v>204</v>
      </c>
    </row>
  </sheetData>
  <mergeCells count="10">
    <mergeCell ref="A6:H6"/>
    <mergeCell ref="A15:A17"/>
    <mergeCell ref="B15:B17"/>
    <mergeCell ref="C16:C17"/>
    <mergeCell ref="D16:D17"/>
    <mergeCell ref="E16:E17"/>
    <mergeCell ref="F16:F17"/>
    <mergeCell ref="G16:G17"/>
    <mergeCell ref="H16:H17"/>
    <mergeCell ref="F8:H8"/>
  </mergeCells>
  <phoneticPr fontId="0" type="noConversion"/>
  <pageMargins left="0.70866141732283472" right="0.31496062992125984" top="0.74803149606299213" bottom="0.59055118110236227" header="0.31496062992125984" footer="0.31496062992125984"/>
  <pageSetup paperSize="9" scale="60" fitToHeight="3" orientation="portrait" r:id="rId1"/>
  <headerFooter alignWithMargins="0"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5"/>
  <sheetViews>
    <sheetView showZeros="0" view="pageBreakPreview" topLeftCell="A13" zoomScale="80" zoomScaleNormal="100" zoomScaleSheetLayoutView="80" workbookViewId="0">
      <selection activeCell="H18" sqref="H18"/>
    </sheetView>
  </sheetViews>
  <sheetFormatPr defaultRowHeight="15.75"/>
  <cols>
    <col min="1" max="1" width="9" style="311"/>
    <col min="2" max="2" width="44" style="311" bestFit="1" customWidth="1"/>
    <col min="3" max="8" width="9" style="311"/>
    <col min="9" max="9" width="10.125" style="311" customWidth="1"/>
    <col min="10" max="10" width="9.625" style="311" customWidth="1"/>
    <col min="11" max="16384" width="9" style="311"/>
  </cols>
  <sheetData>
    <row r="2" spans="1:9">
      <c r="I2" s="296" t="s">
        <v>334</v>
      </c>
    </row>
    <row r="3" spans="1:9">
      <c r="I3" s="296" t="s">
        <v>709</v>
      </c>
    </row>
    <row r="4" spans="1:9">
      <c r="I4" s="296" t="s">
        <v>266</v>
      </c>
    </row>
    <row r="6" spans="1:9" s="313" customFormat="1" ht="30" customHeight="1">
      <c r="A6" s="770" t="s">
        <v>265</v>
      </c>
      <c r="B6" s="770"/>
      <c r="C6" s="770"/>
      <c r="D6" s="770"/>
      <c r="E6" s="770"/>
      <c r="F6" s="770"/>
      <c r="G6" s="770"/>
      <c r="H6" s="770"/>
      <c r="I6" s="770"/>
    </row>
    <row r="7" spans="1:9" s="313" customFormat="1" ht="30" customHeight="1">
      <c r="A7" s="312"/>
      <c r="B7" s="312"/>
      <c r="C7" s="312"/>
      <c r="D7" s="312"/>
      <c r="E7" s="312"/>
      <c r="F7" s="312"/>
      <c r="G7" s="312"/>
      <c r="H7" s="312"/>
      <c r="I7" s="312"/>
    </row>
    <row r="8" spans="1:9">
      <c r="I8" s="296" t="s">
        <v>710</v>
      </c>
    </row>
    <row r="9" spans="1:9">
      <c r="I9" s="296"/>
    </row>
    <row r="10" spans="1:9">
      <c r="I10" s="296" t="s">
        <v>651</v>
      </c>
    </row>
    <row r="11" spans="1:9">
      <c r="I11" s="314" t="s">
        <v>601</v>
      </c>
    </row>
    <row r="12" spans="1:9">
      <c r="I12" s="296" t="s">
        <v>2334</v>
      </c>
    </row>
    <row r="13" spans="1:9">
      <c r="I13" s="296" t="s">
        <v>261</v>
      </c>
    </row>
    <row r="14" spans="1:9">
      <c r="A14" s="315"/>
    </row>
    <row r="15" spans="1:9" ht="48" customHeight="1">
      <c r="A15" s="400" t="s">
        <v>412</v>
      </c>
      <c r="B15" s="400" t="s">
        <v>413</v>
      </c>
      <c r="C15" s="400">
        <v>2012</v>
      </c>
      <c r="D15" s="400">
        <v>2013</v>
      </c>
      <c r="E15" s="400">
        <v>2014</v>
      </c>
      <c r="F15" s="400">
        <v>2015</v>
      </c>
      <c r="G15" s="400">
        <v>2016</v>
      </c>
      <c r="H15" s="400">
        <v>2017</v>
      </c>
      <c r="I15" s="400" t="s">
        <v>157</v>
      </c>
    </row>
    <row r="16" spans="1:9" ht="17.25" customHeight="1">
      <c r="A16" s="400">
        <v>1</v>
      </c>
      <c r="B16" s="400">
        <v>2</v>
      </c>
      <c r="C16" s="400">
        <v>3</v>
      </c>
      <c r="D16" s="400">
        <v>4</v>
      </c>
      <c r="E16" s="400">
        <v>5</v>
      </c>
      <c r="F16" s="400">
        <v>6</v>
      </c>
      <c r="G16" s="400">
        <v>7</v>
      </c>
      <c r="H16" s="400">
        <v>8</v>
      </c>
      <c r="I16" s="400">
        <v>9</v>
      </c>
    </row>
    <row r="17" spans="1:11">
      <c r="A17" s="10">
        <v>1</v>
      </c>
      <c r="B17" s="321" t="s">
        <v>417</v>
      </c>
      <c r="C17" s="317">
        <f t="shared" ref="C17:I17" si="0">+C18+C25</f>
        <v>159.79999999999998</v>
      </c>
      <c r="D17" s="317">
        <f t="shared" si="0"/>
        <v>301.29999999999995</v>
      </c>
      <c r="E17" s="317">
        <f t="shared" si="0"/>
        <v>339.9</v>
      </c>
      <c r="F17" s="317">
        <f t="shared" si="0"/>
        <v>417.8</v>
      </c>
      <c r="G17" s="317">
        <f t="shared" si="0"/>
        <v>497.5</v>
      </c>
      <c r="H17" s="317">
        <f t="shared" si="0"/>
        <v>466.49015999999995</v>
      </c>
      <c r="I17" s="317">
        <f t="shared" si="0"/>
        <v>2182.7901599999996</v>
      </c>
    </row>
    <row r="18" spans="1:11">
      <c r="A18" s="401" t="s">
        <v>399</v>
      </c>
      <c r="B18" s="321" t="s">
        <v>418</v>
      </c>
      <c r="C18" s="318">
        <f t="shared" ref="C18:H18" si="1">+C41-C33-C25</f>
        <v>7.9999999999999716</v>
      </c>
      <c r="D18" s="318">
        <f t="shared" si="1"/>
        <v>141.29999999999995</v>
      </c>
      <c r="E18" s="318">
        <f t="shared" si="1"/>
        <v>165.79999999999998</v>
      </c>
      <c r="F18" s="318">
        <f t="shared" si="1"/>
        <v>227.9</v>
      </c>
      <c r="G18" s="318">
        <f t="shared" si="1"/>
        <v>218.25036999999998</v>
      </c>
      <c r="H18" s="318">
        <f t="shared" si="1"/>
        <v>182.25565999999992</v>
      </c>
      <c r="I18" s="318">
        <f>SUM(C18:H18)</f>
        <v>943.50602999999978</v>
      </c>
    </row>
    <row r="19" spans="1:11">
      <c r="A19" s="401" t="s">
        <v>419</v>
      </c>
      <c r="B19" s="321" t="s">
        <v>162</v>
      </c>
      <c r="C19" s="318">
        <f t="shared" ref="C19:I19" si="2">+C18</f>
        <v>7.9999999999999716</v>
      </c>
      <c r="D19" s="318">
        <f t="shared" si="2"/>
        <v>141.29999999999995</v>
      </c>
      <c r="E19" s="318">
        <f t="shared" si="2"/>
        <v>165.79999999999998</v>
      </c>
      <c r="F19" s="318">
        <f t="shared" si="2"/>
        <v>227.9</v>
      </c>
      <c r="G19" s="318">
        <f t="shared" si="2"/>
        <v>218.25036999999998</v>
      </c>
      <c r="H19" s="318">
        <f t="shared" si="2"/>
        <v>182.25565999999992</v>
      </c>
      <c r="I19" s="318">
        <f t="shared" si="2"/>
        <v>943.50602999999978</v>
      </c>
    </row>
    <row r="20" spans="1:11">
      <c r="A20" s="401" t="s">
        <v>155</v>
      </c>
      <c r="B20" s="321" t="s">
        <v>163</v>
      </c>
      <c r="C20" s="318"/>
      <c r="D20" s="318"/>
      <c r="E20" s="318"/>
      <c r="F20" s="318"/>
      <c r="G20" s="318"/>
      <c r="H20" s="318"/>
      <c r="I20" s="318"/>
    </row>
    <row r="21" spans="1:11" ht="31.5">
      <c r="A21" s="401" t="s">
        <v>159</v>
      </c>
      <c r="B21" s="321" t="s">
        <v>111</v>
      </c>
      <c r="C21" s="318"/>
      <c r="D21" s="318"/>
      <c r="E21" s="318"/>
      <c r="F21" s="318"/>
      <c r="G21" s="318"/>
      <c r="H21" s="318"/>
      <c r="I21" s="318"/>
    </row>
    <row r="22" spans="1:11" ht="31.5">
      <c r="A22" s="401" t="s">
        <v>160</v>
      </c>
      <c r="B22" s="321" t="s">
        <v>112</v>
      </c>
      <c r="C22" s="318"/>
      <c r="D22" s="318"/>
      <c r="E22" s="318"/>
      <c r="F22" s="318"/>
      <c r="G22" s="318"/>
      <c r="H22" s="318"/>
      <c r="I22" s="318"/>
    </row>
    <row r="23" spans="1:11" ht="31.5">
      <c r="A23" s="401" t="s">
        <v>161</v>
      </c>
      <c r="B23" s="321" t="s">
        <v>739</v>
      </c>
      <c r="C23" s="318"/>
      <c r="D23" s="318"/>
      <c r="E23" s="318"/>
      <c r="F23" s="318"/>
      <c r="G23" s="318"/>
      <c r="H23" s="318"/>
      <c r="I23" s="318"/>
    </row>
    <row r="24" spans="1:11">
      <c r="A24" s="401" t="s">
        <v>570</v>
      </c>
      <c r="B24" s="321" t="s">
        <v>272</v>
      </c>
      <c r="C24" s="318"/>
      <c r="D24" s="318"/>
      <c r="E24" s="318"/>
      <c r="F24" s="318"/>
      <c r="G24" s="318"/>
      <c r="H24" s="318"/>
      <c r="I24" s="318"/>
    </row>
    <row r="25" spans="1:11">
      <c r="A25" s="401" t="s">
        <v>400</v>
      </c>
      <c r="B25" s="321" t="s">
        <v>420</v>
      </c>
      <c r="C25" s="318">
        <v>151.80000000000001</v>
      </c>
      <c r="D25" s="318">
        <v>160</v>
      </c>
      <c r="E25" s="318">
        <v>174.1</v>
      </c>
      <c r="F25" s="318">
        <v>189.9</v>
      </c>
      <c r="G25" s="318">
        <v>279.24963000000002</v>
      </c>
      <c r="H25" s="318">
        <f>284.2345</f>
        <v>284.23450000000003</v>
      </c>
      <c r="I25" s="318">
        <f>SUM(C25:H25)</f>
        <v>1239.28413</v>
      </c>
    </row>
    <row r="26" spans="1:11">
      <c r="A26" s="401" t="s">
        <v>273</v>
      </c>
      <c r="B26" s="321" t="s">
        <v>276</v>
      </c>
      <c r="C26" s="318">
        <f t="shared" ref="C26:I26" si="3">+C25</f>
        <v>151.80000000000001</v>
      </c>
      <c r="D26" s="318">
        <f t="shared" si="3"/>
        <v>160</v>
      </c>
      <c r="E26" s="318">
        <f t="shared" si="3"/>
        <v>174.1</v>
      </c>
      <c r="F26" s="318">
        <f t="shared" si="3"/>
        <v>189.9</v>
      </c>
      <c r="G26" s="318">
        <f t="shared" si="3"/>
        <v>279.24963000000002</v>
      </c>
      <c r="H26" s="318">
        <f>+H25</f>
        <v>284.23450000000003</v>
      </c>
      <c r="I26" s="318">
        <f t="shared" si="3"/>
        <v>1239.28413</v>
      </c>
      <c r="K26" s="319"/>
    </row>
    <row r="27" spans="1:11">
      <c r="A27" s="401" t="s">
        <v>274</v>
      </c>
      <c r="B27" s="321" t="s">
        <v>277</v>
      </c>
      <c r="C27" s="318"/>
      <c r="D27" s="318"/>
      <c r="E27" s="318"/>
      <c r="F27" s="318"/>
      <c r="G27" s="318"/>
      <c r="H27" s="318"/>
      <c r="I27" s="318"/>
    </row>
    <row r="28" spans="1:11">
      <c r="A28" s="401" t="s">
        <v>275</v>
      </c>
      <c r="B28" s="321" t="s">
        <v>278</v>
      </c>
      <c r="C28" s="318"/>
      <c r="D28" s="318"/>
      <c r="E28" s="318"/>
      <c r="F28" s="318"/>
      <c r="G28" s="318"/>
      <c r="H28" s="318"/>
      <c r="I28" s="318"/>
    </row>
    <row r="29" spans="1:11">
      <c r="A29" s="401" t="s">
        <v>411</v>
      </c>
      <c r="B29" s="321" t="s">
        <v>421</v>
      </c>
      <c r="C29" s="318"/>
      <c r="D29" s="318"/>
      <c r="E29" s="318"/>
      <c r="F29" s="318"/>
      <c r="G29" s="318"/>
      <c r="H29" s="318"/>
      <c r="I29" s="318"/>
    </row>
    <row r="30" spans="1:11">
      <c r="A30" s="401" t="s">
        <v>422</v>
      </c>
      <c r="B30" s="321" t="s">
        <v>423</v>
      </c>
      <c r="C30" s="318"/>
      <c r="D30" s="318"/>
      <c r="E30" s="318"/>
      <c r="F30" s="318"/>
      <c r="G30" s="318"/>
      <c r="H30" s="318"/>
      <c r="I30" s="318"/>
    </row>
    <row r="31" spans="1:11">
      <c r="A31" s="401" t="s">
        <v>424</v>
      </c>
      <c r="B31" s="321" t="s">
        <v>740</v>
      </c>
      <c r="C31" s="318"/>
      <c r="D31" s="318"/>
      <c r="E31" s="318"/>
      <c r="F31" s="318"/>
      <c r="G31" s="318"/>
      <c r="H31" s="318"/>
      <c r="I31" s="318"/>
    </row>
    <row r="32" spans="1:11">
      <c r="A32" s="401" t="s">
        <v>732</v>
      </c>
      <c r="B32" s="321" t="s">
        <v>569</v>
      </c>
      <c r="C32" s="318"/>
      <c r="D32" s="318"/>
      <c r="E32" s="318"/>
      <c r="F32" s="318"/>
      <c r="G32" s="318"/>
      <c r="H32" s="318"/>
      <c r="I32" s="318"/>
    </row>
    <row r="33" spans="1:10">
      <c r="A33" s="401" t="s">
        <v>401</v>
      </c>
      <c r="B33" s="321" t="s">
        <v>741</v>
      </c>
      <c r="C33" s="318">
        <f t="shared" ref="C33:I33" si="4">+C34</f>
        <v>22.9</v>
      </c>
      <c r="D33" s="318">
        <f t="shared" si="4"/>
        <v>13.1</v>
      </c>
      <c r="E33" s="318">
        <f t="shared" si="4"/>
        <v>11.3</v>
      </c>
      <c r="F33" s="318">
        <f t="shared" si="4"/>
        <v>9.8000000000000007</v>
      </c>
      <c r="G33" s="318">
        <f t="shared" si="4"/>
        <v>0</v>
      </c>
      <c r="H33" s="318">
        <f>+H34</f>
        <v>109.90984</v>
      </c>
      <c r="I33" s="318">
        <f t="shared" si="4"/>
        <v>167.00984</v>
      </c>
      <c r="J33" s="320"/>
    </row>
    <row r="34" spans="1:10">
      <c r="A34" s="401" t="s">
        <v>402</v>
      </c>
      <c r="B34" s="321" t="s">
        <v>603</v>
      </c>
      <c r="C34" s="318">
        <v>22.9</v>
      </c>
      <c r="D34" s="318">
        <v>13.1</v>
      </c>
      <c r="E34" s="318">
        <v>11.3</v>
      </c>
      <c r="F34" s="318">
        <v>9.8000000000000007</v>
      </c>
      <c r="G34" s="318">
        <v>0</v>
      </c>
      <c r="H34" s="318">
        <f>109.90984</f>
        <v>109.90984</v>
      </c>
      <c r="I34" s="318">
        <f>SUM(C34:H34)</f>
        <v>167.00984</v>
      </c>
    </row>
    <row r="35" spans="1:10">
      <c r="A35" s="401" t="s">
        <v>403</v>
      </c>
      <c r="B35" s="321" t="s">
        <v>742</v>
      </c>
      <c r="C35" s="318"/>
      <c r="D35" s="318"/>
      <c r="E35" s="318"/>
      <c r="F35" s="318"/>
      <c r="G35" s="318"/>
      <c r="H35" s="318"/>
      <c r="I35" s="318"/>
    </row>
    <row r="36" spans="1:10">
      <c r="A36" s="402" t="s">
        <v>404</v>
      </c>
      <c r="B36" s="321" t="s">
        <v>602</v>
      </c>
      <c r="C36" s="318"/>
      <c r="D36" s="318"/>
      <c r="E36" s="318"/>
      <c r="F36" s="318"/>
      <c r="G36" s="318"/>
      <c r="H36" s="318"/>
      <c r="I36" s="318"/>
    </row>
    <row r="37" spans="1:10">
      <c r="A37" s="402" t="s">
        <v>405</v>
      </c>
      <c r="B37" s="321" t="s">
        <v>425</v>
      </c>
      <c r="C37" s="318"/>
      <c r="D37" s="318"/>
      <c r="E37" s="318"/>
      <c r="F37" s="318"/>
      <c r="G37" s="318"/>
      <c r="H37" s="318"/>
      <c r="I37" s="318"/>
    </row>
    <row r="38" spans="1:10">
      <c r="A38" s="401" t="s">
        <v>165</v>
      </c>
      <c r="B38" s="321" t="s">
        <v>158</v>
      </c>
      <c r="C38" s="318"/>
      <c r="D38" s="318"/>
      <c r="E38" s="318"/>
      <c r="F38" s="318"/>
      <c r="G38" s="318"/>
      <c r="H38" s="318"/>
      <c r="I38" s="318"/>
    </row>
    <row r="39" spans="1:10">
      <c r="A39" s="401" t="s">
        <v>205</v>
      </c>
      <c r="B39" s="321" t="s">
        <v>567</v>
      </c>
      <c r="C39" s="318"/>
      <c r="D39" s="318"/>
      <c r="E39" s="318"/>
      <c r="F39" s="318"/>
      <c r="G39" s="318"/>
      <c r="H39" s="318"/>
      <c r="I39" s="318"/>
    </row>
    <row r="40" spans="1:10">
      <c r="A40" s="401" t="s">
        <v>279</v>
      </c>
      <c r="B40" s="321" t="s">
        <v>767</v>
      </c>
      <c r="C40" s="318"/>
      <c r="D40" s="318"/>
      <c r="E40" s="318"/>
      <c r="F40" s="318"/>
      <c r="G40" s="318"/>
      <c r="H40" s="318"/>
      <c r="I40" s="318"/>
    </row>
    <row r="41" spans="1:10" ht="16.5" customHeight="1">
      <c r="A41" s="261"/>
      <c r="B41" s="152" t="s">
        <v>416</v>
      </c>
      <c r="C41" s="403">
        <v>182.7</v>
      </c>
      <c r="D41" s="403">
        <v>314.39999999999998</v>
      </c>
      <c r="E41" s="403">
        <v>351.2</v>
      </c>
      <c r="F41" s="403">
        <v>427.6</v>
      </c>
      <c r="G41" s="403">
        <v>497.5</v>
      </c>
      <c r="H41" s="403">
        <v>576.4</v>
      </c>
      <c r="I41" s="404">
        <f>+C41+D41+E41+F41+G41+H41</f>
        <v>2349.8000000000002</v>
      </c>
      <c r="J41" s="319"/>
    </row>
    <row r="42" spans="1:10" ht="16.5" customHeight="1">
      <c r="A42" s="405"/>
      <c r="B42" s="321" t="s">
        <v>268</v>
      </c>
      <c r="C42" s="79"/>
      <c r="D42" s="79"/>
      <c r="E42" s="79"/>
      <c r="F42" s="79"/>
      <c r="G42" s="79"/>
      <c r="H42" s="79"/>
      <c r="I42" s="79"/>
    </row>
    <row r="43" spans="1:10" ht="16.5" customHeight="1">
      <c r="A43" s="405"/>
      <c r="B43" s="322" t="s">
        <v>269</v>
      </c>
      <c r="C43" s="79"/>
      <c r="D43" s="79"/>
      <c r="E43" s="79"/>
      <c r="F43" s="79"/>
      <c r="G43" s="79"/>
      <c r="H43" s="79"/>
      <c r="I43" s="79"/>
    </row>
    <row r="44" spans="1:10" ht="16.5" customHeight="1">
      <c r="A44" s="405"/>
      <c r="B44" s="322" t="s">
        <v>270</v>
      </c>
      <c r="C44" s="79"/>
      <c r="D44" s="79"/>
      <c r="E44" s="79"/>
      <c r="F44" s="79"/>
      <c r="G44" s="79"/>
      <c r="H44" s="79"/>
      <c r="I44" s="79"/>
    </row>
    <row r="45" spans="1:10">
      <c r="A45" s="11"/>
      <c r="B45" s="323"/>
      <c r="C45" s="11"/>
      <c r="D45" s="11"/>
      <c r="E45" s="11"/>
      <c r="F45" s="11"/>
      <c r="G45" s="11"/>
      <c r="H45" s="11"/>
      <c r="I45" s="11"/>
    </row>
    <row r="46" spans="1:10" ht="30.6" customHeight="1">
      <c r="A46" s="777" t="s">
        <v>151</v>
      </c>
      <c r="B46" s="777"/>
      <c r="C46" s="777"/>
      <c r="D46" s="777"/>
      <c r="E46" s="777"/>
      <c r="F46" s="777"/>
      <c r="G46" s="777"/>
      <c r="H46" s="777"/>
      <c r="I46" s="777"/>
    </row>
    <row r="47" spans="1:10" ht="30.6" customHeight="1">
      <c r="A47" s="777" t="s">
        <v>716</v>
      </c>
      <c r="B47" s="777"/>
      <c r="C47" s="777"/>
      <c r="D47" s="777"/>
      <c r="E47" s="777"/>
      <c r="F47" s="777"/>
      <c r="G47" s="777"/>
      <c r="H47" s="777"/>
      <c r="I47" s="777"/>
    </row>
    <row r="48" spans="1:10">
      <c r="A48" s="324"/>
      <c r="B48" s="325"/>
    </row>
    <row r="49" spans="1:9">
      <c r="A49" s="324"/>
    </row>
    <row r="50" spans="1:9">
      <c r="A50" s="324"/>
    </row>
    <row r="51" spans="1:9">
      <c r="A51" s="316"/>
      <c r="B51" s="316"/>
      <c r="C51" s="316"/>
      <c r="D51" s="316"/>
      <c r="E51" s="316"/>
      <c r="F51" s="316"/>
      <c r="G51" s="316"/>
      <c r="H51" s="316"/>
      <c r="I51" s="316"/>
    </row>
    <row r="52" spans="1:9">
      <c r="A52" s="324"/>
    </row>
    <row r="53" spans="1:9">
      <c r="A53" s="326"/>
      <c r="C53" s="327"/>
      <c r="D53" s="327"/>
      <c r="E53" s="327"/>
      <c r="F53" s="327"/>
      <c r="I53" s="328"/>
    </row>
    <row r="54" spans="1:9">
      <c r="C54" s="329"/>
      <c r="D54" s="329"/>
      <c r="E54" s="329"/>
      <c r="F54" s="329"/>
    </row>
    <row r="55" spans="1:9">
      <c r="A55" s="9"/>
      <c r="C55" s="315"/>
      <c r="D55" s="315"/>
      <c r="E55" s="315"/>
      <c r="F55" s="315"/>
    </row>
  </sheetData>
  <mergeCells count="3">
    <mergeCell ref="A6:I6"/>
    <mergeCell ref="A46:I46"/>
    <mergeCell ref="A47:I47"/>
  </mergeCells>
  <phoneticPr fontId="0" type="noConversion"/>
  <pageMargins left="0.74803149606299213" right="0.74803149606299213" top="0.98425196850393704" bottom="0.59055118110236227" header="0.51181102362204722" footer="0.51181102362204722"/>
  <pageSetup paperSize="9" scale="69" orientation="portrait" r:id="rId1"/>
  <headerFooter alignWithMargins="0">
    <oddFooter>&amp;R&amp;P</oddFooter>
  </headerFooter>
  <rowBreaks count="1" manualBreakCount="1">
    <brk id="48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Zeros="0" view="pageBreakPreview" topLeftCell="A10" zoomScale="70" zoomScaleNormal="80" workbookViewId="0">
      <selection activeCell="B30" sqref="B30"/>
    </sheetView>
  </sheetViews>
  <sheetFormatPr defaultRowHeight="15.75"/>
  <cols>
    <col min="1" max="1" width="45.75" style="1" customWidth="1"/>
    <col min="2" max="3" width="17.375" style="1" customWidth="1"/>
    <col min="4" max="4" width="15.125" style="1" customWidth="1"/>
    <col min="5" max="5" width="17.25" style="1" customWidth="1"/>
    <col min="6" max="6" width="16.125" style="1" customWidth="1"/>
    <col min="7" max="7" width="18.875" style="1" customWidth="1"/>
    <col min="8" max="8" width="13.5" style="1" customWidth="1"/>
    <col min="9" max="16384" width="9" style="1"/>
  </cols>
  <sheetData>
    <row r="1" spans="1:8" ht="16.5" customHeight="1">
      <c r="H1" s="296" t="s">
        <v>524</v>
      </c>
    </row>
    <row r="2" spans="1:8" ht="16.5" customHeight="1">
      <c r="H2" s="296" t="s">
        <v>709</v>
      </c>
    </row>
    <row r="3" spans="1:8" ht="16.5" customHeight="1">
      <c r="H3" s="296" t="s">
        <v>266</v>
      </c>
    </row>
    <row r="4" spans="1:8" ht="16.5" customHeight="1">
      <c r="H4" s="296"/>
    </row>
    <row r="5" spans="1:8" ht="48.75" customHeight="1">
      <c r="A5" s="778" t="s">
        <v>474</v>
      </c>
      <c r="B5" s="778"/>
      <c r="C5" s="778"/>
      <c r="D5" s="778"/>
      <c r="E5" s="778"/>
      <c r="F5" s="778"/>
      <c r="G5" s="778"/>
      <c r="H5" s="778"/>
    </row>
    <row r="6" spans="1:8" ht="16.5" customHeight="1">
      <c r="A6" s="297"/>
      <c r="B6" s="297"/>
      <c r="C6" s="7"/>
      <c r="D6" s="7"/>
      <c r="E6" s="7"/>
      <c r="F6" s="7"/>
      <c r="G6" s="7"/>
      <c r="H6" s="7"/>
    </row>
    <row r="7" spans="1:8" ht="16.5" customHeight="1">
      <c r="A7" s="297"/>
      <c r="B7" s="297"/>
      <c r="C7" s="7"/>
      <c r="D7" s="7"/>
      <c r="E7" s="7"/>
      <c r="F7" s="779" t="s">
        <v>710</v>
      </c>
      <c r="G7" s="779"/>
      <c r="H7" s="779"/>
    </row>
    <row r="8" spans="1:8" ht="16.5" customHeight="1">
      <c r="A8" s="297"/>
      <c r="B8" s="297"/>
      <c r="C8" s="7"/>
      <c r="D8" s="7"/>
      <c r="E8" s="7"/>
      <c r="F8" s="7"/>
      <c r="G8" s="7"/>
      <c r="H8" s="3" t="s">
        <v>651</v>
      </c>
    </row>
    <row r="9" spans="1:8" ht="16.5" customHeight="1">
      <c r="A9" s="297"/>
      <c r="B9" s="297"/>
      <c r="C9" s="7"/>
      <c r="D9" s="7"/>
      <c r="E9" s="7"/>
      <c r="F9" s="7"/>
      <c r="G9" s="7"/>
      <c r="H9" s="298" t="s">
        <v>601</v>
      </c>
    </row>
    <row r="10" spans="1:8" ht="16.5" customHeight="1">
      <c r="A10" s="297"/>
      <c r="B10" s="297"/>
      <c r="C10" s="7"/>
      <c r="D10" s="7"/>
      <c r="E10" s="7"/>
      <c r="F10" s="7"/>
      <c r="G10" s="7"/>
      <c r="H10" s="3" t="s">
        <v>2334</v>
      </c>
    </row>
    <row r="11" spans="1:8" ht="16.5" customHeight="1">
      <c r="A11" s="297"/>
      <c r="B11" s="297"/>
      <c r="C11" s="7"/>
      <c r="D11" s="7"/>
      <c r="E11" s="7"/>
      <c r="F11" s="7"/>
      <c r="G11" s="7"/>
      <c r="H11" s="3" t="s">
        <v>261</v>
      </c>
    </row>
    <row r="13" spans="1:8">
      <c r="A13" s="609" t="s">
        <v>210</v>
      </c>
      <c r="B13" s="610">
        <v>2012</v>
      </c>
      <c r="C13" s="610">
        <v>2013</v>
      </c>
      <c r="D13" s="610">
        <v>2014</v>
      </c>
      <c r="E13" s="610">
        <v>2015</v>
      </c>
      <c r="F13" s="610">
        <v>2016</v>
      </c>
      <c r="G13" s="610">
        <v>2017</v>
      </c>
      <c r="H13" s="610" t="s">
        <v>157</v>
      </c>
    </row>
    <row r="14" spans="1:8">
      <c r="A14" s="611">
        <v>1</v>
      </c>
      <c r="B14" s="611">
        <v>2</v>
      </c>
      <c r="C14" s="611">
        <v>3</v>
      </c>
      <c r="D14" s="611">
        <v>4</v>
      </c>
      <c r="E14" s="611">
        <v>5</v>
      </c>
      <c r="F14" s="611">
        <v>6</v>
      </c>
      <c r="G14" s="611">
        <v>7</v>
      </c>
      <c r="H14" s="611">
        <v>8</v>
      </c>
    </row>
    <row r="15" spans="1:8">
      <c r="A15" s="299" t="s">
        <v>674</v>
      </c>
      <c r="B15" s="300">
        <v>1614.1</v>
      </c>
      <c r="C15" s="300">
        <v>1866.3</v>
      </c>
      <c r="D15" s="300">
        <v>1985.1</v>
      </c>
      <c r="E15" s="300">
        <v>2151.3000000000002</v>
      </c>
      <c r="F15" s="300">
        <v>2311</v>
      </c>
      <c r="G15" s="300">
        <v>2462.6999999999998</v>
      </c>
      <c r="H15" s="301">
        <v>12390.5</v>
      </c>
    </row>
    <row r="16" spans="1:8">
      <c r="A16" s="302" t="s">
        <v>136</v>
      </c>
      <c r="B16" s="303"/>
      <c r="C16" s="303"/>
      <c r="D16" s="303"/>
      <c r="E16" s="303"/>
      <c r="F16" s="303"/>
      <c r="G16" s="303"/>
      <c r="H16" s="304"/>
    </row>
    <row r="17" spans="1:8">
      <c r="A17" s="302" t="s">
        <v>137</v>
      </c>
      <c r="B17" s="303"/>
      <c r="C17" s="303"/>
      <c r="D17" s="303"/>
      <c r="E17" s="303"/>
      <c r="F17" s="303"/>
      <c r="G17" s="303"/>
      <c r="H17" s="304"/>
    </row>
    <row r="18" spans="1:8">
      <c r="A18" s="302" t="s">
        <v>138</v>
      </c>
      <c r="B18" s="303"/>
      <c r="C18" s="303"/>
      <c r="D18" s="303"/>
      <c r="E18" s="303"/>
      <c r="F18" s="303"/>
      <c r="G18" s="303"/>
      <c r="H18" s="304"/>
    </row>
    <row r="19" spans="1:8">
      <c r="A19" s="302" t="s">
        <v>139</v>
      </c>
      <c r="B19" s="303"/>
      <c r="C19" s="303"/>
      <c r="D19" s="303"/>
      <c r="E19" s="303"/>
      <c r="F19" s="303"/>
      <c r="G19" s="303"/>
      <c r="H19" s="304"/>
    </row>
    <row r="20" spans="1:8">
      <c r="A20" s="302" t="s">
        <v>140</v>
      </c>
      <c r="B20" s="303">
        <v>1614.1</v>
      </c>
      <c r="C20" s="303">
        <v>1866.3</v>
      </c>
      <c r="D20" s="303">
        <v>1985.1</v>
      </c>
      <c r="E20" s="303">
        <v>2151.3000000000002</v>
      </c>
      <c r="F20" s="303">
        <v>2311</v>
      </c>
      <c r="G20" s="303">
        <v>2462.6999999999998</v>
      </c>
      <c r="H20" s="304">
        <v>12390.5</v>
      </c>
    </row>
    <row r="21" spans="1:8">
      <c r="A21" s="299" t="s">
        <v>141</v>
      </c>
      <c r="B21" s="305">
        <v>1513.3</v>
      </c>
      <c r="C21" s="305">
        <v>1595</v>
      </c>
      <c r="D21" s="305">
        <v>1681.1</v>
      </c>
      <c r="E21" s="305">
        <v>1766.9</v>
      </c>
      <c r="F21" s="305">
        <v>1857</v>
      </c>
      <c r="G21" s="305">
        <v>1938.7</v>
      </c>
      <c r="H21" s="304">
        <v>10352</v>
      </c>
    </row>
    <row r="22" spans="1:8">
      <c r="A22" s="306" t="s">
        <v>142</v>
      </c>
      <c r="B22" s="307"/>
      <c r="C22" s="307"/>
      <c r="D22" s="307"/>
      <c r="E22" s="307"/>
      <c r="F22" s="307"/>
      <c r="G22" s="307"/>
      <c r="H22" s="304"/>
    </row>
    <row r="23" spans="1:8">
      <c r="A23" s="302" t="s">
        <v>136</v>
      </c>
      <c r="B23" s="303"/>
      <c r="C23" s="303"/>
      <c r="D23" s="303"/>
      <c r="E23" s="303"/>
      <c r="F23" s="303"/>
      <c r="G23" s="303"/>
      <c r="H23" s="304"/>
    </row>
    <row r="24" spans="1:8">
      <c r="A24" s="302" t="s">
        <v>137</v>
      </c>
      <c r="B24" s="303"/>
      <c r="C24" s="303"/>
      <c r="D24" s="303"/>
      <c r="E24" s="303"/>
      <c r="F24" s="303"/>
      <c r="G24" s="303"/>
      <c r="H24" s="304"/>
    </row>
    <row r="25" spans="1:8">
      <c r="A25" s="302" t="s">
        <v>138</v>
      </c>
      <c r="B25" s="303"/>
      <c r="C25" s="303"/>
      <c r="D25" s="303"/>
      <c r="E25" s="303"/>
      <c r="F25" s="303"/>
      <c r="G25" s="303"/>
      <c r="H25" s="304"/>
    </row>
    <row r="26" spans="1:8">
      <c r="A26" s="302" t="s">
        <v>139</v>
      </c>
      <c r="B26" s="303"/>
      <c r="C26" s="303"/>
      <c r="D26" s="303"/>
      <c r="E26" s="303"/>
      <c r="F26" s="303"/>
      <c r="G26" s="303"/>
      <c r="H26" s="304"/>
    </row>
    <row r="27" spans="1:8">
      <c r="A27" s="302" t="s">
        <v>140</v>
      </c>
      <c r="B27" s="303">
        <v>1513.3</v>
      </c>
      <c r="C27" s="303">
        <v>1595</v>
      </c>
      <c r="D27" s="303">
        <v>1681.1</v>
      </c>
      <c r="E27" s="303">
        <v>1766.9</v>
      </c>
      <c r="F27" s="303">
        <v>1857</v>
      </c>
      <c r="G27" s="303">
        <v>1938.7</v>
      </c>
      <c r="H27" s="304">
        <v>10352</v>
      </c>
    </row>
    <row r="28" spans="1:8">
      <c r="A28" s="306" t="s">
        <v>143</v>
      </c>
      <c r="B28" s="307"/>
      <c r="C28" s="307"/>
      <c r="D28" s="307"/>
      <c r="E28" s="307"/>
      <c r="F28" s="307"/>
      <c r="G28" s="307"/>
      <c r="H28" s="304"/>
    </row>
    <row r="29" spans="1:8">
      <c r="A29" s="299" t="s">
        <v>144</v>
      </c>
      <c r="B29" s="305">
        <v>100.8</v>
      </c>
      <c r="C29" s="305">
        <v>271.3</v>
      </c>
      <c r="D29" s="305">
        <v>303.89999999999998</v>
      </c>
      <c r="E29" s="305">
        <v>384.4</v>
      </c>
      <c r="F29" s="305">
        <v>454</v>
      </c>
      <c r="G29" s="305">
        <v>524</v>
      </c>
      <c r="H29" s="304">
        <v>2038.5</v>
      </c>
    </row>
    <row r="30" spans="1:8">
      <c r="A30" s="299" t="s">
        <v>145</v>
      </c>
      <c r="B30" s="305">
        <v>16.899999999999999</v>
      </c>
      <c r="C30" s="305">
        <v>17.8</v>
      </c>
      <c r="D30" s="305">
        <v>18.8</v>
      </c>
      <c r="E30" s="305">
        <v>19.7</v>
      </c>
      <c r="F30" s="305">
        <v>20.7</v>
      </c>
      <c r="G30" s="305">
        <v>21.6</v>
      </c>
      <c r="H30" s="304">
        <v>115.5</v>
      </c>
    </row>
    <row r="31" spans="1:8">
      <c r="A31" s="299" t="s">
        <v>135</v>
      </c>
      <c r="B31" s="305">
        <v>73</v>
      </c>
      <c r="C31" s="305">
        <v>75</v>
      </c>
      <c r="D31" s="305">
        <v>77</v>
      </c>
      <c r="E31" s="305">
        <v>79</v>
      </c>
      <c r="F31" s="305">
        <v>81</v>
      </c>
      <c r="G31" s="305">
        <v>82</v>
      </c>
      <c r="H31" s="304">
        <v>467</v>
      </c>
    </row>
    <row r="32" spans="1:8">
      <c r="A32" s="299" t="s">
        <v>187</v>
      </c>
      <c r="B32" s="305">
        <v>2.2000000000000002</v>
      </c>
      <c r="C32" s="305">
        <v>35.700000000000003</v>
      </c>
      <c r="D32" s="305">
        <v>41.6</v>
      </c>
      <c r="E32" s="305">
        <v>57.1</v>
      </c>
      <c r="F32" s="305">
        <v>70.5</v>
      </c>
      <c r="G32" s="305">
        <v>84.1</v>
      </c>
      <c r="H32" s="304">
        <v>291.2</v>
      </c>
    </row>
    <row r="33" spans="1:8">
      <c r="A33" s="299" t="s">
        <v>146</v>
      </c>
      <c r="B33" s="305">
        <v>8.8000000000000007</v>
      </c>
      <c r="C33" s="305">
        <v>142.80000000000001</v>
      </c>
      <c r="D33" s="305">
        <v>166.5</v>
      </c>
      <c r="E33" s="305">
        <v>228.6</v>
      </c>
      <c r="F33" s="305">
        <v>281.8</v>
      </c>
      <c r="G33" s="305">
        <v>336.3</v>
      </c>
      <c r="H33" s="304">
        <v>1164.8</v>
      </c>
    </row>
    <row r="34" spans="1:8">
      <c r="A34" s="299" t="s">
        <v>147</v>
      </c>
      <c r="B34" s="305">
        <v>8.8000000000000007</v>
      </c>
      <c r="C34" s="305">
        <v>142.80000000000001</v>
      </c>
      <c r="D34" s="305">
        <v>166.5</v>
      </c>
      <c r="E34" s="305">
        <v>228.6</v>
      </c>
      <c r="F34" s="305">
        <v>281.8</v>
      </c>
      <c r="G34" s="305">
        <v>336.3</v>
      </c>
      <c r="H34" s="304">
        <v>1164.8</v>
      </c>
    </row>
    <row r="35" spans="1:8">
      <c r="A35" s="299"/>
      <c r="B35" s="305"/>
      <c r="C35" s="308"/>
      <c r="D35" s="308"/>
      <c r="E35" s="308"/>
      <c r="F35" s="308"/>
      <c r="G35" s="308"/>
      <c r="H35" s="304"/>
    </row>
    <row r="36" spans="1:8">
      <c r="A36" s="299" t="s">
        <v>148</v>
      </c>
      <c r="B36" s="309">
        <v>182.1</v>
      </c>
      <c r="C36" s="309">
        <v>325.5</v>
      </c>
      <c r="D36" s="309">
        <v>359.1</v>
      </c>
      <c r="E36" s="309">
        <v>431</v>
      </c>
      <c r="F36" s="309">
        <v>494.6</v>
      </c>
      <c r="G36" s="309">
        <v>558.4</v>
      </c>
      <c r="H36" s="304">
        <v>2350.5</v>
      </c>
    </row>
    <row r="37" spans="1:8">
      <c r="A37" s="299" t="s">
        <v>149</v>
      </c>
      <c r="B37" s="309">
        <v>1614.1</v>
      </c>
      <c r="C37" s="309">
        <v>1866.3</v>
      </c>
      <c r="D37" s="309">
        <v>1985.1</v>
      </c>
      <c r="E37" s="309">
        <v>2151.3000000000002</v>
      </c>
      <c r="F37" s="309">
        <v>2311</v>
      </c>
      <c r="G37" s="309">
        <v>2462.6999999999998</v>
      </c>
      <c r="H37" s="304">
        <v>12390.5</v>
      </c>
    </row>
    <row r="38" spans="1:8">
      <c r="A38" s="302" t="s">
        <v>136</v>
      </c>
      <c r="B38" s="309"/>
      <c r="C38" s="309"/>
      <c r="D38" s="309"/>
      <c r="E38" s="309"/>
      <c r="F38" s="309"/>
      <c r="G38" s="309"/>
      <c r="H38" s="304"/>
    </row>
    <row r="39" spans="1:8">
      <c r="A39" s="302" t="s">
        <v>137</v>
      </c>
      <c r="B39" s="309"/>
      <c r="C39" s="309"/>
      <c r="D39" s="309"/>
      <c r="E39" s="309"/>
      <c r="F39" s="309"/>
      <c r="G39" s="309"/>
      <c r="H39" s="304"/>
    </row>
    <row r="40" spans="1:8">
      <c r="A40" s="302" t="s">
        <v>138</v>
      </c>
      <c r="B40" s="309"/>
      <c r="C40" s="309"/>
      <c r="D40" s="309"/>
      <c r="E40" s="309"/>
      <c r="F40" s="309"/>
      <c r="G40" s="309"/>
      <c r="H40" s="304"/>
    </row>
    <row r="41" spans="1:8">
      <c r="A41" s="302" t="s">
        <v>139</v>
      </c>
      <c r="B41" s="309"/>
      <c r="C41" s="309"/>
      <c r="D41" s="309"/>
      <c r="E41" s="309"/>
      <c r="F41" s="309"/>
      <c r="G41" s="309"/>
      <c r="H41" s="304"/>
    </row>
    <row r="42" spans="1:8">
      <c r="A42" s="302" t="s">
        <v>140</v>
      </c>
      <c r="B42" s="309">
        <v>1614.1</v>
      </c>
      <c r="C42" s="309">
        <v>1866.3</v>
      </c>
      <c r="D42" s="309">
        <v>1985.1</v>
      </c>
      <c r="E42" s="309">
        <v>2151.3000000000002</v>
      </c>
      <c r="F42" s="309">
        <v>2311</v>
      </c>
      <c r="G42" s="309">
        <v>2462.6999999999998</v>
      </c>
      <c r="H42" s="304">
        <v>12390.5</v>
      </c>
    </row>
    <row r="43" spans="1:8">
      <c r="A43" s="299" t="s">
        <v>150</v>
      </c>
      <c r="B43" s="309">
        <v>1432</v>
      </c>
      <c r="C43" s="309">
        <v>1540.8</v>
      </c>
      <c r="D43" s="309">
        <v>1626</v>
      </c>
      <c r="E43" s="309">
        <v>1720.3</v>
      </c>
      <c r="F43" s="309">
        <v>1816.5</v>
      </c>
      <c r="G43" s="309">
        <v>1904.3</v>
      </c>
      <c r="H43" s="304">
        <v>10039.9</v>
      </c>
    </row>
    <row r="44" spans="1:8">
      <c r="A44" s="306" t="s">
        <v>759</v>
      </c>
      <c r="B44" s="309">
        <v>1340</v>
      </c>
      <c r="C44" s="309">
        <v>1412.3</v>
      </c>
      <c r="D44" s="309">
        <v>1488.6</v>
      </c>
      <c r="E44" s="309">
        <v>1564.5</v>
      </c>
      <c r="F44" s="309">
        <v>1644.3</v>
      </c>
      <c r="G44" s="309">
        <v>1716.6</v>
      </c>
      <c r="H44" s="304">
        <v>9166.2999999999993</v>
      </c>
    </row>
    <row r="45" spans="1:8">
      <c r="A45" s="302" t="s">
        <v>136</v>
      </c>
      <c r="B45" s="309"/>
      <c r="C45" s="309"/>
      <c r="D45" s="309"/>
      <c r="E45" s="309"/>
      <c r="F45" s="309"/>
      <c r="G45" s="309"/>
      <c r="H45" s="304"/>
    </row>
    <row r="46" spans="1:8">
      <c r="A46" s="302" t="s">
        <v>137</v>
      </c>
      <c r="B46" s="309"/>
      <c r="C46" s="309"/>
      <c r="D46" s="309"/>
      <c r="E46" s="309"/>
      <c r="F46" s="309"/>
      <c r="G46" s="309"/>
      <c r="H46" s="304"/>
    </row>
    <row r="47" spans="1:8">
      <c r="A47" s="302" t="s">
        <v>138</v>
      </c>
      <c r="B47" s="309"/>
      <c r="C47" s="309"/>
      <c r="D47" s="309"/>
      <c r="E47" s="309"/>
      <c r="F47" s="309"/>
      <c r="G47" s="309"/>
      <c r="H47" s="304"/>
    </row>
    <row r="48" spans="1:8">
      <c r="A48" s="302" t="s">
        <v>139</v>
      </c>
      <c r="B48" s="309"/>
      <c r="C48" s="309"/>
      <c r="D48" s="309"/>
      <c r="E48" s="309"/>
      <c r="F48" s="309"/>
      <c r="G48" s="309"/>
      <c r="H48" s="304"/>
    </row>
    <row r="49" spans="1:8">
      <c r="A49" s="302" t="s">
        <v>140</v>
      </c>
      <c r="B49" s="309">
        <v>1513.3</v>
      </c>
      <c r="C49" s="309">
        <v>1595</v>
      </c>
      <c r="D49" s="309">
        <v>1681.1</v>
      </c>
      <c r="E49" s="309">
        <v>1766.9</v>
      </c>
      <c r="F49" s="309">
        <v>1857</v>
      </c>
      <c r="G49" s="309">
        <v>1938.7</v>
      </c>
      <c r="H49" s="304">
        <v>10352</v>
      </c>
    </row>
    <row r="50" spans="1:8">
      <c r="A50" s="306" t="s">
        <v>760</v>
      </c>
      <c r="B50" s="309">
        <v>19.100000000000001</v>
      </c>
      <c r="C50" s="309">
        <v>53.5</v>
      </c>
      <c r="D50" s="309">
        <v>60.4</v>
      </c>
      <c r="E50" s="309">
        <v>76.900000000000006</v>
      </c>
      <c r="F50" s="309">
        <v>91.2</v>
      </c>
      <c r="G50" s="309">
        <v>105.7</v>
      </c>
      <c r="H50" s="304">
        <v>406.7</v>
      </c>
    </row>
    <row r="51" spans="1:8">
      <c r="A51" s="306" t="s">
        <v>761</v>
      </c>
      <c r="B51" s="309">
        <v>73</v>
      </c>
      <c r="C51" s="309">
        <v>75</v>
      </c>
      <c r="D51" s="309">
        <v>77</v>
      </c>
      <c r="E51" s="309">
        <v>79</v>
      </c>
      <c r="F51" s="309">
        <v>81</v>
      </c>
      <c r="G51" s="309">
        <v>82</v>
      </c>
      <c r="H51" s="304">
        <v>467</v>
      </c>
    </row>
    <row r="52" spans="1:8">
      <c r="A52" s="299" t="s">
        <v>762</v>
      </c>
      <c r="B52" s="309">
        <v>182.1</v>
      </c>
      <c r="C52" s="309">
        <v>325.5</v>
      </c>
      <c r="D52" s="309">
        <v>359.1</v>
      </c>
      <c r="E52" s="309">
        <v>431</v>
      </c>
      <c r="F52" s="309">
        <v>494.6</v>
      </c>
      <c r="G52" s="309">
        <v>558.4</v>
      </c>
      <c r="H52" s="304">
        <v>2350.5</v>
      </c>
    </row>
    <row r="53" spans="1:8">
      <c r="A53" s="299" t="s">
        <v>763</v>
      </c>
      <c r="B53" s="309">
        <v>-182.7</v>
      </c>
      <c r="C53" s="309">
        <v>-314.39999999999998</v>
      </c>
      <c r="D53" s="309">
        <v>-351.2</v>
      </c>
      <c r="E53" s="309">
        <v>-427.6</v>
      </c>
      <c r="F53" s="309">
        <v>-497.5</v>
      </c>
      <c r="G53" s="309">
        <v>-576.4</v>
      </c>
      <c r="H53" s="304">
        <v>-2349.8000000000002</v>
      </c>
    </row>
    <row r="54" spans="1:8">
      <c r="A54" s="299" t="s">
        <v>149</v>
      </c>
      <c r="B54" s="309"/>
      <c r="C54" s="309"/>
      <c r="D54" s="309"/>
      <c r="E54" s="309"/>
      <c r="F54" s="309"/>
      <c r="G54" s="309"/>
      <c r="H54" s="304"/>
    </row>
    <row r="55" spans="1:8">
      <c r="A55" s="299" t="s">
        <v>150</v>
      </c>
      <c r="B55" s="309">
        <v>182.7</v>
      </c>
      <c r="C55" s="309">
        <v>314.39999999999998</v>
      </c>
      <c r="D55" s="309">
        <v>351.2</v>
      </c>
      <c r="E55" s="309">
        <v>427.6</v>
      </c>
      <c r="F55" s="309">
        <v>497.5</v>
      </c>
      <c r="G55" s="309">
        <v>576.4</v>
      </c>
      <c r="H55" s="304">
        <v>2349.8000000000002</v>
      </c>
    </row>
    <row r="56" spans="1:8">
      <c r="A56" s="299" t="s">
        <v>113</v>
      </c>
      <c r="B56" s="309">
        <v>-182.7</v>
      </c>
      <c r="C56" s="309">
        <v>-314.39999999999998</v>
      </c>
      <c r="D56" s="309">
        <v>-351.2</v>
      </c>
      <c r="E56" s="309">
        <v>-427.6</v>
      </c>
      <c r="F56" s="309">
        <v>-497.5</v>
      </c>
      <c r="G56" s="309">
        <v>-576.4</v>
      </c>
      <c r="H56" s="304">
        <v>-2349.8000000000002</v>
      </c>
    </row>
    <row r="57" spans="1:8">
      <c r="A57" s="299" t="s">
        <v>546</v>
      </c>
      <c r="B57" s="309">
        <v>22.9</v>
      </c>
      <c r="C57" s="309">
        <v>13.1</v>
      </c>
      <c r="D57" s="309">
        <v>11.3</v>
      </c>
      <c r="E57" s="309">
        <v>9.8000000000000007</v>
      </c>
      <c r="F57" s="309">
        <v>6.6</v>
      </c>
      <c r="G57" s="309">
        <v>9.6999999999999993</v>
      </c>
      <c r="H57" s="304">
        <v>73.400000000000006</v>
      </c>
    </row>
    <row r="58" spans="1:8">
      <c r="A58" s="299" t="s">
        <v>149</v>
      </c>
      <c r="B58" s="309"/>
      <c r="C58" s="309"/>
      <c r="D58" s="309"/>
      <c r="E58" s="309"/>
      <c r="F58" s="309"/>
      <c r="G58" s="309"/>
      <c r="H58" s="304"/>
    </row>
    <row r="59" spans="1:8">
      <c r="A59" s="306" t="s">
        <v>547</v>
      </c>
      <c r="B59" s="309"/>
      <c r="C59" s="309"/>
      <c r="D59" s="309"/>
      <c r="E59" s="309"/>
      <c r="F59" s="309"/>
      <c r="G59" s="309"/>
      <c r="H59" s="304"/>
    </row>
    <row r="60" spans="1:8">
      <c r="A60" s="306" t="s">
        <v>548</v>
      </c>
      <c r="B60" s="309">
        <v>22.9</v>
      </c>
      <c r="C60" s="309">
        <v>13.1</v>
      </c>
      <c r="D60" s="309">
        <v>11.3</v>
      </c>
      <c r="E60" s="309">
        <v>9.8000000000000007</v>
      </c>
      <c r="F60" s="309">
        <v>6.6</v>
      </c>
      <c r="G60" s="309">
        <v>9.6999999999999993</v>
      </c>
      <c r="H60" s="304">
        <v>73.400000000000006</v>
      </c>
    </row>
    <row r="61" spans="1:8">
      <c r="A61" s="299" t="s">
        <v>150</v>
      </c>
      <c r="B61" s="309"/>
      <c r="C61" s="309"/>
      <c r="D61" s="309"/>
      <c r="E61" s="309"/>
      <c r="F61" s="309"/>
      <c r="G61" s="309"/>
      <c r="H61" s="304"/>
    </row>
    <row r="62" spans="1:8">
      <c r="A62" s="306" t="s">
        <v>549</v>
      </c>
      <c r="B62" s="309"/>
      <c r="C62" s="309"/>
      <c r="D62" s="309"/>
      <c r="E62" s="309"/>
      <c r="F62" s="309"/>
      <c r="G62" s="309"/>
      <c r="H62" s="304"/>
    </row>
    <row r="63" spans="1:8">
      <c r="A63" s="299" t="s">
        <v>550</v>
      </c>
      <c r="B63" s="309">
        <v>22.9</v>
      </c>
      <c r="C63" s="309">
        <v>13.1</v>
      </c>
      <c r="D63" s="309">
        <v>11.3</v>
      </c>
      <c r="E63" s="309">
        <v>9.8000000000000007</v>
      </c>
      <c r="F63" s="309">
        <v>6.6</v>
      </c>
      <c r="G63" s="309">
        <v>9.6999999999999993</v>
      </c>
      <c r="H63" s="304">
        <v>73.400000000000006</v>
      </c>
    </row>
    <row r="64" spans="1:8">
      <c r="A64" s="299" t="s">
        <v>551</v>
      </c>
      <c r="B64" s="309">
        <v>22.3</v>
      </c>
      <c r="C64" s="309">
        <v>24.2</v>
      </c>
      <c r="D64" s="309">
        <v>19.2</v>
      </c>
      <c r="E64" s="309">
        <v>13.2</v>
      </c>
      <c r="F64" s="309">
        <v>3.7</v>
      </c>
      <c r="G64" s="309">
        <v>-8.3000000000000007</v>
      </c>
      <c r="H64" s="304">
        <v>74.099999999999994</v>
      </c>
    </row>
    <row r="65" spans="1:8">
      <c r="A65" s="299" t="s">
        <v>552</v>
      </c>
      <c r="B65" s="309"/>
      <c r="C65" s="309"/>
      <c r="D65" s="309"/>
      <c r="E65" s="309"/>
      <c r="F65" s="309"/>
      <c r="G65" s="309"/>
      <c r="H65" s="304"/>
    </row>
    <row r="66" spans="1:8">
      <c r="A66" s="310" t="s">
        <v>553</v>
      </c>
      <c r="B66" s="309"/>
      <c r="C66" s="309"/>
      <c r="D66" s="309"/>
      <c r="E66" s="309"/>
      <c r="F66" s="309"/>
      <c r="G66" s="309"/>
      <c r="H66" s="304"/>
    </row>
    <row r="67" spans="1:8">
      <c r="A67" s="310" t="s">
        <v>554</v>
      </c>
      <c r="B67" s="309"/>
      <c r="C67" s="309"/>
      <c r="D67" s="309"/>
      <c r="E67" s="309"/>
      <c r="F67" s="309"/>
      <c r="G67" s="309"/>
      <c r="H67" s="304"/>
    </row>
    <row r="68" spans="1:8">
      <c r="A68" s="310" t="s">
        <v>555</v>
      </c>
      <c r="B68" s="309"/>
      <c r="C68" s="309"/>
      <c r="D68" s="309"/>
      <c r="E68" s="309"/>
      <c r="F68" s="309"/>
      <c r="G68" s="309"/>
      <c r="H68" s="304"/>
    </row>
    <row r="69" spans="1:8">
      <c r="A69" s="310" t="s">
        <v>519</v>
      </c>
      <c r="B69" s="309"/>
      <c r="C69" s="309"/>
      <c r="D69" s="309"/>
      <c r="E69" s="309"/>
      <c r="F69" s="309"/>
      <c r="G69" s="309"/>
      <c r="H69" s="304"/>
    </row>
    <row r="70" spans="1:8">
      <c r="A70" s="299" t="s">
        <v>551</v>
      </c>
      <c r="B70" s="309">
        <v>22.3</v>
      </c>
      <c r="C70" s="309">
        <v>24.2</v>
      </c>
      <c r="D70" s="309">
        <v>19.2</v>
      </c>
      <c r="E70" s="309">
        <v>13.2</v>
      </c>
      <c r="F70" s="309">
        <v>3.7</v>
      </c>
      <c r="G70" s="309">
        <v>-8.3000000000000007</v>
      </c>
      <c r="H70" s="304">
        <v>74.099999999999994</v>
      </c>
    </row>
    <row r="71" spans="1:8">
      <c r="A71" s="299" t="s">
        <v>520</v>
      </c>
      <c r="B71" s="304"/>
      <c r="C71" s="304">
        <v>24.2</v>
      </c>
      <c r="D71" s="304">
        <v>43.4</v>
      </c>
      <c r="E71" s="304">
        <v>56.5</v>
      </c>
      <c r="F71" s="304">
        <v>60.2</v>
      </c>
      <c r="G71" s="304">
        <v>51.8</v>
      </c>
      <c r="H71" s="304">
        <v>236.1</v>
      </c>
    </row>
    <row r="72" spans="1:8">
      <c r="A72" s="310" t="s">
        <v>521</v>
      </c>
      <c r="B72" s="309"/>
      <c r="C72" s="309">
        <v>22.3</v>
      </c>
      <c r="D72" s="309">
        <v>46.5</v>
      </c>
      <c r="E72" s="309">
        <v>65.7</v>
      </c>
      <c r="F72" s="309">
        <v>78.8</v>
      </c>
      <c r="G72" s="309">
        <v>82.5</v>
      </c>
      <c r="H72" s="304">
        <v>295.7</v>
      </c>
    </row>
    <row r="73" spans="1:8">
      <c r="A73" s="299" t="s">
        <v>522</v>
      </c>
      <c r="B73" s="305">
        <v>752.5</v>
      </c>
      <c r="C73" s="305">
        <v>781.4</v>
      </c>
      <c r="D73" s="305">
        <v>797</v>
      </c>
      <c r="E73" s="305">
        <v>824.4</v>
      </c>
      <c r="F73" s="305">
        <v>841.4</v>
      </c>
      <c r="G73" s="305">
        <v>855.8</v>
      </c>
      <c r="H73" s="304">
        <v>4852.5</v>
      </c>
    </row>
    <row r="74" spans="1:8">
      <c r="A74" s="299" t="s">
        <v>523</v>
      </c>
      <c r="B74" s="305">
        <v>781.4</v>
      </c>
      <c r="C74" s="308">
        <v>797</v>
      </c>
      <c r="D74" s="308">
        <v>824.4</v>
      </c>
      <c r="E74" s="308">
        <v>841.4</v>
      </c>
      <c r="F74" s="308">
        <v>855.8</v>
      </c>
      <c r="G74" s="308">
        <v>874.2</v>
      </c>
      <c r="H74" s="304">
        <v>4974.2</v>
      </c>
    </row>
  </sheetData>
  <mergeCells count="2">
    <mergeCell ref="A5:H5"/>
    <mergeCell ref="F7:H7"/>
  </mergeCells>
  <phoneticPr fontId="0" type="noConversion"/>
  <pageMargins left="0.70866141732283472" right="0.70866141732283472" top="0.74803149606299213" bottom="0.59055118110236227" header="0.31496062992125984" footer="0.31496062992125984"/>
  <pageSetup paperSize="9" scale="50" fitToHeight="2" orientation="portrait" r:id="rId1"/>
  <headerFooter alignWithMargins="0"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Q510"/>
  <sheetViews>
    <sheetView zoomScale="55" zoomScaleNormal="55" zoomScalePageLayoutView="46" workbookViewId="0">
      <selection activeCell="B27" sqref="B27"/>
    </sheetView>
  </sheetViews>
  <sheetFormatPr defaultRowHeight="20.25" outlineLevelCol="1"/>
  <cols>
    <col min="1" max="1" width="10.625" style="9" customWidth="1"/>
    <col min="2" max="2" width="40.75" style="114" customWidth="1"/>
    <col min="3" max="3" width="13.75" style="114" customWidth="1"/>
    <col min="4" max="4" width="12.75" style="165" customWidth="1"/>
    <col min="5" max="5" width="12.375" style="165" customWidth="1"/>
    <col min="6" max="6" width="24.25" style="165" customWidth="1"/>
    <col min="7" max="7" width="15.5" style="425" customWidth="1"/>
    <col min="8" max="8" width="15.625" style="425" customWidth="1"/>
    <col min="9" max="9" width="22.375" style="121" customWidth="1"/>
    <col min="10" max="10" width="22.25" style="121" customWidth="1"/>
    <col min="11" max="11" width="21.125" style="121" customWidth="1" collapsed="1"/>
    <col min="12" max="13" width="11.5" style="121" hidden="1" customWidth="1" outlineLevel="1"/>
    <col min="14" max="14" width="11.375" style="121" hidden="1" customWidth="1" outlineLevel="1"/>
    <col min="15" max="15" width="13.375" style="121" hidden="1" customWidth="1" outlineLevel="1"/>
    <col min="16" max="17" width="11.375" style="121" hidden="1" customWidth="1" outlineLevel="1"/>
    <col min="18" max="18" width="11.625" style="121" hidden="1" customWidth="1" outlineLevel="1"/>
    <col min="19" max="19" width="13.125" style="121" hidden="1" customWidth="1" outlineLevel="1"/>
    <col min="20" max="20" width="12.25" style="121" hidden="1" customWidth="1" outlineLevel="1"/>
    <col min="21" max="22" width="11.5" style="121" hidden="1" customWidth="1" outlineLevel="1"/>
    <col min="23" max="24" width="12.625" style="121" hidden="1" customWidth="1" outlineLevel="1"/>
    <col min="25" max="25" width="13" style="121" hidden="1" customWidth="1" outlineLevel="1"/>
    <col min="26" max="26" width="18.625" style="121" customWidth="1"/>
    <col min="27" max="28" width="17.625" style="121" customWidth="1"/>
    <col min="29" max="29" width="18.25" style="121" customWidth="1"/>
    <col min="30" max="30" width="17.5" style="121" customWidth="1"/>
    <col min="31" max="31" width="18.75" style="121" customWidth="1"/>
    <col min="32" max="32" width="20.75" style="121" customWidth="1"/>
    <col min="33" max="16384" width="9" style="114"/>
  </cols>
  <sheetData>
    <row r="1" spans="1:32">
      <c r="A1" s="11"/>
      <c r="B1" s="111"/>
      <c r="C1" s="111"/>
      <c r="D1" s="123"/>
      <c r="E1" s="123"/>
      <c r="F1" s="123"/>
      <c r="G1" s="423"/>
      <c r="H1" s="423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 t="s">
        <v>1687</v>
      </c>
    </row>
    <row r="2" spans="1:32">
      <c r="A2" s="11"/>
      <c r="B2" s="612"/>
      <c r="C2" s="111"/>
      <c r="D2" s="626"/>
      <c r="E2" s="626"/>
      <c r="F2" s="626"/>
      <c r="G2" s="457"/>
      <c r="H2" s="457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2"/>
      <c r="AA2" s="112"/>
      <c r="AB2" s="112"/>
      <c r="AC2" s="112"/>
      <c r="AD2" s="112"/>
      <c r="AE2" s="112"/>
      <c r="AF2" s="112" t="s">
        <v>709</v>
      </c>
    </row>
    <row r="3" spans="1:32">
      <c r="A3" s="11"/>
      <c r="B3" s="111"/>
      <c r="C3" s="111"/>
      <c r="D3" s="267"/>
      <c r="E3" s="626"/>
      <c r="F3" s="626"/>
      <c r="G3" s="457"/>
      <c r="H3" s="457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2"/>
      <c r="AA3" s="112"/>
      <c r="AB3" s="112"/>
      <c r="AC3" s="112"/>
      <c r="AD3" s="112"/>
      <c r="AE3" s="112"/>
      <c r="AF3" s="112" t="s">
        <v>1688</v>
      </c>
    </row>
    <row r="4" spans="1:32">
      <c r="A4" s="11"/>
      <c r="B4" s="467"/>
      <c r="C4" s="124"/>
      <c r="D4" s="123"/>
      <c r="E4" s="123"/>
      <c r="F4" s="123"/>
      <c r="G4" s="423"/>
      <c r="H4" s="423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</row>
    <row r="5" spans="1:32">
      <c r="A5" s="11"/>
      <c r="B5" s="468"/>
      <c r="C5" s="115"/>
      <c r="D5" s="123"/>
      <c r="E5" s="123"/>
      <c r="F5" s="123"/>
      <c r="G5" s="423"/>
      <c r="H5" s="457"/>
      <c r="I5" s="113"/>
      <c r="J5" s="113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113"/>
      <c r="AA5" s="113"/>
      <c r="AB5" s="113"/>
      <c r="AC5" s="113"/>
      <c r="AD5" s="691" t="s">
        <v>478</v>
      </c>
      <c r="AE5" s="691"/>
      <c r="AF5" s="691"/>
    </row>
    <row r="6" spans="1:32" s="118" customFormat="1">
      <c r="A6" s="613"/>
      <c r="B6" s="694"/>
      <c r="C6" s="694"/>
      <c r="D6" s="167"/>
      <c r="E6" s="167"/>
      <c r="F6" s="167"/>
      <c r="G6" s="424"/>
      <c r="H6" s="693"/>
      <c r="I6" s="694"/>
      <c r="J6" s="694"/>
      <c r="K6" s="694"/>
      <c r="L6" s="627"/>
      <c r="M6" s="627"/>
      <c r="N6" s="627"/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7"/>
      <c r="Z6" s="117"/>
      <c r="AA6" s="117"/>
      <c r="AB6" s="117"/>
      <c r="AC6" s="117"/>
      <c r="AD6" s="695" t="s">
        <v>651</v>
      </c>
      <c r="AE6" s="695"/>
      <c r="AF6" s="695"/>
    </row>
    <row r="7" spans="1:32" s="120" customFormat="1">
      <c r="A7" s="614"/>
      <c r="B7" s="469"/>
      <c r="C7" s="116"/>
      <c r="D7" s="123"/>
      <c r="E7" s="123"/>
      <c r="F7" s="123"/>
      <c r="G7" s="423"/>
      <c r="H7" s="461"/>
      <c r="I7" s="119"/>
      <c r="J7" s="119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9"/>
      <c r="AA7" s="119"/>
      <c r="AB7" s="119"/>
      <c r="AC7" s="119"/>
      <c r="AD7" s="262"/>
      <c r="AE7" s="262"/>
      <c r="AF7" s="625" t="s">
        <v>638</v>
      </c>
    </row>
    <row r="8" spans="1:32" ht="27" customHeight="1">
      <c r="A8" s="11"/>
      <c r="B8" s="119"/>
      <c r="C8" s="116"/>
      <c r="D8" s="123"/>
      <c r="E8" s="123"/>
      <c r="F8" s="123"/>
      <c r="G8" s="423"/>
      <c r="H8" s="457"/>
      <c r="I8" s="113"/>
      <c r="J8" s="45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3"/>
      <c r="AA8" s="113"/>
      <c r="AB8" s="113"/>
      <c r="AC8" s="113"/>
      <c r="AD8" s="112"/>
      <c r="AE8" s="600"/>
      <c r="AF8" s="601" t="s">
        <v>2230</v>
      </c>
    </row>
    <row r="9" spans="1:32">
      <c r="A9" s="11"/>
      <c r="B9" s="119"/>
      <c r="C9" s="116"/>
      <c r="D9" s="123"/>
      <c r="E9" s="123"/>
      <c r="F9" s="123"/>
      <c r="G9" s="423"/>
      <c r="H9" s="457"/>
      <c r="I9" s="113"/>
      <c r="J9" s="113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3"/>
      <c r="AA9" s="113"/>
      <c r="AB9" s="113"/>
      <c r="AC9" s="113"/>
      <c r="AD9" s="112"/>
      <c r="AE9" s="112"/>
      <c r="AF9" s="625" t="s">
        <v>261</v>
      </c>
    </row>
    <row r="10" spans="1:32">
      <c r="A10" s="11"/>
      <c r="B10" s="111"/>
      <c r="C10" s="111"/>
      <c r="D10" s="123"/>
      <c r="E10" s="123"/>
      <c r="F10" s="123"/>
      <c r="G10" s="423"/>
      <c r="H10" s="457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</row>
    <row r="11" spans="1:32" ht="42.75" customHeight="1">
      <c r="A11" s="780" t="s">
        <v>1686</v>
      </c>
      <c r="B11" s="692"/>
      <c r="C11" s="692"/>
      <c r="D11" s="692"/>
      <c r="E11" s="692"/>
      <c r="F11" s="692"/>
      <c r="G11" s="692"/>
      <c r="H11" s="692"/>
      <c r="I11" s="692"/>
      <c r="J11" s="692"/>
      <c r="K11" s="692"/>
      <c r="L11" s="692"/>
      <c r="M11" s="692"/>
      <c r="N11" s="692"/>
      <c r="O11" s="692"/>
      <c r="P11" s="692"/>
      <c r="Q11" s="692"/>
      <c r="R11" s="692"/>
      <c r="S11" s="692"/>
      <c r="T11" s="692"/>
      <c r="U11" s="692"/>
      <c r="V11" s="692"/>
      <c r="W11" s="692"/>
      <c r="X11" s="692"/>
      <c r="Y11" s="692"/>
      <c r="Z11" s="692"/>
      <c r="AA11" s="692"/>
      <c r="AB11" s="692"/>
      <c r="AC11" s="692"/>
      <c r="AD11" s="692"/>
      <c r="AE11" s="692"/>
      <c r="AF11" s="692"/>
    </row>
    <row r="12" spans="1:32" ht="26.25" customHeight="1">
      <c r="A12" s="692" t="s">
        <v>103</v>
      </c>
      <c r="B12" s="692"/>
      <c r="C12" s="692"/>
      <c r="D12" s="692"/>
      <c r="E12" s="692"/>
      <c r="F12" s="692"/>
      <c r="G12" s="692"/>
      <c r="H12" s="692"/>
      <c r="I12" s="692"/>
      <c r="J12" s="692"/>
      <c r="K12" s="692"/>
      <c r="L12" s="692"/>
      <c r="M12" s="692"/>
      <c r="N12" s="692"/>
      <c r="O12" s="692"/>
      <c r="P12" s="692"/>
      <c r="Q12" s="692"/>
      <c r="R12" s="692"/>
      <c r="S12" s="692"/>
      <c r="T12" s="692"/>
      <c r="U12" s="692"/>
      <c r="V12" s="692"/>
      <c r="W12" s="692"/>
      <c r="X12" s="692"/>
      <c r="Y12" s="692"/>
      <c r="Z12" s="692"/>
      <c r="AA12" s="692"/>
      <c r="AB12" s="692"/>
      <c r="AC12" s="692"/>
      <c r="AD12" s="692"/>
      <c r="AE12" s="692"/>
      <c r="AF12" s="692"/>
    </row>
    <row r="13" spans="1:32">
      <c r="A13" s="615"/>
      <c r="B13" s="457"/>
      <c r="C13" s="457"/>
      <c r="D13" s="457"/>
      <c r="E13" s="457"/>
      <c r="F13" s="457"/>
      <c r="G13" s="457"/>
      <c r="H13" s="457"/>
      <c r="I13" s="683"/>
      <c r="J13" s="683"/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  <c r="AA13" s="683"/>
      <c r="AB13" s="683"/>
      <c r="AC13" s="683"/>
      <c r="AD13" s="683"/>
      <c r="AE13" s="683"/>
      <c r="AF13" s="683"/>
    </row>
    <row r="14" spans="1:32">
      <c r="D14" s="648"/>
      <c r="E14" s="648"/>
    </row>
    <row r="15" spans="1:32" ht="20.25" customHeight="1">
      <c r="A15" s="710" t="s">
        <v>412</v>
      </c>
      <c r="B15" s="689" t="s">
        <v>714</v>
      </c>
      <c r="C15" s="689" t="s">
        <v>206</v>
      </c>
      <c r="D15" s="689" t="s">
        <v>209</v>
      </c>
      <c r="E15" s="689"/>
      <c r="F15" s="781" t="s">
        <v>1698</v>
      </c>
      <c r="G15" s="689" t="s">
        <v>657</v>
      </c>
      <c r="H15" s="689" t="s">
        <v>658</v>
      </c>
      <c r="I15" s="685" t="s">
        <v>659</v>
      </c>
      <c r="J15" s="685" t="s">
        <v>781</v>
      </c>
      <c r="K15" s="784" t="s">
        <v>2336</v>
      </c>
      <c r="L15" s="685" t="s">
        <v>156</v>
      </c>
      <c r="M15" s="685"/>
      <c r="N15" s="685"/>
      <c r="O15" s="685"/>
      <c r="P15" s="685"/>
      <c r="Q15" s="685"/>
      <c r="R15" s="685"/>
      <c r="S15" s="685"/>
      <c r="T15" s="685"/>
      <c r="U15" s="685"/>
      <c r="V15" s="685"/>
      <c r="W15" s="685"/>
      <c r="X15" s="685"/>
      <c r="Y15" s="685"/>
      <c r="Z15" s="696" t="s">
        <v>262</v>
      </c>
      <c r="AA15" s="696"/>
      <c r="AB15" s="696"/>
      <c r="AC15" s="696"/>
      <c r="AD15" s="696"/>
      <c r="AE15" s="696"/>
      <c r="AF15" s="696"/>
    </row>
    <row r="16" spans="1:32" ht="83.25" customHeight="1">
      <c r="A16" s="710"/>
      <c r="B16" s="689"/>
      <c r="C16" s="689"/>
      <c r="D16" s="689"/>
      <c r="E16" s="689"/>
      <c r="F16" s="782"/>
      <c r="G16" s="689"/>
      <c r="H16" s="689"/>
      <c r="I16" s="685"/>
      <c r="J16" s="685"/>
      <c r="K16" s="784"/>
      <c r="L16" s="685" t="s">
        <v>667</v>
      </c>
      <c r="M16" s="685"/>
      <c r="N16" s="685" t="s">
        <v>668</v>
      </c>
      <c r="O16" s="685"/>
      <c r="P16" s="685" t="s">
        <v>669</v>
      </c>
      <c r="Q16" s="685"/>
      <c r="R16" s="685" t="s">
        <v>670</v>
      </c>
      <c r="S16" s="685"/>
      <c r="T16" s="685" t="s">
        <v>233</v>
      </c>
      <c r="U16" s="685"/>
      <c r="V16" s="685" t="s">
        <v>234</v>
      </c>
      <c r="W16" s="685"/>
      <c r="X16" s="685" t="s">
        <v>157</v>
      </c>
      <c r="Y16" s="685"/>
      <c r="Z16" s="624" t="s">
        <v>667</v>
      </c>
      <c r="AA16" s="624" t="s">
        <v>668</v>
      </c>
      <c r="AB16" s="624" t="s">
        <v>669</v>
      </c>
      <c r="AC16" s="624" t="s">
        <v>670</v>
      </c>
      <c r="AD16" s="624" t="s">
        <v>233</v>
      </c>
      <c r="AE16" s="624" t="s">
        <v>234</v>
      </c>
      <c r="AF16" s="622" t="s">
        <v>157</v>
      </c>
    </row>
    <row r="17" spans="1:32" ht="57.75" customHeight="1">
      <c r="A17" s="710"/>
      <c r="B17" s="689"/>
      <c r="C17" s="603" t="s">
        <v>207</v>
      </c>
      <c r="D17" s="603" t="s">
        <v>22</v>
      </c>
      <c r="E17" s="603" t="s">
        <v>676</v>
      </c>
      <c r="F17" s="783"/>
      <c r="G17" s="689"/>
      <c r="H17" s="689"/>
      <c r="I17" s="466" t="s">
        <v>1910</v>
      </c>
      <c r="J17" s="466" t="s">
        <v>1910</v>
      </c>
      <c r="K17" s="466" t="s">
        <v>1910</v>
      </c>
      <c r="L17" s="603" t="s">
        <v>22</v>
      </c>
      <c r="M17" s="603" t="s">
        <v>676</v>
      </c>
      <c r="N17" s="603" t="s">
        <v>22</v>
      </c>
      <c r="O17" s="603" t="s">
        <v>676</v>
      </c>
      <c r="P17" s="603" t="s">
        <v>22</v>
      </c>
      <c r="Q17" s="603" t="s">
        <v>676</v>
      </c>
      <c r="R17" s="603" t="s">
        <v>22</v>
      </c>
      <c r="S17" s="603" t="s">
        <v>676</v>
      </c>
      <c r="T17" s="603" t="s">
        <v>22</v>
      </c>
      <c r="U17" s="603" t="s">
        <v>676</v>
      </c>
      <c r="V17" s="603" t="s">
        <v>22</v>
      </c>
      <c r="W17" s="603" t="s">
        <v>676</v>
      </c>
      <c r="X17" s="603" t="s">
        <v>22</v>
      </c>
      <c r="Y17" s="603" t="s">
        <v>676</v>
      </c>
      <c r="Z17" s="466" t="s">
        <v>1910</v>
      </c>
      <c r="AA17" s="466" t="s">
        <v>1910</v>
      </c>
      <c r="AB17" s="466" t="s">
        <v>1910</v>
      </c>
      <c r="AC17" s="466" t="s">
        <v>1910</v>
      </c>
      <c r="AD17" s="466" t="s">
        <v>1910</v>
      </c>
      <c r="AE17" s="466" t="s">
        <v>1910</v>
      </c>
      <c r="AF17" s="466" t="s">
        <v>1910</v>
      </c>
    </row>
    <row r="18" spans="1:32" s="122" customFormat="1">
      <c r="A18" s="616">
        <v>1</v>
      </c>
      <c r="B18" s="623">
        <v>2</v>
      </c>
      <c r="C18" s="623">
        <v>3</v>
      </c>
      <c r="D18" s="688">
        <v>4</v>
      </c>
      <c r="E18" s="688"/>
      <c r="F18" s="623"/>
      <c r="G18" s="623">
        <v>5</v>
      </c>
      <c r="H18" s="623">
        <v>6</v>
      </c>
      <c r="I18" s="623">
        <v>7</v>
      </c>
      <c r="J18" s="623">
        <v>8</v>
      </c>
      <c r="K18" s="623">
        <v>9</v>
      </c>
      <c r="L18" s="686" t="s">
        <v>1348</v>
      </c>
      <c r="M18" s="687"/>
      <c r="N18" s="686" t="s">
        <v>1349</v>
      </c>
      <c r="O18" s="687"/>
      <c r="P18" s="686" t="s">
        <v>1350</v>
      </c>
      <c r="Q18" s="687"/>
      <c r="R18" s="686" t="s">
        <v>1351</v>
      </c>
      <c r="S18" s="687"/>
      <c r="T18" s="686" t="s">
        <v>1352</v>
      </c>
      <c r="U18" s="687"/>
      <c r="V18" s="686" t="s">
        <v>1353</v>
      </c>
      <c r="W18" s="687"/>
      <c r="X18" s="686" t="s">
        <v>1354</v>
      </c>
      <c r="Y18" s="687"/>
      <c r="Z18" s="623">
        <v>19</v>
      </c>
      <c r="AA18" s="623">
        <v>20</v>
      </c>
      <c r="AB18" s="623">
        <v>21</v>
      </c>
      <c r="AC18" s="623">
        <v>22</v>
      </c>
      <c r="AD18" s="623">
        <v>23</v>
      </c>
      <c r="AE18" s="623">
        <v>24</v>
      </c>
      <c r="AF18" s="623">
        <v>25</v>
      </c>
    </row>
    <row r="19" spans="1:32" s="123" customFormat="1">
      <c r="A19" s="632"/>
      <c r="B19" s="624" t="s">
        <v>715</v>
      </c>
      <c r="C19" s="624"/>
      <c r="D19" s="176">
        <f>D20+D185</f>
        <v>266.7632000000001</v>
      </c>
      <c r="E19" s="176">
        <f>E20+E185</f>
        <v>418.01999999999981</v>
      </c>
      <c r="F19" s="622">
        <f>F20+F185</f>
        <v>6116.3399999999992</v>
      </c>
      <c r="G19" s="177"/>
      <c r="H19" s="622"/>
      <c r="I19" s="178">
        <f t="shared" ref="I19:W19" si="0">I20+I185</f>
        <v>2349.76611469</v>
      </c>
      <c r="J19" s="178">
        <f t="shared" si="0"/>
        <v>576.42612199999985</v>
      </c>
      <c r="K19" s="178">
        <f t="shared" si="0"/>
        <v>576.42612199999985</v>
      </c>
      <c r="L19" s="178">
        <f t="shared" si="0"/>
        <v>15.554000000000002</v>
      </c>
      <c r="M19" s="178">
        <f t="shared" si="0"/>
        <v>36.22</v>
      </c>
      <c r="N19" s="178">
        <f t="shared" si="0"/>
        <v>77.578999999999965</v>
      </c>
      <c r="O19" s="178">
        <f t="shared" si="0"/>
        <v>100.42000000000002</v>
      </c>
      <c r="P19" s="178">
        <f t="shared" si="0"/>
        <v>34.397999999999996</v>
      </c>
      <c r="Q19" s="178">
        <f t="shared" si="0"/>
        <v>73.11999999999999</v>
      </c>
      <c r="R19" s="178">
        <f t="shared" si="0"/>
        <v>51.082499999999996</v>
      </c>
      <c r="S19" s="178">
        <f t="shared" si="0"/>
        <v>72.14</v>
      </c>
      <c r="T19" s="178">
        <f t="shared" si="0"/>
        <v>40.610199999999999</v>
      </c>
      <c r="U19" s="178">
        <f t="shared" si="0"/>
        <v>58.900000000000006</v>
      </c>
      <c r="V19" s="178">
        <f t="shared" si="0"/>
        <v>47.539500000000004</v>
      </c>
      <c r="W19" s="178">
        <f t="shared" si="0"/>
        <v>77.220000000000013</v>
      </c>
      <c r="X19" s="178">
        <f t="shared" ref="X19:Y20" si="1">L19+N19+P19+R19+T19+V19</f>
        <v>266.76319999999998</v>
      </c>
      <c r="Y19" s="178">
        <f t="shared" si="1"/>
        <v>418.02</v>
      </c>
      <c r="Z19" s="178">
        <f t="shared" ref="Z19:AF19" si="2">Z20+Z185</f>
        <v>182.71899694999996</v>
      </c>
      <c r="AA19" s="178">
        <f t="shared" si="2"/>
        <v>314.41301882000005</v>
      </c>
      <c r="AB19" s="178">
        <f t="shared" si="2"/>
        <v>351.15039908</v>
      </c>
      <c r="AC19" s="178">
        <f t="shared" si="2"/>
        <v>427.5934878399998</v>
      </c>
      <c r="AD19" s="178">
        <f t="shared" si="2"/>
        <v>497.46409000000006</v>
      </c>
      <c r="AE19" s="178">
        <f t="shared" si="2"/>
        <v>576.42612199999985</v>
      </c>
      <c r="AF19" s="178">
        <f t="shared" si="2"/>
        <v>2349.76611469</v>
      </c>
    </row>
    <row r="20" spans="1:32" s="111" customFormat="1" ht="40.5">
      <c r="A20" s="631">
        <f>'приложение 1.1 '!A20</f>
        <v>1</v>
      </c>
      <c r="B20" s="133" t="str">
        <f>'приложение 1.1 '!B20</f>
        <v>Техническое перевооружение и реконструкция</v>
      </c>
      <c r="C20" s="624"/>
      <c r="D20" s="176">
        <f>D178+D181+D184</f>
        <v>46.381499999999996</v>
      </c>
      <c r="E20" s="176">
        <f>E178+E181+E184</f>
        <v>93.300000000000026</v>
      </c>
      <c r="F20" s="622">
        <f>F178+F181+F184</f>
        <v>1574.6814999999999</v>
      </c>
      <c r="G20" s="624"/>
      <c r="H20" s="624"/>
      <c r="I20" s="178">
        <f>SUM(I178,I181,I184)</f>
        <v>549.44130538440675</v>
      </c>
      <c r="J20" s="178">
        <f>SUM(J178,J181,J184)</f>
        <v>221.72721486440673</v>
      </c>
      <c r="K20" s="178">
        <f>SUM(K178,K181,K184)</f>
        <v>221.72721486440673</v>
      </c>
      <c r="L20" s="178">
        <f t="shared" ref="L20:W20" si="3">SUM(L178,L181,L184)</f>
        <v>1.07</v>
      </c>
      <c r="M20" s="178">
        <f t="shared" si="3"/>
        <v>12.52</v>
      </c>
      <c r="N20" s="178">
        <f t="shared" si="3"/>
        <v>10.018000000000001</v>
      </c>
      <c r="O20" s="178">
        <f t="shared" si="3"/>
        <v>21.259999999999998</v>
      </c>
      <c r="P20" s="178">
        <f t="shared" si="3"/>
        <v>14.577999999999999</v>
      </c>
      <c r="Q20" s="178">
        <f t="shared" si="3"/>
        <v>35.559999999999995</v>
      </c>
      <c r="R20" s="178">
        <f t="shared" si="3"/>
        <v>3.71</v>
      </c>
      <c r="S20" s="178">
        <f t="shared" si="3"/>
        <v>9.76</v>
      </c>
      <c r="T20" s="178">
        <f t="shared" si="3"/>
        <v>1.39</v>
      </c>
      <c r="U20" s="178">
        <f t="shared" si="3"/>
        <v>5</v>
      </c>
      <c r="V20" s="178">
        <f t="shared" si="3"/>
        <v>15.615500000000003</v>
      </c>
      <c r="W20" s="178">
        <f t="shared" si="3"/>
        <v>9.1999999999999993</v>
      </c>
      <c r="X20" s="178">
        <f t="shared" si="1"/>
        <v>46.381500000000003</v>
      </c>
      <c r="Y20" s="178">
        <f t="shared" si="1"/>
        <v>93.300000000000011</v>
      </c>
      <c r="Z20" s="178">
        <f t="shared" ref="Z20:AF20" si="4">SUM(Z178,Z181,Z184)</f>
        <v>27.778399999999998</v>
      </c>
      <c r="AA20" s="178">
        <f t="shared" si="4"/>
        <v>65.359023250000007</v>
      </c>
      <c r="AB20" s="178">
        <f t="shared" si="4"/>
        <v>150.48049412000003</v>
      </c>
      <c r="AC20" s="178">
        <f t="shared" si="4"/>
        <v>57.706371040000008</v>
      </c>
      <c r="AD20" s="178">
        <f t="shared" si="4"/>
        <v>26.389802109999998</v>
      </c>
      <c r="AE20" s="178">
        <f t="shared" si="4"/>
        <v>221.72721486440673</v>
      </c>
      <c r="AF20" s="178">
        <f t="shared" si="4"/>
        <v>549.44130538440675</v>
      </c>
    </row>
    <row r="21" spans="1:32" ht="60.75">
      <c r="A21" s="631" t="str">
        <f>'приложение 1.1 '!A21</f>
        <v>1.1.</v>
      </c>
      <c r="B21" s="133" t="str">
        <f>'приложение 1.1 '!B21</f>
        <v>Энергосбережение и повышение энергетической эффективности</v>
      </c>
      <c r="C21" s="624"/>
      <c r="D21" s="176"/>
      <c r="E21" s="176"/>
      <c r="F21" s="176"/>
      <c r="G21" s="624"/>
      <c r="H21" s="624"/>
      <c r="I21" s="130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30"/>
      <c r="AA21" s="130"/>
      <c r="AB21" s="130"/>
      <c r="AC21" s="130"/>
      <c r="AD21" s="130"/>
      <c r="AE21" s="130"/>
      <c r="AF21" s="130"/>
    </row>
    <row r="22" spans="1:32">
      <c r="A22" s="631" t="str">
        <f>'приложение 1.1 '!A22</f>
        <v>1.1.1.</v>
      </c>
      <c r="B22" s="133" t="str">
        <f>'приложение 1.1 '!B22</f>
        <v>Подстанции 110кВ</v>
      </c>
      <c r="C22" s="624"/>
      <c r="D22" s="176"/>
      <c r="E22" s="176"/>
      <c r="F22" s="176"/>
      <c r="G22" s="624"/>
      <c r="H22" s="624"/>
      <c r="I22" s="130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30"/>
      <c r="Y22" s="178"/>
      <c r="Z22" s="130"/>
      <c r="AA22" s="130"/>
      <c r="AB22" s="130"/>
      <c r="AC22" s="130"/>
      <c r="AD22" s="130"/>
      <c r="AE22" s="130"/>
      <c r="AF22" s="130"/>
    </row>
    <row r="23" spans="1:32" ht="60.75">
      <c r="A23" s="632" t="str">
        <f>'приложение 1.1 '!A23</f>
        <v>1.1.1.1</v>
      </c>
      <c r="B23" s="135" t="str">
        <f>'приложение 1.1 '!B23</f>
        <v>Реконструкция РУ-10 кВ ПС -110/10/10кВ "Западная" (установка шкафов АЧР 2 шт.)</v>
      </c>
      <c r="C23" s="603" t="str">
        <f>'приложение 1.1 '!C23</f>
        <v>С/П</v>
      </c>
      <c r="D23" s="544">
        <f>'приложение 1.1 '!D23</f>
        <v>0</v>
      </c>
      <c r="E23" s="544">
        <f>'приложение 1.1 '!E23</f>
        <v>0</v>
      </c>
      <c r="F23" s="168">
        <v>31.004999999999999</v>
      </c>
      <c r="G23" s="603">
        <f>'приложение 1.1 '!F23</f>
        <v>2012</v>
      </c>
      <c r="H23" s="603">
        <f>'приложение 1.1 '!G23</f>
        <v>2012</v>
      </c>
      <c r="I23" s="130">
        <f>AF23</f>
        <v>2.5049999999999999</v>
      </c>
      <c r="J23" s="130">
        <f>I23-Z23-AA23-AB23-AC23-AD23</f>
        <v>0</v>
      </c>
      <c r="K23" s="130">
        <f>AE23</f>
        <v>0</v>
      </c>
      <c r="L23" s="130">
        <f>'приложение 1.1 '!K23</f>
        <v>0</v>
      </c>
      <c r="M23" s="130">
        <f>'приложение 1.1 '!L23</f>
        <v>0</v>
      </c>
      <c r="N23" s="130" t="str">
        <f>'приложение 1.1 '!M23</f>
        <v>-</v>
      </c>
      <c r="O23" s="130" t="str">
        <f>'приложение 1.1 '!N23</f>
        <v>-</v>
      </c>
      <c r="P23" s="130" t="str">
        <f>'приложение 1.1 '!O23</f>
        <v>-</v>
      </c>
      <c r="Q23" s="130" t="str">
        <f>'приложение 1.1 '!P23</f>
        <v>-</v>
      </c>
      <c r="R23" s="130" t="str">
        <f>'приложение 1.1 '!Q23</f>
        <v>-</v>
      </c>
      <c r="S23" s="130" t="str">
        <f>'приложение 1.1 '!R23</f>
        <v>-</v>
      </c>
      <c r="T23" s="130" t="str">
        <f>'приложение 1.1 '!S23</f>
        <v>-</v>
      </c>
      <c r="U23" s="130" t="str">
        <f>'приложение 1.1 '!T23</f>
        <v>-</v>
      </c>
      <c r="V23" s="130" t="str">
        <f>'приложение 1.1 '!U23</f>
        <v>-</v>
      </c>
      <c r="W23" s="130" t="str">
        <f>'приложение 1.1 '!V23</f>
        <v>-</v>
      </c>
      <c r="X23" s="130">
        <f>'приложение 1.1 '!W23</f>
        <v>0</v>
      </c>
      <c r="Y23" s="130">
        <f>'приложение 1.1 '!X23</f>
        <v>0</v>
      </c>
      <c r="Z23" s="130">
        <f>'приложение 1.1 '!Y23</f>
        <v>2.5049999999999999</v>
      </c>
      <c r="AA23" s="130">
        <f>'приложение 1.1 '!Z23</f>
        <v>0</v>
      </c>
      <c r="AB23" s="130">
        <f>'приложение 1.1 '!AA23</f>
        <v>0</v>
      </c>
      <c r="AC23" s="130">
        <f>'приложение 1.1 '!AB23</f>
        <v>0</v>
      </c>
      <c r="AD23" s="130">
        <f>'приложение 1.1 '!AC23</f>
        <v>0</v>
      </c>
      <c r="AE23" s="130">
        <f>'приложение 1.1 '!AD23</f>
        <v>0</v>
      </c>
      <c r="AF23" s="130">
        <f t="shared" ref="AF23:AF82" si="5">SUM(Z23:AE23)</f>
        <v>2.5049999999999999</v>
      </c>
    </row>
    <row r="24" spans="1:32" ht="40.5">
      <c r="A24" s="631" t="str">
        <f>'приложение 1.1 '!A24</f>
        <v>1.1.2.</v>
      </c>
      <c r="B24" s="133" t="str">
        <f>'приложение 1.1 '!B24</f>
        <v>Распределительные подстанции 6/10кВ (РП)</v>
      </c>
      <c r="C24" s="603"/>
      <c r="D24" s="544"/>
      <c r="E24" s="544"/>
      <c r="F24" s="168"/>
      <c r="G24" s="603"/>
      <c r="H24" s="603"/>
      <c r="I24" s="130"/>
      <c r="J24" s="130">
        <f t="shared" ref="J24:J87" si="6">I24-Z24-AA24-AB24-AC24-AD24</f>
        <v>0</v>
      </c>
      <c r="K24" s="130">
        <f t="shared" ref="K24:K87" si="7">AE24</f>
        <v>0</v>
      </c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</row>
    <row r="25" spans="1:32" ht="60.75">
      <c r="A25" s="632" t="str">
        <f>'приложение 1.1 '!A25</f>
        <v>1.1.2.1</v>
      </c>
      <c r="B25" s="135" t="str">
        <f>'приложение 1.1 '!B25</f>
        <v>Реконструкция РП-135 (замена ячеек РУ-6 кВ с МВ на ячейки с ВВ)</v>
      </c>
      <c r="C25" s="603" t="str">
        <f>'приложение 1.1 '!C25</f>
        <v>C/П</v>
      </c>
      <c r="D25" s="544">
        <f>'приложение 1.1 '!D25</f>
        <v>0</v>
      </c>
      <c r="E25" s="544">
        <f>'приложение 1.1 '!E25</f>
        <v>0</v>
      </c>
      <c r="F25" s="168">
        <v>10.334999999999999</v>
      </c>
      <c r="G25" s="603">
        <f>'приложение 1.1 '!F25</f>
        <v>2014</v>
      </c>
      <c r="H25" s="603">
        <f>'приложение 1.1 '!G25</f>
        <v>2014</v>
      </c>
      <c r="I25" s="130">
        <f t="shared" ref="I25:I83" si="8">AF25</f>
        <v>13.963530909999999</v>
      </c>
      <c r="J25" s="130">
        <f t="shared" si="6"/>
        <v>0</v>
      </c>
      <c r="K25" s="130">
        <f t="shared" si="7"/>
        <v>0</v>
      </c>
      <c r="L25" s="130" t="str">
        <f>'приложение 1.1 '!K25</f>
        <v>-</v>
      </c>
      <c r="M25" s="130" t="str">
        <f>'приложение 1.1 '!L25</f>
        <v>-</v>
      </c>
      <c r="N25" s="130" t="str">
        <f>'приложение 1.1 '!M25</f>
        <v>-</v>
      </c>
      <c r="O25" s="130" t="str">
        <f>'приложение 1.1 '!N25</f>
        <v>-</v>
      </c>
      <c r="P25" s="130">
        <f>'приложение 1.1 '!O25</f>
        <v>0</v>
      </c>
      <c r="Q25" s="130">
        <f>'приложение 1.1 '!P25</f>
        <v>0</v>
      </c>
      <c r="R25" s="130" t="str">
        <f>'приложение 1.1 '!Q25</f>
        <v>-</v>
      </c>
      <c r="S25" s="130" t="str">
        <f>'приложение 1.1 '!R25</f>
        <v>-</v>
      </c>
      <c r="T25" s="130" t="str">
        <f>'приложение 1.1 '!S25</f>
        <v>-</v>
      </c>
      <c r="U25" s="130" t="str">
        <f>'приложение 1.1 '!T25</f>
        <v>-</v>
      </c>
      <c r="V25" s="130" t="str">
        <f>'приложение 1.1 '!U25</f>
        <v>-</v>
      </c>
      <c r="W25" s="130" t="str">
        <f>'приложение 1.1 '!V25</f>
        <v>-</v>
      </c>
      <c r="X25" s="130">
        <f>'приложение 1.1 '!W25</f>
        <v>0</v>
      </c>
      <c r="Y25" s="130">
        <f>'приложение 1.1 '!X25</f>
        <v>0</v>
      </c>
      <c r="Z25" s="130">
        <f>'приложение 1.1 '!Y25</f>
        <v>0</v>
      </c>
      <c r="AA25" s="130">
        <f>'приложение 1.1 '!Z25</f>
        <v>0</v>
      </c>
      <c r="AB25" s="130">
        <f>'приложение 1.1 '!AA25</f>
        <v>13.963530909999999</v>
      </c>
      <c r="AC25" s="130">
        <f>'приложение 1.1 '!AB25</f>
        <v>0</v>
      </c>
      <c r="AD25" s="130">
        <f>'приложение 1.1 '!AC25</f>
        <v>0</v>
      </c>
      <c r="AE25" s="130">
        <f>'приложение 1.1 '!AD25</f>
        <v>0</v>
      </c>
      <c r="AF25" s="130">
        <f t="shared" si="5"/>
        <v>13.963530909999999</v>
      </c>
    </row>
    <row r="26" spans="1:32" ht="60.75">
      <c r="A26" s="632" t="str">
        <f>'приложение 1.1 '!A26</f>
        <v>1.1.2.2</v>
      </c>
      <c r="B26" s="135" t="str">
        <f>'приложение 1.1 '!B26</f>
        <v>Реконструкция РП-133 мкр.Ж/Д (установка дополнительных ячеек РУ-10 кВ 3 шт.)</v>
      </c>
      <c r="C26" s="603" t="str">
        <f>'приложение 1.1 '!C26</f>
        <v>C/П</v>
      </c>
      <c r="D26" s="544">
        <f>'приложение 1.1 '!D26</f>
        <v>0</v>
      </c>
      <c r="E26" s="544">
        <f>'приложение 1.1 '!E26</f>
        <v>0</v>
      </c>
      <c r="F26" s="168">
        <v>23.425999999999998</v>
      </c>
      <c r="G26" s="603">
        <f>'приложение 1.1 '!F26</f>
        <v>2012</v>
      </c>
      <c r="H26" s="603">
        <f>'приложение 1.1 '!G26</f>
        <v>2012</v>
      </c>
      <c r="I26" s="130">
        <f t="shared" si="8"/>
        <v>1.2969999999999999</v>
      </c>
      <c r="J26" s="130">
        <f t="shared" si="6"/>
        <v>0</v>
      </c>
      <c r="K26" s="130">
        <f t="shared" si="7"/>
        <v>0</v>
      </c>
      <c r="L26" s="130">
        <f>'приложение 1.1 '!K26</f>
        <v>0</v>
      </c>
      <c r="M26" s="130">
        <f>'приложение 1.1 '!L26</f>
        <v>0</v>
      </c>
      <c r="N26" s="130" t="str">
        <f>'приложение 1.1 '!M26</f>
        <v>-</v>
      </c>
      <c r="O26" s="130" t="str">
        <f>'приложение 1.1 '!N26</f>
        <v>-</v>
      </c>
      <c r="P26" s="130" t="str">
        <f>'приложение 1.1 '!O26</f>
        <v>-</v>
      </c>
      <c r="Q26" s="130" t="str">
        <f>'приложение 1.1 '!P26</f>
        <v>-</v>
      </c>
      <c r="R26" s="130" t="str">
        <f>'приложение 1.1 '!Q26</f>
        <v>-</v>
      </c>
      <c r="S26" s="130" t="str">
        <f>'приложение 1.1 '!R26</f>
        <v>-</v>
      </c>
      <c r="T26" s="130" t="str">
        <f>'приложение 1.1 '!S26</f>
        <v>-</v>
      </c>
      <c r="U26" s="130" t="str">
        <f>'приложение 1.1 '!T26</f>
        <v>-</v>
      </c>
      <c r="V26" s="130" t="str">
        <f>'приложение 1.1 '!U26</f>
        <v>-</v>
      </c>
      <c r="W26" s="130" t="str">
        <f>'приложение 1.1 '!V26</f>
        <v>-</v>
      </c>
      <c r="X26" s="130">
        <f>'приложение 1.1 '!W26</f>
        <v>0</v>
      </c>
      <c r="Y26" s="130">
        <f>'приложение 1.1 '!X26</f>
        <v>0</v>
      </c>
      <c r="Z26" s="130">
        <f>'приложение 1.1 '!Y26</f>
        <v>1.2969999999999999</v>
      </c>
      <c r="AA26" s="130">
        <f>'приложение 1.1 '!Z26</f>
        <v>0</v>
      </c>
      <c r="AB26" s="130">
        <f>'приложение 1.1 '!AA26</f>
        <v>0</v>
      </c>
      <c r="AC26" s="130">
        <f>'приложение 1.1 '!AB26</f>
        <v>0</v>
      </c>
      <c r="AD26" s="130">
        <f>'приложение 1.1 '!AC26</f>
        <v>0</v>
      </c>
      <c r="AE26" s="130">
        <f>'приложение 1.1 '!AD26</f>
        <v>0</v>
      </c>
      <c r="AF26" s="130">
        <f t="shared" si="5"/>
        <v>1.2969999999999999</v>
      </c>
    </row>
    <row r="27" spans="1:32" ht="40.5">
      <c r="A27" s="632" t="str">
        <f>'приложение 1.1 '!A27</f>
        <v>1.1.2.3</v>
      </c>
      <c r="B27" s="135" t="str">
        <f>'приложение 1.1 '!B27</f>
        <v xml:space="preserve">Реконструкция РП-106 замена оборудования  РУ-0,4 кВ </v>
      </c>
      <c r="C27" s="603" t="str">
        <f>'приложение 1.1 '!C27</f>
        <v>C/П</v>
      </c>
      <c r="D27" s="544">
        <f>'приложение 1.1 '!D27</f>
        <v>0</v>
      </c>
      <c r="E27" s="544">
        <f>'приложение 1.1 '!E27</f>
        <v>0</v>
      </c>
      <c r="F27" s="168">
        <v>26.181999999999999</v>
      </c>
      <c r="G27" s="603">
        <f>'приложение 1.1 '!F27</f>
        <v>2014</v>
      </c>
      <c r="H27" s="603">
        <f>'приложение 1.1 '!G27</f>
        <v>2014</v>
      </c>
      <c r="I27" s="130">
        <f t="shared" si="8"/>
        <v>2.8071504900000002</v>
      </c>
      <c r="J27" s="130">
        <f t="shared" si="6"/>
        <v>0</v>
      </c>
      <c r="K27" s="130">
        <f t="shared" si="7"/>
        <v>0</v>
      </c>
      <c r="L27" s="130" t="str">
        <f>'приложение 1.1 '!K27</f>
        <v>-</v>
      </c>
      <c r="M27" s="130" t="str">
        <f>'приложение 1.1 '!L27</f>
        <v>-</v>
      </c>
      <c r="N27" s="130" t="str">
        <f>'приложение 1.1 '!M27</f>
        <v>-</v>
      </c>
      <c r="O27" s="130" t="str">
        <f>'приложение 1.1 '!N27</f>
        <v>-</v>
      </c>
      <c r="P27" s="130">
        <f>'приложение 1.1 '!O27</f>
        <v>0</v>
      </c>
      <c r="Q27" s="130">
        <f>'приложение 1.1 '!P27</f>
        <v>0</v>
      </c>
      <c r="R27" s="130" t="str">
        <f>'приложение 1.1 '!Q27</f>
        <v>-</v>
      </c>
      <c r="S27" s="130" t="str">
        <f>'приложение 1.1 '!R27</f>
        <v>-</v>
      </c>
      <c r="T27" s="130" t="str">
        <f>'приложение 1.1 '!S27</f>
        <v>-</v>
      </c>
      <c r="U27" s="130" t="str">
        <f>'приложение 1.1 '!T27</f>
        <v>-</v>
      </c>
      <c r="V27" s="130" t="str">
        <f>'приложение 1.1 '!U27</f>
        <v>-</v>
      </c>
      <c r="W27" s="130" t="str">
        <f>'приложение 1.1 '!V27</f>
        <v>-</v>
      </c>
      <c r="X27" s="130">
        <f>'приложение 1.1 '!W27</f>
        <v>0</v>
      </c>
      <c r="Y27" s="130">
        <f>'приложение 1.1 '!X27</f>
        <v>0</v>
      </c>
      <c r="Z27" s="130">
        <f>'приложение 1.1 '!Y27</f>
        <v>0</v>
      </c>
      <c r="AA27" s="130">
        <f>'приложение 1.1 '!Z27</f>
        <v>0</v>
      </c>
      <c r="AB27" s="130">
        <f>'приложение 1.1 '!AA27</f>
        <v>2.8071504900000002</v>
      </c>
      <c r="AC27" s="130">
        <f>'приложение 1.1 '!AB27</f>
        <v>0</v>
      </c>
      <c r="AD27" s="130">
        <f>'приложение 1.1 '!AC27</f>
        <v>0</v>
      </c>
      <c r="AE27" s="130">
        <f>'приложение 1.1 '!AD27</f>
        <v>0</v>
      </c>
      <c r="AF27" s="130">
        <f t="shared" si="5"/>
        <v>2.8071504900000002</v>
      </c>
    </row>
    <row r="28" spans="1:32" ht="60.75">
      <c r="A28" s="632" t="str">
        <f>'приложение 1.1 '!A28</f>
        <v>1.1.2.4</v>
      </c>
      <c r="B28" s="135" t="str">
        <f>'приложение 1.1 '!B28</f>
        <v xml:space="preserve">Реконструкция РП-106 (Реконструкция строительной части) расширение РУ-0,4 кВ </v>
      </c>
      <c r="C28" s="603" t="str">
        <f>'приложение 1.1 '!C28</f>
        <v>C/П</v>
      </c>
      <c r="D28" s="544">
        <f>'приложение 1.1 '!D28</f>
        <v>0</v>
      </c>
      <c r="E28" s="544">
        <f>'приложение 1.1 '!E28</f>
        <v>0</v>
      </c>
      <c r="F28" s="168">
        <v>5.1674999999999995</v>
      </c>
      <c r="G28" s="603">
        <f>'приложение 1.1 '!F28</f>
        <v>2013</v>
      </c>
      <c r="H28" s="603">
        <f>'приложение 1.1 '!G28</f>
        <v>2013</v>
      </c>
      <c r="I28" s="130">
        <f t="shared" si="8"/>
        <v>0.14551</v>
      </c>
      <c r="J28" s="130">
        <f t="shared" si="6"/>
        <v>0</v>
      </c>
      <c r="K28" s="130">
        <f t="shared" si="7"/>
        <v>0</v>
      </c>
      <c r="L28" s="130" t="str">
        <f>'приложение 1.1 '!K28</f>
        <v>-</v>
      </c>
      <c r="M28" s="130" t="str">
        <f>'приложение 1.1 '!L28</f>
        <v>-</v>
      </c>
      <c r="N28" s="130">
        <f>'приложение 1.1 '!M28</f>
        <v>0</v>
      </c>
      <c r="O28" s="130">
        <f>'приложение 1.1 '!N28</f>
        <v>0</v>
      </c>
      <c r="P28" s="130" t="str">
        <f>'приложение 1.1 '!O28</f>
        <v>-</v>
      </c>
      <c r="Q28" s="130" t="str">
        <f>'приложение 1.1 '!P28</f>
        <v>-</v>
      </c>
      <c r="R28" s="130" t="str">
        <f>'приложение 1.1 '!Q28</f>
        <v>-</v>
      </c>
      <c r="S28" s="130" t="str">
        <f>'приложение 1.1 '!R28</f>
        <v>-</v>
      </c>
      <c r="T28" s="130" t="str">
        <f>'приложение 1.1 '!S28</f>
        <v>-</v>
      </c>
      <c r="U28" s="130" t="str">
        <f>'приложение 1.1 '!T28</f>
        <v>-</v>
      </c>
      <c r="V28" s="130" t="str">
        <f>'приложение 1.1 '!U28</f>
        <v>-</v>
      </c>
      <c r="W28" s="130" t="str">
        <f>'приложение 1.1 '!V28</f>
        <v>-</v>
      </c>
      <c r="X28" s="130">
        <f>'приложение 1.1 '!W28</f>
        <v>0</v>
      </c>
      <c r="Y28" s="130">
        <f>'приложение 1.1 '!X28</f>
        <v>0</v>
      </c>
      <c r="Z28" s="130">
        <f>'приложение 1.1 '!Y28</f>
        <v>0</v>
      </c>
      <c r="AA28" s="130">
        <f>'приложение 1.1 '!Z28</f>
        <v>0.14551</v>
      </c>
      <c r="AB28" s="130">
        <f>'приложение 1.1 '!AA28</f>
        <v>0</v>
      </c>
      <c r="AC28" s="130">
        <f>'приложение 1.1 '!AB28</f>
        <v>0</v>
      </c>
      <c r="AD28" s="130">
        <f>'приложение 1.1 '!AC28</f>
        <v>0</v>
      </c>
      <c r="AE28" s="130">
        <f>'приложение 1.1 '!AD28</f>
        <v>0</v>
      </c>
      <c r="AF28" s="130">
        <f t="shared" si="5"/>
        <v>0.14551</v>
      </c>
    </row>
    <row r="29" spans="1:32" ht="60.75">
      <c r="A29" s="632" t="str">
        <f>'приложение 1.1 '!A29</f>
        <v>1.1.2.5</v>
      </c>
      <c r="B29" s="135" t="str">
        <f>'приложение 1.1 '!B29</f>
        <v>Реконструкция РП-120 (РУ-10 кВ замена масляных выключателей на выключатели BB\TEL)</v>
      </c>
      <c r="C29" s="603" t="str">
        <f>'приложение 1.1 '!C29</f>
        <v>C/П</v>
      </c>
      <c r="D29" s="544">
        <f>'приложение 1.1 '!D29</f>
        <v>0</v>
      </c>
      <c r="E29" s="544">
        <f>'приложение 1.1 '!E29</f>
        <v>0</v>
      </c>
      <c r="F29" s="168">
        <v>20.669999999999998</v>
      </c>
      <c r="G29" s="603">
        <f>'приложение 1.1 '!F29</f>
        <v>2017</v>
      </c>
      <c r="H29" s="603">
        <f>'приложение 1.1 '!G29</f>
        <v>2017</v>
      </c>
      <c r="I29" s="130">
        <f t="shared" si="8"/>
        <v>7.9873900000000004</v>
      </c>
      <c r="J29" s="130">
        <f t="shared" si="6"/>
        <v>7.9873900000000004</v>
      </c>
      <c r="K29" s="130">
        <f t="shared" si="7"/>
        <v>7.9873900000000004</v>
      </c>
      <c r="L29" s="130" t="str">
        <f>'приложение 1.1 '!K29</f>
        <v>-</v>
      </c>
      <c r="M29" s="130" t="str">
        <f>'приложение 1.1 '!L29</f>
        <v>-</v>
      </c>
      <c r="N29" s="130" t="str">
        <f>'приложение 1.1 '!M29</f>
        <v>-</v>
      </c>
      <c r="O29" s="130" t="str">
        <f>'приложение 1.1 '!N29</f>
        <v>-</v>
      </c>
      <c r="P29" s="130" t="str">
        <f>'приложение 1.1 '!O29</f>
        <v>-</v>
      </c>
      <c r="Q29" s="130" t="str">
        <f>'приложение 1.1 '!P29</f>
        <v>-</v>
      </c>
      <c r="R29" s="130" t="str">
        <f>'приложение 1.1 '!Q29</f>
        <v>-</v>
      </c>
      <c r="S29" s="130" t="str">
        <f>'приложение 1.1 '!R29</f>
        <v>-</v>
      </c>
      <c r="T29" s="130" t="str">
        <f>'приложение 1.1 '!S29</f>
        <v>-</v>
      </c>
      <c r="U29" s="130" t="str">
        <f>'приложение 1.1 '!T29</f>
        <v>-</v>
      </c>
      <c r="V29" s="130">
        <f>'приложение 1.1 '!U29</f>
        <v>0</v>
      </c>
      <c r="W29" s="130">
        <f>'приложение 1.1 '!V29</f>
        <v>0</v>
      </c>
      <c r="X29" s="130">
        <f>'приложение 1.1 '!W29</f>
        <v>0</v>
      </c>
      <c r="Y29" s="130">
        <f>'приложение 1.1 '!X29</f>
        <v>0</v>
      </c>
      <c r="Z29" s="130">
        <f>'приложение 1.1 '!Y29</f>
        <v>0</v>
      </c>
      <c r="AA29" s="130">
        <f>'приложение 1.1 '!Z29</f>
        <v>0</v>
      </c>
      <c r="AB29" s="130">
        <f>'приложение 1.1 '!AA29</f>
        <v>0</v>
      </c>
      <c r="AC29" s="130">
        <f>'приложение 1.1 '!AB29</f>
        <v>0</v>
      </c>
      <c r="AD29" s="130">
        <f>'приложение 1.1 '!AC29</f>
        <v>0</v>
      </c>
      <c r="AE29" s="130">
        <f>'приложение 1.1 '!AD29</f>
        <v>7.9873900000000004</v>
      </c>
      <c r="AF29" s="130">
        <f t="shared" si="5"/>
        <v>7.9873900000000004</v>
      </c>
    </row>
    <row r="30" spans="1:32" ht="60.75">
      <c r="A30" s="632" t="str">
        <f>'приложение 1.1 '!A30</f>
        <v>1.1.2.6</v>
      </c>
      <c r="B30" s="135" t="str">
        <f>'приложение 1.1 '!B30</f>
        <v>Реконструкция РП-131 (РУ-10 кВ замена масляных выключателей на выключатели BB\TEL)</v>
      </c>
      <c r="C30" s="603" t="str">
        <f>'приложение 1.1 '!C30</f>
        <v>C/П</v>
      </c>
      <c r="D30" s="544">
        <f>'приложение 1.1 '!D30</f>
        <v>0</v>
      </c>
      <c r="E30" s="544">
        <f>'приложение 1.1 '!E30</f>
        <v>0</v>
      </c>
      <c r="F30" s="168">
        <v>18.947499999999998</v>
      </c>
      <c r="G30" s="603">
        <f>'приложение 1.1 '!F30</f>
        <v>2017</v>
      </c>
      <c r="H30" s="603">
        <f>'приложение 1.1 '!G30</f>
        <v>2017</v>
      </c>
      <c r="I30" s="130">
        <f t="shared" si="8"/>
        <v>12.33357</v>
      </c>
      <c r="J30" s="130">
        <f t="shared" si="6"/>
        <v>12.33357</v>
      </c>
      <c r="K30" s="130">
        <f t="shared" si="7"/>
        <v>12.33357</v>
      </c>
      <c r="L30" s="130" t="str">
        <f>'приложение 1.1 '!K30</f>
        <v>-</v>
      </c>
      <c r="M30" s="130" t="str">
        <f>'приложение 1.1 '!L30</f>
        <v>-</v>
      </c>
      <c r="N30" s="130" t="str">
        <f>'приложение 1.1 '!M30</f>
        <v>-</v>
      </c>
      <c r="O30" s="130" t="str">
        <f>'приложение 1.1 '!N30</f>
        <v>-</v>
      </c>
      <c r="P30" s="130" t="str">
        <f>'приложение 1.1 '!O30</f>
        <v>-</v>
      </c>
      <c r="Q30" s="130" t="str">
        <f>'приложение 1.1 '!P30</f>
        <v>-</v>
      </c>
      <c r="R30" s="130" t="str">
        <f>'приложение 1.1 '!Q30</f>
        <v>-</v>
      </c>
      <c r="S30" s="130" t="str">
        <f>'приложение 1.1 '!R30</f>
        <v>-</v>
      </c>
      <c r="T30" s="130" t="str">
        <f>'приложение 1.1 '!S30</f>
        <v>-</v>
      </c>
      <c r="U30" s="130" t="str">
        <f>'приложение 1.1 '!T30</f>
        <v>-</v>
      </c>
      <c r="V30" s="130">
        <f>'приложение 1.1 '!U30</f>
        <v>0</v>
      </c>
      <c r="W30" s="130">
        <f>'приложение 1.1 '!V30</f>
        <v>0</v>
      </c>
      <c r="X30" s="130">
        <f>'приложение 1.1 '!W30</f>
        <v>0</v>
      </c>
      <c r="Y30" s="130">
        <f>'приложение 1.1 '!X30</f>
        <v>0</v>
      </c>
      <c r="Z30" s="130">
        <f>'приложение 1.1 '!Y30</f>
        <v>0</v>
      </c>
      <c r="AA30" s="130">
        <f>'приложение 1.1 '!Z30</f>
        <v>0</v>
      </c>
      <c r="AB30" s="130">
        <f>'приложение 1.1 '!AA30</f>
        <v>0</v>
      </c>
      <c r="AC30" s="130">
        <f>'приложение 1.1 '!AB30</f>
        <v>0</v>
      </c>
      <c r="AD30" s="130">
        <f>'приложение 1.1 '!AC30</f>
        <v>0</v>
      </c>
      <c r="AE30" s="130">
        <f>'приложение 1.1 '!AD30</f>
        <v>12.33357</v>
      </c>
      <c r="AF30" s="130">
        <f t="shared" si="5"/>
        <v>12.33357</v>
      </c>
    </row>
    <row r="31" spans="1:32" ht="81">
      <c r="A31" s="632" t="str">
        <f>'приложение 1.1 '!A31</f>
        <v>1.1.2.7</v>
      </c>
      <c r="B31" s="135" t="str">
        <f>'приложение 1.1 '!B31</f>
        <v>Реконструкция РП-143 (РУ-10 кВ замена масляных выключателей на выключатели BB\TEL, установка дополнительных ячеек)</v>
      </c>
      <c r="C31" s="603" t="str">
        <f>'приложение 1.1 '!C31</f>
        <v>C/П</v>
      </c>
      <c r="D31" s="544">
        <f>'приложение 1.1 '!D31</f>
        <v>0</v>
      </c>
      <c r="E31" s="544">
        <f>'приложение 1.1 '!E31</f>
        <v>0</v>
      </c>
      <c r="F31" s="168">
        <v>22.392499999999998</v>
      </c>
      <c r="G31" s="603">
        <f>'приложение 1.1 '!F31</f>
        <v>2013</v>
      </c>
      <c r="H31" s="603">
        <f>'приложение 1.1 '!G31</f>
        <v>2017</v>
      </c>
      <c r="I31" s="130">
        <f t="shared" si="8"/>
        <v>12.555165000000001</v>
      </c>
      <c r="J31" s="130">
        <f t="shared" si="6"/>
        <v>11.76596</v>
      </c>
      <c r="K31" s="130">
        <f t="shared" si="7"/>
        <v>11.76596</v>
      </c>
      <c r="L31" s="130" t="str">
        <f>'приложение 1.1 '!K31</f>
        <v>-</v>
      </c>
      <c r="M31" s="130" t="str">
        <f>'приложение 1.1 '!L31</f>
        <v>-</v>
      </c>
      <c r="N31" s="130" t="str">
        <f>'приложение 1.1 '!M31</f>
        <v>-</v>
      </c>
      <c r="O31" s="130" t="str">
        <f>'приложение 1.1 '!N31</f>
        <v>-</v>
      </c>
      <c r="P31" s="130" t="str">
        <f>'приложение 1.1 '!O31</f>
        <v>-</v>
      </c>
      <c r="Q31" s="130" t="str">
        <f>'приложение 1.1 '!P31</f>
        <v>-</v>
      </c>
      <c r="R31" s="130" t="str">
        <f>'приложение 1.1 '!Q31</f>
        <v>-</v>
      </c>
      <c r="S31" s="130" t="str">
        <f>'приложение 1.1 '!R31</f>
        <v>-</v>
      </c>
      <c r="T31" s="130" t="str">
        <f>'приложение 1.1 '!S31</f>
        <v>-</v>
      </c>
      <c r="U31" s="130" t="str">
        <f>'приложение 1.1 '!T31</f>
        <v>-</v>
      </c>
      <c r="V31" s="130">
        <f>'приложение 1.1 '!U31</f>
        <v>0</v>
      </c>
      <c r="W31" s="130">
        <f>'приложение 1.1 '!V31</f>
        <v>0</v>
      </c>
      <c r="X31" s="130">
        <f>'приложение 1.1 '!W31</f>
        <v>0</v>
      </c>
      <c r="Y31" s="130">
        <f>'приложение 1.1 '!X31</f>
        <v>0</v>
      </c>
      <c r="Z31" s="130">
        <f>'приложение 1.1 '!Y31</f>
        <v>0</v>
      </c>
      <c r="AA31" s="130">
        <f>'приложение 1.1 '!Z31</f>
        <v>0.78920500000000005</v>
      </c>
      <c r="AB31" s="130">
        <f>'приложение 1.1 '!AA31</f>
        <v>0</v>
      </c>
      <c r="AC31" s="130">
        <f>'приложение 1.1 '!AB31</f>
        <v>0</v>
      </c>
      <c r="AD31" s="130">
        <f>'приложение 1.1 '!AC31</f>
        <v>0</v>
      </c>
      <c r="AE31" s="130">
        <f>'приложение 1.1 '!AD31</f>
        <v>11.76596</v>
      </c>
      <c r="AF31" s="130">
        <f t="shared" si="5"/>
        <v>12.555165000000001</v>
      </c>
    </row>
    <row r="32" spans="1:32" ht="60.75">
      <c r="A32" s="632" t="str">
        <f>'приложение 1.1 '!A32</f>
        <v>1.1.2.8</v>
      </c>
      <c r="B32" s="135" t="str">
        <f>'приложение 1.1 '!B32</f>
        <v>Реконструкция РП-151 (замена ячейки, установка двух дополнительных ячеек;  РУ-10кВ)</v>
      </c>
      <c r="C32" s="603" t="str">
        <f>'приложение 1.1 '!C32</f>
        <v>С/П</v>
      </c>
      <c r="D32" s="544">
        <f>'приложение 1.1 '!D32</f>
        <v>0</v>
      </c>
      <c r="E32" s="544">
        <f>'приложение 1.1 '!E32</f>
        <v>0</v>
      </c>
      <c r="F32" s="168">
        <v>7.2344999999999997</v>
      </c>
      <c r="G32" s="603">
        <f>'приложение 1.1 '!F32</f>
        <v>2013</v>
      </c>
      <c r="H32" s="603">
        <f>'приложение 1.1 '!G32</f>
        <v>2017</v>
      </c>
      <c r="I32" s="130">
        <f t="shared" si="8"/>
        <v>1.0536909999999999</v>
      </c>
      <c r="J32" s="130">
        <f t="shared" si="6"/>
        <v>0</v>
      </c>
      <c r="K32" s="130">
        <f t="shared" si="7"/>
        <v>0</v>
      </c>
      <c r="L32" s="130" t="str">
        <f>'приложение 1.1 '!K32</f>
        <v>-</v>
      </c>
      <c r="M32" s="130" t="str">
        <f>'приложение 1.1 '!L32</f>
        <v>-</v>
      </c>
      <c r="N32" s="130" t="str">
        <f>'приложение 1.1 '!M32</f>
        <v>-</v>
      </c>
      <c r="O32" s="130" t="str">
        <f>'приложение 1.1 '!N32</f>
        <v>-</v>
      </c>
      <c r="P32" s="130" t="str">
        <f>'приложение 1.1 '!O32</f>
        <v>-</v>
      </c>
      <c r="Q32" s="130" t="str">
        <f>'приложение 1.1 '!P32</f>
        <v>-</v>
      </c>
      <c r="R32" s="130" t="str">
        <f>'приложение 1.1 '!Q32</f>
        <v>-</v>
      </c>
      <c r="S32" s="130" t="str">
        <f>'приложение 1.1 '!R32</f>
        <v>-</v>
      </c>
      <c r="T32" s="130" t="str">
        <f>'приложение 1.1 '!S32</f>
        <v>-</v>
      </c>
      <c r="U32" s="130" t="str">
        <f>'приложение 1.1 '!T32</f>
        <v>-</v>
      </c>
      <c r="V32" s="130">
        <f>'приложение 1.1 '!U32</f>
        <v>0</v>
      </c>
      <c r="W32" s="130">
        <f>'приложение 1.1 '!V32</f>
        <v>0</v>
      </c>
      <c r="X32" s="130">
        <f>'приложение 1.1 '!W32</f>
        <v>0</v>
      </c>
      <c r="Y32" s="130">
        <f>'приложение 1.1 '!X32</f>
        <v>0</v>
      </c>
      <c r="Z32" s="130">
        <f>'приложение 1.1 '!Y32</f>
        <v>0</v>
      </c>
      <c r="AA32" s="130">
        <f>'приложение 1.1 '!Z32</f>
        <v>1.0536909999999999</v>
      </c>
      <c r="AB32" s="130">
        <f>'приложение 1.1 '!AA32</f>
        <v>0</v>
      </c>
      <c r="AC32" s="130">
        <f>'приложение 1.1 '!AB32</f>
        <v>0</v>
      </c>
      <c r="AD32" s="130">
        <f>'приложение 1.1 '!AC32</f>
        <v>0</v>
      </c>
      <c r="AE32" s="130">
        <f>'приложение 1.1 '!AD32</f>
        <v>0</v>
      </c>
      <c r="AF32" s="130">
        <f t="shared" si="5"/>
        <v>1.0536909999999999</v>
      </c>
    </row>
    <row r="33" spans="1:32" ht="81">
      <c r="A33" s="632" t="str">
        <f>'приложение 1.1 '!A33</f>
        <v>1.1.2.9</v>
      </c>
      <c r="B33" s="135" t="str">
        <f>'приложение 1.1 '!B33</f>
        <v>Реконструкция РП-125 мкр.33 (замена МВ на вакуумные и МБРЗ; замена 2ТМГ-630кВА на 2ТМГ-1250кВА; РУ-0,4кВ)</v>
      </c>
      <c r="C33" s="603" t="str">
        <f>'приложение 1.1 '!C33</f>
        <v>C/П</v>
      </c>
      <c r="D33" s="544">
        <f>'приложение 1.1 '!D33</f>
        <v>0</v>
      </c>
      <c r="E33" s="544">
        <f>'приложение 1.1 '!E33</f>
        <v>2.5</v>
      </c>
      <c r="F33" s="168">
        <v>10.334999999999999</v>
      </c>
      <c r="G33" s="603">
        <f>'приложение 1.1 '!F33</f>
        <v>2014</v>
      </c>
      <c r="H33" s="603">
        <f>'приложение 1.1 '!G33</f>
        <v>2014</v>
      </c>
      <c r="I33" s="130">
        <f t="shared" si="8"/>
        <v>12.961489779999999</v>
      </c>
      <c r="J33" s="130">
        <f t="shared" si="6"/>
        <v>-7.7715611723760958E-16</v>
      </c>
      <c r="K33" s="130">
        <f t="shared" si="7"/>
        <v>0</v>
      </c>
      <c r="L33" s="130" t="str">
        <f>'приложение 1.1 '!K33</f>
        <v>-</v>
      </c>
      <c r="M33" s="130" t="str">
        <f>'приложение 1.1 '!L33</f>
        <v>-</v>
      </c>
      <c r="N33" s="130" t="str">
        <f>'приложение 1.1 '!M33</f>
        <v>-</v>
      </c>
      <c r="O33" s="130" t="str">
        <f>'приложение 1.1 '!N33</f>
        <v>-</v>
      </c>
      <c r="P33" s="130">
        <f>'приложение 1.1 '!O33</f>
        <v>0</v>
      </c>
      <c r="Q33" s="130">
        <f>'приложение 1.1 '!P33</f>
        <v>2.5</v>
      </c>
      <c r="R33" s="130" t="str">
        <f>'приложение 1.1 '!Q33</f>
        <v>-</v>
      </c>
      <c r="S33" s="130" t="str">
        <f>'приложение 1.1 '!R33</f>
        <v>-</v>
      </c>
      <c r="T33" s="130" t="str">
        <f>'приложение 1.1 '!S33</f>
        <v>-</v>
      </c>
      <c r="U33" s="130" t="str">
        <f>'приложение 1.1 '!T33</f>
        <v>-</v>
      </c>
      <c r="V33" s="130" t="str">
        <f>'приложение 1.1 '!U33</f>
        <v>-</v>
      </c>
      <c r="W33" s="130" t="str">
        <f>'приложение 1.1 '!V33</f>
        <v>-</v>
      </c>
      <c r="X33" s="130">
        <f>'приложение 1.1 '!W33</f>
        <v>0</v>
      </c>
      <c r="Y33" s="130">
        <f>'приложение 1.1 '!X33</f>
        <v>2.5</v>
      </c>
      <c r="Z33" s="130">
        <f>'приложение 1.1 '!Y33</f>
        <v>0</v>
      </c>
      <c r="AA33" s="130">
        <f>'приложение 1.1 '!Z33</f>
        <v>0</v>
      </c>
      <c r="AB33" s="130">
        <f>'приложение 1.1 '!AA33</f>
        <v>12.44407762</v>
      </c>
      <c r="AC33" s="130">
        <f>'приложение 1.1 '!AB33</f>
        <v>0.51741216000000001</v>
      </c>
      <c r="AD33" s="130">
        <f>'приложение 1.1 '!AC33</f>
        <v>0</v>
      </c>
      <c r="AE33" s="130">
        <f>'приложение 1.1 '!AD33</f>
        <v>0</v>
      </c>
      <c r="AF33" s="130">
        <f t="shared" si="5"/>
        <v>12.961489779999999</v>
      </c>
    </row>
    <row r="34" spans="1:32" ht="40.5">
      <c r="A34" s="632" t="str">
        <f>'приложение 1.1 '!A34</f>
        <v>1.1.2.10</v>
      </c>
      <c r="B34" s="135" t="str">
        <f>'приложение 1.1 '!B34</f>
        <v>Реконструкция РП-104 мкр.7А (замена оборудования)</v>
      </c>
      <c r="C34" s="603" t="str">
        <f>'приложение 1.1 '!C34</f>
        <v>C/П</v>
      </c>
      <c r="D34" s="544">
        <f>'приложение 1.1 '!D34</f>
        <v>0</v>
      </c>
      <c r="E34" s="544">
        <f>'приложение 1.1 '!E34</f>
        <v>0</v>
      </c>
      <c r="F34" s="168">
        <v>5.1674999999999995</v>
      </c>
      <c r="G34" s="603">
        <f>'приложение 1.1 '!F34</f>
        <v>2017</v>
      </c>
      <c r="H34" s="603">
        <f>'приложение 1.1 '!G34</f>
        <v>2017</v>
      </c>
      <c r="I34" s="130">
        <f t="shared" si="8"/>
        <v>11.021994980629529</v>
      </c>
      <c r="J34" s="130">
        <f t="shared" si="6"/>
        <v>11.021994980629529</v>
      </c>
      <c r="K34" s="130">
        <f t="shared" si="7"/>
        <v>11.021994980629529</v>
      </c>
      <c r="L34" s="130" t="str">
        <f>'приложение 1.1 '!K34</f>
        <v>-</v>
      </c>
      <c r="M34" s="130" t="str">
        <f>'приложение 1.1 '!L34</f>
        <v>-</v>
      </c>
      <c r="N34" s="130" t="str">
        <f>'приложение 1.1 '!M34</f>
        <v>-</v>
      </c>
      <c r="O34" s="130" t="str">
        <f>'приложение 1.1 '!N34</f>
        <v>-</v>
      </c>
      <c r="P34" s="130" t="str">
        <f>'приложение 1.1 '!O34</f>
        <v>-</v>
      </c>
      <c r="Q34" s="130" t="str">
        <f>'приложение 1.1 '!P34</f>
        <v>-</v>
      </c>
      <c r="R34" s="130" t="str">
        <f>'приложение 1.1 '!Q34</f>
        <v>-</v>
      </c>
      <c r="S34" s="130" t="str">
        <f>'приложение 1.1 '!R34</f>
        <v>-</v>
      </c>
      <c r="T34" s="130" t="str">
        <f>'приложение 1.1 '!S34</f>
        <v>-</v>
      </c>
      <c r="U34" s="130" t="str">
        <f>'приложение 1.1 '!T34</f>
        <v>-</v>
      </c>
      <c r="V34" s="130">
        <f>'приложение 1.1 '!U34</f>
        <v>0</v>
      </c>
      <c r="W34" s="130">
        <f>'приложение 1.1 '!V34</f>
        <v>0</v>
      </c>
      <c r="X34" s="130">
        <f>'приложение 1.1 '!W34</f>
        <v>0</v>
      </c>
      <c r="Y34" s="130">
        <f>'приложение 1.1 '!X34</f>
        <v>0</v>
      </c>
      <c r="Z34" s="130">
        <f>'приложение 1.1 '!Y34</f>
        <v>0</v>
      </c>
      <c r="AA34" s="130">
        <f>'приложение 1.1 '!Z34</f>
        <v>0</v>
      </c>
      <c r="AB34" s="130">
        <f>'приложение 1.1 '!AA34</f>
        <v>0</v>
      </c>
      <c r="AC34" s="130">
        <f>'приложение 1.1 '!AB34</f>
        <v>0</v>
      </c>
      <c r="AD34" s="130">
        <f>'приложение 1.1 '!AC34</f>
        <v>0</v>
      </c>
      <c r="AE34" s="130">
        <f>'приложение 1.1 '!AD34</f>
        <v>11.021994980629529</v>
      </c>
      <c r="AF34" s="130">
        <f t="shared" si="5"/>
        <v>11.021994980629529</v>
      </c>
    </row>
    <row r="35" spans="1:32" ht="40.5">
      <c r="A35" s="632" t="str">
        <f>'приложение 1.1 '!A35</f>
        <v>1.1.2.11</v>
      </c>
      <c r="B35" s="135" t="str">
        <f>'приложение 1.1 '!B35</f>
        <v>Реконструкция РП-124 мкр.32 (замена оборудования)</v>
      </c>
      <c r="C35" s="603" t="str">
        <f>'приложение 1.1 '!C35</f>
        <v>C/П</v>
      </c>
      <c r="D35" s="544">
        <f>'приложение 1.1 '!D35</f>
        <v>0</v>
      </c>
      <c r="E35" s="544">
        <f>'приложение 1.1 '!E35</f>
        <v>0</v>
      </c>
      <c r="F35" s="168">
        <v>6.2009999999999996</v>
      </c>
      <c r="G35" s="603">
        <f>'приложение 1.1 '!F35</f>
        <v>2017</v>
      </c>
      <c r="H35" s="603">
        <f>'приложение 1.1 '!G35</f>
        <v>2017</v>
      </c>
      <c r="I35" s="130">
        <f t="shared" si="8"/>
        <v>11.021994980629529</v>
      </c>
      <c r="J35" s="130">
        <f t="shared" si="6"/>
        <v>11.021994980629529</v>
      </c>
      <c r="K35" s="130">
        <f t="shared" si="7"/>
        <v>11.021994980629529</v>
      </c>
      <c r="L35" s="130" t="str">
        <f>'приложение 1.1 '!K35</f>
        <v>-</v>
      </c>
      <c r="M35" s="130" t="str">
        <f>'приложение 1.1 '!L35</f>
        <v>-</v>
      </c>
      <c r="N35" s="130" t="str">
        <f>'приложение 1.1 '!M35</f>
        <v>-</v>
      </c>
      <c r="O35" s="130" t="str">
        <f>'приложение 1.1 '!N35</f>
        <v>-</v>
      </c>
      <c r="P35" s="130" t="str">
        <f>'приложение 1.1 '!O35</f>
        <v>-</v>
      </c>
      <c r="Q35" s="130" t="str">
        <f>'приложение 1.1 '!P35</f>
        <v>-</v>
      </c>
      <c r="R35" s="130" t="str">
        <f>'приложение 1.1 '!Q35</f>
        <v>-</v>
      </c>
      <c r="S35" s="130" t="str">
        <f>'приложение 1.1 '!R35</f>
        <v>-</v>
      </c>
      <c r="T35" s="130" t="str">
        <f>'приложение 1.1 '!S35</f>
        <v>-</v>
      </c>
      <c r="U35" s="130" t="str">
        <f>'приложение 1.1 '!T35</f>
        <v>-</v>
      </c>
      <c r="V35" s="130">
        <f>'приложение 1.1 '!U35</f>
        <v>0</v>
      </c>
      <c r="W35" s="130">
        <f>'приложение 1.1 '!V35</f>
        <v>0</v>
      </c>
      <c r="X35" s="130">
        <f>'приложение 1.1 '!W35</f>
        <v>0</v>
      </c>
      <c r="Y35" s="130">
        <f>'приложение 1.1 '!X35</f>
        <v>0</v>
      </c>
      <c r="Z35" s="130">
        <f>'приложение 1.1 '!Y35</f>
        <v>0</v>
      </c>
      <c r="AA35" s="130">
        <f>'приложение 1.1 '!Z35</f>
        <v>0</v>
      </c>
      <c r="AB35" s="130">
        <f>'приложение 1.1 '!AA35</f>
        <v>0</v>
      </c>
      <c r="AC35" s="130">
        <f>'приложение 1.1 '!AB35</f>
        <v>0</v>
      </c>
      <c r="AD35" s="130">
        <f>'приложение 1.1 '!AC35</f>
        <v>0</v>
      </c>
      <c r="AE35" s="130">
        <f>'приложение 1.1 '!AD35</f>
        <v>11.021994980629529</v>
      </c>
      <c r="AF35" s="130">
        <f t="shared" si="5"/>
        <v>11.021994980629529</v>
      </c>
    </row>
    <row r="36" spans="1:32" ht="40.5">
      <c r="A36" s="632" t="str">
        <f>'приложение 1.1 '!A36</f>
        <v>1.1.2.12</v>
      </c>
      <c r="B36" s="135" t="str">
        <f>'приложение 1.1 '!B36</f>
        <v>Реконструкция РП-110 мкр.32 (замена оборудования)</v>
      </c>
      <c r="C36" s="603" t="str">
        <f>'приложение 1.1 '!C36</f>
        <v>C/П</v>
      </c>
      <c r="D36" s="544">
        <f>'приложение 1.1 '!D36</f>
        <v>0</v>
      </c>
      <c r="E36" s="544">
        <f>'приложение 1.1 '!E36</f>
        <v>0</v>
      </c>
      <c r="F36" s="168">
        <v>5.5119999999999996</v>
      </c>
      <c r="G36" s="603">
        <f>'приложение 1.1 '!F36</f>
        <v>2017</v>
      </c>
      <c r="H36" s="603">
        <f>'приложение 1.1 '!G36</f>
        <v>2017</v>
      </c>
      <c r="I36" s="130">
        <f t="shared" si="8"/>
        <v>11.021994980629529</v>
      </c>
      <c r="J36" s="130">
        <f t="shared" si="6"/>
        <v>11.021994980629529</v>
      </c>
      <c r="K36" s="130">
        <f t="shared" si="7"/>
        <v>11.021994980629529</v>
      </c>
      <c r="L36" s="130" t="str">
        <f>'приложение 1.1 '!K36</f>
        <v>-</v>
      </c>
      <c r="M36" s="130" t="str">
        <f>'приложение 1.1 '!L36</f>
        <v>-</v>
      </c>
      <c r="N36" s="130" t="str">
        <f>'приложение 1.1 '!M36</f>
        <v>-</v>
      </c>
      <c r="O36" s="130" t="str">
        <f>'приложение 1.1 '!N36</f>
        <v>-</v>
      </c>
      <c r="P36" s="130" t="str">
        <f>'приложение 1.1 '!O36</f>
        <v>-</v>
      </c>
      <c r="Q36" s="130" t="str">
        <f>'приложение 1.1 '!P36</f>
        <v>-</v>
      </c>
      <c r="R36" s="130" t="str">
        <f>'приложение 1.1 '!Q36</f>
        <v>-</v>
      </c>
      <c r="S36" s="130" t="str">
        <f>'приложение 1.1 '!R36</f>
        <v>-</v>
      </c>
      <c r="T36" s="130" t="str">
        <f>'приложение 1.1 '!S36</f>
        <v>-</v>
      </c>
      <c r="U36" s="130" t="str">
        <f>'приложение 1.1 '!T36</f>
        <v>-</v>
      </c>
      <c r="V36" s="130">
        <f>'приложение 1.1 '!U36</f>
        <v>0</v>
      </c>
      <c r="W36" s="130">
        <f>'приложение 1.1 '!V36</f>
        <v>0</v>
      </c>
      <c r="X36" s="130">
        <f>'приложение 1.1 '!W36</f>
        <v>0</v>
      </c>
      <c r="Y36" s="130">
        <f>'приложение 1.1 '!X36</f>
        <v>0</v>
      </c>
      <c r="Z36" s="130">
        <f>'приложение 1.1 '!Y36</f>
        <v>0</v>
      </c>
      <c r="AA36" s="130">
        <f>'приложение 1.1 '!Z36</f>
        <v>0</v>
      </c>
      <c r="AB36" s="130">
        <f>'приложение 1.1 '!AA36</f>
        <v>0</v>
      </c>
      <c r="AC36" s="130">
        <f>'приложение 1.1 '!AB36</f>
        <v>0</v>
      </c>
      <c r="AD36" s="130">
        <f>'приложение 1.1 '!AC36</f>
        <v>0</v>
      </c>
      <c r="AE36" s="130">
        <f>'приложение 1.1 '!AD36</f>
        <v>11.021994980629529</v>
      </c>
      <c r="AF36" s="130">
        <f t="shared" si="5"/>
        <v>11.021994980629529</v>
      </c>
    </row>
    <row r="37" spans="1:32" ht="40.5">
      <c r="A37" s="632" t="str">
        <f>'приложение 1.1 '!A37</f>
        <v>1.1.2.13</v>
      </c>
      <c r="B37" s="135" t="str">
        <f>'приложение 1.1 '!B37</f>
        <v>Реконструкция РП-111 мкр.32 (замена оборудования)</v>
      </c>
      <c r="C37" s="603" t="str">
        <f>'приложение 1.1 '!C37</f>
        <v>C/П</v>
      </c>
      <c r="D37" s="544">
        <f>'приложение 1.1 '!D37</f>
        <v>0</v>
      </c>
      <c r="E37" s="544">
        <f>'приложение 1.1 '!E37</f>
        <v>0</v>
      </c>
      <c r="F37" s="168">
        <v>4.8229999999999995</v>
      </c>
      <c r="G37" s="603">
        <f>'приложение 1.1 '!F37</f>
        <v>2017</v>
      </c>
      <c r="H37" s="603">
        <f>'приложение 1.1 '!G37</f>
        <v>2017</v>
      </c>
      <c r="I37" s="130">
        <f t="shared" si="8"/>
        <v>11.021994980629529</v>
      </c>
      <c r="J37" s="130">
        <f t="shared" si="6"/>
        <v>11.021994980629529</v>
      </c>
      <c r="K37" s="130">
        <f t="shared" si="7"/>
        <v>11.021994980629529</v>
      </c>
      <c r="L37" s="130" t="str">
        <f>'приложение 1.1 '!K37</f>
        <v>-</v>
      </c>
      <c r="M37" s="130" t="str">
        <f>'приложение 1.1 '!L37</f>
        <v>-</v>
      </c>
      <c r="N37" s="130" t="str">
        <f>'приложение 1.1 '!M37</f>
        <v>-</v>
      </c>
      <c r="O37" s="130" t="str">
        <f>'приложение 1.1 '!N37</f>
        <v>-</v>
      </c>
      <c r="P37" s="130" t="str">
        <f>'приложение 1.1 '!O37</f>
        <v>-</v>
      </c>
      <c r="Q37" s="130" t="str">
        <f>'приложение 1.1 '!P37</f>
        <v>-</v>
      </c>
      <c r="R37" s="130" t="str">
        <f>'приложение 1.1 '!Q37</f>
        <v>-</v>
      </c>
      <c r="S37" s="130" t="str">
        <f>'приложение 1.1 '!R37</f>
        <v>-</v>
      </c>
      <c r="T37" s="130" t="str">
        <f>'приложение 1.1 '!S37</f>
        <v>-</v>
      </c>
      <c r="U37" s="130" t="str">
        <f>'приложение 1.1 '!T37</f>
        <v>-</v>
      </c>
      <c r="V37" s="130">
        <f>'приложение 1.1 '!U37</f>
        <v>0</v>
      </c>
      <c r="W37" s="130">
        <f>'приложение 1.1 '!V37</f>
        <v>0</v>
      </c>
      <c r="X37" s="130">
        <f>'приложение 1.1 '!W37</f>
        <v>0</v>
      </c>
      <c r="Y37" s="130">
        <f>'приложение 1.1 '!X37</f>
        <v>0</v>
      </c>
      <c r="Z37" s="130">
        <f>'приложение 1.1 '!Y37</f>
        <v>0</v>
      </c>
      <c r="AA37" s="130">
        <f>'приложение 1.1 '!Z37</f>
        <v>0</v>
      </c>
      <c r="AB37" s="130">
        <f>'приложение 1.1 '!AA37</f>
        <v>0</v>
      </c>
      <c r="AC37" s="130">
        <f>'приложение 1.1 '!AB37</f>
        <v>0</v>
      </c>
      <c r="AD37" s="130">
        <f>'приложение 1.1 '!AC37</f>
        <v>0</v>
      </c>
      <c r="AE37" s="130">
        <f>'приложение 1.1 '!AD37</f>
        <v>11.021994980629529</v>
      </c>
      <c r="AF37" s="130">
        <f t="shared" si="5"/>
        <v>11.021994980629529</v>
      </c>
    </row>
    <row r="38" spans="1:32" ht="40.5">
      <c r="A38" s="632" t="str">
        <f>'приложение 1.1 '!A38</f>
        <v>1.1.2.14</v>
      </c>
      <c r="B38" s="135" t="str">
        <f>'приложение 1.1 '!B38</f>
        <v>Реконструкция РП-129 мкр.32 (замена оборудования)</v>
      </c>
      <c r="C38" s="603" t="str">
        <f>'приложение 1.1 '!C38</f>
        <v>C/П</v>
      </c>
      <c r="D38" s="544">
        <f>'приложение 1.1 '!D38</f>
        <v>0</v>
      </c>
      <c r="E38" s="544">
        <f>'приложение 1.1 '!E38</f>
        <v>0</v>
      </c>
      <c r="F38" s="168">
        <v>7.2344999999999997</v>
      </c>
      <c r="G38" s="603">
        <f>'приложение 1.1 '!F38</f>
        <v>2017</v>
      </c>
      <c r="H38" s="603">
        <f>'приложение 1.1 '!G38</f>
        <v>2017</v>
      </c>
      <c r="I38" s="130">
        <f t="shared" si="8"/>
        <v>11.021994980629529</v>
      </c>
      <c r="J38" s="130">
        <f t="shared" si="6"/>
        <v>11.021994980629529</v>
      </c>
      <c r="K38" s="130">
        <f t="shared" si="7"/>
        <v>11.021994980629529</v>
      </c>
      <c r="L38" s="130" t="str">
        <f>'приложение 1.1 '!K38</f>
        <v>-</v>
      </c>
      <c r="M38" s="130" t="str">
        <f>'приложение 1.1 '!L38</f>
        <v>-</v>
      </c>
      <c r="N38" s="130" t="str">
        <f>'приложение 1.1 '!M38</f>
        <v>-</v>
      </c>
      <c r="O38" s="130" t="str">
        <f>'приложение 1.1 '!N38</f>
        <v>-</v>
      </c>
      <c r="P38" s="130" t="str">
        <f>'приложение 1.1 '!O38</f>
        <v>-</v>
      </c>
      <c r="Q38" s="130" t="str">
        <f>'приложение 1.1 '!P38</f>
        <v>-</v>
      </c>
      <c r="R38" s="130" t="str">
        <f>'приложение 1.1 '!Q38</f>
        <v>-</v>
      </c>
      <c r="S38" s="130" t="str">
        <f>'приложение 1.1 '!R38</f>
        <v>-</v>
      </c>
      <c r="T38" s="130" t="str">
        <f>'приложение 1.1 '!S38</f>
        <v>-</v>
      </c>
      <c r="U38" s="130" t="str">
        <f>'приложение 1.1 '!T38</f>
        <v>-</v>
      </c>
      <c r="V38" s="130">
        <f>'приложение 1.1 '!U38</f>
        <v>0</v>
      </c>
      <c r="W38" s="130">
        <f>'приложение 1.1 '!V38</f>
        <v>0</v>
      </c>
      <c r="X38" s="130">
        <f>'приложение 1.1 '!W38</f>
        <v>0</v>
      </c>
      <c r="Y38" s="130">
        <f>'приложение 1.1 '!X38</f>
        <v>0</v>
      </c>
      <c r="Z38" s="130">
        <f>'приложение 1.1 '!Y38</f>
        <v>0</v>
      </c>
      <c r="AA38" s="130">
        <f>'приложение 1.1 '!Z38</f>
        <v>0</v>
      </c>
      <c r="AB38" s="130">
        <f>'приложение 1.1 '!AA38</f>
        <v>0</v>
      </c>
      <c r="AC38" s="130">
        <f>'приложение 1.1 '!AB38</f>
        <v>0</v>
      </c>
      <c r="AD38" s="130">
        <f>'приложение 1.1 '!AC38</f>
        <v>0</v>
      </c>
      <c r="AE38" s="130">
        <f>'приложение 1.1 '!AD38</f>
        <v>11.021994980629529</v>
      </c>
      <c r="AF38" s="130">
        <f t="shared" si="5"/>
        <v>11.021994980629529</v>
      </c>
    </row>
    <row r="39" spans="1:32" ht="40.5">
      <c r="A39" s="632" t="str">
        <f>'приложение 1.1 '!A39</f>
        <v>1.1.2.15</v>
      </c>
      <c r="B39" s="135" t="str">
        <f>'приложение 1.1 '!B39</f>
        <v>Реконструкция РП-130 мкр.32 (замена оборудования)</v>
      </c>
      <c r="C39" s="603" t="str">
        <f>'приложение 1.1 '!C39</f>
        <v>C/П</v>
      </c>
      <c r="D39" s="544">
        <f>'приложение 1.1 '!D39</f>
        <v>0</v>
      </c>
      <c r="E39" s="544">
        <f>'приложение 1.1 '!E39</f>
        <v>0</v>
      </c>
      <c r="F39" s="168">
        <v>7.2344999999999997</v>
      </c>
      <c r="G39" s="603">
        <f>'приложение 1.1 '!F39</f>
        <v>2017</v>
      </c>
      <c r="H39" s="603">
        <f>'приложение 1.1 '!G39</f>
        <v>2017</v>
      </c>
      <c r="I39" s="130">
        <f t="shared" si="8"/>
        <v>11.021994980629529</v>
      </c>
      <c r="J39" s="130">
        <f t="shared" si="6"/>
        <v>11.021994980629529</v>
      </c>
      <c r="K39" s="130">
        <f t="shared" si="7"/>
        <v>11.021994980629529</v>
      </c>
      <c r="L39" s="130" t="str">
        <f>'приложение 1.1 '!K39</f>
        <v>-</v>
      </c>
      <c r="M39" s="130" t="str">
        <f>'приложение 1.1 '!L39</f>
        <v>-</v>
      </c>
      <c r="N39" s="130" t="str">
        <f>'приложение 1.1 '!M39</f>
        <v>-</v>
      </c>
      <c r="O39" s="130" t="str">
        <f>'приложение 1.1 '!N39</f>
        <v>-</v>
      </c>
      <c r="P39" s="130" t="str">
        <f>'приложение 1.1 '!O39</f>
        <v>-</v>
      </c>
      <c r="Q39" s="130" t="str">
        <f>'приложение 1.1 '!P39</f>
        <v>-</v>
      </c>
      <c r="R39" s="130" t="str">
        <f>'приложение 1.1 '!Q39</f>
        <v>-</v>
      </c>
      <c r="S39" s="130" t="str">
        <f>'приложение 1.1 '!R39</f>
        <v>-</v>
      </c>
      <c r="T39" s="130" t="str">
        <f>'приложение 1.1 '!S39</f>
        <v>-</v>
      </c>
      <c r="U39" s="130" t="str">
        <f>'приложение 1.1 '!T39</f>
        <v>-</v>
      </c>
      <c r="V39" s="130">
        <f>'приложение 1.1 '!U39</f>
        <v>0</v>
      </c>
      <c r="W39" s="130">
        <f>'приложение 1.1 '!V39</f>
        <v>0</v>
      </c>
      <c r="X39" s="130">
        <f>'приложение 1.1 '!W39</f>
        <v>0</v>
      </c>
      <c r="Y39" s="130">
        <f>'приложение 1.1 '!X39</f>
        <v>0</v>
      </c>
      <c r="Z39" s="130">
        <f>'приложение 1.1 '!Y39</f>
        <v>0</v>
      </c>
      <c r="AA39" s="130">
        <f>'приложение 1.1 '!Z39</f>
        <v>0</v>
      </c>
      <c r="AB39" s="130">
        <f>'приложение 1.1 '!AA39</f>
        <v>0</v>
      </c>
      <c r="AC39" s="130">
        <f>'приложение 1.1 '!AB39</f>
        <v>0</v>
      </c>
      <c r="AD39" s="130">
        <f>'приложение 1.1 '!AC39</f>
        <v>0</v>
      </c>
      <c r="AE39" s="130">
        <f>'приложение 1.1 '!AD39</f>
        <v>11.021994980629529</v>
      </c>
      <c r="AF39" s="130">
        <f t="shared" si="5"/>
        <v>11.021994980629529</v>
      </c>
    </row>
    <row r="40" spans="1:32" ht="40.5">
      <c r="A40" s="632" t="str">
        <f>'приложение 1.1 '!A40</f>
        <v>1.1.2.16</v>
      </c>
      <c r="B40" s="135" t="str">
        <f>'приложение 1.1 '!B40</f>
        <v>Реконструкция РП-152 (замена ячеек 10 кВ, 2 шт.)</v>
      </c>
      <c r="C40" s="603" t="str">
        <f>'приложение 1.1 '!C40</f>
        <v>C/П</v>
      </c>
      <c r="D40" s="544">
        <f>'приложение 1.1 '!D40</f>
        <v>0</v>
      </c>
      <c r="E40" s="544">
        <f>'приложение 1.1 '!E40</f>
        <v>0</v>
      </c>
      <c r="F40" s="168">
        <v>7.2344999999999997</v>
      </c>
      <c r="G40" s="603">
        <f>'приложение 1.1 '!F40</f>
        <v>2012</v>
      </c>
      <c r="H40" s="603">
        <f>'приложение 1.1 '!G40</f>
        <v>2012</v>
      </c>
      <c r="I40" s="130">
        <f t="shared" si="8"/>
        <v>1.4870000000000001</v>
      </c>
      <c r="J40" s="130">
        <f t="shared" si="6"/>
        <v>0</v>
      </c>
      <c r="K40" s="130">
        <f t="shared" si="7"/>
        <v>0</v>
      </c>
      <c r="L40" s="130">
        <f>'приложение 1.1 '!K40</f>
        <v>0</v>
      </c>
      <c r="M40" s="130">
        <f>'приложение 1.1 '!L40</f>
        <v>0</v>
      </c>
      <c r="N40" s="130" t="str">
        <f>'приложение 1.1 '!M40</f>
        <v>-</v>
      </c>
      <c r="O40" s="130" t="str">
        <f>'приложение 1.1 '!N40</f>
        <v>-</v>
      </c>
      <c r="P40" s="130" t="str">
        <f>'приложение 1.1 '!O40</f>
        <v>-</v>
      </c>
      <c r="Q40" s="130" t="str">
        <f>'приложение 1.1 '!P40</f>
        <v>-</v>
      </c>
      <c r="R40" s="130" t="str">
        <f>'приложение 1.1 '!Q40</f>
        <v>-</v>
      </c>
      <c r="S40" s="130" t="str">
        <f>'приложение 1.1 '!R40</f>
        <v>-</v>
      </c>
      <c r="T40" s="130" t="str">
        <f>'приложение 1.1 '!S40</f>
        <v>-</v>
      </c>
      <c r="U40" s="130" t="str">
        <f>'приложение 1.1 '!T40</f>
        <v>-</v>
      </c>
      <c r="V40" s="130" t="str">
        <f>'приложение 1.1 '!U40</f>
        <v>-</v>
      </c>
      <c r="W40" s="130" t="str">
        <f>'приложение 1.1 '!V40</f>
        <v>-</v>
      </c>
      <c r="X40" s="130">
        <f>'приложение 1.1 '!W40</f>
        <v>0</v>
      </c>
      <c r="Y40" s="130">
        <f>'приложение 1.1 '!X40</f>
        <v>0</v>
      </c>
      <c r="Z40" s="130">
        <f>'приложение 1.1 '!Y40</f>
        <v>1.4870000000000001</v>
      </c>
      <c r="AA40" s="130">
        <f>'приложение 1.1 '!Z40</f>
        <v>0</v>
      </c>
      <c r="AB40" s="130">
        <f>'приложение 1.1 '!AA40</f>
        <v>0</v>
      </c>
      <c r="AC40" s="130">
        <f>'приложение 1.1 '!AB40</f>
        <v>0</v>
      </c>
      <c r="AD40" s="130">
        <f>'приложение 1.1 '!AC40</f>
        <v>0</v>
      </c>
      <c r="AE40" s="130">
        <f>'приложение 1.1 '!AD40</f>
        <v>0</v>
      </c>
      <c r="AF40" s="130">
        <f t="shared" si="5"/>
        <v>1.4870000000000001</v>
      </c>
    </row>
    <row r="41" spans="1:32" ht="40.5">
      <c r="A41" s="632" t="str">
        <f>'приложение 1.1 '!A41</f>
        <v>1.1.2.17</v>
      </c>
      <c r="B41" s="135" t="str">
        <f>'приложение 1.1 '!B41</f>
        <v>Реконструкция РП-149 (установка ячейки 10 кВ)</v>
      </c>
      <c r="C41" s="603" t="str">
        <f>'приложение 1.1 '!C41</f>
        <v>C/П</v>
      </c>
      <c r="D41" s="544">
        <f>'приложение 1.1 '!D41</f>
        <v>0</v>
      </c>
      <c r="E41" s="544">
        <f>'приложение 1.1 '!E41</f>
        <v>0</v>
      </c>
      <c r="F41" s="168">
        <v>7.2344999999999997</v>
      </c>
      <c r="G41" s="603">
        <f>'приложение 1.1 '!F41</f>
        <v>2012</v>
      </c>
      <c r="H41" s="603">
        <f>'приложение 1.1 '!G41</f>
        <v>2012</v>
      </c>
      <c r="I41" s="130">
        <f t="shared" si="8"/>
        <v>0.51200000000000001</v>
      </c>
      <c r="J41" s="130">
        <f t="shared" si="6"/>
        <v>0</v>
      </c>
      <c r="K41" s="130">
        <f t="shared" si="7"/>
        <v>0</v>
      </c>
      <c r="L41" s="130">
        <f>'приложение 1.1 '!K41</f>
        <v>0</v>
      </c>
      <c r="M41" s="130">
        <f>'приложение 1.1 '!L41</f>
        <v>0</v>
      </c>
      <c r="N41" s="130" t="str">
        <f>'приложение 1.1 '!M41</f>
        <v>-</v>
      </c>
      <c r="O41" s="130" t="str">
        <f>'приложение 1.1 '!N41</f>
        <v>-</v>
      </c>
      <c r="P41" s="130" t="str">
        <f>'приложение 1.1 '!O41</f>
        <v>-</v>
      </c>
      <c r="Q41" s="130" t="str">
        <f>'приложение 1.1 '!P41</f>
        <v>-</v>
      </c>
      <c r="R41" s="130" t="str">
        <f>'приложение 1.1 '!Q41</f>
        <v>-</v>
      </c>
      <c r="S41" s="130" t="str">
        <f>'приложение 1.1 '!R41</f>
        <v>-</v>
      </c>
      <c r="T41" s="130" t="str">
        <f>'приложение 1.1 '!S41</f>
        <v>-</v>
      </c>
      <c r="U41" s="130" t="str">
        <f>'приложение 1.1 '!T41</f>
        <v>-</v>
      </c>
      <c r="V41" s="130" t="str">
        <f>'приложение 1.1 '!U41</f>
        <v>-</v>
      </c>
      <c r="W41" s="130" t="str">
        <f>'приложение 1.1 '!V41</f>
        <v>-</v>
      </c>
      <c r="X41" s="130">
        <f>'приложение 1.1 '!W41</f>
        <v>0</v>
      </c>
      <c r="Y41" s="130">
        <f>'приложение 1.1 '!X41</f>
        <v>0</v>
      </c>
      <c r="Z41" s="130">
        <f>'приложение 1.1 '!Y41</f>
        <v>0.51200000000000001</v>
      </c>
      <c r="AA41" s="130">
        <f>'приложение 1.1 '!Z41</f>
        <v>0</v>
      </c>
      <c r="AB41" s="130">
        <f>'приложение 1.1 '!AA41</f>
        <v>0</v>
      </c>
      <c r="AC41" s="130">
        <f>'приложение 1.1 '!AB41</f>
        <v>0</v>
      </c>
      <c r="AD41" s="130">
        <f>'приложение 1.1 '!AC41</f>
        <v>0</v>
      </c>
      <c r="AE41" s="130">
        <f>'приложение 1.1 '!AD41</f>
        <v>0</v>
      </c>
      <c r="AF41" s="130">
        <f t="shared" si="5"/>
        <v>0.51200000000000001</v>
      </c>
    </row>
    <row r="42" spans="1:32" ht="60.75">
      <c r="A42" s="632" t="str">
        <f>'приложение 1.1 '!A42</f>
        <v>1.1.2.18</v>
      </c>
      <c r="B42" s="135" t="str">
        <f>'приложение 1.1 '!B42</f>
        <v>Реконструкция РП-150 (установка дополнительных ячеек РУ-10 кВ 2 шт. объект ТЦ мкр.38)</v>
      </c>
      <c r="C42" s="603" t="str">
        <f>'приложение 1.1 '!C42</f>
        <v>C/П</v>
      </c>
      <c r="D42" s="544">
        <f>'приложение 1.1 '!D42</f>
        <v>0</v>
      </c>
      <c r="E42" s="544">
        <f>'приложение 1.1 '!E42</f>
        <v>0</v>
      </c>
      <c r="F42" s="168">
        <v>7.2344999999999997</v>
      </c>
      <c r="G42" s="603">
        <f>'приложение 1.1 '!F42</f>
        <v>2013</v>
      </c>
      <c r="H42" s="603">
        <f>'приложение 1.1 '!G42</f>
        <v>2016</v>
      </c>
      <c r="I42" s="130">
        <f t="shared" si="8"/>
        <v>2.2442044699999997</v>
      </c>
      <c r="J42" s="130">
        <f t="shared" si="6"/>
        <v>0</v>
      </c>
      <c r="K42" s="130">
        <f t="shared" si="7"/>
        <v>0</v>
      </c>
      <c r="L42" s="130" t="str">
        <f>'приложение 1.1 '!K42</f>
        <v>-</v>
      </c>
      <c r="M42" s="130" t="str">
        <f>'приложение 1.1 '!L42</f>
        <v>-</v>
      </c>
      <c r="N42" s="130" t="str">
        <f>'приложение 1.1 '!M42</f>
        <v>-</v>
      </c>
      <c r="O42" s="130" t="str">
        <f>'приложение 1.1 '!N42</f>
        <v>-</v>
      </c>
      <c r="P42" s="130" t="str">
        <f>'приложение 1.1 '!O42</f>
        <v>-</v>
      </c>
      <c r="Q42" s="130" t="str">
        <f>'приложение 1.1 '!P42</f>
        <v>-</v>
      </c>
      <c r="R42" s="130" t="str">
        <f>'приложение 1.1 '!Q42</f>
        <v>-</v>
      </c>
      <c r="S42" s="130" t="str">
        <f>'приложение 1.1 '!R42</f>
        <v>-</v>
      </c>
      <c r="T42" s="130">
        <f>'приложение 1.1 '!S42</f>
        <v>0</v>
      </c>
      <c r="U42" s="130">
        <f>'приложение 1.1 '!T42</f>
        <v>0</v>
      </c>
      <c r="V42" s="130" t="str">
        <f>'приложение 1.1 '!U42</f>
        <v>-</v>
      </c>
      <c r="W42" s="130" t="str">
        <f>'приложение 1.1 '!V42</f>
        <v>-</v>
      </c>
      <c r="X42" s="130">
        <f>'приложение 1.1 '!W42</f>
        <v>0</v>
      </c>
      <c r="Y42" s="130">
        <f>'приложение 1.1 '!X42</f>
        <v>0</v>
      </c>
      <c r="Z42" s="130">
        <f>'приложение 1.1 '!Y42</f>
        <v>0</v>
      </c>
      <c r="AA42" s="130">
        <f>'приложение 1.1 '!Z42</f>
        <v>0.87217484999999995</v>
      </c>
      <c r="AB42" s="130">
        <f>'приложение 1.1 '!AA42</f>
        <v>0</v>
      </c>
      <c r="AC42" s="130">
        <f>'приложение 1.1 '!AB42</f>
        <v>0</v>
      </c>
      <c r="AD42" s="130">
        <f>'приложение 1.1 '!AC42</f>
        <v>1.3720296199999999</v>
      </c>
      <c r="AE42" s="130">
        <f>'приложение 1.1 '!AD42</f>
        <v>0</v>
      </c>
      <c r="AF42" s="130">
        <f t="shared" si="5"/>
        <v>2.2442044699999997</v>
      </c>
    </row>
    <row r="43" spans="1:32" ht="81">
      <c r="A43" s="632" t="str">
        <f>'приложение 1.1 '!A43</f>
        <v>1.1.2.19</v>
      </c>
      <c r="B43" s="135" t="str">
        <f>'приложение 1.1 '!B43</f>
        <v>Реконструкция РП-150 (установка дополнительных ячеек РУ-10 кВ 2 шт. объект п/клиника "Нефтяник" мкр.37)</v>
      </c>
      <c r="C43" s="603" t="str">
        <f>'приложение 1.1 '!C43</f>
        <v>C/П</v>
      </c>
      <c r="D43" s="544">
        <f>'приложение 1.1 '!D43</f>
        <v>0</v>
      </c>
      <c r="E43" s="544">
        <f>'приложение 1.1 '!E43</f>
        <v>0</v>
      </c>
      <c r="F43" s="168">
        <v>7.2344999999999997</v>
      </c>
      <c r="G43" s="603">
        <f>'приложение 1.1 '!F43</f>
        <v>2017</v>
      </c>
      <c r="H43" s="603">
        <f>'приложение 1.1 '!G43</f>
        <v>2017</v>
      </c>
      <c r="I43" s="130">
        <f t="shared" si="8"/>
        <v>11.021994980629529</v>
      </c>
      <c r="J43" s="130">
        <f t="shared" si="6"/>
        <v>11.021994980629529</v>
      </c>
      <c r="K43" s="130">
        <f t="shared" si="7"/>
        <v>11.021994980629529</v>
      </c>
      <c r="L43" s="130" t="str">
        <f>'приложение 1.1 '!K43</f>
        <v>-</v>
      </c>
      <c r="M43" s="130" t="str">
        <f>'приложение 1.1 '!L43</f>
        <v>-</v>
      </c>
      <c r="N43" s="130" t="str">
        <f>'приложение 1.1 '!M43</f>
        <v>-</v>
      </c>
      <c r="O43" s="130" t="str">
        <f>'приложение 1.1 '!N43</f>
        <v>-</v>
      </c>
      <c r="P43" s="130" t="str">
        <f>'приложение 1.1 '!O43</f>
        <v>-</v>
      </c>
      <c r="Q43" s="130" t="str">
        <f>'приложение 1.1 '!P43</f>
        <v>-</v>
      </c>
      <c r="R43" s="130" t="str">
        <f>'приложение 1.1 '!Q43</f>
        <v>-</v>
      </c>
      <c r="S43" s="130" t="str">
        <f>'приложение 1.1 '!R43</f>
        <v>-</v>
      </c>
      <c r="T43" s="130" t="str">
        <f>'приложение 1.1 '!S43</f>
        <v>-</v>
      </c>
      <c r="U43" s="130" t="str">
        <f>'приложение 1.1 '!T43</f>
        <v>-</v>
      </c>
      <c r="V43" s="130">
        <f>'приложение 1.1 '!U43</f>
        <v>0</v>
      </c>
      <c r="W43" s="130">
        <f>'приложение 1.1 '!V43</f>
        <v>0</v>
      </c>
      <c r="X43" s="130">
        <f>'приложение 1.1 '!W43</f>
        <v>0</v>
      </c>
      <c r="Y43" s="130">
        <f>'приложение 1.1 '!X43</f>
        <v>0</v>
      </c>
      <c r="Z43" s="130">
        <f>'приложение 1.1 '!Y43</f>
        <v>0</v>
      </c>
      <c r="AA43" s="130">
        <f>'приложение 1.1 '!Z43</f>
        <v>0</v>
      </c>
      <c r="AB43" s="130">
        <f>'приложение 1.1 '!AA43</f>
        <v>0</v>
      </c>
      <c r="AC43" s="130">
        <f>'приложение 1.1 '!AB43</f>
        <v>0</v>
      </c>
      <c r="AD43" s="130">
        <f>'приложение 1.1 '!AC43</f>
        <v>0</v>
      </c>
      <c r="AE43" s="130">
        <f>'приложение 1.1 '!AD43</f>
        <v>11.021994980629529</v>
      </c>
      <c r="AF43" s="130">
        <f t="shared" si="5"/>
        <v>11.021994980629529</v>
      </c>
    </row>
    <row r="44" spans="1:32" ht="40.5">
      <c r="A44" s="632" t="str">
        <f>'приложение 1.1 '!A44</f>
        <v>1.1.2.20</v>
      </c>
      <c r="B44" s="135" t="str">
        <f>'приложение 1.1 '!B44</f>
        <v>Реконструкция РП-156 (установка двух дополнительных ячеек)</v>
      </c>
      <c r="C44" s="603" t="str">
        <f>'приложение 1.1 '!C44</f>
        <v>С/П</v>
      </c>
      <c r="D44" s="544">
        <f>'приложение 1.1 '!D44</f>
        <v>0</v>
      </c>
      <c r="E44" s="544">
        <f>'приложение 1.1 '!E44</f>
        <v>0</v>
      </c>
      <c r="F44" s="168">
        <v>7.5789999999999997</v>
      </c>
      <c r="G44" s="603">
        <f>'приложение 1.1 '!F44</f>
        <v>2014</v>
      </c>
      <c r="H44" s="603">
        <f>'приложение 1.1 '!G44</f>
        <v>2014</v>
      </c>
      <c r="I44" s="130">
        <f t="shared" si="8"/>
        <v>0.98801223000000005</v>
      </c>
      <c r="J44" s="130">
        <f t="shared" si="6"/>
        <v>0</v>
      </c>
      <c r="K44" s="130">
        <f t="shared" si="7"/>
        <v>0</v>
      </c>
      <c r="L44" s="130" t="str">
        <f>'приложение 1.1 '!K44</f>
        <v>-</v>
      </c>
      <c r="M44" s="130" t="str">
        <f>'приложение 1.1 '!L44</f>
        <v>-</v>
      </c>
      <c r="N44" s="130" t="str">
        <f>'приложение 1.1 '!M44</f>
        <v>-</v>
      </c>
      <c r="O44" s="130" t="str">
        <f>'приложение 1.1 '!N44</f>
        <v>-</v>
      </c>
      <c r="P44" s="130">
        <f>'приложение 1.1 '!O44</f>
        <v>0</v>
      </c>
      <c r="Q44" s="130">
        <f>'приложение 1.1 '!P44</f>
        <v>0</v>
      </c>
      <c r="R44" s="130" t="str">
        <f>'приложение 1.1 '!Q44</f>
        <v>-</v>
      </c>
      <c r="S44" s="130" t="str">
        <f>'приложение 1.1 '!R44</f>
        <v>-</v>
      </c>
      <c r="T44" s="130" t="str">
        <f>'приложение 1.1 '!S44</f>
        <v>-</v>
      </c>
      <c r="U44" s="130" t="str">
        <f>'приложение 1.1 '!T44</f>
        <v>-</v>
      </c>
      <c r="V44" s="130" t="str">
        <f>'приложение 1.1 '!U44</f>
        <v>-</v>
      </c>
      <c r="W44" s="130" t="str">
        <f>'приложение 1.1 '!V44</f>
        <v>-</v>
      </c>
      <c r="X44" s="130">
        <f>'приложение 1.1 '!W44</f>
        <v>0</v>
      </c>
      <c r="Y44" s="130">
        <f>'приложение 1.1 '!X44</f>
        <v>0</v>
      </c>
      <c r="Z44" s="130">
        <f>'приложение 1.1 '!Y44</f>
        <v>0</v>
      </c>
      <c r="AA44" s="130">
        <f>'приложение 1.1 '!Z44</f>
        <v>0</v>
      </c>
      <c r="AB44" s="130">
        <f>'приложение 1.1 '!AA44</f>
        <v>0.98801223000000005</v>
      </c>
      <c r="AC44" s="130">
        <f>'приложение 1.1 '!AB44</f>
        <v>0</v>
      </c>
      <c r="AD44" s="130">
        <f>'приложение 1.1 '!AC44</f>
        <v>0</v>
      </c>
      <c r="AE44" s="130">
        <f>'приложение 1.1 '!AD44</f>
        <v>0</v>
      </c>
      <c r="AF44" s="130">
        <f t="shared" si="5"/>
        <v>0.98801223000000005</v>
      </c>
    </row>
    <row r="45" spans="1:32" ht="40.5">
      <c r="A45" s="632" t="str">
        <f>'приложение 1.1 '!A45</f>
        <v>1.1.2.21</v>
      </c>
      <c r="B45" s="135" t="str">
        <f>'приложение 1.1 '!B45</f>
        <v>Реконструкция РП-2х2500кВА мкр.38 (монтаж 2-х ячеек ЩО)</v>
      </c>
      <c r="C45" s="603" t="str">
        <f>'приложение 1.1 '!C45</f>
        <v>C/П</v>
      </c>
      <c r="D45" s="544">
        <f>'приложение 1.1 '!D45</f>
        <v>0</v>
      </c>
      <c r="E45" s="544">
        <f>'приложение 1.1 '!E45</f>
        <v>0</v>
      </c>
      <c r="F45" s="168">
        <v>8.6124999999999989</v>
      </c>
      <c r="G45" s="603">
        <f>'приложение 1.1 '!F45</f>
        <v>2015</v>
      </c>
      <c r="H45" s="603">
        <f>'приложение 1.1 '!G45</f>
        <v>2015</v>
      </c>
      <c r="I45" s="130">
        <f t="shared" si="8"/>
        <v>1.76847368</v>
      </c>
      <c r="J45" s="130">
        <f t="shared" si="6"/>
        <v>0</v>
      </c>
      <c r="K45" s="130">
        <f t="shared" si="7"/>
        <v>0</v>
      </c>
      <c r="L45" s="130" t="str">
        <f>'приложение 1.1 '!K45</f>
        <v>-</v>
      </c>
      <c r="M45" s="130" t="str">
        <f>'приложение 1.1 '!L45</f>
        <v>-</v>
      </c>
      <c r="N45" s="130" t="str">
        <f>'приложение 1.1 '!M45</f>
        <v>-</v>
      </c>
      <c r="O45" s="130" t="str">
        <f>'приложение 1.1 '!N45</f>
        <v>-</v>
      </c>
      <c r="P45" s="130" t="str">
        <f>'приложение 1.1 '!O45</f>
        <v>-</v>
      </c>
      <c r="Q45" s="130" t="str">
        <f>'приложение 1.1 '!P45</f>
        <v>-</v>
      </c>
      <c r="R45" s="130">
        <f>'приложение 1.1 '!Q45</f>
        <v>0</v>
      </c>
      <c r="S45" s="130">
        <f>'приложение 1.1 '!R45</f>
        <v>0</v>
      </c>
      <c r="T45" s="130" t="str">
        <f>'приложение 1.1 '!S45</f>
        <v>-</v>
      </c>
      <c r="U45" s="130" t="str">
        <f>'приложение 1.1 '!T45</f>
        <v>-</v>
      </c>
      <c r="V45" s="130" t="str">
        <f>'приложение 1.1 '!U45</f>
        <v>-</v>
      </c>
      <c r="W45" s="130" t="str">
        <f>'приложение 1.1 '!V45</f>
        <v>-</v>
      </c>
      <c r="X45" s="130">
        <f>'приложение 1.1 '!W45</f>
        <v>0</v>
      </c>
      <c r="Y45" s="130">
        <f>'приложение 1.1 '!X45</f>
        <v>0</v>
      </c>
      <c r="Z45" s="130">
        <f>'приложение 1.1 '!Y45</f>
        <v>0</v>
      </c>
      <c r="AA45" s="130">
        <f>'приложение 1.1 '!Z45</f>
        <v>0</v>
      </c>
      <c r="AB45" s="130">
        <f>'приложение 1.1 '!AA45</f>
        <v>0</v>
      </c>
      <c r="AC45" s="130">
        <f>'приложение 1.1 '!AB45</f>
        <v>1.76847368</v>
      </c>
      <c r="AD45" s="130">
        <f>'приложение 1.1 '!AC45</f>
        <v>0</v>
      </c>
      <c r="AE45" s="130">
        <f>'приложение 1.1 '!AD45</f>
        <v>0</v>
      </c>
      <c r="AF45" s="130">
        <f t="shared" si="5"/>
        <v>1.76847368</v>
      </c>
    </row>
    <row r="46" spans="1:32" ht="40.5">
      <c r="A46" s="632" t="str">
        <f>'приложение 1.1 '!A46</f>
        <v>1.1.2.22</v>
      </c>
      <c r="B46" s="135" t="str">
        <f>'приложение 1.1 '!B46</f>
        <v>Реконструкция РП-145 (Замена ячейки КСО)</v>
      </c>
      <c r="C46" s="603" t="str">
        <f>'приложение 1.1 '!C46</f>
        <v>C/П</v>
      </c>
      <c r="D46" s="544">
        <f>'приложение 1.1 '!D46</f>
        <v>0</v>
      </c>
      <c r="E46" s="544">
        <f>'приложение 1.1 '!E46</f>
        <v>0</v>
      </c>
      <c r="F46" s="168">
        <v>8.956999999999999</v>
      </c>
      <c r="G46" s="603">
        <f>'приложение 1.1 '!F46</f>
        <v>2017</v>
      </c>
      <c r="H46" s="603">
        <f>'приложение 1.1 '!G46</f>
        <v>2017</v>
      </c>
      <c r="I46" s="130">
        <f t="shared" si="8"/>
        <v>1.9224600000000001</v>
      </c>
      <c r="J46" s="130">
        <f t="shared" si="6"/>
        <v>1.9224600000000001</v>
      </c>
      <c r="K46" s="130">
        <f t="shared" si="7"/>
        <v>1.9224600000000001</v>
      </c>
      <c r="L46" s="130" t="str">
        <f>'приложение 1.1 '!K46</f>
        <v>-</v>
      </c>
      <c r="M46" s="130" t="str">
        <f>'приложение 1.1 '!L46</f>
        <v>-</v>
      </c>
      <c r="N46" s="130" t="str">
        <f>'приложение 1.1 '!M46</f>
        <v>-</v>
      </c>
      <c r="O46" s="130" t="str">
        <f>'приложение 1.1 '!N46</f>
        <v>-</v>
      </c>
      <c r="P46" s="130" t="str">
        <f>'приложение 1.1 '!O46</f>
        <v>-</v>
      </c>
      <c r="Q46" s="130" t="str">
        <f>'приложение 1.1 '!P46</f>
        <v>-</v>
      </c>
      <c r="R46" s="130" t="str">
        <f>'приложение 1.1 '!Q46</f>
        <v>-</v>
      </c>
      <c r="S46" s="130" t="str">
        <f>'приложение 1.1 '!R46</f>
        <v>-</v>
      </c>
      <c r="T46" s="130" t="str">
        <f>'приложение 1.1 '!S46</f>
        <v>-</v>
      </c>
      <c r="U46" s="130" t="str">
        <f>'приложение 1.1 '!T46</f>
        <v>-</v>
      </c>
      <c r="V46" s="130">
        <f>'приложение 1.1 '!U46</f>
        <v>0</v>
      </c>
      <c r="W46" s="130">
        <f>'приложение 1.1 '!V46</f>
        <v>0</v>
      </c>
      <c r="X46" s="130">
        <f>'приложение 1.1 '!W46</f>
        <v>0</v>
      </c>
      <c r="Y46" s="130">
        <f>'приложение 1.1 '!X46</f>
        <v>0</v>
      </c>
      <c r="Z46" s="130">
        <f>'приложение 1.1 '!Y46</f>
        <v>0</v>
      </c>
      <c r="AA46" s="130">
        <f>'приложение 1.1 '!Z46</f>
        <v>0</v>
      </c>
      <c r="AB46" s="130">
        <f>'приложение 1.1 '!AA46</f>
        <v>0</v>
      </c>
      <c r="AC46" s="130">
        <f>'приложение 1.1 '!AB46</f>
        <v>0</v>
      </c>
      <c r="AD46" s="130">
        <f>'приложение 1.1 '!AC46</f>
        <v>0</v>
      </c>
      <c r="AE46" s="130">
        <f>'приложение 1.1 '!AD46</f>
        <v>1.9224600000000001</v>
      </c>
      <c r="AF46" s="130">
        <f t="shared" si="5"/>
        <v>1.9224600000000001</v>
      </c>
    </row>
    <row r="47" spans="1:32" ht="40.5">
      <c r="A47" s="632" t="str">
        <f>'приложение 1.1 '!A47</f>
        <v>1.1.2.23</v>
      </c>
      <c r="B47" s="135" t="str">
        <f>'приложение 1.1 '!B47</f>
        <v>Реконструкция РП-105 (Замена МВ на ВВ)</v>
      </c>
      <c r="C47" s="603" t="str">
        <f>'приложение 1.1 '!C47</f>
        <v>C/П</v>
      </c>
      <c r="D47" s="544">
        <f>'приложение 1.1 '!D47</f>
        <v>0</v>
      </c>
      <c r="E47" s="544">
        <f>'приложение 1.1 '!E47</f>
        <v>0</v>
      </c>
      <c r="F47" s="168">
        <v>9.301499999999999</v>
      </c>
      <c r="G47" s="603">
        <f>'приложение 1.1 '!F47</f>
        <v>2016</v>
      </c>
      <c r="H47" s="603">
        <f>'приложение 1.1 '!G47</f>
        <v>2017</v>
      </c>
      <c r="I47" s="130">
        <f t="shared" si="8"/>
        <v>6.3478000000000003</v>
      </c>
      <c r="J47" s="130">
        <f t="shared" si="6"/>
        <v>6.3478000000000003</v>
      </c>
      <c r="K47" s="130">
        <f t="shared" si="7"/>
        <v>6.3478000000000003</v>
      </c>
      <c r="L47" s="130" t="str">
        <f>'приложение 1.1 '!K47</f>
        <v>-</v>
      </c>
      <c r="M47" s="130" t="str">
        <f>'приложение 1.1 '!L47</f>
        <v>-</v>
      </c>
      <c r="N47" s="130" t="str">
        <f>'приложение 1.1 '!M47</f>
        <v>-</v>
      </c>
      <c r="O47" s="130" t="str">
        <f>'приложение 1.1 '!N47</f>
        <v>-</v>
      </c>
      <c r="P47" s="130" t="str">
        <f>'приложение 1.1 '!O47</f>
        <v>-</v>
      </c>
      <c r="Q47" s="130" t="str">
        <f>'приложение 1.1 '!P47</f>
        <v>-</v>
      </c>
      <c r="R47" s="130" t="str">
        <f>'приложение 1.1 '!Q47</f>
        <v>-</v>
      </c>
      <c r="S47" s="130" t="str">
        <f>'приложение 1.1 '!R47</f>
        <v>-</v>
      </c>
      <c r="T47" s="130" t="str">
        <f>'приложение 1.1 '!S47</f>
        <v>-</v>
      </c>
      <c r="U47" s="130" t="str">
        <f>'приложение 1.1 '!T47</f>
        <v>-</v>
      </c>
      <c r="V47" s="130">
        <f>'приложение 1.1 '!U47</f>
        <v>0</v>
      </c>
      <c r="W47" s="130">
        <f>'приложение 1.1 '!V47</f>
        <v>0</v>
      </c>
      <c r="X47" s="130">
        <f>'приложение 1.1 '!W47</f>
        <v>0</v>
      </c>
      <c r="Y47" s="130">
        <f>'приложение 1.1 '!X47</f>
        <v>0</v>
      </c>
      <c r="Z47" s="130">
        <f>'приложение 1.1 '!Y47</f>
        <v>0</v>
      </c>
      <c r="AA47" s="130">
        <f>'приложение 1.1 '!Z47</f>
        <v>0</v>
      </c>
      <c r="AB47" s="130">
        <f>'приложение 1.1 '!AA47</f>
        <v>0</v>
      </c>
      <c r="AC47" s="130">
        <f>'приложение 1.1 '!AB47</f>
        <v>0</v>
      </c>
      <c r="AD47" s="130">
        <f>'приложение 1.1 '!AC47</f>
        <v>0</v>
      </c>
      <c r="AE47" s="130">
        <f>'приложение 1.1 '!AD47</f>
        <v>6.3478000000000003</v>
      </c>
      <c r="AF47" s="130">
        <f t="shared" si="5"/>
        <v>6.3478000000000003</v>
      </c>
    </row>
    <row r="48" spans="1:32" ht="40.5">
      <c r="A48" s="632" t="str">
        <f>'приложение 1.1 '!A48</f>
        <v>1.1.2.24</v>
      </c>
      <c r="B48" s="135" t="str">
        <f>'приложение 1.1 '!B48</f>
        <v>Реконструкция РП-2х1250 кВА №157 (РУ-10кВ)</v>
      </c>
      <c r="C48" s="603" t="str">
        <f>'приложение 1.1 '!C48</f>
        <v>C/П</v>
      </c>
      <c r="D48" s="544">
        <f>'приложение 1.1 '!D48</f>
        <v>0</v>
      </c>
      <c r="E48" s="544">
        <f>'приложение 1.1 '!E48</f>
        <v>0</v>
      </c>
      <c r="F48" s="168">
        <v>9.301499999999999</v>
      </c>
      <c r="G48" s="603">
        <f>'приложение 1.1 '!F48</f>
        <v>2016</v>
      </c>
      <c r="H48" s="603">
        <f>'приложение 1.1 '!G48</f>
        <v>2016</v>
      </c>
      <c r="I48" s="130">
        <f t="shared" si="8"/>
        <v>2.8159479100000002</v>
      </c>
      <c r="J48" s="130">
        <f t="shared" si="6"/>
        <v>0</v>
      </c>
      <c r="K48" s="130">
        <f t="shared" si="7"/>
        <v>0</v>
      </c>
      <c r="L48" s="130" t="str">
        <f>'приложение 1.1 '!K48</f>
        <v>-</v>
      </c>
      <c r="M48" s="130" t="str">
        <f>'приложение 1.1 '!L48</f>
        <v>-</v>
      </c>
      <c r="N48" s="130" t="str">
        <f>'приложение 1.1 '!M48</f>
        <v>-</v>
      </c>
      <c r="O48" s="130" t="str">
        <f>'приложение 1.1 '!N48</f>
        <v>-</v>
      </c>
      <c r="P48" s="130" t="str">
        <f>'приложение 1.1 '!O48</f>
        <v>-</v>
      </c>
      <c r="Q48" s="130" t="str">
        <f>'приложение 1.1 '!P48</f>
        <v>-</v>
      </c>
      <c r="R48" s="130" t="str">
        <f>'приложение 1.1 '!Q48</f>
        <v>-</v>
      </c>
      <c r="S48" s="130" t="str">
        <f>'приложение 1.1 '!R48</f>
        <v>-</v>
      </c>
      <c r="T48" s="130">
        <f>'приложение 1.1 '!S48</f>
        <v>0</v>
      </c>
      <c r="U48" s="130">
        <f>'приложение 1.1 '!T48</f>
        <v>0</v>
      </c>
      <c r="V48" s="130" t="str">
        <f>'приложение 1.1 '!U48</f>
        <v>-</v>
      </c>
      <c r="W48" s="130" t="str">
        <f>'приложение 1.1 '!V48</f>
        <v>-</v>
      </c>
      <c r="X48" s="130">
        <f>'приложение 1.1 '!W48</f>
        <v>0</v>
      </c>
      <c r="Y48" s="130">
        <f>'приложение 1.1 '!X48</f>
        <v>0</v>
      </c>
      <c r="Z48" s="130">
        <f>'приложение 1.1 '!Y48</f>
        <v>0</v>
      </c>
      <c r="AA48" s="130">
        <f>'приложение 1.1 '!Z48</f>
        <v>0</v>
      </c>
      <c r="AB48" s="130">
        <f>'приложение 1.1 '!AA48</f>
        <v>0</v>
      </c>
      <c r="AC48" s="130">
        <f>'приложение 1.1 '!AB48</f>
        <v>0</v>
      </c>
      <c r="AD48" s="130">
        <f>'приложение 1.1 '!AC48</f>
        <v>2.8159479100000002</v>
      </c>
      <c r="AE48" s="130">
        <f>'приложение 1.1 '!AD48</f>
        <v>0</v>
      </c>
      <c r="AF48" s="130">
        <f t="shared" si="5"/>
        <v>2.8159479100000002</v>
      </c>
    </row>
    <row r="49" spans="1:32" ht="40.5">
      <c r="A49" s="645" t="str">
        <f>'приложение 1.1 '!A49</f>
        <v>1.1.2.25</v>
      </c>
      <c r="B49" s="135" t="str">
        <f>'приложение 1.1 '!B49</f>
        <v xml:space="preserve">Реконструкция оборудования РП-162 </v>
      </c>
      <c r="C49" s="603" t="str">
        <f>'приложение 1.1 '!C49</f>
        <v>C/П</v>
      </c>
      <c r="D49" s="544">
        <f>'приложение 1.1 '!D49</f>
        <v>0</v>
      </c>
      <c r="E49" s="544">
        <f>'приложение 1.1 '!E49</f>
        <v>0</v>
      </c>
      <c r="F49" s="168">
        <v>10.301500000000001</v>
      </c>
      <c r="G49" s="603">
        <f>'приложение 1.1 '!F49</f>
        <v>2017</v>
      </c>
      <c r="H49" s="603">
        <f>'приложение 1.1 '!G49</f>
        <v>2017</v>
      </c>
      <c r="I49" s="130">
        <f t="shared" ref="I49:I50" si="9">AF49</f>
        <v>1.66706</v>
      </c>
      <c r="J49" s="130">
        <f t="shared" si="6"/>
        <v>1.66706</v>
      </c>
      <c r="K49" s="130">
        <f t="shared" si="7"/>
        <v>1.66706</v>
      </c>
      <c r="L49" s="130" t="str">
        <f>'приложение 1.1 '!K49</f>
        <v>-</v>
      </c>
      <c r="M49" s="130" t="str">
        <f>'приложение 1.1 '!L49</f>
        <v>-</v>
      </c>
      <c r="N49" s="130" t="str">
        <f>'приложение 1.1 '!M49</f>
        <v>-</v>
      </c>
      <c r="O49" s="130" t="str">
        <f>'приложение 1.1 '!N49</f>
        <v>-</v>
      </c>
      <c r="P49" s="130" t="str">
        <f>'приложение 1.1 '!O49</f>
        <v>-</v>
      </c>
      <c r="Q49" s="130" t="str">
        <f>'приложение 1.1 '!P49</f>
        <v>-</v>
      </c>
      <c r="R49" s="130" t="str">
        <f>'приложение 1.1 '!Q49</f>
        <v>-</v>
      </c>
      <c r="S49" s="130" t="str">
        <f>'приложение 1.1 '!R49</f>
        <v>-</v>
      </c>
      <c r="T49" s="130" t="str">
        <f>'приложение 1.1 '!S49</f>
        <v>-</v>
      </c>
      <c r="U49" s="130" t="str">
        <f>'приложение 1.1 '!T49</f>
        <v>-</v>
      </c>
      <c r="V49" s="130">
        <f>'приложение 1.1 '!U49</f>
        <v>0</v>
      </c>
      <c r="W49" s="130">
        <f>'приложение 1.1 '!V49</f>
        <v>0</v>
      </c>
      <c r="X49" s="130">
        <f>'приложение 1.1 '!W49</f>
        <v>0</v>
      </c>
      <c r="Y49" s="130">
        <f>'приложение 1.1 '!X49</f>
        <v>0</v>
      </c>
      <c r="Z49" s="130">
        <f>'приложение 1.1 '!Y49</f>
        <v>0</v>
      </c>
      <c r="AA49" s="130">
        <f>'приложение 1.1 '!Z49</f>
        <v>0</v>
      </c>
      <c r="AB49" s="130">
        <f>'приложение 1.1 '!AA49</f>
        <v>0</v>
      </c>
      <c r="AC49" s="130">
        <f>'приложение 1.1 '!AB49</f>
        <v>0</v>
      </c>
      <c r="AD49" s="130">
        <f>'приложение 1.1 '!AC49</f>
        <v>0</v>
      </c>
      <c r="AE49" s="130">
        <f>'приложение 1.1 '!AD49</f>
        <v>1.66706</v>
      </c>
      <c r="AF49" s="130">
        <f t="shared" ref="AF49:AF50" si="10">SUM(Z49:AE49)</f>
        <v>1.66706</v>
      </c>
    </row>
    <row r="50" spans="1:32" ht="40.5">
      <c r="A50" s="645" t="str">
        <f>'приложение 1.1 '!A50</f>
        <v>1.1.2.26</v>
      </c>
      <c r="B50" s="135" t="str">
        <f>'приложение 1.1 '!B50</f>
        <v>Реконструкция оборудования РП-165 мкр.43</v>
      </c>
      <c r="C50" s="603" t="str">
        <f>'приложение 1.1 '!C50</f>
        <v>C/П</v>
      </c>
      <c r="D50" s="544">
        <f>'приложение 1.1 '!D50</f>
        <v>0</v>
      </c>
      <c r="E50" s="544">
        <f>'приложение 1.1 '!E50</f>
        <v>3.2</v>
      </c>
      <c r="F50" s="168">
        <v>11.301500000000001</v>
      </c>
      <c r="G50" s="603">
        <f>'приложение 1.1 '!F50</f>
        <v>2017</v>
      </c>
      <c r="H50" s="603">
        <f>'приложение 1.1 '!G50</f>
        <v>2017</v>
      </c>
      <c r="I50" s="130">
        <f t="shared" si="9"/>
        <v>9.6920400000000004</v>
      </c>
      <c r="J50" s="130">
        <f t="shared" si="6"/>
        <v>9.6920400000000004</v>
      </c>
      <c r="K50" s="130">
        <f t="shared" si="7"/>
        <v>9.6920400000000004</v>
      </c>
      <c r="L50" s="130" t="str">
        <f>'приложение 1.1 '!K50</f>
        <v>-</v>
      </c>
      <c r="M50" s="130" t="str">
        <f>'приложение 1.1 '!L50</f>
        <v>-</v>
      </c>
      <c r="N50" s="130" t="str">
        <f>'приложение 1.1 '!M50</f>
        <v>-</v>
      </c>
      <c r="O50" s="130" t="str">
        <f>'приложение 1.1 '!N50</f>
        <v>-</v>
      </c>
      <c r="P50" s="130" t="str">
        <f>'приложение 1.1 '!O50</f>
        <v>-</v>
      </c>
      <c r="Q50" s="130" t="str">
        <f>'приложение 1.1 '!P50</f>
        <v>-</v>
      </c>
      <c r="R50" s="130" t="str">
        <f>'приложение 1.1 '!Q50</f>
        <v>-</v>
      </c>
      <c r="S50" s="130" t="str">
        <f>'приложение 1.1 '!R50</f>
        <v>-</v>
      </c>
      <c r="T50" s="130" t="str">
        <f>'приложение 1.1 '!S50</f>
        <v>-</v>
      </c>
      <c r="U50" s="130" t="str">
        <f>'приложение 1.1 '!T50</f>
        <v>-</v>
      </c>
      <c r="V50" s="130">
        <f>'приложение 1.1 '!U50</f>
        <v>0</v>
      </c>
      <c r="W50" s="130">
        <f>'приложение 1.1 '!V50</f>
        <v>3.2</v>
      </c>
      <c r="X50" s="130">
        <f>'приложение 1.1 '!W50</f>
        <v>0</v>
      </c>
      <c r="Y50" s="130">
        <f>'приложение 1.1 '!X50</f>
        <v>3.2</v>
      </c>
      <c r="Z50" s="130">
        <f>'приложение 1.1 '!Y50</f>
        <v>0</v>
      </c>
      <c r="AA50" s="130">
        <f>'приложение 1.1 '!Z50</f>
        <v>0</v>
      </c>
      <c r="AB50" s="130">
        <f>'приложение 1.1 '!AA50</f>
        <v>0</v>
      </c>
      <c r="AC50" s="130">
        <f>'приложение 1.1 '!AB50</f>
        <v>0</v>
      </c>
      <c r="AD50" s="130">
        <f>'приложение 1.1 '!AC50</f>
        <v>0</v>
      </c>
      <c r="AE50" s="130">
        <f>'приложение 1.1 '!AD50</f>
        <v>9.6920400000000004</v>
      </c>
      <c r="AF50" s="130">
        <f t="shared" si="10"/>
        <v>9.6920400000000004</v>
      </c>
    </row>
    <row r="51" spans="1:32" ht="40.5">
      <c r="A51" s="631" t="str">
        <f>'приложение 1.1 '!A51</f>
        <v>1.1.3.</v>
      </c>
      <c r="B51" s="133" t="str">
        <f>'приложение 1.1 '!B51</f>
        <v>Трансформаторные подстанции 10/6/0,4кВ</v>
      </c>
      <c r="C51" s="603"/>
      <c r="D51" s="544">
        <f>'приложение 1.1 '!D51</f>
        <v>0</v>
      </c>
      <c r="E51" s="544">
        <f>'приложение 1.1 '!E51</f>
        <v>0</v>
      </c>
      <c r="F51" s="168"/>
      <c r="G51" s="603"/>
      <c r="H51" s="603"/>
      <c r="I51" s="130">
        <f t="shared" si="8"/>
        <v>0</v>
      </c>
      <c r="J51" s="130">
        <f t="shared" si="6"/>
        <v>0</v>
      </c>
      <c r="K51" s="130">
        <f t="shared" si="7"/>
        <v>0</v>
      </c>
      <c r="L51" s="130" t="str">
        <f>'приложение 1.1 '!K51</f>
        <v>-</v>
      </c>
      <c r="M51" s="130" t="str">
        <f>'приложение 1.1 '!L51</f>
        <v>-</v>
      </c>
      <c r="N51" s="130" t="str">
        <f>'приложение 1.1 '!M51</f>
        <v>-</v>
      </c>
      <c r="O51" s="130" t="str">
        <f>'приложение 1.1 '!N51</f>
        <v>-</v>
      </c>
      <c r="P51" s="130" t="str">
        <f>'приложение 1.1 '!O51</f>
        <v>-</v>
      </c>
      <c r="Q51" s="130" t="str">
        <f>'приложение 1.1 '!P51</f>
        <v>-</v>
      </c>
      <c r="R51" s="130" t="str">
        <f>'приложение 1.1 '!Q51</f>
        <v>-</v>
      </c>
      <c r="S51" s="130" t="str">
        <f>'приложение 1.1 '!R51</f>
        <v>-</v>
      </c>
      <c r="T51" s="130" t="str">
        <f>'приложение 1.1 '!S51</f>
        <v>-</v>
      </c>
      <c r="U51" s="130" t="str">
        <f>'приложение 1.1 '!T51</f>
        <v>-</v>
      </c>
      <c r="V51" s="130" t="str">
        <f>'приложение 1.1 '!U51</f>
        <v>-</v>
      </c>
      <c r="W51" s="130" t="str">
        <f>'приложение 1.1 '!V51</f>
        <v>-</v>
      </c>
      <c r="X51" s="130">
        <f>'приложение 1.1 '!W51</f>
        <v>0</v>
      </c>
      <c r="Y51" s="130">
        <f>'приложение 1.1 '!X51</f>
        <v>0</v>
      </c>
      <c r="Z51" s="130">
        <f>'приложение 1.1 '!Y51</f>
        <v>0</v>
      </c>
      <c r="AA51" s="130">
        <f>'приложение 1.1 '!Z51</f>
        <v>0</v>
      </c>
      <c r="AB51" s="130">
        <f>'приложение 1.1 '!AA51</f>
        <v>0</v>
      </c>
      <c r="AC51" s="130">
        <f>'приложение 1.1 '!AB51</f>
        <v>0</v>
      </c>
      <c r="AD51" s="130">
        <f>'приложение 1.1 '!AC51</f>
        <v>0</v>
      </c>
      <c r="AE51" s="130">
        <f>'приложение 1.1 '!AD51</f>
        <v>0</v>
      </c>
      <c r="AF51" s="130">
        <f t="shared" si="5"/>
        <v>0</v>
      </c>
    </row>
    <row r="52" spans="1:32" ht="60.75">
      <c r="A52" s="632" t="str">
        <f>'приложение 1.1 '!A52</f>
        <v>1.1.3.2</v>
      </c>
      <c r="B52" s="135" t="str">
        <f>'приложение 1.1 '!B52</f>
        <v>Реконструкция ТП-231 (Реконструкция строительной части)</v>
      </c>
      <c r="C52" s="603" t="str">
        <f>'приложение 1.1 '!C52</f>
        <v>C/П</v>
      </c>
      <c r="D52" s="544">
        <f>'приложение 1.1 '!D52</f>
        <v>0</v>
      </c>
      <c r="E52" s="544">
        <f>'приложение 1.1 '!E52</f>
        <v>0</v>
      </c>
      <c r="F52" s="168">
        <v>9.645999999999999</v>
      </c>
      <c r="G52" s="603">
        <f>'приложение 1.1 '!F52</f>
        <v>2013</v>
      </c>
      <c r="H52" s="603">
        <f>'приложение 1.1 '!G52</f>
        <v>2013</v>
      </c>
      <c r="I52" s="130">
        <f t="shared" si="8"/>
        <v>0.49199122000000001</v>
      </c>
      <c r="J52" s="130">
        <f t="shared" si="6"/>
        <v>0</v>
      </c>
      <c r="K52" s="130">
        <f t="shared" si="7"/>
        <v>0</v>
      </c>
      <c r="L52" s="130" t="str">
        <f>'приложение 1.1 '!K52</f>
        <v>-</v>
      </c>
      <c r="M52" s="130" t="str">
        <f>'приложение 1.1 '!L52</f>
        <v>-</v>
      </c>
      <c r="N52" s="130">
        <f>'приложение 1.1 '!M52</f>
        <v>0</v>
      </c>
      <c r="O52" s="130">
        <f>'приложение 1.1 '!N52</f>
        <v>0</v>
      </c>
      <c r="P52" s="130" t="str">
        <f>'приложение 1.1 '!O52</f>
        <v>-</v>
      </c>
      <c r="Q52" s="130" t="str">
        <f>'приложение 1.1 '!P52</f>
        <v>-</v>
      </c>
      <c r="R52" s="130" t="str">
        <f>'приложение 1.1 '!Q52</f>
        <v>-</v>
      </c>
      <c r="S52" s="130" t="str">
        <f>'приложение 1.1 '!R52</f>
        <v>-</v>
      </c>
      <c r="T52" s="130" t="str">
        <f>'приложение 1.1 '!S52</f>
        <v>-</v>
      </c>
      <c r="U52" s="130" t="str">
        <f>'приложение 1.1 '!T52</f>
        <v>-</v>
      </c>
      <c r="V52" s="130" t="str">
        <f>'приложение 1.1 '!U52</f>
        <v>-</v>
      </c>
      <c r="W52" s="130" t="str">
        <f>'приложение 1.1 '!V52</f>
        <v>-</v>
      </c>
      <c r="X52" s="130">
        <f>'приложение 1.1 '!W52</f>
        <v>0</v>
      </c>
      <c r="Y52" s="130">
        <f>'приложение 1.1 '!X52</f>
        <v>0</v>
      </c>
      <c r="Z52" s="130">
        <f>'приложение 1.1 '!Y52</f>
        <v>0</v>
      </c>
      <c r="AA52" s="130">
        <f>'приложение 1.1 '!Z52</f>
        <v>0.49199122000000001</v>
      </c>
      <c r="AB52" s="130">
        <f>'приложение 1.1 '!AA52</f>
        <v>0</v>
      </c>
      <c r="AC52" s="130">
        <f>'приложение 1.1 '!AB52</f>
        <v>0</v>
      </c>
      <c r="AD52" s="130">
        <f>'приложение 1.1 '!AC52</f>
        <v>0</v>
      </c>
      <c r="AE52" s="130">
        <f>'приложение 1.1 '!AD52</f>
        <v>0</v>
      </c>
      <c r="AF52" s="130">
        <f t="shared" si="5"/>
        <v>0.49199122000000001</v>
      </c>
    </row>
    <row r="53" spans="1:32" ht="81">
      <c r="A53" s="632" t="str">
        <f>'приложение 1.1 '!A53</f>
        <v>1.1.3.3</v>
      </c>
      <c r="B53" s="135" t="str">
        <f>'приложение 1.1 '!B53</f>
        <v xml:space="preserve">Реконструкция ТП-273 (замена силовых трансформаторов 2*630 на 2*1000; Замена оборудования РУ-10 кВ и РУ-0,4 кВ) </v>
      </c>
      <c r="C53" s="603" t="str">
        <f>'приложение 1.1 '!C53</f>
        <v>C/П</v>
      </c>
      <c r="D53" s="544">
        <f>'приложение 1.1 '!D53</f>
        <v>0</v>
      </c>
      <c r="E53" s="544">
        <f>'приложение 1.1 '!E53</f>
        <v>2</v>
      </c>
      <c r="F53" s="168">
        <v>9.990499999999999</v>
      </c>
      <c r="G53" s="603">
        <f>'приложение 1.1 '!F53</f>
        <v>2012</v>
      </c>
      <c r="H53" s="603">
        <f>'приложение 1.1 '!G53</f>
        <v>2012</v>
      </c>
      <c r="I53" s="130">
        <f t="shared" si="8"/>
        <v>3.1419999999999999</v>
      </c>
      <c r="J53" s="130">
        <f t="shared" si="6"/>
        <v>0</v>
      </c>
      <c r="K53" s="130">
        <f t="shared" si="7"/>
        <v>0</v>
      </c>
      <c r="L53" s="130">
        <f>'приложение 1.1 '!K53</f>
        <v>0</v>
      </c>
      <c r="M53" s="130">
        <f>'приложение 1.1 '!L53</f>
        <v>2</v>
      </c>
      <c r="N53" s="130" t="str">
        <f>'приложение 1.1 '!M53</f>
        <v>-</v>
      </c>
      <c r="O53" s="130" t="str">
        <f>'приложение 1.1 '!N53</f>
        <v>-</v>
      </c>
      <c r="P53" s="130" t="str">
        <f>'приложение 1.1 '!O53</f>
        <v>-</v>
      </c>
      <c r="Q53" s="130" t="str">
        <f>'приложение 1.1 '!P53</f>
        <v>-</v>
      </c>
      <c r="R53" s="130" t="str">
        <f>'приложение 1.1 '!Q53</f>
        <v>-</v>
      </c>
      <c r="S53" s="130" t="str">
        <f>'приложение 1.1 '!R53</f>
        <v>-</v>
      </c>
      <c r="T53" s="130" t="str">
        <f>'приложение 1.1 '!S53</f>
        <v>-</v>
      </c>
      <c r="U53" s="130" t="str">
        <f>'приложение 1.1 '!T53</f>
        <v>-</v>
      </c>
      <c r="V53" s="130" t="str">
        <f>'приложение 1.1 '!U53</f>
        <v>-</v>
      </c>
      <c r="W53" s="130" t="str">
        <f>'приложение 1.1 '!V53</f>
        <v>-</v>
      </c>
      <c r="X53" s="130">
        <f>'приложение 1.1 '!W53</f>
        <v>0</v>
      </c>
      <c r="Y53" s="130">
        <f>'приложение 1.1 '!X53</f>
        <v>2</v>
      </c>
      <c r="Z53" s="130">
        <f>'приложение 1.1 '!Y53</f>
        <v>3.1419999999999999</v>
      </c>
      <c r="AA53" s="130">
        <f>'приложение 1.1 '!Z53</f>
        <v>0</v>
      </c>
      <c r="AB53" s="130">
        <f>'приложение 1.1 '!AA53</f>
        <v>0</v>
      </c>
      <c r="AC53" s="130">
        <f>'приложение 1.1 '!AB53</f>
        <v>0</v>
      </c>
      <c r="AD53" s="130">
        <f>'приложение 1.1 '!AC53</f>
        <v>0</v>
      </c>
      <c r="AE53" s="130">
        <f>'приложение 1.1 '!AD53</f>
        <v>0</v>
      </c>
      <c r="AF53" s="130">
        <f t="shared" si="5"/>
        <v>3.1419999999999999</v>
      </c>
    </row>
    <row r="54" spans="1:32" ht="81">
      <c r="A54" s="632" t="str">
        <f>'приложение 1.1 '!A54</f>
        <v>1.1.3.4</v>
      </c>
      <c r="B54" s="135" t="str">
        <f>'приложение 1.1 '!B54</f>
        <v xml:space="preserve">Реконструкция ТП-310 (замена силовых трансформаторов 2*630 на 2*1250; Замена оборудования РУ-10 кВ и РУ-0,4 кВ) </v>
      </c>
      <c r="C54" s="603" t="str">
        <f>'приложение 1.1 '!C54</f>
        <v>C/П</v>
      </c>
      <c r="D54" s="544">
        <f>'приложение 1.1 '!D54</f>
        <v>0</v>
      </c>
      <c r="E54" s="544">
        <f>'приложение 1.1 '!E54</f>
        <v>2.5</v>
      </c>
      <c r="F54" s="168">
        <v>9.301499999999999</v>
      </c>
      <c r="G54" s="603">
        <f>'приложение 1.1 '!F54</f>
        <v>2013</v>
      </c>
      <c r="H54" s="603">
        <f>'приложение 1.1 '!G54</f>
        <v>2013</v>
      </c>
      <c r="I54" s="130">
        <f t="shared" si="8"/>
        <v>2.57600103</v>
      </c>
      <c r="J54" s="130">
        <f t="shared" si="6"/>
        <v>0</v>
      </c>
      <c r="K54" s="130">
        <f t="shared" si="7"/>
        <v>0</v>
      </c>
      <c r="L54" s="130" t="str">
        <f>'приложение 1.1 '!K54</f>
        <v>-</v>
      </c>
      <c r="M54" s="130" t="str">
        <f>'приложение 1.1 '!L54</f>
        <v>-</v>
      </c>
      <c r="N54" s="130">
        <f>'приложение 1.1 '!M54</f>
        <v>0</v>
      </c>
      <c r="O54" s="130">
        <f>'приложение 1.1 '!N54</f>
        <v>2.5</v>
      </c>
      <c r="P54" s="130" t="str">
        <f>'приложение 1.1 '!O54</f>
        <v>-</v>
      </c>
      <c r="Q54" s="130" t="str">
        <f>'приложение 1.1 '!P54</f>
        <v>-</v>
      </c>
      <c r="R54" s="130" t="str">
        <f>'приложение 1.1 '!Q54</f>
        <v>-</v>
      </c>
      <c r="S54" s="130" t="str">
        <f>'приложение 1.1 '!R54</f>
        <v>-</v>
      </c>
      <c r="T54" s="130" t="str">
        <f>'приложение 1.1 '!S54</f>
        <v>-</v>
      </c>
      <c r="U54" s="130" t="str">
        <f>'приложение 1.1 '!T54</f>
        <v>-</v>
      </c>
      <c r="V54" s="130" t="str">
        <f>'приложение 1.1 '!U54</f>
        <v>-</v>
      </c>
      <c r="W54" s="130" t="str">
        <f>'приложение 1.1 '!V54</f>
        <v>-</v>
      </c>
      <c r="X54" s="130">
        <f>'приложение 1.1 '!W54</f>
        <v>0</v>
      </c>
      <c r="Y54" s="130">
        <f>'приложение 1.1 '!X54</f>
        <v>2.5</v>
      </c>
      <c r="Z54" s="130">
        <f>'приложение 1.1 '!Y54</f>
        <v>0</v>
      </c>
      <c r="AA54" s="130">
        <f>'приложение 1.1 '!Z54</f>
        <v>2.57600103</v>
      </c>
      <c r="AB54" s="130">
        <f>'приложение 1.1 '!AA54</f>
        <v>0</v>
      </c>
      <c r="AC54" s="130">
        <f>'приложение 1.1 '!AB54</f>
        <v>0</v>
      </c>
      <c r="AD54" s="130">
        <f>'приложение 1.1 '!AC54</f>
        <v>0</v>
      </c>
      <c r="AE54" s="130">
        <f>'приложение 1.1 '!AD54</f>
        <v>0</v>
      </c>
      <c r="AF54" s="130">
        <f t="shared" si="5"/>
        <v>2.57600103</v>
      </c>
    </row>
    <row r="55" spans="1:32" ht="81">
      <c r="A55" s="632" t="str">
        <f>'приложение 1.1 '!A55</f>
        <v>1.1.3.5</v>
      </c>
      <c r="B55" s="135" t="str">
        <f>'приложение 1.1 '!B55</f>
        <v xml:space="preserve">Реконструкция ТП-336 (замена силовых трансформаторов 2*630 на 2*1000; Замена оборудования РУ-10 кВ и РУ-0,4 кВ) </v>
      </c>
      <c r="C55" s="603" t="str">
        <f>'приложение 1.1 '!C55</f>
        <v>C/П</v>
      </c>
      <c r="D55" s="544">
        <f>'приложение 1.1 '!D55</f>
        <v>0</v>
      </c>
      <c r="E55" s="544">
        <f>'приложение 1.1 '!E55</f>
        <v>2</v>
      </c>
      <c r="F55" s="168">
        <v>7.5789999999999997</v>
      </c>
      <c r="G55" s="603">
        <f>'приложение 1.1 '!F55</f>
        <v>2013</v>
      </c>
      <c r="H55" s="603">
        <f>'приложение 1.1 '!G55</f>
        <v>2013</v>
      </c>
      <c r="I55" s="130">
        <f t="shared" si="8"/>
        <v>2.4406851700000001</v>
      </c>
      <c r="J55" s="130">
        <f t="shared" si="6"/>
        <v>0</v>
      </c>
      <c r="K55" s="130">
        <f t="shared" si="7"/>
        <v>0</v>
      </c>
      <c r="L55" s="130" t="str">
        <f>'приложение 1.1 '!K55</f>
        <v>-</v>
      </c>
      <c r="M55" s="130" t="str">
        <f>'приложение 1.1 '!L55</f>
        <v>-</v>
      </c>
      <c r="N55" s="130">
        <f>'приложение 1.1 '!M55</f>
        <v>0</v>
      </c>
      <c r="O55" s="130">
        <f>'приложение 1.1 '!N55</f>
        <v>2</v>
      </c>
      <c r="P55" s="130" t="str">
        <f>'приложение 1.1 '!O55</f>
        <v>-</v>
      </c>
      <c r="Q55" s="130" t="str">
        <f>'приложение 1.1 '!P55</f>
        <v>-</v>
      </c>
      <c r="R55" s="130" t="str">
        <f>'приложение 1.1 '!Q55</f>
        <v>-</v>
      </c>
      <c r="S55" s="130" t="str">
        <f>'приложение 1.1 '!R55</f>
        <v>-</v>
      </c>
      <c r="T55" s="130" t="str">
        <f>'приложение 1.1 '!S55</f>
        <v>-</v>
      </c>
      <c r="U55" s="130" t="str">
        <f>'приложение 1.1 '!T55</f>
        <v>-</v>
      </c>
      <c r="V55" s="130" t="str">
        <f>'приложение 1.1 '!U55</f>
        <v>-</v>
      </c>
      <c r="W55" s="130" t="str">
        <f>'приложение 1.1 '!V55</f>
        <v>-</v>
      </c>
      <c r="X55" s="130">
        <f>'приложение 1.1 '!W55</f>
        <v>0</v>
      </c>
      <c r="Y55" s="130">
        <f>'приложение 1.1 '!X55</f>
        <v>2</v>
      </c>
      <c r="Z55" s="130">
        <f>'приложение 1.1 '!Y55</f>
        <v>0</v>
      </c>
      <c r="AA55" s="130">
        <f>'приложение 1.1 '!Z55</f>
        <v>2.4406851700000001</v>
      </c>
      <c r="AB55" s="130">
        <f>'приложение 1.1 '!AA55</f>
        <v>0</v>
      </c>
      <c r="AC55" s="130">
        <f>'приложение 1.1 '!AB55</f>
        <v>0</v>
      </c>
      <c r="AD55" s="130">
        <f>'приложение 1.1 '!AC55</f>
        <v>0</v>
      </c>
      <c r="AE55" s="130">
        <f>'приложение 1.1 '!AD55</f>
        <v>0</v>
      </c>
      <c r="AF55" s="130">
        <f t="shared" si="5"/>
        <v>2.4406851700000001</v>
      </c>
    </row>
    <row r="56" spans="1:32" ht="81">
      <c r="A56" s="632" t="str">
        <f>'приложение 1.1 '!A56</f>
        <v>1.1.3.6</v>
      </c>
      <c r="B56" s="135" t="str">
        <f>'приложение 1.1 '!B56</f>
        <v xml:space="preserve">Реконструкция ТП-369 (замена силовых трансформаторов 2*400 на 2*630; Замена оборудования РУ-10 кВ и РУ-0,4 кВ) </v>
      </c>
      <c r="C56" s="603" t="str">
        <f>'приложение 1.1 '!C56</f>
        <v>C/П</v>
      </c>
      <c r="D56" s="544">
        <f>'приложение 1.1 '!D56</f>
        <v>0</v>
      </c>
      <c r="E56" s="544">
        <f>'приложение 1.1 '!E56</f>
        <v>2</v>
      </c>
      <c r="F56" s="168">
        <v>7.2344999999999997</v>
      </c>
      <c r="G56" s="603">
        <f>'приложение 1.1 '!F56</f>
        <v>2014</v>
      </c>
      <c r="H56" s="603">
        <f>'приложение 1.1 '!G56</f>
        <v>2014</v>
      </c>
      <c r="I56" s="130">
        <f t="shared" si="8"/>
        <v>2.7727727</v>
      </c>
      <c r="J56" s="130">
        <f t="shared" si="6"/>
        <v>0</v>
      </c>
      <c r="K56" s="130">
        <f t="shared" si="7"/>
        <v>0</v>
      </c>
      <c r="L56" s="130" t="str">
        <f>'приложение 1.1 '!K56</f>
        <v>-</v>
      </c>
      <c r="M56" s="130" t="str">
        <f>'приложение 1.1 '!L56</f>
        <v>-</v>
      </c>
      <c r="N56" s="130" t="str">
        <f>'приложение 1.1 '!M56</f>
        <v>-</v>
      </c>
      <c r="O56" s="130" t="str">
        <f>'приложение 1.1 '!N56</f>
        <v>-</v>
      </c>
      <c r="P56" s="130">
        <f>'приложение 1.1 '!O56</f>
        <v>0</v>
      </c>
      <c r="Q56" s="130">
        <f>'приложение 1.1 '!P56</f>
        <v>2</v>
      </c>
      <c r="R56" s="130" t="str">
        <f>'приложение 1.1 '!Q56</f>
        <v>-</v>
      </c>
      <c r="S56" s="130" t="str">
        <f>'приложение 1.1 '!R56</f>
        <v>-</v>
      </c>
      <c r="T56" s="130" t="str">
        <f>'приложение 1.1 '!S56</f>
        <v>-</v>
      </c>
      <c r="U56" s="130" t="str">
        <f>'приложение 1.1 '!T56</f>
        <v>-</v>
      </c>
      <c r="V56" s="130" t="str">
        <f>'приложение 1.1 '!U56</f>
        <v>-</v>
      </c>
      <c r="W56" s="130" t="str">
        <f>'приложение 1.1 '!V56</f>
        <v>-</v>
      </c>
      <c r="X56" s="130">
        <f>'приложение 1.1 '!W56</f>
        <v>0</v>
      </c>
      <c r="Y56" s="130">
        <f>'приложение 1.1 '!X56</f>
        <v>2</v>
      </c>
      <c r="Z56" s="130">
        <f>'приложение 1.1 '!Y56</f>
        <v>0</v>
      </c>
      <c r="AA56" s="130">
        <f>'приложение 1.1 '!Z56</f>
        <v>0</v>
      </c>
      <c r="AB56" s="130">
        <f>'приложение 1.1 '!AA56</f>
        <v>2.7727727</v>
      </c>
      <c r="AC56" s="130">
        <f>'приложение 1.1 '!AB56</f>
        <v>0</v>
      </c>
      <c r="AD56" s="130">
        <f>'приложение 1.1 '!AC56</f>
        <v>0</v>
      </c>
      <c r="AE56" s="130">
        <f>'приложение 1.1 '!AD56</f>
        <v>0</v>
      </c>
      <c r="AF56" s="130">
        <f t="shared" si="5"/>
        <v>2.7727727</v>
      </c>
    </row>
    <row r="57" spans="1:32" ht="81">
      <c r="A57" s="632" t="str">
        <f>'приложение 1.1 '!A57</f>
        <v>1.1.3.7</v>
      </c>
      <c r="B57" s="135" t="str">
        <f>'приложение 1.1 '!B57</f>
        <v xml:space="preserve">Реконструкция ТП-373  (замена силовых трансформаторов 2*630 на 2*1000; Замена оборудования РУ-10 кВ и РУ-0,4 кВ) </v>
      </c>
      <c r="C57" s="603" t="str">
        <f>'приложение 1.1 '!C57</f>
        <v>C/П</v>
      </c>
      <c r="D57" s="544">
        <f>'приложение 1.1 '!D57</f>
        <v>0</v>
      </c>
      <c r="E57" s="544">
        <f>'приложение 1.1 '!E57</f>
        <v>2</v>
      </c>
      <c r="F57" s="168">
        <v>8.956999999999999</v>
      </c>
      <c r="G57" s="603">
        <f>'приложение 1.1 '!F57</f>
        <v>2012</v>
      </c>
      <c r="H57" s="603">
        <f>'приложение 1.1 '!G57</f>
        <v>2012</v>
      </c>
      <c r="I57" s="130">
        <f t="shared" si="8"/>
        <v>2.6560000000000001</v>
      </c>
      <c r="J57" s="130">
        <f t="shared" si="6"/>
        <v>0</v>
      </c>
      <c r="K57" s="130">
        <f t="shared" si="7"/>
        <v>0</v>
      </c>
      <c r="L57" s="130">
        <f>'приложение 1.1 '!K57</f>
        <v>0</v>
      </c>
      <c r="M57" s="130">
        <f>'приложение 1.1 '!L57</f>
        <v>2</v>
      </c>
      <c r="N57" s="130" t="str">
        <f>'приложение 1.1 '!M57</f>
        <v>-</v>
      </c>
      <c r="O57" s="130" t="str">
        <f>'приложение 1.1 '!N57</f>
        <v>-</v>
      </c>
      <c r="P57" s="130" t="str">
        <f>'приложение 1.1 '!O57</f>
        <v>-</v>
      </c>
      <c r="Q57" s="130" t="str">
        <f>'приложение 1.1 '!P57</f>
        <v>-</v>
      </c>
      <c r="R57" s="130" t="str">
        <f>'приложение 1.1 '!Q57</f>
        <v>-</v>
      </c>
      <c r="S57" s="130" t="str">
        <f>'приложение 1.1 '!R57</f>
        <v>-</v>
      </c>
      <c r="T57" s="130" t="str">
        <f>'приложение 1.1 '!S57</f>
        <v>-</v>
      </c>
      <c r="U57" s="130" t="str">
        <f>'приложение 1.1 '!T57</f>
        <v>-</v>
      </c>
      <c r="V57" s="130" t="str">
        <f>'приложение 1.1 '!U57</f>
        <v>-</v>
      </c>
      <c r="W57" s="130" t="str">
        <f>'приложение 1.1 '!V57</f>
        <v>-</v>
      </c>
      <c r="X57" s="130">
        <f>'приложение 1.1 '!W57</f>
        <v>0</v>
      </c>
      <c r="Y57" s="130">
        <f>'приложение 1.1 '!X57</f>
        <v>2</v>
      </c>
      <c r="Z57" s="130">
        <f>'приложение 1.1 '!Y57</f>
        <v>2.6560000000000001</v>
      </c>
      <c r="AA57" s="130">
        <f>'приложение 1.1 '!Z57</f>
        <v>0</v>
      </c>
      <c r="AB57" s="130">
        <f>'приложение 1.1 '!AA57</f>
        <v>0</v>
      </c>
      <c r="AC57" s="130">
        <f>'приложение 1.1 '!AB57</f>
        <v>0</v>
      </c>
      <c r="AD57" s="130">
        <f>'приложение 1.1 '!AC57</f>
        <v>0</v>
      </c>
      <c r="AE57" s="130">
        <f>'приложение 1.1 '!AD57</f>
        <v>0</v>
      </c>
      <c r="AF57" s="130">
        <f t="shared" si="5"/>
        <v>2.6560000000000001</v>
      </c>
    </row>
    <row r="58" spans="1:32" ht="81">
      <c r="A58" s="632" t="str">
        <f>'приложение 1.1 '!A58</f>
        <v>1.1.3.8</v>
      </c>
      <c r="B58" s="135" t="str">
        <f>'приложение 1.1 '!B58</f>
        <v>Реконструкция ТП-384 (замена силовых трансформаторов 2*630 на 2*1000; Замена оборудования РУ-10 кВ и РУ-0,4 кВ)</v>
      </c>
      <c r="C58" s="603" t="str">
        <f>'приложение 1.1 '!C58</f>
        <v>C/П</v>
      </c>
      <c r="D58" s="544">
        <f>'приложение 1.1 '!D58</f>
        <v>0</v>
      </c>
      <c r="E58" s="544">
        <f>'приложение 1.1 '!E58</f>
        <v>2</v>
      </c>
      <c r="F58" s="168">
        <v>9.645999999999999</v>
      </c>
      <c r="G58" s="603">
        <f>'приложение 1.1 '!F58</f>
        <v>2012</v>
      </c>
      <c r="H58" s="603">
        <f>'приложение 1.1 '!G58</f>
        <v>2012</v>
      </c>
      <c r="I58" s="130">
        <f t="shared" si="8"/>
        <v>1.6459999999999999</v>
      </c>
      <c r="J58" s="130">
        <f t="shared" si="6"/>
        <v>0</v>
      </c>
      <c r="K58" s="130">
        <f t="shared" si="7"/>
        <v>0</v>
      </c>
      <c r="L58" s="130">
        <f>'приложение 1.1 '!K58</f>
        <v>0</v>
      </c>
      <c r="M58" s="130">
        <f>'приложение 1.1 '!L58</f>
        <v>2</v>
      </c>
      <c r="N58" s="130" t="str">
        <f>'приложение 1.1 '!M58</f>
        <v>-</v>
      </c>
      <c r="O58" s="130" t="str">
        <f>'приложение 1.1 '!N58</f>
        <v>-</v>
      </c>
      <c r="P58" s="130" t="str">
        <f>'приложение 1.1 '!O58</f>
        <v>-</v>
      </c>
      <c r="Q58" s="130" t="str">
        <f>'приложение 1.1 '!P58</f>
        <v>-</v>
      </c>
      <c r="R58" s="130" t="str">
        <f>'приложение 1.1 '!Q58</f>
        <v>-</v>
      </c>
      <c r="S58" s="130" t="str">
        <f>'приложение 1.1 '!R58</f>
        <v>-</v>
      </c>
      <c r="T58" s="130" t="str">
        <f>'приложение 1.1 '!S58</f>
        <v>-</v>
      </c>
      <c r="U58" s="130" t="str">
        <f>'приложение 1.1 '!T58</f>
        <v>-</v>
      </c>
      <c r="V58" s="130" t="str">
        <f>'приложение 1.1 '!U58</f>
        <v>-</v>
      </c>
      <c r="W58" s="130" t="str">
        <f>'приложение 1.1 '!V58</f>
        <v>-</v>
      </c>
      <c r="X58" s="130">
        <f>'приложение 1.1 '!W58</f>
        <v>0</v>
      </c>
      <c r="Y58" s="130">
        <f>'приложение 1.1 '!X58</f>
        <v>2</v>
      </c>
      <c r="Z58" s="130">
        <f>'приложение 1.1 '!Y58</f>
        <v>1.6459999999999999</v>
      </c>
      <c r="AA58" s="130">
        <f>'приложение 1.1 '!Z58</f>
        <v>0</v>
      </c>
      <c r="AB58" s="130">
        <f>'приложение 1.1 '!AA58</f>
        <v>0</v>
      </c>
      <c r="AC58" s="130">
        <f>'приложение 1.1 '!AB58</f>
        <v>0</v>
      </c>
      <c r="AD58" s="130">
        <f>'приложение 1.1 '!AC58</f>
        <v>0</v>
      </c>
      <c r="AE58" s="130">
        <f>'приложение 1.1 '!AD58</f>
        <v>0</v>
      </c>
      <c r="AF58" s="130">
        <f t="shared" si="5"/>
        <v>1.6459999999999999</v>
      </c>
    </row>
    <row r="59" spans="1:32" ht="81">
      <c r="A59" s="632" t="str">
        <f>'приложение 1.1 '!A59</f>
        <v>1.1.3.9</v>
      </c>
      <c r="B59" s="135" t="str">
        <f>'приложение 1.1 '!B59</f>
        <v xml:space="preserve">Реконструкция ТП-397 (замена силовых трансформаторов 2*630 на 2*1250; Замена оборудования РУ-10 кВ и РУ-0,4 кВ) </v>
      </c>
      <c r="C59" s="603" t="str">
        <f>'приложение 1.1 '!C59</f>
        <v>C/П</v>
      </c>
      <c r="D59" s="544">
        <f>'приложение 1.1 '!D59</f>
        <v>0</v>
      </c>
      <c r="E59" s="544">
        <f>'приложение 1.1 '!E59</f>
        <v>2.5</v>
      </c>
      <c r="F59" s="168">
        <v>7.5789999999999997</v>
      </c>
      <c r="G59" s="603">
        <f>'приложение 1.1 '!F59</f>
        <v>2012</v>
      </c>
      <c r="H59" s="603">
        <f>'приложение 1.1 '!G59</f>
        <v>2013</v>
      </c>
      <c r="I59" s="130">
        <f t="shared" si="8"/>
        <v>5.4100363300000005</v>
      </c>
      <c r="J59" s="130">
        <f t="shared" si="6"/>
        <v>0</v>
      </c>
      <c r="K59" s="130">
        <f t="shared" si="7"/>
        <v>0</v>
      </c>
      <c r="L59" s="130" t="str">
        <f>'приложение 1.1 '!K59</f>
        <v>-</v>
      </c>
      <c r="M59" s="130" t="str">
        <f>'приложение 1.1 '!L59</f>
        <v>-</v>
      </c>
      <c r="N59" s="130">
        <f>'приложение 1.1 '!M59</f>
        <v>0</v>
      </c>
      <c r="O59" s="130">
        <f>'приложение 1.1 '!N59</f>
        <v>2.5</v>
      </c>
      <c r="P59" s="130" t="str">
        <f>'приложение 1.1 '!O59</f>
        <v>-</v>
      </c>
      <c r="Q59" s="130" t="str">
        <f>'приложение 1.1 '!P59</f>
        <v>-</v>
      </c>
      <c r="R59" s="130" t="str">
        <f>'приложение 1.1 '!Q59</f>
        <v>-</v>
      </c>
      <c r="S59" s="130" t="str">
        <f>'приложение 1.1 '!R59</f>
        <v>-</v>
      </c>
      <c r="T59" s="130" t="str">
        <f>'приложение 1.1 '!S59</f>
        <v>-</v>
      </c>
      <c r="U59" s="130" t="str">
        <f>'приложение 1.1 '!T59</f>
        <v>-</v>
      </c>
      <c r="V59" s="130" t="str">
        <f>'приложение 1.1 '!U59</f>
        <v>-</v>
      </c>
      <c r="W59" s="130" t="str">
        <f>'приложение 1.1 '!V59</f>
        <v>-</v>
      </c>
      <c r="X59" s="130">
        <f>'приложение 1.1 '!W59</f>
        <v>0</v>
      </c>
      <c r="Y59" s="130">
        <f>'приложение 1.1 '!X59</f>
        <v>2.5</v>
      </c>
      <c r="Z59" s="130">
        <f>'приложение 1.1 '!Y59</f>
        <v>1.0004</v>
      </c>
      <c r="AA59" s="130">
        <f>'приложение 1.1 '!Z59</f>
        <v>4.4096363300000005</v>
      </c>
      <c r="AB59" s="130">
        <f>'приложение 1.1 '!AA59</f>
        <v>0</v>
      </c>
      <c r="AC59" s="130">
        <f>'приложение 1.1 '!AB59</f>
        <v>0</v>
      </c>
      <c r="AD59" s="130">
        <f>'приложение 1.1 '!AC59</f>
        <v>0</v>
      </c>
      <c r="AE59" s="130">
        <f>'приложение 1.1 '!AD59</f>
        <v>0</v>
      </c>
      <c r="AF59" s="130">
        <f t="shared" si="5"/>
        <v>5.4100363300000005</v>
      </c>
    </row>
    <row r="60" spans="1:32" ht="81">
      <c r="A60" s="632" t="str">
        <f>'приложение 1.1 '!A60</f>
        <v>1.1.3.10</v>
      </c>
      <c r="B60" s="135" t="str">
        <f>'приложение 1.1 '!B60</f>
        <v xml:space="preserve">Реконструкция ТП-402 (замена силовых трансформаторов 2*630 на 2*1000; Замена оборудования РУ-10 кВ и РУ-0,4 кВ) </v>
      </c>
      <c r="C60" s="603" t="str">
        <f>'приложение 1.1 '!C60</f>
        <v>C/П</v>
      </c>
      <c r="D60" s="544">
        <f>'приложение 1.1 '!D60</f>
        <v>0</v>
      </c>
      <c r="E60" s="544">
        <f>'приложение 1.1 '!E60</f>
        <v>2</v>
      </c>
      <c r="F60" s="168">
        <v>7.2344999999999997</v>
      </c>
      <c r="G60" s="603">
        <f>'приложение 1.1 '!F60</f>
        <v>2012</v>
      </c>
      <c r="H60" s="603">
        <f>'приложение 1.1 '!G60</f>
        <v>2012</v>
      </c>
      <c r="I60" s="130">
        <f t="shared" si="8"/>
        <v>3.7519999999999998</v>
      </c>
      <c r="J60" s="130">
        <f t="shared" si="6"/>
        <v>0</v>
      </c>
      <c r="K60" s="130">
        <f t="shared" si="7"/>
        <v>0</v>
      </c>
      <c r="L60" s="130">
        <f>'приложение 1.1 '!K60</f>
        <v>0</v>
      </c>
      <c r="M60" s="130">
        <f>'приложение 1.1 '!L60</f>
        <v>2</v>
      </c>
      <c r="N60" s="130" t="str">
        <f>'приложение 1.1 '!M60</f>
        <v>-</v>
      </c>
      <c r="O60" s="130" t="str">
        <f>'приложение 1.1 '!N60</f>
        <v>-</v>
      </c>
      <c r="P60" s="130" t="str">
        <f>'приложение 1.1 '!O60</f>
        <v>-</v>
      </c>
      <c r="Q60" s="130" t="str">
        <f>'приложение 1.1 '!P60</f>
        <v>-</v>
      </c>
      <c r="R60" s="130" t="str">
        <f>'приложение 1.1 '!Q60</f>
        <v>-</v>
      </c>
      <c r="S60" s="130" t="str">
        <f>'приложение 1.1 '!R60</f>
        <v>-</v>
      </c>
      <c r="T60" s="130" t="str">
        <f>'приложение 1.1 '!S60</f>
        <v>-</v>
      </c>
      <c r="U60" s="130" t="str">
        <f>'приложение 1.1 '!T60</f>
        <v>-</v>
      </c>
      <c r="V60" s="130" t="str">
        <f>'приложение 1.1 '!U60</f>
        <v>-</v>
      </c>
      <c r="W60" s="130" t="str">
        <f>'приложение 1.1 '!V60</f>
        <v>-</v>
      </c>
      <c r="X60" s="130">
        <f>'приложение 1.1 '!W60</f>
        <v>0</v>
      </c>
      <c r="Y60" s="130">
        <f>'приложение 1.1 '!X60</f>
        <v>2</v>
      </c>
      <c r="Z60" s="130">
        <f>'приложение 1.1 '!Y60</f>
        <v>3.7519999999999998</v>
      </c>
      <c r="AA60" s="130">
        <f>'приложение 1.1 '!Z60</f>
        <v>0</v>
      </c>
      <c r="AB60" s="130">
        <f>'приложение 1.1 '!AA60</f>
        <v>0</v>
      </c>
      <c r="AC60" s="130">
        <f>'приложение 1.1 '!AB60</f>
        <v>0</v>
      </c>
      <c r="AD60" s="130">
        <f>'приложение 1.1 '!AC60</f>
        <v>0</v>
      </c>
      <c r="AE60" s="130">
        <f>'приложение 1.1 '!AD60</f>
        <v>0</v>
      </c>
      <c r="AF60" s="130">
        <f t="shared" si="5"/>
        <v>3.7519999999999998</v>
      </c>
    </row>
    <row r="61" spans="1:32" ht="60.75">
      <c r="A61" s="632" t="str">
        <f>'приложение 1.1 '!A61</f>
        <v>1.1.3.11</v>
      </c>
      <c r="B61" s="135" t="str">
        <f>'приложение 1.1 '!B61</f>
        <v>Реконструкция ТП-402 (Реконструкция строительной части)</v>
      </c>
      <c r="C61" s="603" t="str">
        <f>'приложение 1.1 '!C61</f>
        <v>C/П</v>
      </c>
      <c r="D61" s="544">
        <f>'приложение 1.1 '!D61</f>
        <v>0</v>
      </c>
      <c r="E61" s="544">
        <f>'приложение 1.1 '!E61</f>
        <v>0</v>
      </c>
      <c r="F61" s="168">
        <v>3.4449999999999998</v>
      </c>
      <c r="G61" s="603">
        <f>'приложение 1.1 '!F61</f>
        <v>2012</v>
      </c>
      <c r="H61" s="603">
        <f>'приложение 1.1 '!G61</f>
        <v>2012</v>
      </c>
      <c r="I61" s="130">
        <f t="shared" si="8"/>
        <v>0.33</v>
      </c>
      <c r="J61" s="130">
        <f t="shared" si="6"/>
        <v>0</v>
      </c>
      <c r="K61" s="130">
        <f t="shared" si="7"/>
        <v>0</v>
      </c>
      <c r="L61" s="130">
        <f>'приложение 1.1 '!K61</f>
        <v>0</v>
      </c>
      <c r="M61" s="130">
        <f>'приложение 1.1 '!L61</f>
        <v>0</v>
      </c>
      <c r="N61" s="130" t="str">
        <f>'приложение 1.1 '!M61</f>
        <v>-</v>
      </c>
      <c r="O61" s="130" t="str">
        <f>'приложение 1.1 '!N61</f>
        <v>-</v>
      </c>
      <c r="P61" s="130" t="str">
        <f>'приложение 1.1 '!O61</f>
        <v>-</v>
      </c>
      <c r="Q61" s="130" t="str">
        <f>'приложение 1.1 '!P61</f>
        <v>-</v>
      </c>
      <c r="R61" s="130" t="str">
        <f>'приложение 1.1 '!Q61</f>
        <v>-</v>
      </c>
      <c r="S61" s="130" t="str">
        <f>'приложение 1.1 '!R61</f>
        <v>-</v>
      </c>
      <c r="T61" s="130" t="str">
        <f>'приложение 1.1 '!S61</f>
        <v>-</v>
      </c>
      <c r="U61" s="130" t="str">
        <f>'приложение 1.1 '!T61</f>
        <v>-</v>
      </c>
      <c r="V61" s="130" t="str">
        <f>'приложение 1.1 '!U61</f>
        <v>-</v>
      </c>
      <c r="W61" s="130" t="str">
        <f>'приложение 1.1 '!V61</f>
        <v>-</v>
      </c>
      <c r="X61" s="130">
        <f>'приложение 1.1 '!W61</f>
        <v>0</v>
      </c>
      <c r="Y61" s="130">
        <f>'приложение 1.1 '!X61</f>
        <v>0</v>
      </c>
      <c r="Z61" s="130">
        <f>'приложение 1.1 '!Y61</f>
        <v>0.33</v>
      </c>
      <c r="AA61" s="130">
        <f>'приложение 1.1 '!Z61</f>
        <v>0</v>
      </c>
      <c r="AB61" s="130">
        <f>'приложение 1.1 '!AA61</f>
        <v>0</v>
      </c>
      <c r="AC61" s="130">
        <f>'приложение 1.1 '!AB61</f>
        <v>0</v>
      </c>
      <c r="AD61" s="130">
        <f>'приложение 1.1 '!AC61</f>
        <v>0</v>
      </c>
      <c r="AE61" s="130">
        <f>'приложение 1.1 '!AD61</f>
        <v>0</v>
      </c>
      <c r="AF61" s="130">
        <f t="shared" si="5"/>
        <v>0.33</v>
      </c>
    </row>
    <row r="62" spans="1:32" ht="81">
      <c r="A62" s="632" t="str">
        <f>'приложение 1.1 '!A62</f>
        <v>1.1.3.12</v>
      </c>
      <c r="B62" s="135" t="str">
        <f>'приложение 1.1 '!B62</f>
        <v xml:space="preserve">Реконструкция ТП-418 (замена силовых трансформаторов 2*630 на 2*1000; Замена оборудования РУ-10 кВ и РУ-0,4 кВ) </v>
      </c>
      <c r="C62" s="603" t="str">
        <f>'приложение 1.1 '!C62</f>
        <v>C/П</v>
      </c>
      <c r="D62" s="544">
        <f>'приложение 1.1 '!D62</f>
        <v>0</v>
      </c>
      <c r="E62" s="544">
        <f>'приложение 1.1 '!E62</f>
        <v>2</v>
      </c>
      <c r="F62" s="168">
        <v>5.5119999999999996</v>
      </c>
      <c r="G62" s="603">
        <f>'приложение 1.1 '!F62</f>
        <v>2012</v>
      </c>
      <c r="H62" s="603">
        <f>'приложение 1.1 '!G62</f>
        <v>2012</v>
      </c>
      <c r="I62" s="130">
        <f t="shared" si="8"/>
        <v>2.2949999999999999</v>
      </c>
      <c r="J62" s="130">
        <f t="shared" si="6"/>
        <v>0</v>
      </c>
      <c r="K62" s="130">
        <f t="shared" si="7"/>
        <v>0</v>
      </c>
      <c r="L62" s="130">
        <f>'приложение 1.1 '!K62</f>
        <v>0</v>
      </c>
      <c r="M62" s="130">
        <f>'приложение 1.1 '!L62</f>
        <v>2</v>
      </c>
      <c r="N62" s="130" t="str">
        <f>'приложение 1.1 '!M62</f>
        <v>-</v>
      </c>
      <c r="O62" s="130" t="str">
        <f>'приложение 1.1 '!N62</f>
        <v>-</v>
      </c>
      <c r="P62" s="130" t="str">
        <f>'приложение 1.1 '!O62</f>
        <v>-</v>
      </c>
      <c r="Q62" s="130" t="str">
        <f>'приложение 1.1 '!P62</f>
        <v>-</v>
      </c>
      <c r="R62" s="130" t="str">
        <f>'приложение 1.1 '!Q62</f>
        <v>-</v>
      </c>
      <c r="S62" s="130" t="str">
        <f>'приложение 1.1 '!R62</f>
        <v>-</v>
      </c>
      <c r="T62" s="130" t="str">
        <f>'приложение 1.1 '!S62</f>
        <v>-</v>
      </c>
      <c r="U62" s="130" t="str">
        <f>'приложение 1.1 '!T62</f>
        <v>-</v>
      </c>
      <c r="V62" s="130" t="str">
        <f>'приложение 1.1 '!U62</f>
        <v>-</v>
      </c>
      <c r="W62" s="130" t="str">
        <f>'приложение 1.1 '!V62</f>
        <v>-</v>
      </c>
      <c r="X62" s="130">
        <f>'приложение 1.1 '!W62</f>
        <v>0</v>
      </c>
      <c r="Y62" s="130">
        <f>'приложение 1.1 '!X62</f>
        <v>2</v>
      </c>
      <c r="Z62" s="130">
        <f>'приложение 1.1 '!Y62</f>
        <v>2.2949999999999999</v>
      </c>
      <c r="AA62" s="130">
        <f>'приложение 1.1 '!Z62</f>
        <v>0</v>
      </c>
      <c r="AB62" s="130">
        <f>'приложение 1.1 '!AA62</f>
        <v>0</v>
      </c>
      <c r="AC62" s="130">
        <f>'приложение 1.1 '!AB62</f>
        <v>0</v>
      </c>
      <c r="AD62" s="130">
        <f>'приложение 1.1 '!AC62</f>
        <v>0</v>
      </c>
      <c r="AE62" s="130">
        <f>'приложение 1.1 '!AD62</f>
        <v>0</v>
      </c>
      <c r="AF62" s="130">
        <f t="shared" si="5"/>
        <v>2.2949999999999999</v>
      </c>
    </row>
    <row r="63" spans="1:32" ht="60.75">
      <c r="A63" s="632" t="str">
        <f>'приложение 1.1 '!A63</f>
        <v>1.1.3.13</v>
      </c>
      <c r="B63" s="135" t="str">
        <f>'приложение 1.1 '!B63</f>
        <v>Реконструкция КТТП-732 (замена силовых трансформаторов 1*400 на 2*630; Замена РУ-10/0,4кВ)</v>
      </c>
      <c r="C63" s="603" t="str">
        <f>'приложение 1.1 '!C63</f>
        <v>C/П</v>
      </c>
      <c r="D63" s="544">
        <f>'приложение 1.1 '!D63</f>
        <v>0</v>
      </c>
      <c r="E63" s="544">
        <f>'приложение 1.1 '!E63</f>
        <v>1.26</v>
      </c>
      <c r="F63" s="168">
        <v>7.5789999999999997</v>
      </c>
      <c r="G63" s="603">
        <f>'приложение 1.1 '!F63</f>
        <v>2012</v>
      </c>
      <c r="H63" s="603">
        <f>'приложение 1.1 '!G63</f>
        <v>2012</v>
      </c>
      <c r="I63" s="130">
        <f t="shared" si="8"/>
        <v>1.494</v>
      </c>
      <c r="J63" s="130">
        <f t="shared" si="6"/>
        <v>0</v>
      </c>
      <c r="K63" s="130">
        <f t="shared" si="7"/>
        <v>0</v>
      </c>
      <c r="L63" s="130">
        <f>'приложение 1.1 '!K63</f>
        <v>0</v>
      </c>
      <c r="M63" s="130">
        <f>'приложение 1.1 '!L63</f>
        <v>1.26</v>
      </c>
      <c r="N63" s="130" t="str">
        <f>'приложение 1.1 '!M63</f>
        <v>-</v>
      </c>
      <c r="O63" s="130" t="str">
        <f>'приложение 1.1 '!N63</f>
        <v>-</v>
      </c>
      <c r="P63" s="130" t="str">
        <f>'приложение 1.1 '!O63</f>
        <v>-</v>
      </c>
      <c r="Q63" s="130" t="str">
        <f>'приложение 1.1 '!P63</f>
        <v>-</v>
      </c>
      <c r="R63" s="130" t="str">
        <f>'приложение 1.1 '!Q63</f>
        <v>-</v>
      </c>
      <c r="S63" s="130" t="str">
        <f>'приложение 1.1 '!R63</f>
        <v>-</v>
      </c>
      <c r="T63" s="130" t="str">
        <f>'приложение 1.1 '!S63</f>
        <v>-</v>
      </c>
      <c r="U63" s="130" t="str">
        <f>'приложение 1.1 '!T63</f>
        <v>-</v>
      </c>
      <c r="V63" s="130" t="str">
        <f>'приложение 1.1 '!U63</f>
        <v>-</v>
      </c>
      <c r="W63" s="130" t="str">
        <f>'приложение 1.1 '!V63</f>
        <v>-</v>
      </c>
      <c r="X63" s="130">
        <f>'приложение 1.1 '!W63</f>
        <v>0</v>
      </c>
      <c r="Y63" s="130">
        <f>'приложение 1.1 '!X63</f>
        <v>1.26</v>
      </c>
      <c r="Z63" s="130">
        <f>'приложение 1.1 '!Y63</f>
        <v>1.494</v>
      </c>
      <c r="AA63" s="130">
        <f>'приложение 1.1 '!Z63</f>
        <v>0</v>
      </c>
      <c r="AB63" s="130">
        <f>'приложение 1.1 '!AA63</f>
        <v>0</v>
      </c>
      <c r="AC63" s="130">
        <f>'приложение 1.1 '!AB63</f>
        <v>0</v>
      </c>
      <c r="AD63" s="130">
        <f>'приложение 1.1 '!AC63</f>
        <v>0</v>
      </c>
      <c r="AE63" s="130">
        <f>'приложение 1.1 '!AD63</f>
        <v>0</v>
      </c>
      <c r="AF63" s="130">
        <f t="shared" si="5"/>
        <v>1.494</v>
      </c>
    </row>
    <row r="64" spans="1:32" ht="40.5">
      <c r="A64" s="632" t="str">
        <f>'приложение 1.1 '!A64</f>
        <v>1.1.3.14</v>
      </c>
      <c r="B64" s="135" t="str">
        <f>'приложение 1.1 '!B64</f>
        <v>Реконструкция ТП-278 мкр.11 (замена оборудования в РУ-10кВ)</v>
      </c>
      <c r="C64" s="603" t="str">
        <f>'приложение 1.1 '!C64</f>
        <v>C/П</v>
      </c>
      <c r="D64" s="544">
        <f>'приложение 1.1 '!D64</f>
        <v>0</v>
      </c>
      <c r="E64" s="544">
        <f>'приложение 1.1 '!E64</f>
        <v>0</v>
      </c>
      <c r="F64" s="168">
        <v>9.301499999999999</v>
      </c>
      <c r="G64" s="603">
        <f>'приложение 1.1 '!F64</f>
        <v>2017</v>
      </c>
      <c r="H64" s="603">
        <f>'приложение 1.1 '!G64</f>
        <v>2017</v>
      </c>
      <c r="I64" s="130">
        <f t="shared" si="8"/>
        <v>4.2047699999999999</v>
      </c>
      <c r="J64" s="130">
        <f t="shared" si="6"/>
        <v>4.2047699999999999</v>
      </c>
      <c r="K64" s="130">
        <f t="shared" si="7"/>
        <v>4.2047699999999999</v>
      </c>
      <c r="L64" s="130" t="str">
        <f>'приложение 1.1 '!K64</f>
        <v>-</v>
      </c>
      <c r="M64" s="130" t="str">
        <f>'приложение 1.1 '!L64</f>
        <v>-</v>
      </c>
      <c r="N64" s="130" t="str">
        <f>'приложение 1.1 '!M64</f>
        <v>-</v>
      </c>
      <c r="O64" s="130" t="str">
        <f>'приложение 1.1 '!N64</f>
        <v>-</v>
      </c>
      <c r="P64" s="130" t="str">
        <f>'приложение 1.1 '!O64</f>
        <v>-</v>
      </c>
      <c r="Q64" s="130" t="str">
        <f>'приложение 1.1 '!P64</f>
        <v>-</v>
      </c>
      <c r="R64" s="130" t="str">
        <f>'приложение 1.1 '!Q64</f>
        <v>-</v>
      </c>
      <c r="S64" s="130" t="str">
        <f>'приложение 1.1 '!R64</f>
        <v>-</v>
      </c>
      <c r="T64" s="130" t="str">
        <f>'приложение 1.1 '!S64</f>
        <v>-</v>
      </c>
      <c r="U64" s="130" t="str">
        <f>'приложение 1.1 '!T64</f>
        <v>-</v>
      </c>
      <c r="V64" s="130">
        <f>'приложение 1.1 '!U64</f>
        <v>0</v>
      </c>
      <c r="W64" s="130">
        <f>'приложение 1.1 '!V64</f>
        <v>0</v>
      </c>
      <c r="X64" s="130">
        <f>'приложение 1.1 '!W64</f>
        <v>0</v>
      </c>
      <c r="Y64" s="130">
        <f>'приложение 1.1 '!X64</f>
        <v>0</v>
      </c>
      <c r="Z64" s="130">
        <f>'приложение 1.1 '!Y64</f>
        <v>0</v>
      </c>
      <c r="AA64" s="130">
        <f>'приложение 1.1 '!Z64</f>
        <v>0</v>
      </c>
      <c r="AB64" s="130">
        <f>'приложение 1.1 '!AA64</f>
        <v>0</v>
      </c>
      <c r="AC64" s="130">
        <f>'приложение 1.1 '!AB64</f>
        <v>0</v>
      </c>
      <c r="AD64" s="130">
        <f>'приложение 1.1 '!AC64</f>
        <v>0</v>
      </c>
      <c r="AE64" s="130">
        <f>'приложение 1.1 '!AD64</f>
        <v>4.2047699999999999</v>
      </c>
      <c r="AF64" s="130">
        <f t="shared" si="5"/>
        <v>4.2047699999999999</v>
      </c>
    </row>
    <row r="65" spans="1:32" ht="101.25">
      <c r="A65" s="632" t="str">
        <f>'приложение 1.1 '!A65</f>
        <v>1.1.3.15</v>
      </c>
      <c r="B65" s="135" t="str">
        <f>'приложение 1.1 '!B65</f>
        <v>Реконструкция  ТП-304 мкр.11Б (замена силовых трансформаторов 2*630 на 2*1000; Замена оборудования РУ-10 кВ и РУ-0,4 кВ)</v>
      </c>
      <c r="C65" s="603" t="str">
        <f>'приложение 1.1 '!C65</f>
        <v>C/П</v>
      </c>
      <c r="D65" s="544">
        <f>'приложение 1.1 '!D65</f>
        <v>0</v>
      </c>
      <c r="E65" s="544">
        <f>'приложение 1.1 '!E65</f>
        <v>2</v>
      </c>
      <c r="F65" s="168">
        <v>7.9234999999999998</v>
      </c>
      <c r="G65" s="603">
        <f>'приложение 1.1 '!F65</f>
        <v>2013</v>
      </c>
      <c r="H65" s="603">
        <f>'приложение 1.1 '!G65</f>
        <v>2013</v>
      </c>
      <c r="I65" s="130">
        <f t="shared" si="8"/>
        <v>3.8212548499999999</v>
      </c>
      <c r="J65" s="130">
        <f t="shared" si="6"/>
        <v>0</v>
      </c>
      <c r="K65" s="130">
        <f t="shared" si="7"/>
        <v>0</v>
      </c>
      <c r="L65" s="130" t="str">
        <f>'приложение 1.1 '!K65</f>
        <v>-</v>
      </c>
      <c r="M65" s="130" t="str">
        <f>'приложение 1.1 '!L65</f>
        <v>-</v>
      </c>
      <c r="N65" s="130">
        <f>'приложение 1.1 '!M65</f>
        <v>0</v>
      </c>
      <c r="O65" s="130">
        <f>'приложение 1.1 '!N65</f>
        <v>2</v>
      </c>
      <c r="P65" s="130" t="str">
        <f>'приложение 1.1 '!O65</f>
        <v>-</v>
      </c>
      <c r="Q65" s="130" t="str">
        <f>'приложение 1.1 '!P65</f>
        <v>-</v>
      </c>
      <c r="R65" s="130" t="str">
        <f>'приложение 1.1 '!Q65</f>
        <v>-</v>
      </c>
      <c r="S65" s="130" t="str">
        <f>'приложение 1.1 '!R65</f>
        <v>-</v>
      </c>
      <c r="T65" s="130" t="str">
        <f>'приложение 1.1 '!S65</f>
        <v>-</v>
      </c>
      <c r="U65" s="130" t="str">
        <f>'приложение 1.1 '!T65</f>
        <v>-</v>
      </c>
      <c r="V65" s="130" t="str">
        <f>'приложение 1.1 '!U65</f>
        <v>-</v>
      </c>
      <c r="W65" s="130" t="str">
        <f>'приложение 1.1 '!V65</f>
        <v>-</v>
      </c>
      <c r="X65" s="130">
        <f>'приложение 1.1 '!W65</f>
        <v>0</v>
      </c>
      <c r="Y65" s="130">
        <f>'приложение 1.1 '!X65</f>
        <v>2</v>
      </c>
      <c r="Z65" s="130">
        <f>'приложение 1.1 '!Y65</f>
        <v>0</v>
      </c>
      <c r="AA65" s="130">
        <f>'приложение 1.1 '!Z65</f>
        <v>3.8212548499999999</v>
      </c>
      <c r="AB65" s="130">
        <f>'приложение 1.1 '!AA65</f>
        <v>0</v>
      </c>
      <c r="AC65" s="130">
        <f>'приложение 1.1 '!AB65</f>
        <v>0</v>
      </c>
      <c r="AD65" s="130">
        <f>'приложение 1.1 '!AC65</f>
        <v>0</v>
      </c>
      <c r="AE65" s="130">
        <f>'приложение 1.1 '!AD65</f>
        <v>0</v>
      </c>
      <c r="AF65" s="130">
        <f t="shared" si="5"/>
        <v>3.8212548499999999</v>
      </c>
    </row>
    <row r="66" spans="1:32" ht="60.75">
      <c r="A66" s="632" t="str">
        <f>'приложение 1.1 '!A66</f>
        <v>1.1.3.16</v>
      </c>
      <c r="B66" s="135" t="str">
        <f>'приложение 1.1 '!B66</f>
        <v>Реконструкция ТП-315 (замена оборудования РУ-10 кВ; РУ-0,4 кВ)</v>
      </c>
      <c r="C66" s="603" t="str">
        <f>'приложение 1.1 '!C66</f>
        <v>C/П</v>
      </c>
      <c r="D66" s="544">
        <f>'приложение 1.1 '!D66</f>
        <v>0</v>
      </c>
      <c r="E66" s="544">
        <f>'приложение 1.1 '!E66</f>
        <v>0</v>
      </c>
      <c r="F66" s="168">
        <v>7.2344999999999997</v>
      </c>
      <c r="G66" s="603">
        <f>'приложение 1.1 '!F66</f>
        <v>2017</v>
      </c>
      <c r="H66" s="603">
        <f>'приложение 1.1 '!G66</f>
        <v>2017</v>
      </c>
      <c r="I66" s="130">
        <f t="shared" si="8"/>
        <v>3.5171399999999999</v>
      </c>
      <c r="J66" s="130">
        <f t="shared" si="6"/>
        <v>3.5171399999999999</v>
      </c>
      <c r="K66" s="130">
        <f t="shared" si="7"/>
        <v>3.5171399999999999</v>
      </c>
      <c r="L66" s="130" t="str">
        <f>'приложение 1.1 '!K66</f>
        <v>-</v>
      </c>
      <c r="M66" s="130" t="str">
        <f>'приложение 1.1 '!L66</f>
        <v>-</v>
      </c>
      <c r="N66" s="130" t="str">
        <f>'приложение 1.1 '!M66</f>
        <v>-</v>
      </c>
      <c r="O66" s="130" t="str">
        <f>'приложение 1.1 '!N66</f>
        <v>-</v>
      </c>
      <c r="P66" s="130" t="str">
        <f>'приложение 1.1 '!O66</f>
        <v>-</v>
      </c>
      <c r="Q66" s="130" t="str">
        <f>'приложение 1.1 '!P66</f>
        <v>-</v>
      </c>
      <c r="R66" s="130" t="str">
        <f>'приложение 1.1 '!Q66</f>
        <v>-</v>
      </c>
      <c r="S66" s="130" t="str">
        <f>'приложение 1.1 '!R66</f>
        <v>-</v>
      </c>
      <c r="T66" s="130" t="str">
        <f>'приложение 1.1 '!S66</f>
        <v>-</v>
      </c>
      <c r="U66" s="130" t="str">
        <f>'приложение 1.1 '!T66</f>
        <v>-</v>
      </c>
      <c r="V66" s="130">
        <f>'приложение 1.1 '!U66</f>
        <v>0</v>
      </c>
      <c r="W66" s="130">
        <f>'приложение 1.1 '!V66</f>
        <v>0</v>
      </c>
      <c r="X66" s="130">
        <f>'приложение 1.1 '!W66</f>
        <v>0</v>
      </c>
      <c r="Y66" s="130">
        <f>'приложение 1.1 '!X66</f>
        <v>0</v>
      </c>
      <c r="Z66" s="130">
        <f>'приложение 1.1 '!Y66</f>
        <v>0</v>
      </c>
      <c r="AA66" s="130">
        <f>'приложение 1.1 '!Z66</f>
        <v>0</v>
      </c>
      <c r="AB66" s="130">
        <f>'приложение 1.1 '!AA66</f>
        <v>0</v>
      </c>
      <c r="AC66" s="130">
        <f>'приложение 1.1 '!AB66</f>
        <v>0</v>
      </c>
      <c r="AD66" s="130">
        <f>'приложение 1.1 '!AC66</f>
        <v>0</v>
      </c>
      <c r="AE66" s="130">
        <f>'приложение 1.1 '!AD66</f>
        <v>3.5171399999999999</v>
      </c>
      <c r="AF66" s="130">
        <f t="shared" si="5"/>
        <v>3.5171399999999999</v>
      </c>
    </row>
    <row r="67" spans="1:32" ht="40.5">
      <c r="A67" s="632" t="str">
        <f>'приложение 1.1 '!A67</f>
        <v>1.1.3.18</v>
      </c>
      <c r="B67" s="135" t="str">
        <f>'приложение 1.1 '!B67</f>
        <v>Реконструкция ТП-360 (замена оборудования в РУ-10 кВ)</v>
      </c>
      <c r="C67" s="603" t="str">
        <f>'приложение 1.1 '!C67</f>
        <v>C/П</v>
      </c>
      <c r="D67" s="544">
        <f>'приложение 1.1 '!D67</f>
        <v>0</v>
      </c>
      <c r="E67" s="544">
        <f>'приложение 1.1 '!E67</f>
        <v>0</v>
      </c>
      <c r="F67" s="168">
        <v>14.468999999999999</v>
      </c>
      <c r="G67" s="603">
        <f>'приложение 1.1 '!F67</f>
        <v>2014</v>
      </c>
      <c r="H67" s="603">
        <f>'приложение 1.1 '!G67</f>
        <v>2014</v>
      </c>
      <c r="I67" s="130">
        <f t="shared" si="8"/>
        <v>1.7958290299999999</v>
      </c>
      <c r="J67" s="130">
        <f t="shared" si="6"/>
        <v>0</v>
      </c>
      <c r="K67" s="130">
        <f t="shared" si="7"/>
        <v>0</v>
      </c>
      <c r="L67" s="130" t="str">
        <f>'приложение 1.1 '!K67</f>
        <v>-</v>
      </c>
      <c r="M67" s="130" t="str">
        <f>'приложение 1.1 '!L67</f>
        <v>-</v>
      </c>
      <c r="N67" s="130" t="str">
        <f>'приложение 1.1 '!M67</f>
        <v>-</v>
      </c>
      <c r="O67" s="130" t="str">
        <f>'приложение 1.1 '!N67</f>
        <v>-</v>
      </c>
      <c r="P67" s="130">
        <f>'приложение 1.1 '!O67</f>
        <v>0</v>
      </c>
      <c r="Q67" s="130">
        <f>'приложение 1.1 '!P67</f>
        <v>0</v>
      </c>
      <c r="R67" s="130" t="str">
        <f>'приложение 1.1 '!Q67</f>
        <v>-</v>
      </c>
      <c r="S67" s="130" t="str">
        <f>'приложение 1.1 '!R67</f>
        <v>-</v>
      </c>
      <c r="T67" s="130" t="str">
        <f>'приложение 1.1 '!S67</f>
        <v>-</v>
      </c>
      <c r="U67" s="130" t="str">
        <f>'приложение 1.1 '!T67</f>
        <v>-</v>
      </c>
      <c r="V67" s="130" t="str">
        <f>'приложение 1.1 '!U67</f>
        <v>-</v>
      </c>
      <c r="W67" s="130" t="str">
        <f>'приложение 1.1 '!V67</f>
        <v>-</v>
      </c>
      <c r="X67" s="130">
        <f>'приложение 1.1 '!W67</f>
        <v>0</v>
      </c>
      <c r="Y67" s="130">
        <f>'приложение 1.1 '!X67</f>
        <v>0</v>
      </c>
      <c r="Z67" s="130">
        <f>'приложение 1.1 '!Y67</f>
        <v>0</v>
      </c>
      <c r="AA67" s="130">
        <f>'приложение 1.1 '!Z67</f>
        <v>0</v>
      </c>
      <c r="AB67" s="130">
        <f>'приложение 1.1 '!AA67</f>
        <v>1.7958290299999999</v>
      </c>
      <c r="AC67" s="130">
        <f>'приложение 1.1 '!AB67</f>
        <v>0</v>
      </c>
      <c r="AD67" s="130">
        <f>'приложение 1.1 '!AC67</f>
        <v>0</v>
      </c>
      <c r="AE67" s="130">
        <f>'приложение 1.1 '!AD67</f>
        <v>0</v>
      </c>
      <c r="AF67" s="130">
        <f t="shared" si="5"/>
        <v>1.7958290299999999</v>
      </c>
    </row>
    <row r="68" spans="1:32" ht="40.5">
      <c r="A68" s="632" t="str">
        <f>'приложение 1.1 '!A68</f>
        <v>1.1.3.19</v>
      </c>
      <c r="B68" s="135" t="str">
        <f>'приложение 1.1 '!B68</f>
        <v>Реконструкция ТП-409 (замена оборудования РУ-10 кВ)</v>
      </c>
      <c r="C68" s="603" t="str">
        <f>'приложение 1.1 '!C68</f>
        <v>C/П</v>
      </c>
      <c r="D68" s="544">
        <f>'приложение 1.1 '!D68</f>
        <v>0</v>
      </c>
      <c r="E68" s="544">
        <f>'приложение 1.1 '!E68</f>
        <v>0</v>
      </c>
      <c r="F68" s="168">
        <v>14.813499999999999</v>
      </c>
      <c r="G68" s="603">
        <f>'приложение 1.1 '!F68</f>
        <v>2014</v>
      </c>
      <c r="H68" s="603">
        <f>'приложение 1.1 '!G68</f>
        <v>2014</v>
      </c>
      <c r="I68" s="130">
        <f t="shared" si="8"/>
        <v>1.8964099999999999</v>
      </c>
      <c r="J68" s="130">
        <f t="shared" si="6"/>
        <v>0</v>
      </c>
      <c r="K68" s="130">
        <f t="shared" si="7"/>
        <v>0</v>
      </c>
      <c r="L68" s="130" t="str">
        <f>'приложение 1.1 '!K68</f>
        <v>-</v>
      </c>
      <c r="M68" s="130" t="str">
        <f>'приложение 1.1 '!L68</f>
        <v>-</v>
      </c>
      <c r="N68" s="130" t="str">
        <f>'приложение 1.1 '!M68</f>
        <v>-</v>
      </c>
      <c r="O68" s="130" t="str">
        <f>'приложение 1.1 '!N68</f>
        <v>-</v>
      </c>
      <c r="P68" s="130">
        <f>'приложение 1.1 '!O68</f>
        <v>0</v>
      </c>
      <c r="Q68" s="130">
        <f>'приложение 1.1 '!P68</f>
        <v>0</v>
      </c>
      <c r="R68" s="130" t="str">
        <f>'приложение 1.1 '!Q68</f>
        <v>-</v>
      </c>
      <c r="S68" s="130" t="str">
        <f>'приложение 1.1 '!R68</f>
        <v>-</v>
      </c>
      <c r="T68" s="130" t="str">
        <f>'приложение 1.1 '!S68</f>
        <v>-</v>
      </c>
      <c r="U68" s="130" t="str">
        <f>'приложение 1.1 '!T68</f>
        <v>-</v>
      </c>
      <c r="V68" s="130" t="str">
        <f>'приложение 1.1 '!U68</f>
        <v>-</v>
      </c>
      <c r="W68" s="130" t="str">
        <f>'приложение 1.1 '!V68</f>
        <v>-</v>
      </c>
      <c r="X68" s="130">
        <f>'приложение 1.1 '!W68</f>
        <v>0</v>
      </c>
      <c r="Y68" s="130">
        <f>'приложение 1.1 '!X68</f>
        <v>0</v>
      </c>
      <c r="Z68" s="130">
        <f>'приложение 1.1 '!Y68</f>
        <v>0</v>
      </c>
      <c r="AA68" s="130">
        <f>'приложение 1.1 '!Z68</f>
        <v>0</v>
      </c>
      <c r="AB68" s="130">
        <f>'приложение 1.1 '!AA68</f>
        <v>1.8964099999999999</v>
      </c>
      <c r="AC68" s="130">
        <f>'приложение 1.1 '!AB68</f>
        <v>0</v>
      </c>
      <c r="AD68" s="130">
        <f>'приложение 1.1 '!AC68</f>
        <v>0</v>
      </c>
      <c r="AE68" s="130">
        <f>'приложение 1.1 '!AD68</f>
        <v>0</v>
      </c>
      <c r="AF68" s="130">
        <f t="shared" si="5"/>
        <v>1.8964099999999999</v>
      </c>
    </row>
    <row r="69" spans="1:32" ht="40.5">
      <c r="A69" s="632" t="str">
        <f>'приложение 1.1 '!A69</f>
        <v>1.1.3.20</v>
      </c>
      <c r="B69" s="135" t="str">
        <f>'приложение 1.1 '!B69</f>
        <v>Реконструкция ТП-456 (Замена оборудования РУ-10кВ)</v>
      </c>
      <c r="C69" s="603" t="str">
        <f>'приложение 1.1 '!C69</f>
        <v>С/П</v>
      </c>
      <c r="D69" s="544">
        <f>'приложение 1.1 '!D69</f>
        <v>0</v>
      </c>
      <c r="E69" s="544">
        <f>'приложение 1.1 '!E69</f>
        <v>0</v>
      </c>
      <c r="F69" s="168">
        <v>15.847</v>
      </c>
      <c r="G69" s="603">
        <f>'приложение 1.1 '!F69</f>
        <v>2014</v>
      </c>
      <c r="H69" s="603">
        <f>'приложение 1.1 '!G69</f>
        <v>2014</v>
      </c>
      <c r="I69" s="130">
        <f t="shared" si="8"/>
        <v>1.3413252300000003</v>
      </c>
      <c r="J69" s="130">
        <f t="shared" si="6"/>
        <v>0</v>
      </c>
      <c r="K69" s="130">
        <f t="shared" si="7"/>
        <v>0</v>
      </c>
      <c r="L69" s="130" t="str">
        <f>'приложение 1.1 '!K69</f>
        <v>-</v>
      </c>
      <c r="M69" s="130" t="str">
        <f>'приложение 1.1 '!L69</f>
        <v>-</v>
      </c>
      <c r="N69" s="130" t="str">
        <f>'приложение 1.1 '!M69</f>
        <v>-</v>
      </c>
      <c r="O69" s="130" t="str">
        <f>'приложение 1.1 '!N69</f>
        <v>-</v>
      </c>
      <c r="P69" s="130">
        <f>'приложение 1.1 '!O69</f>
        <v>0</v>
      </c>
      <c r="Q69" s="130">
        <f>'приложение 1.1 '!P69</f>
        <v>0</v>
      </c>
      <c r="R69" s="130" t="str">
        <f>'приложение 1.1 '!Q69</f>
        <v>-</v>
      </c>
      <c r="S69" s="130" t="str">
        <f>'приложение 1.1 '!R69</f>
        <v>-</v>
      </c>
      <c r="T69" s="130" t="str">
        <f>'приложение 1.1 '!S69</f>
        <v>-</v>
      </c>
      <c r="U69" s="130" t="str">
        <f>'приложение 1.1 '!T69</f>
        <v>-</v>
      </c>
      <c r="V69" s="130" t="str">
        <f>'приложение 1.1 '!U69</f>
        <v>-</v>
      </c>
      <c r="W69" s="130" t="str">
        <f>'приложение 1.1 '!V69</f>
        <v>-</v>
      </c>
      <c r="X69" s="130">
        <f>'приложение 1.1 '!W69</f>
        <v>0</v>
      </c>
      <c r="Y69" s="130">
        <f>'приложение 1.1 '!X69</f>
        <v>0</v>
      </c>
      <c r="Z69" s="130">
        <f>'приложение 1.1 '!Y69</f>
        <v>0</v>
      </c>
      <c r="AA69" s="130">
        <f>'приложение 1.1 '!Z69</f>
        <v>0</v>
      </c>
      <c r="AB69" s="130">
        <f>'приложение 1.1 '!AA69</f>
        <v>1.3413252300000003</v>
      </c>
      <c r="AC69" s="130">
        <f>'приложение 1.1 '!AB69</f>
        <v>0</v>
      </c>
      <c r="AD69" s="130">
        <f>'приложение 1.1 '!AC69</f>
        <v>0</v>
      </c>
      <c r="AE69" s="130">
        <f>'приложение 1.1 '!AD69</f>
        <v>0</v>
      </c>
      <c r="AF69" s="130">
        <f t="shared" si="5"/>
        <v>1.3413252300000003</v>
      </c>
    </row>
    <row r="70" spans="1:32" ht="40.5">
      <c r="A70" s="632" t="str">
        <f>'приложение 1.1 '!A70</f>
        <v>1.1.3.21</v>
      </c>
      <c r="B70" s="135" t="str">
        <f>'приложение 1.1 '!B70</f>
        <v>Реконструкция ТП-415 (замена оборудования в РУ-10кВ)</v>
      </c>
      <c r="C70" s="603" t="str">
        <f>'приложение 1.1 '!C70</f>
        <v>C/П</v>
      </c>
      <c r="D70" s="544">
        <f>'приложение 1.1 '!D70</f>
        <v>0</v>
      </c>
      <c r="E70" s="544">
        <f>'приложение 1.1 '!E70</f>
        <v>0</v>
      </c>
      <c r="F70" s="168">
        <v>16.535999999999998</v>
      </c>
      <c r="G70" s="603">
        <f>'приложение 1.1 '!F70</f>
        <v>2014</v>
      </c>
      <c r="H70" s="603">
        <f>'приложение 1.1 '!G70</f>
        <v>2014</v>
      </c>
      <c r="I70" s="130">
        <f t="shared" si="8"/>
        <v>5.8251571699999998</v>
      </c>
      <c r="J70" s="130">
        <f t="shared" si="6"/>
        <v>3.7610399999999999</v>
      </c>
      <c r="K70" s="130">
        <f t="shared" si="7"/>
        <v>3.7610399999999999</v>
      </c>
      <c r="L70" s="130" t="str">
        <f>'приложение 1.1 '!K70</f>
        <v>-</v>
      </c>
      <c r="M70" s="130" t="str">
        <f>'приложение 1.1 '!L70</f>
        <v>-</v>
      </c>
      <c r="N70" s="130" t="str">
        <f>'приложение 1.1 '!M70</f>
        <v>-</v>
      </c>
      <c r="O70" s="130" t="str">
        <f>'приложение 1.1 '!N70</f>
        <v>-</v>
      </c>
      <c r="P70" s="130">
        <f>'приложение 1.1 '!O70</f>
        <v>0</v>
      </c>
      <c r="Q70" s="130">
        <f>'приложение 1.1 '!P70</f>
        <v>0</v>
      </c>
      <c r="R70" s="130" t="str">
        <f>'приложение 1.1 '!Q70</f>
        <v>-</v>
      </c>
      <c r="S70" s="130" t="str">
        <f>'приложение 1.1 '!R70</f>
        <v>-</v>
      </c>
      <c r="T70" s="130" t="str">
        <f>'приложение 1.1 '!S70</f>
        <v>-</v>
      </c>
      <c r="U70" s="130" t="str">
        <f>'приложение 1.1 '!T70</f>
        <v>-</v>
      </c>
      <c r="V70" s="130" t="str">
        <f>'приложение 1.1 '!U70</f>
        <v>-</v>
      </c>
      <c r="W70" s="130" t="str">
        <f>'приложение 1.1 '!V70</f>
        <v>-</v>
      </c>
      <c r="X70" s="130">
        <f>'приложение 1.1 '!W70</f>
        <v>0</v>
      </c>
      <c r="Y70" s="130">
        <f>'приложение 1.1 '!X70</f>
        <v>0</v>
      </c>
      <c r="Z70" s="130">
        <f>'приложение 1.1 '!Y70</f>
        <v>0</v>
      </c>
      <c r="AA70" s="130">
        <f>'приложение 1.1 '!Z70</f>
        <v>0</v>
      </c>
      <c r="AB70" s="130">
        <f>'приложение 1.1 '!AA70</f>
        <v>2.0641171699999998</v>
      </c>
      <c r="AC70" s="130">
        <f>'приложение 1.1 '!AB70</f>
        <v>0</v>
      </c>
      <c r="AD70" s="130">
        <f>'приложение 1.1 '!AC70</f>
        <v>0</v>
      </c>
      <c r="AE70" s="130">
        <f>'приложение 1.1 '!AD70</f>
        <v>3.7610399999999999</v>
      </c>
      <c r="AF70" s="130">
        <f t="shared" si="5"/>
        <v>5.8251571699999998</v>
      </c>
    </row>
    <row r="71" spans="1:32" ht="40.5">
      <c r="A71" s="632" t="str">
        <f>'приложение 1.1 '!A71</f>
        <v>1.1.3.22</v>
      </c>
      <c r="B71" s="135" t="str">
        <f>'приложение 1.1 '!B71</f>
        <v>Реконструкция ТП-416 (замена оборудования в РУ-10кВ)</v>
      </c>
      <c r="C71" s="603" t="str">
        <f>'приложение 1.1 '!C71</f>
        <v>C/П</v>
      </c>
      <c r="D71" s="544">
        <f>'приложение 1.1 '!D71</f>
        <v>0</v>
      </c>
      <c r="E71" s="544">
        <f>'приложение 1.1 '!E71</f>
        <v>0</v>
      </c>
      <c r="F71" s="168">
        <v>14.468999999999999</v>
      </c>
      <c r="G71" s="603">
        <f>'приложение 1.1 '!F71</f>
        <v>2014</v>
      </c>
      <c r="H71" s="603">
        <f>'приложение 1.1 '!G71</f>
        <v>2014</v>
      </c>
      <c r="I71" s="130">
        <f t="shared" si="8"/>
        <v>2.3459734600000002</v>
      </c>
      <c r="J71" s="130">
        <f t="shared" si="6"/>
        <v>0</v>
      </c>
      <c r="K71" s="130">
        <f t="shared" si="7"/>
        <v>0</v>
      </c>
      <c r="L71" s="130" t="str">
        <f>'приложение 1.1 '!K71</f>
        <v>-</v>
      </c>
      <c r="M71" s="130" t="str">
        <f>'приложение 1.1 '!L71</f>
        <v>-</v>
      </c>
      <c r="N71" s="130" t="str">
        <f>'приложение 1.1 '!M71</f>
        <v>-</v>
      </c>
      <c r="O71" s="130" t="str">
        <f>'приложение 1.1 '!N71</f>
        <v>-</v>
      </c>
      <c r="P71" s="130">
        <f>'приложение 1.1 '!O71</f>
        <v>0</v>
      </c>
      <c r="Q71" s="130">
        <f>'приложение 1.1 '!P71</f>
        <v>0</v>
      </c>
      <c r="R71" s="130" t="str">
        <f>'приложение 1.1 '!Q71</f>
        <v>-</v>
      </c>
      <c r="S71" s="130" t="str">
        <f>'приложение 1.1 '!R71</f>
        <v>-</v>
      </c>
      <c r="T71" s="130" t="str">
        <f>'приложение 1.1 '!S71</f>
        <v>-</v>
      </c>
      <c r="U71" s="130" t="str">
        <f>'приложение 1.1 '!T71</f>
        <v>-</v>
      </c>
      <c r="V71" s="130" t="str">
        <f>'приложение 1.1 '!U71</f>
        <v>-</v>
      </c>
      <c r="W71" s="130" t="str">
        <f>'приложение 1.1 '!V71</f>
        <v>-</v>
      </c>
      <c r="X71" s="130">
        <f>'приложение 1.1 '!W71</f>
        <v>0</v>
      </c>
      <c r="Y71" s="130">
        <f>'приложение 1.1 '!X71</f>
        <v>0</v>
      </c>
      <c r="Z71" s="130">
        <f>'приложение 1.1 '!Y71</f>
        <v>0</v>
      </c>
      <c r="AA71" s="130">
        <f>'приложение 1.1 '!Z71</f>
        <v>0</v>
      </c>
      <c r="AB71" s="130">
        <f>'приложение 1.1 '!AA71</f>
        <v>2.3459734600000002</v>
      </c>
      <c r="AC71" s="130">
        <f>'приложение 1.1 '!AB71</f>
        <v>0</v>
      </c>
      <c r="AD71" s="130">
        <f>'приложение 1.1 '!AC71</f>
        <v>0</v>
      </c>
      <c r="AE71" s="130">
        <f>'приложение 1.1 '!AD71</f>
        <v>0</v>
      </c>
      <c r="AF71" s="130">
        <f t="shared" si="5"/>
        <v>2.3459734600000002</v>
      </c>
    </row>
    <row r="72" spans="1:32" ht="40.5">
      <c r="A72" s="632" t="str">
        <f>'приложение 1.1 '!A72</f>
        <v>1.1.3.23</v>
      </c>
      <c r="B72" s="135" t="str">
        <f>'приложение 1.1 '!B72</f>
        <v>Реконструкция ТП-444 (замена оборудования в РУ-10кВ)</v>
      </c>
      <c r="C72" s="603" t="str">
        <f>'приложение 1.1 '!C72</f>
        <v>C/П</v>
      </c>
      <c r="D72" s="544">
        <f>'приложение 1.1 '!D72</f>
        <v>0</v>
      </c>
      <c r="E72" s="544">
        <f>'приложение 1.1 '!E72</f>
        <v>0</v>
      </c>
      <c r="F72" s="168">
        <v>17.569499999999998</v>
      </c>
      <c r="G72" s="603">
        <f>'приложение 1.1 '!F72</f>
        <v>2016</v>
      </c>
      <c r="H72" s="603">
        <f>'приложение 1.1 '!G72</f>
        <v>2017</v>
      </c>
      <c r="I72" s="130">
        <f t="shared" si="8"/>
        <v>1.1808399999999999</v>
      </c>
      <c r="J72" s="130">
        <f t="shared" si="6"/>
        <v>1.1808399999999999</v>
      </c>
      <c r="K72" s="130">
        <f t="shared" si="7"/>
        <v>1.1808399999999999</v>
      </c>
      <c r="L72" s="130" t="str">
        <f>'приложение 1.1 '!K72</f>
        <v>-</v>
      </c>
      <c r="M72" s="130" t="str">
        <f>'приложение 1.1 '!L72</f>
        <v>-</v>
      </c>
      <c r="N72" s="130" t="str">
        <f>'приложение 1.1 '!M72</f>
        <v>-</v>
      </c>
      <c r="O72" s="130" t="str">
        <f>'приложение 1.1 '!N72</f>
        <v>-</v>
      </c>
      <c r="P72" s="130" t="str">
        <f>'приложение 1.1 '!O72</f>
        <v>-</v>
      </c>
      <c r="Q72" s="130" t="str">
        <f>'приложение 1.1 '!P72</f>
        <v>-</v>
      </c>
      <c r="R72" s="130" t="str">
        <f>'приложение 1.1 '!Q72</f>
        <v>-</v>
      </c>
      <c r="S72" s="130" t="str">
        <f>'приложение 1.1 '!R72</f>
        <v>-</v>
      </c>
      <c r="T72" s="130" t="str">
        <f>'приложение 1.1 '!S72</f>
        <v>-</v>
      </c>
      <c r="U72" s="130" t="str">
        <f>'приложение 1.1 '!T72</f>
        <v>-</v>
      </c>
      <c r="V72" s="130">
        <f>'приложение 1.1 '!U72</f>
        <v>0</v>
      </c>
      <c r="W72" s="130">
        <f>'приложение 1.1 '!V72</f>
        <v>0</v>
      </c>
      <c r="X72" s="130">
        <f>'приложение 1.1 '!W72</f>
        <v>0</v>
      </c>
      <c r="Y72" s="130">
        <f>'приложение 1.1 '!X72</f>
        <v>0</v>
      </c>
      <c r="Z72" s="130">
        <f>'приложение 1.1 '!Y72</f>
        <v>0</v>
      </c>
      <c r="AA72" s="130">
        <f>'приложение 1.1 '!Z72</f>
        <v>0</v>
      </c>
      <c r="AB72" s="130">
        <f>'приложение 1.1 '!AA72</f>
        <v>0</v>
      </c>
      <c r="AC72" s="130">
        <f>'приложение 1.1 '!AB72</f>
        <v>0</v>
      </c>
      <c r="AD72" s="130">
        <f>'приложение 1.1 '!AC72</f>
        <v>0</v>
      </c>
      <c r="AE72" s="130">
        <f>'приложение 1.1 '!AD72</f>
        <v>1.1808399999999999</v>
      </c>
      <c r="AF72" s="130">
        <f t="shared" si="5"/>
        <v>1.1808399999999999</v>
      </c>
    </row>
    <row r="73" spans="1:32" ht="40.5">
      <c r="A73" s="632" t="str">
        <f>'приложение 1.1 '!A73</f>
        <v>1.1.3.24</v>
      </c>
      <c r="B73" s="135" t="str">
        <f>'приложение 1.1 '!B73</f>
        <v>Реконструкция ТП-501 (РУ-0,4 кВ замена рубильников)</v>
      </c>
      <c r="C73" s="603" t="str">
        <f>'приложение 1.1 '!C73</f>
        <v>C/П</v>
      </c>
      <c r="D73" s="544">
        <f>'приложение 1.1 '!D73</f>
        <v>0</v>
      </c>
      <c r="E73" s="544">
        <f>'приложение 1.1 '!E73</f>
        <v>0</v>
      </c>
      <c r="F73" s="168">
        <v>15.5025</v>
      </c>
      <c r="G73" s="603">
        <f>'приложение 1.1 '!F73</f>
        <v>2015</v>
      </c>
      <c r="H73" s="603">
        <f>'приложение 1.1 '!G73</f>
        <v>2015</v>
      </c>
      <c r="I73" s="130">
        <f t="shared" si="8"/>
        <v>2.718321</v>
      </c>
      <c r="J73" s="130">
        <f t="shared" si="6"/>
        <v>0</v>
      </c>
      <c r="K73" s="130">
        <f t="shared" si="7"/>
        <v>0</v>
      </c>
      <c r="L73" s="130" t="str">
        <f>'приложение 1.1 '!K73</f>
        <v>-</v>
      </c>
      <c r="M73" s="130" t="str">
        <f>'приложение 1.1 '!L73</f>
        <v>-</v>
      </c>
      <c r="N73" s="130" t="str">
        <f>'приложение 1.1 '!M73</f>
        <v>-</v>
      </c>
      <c r="O73" s="130" t="str">
        <f>'приложение 1.1 '!N73</f>
        <v>-</v>
      </c>
      <c r="P73" s="130" t="str">
        <f>'приложение 1.1 '!O73</f>
        <v>-</v>
      </c>
      <c r="Q73" s="130" t="str">
        <f>'приложение 1.1 '!P73</f>
        <v>-</v>
      </c>
      <c r="R73" s="130">
        <f>'приложение 1.1 '!Q73</f>
        <v>0</v>
      </c>
      <c r="S73" s="130">
        <f>'приложение 1.1 '!R73</f>
        <v>0</v>
      </c>
      <c r="T73" s="130" t="str">
        <f>'приложение 1.1 '!S73</f>
        <v>-</v>
      </c>
      <c r="U73" s="130" t="str">
        <f>'приложение 1.1 '!T73</f>
        <v>-</v>
      </c>
      <c r="V73" s="130" t="str">
        <f>'приложение 1.1 '!U73</f>
        <v>-</v>
      </c>
      <c r="W73" s="130" t="str">
        <f>'приложение 1.1 '!V73</f>
        <v>-</v>
      </c>
      <c r="X73" s="130">
        <f>'приложение 1.1 '!W73</f>
        <v>0</v>
      </c>
      <c r="Y73" s="130">
        <f>'приложение 1.1 '!X73</f>
        <v>0</v>
      </c>
      <c r="Z73" s="130">
        <f>'приложение 1.1 '!Y73</f>
        <v>0</v>
      </c>
      <c r="AA73" s="130">
        <f>'приложение 1.1 '!Z73</f>
        <v>0</v>
      </c>
      <c r="AB73" s="130">
        <f>'приложение 1.1 '!AA73</f>
        <v>0</v>
      </c>
      <c r="AC73" s="130">
        <f>'приложение 1.1 '!AB73</f>
        <v>2.718321</v>
      </c>
      <c r="AD73" s="130">
        <f>'приложение 1.1 '!AC73</f>
        <v>0</v>
      </c>
      <c r="AE73" s="130">
        <f>'приложение 1.1 '!AD73</f>
        <v>0</v>
      </c>
      <c r="AF73" s="130">
        <f t="shared" si="5"/>
        <v>2.718321</v>
      </c>
    </row>
    <row r="74" spans="1:32" ht="40.5">
      <c r="A74" s="632" t="str">
        <f>'приложение 1.1 '!A74</f>
        <v>1.1.3.25</v>
      </c>
      <c r="B74" s="135" t="str">
        <f>'приложение 1.1 '!B74</f>
        <v>Реконструкция ТП-502 (замена РУ-0,4кВ)</v>
      </c>
      <c r="C74" s="603" t="str">
        <f>'приложение 1.1 '!C74</f>
        <v>C/П</v>
      </c>
      <c r="D74" s="544">
        <f>'приложение 1.1 '!D74</f>
        <v>0</v>
      </c>
      <c r="E74" s="544">
        <f>'приложение 1.1 '!E74</f>
        <v>0</v>
      </c>
      <c r="F74" s="168">
        <v>13.78</v>
      </c>
      <c r="G74" s="603">
        <f>'приложение 1.1 '!F74</f>
        <v>2016</v>
      </c>
      <c r="H74" s="603">
        <f>'приложение 1.1 '!G74</f>
        <v>2017</v>
      </c>
      <c r="I74" s="130">
        <f t="shared" si="8"/>
        <v>1.6306</v>
      </c>
      <c r="J74" s="130">
        <f t="shared" si="6"/>
        <v>1.6306</v>
      </c>
      <c r="K74" s="130">
        <f t="shared" si="7"/>
        <v>1.6306</v>
      </c>
      <c r="L74" s="130" t="str">
        <f>'приложение 1.1 '!K74</f>
        <v>-</v>
      </c>
      <c r="M74" s="130" t="str">
        <f>'приложение 1.1 '!L74</f>
        <v>-</v>
      </c>
      <c r="N74" s="130" t="str">
        <f>'приложение 1.1 '!M74</f>
        <v>-</v>
      </c>
      <c r="O74" s="130" t="str">
        <f>'приложение 1.1 '!N74</f>
        <v>-</v>
      </c>
      <c r="P74" s="130" t="str">
        <f>'приложение 1.1 '!O74</f>
        <v>-</v>
      </c>
      <c r="Q74" s="130" t="str">
        <f>'приложение 1.1 '!P74</f>
        <v>-</v>
      </c>
      <c r="R74" s="130" t="str">
        <f>'приложение 1.1 '!Q74</f>
        <v>-</v>
      </c>
      <c r="S74" s="130" t="str">
        <f>'приложение 1.1 '!R74</f>
        <v>-</v>
      </c>
      <c r="T74" s="130" t="str">
        <f>'приложение 1.1 '!S74</f>
        <v>-</v>
      </c>
      <c r="U74" s="130" t="str">
        <f>'приложение 1.1 '!T74</f>
        <v>-</v>
      </c>
      <c r="V74" s="130">
        <f>'приложение 1.1 '!U74</f>
        <v>0</v>
      </c>
      <c r="W74" s="130">
        <f>'приложение 1.1 '!V74</f>
        <v>0</v>
      </c>
      <c r="X74" s="130">
        <f>'приложение 1.1 '!W74</f>
        <v>0</v>
      </c>
      <c r="Y74" s="130">
        <f>'приложение 1.1 '!X74</f>
        <v>0</v>
      </c>
      <c r="Z74" s="130">
        <f>'приложение 1.1 '!Y74</f>
        <v>0</v>
      </c>
      <c r="AA74" s="130">
        <f>'приложение 1.1 '!Z74</f>
        <v>0</v>
      </c>
      <c r="AB74" s="130">
        <f>'приложение 1.1 '!AA74</f>
        <v>0</v>
      </c>
      <c r="AC74" s="130">
        <f>'приложение 1.1 '!AB74</f>
        <v>0</v>
      </c>
      <c r="AD74" s="130">
        <f>'приложение 1.1 '!AC74</f>
        <v>0</v>
      </c>
      <c r="AE74" s="130">
        <f>'приложение 1.1 '!AD74</f>
        <v>1.6306</v>
      </c>
      <c r="AF74" s="130">
        <f t="shared" si="5"/>
        <v>1.6306</v>
      </c>
    </row>
    <row r="75" spans="1:32" ht="81">
      <c r="A75" s="632" t="str">
        <f>'приложение 1.1 '!A75</f>
        <v>1.1.3.27</v>
      </c>
      <c r="B75" s="135" t="str">
        <f>'приложение 1.1 '!B75</f>
        <v>Реконструкция ТП-224 (замена силовых трансформаторов 2×400 на 2×630; Замена оборудования РУ-10 кВ и РУ-0,4 кВ)</v>
      </c>
      <c r="C75" s="603" t="str">
        <f>'приложение 1.1 '!C75</f>
        <v>C/П</v>
      </c>
      <c r="D75" s="544">
        <f>'приложение 1.1 '!D75</f>
        <v>0</v>
      </c>
      <c r="E75" s="544">
        <f>'приложение 1.1 '!E75</f>
        <v>1.26</v>
      </c>
      <c r="F75" s="168">
        <v>8.956999999999999</v>
      </c>
      <c r="G75" s="603">
        <f>'приложение 1.1 '!F75</f>
        <v>2014</v>
      </c>
      <c r="H75" s="603">
        <f>'приложение 1.1 '!G75</f>
        <v>2014</v>
      </c>
      <c r="I75" s="130">
        <f t="shared" si="8"/>
        <v>3.2603194199999996</v>
      </c>
      <c r="J75" s="130">
        <f t="shared" si="6"/>
        <v>0</v>
      </c>
      <c r="K75" s="130">
        <f t="shared" si="7"/>
        <v>0</v>
      </c>
      <c r="L75" s="130" t="str">
        <f>'приложение 1.1 '!K75</f>
        <v>-</v>
      </c>
      <c r="M75" s="130" t="str">
        <f>'приложение 1.1 '!L75</f>
        <v>-</v>
      </c>
      <c r="N75" s="130" t="str">
        <f>'приложение 1.1 '!M75</f>
        <v>-</v>
      </c>
      <c r="O75" s="130" t="str">
        <f>'приложение 1.1 '!N75</f>
        <v>-</v>
      </c>
      <c r="P75" s="130">
        <f>'приложение 1.1 '!O75</f>
        <v>0</v>
      </c>
      <c r="Q75" s="130">
        <f>'приложение 1.1 '!P75</f>
        <v>1.26</v>
      </c>
      <c r="R75" s="130" t="str">
        <f>'приложение 1.1 '!Q75</f>
        <v>-</v>
      </c>
      <c r="S75" s="130" t="str">
        <f>'приложение 1.1 '!R75</f>
        <v>-</v>
      </c>
      <c r="T75" s="130" t="str">
        <f>'приложение 1.1 '!S75</f>
        <v>-</v>
      </c>
      <c r="U75" s="130" t="str">
        <f>'приложение 1.1 '!T75</f>
        <v>-</v>
      </c>
      <c r="V75" s="130" t="str">
        <f>'приложение 1.1 '!U75</f>
        <v>-</v>
      </c>
      <c r="W75" s="130" t="str">
        <f>'приложение 1.1 '!V75</f>
        <v>-</v>
      </c>
      <c r="X75" s="130">
        <f>'приложение 1.1 '!W75</f>
        <v>0</v>
      </c>
      <c r="Y75" s="130">
        <f>'приложение 1.1 '!X75</f>
        <v>1.26</v>
      </c>
      <c r="Z75" s="130">
        <f>'приложение 1.1 '!Y75</f>
        <v>0</v>
      </c>
      <c r="AA75" s="130">
        <f>'приложение 1.1 '!Z75</f>
        <v>0</v>
      </c>
      <c r="AB75" s="130">
        <f>'приложение 1.1 '!AA75</f>
        <v>3.2603194199999996</v>
      </c>
      <c r="AC75" s="130">
        <f>'приложение 1.1 '!AB75</f>
        <v>0</v>
      </c>
      <c r="AD75" s="130">
        <f>'приложение 1.1 '!AC75</f>
        <v>0</v>
      </c>
      <c r="AE75" s="130">
        <f>'приложение 1.1 '!AD75</f>
        <v>0</v>
      </c>
      <c r="AF75" s="130">
        <f t="shared" si="5"/>
        <v>3.2603194199999996</v>
      </c>
    </row>
    <row r="76" spans="1:32" ht="81">
      <c r="A76" s="632" t="str">
        <f>'приложение 1.1 '!A76</f>
        <v>1.1.3.28</v>
      </c>
      <c r="B76" s="135" t="str">
        <f>'приложение 1.1 '!B76</f>
        <v>Реконструкция ТП-410 (замена силовых трансформаторов 2×400 на 2×630; Замена оборудования РУ-10 кВ и РУ-0,4 кВ)</v>
      </c>
      <c r="C76" s="603" t="str">
        <f>'приложение 1.1 '!C76</f>
        <v>C/П</v>
      </c>
      <c r="D76" s="544">
        <f>'приложение 1.1 '!D76</f>
        <v>0</v>
      </c>
      <c r="E76" s="544">
        <f>'приложение 1.1 '!E76</f>
        <v>1.26</v>
      </c>
      <c r="F76" s="168">
        <v>9.645999999999999</v>
      </c>
      <c r="G76" s="603">
        <f>'приложение 1.1 '!F76</f>
        <v>2014</v>
      </c>
      <c r="H76" s="603">
        <f>'приложение 1.1 '!G76</f>
        <v>2014</v>
      </c>
      <c r="I76" s="130">
        <f t="shared" si="8"/>
        <v>5.1335619000000001</v>
      </c>
      <c r="J76" s="130">
        <f t="shared" si="6"/>
        <v>0</v>
      </c>
      <c r="K76" s="130">
        <f t="shared" si="7"/>
        <v>0</v>
      </c>
      <c r="L76" s="130" t="str">
        <f>'приложение 1.1 '!K76</f>
        <v>-</v>
      </c>
      <c r="M76" s="130" t="str">
        <f>'приложение 1.1 '!L76</f>
        <v>-</v>
      </c>
      <c r="N76" s="130" t="str">
        <f>'приложение 1.1 '!M76</f>
        <v>-</v>
      </c>
      <c r="O76" s="130" t="str">
        <f>'приложение 1.1 '!N76</f>
        <v>-</v>
      </c>
      <c r="P76" s="130">
        <f>'приложение 1.1 '!O76</f>
        <v>0</v>
      </c>
      <c r="Q76" s="130">
        <f>'приложение 1.1 '!P76</f>
        <v>1.26</v>
      </c>
      <c r="R76" s="130" t="str">
        <f>'приложение 1.1 '!Q76</f>
        <v>-</v>
      </c>
      <c r="S76" s="130" t="str">
        <f>'приложение 1.1 '!R76</f>
        <v>-</v>
      </c>
      <c r="T76" s="130" t="str">
        <f>'приложение 1.1 '!S76</f>
        <v>-</v>
      </c>
      <c r="U76" s="130" t="str">
        <f>'приложение 1.1 '!T76</f>
        <v>-</v>
      </c>
      <c r="V76" s="130" t="str">
        <f>'приложение 1.1 '!U76</f>
        <v>-</v>
      </c>
      <c r="W76" s="130" t="str">
        <f>'приложение 1.1 '!V76</f>
        <v>-</v>
      </c>
      <c r="X76" s="130">
        <f>'приложение 1.1 '!W76</f>
        <v>0</v>
      </c>
      <c r="Y76" s="130">
        <f>'приложение 1.1 '!X76</f>
        <v>1.26</v>
      </c>
      <c r="Z76" s="130">
        <f>'приложение 1.1 '!Y76</f>
        <v>0</v>
      </c>
      <c r="AA76" s="130">
        <f>'приложение 1.1 '!Z76</f>
        <v>0</v>
      </c>
      <c r="AB76" s="130">
        <f>'приложение 1.1 '!AA76</f>
        <v>5.1335619000000001</v>
      </c>
      <c r="AC76" s="130">
        <f>'приложение 1.1 '!AB76</f>
        <v>0</v>
      </c>
      <c r="AD76" s="130">
        <f>'приложение 1.1 '!AC76</f>
        <v>0</v>
      </c>
      <c r="AE76" s="130">
        <f>'приложение 1.1 '!AD76</f>
        <v>0</v>
      </c>
      <c r="AF76" s="130">
        <f t="shared" si="5"/>
        <v>5.1335619000000001</v>
      </c>
    </row>
    <row r="77" spans="1:32" ht="81">
      <c r="A77" s="632" t="str">
        <f>'приложение 1.1 '!A77</f>
        <v>1.1.3.29</v>
      </c>
      <c r="B77" s="135" t="str">
        <f>'приложение 1.1 '!B77</f>
        <v>Реконструкция ТП-411 (замена силовых трансформаторов 2×400 на 2×630; Замена оборудования РУ-10 кВ и РУ-0,4 кВ)</v>
      </c>
      <c r="C77" s="603" t="str">
        <f>'приложение 1.1 '!C77</f>
        <v>C/П</v>
      </c>
      <c r="D77" s="544">
        <f>'приложение 1.1 '!D77</f>
        <v>0</v>
      </c>
      <c r="E77" s="544">
        <f>'приложение 1.1 '!E77</f>
        <v>1.26</v>
      </c>
      <c r="F77" s="168">
        <v>19.291999999999998</v>
      </c>
      <c r="G77" s="603">
        <f>'приложение 1.1 '!F77</f>
        <v>2013</v>
      </c>
      <c r="H77" s="603">
        <f>'приложение 1.1 '!G77</f>
        <v>2014</v>
      </c>
      <c r="I77" s="130">
        <f t="shared" si="8"/>
        <v>4.4424459699999996</v>
      </c>
      <c r="J77" s="130">
        <f t="shared" si="6"/>
        <v>0</v>
      </c>
      <c r="K77" s="130">
        <f t="shared" si="7"/>
        <v>0</v>
      </c>
      <c r="L77" s="130" t="str">
        <f>'приложение 1.1 '!K77</f>
        <v>-</v>
      </c>
      <c r="M77" s="130" t="str">
        <f>'приложение 1.1 '!L77</f>
        <v>-</v>
      </c>
      <c r="N77" s="130" t="str">
        <f>'приложение 1.1 '!M77</f>
        <v>-</v>
      </c>
      <c r="O77" s="130" t="str">
        <f>'приложение 1.1 '!N77</f>
        <v>-</v>
      </c>
      <c r="P77" s="130">
        <f>'приложение 1.1 '!O77</f>
        <v>0</v>
      </c>
      <c r="Q77" s="130">
        <f>'приложение 1.1 '!P77</f>
        <v>1.26</v>
      </c>
      <c r="R77" s="130" t="str">
        <f>'приложение 1.1 '!Q77</f>
        <v>-</v>
      </c>
      <c r="S77" s="130" t="str">
        <f>'приложение 1.1 '!R77</f>
        <v>-</v>
      </c>
      <c r="T77" s="130" t="str">
        <f>'приложение 1.1 '!S77</f>
        <v>-</v>
      </c>
      <c r="U77" s="130" t="str">
        <f>'приложение 1.1 '!T77</f>
        <v>-</v>
      </c>
      <c r="V77" s="130" t="str">
        <f>'приложение 1.1 '!U77</f>
        <v>-</v>
      </c>
      <c r="W77" s="130" t="str">
        <f>'приложение 1.1 '!V77</f>
        <v>-</v>
      </c>
      <c r="X77" s="130">
        <f>'приложение 1.1 '!W77</f>
        <v>0</v>
      </c>
      <c r="Y77" s="130">
        <f>'приложение 1.1 '!X77</f>
        <v>1.26</v>
      </c>
      <c r="Z77" s="130">
        <f>'приложение 1.1 '!Y77</f>
        <v>0</v>
      </c>
      <c r="AA77" s="130">
        <f>'приложение 1.1 '!Z77</f>
        <v>2.5312658099999998</v>
      </c>
      <c r="AB77" s="130">
        <f>'приложение 1.1 '!AA77</f>
        <v>1.9111801599999998</v>
      </c>
      <c r="AC77" s="130">
        <f>'приложение 1.1 '!AB77</f>
        <v>0</v>
      </c>
      <c r="AD77" s="130">
        <f>'приложение 1.1 '!AC77</f>
        <v>0</v>
      </c>
      <c r="AE77" s="130">
        <f>'приложение 1.1 '!AD77</f>
        <v>0</v>
      </c>
      <c r="AF77" s="130">
        <f t="shared" si="5"/>
        <v>4.4424459699999996</v>
      </c>
    </row>
    <row r="78" spans="1:32" ht="60.75">
      <c r="A78" s="632" t="str">
        <f>'приложение 1.1 '!A78</f>
        <v>1.1.3.30</v>
      </c>
      <c r="B78" s="135" t="str">
        <f>'приложение 1.1 '!B78</f>
        <v xml:space="preserve"> Реконструкция ТП-545 (Замена оборудования РУ-10кВ; РУ-0,4кВ; 2ТМ-630 на 2ТМГ-1000)</v>
      </c>
      <c r="C78" s="603" t="str">
        <f>'приложение 1.1 '!C78</f>
        <v>С/П</v>
      </c>
      <c r="D78" s="544">
        <f>'приложение 1.1 '!D78</f>
        <v>0</v>
      </c>
      <c r="E78" s="544">
        <f>'приложение 1.1 '!E78</f>
        <v>2</v>
      </c>
      <c r="F78" s="168">
        <v>14.124499999999999</v>
      </c>
      <c r="G78" s="603">
        <f>'приложение 1.1 '!F78</f>
        <v>2013</v>
      </c>
      <c r="H78" s="603">
        <f>'приложение 1.1 '!G78</f>
        <v>2013</v>
      </c>
      <c r="I78" s="130">
        <f t="shared" si="8"/>
        <v>2.2947669999999998</v>
      </c>
      <c r="J78" s="130">
        <f t="shared" si="6"/>
        <v>0</v>
      </c>
      <c r="K78" s="130">
        <f t="shared" si="7"/>
        <v>0</v>
      </c>
      <c r="L78" s="130" t="str">
        <f>'приложение 1.1 '!K78</f>
        <v>-</v>
      </c>
      <c r="M78" s="130" t="str">
        <f>'приложение 1.1 '!L78</f>
        <v>-</v>
      </c>
      <c r="N78" s="130">
        <f>'приложение 1.1 '!M78</f>
        <v>0</v>
      </c>
      <c r="O78" s="130">
        <f>'приложение 1.1 '!N78</f>
        <v>2</v>
      </c>
      <c r="P78" s="130" t="str">
        <f>'приложение 1.1 '!O78</f>
        <v>-</v>
      </c>
      <c r="Q78" s="130" t="str">
        <f>'приложение 1.1 '!P78</f>
        <v>-</v>
      </c>
      <c r="R78" s="130" t="str">
        <f>'приложение 1.1 '!Q78</f>
        <v>-</v>
      </c>
      <c r="S78" s="130" t="str">
        <f>'приложение 1.1 '!R78</f>
        <v>-</v>
      </c>
      <c r="T78" s="130" t="str">
        <f>'приложение 1.1 '!S78</f>
        <v>-</v>
      </c>
      <c r="U78" s="130" t="str">
        <f>'приложение 1.1 '!T78</f>
        <v>-</v>
      </c>
      <c r="V78" s="130" t="str">
        <f>'приложение 1.1 '!U78</f>
        <v>-</v>
      </c>
      <c r="W78" s="130" t="str">
        <f>'приложение 1.1 '!V78</f>
        <v>-</v>
      </c>
      <c r="X78" s="130">
        <f>'приложение 1.1 '!W78</f>
        <v>0</v>
      </c>
      <c r="Y78" s="130">
        <f>'приложение 1.1 '!X78</f>
        <v>2</v>
      </c>
      <c r="Z78" s="130">
        <f>'приложение 1.1 '!Y78</f>
        <v>0</v>
      </c>
      <c r="AA78" s="130">
        <f>'приложение 1.1 '!Z78</f>
        <v>2.2947669999999998</v>
      </c>
      <c r="AB78" s="130">
        <f>'приложение 1.1 '!AA78</f>
        <v>0</v>
      </c>
      <c r="AC78" s="130">
        <f>'приложение 1.1 '!AB78</f>
        <v>0</v>
      </c>
      <c r="AD78" s="130">
        <f>'приложение 1.1 '!AC78</f>
        <v>0</v>
      </c>
      <c r="AE78" s="130">
        <f>'приложение 1.1 '!AD78</f>
        <v>0</v>
      </c>
      <c r="AF78" s="130">
        <f t="shared" si="5"/>
        <v>2.2947669999999998</v>
      </c>
    </row>
    <row r="79" spans="1:32" ht="40.5">
      <c r="A79" s="632" t="str">
        <f>'приложение 1.1 '!A79</f>
        <v>1.1.3.31</v>
      </c>
      <c r="B79" s="135" t="str">
        <f>'приложение 1.1 '!B79</f>
        <v>Реконструкция ТП-508 (установка КСО)</v>
      </c>
      <c r="C79" s="603" t="str">
        <f>'приложение 1.1 '!C79</f>
        <v>С/П</v>
      </c>
      <c r="D79" s="544">
        <f>'приложение 1.1 '!D79</f>
        <v>0</v>
      </c>
      <c r="E79" s="544">
        <f>'приложение 1.1 '!E79</f>
        <v>0</v>
      </c>
      <c r="F79" s="168">
        <v>11.023999999999999</v>
      </c>
      <c r="G79" s="603">
        <f>'приложение 1.1 '!F79</f>
        <v>2013</v>
      </c>
      <c r="H79" s="603">
        <f>'приложение 1.1 '!G79</f>
        <v>2013</v>
      </c>
      <c r="I79" s="130">
        <f t="shared" si="8"/>
        <v>3.3826254700000002</v>
      </c>
      <c r="J79" s="130">
        <f t="shared" si="6"/>
        <v>3.2178800000000001</v>
      </c>
      <c r="K79" s="130">
        <f t="shared" si="7"/>
        <v>3.2178800000000001</v>
      </c>
      <c r="L79" s="130" t="str">
        <f>'приложение 1.1 '!K79</f>
        <v>-</v>
      </c>
      <c r="M79" s="130" t="str">
        <f>'приложение 1.1 '!L79</f>
        <v>-</v>
      </c>
      <c r="N79" s="130">
        <f>'приложение 1.1 '!M79</f>
        <v>0</v>
      </c>
      <c r="O79" s="130">
        <f>'приложение 1.1 '!N79</f>
        <v>0</v>
      </c>
      <c r="P79" s="130" t="str">
        <f>'приложение 1.1 '!O79</f>
        <v>-</v>
      </c>
      <c r="Q79" s="130" t="str">
        <f>'приложение 1.1 '!P79</f>
        <v>-</v>
      </c>
      <c r="R79" s="130" t="str">
        <f>'приложение 1.1 '!Q79</f>
        <v>-</v>
      </c>
      <c r="S79" s="130" t="str">
        <f>'приложение 1.1 '!R79</f>
        <v>-</v>
      </c>
      <c r="T79" s="130" t="str">
        <f>'приложение 1.1 '!S79</f>
        <v>-</v>
      </c>
      <c r="U79" s="130" t="str">
        <f>'приложение 1.1 '!T79</f>
        <v>-</v>
      </c>
      <c r="V79" s="130" t="str">
        <f>'приложение 1.1 '!U79</f>
        <v>-</v>
      </c>
      <c r="W79" s="130" t="str">
        <f>'приложение 1.1 '!V79</f>
        <v>-</v>
      </c>
      <c r="X79" s="130">
        <f>'приложение 1.1 '!W79</f>
        <v>0</v>
      </c>
      <c r="Y79" s="130">
        <f>'приложение 1.1 '!X79</f>
        <v>0</v>
      </c>
      <c r="Z79" s="130">
        <f>'приложение 1.1 '!Y79</f>
        <v>0</v>
      </c>
      <c r="AA79" s="130">
        <f>'приложение 1.1 '!Z79</f>
        <v>0.16474547</v>
      </c>
      <c r="AB79" s="130">
        <f>'приложение 1.1 '!AA79</f>
        <v>0</v>
      </c>
      <c r="AC79" s="130">
        <f>'приложение 1.1 '!AB79</f>
        <v>0</v>
      </c>
      <c r="AD79" s="130">
        <f>'приложение 1.1 '!AC79</f>
        <v>0</v>
      </c>
      <c r="AE79" s="130">
        <f>'приложение 1.1 '!AD79</f>
        <v>3.2178800000000001</v>
      </c>
      <c r="AF79" s="130">
        <f t="shared" si="5"/>
        <v>3.3826254700000002</v>
      </c>
    </row>
    <row r="80" spans="1:32" ht="40.5">
      <c r="A80" s="632" t="str">
        <f>'приложение 1.1 '!A80</f>
        <v>1.1.3.32</v>
      </c>
      <c r="B80" s="135" t="str">
        <f>'приложение 1.1 '!B80</f>
        <v>Реконструкция ТП-511 (установка двух ячеек КСО)</v>
      </c>
      <c r="C80" s="603" t="str">
        <f>'приложение 1.1 '!C80</f>
        <v>С/П</v>
      </c>
      <c r="D80" s="544">
        <f>'приложение 1.1 '!D80</f>
        <v>0</v>
      </c>
      <c r="E80" s="544">
        <f>'приложение 1.1 '!E80</f>
        <v>0</v>
      </c>
      <c r="F80" s="168">
        <v>10.679499999999999</v>
      </c>
      <c r="G80" s="603">
        <f>'приложение 1.1 '!F80</f>
        <v>2013</v>
      </c>
      <c r="H80" s="603">
        <f>'приложение 1.1 '!G80</f>
        <v>2013</v>
      </c>
      <c r="I80" s="130">
        <f t="shared" si="8"/>
        <v>0.24462945999999999</v>
      </c>
      <c r="J80" s="130">
        <f t="shared" si="6"/>
        <v>0</v>
      </c>
      <c r="K80" s="130">
        <f t="shared" si="7"/>
        <v>0</v>
      </c>
      <c r="L80" s="130" t="str">
        <f>'приложение 1.1 '!K80</f>
        <v>-</v>
      </c>
      <c r="M80" s="130" t="str">
        <f>'приложение 1.1 '!L80</f>
        <v>-</v>
      </c>
      <c r="N80" s="130">
        <f>'приложение 1.1 '!M80</f>
        <v>0</v>
      </c>
      <c r="O80" s="130">
        <f>'приложение 1.1 '!N80</f>
        <v>0</v>
      </c>
      <c r="P80" s="130" t="str">
        <f>'приложение 1.1 '!O80</f>
        <v>-</v>
      </c>
      <c r="Q80" s="130" t="str">
        <f>'приложение 1.1 '!P80</f>
        <v>-</v>
      </c>
      <c r="R80" s="130" t="str">
        <f>'приложение 1.1 '!Q80</f>
        <v>-</v>
      </c>
      <c r="S80" s="130" t="str">
        <f>'приложение 1.1 '!R80</f>
        <v>-</v>
      </c>
      <c r="T80" s="130" t="str">
        <f>'приложение 1.1 '!S80</f>
        <v>-</v>
      </c>
      <c r="U80" s="130" t="str">
        <f>'приложение 1.1 '!T80</f>
        <v>-</v>
      </c>
      <c r="V80" s="130" t="str">
        <f>'приложение 1.1 '!U80</f>
        <v>-</v>
      </c>
      <c r="W80" s="130" t="str">
        <f>'приложение 1.1 '!V80</f>
        <v>-</v>
      </c>
      <c r="X80" s="130">
        <f>'приложение 1.1 '!W80</f>
        <v>0</v>
      </c>
      <c r="Y80" s="130">
        <f>'приложение 1.1 '!X80</f>
        <v>0</v>
      </c>
      <c r="Z80" s="130">
        <f>'приложение 1.1 '!Y80</f>
        <v>0</v>
      </c>
      <c r="AA80" s="130">
        <f>'приложение 1.1 '!Z80</f>
        <v>0.24462945999999999</v>
      </c>
      <c r="AB80" s="130">
        <f>'приложение 1.1 '!AA80</f>
        <v>0</v>
      </c>
      <c r="AC80" s="130">
        <f>'приложение 1.1 '!AB80</f>
        <v>0</v>
      </c>
      <c r="AD80" s="130">
        <f>'приложение 1.1 '!AC80</f>
        <v>0</v>
      </c>
      <c r="AE80" s="130">
        <f>'приложение 1.1 '!AD80</f>
        <v>0</v>
      </c>
      <c r="AF80" s="130">
        <f t="shared" si="5"/>
        <v>0.24462945999999999</v>
      </c>
    </row>
    <row r="81" spans="1:32" ht="40.5">
      <c r="A81" s="632" t="str">
        <f>'приложение 1.1 '!A81</f>
        <v>1.1.3.33</v>
      </c>
      <c r="B81" s="135" t="str">
        <f>'приложение 1.1 '!B81</f>
        <v>Реконструкция ТП-381 (РУ-0,4кВ)</v>
      </c>
      <c r="C81" s="603" t="str">
        <f>'приложение 1.1 '!C81</f>
        <v>С/П</v>
      </c>
      <c r="D81" s="544">
        <f>'приложение 1.1 '!D81</f>
        <v>0</v>
      </c>
      <c r="E81" s="544">
        <f>'приложение 1.1 '!E81</f>
        <v>0</v>
      </c>
      <c r="F81" s="168">
        <v>11.368499999999999</v>
      </c>
      <c r="G81" s="603">
        <f>'приложение 1.1 '!F81</f>
        <v>2013</v>
      </c>
      <c r="H81" s="603">
        <f>'приложение 1.1 '!G81</f>
        <v>2013</v>
      </c>
      <c r="I81" s="130">
        <f t="shared" si="8"/>
        <v>1.3013440000000001</v>
      </c>
      <c r="J81" s="130">
        <f t="shared" si="6"/>
        <v>0</v>
      </c>
      <c r="K81" s="130">
        <f t="shared" si="7"/>
        <v>0</v>
      </c>
      <c r="L81" s="130" t="str">
        <f>'приложение 1.1 '!K81</f>
        <v>-</v>
      </c>
      <c r="M81" s="130" t="str">
        <f>'приложение 1.1 '!L81</f>
        <v>-</v>
      </c>
      <c r="N81" s="130">
        <f>'приложение 1.1 '!M81</f>
        <v>0</v>
      </c>
      <c r="O81" s="130">
        <f>'приложение 1.1 '!N81</f>
        <v>0</v>
      </c>
      <c r="P81" s="130" t="str">
        <f>'приложение 1.1 '!O81</f>
        <v>-</v>
      </c>
      <c r="Q81" s="130" t="str">
        <f>'приложение 1.1 '!P81</f>
        <v>-</v>
      </c>
      <c r="R81" s="130" t="str">
        <f>'приложение 1.1 '!Q81</f>
        <v>-</v>
      </c>
      <c r="S81" s="130" t="str">
        <f>'приложение 1.1 '!R81</f>
        <v>-</v>
      </c>
      <c r="T81" s="130" t="str">
        <f>'приложение 1.1 '!S81</f>
        <v>-</v>
      </c>
      <c r="U81" s="130" t="str">
        <f>'приложение 1.1 '!T81</f>
        <v>-</v>
      </c>
      <c r="V81" s="130" t="str">
        <f>'приложение 1.1 '!U81</f>
        <v>-</v>
      </c>
      <c r="W81" s="130" t="str">
        <f>'приложение 1.1 '!V81</f>
        <v>-</v>
      </c>
      <c r="X81" s="130">
        <f>'приложение 1.1 '!W81</f>
        <v>0</v>
      </c>
      <c r="Y81" s="130">
        <f>'приложение 1.1 '!X81</f>
        <v>0</v>
      </c>
      <c r="Z81" s="130">
        <f>'приложение 1.1 '!Y81</f>
        <v>0</v>
      </c>
      <c r="AA81" s="130">
        <f>'приложение 1.1 '!Z81</f>
        <v>1.3013440000000001</v>
      </c>
      <c r="AB81" s="130">
        <f>'приложение 1.1 '!AA81</f>
        <v>0</v>
      </c>
      <c r="AC81" s="130">
        <f>'приложение 1.1 '!AB81</f>
        <v>0</v>
      </c>
      <c r="AD81" s="130">
        <f>'приложение 1.1 '!AC81</f>
        <v>0</v>
      </c>
      <c r="AE81" s="130">
        <f>'приложение 1.1 '!AD81</f>
        <v>0</v>
      </c>
      <c r="AF81" s="130">
        <f t="shared" si="5"/>
        <v>1.3013440000000001</v>
      </c>
    </row>
    <row r="82" spans="1:32" ht="60.75">
      <c r="A82" s="632" t="str">
        <f>'приложение 1.1 '!A82</f>
        <v>1.1.3.34</v>
      </c>
      <c r="B82" s="135" t="str">
        <f>'приложение 1.1 '!B82</f>
        <v xml:space="preserve">Реконструкция ТП-472 (Замена оборудования РУ-0,4кВ; 2ТМ-630 на 2ТМГ-1000) </v>
      </c>
      <c r="C82" s="603" t="str">
        <f>'приложение 1.1 '!C82</f>
        <v>С/П</v>
      </c>
      <c r="D82" s="544">
        <f>'приложение 1.1 '!D82</f>
        <v>0</v>
      </c>
      <c r="E82" s="544">
        <f>'приложение 1.1 '!E82</f>
        <v>2</v>
      </c>
      <c r="F82" s="168">
        <v>15.847</v>
      </c>
      <c r="G82" s="603">
        <f>'приложение 1.1 '!F82</f>
        <v>2014</v>
      </c>
      <c r="H82" s="603">
        <f>'приложение 1.1 '!G82</f>
        <v>2014</v>
      </c>
      <c r="I82" s="130">
        <f t="shared" si="8"/>
        <v>2.4094228600000003</v>
      </c>
      <c r="J82" s="130">
        <f t="shared" si="6"/>
        <v>0</v>
      </c>
      <c r="K82" s="130">
        <f t="shared" si="7"/>
        <v>0</v>
      </c>
      <c r="L82" s="130" t="str">
        <f>'приложение 1.1 '!K82</f>
        <v>-</v>
      </c>
      <c r="M82" s="130" t="str">
        <f>'приложение 1.1 '!L82</f>
        <v>-</v>
      </c>
      <c r="N82" s="130" t="str">
        <f>'приложение 1.1 '!M82</f>
        <v>-</v>
      </c>
      <c r="O82" s="130" t="str">
        <f>'приложение 1.1 '!N82</f>
        <v>-</v>
      </c>
      <c r="P82" s="130">
        <f>'приложение 1.1 '!O82</f>
        <v>0</v>
      </c>
      <c r="Q82" s="130">
        <f>'приложение 1.1 '!P82</f>
        <v>2</v>
      </c>
      <c r="R82" s="130" t="str">
        <f>'приложение 1.1 '!Q82</f>
        <v>-</v>
      </c>
      <c r="S82" s="130" t="str">
        <f>'приложение 1.1 '!R82</f>
        <v>-</v>
      </c>
      <c r="T82" s="130" t="str">
        <f>'приложение 1.1 '!S82</f>
        <v>-</v>
      </c>
      <c r="U82" s="130" t="str">
        <f>'приложение 1.1 '!T82</f>
        <v>-</v>
      </c>
      <c r="V82" s="130" t="str">
        <f>'приложение 1.1 '!U82</f>
        <v>-</v>
      </c>
      <c r="W82" s="130" t="str">
        <f>'приложение 1.1 '!V82</f>
        <v>-</v>
      </c>
      <c r="X82" s="130">
        <f>'приложение 1.1 '!W82</f>
        <v>0</v>
      </c>
      <c r="Y82" s="130">
        <f>'приложение 1.1 '!X82</f>
        <v>2</v>
      </c>
      <c r="Z82" s="130">
        <f>'приложение 1.1 '!Y82</f>
        <v>0</v>
      </c>
      <c r="AA82" s="130">
        <f>'приложение 1.1 '!Z82</f>
        <v>0</v>
      </c>
      <c r="AB82" s="130">
        <f>'приложение 1.1 '!AA82</f>
        <v>2.4094228600000003</v>
      </c>
      <c r="AC82" s="130">
        <f>'приложение 1.1 '!AB82</f>
        <v>0</v>
      </c>
      <c r="AD82" s="130">
        <f>'приложение 1.1 '!AC82</f>
        <v>0</v>
      </c>
      <c r="AE82" s="130">
        <f>'приложение 1.1 '!AD82</f>
        <v>0</v>
      </c>
      <c r="AF82" s="130">
        <f t="shared" si="5"/>
        <v>2.4094228600000003</v>
      </c>
    </row>
    <row r="83" spans="1:32" ht="60.75">
      <c r="A83" s="632" t="str">
        <f>'приложение 1.1 '!A83</f>
        <v>1.1.3.38</v>
      </c>
      <c r="B83" s="135" t="str">
        <f>'приложение 1.1 '!B83</f>
        <v>Реконструкция ТП-206 (Замена оборудования РУ-10 кВ; РУ-0,4 кВ; 2ТМ-630 на 2ТМГ-1000)</v>
      </c>
      <c r="C83" s="603" t="str">
        <f>'приложение 1.1 '!C83</f>
        <v>C/П</v>
      </c>
      <c r="D83" s="544">
        <f>'приложение 1.1 '!D83</f>
        <v>0</v>
      </c>
      <c r="E83" s="544">
        <f>'приложение 1.1 '!E83</f>
        <v>2</v>
      </c>
      <c r="F83" s="168">
        <v>17.569499999999998</v>
      </c>
      <c r="G83" s="603">
        <f>'приложение 1.1 '!F83</f>
        <v>2017</v>
      </c>
      <c r="H83" s="603">
        <f>'приложение 1.1 '!G83</f>
        <v>2017</v>
      </c>
      <c r="I83" s="130">
        <f t="shared" si="8"/>
        <v>1.68482</v>
      </c>
      <c r="J83" s="130">
        <f t="shared" si="6"/>
        <v>1.68482</v>
      </c>
      <c r="K83" s="130">
        <f t="shared" si="7"/>
        <v>1.68482</v>
      </c>
      <c r="L83" s="130" t="str">
        <f>'приложение 1.1 '!K83</f>
        <v>-</v>
      </c>
      <c r="M83" s="130" t="str">
        <f>'приложение 1.1 '!L83</f>
        <v>-</v>
      </c>
      <c r="N83" s="130" t="str">
        <f>'приложение 1.1 '!M83</f>
        <v>-</v>
      </c>
      <c r="O83" s="130" t="str">
        <f>'приложение 1.1 '!N83</f>
        <v>-</v>
      </c>
      <c r="P83" s="130" t="str">
        <f>'приложение 1.1 '!O83</f>
        <v>-</v>
      </c>
      <c r="Q83" s="130" t="str">
        <f>'приложение 1.1 '!P83</f>
        <v>-</v>
      </c>
      <c r="R83" s="130" t="str">
        <f>'приложение 1.1 '!Q83</f>
        <v>-</v>
      </c>
      <c r="S83" s="130" t="str">
        <f>'приложение 1.1 '!R83</f>
        <v>-</v>
      </c>
      <c r="T83" s="130" t="str">
        <f>'приложение 1.1 '!S83</f>
        <v>-</v>
      </c>
      <c r="U83" s="130" t="str">
        <f>'приложение 1.1 '!T83</f>
        <v>-</v>
      </c>
      <c r="V83" s="130">
        <f>'приложение 1.1 '!U83</f>
        <v>0</v>
      </c>
      <c r="W83" s="130">
        <f>'приложение 1.1 '!V83</f>
        <v>2</v>
      </c>
      <c r="X83" s="130">
        <f>'приложение 1.1 '!W83</f>
        <v>0</v>
      </c>
      <c r="Y83" s="130">
        <f>'приложение 1.1 '!X83</f>
        <v>2</v>
      </c>
      <c r="Z83" s="130">
        <f>'приложение 1.1 '!Y83</f>
        <v>0</v>
      </c>
      <c r="AA83" s="130">
        <f>'приложение 1.1 '!Z83</f>
        <v>0</v>
      </c>
      <c r="AB83" s="130">
        <f>'приложение 1.1 '!AA83</f>
        <v>0</v>
      </c>
      <c r="AC83" s="130">
        <f>'приложение 1.1 '!AB83</f>
        <v>0</v>
      </c>
      <c r="AD83" s="130">
        <f>'приложение 1.1 '!AC83</f>
        <v>0</v>
      </c>
      <c r="AE83" s="130">
        <f>'приложение 1.1 '!AD83</f>
        <v>1.68482</v>
      </c>
      <c r="AF83" s="130">
        <f t="shared" ref="AF83:AF131" si="11">SUM(Z83:AE83)</f>
        <v>1.68482</v>
      </c>
    </row>
    <row r="84" spans="1:32" ht="60.75">
      <c r="A84" s="632" t="str">
        <f>'приложение 1.1 '!A84</f>
        <v>1.1.3.43</v>
      </c>
      <c r="B84" s="135" t="str">
        <f>'приложение 1.1 '!B84</f>
        <v>Реконструкция ТП-358 (Замена оборудования РУ-10 кВ; РУ-0,4 кВ)</v>
      </c>
      <c r="C84" s="603" t="str">
        <f>'приложение 1.1 '!C84</f>
        <v>C/П</v>
      </c>
      <c r="D84" s="544">
        <f>'приложение 1.1 '!D84</f>
        <v>0</v>
      </c>
      <c r="E84" s="544">
        <f>'приложение 1.1 '!E84</f>
        <v>0</v>
      </c>
      <c r="F84" s="168">
        <v>14.124499999999999</v>
      </c>
      <c r="G84" s="603">
        <f>'приложение 1.1 '!F84</f>
        <v>2015</v>
      </c>
      <c r="H84" s="603">
        <f>'приложение 1.1 '!G84</f>
        <v>2015</v>
      </c>
      <c r="I84" s="130">
        <f t="shared" ref="I84:I132" si="12">AF84</f>
        <v>6.0746533300000003</v>
      </c>
      <c r="J84" s="130">
        <f t="shared" si="6"/>
        <v>0</v>
      </c>
      <c r="K84" s="130">
        <f t="shared" si="7"/>
        <v>0</v>
      </c>
      <c r="L84" s="130" t="str">
        <f>'приложение 1.1 '!K84</f>
        <v>-</v>
      </c>
      <c r="M84" s="130" t="str">
        <f>'приложение 1.1 '!L84</f>
        <v>-</v>
      </c>
      <c r="N84" s="130" t="str">
        <f>'приложение 1.1 '!M84</f>
        <v>-</v>
      </c>
      <c r="O84" s="130" t="str">
        <f>'приложение 1.1 '!N84</f>
        <v>-</v>
      </c>
      <c r="P84" s="130" t="str">
        <f>'приложение 1.1 '!O84</f>
        <v>-</v>
      </c>
      <c r="Q84" s="130" t="str">
        <f>'приложение 1.1 '!P84</f>
        <v>-</v>
      </c>
      <c r="R84" s="130">
        <f>'приложение 1.1 '!Q84</f>
        <v>0</v>
      </c>
      <c r="S84" s="130">
        <f>'приложение 1.1 '!R84</f>
        <v>0</v>
      </c>
      <c r="T84" s="130" t="str">
        <f>'приложение 1.1 '!S84</f>
        <v>-</v>
      </c>
      <c r="U84" s="130" t="str">
        <f>'приложение 1.1 '!T84</f>
        <v>-</v>
      </c>
      <c r="V84" s="130" t="str">
        <f>'приложение 1.1 '!U84</f>
        <v>-</v>
      </c>
      <c r="W84" s="130" t="str">
        <f>'приложение 1.1 '!V84</f>
        <v>-</v>
      </c>
      <c r="X84" s="130">
        <f>'приложение 1.1 '!W84</f>
        <v>0</v>
      </c>
      <c r="Y84" s="130">
        <f>'приложение 1.1 '!X84</f>
        <v>0</v>
      </c>
      <c r="Z84" s="130">
        <f>'приложение 1.1 '!Y84</f>
        <v>0</v>
      </c>
      <c r="AA84" s="130">
        <f>'приложение 1.1 '!Z84</f>
        <v>0</v>
      </c>
      <c r="AB84" s="130">
        <f>'приложение 1.1 '!AA84</f>
        <v>0</v>
      </c>
      <c r="AC84" s="130">
        <f>'приложение 1.1 '!AB84</f>
        <v>6.0746533300000003</v>
      </c>
      <c r="AD84" s="130">
        <f>'приложение 1.1 '!AC84</f>
        <v>0</v>
      </c>
      <c r="AE84" s="130">
        <f>'приложение 1.1 '!AD84</f>
        <v>0</v>
      </c>
      <c r="AF84" s="130">
        <f t="shared" si="11"/>
        <v>6.0746533300000003</v>
      </c>
    </row>
    <row r="85" spans="1:32" ht="60.75">
      <c r="A85" s="632" t="str">
        <f>'приложение 1.1 '!A85</f>
        <v>1.1.3.45</v>
      </c>
      <c r="B85" s="135" t="str">
        <f>'приложение 1.1 '!B85</f>
        <v>Реконструкция ТП-468 (Замена оборудования РУ-10 кВ; РУ-0,4 кВ; 2ТМ-630 на 2ТМГ-1000)</v>
      </c>
      <c r="C85" s="603" t="str">
        <f>'приложение 1.1 '!C85</f>
        <v>C/П</v>
      </c>
      <c r="D85" s="544">
        <f>'приложение 1.1 '!D85</f>
        <v>0</v>
      </c>
      <c r="E85" s="544">
        <f>'приложение 1.1 '!E85</f>
        <v>2</v>
      </c>
      <c r="F85" s="168">
        <v>16.535999999999998</v>
      </c>
      <c r="G85" s="603">
        <f>'приложение 1.1 '!F85</f>
        <v>2017</v>
      </c>
      <c r="H85" s="603">
        <f>'приложение 1.1 '!G85</f>
        <v>2017</v>
      </c>
      <c r="I85" s="130">
        <f t="shared" si="12"/>
        <v>3.1118700000000001</v>
      </c>
      <c r="J85" s="130">
        <f t="shared" si="6"/>
        <v>3.1118700000000001</v>
      </c>
      <c r="K85" s="130">
        <f t="shared" si="7"/>
        <v>3.1118700000000001</v>
      </c>
      <c r="L85" s="130" t="str">
        <f>'приложение 1.1 '!K85</f>
        <v>-</v>
      </c>
      <c r="M85" s="130" t="str">
        <f>'приложение 1.1 '!L85</f>
        <v>-</v>
      </c>
      <c r="N85" s="130" t="str">
        <f>'приложение 1.1 '!M85</f>
        <v>-</v>
      </c>
      <c r="O85" s="130" t="str">
        <f>'приложение 1.1 '!N85</f>
        <v>-</v>
      </c>
      <c r="P85" s="130" t="str">
        <f>'приложение 1.1 '!O85</f>
        <v>-</v>
      </c>
      <c r="Q85" s="130" t="str">
        <f>'приложение 1.1 '!P85</f>
        <v>-</v>
      </c>
      <c r="R85" s="130" t="str">
        <f>'приложение 1.1 '!Q85</f>
        <v>-</v>
      </c>
      <c r="S85" s="130" t="str">
        <f>'приложение 1.1 '!R85</f>
        <v>-</v>
      </c>
      <c r="T85" s="130" t="str">
        <f>'приложение 1.1 '!S85</f>
        <v>-</v>
      </c>
      <c r="U85" s="130" t="str">
        <f>'приложение 1.1 '!T85</f>
        <v>-</v>
      </c>
      <c r="V85" s="130">
        <f>'приложение 1.1 '!U85</f>
        <v>0</v>
      </c>
      <c r="W85" s="130">
        <f>'приложение 1.1 '!V85</f>
        <v>2</v>
      </c>
      <c r="X85" s="130">
        <f>'приложение 1.1 '!W85</f>
        <v>0</v>
      </c>
      <c r="Y85" s="130">
        <f>'приложение 1.1 '!X85</f>
        <v>2</v>
      </c>
      <c r="Z85" s="130">
        <f>'приложение 1.1 '!Y85</f>
        <v>0</v>
      </c>
      <c r="AA85" s="130">
        <f>'приложение 1.1 '!Z85</f>
        <v>0</v>
      </c>
      <c r="AB85" s="130">
        <f>'приложение 1.1 '!AA85</f>
        <v>0</v>
      </c>
      <c r="AC85" s="130">
        <f>'приложение 1.1 '!AB85</f>
        <v>0</v>
      </c>
      <c r="AD85" s="130">
        <f>'приложение 1.1 '!AC85</f>
        <v>0</v>
      </c>
      <c r="AE85" s="130">
        <f>'приложение 1.1 '!AD85</f>
        <v>3.1118700000000001</v>
      </c>
      <c r="AF85" s="130">
        <f t="shared" si="11"/>
        <v>3.1118700000000001</v>
      </c>
    </row>
    <row r="86" spans="1:32" ht="60.75">
      <c r="A86" s="632" t="str">
        <f>'приложение 1.1 '!A86</f>
        <v>1.1.3.46</v>
      </c>
      <c r="B86" s="135" t="str">
        <f>'приложение 1.1 '!B86</f>
        <v>Реконструкция ТП-469 (Замена оборудования РУ-10 кВ; РУ-0,4 кВ; 2ТМ-400 на 2ТМГ-630кВА)</v>
      </c>
      <c r="C86" s="603" t="str">
        <f>'приложение 1.1 '!C86</f>
        <v>C/П</v>
      </c>
      <c r="D86" s="544">
        <f>'приложение 1.1 '!D86</f>
        <v>0</v>
      </c>
      <c r="E86" s="544">
        <f>'приложение 1.1 '!E86</f>
        <v>1.26</v>
      </c>
      <c r="F86" s="168">
        <v>18.947499999999998</v>
      </c>
      <c r="G86" s="603">
        <f>'приложение 1.1 '!F86</f>
        <v>2014</v>
      </c>
      <c r="H86" s="603">
        <f>'приложение 1.1 '!G86</f>
        <v>2014</v>
      </c>
      <c r="I86" s="130">
        <f t="shared" si="12"/>
        <v>4.9365210499999996</v>
      </c>
      <c r="J86" s="130">
        <f t="shared" si="6"/>
        <v>0</v>
      </c>
      <c r="K86" s="130">
        <f t="shared" si="7"/>
        <v>0</v>
      </c>
      <c r="L86" s="130" t="str">
        <f>'приложение 1.1 '!K86</f>
        <v>-</v>
      </c>
      <c r="M86" s="130" t="str">
        <f>'приложение 1.1 '!L86</f>
        <v>-</v>
      </c>
      <c r="N86" s="130" t="str">
        <f>'приложение 1.1 '!M86</f>
        <v>-</v>
      </c>
      <c r="O86" s="130" t="str">
        <f>'приложение 1.1 '!N86</f>
        <v>-</v>
      </c>
      <c r="P86" s="130">
        <f>'приложение 1.1 '!O86</f>
        <v>0</v>
      </c>
      <c r="Q86" s="130">
        <f>'приложение 1.1 '!P86</f>
        <v>1.26</v>
      </c>
      <c r="R86" s="130" t="str">
        <f>'приложение 1.1 '!Q86</f>
        <v>-</v>
      </c>
      <c r="S86" s="130" t="str">
        <f>'приложение 1.1 '!R86</f>
        <v>-</v>
      </c>
      <c r="T86" s="130" t="str">
        <f>'приложение 1.1 '!S86</f>
        <v>-</v>
      </c>
      <c r="U86" s="130" t="str">
        <f>'приложение 1.1 '!T86</f>
        <v>-</v>
      </c>
      <c r="V86" s="130" t="str">
        <f>'приложение 1.1 '!U86</f>
        <v>-</v>
      </c>
      <c r="W86" s="130" t="str">
        <f>'приложение 1.1 '!V86</f>
        <v>-</v>
      </c>
      <c r="X86" s="130">
        <f>'приложение 1.1 '!W86</f>
        <v>0</v>
      </c>
      <c r="Y86" s="130">
        <f>'приложение 1.1 '!X86</f>
        <v>1.26</v>
      </c>
      <c r="Z86" s="130">
        <f>'приложение 1.1 '!Y86</f>
        <v>0</v>
      </c>
      <c r="AA86" s="130">
        <f>'приложение 1.1 '!Z86</f>
        <v>0</v>
      </c>
      <c r="AB86" s="130">
        <f>'приложение 1.1 '!AA86</f>
        <v>4.9365210499999996</v>
      </c>
      <c r="AC86" s="130">
        <f>'приложение 1.1 '!AB86</f>
        <v>0</v>
      </c>
      <c r="AD86" s="130">
        <f>'приложение 1.1 '!AC86</f>
        <v>0</v>
      </c>
      <c r="AE86" s="130">
        <f>'приложение 1.1 '!AD86</f>
        <v>0</v>
      </c>
      <c r="AF86" s="130">
        <f t="shared" si="11"/>
        <v>4.9365210499999996</v>
      </c>
    </row>
    <row r="87" spans="1:32" ht="60.75">
      <c r="A87" s="632" t="str">
        <f>'приложение 1.1 '!A87</f>
        <v>1.1.3.47</v>
      </c>
      <c r="B87" s="135" t="str">
        <f>'приложение 1.1 '!B87</f>
        <v>Реконструкция ТП-349 (Замена оборудования РУ-10 кВ; РУ-0,4 кВ; 2ТМ-630 на 2ТМГ-1000)</v>
      </c>
      <c r="C87" s="603" t="str">
        <f>'приложение 1.1 '!C87</f>
        <v>C/П</v>
      </c>
      <c r="D87" s="544">
        <f>'приложение 1.1 '!D87</f>
        <v>0</v>
      </c>
      <c r="E87" s="544">
        <f>'приложение 1.1 '!E87</f>
        <v>2</v>
      </c>
      <c r="F87" s="168">
        <v>6.5454999999999997</v>
      </c>
      <c r="G87" s="603">
        <f>'приложение 1.1 '!F87</f>
        <v>2013</v>
      </c>
      <c r="H87" s="603">
        <f>'приложение 1.1 '!G87</f>
        <v>2013</v>
      </c>
      <c r="I87" s="130">
        <f t="shared" si="12"/>
        <v>3.0953776099999999</v>
      </c>
      <c r="J87" s="130">
        <f t="shared" si="6"/>
        <v>0</v>
      </c>
      <c r="K87" s="130">
        <f t="shared" si="7"/>
        <v>0</v>
      </c>
      <c r="L87" s="130" t="str">
        <f>'приложение 1.1 '!K87</f>
        <v>-</v>
      </c>
      <c r="M87" s="130" t="str">
        <f>'приложение 1.1 '!L87</f>
        <v>-</v>
      </c>
      <c r="N87" s="130">
        <f>'приложение 1.1 '!M87</f>
        <v>0</v>
      </c>
      <c r="O87" s="130">
        <f>'приложение 1.1 '!N87</f>
        <v>2</v>
      </c>
      <c r="P87" s="130" t="str">
        <f>'приложение 1.1 '!O87</f>
        <v>-</v>
      </c>
      <c r="Q87" s="130" t="str">
        <f>'приложение 1.1 '!P87</f>
        <v>-</v>
      </c>
      <c r="R87" s="130" t="str">
        <f>'приложение 1.1 '!Q87</f>
        <v>-</v>
      </c>
      <c r="S87" s="130" t="str">
        <f>'приложение 1.1 '!R87</f>
        <v>-</v>
      </c>
      <c r="T87" s="130" t="str">
        <f>'приложение 1.1 '!S87</f>
        <v>-</v>
      </c>
      <c r="U87" s="130" t="str">
        <f>'приложение 1.1 '!T87</f>
        <v>-</v>
      </c>
      <c r="V87" s="130" t="str">
        <f>'приложение 1.1 '!U87</f>
        <v>-</v>
      </c>
      <c r="W87" s="130" t="str">
        <f>'приложение 1.1 '!V87</f>
        <v>-</v>
      </c>
      <c r="X87" s="130">
        <f>'приложение 1.1 '!W87</f>
        <v>0</v>
      </c>
      <c r="Y87" s="130">
        <f>'приложение 1.1 '!X87</f>
        <v>2</v>
      </c>
      <c r="Z87" s="130">
        <f>'приложение 1.1 '!Y87</f>
        <v>0</v>
      </c>
      <c r="AA87" s="130">
        <f>'приложение 1.1 '!Z87</f>
        <v>3.0953776099999999</v>
      </c>
      <c r="AB87" s="130">
        <f>'приложение 1.1 '!AA87</f>
        <v>0</v>
      </c>
      <c r="AC87" s="130">
        <f>'приложение 1.1 '!AB87</f>
        <v>0</v>
      </c>
      <c r="AD87" s="130">
        <f>'приложение 1.1 '!AC87</f>
        <v>0</v>
      </c>
      <c r="AE87" s="130">
        <f>'приложение 1.1 '!AD87</f>
        <v>0</v>
      </c>
      <c r="AF87" s="130">
        <f t="shared" si="11"/>
        <v>3.0953776099999999</v>
      </c>
    </row>
    <row r="88" spans="1:32" ht="60.75">
      <c r="A88" s="632" t="str">
        <f>'приложение 1.1 '!A88</f>
        <v>1.1.3.49</v>
      </c>
      <c r="B88" s="135" t="str">
        <f>'приложение 1.1 '!B88</f>
        <v>Реконструкция ТП-515 (Замена оборудования РУ-10 кВ; РУ-0,4 кВ; 2ТМ-630 на 2ТМГ-1000)</v>
      </c>
      <c r="C88" s="603" t="str">
        <f>'приложение 1.1 '!C88</f>
        <v>C/П</v>
      </c>
      <c r="D88" s="544">
        <f>'приложение 1.1 '!D88</f>
        <v>0</v>
      </c>
      <c r="E88" s="544">
        <f>'приложение 1.1 '!E88</f>
        <v>2</v>
      </c>
      <c r="F88" s="168">
        <v>5.8564999999999996</v>
      </c>
      <c r="G88" s="603">
        <f>'приложение 1.1 '!F88</f>
        <v>2015</v>
      </c>
      <c r="H88" s="603">
        <f>'приложение 1.1 '!G88</f>
        <v>2015</v>
      </c>
      <c r="I88" s="130">
        <f t="shared" si="12"/>
        <v>4.4584229999999998</v>
      </c>
      <c r="J88" s="130">
        <f t="shared" ref="J88:J151" si="13">I88-Z88-AA88-AB88-AC88-AD88</f>
        <v>0</v>
      </c>
      <c r="K88" s="130">
        <f t="shared" ref="K88:K151" si="14">AE88</f>
        <v>0</v>
      </c>
      <c r="L88" s="130" t="str">
        <f>'приложение 1.1 '!K88</f>
        <v>-</v>
      </c>
      <c r="M88" s="130" t="str">
        <f>'приложение 1.1 '!L88</f>
        <v>-</v>
      </c>
      <c r="N88" s="130" t="str">
        <f>'приложение 1.1 '!M88</f>
        <v>-</v>
      </c>
      <c r="O88" s="130" t="str">
        <f>'приложение 1.1 '!N88</f>
        <v>-</v>
      </c>
      <c r="P88" s="130" t="str">
        <f>'приложение 1.1 '!O88</f>
        <v>-</v>
      </c>
      <c r="Q88" s="130" t="str">
        <f>'приложение 1.1 '!P88</f>
        <v>-</v>
      </c>
      <c r="R88" s="130">
        <f>'приложение 1.1 '!Q88</f>
        <v>0</v>
      </c>
      <c r="S88" s="130">
        <f>'приложение 1.1 '!R88</f>
        <v>2</v>
      </c>
      <c r="T88" s="130" t="str">
        <f>'приложение 1.1 '!S88</f>
        <v>-</v>
      </c>
      <c r="U88" s="130" t="str">
        <f>'приложение 1.1 '!T88</f>
        <v>-</v>
      </c>
      <c r="V88" s="130" t="str">
        <f>'приложение 1.1 '!U88</f>
        <v>-</v>
      </c>
      <c r="W88" s="130" t="str">
        <f>'приложение 1.1 '!V88</f>
        <v>-</v>
      </c>
      <c r="X88" s="130">
        <f>'приложение 1.1 '!W88</f>
        <v>0</v>
      </c>
      <c r="Y88" s="130">
        <f>'приложение 1.1 '!X88</f>
        <v>2</v>
      </c>
      <c r="Z88" s="130">
        <f>'приложение 1.1 '!Y88</f>
        <v>0</v>
      </c>
      <c r="AA88" s="130">
        <f>'приложение 1.1 '!Z88</f>
        <v>0</v>
      </c>
      <c r="AB88" s="130">
        <f>'приложение 1.1 '!AA88</f>
        <v>0</v>
      </c>
      <c r="AC88" s="130">
        <f>'приложение 1.1 '!AB88</f>
        <v>4.4584229999999998</v>
      </c>
      <c r="AD88" s="130">
        <f>'приложение 1.1 '!AC88</f>
        <v>0</v>
      </c>
      <c r="AE88" s="130">
        <f>'приложение 1.1 '!AD88</f>
        <v>0</v>
      </c>
      <c r="AF88" s="130">
        <f t="shared" si="11"/>
        <v>4.4584229999999998</v>
      </c>
    </row>
    <row r="89" spans="1:32" ht="101.25">
      <c r="A89" s="632" t="str">
        <f>'приложение 1.1 '!A89</f>
        <v>1.1.3.54</v>
      </c>
      <c r="B89" s="135" t="str">
        <f>'приложение 1.1 '!B89</f>
        <v>Реконструкция ТП-489 пос.Дорожный (замена силовых трансформаторов 2*630 на 2*630кВА; Замена оборудования РУ-10 кВ и РУ-0,4 кВ)</v>
      </c>
      <c r="C89" s="603" t="str">
        <f>'приложение 1.1 '!C89</f>
        <v>C/П</v>
      </c>
      <c r="D89" s="544">
        <f>'приложение 1.1 '!D89</f>
        <v>0</v>
      </c>
      <c r="E89" s="544">
        <f>'приложение 1.1 '!E89</f>
        <v>1.26</v>
      </c>
      <c r="F89" s="168">
        <v>9.645999999999999</v>
      </c>
      <c r="G89" s="603">
        <f>'приложение 1.1 '!F89</f>
        <v>2013</v>
      </c>
      <c r="H89" s="603">
        <f>'приложение 1.1 '!G89</f>
        <v>2013</v>
      </c>
      <c r="I89" s="130">
        <f t="shared" si="12"/>
        <v>2.7721529999999999</v>
      </c>
      <c r="J89" s="130">
        <f t="shared" si="13"/>
        <v>0</v>
      </c>
      <c r="K89" s="130">
        <f t="shared" si="14"/>
        <v>0</v>
      </c>
      <c r="L89" s="130" t="str">
        <f>'приложение 1.1 '!K89</f>
        <v>-</v>
      </c>
      <c r="M89" s="130" t="str">
        <f>'приложение 1.1 '!L89</f>
        <v>-</v>
      </c>
      <c r="N89" s="130">
        <f>'приложение 1.1 '!M89</f>
        <v>0</v>
      </c>
      <c r="O89" s="130">
        <f>'приложение 1.1 '!N89</f>
        <v>1.26</v>
      </c>
      <c r="P89" s="130" t="str">
        <f>'приложение 1.1 '!O89</f>
        <v>-</v>
      </c>
      <c r="Q89" s="130" t="str">
        <f>'приложение 1.1 '!P89</f>
        <v>-</v>
      </c>
      <c r="R89" s="130" t="str">
        <f>'приложение 1.1 '!Q89</f>
        <v>-</v>
      </c>
      <c r="S89" s="130" t="str">
        <f>'приложение 1.1 '!R89</f>
        <v>-</v>
      </c>
      <c r="T89" s="130" t="str">
        <f>'приложение 1.1 '!S89</f>
        <v>-</v>
      </c>
      <c r="U89" s="130" t="str">
        <f>'приложение 1.1 '!T89</f>
        <v>-</v>
      </c>
      <c r="V89" s="130" t="str">
        <f>'приложение 1.1 '!U89</f>
        <v>-</v>
      </c>
      <c r="W89" s="130" t="str">
        <f>'приложение 1.1 '!V89</f>
        <v>-</v>
      </c>
      <c r="X89" s="130">
        <f>'приложение 1.1 '!W89</f>
        <v>0</v>
      </c>
      <c r="Y89" s="130">
        <f>'приложение 1.1 '!X89</f>
        <v>1.26</v>
      </c>
      <c r="Z89" s="130">
        <f>'приложение 1.1 '!Y89</f>
        <v>0</v>
      </c>
      <c r="AA89" s="130">
        <f>'приложение 1.1 '!Z89</f>
        <v>2.7721529999999999</v>
      </c>
      <c r="AB89" s="130">
        <f>'приложение 1.1 '!AA89</f>
        <v>0</v>
      </c>
      <c r="AC89" s="130">
        <f>'приложение 1.1 '!AB89</f>
        <v>0</v>
      </c>
      <c r="AD89" s="130">
        <f>'приложение 1.1 '!AC89</f>
        <v>0</v>
      </c>
      <c r="AE89" s="130">
        <f>'приложение 1.1 '!AD89</f>
        <v>0</v>
      </c>
      <c r="AF89" s="130">
        <f t="shared" si="11"/>
        <v>2.7721529999999999</v>
      </c>
    </row>
    <row r="90" spans="1:32" ht="60.75">
      <c r="A90" s="632" t="str">
        <f>'приложение 1.1 '!A90</f>
        <v>1.1.3.55</v>
      </c>
      <c r="B90" s="135" t="str">
        <f>'приложение 1.1 '!B90</f>
        <v>Реконструкция ТП-489 (Реконструкция строительной части)</v>
      </c>
      <c r="C90" s="603" t="str">
        <f>'приложение 1.1 '!C90</f>
        <v>C/П</v>
      </c>
      <c r="D90" s="544">
        <f>'приложение 1.1 '!D90</f>
        <v>0</v>
      </c>
      <c r="E90" s="544">
        <f>'приложение 1.1 '!E90</f>
        <v>0</v>
      </c>
      <c r="F90" s="168">
        <v>5.1674999999999995</v>
      </c>
      <c r="G90" s="603">
        <f>'приложение 1.1 '!F90</f>
        <v>2013</v>
      </c>
      <c r="H90" s="603">
        <f>'приложение 1.1 '!G90</f>
        <v>2013</v>
      </c>
      <c r="I90" s="130">
        <f t="shared" si="12"/>
        <v>0.37679388999999996</v>
      </c>
      <c r="J90" s="130">
        <f t="shared" si="13"/>
        <v>0</v>
      </c>
      <c r="K90" s="130">
        <f t="shared" si="14"/>
        <v>0</v>
      </c>
      <c r="L90" s="130" t="str">
        <f>'приложение 1.1 '!K90</f>
        <v>-</v>
      </c>
      <c r="M90" s="130" t="str">
        <f>'приложение 1.1 '!L90</f>
        <v>-</v>
      </c>
      <c r="N90" s="130">
        <f>'приложение 1.1 '!M90</f>
        <v>0</v>
      </c>
      <c r="O90" s="130">
        <f>'приложение 1.1 '!N90</f>
        <v>0</v>
      </c>
      <c r="P90" s="130" t="str">
        <f>'приложение 1.1 '!O90</f>
        <v>-</v>
      </c>
      <c r="Q90" s="130" t="str">
        <f>'приложение 1.1 '!P90</f>
        <v>-</v>
      </c>
      <c r="R90" s="130" t="str">
        <f>'приложение 1.1 '!Q90</f>
        <v>-</v>
      </c>
      <c r="S90" s="130" t="str">
        <f>'приложение 1.1 '!R90</f>
        <v>-</v>
      </c>
      <c r="T90" s="130" t="str">
        <f>'приложение 1.1 '!S90</f>
        <v>-</v>
      </c>
      <c r="U90" s="130" t="str">
        <f>'приложение 1.1 '!T90</f>
        <v>-</v>
      </c>
      <c r="V90" s="130" t="str">
        <f>'приложение 1.1 '!U90</f>
        <v>-</v>
      </c>
      <c r="W90" s="130" t="str">
        <f>'приложение 1.1 '!V90</f>
        <v>-</v>
      </c>
      <c r="X90" s="130">
        <f>'приложение 1.1 '!W90</f>
        <v>0</v>
      </c>
      <c r="Y90" s="130">
        <f>'приложение 1.1 '!X90</f>
        <v>0</v>
      </c>
      <c r="Z90" s="130">
        <f>'приложение 1.1 '!Y90</f>
        <v>0</v>
      </c>
      <c r="AA90" s="130">
        <f>'приложение 1.1 '!Z90</f>
        <v>0.37679388999999996</v>
      </c>
      <c r="AB90" s="130">
        <f>'приложение 1.1 '!AA90</f>
        <v>0</v>
      </c>
      <c r="AC90" s="130">
        <f>'приложение 1.1 '!AB90</f>
        <v>0</v>
      </c>
      <c r="AD90" s="130">
        <f>'приложение 1.1 '!AC90</f>
        <v>0</v>
      </c>
      <c r="AE90" s="130">
        <f>'приложение 1.1 '!AD90</f>
        <v>0</v>
      </c>
      <c r="AF90" s="130">
        <f t="shared" si="11"/>
        <v>0.37679388999999996</v>
      </c>
    </row>
    <row r="91" spans="1:32" ht="60.75">
      <c r="A91" s="632" t="str">
        <f>'приложение 1.1 '!A91</f>
        <v>1.1.3.56</v>
      </c>
      <c r="B91" s="135" t="str">
        <f>'приложение 1.1 '!B91</f>
        <v>Реконструкция ТП-339 (Замена оборудования РУ-10кВ; РУ-0,4кВ; 2ТМ-630 на 2ТМГ-1000)</v>
      </c>
      <c r="C91" s="603" t="str">
        <f>'приложение 1.1 '!C91</f>
        <v>C/П</v>
      </c>
      <c r="D91" s="544">
        <f>'приложение 1.1 '!D91</f>
        <v>0</v>
      </c>
      <c r="E91" s="544">
        <f>'приложение 1.1 '!E91</f>
        <v>2</v>
      </c>
      <c r="F91" s="168">
        <v>15.5025</v>
      </c>
      <c r="G91" s="603">
        <f>'приложение 1.1 '!F91</f>
        <v>2012</v>
      </c>
      <c r="H91" s="603">
        <f>'приложение 1.1 '!G91</f>
        <v>2014</v>
      </c>
      <c r="I91" s="130">
        <f t="shared" si="12"/>
        <v>5.15546769</v>
      </c>
      <c r="J91" s="130">
        <f t="shared" si="13"/>
        <v>0</v>
      </c>
      <c r="K91" s="130">
        <f t="shared" si="14"/>
        <v>0</v>
      </c>
      <c r="L91" s="130" t="str">
        <f>'приложение 1.1 '!K91</f>
        <v>-</v>
      </c>
      <c r="M91" s="130" t="str">
        <f>'приложение 1.1 '!L91</f>
        <v>-</v>
      </c>
      <c r="N91" s="130" t="str">
        <f>'приложение 1.1 '!M91</f>
        <v>-</v>
      </c>
      <c r="O91" s="130" t="str">
        <f>'приложение 1.1 '!N91</f>
        <v>-</v>
      </c>
      <c r="P91" s="130">
        <f>'приложение 1.1 '!O91</f>
        <v>0</v>
      </c>
      <c r="Q91" s="130">
        <f>'приложение 1.1 '!P91</f>
        <v>2</v>
      </c>
      <c r="R91" s="130" t="str">
        <f>'приложение 1.1 '!Q91</f>
        <v>-</v>
      </c>
      <c r="S91" s="130" t="str">
        <f>'приложение 1.1 '!R91</f>
        <v>-</v>
      </c>
      <c r="T91" s="130" t="str">
        <f>'приложение 1.1 '!S91</f>
        <v>-</v>
      </c>
      <c r="U91" s="130" t="str">
        <f>'приложение 1.1 '!T91</f>
        <v>-</v>
      </c>
      <c r="V91" s="130" t="str">
        <f>'приложение 1.1 '!U91</f>
        <v>-</v>
      </c>
      <c r="W91" s="130" t="str">
        <f>'приложение 1.1 '!V91</f>
        <v>-</v>
      </c>
      <c r="X91" s="130">
        <f>'приложение 1.1 '!W91</f>
        <v>0</v>
      </c>
      <c r="Y91" s="130">
        <f>'приложение 1.1 '!X91</f>
        <v>2</v>
      </c>
      <c r="Z91" s="130">
        <f>'приложение 1.1 '!Y91</f>
        <v>1</v>
      </c>
      <c r="AA91" s="130">
        <f>'приложение 1.1 '!Z91</f>
        <v>0</v>
      </c>
      <c r="AB91" s="130">
        <f>'приложение 1.1 '!AA91</f>
        <v>4.15546769</v>
      </c>
      <c r="AC91" s="130">
        <f>'приложение 1.1 '!AB91</f>
        <v>0</v>
      </c>
      <c r="AD91" s="130">
        <f>'приложение 1.1 '!AC91</f>
        <v>0</v>
      </c>
      <c r="AE91" s="130">
        <f>'приложение 1.1 '!AD91</f>
        <v>0</v>
      </c>
      <c r="AF91" s="130">
        <f t="shared" si="11"/>
        <v>5.15546769</v>
      </c>
    </row>
    <row r="92" spans="1:32" ht="60.75">
      <c r="A92" s="632" t="str">
        <f>'приложение 1.1 '!A92</f>
        <v>1.1.3.57</v>
      </c>
      <c r="B92" s="135" t="str">
        <f>'приложение 1.1 '!B92</f>
        <v>Реконструкция ТП-295 (установка дополнительных ячеек ЩО-70 2 шт.)</v>
      </c>
      <c r="C92" s="603" t="str">
        <f>'приложение 1.1 '!C92</f>
        <v>C/П</v>
      </c>
      <c r="D92" s="544">
        <f>'приложение 1.1 '!D92</f>
        <v>0</v>
      </c>
      <c r="E92" s="544">
        <f>'приложение 1.1 '!E92</f>
        <v>0</v>
      </c>
      <c r="F92" s="168">
        <v>16.191499999999998</v>
      </c>
      <c r="G92" s="603">
        <f>'приложение 1.1 '!F92</f>
        <v>2013</v>
      </c>
      <c r="H92" s="603">
        <f>'приложение 1.1 '!G92</f>
        <v>2013</v>
      </c>
      <c r="I92" s="130">
        <f t="shared" si="12"/>
        <v>0.11774</v>
      </c>
      <c r="J92" s="130">
        <f t="shared" si="13"/>
        <v>0</v>
      </c>
      <c r="K92" s="130">
        <f t="shared" si="14"/>
        <v>0</v>
      </c>
      <c r="L92" s="130" t="str">
        <f>'приложение 1.1 '!K92</f>
        <v>-</v>
      </c>
      <c r="M92" s="130" t="str">
        <f>'приложение 1.1 '!L92</f>
        <v>-</v>
      </c>
      <c r="N92" s="130">
        <f>'приложение 1.1 '!M92</f>
        <v>0</v>
      </c>
      <c r="O92" s="130">
        <f>'приложение 1.1 '!N92</f>
        <v>0</v>
      </c>
      <c r="P92" s="130" t="str">
        <f>'приложение 1.1 '!O92</f>
        <v>-</v>
      </c>
      <c r="Q92" s="130" t="str">
        <f>'приложение 1.1 '!P92</f>
        <v>-</v>
      </c>
      <c r="R92" s="130" t="str">
        <f>'приложение 1.1 '!Q92</f>
        <v>-</v>
      </c>
      <c r="S92" s="130" t="str">
        <f>'приложение 1.1 '!R92</f>
        <v>-</v>
      </c>
      <c r="T92" s="130" t="str">
        <f>'приложение 1.1 '!S92</f>
        <v>-</v>
      </c>
      <c r="U92" s="130" t="str">
        <f>'приложение 1.1 '!T92</f>
        <v>-</v>
      </c>
      <c r="V92" s="130" t="str">
        <f>'приложение 1.1 '!U92</f>
        <v>-</v>
      </c>
      <c r="W92" s="130" t="str">
        <f>'приложение 1.1 '!V92</f>
        <v>-</v>
      </c>
      <c r="X92" s="130">
        <f>'приложение 1.1 '!W92</f>
        <v>0</v>
      </c>
      <c r="Y92" s="130">
        <f>'приложение 1.1 '!X92</f>
        <v>0</v>
      </c>
      <c r="Z92" s="130">
        <f>'приложение 1.1 '!Y92</f>
        <v>0</v>
      </c>
      <c r="AA92" s="130">
        <f>'приложение 1.1 '!Z92</f>
        <v>0.11774</v>
      </c>
      <c r="AB92" s="130">
        <f>'приложение 1.1 '!AA92</f>
        <v>0</v>
      </c>
      <c r="AC92" s="130">
        <f>'приложение 1.1 '!AB92</f>
        <v>0</v>
      </c>
      <c r="AD92" s="130">
        <f>'приложение 1.1 '!AC92</f>
        <v>0</v>
      </c>
      <c r="AE92" s="130">
        <f>'приложение 1.1 '!AD92</f>
        <v>0</v>
      </c>
      <c r="AF92" s="130">
        <f t="shared" si="11"/>
        <v>0.11774</v>
      </c>
    </row>
    <row r="93" spans="1:32" ht="60.75">
      <c r="A93" s="632" t="str">
        <f>'приложение 1.1 '!A93</f>
        <v>1.1.3.58</v>
      </c>
      <c r="B93" s="135" t="str">
        <f>'приложение 1.1 '!B93</f>
        <v>Реконструкция ТП-300 (установка дополнительных ячеек ЩО-70 2 шт.)</v>
      </c>
      <c r="C93" s="603" t="str">
        <f>'приложение 1.1 '!C93</f>
        <v>C/П</v>
      </c>
      <c r="D93" s="544">
        <f>'приложение 1.1 '!D93</f>
        <v>0</v>
      </c>
      <c r="E93" s="544">
        <f>'приложение 1.1 '!E93</f>
        <v>0</v>
      </c>
      <c r="F93" s="168">
        <v>15.847</v>
      </c>
      <c r="G93" s="603">
        <f>'приложение 1.1 '!F93</f>
        <v>2013</v>
      </c>
      <c r="H93" s="603">
        <f>'приложение 1.1 '!G93</f>
        <v>2013</v>
      </c>
      <c r="I93" s="130">
        <f t="shared" si="12"/>
        <v>0.20226</v>
      </c>
      <c r="J93" s="130">
        <f t="shared" si="13"/>
        <v>0</v>
      </c>
      <c r="K93" s="130">
        <f t="shared" si="14"/>
        <v>0</v>
      </c>
      <c r="L93" s="130" t="str">
        <f>'приложение 1.1 '!K93</f>
        <v>-</v>
      </c>
      <c r="M93" s="130" t="str">
        <f>'приложение 1.1 '!L93</f>
        <v>-</v>
      </c>
      <c r="N93" s="130">
        <f>'приложение 1.1 '!M93</f>
        <v>0</v>
      </c>
      <c r="O93" s="130">
        <f>'приложение 1.1 '!N93</f>
        <v>0</v>
      </c>
      <c r="P93" s="130" t="str">
        <f>'приложение 1.1 '!O93</f>
        <v>-</v>
      </c>
      <c r="Q93" s="130" t="str">
        <f>'приложение 1.1 '!P93</f>
        <v>-</v>
      </c>
      <c r="R93" s="130" t="str">
        <f>'приложение 1.1 '!Q93</f>
        <v>-</v>
      </c>
      <c r="S93" s="130" t="str">
        <f>'приложение 1.1 '!R93</f>
        <v>-</v>
      </c>
      <c r="T93" s="130" t="str">
        <f>'приложение 1.1 '!S93</f>
        <v>-</v>
      </c>
      <c r="U93" s="130" t="str">
        <f>'приложение 1.1 '!T93</f>
        <v>-</v>
      </c>
      <c r="V93" s="130" t="str">
        <f>'приложение 1.1 '!U93</f>
        <v>-</v>
      </c>
      <c r="W93" s="130" t="str">
        <f>'приложение 1.1 '!V93</f>
        <v>-</v>
      </c>
      <c r="X93" s="130">
        <f>'приложение 1.1 '!W93</f>
        <v>0</v>
      </c>
      <c r="Y93" s="130">
        <f>'приложение 1.1 '!X93</f>
        <v>0</v>
      </c>
      <c r="Z93" s="130">
        <f>'приложение 1.1 '!Y93</f>
        <v>0</v>
      </c>
      <c r="AA93" s="130">
        <f>'приложение 1.1 '!Z93</f>
        <v>0.20226</v>
      </c>
      <c r="AB93" s="130">
        <f>'приложение 1.1 '!AA93</f>
        <v>0</v>
      </c>
      <c r="AC93" s="130">
        <f>'приложение 1.1 '!AB93</f>
        <v>0</v>
      </c>
      <c r="AD93" s="130">
        <f>'приложение 1.1 '!AC93</f>
        <v>0</v>
      </c>
      <c r="AE93" s="130">
        <f>'приложение 1.1 '!AD93</f>
        <v>0</v>
      </c>
      <c r="AF93" s="130">
        <f t="shared" si="11"/>
        <v>0.20226</v>
      </c>
    </row>
    <row r="94" spans="1:32" ht="40.5">
      <c r="A94" s="632" t="str">
        <f>'приложение 1.1 '!A94</f>
        <v>1.1.3.59</v>
      </c>
      <c r="B94" s="135" t="str">
        <f>'приложение 1.1 '!B94</f>
        <v>Реконструкция ТП-514 (замена оборудования РУ-0,4кВ)</v>
      </c>
      <c r="C94" s="603" t="str">
        <f>'приложение 1.1 '!C94</f>
        <v>C/П</v>
      </c>
      <c r="D94" s="544">
        <f>'приложение 1.1 '!D94</f>
        <v>0</v>
      </c>
      <c r="E94" s="544">
        <f>'приложение 1.1 '!E94</f>
        <v>0</v>
      </c>
      <c r="F94" s="168">
        <v>12.057499999999999</v>
      </c>
      <c r="G94" s="603">
        <f>'приложение 1.1 '!F94</f>
        <v>2016</v>
      </c>
      <c r="H94" s="603">
        <f>'приложение 1.1 '!G94</f>
        <v>2016</v>
      </c>
      <c r="I94" s="130">
        <f t="shared" si="12"/>
        <v>1.573026</v>
      </c>
      <c r="J94" s="130">
        <f t="shared" si="13"/>
        <v>0</v>
      </c>
      <c r="K94" s="130">
        <f t="shared" si="14"/>
        <v>0</v>
      </c>
      <c r="L94" s="130" t="str">
        <f>'приложение 1.1 '!K94</f>
        <v>-</v>
      </c>
      <c r="M94" s="130" t="str">
        <f>'приложение 1.1 '!L94</f>
        <v>-</v>
      </c>
      <c r="N94" s="130" t="str">
        <f>'приложение 1.1 '!M94</f>
        <v>-</v>
      </c>
      <c r="O94" s="130" t="str">
        <f>'приложение 1.1 '!N94</f>
        <v>-</v>
      </c>
      <c r="P94" s="130" t="str">
        <f>'приложение 1.1 '!O94</f>
        <v>-</v>
      </c>
      <c r="Q94" s="130" t="str">
        <f>'приложение 1.1 '!P94</f>
        <v>-</v>
      </c>
      <c r="R94" s="130" t="str">
        <f>'приложение 1.1 '!Q94</f>
        <v>-</v>
      </c>
      <c r="S94" s="130" t="str">
        <f>'приложение 1.1 '!R94</f>
        <v>-</v>
      </c>
      <c r="T94" s="130">
        <f>'приложение 1.1 '!S94</f>
        <v>0</v>
      </c>
      <c r="U94" s="130">
        <f>'приложение 1.1 '!T94</f>
        <v>0</v>
      </c>
      <c r="V94" s="130" t="str">
        <f>'приложение 1.1 '!U94</f>
        <v>-</v>
      </c>
      <c r="W94" s="130" t="str">
        <f>'приложение 1.1 '!V94</f>
        <v>-</v>
      </c>
      <c r="X94" s="130">
        <f>'приложение 1.1 '!W94</f>
        <v>0</v>
      </c>
      <c r="Y94" s="130">
        <f>'приложение 1.1 '!X94</f>
        <v>0</v>
      </c>
      <c r="Z94" s="130">
        <f>'приложение 1.1 '!Y94</f>
        <v>0</v>
      </c>
      <c r="AA94" s="130">
        <f>'приложение 1.1 '!Z94</f>
        <v>0</v>
      </c>
      <c r="AB94" s="130">
        <f>'приложение 1.1 '!AA94</f>
        <v>0</v>
      </c>
      <c r="AC94" s="130">
        <f>'приложение 1.1 '!AB94</f>
        <v>0</v>
      </c>
      <c r="AD94" s="130">
        <f>'приложение 1.1 '!AC94</f>
        <v>1.573026</v>
      </c>
      <c r="AE94" s="130">
        <f>'приложение 1.1 '!AD94</f>
        <v>0</v>
      </c>
      <c r="AF94" s="130">
        <f t="shared" si="11"/>
        <v>1.573026</v>
      </c>
    </row>
    <row r="95" spans="1:32" ht="60.75">
      <c r="A95" s="632" t="str">
        <f>'приложение 1.1 '!A95</f>
        <v>1.1.3.60</v>
      </c>
      <c r="B95" s="135" t="str">
        <f>'приложение 1.1 '!B95</f>
        <v>Реконструкция ТП-248 (Замена оборудования РУ-0,4 кВ; 2ТМ-630 на 2ТМГ-1000)</v>
      </c>
      <c r="C95" s="603" t="str">
        <f>'приложение 1.1 '!C95</f>
        <v>C/П</v>
      </c>
      <c r="D95" s="544">
        <f>'приложение 1.1 '!D95</f>
        <v>0</v>
      </c>
      <c r="E95" s="544">
        <f>'приложение 1.1 '!E95</f>
        <v>2</v>
      </c>
      <c r="F95" s="168">
        <v>12.401999999999999</v>
      </c>
      <c r="G95" s="603">
        <f>'приложение 1.1 '!F95</f>
        <v>2014</v>
      </c>
      <c r="H95" s="603">
        <f>'приложение 1.1 '!G95</f>
        <v>2014</v>
      </c>
      <c r="I95" s="130">
        <f t="shared" si="12"/>
        <v>3.4947512400000003</v>
      </c>
      <c r="J95" s="130">
        <f t="shared" si="13"/>
        <v>0</v>
      </c>
      <c r="K95" s="130">
        <f t="shared" si="14"/>
        <v>0</v>
      </c>
      <c r="L95" s="130" t="str">
        <f>'приложение 1.1 '!K95</f>
        <v>-</v>
      </c>
      <c r="M95" s="130" t="str">
        <f>'приложение 1.1 '!L95</f>
        <v>-</v>
      </c>
      <c r="N95" s="130" t="str">
        <f>'приложение 1.1 '!M95</f>
        <v>-</v>
      </c>
      <c r="O95" s="130" t="str">
        <f>'приложение 1.1 '!N95</f>
        <v>-</v>
      </c>
      <c r="P95" s="130">
        <f>'приложение 1.1 '!O95</f>
        <v>0</v>
      </c>
      <c r="Q95" s="130">
        <f>'приложение 1.1 '!P95</f>
        <v>2</v>
      </c>
      <c r="R95" s="130" t="str">
        <f>'приложение 1.1 '!Q95</f>
        <v>-</v>
      </c>
      <c r="S95" s="130" t="str">
        <f>'приложение 1.1 '!R95</f>
        <v>-</v>
      </c>
      <c r="T95" s="130" t="str">
        <f>'приложение 1.1 '!S95</f>
        <v>-</v>
      </c>
      <c r="U95" s="130" t="str">
        <f>'приложение 1.1 '!T95</f>
        <v>-</v>
      </c>
      <c r="V95" s="130" t="str">
        <f>'приложение 1.1 '!U95</f>
        <v>-</v>
      </c>
      <c r="W95" s="130" t="str">
        <f>'приложение 1.1 '!V95</f>
        <v>-</v>
      </c>
      <c r="X95" s="130">
        <f>'приложение 1.1 '!W95</f>
        <v>0</v>
      </c>
      <c r="Y95" s="130">
        <f>'приложение 1.1 '!X95</f>
        <v>2</v>
      </c>
      <c r="Z95" s="130">
        <f>'приложение 1.1 '!Y95</f>
        <v>0</v>
      </c>
      <c r="AA95" s="130">
        <f>'приложение 1.1 '!Z95</f>
        <v>0</v>
      </c>
      <c r="AB95" s="130">
        <f>'приложение 1.1 '!AA95</f>
        <v>3.4947512400000003</v>
      </c>
      <c r="AC95" s="130">
        <f>'приложение 1.1 '!AB95</f>
        <v>0</v>
      </c>
      <c r="AD95" s="130">
        <f>'приложение 1.1 '!AC95</f>
        <v>0</v>
      </c>
      <c r="AE95" s="130">
        <f>'приложение 1.1 '!AD95</f>
        <v>0</v>
      </c>
      <c r="AF95" s="130">
        <f t="shared" si="11"/>
        <v>3.4947512400000003</v>
      </c>
    </row>
    <row r="96" spans="1:32" ht="60.75">
      <c r="A96" s="632" t="str">
        <f>'приложение 1.1 '!A96</f>
        <v>1.1.3.61</v>
      </c>
      <c r="B96" s="135" t="str">
        <f>'приложение 1.1 '!B96</f>
        <v>Реконструкция ТП-214 (Замена оборудования РУ-10кВ; РУ-0,4кВ; 2ТМ-400 на 2ТМГ-630)</v>
      </c>
      <c r="C96" s="603" t="str">
        <f>'приложение 1.1 '!C96</f>
        <v>C/П</v>
      </c>
      <c r="D96" s="544">
        <f>'приложение 1.1 '!D96</f>
        <v>0</v>
      </c>
      <c r="E96" s="544">
        <f>'приложение 1.1 '!E96</f>
        <v>1.26</v>
      </c>
      <c r="F96" s="168">
        <v>17.224999999999998</v>
      </c>
      <c r="G96" s="603">
        <f>'приложение 1.1 '!F96</f>
        <v>2013</v>
      </c>
      <c r="H96" s="603">
        <f>'приложение 1.1 '!G96</f>
        <v>2014</v>
      </c>
      <c r="I96" s="130">
        <f t="shared" si="12"/>
        <v>3.0817875799999999</v>
      </c>
      <c r="J96" s="130">
        <f t="shared" si="13"/>
        <v>-1.1102230246251565E-16</v>
      </c>
      <c r="K96" s="130">
        <f t="shared" si="14"/>
        <v>0</v>
      </c>
      <c r="L96" s="130" t="str">
        <f>'приложение 1.1 '!K96</f>
        <v>-</v>
      </c>
      <c r="M96" s="130" t="str">
        <f>'приложение 1.1 '!L96</f>
        <v>-</v>
      </c>
      <c r="N96" s="130" t="str">
        <f>'приложение 1.1 '!M96</f>
        <v>-</v>
      </c>
      <c r="O96" s="130" t="str">
        <f>'приложение 1.1 '!N96</f>
        <v>-</v>
      </c>
      <c r="P96" s="130">
        <f>'приложение 1.1 '!O96</f>
        <v>0</v>
      </c>
      <c r="Q96" s="130">
        <f>'приложение 1.1 '!P96</f>
        <v>1.26</v>
      </c>
      <c r="R96" s="130" t="str">
        <f>'приложение 1.1 '!Q96</f>
        <v>-</v>
      </c>
      <c r="S96" s="130" t="str">
        <f>'приложение 1.1 '!R96</f>
        <v>-</v>
      </c>
      <c r="T96" s="130" t="str">
        <f>'приложение 1.1 '!S96</f>
        <v>-</v>
      </c>
      <c r="U96" s="130" t="str">
        <f>'приложение 1.1 '!T96</f>
        <v>-</v>
      </c>
      <c r="V96" s="130" t="str">
        <f>'приложение 1.1 '!U96</f>
        <v>-</v>
      </c>
      <c r="W96" s="130" t="str">
        <f>'приложение 1.1 '!V96</f>
        <v>-</v>
      </c>
      <c r="X96" s="130">
        <f>'приложение 1.1 '!W96</f>
        <v>0</v>
      </c>
      <c r="Y96" s="130">
        <f>'приложение 1.1 '!X96</f>
        <v>1.26</v>
      </c>
      <c r="Z96" s="130">
        <f>'приложение 1.1 '!Y96</f>
        <v>0</v>
      </c>
      <c r="AA96" s="130">
        <f>'приложение 1.1 '!Z96</f>
        <v>2.14864042</v>
      </c>
      <c r="AB96" s="130">
        <f>'приложение 1.1 '!AA96</f>
        <v>0.93314715999999998</v>
      </c>
      <c r="AC96" s="130">
        <f>'приложение 1.1 '!AB96</f>
        <v>0</v>
      </c>
      <c r="AD96" s="130">
        <f>'приложение 1.1 '!AC96</f>
        <v>0</v>
      </c>
      <c r="AE96" s="130">
        <f>'приложение 1.1 '!AD96</f>
        <v>0</v>
      </c>
      <c r="AF96" s="130">
        <f t="shared" si="11"/>
        <v>3.0817875799999999</v>
      </c>
    </row>
    <row r="97" spans="1:32" ht="60.75">
      <c r="A97" s="632" t="str">
        <f>'приложение 1.1 '!A97</f>
        <v>1.1.3.62</v>
      </c>
      <c r="B97" s="135" t="str">
        <f>'приложение 1.1 '!B97</f>
        <v>Реконструкция ТП-223 (Замена оборудования РУ-10кВ; РУ-0,4кВ; 2ТМ-630 на 2ТМГ-1000)</v>
      </c>
      <c r="C97" s="603" t="str">
        <f>'приложение 1.1 '!C97</f>
        <v>C/П</v>
      </c>
      <c r="D97" s="544">
        <f>'приложение 1.1 '!D97</f>
        <v>0</v>
      </c>
      <c r="E97" s="544">
        <f>'приложение 1.1 '!E97</f>
        <v>2</v>
      </c>
      <c r="F97" s="168">
        <v>17.569499999999998</v>
      </c>
      <c r="G97" s="603">
        <f>'приложение 1.1 '!F97</f>
        <v>2014</v>
      </c>
      <c r="H97" s="603">
        <f>'приложение 1.1 '!G97</f>
        <v>2014</v>
      </c>
      <c r="I97" s="130">
        <f t="shared" si="12"/>
        <v>3.6377867400000001</v>
      </c>
      <c r="J97" s="130">
        <f t="shared" si="13"/>
        <v>0</v>
      </c>
      <c r="K97" s="130">
        <f t="shared" si="14"/>
        <v>0</v>
      </c>
      <c r="L97" s="130" t="str">
        <f>'приложение 1.1 '!K97</f>
        <v>-</v>
      </c>
      <c r="M97" s="130" t="str">
        <f>'приложение 1.1 '!L97</f>
        <v>-</v>
      </c>
      <c r="N97" s="130" t="str">
        <f>'приложение 1.1 '!M97</f>
        <v>-</v>
      </c>
      <c r="O97" s="130" t="str">
        <f>'приложение 1.1 '!N97</f>
        <v>-</v>
      </c>
      <c r="P97" s="130">
        <f>'приложение 1.1 '!O97</f>
        <v>0</v>
      </c>
      <c r="Q97" s="130">
        <f>'приложение 1.1 '!P97</f>
        <v>2</v>
      </c>
      <c r="R97" s="130" t="str">
        <f>'приложение 1.1 '!Q97</f>
        <v>-</v>
      </c>
      <c r="S97" s="130" t="str">
        <f>'приложение 1.1 '!R97</f>
        <v>-</v>
      </c>
      <c r="T97" s="130" t="str">
        <f>'приложение 1.1 '!S97</f>
        <v>-</v>
      </c>
      <c r="U97" s="130" t="str">
        <f>'приложение 1.1 '!T97</f>
        <v>-</v>
      </c>
      <c r="V97" s="130" t="str">
        <f>'приложение 1.1 '!U97</f>
        <v>-</v>
      </c>
      <c r="W97" s="130" t="str">
        <f>'приложение 1.1 '!V97</f>
        <v>-</v>
      </c>
      <c r="X97" s="130">
        <f>'приложение 1.1 '!W97</f>
        <v>0</v>
      </c>
      <c r="Y97" s="130">
        <f>'приложение 1.1 '!X97</f>
        <v>2</v>
      </c>
      <c r="Z97" s="130">
        <f>'приложение 1.1 '!Y97</f>
        <v>0</v>
      </c>
      <c r="AA97" s="130">
        <f>'приложение 1.1 '!Z97</f>
        <v>0</v>
      </c>
      <c r="AB97" s="130">
        <f>'приложение 1.1 '!AA97</f>
        <v>3.6377867400000001</v>
      </c>
      <c r="AC97" s="130">
        <f>'приложение 1.1 '!AB97</f>
        <v>0</v>
      </c>
      <c r="AD97" s="130">
        <f>'приложение 1.1 '!AC97</f>
        <v>0</v>
      </c>
      <c r="AE97" s="130">
        <f>'приложение 1.1 '!AD97</f>
        <v>0</v>
      </c>
      <c r="AF97" s="130">
        <f t="shared" si="11"/>
        <v>3.6377867400000001</v>
      </c>
    </row>
    <row r="98" spans="1:32" ht="60.75">
      <c r="A98" s="632" t="str">
        <f>'приложение 1.1 '!A98</f>
        <v>1.1.3.63</v>
      </c>
      <c r="B98" s="135" t="str">
        <f>'приложение 1.1 '!B98</f>
        <v>Реконструкция ТП-351 (Замена оборудования РУ-10кВ; РУ-0,4кВ; 2ТМ-630 на 2ТМГ-1000)</v>
      </c>
      <c r="C98" s="603" t="str">
        <f>'приложение 1.1 '!C98</f>
        <v>C/П</v>
      </c>
      <c r="D98" s="544">
        <f>'приложение 1.1 '!D98</f>
        <v>0</v>
      </c>
      <c r="E98" s="544">
        <f>'приложение 1.1 '!E98</f>
        <v>2</v>
      </c>
      <c r="F98" s="168">
        <v>8.956999999999999</v>
      </c>
      <c r="G98" s="603">
        <f>'приложение 1.1 '!F98</f>
        <v>2014</v>
      </c>
      <c r="H98" s="603">
        <f>'приложение 1.1 '!G98</f>
        <v>2014</v>
      </c>
      <c r="I98" s="130">
        <f t="shared" si="12"/>
        <v>4.0725128100000001</v>
      </c>
      <c r="J98" s="130">
        <f t="shared" si="13"/>
        <v>0</v>
      </c>
      <c r="K98" s="130">
        <f t="shared" si="14"/>
        <v>0</v>
      </c>
      <c r="L98" s="130" t="str">
        <f>'приложение 1.1 '!K98</f>
        <v>-</v>
      </c>
      <c r="M98" s="130" t="str">
        <f>'приложение 1.1 '!L98</f>
        <v>-</v>
      </c>
      <c r="N98" s="130" t="str">
        <f>'приложение 1.1 '!M98</f>
        <v>-</v>
      </c>
      <c r="O98" s="130" t="str">
        <f>'приложение 1.1 '!N98</f>
        <v>-</v>
      </c>
      <c r="P98" s="130">
        <f>'приложение 1.1 '!O98</f>
        <v>0</v>
      </c>
      <c r="Q98" s="130">
        <f>'приложение 1.1 '!P98</f>
        <v>2</v>
      </c>
      <c r="R98" s="130" t="str">
        <f>'приложение 1.1 '!Q98</f>
        <v>-</v>
      </c>
      <c r="S98" s="130" t="str">
        <f>'приложение 1.1 '!R98</f>
        <v>-</v>
      </c>
      <c r="T98" s="130" t="str">
        <f>'приложение 1.1 '!S98</f>
        <v>-</v>
      </c>
      <c r="U98" s="130" t="str">
        <f>'приложение 1.1 '!T98</f>
        <v>-</v>
      </c>
      <c r="V98" s="130" t="str">
        <f>'приложение 1.1 '!U98</f>
        <v>-</v>
      </c>
      <c r="W98" s="130" t="str">
        <f>'приложение 1.1 '!V98</f>
        <v>-</v>
      </c>
      <c r="X98" s="130">
        <f>'приложение 1.1 '!W98</f>
        <v>0</v>
      </c>
      <c r="Y98" s="130">
        <f>'приложение 1.1 '!X98</f>
        <v>2</v>
      </c>
      <c r="Z98" s="130">
        <f>'приложение 1.1 '!Y98</f>
        <v>0</v>
      </c>
      <c r="AA98" s="130">
        <f>'приложение 1.1 '!Z98</f>
        <v>0</v>
      </c>
      <c r="AB98" s="130">
        <f>'приложение 1.1 '!AA98</f>
        <v>4.0725128100000001</v>
      </c>
      <c r="AC98" s="130">
        <f>'приложение 1.1 '!AB98</f>
        <v>0</v>
      </c>
      <c r="AD98" s="130">
        <f>'приложение 1.1 '!AC98</f>
        <v>0</v>
      </c>
      <c r="AE98" s="130">
        <f>'приложение 1.1 '!AD98</f>
        <v>0</v>
      </c>
      <c r="AF98" s="130">
        <f t="shared" si="11"/>
        <v>4.0725128100000001</v>
      </c>
    </row>
    <row r="99" spans="1:32" ht="121.5">
      <c r="A99" s="632" t="str">
        <f>'приложение 1.1 '!A99</f>
        <v>1.1.3.64</v>
      </c>
      <c r="B99" s="135" t="str">
        <f>'приложение 1.1 '!B99</f>
        <v>Реконструкция ТП торгово-офисного развлекательного центра с подземной автостоянкой по ул.Профсоюзов (Установка дополнительных ячеек РУ-10кВ; 2ТМГ-2500кВА)</v>
      </c>
      <c r="C99" s="603" t="str">
        <f>'приложение 1.1 '!C99</f>
        <v>C/П</v>
      </c>
      <c r="D99" s="544">
        <f>'приложение 1.1 '!D99</f>
        <v>0</v>
      </c>
      <c r="E99" s="544">
        <f>'приложение 1.1 '!E99</f>
        <v>5</v>
      </c>
      <c r="F99" s="168">
        <v>9.645999999999999</v>
      </c>
      <c r="G99" s="603">
        <f>'приложение 1.1 '!F99</f>
        <v>2013</v>
      </c>
      <c r="H99" s="603">
        <f>'приложение 1.1 '!G99</f>
        <v>2013</v>
      </c>
      <c r="I99" s="130">
        <f t="shared" si="12"/>
        <v>7.7425504400000005</v>
      </c>
      <c r="J99" s="130">
        <f t="shared" si="13"/>
        <v>0</v>
      </c>
      <c r="K99" s="130">
        <f t="shared" si="14"/>
        <v>0</v>
      </c>
      <c r="L99" s="130" t="str">
        <f>'приложение 1.1 '!K99</f>
        <v>-</v>
      </c>
      <c r="M99" s="130" t="str">
        <f>'приложение 1.1 '!L99</f>
        <v>-</v>
      </c>
      <c r="N99" s="130">
        <f>'приложение 1.1 '!M99</f>
        <v>0</v>
      </c>
      <c r="O99" s="130">
        <f>'приложение 1.1 '!N99</f>
        <v>5</v>
      </c>
      <c r="P99" s="130" t="str">
        <f>'приложение 1.1 '!O99</f>
        <v>-</v>
      </c>
      <c r="Q99" s="130" t="str">
        <f>'приложение 1.1 '!P99</f>
        <v>-</v>
      </c>
      <c r="R99" s="130" t="str">
        <f>'приложение 1.1 '!Q99</f>
        <v>-</v>
      </c>
      <c r="S99" s="130" t="str">
        <f>'приложение 1.1 '!R99</f>
        <v>-</v>
      </c>
      <c r="T99" s="130" t="str">
        <f>'приложение 1.1 '!S99</f>
        <v>-</v>
      </c>
      <c r="U99" s="130" t="str">
        <f>'приложение 1.1 '!T99</f>
        <v>-</v>
      </c>
      <c r="V99" s="130" t="str">
        <f>'приложение 1.1 '!U99</f>
        <v>-</v>
      </c>
      <c r="W99" s="130" t="str">
        <f>'приложение 1.1 '!V99</f>
        <v>-</v>
      </c>
      <c r="X99" s="130">
        <f>'приложение 1.1 '!W99</f>
        <v>0</v>
      </c>
      <c r="Y99" s="130">
        <f>'приложение 1.1 '!X99</f>
        <v>5</v>
      </c>
      <c r="Z99" s="130">
        <f>'приложение 1.1 '!Y99</f>
        <v>0</v>
      </c>
      <c r="AA99" s="130">
        <f>'приложение 1.1 '!Z99</f>
        <v>0.24257964000001084</v>
      </c>
      <c r="AB99" s="130">
        <f>'приложение 1.1 '!AA99</f>
        <v>7.4999707999999901</v>
      </c>
      <c r="AC99" s="130">
        <f>'приложение 1.1 '!AB99</f>
        <v>0</v>
      </c>
      <c r="AD99" s="130">
        <f>'приложение 1.1 '!AC99</f>
        <v>0</v>
      </c>
      <c r="AE99" s="130">
        <f>'приложение 1.1 '!AD99</f>
        <v>0</v>
      </c>
      <c r="AF99" s="130">
        <f t="shared" si="11"/>
        <v>7.7425504400000005</v>
      </c>
    </row>
    <row r="100" spans="1:32" ht="60.75">
      <c r="A100" s="632" t="str">
        <f>'приложение 1.1 '!A100</f>
        <v>1.1.3.65</v>
      </c>
      <c r="B100" s="135" t="str">
        <f>'приложение 1.1 '!B100</f>
        <v>Реконструкция ТП-377 (Замена оборудования РУ-10кВ; РУ-0,4кВ; 2ТМ-630 на 2ТМГ-1000)</v>
      </c>
      <c r="C100" s="603" t="str">
        <f>'приложение 1.1 '!C100</f>
        <v>C/П</v>
      </c>
      <c r="D100" s="544">
        <f>'приложение 1.1 '!D100</f>
        <v>0</v>
      </c>
      <c r="E100" s="544">
        <f>'приложение 1.1 '!E100</f>
        <v>2</v>
      </c>
      <c r="F100" s="168">
        <v>17.224999999999998</v>
      </c>
      <c r="G100" s="603">
        <f>'приложение 1.1 '!F100</f>
        <v>2013</v>
      </c>
      <c r="H100" s="603">
        <f>'приложение 1.1 '!G100</f>
        <v>2013</v>
      </c>
      <c r="I100" s="130">
        <f t="shared" si="12"/>
        <v>3.9594389299999997</v>
      </c>
      <c r="J100" s="130">
        <f t="shared" si="13"/>
        <v>0</v>
      </c>
      <c r="K100" s="130">
        <f t="shared" si="14"/>
        <v>0</v>
      </c>
      <c r="L100" s="130" t="str">
        <f>'приложение 1.1 '!K100</f>
        <v>-</v>
      </c>
      <c r="M100" s="130" t="str">
        <f>'приложение 1.1 '!L100</f>
        <v>-</v>
      </c>
      <c r="N100" s="130">
        <f>'приложение 1.1 '!M100</f>
        <v>0</v>
      </c>
      <c r="O100" s="130">
        <f>'приложение 1.1 '!N100</f>
        <v>2</v>
      </c>
      <c r="P100" s="130" t="str">
        <f>'приложение 1.1 '!O100</f>
        <v>-</v>
      </c>
      <c r="Q100" s="130" t="str">
        <f>'приложение 1.1 '!P100</f>
        <v>-</v>
      </c>
      <c r="R100" s="130" t="str">
        <f>'приложение 1.1 '!Q100</f>
        <v>-</v>
      </c>
      <c r="S100" s="130" t="str">
        <f>'приложение 1.1 '!R100</f>
        <v>-</v>
      </c>
      <c r="T100" s="130" t="str">
        <f>'приложение 1.1 '!S100</f>
        <v>-</v>
      </c>
      <c r="U100" s="130" t="str">
        <f>'приложение 1.1 '!T100</f>
        <v>-</v>
      </c>
      <c r="V100" s="130" t="str">
        <f>'приложение 1.1 '!U100</f>
        <v>-</v>
      </c>
      <c r="W100" s="130" t="str">
        <f>'приложение 1.1 '!V100</f>
        <v>-</v>
      </c>
      <c r="X100" s="130">
        <f>'приложение 1.1 '!W100</f>
        <v>0</v>
      </c>
      <c r="Y100" s="130">
        <f>'приложение 1.1 '!X100</f>
        <v>2</v>
      </c>
      <c r="Z100" s="130">
        <f>'приложение 1.1 '!Y100</f>
        <v>0</v>
      </c>
      <c r="AA100" s="130">
        <f>'приложение 1.1 '!Z100</f>
        <v>3.9594389299999997</v>
      </c>
      <c r="AB100" s="130">
        <f>'приложение 1.1 '!AA100</f>
        <v>0</v>
      </c>
      <c r="AC100" s="130">
        <f>'приложение 1.1 '!AB100</f>
        <v>0</v>
      </c>
      <c r="AD100" s="130">
        <f>'приложение 1.1 '!AC100</f>
        <v>0</v>
      </c>
      <c r="AE100" s="130">
        <f>'приложение 1.1 '!AD100</f>
        <v>0</v>
      </c>
      <c r="AF100" s="130">
        <f t="shared" si="11"/>
        <v>3.9594389299999997</v>
      </c>
    </row>
    <row r="101" spans="1:32" ht="60.75">
      <c r="A101" s="632" t="str">
        <f>'приложение 1.1 '!A101</f>
        <v>1.1.3.66</v>
      </c>
      <c r="B101" s="135" t="str">
        <f>'приложение 1.1 '!B101</f>
        <v>Реконструкция БКТП-329 (Замена 2ТМГ-1000 на 2ТМГ-1250кВА, вводных АВ РУ-0,4кВ)</v>
      </c>
      <c r="C101" s="603" t="str">
        <f>'приложение 1.1 '!C101</f>
        <v>С/П</v>
      </c>
      <c r="D101" s="544">
        <f>'приложение 1.1 '!D101</f>
        <v>0</v>
      </c>
      <c r="E101" s="544">
        <f>'приложение 1.1 '!E101</f>
        <v>2.5</v>
      </c>
      <c r="F101" s="168">
        <v>17.569499999999998</v>
      </c>
      <c r="G101" s="603">
        <f>'приложение 1.1 '!F101</f>
        <v>2015</v>
      </c>
      <c r="H101" s="603">
        <f>'приложение 1.1 '!G101</f>
        <v>2015</v>
      </c>
      <c r="I101" s="130">
        <f t="shared" si="12"/>
        <v>3.007136</v>
      </c>
      <c r="J101" s="130">
        <f t="shared" si="13"/>
        <v>0</v>
      </c>
      <c r="K101" s="130">
        <f t="shared" si="14"/>
        <v>0</v>
      </c>
      <c r="L101" s="130" t="str">
        <f>'приложение 1.1 '!K101</f>
        <v>-</v>
      </c>
      <c r="M101" s="130" t="str">
        <f>'приложение 1.1 '!L101</f>
        <v>-</v>
      </c>
      <c r="N101" s="130" t="str">
        <f>'приложение 1.1 '!M101</f>
        <v>-</v>
      </c>
      <c r="O101" s="130" t="str">
        <f>'приложение 1.1 '!N101</f>
        <v>-</v>
      </c>
      <c r="P101" s="130" t="str">
        <f>'приложение 1.1 '!O101</f>
        <v>-</v>
      </c>
      <c r="Q101" s="130" t="str">
        <f>'приложение 1.1 '!P101</f>
        <v>-</v>
      </c>
      <c r="R101" s="130">
        <f>'приложение 1.1 '!Q101</f>
        <v>0</v>
      </c>
      <c r="S101" s="130">
        <f>'приложение 1.1 '!R101</f>
        <v>2.5</v>
      </c>
      <c r="T101" s="130" t="str">
        <f>'приложение 1.1 '!S101</f>
        <v>-</v>
      </c>
      <c r="U101" s="130" t="str">
        <f>'приложение 1.1 '!T101</f>
        <v>-</v>
      </c>
      <c r="V101" s="130" t="str">
        <f>'приложение 1.1 '!U101</f>
        <v>-</v>
      </c>
      <c r="W101" s="130" t="str">
        <f>'приложение 1.1 '!V101</f>
        <v>-</v>
      </c>
      <c r="X101" s="130">
        <f>'приложение 1.1 '!W101</f>
        <v>0</v>
      </c>
      <c r="Y101" s="130">
        <f>'приложение 1.1 '!X101</f>
        <v>2.5</v>
      </c>
      <c r="Z101" s="130">
        <f>'приложение 1.1 '!Y101</f>
        <v>0</v>
      </c>
      <c r="AA101" s="130">
        <f>'приложение 1.1 '!Z101</f>
        <v>0</v>
      </c>
      <c r="AB101" s="130">
        <f>'приложение 1.1 '!AA101</f>
        <v>0</v>
      </c>
      <c r="AC101" s="130">
        <f>'приложение 1.1 '!AB101</f>
        <v>3.007136</v>
      </c>
      <c r="AD101" s="130">
        <f>'приложение 1.1 '!AC101</f>
        <v>0</v>
      </c>
      <c r="AE101" s="130">
        <f>'приложение 1.1 '!AD101</f>
        <v>0</v>
      </c>
      <c r="AF101" s="130">
        <f t="shared" si="11"/>
        <v>3.007136</v>
      </c>
    </row>
    <row r="102" spans="1:32" ht="81">
      <c r="A102" s="632" t="str">
        <f>'приложение 1.1 '!A102</f>
        <v>1.1.3.67</v>
      </c>
      <c r="B102" s="135" t="str">
        <f>'приложение 1.1 '!B102</f>
        <v>Реконструкция ТП-450 (Замена ТМГ-2х630кВА на ТМГ-2х1250кВА, замена оборудования РУ-0,4кВ, РУ-10кВ)</v>
      </c>
      <c r="C102" s="603" t="str">
        <f>'приложение 1.1 '!C102</f>
        <v>С/П</v>
      </c>
      <c r="D102" s="544">
        <f>'приложение 1.1 '!D102</f>
        <v>0</v>
      </c>
      <c r="E102" s="544">
        <f>'приложение 1.1 '!E102</f>
        <v>2.5</v>
      </c>
      <c r="F102" s="168">
        <v>16.535999999999998</v>
      </c>
      <c r="G102" s="603">
        <f>'приложение 1.1 '!F102</f>
        <v>2014</v>
      </c>
      <c r="H102" s="603">
        <f>'приложение 1.1 '!G102</f>
        <v>2014</v>
      </c>
      <c r="I102" s="130">
        <f t="shared" si="12"/>
        <v>7.5046236300000002</v>
      </c>
      <c r="J102" s="130">
        <f t="shared" si="13"/>
        <v>0</v>
      </c>
      <c r="K102" s="130">
        <f t="shared" si="14"/>
        <v>0</v>
      </c>
      <c r="L102" s="130" t="str">
        <f>'приложение 1.1 '!K102</f>
        <v>-</v>
      </c>
      <c r="M102" s="130" t="str">
        <f>'приложение 1.1 '!L102</f>
        <v>-</v>
      </c>
      <c r="N102" s="130" t="str">
        <f>'приложение 1.1 '!M102</f>
        <v>-</v>
      </c>
      <c r="O102" s="130" t="str">
        <f>'приложение 1.1 '!N102</f>
        <v>-</v>
      </c>
      <c r="P102" s="130">
        <f>'приложение 1.1 '!O102</f>
        <v>0</v>
      </c>
      <c r="Q102" s="130">
        <f>'приложение 1.1 '!P102</f>
        <v>2.5</v>
      </c>
      <c r="R102" s="130" t="str">
        <f>'приложение 1.1 '!Q102</f>
        <v>-</v>
      </c>
      <c r="S102" s="130" t="str">
        <f>'приложение 1.1 '!R102</f>
        <v>-</v>
      </c>
      <c r="T102" s="130" t="str">
        <f>'приложение 1.1 '!S102</f>
        <v>-</v>
      </c>
      <c r="U102" s="130" t="str">
        <f>'приложение 1.1 '!T102</f>
        <v>-</v>
      </c>
      <c r="V102" s="130" t="str">
        <f>'приложение 1.1 '!U102</f>
        <v>-</v>
      </c>
      <c r="W102" s="130" t="str">
        <f>'приложение 1.1 '!V102</f>
        <v>-</v>
      </c>
      <c r="X102" s="130">
        <f>'приложение 1.1 '!W102</f>
        <v>0</v>
      </c>
      <c r="Y102" s="130">
        <f>'приложение 1.1 '!X102</f>
        <v>2.5</v>
      </c>
      <c r="Z102" s="130">
        <f>'приложение 1.1 '!Y102</f>
        <v>0</v>
      </c>
      <c r="AA102" s="130">
        <f>'приложение 1.1 '!Z102</f>
        <v>0</v>
      </c>
      <c r="AB102" s="130">
        <f>'приложение 1.1 '!AA102</f>
        <v>3.9755695000000002</v>
      </c>
      <c r="AC102" s="130">
        <f>'приложение 1.1 '!AB102</f>
        <v>3.52905413</v>
      </c>
      <c r="AD102" s="130">
        <f>'приложение 1.1 '!AC102</f>
        <v>0</v>
      </c>
      <c r="AE102" s="130">
        <f>'приложение 1.1 '!AD102</f>
        <v>0</v>
      </c>
      <c r="AF102" s="130">
        <f t="shared" si="11"/>
        <v>7.5046236300000002</v>
      </c>
    </row>
    <row r="103" spans="1:32" ht="81">
      <c r="A103" s="632" t="str">
        <f>'приложение 1.1 '!A103</f>
        <v>1.1.3.68</v>
      </c>
      <c r="B103" s="135" t="str">
        <f>'приложение 1.1 '!B103</f>
        <v>Реконструкция ТП-420 (Замена ТМГ-2*1000кВА на ТМГ-2*1250кВА; Замена оборудования РУ-10кВ, РУ-0,4кВ)</v>
      </c>
      <c r="C103" s="603" t="str">
        <f>'приложение 1.1 '!C103</f>
        <v>С/П</v>
      </c>
      <c r="D103" s="544">
        <f>'приложение 1.1 '!D103</f>
        <v>0</v>
      </c>
      <c r="E103" s="544">
        <f>'приложение 1.1 '!E103</f>
        <v>2.5</v>
      </c>
      <c r="F103" s="168">
        <v>20.669999999999998</v>
      </c>
      <c r="G103" s="603">
        <f>'приложение 1.1 '!F103</f>
        <v>2014</v>
      </c>
      <c r="H103" s="603">
        <f>'приложение 1.1 '!G103</f>
        <v>2014</v>
      </c>
      <c r="I103" s="130">
        <f t="shared" si="12"/>
        <v>2.7737449999999999</v>
      </c>
      <c r="J103" s="130">
        <f t="shared" si="13"/>
        <v>0</v>
      </c>
      <c r="K103" s="130">
        <f t="shared" si="14"/>
        <v>0</v>
      </c>
      <c r="L103" s="130" t="str">
        <f>'приложение 1.1 '!K103</f>
        <v>-</v>
      </c>
      <c r="M103" s="130" t="str">
        <f>'приложение 1.1 '!L103</f>
        <v>-</v>
      </c>
      <c r="N103" s="130" t="str">
        <f>'приложение 1.1 '!M103</f>
        <v>-</v>
      </c>
      <c r="O103" s="130" t="str">
        <f>'приложение 1.1 '!N103</f>
        <v>-</v>
      </c>
      <c r="P103" s="130">
        <f>'приложение 1.1 '!O103</f>
        <v>0</v>
      </c>
      <c r="Q103" s="130">
        <f>'приложение 1.1 '!P103</f>
        <v>2.5</v>
      </c>
      <c r="R103" s="130" t="str">
        <f>'приложение 1.1 '!Q103</f>
        <v>-</v>
      </c>
      <c r="S103" s="130" t="str">
        <f>'приложение 1.1 '!R103</f>
        <v>-</v>
      </c>
      <c r="T103" s="130" t="str">
        <f>'приложение 1.1 '!S103</f>
        <v>-</v>
      </c>
      <c r="U103" s="130" t="str">
        <f>'приложение 1.1 '!T103</f>
        <v>-</v>
      </c>
      <c r="V103" s="130" t="str">
        <f>'приложение 1.1 '!U103</f>
        <v>-</v>
      </c>
      <c r="W103" s="130" t="str">
        <f>'приложение 1.1 '!V103</f>
        <v>-</v>
      </c>
      <c r="X103" s="130">
        <f>'приложение 1.1 '!W103</f>
        <v>0</v>
      </c>
      <c r="Y103" s="130">
        <f>'приложение 1.1 '!X103</f>
        <v>2.5</v>
      </c>
      <c r="Z103" s="130">
        <f>'приложение 1.1 '!Y103</f>
        <v>0</v>
      </c>
      <c r="AA103" s="130">
        <f>'приложение 1.1 '!Z103</f>
        <v>0</v>
      </c>
      <c r="AB103" s="130">
        <f>'приложение 1.1 '!AA103</f>
        <v>2.7737449999999999</v>
      </c>
      <c r="AC103" s="130">
        <f>'приложение 1.1 '!AB103</f>
        <v>0</v>
      </c>
      <c r="AD103" s="130">
        <f>'приложение 1.1 '!AC103</f>
        <v>0</v>
      </c>
      <c r="AE103" s="130">
        <f>'приложение 1.1 '!AD103</f>
        <v>0</v>
      </c>
      <c r="AF103" s="130">
        <f t="shared" si="11"/>
        <v>2.7737449999999999</v>
      </c>
    </row>
    <row r="104" spans="1:32" ht="101.25">
      <c r="A104" s="632" t="str">
        <f>'приложение 1.1 '!A104</f>
        <v>1.1.3.69</v>
      </c>
      <c r="B104" s="135" t="str">
        <f>'приложение 1.1 '!B104</f>
        <v>Реконструкция ТП-236 (Замена ТМ 2х630кВА на ТМГ 2х1000кВА 10/0,4кВ , Замена оборудования РУ-0,4кВ, РУ-10кВ, установка доп. ячейки РУ-10кВ)</v>
      </c>
      <c r="C104" s="603" t="str">
        <f>'приложение 1.1 '!C104</f>
        <v>С/П</v>
      </c>
      <c r="D104" s="544">
        <f>'приложение 1.1 '!D104</f>
        <v>0</v>
      </c>
      <c r="E104" s="544">
        <f>'приложение 1.1 '!E104</f>
        <v>2</v>
      </c>
      <c r="F104" s="168">
        <v>21.703499999999998</v>
      </c>
      <c r="G104" s="603">
        <f>'приложение 1.1 '!F104</f>
        <v>2014</v>
      </c>
      <c r="H104" s="603">
        <f>'приложение 1.1 '!G104</f>
        <v>2014</v>
      </c>
      <c r="I104" s="130">
        <f t="shared" si="12"/>
        <v>6.4128659500000005</v>
      </c>
      <c r="J104" s="130">
        <f t="shared" si="13"/>
        <v>0</v>
      </c>
      <c r="K104" s="130">
        <f t="shared" si="14"/>
        <v>0</v>
      </c>
      <c r="L104" s="130" t="str">
        <f>'приложение 1.1 '!K104</f>
        <v>-</v>
      </c>
      <c r="M104" s="130" t="str">
        <f>'приложение 1.1 '!L104</f>
        <v>-</v>
      </c>
      <c r="N104" s="130" t="str">
        <f>'приложение 1.1 '!M104</f>
        <v>-</v>
      </c>
      <c r="O104" s="130" t="str">
        <f>'приложение 1.1 '!N104</f>
        <v>-</v>
      </c>
      <c r="P104" s="130">
        <f>'приложение 1.1 '!O104</f>
        <v>0</v>
      </c>
      <c r="Q104" s="130">
        <f>'приложение 1.1 '!P104</f>
        <v>2</v>
      </c>
      <c r="R104" s="130" t="str">
        <f>'приложение 1.1 '!Q104</f>
        <v>-</v>
      </c>
      <c r="S104" s="130" t="str">
        <f>'приложение 1.1 '!R104</f>
        <v>-</v>
      </c>
      <c r="T104" s="130" t="str">
        <f>'приложение 1.1 '!S104</f>
        <v>-</v>
      </c>
      <c r="U104" s="130" t="str">
        <f>'приложение 1.1 '!T104</f>
        <v>-</v>
      </c>
      <c r="V104" s="130" t="str">
        <f>'приложение 1.1 '!U104</f>
        <v>-</v>
      </c>
      <c r="W104" s="130" t="str">
        <f>'приложение 1.1 '!V104</f>
        <v>-</v>
      </c>
      <c r="X104" s="130">
        <f>'приложение 1.1 '!W104</f>
        <v>0</v>
      </c>
      <c r="Y104" s="130">
        <f>'приложение 1.1 '!X104</f>
        <v>2</v>
      </c>
      <c r="Z104" s="130">
        <f>'приложение 1.1 '!Y104</f>
        <v>0</v>
      </c>
      <c r="AA104" s="130">
        <f>'приложение 1.1 '!Z104</f>
        <v>0</v>
      </c>
      <c r="AB104" s="130">
        <f>'приложение 1.1 '!AA104</f>
        <v>6.4128659500000005</v>
      </c>
      <c r="AC104" s="130">
        <f>'приложение 1.1 '!AB104</f>
        <v>0</v>
      </c>
      <c r="AD104" s="130">
        <f>'приложение 1.1 '!AC104</f>
        <v>0</v>
      </c>
      <c r="AE104" s="130">
        <f>'приложение 1.1 '!AD104</f>
        <v>0</v>
      </c>
      <c r="AF104" s="130">
        <f t="shared" si="11"/>
        <v>6.4128659500000005</v>
      </c>
    </row>
    <row r="105" spans="1:32" ht="40.5">
      <c r="A105" s="632" t="str">
        <f>'приложение 1.1 '!A105</f>
        <v>1.1.3.70</v>
      </c>
      <c r="B105" s="135" t="str">
        <f>'приложение 1.1 '!B105</f>
        <v>Реконструкция ТП-249 (установка доп.ячейки РУ-10кВ)</v>
      </c>
      <c r="C105" s="603" t="str">
        <f>'приложение 1.1 '!C105</f>
        <v>С/П</v>
      </c>
      <c r="D105" s="544">
        <f>'приложение 1.1 '!D105</f>
        <v>0</v>
      </c>
      <c r="E105" s="544">
        <f>'приложение 1.1 '!E105</f>
        <v>0</v>
      </c>
      <c r="F105" s="168">
        <v>17.569499999999998</v>
      </c>
      <c r="G105" s="603">
        <f>'приложение 1.1 '!F105</f>
        <v>2014</v>
      </c>
      <c r="H105" s="603">
        <f>'приложение 1.1 '!G105</f>
        <v>2014</v>
      </c>
      <c r="I105" s="130">
        <f t="shared" si="12"/>
        <v>0.92879639999999997</v>
      </c>
      <c r="J105" s="130">
        <f t="shared" si="13"/>
        <v>0</v>
      </c>
      <c r="K105" s="130">
        <f t="shared" si="14"/>
        <v>0</v>
      </c>
      <c r="L105" s="130" t="str">
        <f>'приложение 1.1 '!K105</f>
        <v>-</v>
      </c>
      <c r="M105" s="130" t="str">
        <f>'приложение 1.1 '!L105</f>
        <v>-</v>
      </c>
      <c r="N105" s="130" t="str">
        <f>'приложение 1.1 '!M105</f>
        <v>-</v>
      </c>
      <c r="O105" s="130" t="str">
        <f>'приложение 1.1 '!N105</f>
        <v>-</v>
      </c>
      <c r="P105" s="130">
        <f>'приложение 1.1 '!O105</f>
        <v>0</v>
      </c>
      <c r="Q105" s="130">
        <f>'приложение 1.1 '!P105</f>
        <v>0</v>
      </c>
      <c r="R105" s="130" t="str">
        <f>'приложение 1.1 '!Q105</f>
        <v>-</v>
      </c>
      <c r="S105" s="130" t="str">
        <f>'приложение 1.1 '!R105</f>
        <v>-</v>
      </c>
      <c r="T105" s="130" t="str">
        <f>'приложение 1.1 '!S105</f>
        <v>-</v>
      </c>
      <c r="U105" s="130" t="str">
        <f>'приложение 1.1 '!T105</f>
        <v>-</v>
      </c>
      <c r="V105" s="130" t="str">
        <f>'приложение 1.1 '!U105</f>
        <v>-</v>
      </c>
      <c r="W105" s="130" t="str">
        <f>'приложение 1.1 '!V105</f>
        <v>-</v>
      </c>
      <c r="X105" s="130">
        <f>'приложение 1.1 '!W105</f>
        <v>0</v>
      </c>
      <c r="Y105" s="130">
        <f>'приложение 1.1 '!X105</f>
        <v>0</v>
      </c>
      <c r="Z105" s="130">
        <f>'приложение 1.1 '!Y105</f>
        <v>0</v>
      </c>
      <c r="AA105" s="130">
        <f>'приложение 1.1 '!Z105</f>
        <v>0</v>
      </c>
      <c r="AB105" s="130">
        <f>'приложение 1.1 '!AA105</f>
        <v>0.92879639999999997</v>
      </c>
      <c r="AC105" s="130">
        <f>'приложение 1.1 '!AB105</f>
        <v>0</v>
      </c>
      <c r="AD105" s="130">
        <f>'приложение 1.1 '!AC105</f>
        <v>0</v>
      </c>
      <c r="AE105" s="130">
        <f>'приложение 1.1 '!AD105</f>
        <v>0</v>
      </c>
      <c r="AF105" s="130">
        <f t="shared" si="11"/>
        <v>0.92879639999999997</v>
      </c>
    </row>
    <row r="106" spans="1:32" ht="81">
      <c r="A106" s="632" t="str">
        <f>'приложение 1.1 '!A106</f>
        <v>1.1.3.71</v>
      </c>
      <c r="B106" s="135" t="str">
        <f>'приложение 1.1 '!B106</f>
        <v>Реконструкция ТП-405 (Замена ТМ 2х630/10/0,4кВА на ТМГ 2х1000/10/0,4кВА, Замена РУ-0,4кВ)</v>
      </c>
      <c r="C106" s="603" t="str">
        <f>'приложение 1.1 '!C106</f>
        <v>С/П</v>
      </c>
      <c r="D106" s="544">
        <f>'приложение 1.1 '!D106</f>
        <v>0</v>
      </c>
      <c r="E106" s="544">
        <f>'приложение 1.1 '!E106</f>
        <v>2</v>
      </c>
      <c r="F106" s="168">
        <v>17.913999999999998</v>
      </c>
      <c r="G106" s="603">
        <f>'приложение 1.1 '!F106</f>
        <v>2014</v>
      </c>
      <c r="H106" s="603">
        <f>'приложение 1.1 '!G106</f>
        <v>2014</v>
      </c>
      <c r="I106" s="130">
        <f t="shared" si="12"/>
        <v>3.0257675000000002</v>
      </c>
      <c r="J106" s="130">
        <f t="shared" si="13"/>
        <v>0</v>
      </c>
      <c r="K106" s="130">
        <f t="shared" si="14"/>
        <v>0</v>
      </c>
      <c r="L106" s="130" t="str">
        <f>'приложение 1.1 '!K106</f>
        <v>-</v>
      </c>
      <c r="M106" s="130" t="str">
        <f>'приложение 1.1 '!L106</f>
        <v>-</v>
      </c>
      <c r="N106" s="130" t="str">
        <f>'приложение 1.1 '!M106</f>
        <v>-</v>
      </c>
      <c r="O106" s="130" t="str">
        <f>'приложение 1.1 '!N106</f>
        <v>-</v>
      </c>
      <c r="P106" s="130">
        <f>'приложение 1.1 '!O106</f>
        <v>0</v>
      </c>
      <c r="Q106" s="130">
        <f>'приложение 1.1 '!P106</f>
        <v>2</v>
      </c>
      <c r="R106" s="130" t="str">
        <f>'приложение 1.1 '!Q106</f>
        <v>-</v>
      </c>
      <c r="S106" s="130" t="str">
        <f>'приложение 1.1 '!R106</f>
        <v>-</v>
      </c>
      <c r="T106" s="130" t="str">
        <f>'приложение 1.1 '!S106</f>
        <v>-</v>
      </c>
      <c r="U106" s="130" t="str">
        <f>'приложение 1.1 '!T106</f>
        <v>-</v>
      </c>
      <c r="V106" s="130" t="str">
        <f>'приложение 1.1 '!U106</f>
        <v>-</v>
      </c>
      <c r="W106" s="130" t="str">
        <f>'приложение 1.1 '!V106</f>
        <v>-</v>
      </c>
      <c r="X106" s="130">
        <f>'приложение 1.1 '!W106</f>
        <v>0</v>
      </c>
      <c r="Y106" s="130">
        <f>'приложение 1.1 '!X106</f>
        <v>2</v>
      </c>
      <c r="Z106" s="130">
        <f>'приложение 1.1 '!Y106</f>
        <v>0</v>
      </c>
      <c r="AA106" s="130">
        <f>'приложение 1.1 '!Z106</f>
        <v>0</v>
      </c>
      <c r="AB106" s="130">
        <f>'приложение 1.1 '!AA106</f>
        <v>3.0257675000000002</v>
      </c>
      <c r="AC106" s="130">
        <f>'приложение 1.1 '!AB106</f>
        <v>0</v>
      </c>
      <c r="AD106" s="130">
        <f>'приложение 1.1 '!AC106</f>
        <v>0</v>
      </c>
      <c r="AE106" s="130">
        <f>'приложение 1.1 '!AD106</f>
        <v>0</v>
      </c>
      <c r="AF106" s="130">
        <f t="shared" si="11"/>
        <v>3.0257675000000002</v>
      </c>
    </row>
    <row r="107" spans="1:32" ht="81">
      <c r="A107" s="632" t="str">
        <f>'приложение 1.1 '!A107</f>
        <v>1.1.3.72</v>
      </c>
      <c r="B107" s="135" t="str">
        <f>'приложение 1.1 '!B107</f>
        <v>Реконструкция ТП-275 (Замена ТМГ-2х1000кВА на ТМГ-2х1250кВА, замена оборудования РУ-0,4кВ, РУ-10кВ)</v>
      </c>
      <c r="C107" s="603" t="str">
        <f>'приложение 1.1 '!C107</f>
        <v>С/П</v>
      </c>
      <c r="D107" s="544">
        <f>'приложение 1.1 '!D107</f>
        <v>0</v>
      </c>
      <c r="E107" s="544">
        <f>'приложение 1.1 '!E107</f>
        <v>2.5</v>
      </c>
      <c r="F107" s="168">
        <v>16.880499999999998</v>
      </c>
      <c r="G107" s="603">
        <f>'приложение 1.1 '!F107</f>
        <v>2014</v>
      </c>
      <c r="H107" s="603">
        <f>'приложение 1.1 '!G107</f>
        <v>2014</v>
      </c>
      <c r="I107" s="130">
        <f t="shared" si="12"/>
        <v>5.7765685300000005</v>
      </c>
      <c r="J107" s="130">
        <f t="shared" si="13"/>
        <v>0</v>
      </c>
      <c r="K107" s="130">
        <f t="shared" si="14"/>
        <v>0</v>
      </c>
      <c r="L107" s="130" t="str">
        <f>'приложение 1.1 '!K107</f>
        <v>-</v>
      </c>
      <c r="M107" s="130" t="str">
        <f>'приложение 1.1 '!L107</f>
        <v>-</v>
      </c>
      <c r="N107" s="130" t="str">
        <f>'приложение 1.1 '!M107</f>
        <v>-</v>
      </c>
      <c r="O107" s="130" t="str">
        <f>'приложение 1.1 '!N107</f>
        <v>-</v>
      </c>
      <c r="P107" s="130">
        <f>'приложение 1.1 '!O107</f>
        <v>0</v>
      </c>
      <c r="Q107" s="130">
        <f>'приложение 1.1 '!P107</f>
        <v>2.5</v>
      </c>
      <c r="R107" s="130" t="str">
        <f>'приложение 1.1 '!Q107</f>
        <v>-</v>
      </c>
      <c r="S107" s="130" t="str">
        <f>'приложение 1.1 '!R107</f>
        <v>-</v>
      </c>
      <c r="T107" s="130" t="str">
        <f>'приложение 1.1 '!S107</f>
        <v>-</v>
      </c>
      <c r="U107" s="130" t="str">
        <f>'приложение 1.1 '!T107</f>
        <v>-</v>
      </c>
      <c r="V107" s="130" t="str">
        <f>'приложение 1.1 '!U107</f>
        <v>-</v>
      </c>
      <c r="W107" s="130" t="str">
        <f>'приложение 1.1 '!V107</f>
        <v>-</v>
      </c>
      <c r="X107" s="130">
        <f>'приложение 1.1 '!W107</f>
        <v>0</v>
      </c>
      <c r="Y107" s="130">
        <f>'приложение 1.1 '!X107</f>
        <v>2.5</v>
      </c>
      <c r="Z107" s="130">
        <f>'приложение 1.1 '!Y107</f>
        <v>0</v>
      </c>
      <c r="AA107" s="130">
        <f>'приложение 1.1 '!Z107</f>
        <v>0</v>
      </c>
      <c r="AB107" s="130">
        <f>'приложение 1.1 '!AA107</f>
        <v>5.7765685300000005</v>
      </c>
      <c r="AC107" s="130">
        <f>'приложение 1.1 '!AB107</f>
        <v>0</v>
      </c>
      <c r="AD107" s="130">
        <f>'приложение 1.1 '!AC107</f>
        <v>0</v>
      </c>
      <c r="AE107" s="130">
        <f>'приложение 1.1 '!AD107</f>
        <v>0</v>
      </c>
      <c r="AF107" s="130">
        <f t="shared" si="11"/>
        <v>5.7765685300000005</v>
      </c>
    </row>
    <row r="108" spans="1:32" ht="81">
      <c r="A108" s="632" t="str">
        <f>'приложение 1.1 '!A108</f>
        <v>1.1.3.73</v>
      </c>
      <c r="B108" s="135" t="str">
        <f>'приложение 1.1 '!B108</f>
        <v>Реконструкция ТП-483 (Замена оборудования РУ-0,4; РУ-10кВ, Замена ТМГ 2х630кВА на ТМГ 2х1000кВА)</v>
      </c>
      <c r="C108" s="603" t="str">
        <f>'приложение 1.1 '!C108</f>
        <v>С/П</v>
      </c>
      <c r="D108" s="544">
        <f>'приложение 1.1 '!D108</f>
        <v>0</v>
      </c>
      <c r="E108" s="544">
        <f>'приложение 1.1 '!E108</f>
        <v>2</v>
      </c>
      <c r="F108" s="168">
        <v>11.368499999999999</v>
      </c>
      <c r="G108" s="603">
        <f>'приложение 1.1 '!F108</f>
        <v>2014</v>
      </c>
      <c r="H108" s="603">
        <f>'приложение 1.1 '!G108</f>
        <v>2014</v>
      </c>
      <c r="I108" s="130">
        <f t="shared" si="12"/>
        <v>4.4723304600000002</v>
      </c>
      <c r="J108" s="130">
        <f t="shared" si="13"/>
        <v>0</v>
      </c>
      <c r="K108" s="130">
        <f t="shared" si="14"/>
        <v>0</v>
      </c>
      <c r="L108" s="130" t="str">
        <f>'приложение 1.1 '!K108</f>
        <v>-</v>
      </c>
      <c r="M108" s="130" t="str">
        <f>'приложение 1.1 '!L108</f>
        <v>-</v>
      </c>
      <c r="N108" s="130" t="str">
        <f>'приложение 1.1 '!M108</f>
        <v>-</v>
      </c>
      <c r="O108" s="130" t="str">
        <f>'приложение 1.1 '!N108</f>
        <v>-</v>
      </c>
      <c r="P108" s="130">
        <f>'приложение 1.1 '!O108</f>
        <v>0</v>
      </c>
      <c r="Q108" s="130">
        <f>'приложение 1.1 '!P108</f>
        <v>2</v>
      </c>
      <c r="R108" s="130" t="str">
        <f>'приложение 1.1 '!Q108</f>
        <v>-</v>
      </c>
      <c r="S108" s="130" t="str">
        <f>'приложение 1.1 '!R108</f>
        <v>-</v>
      </c>
      <c r="T108" s="130" t="str">
        <f>'приложение 1.1 '!S108</f>
        <v>-</v>
      </c>
      <c r="U108" s="130" t="str">
        <f>'приложение 1.1 '!T108</f>
        <v>-</v>
      </c>
      <c r="V108" s="130" t="str">
        <f>'приложение 1.1 '!U108</f>
        <v>-</v>
      </c>
      <c r="W108" s="130" t="str">
        <f>'приложение 1.1 '!V108</f>
        <v>-</v>
      </c>
      <c r="X108" s="130">
        <f>'приложение 1.1 '!W108</f>
        <v>0</v>
      </c>
      <c r="Y108" s="130">
        <f>'приложение 1.1 '!X108</f>
        <v>2</v>
      </c>
      <c r="Z108" s="130">
        <f>'приложение 1.1 '!Y108</f>
        <v>0</v>
      </c>
      <c r="AA108" s="130">
        <f>'приложение 1.1 '!Z108</f>
        <v>0</v>
      </c>
      <c r="AB108" s="130">
        <f>'приложение 1.1 '!AA108</f>
        <v>4.4723304600000002</v>
      </c>
      <c r="AC108" s="130">
        <f>'приложение 1.1 '!AB108</f>
        <v>0</v>
      </c>
      <c r="AD108" s="130">
        <f>'приложение 1.1 '!AC108</f>
        <v>0</v>
      </c>
      <c r="AE108" s="130">
        <f>'приложение 1.1 '!AD108</f>
        <v>0</v>
      </c>
      <c r="AF108" s="130">
        <f t="shared" si="11"/>
        <v>4.4723304600000002</v>
      </c>
    </row>
    <row r="109" spans="1:32" ht="40.5">
      <c r="A109" s="632" t="str">
        <f>'приложение 1.1 '!A109</f>
        <v>1.1.3.74</v>
      </c>
      <c r="B109" s="135" t="str">
        <f>'приложение 1.1 '!B109</f>
        <v>Реконструкция ТП-346 (Замена оборудования РУ-0,4; РУ-10кВ)</v>
      </c>
      <c r="C109" s="603" t="str">
        <f>'приложение 1.1 '!C109</f>
        <v>С/П</v>
      </c>
      <c r="D109" s="544">
        <f>'приложение 1.1 '!D109</f>
        <v>0</v>
      </c>
      <c r="E109" s="544">
        <f>'приложение 1.1 '!E109</f>
        <v>0</v>
      </c>
      <c r="F109" s="168">
        <v>11.368499999999999</v>
      </c>
      <c r="G109" s="603">
        <f>'приложение 1.1 '!F109</f>
        <v>2014</v>
      </c>
      <c r="H109" s="603">
        <f>'приложение 1.1 '!G109</f>
        <v>2014</v>
      </c>
      <c r="I109" s="130">
        <f t="shared" si="12"/>
        <v>2.4352080200000001</v>
      </c>
      <c r="J109" s="130">
        <f t="shared" si="13"/>
        <v>0</v>
      </c>
      <c r="K109" s="130">
        <f t="shared" si="14"/>
        <v>0</v>
      </c>
      <c r="L109" s="130" t="str">
        <f>'приложение 1.1 '!K109</f>
        <v>-</v>
      </c>
      <c r="M109" s="130" t="str">
        <f>'приложение 1.1 '!L109</f>
        <v>-</v>
      </c>
      <c r="N109" s="130" t="str">
        <f>'приложение 1.1 '!M109</f>
        <v>-</v>
      </c>
      <c r="O109" s="130" t="str">
        <f>'приложение 1.1 '!N109</f>
        <v>-</v>
      </c>
      <c r="P109" s="130">
        <f>'приложение 1.1 '!O109</f>
        <v>0</v>
      </c>
      <c r="Q109" s="130">
        <f>'приложение 1.1 '!P109</f>
        <v>0</v>
      </c>
      <c r="R109" s="130" t="str">
        <f>'приложение 1.1 '!Q109</f>
        <v>-</v>
      </c>
      <c r="S109" s="130" t="str">
        <f>'приложение 1.1 '!R109</f>
        <v>-</v>
      </c>
      <c r="T109" s="130" t="str">
        <f>'приложение 1.1 '!S109</f>
        <v>-</v>
      </c>
      <c r="U109" s="130" t="str">
        <f>'приложение 1.1 '!T109</f>
        <v>-</v>
      </c>
      <c r="V109" s="130" t="str">
        <f>'приложение 1.1 '!U109</f>
        <v>-</v>
      </c>
      <c r="W109" s="130" t="str">
        <f>'приложение 1.1 '!V109</f>
        <v>-</v>
      </c>
      <c r="X109" s="130">
        <f>'приложение 1.1 '!W109</f>
        <v>0</v>
      </c>
      <c r="Y109" s="130">
        <f>'приложение 1.1 '!X109</f>
        <v>0</v>
      </c>
      <c r="Z109" s="130">
        <f>'приложение 1.1 '!Y109</f>
        <v>0</v>
      </c>
      <c r="AA109" s="130">
        <f>'приложение 1.1 '!Z109</f>
        <v>0</v>
      </c>
      <c r="AB109" s="130">
        <f>'приложение 1.1 '!AA109</f>
        <v>2.4352080200000001</v>
      </c>
      <c r="AC109" s="130">
        <f>'приложение 1.1 '!AB109</f>
        <v>0</v>
      </c>
      <c r="AD109" s="130">
        <f>'приложение 1.1 '!AC109</f>
        <v>0</v>
      </c>
      <c r="AE109" s="130">
        <f>'приложение 1.1 '!AD109</f>
        <v>0</v>
      </c>
      <c r="AF109" s="130">
        <f t="shared" si="11"/>
        <v>2.4352080200000001</v>
      </c>
    </row>
    <row r="110" spans="1:32" ht="40.5">
      <c r="A110" s="632" t="str">
        <f>'приложение 1.1 '!A110</f>
        <v>1.1.3.75</v>
      </c>
      <c r="B110" s="135" t="str">
        <f>'приложение 1.1 '!B110</f>
        <v>Реконструкция ТП-348 (Замена оборудования РУ-0,4; РУ-10кВ)</v>
      </c>
      <c r="C110" s="603" t="str">
        <f>'приложение 1.1 '!C110</f>
        <v>С/П</v>
      </c>
      <c r="D110" s="544">
        <f>'приложение 1.1 '!D110</f>
        <v>0</v>
      </c>
      <c r="E110" s="544">
        <f>'приложение 1.1 '!E110</f>
        <v>0</v>
      </c>
      <c r="F110" s="168">
        <v>11.368499999999999</v>
      </c>
      <c r="G110" s="603">
        <f>'приложение 1.1 '!F110</f>
        <v>2014</v>
      </c>
      <c r="H110" s="603">
        <f>'приложение 1.1 '!G110</f>
        <v>2014</v>
      </c>
      <c r="I110" s="130">
        <f t="shared" si="12"/>
        <v>2.4081174500000002</v>
      </c>
      <c r="J110" s="130">
        <f t="shared" si="13"/>
        <v>0</v>
      </c>
      <c r="K110" s="130">
        <f t="shared" si="14"/>
        <v>0</v>
      </c>
      <c r="L110" s="130" t="str">
        <f>'приложение 1.1 '!K110</f>
        <v>-</v>
      </c>
      <c r="M110" s="130" t="str">
        <f>'приложение 1.1 '!L110</f>
        <v>-</v>
      </c>
      <c r="N110" s="130" t="str">
        <f>'приложение 1.1 '!M110</f>
        <v>-</v>
      </c>
      <c r="O110" s="130" t="str">
        <f>'приложение 1.1 '!N110</f>
        <v>-</v>
      </c>
      <c r="P110" s="130">
        <f>'приложение 1.1 '!O110</f>
        <v>0</v>
      </c>
      <c r="Q110" s="130">
        <f>'приложение 1.1 '!P110</f>
        <v>0</v>
      </c>
      <c r="R110" s="130" t="str">
        <f>'приложение 1.1 '!Q110</f>
        <v>-</v>
      </c>
      <c r="S110" s="130" t="str">
        <f>'приложение 1.1 '!R110</f>
        <v>-</v>
      </c>
      <c r="T110" s="130" t="str">
        <f>'приложение 1.1 '!S110</f>
        <v>-</v>
      </c>
      <c r="U110" s="130" t="str">
        <f>'приложение 1.1 '!T110</f>
        <v>-</v>
      </c>
      <c r="V110" s="130" t="str">
        <f>'приложение 1.1 '!U110</f>
        <v>-</v>
      </c>
      <c r="W110" s="130" t="str">
        <f>'приложение 1.1 '!V110</f>
        <v>-</v>
      </c>
      <c r="X110" s="130">
        <f>'приложение 1.1 '!W110</f>
        <v>0</v>
      </c>
      <c r="Y110" s="130">
        <f>'приложение 1.1 '!X110</f>
        <v>0</v>
      </c>
      <c r="Z110" s="130">
        <f>'приложение 1.1 '!Y110</f>
        <v>0</v>
      </c>
      <c r="AA110" s="130">
        <f>'приложение 1.1 '!Z110</f>
        <v>0</v>
      </c>
      <c r="AB110" s="130">
        <f>'приложение 1.1 '!AA110</f>
        <v>2.4081174500000002</v>
      </c>
      <c r="AC110" s="130">
        <f>'приложение 1.1 '!AB110</f>
        <v>0</v>
      </c>
      <c r="AD110" s="130">
        <f>'приложение 1.1 '!AC110</f>
        <v>0</v>
      </c>
      <c r="AE110" s="130">
        <f>'приложение 1.1 '!AD110</f>
        <v>0</v>
      </c>
      <c r="AF110" s="130">
        <f t="shared" si="11"/>
        <v>2.4081174500000002</v>
      </c>
    </row>
    <row r="111" spans="1:32" ht="60.75">
      <c r="A111" s="632" t="str">
        <f>'приложение 1.1 '!A111</f>
        <v>1.1.3.76</v>
      </c>
      <c r="B111" s="135" t="str">
        <f>'приложение 1.1 '!B111</f>
        <v>Реконструкция ТП-503 (замена ТМГ2х400кВА на ТМГ 2х630кВА 10/0,4; РУ-0,4кВ)</v>
      </c>
      <c r="C111" s="603" t="str">
        <f>'приложение 1.1 '!C111</f>
        <v>С/П</v>
      </c>
      <c r="D111" s="544">
        <f>'приложение 1.1 '!D111</f>
        <v>0</v>
      </c>
      <c r="E111" s="544">
        <f>'приложение 1.1 '!E111</f>
        <v>1.26</v>
      </c>
      <c r="F111" s="168">
        <v>12.401999999999999</v>
      </c>
      <c r="G111" s="603">
        <f>'приложение 1.1 '!F111</f>
        <v>2014</v>
      </c>
      <c r="H111" s="603">
        <f>'приложение 1.1 '!G111</f>
        <v>2014</v>
      </c>
      <c r="I111" s="130">
        <f t="shared" si="12"/>
        <v>3.8639269800000005</v>
      </c>
      <c r="J111" s="130">
        <f t="shared" si="13"/>
        <v>2.2204460492503131E-16</v>
      </c>
      <c r="K111" s="130">
        <f t="shared" si="14"/>
        <v>0</v>
      </c>
      <c r="L111" s="130" t="str">
        <f>'приложение 1.1 '!K111</f>
        <v>-</v>
      </c>
      <c r="M111" s="130" t="str">
        <f>'приложение 1.1 '!L111</f>
        <v>-</v>
      </c>
      <c r="N111" s="130" t="str">
        <f>'приложение 1.1 '!M111</f>
        <v>-</v>
      </c>
      <c r="O111" s="130" t="str">
        <f>'приложение 1.1 '!N111</f>
        <v>-</v>
      </c>
      <c r="P111" s="130">
        <f>'приложение 1.1 '!O111</f>
        <v>0</v>
      </c>
      <c r="Q111" s="130">
        <f>'приложение 1.1 '!P111</f>
        <v>1.26</v>
      </c>
      <c r="R111" s="130" t="str">
        <f>'приложение 1.1 '!Q111</f>
        <v>-</v>
      </c>
      <c r="S111" s="130" t="str">
        <f>'приложение 1.1 '!R111</f>
        <v>-</v>
      </c>
      <c r="T111" s="130" t="str">
        <f>'приложение 1.1 '!S111</f>
        <v>-</v>
      </c>
      <c r="U111" s="130" t="str">
        <f>'приложение 1.1 '!T111</f>
        <v>-</v>
      </c>
      <c r="V111" s="130" t="str">
        <f>'приложение 1.1 '!U111</f>
        <v>-</v>
      </c>
      <c r="W111" s="130" t="str">
        <f>'приложение 1.1 '!V111</f>
        <v>-</v>
      </c>
      <c r="X111" s="130">
        <f>'приложение 1.1 '!W111</f>
        <v>0</v>
      </c>
      <c r="Y111" s="130">
        <f>'приложение 1.1 '!X111</f>
        <v>1.26</v>
      </c>
      <c r="Z111" s="130">
        <f>'приложение 1.1 '!Y111</f>
        <v>0</v>
      </c>
      <c r="AA111" s="130">
        <f>'приложение 1.1 '!Z111</f>
        <v>0</v>
      </c>
      <c r="AB111" s="130">
        <f>'приложение 1.1 '!AA111</f>
        <v>3.0639269800000002</v>
      </c>
      <c r="AC111" s="130">
        <f>'приложение 1.1 '!AB111</f>
        <v>0.8</v>
      </c>
      <c r="AD111" s="130">
        <f>'приложение 1.1 '!AC111</f>
        <v>0</v>
      </c>
      <c r="AE111" s="130">
        <f>'приложение 1.1 '!AD111</f>
        <v>0</v>
      </c>
      <c r="AF111" s="130">
        <f t="shared" si="11"/>
        <v>3.8639269800000005</v>
      </c>
    </row>
    <row r="112" spans="1:32" ht="60.75">
      <c r="A112" s="632" t="str">
        <f>'приложение 1.1 '!A112</f>
        <v>1.1.3.77</v>
      </c>
      <c r="B112" s="135" t="str">
        <f>'приложение 1.1 '!B112</f>
        <v>Реконструкция ТП-393 (Замена ТМ-2×630кВА на ТМГ-2×1000кВА 10/0,4кВ; РУ-0,4кВ)</v>
      </c>
      <c r="C112" s="603" t="str">
        <f>'приложение 1.1 '!C112</f>
        <v>С/П</v>
      </c>
      <c r="D112" s="544">
        <f>'приложение 1.1 '!D112</f>
        <v>0</v>
      </c>
      <c r="E112" s="544">
        <f>'приложение 1.1 '!E112</f>
        <v>2</v>
      </c>
      <c r="F112" s="168">
        <v>11.368499999999999</v>
      </c>
      <c r="G112" s="603">
        <f>'приложение 1.1 '!F112</f>
        <v>2015</v>
      </c>
      <c r="H112" s="603">
        <f>'приложение 1.1 '!G112</f>
        <v>2015</v>
      </c>
      <c r="I112" s="130">
        <f t="shared" si="12"/>
        <v>4.4584229999999998</v>
      </c>
      <c r="J112" s="130">
        <f t="shared" si="13"/>
        <v>0</v>
      </c>
      <c r="K112" s="130">
        <f t="shared" si="14"/>
        <v>0</v>
      </c>
      <c r="L112" s="130" t="str">
        <f>'приложение 1.1 '!K112</f>
        <v>-</v>
      </c>
      <c r="M112" s="130" t="str">
        <f>'приложение 1.1 '!L112</f>
        <v>-</v>
      </c>
      <c r="N112" s="130" t="str">
        <f>'приложение 1.1 '!M112</f>
        <v>-</v>
      </c>
      <c r="O112" s="130" t="str">
        <f>'приложение 1.1 '!N112</f>
        <v>-</v>
      </c>
      <c r="P112" s="130" t="str">
        <f>'приложение 1.1 '!O112</f>
        <v>-</v>
      </c>
      <c r="Q112" s="130" t="str">
        <f>'приложение 1.1 '!P112</f>
        <v>-</v>
      </c>
      <c r="R112" s="130">
        <f>'приложение 1.1 '!Q112</f>
        <v>0</v>
      </c>
      <c r="S112" s="130">
        <f>'приложение 1.1 '!R112</f>
        <v>2</v>
      </c>
      <c r="T112" s="130" t="str">
        <f>'приложение 1.1 '!S112</f>
        <v>-</v>
      </c>
      <c r="U112" s="130" t="str">
        <f>'приложение 1.1 '!T112</f>
        <v>-</v>
      </c>
      <c r="V112" s="130" t="str">
        <f>'приложение 1.1 '!U112</f>
        <v>-</v>
      </c>
      <c r="W112" s="130" t="str">
        <f>'приложение 1.1 '!V112</f>
        <v>-</v>
      </c>
      <c r="X112" s="130">
        <f>'приложение 1.1 '!W112</f>
        <v>0</v>
      </c>
      <c r="Y112" s="130">
        <f>'приложение 1.1 '!X112</f>
        <v>2</v>
      </c>
      <c r="Z112" s="130">
        <f>'приложение 1.1 '!Y112</f>
        <v>0</v>
      </c>
      <c r="AA112" s="130">
        <f>'приложение 1.1 '!Z112</f>
        <v>0</v>
      </c>
      <c r="AB112" s="130">
        <f>'приложение 1.1 '!AA112</f>
        <v>0</v>
      </c>
      <c r="AC112" s="130">
        <f>'приложение 1.1 '!AB112</f>
        <v>4.4584229999999998</v>
      </c>
      <c r="AD112" s="130">
        <f>'приложение 1.1 '!AC112</f>
        <v>0</v>
      </c>
      <c r="AE112" s="130">
        <f>'приложение 1.1 '!AD112</f>
        <v>0</v>
      </c>
      <c r="AF112" s="130">
        <f t="shared" si="11"/>
        <v>4.4584229999999998</v>
      </c>
    </row>
    <row r="113" spans="1:32" ht="40.5">
      <c r="A113" s="632" t="str">
        <f>'приложение 1.1 '!A113</f>
        <v>1.1.3.78</v>
      </c>
      <c r="B113" s="135" t="str">
        <f>'приложение 1.1 '!B113</f>
        <v>Реконструкция ТП-303 (замена ячеек КСО-386)</v>
      </c>
      <c r="C113" s="603" t="str">
        <f>'приложение 1.1 '!C113</f>
        <v>С/П</v>
      </c>
      <c r="D113" s="544">
        <f>'приложение 1.1 '!D113</f>
        <v>0</v>
      </c>
      <c r="E113" s="544">
        <f>'приложение 1.1 '!E113</f>
        <v>0</v>
      </c>
      <c r="F113" s="168">
        <v>11.368499999999999</v>
      </c>
      <c r="G113" s="603">
        <f>'приложение 1.1 '!F113</f>
        <v>2016</v>
      </c>
      <c r="H113" s="603">
        <f>'приложение 1.1 '!G113</f>
        <v>2017</v>
      </c>
      <c r="I113" s="130">
        <f t="shared" si="12"/>
        <v>0.95967000000000002</v>
      </c>
      <c r="J113" s="130">
        <f t="shared" si="13"/>
        <v>0.95967000000000002</v>
      </c>
      <c r="K113" s="130">
        <f t="shared" si="14"/>
        <v>0.95967000000000002</v>
      </c>
      <c r="L113" s="130" t="str">
        <f>'приложение 1.1 '!K113</f>
        <v>-</v>
      </c>
      <c r="M113" s="130" t="str">
        <f>'приложение 1.1 '!L113</f>
        <v>-</v>
      </c>
      <c r="N113" s="130" t="str">
        <f>'приложение 1.1 '!M113</f>
        <v>-</v>
      </c>
      <c r="O113" s="130" t="str">
        <f>'приложение 1.1 '!N113</f>
        <v>-</v>
      </c>
      <c r="P113" s="130" t="str">
        <f>'приложение 1.1 '!O113</f>
        <v>-</v>
      </c>
      <c r="Q113" s="130" t="str">
        <f>'приложение 1.1 '!P113</f>
        <v>-</v>
      </c>
      <c r="R113" s="130" t="str">
        <f>'приложение 1.1 '!Q113</f>
        <v>-</v>
      </c>
      <c r="S113" s="130" t="str">
        <f>'приложение 1.1 '!R113</f>
        <v>-</v>
      </c>
      <c r="T113" s="130" t="str">
        <f>'приложение 1.1 '!S113</f>
        <v>-</v>
      </c>
      <c r="U113" s="130" t="str">
        <f>'приложение 1.1 '!T113</f>
        <v>-</v>
      </c>
      <c r="V113" s="130">
        <f>'приложение 1.1 '!U113</f>
        <v>0</v>
      </c>
      <c r="W113" s="130">
        <f>'приложение 1.1 '!V113</f>
        <v>0</v>
      </c>
      <c r="X113" s="130">
        <f>'приложение 1.1 '!W113</f>
        <v>0</v>
      </c>
      <c r="Y113" s="130">
        <f>'приложение 1.1 '!X113</f>
        <v>0</v>
      </c>
      <c r="Z113" s="130">
        <f>'приложение 1.1 '!Y113</f>
        <v>0</v>
      </c>
      <c r="AA113" s="130">
        <f>'приложение 1.1 '!Z113</f>
        <v>0</v>
      </c>
      <c r="AB113" s="130">
        <f>'приложение 1.1 '!AA113</f>
        <v>0</v>
      </c>
      <c r="AC113" s="130">
        <f>'приложение 1.1 '!AB113</f>
        <v>0</v>
      </c>
      <c r="AD113" s="130">
        <f>'приложение 1.1 '!AC113</f>
        <v>0</v>
      </c>
      <c r="AE113" s="130">
        <f>'приложение 1.1 '!AD113</f>
        <v>0.95967000000000002</v>
      </c>
      <c r="AF113" s="130">
        <f t="shared" si="11"/>
        <v>0.95967000000000002</v>
      </c>
    </row>
    <row r="114" spans="1:32" ht="40.5">
      <c r="A114" s="632" t="str">
        <f>'приложение 1.1 '!A114</f>
        <v>1.1.3.79</v>
      </c>
      <c r="B114" s="135" t="str">
        <f>'приложение 1.1 '!B114</f>
        <v>Реконструкция ТП-324  (замена ячеек КСО-386)</v>
      </c>
      <c r="C114" s="603" t="str">
        <f>'приложение 1.1 '!C114</f>
        <v>С/П</v>
      </c>
      <c r="D114" s="544">
        <f>'приложение 1.1 '!D114</f>
        <v>0</v>
      </c>
      <c r="E114" s="544">
        <f>'приложение 1.1 '!E114</f>
        <v>0</v>
      </c>
      <c r="F114" s="168">
        <v>12.746499999999999</v>
      </c>
      <c r="G114" s="603">
        <f>'приложение 1.1 '!F114</f>
        <v>2017</v>
      </c>
      <c r="H114" s="603">
        <f>'приложение 1.1 '!G114</f>
        <v>2017</v>
      </c>
      <c r="I114" s="130">
        <f t="shared" si="12"/>
        <v>1.29945</v>
      </c>
      <c r="J114" s="130">
        <f t="shared" si="13"/>
        <v>1.29945</v>
      </c>
      <c r="K114" s="130">
        <f t="shared" si="14"/>
        <v>1.29945</v>
      </c>
      <c r="L114" s="130" t="str">
        <f>'приложение 1.1 '!K114</f>
        <v>-</v>
      </c>
      <c r="M114" s="130" t="str">
        <f>'приложение 1.1 '!L114</f>
        <v>-</v>
      </c>
      <c r="N114" s="130" t="str">
        <f>'приложение 1.1 '!M114</f>
        <v>-</v>
      </c>
      <c r="O114" s="130" t="str">
        <f>'приложение 1.1 '!N114</f>
        <v>-</v>
      </c>
      <c r="P114" s="130" t="str">
        <f>'приложение 1.1 '!O114</f>
        <v>-</v>
      </c>
      <c r="Q114" s="130" t="str">
        <f>'приложение 1.1 '!P114</f>
        <v>-</v>
      </c>
      <c r="R114" s="130" t="str">
        <f>'приложение 1.1 '!Q114</f>
        <v>-</v>
      </c>
      <c r="S114" s="130" t="str">
        <f>'приложение 1.1 '!R114</f>
        <v>-</v>
      </c>
      <c r="T114" s="130" t="str">
        <f>'приложение 1.1 '!S114</f>
        <v>-</v>
      </c>
      <c r="U114" s="130" t="str">
        <f>'приложение 1.1 '!T114</f>
        <v>-</v>
      </c>
      <c r="V114" s="130">
        <f>'приложение 1.1 '!U114</f>
        <v>0</v>
      </c>
      <c r="W114" s="130">
        <f>'приложение 1.1 '!V114</f>
        <v>0</v>
      </c>
      <c r="X114" s="130">
        <f>'приложение 1.1 '!W114</f>
        <v>0</v>
      </c>
      <c r="Y114" s="130">
        <f>'приложение 1.1 '!X114</f>
        <v>0</v>
      </c>
      <c r="Z114" s="130">
        <f>'приложение 1.1 '!Y114</f>
        <v>0</v>
      </c>
      <c r="AA114" s="130">
        <f>'приложение 1.1 '!Z114</f>
        <v>0</v>
      </c>
      <c r="AB114" s="130">
        <f>'приложение 1.1 '!AA114</f>
        <v>0</v>
      </c>
      <c r="AC114" s="130">
        <f>'приложение 1.1 '!AB114</f>
        <v>0</v>
      </c>
      <c r="AD114" s="130">
        <f>'приложение 1.1 '!AC114</f>
        <v>0</v>
      </c>
      <c r="AE114" s="130">
        <f>'приложение 1.1 '!AD114</f>
        <v>1.29945</v>
      </c>
      <c r="AF114" s="130">
        <f t="shared" si="11"/>
        <v>1.29945</v>
      </c>
    </row>
    <row r="115" spans="1:32" ht="40.5">
      <c r="A115" s="632" t="str">
        <f>'приложение 1.1 '!A115</f>
        <v>1.1.3.80</v>
      </c>
      <c r="B115" s="135" t="str">
        <f>'приложение 1.1 '!B115</f>
        <v>Реконструкция ТП-464  (замена ячеек КСО-386)</v>
      </c>
      <c r="C115" s="603" t="str">
        <f>'приложение 1.1 '!C115</f>
        <v>С/П</v>
      </c>
      <c r="D115" s="544">
        <f>'приложение 1.1 '!D115</f>
        <v>0</v>
      </c>
      <c r="E115" s="544">
        <f>'приложение 1.1 '!E115</f>
        <v>0</v>
      </c>
      <c r="F115" s="168">
        <v>11.368499999999999</v>
      </c>
      <c r="G115" s="603">
        <f>'приложение 1.1 '!F115</f>
        <v>2017</v>
      </c>
      <c r="H115" s="603">
        <f>'приложение 1.1 '!G115</f>
        <v>2017</v>
      </c>
      <c r="I115" s="130">
        <f t="shared" si="12"/>
        <v>1.3066</v>
      </c>
      <c r="J115" s="130">
        <f t="shared" si="13"/>
        <v>1.3066</v>
      </c>
      <c r="K115" s="130">
        <f t="shared" si="14"/>
        <v>1.3066</v>
      </c>
      <c r="L115" s="130" t="str">
        <f>'приложение 1.1 '!K115</f>
        <v>-</v>
      </c>
      <c r="M115" s="130" t="str">
        <f>'приложение 1.1 '!L115</f>
        <v>-</v>
      </c>
      <c r="N115" s="130" t="str">
        <f>'приложение 1.1 '!M115</f>
        <v>-</v>
      </c>
      <c r="O115" s="130" t="str">
        <f>'приложение 1.1 '!N115</f>
        <v>-</v>
      </c>
      <c r="P115" s="130" t="str">
        <f>'приложение 1.1 '!O115</f>
        <v>-</v>
      </c>
      <c r="Q115" s="130" t="str">
        <f>'приложение 1.1 '!P115</f>
        <v>-</v>
      </c>
      <c r="R115" s="130" t="str">
        <f>'приложение 1.1 '!Q115</f>
        <v>-</v>
      </c>
      <c r="S115" s="130" t="str">
        <f>'приложение 1.1 '!R115</f>
        <v>-</v>
      </c>
      <c r="T115" s="130" t="str">
        <f>'приложение 1.1 '!S115</f>
        <v>-</v>
      </c>
      <c r="U115" s="130" t="str">
        <f>'приложение 1.1 '!T115</f>
        <v>-</v>
      </c>
      <c r="V115" s="130">
        <f>'приложение 1.1 '!U115</f>
        <v>0</v>
      </c>
      <c r="W115" s="130">
        <f>'приложение 1.1 '!V115</f>
        <v>0</v>
      </c>
      <c r="X115" s="130">
        <f>'приложение 1.1 '!W115</f>
        <v>0</v>
      </c>
      <c r="Y115" s="130">
        <f>'приложение 1.1 '!X115</f>
        <v>0</v>
      </c>
      <c r="Z115" s="130">
        <f>'приложение 1.1 '!Y115</f>
        <v>0</v>
      </c>
      <c r="AA115" s="130">
        <f>'приложение 1.1 '!Z115</f>
        <v>0</v>
      </c>
      <c r="AB115" s="130">
        <f>'приложение 1.1 '!AA115</f>
        <v>0</v>
      </c>
      <c r="AC115" s="130">
        <f>'приложение 1.1 '!AB115</f>
        <v>0</v>
      </c>
      <c r="AD115" s="130">
        <f>'приложение 1.1 '!AC115</f>
        <v>0</v>
      </c>
      <c r="AE115" s="130">
        <f>'приложение 1.1 '!AD115</f>
        <v>1.3066</v>
      </c>
      <c r="AF115" s="130">
        <f t="shared" si="11"/>
        <v>1.3066</v>
      </c>
    </row>
    <row r="116" spans="1:32" ht="60.75">
      <c r="A116" s="632" t="str">
        <f>'приложение 1.1 '!A116</f>
        <v>1.1.3.81</v>
      </c>
      <c r="B116" s="135" t="str">
        <f>'приложение 1.1 '!B116</f>
        <v>Реконструкция ТП-504 (Замена РУ-0,4кВ; замена одной ячейки КСО с ВНП)</v>
      </c>
      <c r="C116" s="603" t="str">
        <f>'приложение 1.1 '!C116</f>
        <v>С/П</v>
      </c>
      <c r="D116" s="544">
        <f>'приложение 1.1 '!D116</f>
        <v>0</v>
      </c>
      <c r="E116" s="544">
        <f>'приложение 1.1 '!E116</f>
        <v>0</v>
      </c>
      <c r="F116" s="168">
        <v>12.401999999999999</v>
      </c>
      <c r="G116" s="603">
        <f>'приложение 1.1 '!F116</f>
        <v>2017</v>
      </c>
      <c r="H116" s="603">
        <f>'приложение 1.1 '!G116</f>
        <v>2017</v>
      </c>
      <c r="I116" s="130">
        <f t="shared" si="12"/>
        <v>3.3344999999999998</v>
      </c>
      <c r="J116" s="130">
        <f t="shared" si="13"/>
        <v>3.3344999999999998</v>
      </c>
      <c r="K116" s="130">
        <f t="shared" si="14"/>
        <v>3.3344999999999998</v>
      </c>
      <c r="L116" s="130" t="str">
        <f>'приложение 1.1 '!K116</f>
        <v>-</v>
      </c>
      <c r="M116" s="130" t="str">
        <f>'приложение 1.1 '!L116</f>
        <v>-</v>
      </c>
      <c r="N116" s="130" t="str">
        <f>'приложение 1.1 '!M116</f>
        <v>-</v>
      </c>
      <c r="O116" s="130" t="str">
        <f>'приложение 1.1 '!N116</f>
        <v>-</v>
      </c>
      <c r="P116" s="130" t="str">
        <f>'приложение 1.1 '!O116</f>
        <v>-</v>
      </c>
      <c r="Q116" s="130" t="str">
        <f>'приложение 1.1 '!P116</f>
        <v>-</v>
      </c>
      <c r="R116" s="130" t="str">
        <f>'приложение 1.1 '!Q116</f>
        <v>-</v>
      </c>
      <c r="S116" s="130" t="str">
        <f>'приложение 1.1 '!R116</f>
        <v>-</v>
      </c>
      <c r="T116" s="130" t="str">
        <f>'приложение 1.1 '!S116</f>
        <v>-</v>
      </c>
      <c r="U116" s="130" t="str">
        <f>'приложение 1.1 '!T116</f>
        <v>-</v>
      </c>
      <c r="V116" s="130">
        <f>'приложение 1.1 '!U116</f>
        <v>0</v>
      </c>
      <c r="W116" s="130">
        <f>'приложение 1.1 '!V116</f>
        <v>0</v>
      </c>
      <c r="X116" s="130">
        <f>'приложение 1.1 '!W116</f>
        <v>0</v>
      </c>
      <c r="Y116" s="130">
        <f>'приложение 1.1 '!X116</f>
        <v>0</v>
      </c>
      <c r="Z116" s="130">
        <f>'приложение 1.1 '!Y116</f>
        <v>0</v>
      </c>
      <c r="AA116" s="130">
        <f>'приложение 1.1 '!Z116</f>
        <v>0</v>
      </c>
      <c r="AB116" s="130">
        <f>'приложение 1.1 '!AA116</f>
        <v>0</v>
      </c>
      <c r="AC116" s="130">
        <f>'приложение 1.1 '!AB116</f>
        <v>0</v>
      </c>
      <c r="AD116" s="130">
        <f>'приложение 1.1 '!AC116</f>
        <v>0</v>
      </c>
      <c r="AE116" s="130">
        <f>'приложение 1.1 '!AD116</f>
        <v>3.3344999999999998</v>
      </c>
      <c r="AF116" s="130">
        <f t="shared" si="11"/>
        <v>3.3344999999999998</v>
      </c>
    </row>
    <row r="117" spans="1:32" ht="60.75">
      <c r="A117" s="632" t="str">
        <f>'приложение 1.1 '!A117</f>
        <v>1.1.3.83</v>
      </c>
      <c r="B117" s="135" t="str">
        <f>'приложение 1.1 '!B117</f>
        <v>Реконструкция ТП-591 (Замена ТМГ 2х630кВА на ТМГ 2х1000кВА)</v>
      </c>
      <c r="C117" s="603" t="str">
        <f>'приложение 1.1 '!C117</f>
        <v>С/П</v>
      </c>
      <c r="D117" s="544">
        <f>'приложение 1.1 '!D117</f>
        <v>0</v>
      </c>
      <c r="E117" s="544">
        <f>'приложение 1.1 '!E117</f>
        <v>2</v>
      </c>
      <c r="F117" s="168">
        <v>11.712999999999999</v>
      </c>
      <c r="G117" s="603">
        <f>'приложение 1.1 '!F117</f>
        <v>2015</v>
      </c>
      <c r="H117" s="603">
        <f>'приложение 1.1 '!G117</f>
        <v>2015</v>
      </c>
      <c r="I117" s="130">
        <f t="shared" si="12"/>
        <v>3.89141578</v>
      </c>
      <c r="J117" s="130">
        <f t="shared" si="13"/>
        <v>0</v>
      </c>
      <c r="K117" s="130">
        <f t="shared" si="14"/>
        <v>0</v>
      </c>
      <c r="L117" s="130" t="str">
        <f>'приложение 1.1 '!K117</f>
        <v>-</v>
      </c>
      <c r="M117" s="130" t="str">
        <f>'приложение 1.1 '!L117</f>
        <v>-</v>
      </c>
      <c r="N117" s="130" t="str">
        <f>'приложение 1.1 '!M117</f>
        <v>-</v>
      </c>
      <c r="O117" s="130" t="str">
        <f>'приложение 1.1 '!N117</f>
        <v>-</v>
      </c>
      <c r="P117" s="130" t="str">
        <f>'приложение 1.1 '!O117</f>
        <v>-</v>
      </c>
      <c r="Q117" s="130" t="str">
        <f>'приложение 1.1 '!P117</f>
        <v>-</v>
      </c>
      <c r="R117" s="130">
        <f>'приложение 1.1 '!Q117</f>
        <v>0</v>
      </c>
      <c r="S117" s="130">
        <f>'приложение 1.1 '!R117</f>
        <v>2</v>
      </c>
      <c r="T117" s="130" t="str">
        <f>'приложение 1.1 '!S117</f>
        <v>-</v>
      </c>
      <c r="U117" s="130" t="str">
        <f>'приложение 1.1 '!T117</f>
        <v>-</v>
      </c>
      <c r="V117" s="130" t="str">
        <f>'приложение 1.1 '!U117</f>
        <v>-</v>
      </c>
      <c r="W117" s="130" t="str">
        <f>'приложение 1.1 '!V117</f>
        <v>-</v>
      </c>
      <c r="X117" s="130">
        <f>'приложение 1.1 '!W117</f>
        <v>0</v>
      </c>
      <c r="Y117" s="130">
        <f>'приложение 1.1 '!X117</f>
        <v>2</v>
      </c>
      <c r="Z117" s="130">
        <f>'приложение 1.1 '!Y117</f>
        <v>0</v>
      </c>
      <c r="AA117" s="130">
        <f>'приложение 1.1 '!Z117</f>
        <v>0</v>
      </c>
      <c r="AB117" s="130">
        <f>'приложение 1.1 '!AA117</f>
        <v>0</v>
      </c>
      <c r="AC117" s="130">
        <f>'приложение 1.1 '!AB117</f>
        <v>3.89141578</v>
      </c>
      <c r="AD117" s="130">
        <f>'приложение 1.1 '!AC117</f>
        <v>0</v>
      </c>
      <c r="AE117" s="130">
        <f>'приложение 1.1 '!AD117</f>
        <v>0</v>
      </c>
      <c r="AF117" s="130">
        <f t="shared" si="11"/>
        <v>3.89141578</v>
      </c>
    </row>
    <row r="118" spans="1:32" ht="81">
      <c r="A118" s="632" t="str">
        <f>'приложение 1.1 '!A118</f>
        <v>1.1.3.84</v>
      </c>
      <c r="B118" s="135" t="str">
        <f>'приложение 1.1 '!B118</f>
        <v>Реконструкция КТПН-686 (замена силовых трансформаторов 1*400 на 2*630; Замена оборудования РУ-10 кВ и РУ-0,4 кВ)</v>
      </c>
      <c r="C118" s="603" t="str">
        <f>'приложение 1.1 '!C118</f>
        <v>C/П</v>
      </c>
      <c r="D118" s="544">
        <f>'приложение 1.1 '!D118</f>
        <v>0</v>
      </c>
      <c r="E118" s="544">
        <f>'приложение 1.1 '!E118</f>
        <v>1.26</v>
      </c>
      <c r="F118" s="168">
        <v>11.368499999999999</v>
      </c>
      <c r="G118" s="603">
        <f>'приложение 1.1 '!F118</f>
        <v>2012</v>
      </c>
      <c r="H118" s="603">
        <f>'приложение 1.1 '!G118</f>
        <v>2012</v>
      </c>
      <c r="I118" s="130">
        <f t="shared" si="12"/>
        <v>1.8360000000000001</v>
      </c>
      <c r="J118" s="130">
        <f t="shared" si="13"/>
        <v>0</v>
      </c>
      <c r="K118" s="130">
        <f t="shared" si="14"/>
        <v>0</v>
      </c>
      <c r="L118" s="130">
        <f>'приложение 1.1 '!K118</f>
        <v>0</v>
      </c>
      <c r="M118" s="130">
        <f>'приложение 1.1 '!L118</f>
        <v>1.26</v>
      </c>
      <c r="N118" s="130" t="str">
        <f>'приложение 1.1 '!M118</f>
        <v>-</v>
      </c>
      <c r="O118" s="130" t="str">
        <f>'приложение 1.1 '!N118</f>
        <v>-</v>
      </c>
      <c r="P118" s="130" t="str">
        <f>'приложение 1.1 '!O118</f>
        <v>-</v>
      </c>
      <c r="Q118" s="130" t="str">
        <f>'приложение 1.1 '!P118</f>
        <v>-</v>
      </c>
      <c r="R118" s="130" t="str">
        <f>'приложение 1.1 '!Q118</f>
        <v>-</v>
      </c>
      <c r="S118" s="130" t="str">
        <f>'приложение 1.1 '!R118</f>
        <v>-</v>
      </c>
      <c r="T118" s="130" t="str">
        <f>'приложение 1.1 '!S118</f>
        <v>-</v>
      </c>
      <c r="U118" s="130" t="str">
        <f>'приложение 1.1 '!T118</f>
        <v>-</v>
      </c>
      <c r="V118" s="130" t="str">
        <f>'приложение 1.1 '!U118</f>
        <v>-</v>
      </c>
      <c r="W118" s="130" t="str">
        <f>'приложение 1.1 '!V118</f>
        <v>-</v>
      </c>
      <c r="X118" s="130">
        <f>'приложение 1.1 '!W118</f>
        <v>0</v>
      </c>
      <c r="Y118" s="130">
        <f>'приложение 1.1 '!X118</f>
        <v>1.26</v>
      </c>
      <c r="Z118" s="130">
        <f>'приложение 1.1 '!Y118</f>
        <v>1.8360000000000001</v>
      </c>
      <c r="AA118" s="130">
        <f>'приложение 1.1 '!Z118</f>
        <v>0</v>
      </c>
      <c r="AB118" s="130">
        <f>'приложение 1.1 '!AA118</f>
        <v>0</v>
      </c>
      <c r="AC118" s="130">
        <f>'приложение 1.1 '!AB118</f>
        <v>0</v>
      </c>
      <c r="AD118" s="130">
        <f>'приложение 1.1 '!AC118</f>
        <v>0</v>
      </c>
      <c r="AE118" s="130">
        <f>'приложение 1.1 '!AD118</f>
        <v>0</v>
      </c>
      <c r="AF118" s="130">
        <f t="shared" si="11"/>
        <v>1.8360000000000001</v>
      </c>
    </row>
    <row r="119" spans="1:32" ht="40.5">
      <c r="A119" s="632" t="str">
        <f>'приложение 1.1 '!A119</f>
        <v>1.1.3.85</v>
      </c>
      <c r="B119" s="135" t="str">
        <f>'приложение 1.1 '!B119</f>
        <v>Реконструкция КТПН-729 (замена ТМ-630 на 2ТМГ-630кВА)</v>
      </c>
      <c r="C119" s="603" t="str">
        <f>'приложение 1.1 '!C119</f>
        <v>C/П</v>
      </c>
      <c r="D119" s="544">
        <f>'приложение 1.1 '!D119</f>
        <v>0</v>
      </c>
      <c r="E119" s="544">
        <f>'приложение 1.1 '!E119</f>
        <v>1.26</v>
      </c>
      <c r="F119" s="168">
        <v>11.368499999999999</v>
      </c>
      <c r="G119" s="603">
        <f>'приложение 1.1 '!F119</f>
        <v>2015</v>
      </c>
      <c r="H119" s="603">
        <f>'приложение 1.1 '!G119</f>
        <v>2015</v>
      </c>
      <c r="I119" s="130">
        <f t="shared" si="12"/>
        <v>4.0969889999999998</v>
      </c>
      <c r="J119" s="130">
        <f t="shared" si="13"/>
        <v>0</v>
      </c>
      <c r="K119" s="130">
        <f t="shared" si="14"/>
        <v>0</v>
      </c>
      <c r="L119" s="130" t="str">
        <f>'приложение 1.1 '!K119</f>
        <v>-</v>
      </c>
      <c r="M119" s="130" t="str">
        <f>'приложение 1.1 '!L119</f>
        <v>-</v>
      </c>
      <c r="N119" s="130" t="str">
        <f>'приложение 1.1 '!M119</f>
        <v>-</v>
      </c>
      <c r="O119" s="130" t="str">
        <f>'приложение 1.1 '!N119</f>
        <v>-</v>
      </c>
      <c r="P119" s="130" t="str">
        <f>'приложение 1.1 '!O119</f>
        <v>-</v>
      </c>
      <c r="Q119" s="130" t="str">
        <f>'приложение 1.1 '!P119</f>
        <v>-</v>
      </c>
      <c r="R119" s="130">
        <f>'приложение 1.1 '!Q119</f>
        <v>0</v>
      </c>
      <c r="S119" s="130">
        <f>'приложение 1.1 '!R119</f>
        <v>1.26</v>
      </c>
      <c r="T119" s="130" t="str">
        <f>'приложение 1.1 '!S119</f>
        <v>-</v>
      </c>
      <c r="U119" s="130" t="str">
        <f>'приложение 1.1 '!T119</f>
        <v>-</v>
      </c>
      <c r="V119" s="130" t="str">
        <f>'приложение 1.1 '!U119</f>
        <v>-</v>
      </c>
      <c r="W119" s="130" t="str">
        <f>'приложение 1.1 '!V119</f>
        <v>-</v>
      </c>
      <c r="X119" s="130">
        <f>'приложение 1.1 '!W119</f>
        <v>0</v>
      </c>
      <c r="Y119" s="130">
        <f>'приложение 1.1 '!X119</f>
        <v>1.26</v>
      </c>
      <c r="Z119" s="130">
        <f>'приложение 1.1 '!Y119</f>
        <v>0</v>
      </c>
      <c r="AA119" s="130">
        <f>'приложение 1.1 '!Z119</f>
        <v>0</v>
      </c>
      <c r="AB119" s="130">
        <f>'приложение 1.1 '!AA119</f>
        <v>0</v>
      </c>
      <c r="AC119" s="130">
        <f>'приложение 1.1 '!AB119</f>
        <v>4.0969889999999998</v>
      </c>
      <c r="AD119" s="130">
        <f>'приложение 1.1 '!AC119</f>
        <v>0</v>
      </c>
      <c r="AE119" s="130">
        <f>'приложение 1.1 '!AD119</f>
        <v>0</v>
      </c>
      <c r="AF119" s="130">
        <f t="shared" si="11"/>
        <v>4.0969889999999998</v>
      </c>
    </row>
    <row r="120" spans="1:32" ht="60.75">
      <c r="A120" s="632" t="str">
        <f>'приложение 1.1 '!A120</f>
        <v>1.1.3.87</v>
      </c>
      <c r="B120" s="135" t="str">
        <f>'приложение 1.1 '!B120</f>
        <v>Реконструкция ТП-491 (Замена РУ-10/0,4кВ, замена ТМГ 2х1000кВА на ТМГ-2х1000кВА)</v>
      </c>
      <c r="C120" s="603" t="str">
        <f>'приложение 1.1 '!C120</f>
        <v>C/П</v>
      </c>
      <c r="D120" s="544">
        <f>'приложение 1.1 '!D120</f>
        <v>0</v>
      </c>
      <c r="E120" s="544">
        <f>'приложение 1.1 '!E120</f>
        <v>2</v>
      </c>
      <c r="F120" s="168">
        <v>12.06</v>
      </c>
      <c r="G120" s="603">
        <f>'приложение 1.1 '!F120</f>
        <v>2016</v>
      </c>
      <c r="H120" s="603">
        <f>'приложение 1.1 '!G120</f>
        <v>2017</v>
      </c>
      <c r="I120" s="130">
        <f t="shared" si="12"/>
        <v>4.0623699999999996</v>
      </c>
      <c r="J120" s="130">
        <f t="shared" si="13"/>
        <v>4.0623699999999996</v>
      </c>
      <c r="K120" s="130">
        <f t="shared" si="14"/>
        <v>4.0623699999999996</v>
      </c>
      <c r="L120" s="130" t="str">
        <f>'приложение 1.1 '!K120</f>
        <v>-</v>
      </c>
      <c r="M120" s="130" t="str">
        <f>'приложение 1.1 '!L120</f>
        <v>-</v>
      </c>
      <c r="N120" s="130" t="str">
        <f>'приложение 1.1 '!M120</f>
        <v>-</v>
      </c>
      <c r="O120" s="130" t="str">
        <f>'приложение 1.1 '!N120</f>
        <v>-</v>
      </c>
      <c r="P120" s="130" t="str">
        <f>'приложение 1.1 '!O120</f>
        <v>-</v>
      </c>
      <c r="Q120" s="130" t="str">
        <f>'приложение 1.1 '!P120</f>
        <v>-</v>
      </c>
      <c r="R120" s="130" t="str">
        <f>'приложение 1.1 '!Q120</f>
        <v>-</v>
      </c>
      <c r="S120" s="130" t="str">
        <f>'приложение 1.1 '!R120</f>
        <v>-</v>
      </c>
      <c r="T120" s="130" t="str">
        <f>'приложение 1.1 '!S120</f>
        <v>-</v>
      </c>
      <c r="U120" s="130" t="str">
        <f>'приложение 1.1 '!T120</f>
        <v>-</v>
      </c>
      <c r="V120" s="130">
        <f>'приложение 1.1 '!U120</f>
        <v>0</v>
      </c>
      <c r="W120" s="130">
        <f>'приложение 1.1 '!V120</f>
        <v>2</v>
      </c>
      <c r="X120" s="130">
        <f>'приложение 1.1 '!W120</f>
        <v>0</v>
      </c>
      <c r="Y120" s="130">
        <f>'приложение 1.1 '!X120</f>
        <v>2</v>
      </c>
      <c r="Z120" s="130">
        <f>'приложение 1.1 '!Y120</f>
        <v>0</v>
      </c>
      <c r="AA120" s="130">
        <f>'приложение 1.1 '!Z120</f>
        <v>0</v>
      </c>
      <c r="AB120" s="130">
        <f>'приложение 1.1 '!AA120</f>
        <v>0</v>
      </c>
      <c r="AC120" s="130">
        <f>'приложение 1.1 '!AB120</f>
        <v>0</v>
      </c>
      <c r="AD120" s="130">
        <f>'приложение 1.1 '!AC120</f>
        <v>0</v>
      </c>
      <c r="AE120" s="130">
        <f>'приложение 1.1 '!AD120</f>
        <v>4.0623699999999996</v>
      </c>
      <c r="AF120" s="130">
        <f t="shared" si="11"/>
        <v>4.0623699999999996</v>
      </c>
    </row>
    <row r="121" spans="1:32" ht="60.75">
      <c r="A121" s="632" t="str">
        <f>'приложение 1.1 '!A121</f>
        <v>1.1.3.88</v>
      </c>
      <c r="B121" s="135" t="str">
        <f>'приложение 1.1 '!B121</f>
        <v>Реконструкция ТП-599  (Замена РУ-0,4кВ, замена ТМГ 2х1600кВА на ТМГ-2х2500кВА)</v>
      </c>
      <c r="C121" s="603" t="str">
        <f>'приложение 1.1 '!C121</f>
        <v>C/П</v>
      </c>
      <c r="D121" s="544">
        <f>'приложение 1.1 '!D121</f>
        <v>0</v>
      </c>
      <c r="E121" s="544">
        <f>'приложение 1.1 '!E121</f>
        <v>5</v>
      </c>
      <c r="F121" s="168">
        <v>12.06</v>
      </c>
      <c r="G121" s="603">
        <f>'приложение 1.1 '!F121</f>
        <v>2016</v>
      </c>
      <c r="H121" s="603">
        <f>'приложение 1.1 '!G121</f>
        <v>2016</v>
      </c>
      <c r="I121" s="130">
        <f t="shared" si="12"/>
        <v>9.3627269999999996</v>
      </c>
      <c r="J121" s="130">
        <f t="shared" si="13"/>
        <v>0</v>
      </c>
      <c r="K121" s="130">
        <f t="shared" si="14"/>
        <v>0</v>
      </c>
      <c r="L121" s="130" t="str">
        <f>'приложение 1.1 '!K121</f>
        <v>-</v>
      </c>
      <c r="M121" s="130" t="str">
        <f>'приложение 1.1 '!L121</f>
        <v>-</v>
      </c>
      <c r="N121" s="130" t="str">
        <f>'приложение 1.1 '!M121</f>
        <v>-</v>
      </c>
      <c r="O121" s="130" t="str">
        <f>'приложение 1.1 '!N121</f>
        <v>-</v>
      </c>
      <c r="P121" s="130" t="str">
        <f>'приложение 1.1 '!O121</f>
        <v>-</v>
      </c>
      <c r="Q121" s="130" t="str">
        <f>'приложение 1.1 '!P121</f>
        <v>-</v>
      </c>
      <c r="R121" s="130" t="str">
        <f>'приложение 1.1 '!Q121</f>
        <v>-</v>
      </c>
      <c r="S121" s="130" t="str">
        <f>'приложение 1.1 '!R121</f>
        <v>-</v>
      </c>
      <c r="T121" s="130">
        <f>'приложение 1.1 '!S121</f>
        <v>0</v>
      </c>
      <c r="U121" s="130">
        <f>'приложение 1.1 '!T121</f>
        <v>5</v>
      </c>
      <c r="V121" s="130" t="str">
        <f>'приложение 1.1 '!U121</f>
        <v>-</v>
      </c>
      <c r="W121" s="130" t="str">
        <f>'приложение 1.1 '!V121</f>
        <v>-</v>
      </c>
      <c r="X121" s="130">
        <f>'приложение 1.1 '!W121</f>
        <v>0</v>
      </c>
      <c r="Y121" s="130">
        <f>'приложение 1.1 '!X121</f>
        <v>5</v>
      </c>
      <c r="Z121" s="130">
        <f>'приложение 1.1 '!Y121</f>
        <v>0</v>
      </c>
      <c r="AA121" s="130">
        <f>'приложение 1.1 '!Z121</f>
        <v>0</v>
      </c>
      <c r="AB121" s="130">
        <f>'приложение 1.1 '!AA121</f>
        <v>0</v>
      </c>
      <c r="AC121" s="130">
        <f>'приложение 1.1 '!AB121</f>
        <v>0</v>
      </c>
      <c r="AD121" s="130">
        <f>'приложение 1.1 '!AC121</f>
        <v>9.3627269999999996</v>
      </c>
      <c r="AE121" s="130">
        <f>'приложение 1.1 '!AD121</f>
        <v>0</v>
      </c>
      <c r="AF121" s="130">
        <f t="shared" si="11"/>
        <v>9.3627269999999996</v>
      </c>
    </row>
    <row r="122" spans="1:32" ht="40.5">
      <c r="A122" s="632" t="str">
        <f>'приложение 1.1 '!A122</f>
        <v>1.1.3.89</v>
      </c>
      <c r="B122" s="135" t="str">
        <f>'приложение 1.1 '!B122</f>
        <v>Реконструкция КРУН-10 ф.Речпорт 1 "Речпорт"</v>
      </c>
      <c r="C122" s="603" t="str">
        <f>'приложение 1.1 '!C122</f>
        <v>C/П</v>
      </c>
      <c r="D122" s="544">
        <f>'приложение 1.1 '!D122</f>
        <v>0</v>
      </c>
      <c r="E122" s="544">
        <f>'приложение 1.1 '!E122</f>
        <v>0</v>
      </c>
      <c r="F122" s="168">
        <v>6.89</v>
      </c>
      <c r="G122" s="603">
        <f>'приложение 1.1 '!F122</f>
        <v>2016</v>
      </c>
      <c r="H122" s="603">
        <f>'приложение 1.1 '!G122</f>
        <v>2016</v>
      </c>
      <c r="I122" s="130">
        <f t="shared" si="12"/>
        <v>0.72748699999999999</v>
      </c>
      <c r="J122" s="130">
        <f t="shared" si="13"/>
        <v>0</v>
      </c>
      <c r="K122" s="130">
        <f t="shared" si="14"/>
        <v>0</v>
      </c>
      <c r="L122" s="130" t="str">
        <f>'приложение 1.1 '!K122</f>
        <v>-</v>
      </c>
      <c r="M122" s="130" t="str">
        <f>'приложение 1.1 '!L122</f>
        <v>-</v>
      </c>
      <c r="N122" s="130" t="str">
        <f>'приложение 1.1 '!M122</f>
        <v>-</v>
      </c>
      <c r="O122" s="130" t="str">
        <f>'приложение 1.1 '!N122</f>
        <v>-</v>
      </c>
      <c r="P122" s="130" t="str">
        <f>'приложение 1.1 '!O122</f>
        <v>-</v>
      </c>
      <c r="Q122" s="130" t="str">
        <f>'приложение 1.1 '!P122</f>
        <v>-</v>
      </c>
      <c r="R122" s="130" t="str">
        <f>'приложение 1.1 '!Q122</f>
        <v>-</v>
      </c>
      <c r="S122" s="130" t="str">
        <f>'приложение 1.1 '!R122</f>
        <v>-</v>
      </c>
      <c r="T122" s="130">
        <f>'приложение 1.1 '!S122</f>
        <v>0</v>
      </c>
      <c r="U122" s="130">
        <f>'приложение 1.1 '!T122</f>
        <v>0</v>
      </c>
      <c r="V122" s="130" t="str">
        <f>'приложение 1.1 '!U122</f>
        <v>-</v>
      </c>
      <c r="W122" s="130" t="str">
        <f>'приложение 1.1 '!V122</f>
        <v>-</v>
      </c>
      <c r="X122" s="130">
        <f>'приложение 1.1 '!W122</f>
        <v>0</v>
      </c>
      <c r="Y122" s="130">
        <f>'приложение 1.1 '!X122</f>
        <v>0</v>
      </c>
      <c r="Z122" s="130">
        <f>'приложение 1.1 '!Y122</f>
        <v>0</v>
      </c>
      <c r="AA122" s="130">
        <f>'приложение 1.1 '!Z122</f>
        <v>0</v>
      </c>
      <c r="AB122" s="130">
        <f>'приложение 1.1 '!AA122</f>
        <v>0</v>
      </c>
      <c r="AC122" s="130">
        <f>'приложение 1.1 '!AB122</f>
        <v>0</v>
      </c>
      <c r="AD122" s="130">
        <f>'приложение 1.1 '!AC122</f>
        <v>0.72748699999999999</v>
      </c>
      <c r="AE122" s="130">
        <f>'приложение 1.1 '!AD122</f>
        <v>0</v>
      </c>
      <c r="AF122" s="130">
        <f t="shared" si="11"/>
        <v>0.72748699999999999</v>
      </c>
    </row>
    <row r="123" spans="1:32" ht="40.5">
      <c r="A123" s="632" t="str">
        <f>'приложение 1.1 '!A123</f>
        <v>1.1.3.90</v>
      </c>
      <c r="B123" s="135" t="str">
        <f>'приложение 1.1 '!B123</f>
        <v>Реконструкция КРУН ВЛ-10кВ ф.Азерит 1-18-РП-132</v>
      </c>
      <c r="C123" s="603" t="str">
        <f>'приложение 1.1 '!C123</f>
        <v>C/П</v>
      </c>
      <c r="D123" s="544">
        <f>'приложение 1.1 '!D123</f>
        <v>0</v>
      </c>
      <c r="E123" s="544">
        <f>'приложение 1.1 '!E123</f>
        <v>0</v>
      </c>
      <c r="F123" s="168">
        <v>6.89</v>
      </c>
      <c r="G123" s="603">
        <f>'приложение 1.1 '!F123</f>
        <v>2016</v>
      </c>
      <c r="H123" s="603">
        <f>'приложение 1.1 '!G123</f>
        <v>2016</v>
      </c>
      <c r="I123" s="130">
        <f t="shared" si="12"/>
        <v>1.4536610000000001</v>
      </c>
      <c r="J123" s="130">
        <f t="shared" si="13"/>
        <v>0</v>
      </c>
      <c r="K123" s="130">
        <f t="shared" si="14"/>
        <v>0</v>
      </c>
      <c r="L123" s="130" t="str">
        <f>'приложение 1.1 '!K123</f>
        <v>-</v>
      </c>
      <c r="M123" s="130" t="str">
        <f>'приложение 1.1 '!L123</f>
        <v>-</v>
      </c>
      <c r="N123" s="130" t="str">
        <f>'приложение 1.1 '!M123</f>
        <v>-</v>
      </c>
      <c r="O123" s="130" t="str">
        <f>'приложение 1.1 '!N123</f>
        <v>-</v>
      </c>
      <c r="P123" s="130" t="str">
        <f>'приложение 1.1 '!O123</f>
        <v>-</v>
      </c>
      <c r="Q123" s="130" t="str">
        <f>'приложение 1.1 '!P123</f>
        <v>-</v>
      </c>
      <c r="R123" s="130" t="str">
        <f>'приложение 1.1 '!Q123</f>
        <v>-</v>
      </c>
      <c r="S123" s="130" t="str">
        <f>'приложение 1.1 '!R123</f>
        <v>-</v>
      </c>
      <c r="T123" s="130">
        <f>'приложение 1.1 '!S123</f>
        <v>0</v>
      </c>
      <c r="U123" s="130">
        <f>'приложение 1.1 '!T123</f>
        <v>0</v>
      </c>
      <c r="V123" s="130" t="str">
        <f>'приложение 1.1 '!U123</f>
        <v>-</v>
      </c>
      <c r="W123" s="130" t="str">
        <f>'приложение 1.1 '!V123</f>
        <v>-</v>
      </c>
      <c r="X123" s="130">
        <f>'приложение 1.1 '!W123</f>
        <v>0</v>
      </c>
      <c r="Y123" s="130">
        <f>'приложение 1.1 '!X123</f>
        <v>0</v>
      </c>
      <c r="Z123" s="130">
        <f>'приложение 1.1 '!Y123</f>
        <v>0</v>
      </c>
      <c r="AA123" s="130">
        <f>'приложение 1.1 '!Z123</f>
        <v>0</v>
      </c>
      <c r="AB123" s="130">
        <f>'приложение 1.1 '!AA123</f>
        <v>0</v>
      </c>
      <c r="AC123" s="130">
        <f>'приложение 1.1 '!AB123</f>
        <v>0</v>
      </c>
      <c r="AD123" s="130">
        <f>'приложение 1.1 '!AC123</f>
        <v>1.4536610000000001</v>
      </c>
      <c r="AE123" s="130">
        <f>'приложение 1.1 '!AD123</f>
        <v>0</v>
      </c>
      <c r="AF123" s="130">
        <f t="shared" si="11"/>
        <v>1.4536610000000001</v>
      </c>
    </row>
    <row r="124" spans="1:32" ht="40.5">
      <c r="A124" s="645" t="str">
        <f>'приложение 1.1 '!A124</f>
        <v>1.1.3.91</v>
      </c>
      <c r="B124" s="135" t="str">
        <f>'приложение 1.1 '!B124</f>
        <v>Реконструкция оборудования ТП-253</v>
      </c>
      <c r="C124" s="603" t="str">
        <f>'приложение 1.1 '!C124</f>
        <v>C/П</v>
      </c>
      <c r="D124" s="544">
        <f>'приложение 1.1 '!D124</f>
        <v>0</v>
      </c>
      <c r="E124" s="544">
        <f>'приложение 1.1 '!E124</f>
        <v>0</v>
      </c>
      <c r="F124" s="168">
        <v>7.89</v>
      </c>
      <c r="G124" s="603">
        <f>'приложение 1.1 '!F124</f>
        <v>2017</v>
      </c>
      <c r="H124" s="603">
        <f>'приложение 1.1 '!G124</f>
        <v>2017</v>
      </c>
      <c r="I124" s="130">
        <f t="shared" ref="I124" si="15">AF124</f>
        <v>0.27068999999999999</v>
      </c>
      <c r="J124" s="130">
        <f t="shared" si="13"/>
        <v>0.27068999999999999</v>
      </c>
      <c r="K124" s="130">
        <f t="shared" si="14"/>
        <v>0.27068999999999999</v>
      </c>
      <c r="L124" s="130" t="str">
        <f>'приложение 1.1 '!K124</f>
        <v>-</v>
      </c>
      <c r="M124" s="130" t="str">
        <f>'приложение 1.1 '!L124</f>
        <v>-</v>
      </c>
      <c r="N124" s="130" t="str">
        <f>'приложение 1.1 '!M124</f>
        <v>-</v>
      </c>
      <c r="O124" s="130" t="str">
        <f>'приложение 1.1 '!N124</f>
        <v>-</v>
      </c>
      <c r="P124" s="130" t="str">
        <f>'приложение 1.1 '!O124</f>
        <v>-</v>
      </c>
      <c r="Q124" s="130" t="str">
        <f>'приложение 1.1 '!P124</f>
        <v>-</v>
      </c>
      <c r="R124" s="130" t="str">
        <f>'приложение 1.1 '!Q124</f>
        <v>-</v>
      </c>
      <c r="S124" s="130" t="str">
        <f>'приложение 1.1 '!R124</f>
        <v>-</v>
      </c>
      <c r="T124" s="130" t="str">
        <f>'приложение 1.1 '!S124</f>
        <v>-</v>
      </c>
      <c r="U124" s="130" t="str">
        <f>'приложение 1.1 '!T124</f>
        <v>-</v>
      </c>
      <c r="V124" s="130">
        <f>'приложение 1.1 '!U124</f>
        <v>0</v>
      </c>
      <c r="W124" s="130">
        <f>'приложение 1.1 '!V124</f>
        <v>0</v>
      </c>
      <c r="X124" s="130">
        <f>'приложение 1.1 '!W124</f>
        <v>0</v>
      </c>
      <c r="Y124" s="130">
        <f>'приложение 1.1 '!X124</f>
        <v>0</v>
      </c>
      <c r="Z124" s="130">
        <f>'приложение 1.1 '!Y124</f>
        <v>0</v>
      </c>
      <c r="AA124" s="130">
        <f>'приложение 1.1 '!Z124</f>
        <v>0</v>
      </c>
      <c r="AB124" s="130">
        <f>'приложение 1.1 '!AA124</f>
        <v>0</v>
      </c>
      <c r="AC124" s="130">
        <f>'приложение 1.1 '!AB124</f>
        <v>0</v>
      </c>
      <c r="AD124" s="130">
        <f>'приложение 1.1 '!AC124</f>
        <v>0</v>
      </c>
      <c r="AE124" s="130">
        <f>'приложение 1.1 '!AD124</f>
        <v>0.27068999999999999</v>
      </c>
      <c r="AF124" s="130">
        <f t="shared" ref="AF124" si="16">SUM(Z124:AE124)</f>
        <v>0.27068999999999999</v>
      </c>
    </row>
    <row r="125" spans="1:32">
      <c r="A125" s="631" t="str">
        <f>'приложение 1.1 '!A125</f>
        <v>1.1.4.</v>
      </c>
      <c r="B125" s="133" t="str">
        <f>'приложение 1.1 '!B125</f>
        <v>Кабельные линии 6/10кВ</v>
      </c>
      <c r="C125" s="603"/>
      <c r="D125" s="544">
        <f>'приложение 1.1 '!D125</f>
        <v>0</v>
      </c>
      <c r="E125" s="544">
        <f>'приложение 1.1 '!E125</f>
        <v>0</v>
      </c>
      <c r="F125" s="168"/>
      <c r="G125" s="603"/>
      <c r="H125" s="603"/>
      <c r="I125" s="130">
        <f t="shared" si="12"/>
        <v>0</v>
      </c>
      <c r="J125" s="130">
        <f t="shared" si="13"/>
        <v>0</v>
      </c>
      <c r="K125" s="130">
        <f t="shared" si="14"/>
        <v>0</v>
      </c>
      <c r="L125" s="130" t="str">
        <f>'приложение 1.1 '!K125</f>
        <v>-</v>
      </c>
      <c r="M125" s="130" t="str">
        <f>'приложение 1.1 '!L125</f>
        <v>-</v>
      </c>
      <c r="N125" s="130" t="str">
        <f>'приложение 1.1 '!M125</f>
        <v>-</v>
      </c>
      <c r="O125" s="130" t="str">
        <f>'приложение 1.1 '!N125</f>
        <v>-</v>
      </c>
      <c r="P125" s="130" t="str">
        <f>'приложение 1.1 '!O125</f>
        <v>-</v>
      </c>
      <c r="Q125" s="130" t="str">
        <f>'приложение 1.1 '!P125</f>
        <v>-</v>
      </c>
      <c r="R125" s="130" t="str">
        <f>'приложение 1.1 '!Q125</f>
        <v>-</v>
      </c>
      <c r="S125" s="130" t="str">
        <f>'приложение 1.1 '!R125</f>
        <v>-</v>
      </c>
      <c r="T125" s="130" t="str">
        <f>'приложение 1.1 '!S125</f>
        <v>-</v>
      </c>
      <c r="U125" s="130" t="str">
        <f>'приложение 1.1 '!T125</f>
        <v>-</v>
      </c>
      <c r="V125" s="130" t="str">
        <f>'приложение 1.1 '!U125</f>
        <v>-</v>
      </c>
      <c r="W125" s="130" t="str">
        <f>'приложение 1.1 '!V125</f>
        <v>-</v>
      </c>
      <c r="X125" s="130">
        <f>'приложение 1.1 '!W125</f>
        <v>0</v>
      </c>
      <c r="Y125" s="130">
        <f>'приложение 1.1 '!X125</f>
        <v>0</v>
      </c>
      <c r="Z125" s="130">
        <f>'приложение 1.1 '!Y125</f>
        <v>0</v>
      </c>
      <c r="AA125" s="130">
        <f>'приложение 1.1 '!Z125</f>
        <v>0</v>
      </c>
      <c r="AB125" s="130">
        <f>'приложение 1.1 '!AA125</f>
        <v>0</v>
      </c>
      <c r="AC125" s="130">
        <f>'приложение 1.1 '!AB125</f>
        <v>0</v>
      </c>
      <c r="AD125" s="130">
        <f>'приложение 1.1 '!AC125</f>
        <v>0</v>
      </c>
      <c r="AE125" s="130">
        <f>'приложение 1.1 '!AD125</f>
        <v>0</v>
      </c>
      <c r="AF125" s="130">
        <f t="shared" si="11"/>
        <v>0</v>
      </c>
    </row>
    <row r="126" spans="1:32" ht="60.75">
      <c r="A126" s="632" t="str">
        <f>'приложение 1.1 '!A126</f>
        <v>1.1.4.2</v>
      </c>
      <c r="B126" s="135" t="str">
        <f>'приложение 1.1 '!B126</f>
        <v>Реконструкция КЛ-10 кВ ТП-387 - ТП-388 (прокладка новых кабельных линий)</v>
      </c>
      <c r="C126" s="603" t="str">
        <f>'приложение 1.1 '!C126</f>
        <v>C/П</v>
      </c>
      <c r="D126" s="544">
        <f>'приложение 1.1 '!D126</f>
        <v>1.2</v>
      </c>
      <c r="E126" s="544">
        <f>'приложение 1.1 '!E126</f>
        <v>0</v>
      </c>
      <c r="F126" s="168">
        <v>16.191499999999998</v>
      </c>
      <c r="G126" s="603">
        <f>'приложение 1.1 '!F126</f>
        <v>2017</v>
      </c>
      <c r="H126" s="603">
        <f>'приложение 1.1 '!G126</f>
        <v>2017</v>
      </c>
      <c r="I126" s="130">
        <f t="shared" si="12"/>
        <v>1.0649599999999999</v>
      </c>
      <c r="J126" s="130">
        <f t="shared" si="13"/>
        <v>1.0649599999999999</v>
      </c>
      <c r="K126" s="130">
        <f t="shared" si="14"/>
        <v>1.0649599999999999</v>
      </c>
      <c r="L126" s="130" t="str">
        <f>'приложение 1.1 '!K126</f>
        <v>-</v>
      </c>
      <c r="M126" s="130" t="str">
        <f>'приложение 1.1 '!L126</f>
        <v>-</v>
      </c>
      <c r="N126" s="130" t="str">
        <f>'приложение 1.1 '!M126</f>
        <v>-</v>
      </c>
      <c r="O126" s="130" t="str">
        <f>'приложение 1.1 '!N126</f>
        <v>-</v>
      </c>
      <c r="P126" s="130" t="str">
        <f>'приложение 1.1 '!O126</f>
        <v>-</v>
      </c>
      <c r="Q126" s="130" t="str">
        <f>'приложение 1.1 '!P126</f>
        <v>-</v>
      </c>
      <c r="R126" s="130" t="str">
        <f>'приложение 1.1 '!Q126</f>
        <v>-</v>
      </c>
      <c r="S126" s="130" t="str">
        <f>'приложение 1.1 '!R126</f>
        <v>-</v>
      </c>
      <c r="T126" s="130" t="str">
        <f>'приложение 1.1 '!S126</f>
        <v>-</v>
      </c>
      <c r="U126" s="130" t="str">
        <f>'приложение 1.1 '!T126</f>
        <v>-</v>
      </c>
      <c r="V126" s="130">
        <f>'приложение 1.1 '!U126</f>
        <v>1.2</v>
      </c>
      <c r="W126" s="130">
        <f>'приложение 1.1 '!V126</f>
        <v>0</v>
      </c>
      <c r="X126" s="130">
        <f>'приложение 1.1 '!W126</f>
        <v>1.2</v>
      </c>
      <c r="Y126" s="130">
        <f>'приложение 1.1 '!X126</f>
        <v>0</v>
      </c>
      <c r="Z126" s="130">
        <f>'приложение 1.1 '!Y126</f>
        <v>0</v>
      </c>
      <c r="AA126" s="130">
        <f>'приложение 1.1 '!Z126</f>
        <v>0</v>
      </c>
      <c r="AB126" s="130">
        <f>'приложение 1.1 '!AA126</f>
        <v>0</v>
      </c>
      <c r="AC126" s="130">
        <f>'приложение 1.1 '!AB126</f>
        <v>0</v>
      </c>
      <c r="AD126" s="130">
        <f>'приложение 1.1 '!AC126</f>
        <v>0</v>
      </c>
      <c r="AE126" s="130">
        <f>'приложение 1.1 '!AD126</f>
        <v>1.0649599999999999</v>
      </c>
      <c r="AF126" s="130">
        <f t="shared" si="11"/>
        <v>1.0649599999999999</v>
      </c>
    </row>
    <row r="127" spans="1:32" ht="60.75">
      <c r="A127" s="632" t="str">
        <f>'приложение 1.1 '!A127</f>
        <v>1.1.4.3</v>
      </c>
      <c r="B127" s="135" t="str">
        <f>'приложение 1.1 '!B127</f>
        <v>Реконструкция КЛ-10 кВ РП-110 - ТП-331 (Прокладка второго кабеля)</v>
      </c>
      <c r="C127" s="603" t="str">
        <f>'приложение 1.1 '!C127</f>
        <v>C/П</v>
      </c>
      <c r="D127" s="544">
        <f>'приложение 1.1 '!D127</f>
        <v>0.88</v>
      </c>
      <c r="E127" s="544">
        <f>'приложение 1.1 '!E127</f>
        <v>0</v>
      </c>
      <c r="F127" s="168">
        <v>16.535999999999998</v>
      </c>
      <c r="G127" s="603">
        <f>'приложение 1.1 '!F127</f>
        <v>2014</v>
      </c>
      <c r="H127" s="603">
        <f>'приложение 1.1 '!G127</f>
        <v>2014</v>
      </c>
      <c r="I127" s="130">
        <f t="shared" si="12"/>
        <v>2.1980909999999998</v>
      </c>
      <c r="J127" s="130">
        <f t="shared" si="13"/>
        <v>0</v>
      </c>
      <c r="K127" s="130">
        <f t="shared" si="14"/>
        <v>0</v>
      </c>
      <c r="L127" s="130" t="str">
        <f>'приложение 1.1 '!K127</f>
        <v>-</v>
      </c>
      <c r="M127" s="130" t="str">
        <f>'приложение 1.1 '!L127</f>
        <v>-</v>
      </c>
      <c r="N127" s="130" t="str">
        <f>'приложение 1.1 '!M127</f>
        <v>-</v>
      </c>
      <c r="O127" s="130" t="str">
        <f>'приложение 1.1 '!N127</f>
        <v>-</v>
      </c>
      <c r="P127" s="130">
        <f>'приложение 1.1 '!O127</f>
        <v>0.88</v>
      </c>
      <c r="Q127" s="130">
        <f>'приложение 1.1 '!P127</f>
        <v>0</v>
      </c>
      <c r="R127" s="130" t="str">
        <f>'приложение 1.1 '!Q127</f>
        <v>-</v>
      </c>
      <c r="S127" s="130" t="str">
        <f>'приложение 1.1 '!R127</f>
        <v>-</v>
      </c>
      <c r="T127" s="130" t="str">
        <f>'приложение 1.1 '!S127</f>
        <v>-</v>
      </c>
      <c r="U127" s="130" t="str">
        <f>'приложение 1.1 '!T127</f>
        <v>-</v>
      </c>
      <c r="V127" s="130" t="str">
        <f>'приложение 1.1 '!U127</f>
        <v>-</v>
      </c>
      <c r="W127" s="130" t="str">
        <f>'приложение 1.1 '!V127</f>
        <v>-</v>
      </c>
      <c r="X127" s="130">
        <f>'приложение 1.1 '!W127</f>
        <v>0.88</v>
      </c>
      <c r="Y127" s="130">
        <f>'приложение 1.1 '!X127</f>
        <v>0</v>
      </c>
      <c r="Z127" s="130">
        <f>'приложение 1.1 '!Y127</f>
        <v>0</v>
      </c>
      <c r="AA127" s="130">
        <f>'приложение 1.1 '!Z127</f>
        <v>0</v>
      </c>
      <c r="AB127" s="130">
        <f>'приложение 1.1 '!AA127</f>
        <v>2.1980909999999998</v>
      </c>
      <c r="AC127" s="130">
        <f>'приложение 1.1 '!AB127</f>
        <v>0</v>
      </c>
      <c r="AD127" s="130">
        <f>'приложение 1.1 '!AC127</f>
        <v>0</v>
      </c>
      <c r="AE127" s="130">
        <f>'приложение 1.1 '!AD127</f>
        <v>0</v>
      </c>
      <c r="AF127" s="130">
        <f t="shared" si="11"/>
        <v>2.1980909999999998</v>
      </c>
    </row>
    <row r="128" spans="1:32" ht="60.75">
      <c r="A128" s="632" t="str">
        <f>'приложение 1.1 '!A128</f>
        <v>1.1.4.5</v>
      </c>
      <c r="B128" s="135" t="str">
        <f>'приложение 1.1 '!B128</f>
        <v>Реконструкция КЛ-6 кВ ТП-201 - ТП-202 (замена существующих кабелей от ТП-201 до БКТП)</v>
      </c>
      <c r="C128" s="603" t="str">
        <f>'приложение 1.1 '!C128</f>
        <v>C/П</v>
      </c>
      <c r="D128" s="544">
        <f>'приложение 1.1 '!D128</f>
        <v>0.64</v>
      </c>
      <c r="E128" s="544">
        <f>'приложение 1.1 '!E128</f>
        <v>0</v>
      </c>
      <c r="F128" s="168">
        <v>14.468999999999999</v>
      </c>
      <c r="G128" s="603">
        <f>'приложение 1.1 '!F128</f>
        <v>2017</v>
      </c>
      <c r="H128" s="603">
        <f>'приложение 1.1 '!G128</f>
        <v>2017</v>
      </c>
      <c r="I128" s="130">
        <f t="shared" si="12"/>
        <v>2.74037</v>
      </c>
      <c r="J128" s="130">
        <f t="shared" si="13"/>
        <v>2.74037</v>
      </c>
      <c r="K128" s="130">
        <f t="shared" si="14"/>
        <v>2.74037</v>
      </c>
      <c r="L128" s="130" t="str">
        <f>'приложение 1.1 '!K128</f>
        <v>-</v>
      </c>
      <c r="M128" s="130" t="str">
        <f>'приложение 1.1 '!L128</f>
        <v>-</v>
      </c>
      <c r="N128" s="130" t="str">
        <f>'приложение 1.1 '!M128</f>
        <v>-</v>
      </c>
      <c r="O128" s="130" t="str">
        <f>'приложение 1.1 '!N128</f>
        <v>-</v>
      </c>
      <c r="P128" s="130" t="str">
        <f>'приложение 1.1 '!O128</f>
        <v>-</v>
      </c>
      <c r="Q128" s="130" t="str">
        <f>'приложение 1.1 '!P128</f>
        <v>-</v>
      </c>
      <c r="R128" s="130" t="str">
        <f>'приложение 1.1 '!Q128</f>
        <v>-</v>
      </c>
      <c r="S128" s="130" t="str">
        <f>'приложение 1.1 '!R128</f>
        <v>-</v>
      </c>
      <c r="T128" s="130" t="str">
        <f>'приложение 1.1 '!S128</f>
        <v>-</v>
      </c>
      <c r="U128" s="130" t="str">
        <f>'приложение 1.1 '!T128</f>
        <v>-</v>
      </c>
      <c r="V128" s="130">
        <f>'приложение 1.1 '!U128</f>
        <v>0.64</v>
      </c>
      <c r="W128" s="130">
        <f>'приложение 1.1 '!V128</f>
        <v>0</v>
      </c>
      <c r="X128" s="130">
        <f>'приложение 1.1 '!W128</f>
        <v>0.64</v>
      </c>
      <c r="Y128" s="130">
        <f>'приложение 1.1 '!X128</f>
        <v>0</v>
      </c>
      <c r="Z128" s="130">
        <f>'приложение 1.1 '!Y128</f>
        <v>0</v>
      </c>
      <c r="AA128" s="130">
        <f>'приложение 1.1 '!Z128</f>
        <v>0</v>
      </c>
      <c r="AB128" s="130">
        <f>'приложение 1.1 '!AA128</f>
        <v>0</v>
      </c>
      <c r="AC128" s="130">
        <f>'приложение 1.1 '!AB128</f>
        <v>0</v>
      </c>
      <c r="AD128" s="130">
        <f>'приложение 1.1 '!AC128</f>
        <v>0</v>
      </c>
      <c r="AE128" s="130">
        <f>'приложение 1.1 '!AD128</f>
        <v>2.74037</v>
      </c>
      <c r="AF128" s="130">
        <f t="shared" si="11"/>
        <v>2.74037</v>
      </c>
    </row>
    <row r="129" spans="1:32" ht="60.75">
      <c r="A129" s="632" t="str">
        <f>'приложение 1.1 '!A129</f>
        <v>1.1.4.7</v>
      </c>
      <c r="B129" s="135" t="str">
        <f>'приложение 1.1 '!B129</f>
        <v>Реконструкция КЛ-10 кВ ТП-378 - ТП-381 (Замена существующих кабелей)</v>
      </c>
      <c r="C129" s="603" t="str">
        <f>'приложение 1.1 '!C129</f>
        <v>C/П</v>
      </c>
      <c r="D129" s="544">
        <f>'приложение 1.1 '!D129</f>
        <v>0.98</v>
      </c>
      <c r="E129" s="544">
        <f>'приложение 1.1 '!E129</f>
        <v>0</v>
      </c>
      <c r="F129" s="168">
        <v>13.78</v>
      </c>
      <c r="G129" s="603">
        <f>'приложение 1.1 '!F129</f>
        <v>2013</v>
      </c>
      <c r="H129" s="603">
        <f>'приложение 1.1 '!G129</f>
        <v>2013</v>
      </c>
      <c r="I129" s="130">
        <f t="shared" si="12"/>
        <v>2.0661081499999998</v>
      </c>
      <c r="J129" s="130">
        <f t="shared" si="13"/>
        <v>0</v>
      </c>
      <c r="K129" s="130">
        <f t="shared" si="14"/>
        <v>0</v>
      </c>
      <c r="L129" s="130" t="str">
        <f>'приложение 1.1 '!K129</f>
        <v>-</v>
      </c>
      <c r="M129" s="130" t="str">
        <f>'приложение 1.1 '!L129</f>
        <v>-</v>
      </c>
      <c r="N129" s="130">
        <f>'приложение 1.1 '!M129</f>
        <v>0.98</v>
      </c>
      <c r="O129" s="130">
        <f>'приложение 1.1 '!N129</f>
        <v>0</v>
      </c>
      <c r="P129" s="130" t="str">
        <f>'приложение 1.1 '!O129</f>
        <v>-</v>
      </c>
      <c r="Q129" s="130" t="str">
        <f>'приложение 1.1 '!P129</f>
        <v>-</v>
      </c>
      <c r="R129" s="130" t="str">
        <f>'приложение 1.1 '!Q129</f>
        <v>-</v>
      </c>
      <c r="S129" s="130" t="str">
        <f>'приложение 1.1 '!R129</f>
        <v>-</v>
      </c>
      <c r="T129" s="130" t="str">
        <f>'приложение 1.1 '!S129</f>
        <v>-</v>
      </c>
      <c r="U129" s="130" t="str">
        <f>'приложение 1.1 '!T129</f>
        <v>-</v>
      </c>
      <c r="V129" s="130" t="str">
        <f>'приложение 1.1 '!U129</f>
        <v>-</v>
      </c>
      <c r="W129" s="130" t="str">
        <f>'приложение 1.1 '!V129</f>
        <v>-</v>
      </c>
      <c r="X129" s="130">
        <f>'приложение 1.1 '!W129</f>
        <v>0.98</v>
      </c>
      <c r="Y129" s="130">
        <f>'приложение 1.1 '!X129</f>
        <v>0</v>
      </c>
      <c r="Z129" s="130">
        <f>'приложение 1.1 '!Y129</f>
        <v>0</v>
      </c>
      <c r="AA129" s="130">
        <f>'приложение 1.1 '!Z129</f>
        <v>2.0661081499999998</v>
      </c>
      <c r="AB129" s="130">
        <f>'приложение 1.1 '!AA129</f>
        <v>0</v>
      </c>
      <c r="AC129" s="130">
        <f>'приложение 1.1 '!AB129</f>
        <v>0</v>
      </c>
      <c r="AD129" s="130">
        <f>'приложение 1.1 '!AC129</f>
        <v>0</v>
      </c>
      <c r="AE129" s="130">
        <f>'приложение 1.1 '!AD129</f>
        <v>0</v>
      </c>
      <c r="AF129" s="130">
        <f t="shared" si="11"/>
        <v>2.0661081499999998</v>
      </c>
    </row>
    <row r="130" spans="1:32" ht="81">
      <c r="A130" s="632" t="str">
        <f>'приложение 1.1 '!A130</f>
        <v>1.1.4.9</v>
      </c>
      <c r="B130" s="135" t="str">
        <f>'приложение 1.1 '!B130</f>
        <v>Реконструкция КЛ-6 кВ ТП-369 - ТП-370   (замена 1 существующего и прокладка одного резервного кабелей)</v>
      </c>
      <c r="C130" s="603" t="str">
        <f>'приложение 1.1 '!C130</f>
        <v>C/П</v>
      </c>
      <c r="D130" s="544">
        <f>'приложение 1.1 '!D130</f>
        <v>0.57999999999999996</v>
      </c>
      <c r="E130" s="544">
        <f>'приложение 1.1 '!E130</f>
        <v>0</v>
      </c>
      <c r="F130" s="168">
        <v>13.435499999999999</v>
      </c>
      <c r="G130" s="603">
        <f>'приложение 1.1 '!F130</f>
        <v>2014</v>
      </c>
      <c r="H130" s="603">
        <f>'приложение 1.1 '!G130</f>
        <v>2014</v>
      </c>
      <c r="I130" s="130">
        <f t="shared" si="12"/>
        <v>1.7633720000000002</v>
      </c>
      <c r="J130" s="130">
        <f t="shared" si="13"/>
        <v>0</v>
      </c>
      <c r="K130" s="130">
        <f t="shared" si="14"/>
        <v>0</v>
      </c>
      <c r="L130" s="130" t="str">
        <f>'приложение 1.1 '!K130</f>
        <v>-</v>
      </c>
      <c r="M130" s="130" t="str">
        <f>'приложение 1.1 '!L130</f>
        <v>-</v>
      </c>
      <c r="N130" s="130" t="str">
        <f>'приложение 1.1 '!M130</f>
        <v>-</v>
      </c>
      <c r="O130" s="130" t="str">
        <f>'приложение 1.1 '!N130</f>
        <v>-</v>
      </c>
      <c r="P130" s="130">
        <f>'приложение 1.1 '!O130</f>
        <v>0.57999999999999996</v>
      </c>
      <c r="Q130" s="130">
        <f>'приложение 1.1 '!P130</f>
        <v>0</v>
      </c>
      <c r="R130" s="130" t="str">
        <f>'приложение 1.1 '!Q130</f>
        <v>-</v>
      </c>
      <c r="S130" s="130" t="str">
        <f>'приложение 1.1 '!R130</f>
        <v>-</v>
      </c>
      <c r="T130" s="130" t="str">
        <f>'приложение 1.1 '!S130</f>
        <v>-</v>
      </c>
      <c r="U130" s="130" t="str">
        <f>'приложение 1.1 '!T130</f>
        <v>-</v>
      </c>
      <c r="V130" s="130" t="str">
        <f>'приложение 1.1 '!U130</f>
        <v>-</v>
      </c>
      <c r="W130" s="130" t="str">
        <f>'приложение 1.1 '!V130</f>
        <v>-</v>
      </c>
      <c r="X130" s="130">
        <f>'приложение 1.1 '!W130</f>
        <v>0.57999999999999996</v>
      </c>
      <c r="Y130" s="130">
        <f>'приложение 1.1 '!X130</f>
        <v>0</v>
      </c>
      <c r="Z130" s="130">
        <f>'приложение 1.1 '!Y130</f>
        <v>0</v>
      </c>
      <c r="AA130" s="130">
        <f>'приложение 1.1 '!Z130</f>
        <v>0</v>
      </c>
      <c r="AB130" s="130">
        <f>'приложение 1.1 '!AA130</f>
        <v>1.7633720000000002</v>
      </c>
      <c r="AC130" s="130">
        <f>'приложение 1.1 '!AB130</f>
        <v>0</v>
      </c>
      <c r="AD130" s="130">
        <f>'приложение 1.1 '!AC130</f>
        <v>0</v>
      </c>
      <c r="AE130" s="130">
        <f>'приложение 1.1 '!AD130</f>
        <v>0</v>
      </c>
      <c r="AF130" s="130">
        <f t="shared" si="11"/>
        <v>1.7633720000000002</v>
      </c>
    </row>
    <row r="131" spans="1:32" ht="60.75">
      <c r="A131" s="632" t="str">
        <f>'приложение 1.1 '!A131</f>
        <v>1.1.4.10</v>
      </c>
      <c r="B131" s="135" t="str">
        <f>'приложение 1.1 '!B131</f>
        <v>Реконструкция КЛ-10 кВ  ТП-370 - ТП-371   ( прокладка одного резервного кабелей)</v>
      </c>
      <c r="C131" s="603" t="str">
        <f>'приложение 1.1 '!C131</f>
        <v>C/П</v>
      </c>
      <c r="D131" s="544">
        <f>'приложение 1.1 '!D131</f>
        <v>0.61</v>
      </c>
      <c r="E131" s="544">
        <f>'приложение 1.1 '!E131</f>
        <v>0</v>
      </c>
      <c r="F131" s="168">
        <v>13.78</v>
      </c>
      <c r="G131" s="603">
        <f>'приложение 1.1 '!F131</f>
        <v>2014</v>
      </c>
      <c r="H131" s="603">
        <f>'приложение 1.1 '!G131</f>
        <v>2014</v>
      </c>
      <c r="I131" s="130">
        <f t="shared" si="12"/>
        <v>0.86914599999999997</v>
      </c>
      <c r="J131" s="130">
        <f t="shared" si="13"/>
        <v>0</v>
      </c>
      <c r="K131" s="130">
        <f t="shared" si="14"/>
        <v>0</v>
      </c>
      <c r="L131" s="130" t="str">
        <f>'приложение 1.1 '!K131</f>
        <v>-</v>
      </c>
      <c r="M131" s="130" t="str">
        <f>'приложение 1.1 '!L131</f>
        <v>-</v>
      </c>
      <c r="N131" s="130" t="str">
        <f>'приложение 1.1 '!M131</f>
        <v>-</v>
      </c>
      <c r="O131" s="130" t="str">
        <f>'приложение 1.1 '!N131</f>
        <v>-</v>
      </c>
      <c r="P131" s="130">
        <f>'приложение 1.1 '!O131</f>
        <v>0.61</v>
      </c>
      <c r="Q131" s="130">
        <f>'приложение 1.1 '!P131</f>
        <v>0</v>
      </c>
      <c r="R131" s="130" t="str">
        <f>'приложение 1.1 '!Q131</f>
        <v>-</v>
      </c>
      <c r="S131" s="130" t="str">
        <f>'приложение 1.1 '!R131</f>
        <v>-</v>
      </c>
      <c r="T131" s="130" t="str">
        <f>'приложение 1.1 '!S131</f>
        <v>-</v>
      </c>
      <c r="U131" s="130" t="str">
        <f>'приложение 1.1 '!T131</f>
        <v>-</v>
      </c>
      <c r="V131" s="130" t="str">
        <f>'приложение 1.1 '!U131</f>
        <v>-</v>
      </c>
      <c r="W131" s="130" t="str">
        <f>'приложение 1.1 '!V131</f>
        <v>-</v>
      </c>
      <c r="X131" s="130">
        <f>'приложение 1.1 '!W131</f>
        <v>0.61</v>
      </c>
      <c r="Y131" s="130">
        <f>'приложение 1.1 '!X131</f>
        <v>0</v>
      </c>
      <c r="Z131" s="130">
        <f>'приложение 1.1 '!Y131</f>
        <v>0</v>
      </c>
      <c r="AA131" s="130">
        <f>'приложение 1.1 '!Z131</f>
        <v>0</v>
      </c>
      <c r="AB131" s="130">
        <f>'приложение 1.1 '!AA131</f>
        <v>0.86914599999999997</v>
      </c>
      <c r="AC131" s="130">
        <f>'приложение 1.1 '!AB131</f>
        <v>0</v>
      </c>
      <c r="AD131" s="130">
        <f>'приложение 1.1 '!AC131</f>
        <v>0</v>
      </c>
      <c r="AE131" s="130">
        <f>'приложение 1.1 '!AD131</f>
        <v>0</v>
      </c>
      <c r="AF131" s="130">
        <f t="shared" si="11"/>
        <v>0.86914599999999997</v>
      </c>
    </row>
    <row r="132" spans="1:32" ht="81">
      <c r="A132" s="632" t="str">
        <f>'приложение 1.1 '!A132</f>
        <v>1.1.4.11</v>
      </c>
      <c r="B132" s="135" t="str">
        <f>'приложение 1.1 '!B132</f>
        <v>Реконструкция КЛ-10 кВ  ТП-352 - ТП-353   (замена 1 существующего и прокладка одного резервного кабелей )</v>
      </c>
      <c r="C132" s="603" t="str">
        <f>'приложение 1.1 '!C132</f>
        <v>C/П</v>
      </c>
      <c r="D132" s="544">
        <f>'приложение 1.1 '!D132</f>
        <v>0.32</v>
      </c>
      <c r="E132" s="544">
        <f>'приложение 1.1 '!E132</f>
        <v>0</v>
      </c>
      <c r="F132" s="168">
        <v>14.468999999999999</v>
      </c>
      <c r="G132" s="603">
        <f>'приложение 1.1 '!F132</f>
        <v>2017</v>
      </c>
      <c r="H132" s="603">
        <f>'приложение 1.1 '!G132</f>
        <v>2017</v>
      </c>
      <c r="I132" s="130">
        <f t="shared" si="12"/>
        <v>2.3305799999999999</v>
      </c>
      <c r="J132" s="130">
        <f t="shared" si="13"/>
        <v>2.3305799999999999</v>
      </c>
      <c r="K132" s="130">
        <f t="shared" si="14"/>
        <v>2.3305799999999999</v>
      </c>
      <c r="L132" s="130" t="str">
        <f>'приложение 1.1 '!K132</f>
        <v>-</v>
      </c>
      <c r="M132" s="130" t="str">
        <f>'приложение 1.1 '!L132</f>
        <v>-</v>
      </c>
      <c r="N132" s="130" t="str">
        <f>'приложение 1.1 '!M132</f>
        <v>-</v>
      </c>
      <c r="O132" s="130" t="str">
        <f>'приложение 1.1 '!N132</f>
        <v>-</v>
      </c>
      <c r="P132" s="130" t="str">
        <f>'приложение 1.1 '!O132</f>
        <v>-</v>
      </c>
      <c r="Q132" s="130" t="str">
        <f>'приложение 1.1 '!P132</f>
        <v>-</v>
      </c>
      <c r="R132" s="130" t="str">
        <f>'приложение 1.1 '!Q132</f>
        <v>-</v>
      </c>
      <c r="S132" s="130" t="str">
        <f>'приложение 1.1 '!R132</f>
        <v>-</v>
      </c>
      <c r="T132" s="130" t="str">
        <f>'приложение 1.1 '!S132</f>
        <v>-</v>
      </c>
      <c r="U132" s="130" t="str">
        <f>'приложение 1.1 '!T132</f>
        <v>-</v>
      </c>
      <c r="V132" s="130">
        <f>'приложение 1.1 '!U132</f>
        <v>0.32</v>
      </c>
      <c r="W132" s="130">
        <f>'приложение 1.1 '!V132</f>
        <v>0</v>
      </c>
      <c r="X132" s="130">
        <f>'приложение 1.1 '!W132</f>
        <v>0.32</v>
      </c>
      <c r="Y132" s="130">
        <f>'приложение 1.1 '!X132</f>
        <v>0</v>
      </c>
      <c r="Z132" s="130">
        <f>'приложение 1.1 '!Y132</f>
        <v>0</v>
      </c>
      <c r="AA132" s="130">
        <f>'приложение 1.1 '!Z132</f>
        <v>0</v>
      </c>
      <c r="AB132" s="130">
        <f>'приложение 1.1 '!AA132</f>
        <v>0</v>
      </c>
      <c r="AC132" s="130">
        <f>'приложение 1.1 '!AB132</f>
        <v>0</v>
      </c>
      <c r="AD132" s="130">
        <f>'приложение 1.1 '!AC132</f>
        <v>0</v>
      </c>
      <c r="AE132" s="130">
        <f>'приложение 1.1 '!AD132</f>
        <v>2.3305799999999999</v>
      </c>
      <c r="AF132" s="130">
        <f t="shared" ref="AF132:AF167" si="17">SUM(Z132:AE132)</f>
        <v>2.3305799999999999</v>
      </c>
    </row>
    <row r="133" spans="1:32" ht="60.75">
      <c r="A133" s="632" t="str">
        <f>'приложение 1.1 '!A133</f>
        <v>1.1.4.21</v>
      </c>
      <c r="B133" s="135" t="str">
        <f>'приложение 1.1 '!B133</f>
        <v>Реконструкция КЛ-10кВ от ТП-347 до ТП-348  (замена существующих кабелей)</v>
      </c>
      <c r="C133" s="603" t="str">
        <f>'приложение 1.1 '!C133</f>
        <v>С/П</v>
      </c>
      <c r="D133" s="544">
        <f>'приложение 1.1 '!D133</f>
        <v>0.81200000000000006</v>
      </c>
      <c r="E133" s="544">
        <f>'приложение 1.1 '!E133</f>
        <v>0</v>
      </c>
      <c r="F133" s="168">
        <v>6.89</v>
      </c>
      <c r="G133" s="603">
        <f>'приложение 1.1 '!F133</f>
        <v>2014</v>
      </c>
      <c r="H133" s="603">
        <f>'приложение 1.1 '!G133</f>
        <v>2014</v>
      </c>
      <c r="I133" s="130">
        <f t="shared" ref="I133:I168" si="18">AF133</f>
        <v>2.34266043</v>
      </c>
      <c r="J133" s="130">
        <f t="shared" si="13"/>
        <v>0</v>
      </c>
      <c r="K133" s="130">
        <f t="shared" si="14"/>
        <v>0</v>
      </c>
      <c r="L133" s="130" t="str">
        <f>'приложение 1.1 '!K133</f>
        <v>-</v>
      </c>
      <c r="M133" s="130" t="str">
        <f>'приложение 1.1 '!L133</f>
        <v>-</v>
      </c>
      <c r="N133" s="130" t="str">
        <f>'приложение 1.1 '!M133</f>
        <v>-</v>
      </c>
      <c r="O133" s="130" t="str">
        <f>'приложение 1.1 '!N133</f>
        <v>-</v>
      </c>
      <c r="P133" s="130">
        <f>'приложение 1.1 '!O133</f>
        <v>0.81200000000000006</v>
      </c>
      <c r="Q133" s="130">
        <f>'приложение 1.1 '!P133</f>
        <v>0</v>
      </c>
      <c r="R133" s="130" t="str">
        <f>'приложение 1.1 '!Q133</f>
        <v>-</v>
      </c>
      <c r="S133" s="130" t="str">
        <f>'приложение 1.1 '!R133</f>
        <v>-</v>
      </c>
      <c r="T133" s="130" t="str">
        <f>'приложение 1.1 '!S133</f>
        <v>-</v>
      </c>
      <c r="U133" s="130" t="str">
        <f>'приложение 1.1 '!T133</f>
        <v>-</v>
      </c>
      <c r="V133" s="130" t="str">
        <f>'приложение 1.1 '!U133</f>
        <v>-</v>
      </c>
      <c r="W133" s="130" t="str">
        <f>'приложение 1.1 '!V133</f>
        <v>-</v>
      </c>
      <c r="X133" s="130">
        <f>'приложение 1.1 '!W133</f>
        <v>0.81200000000000006</v>
      </c>
      <c r="Y133" s="130">
        <f>'приложение 1.1 '!X133</f>
        <v>0</v>
      </c>
      <c r="Z133" s="130">
        <f>'приложение 1.1 '!Y133</f>
        <v>0</v>
      </c>
      <c r="AA133" s="130">
        <f>'приложение 1.1 '!Z133</f>
        <v>0</v>
      </c>
      <c r="AB133" s="130">
        <f>'приложение 1.1 '!AA133</f>
        <v>2.34266043</v>
      </c>
      <c r="AC133" s="130">
        <f>'приложение 1.1 '!AB133</f>
        <v>0</v>
      </c>
      <c r="AD133" s="130">
        <f>'приложение 1.1 '!AC133</f>
        <v>0</v>
      </c>
      <c r="AE133" s="130">
        <f>'приложение 1.1 '!AD133</f>
        <v>0</v>
      </c>
      <c r="AF133" s="130">
        <f t="shared" si="17"/>
        <v>2.34266043</v>
      </c>
    </row>
    <row r="134" spans="1:32" ht="40.5">
      <c r="A134" s="632" t="str">
        <f>'приложение 1.1 '!A134</f>
        <v>1.1.4.22</v>
      </c>
      <c r="B134" s="135" t="str">
        <f>'приложение 1.1 '!B134</f>
        <v>Реконструкция КЛ -10 кВ от ТП-450  - ТП - 451 мкр. 25</v>
      </c>
      <c r="C134" s="603" t="str">
        <f>'приложение 1.1 '!C134</f>
        <v>С/П</v>
      </c>
      <c r="D134" s="544">
        <f>'приложение 1.1 '!D134</f>
        <v>0.53</v>
      </c>
      <c r="E134" s="544">
        <f>'приложение 1.1 '!E134</f>
        <v>0</v>
      </c>
      <c r="F134" s="168">
        <v>11.712999999999999</v>
      </c>
      <c r="G134" s="603">
        <f>'приложение 1.1 '!F134</f>
        <v>2017</v>
      </c>
      <c r="H134" s="603">
        <f>'приложение 1.1 '!G134</f>
        <v>2017</v>
      </c>
      <c r="I134" s="130">
        <f t="shared" si="18"/>
        <v>3.2966299999999999</v>
      </c>
      <c r="J134" s="130">
        <f t="shared" si="13"/>
        <v>3.2966299999999999</v>
      </c>
      <c r="K134" s="130">
        <f t="shared" si="14"/>
        <v>3.2966299999999999</v>
      </c>
      <c r="L134" s="130" t="str">
        <f>'приложение 1.1 '!K134</f>
        <v>-</v>
      </c>
      <c r="M134" s="130" t="str">
        <f>'приложение 1.1 '!L134</f>
        <v>-</v>
      </c>
      <c r="N134" s="130" t="str">
        <f>'приложение 1.1 '!M134</f>
        <v>-</v>
      </c>
      <c r="O134" s="130" t="str">
        <f>'приложение 1.1 '!N134</f>
        <v>-</v>
      </c>
      <c r="P134" s="130" t="str">
        <f>'приложение 1.1 '!O134</f>
        <v>-</v>
      </c>
      <c r="Q134" s="130" t="str">
        <f>'приложение 1.1 '!P134</f>
        <v>-</v>
      </c>
      <c r="R134" s="130" t="str">
        <f>'приложение 1.1 '!Q134</f>
        <v>-</v>
      </c>
      <c r="S134" s="130" t="str">
        <f>'приложение 1.1 '!R134</f>
        <v>-</v>
      </c>
      <c r="T134" s="130" t="str">
        <f>'приложение 1.1 '!S134</f>
        <v>-</v>
      </c>
      <c r="U134" s="130" t="str">
        <f>'приложение 1.1 '!T134</f>
        <v>-</v>
      </c>
      <c r="V134" s="130">
        <f>'приложение 1.1 '!U134</f>
        <v>0.53</v>
      </c>
      <c r="W134" s="130">
        <f>'приложение 1.1 '!V134</f>
        <v>0</v>
      </c>
      <c r="X134" s="130">
        <f>'приложение 1.1 '!W134</f>
        <v>0.53</v>
      </c>
      <c r="Y134" s="130">
        <f>'приложение 1.1 '!X134</f>
        <v>0</v>
      </c>
      <c r="Z134" s="130">
        <f>'приложение 1.1 '!Y134</f>
        <v>0</v>
      </c>
      <c r="AA134" s="130">
        <f>'приложение 1.1 '!Z134</f>
        <v>0</v>
      </c>
      <c r="AB134" s="130">
        <f>'приложение 1.1 '!AA134</f>
        <v>0</v>
      </c>
      <c r="AC134" s="130">
        <f>'приложение 1.1 '!AB134</f>
        <v>0</v>
      </c>
      <c r="AD134" s="130">
        <f>'приложение 1.1 '!AC134</f>
        <v>0</v>
      </c>
      <c r="AE134" s="130">
        <f>'приложение 1.1 '!AD134</f>
        <v>3.2966299999999999</v>
      </c>
      <c r="AF134" s="130">
        <f t="shared" si="17"/>
        <v>3.2966299999999999</v>
      </c>
    </row>
    <row r="135" spans="1:32" ht="40.5">
      <c r="A135" s="632" t="str">
        <f>'приложение 1.1 '!A135</f>
        <v>1.1.4.24</v>
      </c>
      <c r="B135" s="135" t="str">
        <f>'приложение 1.1 '!B135</f>
        <v xml:space="preserve">Реконструкция КЛ-10кВ  ТП - 505 - ТП - 506 </v>
      </c>
      <c r="C135" s="603" t="str">
        <f>'приложение 1.1 '!C135</f>
        <v>С/П</v>
      </c>
      <c r="D135" s="544">
        <f>'приложение 1.1 '!D135</f>
        <v>0.47599999999999998</v>
      </c>
      <c r="E135" s="544">
        <f>'приложение 1.1 '!E135</f>
        <v>0</v>
      </c>
      <c r="F135" s="168">
        <v>6.2009999999999996</v>
      </c>
      <c r="G135" s="603">
        <f>'приложение 1.1 '!F135</f>
        <v>2015</v>
      </c>
      <c r="H135" s="603">
        <f>'приложение 1.1 '!G135</f>
        <v>2015</v>
      </c>
      <c r="I135" s="130">
        <f t="shared" si="18"/>
        <v>1.4862461300000001</v>
      </c>
      <c r="J135" s="130">
        <f t="shared" si="13"/>
        <v>0</v>
      </c>
      <c r="K135" s="130">
        <f t="shared" si="14"/>
        <v>0</v>
      </c>
      <c r="L135" s="130" t="str">
        <f>'приложение 1.1 '!K135</f>
        <v>-</v>
      </c>
      <c r="M135" s="130" t="str">
        <f>'приложение 1.1 '!L135</f>
        <v>-</v>
      </c>
      <c r="N135" s="130" t="str">
        <f>'приложение 1.1 '!M135</f>
        <v>-</v>
      </c>
      <c r="O135" s="130" t="str">
        <f>'приложение 1.1 '!N135</f>
        <v>-</v>
      </c>
      <c r="P135" s="130" t="str">
        <f>'приложение 1.1 '!O135</f>
        <v>-</v>
      </c>
      <c r="Q135" s="130" t="str">
        <f>'приложение 1.1 '!P135</f>
        <v>-</v>
      </c>
      <c r="R135" s="130">
        <f>'приложение 1.1 '!Q135</f>
        <v>0.47599999999999998</v>
      </c>
      <c r="S135" s="130">
        <f>'приложение 1.1 '!R135</f>
        <v>0</v>
      </c>
      <c r="T135" s="130" t="str">
        <f>'приложение 1.1 '!S135</f>
        <v>-</v>
      </c>
      <c r="U135" s="130" t="str">
        <f>'приложение 1.1 '!T135</f>
        <v>-</v>
      </c>
      <c r="V135" s="130" t="str">
        <f>'приложение 1.1 '!U135</f>
        <v>-</v>
      </c>
      <c r="W135" s="130" t="str">
        <f>'приложение 1.1 '!V135</f>
        <v>-</v>
      </c>
      <c r="X135" s="130">
        <f>'приложение 1.1 '!W135</f>
        <v>0.47599999999999998</v>
      </c>
      <c r="Y135" s="130">
        <f>'приложение 1.1 '!X135</f>
        <v>0</v>
      </c>
      <c r="Z135" s="130">
        <f>'приложение 1.1 '!Y135</f>
        <v>0</v>
      </c>
      <c r="AA135" s="130">
        <f>'приложение 1.1 '!Z135</f>
        <v>0</v>
      </c>
      <c r="AB135" s="130">
        <f>'приложение 1.1 '!AA135</f>
        <v>0</v>
      </c>
      <c r="AC135" s="130">
        <f>'приложение 1.1 '!AB135</f>
        <v>1.4862461300000001</v>
      </c>
      <c r="AD135" s="130">
        <f>'приложение 1.1 '!AC135</f>
        <v>0</v>
      </c>
      <c r="AE135" s="130">
        <f>'приложение 1.1 '!AD135</f>
        <v>0</v>
      </c>
      <c r="AF135" s="130">
        <f t="shared" si="17"/>
        <v>1.4862461300000001</v>
      </c>
    </row>
    <row r="136" spans="1:32" ht="40.5">
      <c r="A136" s="632" t="str">
        <f>'приложение 1.1 '!A136</f>
        <v>1.1.4.25</v>
      </c>
      <c r="B136" s="135" t="str">
        <f>'приложение 1.1 '!B136</f>
        <v>Реконструкция КЛ-10кВ от оп.36 до ПС "Сургут"</v>
      </c>
      <c r="C136" s="603" t="str">
        <f>'приложение 1.1 '!C136</f>
        <v>С/П</v>
      </c>
      <c r="D136" s="544">
        <f>'приложение 1.1 '!D136</f>
        <v>6.9119999999999999</v>
      </c>
      <c r="E136" s="544">
        <f>'приложение 1.1 '!E136</f>
        <v>0</v>
      </c>
      <c r="F136" s="168">
        <v>6.2</v>
      </c>
      <c r="G136" s="603">
        <f>'приложение 1.1 '!F136</f>
        <v>2016</v>
      </c>
      <c r="H136" s="603">
        <f>'приложение 1.1 '!G136</f>
        <v>2017</v>
      </c>
      <c r="I136" s="130">
        <f t="shared" si="18"/>
        <v>18.20027</v>
      </c>
      <c r="J136" s="130">
        <f t="shared" si="13"/>
        <v>18.20027</v>
      </c>
      <c r="K136" s="130">
        <f t="shared" si="14"/>
        <v>18.20027</v>
      </c>
      <c r="L136" s="130" t="str">
        <f>'приложение 1.1 '!K136</f>
        <v>-</v>
      </c>
      <c r="M136" s="130" t="str">
        <f>'приложение 1.1 '!L136</f>
        <v>-</v>
      </c>
      <c r="N136" s="130" t="str">
        <f>'приложение 1.1 '!M136</f>
        <v>-</v>
      </c>
      <c r="O136" s="130" t="str">
        <f>'приложение 1.1 '!N136</f>
        <v>-</v>
      </c>
      <c r="P136" s="130" t="str">
        <f>'приложение 1.1 '!O136</f>
        <v>-</v>
      </c>
      <c r="Q136" s="130" t="str">
        <f>'приложение 1.1 '!P136</f>
        <v>-</v>
      </c>
      <c r="R136" s="130" t="str">
        <f>'приложение 1.1 '!Q136</f>
        <v>-</v>
      </c>
      <c r="S136" s="130" t="str">
        <f>'приложение 1.1 '!R136</f>
        <v>-</v>
      </c>
      <c r="T136" s="130" t="str">
        <f>'приложение 1.1 '!S136</f>
        <v>-</v>
      </c>
      <c r="U136" s="130" t="str">
        <f>'приложение 1.1 '!T136</f>
        <v>-</v>
      </c>
      <c r="V136" s="130">
        <f>'приложение 1.1 '!U136</f>
        <v>6.9119999999999999</v>
      </c>
      <c r="W136" s="130">
        <f>'приложение 1.1 '!V136</f>
        <v>0</v>
      </c>
      <c r="X136" s="130">
        <f>'приложение 1.1 '!W136</f>
        <v>6.9119999999999999</v>
      </c>
      <c r="Y136" s="130">
        <f>'приложение 1.1 '!X136</f>
        <v>0</v>
      </c>
      <c r="Z136" s="130">
        <f>'приложение 1.1 '!Y136</f>
        <v>0</v>
      </c>
      <c r="AA136" s="130">
        <f>'приложение 1.1 '!Z136</f>
        <v>0</v>
      </c>
      <c r="AB136" s="130">
        <f>'приложение 1.1 '!AA136</f>
        <v>0</v>
      </c>
      <c r="AC136" s="130">
        <f>'приложение 1.1 '!AB136</f>
        <v>0</v>
      </c>
      <c r="AD136" s="130">
        <f>'приложение 1.1 '!AC136</f>
        <v>0</v>
      </c>
      <c r="AE136" s="130">
        <f>'приложение 1.1 '!AD136</f>
        <v>18.20027</v>
      </c>
      <c r="AF136" s="130">
        <f t="shared" si="17"/>
        <v>18.20027</v>
      </c>
    </row>
    <row r="137" spans="1:32" ht="40.5">
      <c r="A137" s="632" t="str">
        <f>'приложение 1.1 '!A137</f>
        <v>1.1.4.26</v>
      </c>
      <c r="B137" s="135" t="str">
        <f>'приложение 1.1 '!B137</f>
        <v>Реконструкция КВЛ -10кВ от ПС -Сургут яч. 27;28</v>
      </c>
      <c r="C137" s="603" t="str">
        <f>'приложение 1.1 '!C137</f>
        <v>С/П</v>
      </c>
      <c r="D137" s="544">
        <f>'приложение 1.1 '!D137</f>
        <v>0.83199999999999996</v>
      </c>
      <c r="E137" s="544">
        <f>'приложение 1.1 '!E137</f>
        <v>0</v>
      </c>
      <c r="F137" s="168">
        <v>6.2</v>
      </c>
      <c r="G137" s="603">
        <f>'приложение 1.1 '!F137</f>
        <v>2016</v>
      </c>
      <c r="H137" s="603">
        <f>'приложение 1.1 '!G137</f>
        <v>2017</v>
      </c>
      <c r="I137" s="130">
        <f t="shared" si="18"/>
        <v>2.25129</v>
      </c>
      <c r="J137" s="130">
        <f t="shared" si="13"/>
        <v>2.25129</v>
      </c>
      <c r="K137" s="130">
        <f t="shared" si="14"/>
        <v>2.25129</v>
      </c>
      <c r="L137" s="130" t="str">
        <f>'приложение 1.1 '!K137</f>
        <v>-</v>
      </c>
      <c r="M137" s="130" t="str">
        <f>'приложение 1.1 '!L137</f>
        <v>-</v>
      </c>
      <c r="N137" s="130" t="str">
        <f>'приложение 1.1 '!M137</f>
        <v>-</v>
      </c>
      <c r="O137" s="130" t="str">
        <f>'приложение 1.1 '!N137</f>
        <v>-</v>
      </c>
      <c r="P137" s="130" t="str">
        <f>'приложение 1.1 '!O137</f>
        <v>-</v>
      </c>
      <c r="Q137" s="130" t="str">
        <f>'приложение 1.1 '!P137</f>
        <v>-</v>
      </c>
      <c r="R137" s="130" t="str">
        <f>'приложение 1.1 '!Q137</f>
        <v>-</v>
      </c>
      <c r="S137" s="130" t="str">
        <f>'приложение 1.1 '!R137</f>
        <v>-</v>
      </c>
      <c r="T137" s="130" t="str">
        <f>'приложение 1.1 '!S137</f>
        <v>-</v>
      </c>
      <c r="U137" s="130" t="str">
        <f>'приложение 1.1 '!T137</f>
        <v>-</v>
      </c>
      <c r="V137" s="130">
        <f>'приложение 1.1 '!U137</f>
        <v>0.83199999999999996</v>
      </c>
      <c r="W137" s="130">
        <f>'приложение 1.1 '!V137</f>
        <v>0</v>
      </c>
      <c r="X137" s="130">
        <f>'приложение 1.1 '!W137</f>
        <v>0.83199999999999996</v>
      </c>
      <c r="Y137" s="130">
        <f>'приложение 1.1 '!X137</f>
        <v>0</v>
      </c>
      <c r="Z137" s="130">
        <f>'приложение 1.1 '!Y137</f>
        <v>0</v>
      </c>
      <c r="AA137" s="130">
        <f>'приложение 1.1 '!Z137</f>
        <v>0</v>
      </c>
      <c r="AB137" s="130">
        <f>'приложение 1.1 '!AA137</f>
        <v>0</v>
      </c>
      <c r="AC137" s="130">
        <f>'приложение 1.1 '!AB137</f>
        <v>0</v>
      </c>
      <c r="AD137" s="130">
        <f>'приложение 1.1 '!AC137</f>
        <v>0</v>
      </c>
      <c r="AE137" s="130">
        <f>'приложение 1.1 '!AD137</f>
        <v>2.25129</v>
      </c>
      <c r="AF137" s="130">
        <f t="shared" si="17"/>
        <v>2.25129</v>
      </c>
    </row>
    <row r="138" spans="1:32" ht="40.5">
      <c r="A138" s="632" t="str">
        <f>'приложение 1.1 '!A138</f>
        <v>1.1.4.27</v>
      </c>
      <c r="B138" s="135" t="str">
        <f>'приложение 1.1 '!B138</f>
        <v>Реконструкция КЛ-10кВ от  оп. 1 ВЛ-10кв до РП-143</v>
      </c>
      <c r="C138" s="603" t="str">
        <f>'приложение 1.1 '!C138</f>
        <v>С/П</v>
      </c>
      <c r="D138" s="544">
        <f>'приложение 1.1 '!D138</f>
        <v>0.28000000000000003</v>
      </c>
      <c r="E138" s="544">
        <f>'приложение 1.1 '!E138</f>
        <v>0</v>
      </c>
      <c r="F138" s="168">
        <v>6.2</v>
      </c>
      <c r="G138" s="603">
        <f>'приложение 1.1 '!F138</f>
        <v>2016</v>
      </c>
      <c r="H138" s="603">
        <f>'приложение 1.1 '!G138</f>
        <v>2017</v>
      </c>
      <c r="I138" s="130">
        <f t="shared" si="18"/>
        <v>0.98609000000000002</v>
      </c>
      <c r="J138" s="130">
        <f t="shared" si="13"/>
        <v>0.98609000000000002</v>
      </c>
      <c r="K138" s="130">
        <f t="shared" si="14"/>
        <v>0.98609000000000002</v>
      </c>
      <c r="L138" s="130" t="str">
        <f>'приложение 1.1 '!K138</f>
        <v>-</v>
      </c>
      <c r="M138" s="130" t="str">
        <f>'приложение 1.1 '!L138</f>
        <v>-</v>
      </c>
      <c r="N138" s="130" t="str">
        <f>'приложение 1.1 '!M138</f>
        <v>-</v>
      </c>
      <c r="O138" s="130" t="str">
        <f>'приложение 1.1 '!N138</f>
        <v>-</v>
      </c>
      <c r="P138" s="130" t="str">
        <f>'приложение 1.1 '!O138</f>
        <v>-</v>
      </c>
      <c r="Q138" s="130" t="str">
        <f>'приложение 1.1 '!P138</f>
        <v>-</v>
      </c>
      <c r="R138" s="130" t="str">
        <f>'приложение 1.1 '!Q138</f>
        <v>-</v>
      </c>
      <c r="S138" s="130" t="str">
        <f>'приложение 1.1 '!R138</f>
        <v>-</v>
      </c>
      <c r="T138" s="130" t="str">
        <f>'приложение 1.1 '!S138</f>
        <v>-</v>
      </c>
      <c r="U138" s="130" t="str">
        <f>'приложение 1.1 '!T138</f>
        <v>-</v>
      </c>
      <c r="V138" s="130">
        <f>'приложение 1.1 '!U138</f>
        <v>0.28000000000000003</v>
      </c>
      <c r="W138" s="130">
        <f>'приложение 1.1 '!V138</f>
        <v>0</v>
      </c>
      <c r="X138" s="130">
        <f>'приложение 1.1 '!W138</f>
        <v>0.28000000000000003</v>
      </c>
      <c r="Y138" s="130">
        <f>'приложение 1.1 '!X138</f>
        <v>0</v>
      </c>
      <c r="Z138" s="130">
        <f>'приложение 1.1 '!Y138</f>
        <v>0</v>
      </c>
      <c r="AA138" s="130">
        <f>'приложение 1.1 '!Z138</f>
        <v>0</v>
      </c>
      <c r="AB138" s="130">
        <f>'приложение 1.1 '!AA138</f>
        <v>0</v>
      </c>
      <c r="AC138" s="130">
        <f>'приложение 1.1 '!AB138</f>
        <v>0</v>
      </c>
      <c r="AD138" s="130">
        <f>'приложение 1.1 '!AC138</f>
        <v>0</v>
      </c>
      <c r="AE138" s="130">
        <f>'приложение 1.1 '!AD138</f>
        <v>0.98609000000000002</v>
      </c>
      <c r="AF138" s="130">
        <f t="shared" si="17"/>
        <v>0.98609000000000002</v>
      </c>
    </row>
    <row r="139" spans="1:32" ht="40.5">
      <c r="A139" s="632" t="str">
        <f>'приложение 1.1 '!A139</f>
        <v>1.1.4.28</v>
      </c>
      <c r="B139" s="135" t="str">
        <f>'приложение 1.1 '!B139</f>
        <v>Реконструкция КЛ-10кВ от КТПН-680  -КТПН-Магистор</v>
      </c>
      <c r="C139" s="603" t="str">
        <f>'приложение 1.1 '!C139</f>
        <v>С/П</v>
      </c>
      <c r="D139" s="544">
        <f>'приложение 1.1 '!D139</f>
        <v>1.1579999999999999</v>
      </c>
      <c r="E139" s="544">
        <f>'приложение 1.1 '!E139</f>
        <v>0</v>
      </c>
      <c r="F139" s="168">
        <v>6.2</v>
      </c>
      <c r="G139" s="603">
        <f>'приложение 1.1 '!F139</f>
        <v>2016</v>
      </c>
      <c r="H139" s="603">
        <f>'приложение 1.1 '!G139</f>
        <v>2016</v>
      </c>
      <c r="I139" s="130">
        <f t="shared" si="18"/>
        <v>3.5056410000000002</v>
      </c>
      <c r="J139" s="130">
        <f t="shared" si="13"/>
        <v>0</v>
      </c>
      <c r="K139" s="130">
        <f t="shared" si="14"/>
        <v>0</v>
      </c>
      <c r="L139" s="130" t="str">
        <f>'приложение 1.1 '!K139</f>
        <v>-</v>
      </c>
      <c r="M139" s="130" t="str">
        <f>'приложение 1.1 '!L139</f>
        <v>-</v>
      </c>
      <c r="N139" s="130" t="str">
        <f>'приложение 1.1 '!M139</f>
        <v>-</v>
      </c>
      <c r="O139" s="130" t="str">
        <f>'приложение 1.1 '!N139</f>
        <v>-</v>
      </c>
      <c r="P139" s="130" t="str">
        <f>'приложение 1.1 '!O139</f>
        <v>-</v>
      </c>
      <c r="Q139" s="130" t="str">
        <f>'приложение 1.1 '!P139</f>
        <v>-</v>
      </c>
      <c r="R139" s="130" t="str">
        <f>'приложение 1.1 '!Q139</f>
        <v>-</v>
      </c>
      <c r="S139" s="130" t="str">
        <f>'приложение 1.1 '!R139</f>
        <v>-</v>
      </c>
      <c r="T139" s="130">
        <f>'приложение 1.1 '!S139</f>
        <v>1.1579999999999999</v>
      </c>
      <c r="U139" s="130">
        <f>'приложение 1.1 '!T139</f>
        <v>0</v>
      </c>
      <c r="V139" s="130" t="str">
        <f>'приложение 1.1 '!U139</f>
        <v>-</v>
      </c>
      <c r="W139" s="130" t="str">
        <f>'приложение 1.1 '!V139</f>
        <v>-</v>
      </c>
      <c r="X139" s="130">
        <f>'приложение 1.1 '!W139</f>
        <v>1.1579999999999999</v>
      </c>
      <c r="Y139" s="130">
        <f>'приложение 1.1 '!X139</f>
        <v>0</v>
      </c>
      <c r="Z139" s="130">
        <f>'приложение 1.1 '!Y139</f>
        <v>0</v>
      </c>
      <c r="AA139" s="130">
        <f>'приложение 1.1 '!Z139</f>
        <v>0</v>
      </c>
      <c r="AB139" s="130">
        <f>'приложение 1.1 '!AA139</f>
        <v>0</v>
      </c>
      <c r="AC139" s="130">
        <f>'приложение 1.1 '!AB139</f>
        <v>0</v>
      </c>
      <c r="AD139" s="130">
        <f>'приложение 1.1 '!AC139</f>
        <v>3.5056410000000002</v>
      </c>
      <c r="AE139" s="130">
        <f>'приложение 1.1 '!AD139</f>
        <v>0</v>
      </c>
      <c r="AF139" s="130">
        <f t="shared" si="17"/>
        <v>3.5056410000000002</v>
      </c>
    </row>
    <row r="140" spans="1:32" ht="40.5">
      <c r="A140" s="645" t="str">
        <f>'приложение 1.1 '!A140</f>
        <v>1.1.4.29</v>
      </c>
      <c r="B140" s="135" t="str">
        <f>'приложение 1.1 '!B140</f>
        <v>Реконструкция ВЛ-10кВ ф.РП-6 яч.20</v>
      </c>
      <c r="C140" s="603" t="str">
        <f>'приложение 1.1 '!C140</f>
        <v>С/П</v>
      </c>
      <c r="D140" s="544">
        <f>'приложение 1.1 '!D140</f>
        <v>0</v>
      </c>
      <c r="E140" s="544">
        <f>'приложение 1.1 '!E140</f>
        <v>0</v>
      </c>
      <c r="F140" s="168">
        <v>7.2</v>
      </c>
      <c r="G140" s="603">
        <f>'приложение 1.1 '!F140</f>
        <v>2017</v>
      </c>
      <c r="H140" s="603">
        <f>'приложение 1.1 '!G140</f>
        <v>2017</v>
      </c>
      <c r="I140" s="130">
        <f t="shared" ref="I140:I142" si="19">AF140</f>
        <v>4.9270000000000001E-2</v>
      </c>
      <c r="J140" s="130">
        <f t="shared" si="13"/>
        <v>4.9270000000000001E-2</v>
      </c>
      <c r="K140" s="130">
        <f t="shared" si="14"/>
        <v>4.9270000000000001E-2</v>
      </c>
      <c r="L140" s="130" t="str">
        <f>'приложение 1.1 '!K140</f>
        <v>-</v>
      </c>
      <c r="M140" s="130" t="str">
        <f>'приложение 1.1 '!L140</f>
        <v>-</v>
      </c>
      <c r="N140" s="130" t="str">
        <f>'приложение 1.1 '!M140</f>
        <v>-</v>
      </c>
      <c r="O140" s="130" t="str">
        <f>'приложение 1.1 '!N140</f>
        <v>-</v>
      </c>
      <c r="P140" s="130" t="str">
        <f>'приложение 1.1 '!O140</f>
        <v>-</v>
      </c>
      <c r="Q140" s="130" t="str">
        <f>'приложение 1.1 '!P140</f>
        <v>-</v>
      </c>
      <c r="R140" s="130" t="str">
        <f>'приложение 1.1 '!Q140</f>
        <v>-</v>
      </c>
      <c r="S140" s="130" t="str">
        <f>'приложение 1.1 '!R140</f>
        <v>-</v>
      </c>
      <c r="T140" s="130" t="str">
        <f>'приложение 1.1 '!S140</f>
        <v>-</v>
      </c>
      <c r="U140" s="130" t="str">
        <f>'приложение 1.1 '!T140</f>
        <v>-</v>
      </c>
      <c r="V140" s="130">
        <f>'приложение 1.1 '!U140</f>
        <v>0</v>
      </c>
      <c r="W140" s="130">
        <f>'приложение 1.1 '!V140</f>
        <v>0</v>
      </c>
      <c r="X140" s="130">
        <f>'приложение 1.1 '!W140</f>
        <v>0</v>
      </c>
      <c r="Y140" s="130">
        <f>'приложение 1.1 '!X140</f>
        <v>0</v>
      </c>
      <c r="Z140" s="130">
        <f>'приложение 1.1 '!Y140</f>
        <v>0</v>
      </c>
      <c r="AA140" s="130">
        <f>'приложение 1.1 '!Z140</f>
        <v>0</v>
      </c>
      <c r="AB140" s="130">
        <f>'приложение 1.1 '!AA140</f>
        <v>0</v>
      </c>
      <c r="AC140" s="130">
        <f>'приложение 1.1 '!AB140</f>
        <v>0</v>
      </c>
      <c r="AD140" s="130">
        <f>'приложение 1.1 '!AC140</f>
        <v>0</v>
      </c>
      <c r="AE140" s="130">
        <f>'приложение 1.1 '!AD140</f>
        <v>4.9270000000000001E-2</v>
      </c>
      <c r="AF140" s="130">
        <f t="shared" ref="AF140:AF142" si="20">SUM(Z140:AE140)</f>
        <v>4.9270000000000001E-2</v>
      </c>
    </row>
    <row r="141" spans="1:32" ht="40.5">
      <c r="A141" s="645" t="str">
        <f>'приложение 1.1 '!A141</f>
        <v>1.1.4.30</v>
      </c>
      <c r="B141" s="135" t="str">
        <f>'приложение 1.1 '!B141</f>
        <v>Реконструкция КЛ-6кВ от ТП-213 до ТП-214</v>
      </c>
      <c r="C141" s="603" t="str">
        <f>'приложение 1.1 '!C141</f>
        <v>С/П</v>
      </c>
      <c r="D141" s="544">
        <f>'приложение 1.1 '!D141</f>
        <v>0.56799999999999995</v>
      </c>
      <c r="E141" s="544">
        <f>'приложение 1.1 '!E141</f>
        <v>0</v>
      </c>
      <c r="F141" s="168">
        <v>8.1999999999999993</v>
      </c>
      <c r="G141" s="603">
        <f>'приложение 1.1 '!F141</f>
        <v>2017</v>
      </c>
      <c r="H141" s="603">
        <f>'приложение 1.1 '!G141</f>
        <v>2017</v>
      </c>
      <c r="I141" s="130">
        <f t="shared" si="19"/>
        <v>0.745</v>
      </c>
      <c r="J141" s="130">
        <f t="shared" si="13"/>
        <v>0.745</v>
      </c>
      <c r="K141" s="130">
        <f t="shared" si="14"/>
        <v>0.745</v>
      </c>
      <c r="L141" s="130" t="str">
        <f>'приложение 1.1 '!K141</f>
        <v>-</v>
      </c>
      <c r="M141" s="130" t="str">
        <f>'приложение 1.1 '!L141</f>
        <v>-</v>
      </c>
      <c r="N141" s="130" t="str">
        <f>'приложение 1.1 '!M141</f>
        <v>-</v>
      </c>
      <c r="O141" s="130" t="str">
        <f>'приложение 1.1 '!N141</f>
        <v>-</v>
      </c>
      <c r="P141" s="130" t="str">
        <f>'приложение 1.1 '!O141</f>
        <v>-</v>
      </c>
      <c r="Q141" s="130" t="str">
        <f>'приложение 1.1 '!P141</f>
        <v>-</v>
      </c>
      <c r="R141" s="130" t="str">
        <f>'приложение 1.1 '!Q141</f>
        <v>-</v>
      </c>
      <c r="S141" s="130" t="str">
        <f>'приложение 1.1 '!R141</f>
        <v>-</v>
      </c>
      <c r="T141" s="130" t="str">
        <f>'приложение 1.1 '!S141</f>
        <v>-</v>
      </c>
      <c r="U141" s="130" t="str">
        <f>'приложение 1.1 '!T141</f>
        <v>-</v>
      </c>
      <c r="V141" s="130">
        <f>'приложение 1.1 '!U141</f>
        <v>0.56799999999999995</v>
      </c>
      <c r="W141" s="130">
        <f>'приложение 1.1 '!V141</f>
        <v>0</v>
      </c>
      <c r="X141" s="130">
        <f>'приложение 1.1 '!W141</f>
        <v>0.56799999999999995</v>
      </c>
      <c r="Y141" s="130">
        <f>'приложение 1.1 '!X141</f>
        <v>0</v>
      </c>
      <c r="Z141" s="130">
        <f>'приложение 1.1 '!Y141</f>
        <v>0</v>
      </c>
      <c r="AA141" s="130">
        <f>'приложение 1.1 '!Z141</f>
        <v>0</v>
      </c>
      <c r="AB141" s="130">
        <f>'приложение 1.1 '!AA141</f>
        <v>0</v>
      </c>
      <c r="AC141" s="130">
        <f>'приложение 1.1 '!AB141</f>
        <v>0</v>
      </c>
      <c r="AD141" s="130">
        <f>'приложение 1.1 '!AC141</f>
        <v>0</v>
      </c>
      <c r="AE141" s="130">
        <f>'приложение 1.1 '!AD141</f>
        <v>0.745</v>
      </c>
      <c r="AF141" s="130">
        <f t="shared" si="20"/>
        <v>0.745</v>
      </c>
    </row>
    <row r="142" spans="1:32" ht="40.5">
      <c r="A142" s="645" t="str">
        <f>'приложение 1.1 '!A142</f>
        <v>1.1.4.31</v>
      </c>
      <c r="B142" s="135" t="str">
        <f>'приложение 1.1 '!B142</f>
        <v>Реконструкция КЛ-6кВ  ТП - 214 -ТП - 215</v>
      </c>
      <c r="C142" s="603" t="str">
        <f>'приложение 1.1 '!C142</f>
        <v>С/П</v>
      </c>
      <c r="D142" s="544">
        <f>'приложение 1.1 '!D142</f>
        <v>0.316</v>
      </c>
      <c r="E142" s="544">
        <f>'приложение 1.1 '!E142</f>
        <v>0</v>
      </c>
      <c r="F142" s="168">
        <v>9.1999999999999993</v>
      </c>
      <c r="G142" s="603">
        <f>'приложение 1.1 '!F142</f>
        <v>2017</v>
      </c>
      <c r="H142" s="603">
        <f>'приложение 1.1 '!G142</f>
        <v>2017</v>
      </c>
      <c r="I142" s="130">
        <f t="shared" si="19"/>
        <v>1.37</v>
      </c>
      <c r="J142" s="130">
        <f t="shared" si="13"/>
        <v>1.37</v>
      </c>
      <c r="K142" s="130">
        <f t="shared" si="14"/>
        <v>1.37</v>
      </c>
      <c r="L142" s="130" t="str">
        <f>'приложение 1.1 '!K142</f>
        <v>-</v>
      </c>
      <c r="M142" s="130" t="str">
        <f>'приложение 1.1 '!L142</f>
        <v>-</v>
      </c>
      <c r="N142" s="130" t="str">
        <f>'приложение 1.1 '!M142</f>
        <v>-</v>
      </c>
      <c r="O142" s="130" t="str">
        <f>'приложение 1.1 '!N142</f>
        <v>-</v>
      </c>
      <c r="P142" s="130" t="str">
        <f>'приложение 1.1 '!O142</f>
        <v>-</v>
      </c>
      <c r="Q142" s="130" t="str">
        <f>'приложение 1.1 '!P142</f>
        <v>-</v>
      </c>
      <c r="R142" s="130" t="str">
        <f>'приложение 1.1 '!Q142</f>
        <v>-</v>
      </c>
      <c r="S142" s="130" t="str">
        <f>'приложение 1.1 '!R142</f>
        <v>-</v>
      </c>
      <c r="T142" s="130" t="str">
        <f>'приложение 1.1 '!S142</f>
        <v>-</v>
      </c>
      <c r="U142" s="130" t="str">
        <f>'приложение 1.1 '!T142</f>
        <v>-</v>
      </c>
      <c r="V142" s="130">
        <f>'приложение 1.1 '!U142</f>
        <v>0.316</v>
      </c>
      <c r="W142" s="130">
        <f>'приложение 1.1 '!V142</f>
        <v>0</v>
      </c>
      <c r="X142" s="130">
        <f>'приложение 1.1 '!W142</f>
        <v>0.316</v>
      </c>
      <c r="Y142" s="130">
        <f>'приложение 1.1 '!X142</f>
        <v>0</v>
      </c>
      <c r="Z142" s="130">
        <f>'приложение 1.1 '!Y142</f>
        <v>0</v>
      </c>
      <c r="AA142" s="130">
        <f>'приложение 1.1 '!Z142</f>
        <v>0</v>
      </c>
      <c r="AB142" s="130">
        <f>'приложение 1.1 '!AA142</f>
        <v>0</v>
      </c>
      <c r="AC142" s="130">
        <f>'приложение 1.1 '!AB142</f>
        <v>0</v>
      </c>
      <c r="AD142" s="130">
        <f>'приложение 1.1 '!AC142</f>
        <v>0</v>
      </c>
      <c r="AE142" s="130">
        <f>'приложение 1.1 '!AD142</f>
        <v>1.37</v>
      </c>
      <c r="AF142" s="130">
        <f t="shared" si="20"/>
        <v>1.37</v>
      </c>
    </row>
    <row r="143" spans="1:32">
      <c r="A143" s="631" t="str">
        <f>'приложение 1.1 '!A143</f>
        <v>1.1.5.</v>
      </c>
      <c r="B143" s="133" t="str">
        <f>'приложение 1.1 '!B143</f>
        <v>Кабельные линии 0,4кВ</v>
      </c>
      <c r="C143" s="603"/>
      <c r="D143" s="544">
        <f>'приложение 1.1 '!D143</f>
        <v>0</v>
      </c>
      <c r="E143" s="544">
        <f>'приложение 1.1 '!E143</f>
        <v>0</v>
      </c>
      <c r="F143" s="168"/>
      <c r="G143" s="603"/>
      <c r="H143" s="603"/>
      <c r="I143" s="130">
        <f t="shared" si="18"/>
        <v>0</v>
      </c>
      <c r="J143" s="130">
        <f t="shared" si="13"/>
        <v>0</v>
      </c>
      <c r="K143" s="130">
        <f t="shared" si="14"/>
        <v>0</v>
      </c>
      <c r="L143" s="130" t="str">
        <f>'приложение 1.1 '!K143</f>
        <v>-</v>
      </c>
      <c r="M143" s="130" t="str">
        <f>'приложение 1.1 '!L143</f>
        <v>-</v>
      </c>
      <c r="N143" s="130" t="str">
        <f>'приложение 1.1 '!M143</f>
        <v>-</v>
      </c>
      <c r="O143" s="130" t="str">
        <f>'приложение 1.1 '!N143</f>
        <v>-</v>
      </c>
      <c r="P143" s="130" t="str">
        <f>'приложение 1.1 '!O143</f>
        <v>-</v>
      </c>
      <c r="Q143" s="130" t="str">
        <f>'приложение 1.1 '!P143</f>
        <v>-</v>
      </c>
      <c r="R143" s="130" t="str">
        <f>'приложение 1.1 '!Q143</f>
        <v>-</v>
      </c>
      <c r="S143" s="130" t="str">
        <f>'приложение 1.1 '!R143</f>
        <v>-</v>
      </c>
      <c r="T143" s="130" t="str">
        <f>'приложение 1.1 '!S143</f>
        <v>-</v>
      </c>
      <c r="U143" s="130" t="str">
        <f>'приложение 1.1 '!T143</f>
        <v>-</v>
      </c>
      <c r="V143" s="130" t="str">
        <f>'приложение 1.1 '!U143</f>
        <v>-</v>
      </c>
      <c r="W143" s="130" t="str">
        <f>'приложение 1.1 '!V143</f>
        <v>-</v>
      </c>
      <c r="X143" s="130">
        <f>'приложение 1.1 '!W143</f>
        <v>0</v>
      </c>
      <c r="Y143" s="130">
        <f>'приложение 1.1 '!X143</f>
        <v>0</v>
      </c>
      <c r="Z143" s="130">
        <f>'приложение 1.1 '!Y143</f>
        <v>0</v>
      </c>
      <c r="AA143" s="130">
        <f>'приложение 1.1 '!Z143</f>
        <v>0</v>
      </c>
      <c r="AB143" s="130">
        <f>'приложение 1.1 '!AA143</f>
        <v>0</v>
      </c>
      <c r="AC143" s="130">
        <f>'приложение 1.1 '!AB143</f>
        <v>0</v>
      </c>
      <c r="AD143" s="130">
        <f>'приложение 1.1 '!AC143</f>
        <v>0</v>
      </c>
      <c r="AE143" s="130">
        <f>'приложение 1.1 '!AD143</f>
        <v>0</v>
      </c>
      <c r="AF143" s="130">
        <f t="shared" si="17"/>
        <v>0</v>
      </c>
    </row>
    <row r="144" spans="1:32" ht="60.75">
      <c r="A144" s="632" t="str">
        <f>'приложение 1.1 '!A144</f>
        <v>1.1.5.1</v>
      </c>
      <c r="B144" s="135" t="str">
        <f>'приложение 1.1 '!B144</f>
        <v>Реконструкция КЛ-0,4 кВ ТП-506 - Привокзальная,4  (замена существующих кабелей)</v>
      </c>
      <c r="C144" s="603" t="str">
        <f>'приложение 1.1 '!C144</f>
        <v>C/П</v>
      </c>
      <c r="D144" s="544">
        <f>'приложение 1.1 '!D144</f>
        <v>0.33</v>
      </c>
      <c r="E144" s="544">
        <f>'приложение 1.1 '!E144</f>
        <v>0</v>
      </c>
      <c r="F144" s="168">
        <v>6.5454999999999997</v>
      </c>
      <c r="G144" s="603">
        <f>'приложение 1.1 '!F144</f>
        <v>2012</v>
      </c>
      <c r="H144" s="603">
        <f>'приложение 1.1 '!G144</f>
        <v>2012</v>
      </c>
      <c r="I144" s="130">
        <f t="shared" si="18"/>
        <v>0.34599999999999997</v>
      </c>
      <c r="J144" s="130">
        <f t="shared" si="13"/>
        <v>0</v>
      </c>
      <c r="K144" s="130">
        <f t="shared" si="14"/>
        <v>0</v>
      </c>
      <c r="L144" s="130">
        <f>'приложение 1.1 '!K144</f>
        <v>0.33</v>
      </c>
      <c r="M144" s="130">
        <f>'приложение 1.1 '!L144</f>
        <v>0</v>
      </c>
      <c r="N144" s="130" t="str">
        <f>'приложение 1.1 '!M144</f>
        <v>-</v>
      </c>
      <c r="O144" s="130" t="str">
        <f>'приложение 1.1 '!N144</f>
        <v>-</v>
      </c>
      <c r="P144" s="130" t="str">
        <f>'приложение 1.1 '!O144</f>
        <v>-</v>
      </c>
      <c r="Q144" s="130" t="str">
        <f>'приложение 1.1 '!P144</f>
        <v>-</v>
      </c>
      <c r="R144" s="130" t="str">
        <f>'приложение 1.1 '!Q144</f>
        <v>-</v>
      </c>
      <c r="S144" s="130" t="str">
        <f>'приложение 1.1 '!R144</f>
        <v>-</v>
      </c>
      <c r="T144" s="130" t="str">
        <f>'приложение 1.1 '!S144</f>
        <v>-</v>
      </c>
      <c r="U144" s="130" t="str">
        <f>'приложение 1.1 '!T144</f>
        <v>-</v>
      </c>
      <c r="V144" s="130" t="str">
        <f>'приложение 1.1 '!U144</f>
        <v>-</v>
      </c>
      <c r="W144" s="130" t="str">
        <f>'приложение 1.1 '!V144</f>
        <v>-</v>
      </c>
      <c r="X144" s="130">
        <f>'приложение 1.1 '!W144</f>
        <v>0.33</v>
      </c>
      <c r="Y144" s="130">
        <f>'приложение 1.1 '!X144</f>
        <v>0</v>
      </c>
      <c r="Z144" s="130">
        <f>'приложение 1.1 '!Y144</f>
        <v>0.34599999999999997</v>
      </c>
      <c r="AA144" s="130">
        <f>'приложение 1.1 '!Z144</f>
        <v>0</v>
      </c>
      <c r="AB144" s="130">
        <f>'приложение 1.1 '!AA144</f>
        <v>0</v>
      </c>
      <c r="AC144" s="130">
        <f>'приложение 1.1 '!AB144</f>
        <v>0</v>
      </c>
      <c r="AD144" s="130">
        <f>'приложение 1.1 '!AC144</f>
        <v>0</v>
      </c>
      <c r="AE144" s="130">
        <f>'приложение 1.1 '!AD144</f>
        <v>0</v>
      </c>
      <c r="AF144" s="130">
        <f t="shared" si="17"/>
        <v>0.34599999999999997</v>
      </c>
    </row>
    <row r="145" spans="1:32" ht="60.75">
      <c r="A145" s="632" t="str">
        <f>'приложение 1.1 '!A145</f>
        <v>1.1.5.2</v>
      </c>
      <c r="B145" s="135" t="str">
        <f>'приложение 1.1 '!B145</f>
        <v>Реконструкция КЛ-0,4 кВ ТП-505 - Толстого,16  (замена существующих кабелей)</v>
      </c>
      <c r="C145" s="603" t="str">
        <f>'приложение 1.1 '!C145</f>
        <v>C/П</v>
      </c>
      <c r="D145" s="544">
        <f>'приложение 1.1 '!D145</f>
        <v>0.23</v>
      </c>
      <c r="E145" s="544">
        <f>'приложение 1.1 '!E145</f>
        <v>0</v>
      </c>
      <c r="F145" s="168">
        <v>6.2009999999999996</v>
      </c>
      <c r="G145" s="603">
        <f>'приложение 1.1 '!F145</f>
        <v>2012</v>
      </c>
      <c r="H145" s="603">
        <f>'приложение 1.1 '!G145</f>
        <v>2012</v>
      </c>
      <c r="I145" s="130">
        <f t="shared" si="18"/>
        <v>0.32</v>
      </c>
      <c r="J145" s="130">
        <f t="shared" si="13"/>
        <v>0</v>
      </c>
      <c r="K145" s="130">
        <f t="shared" si="14"/>
        <v>0</v>
      </c>
      <c r="L145" s="130">
        <f>'приложение 1.1 '!K145</f>
        <v>0.23</v>
      </c>
      <c r="M145" s="130">
        <f>'приложение 1.1 '!L145</f>
        <v>0</v>
      </c>
      <c r="N145" s="130" t="str">
        <f>'приложение 1.1 '!M145</f>
        <v>-</v>
      </c>
      <c r="O145" s="130" t="str">
        <f>'приложение 1.1 '!N145</f>
        <v>-</v>
      </c>
      <c r="P145" s="130" t="str">
        <f>'приложение 1.1 '!O145</f>
        <v>-</v>
      </c>
      <c r="Q145" s="130" t="str">
        <f>'приложение 1.1 '!P145</f>
        <v>-</v>
      </c>
      <c r="R145" s="130" t="str">
        <f>'приложение 1.1 '!Q145</f>
        <v>-</v>
      </c>
      <c r="S145" s="130" t="str">
        <f>'приложение 1.1 '!R145</f>
        <v>-</v>
      </c>
      <c r="T145" s="130" t="str">
        <f>'приложение 1.1 '!S145</f>
        <v>-</v>
      </c>
      <c r="U145" s="130" t="str">
        <f>'приложение 1.1 '!T145</f>
        <v>-</v>
      </c>
      <c r="V145" s="130" t="str">
        <f>'приложение 1.1 '!U145</f>
        <v>-</v>
      </c>
      <c r="W145" s="130" t="str">
        <f>'приложение 1.1 '!V145</f>
        <v>-</v>
      </c>
      <c r="X145" s="130">
        <f>'приложение 1.1 '!W145</f>
        <v>0.23</v>
      </c>
      <c r="Y145" s="130">
        <f>'приложение 1.1 '!X145</f>
        <v>0</v>
      </c>
      <c r="Z145" s="130">
        <f>'приложение 1.1 '!Y145</f>
        <v>0.32</v>
      </c>
      <c r="AA145" s="130">
        <f>'приложение 1.1 '!Z145</f>
        <v>0</v>
      </c>
      <c r="AB145" s="130">
        <f>'приложение 1.1 '!AA145</f>
        <v>0</v>
      </c>
      <c r="AC145" s="130">
        <f>'приложение 1.1 '!AB145</f>
        <v>0</v>
      </c>
      <c r="AD145" s="130">
        <f>'приложение 1.1 '!AC145</f>
        <v>0</v>
      </c>
      <c r="AE145" s="130">
        <f>'приложение 1.1 '!AD145</f>
        <v>0</v>
      </c>
      <c r="AF145" s="130">
        <f t="shared" si="17"/>
        <v>0.32</v>
      </c>
    </row>
    <row r="146" spans="1:32" ht="60.75">
      <c r="A146" s="632" t="str">
        <f>'приложение 1.1 '!A146</f>
        <v>1.1.5.14</v>
      </c>
      <c r="B146" s="135" t="str">
        <f>'приложение 1.1 '!B146</f>
        <v>Реконструкция КЛ-0,4 кВ ТП-451 - Пролетарский, 24 (Замена существующих кабелей)</v>
      </c>
      <c r="C146" s="603" t="str">
        <f>'приложение 1.1 '!C146</f>
        <v>C/П</v>
      </c>
      <c r="D146" s="544">
        <f>'приложение 1.1 '!D146</f>
        <v>0.26</v>
      </c>
      <c r="E146" s="544">
        <f>'приложение 1.1 '!E146</f>
        <v>0</v>
      </c>
      <c r="F146" s="168">
        <v>5.5119999999999996</v>
      </c>
      <c r="G146" s="603">
        <f>'приложение 1.1 '!F146</f>
        <v>2014</v>
      </c>
      <c r="H146" s="603">
        <f>'приложение 1.1 '!G146</f>
        <v>2014</v>
      </c>
      <c r="I146" s="130">
        <f t="shared" si="18"/>
        <v>0.37940199999999996</v>
      </c>
      <c r="J146" s="130">
        <f t="shared" si="13"/>
        <v>0</v>
      </c>
      <c r="K146" s="130">
        <f t="shared" si="14"/>
        <v>0</v>
      </c>
      <c r="L146" s="130" t="str">
        <f>'приложение 1.1 '!K146</f>
        <v>-</v>
      </c>
      <c r="M146" s="130" t="str">
        <f>'приложение 1.1 '!L146</f>
        <v>-</v>
      </c>
      <c r="N146" s="130" t="str">
        <f>'приложение 1.1 '!M146</f>
        <v>-</v>
      </c>
      <c r="O146" s="130" t="str">
        <f>'приложение 1.1 '!N146</f>
        <v>-</v>
      </c>
      <c r="P146" s="130">
        <f>'приложение 1.1 '!O146</f>
        <v>0.26</v>
      </c>
      <c r="Q146" s="130">
        <f>'приложение 1.1 '!P146</f>
        <v>0</v>
      </c>
      <c r="R146" s="130" t="str">
        <f>'приложение 1.1 '!Q146</f>
        <v>-</v>
      </c>
      <c r="S146" s="130" t="str">
        <f>'приложение 1.1 '!R146</f>
        <v>-</v>
      </c>
      <c r="T146" s="130" t="str">
        <f>'приложение 1.1 '!S146</f>
        <v>-</v>
      </c>
      <c r="U146" s="130" t="str">
        <f>'приложение 1.1 '!T146</f>
        <v>-</v>
      </c>
      <c r="V146" s="130" t="str">
        <f>'приложение 1.1 '!U146</f>
        <v>-</v>
      </c>
      <c r="W146" s="130" t="str">
        <f>'приложение 1.1 '!V146</f>
        <v>-</v>
      </c>
      <c r="X146" s="130">
        <f>'приложение 1.1 '!W146</f>
        <v>0.26</v>
      </c>
      <c r="Y146" s="130">
        <f>'приложение 1.1 '!X146</f>
        <v>0</v>
      </c>
      <c r="Z146" s="130">
        <f>'приложение 1.1 '!Y146</f>
        <v>0</v>
      </c>
      <c r="AA146" s="130">
        <f>'приложение 1.1 '!Z146</f>
        <v>0</v>
      </c>
      <c r="AB146" s="130">
        <f>'приложение 1.1 '!AA146</f>
        <v>0.37940199999999996</v>
      </c>
      <c r="AC146" s="130">
        <f>'приложение 1.1 '!AB146</f>
        <v>0</v>
      </c>
      <c r="AD146" s="130">
        <f>'приложение 1.1 '!AC146</f>
        <v>0</v>
      </c>
      <c r="AE146" s="130">
        <f>'приложение 1.1 '!AD146</f>
        <v>0</v>
      </c>
      <c r="AF146" s="130">
        <f t="shared" si="17"/>
        <v>0.37940199999999996</v>
      </c>
    </row>
    <row r="147" spans="1:32" ht="60.75">
      <c r="A147" s="632" t="str">
        <f>'приложение 1.1 '!A147</f>
        <v>1.1.5.15</v>
      </c>
      <c r="B147" s="135" t="str">
        <f>'приложение 1.1 '!B147</f>
        <v>Реконструкция КЛ-0,4 кВ ТП-451 - Пролетарский, 26 (Замена существующих кабелей)</v>
      </c>
      <c r="C147" s="603" t="str">
        <f>'приложение 1.1 '!C147</f>
        <v>C/П</v>
      </c>
      <c r="D147" s="544">
        <f>'приложение 1.1 '!D147</f>
        <v>0.3</v>
      </c>
      <c r="E147" s="544">
        <f>'приложение 1.1 '!E147</f>
        <v>0</v>
      </c>
      <c r="F147" s="168">
        <v>4.8229999999999995</v>
      </c>
      <c r="G147" s="603">
        <f>'приложение 1.1 '!F147</f>
        <v>2017</v>
      </c>
      <c r="H147" s="603">
        <f>'приложение 1.1 '!G147</f>
        <v>2017</v>
      </c>
      <c r="I147" s="130">
        <f t="shared" si="18"/>
        <v>0.59882999999999997</v>
      </c>
      <c r="J147" s="130">
        <f t="shared" si="13"/>
        <v>0.59882999999999997</v>
      </c>
      <c r="K147" s="130">
        <f t="shared" si="14"/>
        <v>0.59882999999999997</v>
      </c>
      <c r="L147" s="130" t="str">
        <f>'приложение 1.1 '!K147</f>
        <v>-</v>
      </c>
      <c r="M147" s="130" t="str">
        <f>'приложение 1.1 '!L147</f>
        <v>-</v>
      </c>
      <c r="N147" s="130" t="str">
        <f>'приложение 1.1 '!M147</f>
        <v>-</v>
      </c>
      <c r="O147" s="130" t="str">
        <f>'приложение 1.1 '!N147</f>
        <v>-</v>
      </c>
      <c r="P147" s="130" t="str">
        <f>'приложение 1.1 '!O147</f>
        <v>-</v>
      </c>
      <c r="Q147" s="130" t="str">
        <f>'приложение 1.1 '!P147</f>
        <v>-</v>
      </c>
      <c r="R147" s="130" t="str">
        <f>'приложение 1.1 '!Q147</f>
        <v>-</v>
      </c>
      <c r="S147" s="130" t="str">
        <f>'приложение 1.1 '!R147</f>
        <v>-</v>
      </c>
      <c r="T147" s="130" t="str">
        <f>'приложение 1.1 '!S147</f>
        <v>-</v>
      </c>
      <c r="U147" s="130" t="str">
        <f>'приложение 1.1 '!T147</f>
        <v>-</v>
      </c>
      <c r="V147" s="130">
        <f>'приложение 1.1 '!U147</f>
        <v>0.3</v>
      </c>
      <c r="W147" s="130">
        <f>'приложение 1.1 '!V147</f>
        <v>0</v>
      </c>
      <c r="X147" s="130">
        <f>'приложение 1.1 '!W147</f>
        <v>0.3</v>
      </c>
      <c r="Y147" s="130">
        <f>'приложение 1.1 '!X147</f>
        <v>0</v>
      </c>
      <c r="Z147" s="130">
        <f>'приложение 1.1 '!Y147</f>
        <v>0</v>
      </c>
      <c r="AA147" s="130">
        <f>'приложение 1.1 '!Z147</f>
        <v>0</v>
      </c>
      <c r="AB147" s="130">
        <f>'приложение 1.1 '!AA147</f>
        <v>0</v>
      </c>
      <c r="AC147" s="130">
        <f>'приложение 1.1 '!AB147</f>
        <v>0</v>
      </c>
      <c r="AD147" s="130">
        <f>'приложение 1.1 '!AC147</f>
        <v>0</v>
      </c>
      <c r="AE147" s="130">
        <f>'приложение 1.1 '!AD147</f>
        <v>0.59882999999999997</v>
      </c>
      <c r="AF147" s="130">
        <f t="shared" si="17"/>
        <v>0.59882999999999997</v>
      </c>
    </row>
    <row r="148" spans="1:32" ht="60.75">
      <c r="A148" s="632" t="str">
        <f>'приложение 1.1 '!A148</f>
        <v>1.1.5.26</v>
      </c>
      <c r="B148" s="135" t="str">
        <f>'приложение 1.1 '!B148</f>
        <v>Реконструкция КЛ-0,4 кВ. ТП-494 - Энергостроителей,2 п.Лунный  (замена существующих кабелей)</v>
      </c>
      <c r="C148" s="603" t="str">
        <f>'приложение 1.1 '!C148</f>
        <v>C/П</v>
      </c>
      <c r="D148" s="544">
        <f>'приложение 1.1 '!D148</f>
        <v>0.35399999999999998</v>
      </c>
      <c r="E148" s="544">
        <f>'приложение 1.1 '!E148</f>
        <v>0</v>
      </c>
      <c r="F148" s="168">
        <v>5.5119999999999996</v>
      </c>
      <c r="G148" s="603">
        <f>'приложение 1.1 '!F148</f>
        <v>2015</v>
      </c>
      <c r="H148" s="603">
        <f>'приложение 1.1 '!G148</f>
        <v>2015</v>
      </c>
      <c r="I148" s="130">
        <f t="shared" si="18"/>
        <v>0.45077666999999999</v>
      </c>
      <c r="J148" s="130">
        <f t="shared" si="13"/>
        <v>0</v>
      </c>
      <c r="K148" s="130">
        <f t="shared" si="14"/>
        <v>0</v>
      </c>
      <c r="L148" s="130" t="str">
        <f>'приложение 1.1 '!K148</f>
        <v>-</v>
      </c>
      <c r="M148" s="130" t="str">
        <f>'приложение 1.1 '!L148</f>
        <v>-</v>
      </c>
      <c r="N148" s="130" t="str">
        <f>'приложение 1.1 '!M148</f>
        <v>-</v>
      </c>
      <c r="O148" s="130" t="str">
        <f>'приложение 1.1 '!N148</f>
        <v>-</v>
      </c>
      <c r="P148" s="130" t="str">
        <f>'приложение 1.1 '!O148</f>
        <v>-</v>
      </c>
      <c r="Q148" s="130" t="str">
        <f>'приложение 1.1 '!P148</f>
        <v>-</v>
      </c>
      <c r="R148" s="130">
        <f>'приложение 1.1 '!Q148</f>
        <v>0.35399999999999998</v>
      </c>
      <c r="S148" s="130">
        <f>'приложение 1.1 '!R148</f>
        <v>0</v>
      </c>
      <c r="T148" s="130" t="str">
        <f>'приложение 1.1 '!S148</f>
        <v>-</v>
      </c>
      <c r="U148" s="130" t="str">
        <f>'приложение 1.1 '!T148</f>
        <v>-</v>
      </c>
      <c r="V148" s="130" t="str">
        <f>'приложение 1.1 '!U148</f>
        <v>-</v>
      </c>
      <c r="W148" s="130" t="str">
        <f>'приложение 1.1 '!V148</f>
        <v>-</v>
      </c>
      <c r="X148" s="130">
        <f>'приложение 1.1 '!W148</f>
        <v>0.35399999999999998</v>
      </c>
      <c r="Y148" s="130">
        <f>'приложение 1.1 '!X148</f>
        <v>0</v>
      </c>
      <c r="Z148" s="130">
        <f>'приложение 1.1 '!Y148</f>
        <v>0</v>
      </c>
      <c r="AA148" s="130">
        <f>'приложение 1.1 '!Z148</f>
        <v>0</v>
      </c>
      <c r="AB148" s="130">
        <f>'приложение 1.1 '!AA148</f>
        <v>0</v>
      </c>
      <c r="AC148" s="130">
        <f>'приложение 1.1 '!AB148</f>
        <v>0.45077666999999999</v>
      </c>
      <c r="AD148" s="130">
        <f>'приложение 1.1 '!AC148</f>
        <v>0</v>
      </c>
      <c r="AE148" s="130">
        <f>'приложение 1.1 '!AD148</f>
        <v>0</v>
      </c>
      <c r="AF148" s="130">
        <f t="shared" si="17"/>
        <v>0.45077666999999999</v>
      </c>
    </row>
    <row r="149" spans="1:32" ht="60.75">
      <c r="A149" s="632" t="str">
        <f>'приложение 1.1 '!A149</f>
        <v>1.1.5.27</v>
      </c>
      <c r="B149" s="135" t="str">
        <f>'приложение 1.1 '!B149</f>
        <v>Реконструкция КЛ-0,4кВ от ТП-238 до ЦТП-25  (замена существующих кабелей)</v>
      </c>
      <c r="C149" s="603" t="str">
        <f>'приложение 1.1 '!C149</f>
        <v>С/П</v>
      </c>
      <c r="D149" s="544">
        <f>'приложение 1.1 '!D149</f>
        <v>0.31</v>
      </c>
      <c r="E149" s="544">
        <f>'приложение 1.1 '!E149</f>
        <v>0</v>
      </c>
      <c r="F149" s="168">
        <v>5.8564999999999996</v>
      </c>
      <c r="G149" s="603">
        <f>'приложение 1.1 '!F149</f>
        <v>2014</v>
      </c>
      <c r="H149" s="603">
        <f>'приложение 1.1 '!G149</f>
        <v>2014</v>
      </c>
      <c r="I149" s="130">
        <f t="shared" si="18"/>
        <v>0.37273265999999999</v>
      </c>
      <c r="J149" s="130">
        <f t="shared" si="13"/>
        <v>0</v>
      </c>
      <c r="K149" s="130">
        <f t="shared" si="14"/>
        <v>0</v>
      </c>
      <c r="L149" s="130" t="str">
        <f>'приложение 1.1 '!K149</f>
        <v>-</v>
      </c>
      <c r="M149" s="130" t="str">
        <f>'приложение 1.1 '!L149</f>
        <v>-</v>
      </c>
      <c r="N149" s="130" t="str">
        <f>'приложение 1.1 '!M149</f>
        <v>-</v>
      </c>
      <c r="O149" s="130" t="str">
        <f>'приложение 1.1 '!N149</f>
        <v>-</v>
      </c>
      <c r="P149" s="130">
        <f>'приложение 1.1 '!O149</f>
        <v>0.31</v>
      </c>
      <c r="Q149" s="130">
        <f>'приложение 1.1 '!P149</f>
        <v>0</v>
      </c>
      <c r="R149" s="130" t="str">
        <f>'приложение 1.1 '!Q149</f>
        <v>-</v>
      </c>
      <c r="S149" s="130" t="str">
        <f>'приложение 1.1 '!R149</f>
        <v>-</v>
      </c>
      <c r="T149" s="130" t="str">
        <f>'приложение 1.1 '!S149</f>
        <v>-</v>
      </c>
      <c r="U149" s="130" t="str">
        <f>'приложение 1.1 '!T149</f>
        <v>-</v>
      </c>
      <c r="V149" s="130" t="str">
        <f>'приложение 1.1 '!U149</f>
        <v>-</v>
      </c>
      <c r="W149" s="130" t="str">
        <f>'приложение 1.1 '!V149</f>
        <v>-</v>
      </c>
      <c r="X149" s="130">
        <f>'приложение 1.1 '!W149</f>
        <v>0.31</v>
      </c>
      <c r="Y149" s="130">
        <f>'приложение 1.1 '!X149</f>
        <v>0</v>
      </c>
      <c r="Z149" s="130">
        <f>'приложение 1.1 '!Y149</f>
        <v>0</v>
      </c>
      <c r="AA149" s="130">
        <f>'приложение 1.1 '!Z149</f>
        <v>0</v>
      </c>
      <c r="AB149" s="130">
        <f>'приложение 1.1 '!AA149</f>
        <v>0.37273265999999999</v>
      </c>
      <c r="AC149" s="130">
        <f>'приложение 1.1 '!AB149</f>
        <v>0</v>
      </c>
      <c r="AD149" s="130">
        <f>'приложение 1.1 '!AC149</f>
        <v>0</v>
      </c>
      <c r="AE149" s="130">
        <f>'приложение 1.1 '!AD149</f>
        <v>0</v>
      </c>
      <c r="AF149" s="130">
        <f t="shared" si="17"/>
        <v>0.37273265999999999</v>
      </c>
    </row>
    <row r="150" spans="1:32" ht="60.75">
      <c r="A150" s="632" t="str">
        <f>'приложение 1.1 '!A150</f>
        <v>1.1.5.28</v>
      </c>
      <c r="B150" s="135" t="str">
        <f>'приложение 1.1 '!B150</f>
        <v>Реконструкция КЛ-0,4кВ от ТП-339 до ЦТП-19  (замена существующих кабелей)</v>
      </c>
      <c r="C150" s="603" t="str">
        <f>'приложение 1.1 '!C150</f>
        <v>С/П</v>
      </c>
      <c r="D150" s="544">
        <f>'приложение 1.1 '!D150</f>
        <v>0.42399999999999999</v>
      </c>
      <c r="E150" s="544">
        <f>'приложение 1.1 '!E150</f>
        <v>0</v>
      </c>
      <c r="F150" s="168">
        <v>6.2009999999999996</v>
      </c>
      <c r="G150" s="603">
        <f>'приложение 1.1 '!F150</f>
        <v>2015</v>
      </c>
      <c r="H150" s="603">
        <f>'приложение 1.1 '!G150</f>
        <v>2015</v>
      </c>
      <c r="I150" s="130">
        <f t="shared" si="18"/>
        <v>0.59186872000000001</v>
      </c>
      <c r="J150" s="130">
        <f t="shared" si="13"/>
        <v>0</v>
      </c>
      <c r="K150" s="130">
        <f t="shared" si="14"/>
        <v>0</v>
      </c>
      <c r="L150" s="130" t="str">
        <f>'приложение 1.1 '!K150</f>
        <v>-</v>
      </c>
      <c r="M150" s="130" t="str">
        <f>'приложение 1.1 '!L150</f>
        <v>-</v>
      </c>
      <c r="N150" s="130" t="str">
        <f>'приложение 1.1 '!M150</f>
        <v>-</v>
      </c>
      <c r="O150" s="130" t="str">
        <f>'приложение 1.1 '!N150</f>
        <v>-</v>
      </c>
      <c r="P150" s="130" t="str">
        <f>'приложение 1.1 '!O150</f>
        <v>-</v>
      </c>
      <c r="Q150" s="130" t="str">
        <f>'приложение 1.1 '!P150</f>
        <v>-</v>
      </c>
      <c r="R150" s="130">
        <f>'приложение 1.1 '!Q150</f>
        <v>0.42399999999999999</v>
      </c>
      <c r="S150" s="130">
        <f>'приложение 1.1 '!R150</f>
        <v>0</v>
      </c>
      <c r="T150" s="130" t="str">
        <f>'приложение 1.1 '!S150</f>
        <v>-</v>
      </c>
      <c r="U150" s="130" t="str">
        <f>'приложение 1.1 '!T150</f>
        <v>-</v>
      </c>
      <c r="V150" s="130" t="str">
        <f>'приложение 1.1 '!U150</f>
        <v>-</v>
      </c>
      <c r="W150" s="130" t="str">
        <f>'приложение 1.1 '!V150</f>
        <v>-</v>
      </c>
      <c r="X150" s="130">
        <f>'приложение 1.1 '!W150</f>
        <v>0.42399999999999999</v>
      </c>
      <c r="Y150" s="130">
        <f>'приложение 1.1 '!X150</f>
        <v>0</v>
      </c>
      <c r="Z150" s="130">
        <f>'приложение 1.1 '!Y150</f>
        <v>0</v>
      </c>
      <c r="AA150" s="130">
        <f>'приложение 1.1 '!Z150</f>
        <v>0</v>
      </c>
      <c r="AB150" s="130">
        <f>'приложение 1.1 '!AA150</f>
        <v>0</v>
      </c>
      <c r="AC150" s="130">
        <f>'приложение 1.1 '!AB150</f>
        <v>0.59186872000000001</v>
      </c>
      <c r="AD150" s="130">
        <f>'приложение 1.1 '!AC150</f>
        <v>0</v>
      </c>
      <c r="AE150" s="130">
        <f>'приложение 1.1 '!AD150</f>
        <v>0</v>
      </c>
      <c r="AF150" s="130">
        <f t="shared" si="17"/>
        <v>0.59186872000000001</v>
      </c>
    </row>
    <row r="151" spans="1:32" ht="40.5">
      <c r="A151" s="632" t="str">
        <f>'приложение 1.1 '!A151</f>
        <v>1.1.5.29</v>
      </c>
      <c r="B151" s="135" t="str">
        <f>'приложение 1.1 '!B151</f>
        <v>Реконструкция КЛ-0,4кВ от ТП-356 до Пушкина,16</v>
      </c>
      <c r="C151" s="603" t="str">
        <f>'приложение 1.1 '!C151</f>
        <v>С/П</v>
      </c>
      <c r="D151" s="544">
        <f>'приложение 1.1 '!D151</f>
        <v>0.11799999999999999</v>
      </c>
      <c r="E151" s="544">
        <f>'приложение 1.1 '!E151</f>
        <v>0</v>
      </c>
      <c r="F151" s="168">
        <v>5.5119999999999996</v>
      </c>
      <c r="G151" s="603">
        <f>'приложение 1.1 '!F151</f>
        <v>2017</v>
      </c>
      <c r="H151" s="603">
        <f>'приложение 1.1 '!G151</f>
        <v>2017</v>
      </c>
      <c r="I151" s="130">
        <f t="shared" si="18"/>
        <v>0.29563</v>
      </c>
      <c r="J151" s="130">
        <f t="shared" si="13"/>
        <v>0.29563</v>
      </c>
      <c r="K151" s="130">
        <f t="shared" si="14"/>
        <v>0.29563</v>
      </c>
      <c r="L151" s="130" t="str">
        <f>'приложение 1.1 '!K151</f>
        <v>-</v>
      </c>
      <c r="M151" s="130" t="str">
        <f>'приложение 1.1 '!L151</f>
        <v>-</v>
      </c>
      <c r="N151" s="130" t="str">
        <f>'приложение 1.1 '!M151</f>
        <v>-</v>
      </c>
      <c r="O151" s="130" t="str">
        <f>'приложение 1.1 '!N151</f>
        <v>-</v>
      </c>
      <c r="P151" s="130" t="str">
        <f>'приложение 1.1 '!O151</f>
        <v>-</v>
      </c>
      <c r="Q151" s="130" t="str">
        <f>'приложение 1.1 '!P151</f>
        <v>-</v>
      </c>
      <c r="R151" s="130" t="str">
        <f>'приложение 1.1 '!Q151</f>
        <v>-</v>
      </c>
      <c r="S151" s="130" t="str">
        <f>'приложение 1.1 '!R151</f>
        <v>-</v>
      </c>
      <c r="T151" s="130" t="str">
        <f>'приложение 1.1 '!S151</f>
        <v>-</v>
      </c>
      <c r="U151" s="130" t="str">
        <f>'приложение 1.1 '!T151</f>
        <v>-</v>
      </c>
      <c r="V151" s="130">
        <f>'приложение 1.1 '!U151</f>
        <v>0.11799999999999999</v>
      </c>
      <c r="W151" s="130">
        <f>'приложение 1.1 '!V151</f>
        <v>0</v>
      </c>
      <c r="X151" s="130">
        <f>'приложение 1.1 '!W151</f>
        <v>0.11799999999999999</v>
      </c>
      <c r="Y151" s="130">
        <f>'приложение 1.1 '!X151</f>
        <v>0</v>
      </c>
      <c r="Z151" s="130">
        <f>'приложение 1.1 '!Y151</f>
        <v>0</v>
      </c>
      <c r="AA151" s="130">
        <f>'приложение 1.1 '!Z151</f>
        <v>0</v>
      </c>
      <c r="AB151" s="130">
        <f>'приложение 1.1 '!AA151</f>
        <v>0</v>
      </c>
      <c r="AC151" s="130">
        <f>'приложение 1.1 '!AB151</f>
        <v>0</v>
      </c>
      <c r="AD151" s="130">
        <f>'приложение 1.1 '!AC151</f>
        <v>0</v>
      </c>
      <c r="AE151" s="130">
        <f>'приложение 1.1 '!AD151</f>
        <v>0.29563</v>
      </c>
      <c r="AF151" s="130">
        <f t="shared" si="17"/>
        <v>0.29563</v>
      </c>
    </row>
    <row r="152" spans="1:32" ht="40.5">
      <c r="A152" s="632" t="str">
        <f>'приложение 1.1 '!A152</f>
        <v>1.1.5.30</v>
      </c>
      <c r="B152" s="135" t="str">
        <f>'приложение 1.1 '!B152</f>
        <v>Реконструкция КЛ-0,4кВ от ТП-395 до ВЛКСМ-3</v>
      </c>
      <c r="C152" s="603" t="str">
        <f>'приложение 1.1 '!C152</f>
        <v>С/П</v>
      </c>
      <c r="D152" s="544">
        <f>'приложение 1.1 '!D152</f>
        <v>0.88200000000000001</v>
      </c>
      <c r="E152" s="544">
        <f>'приложение 1.1 '!E152</f>
        <v>0</v>
      </c>
      <c r="F152" s="168">
        <v>5.5119999999999996</v>
      </c>
      <c r="G152" s="603">
        <f>'приложение 1.1 '!F152</f>
        <v>2017</v>
      </c>
      <c r="H152" s="603">
        <f>'приложение 1.1 '!G152</f>
        <v>2017</v>
      </c>
      <c r="I152" s="130">
        <f t="shared" si="18"/>
        <v>2.8633600000000001</v>
      </c>
      <c r="J152" s="130">
        <f t="shared" ref="J152:J177" si="21">I152-Z152-AA152-AB152-AC152-AD152</f>
        <v>2.8633600000000001</v>
      </c>
      <c r="K152" s="130">
        <f t="shared" ref="K152:K177" si="22">AE152</f>
        <v>2.8633600000000001</v>
      </c>
      <c r="L152" s="130" t="str">
        <f>'приложение 1.1 '!K152</f>
        <v>-</v>
      </c>
      <c r="M152" s="130" t="str">
        <f>'приложение 1.1 '!L152</f>
        <v>-</v>
      </c>
      <c r="N152" s="130" t="str">
        <f>'приложение 1.1 '!M152</f>
        <v>-</v>
      </c>
      <c r="O152" s="130" t="str">
        <f>'приложение 1.1 '!N152</f>
        <v>-</v>
      </c>
      <c r="P152" s="130" t="str">
        <f>'приложение 1.1 '!O152</f>
        <v>-</v>
      </c>
      <c r="Q152" s="130" t="str">
        <f>'приложение 1.1 '!P152</f>
        <v>-</v>
      </c>
      <c r="R152" s="130" t="str">
        <f>'приложение 1.1 '!Q152</f>
        <v>-</v>
      </c>
      <c r="S152" s="130" t="str">
        <f>'приложение 1.1 '!R152</f>
        <v>-</v>
      </c>
      <c r="T152" s="130" t="str">
        <f>'приложение 1.1 '!S152</f>
        <v>-</v>
      </c>
      <c r="U152" s="130" t="str">
        <f>'приложение 1.1 '!T152</f>
        <v>-</v>
      </c>
      <c r="V152" s="130">
        <f>'приложение 1.1 '!U152</f>
        <v>0.88200000000000001</v>
      </c>
      <c r="W152" s="130">
        <f>'приложение 1.1 '!V152</f>
        <v>0</v>
      </c>
      <c r="X152" s="130">
        <f>'приложение 1.1 '!W152</f>
        <v>0.88200000000000001</v>
      </c>
      <c r="Y152" s="130">
        <f>'приложение 1.1 '!X152</f>
        <v>0</v>
      </c>
      <c r="Z152" s="130">
        <f>'приложение 1.1 '!Y152</f>
        <v>0</v>
      </c>
      <c r="AA152" s="130">
        <f>'приложение 1.1 '!Z152</f>
        <v>0</v>
      </c>
      <c r="AB152" s="130">
        <f>'приложение 1.1 '!AA152</f>
        <v>0</v>
      </c>
      <c r="AC152" s="130">
        <f>'приложение 1.1 '!AB152</f>
        <v>0</v>
      </c>
      <c r="AD152" s="130">
        <f>'приложение 1.1 '!AC152</f>
        <v>0</v>
      </c>
      <c r="AE152" s="130">
        <f>'приложение 1.1 '!AD152</f>
        <v>2.8633600000000001</v>
      </c>
      <c r="AF152" s="130">
        <f t="shared" si="17"/>
        <v>2.8633600000000001</v>
      </c>
    </row>
    <row r="153" spans="1:32" ht="40.5">
      <c r="A153" s="632" t="str">
        <f>'приложение 1.1 '!A153</f>
        <v>1.1.5.31</v>
      </c>
      <c r="B153" s="135" t="str">
        <f>'приложение 1.1 '!B153</f>
        <v>Реконструкция КЛ-0,4кВ до ж.д Набережный-68,70</v>
      </c>
      <c r="C153" s="603" t="str">
        <f>'приложение 1.1 '!C153</f>
        <v>С/П</v>
      </c>
      <c r="D153" s="544">
        <f>'приложение 1.1 '!D153</f>
        <v>0.436</v>
      </c>
      <c r="E153" s="544">
        <f>'приложение 1.1 '!E153</f>
        <v>0</v>
      </c>
      <c r="F153" s="168">
        <v>5.5119999999999996</v>
      </c>
      <c r="G153" s="603">
        <f>'приложение 1.1 '!F153</f>
        <v>2015</v>
      </c>
      <c r="H153" s="603">
        <f>'приложение 1.1 '!G153</f>
        <v>2015</v>
      </c>
      <c r="I153" s="130">
        <f t="shared" si="18"/>
        <v>0.52269900000000002</v>
      </c>
      <c r="J153" s="130">
        <f t="shared" si="21"/>
        <v>0</v>
      </c>
      <c r="K153" s="130">
        <f t="shared" si="22"/>
        <v>0</v>
      </c>
      <c r="L153" s="130" t="str">
        <f>'приложение 1.1 '!K153</f>
        <v>-</v>
      </c>
      <c r="M153" s="130" t="str">
        <f>'приложение 1.1 '!L153</f>
        <v>-</v>
      </c>
      <c r="N153" s="130" t="str">
        <f>'приложение 1.1 '!M153</f>
        <v>-</v>
      </c>
      <c r="O153" s="130" t="str">
        <f>'приложение 1.1 '!N153</f>
        <v>-</v>
      </c>
      <c r="P153" s="130" t="str">
        <f>'приложение 1.1 '!O153</f>
        <v>-</v>
      </c>
      <c r="Q153" s="130" t="str">
        <f>'приложение 1.1 '!P153</f>
        <v>-</v>
      </c>
      <c r="R153" s="130">
        <f>'приложение 1.1 '!Q153</f>
        <v>0.436</v>
      </c>
      <c r="S153" s="130">
        <f>'приложение 1.1 '!R153</f>
        <v>0</v>
      </c>
      <c r="T153" s="130" t="str">
        <f>'приложение 1.1 '!S153</f>
        <v>-</v>
      </c>
      <c r="U153" s="130" t="str">
        <f>'приложение 1.1 '!T153</f>
        <v>-</v>
      </c>
      <c r="V153" s="130" t="str">
        <f>'приложение 1.1 '!U153</f>
        <v>-</v>
      </c>
      <c r="W153" s="130" t="str">
        <f>'приложение 1.1 '!V153</f>
        <v>-</v>
      </c>
      <c r="X153" s="130">
        <f>'приложение 1.1 '!W153</f>
        <v>0.436</v>
      </c>
      <c r="Y153" s="130">
        <f>'приложение 1.1 '!X153</f>
        <v>0</v>
      </c>
      <c r="Z153" s="130">
        <f>'приложение 1.1 '!Y153</f>
        <v>0</v>
      </c>
      <c r="AA153" s="130">
        <f>'приложение 1.1 '!Z153</f>
        <v>0</v>
      </c>
      <c r="AB153" s="130">
        <f>'приложение 1.1 '!AA153</f>
        <v>0</v>
      </c>
      <c r="AC153" s="130">
        <f>'приложение 1.1 '!AB153</f>
        <v>0.52269900000000002</v>
      </c>
      <c r="AD153" s="130">
        <f>'приложение 1.1 '!AC153</f>
        <v>0</v>
      </c>
      <c r="AE153" s="130">
        <f>'приложение 1.1 '!AD153</f>
        <v>0</v>
      </c>
      <c r="AF153" s="130">
        <f t="shared" si="17"/>
        <v>0.52269900000000002</v>
      </c>
    </row>
    <row r="154" spans="1:32" ht="40.5">
      <c r="A154" s="632" t="str">
        <f>'приложение 1.1 '!A154</f>
        <v>1.1.5.32</v>
      </c>
      <c r="B154" s="135" t="str">
        <f>'приложение 1.1 '!B154</f>
        <v>Реконструкция КЛ-0,4кВ от ТП-465 до ВРУ ж/д Нагорная,15</v>
      </c>
      <c r="C154" s="603" t="str">
        <f>'приложение 1.1 '!C154</f>
        <v>С/П</v>
      </c>
      <c r="D154" s="544">
        <f>'приложение 1.1 '!D154</f>
        <v>0.27200000000000002</v>
      </c>
      <c r="E154" s="544">
        <f>'приложение 1.1 '!E154</f>
        <v>0</v>
      </c>
      <c r="F154" s="168">
        <v>5.5119999999999996</v>
      </c>
      <c r="G154" s="603">
        <f>'приложение 1.1 '!F154</f>
        <v>2015</v>
      </c>
      <c r="H154" s="603">
        <f>'приложение 1.1 '!G154</f>
        <v>2015</v>
      </c>
      <c r="I154" s="130">
        <f t="shared" si="18"/>
        <v>0.46804800000000002</v>
      </c>
      <c r="J154" s="130">
        <f t="shared" si="21"/>
        <v>0</v>
      </c>
      <c r="K154" s="130">
        <f t="shared" si="22"/>
        <v>0</v>
      </c>
      <c r="L154" s="130" t="str">
        <f>'приложение 1.1 '!K154</f>
        <v>-</v>
      </c>
      <c r="M154" s="130" t="str">
        <f>'приложение 1.1 '!L154</f>
        <v>-</v>
      </c>
      <c r="N154" s="130" t="str">
        <f>'приложение 1.1 '!M154</f>
        <v>-</v>
      </c>
      <c r="O154" s="130" t="str">
        <f>'приложение 1.1 '!N154</f>
        <v>-</v>
      </c>
      <c r="P154" s="130" t="str">
        <f>'приложение 1.1 '!O154</f>
        <v>-</v>
      </c>
      <c r="Q154" s="130" t="str">
        <f>'приложение 1.1 '!P154</f>
        <v>-</v>
      </c>
      <c r="R154" s="130">
        <f>'приложение 1.1 '!Q154</f>
        <v>0.27200000000000002</v>
      </c>
      <c r="S154" s="130">
        <f>'приложение 1.1 '!R154</f>
        <v>0</v>
      </c>
      <c r="T154" s="130" t="str">
        <f>'приложение 1.1 '!S154</f>
        <v>-</v>
      </c>
      <c r="U154" s="130" t="str">
        <f>'приложение 1.1 '!T154</f>
        <v>-</v>
      </c>
      <c r="V154" s="130" t="str">
        <f>'приложение 1.1 '!U154</f>
        <v>-</v>
      </c>
      <c r="W154" s="130" t="str">
        <f>'приложение 1.1 '!V154</f>
        <v>-</v>
      </c>
      <c r="X154" s="130">
        <f>'приложение 1.1 '!W154</f>
        <v>0.27200000000000002</v>
      </c>
      <c r="Y154" s="130">
        <f>'приложение 1.1 '!X154</f>
        <v>0</v>
      </c>
      <c r="Z154" s="130">
        <f>'приложение 1.1 '!Y154</f>
        <v>0</v>
      </c>
      <c r="AA154" s="130">
        <f>'приложение 1.1 '!Z154</f>
        <v>0</v>
      </c>
      <c r="AB154" s="130">
        <f>'приложение 1.1 '!AA154</f>
        <v>0</v>
      </c>
      <c r="AC154" s="130">
        <f>'приложение 1.1 '!AB154</f>
        <v>0.46804800000000002</v>
      </c>
      <c r="AD154" s="130">
        <f>'приложение 1.1 '!AC154</f>
        <v>0</v>
      </c>
      <c r="AE154" s="130">
        <f>'приложение 1.1 '!AD154</f>
        <v>0</v>
      </c>
      <c r="AF154" s="130">
        <f t="shared" si="17"/>
        <v>0.46804800000000002</v>
      </c>
    </row>
    <row r="155" spans="1:32" ht="40.5">
      <c r="A155" s="632" t="str">
        <f>'приложение 1.1 '!A155</f>
        <v>1.1.5.33</v>
      </c>
      <c r="B155" s="135" t="str">
        <f>'приложение 1.1 '!B155</f>
        <v>Реконструкция КЛ-0,4кВ от ТП-465 до ВРУ ж/д Нагорная,13</v>
      </c>
      <c r="C155" s="603" t="str">
        <f>'приложение 1.1 '!C155</f>
        <v>С/П</v>
      </c>
      <c r="D155" s="544">
        <f>'приложение 1.1 '!D155</f>
        <v>0.28000000000000003</v>
      </c>
      <c r="E155" s="544">
        <f>'приложение 1.1 '!E155</f>
        <v>0</v>
      </c>
      <c r="F155" s="168">
        <v>5.5119999999999996</v>
      </c>
      <c r="G155" s="603">
        <f>'приложение 1.1 '!F155</f>
        <v>2015</v>
      </c>
      <c r="H155" s="603">
        <f>'приложение 1.1 '!G155</f>
        <v>2015</v>
      </c>
      <c r="I155" s="130">
        <f t="shared" si="18"/>
        <v>0.28717799999999999</v>
      </c>
      <c r="J155" s="130">
        <f t="shared" si="21"/>
        <v>0</v>
      </c>
      <c r="K155" s="130">
        <f t="shared" si="22"/>
        <v>0</v>
      </c>
      <c r="L155" s="130" t="str">
        <f>'приложение 1.1 '!K155</f>
        <v>-</v>
      </c>
      <c r="M155" s="130" t="str">
        <f>'приложение 1.1 '!L155</f>
        <v>-</v>
      </c>
      <c r="N155" s="130" t="str">
        <f>'приложение 1.1 '!M155</f>
        <v>-</v>
      </c>
      <c r="O155" s="130" t="str">
        <f>'приложение 1.1 '!N155</f>
        <v>-</v>
      </c>
      <c r="P155" s="130" t="str">
        <f>'приложение 1.1 '!O155</f>
        <v>-</v>
      </c>
      <c r="Q155" s="130" t="str">
        <f>'приложение 1.1 '!P155</f>
        <v>-</v>
      </c>
      <c r="R155" s="130">
        <f>'приложение 1.1 '!Q155</f>
        <v>0.28000000000000003</v>
      </c>
      <c r="S155" s="130">
        <f>'приложение 1.1 '!R155</f>
        <v>0</v>
      </c>
      <c r="T155" s="130" t="str">
        <f>'приложение 1.1 '!S155</f>
        <v>-</v>
      </c>
      <c r="U155" s="130" t="str">
        <f>'приложение 1.1 '!T155</f>
        <v>-</v>
      </c>
      <c r="V155" s="130" t="str">
        <f>'приложение 1.1 '!U155</f>
        <v>-</v>
      </c>
      <c r="W155" s="130" t="str">
        <f>'приложение 1.1 '!V155</f>
        <v>-</v>
      </c>
      <c r="X155" s="130">
        <f>'приложение 1.1 '!W155</f>
        <v>0.28000000000000003</v>
      </c>
      <c r="Y155" s="130">
        <f>'приложение 1.1 '!X155</f>
        <v>0</v>
      </c>
      <c r="Z155" s="130">
        <f>'приложение 1.1 '!Y155</f>
        <v>0</v>
      </c>
      <c r="AA155" s="130">
        <f>'приложение 1.1 '!Z155</f>
        <v>0</v>
      </c>
      <c r="AB155" s="130">
        <f>'приложение 1.1 '!AA155</f>
        <v>0</v>
      </c>
      <c r="AC155" s="130">
        <f>'приложение 1.1 '!AB155</f>
        <v>0.28717799999999999</v>
      </c>
      <c r="AD155" s="130">
        <f>'приложение 1.1 '!AC155</f>
        <v>0</v>
      </c>
      <c r="AE155" s="130">
        <f>'приложение 1.1 '!AD155</f>
        <v>0</v>
      </c>
      <c r="AF155" s="130">
        <f t="shared" si="17"/>
        <v>0.28717799999999999</v>
      </c>
    </row>
    <row r="156" spans="1:32" ht="40.5">
      <c r="A156" s="632" t="str">
        <f>'приложение 1.1 '!A156</f>
        <v>1.1.5.34</v>
      </c>
      <c r="B156" s="135" t="str">
        <f>'приложение 1.1 '!B156</f>
        <v>Реконструкция КЛ-0,4кв от ТП-371 Республики,74</v>
      </c>
      <c r="C156" s="603" t="str">
        <f>'приложение 1.1 '!C156</f>
        <v>С/П</v>
      </c>
      <c r="D156" s="544">
        <f>'приложение 1.1 '!D156</f>
        <v>0.66400000000000003</v>
      </c>
      <c r="E156" s="544">
        <f>'приложение 1.1 '!E156</f>
        <v>0</v>
      </c>
      <c r="F156" s="168">
        <v>5.5119999999999996</v>
      </c>
      <c r="G156" s="603">
        <f>'приложение 1.1 '!F156</f>
        <v>2015</v>
      </c>
      <c r="H156" s="603">
        <f>'приложение 1.1 '!G156</f>
        <v>2015</v>
      </c>
      <c r="I156" s="130">
        <f t="shared" si="18"/>
        <v>0.88945264000000002</v>
      </c>
      <c r="J156" s="130">
        <f t="shared" si="21"/>
        <v>0</v>
      </c>
      <c r="K156" s="130">
        <f t="shared" si="22"/>
        <v>0</v>
      </c>
      <c r="L156" s="130" t="str">
        <f>'приложение 1.1 '!K156</f>
        <v>-</v>
      </c>
      <c r="M156" s="130" t="str">
        <f>'приложение 1.1 '!L156</f>
        <v>-</v>
      </c>
      <c r="N156" s="130" t="str">
        <f>'приложение 1.1 '!M156</f>
        <v>-</v>
      </c>
      <c r="O156" s="130" t="str">
        <f>'приложение 1.1 '!N156</f>
        <v>-</v>
      </c>
      <c r="P156" s="130" t="str">
        <f>'приложение 1.1 '!O156</f>
        <v>-</v>
      </c>
      <c r="Q156" s="130" t="str">
        <f>'приложение 1.1 '!P156</f>
        <v>-</v>
      </c>
      <c r="R156" s="130">
        <f>'приложение 1.1 '!Q156</f>
        <v>0.66400000000000003</v>
      </c>
      <c r="S156" s="130">
        <f>'приложение 1.1 '!R156</f>
        <v>0</v>
      </c>
      <c r="T156" s="130" t="str">
        <f>'приложение 1.1 '!S156</f>
        <v>-</v>
      </c>
      <c r="U156" s="130" t="str">
        <f>'приложение 1.1 '!T156</f>
        <v>-</v>
      </c>
      <c r="V156" s="130" t="str">
        <f>'приложение 1.1 '!U156</f>
        <v>-</v>
      </c>
      <c r="W156" s="130" t="str">
        <f>'приложение 1.1 '!V156</f>
        <v>-</v>
      </c>
      <c r="X156" s="130">
        <f>'приложение 1.1 '!W156</f>
        <v>0.66400000000000003</v>
      </c>
      <c r="Y156" s="130">
        <f>'приложение 1.1 '!X156</f>
        <v>0</v>
      </c>
      <c r="Z156" s="130">
        <f>'приложение 1.1 '!Y156</f>
        <v>0</v>
      </c>
      <c r="AA156" s="130">
        <f>'приложение 1.1 '!Z156</f>
        <v>0</v>
      </c>
      <c r="AB156" s="130">
        <f>'приложение 1.1 '!AA156</f>
        <v>0</v>
      </c>
      <c r="AC156" s="130">
        <f>'приложение 1.1 '!AB156</f>
        <v>0.88945264000000002</v>
      </c>
      <c r="AD156" s="130">
        <f>'приложение 1.1 '!AC156</f>
        <v>0</v>
      </c>
      <c r="AE156" s="130">
        <f>'приложение 1.1 '!AD156</f>
        <v>0</v>
      </c>
      <c r="AF156" s="130">
        <f t="shared" si="17"/>
        <v>0.88945264000000002</v>
      </c>
    </row>
    <row r="157" spans="1:32" ht="40.5">
      <c r="A157" s="632" t="str">
        <f>'приложение 1.1 '!A157</f>
        <v>1.1.5.35</v>
      </c>
      <c r="B157" s="135" t="str">
        <f>'приложение 1.1 '!B157</f>
        <v>Реконструкция КЛ-0,4кВ от ТП-371 Республики ,76</v>
      </c>
      <c r="C157" s="603" t="str">
        <f>'приложение 1.1 '!C157</f>
        <v>С/П</v>
      </c>
      <c r="D157" s="544">
        <f>'приложение 1.1 '!D157</f>
        <v>0.80400000000000005</v>
      </c>
      <c r="E157" s="544">
        <f>'приложение 1.1 '!E157</f>
        <v>0</v>
      </c>
      <c r="F157" s="168">
        <v>5.5119999999999996</v>
      </c>
      <c r="G157" s="603">
        <f>'приложение 1.1 '!F157</f>
        <v>2015</v>
      </c>
      <c r="H157" s="603">
        <f>'приложение 1.1 '!G157</f>
        <v>2015</v>
      </c>
      <c r="I157" s="130">
        <f t="shared" si="18"/>
        <v>1.1722429400000001</v>
      </c>
      <c r="J157" s="130">
        <f t="shared" si="21"/>
        <v>0</v>
      </c>
      <c r="K157" s="130">
        <f t="shared" si="22"/>
        <v>0</v>
      </c>
      <c r="L157" s="130" t="str">
        <f>'приложение 1.1 '!K157</f>
        <v>-</v>
      </c>
      <c r="M157" s="130" t="str">
        <f>'приложение 1.1 '!L157</f>
        <v>-</v>
      </c>
      <c r="N157" s="130" t="str">
        <f>'приложение 1.1 '!M157</f>
        <v>-</v>
      </c>
      <c r="O157" s="130" t="str">
        <f>'приложение 1.1 '!N157</f>
        <v>-</v>
      </c>
      <c r="P157" s="130" t="str">
        <f>'приложение 1.1 '!O157</f>
        <v>-</v>
      </c>
      <c r="Q157" s="130" t="str">
        <f>'приложение 1.1 '!P157</f>
        <v>-</v>
      </c>
      <c r="R157" s="130">
        <f>'приложение 1.1 '!Q157</f>
        <v>0.80400000000000005</v>
      </c>
      <c r="S157" s="130">
        <f>'приложение 1.1 '!R157</f>
        <v>0</v>
      </c>
      <c r="T157" s="130" t="str">
        <f>'приложение 1.1 '!S157</f>
        <v>-</v>
      </c>
      <c r="U157" s="130" t="str">
        <f>'приложение 1.1 '!T157</f>
        <v>-</v>
      </c>
      <c r="V157" s="130" t="str">
        <f>'приложение 1.1 '!U157</f>
        <v>-</v>
      </c>
      <c r="W157" s="130" t="str">
        <f>'приложение 1.1 '!V157</f>
        <v>-</v>
      </c>
      <c r="X157" s="130">
        <f>'приложение 1.1 '!W157</f>
        <v>0.80400000000000005</v>
      </c>
      <c r="Y157" s="130">
        <f>'приложение 1.1 '!X157</f>
        <v>0</v>
      </c>
      <c r="Z157" s="130">
        <f>'приложение 1.1 '!Y157</f>
        <v>0</v>
      </c>
      <c r="AA157" s="130">
        <f>'приложение 1.1 '!Z157</f>
        <v>0</v>
      </c>
      <c r="AB157" s="130">
        <f>'приложение 1.1 '!AA157</f>
        <v>0</v>
      </c>
      <c r="AC157" s="130">
        <f>'приложение 1.1 '!AB157</f>
        <v>1.1722429400000001</v>
      </c>
      <c r="AD157" s="130">
        <f>'приложение 1.1 '!AC157</f>
        <v>0</v>
      </c>
      <c r="AE157" s="130">
        <f>'приложение 1.1 '!AD157</f>
        <v>0</v>
      </c>
      <c r="AF157" s="130">
        <f t="shared" si="17"/>
        <v>1.1722429400000001</v>
      </c>
    </row>
    <row r="158" spans="1:32" ht="40.5">
      <c r="A158" s="632" t="str">
        <f>'приложение 1.1 '!A158</f>
        <v>1.1.5.36</v>
      </c>
      <c r="B158" s="135" t="str">
        <f>'приложение 1.1 '!B158</f>
        <v>Реконструкция КЛ - 0,4 кВ ТП - 377  Просвещения 44</v>
      </c>
      <c r="C158" s="603" t="str">
        <f>'приложение 1.1 '!C158</f>
        <v>С/П</v>
      </c>
      <c r="D158" s="544">
        <f>'приложение 1.1 '!D158</f>
        <v>0.24</v>
      </c>
      <c r="E158" s="544">
        <f>'приложение 1.1 '!E158</f>
        <v>0</v>
      </c>
      <c r="F158" s="168">
        <v>5.5119999999999996</v>
      </c>
      <c r="G158" s="603">
        <f>'приложение 1.1 '!F158</f>
        <v>2017</v>
      </c>
      <c r="H158" s="603">
        <f>'приложение 1.1 '!G158</f>
        <v>2017</v>
      </c>
      <c r="I158" s="130">
        <f t="shared" si="18"/>
        <v>0.42703999999999998</v>
      </c>
      <c r="J158" s="130">
        <f t="shared" si="21"/>
        <v>0.42703999999999998</v>
      </c>
      <c r="K158" s="130">
        <f t="shared" si="22"/>
        <v>0.42703999999999998</v>
      </c>
      <c r="L158" s="130" t="str">
        <f>'приложение 1.1 '!K158</f>
        <v>-</v>
      </c>
      <c r="M158" s="130" t="str">
        <f>'приложение 1.1 '!L158</f>
        <v>-</v>
      </c>
      <c r="N158" s="130" t="str">
        <f>'приложение 1.1 '!M158</f>
        <v>-</v>
      </c>
      <c r="O158" s="130" t="str">
        <f>'приложение 1.1 '!N158</f>
        <v>-</v>
      </c>
      <c r="P158" s="130" t="str">
        <f>'приложение 1.1 '!O158</f>
        <v>-</v>
      </c>
      <c r="Q158" s="130" t="str">
        <f>'приложение 1.1 '!P158</f>
        <v>-</v>
      </c>
      <c r="R158" s="130" t="str">
        <f>'приложение 1.1 '!Q158</f>
        <v>-</v>
      </c>
      <c r="S158" s="130" t="str">
        <f>'приложение 1.1 '!R158</f>
        <v>-</v>
      </c>
      <c r="T158" s="130" t="str">
        <f>'приложение 1.1 '!S158</f>
        <v>-</v>
      </c>
      <c r="U158" s="130" t="str">
        <f>'приложение 1.1 '!T158</f>
        <v>-</v>
      </c>
      <c r="V158" s="130">
        <f>'приложение 1.1 '!U158</f>
        <v>0.24</v>
      </c>
      <c r="W158" s="130">
        <f>'приложение 1.1 '!V158</f>
        <v>0</v>
      </c>
      <c r="X158" s="130">
        <f>'приложение 1.1 '!W158</f>
        <v>0.24</v>
      </c>
      <c r="Y158" s="130">
        <f>'приложение 1.1 '!X158</f>
        <v>0</v>
      </c>
      <c r="Z158" s="130">
        <f>'приложение 1.1 '!Y158</f>
        <v>0</v>
      </c>
      <c r="AA158" s="130">
        <f>'приложение 1.1 '!Z158</f>
        <v>0</v>
      </c>
      <c r="AB158" s="130">
        <f>'приложение 1.1 '!AA158</f>
        <v>0</v>
      </c>
      <c r="AC158" s="130">
        <f>'приложение 1.1 '!AB158</f>
        <v>0</v>
      </c>
      <c r="AD158" s="130">
        <f>'приложение 1.1 '!AC158</f>
        <v>0</v>
      </c>
      <c r="AE158" s="130">
        <f>'приложение 1.1 '!AD158</f>
        <v>0.42703999999999998</v>
      </c>
      <c r="AF158" s="130">
        <f t="shared" si="17"/>
        <v>0.42703999999999998</v>
      </c>
    </row>
    <row r="159" spans="1:32" ht="40.5">
      <c r="A159" s="632" t="str">
        <f>'приложение 1.1 '!A159</f>
        <v>1.1.5.37</v>
      </c>
      <c r="B159" s="135" t="str">
        <f>'приложение 1.1 '!B159</f>
        <v>Реконструкция КЛ-0,4кв от ТП-377 Просвещение 42</v>
      </c>
      <c r="C159" s="603" t="str">
        <f>'приложение 1.1 '!C159</f>
        <v>С/П</v>
      </c>
      <c r="D159" s="544">
        <f>'приложение 1.1 '!D159</f>
        <v>0.24</v>
      </c>
      <c r="E159" s="544">
        <f>'приложение 1.1 '!E159</f>
        <v>0</v>
      </c>
      <c r="F159" s="168">
        <v>5.5119999999999996</v>
      </c>
      <c r="G159" s="603">
        <f>'приложение 1.1 '!F159</f>
        <v>2017</v>
      </c>
      <c r="H159" s="603">
        <f>'приложение 1.1 '!G159</f>
        <v>2017</v>
      </c>
      <c r="I159" s="130">
        <f t="shared" si="18"/>
        <v>0.76936000000000004</v>
      </c>
      <c r="J159" s="130">
        <f t="shared" si="21"/>
        <v>0.76936000000000004</v>
      </c>
      <c r="K159" s="130">
        <f t="shared" si="22"/>
        <v>0.76936000000000004</v>
      </c>
      <c r="L159" s="130" t="str">
        <f>'приложение 1.1 '!K159</f>
        <v>-</v>
      </c>
      <c r="M159" s="130" t="str">
        <f>'приложение 1.1 '!L159</f>
        <v>-</v>
      </c>
      <c r="N159" s="130" t="str">
        <f>'приложение 1.1 '!M159</f>
        <v>-</v>
      </c>
      <c r="O159" s="130" t="str">
        <f>'приложение 1.1 '!N159</f>
        <v>-</v>
      </c>
      <c r="P159" s="130" t="str">
        <f>'приложение 1.1 '!O159</f>
        <v>-</v>
      </c>
      <c r="Q159" s="130" t="str">
        <f>'приложение 1.1 '!P159</f>
        <v>-</v>
      </c>
      <c r="R159" s="130" t="str">
        <f>'приложение 1.1 '!Q159</f>
        <v>-</v>
      </c>
      <c r="S159" s="130" t="str">
        <f>'приложение 1.1 '!R159</f>
        <v>-</v>
      </c>
      <c r="T159" s="130" t="str">
        <f>'приложение 1.1 '!S159</f>
        <v>-</v>
      </c>
      <c r="U159" s="130" t="str">
        <f>'приложение 1.1 '!T159</f>
        <v>-</v>
      </c>
      <c r="V159" s="130">
        <f>'приложение 1.1 '!U159</f>
        <v>0.24</v>
      </c>
      <c r="W159" s="130">
        <f>'приложение 1.1 '!V159</f>
        <v>0</v>
      </c>
      <c r="X159" s="130">
        <f>'приложение 1.1 '!W159</f>
        <v>0.24</v>
      </c>
      <c r="Y159" s="130">
        <f>'приложение 1.1 '!X159</f>
        <v>0</v>
      </c>
      <c r="Z159" s="130">
        <f>'приложение 1.1 '!Y159</f>
        <v>0</v>
      </c>
      <c r="AA159" s="130">
        <f>'приложение 1.1 '!Z159</f>
        <v>0</v>
      </c>
      <c r="AB159" s="130">
        <f>'приложение 1.1 '!AA159</f>
        <v>0</v>
      </c>
      <c r="AC159" s="130">
        <f>'приложение 1.1 '!AB159</f>
        <v>0</v>
      </c>
      <c r="AD159" s="130">
        <f>'приложение 1.1 '!AC159</f>
        <v>0</v>
      </c>
      <c r="AE159" s="130">
        <f>'приложение 1.1 '!AD159</f>
        <v>0.76936000000000004</v>
      </c>
      <c r="AF159" s="130">
        <f t="shared" si="17"/>
        <v>0.76936000000000004</v>
      </c>
    </row>
    <row r="160" spans="1:32" ht="40.5">
      <c r="A160" s="632" t="str">
        <f>'приложение 1.1 '!A160</f>
        <v>1.1.5.38</v>
      </c>
      <c r="B160" s="135" t="str">
        <f>'приложение 1.1 '!B160</f>
        <v xml:space="preserve">Реконструкция КЛ - 0,4 кВ ТП - 377 Энергетиков 7 </v>
      </c>
      <c r="C160" s="603" t="str">
        <f>'приложение 1.1 '!C160</f>
        <v>С/П</v>
      </c>
      <c r="D160" s="544">
        <f>'приложение 1.1 '!D160</f>
        <v>0.24</v>
      </c>
      <c r="E160" s="544">
        <f>'приложение 1.1 '!E160</f>
        <v>0</v>
      </c>
      <c r="F160" s="168">
        <v>5.5119999999999996</v>
      </c>
      <c r="G160" s="603">
        <f>'приложение 1.1 '!F160</f>
        <v>2017</v>
      </c>
      <c r="H160" s="603">
        <f>'приложение 1.1 '!G160</f>
        <v>2017</v>
      </c>
      <c r="I160" s="130">
        <f t="shared" si="18"/>
        <v>0.52342</v>
      </c>
      <c r="J160" s="130">
        <f t="shared" si="21"/>
        <v>0.52342</v>
      </c>
      <c r="K160" s="130">
        <f t="shared" si="22"/>
        <v>0.52342</v>
      </c>
      <c r="L160" s="130" t="str">
        <f>'приложение 1.1 '!K160</f>
        <v>-</v>
      </c>
      <c r="M160" s="130" t="str">
        <f>'приложение 1.1 '!L160</f>
        <v>-</v>
      </c>
      <c r="N160" s="130" t="str">
        <f>'приложение 1.1 '!M160</f>
        <v>-</v>
      </c>
      <c r="O160" s="130" t="str">
        <f>'приложение 1.1 '!N160</f>
        <v>-</v>
      </c>
      <c r="P160" s="130" t="str">
        <f>'приложение 1.1 '!O160</f>
        <v>-</v>
      </c>
      <c r="Q160" s="130" t="str">
        <f>'приложение 1.1 '!P160</f>
        <v>-</v>
      </c>
      <c r="R160" s="130" t="str">
        <f>'приложение 1.1 '!Q160</f>
        <v>-</v>
      </c>
      <c r="S160" s="130" t="str">
        <f>'приложение 1.1 '!R160</f>
        <v>-</v>
      </c>
      <c r="T160" s="130" t="str">
        <f>'приложение 1.1 '!S160</f>
        <v>-</v>
      </c>
      <c r="U160" s="130" t="str">
        <f>'приложение 1.1 '!T160</f>
        <v>-</v>
      </c>
      <c r="V160" s="130">
        <f>'приложение 1.1 '!U160</f>
        <v>0.24</v>
      </c>
      <c r="W160" s="130">
        <f>'приложение 1.1 '!V160</f>
        <v>0</v>
      </c>
      <c r="X160" s="130">
        <f>'приложение 1.1 '!W160</f>
        <v>0.24</v>
      </c>
      <c r="Y160" s="130">
        <f>'приложение 1.1 '!X160</f>
        <v>0</v>
      </c>
      <c r="Z160" s="130">
        <f>'приложение 1.1 '!Y160</f>
        <v>0</v>
      </c>
      <c r="AA160" s="130">
        <f>'приложение 1.1 '!Z160</f>
        <v>0</v>
      </c>
      <c r="AB160" s="130">
        <f>'приложение 1.1 '!AA160</f>
        <v>0</v>
      </c>
      <c r="AC160" s="130">
        <f>'приложение 1.1 '!AB160</f>
        <v>0</v>
      </c>
      <c r="AD160" s="130">
        <f>'приложение 1.1 '!AC160</f>
        <v>0</v>
      </c>
      <c r="AE160" s="130">
        <f>'приложение 1.1 '!AD160</f>
        <v>0.52342</v>
      </c>
      <c r="AF160" s="130">
        <f t="shared" si="17"/>
        <v>0.52342</v>
      </c>
    </row>
    <row r="161" spans="1:32" ht="40.5">
      <c r="A161" s="632" t="str">
        <f>'приложение 1.1 '!A161</f>
        <v>1.1.5.39</v>
      </c>
      <c r="B161" s="135" t="str">
        <f>'приложение 1.1 '!B161</f>
        <v>Реконструкция КЛ-0,4кВ  ТП-373 Энергетиков 15</v>
      </c>
      <c r="C161" s="603" t="str">
        <f>'приложение 1.1 '!C161</f>
        <v>С/П</v>
      </c>
      <c r="D161" s="544">
        <f>'приложение 1.1 '!D161</f>
        <v>0.22</v>
      </c>
      <c r="E161" s="544">
        <f>'приложение 1.1 '!E161</f>
        <v>0</v>
      </c>
      <c r="F161" s="168">
        <v>5.5119999999999996</v>
      </c>
      <c r="G161" s="603">
        <f>'приложение 1.1 '!F161</f>
        <v>2017</v>
      </c>
      <c r="H161" s="603">
        <f>'приложение 1.1 '!G161</f>
        <v>2017</v>
      </c>
      <c r="I161" s="130">
        <f t="shared" si="18"/>
        <v>2.13523</v>
      </c>
      <c r="J161" s="130">
        <f t="shared" si="21"/>
        <v>2.13523</v>
      </c>
      <c r="K161" s="130">
        <f t="shared" si="22"/>
        <v>2.13523</v>
      </c>
      <c r="L161" s="130" t="str">
        <f>'приложение 1.1 '!K161</f>
        <v>-</v>
      </c>
      <c r="M161" s="130" t="str">
        <f>'приложение 1.1 '!L161</f>
        <v>-</v>
      </c>
      <c r="N161" s="130" t="str">
        <f>'приложение 1.1 '!M161</f>
        <v>-</v>
      </c>
      <c r="O161" s="130" t="str">
        <f>'приложение 1.1 '!N161</f>
        <v>-</v>
      </c>
      <c r="P161" s="130" t="str">
        <f>'приложение 1.1 '!O161</f>
        <v>-</v>
      </c>
      <c r="Q161" s="130" t="str">
        <f>'приложение 1.1 '!P161</f>
        <v>-</v>
      </c>
      <c r="R161" s="130" t="str">
        <f>'приложение 1.1 '!Q161</f>
        <v>-</v>
      </c>
      <c r="S161" s="130" t="str">
        <f>'приложение 1.1 '!R161</f>
        <v>-</v>
      </c>
      <c r="T161" s="130" t="str">
        <f>'приложение 1.1 '!S161</f>
        <v>-</v>
      </c>
      <c r="U161" s="130" t="str">
        <f>'приложение 1.1 '!T161</f>
        <v>-</v>
      </c>
      <c r="V161" s="130">
        <f>'приложение 1.1 '!U161</f>
        <v>0.22</v>
      </c>
      <c r="W161" s="130">
        <f>'приложение 1.1 '!V161</f>
        <v>0</v>
      </c>
      <c r="X161" s="130">
        <f>'приложение 1.1 '!W161</f>
        <v>0.22</v>
      </c>
      <c r="Y161" s="130">
        <f>'приложение 1.1 '!X161</f>
        <v>0</v>
      </c>
      <c r="Z161" s="130">
        <f>'приложение 1.1 '!Y161</f>
        <v>0</v>
      </c>
      <c r="AA161" s="130">
        <f>'приложение 1.1 '!Z161</f>
        <v>0</v>
      </c>
      <c r="AB161" s="130">
        <f>'приложение 1.1 '!AA161</f>
        <v>0</v>
      </c>
      <c r="AC161" s="130">
        <f>'приложение 1.1 '!AB161</f>
        <v>0</v>
      </c>
      <c r="AD161" s="130">
        <f>'приложение 1.1 '!AC161</f>
        <v>0</v>
      </c>
      <c r="AE161" s="130">
        <f>'приложение 1.1 '!AD161</f>
        <v>2.13523</v>
      </c>
      <c r="AF161" s="130">
        <f t="shared" si="17"/>
        <v>2.13523</v>
      </c>
    </row>
    <row r="162" spans="1:32" ht="40.5">
      <c r="A162" s="632" t="str">
        <f>'приложение 1.1 '!A162</f>
        <v>1.1.5.40</v>
      </c>
      <c r="B162" s="135" t="str">
        <f>'приложение 1.1 '!B162</f>
        <v xml:space="preserve">Реконструкция КЛ-0,4кв от ТП-379 Гагарина-14  </v>
      </c>
      <c r="C162" s="603" t="str">
        <f>'приложение 1.1 '!C162</f>
        <v>С/П</v>
      </c>
      <c r="D162" s="544">
        <f>'приложение 1.1 '!D162</f>
        <v>0.16</v>
      </c>
      <c r="E162" s="544">
        <f>'приложение 1.1 '!E162</f>
        <v>0</v>
      </c>
      <c r="F162" s="168">
        <v>5.5119999999999996</v>
      </c>
      <c r="G162" s="603">
        <f>'приложение 1.1 '!F162</f>
        <v>2017</v>
      </c>
      <c r="H162" s="603">
        <f>'приложение 1.1 '!G162</f>
        <v>2017</v>
      </c>
      <c r="I162" s="130">
        <f t="shared" si="18"/>
        <v>0.71896000000000004</v>
      </c>
      <c r="J162" s="130">
        <f t="shared" si="21"/>
        <v>0.71896000000000004</v>
      </c>
      <c r="K162" s="130">
        <f t="shared" si="22"/>
        <v>0.71896000000000004</v>
      </c>
      <c r="L162" s="130" t="str">
        <f>'приложение 1.1 '!K162</f>
        <v>-</v>
      </c>
      <c r="M162" s="130" t="str">
        <f>'приложение 1.1 '!L162</f>
        <v>-</v>
      </c>
      <c r="N162" s="130" t="str">
        <f>'приложение 1.1 '!M162</f>
        <v>-</v>
      </c>
      <c r="O162" s="130" t="str">
        <f>'приложение 1.1 '!N162</f>
        <v>-</v>
      </c>
      <c r="P162" s="130" t="str">
        <f>'приложение 1.1 '!O162</f>
        <v>-</v>
      </c>
      <c r="Q162" s="130" t="str">
        <f>'приложение 1.1 '!P162</f>
        <v>-</v>
      </c>
      <c r="R162" s="130" t="str">
        <f>'приложение 1.1 '!Q162</f>
        <v>-</v>
      </c>
      <c r="S162" s="130" t="str">
        <f>'приложение 1.1 '!R162</f>
        <v>-</v>
      </c>
      <c r="T162" s="130" t="str">
        <f>'приложение 1.1 '!S162</f>
        <v>-</v>
      </c>
      <c r="U162" s="130" t="str">
        <f>'приложение 1.1 '!T162</f>
        <v>-</v>
      </c>
      <c r="V162" s="130">
        <f>'приложение 1.1 '!U162</f>
        <v>0.16</v>
      </c>
      <c r="W162" s="130">
        <f>'приложение 1.1 '!V162</f>
        <v>0</v>
      </c>
      <c r="X162" s="130">
        <f>'приложение 1.1 '!W162</f>
        <v>0.16</v>
      </c>
      <c r="Y162" s="130">
        <f>'приложение 1.1 '!X162</f>
        <v>0</v>
      </c>
      <c r="Z162" s="130">
        <f>'приложение 1.1 '!Y162</f>
        <v>0</v>
      </c>
      <c r="AA162" s="130">
        <f>'приложение 1.1 '!Z162</f>
        <v>0</v>
      </c>
      <c r="AB162" s="130">
        <f>'приложение 1.1 '!AA162</f>
        <v>0</v>
      </c>
      <c r="AC162" s="130">
        <f>'приложение 1.1 '!AB162</f>
        <v>0</v>
      </c>
      <c r="AD162" s="130">
        <f>'приложение 1.1 '!AC162</f>
        <v>0</v>
      </c>
      <c r="AE162" s="130">
        <f>'приложение 1.1 '!AD162</f>
        <v>0.71896000000000004</v>
      </c>
      <c r="AF162" s="130">
        <f t="shared" si="17"/>
        <v>0.71896000000000004</v>
      </c>
    </row>
    <row r="163" spans="1:32" ht="40.5">
      <c r="A163" s="632" t="str">
        <f>'приложение 1.1 '!A163</f>
        <v>1.1.5.41</v>
      </c>
      <c r="B163" s="135" t="str">
        <f>'приложение 1.1 '!B163</f>
        <v xml:space="preserve">Реконструкция КЛ-0,4кв от ТП-359   Маяковского -27/1 </v>
      </c>
      <c r="C163" s="603" t="str">
        <f>'приложение 1.1 '!C163</f>
        <v>С/П</v>
      </c>
      <c r="D163" s="544">
        <f>'приложение 1.1 '!D163</f>
        <v>0.317</v>
      </c>
      <c r="E163" s="544">
        <f>'приложение 1.1 '!E163</f>
        <v>0</v>
      </c>
      <c r="F163" s="168">
        <v>5.5119999999999996</v>
      </c>
      <c r="G163" s="603">
        <f>'приложение 1.1 '!F163</f>
        <v>2017</v>
      </c>
      <c r="H163" s="603">
        <f>'приложение 1.1 '!G163</f>
        <v>2017</v>
      </c>
      <c r="I163" s="130">
        <f t="shared" si="18"/>
        <v>0.41460999999999998</v>
      </c>
      <c r="J163" s="130">
        <f t="shared" si="21"/>
        <v>0.41460999999999998</v>
      </c>
      <c r="K163" s="130">
        <f t="shared" si="22"/>
        <v>0.41460999999999998</v>
      </c>
      <c r="L163" s="130" t="str">
        <f>'приложение 1.1 '!K163</f>
        <v>-</v>
      </c>
      <c r="M163" s="130" t="str">
        <f>'приложение 1.1 '!L163</f>
        <v>-</v>
      </c>
      <c r="N163" s="130" t="str">
        <f>'приложение 1.1 '!M163</f>
        <v>-</v>
      </c>
      <c r="O163" s="130" t="str">
        <f>'приложение 1.1 '!N163</f>
        <v>-</v>
      </c>
      <c r="P163" s="130" t="str">
        <f>'приложение 1.1 '!O163</f>
        <v>-</v>
      </c>
      <c r="Q163" s="130" t="str">
        <f>'приложение 1.1 '!P163</f>
        <v>-</v>
      </c>
      <c r="R163" s="130" t="str">
        <f>'приложение 1.1 '!Q163</f>
        <v>-</v>
      </c>
      <c r="S163" s="130" t="str">
        <f>'приложение 1.1 '!R163</f>
        <v>-</v>
      </c>
      <c r="T163" s="130" t="str">
        <f>'приложение 1.1 '!S163</f>
        <v>-</v>
      </c>
      <c r="U163" s="130" t="str">
        <f>'приложение 1.1 '!T163</f>
        <v>-</v>
      </c>
      <c r="V163" s="130">
        <f>'приложение 1.1 '!U163</f>
        <v>0.317</v>
      </c>
      <c r="W163" s="130">
        <f>'приложение 1.1 '!V163</f>
        <v>0</v>
      </c>
      <c r="X163" s="130">
        <f>'приложение 1.1 '!W163</f>
        <v>0.317</v>
      </c>
      <c r="Y163" s="130">
        <f>'приложение 1.1 '!X163</f>
        <v>0</v>
      </c>
      <c r="Z163" s="130">
        <f>'приложение 1.1 '!Y163</f>
        <v>0</v>
      </c>
      <c r="AA163" s="130">
        <f>'приложение 1.1 '!Z163</f>
        <v>0</v>
      </c>
      <c r="AB163" s="130">
        <f>'приложение 1.1 '!AA163</f>
        <v>0</v>
      </c>
      <c r="AC163" s="130">
        <f>'приложение 1.1 '!AB163</f>
        <v>0</v>
      </c>
      <c r="AD163" s="130">
        <f>'приложение 1.1 '!AC163</f>
        <v>0</v>
      </c>
      <c r="AE163" s="130">
        <f>'приложение 1.1 '!AD163</f>
        <v>0.41460999999999998</v>
      </c>
      <c r="AF163" s="130">
        <f t="shared" si="17"/>
        <v>0.41460999999999998</v>
      </c>
    </row>
    <row r="164" spans="1:32" ht="40.5">
      <c r="A164" s="632" t="str">
        <f>'приложение 1.1 '!A164</f>
        <v>1.1.5.42</v>
      </c>
      <c r="B164" s="135" t="str">
        <f>'приложение 1.1 '!B164</f>
        <v>Реконструкция КЛ-0,4кВ от ТП-397-ЦТП - 42</v>
      </c>
      <c r="C164" s="603" t="str">
        <f>'приложение 1.1 '!C164</f>
        <v>С/П</v>
      </c>
      <c r="D164" s="544">
        <f>'приложение 1.1 '!D164</f>
        <v>0.23200000000000001</v>
      </c>
      <c r="E164" s="544">
        <f>'приложение 1.1 '!E164</f>
        <v>0</v>
      </c>
      <c r="F164" s="168">
        <v>5.51</v>
      </c>
      <c r="G164" s="603">
        <f>'приложение 1.1 '!F164</f>
        <v>2016</v>
      </c>
      <c r="H164" s="603">
        <f>'приложение 1.1 '!G164</f>
        <v>2016</v>
      </c>
      <c r="I164" s="130">
        <f t="shared" si="18"/>
        <v>0.27918300000000001</v>
      </c>
      <c r="J164" s="130">
        <f t="shared" si="21"/>
        <v>0</v>
      </c>
      <c r="K164" s="130">
        <f t="shared" si="22"/>
        <v>0</v>
      </c>
      <c r="L164" s="130" t="str">
        <f>'приложение 1.1 '!K164</f>
        <v>-</v>
      </c>
      <c r="M164" s="130" t="str">
        <f>'приложение 1.1 '!L164</f>
        <v>-</v>
      </c>
      <c r="N164" s="130" t="str">
        <f>'приложение 1.1 '!M164</f>
        <v>-</v>
      </c>
      <c r="O164" s="130" t="str">
        <f>'приложение 1.1 '!N164</f>
        <v>-</v>
      </c>
      <c r="P164" s="130" t="str">
        <f>'приложение 1.1 '!O164</f>
        <v>-</v>
      </c>
      <c r="Q164" s="130" t="str">
        <f>'приложение 1.1 '!P164</f>
        <v>-</v>
      </c>
      <c r="R164" s="130" t="str">
        <f>'приложение 1.1 '!Q164</f>
        <v>-</v>
      </c>
      <c r="S164" s="130" t="str">
        <f>'приложение 1.1 '!R164</f>
        <v>-</v>
      </c>
      <c r="T164" s="130">
        <f>'приложение 1.1 '!S164</f>
        <v>0.23200000000000001</v>
      </c>
      <c r="U164" s="130">
        <f>'приложение 1.1 '!T164</f>
        <v>0</v>
      </c>
      <c r="V164" s="130" t="str">
        <f>'приложение 1.1 '!U164</f>
        <v>-</v>
      </c>
      <c r="W164" s="130" t="str">
        <f>'приложение 1.1 '!V164</f>
        <v>-</v>
      </c>
      <c r="X164" s="130">
        <f>'приложение 1.1 '!W164</f>
        <v>0.23200000000000001</v>
      </c>
      <c r="Y164" s="130">
        <f>'приложение 1.1 '!X164</f>
        <v>0</v>
      </c>
      <c r="Z164" s="130">
        <f>'приложение 1.1 '!Y164</f>
        <v>0</v>
      </c>
      <c r="AA164" s="130">
        <f>'приложение 1.1 '!Z164</f>
        <v>0</v>
      </c>
      <c r="AB164" s="130">
        <f>'приложение 1.1 '!AA164</f>
        <v>0</v>
      </c>
      <c r="AC164" s="130">
        <f>'приложение 1.1 '!AB164</f>
        <v>0</v>
      </c>
      <c r="AD164" s="130">
        <f>'приложение 1.1 '!AC164</f>
        <v>0.27918300000000001</v>
      </c>
      <c r="AE164" s="130">
        <f>'приложение 1.1 '!AD164</f>
        <v>0</v>
      </c>
      <c r="AF164" s="130">
        <f t="shared" si="17"/>
        <v>0.27918300000000001</v>
      </c>
    </row>
    <row r="165" spans="1:32">
      <c r="A165" s="631" t="str">
        <f>'приложение 1.1 '!A165</f>
        <v>1.1.6.</v>
      </c>
      <c r="B165" s="133" t="str">
        <f>'приложение 1.1 '!B165</f>
        <v>Воздушные линии 6/10кВ</v>
      </c>
      <c r="C165" s="603"/>
      <c r="D165" s="544">
        <f>'приложение 1.1 '!D165</f>
        <v>0</v>
      </c>
      <c r="E165" s="544">
        <f>'приложение 1.1 '!E165</f>
        <v>0</v>
      </c>
      <c r="F165" s="168"/>
      <c r="G165" s="603"/>
      <c r="H165" s="603"/>
      <c r="I165" s="130">
        <f t="shared" si="18"/>
        <v>0</v>
      </c>
      <c r="J165" s="130">
        <f t="shared" si="21"/>
        <v>0</v>
      </c>
      <c r="K165" s="130">
        <f t="shared" si="22"/>
        <v>0</v>
      </c>
      <c r="L165" s="130" t="str">
        <f>'приложение 1.1 '!K165</f>
        <v>-</v>
      </c>
      <c r="M165" s="130" t="str">
        <f>'приложение 1.1 '!L165</f>
        <v>-</v>
      </c>
      <c r="N165" s="130" t="str">
        <f>'приложение 1.1 '!M165</f>
        <v>-</v>
      </c>
      <c r="O165" s="130" t="str">
        <f>'приложение 1.1 '!N165</f>
        <v>-</v>
      </c>
      <c r="P165" s="130" t="str">
        <f>'приложение 1.1 '!O165</f>
        <v>-</v>
      </c>
      <c r="Q165" s="130" t="str">
        <f>'приложение 1.1 '!P165</f>
        <v>-</v>
      </c>
      <c r="R165" s="130" t="str">
        <f>'приложение 1.1 '!Q165</f>
        <v>-</v>
      </c>
      <c r="S165" s="130" t="str">
        <f>'приложение 1.1 '!R165</f>
        <v>-</v>
      </c>
      <c r="T165" s="130" t="str">
        <f>'приложение 1.1 '!S165</f>
        <v>-</v>
      </c>
      <c r="U165" s="130" t="str">
        <f>'приложение 1.1 '!T165</f>
        <v>-</v>
      </c>
      <c r="V165" s="130" t="str">
        <f>'приложение 1.1 '!U165</f>
        <v>-</v>
      </c>
      <c r="W165" s="130" t="str">
        <f>'приложение 1.1 '!V165</f>
        <v>-</v>
      </c>
      <c r="X165" s="130">
        <f>'приложение 1.1 '!W165</f>
        <v>0</v>
      </c>
      <c r="Y165" s="130">
        <f>'приложение 1.1 '!X165</f>
        <v>0</v>
      </c>
      <c r="Z165" s="130">
        <f>'приложение 1.1 '!Y165</f>
        <v>0</v>
      </c>
      <c r="AA165" s="130">
        <f>'приложение 1.1 '!Z165</f>
        <v>0</v>
      </c>
      <c r="AB165" s="130">
        <f>'приложение 1.1 '!AA165</f>
        <v>0</v>
      </c>
      <c r="AC165" s="130">
        <f>'приложение 1.1 '!AB165</f>
        <v>0</v>
      </c>
      <c r="AD165" s="130">
        <f>'приложение 1.1 '!AC165</f>
        <v>0</v>
      </c>
      <c r="AE165" s="130">
        <f>'приложение 1.1 '!AD165</f>
        <v>0</v>
      </c>
      <c r="AF165" s="130">
        <f t="shared" si="17"/>
        <v>0</v>
      </c>
    </row>
    <row r="166" spans="1:32" ht="81">
      <c r="A166" s="632" t="str">
        <f>'приложение 1.1 '!A166</f>
        <v>1.1.6.1</v>
      </c>
      <c r="B166" s="135" t="str">
        <f>'приложение 1.1 '!B166</f>
        <v>Реконструкция ВЛ-10кВ от ПС-Привокзальной ф.Юность-1 (прокладка кабельных линий переход через ж/д пути)</v>
      </c>
      <c r="C166" s="603" t="str">
        <f>'приложение 1.1 '!C166</f>
        <v>C/П</v>
      </c>
      <c r="D166" s="544">
        <f>'приложение 1.1 '!D166</f>
        <v>0.51</v>
      </c>
      <c r="E166" s="544">
        <f>'приложение 1.1 '!E166</f>
        <v>0</v>
      </c>
      <c r="F166" s="168">
        <v>6.2009999999999996</v>
      </c>
      <c r="G166" s="603">
        <f>'приложение 1.1 '!F166</f>
        <v>2012</v>
      </c>
      <c r="H166" s="603">
        <f>'приложение 1.1 '!G166</f>
        <v>2012</v>
      </c>
      <c r="I166" s="130">
        <f t="shared" si="18"/>
        <v>0.61399999999999999</v>
      </c>
      <c r="J166" s="130">
        <f t="shared" si="21"/>
        <v>0</v>
      </c>
      <c r="K166" s="130">
        <f t="shared" si="22"/>
        <v>0</v>
      </c>
      <c r="L166" s="130">
        <f>'приложение 1.1 '!K166</f>
        <v>0.51</v>
      </c>
      <c r="M166" s="130">
        <f>'приложение 1.1 '!L166</f>
        <v>0</v>
      </c>
      <c r="N166" s="130" t="str">
        <f>'приложение 1.1 '!M166</f>
        <v>-</v>
      </c>
      <c r="O166" s="130" t="str">
        <f>'приложение 1.1 '!N166</f>
        <v>-</v>
      </c>
      <c r="P166" s="130" t="str">
        <f>'приложение 1.1 '!O166</f>
        <v>-</v>
      </c>
      <c r="Q166" s="130" t="str">
        <f>'приложение 1.1 '!P166</f>
        <v>-</v>
      </c>
      <c r="R166" s="130" t="str">
        <f>'приложение 1.1 '!Q166</f>
        <v>-</v>
      </c>
      <c r="S166" s="130" t="str">
        <f>'приложение 1.1 '!R166</f>
        <v>-</v>
      </c>
      <c r="T166" s="130" t="str">
        <f>'приложение 1.1 '!S166</f>
        <v>-</v>
      </c>
      <c r="U166" s="130" t="str">
        <f>'приложение 1.1 '!T166</f>
        <v>-</v>
      </c>
      <c r="V166" s="130" t="str">
        <f>'приложение 1.1 '!U166</f>
        <v>-</v>
      </c>
      <c r="W166" s="130" t="str">
        <f>'приложение 1.1 '!V166</f>
        <v>-</v>
      </c>
      <c r="X166" s="130">
        <f>'приложение 1.1 '!W166</f>
        <v>0.51</v>
      </c>
      <c r="Y166" s="130">
        <f>'приложение 1.1 '!X166</f>
        <v>0</v>
      </c>
      <c r="Z166" s="130">
        <f>'приложение 1.1 '!Y166</f>
        <v>0.61399999999999999</v>
      </c>
      <c r="AA166" s="130">
        <f>'приложение 1.1 '!Z166</f>
        <v>0</v>
      </c>
      <c r="AB166" s="130">
        <f>'приложение 1.1 '!AA166</f>
        <v>0</v>
      </c>
      <c r="AC166" s="130">
        <f>'приложение 1.1 '!AB166</f>
        <v>0</v>
      </c>
      <c r="AD166" s="130">
        <f>'приложение 1.1 '!AC166</f>
        <v>0</v>
      </c>
      <c r="AE166" s="130">
        <f>'приложение 1.1 '!AD166</f>
        <v>0</v>
      </c>
      <c r="AF166" s="130">
        <f t="shared" si="17"/>
        <v>0.61399999999999999</v>
      </c>
    </row>
    <row r="167" spans="1:32" ht="60.75">
      <c r="A167" s="632" t="str">
        <f>'приложение 1.1 '!A167</f>
        <v>1.1.6.2</v>
      </c>
      <c r="B167" s="135" t="str">
        <f>'приложение 1.1 '!B167</f>
        <v>Реконструкция ВЛ-10кВ, КЛ-10кВ от ТП-503 до ТП-508 (прокладка 2КЛ-10кВ)</v>
      </c>
      <c r="C167" s="603" t="str">
        <f>'приложение 1.1 '!C167</f>
        <v>С/П</v>
      </c>
      <c r="D167" s="544">
        <f>'приложение 1.1 '!D167</f>
        <v>0.60799999999999998</v>
      </c>
      <c r="E167" s="544">
        <f>'приложение 1.1 '!E167</f>
        <v>0</v>
      </c>
      <c r="F167" s="168">
        <v>6.5454999999999997</v>
      </c>
      <c r="G167" s="603">
        <f>'приложение 1.1 '!F167</f>
        <v>2013</v>
      </c>
      <c r="H167" s="603">
        <f>'приложение 1.1 '!G167</f>
        <v>2013</v>
      </c>
      <c r="I167" s="130">
        <f t="shared" si="18"/>
        <v>1.7776542</v>
      </c>
      <c r="J167" s="130">
        <f t="shared" si="21"/>
        <v>-8.3266726846886741E-17</v>
      </c>
      <c r="K167" s="130">
        <f t="shared" si="22"/>
        <v>0</v>
      </c>
      <c r="L167" s="130" t="str">
        <f>'приложение 1.1 '!K167</f>
        <v>-</v>
      </c>
      <c r="M167" s="130" t="str">
        <f>'приложение 1.1 '!L167</f>
        <v>-</v>
      </c>
      <c r="N167" s="130">
        <f>'приложение 1.1 '!M167</f>
        <v>0.60799999999999998</v>
      </c>
      <c r="O167" s="130">
        <f>'приложение 1.1 '!N167</f>
        <v>0</v>
      </c>
      <c r="P167" s="130" t="str">
        <f>'приложение 1.1 '!O167</f>
        <v>-</v>
      </c>
      <c r="Q167" s="130" t="str">
        <f>'приложение 1.1 '!P167</f>
        <v>-</v>
      </c>
      <c r="R167" s="130" t="str">
        <f>'приложение 1.1 '!Q167</f>
        <v>-</v>
      </c>
      <c r="S167" s="130" t="str">
        <f>'приложение 1.1 '!R167</f>
        <v>-</v>
      </c>
      <c r="T167" s="130" t="str">
        <f>'приложение 1.1 '!S167</f>
        <v>-</v>
      </c>
      <c r="U167" s="130" t="str">
        <f>'приложение 1.1 '!T167</f>
        <v>-</v>
      </c>
      <c r="V167" s="130" t="str">
        <f>'приложение 1.1 '!U167</f>
        <v>-</v>
      </c>
      <c r="W167" s="130" t="str">
        <f>'приложение 1.1 '!V167</f>
        <v>-</v>
      </c>
      <c r="X167" s="130">
        <f>'приложение 1.1 '!W167</f>
        <v>0.60799999999999998</v>
      </c>
      <c r="Y167" s="130">
        <f>'приложение 1.1 '!X167</f>
        <v>0</v>
      </c>
      <c r="Z167" s="130">
        <f>'приложение 1.1 '!Y167</f>
        <v>0</v>
      </c>
      <c r="AA167" s="130">
        <f>'приложение 1.1 '!Z167</f>
        <v>1.6209265900000001</v>
      </c>
      <c r="AB167" s="130">
        <f>'приложение 1.1 '!AA167</f>
        <v>0.15672760999999999</v>
      </c>
      <c r="AC167" s="130">
        <f>'приложение 1.1 '!AB167</f>
        <v>0</v>
      </c>
      <c r="AD167" s="130">
        <f>'приложение 1.1 '!AC167</f>
        <v>0</v>
      </c>
      <c r="AE167" s="130">
        <f>'приложение 1.1 '!AD167</f>
        <v>0</v>
      </c>
      <c r="AF167" s="130">
        <f t="shared" si="17"/>
        <v>1.7776542</v>
      </c>
    </row>
    <row r="168" spans="1:32" ht="60.75">
      <c r="A168" s="632" t="str">
        <f>'приложение 1.1 '!A168</f>
        <v>1.1.6.3</v>
      </c>
      <c r="B168" s="135" t="str">
        <f>'приложение 1.1 '!B168</f>
        <v>Реконструкция ВЛ-10кВ ПС "Сургут" яч.29;19 (замена на 4КЛ-10кВ) мкр. 45 к.к.</v>
      </c>
      <c r="C168" s="603" t="str">
        <f>'приложение 1.1 '!C168</f>
        <v>С/П</v>
      </c>
      <c r="D168" s="544">
        <f>'приложение 1.1 '!D168</f>
        <v>4</v>
      </c>
      <c r="E168" s="544">
        <f>'приложение 1.1 '!E168</f>
        <v>0</v>
      </c>
      <c r="F168" s="168">
        <v>6.89</v>
      </c>
      <c r="G168" s="603">
        <f>'приложение 1.1 '!F168</f>
        <v>2013</v>
      </c>
      <c r="H168" s="603">
        <f>'приложение 1.1 '!G168</f>
        <v>2013</v>
      </c>
      <c r="I168" s="130">
        <f t="shared" si="18"/>
        <v>9.6033492000000003</v>
      </c>
      <c r="J168" s="130">
        <f t="shared" si="21"/>
        <v>0</v>
      </c>
      <c r="K168" s="130">
        <f t="shared" si="22"/>
        <v>0</v>
      </c>
      <c r="L168" s="130" t="str">
        <f>'приложение 1.1 '!K168</f>
        <v>-</v>
      </c>
      <c r="M168" s="130" t="str">
        <f>'приложение 1.1 '!L168</f>
        <v>-</v>
      </c>
      <c r="N168" s="130">
        <f>'приложение 1.1 '!M168</f>
        <v>4</v>
      </c>
      <c r="O168" s="130">
        <f>'приложение 1.1 '!N168</f>
        <v>0</v>
      </c>
      <c r="P168" s="130" t="str">
        <f>'приложение 1.1 '!O168</f>
        <v>-</v>
      </c>
      <c r="Q168" s="130" t="str">
        <f>'приложение 1.1 '!P168</f>
        <v>-</v>
      </c>
      <c r="R168" s="130" t="str">
        <f>'приложение 1.1 '!Q168</f>
        <v>-</v>
      </c>
      <c r="S168" s="130" t="str">
        <f>'приложение 1.1 '!R168</f>
        <v>-</v>
      </c>
      <c r="T168" s="130" t="str">
        <f>'приложение 1.1 '!S168</f>
        <v>-</v>
      </c>
      <c r="U168" s="130" t="str">
        <f>'приложение 1.1 '!T168</f>
        <v>-</v>
      </c>
      <c r="V168" s="130" t="str">
        <f>'приложение 1.1 '!U168</f>
        <v>-</v>
      </c>
      <c r="W168" s="130" t="str">
        <f>'приложение 1.1 '!V168</f>
        <v>-</v>
      </c>
      <c r="X168" s="130">
        <f>'приложение 1.1 '!W168</f>
        <v>4</v>
      </c>
      <c r="Y168" s="130">
        <f>'приложение 1.1 '!X168</f>
        <v>0</v>
      </c>
      <c r="Z168" s="130">
        <f>'приложение 1.1 '!Y168</f>
        <v>0</v>
      </c>
      <c r="AA168" s="130">
        <f>'приложение 1.1 '!Z168</f>
        <v>9.6033492000000003</v>
      </c>
      <c r="AB168" s="130">
        <f>'приложение 1.1 '!AA168</f>
        <v>0</v>
      </c>
      <c r="AC168" s="130">
        <f>'приложение 1.1 '!AB168</f>
        <v>0</v>
      </c>
      <c r="AD168" s="130">
        <f>'приложение 1.1 '!AC168</f>
        <v>0</v>
      </c>
      <c r="AE168" s="130">
        <f>'приложение 1.1 '!AD168</f>
        <v>0</v>
      </c>
      <c r="AF168" s="130">
        <f t="shared" ref="AF168:AF177" si="23">SUM(Z168:AE168)</f>
        <v>9.6033492000000003</v>
      </c>
    </row>
    <row r="169" spans="1:32">
      <c r="A169" s="631" t="str">
        <f>'приложение 1.1 '!A169</f>
        <v>1.1.7.</v>
      </c>
      <c r="B169" s="133" t="str">
        <f>'приложение 1.1 '!B169</f>
        <v>Воздушные линии 0,4кВ</v>
      </c>
      <c r="C169" s="603"/>
      <c r="D169" s="544">
        <f>'приложение 1.1 '!D169</f>
        <v>0</v>
      </c>
      <c r="E169" s="544">
        <f>'приложение 1.1 '!E169</f>
        <v>0</v>
      </c>
      <c r="F169" s="168"/>
      <c r="G169" s="603"/>
      <c r="H169" s="603"/>
      <c r="I169" s="130">
        <f t="shared" ref="I169:I177" si="24">AF169</f>
        <v>0</v>
      </c>
      <c r="J169" s="130">
        <f t="shared" si="21"/>
        <v>0</v>
      </c>
      <c r="K169" s="130">
        <f t="shared" si="22"/>
        <v>0</v>
      </c>
      <c r="L169" s="130" t="str">
        <f>'приложение 1.1 '!K169</f>
        <v>-</v>
      </c>
      <c r="M169" s="130" t="str">
        <f>'приложение 1.1 '!L169</f>
        <v>-</v>
      </c>
      <c r="N169" s="130" t="str">
        <f>'приложение 1.1 '!M169</f>
        <v>-</v>
      </c>
      <c r="O169" s="130" t="str">
        <f>'приложение 1.1 '!N169</f>
        <v>-</v>
      </c>
      <c r="P169" s="130" t="str">
        <f>'приложение 1.1 '!O169</f>
        <v>-</v>
      </c>
      <c r="Q169" s="130" t="str">
        <f>'приложение 1.1 '!P169</f>
        <v>-</v>
      </c>
      <c r="R169" s="130" t="str">
        <f>'приложение 1.1 '!Q169</f>
        <v>-</v>
      </c>
      <c r="S169" s="130" t="str">
        <f>'приложение 1.1 '!R169</f>
        <v>-</v>
      </c>
      <c r="T169" s="130" t="str">
        <f>'приложение 1.1 '!S169</f>
        <v>-</v>
      </c>
      <c r="U169" s="130" t="str">
        <f>'приложение 1.1 '!T169</f>
        <v>-</v>
      </c>
      <c r="V169" s="130" t="str">
        <f>'приложение 1.1 '!U169</f>
        <v>-</v>
      </c>
      <c r="W169" s="130" t="str">
        <f>'приложение 1.1 '!V169</f>
        <v>-</v>
      </c>
      <c r="X169" s="130">
        <f>'приложение 1.1 '!W169</f>
        <v>0</v>
      </c>
      <c r="Y169" s="130">
        <f>'приложение 1.1 '!X169</f>
        <v>0</v>
      </c>
      <c r="Z169" s="130">
        <f>'приложение 1.1 '!Y169</f>
        <v>0</v>
      </c>
      <c r="AA169" s="130">
        <f>'приложение 1.1 '!Z169</f>
        <v>0</v>
      </c>
      <c r="AB169" s="130">
        <f>'приложение 1.1 '!AA169</f>
        <v>0</v>
      </c>
      <c r="AC169" s="130">
        <f>'приложение 1.1 '!AB169</f>
        <v>0</v>
      </c>
      <c r="AD169" s="130">
        <f>'приложение 1.1 '!AC169</f>
        <v>0</v>
      </c>
      <c r="AE169" s="130">
        <f>'приложение 1.1 '!AD169</f>
        <v>0</v>
      </c>
      <c r="AF169" s="130">
        <f t="shared" si="23"/>
        <v>0</v>
      </c>
    </row>
    <row r="170" spans="1:32" ht="121.5">
      <c r="A170" s="632" t="str">
        <f>'приложение 1.1 '!A170</f>
        <v>1.1.7.2</v>
      </c>
      <c r="B170" s="135" t="str">
        <f>'приложение 1.1 '!B170</f>
        <v>Реконструкция ВЛ-0,4 кВ от КТПН-718 ф.2,5,6; КТПН-719 ф.2,4 п.Юность; КТПН-691 п.Лесной; КТПН-635 п.Взлетный; КТПН-667. Замена провода на СИП,  создание АИИС КУЭ</v>
      </c>
      <c r="C170" s="603" t="str">
        <f>'приложение 1.1 '!C170</f>
        <v>C/П</v>
      </c>
      <c r="D170" s="544">
        <f>'приложение 1.1 '!D170</f>
        <v>4.43</v>
      </c>
      <c r="E170" s="544">
        <f>'приложение 1.1 '!E170</f>
        <v>0</v>
      </c>
      <c r="F170" s="168">
        <v>3.7894999999999999</v>
      </c>
      <c r="G170" s="603">
        <f>'приложение 1.1 '!F170</f>
        <v>2013</v>
      </c>
      <c r="H170" s="603">
        <f>'приложение 1.1 '!G170</f>
        <v>2013</v>
      </c>
      <c r="I170" s="130">
        <f t="shared" si="24"/>
        <v>9.6211472099999984</v>
      </c>
      <c r="J170" s="130">
        <f t="shared" si="21"/>
        <v>0</v>
      </c>
      <c r="K170" s="130">
        <f t="shared" si="22"/>
        <v>0</v>
      </c>
      <c r="L170" s="130" t="str">
        <f>'приложение 1.1 '!K170</f>
        <v>-</v>
      </c>
      <c r="M170" s="130" t="str">
        <f>'приложение 1.1 '!L170</f>
        <v>-</v>
      </c>
      <c r="N170" s="130">
        <f>'приложение 1.1 '!M170</f>
        <v>4.43</v>
      </c>
      <c r="O170" s="130">
        <f>'приложение 1.1 '!N170</f>
        <v>0</v>
      </c>
      <c r="P170" s="130" t="str">
        <f>'приложение 1.1 '!O170</f>
        <v>-</v>
      </c>
      <c r="Q170" s="130" t="str">
        <f>'приложение 1.1 '!P170</f>
        <v>-</v>
      </c>
      <c r="R170" s="130" t="str">
        <f>'приложение 1.1 '!Q170</f>
        <v>-</v>
      </c>
      <c r="S170" s="130" t="str">
        <f>'приложение 1.1 '!R170</f>
        <v>-</v>
      </c>
      <c r="T170" s="130" t="str">
        <f>'приложение 1.1 '!S170</f>
        <v>-</v>
      </c>
      <c r="U170" s="130" t="str">
        <f>'приложение 1.1 '!T170</f>
        <v>-</v>
      </c>
      <c r="V170" s="130" t="str">
        <f>'приложение 1.1 '!U170</f>
        <v>-</v>
      </c>
      <c r="W170" s="130" t="str">
        <f>'приложение 1.1 '!V170</f>
        <v>-</v>
      </c>
      <c r="X170" s="130">
        <f>'приложение 1.1 '!W170</f>
        <v>4.43</v>
      </c>
      <c r="Y170" s="130">
        <f>'приложение 1.1 '!X170</f>
        <v>0</v>
      </c>
      <c r="Z170" s="130">
        <f>'приложение 1.1 '!Y170</f>
        <v>0</v>
      </c>
      <c r="AA170" s="130">
        <f>'приложение 1.1 '!Z170</f>
        <v>9.6211472099999984</v>
      </c>
      <c r="AB170" s="130">
        <f>'приложение 1.1 '!AA170</f>
        <v>0</v>
      </c>
      <c r="AC170" s="130">
        <f>'приложение 1.1 '!AB170</f>
        <v>0</v>
      </c>
      <c r="AD170" s="130">
        <f>'приложение 1.1 '!AC170</f>
        <v>0</v>
      </c>
      <c r="AE170" s="130">
        <f>'приложение 1.1 '!AD170</f>
        <v>0</v>
      </c>
      <c r="AF170" s="130">
        <f t="shared" si="23"/>
        <v>9.6211472099999984</v>
      </c>
    </row>
    <row r="171" spans="1:32" ht="81">
      <c r="A171" s="632" t="str">
        <f>'приложение 1.1 '!A171</f>
        <v>1.1.7.3</v>
      </c>
      <c r="B171" s="135" t="str">
        <f>'приложение 1.1 '!B171</f>
        <v>Реконструкция ВЛ-0,4кВ от ТП-523 ф.25. Замена провода на СИП. Для электроснабжения  п.Снежный</v>
      </c>
      <c r="C171" s="603" t="str">
        <f>'приложение 1.1 '!C171</f>
        <v>С/П</v>
      </c>
      <c r="D171" s="544">
        <f>'приложение 1.1 '!D171</f>
        <v>0.55000000000000004</v>
      </c>
      <c r="E171" s="544">
        <f>'приложение 1.1 '!E171</f>
        <v>0</v>
      </c>
      <c r="F171" s="168">
        <v>4.1339999999999995</v>
      </c>
      <c r="G171" s="603">
        <f>'приложение 1.1 '!F171</f>
        <v>2014</v>
      </c>
      <c r="H171" s="603">
        <f>'приложение 1.1 '!G171</f>
        <v>2014</v>
      </c>
      <c r="I171" s="130">
        <f t="shared" si="24"/>
        <v>0.61990000000000001</v>
      </c>
      <c r="J171" s="130">
        <f t="shared" si="21"/>
        <v>0</v>
      </c>
      <c r="K171" s="130">
        <f t="shared" si="22"/>
        <v>0</v>
      </c>
      <c r="L171" s="130" t="str">
        <f>'приложение 1.1 '!K171</f>
        <v>-</v>
      </c>
      <c r="M171" s="130" t="str">
        <f>'приложение 1.1 '!L171</f>
        <v>-</v>
      </c>
      <c r="N171" s="130" t="str">
        <f>'приложение 1.1 '!M171</f>
        <v>-</v>
      </c>
      <c r="O171" s="130" t="str">
        <f>'приложение 1.1 '!N171</f>
        <v>-</v>
      </c>
      <c r="P171" s="130">
        <f>'приложение 1.1 '!O171</f>
        <v>0.55000000000000004</v>
      </c>
      <c r="Q171" s="130">
        <f>'приложение 1.1 '!P171</f>
        <v>0</v>
      </c>
      <c r="R171" s="130" t="str">
        <f>'приложение 1.1 '!Q171</f>
        <v>-</v>
      </c>
      <c r="S171" s="130" t="str">
        <f>'приложение 1.1 '!R171</f>
        <v>-</v>
      </c>
      <c r="T171" s="130" t="str">
        <f>'приложение 1.1 '!S171</f>
        <v>-</v>
      </c>
      <c r="U171" s="130" t="str">
        <f>'приложение 1.1 '!T171</f>
        <v>-</v>
      </c>
      <c r="V171" s="130" t="str">
        <f>'приложение 1.1 '!U171</f>
        <v>-</v>
      </c>
      <c r="W171" s="130" t="str">
        <f>'приложение 1.1 '!V171</f>
        <v>-</v>
      </c>
      <c r="X171" s="130">
        <f>'приложение 1.1 '!W171</f>
        <v>0.55000000000000004</v>
      </c>
      <c r="Y171" s="130">
        <f>'приложение 1.1 '!X171</f>
        <v>0</v>
      </c>
      <c r="Z171" s="130">
        <f>'приложение 1.1 '!Y171</f>
        <v>0</v>
      </c>
      <c r="AA171" s="130">
        <f>'приложение 1.1 '!Z171</f>
        <v>0</v>
      </c>
      <c r="AB171" s="130">
        <f>'приложение 1.1 '!AA171</f>
        <v>0.61990000000000001</v>
      </c>
      <c r="AC171" s="130">
        <f>'приложение 1.1 '!AB171</f>
        <v>0</v>
      </c>
      <c r="AD171" s="130">
        <f>'приложение 1.1 '!AC171</f>
        <v>0</v>
      </c>
      <c r="AE171" s="130">
        <f>'приложение 1.1 '!AD171</f>
        <v>0</v>
      </c>
      <c r="AF171" s="130">
        <f t="shared" si="23"/>
        <v>0.61990000000000001</v>
      </c>
    </row>
    <row r="172" spans="1:32" ht="81">
      <c r="A172" s="632" t="str">
        <f>'приложение 1.1 '!A172</f>
        <v>1.1.7.4</v>
      </c>
      <c r="B172" s="135" t="str">
        <f>'приложение 1.1 '!B172</f>
        <v>Реконструкция ВЛ-0,4кВ от ТП-489, п.Зеленый от КТПН-УБР-2, КТПН-725, КТПН-726, КТПН-727</v>
      </c>
      <c r="C172" s="603" t="str">
        <f>'приложение 1.1 '!C172</f>
        <v>C/П</v>
      </c>
      <c r="D172" s="544">
        <f>'приложение 1.1 '!D172</f>
        <v>10.576000000000001</v>
      </c>
      <c r="E172" s="544">
        <f>'приложение 1.1 '!E172</f>
        <v>0</v>
      </c>
      <c r="F172" s="168">
        <v>4.1339999999999995</v>
      </c>
      <c r="G172" s="603">
        <f>'приложение 1.1 '!F172</f>
        <v>2014</v>
      </c>
      <c r="H172" s="603">
        <f>'приложение 1.1 '!G172</f>
        <v>2014</v>
      </c>
      <c r="I172" s="130">
        <f t="shared" si="24"/>
        <v>5.2743930700000003</v>
      </c>
      <c r="J172" s="130">
        <f t="shared" si="21"/>
        <v>0</v>
      </c>
      <c r="K172" s="130">
        <f t="shared" si="22"/>
        <v>0</v>
      </c>
      <c r="L172" s="130" t="str">
        <f>'приложение 1.1 '!K172</f>
        <v>-</v>
      </c>
      <c r="M172" s="130" t="str">
        <f>'приложение 1.1 '!L172</f>
        <v>-</v>
      </c>
      <c r="N172" s="130" t="str">
        <f>'приложение 1.1 '!M172</f>
        <v>-</v>
      </c>
      <c r="O172" s="130" t="str">
        <f>'приложение 1.1 '!N172</f>
        <v>-</v>
      </c>
      <c r="P172" s="130">
        <f>'приложение 1.1 '!O172</f>
        <v>10.576000000000001</v>
      </c>
      <c r="Q172" s="130">
        <f>'приложение 1.1 '!P172</f>
        <v>0</v>
      </c>
      <c r="R172" s="130" t="str">
        <f>'приложение 1.1 '!Q172</f>
        <v>-</v>
      </c>
      <c r="S172" s="130" t="str">
        <f>'приложение 1.1 '!R172</f>
        <v>-</v>
      </c>
      <c r="T172" s="130" t="str">
        <f>'приложение 1.1 '!S172</f>
        <v>-</v>
      </c>
      <c r="U172" s="130" t="str">
        <f>'приложение 1.1 '!T172</f>
        <v>-</v>
      </c>
      <c r="V172" s="130" t="str">
        <f>'приложение 1.1 '!U172</f>
        <v>-</v>
      </c>
      <c r="W172" s="130" t="str">
        <f>'приложение 1.1 '!V172</f>
        <v>-</v>
      </c>
      <c r="X172" s="130">
        <f>'приложение 1.1 '!W172</f>
        <v>10.576000000000001</v>
      </c>
      <c r="Y172" s="130">
        <f>'приложение 1.1 '!X172</f>
        <v>0</v>
      </c>
      <c r="Z172" s="130">
        <f>'приложение 1.1 '!Y172</f>
        <v>0</v>
      </c>
      <c r="AA172" s="130">
        <f>'приложение 1.1 '!Z172</f>
        <v>0</v>
      </c>
      <c r="AB172" s="130">
        <f>'приложение 1.1 '!AA172</f>
        <v>5.2743930700000003</v>
      </c>
      <c r="AC172" s="130">
        <f>'приложение 1.1 '!AB172</f>
        <v>0</v>
      </c>
      <c r="AD172" s="130">
        <f>'приложение 1.1 '!AC172</f>
        <v>0</v>
      </c>
      <c r="AE172" s="130">
        <f>'приложение 1.1 '!AD172</f>
        <v>0</v>
      </c>
      <c r="AF172" s="130">
        <f t="shared" si="23"/>
        <v>5.2743930700000003</v>
      </c>
    </row>
    <row r="173" spans="1:32" ht="40.5">
      <c r="A173" s="645" t="str">
        <f>'приложение 1.1 '!A173</f>
        <v>1.1.7.5</v>
      </c>
      <c r="B173" s="135" t="str">
        <f>'приложение 1.1 '!B173</f>
        <v>Реконструкция КВЛ-0,4кв по  ул. Береговая от БКТП-328</v>
      </c>
      <c r="C173" s="603" t="str">
        <f>'приложение 1.1 '!C173</f>
        <v>C/П</v>
      </c>
      <c r="D173" s="544">
        <f>'приложение 1.1 '!D173</f>
        <v>1.3005</v>
      </c>
      <c r="E173" s="544">
        <f>'приложение 1.1 '!E173</f>
        <v>0</v>
      </c>
      <c r="F173" s="168">
        <v>5.1340000000000003</v>
      </c>
      <c r="G173" s="603">
        <f>'приложение 1.1 '!F173</f>
        <v>2017</v>
      </c>
      <c r="H173" s="603">
        <f>'приложение 1.1 '!G173</f>
        <v>2017</v>
      </c>
      <c r="I173" s="130">
        <f t="shared" ref="I173" si="25">AF173</f>
        <v>1.0044500000000001</v>
      </c>
      <c r="J173" s="130">
        <f t="shared" si="21"/>
        <v>1.0044500000000001</v>
      </c>
      <c r="K173" s="130">
        <f t="shared" si="22"/>
        <v>1.0044500000000001</v>
      </c>
      <c r="L173" s="130" t="str">
        <f>'приложение 1.1 '!K173</f>
        <v>-</v>
      </c>
      <c r="M173" s="130" t="str">
        <f>'приложение 1.1 '!L173</f>
        <v>-</v>
      </c>
      <c r="N173" s="130" t="str">
        <f>'приложение 1.1 '!M173</f>
        <v>-</v>
      </c>
      <c r="O173" s="130" t="str">
        <f>'приложение 1.1 '!N173</f>
        <v>-</v>
      </c>
      <c r="P173" s="130" t="str">
        <f>'приложение 1.1 '!O173</f>
        <v>-</v>
      </c>
      <c r="Q173" s="130" t="str">
        <f>'приложение 1.1 '!P173</f>
        <v>-</v>
      </c>
      <c r="R173" s="130" t="str">
        <f>'приложение 1.1 '!Q173</f>
        <v>-</v>
      </c>
      <c r="S173" s="130" t="str">
        <f>'приложение 1.1 '!R173</f>
        <v>-</v>
      </c>
      <c r="T173" s="130" t="str">
        <f>'приложение 1.1 '!S173</f>
        <v>-</v>
      </c>
      <c r="U173" s="130" t="str">
        <f>'приложение 1.1 '!T173</f>
        <v>-</v>
      </c>
      <c r="V173" s="130">
        <f>'приложение 1.1 '!U173</f>
        <v>1.3005</v>
      </c>
      <c r="W173" s="130">
        <f>'приложение 1.1 '!V173</f>
        <v>0</v>
      </c>
      <c r="X173" s="130">
        <f>'приложение 1.1 '!W173</f>
        <v>1.3005</v>
      </c>
      <c r="Y173" s="130">
        <f>'приложение 1.1 '!X173</f>
        <v>0</v>
      </c>
      <c r="Z173" s="130">
        <f>'приложение 1.1 '!Y173</f>
        <v>0</v>
      </c>
      <c r="AA173" s="130">
        <f>'приложение 1.1 '!Z173</f>
        <v>0</v>
      </c>
      <c r="AB173" s="130">
        <f>'приложение 1.1 '!AA173</f>
        <v>0</v>
      </c>
      <c r="AC173" s="130">
        <f>'приложение 1.1 '!AB173</f>
        <v>0</v>
      </c>
      <c r="AD173" s="130">
        <f>'приложение 1.1 '!AC173</f>
        <v>0</v>
      </c>
      <c r="AE173" s="130">
        <f>'приложение 1.1 '!AD173</f>
        <v>1.0044500000000001</v>
      </c>
      <c r="AF173" s="130">
        <f t="shared" ref="AF173" si="26">SUM(Z173:AE173)</f>
        <v>1.0044500000000001</v>
      </c>
    </row>
    <row r="174" spans="1:32" ht="40.5">
      <c r="A174" s="631" t="str">
        <f>'приложение 1.1 '!A174</f>
        <v>1.1.8.</v>
      </c>
      <c r="B174" s="133" t="str">
        <f>'приложение 1.1 '!B174</f>
        <v>Прочие электросетевые объекты</v>
      </c>
      <c r="C174" s="603"/>
      <c r="D174" s="544">
        <f>'приложение 1.1 '!D174</f>
        <v>0</v>
      </c>
      <c r="E174" s="544">
        <f>'приложение 1.1 '!E174</f>
        <v>0</v>
      </c>
      <c r="F174" s="168"/>
      <c r="G174" s="603"/>
      <c r="H174" s="603"/>
      <c r="I174" s="130">
        <f t="shared" si="24"/>
        <v>0</v>
      </c>
      <c r="J174" s="130">
        <f t="shared" si="21"/>
        <v>0</v>
      </c>
      <c r="K174" s="130">
        <f t="shared" si="22"/>
        <v>0</v>
      </c>
      <c r="L174" s="130" t="str">
        <f>'приложение 1.1 '!K174</f>
        <v>-</v>
      </c>
      <c r="M174" s="130" t="str">
        <f>'приложение 1.1 '!L174</f>
        <v>-</v>
      </c>
      <c r="N174" s="130" t="str">
        <f>'приложение 1.1 '!M174</f>
        <v>-</v>
      </c>
      <c r="O174" s="130" t="str">
        <f>'приложение 1.1 '!N174</f>
        <v>-</v>
      </c>
      <c r="P174" s="130" t="str">
        <f>'приложение 1.1 '!O174</f>
        <v>-</v>
      </c>
      <c r="Q174" s="130" t="str">
        <f>'приложение 1.1 '!P174</f>
        <v>-</v>
      </c>
      <c r="R174" s="130" t="str">
        <f>'приложение 1.1 '!Q174</f>
        <v>-</v>
      </c>
      <c r="S174" s="130" t="str">
        <f>'приложение 1.1 '!R174</f>
        <v>-</v>
      </c>
      <c r="T174" s="130" t="str">
        <f>'приложение 1.1 '!S174</f>
        <v>-</v>
      </c>
      <c r="U174" s="130" t="str">
        <f>'приложение 1.1 '!T174</f>
        <v>-</v>
      </c>
      <c r="V174" s="130" t="str">
        <f>'приложение 1.1 '!U174</f>
        <v>-</v>
      </c>
      <c r="W174" s="130" t="str">
        <f>'приложение 1.1 '!V174</f>
        <v>-</v>
      </c>
      <c r="X174" s="130">
        <f>'приложение 1.1 '!W174</f>
        <v>0</v>
      </c>
      <c r="Y174" s="130">
        <f>'приложение 1.1 '!X174</f>
        <v>0</v>
      </c>
      <c r="Z174" s="130">
        <f>'приложение 1.1 '!Y174</f>
        <v>0</v>
      </c>
      <c r="AA174" s="130">
        <f>'приложение 1.1 '!Z174</f>
        <v>0</v>
      </c>
      <c r="AB174" s="130">
        <f>'приложение 1.1 '!AA174</f>
        <v>0</v>
      </c>
      <c r="AC174" s="130">
        <f>'приложение 1.1 '!AB174</f>
        <v>0</v>
      </c>
      <c r="AD174" s="130">
        <f>'приложение 1.1 '!AC174</f>
        <v>0</v>
      </c>
      <c r="AE174" s="130">
        <f>'приложение 1.1 '!AD174</f>
        <v>0</v>
      </c>
      <c r="AF174" s="130">
        <f t="shared" si="23"/>
        <v>0</v>
      </c>
    </row>
    <row r="175" spans="1:32" ht="40.5">
      <c r="A175" s="632" t="str">
        <f>'приложение 1.1 '!A175</f>
        <v>1.1.8.1</v>
      </c>
      <c r="B175" s="135" t="str">
        <f>'приложение 1.1 '!B175</f>
        <v>Реконструкция фасадов и помещений зданий РП и ТП</v>
      </c>
      <c r="C175" s="603" t="str">
        <f>'приложение 1.1 '!C175</f>
        <v>C/П</v>
      </c>
      <c r="D175" s="544">
        <f>'приложение 1.1 '!D175</f>
        <v>0</v>
      </c>
      <c r="E175" s="544">
        <f>'приложение 1.1 '!E175</f>
        <v>0</v>
      </c>
      <c r="F175" s="168">
        <v>3.4449999999999998</v>
      </c>
      <c r="G175" s="603">
        <f>'приложение 1.1 '!F175</f>
        <v>2012</v>
      </c>
      <c r="H175" s="603">
        <f>'приложение 1.1 '!G175</f>
        <v>2014</v>
      </c>
      <c r="I175" s="130">
        <f t="shared" si="24"/>
        <v>3.6717037000000001</v>
      </c>
      <c r="J175" s="130">
        <f t="shared" si="21"/>
        <v>0</v>
      </c>
      <c r="K175" s="130">
        <f t="shared" si="22"/>
        <v>0</v>
      </c>
      <c r="L175" s="130" t="str">
        <f>'приложение 1.1 '!K175</f>
        <v>-</v>
      </c>
      <c r="M175" s="130" t="str">
        <f>'приложение 1.1 '!L175</f>
        <v>-</v>
      </c>
      <c r="N175" s="130" t="str">
        <f>'приложение 1.1 '!M175</f>
        <v>-</v>
      </c>
      <c r="O175" s="130" t="str">
        <f>'приложение 1.1 '!N175</f>
        <v>-</v>
      </c>
      <c r="P175" s="130">
        <f>'приложение 1.1 '!O175</f>
        <v>0</v>
      </c>
      <c r="Q175" s="130">
        <f>'приложение 1.1 '!P175</f>
        <v>0</v>
      </c>
      <c r="R175" s="130" t="str">
        <f>'приложение 1.1 '!Q175</f>
        <v>-</v>
      </c>
      <c r="S175" s="130" t="str">
        <f>'приложение 1.1 '!R175</f>
        <v>-</v>
      </c>
      <c r="T175" s="130" t="str">
        <f>'приложение 1.1 '!S175</f>
        <v>-</v>
      </c>
      <c r="U175" s="130" t="str">
        <f>'приложение 1.1 '!T175</f>
        <v>-</v>
      </c>
      <c r="V175" s="130" t="str">
        <f>'приложение 1.1 '!U175</f>
        <v>-</v>
      </c>
      <c r="W175" s="130" t="str">
        <f>'приложение 1.1 '!V175</f>
        <v>-</v>
      </c>
      <c r="X175" s="130">
        <f>'приложение 1.1 '!W175</f>
        <v>0</v>
      </c>
      <c r="Y175" s="130">
        <f>'приложение 1.1 '!X175</f>
        <v>0</v>
      </c>
      <c r="Z175" s="130">
        <f>'приложение 1.1 '!Y175</f>
        <v>0.99299999999999999</v>
      </c>
      <c r="AA175" s="130">
        <f>'приложение 1.1 '!Z175</f>
        <v>0.3819572</v>
      </c>
      <c r="AB175" s="130">
        <f>'приложение 1.1 '!AA175</f>
        <v>2.2967465000000002</v>
      </c>
      <c r="AC175" s="130">
        <f>'приложение 1.1 '!AB175</f>
        <v>0</v>
      </c>
      <c r="AD175" s="130">
        <f>'приложение 1.1 '!AC175</f>
        <v>0</v>
      </c>
      <c r="AE175" s="130">
        <f>'приложение 1.1 '!AD175</f>
        <v>0</v>
      </c>
      <c r="AF175" s="130">
        <f t="shared" si="23"/>
        <v>3.6717037000000001</v>
      </c>
    </row>
    <row r="176" spans="1:32" ht="40.5">
      <c r="A176" s="632" t="str">
        <f>'приложение 1.1 '!A176</f>
        <v>1.1.8.2</v>
      </c>
      <c r="B176" s="135" t="str">
        <f>'приложение 1.1 '!B176</f>
        <v>Монтаж системы АИИС КУЭ РП; ТП; КТПН</v>
      </c>
      <c r="C176" s="603" t="str">
        <f>'приложение 1.1 '!C176</f>
        <v>C/П</v>
      </c>
      <c r="D176" s="544">
        <f>'приложение 1.1 '!D176</f>
        <v>0</v>
      </c>
      <c r="E176" s="544">
        <f>'приложение 1.1 '!E176</f>
        <v>0</v>
      </c>
      <c r="F176" s="168">
        <v>8.956999999999999</v>
      </c>
      <c r="G176" s="603">
        <f>'приложение 1.1 '!F176</f>
        <v>2013</v>
      </c>
      <c r="H176" s="603">
        <f>'приложение 1.1 '!G176</f>
        <v>2017</v>
      </c>
      <c r="I176" s="130">
        <f t="shared" si="24"/>
        <v>50.877779239999995</v>
      </c>
      <c r="J176" s="130">
        <f t="shared" si="21"/>
        <v>16.06660999999999</v>
      </c>
      <c r="K176" s="130">
        <f t="shared" si="22"/>
        <v>16.066610000000001</v>
      </c>
      <c r="L176" s="130" t="str">
        <f>'приложение 1.1 '!K176</f>
        <v>-</v>
      </c>
      <c r="M176" s="130" t="str">
        <f>'приложение 1.1 '!L176</f>
        <v>-</v>
      </c>
      <c r="N176" s="130" t="str">
        <f>'приложение 1.1 '!M176</f>
        <v>-</v>
      </c>
      <c r="O176" s="130" t="str">
        <f>'приложение 1.1 '!N176</f>
        <v>-</v>
      </c>
      <c r="P176" s="130" t="str">
        <f>'приложение 1.1 '!O176</f>
        <v>-</v>
      </c>
      <c r="Q176" s="130" t="str">
        <f>'приложение 1.1 '!P176</f>
        <v>-</v>
      </c>
      <c r="R176" s="130" t="str">
        <f>'приложение 1.1 '!Q176</f>
        <v>-</v>
      </c>
      <c r="S176" s="130" t="str">
        <f>'приложение 1.1 '!R176</f>
        <v>-</v>
      </c>
      <c r="T176" s="130" t="str">
        <f>'приложение 1.1 '!S176</f>
        <v>-</v>
      </c>
      <c r="U176" s="130" t="str">
        <f>'приложение 1.1 '!T176</f>
        <v>-</v>
      </c>
      <c r="V176" s="130">
        <f>'приложение 1.1 '!U176</f>
        <v>0</v>
      </c>
      <c r="W176" s="130">
        <f>'приложение 1.1 '!V176</f>
        <v>0</v>
      </c>
      <c r="X176" s="130">
        <f>'приложение 1.1 '!W176</f>
        <v>0</v>
      </c>
      <c r="Y176" s="130">
        <f>'приложение 1.1 '!X176</f>
        <v>0</v>
      </c>
      <c r="Z176" s="130">
        <f>'приложение 1.1 '!Y176</f>
        <v>0</v>
      </c>
      <c r="AA176" s="130">
        <f>'приложение 1.1 '!Z176</f>
        <v>1.64050433</v>
      </c>
      <c r="AB176" s="130">
        <f>'приложение 1.1 '!AA176</f>
        <v>12.38485047</v>
      </c>
      <c r="AC176" s="130">
        <f>'приложение 1.1 '!AB176</f>
        <v>15.48571486</v>
      </c>
      <c r="AD176" s="130">
        <f>'приложение 1.1 '!AC176</f>
        <v>5.3000995799999995</v>
      </c>
      <c r="AE176" s="130">
        <f>'приложение 1.1 '!AD176</f>
        <v>16.066610000000001</v>
      </c>
      <c r="AF176" s="130">
        <f t="shared" si="23"/>
        <v>50.877779239999995</v>
      </c>
    </row>
    <row r="177" spans="1:69" ht="40.5">
      <c r="A177" s="632" t="str">
        <f>'приложение 1.1 '!A177</f>
        <v>1.1.8.3</v>
      </c>
      <c r="B177" s="135" t="str">
        <f>'приложение 1.1 '!B177</f>
        <v>Монтаж системы АИИС КУЭ на РП128, РП-130</v>
      </c>
      <c r="C177" s="603" t="str">
        <f>'приложение 1.1 '!C177</f>
        <v>C/П</v>
      </c>
      <c r="D177" s="544">
        <f>'приложение 1.1 '!D177</f>
        <v>0</v>
      </c>
      <c r="E177" s="544">
        <f>'приложение 1.1 '!E177</f>
        <v>0</v>
      </c>
      <c r="F177" s="168">
        <v>9.645999999999999</v>
      </c>
      <c r="G177" s="603">
        <f>'приложение 1.1 '!F177</f>
        <v>2012</v>
      </c>
      <c r="H177" s="603">
        <f>'приложение 1.1 '!G177</f>
        <v>2012</v>
      </c>
      <c r="I177" s="130">
        <f t="shared" si="24"/>
        <v>0.55300000000000005</v>
      </c>
      <c r="J177" s="130">
        <f t="shared" si="21"/>
        <v>0</v>
      </c>
      <c r="K177" s="130">
        <f t="shared" si="22"/>
        <v>0</v>
      </c>
      <c r="L177" s="130">
        <f>'приложение 1.1 '!K177</f>
        <v>0</v>
      </c>
      <c r="M177" s="130">
        <f>'приложение 1.1 '!L177</f>
        <v>0</v>
      </c>
      <c r="N177" s="130" t="str">
        <f>'приложение 1.1 '!M177</f>
        <v>-</v>
      </c>
      <c r="O177" s="130" t="str">
        <f>'приложение 1.1 '!N177</f>
        <v>-</v>
      </c>
      <c r="P177" s="130" t="str">
        <f>'приложение 1.1 '!O177</f>
        <v>-</v>
      </c>
      <c r="Q177" s="130" t="str">
        <f>'приложение 1.1 '!P177</f>
        <v>-</v>
      </c>
      <c r="R177" s="130" t="str">
        <f>'приложение 1.1 '!Q177</f>
        <v>-</v>
      </c>
      <c r="S177" s="130" t="str">
        <f>'приложение 1.1 '!R177</f>
        <v>-</v>
      </c>
      <c r="T177" s="130" t="str">
        <f>'приложение 1.1 '!S177</f>
        <v>-</v>
      </c>
      <c r="U177" s="130" t="str">
        <f>'приложение 1.1 '!T177</f>
        <v>-</v>
      </c>
      <c r="V177" s="130" t="str">
        <f>'приложение 1.1 '!U177</f>
        <v>-</v>
      </c>
      <c r="W177" s="130" t="str">
        <f>'приложение 1.1 '!V177</f>
        <v>-</v>
      </c>
      <c r="X177" s="130">
        <f>'приложение 1.1 '!W177</f>
        <v>0</v>
      </c>
      <c r="Y177" s="130">
        <f>'приложение 1.1 '!X177</f>
        <v>0</v>
      </c>
      <c r="Z177" s="130">
        <f>'приложение 1.1 '!Y177</f>
        <v>0.55300000000000005</v>
      </c>
      <c r="AA177" s="130">
        <f>'приложение 1.1 '!Z177</f>
        <v>0</v>
      </c>
      <c r="AB177" s="130">
        <f>'приложение 1.1 '!AA177</f>
        <v>0</v>
      </c>
      <c r="AC177" s="130">
        <f>'приложение 1.1 '!AB177</f>
        <v>0</v>
      </c>
      <c r="AD177" s="130">
        <f>'приложение 1.1 '!AC177</f>
        <v>0</v>
      </c>
      <c r="AE177" s="130">
        <f>'приложение 1.1 '!AD177</f>
        <v>0</v>
      </c>
      <c r="AF177" s="130">
        <f t="shared" si="23"/>
        <v>0.55300000000000005</v>
      </c>
    </row>
    <row r="178" spans="1:69">
      <c r="A178" s="188"/>
      <c r="B178" s="133" t="str">
        <f>'приложение 1.1 '!B178</f>
        <v>Итого по разделу 1.1.1.</v>
      </c>
      <c r="C178" s="603"/>
      <c r="D178" s="545">
        <f>SUM(D23:D177)</f>
        <v>46.381499999999996</v>
      </c>
      <c r="E178" s="545">
        <f>SUM(E23:E177)</f>
        <v>93.300000000000026</v>
      </c>
      <c r="F178" s="176">
        <f>SUM(F23:F177)</f>
        <v>1553.6669999999999</v>
      </c>
      <c r="G178" s="603"/>
      <c r="H178" s="603"/>
      <c r="I178" s="178">
        <f t="shared" ref="I178" si="27">AF178</f>
        <v>540.88781057440679</v>
      </c>
      <c r="J178" s="178">
        <f t="shared" ref="J178:AE178" si="28">SUM(J23:J177)</f>
        <v>221.26444486440673</v>
      </c>
      <c r="K178" s="178">
        <f t="shared" si="28"/>
        <v>221.26444486440673</v>
      </c>
      <c r="L178" s="178">
        <f t="shared" si="28"/>
        <v>1.07</v>
      </c>
      <c r="M178" s="178">
        <f t="shared" si="28"/>
        <v>12.52</v>
      </c>
      <c r="N178" s="178">
        <f t="shared" si="28"/>
        <v>10.018000000000001</v>
      </c>
      <c r="O178" s="178">
        <f t="shared" si="28"/>
        <v>21.259999999999998</v>
      </c>
      <c r="P178" s="178">
        <f t="shared" si="28"/>
        <v>14.577999999999999</v>
      </c>
      <c r="Q178" s="178">
        <f t="shared" si="28"/>
        <v>35.559999999999995</v>
      </c>
      <c r="R178" s="178">
        <f t="shared" si="28"/>
        <v>3.71</v>
      </c>
      <c r="S178" s="178">
        <f t="shared" si="28"/>
        <v>9.76</v>
      </c>
      <c r="T178" s="178">
        <f t="shared" si="28"/>
        <v>1.39</v>
      </c>
      <c r="U178" s="178">
        <f t="shared" si="28"/>
        <v>5</v>
      </c>
      <c r="V178" s="178">
        <f t="shared" si="28"/>
        <v>15.615500000000003</v>
      </c>
      <c r="W178" s="178">
        <f t="shared" si="28"/>
        <v>9.1999999999999993</v>
      </c>
      <c r="X178" s="178">
        <f t="shared" si="28"/>
        <v>46.381499999999996</v>
      </c>
      <c r="Y178" s="178">
        <f t="shared" si="28"/>
        <v>93.300000000000026</v>
      </c>
      <c r="Z178" s="178">
        <f t="shared" si="28"/>
        <v>27.778399999999998</v>
      </c>
      <c r="AA178" s="178">
        <f t="shared" si="28"/>
        <v>60.985877360000011</v>
      </c>
      <c r="AB178" s="178">
        <f t="shared" si="28"/>
        <v>147.79475820000005</v>
      </c>
      <c r="AC178" s="178">
        <f t="shared" si="28"/>
        <v>56.674528040000006</v>
      </c>
      <c r="AD178" s="178">
        <f t="shared" si="28"/>
        <v>26.389802109999998</v>
      </c>
      <c r="AE178" s="178">
        <f t="shared" si="28"/>
        <v>221.26444486440673</v>
      </c>
      <c r="AF178" s="178">
        <f t="shared" ref="AF178" si="29">SUM(Z178:AE178)</f>
        <v>540.88781057440679</v>
      </c>
    </row>
    <row r="179" spans="1:69" ht="40.5">
      <c r="A179" s="188" t="str">
        <f>'приложение 1.1 '!A179</f>
        <v>1.2.</v>
      </c>
      <c r="B179" s="133" t="str">
        <f>'приложение 1.1 '!B179</f>
        <v xml:space="preserve">Создание систем телемеханики и связи </v>
      </c>
      <c r="C179" s="135"/>
      <c r="D179" s="544"/>
      <c r="E179" s="544"/>
      <c r="F179" s="168"/>
      <c r="G179" s="603"/>
      <c r="H179" s="603"/>
      <c r="I179" s="130"/>
      <c r="J179" s="130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30"/>
      <c r="AA179" s="130"/>
      <c r="AB179" s="130"/>
      <c r="AC179" s="130"/>
      <c r="AD179" s="130"/>
      <c r="AE179" s="130"/>
      <c r="AF179" s="130"/>
    </row>
    <row r="180" spans="1:69" ht="32.25" customHeight="1">
      <c r="A180" s="476" t="str">
        <f>'приложение 1.1 '!A180</f>
        <v>1.2.1.</v>
      </c>
      <c r="B180" s="135" t="str">
        <f>'приложение 1.1 '!B180</f>
        <v>Монтаж телемеханики на РП; ТП</v>
      </c>
      <c r="C180" s="603" t="str">
        <f>'приложение 1.1 '!C180</f>
        <v>C/П</v>
      </c>
      <c r="D180" s="544">
        <f>'приложение 1.1 '!D180</f>
        <v>0</v>
      </c>
      <c r="E180" s="544">
        <f>'приложение 1.1 '!E180</f>
        <v>0</v>
      </c>
      <c r="F180" s="168">
        <v>5.5119999999999996</v>
      </c>
      <c r="G180" s="603">
        <f>'приложение 1.1 '!F180</f>
        <v>2013</v>
      </c>
      <c r="H180" s="603">
        <f>'приложение 1.1 '!G180</f>
        <v>2017</v>
      </c>
      <c r="I180" s="130">
        <f t="shared" ref="I180:I184" si="30">AF180</f>
        <v>6.0965788099999996</v>
      </c>
      <c r="J180" s="130">
        <f t="shared" ref="J180" si="31">I180-Z180-AA180-AB180-AC180-AD180</f>
        <v>0.46276999999999968</v>
      </c>
      <c r="K180" s="130">
        <f t="shared" ref="K180" si="32">AE180</f>
        <v>0.46277000000000001</v>
      </c>
      <c r="L180" s="130">
        <v>0</v>
      </c>
      <c r="M180" s="130">
        <v>0</v>
      </c>
      <c r="N180" s="130">
        <v>0</v>
      </c>
      <c r="O180" s="130">
        <v>0</v>
      </c>
      <c r="P180" s="130">
        <v>0</v>
      </c>
      <c r="Q180" s="130">
        <v>0</v>
      </c>
      <c r="R180" s="130">
        <v>0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f>'приложение 1.1 '!Y180</f>
        <v>0</v>
      </c>
      <c r="AA180" s="130">
        <f>'приложение 1.1 '!Z180</f>
        <v>4.37314589</v>
      </c>
      <c r="AB180" s="130">
        <f>'приложение 1.1 '!AA180</f>
        <v>1.2606629199999999</v>
      </c>
      <c r="AC180" s="130">
        <f>'приложение 1.1 '!AB180</f>
        <v>0</v>
      </c>
      <c r="AD180" s="130">
        <f>'приложение 1.1 '!AC180</f>
        <v>0</v>
      </c>
      <c r="AE180" s="130">
        <f>'приложение 1.1 '!AD180</f>
        <v>0.46277000000000001</v>
      </c>
      <c r="AF180" s="130">
        <f>SUM(Z180:AE180)</f>
        <v>6.0965788099999996</v>
      </c>
    </row>
    <row r="181" spans="1:69">
      <c r="A181" s="476"/>
      <c r="B181" s="133" t="str">
        <f>'приложение 1.1 '!B181</f>
        <v>Итого по разделу 1.2.</v>
      </c>
      <c r="C181" s="135"/>
      <c r="D181" s="544"/>
      <c r="E181" s="544"/>
      <c r="F181" s="620">
        <f>F180</f>
        <v>5.5119999999999996</v>
      </c>
      <c r="G181" s="603"/>
      <c r="H181" s="603"/>
      <c r="I181" s="178">
        <f t="shared" si="30"/>
        <v>6.0965788099999996</v>
      </c>
      <c r="J181" s="178">
        <f>J180</f>
        <v>0.46276999999999968</v>
      </c>
      <c r="K181" s="178">
        <f>SUM(K180)</f>
        <v>0.46277000000000001</v>
      </c>
      <c r="L181" s="178">
        <f t="shared" ref="L181:Y181" si="33">SUM(L180)</f>
        <v>0</v>
      </c>
      <c r="M181" s="178">
        <f t="shared" si="33"/>
        <v>0</v>
      </c>
      <c r="N181" s="178">
        <f t="shared" si="33"/>
        <v>0</v>
      </c>
      <c r="O181" s="178">
        <f t="shared" si="33"/>
        <v>0</v>
      </c>
      <c r="P181" s="178">
        <f t="shared" si="33"/>
        <v>0</v>
      </c>
      <c r="Q181" s="178">
        <f t="shared" si="33"/>
        <v>0</v>
      </c>
      <c r="R181" s="178">
        <f t="shared" si="33"/>
        <v>0</v>
      </c>
      <c r="S181" s="178">
        <f t="shared" si="33"/>
        <v>0</v>
      </c>
      <c r="T181" s="178">
        <f t="shared" si="33"/>
        <v>0</v>
      </c>
      <c r="U181" s="178">
        <f t="shared" si="33"/>
        <v>0</v>
      </c>
      <c r="V181" s="178">
        <f t="shared" si="33"/>
        <v>0</v>
      </c>
      <c r="W181" s="178">
        <f t="shared" si="33"/>
        <v>0</v>
      </c>
      <c r="X181" s="178">
        <f t="shared" si="33"/>
        <v>0</v>
      </c>
      <c r="Y181" s="178">
        <f t="shared" si="33"/>
        <v>0</v>
      </c>
      <c r="Z181" s="178">
        <f>SUM(Z180)</f>
        <v>0</v>
      </c>
      <c r="AA181" s="178">
        <f t="shared" ref="AA181:AF181" si="34">SUM(AA180)</f>
        <v>4.37314589</v>
      </c>
      <c r="AB181" s="178">
        <f t="shared" si="34"/>
        <v>1.2606629199999999</v>
      </c>
      <c r="AC181" s="178">
        <f t="shared" si="34"/>
        <v>0</v>
      </c>
      <c r="AD181" s="178">
        <f t="shared" si="34"/>
        <v>0</v>
      </c>
      <c r="AE181" s="178">
        <f t="shared" si="34"/>
        <v>0.46277000000000001</v>
      </c>
      <c r="AF181" s="178">
        <f t="shared" si="34"/>
        <v>6.0965788099999996</v>
      </c>
    </row>
    <row r="182" spans="1:69" ht="81">
      <c r="A182" s="188" t="str">
        <f>'приложение 1.1 '!A182</f>
        <v>1.3.</v>
      </c>
      <c r="B182" s="133" t="str">
        <f>'приложение 1.1 '!B182</f>
        <v>Установка устройств регулирования напряжения и компенсации реактивной мощности</v>
      </c>
      <c r="C182" s="135"/>
      <c r="D182" s="544"/>
      <c r="E182" s="544"/>
      <c r="F182" s="168"/>
      <c r="G182" s="603"/>
      <c r="H182" s="603"/>
      <c r="I182" s="178"/>
      <c r="J182" s="130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30"/>
      <c r="AA182" s="130"/>
      <c r="AB182" s="130"/>
      <c r="AC182" s="130"/>
      <c r="AD182" s="130"/>
      <c r="AE182" s="130"/>
      <c r="AF182" s="130"/>
    </row>
    <row r="183" spans="1:69" ht="40.5">
      <c r="A183" s="476" t="str">
        <f>'приложение 1.1 '!A183</f>
        <v>1.3.1.</v>
      </c>
      <c r="B183" s="135" t="str">
        <f>'приложение 1.1 '!B183</f>
        <v>Монтаж устройств компенсации реактивной мощности на РП</v>
      </c>
      <c r="C183" s="603" t="str">
        <f>'приложение 1.1 '!C183</f>
        <v>C/П</v>
      </c>
      <c r="D183" s="544">
        <f>'приложение 1.1 '!D183</f>
        <v>0</v>
      </c>
      <c r="E183" s="544">
        <f>'приложение 1.1 '!E183</f>
        <v>0</v>
      </c>
      <c r="F183" s="168">
        <v>15.5025</v>
      </c>
      <c r="G183" s="603">
        <f>'приложение 1.1 '!F183</f>
        <v>2014</v>
      </c>
      <c r="H183" s="603">
        <f>'приложение 1.1 '!G183</f>
        <v>2017</v>
      </c>
      <c r="I183" s="130">
        <f t="shared" si="30"/>
        <v>2.4569160000000001</v>
      </c>
      <c r="J183" s="130">
        <f t="shared" ref="J183" si="35">I183-Z183-AA183-AB183-AC183-AD183</f>
        <v>0</v>
      </c>
      <c r="K183" s="130">
        <f t="shared" ref="K183" si="36">AE183</f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0</v>
      </c>
      <c r="Q183" s="130">
        <v>0</v>
      </c>
      <c r="R183" s="130">
        <v>0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f>'приложение 1.1 '!Y183</f>
        <v>0</v>
      </c>
      <c r="AA183" s="130">
        <f>'приложение 1.1 '!Z183</f>
        <v>0</v>
      </c>
      <c r="AB183" s="130">
        <f>'приложение 1.1 '!AA183</f>
        <v>1.425073</v>
      </c>
      <c r="AC183" s="130">
        <f>'приложение 1.1 '!AB183</f>
        <v>1.0318430000000001</v>
      </c>
      <c r="AD183" s="130">
        <f>'приложение 1.1 '!AC183</f>
        <v>0</v>
      </c>
      <c r="AE183" s="130">
        <f>'приложение 1.1 '!AD183</f>
        <v>0</v>
      </c>
      <c r="AF183" s="130">
        <f>SUM(Z183:AE183)</f>
        <v>2.4569160000000001</v>
      </c>
    </row>
    <row r="184" spans="1:69">
      <c r="A184" s="188"/>
      <c r="B184" s="133" t="str">
        <f>'приложение 1.1 '!B184</f>
        <v>Итого по разделу 1.3.</v>
      </c>
      <c r="C184" s="135"/>
      <c r="D184" s="544"/>
      <c r="E184" s="544"/>
      <c r="F184" s="619">
        <f>F183</f>
        <v>15.5025</v>
      </c>
      <c r="G184" s="603"/>
      <c r="H184" s="603"/>
      <c r="I184" s="178">
        <f t="shared" si="30"/>
        <v>2.4569160000000001</v>
      </c>
      <c r="J184" s="178">
        <f>J183</f>
        <v>0</v>
      </c>
      <c r="K184" s="178">
        <f>SUM(K183)</f>
        <v>0</v>
      </c>
      <c r="L184" s="178">
        <f t="shared" ref="L184:W184" si="37">SUM(L183)</f>
        <v>0</v>
      </c>
      <c r="M184" s="178">
        <f t="shared" si="37"/>
        <v>0</v>
      </c>
      <c r="N184" s="178">
        <f t="shared" si="37"/>
        <v>0</v>
      </c>
      <c r="O184" s="178">
        <f t="shared" si="37"/>
        <v>0</v>
      </c>
      <c r="P184" s="178">
        <f t="shared" si="37"/>
        <v>0</v>
      </c>
      <c r="Q184" s="178">
        <f t="shared" si="37"/>
        <v>0</v>
      </c>
      <c r="R184" s="178">
        <f t="shared" si="37"/>
        <v>0</v>
      </c>
      <c r="S184" s="178">
        <f t="shared" si="37"/>
        <v>0</v>
      </c>
      <c r="T184" s="178">
        <f t="shared" si="37"/>
        <v>0</v>
      </c>
      <c r="U184" s="178">
        <f t="shared" si="37"/>
        <v>0</v>
      </c>
      <c r="V184" s="178">
        <f t="shared" si="37"/>
        <v>0</v>
      </c>
      <c r="W184" s="178">
        <f t="shared" si="37"/>
        <v>0</v>
      </c>
      <c r="X184" s="178">
        <v>0</v>
      </c>
      <c r="Y184" s="178">
        <v>0</v>
      </c>
      <c r="Z184" s="178">
        <f>SUM(Z183)</f>
        <v>0</v>
      </c>
      <c r="AA184" s="178">
        <f t="shared" ref="AA184:AF184" si="38">SUM(AA183)</f>
        <v>0</v>
      </c>
      <c r="AB184" s="178">
        <f t="shared" si="38"/>
        <v>1.425073</v>
      </c>
      <c r="AC184" s="178">
        <f t="shared" si="38"/>
        <v>1.0318430000000001</v>
      </c>
      <c r="AD184" s="178">
        <f t="shared" si="38"/>
        <v>0</v>
      </c>
      <c r="AE184" s="178">
        <f t="shared" si="38"/>
        <v>0</v>
      </c>
      <c r="AF184" s="178">
        <f t="shared" si="38"/>
        <v>2.4569160000000001</v>
      </c>
    </row>
    <row r="185" spans="1:69" s="139" customFormat="1">
      <c r="A185" s="630">
        <f>'приложение 1.1 '!A185</f>
        <v>2</v>
      </c>
      <c r="B185" s="133" t="str">
        <f>'приложение 1.1 '!B185</f>
        <v>Новое строительство</v>
      </c>
      <c r="C185" s="138"/>
      <c r="D185" s="546">
        <f>D459</f>
        <v>220.38170000000008</v>
      </c>
      <c r="E185" s="546">
        <f>E459</f>
        <v>324.7199999999998</v>
      </c>
      <c r="F185" s="169">
        <f>F459</f>
        <v>4541.6584999999995</v>
      </c>
      <c r="G185" s="426"/>
      <c r="H185" s="426"/>
      <c r="I185" s="178">
        <f>AF185</f>
        <v>1800.3248093055934</v>
      </c>
      <c r="J185" s="141">
        <f>SUM(J187:J458)</f>
        <v>354.69890713559312</v>
      </c>
      <c r="K185" s="141">
        <f>K459</f>
        <v>354.69890713559312</v>
      </c>
      <c r="L185" s="141">
        <f t="shared" ref="L185:Y185" si="39">L459</f>
        <v>14.484000000000002</v>
      </c>
      <c r="M185" s="141">
        <f t="shared" si="39"/>
        <v>23.7</v>
      </c>
      <c r="N185" s="141">
        <f t="shared" si="39"/>
        <v>67.560999999999964</v>
      </c>
      <c r="O185" s="141">
        <f t="shared" si="39"/>
        <v>79.160000000000011</v>
      </c>
      <c r="P185" s="141">
        <f t="shared" si="39"/>
        <v>19.819999999999997</v>
      </c>
      <c r="Q185" s="141">
        <f t="shared" si="39"/>
        <v>37.559999999999995</v>
      </c>
      <c r="R185" s="141">
        <f t="shared" si="39"/>
        <v>47.372499999999995</v>
      </c>
      <c r="S185" s="141">
        <f t="shared" si="39"/>
        <v>62.38</v>
      </c>
      <c r="T185" s="141">
        <f t="shared" si="39"/>
        <v>39.220199999999998</v>
      </c>
      <c r="U185" s="141">
        <f t="shared" si="39"/>
        <v>53.900000000000006</v>
      </c>
      <c r="V185" s="141">
        <f t="shared" si="39"/>
        <v>31.924000000000003</v>
      </c>
      <c r="W185" s="141">
        <f t="shared" si="39"/>
        <v>68.02000000000001</v>
      </c>
      <c r="X185" s="141">
        <f t="shared" si="39"/>
        <v>220.38170000000008</v>
      </c>
      <c r="Y185" s="141">
        <f t="shared" si="39"/>
        <v>324.7199999999998</v>
      </c>
      <c r="Z185" s="141">
        <f>Z459</f>
        <v>154.94059694999996</v>
      </c>
      <c r="AA185" s="141">
        <f>AA459</f>
        <v>249.05399557000004</v>
      </c>
      <c r="AB185" s="141">
        <f>AB459</f>
        <v>200.66990495999997</v>
      </c>
      <c r="AC185" s="141">
        <f t="shared" ref="AC185:AD185" si="40">AC459</f>
        <v>369.88711679999977</v>
      </c>
      <c r="AD185" s="141">
        <f t="shared" si="40"/>
        <v>471.07428789000005</v>
      </c>
      <c r="AE185" s="141">
        <f>AE459</f>
        <v>354.69890713559312</v>
      </c>
      <c r="AF185" s="141">
        <f>SUM(AF186:AF458)</f>
        <v>1800.3248093055934</v>
      </c>
    </row>
    <row r="186" spans="1:69" ht="60.75">
      <c r="A186" s="630" t="str">
        <f>'приложение 1.1 '!A186</f>
        <v>2.1.</v>
      </c>
      <c r="B186" s="133" t="str">
        <f>'приложение 1.1 '!B186</f>
        <v>Энергосбережение и повышение энергетической эффективности</v>
      </c>
      <c r="C186" s="135"/>
      <c r="D186" s="544"/>
      <c r="E186" s="544"/>
      <c r="F186" s="168"/>
      <c r="G186" s="603"/>
      <c r="H186" s="603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</row>
    <row r="187" spans="1:69" ht="33.75" customHeight="1">
      <c r="A187" s="630" t="str">
        <f>'приложение 1.1 '!A187</f>
        <v>2.1.1.</v>
      </c>
      <c r="B187" s="133" t="str">
        <f>'приложение 1.1 '!B187</f>
        <v>Подстанции БКТП 6/10кВ</v>
      </c>
      <c r="C187" s="135"/>
      <c r="D187" s="544"/>
      <c r="E187" s="544"/>
      <c r="F187" s="168"/>
      <c r="G187" s="603"/>
      <c r="H187" s="603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</row>
    <row r="188" spans="1:69" ht="60.75">
      <c r="A188" s="95" t="str">
        <f>'приложение 1.1 '!A188</f>
        <v>2.1.1.1</v>
      </c>
      <c r="B188" s="135" t="str">
        <f>'приложение 1.1 '!B188</f>
        <v xml:space="preserve">Строительство 2БКТП -1000кВА ПТД №1 (противотуберкулезный диспансер) </v>
      </c>
      <c r="C188" s="603" t="str">
        <f>'приложение 1.1 '!C188</f>
        <v>C/П</v>
      </c>
      <c r="D188" s="544">
        <f>'приложение 1.1 '!D188</f>
        <v>0</v>
      </c>
      <c r="E188" s="544">
        <f>'приложение 1.1 '!E188</f>
        <v>2</v>
      </c>
      <c r="F188" s="168">
        <v>8.956999999999999</v>
      </c>
      <c r="G188" s="603">
        <f>'приложение 1.1 '!F188</f>
        <v>2012</v>
      </c>
      <c r="H188" s="603">
        <f>'приложение 1.1 '!G188</f>
        <v>2013</v>
      </c>
      <c r="I188" s="130">
        <f t="shared" ref="I188:I241" si="41">AF188</f>
        <v>0.26750919000000001</v>
      </c>
      <c r="J188" s="130">
        <f>I188-Z188-AA188-AB188-AC188-AD188</f>
        <v>1.7347234759768071E-18</v>
      </c>
      <c r="K188" s="130">
        <f>AE188</f>
        <v>0</v>
      </c>
      <c r="L188" s="130" t="str">
        <f>'приложение 1.1 '!K188</f>
        <v>-</v>
      </c>
      <c r="M188" s="130" t="str">
        <f>'приложение 1.1 '!L188</f>
        <v>-</v>
      </c>
      <c r="N188" s="130">
        <f>'приложение 1.1 '!M188</f>
        <v>0</v>
      </c>
      <c r="O188" s="130">
        <f>'приложение 1.1 '!N188</f>
        <v>2</v>
      </c>
      <c r="P188" s="130" t="str">
        <f>'приложение 1.1 '!O188</f>
        <v>-</v>
      </c>
      <c r="Q188" s="130" t="str">
        <f>'приложение 1.1 '!P188</f>
        <v>-</v>
      </c>
      <c r="R188" s="130" t="str">
        <f>'приложение 1.1 '!Q188</f>
        <v>-</v>
      </c>
      <c r="S188" s="130" t="str">
        <f>'приложение 1.1 '!R188</f>
        <v>-</v>
      </c>
      <c r="T188" s="130" t="str">
        <f>'приложение 1.1 '!S188</f>
        <v>-</v>
      </c>
      <c r="U188" s="130" t="str">
        <f>'приложение 1.1 '!T188</f>
        <v>-</v>
      </c>
      <c r="V188" s="130" t="str">
        <f>'приложение 1.1 '!U188</f>
        <v>-</v>
      </c>
      <c r="W188" s="130" t="str">
        <f>'приложение 1.1 '!V188</f>
        <v>-</v>
      </c>
      <c r="X188" s="130">
        <f>'приложение 1.1 '!W188</f>
        <v>0</v>
      </c>
      <c r="Y188" s="130">
        <f>'приложение 1.1 '!X188</f>
        <v>2</v>
      </c>
      <c r="Z188" s="130">
        <f>'приложение 1.1 '!Y188</f>
        <v>0.25317000000000001</v>
      </c>
      <c r="AA188" s="130">
        <f>'приложение 1.1 '!Z188</f>
        <v>1.433919E-2</v>
      </c>
      <c r="AB188" s="130">
        <f>'приложение 1.1 '!AA188</f>
        <v>0</v>
      </c>
      <c r="AC188" s="130">
        <f>'приложение 1.1 '!AB188</f>
        <v>0</v>
      </c>
      <c r="AD188" s="130">
        <f>'приложение 1.1 '!AC188</f>
        <v>0</v>
      </c>
      <c r="AE188" s="130">
        <f>'приложение 1.1 '!AD188</f>
        <v>0</v>
      </c>
      <c r="AF188" s="130">
        <f t="shared" ref="AF188:AF241" si="42">SUM(Z188:AE188)</f>
        <v>0.26750919000000001</v>
      </c>
    </row>
    <row r="189" spans="1:69" ht="60.75">
      <c r="A189" s="95" t="str">
        <f>'приложение 1.1 '!A189</f>
        <v>2.1.1.2</v>
      </c>
      <c r="B189" s="135" t="str">
        <f>'приложение 1.1 '!B189</f>
        <v xml:space="preserve">Строительство 2БКТП -1000кВА ПТД №2 (противотуберкулезный диспансер) </v>
      </c>
      <c r="C189" s="603" t="str">
        <f>'приложение 1.1 '!C189</f>
        <v>C/П</v>
      </c>
      <c r="D189" s="544">
        <f>'приложение 1.1 '!D189</f>
        <v>0</v>
      </c>
      <c r="E189" s="544">
        <f>'приложение 1.1 '!E189</f>
        <v>2</v>
      </c>
      <c r="F189" s="168">
        <v>13.435499999999999</v>
      </c>
      <c r="G189" s="603">
        <f>'приложение 1.1 '!F189</f>
        <v>2012</v>
      </c>
      <c r="H189" s="603">
        <f>'приложение 1.1 '!G189</f>
        <v>2013</v>
      </c>
      <c r="I189" s="130">
        <f t="shared" si="41"/>
        <v>4.7540103299999998</v>
      </c>
      <c r="J189" s="130">
        <f t="shared" ref="J189:J252" si="43">I189-Z189-AA189-AB189-AC189-AD189</f>
        <v>0</v>
      </c>
      <c r="K189" s="130">
        <f t="shared" ref="K189:K252" si="44">AE189</f>
        <v>0</v>
      </c>
      <c r="L189" s="130" t="str">
        <f>'приложение 1.1 '!K189</f>
        <v>-</v>
      </c>
      <c r="M189" s="130" t="str">
        <f>'приложение 1.1 '!L189</f>
        <v>-</v>
      </c>
      <c r="N189" s="130">
        <f>'приложение 1.1 '!M189</f>
        <v>0</v>
      </c>
      <c r="O189" s="130">
        <f>'приложение 1.1 '!N189</f>
        <v>2</v>
      </c>
      <c r="P189" s="130" t="str">
        <f>'приложение 1.1 '!O189</f>
        <v>-</v>
      </c>
      <c r="Q189" s="130" t="str">
        <f>'приложение 1.1 '!P189</f>
        <v>-</v>
      </c>
      <c r="R189" s="130" t="str">
        <f>'приложение 1.1 '!Q189</f>
        <v>-</v>
      </c>
      <c r="S189" s="130" t="str">
        <f>'приложение 1.1 '!R189</f>
        <v>-</v>
      </c>
      <c r="T189" s="130" t="str">
        <f>'приложение 1.1 '!S189</f>
        <v>-</v>
      </c>
      <c r="U189" s="130" t="str">
        <f>'приложение 1.1 '!T189</f>
        <v>-</v>
      </c>
      <c r="V189" s="130" t="str">
        <f>'приложение 1.1 '!U189</f>
        <v>-</v>
      </c>
      <c r="W189" s="130" t="str">
        <f>'приложение 1.1 '!V189</f>
        <v>-</v>
      </c>
      <c r="X189" s="130">
        <f>'приложение 1.1 '!W189</f>
        <v>0</v>
      </c>
      <c r="Y189" s="130">
        <f>'приложение 1.1 '!X189</f>
        <v>2</v>
      </c>
      <c r="Z189" s="130">
        <f>'приложение 1.1 '!Y189</f>
        <v>4.7540103299999998</v>
      </c>
      <c r="AA189" s="130">
        <f>'приложение 1.1 '!Z189</f>
        <v>0</v>
      </c>
      <c r="AB189" s="130">
        <f>'приложение 1.1 '!AA189</f>
        <v>0</v>
      </c>
      <c r="AC189" s="130">
        <f>'приложение 1.1 '!AB189</f>
        <v>0</v>
      </c>
      <c r="AD189" s="130">
        <f>'приложение 1.1 '!AC189</f>
        <v>0</v>
      </c>
      <c r="AE189" s="130">
        <f>'приложение 1.1 '!AD189</f>
        <v>0</v>
      </c>
      <c r="AF189" s="130">
        <f t="shared" si="42"/>
        <v>4.7540103299999998</v>
      </c>
    </row>
    <row r="190" spans="1:69" s="459" customFormat="1" ht="60.75">
      <c r="A190" s="95" t="str">
        <f>'приложение 1.1 '!A190</f>
        <v>2.1.1.3</v>
      </c>
      <c r="B190" s="135" t="str">
        <f>'приложение 1.1 '!B190</f>
        <v>Строительство БКТП №6 2х1000кВА (ж/д с проектными номерами 6,7,8,9) мкр.39</v>
      </c>
      <c r="C190" s="603" t="str">
        <f>'приложение 1.1 '!C190</f>
        <v>C/П</v>
      </c>
      <c r="D190" s="544">
        <f>'приложение 1.1 '!D190</f>
        <v>0</v>
      </c>
      <c r="E190" s="544">
        <f>'приложение 1.1 '!E190</f>
        <v>2</v>
      </c>
      <c r="F190" s="168">
        <v>13.78</v>
      </c>
      <c r="G190" s="603">
        <f>'приложение 1.1 '!F190</f>
        <v>2015</v>
      </c>
      <c r="H190" s="603">
        <f>'приложение 1.1 '!G190</f>
        <v>2015</v>
      </c>
      <c r="I190" s="130">
        <f t="shared" si="41"/>
        <v>8.1093889299999997</v>
      </c>
      <c r="J190" s="130">
        <f t="shared" si="43"/>
        <v>0</v>
      </c>
      <c r="K190" s="130">
        <f t="shared" si="44"/>
        <v>0</v>
      </c>
      <c r="L190" s="130" t="str">
        <f>'приложение 1.1 '!K190</f>
        <v>-</v>
      </c>
      <c r="M190" s="130" t="str">
        <f>'приложение 1.1 '!L190</f>
        <v>-</v>
      </c>
      <c r="N190" s="130" t="str">
        <f>'приложение 1.1 '!M190</f>
        <v>-</v>
      </c>
      <c r="O190" s="130" t="str">
        <f>'приложение 1.1 '!N190</f>
        <v>-</v>
      </c>
      <c r="P190" s="130" t="str">
        <f>'приложение 1.1 '!O190</f>
        <v>-</v>
      </c>
      <c r="Q190" s="130" t="str">
        <f>'приложение 1.1 '!P190</f>
        <v>-</v>
      </c>
      <c r="R190" s="130">
        <f>'приложение 1.1 '!Q190</f>
        <v>0</v>
      </c>
      <c r="S190" s="130">
        <f>'приложение 1.1 '!R190</f>
        <v>2</v>
      </c>
      <c r="T190" s="130" t="str">
        <f>'приложение 1.1 '!S190</f>
        <v>-</v>
      </c>
      <c r="U190" s="130" t="str">
        <f>'приложение 1.1 '!T190</f>
        <v>-</v>
      </c>
      <c r="V190" s="130" t="str">
        <f>'приложение 1.1 '!U190</f>
        <v>-</v>
      </c>
      <c r="W190" s="130" t="str">
        <f>'приложение 1.1 '!V190</f>
        <v>-</v>
      </c>
      <c r="X190" s="130">
        <f>'приложение 1.1 '!W190</f>
        <v>0</v>
      </c>
      <c r="Y190" s="130">
        <f>'приложение 1.1 '!X190</f>
        <v>2</v>
      </c>
      <c r="Z190" s="130">
        <f>'приложение 1.1 '!Y190</f>
        <v>0</v>
      </c>
      <c r="AA190" s="130">
        <f>'приложение 1.1 '!Z190</f>
        <v>0</v>
      </c>
      <c r="AB190" s="130">
        <f>'приложение 1.1 '!AA190</f>
        <v>0</v>
      </c>
      <c r="AC190" s="130">
        <f>'приложение 1.1 '!AB190</f>
        <v>8.1093889299999997</v>
      </c>
      <c r="AD190" s="130">
        <f>'приложение 1.1 '!AC190</f>
        <v>0</v>
      </c>
      <c r="AE190" s="130">
        <f>'приложение 1.1 '!AD190</f>
        <v>0</v>
      </c>
      <c r="AF190" s="130">
        <f t="shared" si="42"/>
        <v>8.1093889299999997</v>
      </c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</row>
    <row r="191" spans="1:69" s="459" customFormat="1" ht="40.5">
      <c r="A191" s="95" t="str">
        <f>'приложение 1.1 '!A191</f>
        <v>2.1.1.4</v>
      </c>
      <c r="B191" s="135" t="str">
        <f>'приложение 1.1 '!B191</f>
        <v>Строительство 2БКТП-1600кВА мкр. №20А</v>
      </c>
      <c r="C191" s="603" t="str">
        <f>'приложение 1.1 '!C191</f>
        <v>C/П</v>
      </c>
      <c r="D191" s="544">
        <f>'приложение 1.1 '!D191</f>
        <v>0</v>
      </c>
      <c r="E191" s="544">
        <f>'приложение 1.1 '!E191</f>
        <v>3.2</v>
      </c>
      <c r="F191" s="168">
        <v>19.291999999999998</v>
      </c>
      <c r="G191" s="603">
        <f>'приложение 1.1 '!F191</f>
        <v>2012</v>
      </c>
      <c r="H191" s="603">
        <f>'приложение 1.1 '!G191</f>
        <v>2013</v>
      </c>
      <c r="I191" s="130">
        <f t="shared" si="41"/>
        <v>6.5884350000000005</v>
      </c>
      <c r="J191" s="130">
        <f t="shared" si="43"/>
        <v>0</v>
      </c>
      <c r="K191" s="130">
        <f t="shared" si="44"/>
        <v>0</v>
      </c>
      <c r="L191" s="130" t="str">
        <f>'приложение 1.1 '!K191</f>
        <v>-</v>
      </c>
      <c r="M191" s="130" t="str">
        <f>'приложение 1.1 '!L191</f>
        <v>-</v>
      </c>
      <c r="N191" s="130">
        <f>'приложение 1.1 '!M191</f>
        <v>0</v>
      </c>
      <c r="O191" s="130">
        <f>'приложение 1.1 '!N191</f>
        <v>3.2</v>
      </c>
      <c r="P191" s="130" t="str">
        <f>'приложение 1.1 '!O191</f>
        <v>-</v>
      </c>
      <c r="Q191" s="130" t="str">
        <f>'приложение 1.1 '!P191</f>
        <v>-</v>
      </c>
      <c r="R191" s="130" t="str">
        <f>'приложение 1.1 '!Q191</f>
        <v>-</v>
      </c>
      <c r="S191" s="130" t="str">
        <f>'приложение 1.1 '!R191</f>
        <v>-</v>
      </c>
      <c r="T191" s="130" t="str">
        <f>'приложение 1.1 '!S191</f>
        <v>-</v>
      </c>
      <c r="U191" s="130" t="str">
        <f>'приложение 1.1 '!T191</f>
        <v>-</v>
      </c>
      <c r="V191" s="130" t="str">
        <f>'приложение 1.1 '!U191</f>
        <v>-</v>
      </c>
      <c r="W191" s="130" t="str">
        <f>'приложение 1.1 '!V191</f>
        <v>-</v>
      </c>
      <c r="X191" s="130">
        <f>'приложение 1.1 '!W191</f>
        <v>0</v>
      </c>
      <c r="Y191" s="130">
        <f>'приложение 1.1 '!X191</f>
        <v>3.2</v>
      </c>
      <c r="Z191" s="130">
        <f>'приложение 1.1 '!Y191</f>
        <v>6.5884350000000005</v>
      </c>
      <c r="AA191" s="130">
        <f>'приложение 1.1 '!Z191</f>
        <v>0</v>
      </c>
      <c r="AB191" s="130">
        <f>'приложение 1.1 '!AA191</f>
        <v>0</v>
      </c>
      <c r="AC191" s="130">
        <f>'приложение 1.1 '!AB191</f>
        <v>0</v>
      </c>
      <c r="AD191" s="130">
        <f>'приложение 1.1 '!AC191</f>
        <v>0</v>
      </c>
      <c r="AE191" s="130">
        <f>'приложение 1.1 '!AD191</f>
        <v>0</v>
      </c>
      <c r="AF191" s="130">
        <f t="shared" si="42"/>
        <v>6.5884350000000005</v>
      </c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</row>
    <row r="192" spans="1:69" ht="40.5">
      <c r="A192" s="95" t="str">
        <f>'приложение 1.1 '!A192</f>
        <v>2.1.1.5</v>
      </c>
      <c r="B192" s="135" t="str">
        <f>'приложение 1.1 '!B192</f>
        <v>Строительство 2БКТП-1000кВА мкр.20А</v>
      </c>
      <c r="C192" s="603" t="str">
        <f>'приложение 1.1 '!C192</f>
        <v>C/П</v>
      </c>
      <c r="D192" s="544">
        <f>'приложение 1.1 '!D192</f>
        <v>0</v>
      </c>
      <c r="E192" s="544">
        <f>'приложение 1.1 '!E192</f>
        <v>2</v>
      </c>
      <c r="F192" s="168">
        <v>16.535999999999998</v>
      </c>
      <c r="G192" s="603">
        <f>'приложение 1.1 '!F192</f>
        <v>2014</v>
      </c>
      <c r="H192" s="603">
        <f>'приложение 1.1 '!G192</f>
        <v>2016</v>
      </c>
      <c r="I192" s="130">
        <f t="shared" si="41"/>
        <v>5.8944048799999997</v>
      </c>
      <c r="J192" s="130">
        <f t="shared" si="43"/>
        <v>0</v>
      </c>
      <c r="K192" s="130">
        <f t="shared" si="44"/>
        <v>0</v>
      </c>
      <c r="L192" s="130" t="str">
        <f>'приложение 1.1 '!K192</f>
        <v>-</v>
      </c>
      <c r="M192" s="130" t="str">
        <f>'приложение 1.1 '!L192</f>
        <v>-</v>
      </c>
      <c r="N192" s="130" t="str">
        <f>'приложение 1.1 '!M192</f>
        <v>-</v>
      </c>
      <c r="O192" s="130" t="str">
        <f>'приложение 1.1 '!N192</f>
        <v>-</v>
      </c>
      <c r="P192" s="130" t="str">
        <f>'приложение 1.1 '!O192</f>
        <v>-</v>
      </c>
      <c r="Q192" s="130" t="str">
        <f>'приложение 1.1 '!P192</f>
        <v>-</v>
      </c>
      <c r="R192" s="130" t="str">
        <f>'приложение 1.1 '!Q192</f>
        <v>-</v>
      </c>
      <c r="S192" s="130" t="str">
        <f>'приложение 1.1 '!R192</f>
        <v>-</v>
      </c>
      <c r="T192" s="130">
        <f>'приложение 1.1 '!S192</f>
        <v>0</v>
      </c>
      <c r="U192" s="130">
        <f>'приложение 1.1 '!T192</f>
        <v>2</v>
      </c>
      <c r="V192" s="130" t="str">
        <f>'приложение 1.1 '!U192</f>
        <v>-</v>
      </c>
      <c r="W192" s="130" t="str">
        <f>'приложение 1.1 '!V192</f>
        <v>-</v>
      </c>
      <c r="X192" s="130">
        <f>'приложение 1.1 '!W192</f>
        <v>0</v>
      </c>
      <c r="Y192" s="130">
        <f>'приложение 1.1 '!X192</f>
        <v>2</v>
      </c>
      <c r="Z192" s="130">
        <f>'приложение 1.1 '!Y192</f>
        <v>0</v>
      </c>
      <c r="AA192" s="130">
        <f>'приложение 1.1 '!Z192</f>
        <v>0</v>
      </c>
      <c r="AB192" s="130">
        <f>'приложение 1.1 '!AA192</f>
        <v>5.8944048799999997</v>
      </c>
      <c r="AC192" s="130">
        <f>'приложение 1.1 '!AB192</f>
        <v>0</v>
      </c>
      <c r="AD192" s="130">
        <f>'приложение 1.1 '!AC192</f>
        <v>0</v>
      </c>
      <c r="AE192" s="130">
        <f>'приложение 1.1 '!AD192</f>
        <v>0</v>
      </c>
      <c r="AF192" s="130">
        <f t="shared" si="42"/>
        <v>5.8944048799999997</v>
      </c>
    </row>
    <row r="193" spans="1:69" ht="60.75">
      <c r="A193" s="95" t="str">
        <f>'приложение 1.1 '!A193</f>
        <v>2.1.1.7</v>
      </c>
      <c r="B193" s="135" t="str">
        <f>'приложение 1.1 '!B193</f>
        <v>БКТП-2х1000кВА мкр.8 (для перевода ж/д с газовых плит на электрические)</v>
      </c>
      <c r="C193" s="603" t="str">
        <f>'приложение 1.1 '!C193</f>
        <v>С/П</v>
      </c>
      <c r="D193" s="544">
        <f>'приложение 1.1 '!D193</f>
        <v>0</v>
      </c>
      <c r="E193" s="544">
        <f>'приложение 1.1 '!E193</f>
        <v>2</v>
      </c>
      <c r="F193" s="168">
        <v>11.023999999999999</v>
      </c>
      <c r="G193" s="603">
        <f>'приложение 1.1 '!F193</f>
        <v>2015</v>
      </c>
      <c r="H193" s="603">
        <f>'приложение 1.1 '!G193</f>
        <v>2015</v>
      </c>
      <c r="I193" s="130">
        <f t="shared" si="41"/>
        <v>6.3085194500000004</v>
      </c>
      <c r="J193" s="130">
        <f t="shared" si="43"/>
        <v>0</v>
      </c>
      <c r="K193" s="130">
        <f t="shared" si="44"/>
        <v>0</v>
      </c>
      <c r="L193" s="130" t="str">
        <f>'приложение 1.1 '!K193</f>
        <v>-</v>
      </c>
      <c r="M193" s="130" t="str">
        <f>'приложение 1.1 '!L193</f>
        <v>-</v>
      </c>
      <c r="N193" s="130" t="str">
        <f>'приложение 1.1 '!M193</f>
        <v>-</v>
      </c>
      <c r="O193" s="130" t="str">
        <f>'приложение 1.1 '!N193</f>
        <v>-</v>
      </c>
      <c r="P193" s="130" t="str">
        <f>'приложение 1.1 '!O193</f>
        <v>-</v>
      </c>
      <c r="Q193" s="130" t="str">
        <f>'приложение 1.1 '!P193</f>
        <v>-</v>
      </c>
      <c r="R193" s="130">
        <f>'приложение 1.1 '!Q193</f>
        <v>0</v>
      </c>
      <c r="S193" s="130">
        <f>'приложение 1.1 '!R193</f>
        <v>2</v>
      </c>
      <c r="T193" s="130" t="str">
        <f>'приложение 1.1 '!S193</f>
        <v>-</v>
      </c>
      <c r="U193" s="130" t="str">
        <f>'приложение 1.1 '!T193</f>
        <v>-</v>
      </c>
      <c r="V193" s="130" t="str">
        <f>'приложение 1.1 '!U193</f>
        <v>-</v>
      </c>
      <c r="W193" s="130" t="str">
        <f>'приложение 1.1 '!V193</f>
        <v>-</v>
      </c>
      <c r="X193" s="130">
        <f>'приложение 1.1 '!W193</f>
        <v>0</v>
      </c>
      <c r="Y193" s="130">
        <f>'приложение 1.1 '!X193</f>
        <v>2</v>
      </c>
      <c r="Z193" s="130">
        <f>'приложение 1.1 '!Y193</f>
        <v>0</v>
      </c>
      <c r="AA193" s="130">
        <f>'приложение 1.1 '!Z193</f>
        <v>0</v>
      </c>
      <c r="AB193" s="130">
        <f>'приложение 1.1 '!AA193</f>
        <v>0</v>
      </c>
      <c r="AC193" s="130">
        <f>'приложение 1.1 '!AB193</f>
        <v>6.3085194500000004</v>
      </c>
      <c r="AD193" s="130">
        <f>'приложение 1.1 '!AC193</f>
        <v>0</v>
      </c>
      <c r="AE193" s="130">
        <f>'приложение 1.1 '!AD193</f>
        <v>0</v>
      </c>
      <c r="AF193" s="130">
        <f t="shared" si="42"/>
        <v>6.3085194500000004</v>
      </c>
    </row>
    <row r="194" spans="1:69" s="459" customFormat="1" ht="40.5">
      <c r="A194" s="95" t="str">
        <f>'приложение 1.1 '!A194</f>
        <v>2.1.1.8</v>
      </c>
      <c r="B194" s="135" t="str">
        <f>'приложение 1.1 '!B194</f>
        <v xml:space="preserve">Строительство 2БКТП-1000кВА Храм Георгия Победоносца </v>
      </c>
      <c r="C194" s="603" t="str">
        <f>'приложение 1.1 '!C194</f>
        <v>C/П</v>
      </c>
      <c r="D194" s="544">
        <f>'приложение 1.1 '!D194</f>
        <v>0</v>
      </c>
      <c r="E194" s="544">
        <f>'приложение 1.1 '!E194</f>
        <v>2</v>
      </c>
      <c r="F194" s="168">
        <v>14.468999999999999</v>
      </c>
      <c r="G194" s="603">
        <f>'приложение 1.1 '!F194</f>
        <v>2013</v>
      </c>
      <c r="H194" s="603">
        <f>'приложение 1.1 '!G194</f>
        <v>2013</v>
      </c>
      <c r="I194" s="130">
        <f t="shared" si="41"/>
        <v>5.8867785599999998</v>
      </c>
      <c r="J194" s="130">
        <f t="shared" si="43"/>
        <v>0</v>
      </c>
      <c r="K194" s="130">
        <f t="shared" si="44"/>
        <v>0</v>
      </c>
      <c r="L194" s="130" t="str">
        <f>'приложение 1.1 '!K194</f>
        <v>-</v>
      </c>
      <c r="M194" s="130" t="str">
        <f>'приложение 1.1 '!L194</f>
        <v>-</v>
      </c>
      <c r="N194" s="130">
        <f>'приложение 1.1 '!M194</f>
        <v>0</v>
      </c>
      <c r="O194" s="130">
        <f>'приложение 1.1 '!N194</f>
        <v>2</v>
      </c>
      <c r="P194" s="130" t="str">
        <f>'приложение 1.1 '!O194</f>
        <v>-</v>
      </c>
      <c r="Q194" s="130" t="str">
        <f>'приложение 1.1 '!P194</f>
        <v>-</v>
      </c>
      <c r="R194" s="130" t="str">
        <f>'приложение 1.1 '!Q194</f>
        <v>-</v>
      </c>
      <c r="S194" s="130" t="str">
        <f>'приложение 1.1 '!R194</f>
        <v>-</v>
      </c>
      <c r="T194" s="130" t="str">
        <f>'приложение 1.1 '!S194</f>
        <v>-</v>
      </c>
      <c r="U194" s="130" t="str">
        <f>'приложение 1.1 '!T194</f>
        <v>-</v>
      </c>
      <c r="V194" s="130" t="str">
        <f>'приложение 1.1 '!U194</f>
        <v>-</v>
      </c>
      <c r="W194" s="130" t="str">
        <f>'приложение 1.1 '!V194</f>
        <v>-</v>
      </c>
      <c r="X194" s="130">
        <f>'приложение 1.1 '!W194</f>
        <v>0</v>
      </c>
      <c r="Y194" s="130">
        <f>'приложение 1.1 '!X194</f>
        <v>2</v>
      </c>
      <c r="Z194" s="130">
        <f>'приложение 1.1 '!Y194</f>
        <v>0</v>
      </c>
      <c r="AA194" s="130">
        <f>'приложение 1.1 '!Z194</f>
        <v>5.8867785599999998</v>
      </c>
      <c r="AB194" s="130">
        <f>'приложение 1.1 '!AA194</f>
        <v>0</v>
      </c>
      <c r="AC194" s="130">
        <f>'приложение 1.1 '!AB194</f>
        <v>0</v>
      </c>
      <c r="AD194" s="130">
        <f>'приложение 1.1 '!AC194</f>
        <v>0</v>
      </c>
      <c r="AE194" s="130">
        <f>'приложение 1.1 '!AD194</f>
        <v>0</v>
      </c>
      <c r="AF194" s="130">
        <f t="shared" si="42"/>
        <v>5.8867785599999998</v>
      </c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</row>
    <row r="195" spans="1:69" s="459" customFormat="1" ht="40.5">
      <c r="A195" s="95" t="str">
        <f>'приложение 1.1 '!A195</f>
        <v>2.1.1.9</v>
      </c>
      <c r="B195" s="135" t="str">
        <f>'приложение 1.1 '!B195</f>
        <v>Строительство 2БКТП-1600кВА мкр.30А (ж/д №1 мкр.30А)</v>
      </c>
      <c r="C195" s="603" t="str">
        <f>'приложение 1.1 '!C195</f>
        <v>C/П</v>
      </c>
      <c r="D195" s="544">
        <f>'приложение 1.1 '!D195</f>
        <v>0</v>
      </c>
      <c r="E195" s="544">
        <f>'приложение 1.1 '!E195</f>
        <v>3.2</v>
      </c>
      <c r="F195" s="168">
        <v>10.679499999999999</v>
      </c>
      <c r="G195" s="603">
        <f>'приложение 1.1 '!F195</f>
        <v>2012</v>
      </c>
      <c r="H195" s="603">
        <f>'приложение 1.1 '!G195</f>
        <v>2013</v>
      </c>
      <c r="I195" s="130">
        <f t="shared" si="41"/>
        <v>5.609</v>
      </c>
      <c r="J195" s="130">
        <f t="shared" si="43"/>
        <v>0</v>
      </c>
      <c r="K195" s="130">
        <f t="shared" si="44"/>
        <v>0</v>
      </c>
      <c r="L195" s="130" t="str">
        <f>'приложение 1.1 '!K195</f>
        <v>-</v>
      </c>
      <c r="M195" s="130" t="str">
        <f>'приложение 1.1 '!L195</f>
        <v>-</v>
      </c>
      <c r="N195" s="130">
        <f>'приложение 1.1 '!M195</f>
        <v>0</v>
      </c>
      <c r="O195" s="130">
        <f>'приложение 1.1 '!N195</f>
        <v>3.2</v>
      </c>
      <c r="P195" s="130" t="str">
        <f>'приложение 1.1 '!O195</f>
        <v>-</v>
      </c>
      <c r="Q195" s="130" t="str">
        <f>'приложение 1.1 '!P195</f>
        <v>-</v>
      </c>
      <c r="R195" s="130" t="str">
        <f>'приложение 1.1 '!Q195</f>
        <v>-</v>
      </c>
      <c r="S195" s="130" t="str">
        <f>'приложение 1.1 '!R195</f>
        <v>-</v>
      </c>
      <c r="T195" s="130" t="str">
        <f>'приложение 1.1 '!S195</f>
        <v>-</v>
      </c>
      <c r="U195" s="130" t="str">
        <f>'приложение 1.1 '!T195</f>
        <v>-</v>
      </c>
      <c r="V195" s="130" t="str">
        <f>'приложение 1.1 '!U195</f>
        <v>-</v>
      </c>
      <c r="W195" s="130" t="str">
        <f>'приложение 1.1 '!V195</f>
        <v>-</v>
      </c>
      <c r="X195" s="130">
        <f>'приложение 1.1 '!W195</f>
        <v>0</v>
      </c>
      <c r="Y195" s="130">
        <f>'приложение 1.1 '!X195</f>
        <v>3.2</v>
      </c>
      <c r="Z195" s="130">
        <f>'приложение 1.1 '!Y195</f>
        <v>5.609</v>
      </c>
      <c r="AA195" s="130">
        <f>'приложение 1.1 '!Z195</f>
        <v>0</v>
      </c>
      <c r="AB195" s="130">
        <f>'приложение 1.1 '!AA195</f>
        <v>0</v>
      </c>
      <c r="AC195" s="130">
        <f>'приложение 1.1 '!AB195</f>
        <v>0</v>
      </c>
      <c r="AD195" s="130">
        <f>'приложение 1.1 '!AC195</f>
        <v>0</v>
      </c>
      <c r="AE195" s="130">
        <f>'приложение 1.1 '!AD195</f>
        <v>0</v>
      </c>
      <c r="AF195" s="130">
        <f t="shared" si="42"/>
        <v>5.609</v>
      </c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</row>
    <row r="196" spans="1:69" s="459" customFormat="1" ht="40.5">
      <c r="A196" s="95" t="str">
        <f>'приложение 1.1 '!A196</f>
        <v>2.1.1.10</v>
      </c>
      <c r="B196" s="135" t="str">
        <f>'приложение 1.1 '!B196</f>
        <v>Строительство 2БКТП-1000кВА в мкр.31 (ж/д №5 мкр. 31)</v>
      </c>
      <c r="C196" s="603" t="str">
        <f>'приложение 1.1 '!C196</f>
        <v>C/П</v>
      </c>
      <c r="D196" s="544">
        <f>'приложение 1.1 '!D196</f>
        <v>0</v>
      </c>
      <c r="E196" s="544">
        <f>'приложение 1.1 '!E196</f>
        <v>2</v>
      </c>
      <c r="F196" s="168">
        <v>9.990499999999999</v>
      </c>
      <c r="G196" s="603">
        <f>'приложение 1.1 '!F196</f>
        <v>2012</v>
      </c>
      <c r="H196" s="603">
        <f>'приложение 1.1 '!G196</f>
        <v>2013</v>
      </c>
      <c r="I196" s="130">
        <f t="shared" si="41"/>
        <v>4.1360000000000001</v>
      </c>
      <c r="J196" s="130">
        <f t="shared" si="43"/>
        <v>0</v>
      </c>
      <c r="K196" s="130">
        <f t="shared" si="44"/>
        <v>0</v>
      </c>
      <c r="L196" s="130" t="str">
        <f>'приложение 1.1 '!K196</f>
        <v>-</v>
      </c>
      <c r="M196" s="130" t="str">
        <f>'приложение 1.1 '!L196</f>
        <v>-</v>
      </c>
      <c r="N196" s="130">
        <f>'приложение 1.1 '!M196</f>
        <v>0</v>
      </c>
      <c r="O196" s="130">
        <f>'приложение 1.1 '!N196</f>
        <v>2</v>
      </c>
      <c r="P196" s="130" t="str">
        <f>'приложение 1.1 '!O196</f>
        <v>-</v>
      </c>
      <c r="Q196" s="130" t="str">
        <f>'приложение 1.1 '!P196</f>
        <v>-</v>
      </c>
      <c r="R196" s="130" t="str">
        <f>'приложение 1.1 '!Q196</f>
        <v>-</v>
      </c>
      <c r="S196" s="130" t="str">
        <f>'приложение 1.1 '!R196</f>
        <v>-</v>
      </c>
      <c r="T196" s="130" t="str">
        <f>'приложение 1.1 '!S196</f>
        <v>-</v>
      </c>
      <c r="U196" s="130" t="str">
        <f>'приложение 1.1 '!T196</f>
        <v>-</v>
      </c>
      <c r="V196" s="130" t="str">
        <f>'приложение 1.1 '!U196</f>
        <v>-</v>
      </c>
      <c r="W196" s="130" t="str">
        <f>'приложение 1.1 '!V196</f>
        <v>-</v>
      </c>
      <c r="X196" s="130">
        <f>'приложение 1.1 '!W196</f>
        <v>0</v>
      </c>
      <c r="Y196" s="130">
        <f>'приложение 1.1 '!X196</f>
        <v>2</v>
      </c>
      <c r="Z196" s="130">
        <f>'приложение 1.1 '!Y196</f>
        <v>4.1360000000000001</v>
      </c>
      <c r="AA196" s="130">
        <f>'приложение 1.1 '!Z196</f>
        <v>0</v>
      </c>
      <c r="AB196" s="130">
        <f>'приложение 1.1 '!AA196</f>
        <v>0</v>
      </c>
      <c r="AC196" s="130">
        <f>'приложение 1.1 '!AB196</f>
        <v>0</v>
      </c>
      <c r="AD196" s="130">
        <f>'приложение 1.1 '!AC196</f>
        <v>0</v>
      </c>
      <c r="AE196" s="130">
        <f>'приложение 1.1 '!AD196</f>
        <v>0</v>
      </c>
      <c r="AF196" s="130">
        <f t="shared" si="42"/>
        <v>4.1360000000000001</v>
      </c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</row>
    <row r="197" spans="1:69" s="459" customFormat="1" ht="40.5">
      <c r="A197" s="95" t="str">
        <f>'приложение 1.1 '!A197</f>
        <v>2.1.1.12</v>
      </c>
      <c r="B197" s="135" t="str">
        <f>'приложение 1.1 '!B197</f>
        <v>Строительство 2БКТП-1000кВА, для электроснабжения АБК.</v>
      </c>
      <c r="C197" s="603" t="str">
        <f>'приложение 1.1 '!C197</f>
        <v>С/П</v>
      </c>
      <c r="D197" s="544">
        <f>'приложение 1.1 '!D197</f>
        <v>0</v>
      </c>
      <c r="E197" s="544">
        <f>'приложение 1.1 '!E197</f>
        <v>2</v>
      </c>
      <c r="F197" s="168">
        <v>19.980999999999998</v>
      </c>
      <c r="G197" s="603">
        <f>'приложение 1.1 '!F197</f>
        <v>2014</v>
      </c>
      <c r="H197" s="603">
        <f>'приложение 1.1 '!G197</f>
        <v>2014</v>
      </c>
      <c r="I197" s="130">
        <f t="shared" si="41"/>
        <v>6.1901654600000002</v>
      </c>
      <c r="J197" s="130">
        <f t="shared" si="43"/>
        <v>0</v>
      </c>
      <c r="K197" s="130">
        <f t="shared" si="44"/>
        <v>0</v>
      </c>
      <c r="L197" s="130" t="str">
        <f>'приложение 1.1 '!K197</f>
        <v>-</v>
      </c>
      <c r="M197" s="130" t="str">
        <f>'приложение 1.1 '!L197</f>
        <v>-</v>
      </c>
      <c r="N197" s="130" t="str">
        <f>'приложение 1.1 '!M197</f>
        <v>-</v>
      </c>
      <c r="O197" s="130" t="str">
        <f>'приложение 1.1 '!N197</f>
        <v>-</v>
      </c>
      <c r="P197" s="130">
        <f>'приложение 1.1 '!O197</f>
        <v>0</v>
      </c>
      <c r="Q197" s="130">
        <f>'приложение 1.1 '!P197</f>
        <v>2</v>
      </c>
      <c r="R197" s="130" t="str">
        <f>'приложение 1.1 '!Q197</f>
        <v>-</v>
      </c>
      <c r="S197" s="130" t="str">
        <f>'приложение 1.1 '!R197</f>
        <v>-</v>
      </c>
      <c r="T197" s="130" t="str">
        <f>'приложение 1.1 '!S197</f>
        <v>-</v>
      </c>
      <c r="U197" s="130" t="str">
        <f>'приложение 1.1 '!T197</f>
        <v>-</v>
      </c>
      <c r="V197" s="130" t="str">
        <f>'приложение 1.1 '!U197</f>
        <v>-</v>
      </c>
      <c r="W197" s="130" t="str">
        <f>'приложение 1.1 '!V197</f>
        <v>-</v>
      </c>
      <c r="X197" s="130">
        <f>'приложение 1.1 '!W197</f>
        <v>0</v>
      </c>
      <c r="Y197" s="130">
        <f>'приложение 1.1 '!X197</f>
        <v>2</v>
      </c>
      <c r="Z197" s="130">
        <f>'приложение 1.1 '!Y197</f>
        <v>0</v>
      </c>
      <c r="AA197" s="130">
        <f>'приложение 1.1 '!Z197</f>
        <v>0</v>
      </c>
      <c r="AB197" s="130">
        <f>'приложение 1.1 '!AA197</f>
        <v>6.1901654600000002</v>
      </c>
      <c r="AC197" s="130">
        <f>'приложение 1.1 '!AB197</f>
        <v>0</v>
      </c>
      <c r="AD197" s="130">
        <f>'приложение 1.1 '!AC197</f>
        <v>0</v>
      </c>
      <c r="AE197" s="130">
        <f>'приложение 1.1 '!AD197</f>
        <v>0</v>
      </c>
      <c r="AF197" s="130">
        <f t="shared" si="42"/>
        <v>6.1901654600000002</v>
      </c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</row>
    <row r="198" spans="1:69" s="459" customFormat="1" ht="40.5">
      <c r="A198" s="95" t="str">
        <f>'приложение 1.1 '!A198</f>
        <v>2.1.1.13</v>
      </c>
      <c r="B198" s="135" t="str">
        <f>'приложение 1.1 '!B198</f>
        <v>Строительство БКТП 2х1000кВА  мкр.6</v>
      </c>
      <c r="C198" s="603" t="str">
        <f>'приложение 1.1 '!C198</f>
        <v>С/П</v>
      </c>
      <c r="D198" s="544">
        <f>'приложение 1.1 '!D198</f>
        <v>0</v>
      </c>
      <c r="E198" s="544">
        <f>'приложение 1.1 '!E198</f>
        <v>2</v>
      </c>
      <c r="F198" s="168">
        <v>20.325499999999998</v>
      </c>
      <c r="G198" s="603">
        <f>'приложение 1.1 '!F198</f>
        <v>2015</v>
      </c>
      <c r="H198" s="603">
        <f>'приложение 1.1 '!G198</f>
        <v>2015</v>
      </c>
      <c r="I198" s="130">
        <f t="shared" si="41"/>
        <v>7.2737961900000005</v>
      </c>
      <c r="J198" s="130">
        <f t="shared" si="43"/>
        <v>0</v>
      </c>
      <c r="K198" s="130">
        <f t="shared" si="44"/>
        <v>0</v>
      </c>
      <c r="L198" s="130" t="str">
        <f>'приложение 1.1 '!K198</f>
        <v>-</v>
      </c>
      <c r="M198" s="130" t="str">
        <f>'приложение 1.1 '!L198</f>
        <v>-</v>
      </c>
      <c r="N198" s="130" t="str">
        <f>'приложение 1.1 '!M198</f>
        <v>-</v>
      </c>
      <c r="O198" s="130" t="str">
        <f>'приложение 1.1 '!N198</f>
        <v>-</v>
      </c>
      <c r="P198" s="130" t="str">
        <f>'приложение 1.1 '!O198</f>
        <v>-</v>
      </c>
      <c r="Q198" s="130" t="str">
        <f>'приложение 1.1 '!P198</f>
        <v>-</v>
      </c>
      <c r="R198" s="130">
        <f>'приложение 1.1 '!Q198</f>
        <v>0</v>
      </c>
      <c r="S198" s="130">
        <f>'приложение 1.1 '!R198</f>
        <v>2</v>
      </c>
      <c r="T198" s="130" t="str">
        <f>'приложение 1.1 '!S198</f>
        <v>-</v>
      </c>
      <c r="U198" s="130" t="str">
        <f>'приложение 1.1 '!T198</f>
        <v>-</v>
      </c>
      <c r="V198" s="130" t="str">
        <f>'приложение 1.1 '!U198</f>
        <v>-</v>
      </c>
      <c r="W198" s="130" t="str">
        <f>'приложение 1.1 '!V198</f>
        <v>-</v>
      </c>
      <c r="X198" s="130">
        <f>'приложение 1.1 '!W198</f>
        <v>0</v>
      </c>
      <c r="Y198" s="130">
        <f>'приложение 1.1 '!X198</f>
        <v>2</v>
      </c>
      <c r="Z198" s="130">
        <f>'приложение 1.1 '!Y198</f>
        <v>0</v>
      </c>
      <c r="AA198" s="130">
        <f>'приложение 1.1 '!Z198</f>
        <v>0</v>
      </c>
      <c r="AB198" s="130">
        <f>'приложение 1.1 '!AA198</f>
        <v>0</v>
      </c>
      <c r="AC198" s="130">
        <f>'приложение 1.1 '!AB198</f>
        <v>7.2737961900000005</v>
      </c>
      <c r="AD198" s="130">
        <f>'приложение 1.1 '!AC198</f>
        <v>0</v>
      </c>
      <c r="AE198" s="130">
        <f>'приложение 1.1 '!AD198</f>
        <v>0</v>
      </c>
      <c r="AF198" s="130">
        <f t="shared" si="42"/>
        <v>7.2737961900000005</v>
      </c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</row>
    <row r="199" spans="1:69" s="459" customFormat="1" ht="40.5">
      <c r="A199" s="95" t="str">
        <f>'приложение 1.1 '!A199</f>
        <v>2.1.1.14</v>
      </c>
      <c r="B199" s="135" t="str">
        <f>'приложение 1.1 '!B199</f>
        <v>Строительство 2БКТП-1000кВА 45 к.к.</v>
      </c>
      <c r="C199" s="603" t="str">
        <f>'приложение 1.1 '!C199</f>
        <v>С/П</v>
      </c>
      <c r="D199" s="544">
        <f>'приложение 1.1 '!D199</f>
        <v>0</v>
      </c>
      <c r="E199" s="544">
        <f>'приложение 1.1 '!E199</f>
        <v>2</v>
      </c>
      <c r="F199" s="168">
        <v>12.401999999999999</v>
      </c>
      <c r="G199" s="603">
        <f>'приложение 1.1 '!F199</f>
        <v>2015</v>
      </c>
      <c r="H199" s="603">
        <f>'приложение 1.1 '!G199</f>
        <v>2015</v>
      </c>
      <c r="I199" s="130">
        <f t="shared" si="41"/>
        <v>8.223567469999999</v>
      </c>
      <c r="J199" s="130">
        <f t="shared" si="43"/>
        <v>0</v>
      </c>
      <c r="K199" s="130">
        <f t="shared" si="44"/>
        <v>0</v>
      </c>
      <c r="L199" s="130" t="str">
        <f>'приложение 1.1 '!K199</f>
        <v>-</v>
      </c>
      <c r="M199" s="130" t="str">
        <f>'приложение 1.1 '!L199</f>
        <v>-</v>
      </c>
      <c r="N199" s="130" t="str">
        <f>'приложение 1.1 '!M199</f>
        <v>-</v>
      </c>
      <c r="O199" s="130" t="str">
        <f>'приложение 1.1 '!N199</f>
        <v>-</v>
      </c>
      <c r="P199" s="130" t="str">
        <f>'приложение 1.1 '!O199</f>
        <v>-</v>
      </c>
      <c r="Q199" s="130" t="str">
        <f>'приложение 1.1 '!P199</f>
        <v>-</v>
      </c>
      <c r="R199" s="130">
        <f>'приложение 1.1 '!Q199</f>
        <v>0</v>
      </c>
      <c r="S199" s="130">
        <f>'приложение 1.1 '!R199</f>
        <v>2</v>
      </c>
      <c r="T199" s="130" t="str">
        <f>'приложение 1.1 '!S199</f>
        <v>-</v>
      </c>
      <c r="U199" s="130" t="str">
        <f>'приложение 1.1 '!T199</f>
        <v>-</v>
      </c>
      <c r="V199" s="130" t="str">
        <f>'приложение 1.1 '!U199</f>
        <v>-</v>
      </c>
      <c r="W199" s="130" t="str">
        <f>'приложение 1.1 '!V199</f>
        <v>-</v>
      </c>
      <c r="X199" s="130">
        <f>'приложение 1.1 '!W199</f>
        <v>0</v>
      </c>
      <c r="Y199" s="130">
        <f>'приложение 1.1 '!X199</f>
        <v>2</v>
      </c>
      <c r="Z199" s="130">
        <f>'приложение 1.1 '!Y199</f>
        <v>0</v>
      </c>
      <c r="AA199" s="130">
        <f>'приложение 1.1 '!Z199</f>
        <v>0</v>
      </c>
      <c r="AB199" s="130">
        <f>'приложение 1.1 '!AA199</f>
        <v>0</v>
      </c>
      <c r="AC199" s="130">
        <f>'приложение 1.1 '!AB199</f>
        <v>8.223567469999999</v>
      </c>
      <c r="AD199" s="130">
        <f>'приложение 1.1 '!AC199</f>
        <v>0</v>
      </c>
      <c r="AE199" s="130">
        <f>'приложение 1.1 '!AD199</f>
        <v>0</v>
      </c>
      <c r="AF199" s="130">
        <f t="shared" si="42"/>
        <v>8.223567469999999</v>
      </c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</row>
    <row r="200" spans="1:69" s="459" customFormat="1" ht="60.75">
      <c r="A200" s="95" t="str">
        <f>'приложение 1.1 '!A200</f>
        <v>2.1.1.18</v>
      </c>
      <c r="B200" s="135" t="str">
        <f>'приложение 1.1 '!B200</f>
        <v xml:space="preserve">Строительство БКТП-2х1600кВА для электроснабжения Детского сада в мкр. 24  </v>
      </c>
      <c r="C200" s="603" t="str">
        <f>'приложение 1.1 '!C200</f>
        <v>C/П</v>
      </c>
      <c r="D200" s="544">
        <f>'приложение 1.1 '!D200</f>
        <v>0</v>
      </c>
      <c r="E200" s="544">
        <f>'приложение 1.1 '!E200</f>
        <v>3.2</v>
      </c>
      <c r="F200" s="168">
        <v>8.956999999999999</v>
      </c>
      <c r="G200" s="603">
        <f>'приложение 1.1 '!F200</f>
        <v>2013</v>
      </c>
      <c r="H200" s="603">
        <f>'приложение 1.1 '!G200</f>
        <v>2013</v>
      </c>
      <c r="I200" s="130">
        <f t="shared" si="41"/>
        <v>8.1083821</v>
      </c>
      <c r="J200" s="130">
        <f t="shared" si="43"/>
        <v>0</v>
      </c>
      <c r="K200" s="130">
        <f t="shared" si="44"/>
        <v>0</v>
      </c>
      <c r="L200" s="130" t="str">
        <f>'приложение 1.1 '!K200</f>
        <v>-</v>
      </c>
      <c r="M200" s="130" t="str">
        <f>'приложение 1.1 '!L200</f>
        <v>-</v>
      </c>
      <c r="N200" s="130">
        <f>'приложение 1.1 '!M200</f>
        <v>0</v>
      </c>
      <c r="O200" s="130">
        <f>'приложение 1.1 '!N200</f>
        <v>3.2</v>
      </c>
      <c r="P200" s="130" t="str">
        <f>'приложение 1.1 '!O200</f>
        <v>-</v>
      </c>
      <c r="Q200" s="130" t="str">
        <f>'приложение 1.1 '!P200</f>
        <v>-</v>
      </c>
      <c r="R200" s="130" t="str">
        <f>'приложение 1.1 '!Q200</f>
        <v>-</v>
      </c>
      <c r="S200" s="130" t="str">
        <f>'приложение 1.1 '!R200</f>
        <v>-</v>
      </c>
      <c r="T200" s="130" t="str">
        <f>'приложение 1.1 '!S200</f>
        <v>-</v>
      </c>
      <c r="U200" s="130" t="str">
        <f>'приложение 1.1 '!T200</f>
        <v>-</v>
      </c>
      <c r="V200" s="130" t="str">
        <f>'приложение 1.1 '!U200</f>
        <v>-</v>
      </c>
      <c r="W200" s="130" t="str">
        <f>'приложение 1.1 '!V200</f>
        <v>-</v>
      </c>
      <c r="X200" s="130">
        <f>'приложение 1.1 '!W200</f>
        <v>0</v>
      </c>
      <c r="Y200" s="130">
        <f>'приложение 1.1 '!X200</f>
        <v>3.2</v>
      </c>
      <c r="Z200" s="130">
        <f>'приложение 1.1 '!Y200</f>
        <v>0</v>
      </c>
      <c r="AA200" s="130">
        <f>'приложение 1.1 '!Z200</f>
        <v>8.1083821</v>
      </c>
      <c r="AB200" s="130">
        <f>'приложение 1.1 '!AA200</f>
        <v>0</v>
      </c>
      <c r="AC200" s="130">
        <f>'приложение 1.1 '!AB200</f>
        <v>0</v>
      </c>
      <c r="AD200" s="130">
        <f>'приложение 1.1 '!AC200</f>
        <v>0</v>
      </c>
      <c r="AE200" s="130">
        <f>'приложение 1.1 '!AD200</f>
        <v>0</v>
      </c>
      <c r="AF200" s="130">
        <f t="shared" si="42"/>
        <v>8.1083821</v>
      </c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</row>
    <row r="201" spans="1:69" s="459" customFormat="1" ht="60.75">
      <c r="A201" s="95" t="str">
        <f>'приложение 1.1 '!A201</f>
        <v>2.1.1.19</v>
      </c>
      <c r="B201" s="135" t="str">
        <f>'приложение 1.1 '!B201</f>
        <v>Строительство 2БКТП-1000кВА, для электроснабжения Детского сада в мкр. 32 №1;2</v>
      </c>
      <c r="C201" s="603" t="str">
        <f>'приложение 1.1 '!C201</f>
        <v>C/П</v>
      </c>
      <c r="D201" s="544">
        <f>'приложение 1.1 '!D201</f>
        <v>0</v>
      </c>
      <c r="E201" s="544">
        <f>'приложение 1.1 '!E201</f>
        <v>2</v>
      </c>
      <c r="F201" s="168">
        <v>17.224999999999998</v>
      </c>
      <c r="G201" s="603">
        <f>'приложение 1.1 '!F201</f>
        <v>2013</v>
      </c>
      <c r="H201" s="603">
        <f>'приложение 1.1 '!G201</f>
        <v>2013</v>
      </c>
      <c r="I201" s="130">
        <f t="shared" si="41"/>
        <v>5.5777418799999996</v>
      </c>
      <c r="J201" s="130">
        <f t="shared" si="43"/>
        <v>0</v>
      </c>
      <c r="K201" s="130">
        <f t="shared" si="44"/>
        <v>0</v>
      </c>
      <c r="L201" s="130" t="str">
        <f>'приложение 1.1 '!K201</f>
        <v>-</v>
      </c>
      <c r="M201" s="130" t="str">
        <f>'приложение 1.1 '!L201</f>
        <v>-</v>
      </c>
      <c r="N201" s="130">
        <f>'приложение 1.1 '!M201</f>
        <v>0</v>
      </c>
      <c r="O201" s="130">
        <f>'приложение 1.1 '!N201</f>
        <v>2</v>
      </c>
      <c r="P201" s="130" t="str">
        <f>'приложение 1.1 '!O201</f>
        <v>-</v>
      </c>
      <c r="Q201" s="130" t="str">
        <f>'приложение 1.1 '!P201</f>
        <v>-</v>
      </c>
      <c r="R201" s="130" t="str">
        <f>'приложение 1.1 '!Q201</f>
        <v>-</v>
      </c>
      <c r="S201" s="130" t="str">
        <f>'приложение 1.1 '!R201</f>
        <v>-</v>
      </c>
      <c r="T201" s="130" t="str">
        <f>'приложение 1.1 '!S201</f>
        <v>-</v>
      </c>
      <c r="U201" s="130" t="str">
        <f>'приложение 1.1 '!T201</f>
        <v>-</v>
      </c>
      <c r="V201" s="130" t="str">
        <f>'приложение 1.1 '!U201</f>
        <v>-</v>
      </c>
      <c r="W201" s="130" t="str">
        <f>'приложение 1.1 '!V201</f>
        <v>-</v>
      </c>
      <c r="X201" s="130">
        <f>'приложение 1.1 '!W201</f>
        <v>0</v>
      </c>
      <c r="Y201" s="130">
        <f>'приложение 1.1 '!X201</f>
        <v>2</v>
      </c>
      <c r="Z201" s="130">
        <f>'приложение 1.1 '!Y201</f>
        <v>0</v>
      </c>
      <c r="AA201" s="130">
        <f>'приложение 1.1 '!Z201</f>
        <v>5.5777418799999996</v>
      </c>
      <c r="AB201" s="130">
        <f>'приложение 1.1 '!AA201</f>
        <v>0</v>
      </c>
      <c r="AC201" s="130">
        <f>'приложение 1.1 '!AB201</f>
        <v>0</v>
      </c>
      <c r="AD201" s="130">
        <f>'приложение 1.1 '!AC201</f>
        <v>0</v>
      </c>
      <c r="AE201" s="130">
        <f>'приложение 1.1 '!AD201</f>
        <v>0</v>
      </c>
      <c r="AF201" s="130">
        <f t="shared" si="42"/>
        <v>5.5777418799999996</v>
      </c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/>
      <c r="BL201" s="114"/>
      <c r="BM201" s="114"/>
      <c r="BN201" s="114"/>
      <c r="BO201" s="114"/>
      <c r="BP201" s="114"/>
      <c r="BQ201" s="114"/>
    </row>
    <row r="202" spans="1:69" ht="40.5">
      <c r="A202" s="95" t="str">
        <f>'приложение 1.1 '!A202</f>
        <v>2.1.1.20</v>
      </c>
      <c r="B202" s="135" t="str">
        <f>'приложение 1.1 '!B202</f>
        <v>Монтаж 2БКТП-1600кВА (ТП-№1) застройка 40 мкр.</v>
      </c>
      <c r="C202" s="603" t="str">
        <f>'приложение 1.1 '!C202</f>
        <v>C/П</v>
      </c>
      <c r="D202" s="544">
        <f>'приложение 1.1 '!D202</f>
        <v>0</v>
      </c>
      <c r="E202" s="544">
        <f>'приложение 1.1 '!E202</f>
        <v>3.2</v>
      </c>
      <c r="F202" s="168">
        <v>17.569499999999998</v>
      </c>
      <c r="G202" s="603">
        <f>'приложение 1.1 '!F202</f>
        <v>2012</v>
      </c>
      <c r="H202" s="603">
        <f>'приложение 1.1 '!G202</f>
        <v>2013</v>
      </c>
      <c r="I202" s="130">
        <f t="shared" si="41"/>
        <v>7.7417359999999995</v>
      </c>
      <c r="J202" s="130">
        <f t="shared" si="43"/>
        <v>0</v>
      </c>
      <c r="K202" s="130">
        <f t="shared" si="44"/>
        <v>0</v>
      </c>
      <c r="L202" s="130" t="str">
        <f>'приложение 1.1 '!K202</f>
        <v>-</v>
      </c>
      <c r="M202" s="130" t="str">
        <f>'приложение 1.1 '!L202</f>
        <v>-</v>
      </c>
      <c r="N202" s="130">
        <f>'приложение 1.1 '!M202</f>
        <v>0</v>
      </c>
      <c r="O202" s="130">
        <f>'приложение 1.1 '!N202</f>
        <v>3.2</v>
      </c>
      <c r="P202" s="130" t="str">
        <f>'приложение 1.1 '!O202</f>
        <v>-</v>
      </c>
      <c r="Q202" s="130" t="str">
        <f>'приложение 1.1 '!P202</f>
        <v>-</v>
      </c>
      <c r="R202" s="130" t="str">
        <f>'приложение 1.1 '!Q202</f>
        <v>-</v>
      </c>
      <c r="S202" s="130" t="str">
        <f>'приложение 1.1 '!R202</f>
        <v>-</v>
      </c>
      <c r="T202" s="130" t="str">
        <f>'приложение 1.1 '!S202</f>
        <v>-</v>
      </c>
      <c r="U202" s="130" t="str">
        <f>'приложение 1.1 '!T202</f>
        <v>-</v>
      </c>
      <c r="V202" s="130" t="str">
        <f>'приложение 1.1 '!U202</f>
        <v>-</v>
      </c>
      <c r="W202" s="130" t="str">
        <f>'приложение 1.1 '!V202</f>
        <v>-</v>
      </c>
      <c r="X202" s="130">
        <f>'приложение 1.1 '!W202</f>
        <v>0</v>
      </c>
      <c r="Y202" s="130">
        <f>'приложение 1.1 '!X202</f>
        <v>3.2</v>
      </c>
      <c r="Z202" s="130">
        <f>'приложение 1.1 '!Y202</f>
        <v>7.7417359999999995</v>
      </c>
      <c r="AA202" s="130">
        <f>'приложение 1.1 '!Z202</f>
        <v>0</v>
      </c>
      <c r="AB202" s="130">
        <f>'приложение 1.1 '!AA202</f>
        <v>0</v>
      </c>
      <c r="AC202" s="130">
        <f>'приложение 1.1 '!AB202</f>
        <v>0</v>
      </c>
      <c r="AD202" s="130">
        <f>'приложение 1.1 '!AC202</f>
        <v>0</v>
      </c>
      <c r="AE202" s="130">
        <f>'приложение 1.1 '!AD202</f>
        <v>0</v>
      </c>
      <c r="AF202" s="130">
        <f t="shared" si="42"/>
        <v>7.7417359999999995</v>
      </c>
    </row>
    <row r="203" spans="1:69" ht="40.5">
      <c r="A203" s="95" t="str">
        <f>'приложение 1.1 '!A203</f>
        <v>2.1.1.21</v>
      </c>
      <c r="B203" s="135" t="str">
        <f>'приложение 1.1 '!B203</f>
        <v>Монтаж 2БКТП-1600кВА (ТП-№2) застройка 40 мкр.</v>
      </c>
      <c r="C203" s="603" t="str">
        <f>'приложение 1.1 '!C203</f>
        <v>C/П</v>
      </c>
      <c r="D203" s="544">
        <f>'приложение 1.1 '!D203</f>
        <v>0</v>
      </c>
      <c r="E203" s="544">
        <f>'приложение 1.1 '!E203</f>
        <v>3.2</v>
      </c>
      <c r="F203" s="168">
        <v>17.224999999999998</v>
      </c>
      <c r="G203" s="603">
        <f>'приложение 1.1 '!F203</f>
        <v>2012</v>
      </c>
      <c r="H203" s="603">
        <f>'приложение 1.1 '!G203</f>
        <v>2013</v>
      </c>
      <c r="I203" s="130">
        <f t="shared" si="41"/>
        <v>7.7417359999999995</v>
      </c>
      <c r="J203" s="130">
        <f t="shared" si="43"/>
        <v>0</v>
      </c>
      <c r="K203" s="130">
        <f t="shared" si="44"/>
        <v>0</v>
      </c>
      <c r="L203" s="130" t="str">
        <f>'приложение 1.1 '!K203</f>
        <v>-</v>
      </c>
      <c r="M203" s="130" t="str">
        <f>'приложение 1.1 '!L203</f>
        <v>-</v>
      </c>
      <c r="N203" s="130">
        <f>'приложение 1.1 '!M203</f>
        <v>0</v>
      </c>
      <c r="O203" s="130">
        <f>'приложение 1.1 '!N203</f>
        <v>3.2</v>
      </c>
      <c r="P203" s="130" t="str">
        <f>'приложение 1.1 '!O203</f>
        <v>-</v>
      </c>
      <c r="Q203" s="130" t="str">
        <f>'приложение 1.1 '!P203</f>
        <v>-</v>
      </c>
      <c r="R203" s="130" t="str">
        <f>'приложение 1.1 '!Q203</f>
        <v>-</v>
      </c>
      <c r="S203" s="130" t="str">
        <f>'приложение 1.1 '!R203</f>
        <v>-</v>
      </c>
      <c r="T203" s="130" t="str">
        <f>'приложение 1.1 '!S203</f>
        <v>-</v>
      </c>
      <c r="U203" s="130" t="str">
        <f>'приложение 1.1 '!T203</f>
        <v>-</v>
      </c>
      <c r="V203" s="130" t="str">
        <f>'приложение 1.1 '!U203</f>
        <v>-</v>
      </c>
      <c r="W203" s="130" t="str">
        <f>'приложение 1.1 '!V203</f>
        <v>-</v>
      </c>
      <c r="X203" s="130">
        <f>'приложение 1.1 '!W203</f>
        <v>0</v>
      </c>
      <c r="Y203" s="130">
        <f>'приложение 1.1 '!X203</f>
        <v>3.2</v>
      </c>
      <c r="Z203" s="130">
        <f>'приложение 1.1 '!Y203</f>
        <v>7.7417359999999995</v>
      </c>
      <c r="AA203" s="130">
        <f>'приложение 1.1 '!Z203</f>
        <v>0</v>
      </c>
      <c r="AB203" s="130">
        <f>'приложение 1.1 '!AA203</f>
        <v>0</v>
      </c>
      <c r="AC203" s="130">
        <f>'приложение 1.1 '!AB203</f>
        <v>0</v>
      </c>
      <c r="AD203" s="130">
        <f>'приложение 1.1 '!AC203</f>
        <v>0</v>
      </c>
      <c r="AE203" s="130">
        <f>'приложение 1.1 '!AD203</f>
        <v>0</v>
      </c>
      <c r="AF203" s="130">
        <f t="shared" si="42"/>
        <v>7.7417359999999995</v>
      </c>
    </row>
    <row r="204" spans="1:69" ht="40.5">
      <c r="A204" s="95" t="str">
        <f>'приложение 1.1 '!A204</f>
        <v>2.1.1.22</v>
      </c>
      <c r="B204" s="135" t="str">
        <f>'приложение 1.1 '!B204</f>
        <v>Монтаж 2БКТП-1600кВА (ТП-№3) застройка 40 мкр.</v>
      </c>
      <c r="C204" s="603" t="str">
        <f>'приложение 1.1 '!C204</f>
        <v>C/П</v>
      </c>
      <c r="D204" s="544">
        <f>'приложение 1.1 '!D204</f>
        <v>0</v>
      </c>
      <c r="E204" s="544">
        <f>'приложение 1.1 '!E204</f>
        <v>3.2</v>
      </c>
      <c r="F204" s="168">
        <v>19.980999999999998</v>
      </c>
      <c r="G204" s="603">
        <f>'приложение 1.1 '!F204</f>
        <v>2012</v>
      </c>
      <c r="H204" s="603">
        <f>'приложение 1.1 '!G204</f>
        <v>2013</v>
      </c>
      <c r="I204" s="130">
        <f t="shared" si="41"/>
        <v>7.7417359999999995</v>
      </c>
      <c r="J204" s="130">
        <f t="shared" si="43"/>
        <v>0</v>
      </c>
      <c r="K204" s="130">
        <f t="shared" si="44"/>
        <v>0</v>
      </c>
      <c r="L204" s="130" t="str">
        <f>'приложение 1.1 '!K204</f>
        <v>-</v>
      </c>
      <c r="M204" s="130" t="str">
        <f>'приложение 1.1 '!L204</f>
        <v>-</v>
      </c>
      <c r="N204" s="130">
        <f>'приложение 1.1 '!M204</f>
        <v>0</v>
      </c>
      <c r="O204" s="130">
        <f>'приложение 1.1 '!N204</f>
        <v>3.2</v>
      </c>
      <c r="P204" s="130" t="str">
        <f>'приложение 1.1 '!O204</f>
        <v>-</v>
      </c>
      <c r="Q204" s="130" t="str">
        <f>'приложение 1.1 '!P204</f>
        <v>-</v>
      </c>
      <c r="R204" s="130" t="str">
        <f>'приложение 1.1 '!Q204</f>
        <v>-</v>
      </c>
      <c r="S204" s="130" t="str">
        <f>'приложение 1.1 '!R204</f>
        <v>-</v>
      </c>
      <c r="T204" s="130" t="str">
        <f>'приложение 1.1 '!S204</f>
        <v>-</v>
      </c>
      <c r="U204" s="130" t="str">
        <f>'приложение 1.1 '!T204</f>
        <v>-</v>
      </c>
      <c r="V204" s="130" t="str">
        <f>'приложение 1.1 '!U204</f>
        <v>-</v>
      </c>
      <c r="W204" s="130" t="str">
        <f>'приложение 1.1 '!V204</f>
        <v>-</v>
      </c>
      <c r="X204" s="130">
        <f>'приложение 1.1 '!W204</f>
        <v>0</v>
      </c>
      <c r="Y204" s="130">
        <f>'приложение 1.1 '!X204</f>
        <v>3.2</v>
      </c>
      <c r="Z204" s="130">
        <f>'приложение 1.1 '!Y204</f>
        <v>7.7417359999999995</v>
      </c>
      <c r="AA204" s="130">
        <f>'приложение 1.1 '!Z204</f>
        <v>0</v>
      </c>
      <c r="AB204" s="130">
        <f>'приложение 1.1 '!AA204</f>
        <v>0</v>
      </c>
      <c r="AC204" s="130">
        <f>'приложение 1.1 '!AB204</f>
        <v>0</v>
      </c>
      <c r="AD204" s="130">
        <f>'приложение 1.1 '!AC204</f>
        <v>0</v>
      </c>
      <c r="AE204" s="130">
        <f>'приложение 1.1 '!AD204</f>
        <v>0</v>
      </c>
      <c r="AF204" s="130">
        <f t="shared" si="42"/>
        <v>7.7417359999999995</v>
      </c>
    </row>
    <row r="205" spans="1:69" ht="40.5">
      <c r="A205" s="95" t="str">
        <f>'приложение 1.1 '!A205</f>
        <v>2.1.1.23</v>
      </c>
      <c r="B205" s="135" t="str">
        <f>'приложение 1.1 '!B205</f>
        <v>Монтаж 2БКТП-1600кВА (ТП-№4) застройка 40 мкр.</v>
      </c>
      <c r="C205" s="603" t="str">
        <f>'приложение 1.1 '!C205</f>
        <v>C/П</v>
      </c>
      <c r="D205" s="544">
        <f>'приложение 1.1 '!D205</f>
        <v>0</v>
      </c>
      <c r="E205" s="544">
        <f>'приложение 1.1 '!E205</f>
        <v>3.2</v>
      </c>
      <c r="F205" s="168">
        <v>20.325499999999998</v>
      </c>
      <c r="G205" s="603">
        <f>'приложение 1.1 '!F205</f>
        <v>2012</v>
      </c>
      <c r="H205" s="603">
        <f>'приложение 1.1 '!G205</f>
        <v>2013</v>
      </c>
      <c r="I205" s="130">
        <f t="shared" si="41"/>
        <v>15.483471999999999</v>
      </c>
      <c r="J205" s="130">
        <f t="shared" si="43"/>
        <v>0</v>
      </c>
      <c r="K205" s="130">
        <f t="shared" si="44"/>
        <v>0</v>
      </c>
      <c r="L205" s="130" t="str">
        <f>'приложение 1.1 '!K205</f>
        <v>-</v>
      </c>
      <c r="M205" s="130" t="str">
        <f>'приложение 1.1 '!L205</f>
        <v>-</v>
      </c>
      <c r="N205" s="130">
        <f>'приложение 1.1 '!M205</f>
        <v>0</v>
      </c>
      <c r="O205" s="130">
        <f>'приложение 1.1 '!N205</f>
        <v>3.2</v>
      </c>
      <c r="P205" s="130" t="str">
        <f>'приложение 1.1 '!O205</f>
        <v>-</v>
      </c>
      <c r="Q205" s="130" t="str">
        <f>'приложение 1.1 '!P205</f>
        <v>-</v>
      </c>
      <c r="R205" s="130" t="str">
        <f>'приложение 1.1 '!Q205</f>
        <v>-</v>
      </c>
      <c r="S205" s="130" t="str">
        <f>'приложение 1.1 '!R205</f>
        <v>-</v>
      </c>
      <c r="T205" s="130" t="str">
        <f>'приложение 1.1 '!S205</f>
        <v>-</v>
      </c>
      <c r="U205" s="130" t="str">
        <f>'приложение 1.1 '!T205</f>
        <v>-</v>
      </c>
      <c r="V205" s="130" t="str">
        <f>'приложение 1.1 '!U205</f>
        <v>-</v>
      </c>
      <c r="W205" s="130" t="str">
        <f>'приложение 1.1 '!V205</f>
        <v>-</v>
      </c>
      <c r="X205" s="130">
        <f>'приложение 1.1 '!W205</f>
        <v>0</v>
      </c>
      <c r="Y205" s="130">
        <f>'приложение 1.1 '!X205</f>
        <v>3.2</v>
      </c>
      <c r="Z205" s="130">
        <f>'приложение 1.1 '!Y205</f>
        <v>7.7417359999999995</v>
      </c>
      <c r="AA205" s="130">
        <f>'приложение 1.1 '!Z205</f>
        <v>7.7417359999999995</v>
      </c>
      <c r="AB205" s="130">
        <f>'приложение 1.1 '!AA205</f>
        <v>0</v>
      </c>
      <c r="AC205" s="130">
        <f>'приложение 1.1 '!AB205</f>
        <v>0</v>
      </c>
      <c r="AD205" s="130">
        <f>'приложение 1.1 '!AC205</f>
        <v>0</v>
      </c>
      <c r="AE205" s="130">
        <f>'приложение 1.1 '!AD205</f>
        <v>0</v>
      </c>
      <c r="AF205" s="130">
        <f t="shared" si="42"/>
        <v>15.483471999999999</v>
      </c>
    </row>
    <row r="206" spans="1:69" ht="40.5">
      <c r="A206" s="95" t="str">
        <f>'приложение 1.1 '!A206</f>
        <v>2.1.1.24</v>
      </c>
      <c r="B206" s="135" t="str">
        <f>'приложение 1.1 '!B206</f>
        <v xml:space="preserve">Строительство 2БКТП-1000кВА ИЖК мкр.37 </v>
      </c>
      <c r="C206" s="603" t="str">
        <f>'приложение 1.1 '!C206</f>
        <v>C/П</v>
      </c>
      <c r="D206" s="544">
        <f>'приложение 1.1 '!D206</f>
        <v>0</v>
      </c>
      <c r="E206" s="544">
        <f>'приложение 1.1 '!E206</f>
        <v>2</v>
      </c>
      <c r="F206" s="168">
        <v>12.401999999999999</v>
      </c>
      <c r="G206" s="603">
        <f>'приложение 1.1 '!F206</f>
        <v>2013</v>
      </c>
      <c r="H206" s="603">
        <f>'приложение 1.1 '!G206</f>
        <v>2013</v>
      </c>
      <c r="I206" s="130">
        <f t="shared" si="41"/>
        <v>4.968550099999999</v>
      </c>
      <c r="J206" s="130">
        <f t="shared" si="43"/>
        <v>1.700029006457271E-16</v>
      </c>
      <c r="K206" s="130">
        <f t="shared" si="44"/>
        <v>0</v>
      </c>
      <c r="L206" s="130" t="str">
        <f>'приложение 1.1 '!K206</f>
        <v>-</v>
      </c>
      <c r="M206" s="130" t="str">
        <f>'приложение 1.1 '!L206</f>
        <v>-</v>
      </c>
      <c r="N206" s="130">
        <f>'приложение 1.1 '!M206</f>
        <v>0</v>
      </c>
      <c r="O206" s="130">
        <f>'приложение 1.1 '!N206</f>
        <v>2</v>
      </c>
      <c r="P206" s="130" t="str">
        <f>'приложение 1.1 '!O206</f>
        <v>-</v>
      </c>
      <c r="Q206" s="130" t="str">
        <f>'приложение 1.1 '!P206</f>
        <v>-</v>
      </c>
      <c r="R206" s="130" t="str">
        <f>'приложение 1.1 '!Q206</f>
        <v>-</v>
      </c>
      <c r="S206" s="130" t="str">
        <f>'приложение 1.1 '!R206</f>
        <v>-</v>
      </c>
      <c r="T206" s="130" t="str">
        <f>'приложение 1.1 '!S206</f>
        <v>-</v>
      </c>
      <c r="U206" s="130" t="str">
        <f>'приложение 1.1 '!T206</f>
        <v>-</v>
      </c>
      <c r="V206" s="130" t="str">
        <f>'приложение 1.1 '!U206</f>
        <v>-</v>
      </c>
      <c r="W206" s="130" t="str">
        <f>'приложение 1.1 '!V206</f>
        <v>-</v>
      </c>
      <c r="X206" s="130">
        <f>'приложение 1.1 '!W206</f>
        <v>0</v>
      </c>
      <c r="Y206" s="130">
        <f>'приложение 1.1 '!X206</f>
        <v>2</v>
      </c>
      <c r="Z206" s="130">
        <f>'приложение 1.1 '!Y206</f>
        <v>0</v>
      </c>
      <c r="AA206" s="130">
        <f>'приложение 1.1 '!Z206</f>
        <v>4.9452765999999988</v>
      </c>
      <c r="AB206" s="130">
        <f>'приложение 1.1 '!AA206</f>
        <v>2.3273499999999999E-2</v>
      </c>
      <c r="AC206" s="130">
        <f>'приложение 1.1 '!AB206</f>
        <v>0</v>
      </c>
      <c r="AD206" s="130">
        <f>'приложение 1.1 '!AC206</f>
        <v>0</v>
      </c>
      <c r="AE206" s="130">
        <f>'приложение 1.1 '!AD206</f>
        <v>0</v>
      </c>
      <c r="AF206" s="130">
        <f t="shared" si="42"/>
        <v>4.968550099999999</v>
      </c>
    </row>
    <row r="207" spans="1:69" s="459" customFormat="1" ht="81">
      <c r="A207" s="95" t="str">
        <f>'приложение 1.1 '!A207</f>
        <v>2.1.1.25</v>
      </c>
      <c r="B207" s="135" t="str">
        <f>'приложение 1.1 '!B207</f>
        <v>Строительство БКТП-2х1000кВА  для электроснабжения жилого комплекса №304.1 (блок А) 24 мкр.</v>
      </c>
      <c r="C207" s="603" t="str">
        <f>'приложение 1.1 '!C207</f>
        <v>C/П</v>
      </c>
      <c r="D207" s="544">
        <f>'приложение 1.1 '!D207</f>
        <v>0</v>
      </c>
      <c r="E207" s="544">
        <f>'приложение 1.1 '!E207</f>
        <v>2</v>
      </c>
      <c r="F207" s="168">
        <v>15.5025</v>
      </c>
      <c r="G207" s="603">
        <f>'приложение 1.1 '!F207</f>
        <v>2013</v>
      </c>
      <c r="H207" s="603">
        <f>'приложение 1.1 '!G207</f>
        <v>2013</v>
      </c>
      <c r="I207" s="130">
        <f t="shared" si="41"/>
        <v>5.4905349999999995</v>
      </c>
      <c r="J207" s="130">
        <f t="shared" si="43"/>
        <v>0</v>
      </c>
      <c r="K207" s="130">
        <f t="shared" si="44"/>
        <v>0</v>
      </c>
      <c r="L207" s="130" t="str">
        <f>'приложение 1.1 '!K207</f>
        <v>-</v>
      </c>
      <c r="M207" s="130" t="str">
        <f>'приложение 1.1 '!L207</f>
        <v>-</v>
      </c>
      <c r="N207" s="130">
        <f>'приложение 1.1 '!M207</f>
        <v>0</v>
      </c>
      <c r="O207" s="130">
        <f>'приложение 1.1 '!N207</f>
        <v>2</v>
      </c>
      <c r="P207" s="130" t="str">
        <f>'приложение 1.1 '!O207</f>
        <v>-</v>
      </c>
      <c r="Q207" s="130" t="str">
        <f>'приложение 1.1 '!P207</f>
        <v>-</v>
      </c>
      <c r="R207" s="130" t="str">
        <f>'приложение 1.1 '!Q207</f>
        <v>-</v>
      </c>
      <c r="S207" s="130" t="str">
        <f>'приложение 1.1 '!R207</f>
        <v>-</v>
      </c>
      <c r="T207" s="130" t="str">
        <f>'приложение 1.1 '!S207</f>
        <v>-</v>
      </c>
      <c r="U207" s="130" t="str">
        <f>'приложение 1.1 '!T207</f>
        <v>-</v>
      </c>
      <c r="V207" s="130" t="str">
        <f>'приложение 1.1 '!U207</f>
        <v>-</v>
      </c>
      <c r="W207" s="130" t="str">
        <f>'приложение 1.1 '!V207</f>
        <v>-</v>
      </c>
      <c r="X207" s="130">
        <f>'приложение 1.1 '!W207</f>
        <v>0</v>
      </c>
      <c r="Y207" s="130">
        <f>'приложение 1.1 '!X207</f>
        <v>2</v>
      </c>
      <c r="Z207" s="130">
        <f>'приложение 1.1 '!Y207</f>
        <v>0</v>
      </c>
      <c r="AA207" s="130">
        <f>'приложение 1.1 '!Z207</f>
        <v>5.4905349999999995</v>
      </c>
      <c r="AB207" s="130">
        <f>'приложение 1.1 '!AA207</f>
        <v>0</v>
      </c>
      <c r="AC207" s="130">
        <f>'приложение 1.1 '!AB207</f>
        <v>0</v>
      </c>
      <c r="AD207" s="130">
        <f>'приложение 1.1 '!AC207</f>
        <v>0</v>
      </c>
      <c r="AE207" s="130">
        <f>'приложение 1.1 '!AD207</f>
        <v>0</v>
      </c>
      <c r="AF207" s="130">
        <f t="shared" si="42"/>
        <v>5.4905349999999995</v>
      </c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</row>
    <row r="208" spans="1:69" ht="60.75">
      <c r="A208" s="95" t="str">
        <f>'приложение 1.1 '!A208</f>
        <v>2.1.1.27</v>
      </c>
      <c r="B208" s="135" t="str">
        <f>'приложение 1.1 '!B208</f>
        <v xml:space="preserve">Строительство 2БКТП-1000 кВА (электроснабжение 10 кВ п. Лунный) </v>
      </c>
      <c r="C208" s="603" t="str">
        <f>'приложение 1.1 '!C208</f>
        <v>C/П</v>
      </c>
      <c r="D208" s="544">
        <f>'приложение 1.1 '!D208</f>
        <v>0</v>
      </c>
      <c r="E208" s="544">
        <f>'приложение 1.1 '!E208</f>
        <v>2</v>
      </c>
      <c r="F208" s="168">
        <v>16.880499999999998</v>
      </c>
      <c r="G208" s="603">
        <f>'приложение 1.1 '!F208</f>
        <v>2012</v>
      </c>
      <c r="H208" s="603">
        <f>'приложение 1.1 '!G208</f>
        <v>2017</v>
      </c>
      <c r="I208" s="130">
        <f t="shared" si="41"/>
        <v>4.2598829999999997E-2</v>
      </c>
      <c r="J208" s="130">
        <f t="shared" si="43"/>
        <v>-1.7347234759768071E-18</v>
      </c>
      <c r="K208" s="130">
        <f t="shared" si="44"/>
        <v>0</v>
      </c>
      <c r="L208" s="130" t="str">
        <f>'приложение 1.1 '!K208</f>
        <v>-</v>
      </c>
      <c r="M208" s="130" t="str">
        <f>'приложение 1.1 '!L208</f>
        <v>-</v>
      </c>
      <c r="N208" s="130" t="str">
        <f>'приложение 1.1 '!M208</f>
        <v>-</v>
      </c>
      <c r="O208" s="130" t="str">
        <f>'приложение 1.1 '!N208</f>
        <v>-</v>
      </c>
      <c r="P208" s="130" t="str">
        <f>'приложение 1.1 '!O208</f>
        <v>-</v>
      </c>
      <c r="Q208" s="130" t="str">
        <f>'приложение 1.1 '!P208</f>
        <v>-</v>
      </c>
      <c r="R208" s="130" t="str">
        <f>'приложение 1.1 '!Q208</f>
        <v>-</v>
      </c>
      <c r="S208" s="130" t="str">
        <f>'приложение 1.1 '!R208</f>
        <v>-</v>
      </c>
      <c r="T208" s="130" t="str">
        <f>'приложение 1.1 '!S208</f>
        <v>-</v>
      </c>
      <c r="U208" s="130" t="str">
        <f>'приложение 1.1 '!T208</f>
        <v>-</v>
      </c>
      <c r="V208" s="130">
        <f>'приложение 1.1 '!U208</f>
        <v>0</v>
      </c>
      <c r="W208" s="130">
        <f>'приложение 1.1 '!V208</f>
        <v>2</v>
      </c>
      <c r="X208" s="130">
        <f>'приложение 1.1 '!W208</f>
        <v>0</v>
      </c>
      <c r="Y208" s="130">
        <f>'приложение 1.1 '!X208</f>
        <v>2</v>
      </c>
      <c r="Z208" s="130">
        <f>'приложение 1.1 '!Y208</f>
        <v>5.0000000000000001E-3</v>
      </c>
      <c r="AA208" s="130">
        <f>'приложение 1.1 '!Z208</f>
        <v>3.0486760000000002E-2</v>
      </c>
      <c r="AB208" s="130">
        <f>'приложение 1.1 '!AA208</f>
        <v>7.1120699999999999E-3</v>
      </c>
      <c r="AC208" s="130">
        <f>'приложение 1.1 '!AB208</f>
        <v>0</v>
      </c>
      <c r="AD208" s="130">
        <f>'приложение 1.1 '!AC208</f>
        <v>0</v>
      </c>
      <c r="AE208" s="130">
        <f>'приложение 1.1 '!AD208</f>
        <v>0</v>
      </c>
      <c r="AF208" s="130">
        <f t="shared" si="42"/>
        <v>4.2598829999999997E-2</v>
      </c>
    </row>
    <row r="209" spans="1:69" ht="40.5">
      <c r="A209" s="95" t="str">
        <f>'приложение 1.1 '!A209</f>
        <v>2.1.1.30</v>
      </c>
      <c r="B209" s="135" t="str">
        <f>'приложение 1.1 '!B209</f>
        <v>Строительство БКТП-2х630кВА (окружная клиническая больница)</v>
      </c>
      <c r="C209" s="603" t="str">
        <f>'приложение 1.1 '!C209</f>
        <v>С/П</v>
      </c>
      <c r="D209" s="544">
        <f>'приложение 1.1 '!D209</f>
        <v>0</v>
      </c>
      <c r="E209" s="544">
        <f>'приложение 1.1 '!E209</f>
        <v>1.26</v>
      </c>
      <c r="F209" s="168">
        <v>16.54</v>
      </c>
      <c r="G209" s="603">
        <f>'приложение 1.1 '!F209</f>
        <v>2015</v>
      </c>
      <c r="H209" s="603">
        <f>'приложение 1.1 '!G209</f>
        <v>2015</v>
      </c>
      <c r="I209" s="130">
        <f t="shared" si="41"/>
        <v>5.8576917800000006</v>
      </c>
      <c r="J209" s="130">
        <f t="shared" si="43"/>
        <v>0</v>
      </c>
      <c r="K209" s="130">
        <f t="shared" si="44"/>
        <v>0</v>
      </c>
      <c r="L209" s="130" t="str">
        <f>'приложение 1.1 '!K209</f>
        <v>-</v>
      </c>
      <c r="M209" s="130" t="str">
        <f>'приложение 1.1 '!L209</f>
        <v>-</v>
      </c>
      <c r="N209" s="130" t="str">
        <f>'приложение 1.1 '!M209</f>
        <v>-</v>
      </c>
      <c r="O209" s="130" t="str">
        <f>'приложение 1.1 '!N209</f>
        <v>-</v>
      </c>
      <c r="P209" s="130" t="str">
        <f>'приложение 1.1 '!O209</f>
        <v>-</v>
      </c>
      <c r="Q209" s="130" t="str">
        <f>'приложение 1.1 '!P209</f>
        <v>-</v>
      </c>
      <c r="R209" s="130">
        <f>'приложение 1.1 '!Q209</f>
        <v>0</v>
      </c>
      <c r="S209" s="130">
        <f>'приложение 1.1 '!R209</f>
        <v>1.26</v>
      </c>
      <c r="T209" s="130" t="str">
        <f>'приложение 1.1 '!S209</f>
        <v>-</v>
      </c>
      <c r="U209" s="130" t="str">
        <f>'приложение 1.1 '!T209</f>
        <v>-</v>
      </c>
      <c r="V209" s="130" t="str">
        <f>'приложение 1.1 '!U209</f>
        <v>-</v>
      </c>
      <c r="W209" s="130" t="str">
        <f>'приложение 1.1 '!V209</f>
        <v>-</v>
      </c>
      <c r="X209" s="130">
        <f>'приложение 1.1 '!W209</f>
        <v>0</v>
      </c>
      <c r="Y209" s="130">
        <f>'приложение 1.1 '!X209</f>
        <v>1.26</v>
      </c>
      <c r="Z209" s="130">
        <f>'приложение 1.1 '!Y209</f>
        <v>0</v>
      </c>
      <c r="AA209" s="130">
        <f>'приложение 1.1 '!Z209</f>
        <v>0</v>
      </c>
      <c r="AB209" s="130">
        <f>'приложение 1.1 '!AA209</f>
        <v>0</v>
      </c>
      <c r="AC209" s="130">
        <f>'приложение 1.1 '!AB209</f>
        <v>5.8576917800000006</v>
      </c>
      <c r="AD209" s="130">
        <f>'приложение 1.1 '!AC209</f>
        <v>0</v>
      </c>
      <c r="AE209" s="130">
        <f>'приложение 1.1 '!AD209</f>
        <v>0</v>
      </c>
      <c r="AF209" s="130">
        <f t="shared" si="42"/>
        <v>5.8576917800000006</v>
      </c>
    </row>
    <row r="210" spans="1:69">
      <c r="A210" s="630" t="str">
        <f>'приложение 1.1 '!A210</f>
        <v>2.1.2.</v>
      </c>
      <c r="B210" s="133" t="str">
        <f>'приложение 1.1 '!B210</f>
        <v>Подстанции КТПН 6/10кВ</v>
      </c>
      <c r="C210" s="603"/>
      <c r="D210" s="544">
        <f>'приложение 1.1 '!D210</f>
        <v>0</v>
      </c>
      <c r="E210" s="544">
        <f>'приложение 1.1 '!E210</f>
        <v>0</v>
      </c>
      <c r="F210" s="168"/>
      <c r="G210" s="603"/>
      <c r="H210" s="603"/>
      <c r="I210" s="130">
        <f t="shared" si="41"/>
        <v>0</v>
      </c>
      <c r="J210" s="130">
        <f t="shared" si="43"/>
        <v>0</v>
      </c>
      <c r="K210" s="130">
        <f t="shared" si="44"/>
        <v>0</v>
      </c>
      <c r="L210" s="130" t="str">
        <f>'приложение 1.1 '!K210</f>
        <v>-</v>
      </c>
      <c r="M210" s="130" t="str">
        <f>'приложение 1.1 '!L210</f>
        <v>-</v>
      </c>
      <c r="N210" s="130" t="str">
        <f>'приложение 1.1 '!M210</f>
        <v>-</v>
      </c>
      <c r="O210" s="130" t="str">
        <f>'приложение 1.1 '!N210</f>
        <v>-</v>
      </c>
      <c r="P210" s="130" t="str">
        <f>'приложение 1.1 '!O210</f>
        <v>-</v>
      </c>
      <c r="Q210" s="130" t="str">
        <f>'приложение 1.1 '!P210</f>
        <v>-</v>
      </c>
      <c r="R210" s="130" t="str">
        <f>'приложение 1.1 '!Q210</f>
        <v>-</v>
      </c>
      <c r="S210" s="130" t="str">
        <f>'приложение 1.1 '!R210</f>
        <v>-</v>
      </c>
      <c r="T210" s="130" t="str">
        <f>'приложение 1.1 '!S210</f>
        <v>-</v>
      </c>
      <c r="U210" s="130" t="str">
        <f>'приложение 1.1 '!T210</f>
        <v>-</v>
      </c>
      <c r="V210" s="130" t="str">
        <f>'приложение 1.1 '!U210</f>
        <v>-</v>
      </c>
      <c r="W210" s="130" t="str">
        <f>'приложение 1.1 '!V210</f>
        <v>-</v>
      </c>
      <c r="X210" s="130">
        <f>'приложение 1.1 '!W210</f>
        <v>0</v>
      </c>
      <c r="Y210" s="130">
        <f>'приложение 1.1 '!X210</f>
        <v>0</v>
      </c>
      <c r="Z210" s="130">
        <f>'приложение 1.1 '!Y210</f>
        <v>0</v>
      </c>
      <c r="AA210" s="130">
        <f>'приложение 1.1 '!Z210</f>
        <v>0</v>
      </c>
      <c r="AB210" s="130">
        <f>'приложение 1.1 '!AA210</f>
        <v>0</v>
      </c>
      <c r="AC210" s="130">
        <f>'приложение 1.1 '!AB210</f>
        <v>0</v>
      </c>
      <c r="AD210" s="130">
        <f>'приложение 1.1 '!AC210</f>
        <v>0</v>
      </c>
      <c r="AE210" s="130">
        <f>'приложение 1.1 '!AD210</f>
        <v>0</v>
      </c>
      <c r="AF210" s="130">
        <f t="shared" si="42"/>
        <v>0</v>
      </c>
    </row>
    <row r="211" spans="1:69" ht="60.75">
      <c r="A211" s="95" t="str">
        <f>'приложение 1.1 '!A211</f>
        <v>2.1.2.1</v>
      </c>
      <c r="B211" s="135" t="str">
        <f>'приложение 1.1 '!B211</f>
        <v>Строительство КТПН-400 кВА для электроснабжения "Центра ГИМС МЧС России"</v>
      </c>
      <c r="C211" s="603" t="str">
        <f>'приложение 1.1 '!C211</f>
        <v>C/П</v>
      </c>
      <c r="D211" s="544">
        <f>'приложение 1.1 '!D211</f>
        <v>0</v>
      </c>
      <c r="E211" s="544">
        <f>'приложение 1.1 '!E211</f>
        <v>0.4</v>
      </c>
      <c r="F211" s="168">
        <v>14.468999999999999</v>
      </c>
      <c r="G211" s="603">
        <f>'приложение 1.1 '!F211</f>
        <v>2012</v>
      </c>
      <c r="H211" s="603">
        <f>'приложение 1.1 '!G211</f>
        <v>2012</v>
      </c>
      <c r="I211" s="130">
        <f t="shared" si="41"/>
        <v>0.90600000000000003</v>
      </c>
      <c r="J211" s="130">
        <f t="shared" si="43"/>
        <v>0</v>
      </c>
      <c r="K211" s="130">
        <f t="shared" si="44"/>
        <v>0</v>
      </c>
      <c r="L211" s="130">
        <f>'приложение 1.1 '!K211</f>
        <v>0</v>
      </c>
      <c r="M211" s="130">
        <f>'приложение 1.1 '!L211</f>
        <v>0.4</v>
      </c>
      <c r="N211" s="130" t="str">
        <f>'приложение 1.1 '!M211</f>
        <v>-</v>
      </c>
      <c r="O211" s="130" t="str">
        <f>'приложение 1.1 '!N211</f>
        <v>-</v>
      </c>
      <c r="P211" s="130" t="str">
        <f>'приложение 1.1 '!O211</f>
        <v>-</v>
      </c>
      <c r="Q211" s="130" t="str">
        <f>'приложение 1.1 '!P211</f>
        <v>-</v>
      </c>
      <c r="R211" s="130" t="str">
        <f>'приложение 1.1 '!Q211</f>
        <v>-</v>
      </c>
      <c r="S211" s="130" t="str">
        <f>'приложение 1.1 '!R211</f>
        <v>-</v>
      </c>
      <c r="T211" s="130" t="str">
        <f>'приложение 1.1 '!S211</f>
        <v>-</v>
      </c>
      <c r="U211" s="130" t="str">
        <f>'приложение 1.1 '!T211</f>
        <v>-</v>
      </c>
      <c r="V211" s="130" t="str">
        <f>'приложение 1.1 '!U211</f>
        <v>-</v>
      </c>
      <c r="W211" s="130" t="str">
        <f>'приложение 1.1 '!V211</f>
        <v>-</v>
      </c>
      <c r="X211" s="130">
        <f>'приложение 1.1 '!W211</f>
        <v>0</v>
      </c>
      <c r="Y211" s="130">
        <f>'приложение 1.1 '!X211</f>
        <v>0.4</v>
      </c>
      <c r="Z211" s="130">
        <f>'приложение 1.1 '!Y211</f>
        <v>0.90600000000000003</v>
      </c>
      <c r="AA211" s="130">
        <f>'приложение 1.1 '!Z211</f>
        <v>0</v>
      </c>
      <c r="AB211" s="130">
        <f>'приложение 1.1 '!AA211</f>
        <v>0</v>
      </c>
      <c r="AC211" s="130">
        <f>'приложение 1.1 '!AB211</f>
        <v>0</v>
      </c>
      <c r="AD211" s="130">
        <f>'приложение 1.1 '!AC211</f>
        <v>0</v>
      </c>
      <c r="AE211" s="130">
        <f>'приложение 1.1 '!AD211</f>
        <v>0</v>
      </c>
      <c r="AF211" s="130">
        <f t="shared" si="42"/>
        <v>0.90600000000000003</v>
      </c>
    </row>
    <row r="212" spans="1:69" ht="60.75">
      <c r="A212" s="95" t="str">
        <f>'приложение 1.1 '!A212</f>
        <v>2.1.2.2</v>
      </c>
      <c r="B212" s="135" t="str">
        <f>'приложение 1.1 '!B212</f>
        <v>Строительство КТПН-400кВА электроснабжение ФГБОУ ДПО "УЦ ФПС по ХМАО-Югре"</v>
      </c>
      <c r="C212" s="603" t="str">
        <f>'приложение 1.1 '!C212</f>
        <v>C/П</v>
      </c>
      <c r="D212" s="544">
        <f>'приложение 1.1 '!D212</f>
        <v>0</v>
      </c>
      <c r="E212" s="544">
        <f>'приложение 1.1 '!E212</f>
        <v>0.8</v>
      </c>
      <c r="F212" s="168">
        <v>10.334999999999999</v>
      </c>
      <c r="G212" s="603">
        <f>'приложение 1.1 '!F212</f>
        <v>2012</v>
      </c>
      <c r="H212" s="603">
        <f>'приложение 1.1 '!G212</f>
        <v>2013</v>
      </c>
      <c r="I212" s="130">
        <f t="shared" si="41"/>
        <v>8.5752999999999996E-2</v>
      </c>
      <c r="J212" s="130">
        <f t="shared" si="43"/>
        <v>0</v>
      </c>
      <c r="K212" s="130">
        <f t="shared" si="44"/>
        <v>0</v>
      </c>
      <c r="L212" s="130" t="str">
        <f>'приложение 1.1 '!K212</f>
        <v>-</v>
      </c>
      <c r="M212" s="130" t="str">
        <f>'приложение 1.1 '!L212</f>
        <v>-</v>
      </c>
      <c r="N212" s="130">
        <f>'приложение 1.1 '!M212</f>
        <v>0</v>
      </c>
      <c r="O212" s="130">
        <f>'приложение 1.1 '!N212</f>
        <v>0.8</v>
      </c>
      <c r="P212" s="130" t="str">
        <f>'приложение 1.1 '!O212</f>
        <v>-</v>
      </c>
      <c r="Q212" s="130" t="str">
        <f>'приложение 1.1 '!P212</f>
        <v>-</v>
      </c>
      <c r="R212" s="130" t="str">
        <f>'приложение 1.1 '!Q212</f>
        <v>-</v>
      </c>
      <c r="S212" s="130" t="str">
        <f>'приложение 1.1 '!R212</f>
        <v>-</v>
      </c>
      <c r="T212" s="130" t="str">
        <f>'приложение 1.1 '!S212</f>
        <v>-</v>
      </c>
      <c r="U212" s="130" t="str">
        <f>'приложение 1.1 '!T212</f>
        <v>-</v>
      </c>
      <c r="V212" s="130" t="str">
        <f>'приложение 1.1 '!U212</f>
        <v>-</v>
      </c>
      <c r="W212" s="130" t="str">
        <f>'приложение 1.1 '!V212</f>
        <v>-</v>
      </c>
      <c r="X212" s="130">
        <f>'приложение 1.1 '!W212</f>
        <v>0</v>
      </c>
      <c r="Y212" s="130">
        <f>'приложение 1.1 '!X212</f>
        <v>0.8</v>
      </c>
      <c r="Z212" s="130">
        <f>'приложение 1.1 '!Y212</f>
        <v>8.5752999999999996E-2</v>
      </c>
      <c r="AA212" s="130">
        <f>'приложение 1.1 '!Z212</f>
        <v>0</v>
      </c>
      <c r="AB212" s="130">
        <f>'приложение 1.1 '!AA212</f>
        <v>0</v>
      </c>
      <c r="AC212" s="130">
        <f>'приложение 1.1 '!AB212</f>
        <v>0</v>
      </c>
      <c r="AD212" s="130">
        <f>'приложение 1.1 '!AC212</f>
        <v>0</v>
      </c>
      <c r="AE212" s="130">
        <f>'приложение 1.1 '!AD212</f>
        <v>0</v>
      </c>
      <c r="AF212" s="130">
        <f t="shared" si="42"/>
        <v>8.5752999999999996E-2</v>
      </c>
    </row>
    <row r="213" spans="1:69" ht="81">
      <c r="A213" s="95" t="str">
        <f>'приложение 1.1 '!A213</f>
        <v>2.1.2.3</v>
      </c>
      <c r="B213" s="135" t="str">
        <f>'приложение 1.1 '!B213</f>
        <v>Строительство 2КТПН-630кВА по ул.Домостроителей,6.Электроснабжение склада</v>
      </c>
      <c r="C213" s="603" t="str">
        <f>'приложение 1.1 '!C213</f>
        <v>С/П</v>
      </c>
      <c r="D213" s="544">
        <f>'приложение 1.1 '!D213</f>
        <v>0</v>
      </c>
      <c r="E213" s="544">
        <f>'приложение 1.1 '!E213</f>
        <v>1.26</v>
      </c>
      <c r="F213" s="168">
        <v>17.569499999999998</v>
      </c>
      <c r="G213" s="603">
        <f>'приложение 1.1 '!F213</f>
        <v>2013</v>
      </c>
      <c r="H213" s="603">
        <f>'приложение 1.1 '!G213</f>
        <v>2013</v>
      </c>
      <c r="I213" s="130">
        <f t="shared" si="41"/>
        <v>2.9727031499999996</v>
      </c>
      <c r="J213" s="130">
        <f t="shared" si="43"/>
        <v>0</v>
      </c>
      <c r="K213" s="130">
        <f t="shared" si="44"/>
        <v>0</v>
      </c>
      <c r="L213" s="130" t="str">
        <f>'приложение 1.1 '!K213</f>
        <v>-</v>
      </c>
      <c r="M213" s="130" t="str">
        <f>'приложение 1.1 '!L213</f>
        <v>-</v>
      </c>
      <c r="N213" s="130">
        <f>'приложение 1.1 '!M213</f>
        <v>0</v>
      </c>
      <c r="O213" s="130">
        <f>'приложение 1.1 '!N213</f>
        <v>1.26</v>
      </c>
      <c r="P213" s="130" t="str">
        <f>'приложение 1.1 '!O213</f>
        <v>-</v>
      </c>
      <c r="Q213" s="130" t="str">
        <f>'приложение 1.1 '!P213</f>
        <v>-</v>
      </c>
      <c r="R213" s="130" t="str">
        <f>'приложение 1.1 '!Q213</f>
        <v>-</v>
      </c>
      <c r="S213" s="130" t="str">
        <f>'приложение 1.1 '!R213</f>
        <v>-</v>
      </c>
      <c r="T213" s="130" t="str">
        <f>'приложение 1.1 '!S213</f>
        <v>-</v>
      </c>
      <c r="U213" s="130" t="str">
        <f>'приложение 1.1 '!T213</f>
        <v>-</v>
      </c>
      <c r="V213" s="130" t="str">
        <f>'приложение 1.1 '!U213</f>
        <v>-</v>
      </c>
      <c r="W213" s="130" t="str">
        <f>'приложение 1.1 '!V213</f>
        <v>-</v>
      </c>
      <c r="X213" s="130">
        <f>'приложение 1.1 '!W213</f>
        <v>0</v>
      </c>
      <c r="Y213" s="130">
        <f>'приложение 1.1 '!X213</f>
        <v>1.26</v>
      </c>
      <c r="Z213" s="130">
        <f>'приложение 1.1 '!Y213</f>
        <v>0</v>
      </c>
      <c r="AA213" s="130">
        <f>'приложение 1.1 '!Z213</f>
        <v>2.9727031499999996</v>
      </c>
      <c r="AB213" s="130">
        <f>'приложение 1.1 '!AA213</f>
        <v>0</v>
      </c>
      <c r="AC213" s="130">
        <f>'приложение 1.1 '!AB213</f>
        <v>0</v>
      </c>
      <c r="AD213" s="130">
        <f>'приложение 1.1 '!AC213</f>
        <v>0</v>
      </c>
      <c r="AE213" s="130">
        <f>'приложение 1.1 '!AD213</f>
        <v>0</v>
      </c>
      <c r="AF213" s="130">
        <f t="shared" si="42"/>
        <v>2.9727031499999996</v>
      </c>
    </row>
    <row r="214" spans="1:69" ht="60.75">
      <c r="A214" s="95" t="str">
        <f>'приложение 1.1 '!A214</f>
        <v>2.1.2.4</v>
      </c>
      <c r="B214" s="135" t="str">
        <f>'приложение 1.1 '!B214</f>
        <v>Строительство 2КТПН-1000кВА 45 к.к., (котельная для снабжения мкр.№38,39)</v>
      </c>
      <c r="C214" s="603" t="str">
        <f>'приложение 1.1 '!C214</f>
        <v>C/П</v>
      </c>
      <c r="D214" s="544">
        <f>'приложение 1.1 '!D214</f>
        <v>0</v>
      </c>
      <c r="E214" s="544">
        <f>'приложение 1.1 '!E214</f>
        <v>2</v>
      </c>
      <c r="F214" s="168">
        <v>17.569499999999998</v>
      </c>
      <c r="G214" s="603">
        <f>'приложение 1.1 '!F214</f>
        <v>2013</v>
      </c>
      <c r="H214" s="603">
        <f>'приложение 1.1 '!G214</f>
        <v>2013</v>
      </c>
      <c r="I214" s="130">
        <f t="shared" si="41"/>
        <v>2.9574600000000002</v>
      </c>
      <c r="J214" s="130">
        <f t="shared" si="43"/>
        <v>0</v>
      </c>
      <c r="K214" s="130">
        <f t="shared" si="44"/>
        <v>0</v>
      </c>
      <c r="L214" s="130" t="str">
        <f>'приложение 1.1 '!K214</f>
        <v>-</v>
      </c>
      <c r="M214" s="130" t="str">
        <f>'приложение 1.1 '!L214</f>
        <v>-</v>
      </c>
      <c r="N214" s="130">
        <f>'приложение 1.1 '!M214</f>
        <v>0</v>
      </c>
      <c r="O214" s="130">
        <f>'приложение 1.1 '!N214</f>
        <v>2</v>
      </c>
      <c r="P214" s="130" t="str">
        <f>'приложение 1.1 '!O214</f>
        <v>-</v>
      </c>
      <c r="Q214" s="130" t="str">
        <f>'приложение 1.1 '!P214</f>
        <v>-</v>
      </c>
      <c r="R214" s="130" t="str">
        <f>'приложение 1.1 '!Q214</f>
        <v>-</v>
      </c>
      <c r="S214" s="130" t="str">
        <f>'приложение 1.1 '!R214</f>
        <v>-</v>
      </c>
      <c r="T214" s="130" t="str">
        <f>'приложение 1.1 '!S214</f>
        <v>-</v>
      </c>
      <c r="U214" s="130" t="str">
        <f>'приложение 1.1 '!T214</f>
        <v>-</v>
      </c>
      <c r="V214" s="130" t="str">
        <f>'приложение 1.1 '!U214</f>
        <v>-</v>
      </c>
      <c r="W214" s="130" t="str">
        <f>'приложение 1.1 '!V214</f>
        <v>-</v>
      </c>
      <c r="X214" s="130">
        <f>'приложение 1.1 '!W214</f>
        <v>0</v>
      </c>
      <c r="Y214" s="130">
        <f>'приложение 1.1 '!X214</f>
        <v>2</v>
      </c>
      <c r="Z214" s="130">
        <f>'приложение 1.1 '!Y214</f>
        <v>0</v>
      </c>
      <c r="AA214" s="130">
        <f>'приложение 1.1 '!Z214</f>
        <v>2.9574600000000002</v>
      </c>
      <c r="AB214" s="130">
        <f>'приложение 1.1 '!AA214</f>
        <v>0</v>
      </c>
      <c r="AC214" s="130">
        <f>'приложение 1.1 '!AB214</f>
        <v>0</v>
      </c>
      <c r="AD214" s="130">
        <f>'приложение 1.1 '!AC214</f>
        <v>0</v>
      </c>
      <c r="AE214" s="130">
        <f>'приложение 1.1 '!AD214</f>
        <v>0</v>
      </c>
      <c r="AF214" s="130">
        <f t="shared" si="42"/>
        <v>2.9574600000000002</v>
      </c>
    </row>
    <row r="215" spans="1:69" s="459" customFormat="1" ht="40.5">
      <c r="A215" s="95" t="str">
        <f>'приложение 1.1 '!A215</f>
        <v>2.1.2.5</v>
      </c>
      <c r="B215" s="135" t="str">
        <f>'приложение 1.1 '!B215</f>
        <v>Строительство КТПН-2х400кВА  9ПУ  (ТП-517)</v>
      </c>
      <c r="C215" s="603" t="str">
        <f>'приложение 1.1 '!C215</f>
        <v>С/П</v>
      </c>
      <c r="D215" s="544">
        <f>'приложение 1.1 '!D215</f>
        <v>0</v>
      </c>
      <c r="E215" s="544">
        <f>'приложение 1.1 '!E215</f>
        <v>0.8</v>
      </c>
      <c r="F215" s="168">
        <v>23.425999999999998</v>
      </c>
      <c r="G215" s="603">
        <f>'приложение 1.1 '!F215</f>
        <v>2014</v>
      </c>
      <c r="H215" s="603">
        <f>'приложение 1.1 '!G215</f>
        <v>2014</v>
      </c>
      <c r="I215" s="130">
        <f t="shared" si="41"/>
        <v>2.2620449499999999</v>
      </c>
      <c r="J215" s="130">
        <f t="shared" si="43"/>
        <v>0</v>
      </c>
      <c r="K215" s="130">
        <f t="shared" si="44"/>
        <v>0</v>
      </c>
      <c r="L215" s="130" t="str">
        <f>'приложение 1.1 '!K215</f>
        <v>-</v>
      </c>
      <c r="M215" s="130" t="str">
        <f>'приложение 1.1 '!L215</f>
        <v>-</v>
      </c>
      <c r="N215" s="130" t="str">
        <f>'приложение 1.1 '!M215</f>
        <v>-</v>
      </c>
      <c r="O215" s="130" t="str">
        <f>'приложение 1.1 '!N215</f>
        <v>-</v>
      </c>
      <c r="P215" s="130">
        <f>'приложение 1.1 '!O215</f>
        <v>0</v>
      </c>
      <c r="Q215" s="130">
        <f>'приложение 1.1 '!P215</f>
        <v>0.8</v>
      </c>
      <c r="R215" s="130" t="str">
        <f>'приложение 1.1 '!Q215</f>
        <v>-</v>
      </c>
      <c r="S215" s="130" t="str">
        <f>'приложение 1.1 '!R215</f>
        <v>-</v>
      </c>
      <c r="T215" s="130" t="str">
        <f>'приложение 1.1 '!S215</f>
        <v>-</v>
      </c>
      <c r="U215" s="130" t="str">
        <f>'приложение 1.1 '!T215</f>
        <v>-</v>
      </c>
      <c r="V215" s="130" t="str">
        <f>'приложение 1.1 '!U215</f>
        <v>-</v>
      </c>
      <c r="W215" s="130" t="str">
        <f>'приложение 1.1 '!V215</f>
        <v>-</v>
      </c>
      <c r="X215" s="130">
        <f>'приложение 1.1 '!W215</f>
        <v>0</v>
      </c>
      <c r="Y215" s="130">
        <f>'приложение 1.1 '!X215</f>
        <v>0.8</v>
      </c>
      <c r="Z215" s="130">
        <f>'приложение 1.1 '!Y215</f>
        <v>0</v>
      </c>
      <c r="AA215" s="130">
        <f>'приложение 1.1 '!Z215</f>
        <v>0</v>
      </c>
      <c r="AB215" s="130">
        <f>'приложение 1.1 '!AA215</f>
        <v>2.2620449499999999</v>
      </c>
      <c r="AC215" s="130">
        <f>'приложение 1.1 '!AB215</f>
        <v>0</v>
      </c>
      <c r="AD215" s="130">
        <f>'приложение 1.1 '!AC215</f>
        <v>0</v>
      </c>
      <c r="AE215" s="130">
        <f>'приложение 1.1 '!AD215</f>
        <v>0</v>
      </c>
      <c r="AF215" s="130">
        <f t="shared" si="42"/>
        <v>2.2620449499999999</v>
      </c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  <c r="BJ215" s="114"/>
      <c r="BK215" s="114"/>
      <c r="BL215" s="114"/>
      <c r="BM215" s="114"/>
      <c r="BN215" s="114"/>
      <c r="BO215" s="114"/>
      <c r="BP215" s="114"/>
      <c r="BQ215" s="114"/>
    </row>
    <row r="216" spans="1:69" s="459" customFormat="1" ht="60.75">
      <c r="A216" s="95" t="str">
        <f>'приложение 1.1 '!A216</f>
        <v>2.1.2.6</v>
      </c>
      <c r="B216" s="135" t="str">
        <f>'приложение 1.1 '!B216</f>
        <v>Строительство КТПН-2х630кВА для электроснабжения дилерского центра Хонда</v>
      </c>
      <c r="C216" s="603" t="str">
        <f>'приложение 1.1 '!C216</f>
        <v>С/П</v>
      </c>
      <c r="D216" s="544">
        <f>'приложение 1.1 '!D216</f>
        <v>0</v>
      </c>
      <c r="E216" s="544">
        <f>'приложение 1.1 '!E216</f>
        <v>1.26</v>
      </c>
      <c r="F216" s="168">
        <v>15.5025</v>
      </c>
      <c r="G216" s="603">
        <f>'приложение 1.1 '!F216</f>
        <v>2014</v>
      </c>
      <c r="H216" s="603">
        <f>'приложение 1.1 '!G216</f>
        <v>2017</v>
      </c>
      <c r="I216" s="130">
        <f t="shared" si="41"/>
        <v>2.9857170000000002</v>
      </c>
      <c r="J216" s="130">
        <f t="shared" si="43"/>
        <v>0</v>
      </c>
      <c r="K216" s="130">
        <f t="shared" si="44"/>
        <v>0</v>
      </c>
      <c r="L216" s="130" t="str">
        <f>'приложение 1.1 '!K216</f>
        <v>-</v>
      </c>
      <c r="M216" s="130" t="str">
        <f>'приложение 1.1 '!L216</f>
        <v>-</v>
      </c>
      <c r="N216" s="130" t="str">
        <f>'приложение 1.1 '!M216</f>
        <v>-</v>
      </c>
      <c r="O216" s="130" t="str">
        <f>'приложение 1.1 '!N216</f>
        <v>-</v>
      </c>
      <c r="P216" s="130" t="str">
        <f>'приложение 1.1 '!O216</f>
        <v>-</v>
      </c>
      <c r="Q216" s="130" t="str">
        <f>'приложение 1.1 '!P216</f>
        <v>-</v>
      </c>
      <c r="R216" s="130" t="str">
        <f>'приложение 1.1 '!Q216</f>
        <v>-</v>
      </c>
      <c r="S216" s="130" t="str">
        <f>'приложение 1.1 '!R216</f>
        <v>-</v>
      </c>
      <c r="T216" s="130" t="str">
        <f>'приложение 1.1 '!S216</f>
        <v>-</v>
      </c>
      <c r="U216" s="130" t="str">
        <f>'приложение 1.1 '!T216</f>
        <v>-</v>
      </c>
      <c r="V216" s="130">
        <f>'приложение 1.1 '!U216</f>
        <v>0</v>
      </c>
      <c r="W216" s="130">
        <f>'приложение 1.1 '!V216</f>
        <v>1.26</v>
      </c>
      <c r="X216" s="130">
        <f>'приложение 1.1 '!W216</f>
        <v>0</v>
      </c>
      <c r="Y216" s="130">
        <f>'приложение 1.1 '!X216</f>
        <v>1.26</v>
      </c>
      <c r="Z216" s="130">
        <f>'приложение 1.1 '!Y216</f>
        <v>0</v>
      </c>
      <c r="AA216" s="130">
        <f>'приложение 1.1 '!Z216</f>
        <v>0</v>
      </c>
      <c r="AB216" s="130">
        <f>'приложение 1.1 '!AA216</f>
        <v>2.9857170000000002</v>
      </c>
      <c r="AC216" s="130">
        <f>'приложение 1.1 '!AB216</f>
        <v>0</v>
      </c>
      <c r="AD216" s="130">
        <f>'приложение 1.1 '!AC216</f>
        <v>0</v>
      </c>
      <c r="AE216" s="130">
        <f>'приложение 1.1 '!AD216</f>
        <v>0</v>
      </c>
      <c r="AF216" s="130">
        <f t="shared" si="42"/>
        <v>2.9857170000000002</v>
      </c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</row>
    <row r="217" spans="1:69" s="459" customFormat="1" ht="101.25">
      <c r="A217" s="95" t="str">
        <f>'приложение 1.1 '!A217</f>
        <v>2.1.2.7</v>
      </c>
      <c r="B217" s="135" t="str">
        <f>'приложение 1.1 '!B217</f>
        <v>Строительство 2КТПН-400кВА КНС Югорский тракт, для электроснабжения канализационной насосной станции  по Югорскому тракту</v>
      </c>
      <c r="C217" s="603" t="str">
        <f>'приложение 1.1 '!C217</f>
        <v>С/П</v>
      </c>
      <c r="D217" s="544">
        <f>'приложение 1.1 '!D217</f>
        <v>0</v>
      </c>
      <c r="E217" s="544">
        <f>'приложение 1.1 '!E217</f>
        <v>0.8</v>
      </c>
      <c r="F217" s="168">
        <v>15.847</v>
      </c>
      <c r="G217" s="603">
        <f>'приложение 1.1 '!F217</f>
        <v>2013</v>
      </c>
      <c r="H217" s="603">
        <f>'приложение 1.1 '!G217</f>
        <v>2013</v>
      </c>
      <c r="I217" s="130">
        <f t="shared" si="41"/>
        <v>2.0532409999999999</v>
      </c>
      <c r="J217" s="130">
        <f t="shared" si="43"/>
        <v>0</v>
      </c>
      <c r="K217" s="130">
        <f t="shared" si="44"/>
        <v>0</v>
      </c>
      <c r="L217" s="130" t="str">
        <f>'приложение 1.1 '!K217</f>
        <v>-</v>
      </c>
      <c r="M217" s="130" t="str">
        <f>'приложение 1.1 '!L217</f>
        <v>-</v>
      </c>
      <c r="N217" s="130">
        <f>'приложение 1.1 '!M217</f>
        <v>0</v>
      </c>
      <c r="O217" s="130">
        <f>'приложение 1.1 '!N217</f>
        <v>0.8</v>
      </c>
      <c r="P217" s="130" t="str">
        <f>'приложение 1.1 '!O217</f>
        <v>-</v>
      </c>
      <c r="Q217" s="130" t="str">
        <f>'приложение 1.1 '!P217</f>
        <v>-</v>
      </c>
      <c r="R217" s="130" t="str">
        <f>'приложение 1.1 '!Q217</f>
        <v>-</v>
      </c>
      <c r="S217" s="130" t="str">
        <f>'приложение 1.1 '!R217</f>
        <v>-</v>
      </c>
      <c r="T217" s="130" t="str">
        <f>'приложение 1.1 '!S217</f>
        <v>-</v>
      </c>
      <c r="U217" s="130" t="str">
        <f>'приложение 1.1 '!T217</f>
        <v>-</v>
      </c>
      <c r="V217" s="130" t="str">
        <f>'приложение 1.1 '!U217</f>
        <v>-</v>
      </c>
      <c r="W217" s="130" t="str">
        <f>'приложение 1.1 '!V217</f>
        <v>-</v>
      </c>
      <c r="X217" s="130">
        <f>'приложение 1.1 '!W217</f>
        <v>0</v>
      </c>
      <c r="Y217" s="130">
        <f>'приложение 1.1 '!X217</f>
        <v>0.8</v>
      </c>
      <c r="Z217" s="130">
        <f>'приложение 1.1 '!Y217</f>
        <v>0</v>
      </c>
      <c r="AA217" s="130">
        <f>'приложение 1.1 '!Z217</f>
        <v>2.0532409999999999</v>
      </c>
      <c r="AB217" s="130">
        <f>'приложение 1.1 '!AA217</f>
        <v>0</v>
      </c>
      <c r="AC217" s="130">
        <f>'приложение 1.1 '!AB217</f>
        <v>0</v>
      </c>
      <c r="AD217" s="130">
        <f>'приложение 1.1 '!AC217</f>
        <v>0</v>
      </c>
      <c r="AE217" s="130">
        <f>'приложение 1.1 '!AD217</f>
        <v>0</v>
      </c>
      <c r="AF217" s="130">
        <f t="shared" si="42"/>
        <v>2.0532409999999999</v>
      </c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</row>
    <row r="218" spans="1:69" s="459" customFormat="1" ht="40.5">
      <c r="A218" s="95" t="str">
        <f>'приложение 1.1 '!A218</f>
        <v>2.1.2.8</v>
      </c>
      <c r="B218" s="135" t="str">
        <f>'приложение 1.1 '!B218</f>
        <v>Строительство КТПН-1 400кВА ДНТ Мостовик-2</v>
      </c>
      <c r="C218" s="603" t="str">
        <f>'приложение 1.1 '!C218</f>
        <v>С/П</v>
      </c>
      <c r="D218" s="544">
        <f>'приложение 1.1 '!D218</f>
        <v>0</v>
      </c>
      <c r="E218" s="544">
        <f>'приложение 1.1 '!E218</f>
        <v>0.8</v>
      </c>
      <c r="F218" s="168">
        <v>19.980999999999998</v>
      </c>
      <c r="G218" s="603">
        <f>'приложение 1.1 '!F218</f>
        <v>2015</v>
      </c>
      <c r="H218" s="603">
        <f>'приложение 1.1 '!G218</f>
        <v>2015</v>
      </c>
      <c r="I218" s="130">
        <f t="shared" si="41"/>
        <v>1.82396</v>
      </c>
      <c r="J218" s="130">
        <f t="shared" si="43"/>
        <v>0</v>
      </c>
      <c r="K218" s="130">
        <f t="shared" si="44"/>
        <v>0</v>
      </c>
      <c r="L218" s="130" t="str">
        <f>'приложение 1.1 '!K218</f>
        <v>-</v>
      </c>
      <c r="M218" s="130" t="str">
        <f>'приложение 1.1 '!L218</f>
        <v>-</v>
      </c>
      <c r="N218" s="130" t="str">
        <f>'приложение 1.1 '!M218</f>
        <v>-</v>
      </c>
      <c r="O218" s="130" t="str">
        <f>'приложение 1.1 '!N218</f>
        <v>-</v>
      </c>
      <c r="P218" s="130" t="str">
        <f>'приложение 1.1 '!O218</f>
        <v>-</v>
      </c>
      <c r="Q218" s="130" t="str">
        <f>'приложение 1.1 '!P218</f>
        <v>-</v>
      </c>
      <c r="R218" s="130">
        <f>'приложение 1.1 '!Q218</f>
        <v>0</v>
      </c>
      <c r="S218" s="130">
        <f>'приложение 1.1 '!R218</f>
        <v>0.8</v>
      </c>
      <c r="T218" s="130" t="str">
        <f>'приложение 1.1 '!S218</f>
        <v>-</v>
      </c>
      <c r="U218" s="130" t="str">
        <f>'приложение 1.1 '!T218</f>
        <v>-</v>
      </c>
      <c r="V218" s="130" t="str">
        <f>'приложение 1.1 '!U218</f>
        <v>-</v>
      </c>
      <c r="W218" s="130" t="str">
        <f>'приложение 1.1 '!V218</f>
        <v>-</v>
      </c>
      <c r="X218" s="130">
        <f>'приложение 1.1 '!W218</f>
        <v>0</v>
      </c>
      <c r="Y218" s="130">
        <f>'приложение 1.1 '!X218</f>
        <v>0.8</v>
      </c>
      <c r="Z218" s="130">
        <f>'приложение 1.1 '!Y218</f>
        <v>0</v>
      </c>
      <c r="AA218" s="130">
        <f>'приложение 1.1 '!Z218</f>
        <v>0</v>
      </c>
      <c r="AB218" s="130">
        <f>'приложение 1.1 '!AA218</f>
        <v>0</v>
      </c>
      <c r="AC218" s="130">
        <f>'приложение 1.1 '!AB218</f>
        <v>1.82396</v>
      </c>
      <c r="AD218" s="130">
        <f>'приложение 1.1 '!AC218</f>
        <v>0</v>
      </c>
      <c r="AE218" s="130">
        <f>'приложение 1.1 '!AD218</f>
        <v>0</v>
      </c>
      <c r="AF218" s="130">
        <f t="shared" si="42"/>
        <v>1.82396</v>
      </c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</row>
    <row r="219" spans="1:69" s="459" customFormat="1" ht="40.5">
      <c r="A219" s="95" t="str">
        <f>'приложение 1.1 '!A219</f>
        <v>2.1.2.9</v>
      </c>
      <c r="B219" s="135" t="str">
        <f>'приложение 1.1 '!B219</f>
        <v>Строительство КТПН-2 400кВА ДНТ Мостовик-2</v>
      </c>
      <c r="C219" s="603" t="str">
        <f>'приложение 1.1 '!C219</f>
        <v>С/П</v>
      </c>
      <c r="D219" s="544">
        <f>'приложение 1.1 '!D219</f>
        <v>0</v>
      </c>
      <c r="E219" s="544">
        <f>'приложение 1.1 '!E219</f>
        <v>0.8</v>
      </c>
      <c r="F219" s="168">
        <v>19.636499999999998</v>
      </c>
      <c r="G219" s="603">
        <f>'приложение 1.1 '!F219</f>
        <v>2015</v>
      </c>
      <c r="H219" s="603">
        <f>'приложение 1.1 '!G219</f>
        <v>2015</v>
      </c>
      <c r="I219" s="130">
        <f t="shared" si="41"/>
        <v>2.2969490000000001</v>
      </c>
      <c r="J219" s="130">
        <f t="shared" si="43"/>
        <v>0</v>
      </c>
      <c r="K219" s="130">
        <f t="shared" si="44"/>
        <v>0</v>
      </c>
      <c r="L219" s="130" t="str">
        <f>'приложение 1.1 '!K219</f>
        <v>-</v>
      </c>
      <c r="M219" s="130" t="str">
        <f>'приложение 1.1 '!L219</f>
        <v>-</v>
      </c>
      <c r="N219" s="130" t="str">
        <f>'приложение 1.1 '!M219</f>
        <v>-</v>
      </c>
      <c r="O219" s="130" t="str">
        <f>'приложение 1.1 '!N219</f>
        <v>-</v>
      </c>
      <c r="P219" s="130" t="str">
        <f>'приложение 1.1 '!O219</f>
        <v>-</v>
      </c>
      <c r="Q219" s="130" t="str">
        <f>'приложение 1.1 '!P219</f>
        <v>-</v>
      </c>
      <c r="R219" s="130">
        <f>'приложение 1.1 '!Q219</f>
        <v>0</v>
      </c>
      <c r="S219" s="130">
        <f>'приложение 1.1 '!R219</f>
        <v>0.8</v>
      </c>
      <c r="T219" s="130" t="str">
        <f>'приложение 1.1 '!S219</f>
        <v>-</v>
      </c>
      <c r="U219" s="130" t="str">
        <f>'приложение 1.1 '!T219</f>
        <v>-</v>
      </c>
      <c r="V219" s="130" t="str">
        <f>'приложение 1.1 '!U219</f>
        <v>-</v>
      </c>
      <c r="W219" s="130" t="str">
        <f>'приложение 1.1 '!V219</f>
        <v>-</v>
      </c>
      <c r="X219" s="130">
        <f>'приложение 1.1 '!W219</f>
        <v>0</v>
      </c>
      <c r="Y219" s="130">
        <f>'приложение 1.1 '!X219</f>
        <v>0.8</v>
      </c>
      <c r="Z219" s="130">
        <f>'приложение 1.1 '!Y219</f>
        <v>0</v>
      </c>
      <c r="AA219" s="130">
        <f>'приложение 1.1 '!Z219</f>
        <v>0</v>
      </c>
      <c r="AB219" s="130">
        <f>'приложение 1.1 '!AA219</f>
        <v>0</v>
      </c>
      <c r="AC219" s="130">
        <f>'приложение 1.1 '!AB219</f>
        <v>2.2969490000000001</v>
      </c>
      <c r="AD219" s="130">
        <f>'приложение 1.1 '!AC219</f>
        <v>0</v>
      </c>
      <c r="AE219" s="130">
        <f>'приложение 1.1 '!AD219</f>
        <v>0</v>
      </c>
      <c r="AF219" s="130">
        <f t="shared" si="42"/>
        <v>2.2969490000000001</v>
      </c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</row>
    <row r="220" spans="1:69" s="459" customFormat="1" ht="40.5">
      <c r="A220" s="95" t="str">
        <f>'приложение 1.1 '!A220</f>
        <v>2.1.2.10</v>
      </c>
      <c r="B220" s="135" t="str">
        <f>'приложение 1.1 '!B220</f>
        <v>Строительство КТПН-400кВА ДНТ Дружба</v>
      </c>
      <c r="C220" s="603" t="str">
        <f>'приложение 1.1 '!C220</f>
        <v>С/П</v>
      </c>
      <c r="D220" s="544">
        <f>'приложение 1.1 '!D220</f>
        <v>0</v>
      </c>
      <c r="E220" s="544">
        <f>'приложение 1.1 '!E220</f>
        <v>0.4</v>
      </c>
      <c r="F220" s="168">
        <v>17.23</v>
      </c>
      <c r="G220" s="603">
        <f>'приложение 1.1 '!F220</f>
        <v>2016</v>
      </c>
      <c r="H220" s="603">
        <f>'приложение 1.1 '!G220</f>
        <v>2016</v>
      </c>
      <c r="I220" s="130">
        <f t="shared" si="41"/>
        <v>1.2985298600000001</v>
      </c>
      <c r="J220" s="130">
        <f t="shared" si="43"/>
        <v>0</v>
      </c>
      <c r="K220" s="130">
        <f t="shared" si="44"/>
        <v>0</v>
      </c>
      <c r="L220" s="130" t="str">
        <f>'приложение 1.1 '!K220</f>
        <v>-</v>
      </c>
      <c r="M220" s="130" t="str">
        <f>'приложение 1.1 '!L220</f>
        <v>-</v>
      </c>
      <c r="N220" s="130" t="str">
        <f>'приложение 1.1 '!M220</f>
        <v>-</v>
      </c>
      <c r="O220" s="130" t="str">
        <f>'приложение 1.1 '!N220</f>
        <v>-</v>
      </c>
      <c r="P220" s="130" t="str">
        <f>'приложение 1.1 '!O220</f>
        <v>-</v>
      </c>
      <c r="Q220" s="130" t="str">
        <f>'приложение 1.1 '!P220</f>
        <v>-</v>
      </c>
      <c r="R220" s="130" t="str">
        <f>'приложение 1.1 '!Q220</f>
        <v>-</v>
      </c>
      <c r="S220" s="130" t="str">
        <f>'приложение 1.1 '!R220</f>
        <v>-</v>
      </c>
      <c r="T220" s="130">
        <f>'приложение 1.1 '!S220</f>
        <v>0</v>
      </c>
      <c r="U220" s="130">
        <f>'приложение 1.1 '!T220</f>
        <v>0.4</v>
      </c>
      <c r="V220" s="130" t="str">
        <f>'приложение 1.1 '!U220</f>
        <v>-</v>
      </c>
      <c r="W220" s="130" t="str">
        <f>'приложение 1.1 '!V220</f>
        <v>-</v>
      </c>
      <c r="X220" s="130">
        <f>'приложение 1.1 '!W220</f>
        <v>0</v>
      </c>
      <c r="Y220" s="130">
        <f>'приложение 1.1 '!X220</f>
        <v>0.4</v>
      </c>
      <c r="Z220" s="130">
        <f>'приложение 1.1 '!Y220</f>
        <v>0</v>
      </c>
      <c r="AA220" s="130">
        <f>'приложение 1.1 '!Z220</f>
        <v>0</v>
      </c>
      <c r="AB220" s="130">
        <f>'приложение 1.1 '!AA220</f>
        <v>0</v>
      </c>
      <c r="AC220" s="130">
        <f>'приложение 1.1 '!AB220</f>
        <v>0</v>
      </c>
      <c r="AD220" s="130">
        <f>'приложение 1.1 '!AC220</f>
        <v>1.2985298600000001</v>
      </c>
      <c r="AE220" s="130">
        <f>'приложение 1.1 '!AD220</f>
        <v>0</v>
      </c>
      <c r="AF220" s="130">
        <f t="shared" si="42"/>
        <v>1.2985298600000001</v>
      </c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</row>
    <row r="221" spans="1:69" s="459" customFormat="1">
      <c r="A221" s="630" t="str">
        <f>'приложение 1.1 '!A221</f>
        <v>2.1.3.</v>
      </c>
      <c r="B221" s="133" t="str">
        <f>'приложение 1.1 '!B221</f>
        <v>Подстанции РП;ТП 6/10кВ</v>
      </c>
      <c r="C221" s="603"/>
      <c r="D221" s="544">
        <f>'приложение 1.1 '!D221</f>
        <v>0</v>
      </c>
      <c r="E221" s="544">
        <f>'приложение 1.1 '!E221</f>
        <v>0</v>
      </c>
      <c r="F221" s="168"/>
      <c r="G221" s="603"/>
      <c r="H221" s="603"/>
      <c r="I221" s="130">
        <f t="shared" si="41"/>
        <v>0</v>
      </c>
      <c r="J221" s="130">
        <f t="shared" si="43"/>
        <v>0</v>
      </c>
      <c r="K221" s="130">
        <f t="shared" si="44"/>
        <v>0</v>
      </c>
      <c r="L221" s="130" t="str">
        <f>'приложение 1.1 '!K221</f>
        <v>-</v>
      </c>
      <c r="M221" s="130" t="str">
        <f>'приложение 1.1 '!L221</f>
        <v>-</v>
      </c>
      <c r="N221" s="130" t="str">
        <f>'приложение 1.1 '!M221</f>
        <v>-</v>
      </c>
      <c r="O221" s="130" t="str">
        <f>'приложение 1.1 '!N221</f>
        <v>-</v>
      </c>
      <c r="P221" s="130" t="str">
        <f>'приложение 1.1 '!O221</f>
        <v>-</v>
      </c>
      <c r="Q221" s="130" t="str">
        <f>'приложение 1.1 '!P221</f>
        <v>-</v>
      </c>
      <c r="R221" s="130" t="str">
        <f>'приложение 1.1 '!Q221</f>
        <v>-</v>
      </c>
      <c r="S221" s="130" t="str">
        <f>'приложение 1.1 '!R221</f>
        <v>-</v>
      </c>
      <c r="T221" s="130" t="str">
        <f>'приложение 1.1 '!S221</f>
        <v>-</v>
      </c>
      <c r="U221" s="130" t="str">
        <f>'приложение 1.1 '!T221</f>
        <v>-</v>
      </c>
      <c r="V221" s="130" t="str">
        <f>'приложение 1.1 '!U221</f>
        <v>-</v>
      </c>
      <c r="W221" s="130" t="str">
        <f>'приложение 1.1 '!V221</f>
        <v>-</v>
      </c>
      <c r="X221" s="130">
        <f>'приложение 1.1 '!W221</f>
        <v>0</v>
      </c>
      <c r="Y221" s="130">
        <f>'приложение 1.1 '!X221</f>
        <v>0</v>
      </c>
      <c r="Z221" s="130">
        <f>'приложение 1.1 '!Y221</f>
        <v>0</v>
      </c>
      <c r="AA221" s="130">
        <f>'приложение 1.1 '!Z221</f>
        <v>0</v>
      </c>
      <c r="AB221" s="130">
        <f>'приложение 1.1 '!AA221</f>
        <v>0</v>
      </c>
      <c r="AC221" s="130">
        <f>'приложение 1.1 '!AB221</f>
        <v>0</v>
      </c>
      <c r="AD221" s="130">
        <f>'приложение 1.1 '!AC221</f>
        <v>0</v>
      </c>
      <c r="AE221" s="130">
        <f>'приложение 1.1 '!AD221</f>
        <v>0</v>
      </c>
      <c r="AF221" s="130">
        <f t="shared" si="42"/>
        <v>0</v>
      </c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</row>
    <row r="222" spans="1:69" s="459" customFormat="1" ht="60.75">
      <c r="A222" s="95" t="str">
        <f>'приложение 1.1 '!A222</f>
        <v>2.1.3.1</v>
      </c>
      <c r="B222" s="135" t="str">
        <f>'приложение 1.1 '!B222</f>
        <v xml:space="preserve">Строительство ТП 2х1600кВА,  для электроснабжения Детского сада в мкр. ПИКС </v>
      </c>
      <c r="C222" s="603" t="str">
        <f>'приложение 1.1 '!C222</f>
        <v>C/П</v>
      </c>
      <c r="D222" s="544">
        <f>'приложение 1.1 '!D222</f>
        <v>0</v>
      </c>
      <c r="E222" s="544">
        <f>'приложение 1.1 '!E222</f>
        <v>3.2</v>
      </c>
      <c r="F222" s="168">
        <v>18.947499999999998</v>
      </c>
      <c r="G222" s="603">
        <f>'приложение 1.1 '!F222</f>
        <v>2014</v>
      </c>
      <c r="H222" s="603">
        <f>'приложение 1.1 '!G222</f>
        <v>2014</v>
      </c>
      <c r="I222" s="130">
        <f t="shared" si="41"/>
        <v>10.2668751</v>
      </c>
      <c r="J222" s="130">
        <f t="shared" si="43"/>
        <v>0</v>
      </c>
      <c r="K222" s="130">
        <f t="shared" si="44"/>
        <v>0</v>
      </c>
      <c r="L222" s="130" t="str">
        <f>'приложение 1.1 '!K222</f>
        <v>-</v>
      </c>
      <c r="M222" s="130" t="str">
        <f>'приложение 1.1 '!L222</f>
        <v>-</v>
      </c>
      <c r="N222" s="130" t="str">
        <f>'приложение 1.1 '!M222</f>
        <v>-</v>
      </c>
      <c r="O222" s="130" t="str">
        <f>'приложение 1.1 '!N222</f>
        <v>-</v>
      </c>
      <c r="P222" s="130">
        <f>'приложение 1.1 '!O222</f>
        <v>0</v>
      </c>
      <c r="Q222" s="130">
        <f>'приложение 1.1 '!P222</f>
        <v>3.2</v>
      </c>
      <c r="R222" s="130" t="str">
        <f>'приложение 1.1 '!Q222</f>
        <v>-</v>
      </c>
      <c r="S222" s="130" t="str">
        <f>'приложение 1.1 '!R222</f>
        <v>-</v>
      </c>
      <c r="T222" s="130" t="str">
        <f>'приложение 1.1 '!S222</f>
        <v>-</v>
      </c>
      <c r="U222" s="130" t="str">
        <f>'приложение 1.1 '!T222</f>
        <v>-</v>
      </c>
      <c r="V222" s="130" t="str">
        <f>'приложение 1.1 '!U222</f>
        <v>-</v>
      </c>
      <c r="W222" s="130" t="str">
        <f>'приложение 1.1 '!V222</f>
        <v>-</v>
      </c>
      <c r="X222" s="130">
        <f>'приложение 1.1 '!W222</f>
        <v>0</v>
      </c>
      <c r="Y222" s="130">
        <f>'приложение 1.1 '!X222</f>
        <v>3.2</v>
      </c>
      <c r="Z222" s="130">
        <f>'приложение 1.1 '!Y222</f>
        <v>0</v>
      </c>
      <c r="AA222" s="130">
        <f>'приложение 1.1 '!Z222</f>
        <v>0</v>
      </c>
      <c r="AB222" s="130">
        <f>'приложение 1.1 '!AA222</f>
        <v>10.2668751</v>
      </c>
      <c r="AC222" s="130">
        <f>'приложение 1.1 '!AB222</f>
        <v>0</v>
      </c>
      <c r="AD222" s="130">
        <f>'приложение 1.1 '!AC222</f>
        <v>0</v>
      </c>
      <c r="AE222" s="130">
        <f>'приложение 1.1 '!AD222</f>
        <v>0</v>
      </c>
      <c r="AF222" s="130">
        <f t="shared" si="42"/>
        <v>10.2668751</v>
      </c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</row>
    <row r="223" spans="1:69" s="459" customFormat="1" ht="101.25">
      <c r="A223" s="95" t="str">
        <f>'приложение 1.1 '!A223</f>
        <v>2.1.3.4</v>
      </c>
      <c r="B223" s="135" t="str">
        <f>'приложение 1.1 '!B223</f>
        <v xml:space="preserve">Строительство РП(ТП) 2х2500кВА мкр.31А  Электроснабжение Клинического перенатального центра на 315 коек </v>
      </c>
      <c r="C223" s="603" t="str">
        <f>'приложение 1.1 '!C223</f>
        <v>С/П</v>
      </c>
      <c r="D223" s="544">
        <f>'приложение 1.1 '!D223</f>
        <v>0</v>
      </c>
      <c r="E223" s="544">
        <f>'приложение 1.1 '!E223</f>
        <v>5</v>
      </c>
      <c r="F223" s="168">
        <v>20.669999999999998</v>
      </c>
      <c r="G223" s="603">
        <f>'приложение 1.1 '!F223</f>
        <v>2016</v>
      </c>
      <c r="H223" s="603">
        <f>'приложение 1.1 '!G223</f>
        <v>2017</v>
      </c>
      <c r="I223" s="130">
        <f t="shared" si="41"/>
        <v>23.323212900000001</v>
      </c>
      <c r="J223" s="130">
        <f t="shared" si="43"/>
        <v>0</v>
      </c>
      <c r="K223" s="130">
        <f t="shared" si="44"/>
        <v>0</v>
      </c>
      <c r="L223" s="130" t="str">
        <f>'приложение 1.1 '!K223</f>
        <v>-</v>
      </c>
      <c r="M223" s="130" t="str">
        <f>'приложение 1.1 '!L223</f>
        <v>-</v>
      </c>
      <c r="N223" s="130" t="str">
        <f>'приложение 1.1 '!M223</f>
        <v>-</v>
      </c>
      <c r="O223" s="130" t="str">
        <f>'приложение 1.1 '!N223</f>
        <v>-</v>
      </c>
      <c r="P223" s="130" t="str">
        <f>'приложение 1.1 '!O223</f>
        <v>-</v>
      </c>
      <c r="Q223" s="130" t="str">
        <f>'приложение 1.1 '!P223</f>
        <v>-</v>
      </c>
      <c r="R223" s="130" t="str">
        <f>'приложение 1.1 '!Q223</f>
        <v>-</v>
      </c>
      <c r="S223" s="130" t="str">
        <f>'приложение 1.1 '!R223</f>
        <v>-</v>
      </c>
      <c r="T223" s="130" t="str">
        <f>'приложение 1.1 '!S223</f>
        <v>-</v>
      </c>
      <c r="U223" s="130" t="str">
        <f>'приложение 1.1 '!T223</f>
        <v>-</v>
      </c>
      <c r="V223" s="130">
        <f>'приложение 1.1 '!U223</f>
        <v>0</v>
      </c>
      <c r="W223" s="130">
        <f>'приложение 1.1 '!V223</f>
        <v>5</v>
      </c>
      <c r="X223" s="130">
        <f>'приложение 1.1 '!W223</f>
        <v>0</v>
      </c>
      <c r="Y223" s="130">
        <f>'приложение 1.1 '!X223</f>
        <v>5</v>
      </c>
      <c r="Z223" s="130">
        <f>'приложение 1.1 '!Y223</f>
        <v>0</v>
      </c>
      <c r="AA223" s="130">
        <f>'приложение 1.1 '!Z223</f>
        <v>0</v>
      </c>
      <c r="AB223" s="130">
        <f>'приложение 1.1 '!AA223</f>
        <v>0</v>
      </c>
      <c r="AC223" s="130">
        <f>'приложение 1.1 '!AB223</f>
        <v>0</v>
      </c>
      <c r="AD223" s="130">
        <f>'приложение 1.1 '!AC223</f>
        <v>23.323212900000001</v>
      </c>
      <c r="AE223" s="130">
        <f>'приложение 1.1 '!AD223</f>
        <v>0</v>
      </c>
      <c r="AF223" s="130">
        <f t="shared" si="42"/>
        <v>23.323212900000001</v>
      </c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</row>
    <row r="224" spans="1:69" ht="81">
      <c r="A224" s="95" t="str">
        <f>'приложение 1.1 '!A224</f>
        <v>2.1.3.5</v>
      </c>
      <c r="B224" s="135" t="str">
        <f>'приложение 1.1 '!B224</f>
        <v xml:space="preserve">Строительство ТП1 2х2500кВА мкр.31А Электроснабжение Клинического перенатального центра на 315 коек </v>
      </c>
      <c r="C224" s="603" t="str">
        <f>'приложение 1.1 '!C224</f>
        <v>С/П</v>
      </c>
      <c r="D224" s="544">
        <f>'приложение 1.1 '!D224</f>
        <v>0</v>
      </c>
      <c r="E224" s="544">
        <f>'приложение 1.1 '!E224</f>
        <v>5</v>
      </c>
      <c r="F224" s="168">
        <v>19.980999999999998</v>
      </c>
      <c r="G224" s="603">
        <f>'приложение 1.1 '!F224</f>
        <v>2016</v>
      </c>
      <c r="H224" s="603">
        <f>'приложение 1.1 '!G224</f>
        <v>2017</v>
      </c>
      <c r="I224" s="130">
        <f t="shared" si="41"/>
        <v>17.766649999999998</v>
      </c>
      <c r="J224" s="130">
        <f t="shared" si="43"/>
        <v>17.766649999999998</v>
      </c>
      <c r="K224" s="130">
        <f t="shared" si="44"/>
        <v>17.766649999999998</v>
      </c>
      <c r="L224" s="130" t="str">
        <f>'приложение 1.1 '!K224</f>
        <v>-</v>
      </c>
      <c r="M224" s="130" t="str">
        <f>'приложение 1.1 '!L224</f>
        <v>-</v>
      </c>
      <c r="N224" s="130" t="str">
        <f>'приложение 1.1 '!M224</f>
        <v>-</v>
      </c>
      <c r="O224" s="130" t="str">
        <f>'приложение 1.1 '!N224</f>
        <v>-</v>
      </c>
      <c r="P224" s="130" t="str">
        <f>'приложение 1.1 '!O224</f>
        <v>-</v>
      </c>
      <c r="Q224" s="130" t="str">
        <f>'приложение 1.1 '!P224</f>
        <v>-</v>
      </c>
      <c r="R224" s="130" t="str">
        <f>'приложение 1.1 '!Q224</f>
        <v>-</v>
      </c>
      <c r="S224" s="130" t="str">
        <f>'приложение 1.1 '!R224</f>
        <v>-</v>
      </c>
      <c r="T224" s="130" t="str">
        <f>'приложение 1.1 '!S224</f>
        <v>-</v>
      </c>
      <c r="U224" s="130" t="str">
        <f>'приложение 1.1 '!T224</f>
        <v>-</v>
      </c>
      <c r="V224" s="130">
        <f>'приложение 1.1 '!U224</f>
        <v>0</v>
      </c>
      <c r="W224" s="130">
        <f>'приложение 1.1 '!V224</f>
        <v>5</v>
      </c>
      <c r="X224" s="130">
        <f>'приложение 1.1 '!W224</f>
        <v>0</v>
      </c>
      <c r="Y224" s="130">
        <f>'приложение 1.1 '!X224</f>
        <v>5</v>
      </c>
      <c r="Z224" s="130">
        <f>'приложение 1.1 '!Y224</f>
        <v>0</v>
      </c>
      <c r="AA224" s="130">
        <f>'приложение 1.1 '!Z224</f>
        <v>0</v>
      </c>
      <c r="AB224" s="130">
        <f>'приложение 1.1 '!AA224</f>
        <v>0</v>
      </c>
      <c r="AC224" s="130">
        <f>'приложение 1.1 '!AB224</f>
        <v>0</v>
      </c>
      <c r="AD224" s="130">
        <f>'приложение 1.1 '!AC224</f>
        <v>0</v>
      </c>
      <c r="AE224" s="130">
        <f>'приложение 1.1 '!AD224</f>
        <v>17.766649999999998</v>
      </c>
      <c r="AF224" s="130">
        <f t="shared" si="42"/>
        <v>17.766649999999998</v>
      </c>
    </row>
    <row r="225" spans="1:69" ht="81">
      <c r="A225" s="95" t="str">
        <f>'приложение 1.1 '!A225</f>
        <v>2.1.3.6</v>
      </c>
      <c r="B225" s="135" t="str">
        <f>'приложение 1.1 '!B225</f>
        <v xml:space="preserve">Строительство ТП2 2х2500кВА  мкр.31А Электроснабжение Клинического перенатального центра на 315 коек </v>
      </c>
      <c r="C225" s="603" t="str">
        <f>'приложение 1.1 '!C225</f>
        <v>С/П</v>
      </c>
      <c r="D225" s="544">
        <f>'приложение 1.1 '!D225</f>
        <v>0</v>
      </c>
      <c r="E225" s="544">
        <f>'приложение 1.1 '!E225</f>
        <v>5</v>
      </c>
      <c r="F225" s="168">
        <v>18.947499999999998</v>
      </c>
      <c r="G225" s="603">
        <f>'приложение 1.1 '!F225</f>
        <v>2016</v>
      </c>
      <c r="H225" s="603">
        <f>'приложение 1.1 '!G225</f>
        <v>2017</v>
      </c>
      <c r="I225" s="130">
        <f t="shared" si="41"/>
        <v>17.766649999999998</v>
      </c>
      <c r="J225" s="130">
        <f t="shared" si="43"/>
        <v>17.766649999999998</v>
      </c>
      <c r="K225" s="130">
        <f t="shared" si="44"/>
        <v>17.766649999999998</v>
      </c>
      <c r="L225" s="130" t="str">
        <f>'приложение 1.1 '!K225</f>
        <v>-</v>
      </c>
      <c r="M225" s="130" t="str">
        <f>'приложение 1.1 '!L225</f>
        <v>-</v>
      </c>
      <c r="N225" s="130" t="str">
        <f>'приложение 1.1 '!M225</f>
        <v>-</v>
      </c>
      <c r="O225" s="130" t="str">
        <f>'приложение 1.1 '!N225</f>
        <v>-</v>
      </c>
      <c r="P225" s="130" t="str">
        <f>'приложение 1.1 '!O225</f>
        <v>-</v>
      </c>
      <c r="Q225" s="130" t="str">
        <f>'приложение 1.1 '!P225</f>
        <v>-</v>
      </c>
      <c r="R225" s="130" t="str">
        <f>'приложение 1.1 '!Q225</f>
        <v>-</v>
      </c>
      <c r="S225" s="130" t="str">
        <f>'приложение 1.1 '!R225</f>
        <v>-</v>
      </c>
      <c r="T225" s="130" t="str">
        <f>'приложение 1.1 '!S225</f>
        <v>-</v>
      </c>
      <c r="U225" s="130" t="str">
        <f>'приложение 1.1 '!T225</f>
        <v>-</v>
      </c>
      <c r="V225" s="130">
        <f>'приложение 1.1 '!U225</f>
        <v>0</v>
      </c>
      <c r="W225" s="130">
        <f>'приложение 1.1 '!V225</f>
        <v>5</v>
      </c>
      <c r="X225" s="130">
        <f>'приложение 1.1 '!W225</f>
        <v>0</v>
      </c>
      <c r="Y225" s="130">
        <f>'приложение 1.1 '!X225</f>
        <v>5</v>
      </c>
      <c r="Z225" s="130">
        <f>'приложение 1.1 '!Y225</f>
        <v>0</v>
      </c>
      <c r="AA225" s="130">
        <f>'приложение 1.1 '!Z225</f>
        <v>0</v>
      </c>
      <c r="AB225" s="130">
        <f>'приложение 1.1 '!AA225</f>
        <v>0</v>
      </c>
      <c r="AC225" s="130">
        <f>'приложение 1.1 '!AB225</f>
        <v>0</v>
      </c>
      <c r="AD225" s="130">
        <f>'приложение 1.1 '!AC225</f>
        <v>0</v>
      </c>
      <c r="AE225" s="130">
        <f>'приложение 1.1 '!AD225</f>
        <v>17.766649999999998</v>
      </c>
      <c r="AF225" s="130">
        <f t="shared" si="42"/>
        <v>17.766649999999998</v>
      </c>
    </row>
    <row r="226" spans="1:69" ht="81">
      <c r="A226" s="95" t="str">
        <f>'приложение 1.1 '!A226</f>
        <v>2.1.3.7</v>
      </c>
      <c r="B226" s="135" t="str">
        <f>'приложение 1.1 '!B226</f>
        <v xml:space="preserve">Строительство ТП3 2х2500кВА мкр.31А Электроснабжение Клинического перенатального центра на 315 коек </v>
      </c>
      <c r="C226" s="603" t="str">
        <f>'приложение 1.1 '!C226</f>
        <v>С/П</v>
      </c>
      <c r="D226" s="544">
        <f>'приложение 1.1 '!D226</f>
        <v>0</v>
      </c>
      <c r="E226" s="544">
        <f>'приложение 1.1 '!E226</f>
        <v>5</v>
      </c>
      <c r="F226" s="168">
        <v>20.325499999999998</v>
      </c>
      <c r="G226" s="603">
        <f>'приложение 1.1 '!F226</f>
        <v>2016</v>
      </c>
      <c r="H226" s="603">
        <f>'приложение 1.1 '!G226</f>
        <v>2017</v>
      </c>
      <c r="I226" s="130">
        <f t="shared" si="41"/>
        <v>17.766649999999998</v>
      </c>
      <c r="J226" s="130">
        <f t="shared" si="43"/>
        <v>17.766649999999998</v>
      </c>
      <c r="K226" s="130">
        <f t="shared" si="44"/>
        <v>17.766649999999998</v>
      </c>
      <c r="L226" s="130" t="str">
        <f>'приложение 1.1 '!K226</f>
        <v>-</v>
      </c>
      <c r="M226" s="130" t="str">
        <f>'приложение 1.1 '!L226</f>
        <v>-</v>
      </c>
      <c r="N226" s="130" t="str">
        <f>'приложение 1.1 '!M226</f>
        <v>-</v>
      </c>
      <c r="O226" s="130" t="str">
        <f>'приложение 1.1 '!N226</f>
        <v>-</v>
      </c>
      <c r="P226" s="130" t="str">
        <f>'приложение 1.1 '!O226</f>
        <v>-</v>
      </c>
      <c r="Q226" s="130" t="str">
        <f>'приложение 1.1 '!P226</f>
        <v>-</v>
      </c>
      <c r="R226" s="130" t="str">
        <f>'приложение 1.1 '!Q226</f>
        <v>-</v>
      </c>
      <c r="S226" s="130" t="str">
        <f>'приложение 1.1 '!R226</f>
        <v>-</v>
      </c>
      <c r="T226" s="130" t="str">
        <f>'приложение 1.1 '!S226</f>
        <v>-</v>
      </c>
      <c r="U226" s="130" t="str">
        <f>'приложение 1.1 '!T226</f>
        <v>-</v>
      </c>
      <c r="V226" s="130">
        <f>'приложение 1.1 '!U226</f>
        <v>0</v>
      </c>
      <c r="W226" s="130">
        <f>'приложение 1.1 '!V226</f>
        <v>5</v>
      </c>
      <c r="X226" s="130">
        <f>'приложение 1.1 '!W226</f>
        <v>0</v>
      </c>
      <c r="Y226" s="130">
        <f>'приложение 1.1 '!X226</f>
        <v>5</v>
      </c>
      <c r="Z226" s="130">
        <f>'приложение 1.1 '!Y226</f>
        <v>0</v>
      </c>
      <c r="AA226" s="130">
        <f>'приложение 1.1 '!Z226</f>
        <v>0</v>
      </c>
      <c r="AB226" s="130">
        <f>'приложение 1.1 '!AA226</f>
        <v>0</v>
      </c>
      <c r="AC226" s="130">
        <f>'приложение 1.1 '!AB226</f>
        <v>0</v>
      </c>
      <c r="AD226" s="130">
        <f>'приложение 1.1 '!AC226</f>
        <v>0</v>
      </c>
      <c r="AE226" s="130">
        <f>'приложение 1.1 '!AD226</f>
        <v>17.766649999999998</v>
      </c>
      <c r="AF226" s="130">
        <f t="shared" si="42"/>
        <v>17.766649999999998</v>
      </c>
    </row>
    <row r="227" spans="1:69" ht="40.5">
      <c r="A227" s="95" t="str">
        <f>'приложение 1.1 '!A227</f>
        <v>2.1.3.8</v>
      </c>
      <c r="B227" s="135" t="str">
        <f>'приложение 1.1 '!B227</f>
        <v>Строительство ТП №9 2*2500кВА  мкр.23А</v>
      </c>
      <c r="C227" s="603" t="str">
        <f>'приложение 1.1 '!C227</f>
        <v>С/П</v>
      </c>
      <c r="D227" s="544">
        <f>'приложение 1.1 '!D227</f>
        <v>0</v>
      </c>
      <c r="E227" s="544">
        <f>'приложение 1.1 '!E227</f>
        <v>5</v>
      </c>
      <c r="F227" s="168">
        <v>19.291999999999998</v>
      </c>
      <c r="G227" s="603">
        <f>'приложение 1.1 '!F227</f>
        <v>2015</v>
      </c>
      <c r="H227" s="603">
        <f>'приложение 1.1 '!G227</f>
        <v>2016</v>
      </c>
      <c r="I227" s="130">
        <f t="shared" si="41"/>
        <v>16.109666480000001</v>
      </c>
      <c r="J227" s="130">
        <f t="shared" si="43"/>
        <v>0</v>
      </c>
      <c r="K227" s="130">
        <f t="shared" si="44"/>
        <v>0</v>
      </c>
      <c r="L227" s="130" t="str">
        <f>'приложение 1.1 '!K227</f>
        <v>-</v>
      </c>
      <c r="M227" s="130" t="str">
        <f>'приложение 1.1 '!L227</f>
        <v>-</v>
      </c>
      <c r="N227" s="130" t="str">
        <f>'приложение 1.1 '!M227</f>
        <v>-</v>
      </c>
      <c r="O227" s="130" t="str">
        <f>'приложение 1.1 '!N227</f>
        <v>-</v>
      </c>
      <c r="P227" s="130" t="str">
        <f>'приложение 1.1 '!O227</f>
        <v>-</v>
      </c>
      <c r="Q227" s="130" t="str">
        <f>'приложение 1.1 '!P227</f>
        <v>-</v>
      </c>
      <c r="R227" s="130" t="str">
        <f>'приложение 1.1 '!Q227</f>
        <v>-</v>
      </c>
      <c r="S227" s="130" t="str">
        <f>'приложение 1.1 '!R227</f>
        <v>-</v>
      </c>
      <c r="T227" s="130">
        <f>'приложение 1.1 '!S227</f>
        <v>0</v>
      </c>
      <c r="U227" s="130">
        <f>'приложение 1.1 '!T227</f>
        <v>5</v>
      </c>
      <c r="V227" s="130" t="str">
        <f>'приложение 1.1 '!U227</f>
        <v>-</v>
      </c>
      <c r="W227" s="130" t="str">
        <f>'приложение 1.1 '!V227</f>
        <v>-</v>
      </c>
      <c r="X227" s="130">
        <f>'приложение 1.1 '!W227</f>
        <v>0</v>
      </c>
      <c r="Y227" s="130">
        <f>'приложение 1.1 '!X227</f>
        <v>5</v>
      </c>
      <c r="Z227" s="130">
        <f>'приложение 1.1 '!Y227</f>
        <v>0</v>
      </c>
      <c r="AA227" s="130">
        <f>'приложение 1.1 '!Z227</f>
        <v>0</v>
      </c>
      <c r="AB227" s="130">
        <f>'приложение 1.1 '!AA227</f>
        <v>0</v>
      </c>
      <c r="AC227" s="130">
        <f>'приложение 1.1 '!AB227</f>
        <v>2.6316370199999999</v>
      </c>
      <c r="AD227" s="130">
        <f>'приложение 1.1 '!AC227</f>
        <v>13.47802946</v>
      </c>
      <c r="AE227" s="130">
        <f>'приложение 1.1 '!AD227</f>
        <v>0</v>
      </c>
      <c r="AF227" s="130">
        <f t="shared" si="42"/>
        <v>16.109666480000001</v>
      </c>
    </row>
    <row r="228" spans="1:69" ht="60.75">
      <c r="A228" s="95" t="str">
        <f>'приложение 1.1 '!A228</f>
        <v>2.1.3.9</v>
      </c>
      <c r="B228" s="135" t="str">
        <f>'приложение 1.1 '!B228</f>
        <v>Строительство ТП№23-2х2500кВА мкр.44 (2-й этап строительства)</v>
      </c>
      <c r="C228" s="603" t="str">
        <f>'приложение 1.1 '!C228</f>
        <v>С/П</v>
      </c>
      <c r="D228" s="544">
        <f>'приложение 1.1 '!D228</f>
        <v>0</v>
      </c>
      <c r="E228" s="544">
        <f>'приложение 1.1 '!E228</f>
        <v>5</v>
      </c>
      <c r="F228" s="168">
        <v>21.014499999999998</v>
      </c>
      <c r="G228" s="603">
        <f>'приложение 1.1 '!F228</f>
        <v>2014</v>
      </c>
      <c r="H228" s="603">
        <f>'приложение 1.1 '!G228</f>
        <v>2014</v>
      </c>
      <c r="I228" s="130">
        <f t="shared" si="41"/>
        <v>16.526119680000001</v>
      </c>
      <c r="J228" s="130">
        <f t="shared" si="43"/>
        <v>0</v>
      </c>
      <c r="K228" s="130">
        <f t="shared" si="44"/>
        <v>0</v>
      </c>
      <c r="L228" s="130" t="str">
        <f>'приложение 1.1 '!K228</f>
        <v>-</v>
      </c>
      <c r="M228" s="130" t="str">
        <f>'приложение 1.1 '!L228</f>
        <v>-</v>
      </c>
      <c r="N228" s="130" t="str">
        <f>'приложение 1.1 '!M228</f>
        <v>-</v>
      </c>
      <c r="O228" s="130" t="str">
        <f>'приложение 1.1 '!N228</f>
        <v>-</v>
      </c>
      <c r="P228" s="130">
        <f>'приложение 1.1 '!O228</f>
        <v>0</v>
      </c>
      <c r="Q228" s="130">
        <f>'приложение 1.1 '!P228</f>
        <v>5</v>
      </c>
      <c r="R228" s="130" t="str">
        <f>'приложение 1.1 '!Q228</f>
        <v>-</v>
      </c>
      <c r="S228" s="130" t="str">
        <f>'приложение 1.1 '!R228</f>
        <v>-</v>
      </c>
      <c r="T228" s="130" t="str">
        <f>'приложение 1.1 '!S228</f>
        <v>-</v>
      </c>
      <c r="U228" s="130" t="str">
        <f>'приложение 1.1 '!T228</f>
        <v>-</v>
      </c>
      <c r="V228" s="130" t="str">
        <f>'приложение 1.1 '!U228</f>
        <v>-</v>
      </c>
      <c r="W228" s="130" t="str">
        <f>'приложение 1.1 '!V228</f>
        <v>-</v>
      </c>
      <c r="X228" s="130">
        <f>'приложение 1.1 '!W228</f>
        <v>0</v>
      </c>
      <c r="Y228" s="130">
        <f>'приложение 1.1 '!X228</f>
        <v>5</v>
      </c>
      <c r="Z228" s="130">
        <f>'приложение 1.1 '!Y228</f>
        <v>0</v>
      </c>
      <c r="AA228" s="130">
        <f>'приложение 1.1 '!Z228</f>
        <v>0</v>
      </c>
      <c r="AB228" s="130">
        <f>'приложение 1.1 '!AA228</f>
        <v>16.526119680000001</v>
      </c>
      <c r="AC228" s="130">
        <f>'приложение 1.1 '!AB228</f>
        <v>0</v>
      </c>
      <c r="AD228" s="130">
        <f>'приложение 1.1 '!AC228</f>
        <v>0</v>
      </c>
      <c r="AE228" s="130">
        <f>'приложение 1.1 '!AD228</f>
        <v>0</v>
      </c>
      <c r="AF228" s="130">
        <f t="shared" si="42"/>
        <v>16.526119680000001</v>
      </c>
    </row>
    <row r="229" spans="1:69" ht="40.5">
      <c r="A229" s="95" t="str">
        <f>'приложение 1.1 '!A229</f>
        <v>2.1.3.10</v>
      </c>
      <c r="B229" s="135" t="str">
        <f>'приложение 1.1 '!B229</f>
        <v>Строительство ТП-2х1600кВА мкр.18</v>
      </c>
      <c r="C229" s="603" t="str">
        <f>'приложение 1.1 '!C229</f>
        <v>С/П</v>
      </c>
      <c r="D229" s="544">
        <f>'приложение 1.1 '!D229</f>
        <v>0</v>
      </c>
      <c r="E229" s="544">
        <f>'приложение 1.1 '!E229</f>
        <v>3.2</v>
      </c>
      <c r="F229" s="168">
        <v>20.669999999999998</v>
      </c>
      <c r="G229" s="603">
        <f>'приложение 1.1 '!F229</f>
        <v>2014</v>
      </c>
      <c r="H229" s="603">
        <f>'приложение 1.1 '!G229</f>
        <v>2014</v>
      </c>
      <c r="I229" s="130">
        <f t="shared" si="41"/>
        <v>10.9182851</v>
      </c>
      <c r="J229" s="130">
        <f t="shared" si="43"/>
        <v>0</v>
      </c>
      <c r="K229" s="130">
        <f t="shared" si="44"/>
        <v>0</v>
      </c>
      <c r="L229" s="130" t="str">
        <f>'приложение 1.1 '!K229</f>
        <v>-</v>
      </c>
      <c r="M229" s="130" t="str">
        <f>'приложение 1.1 '!L229</f>
        <v>-</v>
      </c>
      <c r="N229" s="130" t="str">
        <f>'приложение 1.1 '!M229</f>
        <v>-</v>
      </c>
      <c r="O229" s="130" t="str">
        <f>'приложение 1.1 '!N229</f>
        <v>-</v>
      </c>
      <c r="P229" s="130">
        <f>'приложение 1.1 '!O229</f>
        <v>0</v>
      </c>
      <c r="Q229" s="130">
        <f>'приложение 1.1 '!P229</f>
        <v>3.2</v>
      </c>
      <c r="R229" s="130" t="str">
        <f>'приложение 1.1 '!Q229</f>
        <v>-</v>
      </c>
      <c r="S229" s="130" t="str">
        <f>'приложение 1.1 '!R229</f>
        <v>-</v>
      </c>
      <c r="T229" s="130" t="str">
        <f>'приложение 1.1 '!S229</f>
        <v>-</v>
      </c>
      <c r="U229" s="130" t="str">
        <f>'приложение 1.1 '!T229</f>
        <v>-</v>
      </c>
      <c r="V229" s="130" t="str">
        <f>'приложение 1.1 '!U229</f>
        <v>-</v>
      </c>
      <c r="W229" s="130" t="str">
        <f>'приложение 1.1 '!V229</f>
        <v>-</v>
      </c>
      <c r="X229" s="130">
        <f>'приложение 1.1 '!W229</f>
        <v>0</v>
      </c>
      <c r="Y229" s="130">
        <f>'приложение 1.1 '!X229</f>
        <v>3.2</v>
      </c>
      <c r="Z229" s="130">
        <f>'приложение 1.1 '!Y229</f>
        <v>0</v>
      </c>
      <c r="AA229" s="130">
        <f>'приложение 1.1 '!Z229</f>
        <v>0</v>
      </c>
      <c r="AB229" s="130">
        <f>'приложение 1.1 '!AA229</f>
        <v>10.9182851</v>
      </c>
      <c r="AC229" s="130">
        <f>'приложение 1.1 '!AB229</f>
        <v>0</v>
      </c>
      <c r="AD229" s="130">
        <f>'приложение 1.1 '!AC229</f>
        <v>0</v>
      </c>
      <c r="AE229" s="130">
        <f>'приложение 1.1 '!AD229</f>
        <v>0</v>
      </c>
      <c r="AF229" s="130">
        <f t="shared" si="42"/>
        <v>10.9182851</v>
      </c>
    </row>
    <row r="230" spans="1:69" s="459" customFormat="1" ht="40.5">
      <c r="A230" s="95" t="str">
        <f>'приложение 1.1 '!A230</f>
        <v>2.1.3.11</v>
      </c>
      <c r="B230" s="135" t="str">
        <f>'приложение 1.1 '!B230</f>
        <v>Строительство ТП №8 2х1600кВА мкр. 23А</v>
      </c>
      <c r="C230" s="603" t="str">
        <f>'приложение 1.1 '!C230</f>
        <v>С/П</v>
      </c>
      <c r="D230" s="544">
        <f>'приложение 1.1 '!D230</f>
        <v>0</v>
      </c>
      <c r="E230" s="544">
        <f>'приложение 1.1 '!E230</f>
        <v>3.2</v>
      </c>
      <c r="F230" s="168">
        <v>19.980999999999998</v>
      </c>
      <c r="G230" s="603">
        <f>'приложение 1.1 '!F230</f>
        <v>2016</v>
      </c>
      <c r="H230" s="603">
        <f>'приложение 1.1 '!G230</f>
        <v>2016</v>
      </c>
      <c r="I230" s="130">
        <f t="shared" si="41"/>
        <v>23.782572909999804</v>
      </c>
      <c r="J230" s="130">
        <f t="shared" si="43"/>
        <v>0</v>
      </c>
      <c r="K230" s="130">
        <f t="shared" si="44"/>
        <v>0</v>
      </c>
      <c r="L230" s="130" t="str">
        <f>'приложение 1.1 '!K230</f>
        <v>-</v>
      </c>
      <c r="M230" s="130" t="str">
        <f>'приложение 1.1 '!L230</f>
        <v>-</v>
      </c>
      <c r="N230" s="130" t="str">
        <f>'приложение 1.1 '!M230</f>
        <v>-</v>
      </c>
      <c r="O230" s="130" t="str">
        <f>'приложение 1.1 '!N230</f>
        <v>-</v>
      </c>
      <c r="P230" s="130" t="str">
        <f>'приложение 1.1 '!O230</f>
        <v>-</v>
      </c>
      <c r="Q230" s="130" t="str">
        <f>'приложение 1.1 '!P230</f>
        <v>-</v>
      </c>
      <c r="R230" s="130" t="str">
        <f>'приложение 1.1 '!Q230</f>
        <v>-</v>
      </c>
      <c r="S230" s="130" t="str">
        <f>'приложение 1.1 '!R230</f>
        <v>-</v>
      </c>
      <c r="T230" s="130">
        <f>'приложение 1.1 '!S230</f>
        <v>0</v>
      </c>
      <c r="U230" s="130">
        <f>'приложение 1.1 '!T230</f>
        <v>3.2</v>
      </c>
      <c r="V230" s="130" t="str">
        <f>'приложение 1.1 '!U230</f>
        <v>-</v>
      </c>
      <c r="W230" s="130" t="str">
        <f>'приложение 1.1 '!V230</f>
        <v>-</v>
      </c>
      <c r="X230" s="130">
        <f>'приложение 1.1 '!W230</f>
        <v>0</v>
      </c>
      <c r="Y230" s="130">
        <f>'приложение 1.1 '!X230</f>
        <v>3.2</v>
      </c>
      <c r="Z230" s="130">
        <f>'приложение 1.1 '!Y230</f>
        <v>0</v>
      </c>
      <c r="AA230" s="130">
        <f>'приложение 1.1 '!Z230</f>
        <v>0</v>
      </c>
      <c r="AB230" s="130">
        <f>'приложение 1.1 '!AA230</f>
        <v>0</v>
      </c>
      <c r="AC230" s="130">
        <f>'приложение 1.1 '!AB230</f>
        <v>8.3639183799998023</v>
      </c>
      <c r="AD230" s="130">
        <f>'приложение 1.1 '!AC230</f>
        <v>15.418654530000001</v>
      </c>
      <c r="AE230" s="130">
        <f>'приложение 1.1 '!AD230</f>
        <v>0</v>
      </c>
      <c r="AF230" s="130">
        <f t="shared" si="42"/>
        <v>23.782572909999804</v>
      </c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</row>
    <row r="231" spans="1:69" s="459" customFormat="1" ht="40.5">
      <c r="A231" s="95" t="str">
        <f>'приложение 1.1 '!A231</f>
        <v>2.1.3.12</v>
      </c>
      <c r="B231" s="135" t="str">
        <f>'приложение 1.1 '!B231</f>
        <v xml:space="preserve">Строительство ТП -2х1600кВА мкр.28 </v>
      </c>
      <c r="C231" s="603" t="str">
        <f>'приложение 1.1 '!C231</f>
        <v>С/П</v>
      </c>
      <c r="D231" s="544">
        <f>'приложение 1.1 '!D231</f>
        <v>0</v>
      </c>
      <c r="E231" s="544">
        <f>'приложение 1.1 '!E231</f>
        <v>3.2</v>
      </c>
      <c r="F231" s="168">
        <v>18.947499999999998</v>
      </c>
      <c r="G231" s="603">
        <f>'приложение 1.1 '!F231</f>
        <v>2014</v>
      </c>
      <c r="H231" s="603">
        <f>'приложение 1.1 '!G231</f>
        <v>2015</v>
      </c>
      <c r="I231" s="130">
        <f t="shared" si="41"/>
        <v>13.673375049999999</v>
      </c>
      <c r="J231" s="130">
        <f t="shared" si="43"/>
        <v>0</v>
      </c>
      <c r="K231" s="130">
        <f t="shared" si="44"/>
        <v>0</v>
      </c>
      <c r="L231" s="130" t="str">
        <f>'приложение 1.1 '!K231</f>
        <v>-</v>
      </c>
      <c r="M231" s="130" t="str">
        <f>'приложение 1.1 '!L231</f>
        <v>-</v>
      </c>
      <c r="N231" s="130" t="str">
        <f>'приложение 1.1 '!M231</f>
        <v>-</v>
      </c>
      <c r="O231" s="130" t="str">
        <f>'приложение 1.1 '!N231</f>
        <v>-</v>
      </c>
      <c r="P231" s="130" t="str">
        <f>'приложение 1.1 '!O231</f>
        <v>-</v>
      </c>
      <c r="Q231" s="130" t="str">
        <f>'приложение 1.1 '!P231</f>
        <v>-</v>
      </c>
      <c r="R231" s="130">
        <f>'приложение 1.1 '!Q231</f>
        <v>0</v>
      </c>
      <c r="S231" s="130">
        <f>'приложение 1.1 '!R231</f>
        <v>3.2</v>
      </c>
      <c r="T231" s="130" t="str">
        <f>'приложение 1.1 '!S231</f>
        <v>-</v>
      </c>
      <c r="U231" s="130" t="str">
        <f>'приложение 1.1 '!T231</f>
        <v>-</v>
      </c>
      <c r="V231" s="130" t="str">
        <f>'приложение 1.1 '!U231</f>
        <v>-</v>
      </c>
      <c r="W231" s="130" t="str">
        <f>'приложение 1.1 '!V231</f>
        <v>-</v>
      </c>
      <c r="X231" s="130">
        <f>'приложение 1.1 '!W231</f>
        <v>0</v>
      </c>
      <c r="Y231" s="130">
        <f>'приложение 1.1 '!X231</f>
        <v>3.2</v>
      </c>
      <c r="Z231" s="130">
        <f>'приложение 1.1 '!Y231</f>
        <v>0</v>
      </c>
      <c r="AA231" s="130">
        <f>'приложение 1.1 '!Z231</f>
        <v>0</v>
      </c>
      <c r="AB231" s="130">
        <f>'приложение 1.1 '!AA231</f>
        <v>0</v>
      </c>
      <c r="AC231" s="130">
        <f>'приложение 1.1 '!AB231</f>
        <v>13.673375049999999</v>
      </c>
      <c r="AD231" s="130">
        <f>'приложение 1.1 '!AC231</f>
        <v>0</v>
      </c>
      <c r="AE231" s="130">
        <f>'приложение 1.1 '!AD231</f>
        <v>0</v>
      </c>
      <c r="AF231" s="130">
        <f t="shared" si="42"/>
        <v>13.673375049999999</v>
      </c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</row>
    <row r="232" spans="1:69" ht="40.5">
      <c r="A232" s="95" t="str">
        <f>'приложение 1.1 '!A232</f>
        <v>2.1.3.13</v>
      </c>
      <c r="B232" s="135" t="str">
        <f>'приложение 1.1 '!B232</f>
        <v>Строительство ТП№5 2х1600кВА мкр.38 (3-я очередь)</v>
      </c>
      <c r="C232" s="603" t="str">
        <f>'приложение 1.1 '!C232</f>
        <v>С/П</v>
      </c>
      <c r="D232" s="544">
        <f>'приложение 1.1 '!D232</f>
        <v>0</v>
      </c>
      <c r="E232" s="544">
        <f>'приложение 1.1 '!E232</f>
        <v>3.2</v>
      </c>
      <c r="F232" s="168">
        <v>20.325499999999998</v>
      </c>
      <c r="G232" s="603">
        <f>'приложение 1.1 '!F232</f>
        <v>2015</v>
      </c>
      <c r="H232" s="603">
        <f>'приложение 1.1 '!G232</f>
        <v>2016</v>
      </c>
      <c r="I232" s="130">
        <f t="shared" si="41"/>
        <v>8.8795813688135592</v>
      </c>
      <c r="J232" s="130">
        <f t="shared" si="43"/>
        <v>0</v>
      </c>
      <c r="K232" s="130">
        <f t="shared" si="44"/>
        <v>0</v>
      </c>
      <c r="L232" s="130" t="str">
        <f>'приложение 1.1 '!K232</f>
        <v>-</v>
      </c>
      <c r="M232" s="130" t="str">
        <f>'приложение 1.1 '!L232</f>
        <v>-</v>
      </c>
      <c r="N232" s="130" t="str">
        <f>'приложение 1.1 '!M232</f>
        <v>-</v>
      </c>
      <c r="O232" s="130" t="str">
        <f>'приложение 1.1 '!N232</f>
        <v>-</v>
      </c>
      <c r="P232" s="130" t="str">
        <f>'приложение 1.1 '!O232</f>
        <v>-</v>
      </c>
      <c r="Q232" s="130" t="str">
        <f>'приложение 1.1 '!P232</f>
        <v>-</v>
      </c>
      <c r="R232" s="130" t="str">
        <f>'приложение 1.1 '!Q232</f>
        <v>-</v>
      </c>
      <c r="S232" s="130" t="str">
        <f>'приложение 1.1 '!R232</f>
        <v>-</v>
      </c>
      <c r="T232" s="130">
        <f>'приложение 1.1 '!S232</f>
        <v>0</v>
      </c>
      <c r="U232" s="130">
        <f>'приложение 1.1 '!T232</f>
        <v>3.2</v>
      </c>
      <c r="V232" s="130" t="str">
        <f>'приложение 1.1 '!U232</f>
        <v>-</v>
      </c>
      <c r="W232" s="130" t="str">
        <f>'приложение 1.1 '!V232</f>
        <v>-</v>
      </c>
      <c r="X232" s="130">
        <f>'приложение 1.1 '!W232</f>
        <v>0</v>
      </c>
      <c r="Y232" s="130">
        <f>'приложение 1.1 '!X232</f>
        <v>3.2</v>
      </c>
      <c r="Z232" s="130">
        <f>'приложение 1.1 '!Y232</f>
        <v>0</v>
      </c>
      <c r="AA232" s="130">
        <f>'приложение 1.1 '!Z232</f>
        <v>0</v>
      </c>
      <c r="AB232" s="130">
        <f>'приложение 1.1 '!AA232</f>
        <v>0</v>
      </c>
      <c r="AC232" s="130">
        <f>'приложение 1.1 '!AB232</f>
        <v>0</v>
      </c>
      <c r="AD232" s="130">
        <f>'приложение 1.1 '!AC232</f>
        <v>8.8795813688135592</v>
      </c>
      <c r="AE232" s="130">
        <f>'приложение 1.1 '!AD232</f>
        <v>0</v>
      </c>
      <c r="AF232" s="130">
        <f t="shared" si="42"/>
        <v>8.8795813688135592</v>
      </c>
    </row>
    <row r="233" spans="1:69" ht="40.5">
      <c r="A233" s="95" t="str">
        <f>'приложение 1.1 '!A233</f>
        <v>2.1.3.14</v>
      </c>
      <c r="B233" s="135" t="str">
        <f>'приложение 1.1 '!B233</f>
        <v>Строительство ТП №6 2х1600кВА мкр.38 (3-я очередь)</v>
      </c>
      <c r="C233" s="603" t="str">
        <f>'приложение 1.1 '!C233</f>
        <v>С/П</v>
      </c>
      <c r="D233" s="544">
        <f>'приложение 1.1 '!D233</f>
        <v>0</v>
      </c>
      <c r="E233" s="544">
        <f>'приложение 1.1 '!E233</f>
        <v>3.2</v>
      </c>
      <c r="F233" s="168">
        <v>19.291999999999998</v>
      </c>
      <c r="G233" s="603">
        <f>'приложение 1.1 '!F233</f>
        <v>2016</v>
      </c>
      <c r="H233" s="603">
        <f>'приложение 1.1 '!G233</f>
        <v>2016</v>
      </c>
      <c r="I233" s="130">
        <f t="shared" si="41"/>
        <v>8.0706221481355946</v>
      </c>
      <c r="J233" s="130">
        <f t="shared" si="43"/>
        <v>0</v>
      </c>
      <c r="K233" s="130">
        <f t="shared" si="44"/>
        <v>0</v>
      </c>
      <c r="L233" s="130" t="str">
        <f>'приложение 1.1 '!K233</f>
        <v>-</v>
      </c>
      <c r="M233" s="130" t="str">
        <f>'приложение 1.1 '!L233</f>
        <v>-</v>
      </c>
      <c r="N233" s="130" t="str">
        <f>'приложение 1.1 '!M233</f>
        <v>-</v>
      </c>
      <c r="O233" s="130" t="str">
        <f>'приложение 1.1 '!N233</f>
        <v>-</v>
      </c>
      <c r="P233" s="130" t="str">
        <f>'приложение 1.1 '!O233</f>
        <v>-</v>
      </c>
      <c r="Q233" s="130" t="str">
        <f>'приложение 1.1 '!P233</f>
        <v>-</v>
      </c>
      <c r="R233" s="130" t="str">
        <f>'приложение 1.1 '!Q233</f>
        <v>-</v>
      </c>
      <c r="S233" s="130" t="str">
        <f>'приложение 1.1 '!R233</f>
        <v>-</v>
      </c>
      <c r="T233" s="130">
        <f>'приложение 1.1 '!S233</f>
        <v>0</v>
      </c>
      <c r="U233" s="130">
        <f>'приложение 1.1 '!T233</f>
        <v>3.2</v>
      </c>
      <c r="V233" s="130" t="str">
        <f>'приложение 1.1 '!U233</f>
        <v>-</v>
      </c>
      <c r="W233" s="130" t="str">
        <f>'приложение 1.1 '!V233</f>
        <v>-</v>
      </c>
      <c r="X233" s="130">
        <f>'приложение 1.1 '!W233</f>
        <v>0</v>
      </c>
      <c r="Y233" s="130">
        <f>'приложение 1.1 '!X233</f>
        <v>3.2</v>
      </c>
      <c r="Z233" s="130">
        <f>'приложение 1.1 '!Y233</f>
        <v>0</v>
      </c>
      <c r="AA233" s="130">
        <f>'приложение 1.1 '!Z233</f>
        <v>0</v>
      </c>
      <c r="AB233" s="130">
        <f>'приложение 1.1 '!AA233</f>
        <v>0</v>
      </c>
      <c r="AC233" s="130">
        <f>'приложение 1.1 '!AB233</f>
        <v>0</v>
      </c>
      <c r="AD233" s="130">
        <f>'приложение 1.1 '!AC233</f>
        <v>8.0706221481355946</v>
      </c>
      <c r="AE233" s="130">
        <f>'приложение 1.1 '!AD233</f>
        <v>0</v>
      </c>
      <c r="AF233" s="130">
        <f t="shared" si="42"/>
        <v>8.0706221481355946</v>
      </c>
    </row>
    <row r="234" spans="1:69" s="459" customFormat="1" ht="60.75">
      <c r="A234" s="95" t="str">
        <f>'приложение 1.1 '!A234</f>
        <v>2.1.3.15</v>
      </c>
      <c r="B234" s="135" t="str">
        <f>'приложение 1.1 '!B234</f>
        <v>Строительство ТП-2х1000кВА в мкр. 20А (бассейн, архив, хореографическая школа)</v>
      </c>
      <c r="C234" s="603" t="str">
        <f>'приложение 1.1 '!C234</f>
        <v>С/П</v>
      </c>
      <c r="D234" s="544">
        <f>'приложение 1.1 '!D234</f>
        <v>0</v>
      </c>
      <c r="E234" s="544">
        <f>'приложение 1.1 '!E234</f>
        <v>2</v>
      </c>
      <c r="F234" s="168">
        <v>19.636499999999998</v>
      </c>
      <c r="G234" s="603">
        <f>'приложение 1.1 '!F234</f>
        <v>2015</v>
      </c>
      <c r="H234" s="603">
        <f>'приложение 1.1 '!G234</f>
        <v>2015</v>
      </c>
      <c r="I234" s="130">
        <f t="shared" si="41"/>
        <v>8.3656020799999986</v>
      </c>
      <c r="J234" s="130">
        <f t="shared" si="43"/>
        <v>0</v>
      </c>
      <c r="K234" s="130">
        <f t="shared" si="44"/>
        <v>0</v>
      </c>
      <c r="L234" s="130" t="str">
        <f>'приложение 1.1 '!K234</f>
        <v>-</v>
      </c>
      <c r="M234" s="130" t="str">
        <f>'приложение 1.1 '!L234</f>
        <v>-</v>
      </c>
      <c r="N234" s="130" t="str">
        <f>'приложение 1.1 '!M234</f>
        <v>-</v>
      </c>
      <c r="O234" s="130" t="str">
        <f>'приложение 1.1 '!N234</f>
        <v>-</v>
      </c>
      <c r="P234" s="130" t="str">
        <f>'приложение 1.1 '!O234</f>
        <v>-</v>
      </c>
      <c r="Q234" s="130" t="str">
        <f>'приложение 1.1 '!P234</f>
        <v>-</v>
      </c>
      <c r="R234" s="130">
        <f>'приложение 1.1 '!Q234</f>
        <v>0</v>
      </c>
      <c r="S234" s="130">
        <f>'приложение 1.1 '!R234</f>
        <v>2</v>
      </c>
      <c r="T234" s="130" t="str">
        <f>'приложение 1.1 '!S234</f>
        <v>-</v>
      </c>
      <c r="U234" s="130" t="str">
        <f>'приложение 1.1 '!T234</f>
        <v>-</v>
      </c>
      <c r="V234" s="130" t="str">
        <f>'приложение 1.1 '!U234</f>
        <v>-</v>
      </c>
      <c r="W234" s="130" t="str">
        <f>'приложение 1.1 '!V234</f>
        <v>-</v>
      </c>
      <c r="X234" s="130">
        <f>'приложение 1.1 '!W234</f>
        <v>0</v>
      </c>
      <c r="Y234" s="130">
        <f>'приложение 1.1 '!X234</f>
        <v>2</v>
      </c>
      <c r="Z234" s="130">
        <f>'приложение 1.1 '!Y234</f>
        <v>0</v>
      </c>
      <c r="AA234" s="130">
        <f>'приложение 1.1 '!Z234</f>
        <v>0</v>
      </c>
      <c r="AB234" s="130">
        <f>'приложение 1.1 '!AA234</f>
        <v>2.1873759999999999E-2</v>
      </c>
      <c r="AC234" s="130">
        <f>'приложение 1.1 '!AB234</f>
        <v>8.3437283199999985</v>
      </c>
      <c r="AD234" s="130">
        <f>'приложение 1.1 '!AC234</f>
        <v>0</v>
      </c>
      <c r="AE234" s="130">
        <f>'приложение 1.1 '!AD234</f>
        <v>0</v>
      </c>
      <c r="AF234" s="130">
        <f t="shared" si="42"/>
        <v>8.3656020799999986</v>
      </c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  <c r="BJ234" s="114"/>
      <c r="BK234" s="114"/>
      <c r="BL234" s="114"/>
      <c r="BM234" s="114"/>
      <c r="BN234" s="114"/>
      <c r="BO234" s="114"/>
      <c r="BP234" s="114"/>
      <c r="BQ234" s="114"/>
    </row>
    <row r="235" spans="1:69" ht="40.5">
      <c r="A235" s="95" t="str">
        <f>'приложение 1.1 '!A235</f>
        <v>2.1.3.16</v>
      </c>
      <c r="B235" s="135" t="str">
        <f>'приложение 1.1 '!B235</f>
        <v>Монтаж оборудования ТП-1 «Сити-Молл»</v>
      </c>
      <c r="C235" s="603" t="str">
        <f>'приложение 1.1 '!C235</f>
        <v>C/П</v>
      </c>
      <c r="D235" s="544">
        <f>'приложение 1.1 '!D235</f>
        <v>0</v>
      </c>
      <c r="E235" s="544">
        <f>'приложение 1.1 '!E235</f>
        <v>3.2</v>
      </c>
      <c r="F235" s="168">
        <v>18.947499999999998</v>
      </c>
      <c r="G235" s="603">
        <f>'приложение 1.1 '!F235</f>
        <v>2012</v>
      </c>
      <c r="H235" s="603">
        <f>'приложение 1.1 '!G235</f>
        <v>2013</v>
      </c>
      <c r="I235" s="130">
        <f t="shared" si="41"/>
        <v>2.6841576099999993</v>
      </c>
      <c r="J235" s="130">
        <f t="shared" si="43"/>
        <v>-1.6653345369377348E-16</v>
      </c>
      <c r="K235" s="130">
        <f t="shared" si="44"/>
        <v>0</v>
      </c>
      <c r="L235" s="130" t="str">
        <f>'приложение 1.1 '!K235</f>
        <v>-</v>
      </c>
      <c r="M235" s="130" t="str">
        <f>'приложение 1.1 '!L235</f>
        <v>-</v>
      </c>
      <c r="N235" s="130">
        <f>'приложение 1.1 '!M235</f>
        <v>0</v>
      </c>
      <c r="O235" s="130">
        <f>'приложение 1.1 '!N235</f>
        <v>3.2</v>
      </c>
      <c r="P235" s="130" t="str">
        <f>'приложение 1.1 '!O235</f>
        <v>-</v>
      </c>
      <c r="Q235" s="130" t="str">
        <f>'приложение 1.1 '!P235</f>
        <v>-</v>
      </c>
      <c r="R235" s="130" t="str">
        <f>'приложение 1.1 '!Q235</f>
        <v>-</v>
      </c>
      <c r="S235" s="130" t="str">
        <f>'приложение 1.1 '!R235</f>
        <v>-</v>
      </c>
      <c r="T235" s="130" t="str">
        <f>'приложение 1.1 '!S235</f>
        <v>-</v>
      </c>
      <c r="U235" s="130" t="str">
        <f>'приложение 1.1 '!T235</f>
        <v>-</v>
      </c>
      <c r="V235" s="130" t="str">
        <f>'приложение 1.1 '!U235</f>
        <v>-</v>
      </c>
      <c r="W235" s="130" t="str">
        <f>'приложение 1.1 '!V235</f>
        <v>-</v>
      </c>
      <c r="X235" s="130">
        <f>'приложение 1.1 '!W235</f>
        <v>0</v>
      </c>
      <c r="Y235" s="130">
        <f>'приложение 1.1 '!X235</f>
        <v>3.2</v>
      </c>
      <c r="Z235" s="130">
        <f>'приложение 1.1 '!Y235</f>
        <v>2.3877666099999995</v>
      </c>
      <c r="AA235" s="130">
        <f>'приложение 1.1 '!Z235</f>
        <v>0.29639100000000002</v>
      </c>
      <c r="AB235" s="130">
        <f>'приложение 1.1 '!AA235</f>
        <v>0</v>
      </c>
      <c r="AC235" s="130">
        <f>'приложение 1.1 '!AB235</f>
        <v>0</v>
      </c>
      <c r="AD235" s="130">
        <f>'приложение 1.1 '!AC235</f>
        <v>0</v>
      </c>
      <c r="AE235" s="130">
        <f>'приложение 1.1 '!AD235</f>
        <v>0</v>
      </c>
      <c r="AF235" s="130">
        <f t="shared" si="42"/>
        <v>2.6841576099999993</v>
      </c>
    </row>
    <row r="236" spans="1:69" s="459" customFormat="1" ht="40.5">
      <c r="A236" s="95" t="str">
        <f>'приложение 1.1 '!A236</f>
        <v>2.1.3.17</v>
      </c>
      <c r="B236" s="135" t="str">
        <f>'приложение 1.1 '!B236</f>
        <v>Монтаж оборудования ТП-2 «Сити-Молл»</v>
      </c>
      <c r="C236" s="603" t="str">
        <f>'приложение 1.1 '!C236</f>
        <v>C/П</v>
      </c>
      <c r="D236" s="544">
        <f>'приложение 1.1 '!D236</f>
        <v>0</v>
      </c>
      <c r="E236" s="544">
        <f>'приложение 1.1 '!E236</f>
        <v>3.2</v>
      </c>
      <c r="F236" s="168">
        <v>17.913999999999998</v>
      </c>
      <c r="G236" s="603">
        <f>'приложение 1.1 '!F236</f>
        <v>2012</v>
      </c>
      <c r="H236" s="603">
        <f>'приложение 1.1 '!G236</f>
        <v>2013</v>
      </c>
      <c r="I236" s="130">
        <f t="shared" si="41"/>
        <v>2.6581258499999998</v>
      </c>
      <c r="J236" s="130">
        <f t="shared" si="43"/>
        <v>1.1102230246251565E-16</v>
      </c>
      <c r="K236" s="130">
        <f t="shared" si="44"/>
        <v>0</v>
      </c>
      <c r="L236" s="130" t="str">
        <f>'приложение 1.1 '!K236</f>
        <v>-</v>
      </c>
      <c r="M236" s="130" t="str">
        <f>'приложение 1.1 '!L236</f>
        <v>-</v>
      </c>
      <c r="N236" s="130">
        <f>'приложение 1.1 '!M236</f>
        <v>0</v>
      </c>
      <c r="O236" s="130">
        <f>'приложение 1.1 '!N236</f>
        <v>3.2</v>
      </c>
      <c r="P236" s="130" t="str">
        <f>'приложение 1.1 '!O236</f>
        <v>-</v>
      </c>
      <c r="Q236" s="130" t="str">
        <f>'приложение 1.1 '!P236</f>
        <v>-</v>
      </c>
      <c r="R236" s="130" t="str">
        <f>'приложение 1.1 '!Q236</f>
        <v>-</v>
      </c>
      <c r="S236" s="130" t="str">
        <f>'приложение 1.1 '!R236</f>
        <v>-</v>
      </c>
      <c r="T236" s="130" t="str">
        <f>'приложение 1.1 '!S236</f>
        <v>-</v>
      </c>
      <c r="U236" s="130" t="str">
        <f>'приложение 1.1 '!T236</f>
        <v>-</v>
      </c>
      <c r="V236" s="130" t="str">
        <f>'приложение 1.1 '!U236</f>
        <v>-</v>
      </c>
      <c r="W236" s="130" t="str">
        <f>'приложение 1.1 '!V236</f>
        <v>-</v>
      </c>
      <c r="X236" s="130">
        <f>'приложение 1.1 '!W236</f>
        <v>0</v>
      </c>
      <c r="Y236" s="130">
        <f>'приложение 1.1 '!X236</f>
        <v>3.2</v>
      </c>
      <c r="Z236" s="130">
        <f>'приложение 1.1 '!Y236</f>
        <v>2.3633978499999997</v>
      </c>
      <c r="AA236" s="130">
        <f>'приложение 1.1 '!Z236</f>
        <v>0.29472799999999999</v>
      </c>
      <c r="AB236" s="130">
        <f>'приложение 1.1 '!AA236</f>
        <v>0</v>
      </c>
      <c r="AC236" s="130">
        <f>'приложение 1.1 '!AB236</f>
        <v>0</v>
      </c>
      <c r="AD236" s="130">
        <f>'приложение 1.1 '!AC236</f>
        <v>0</v>
      </c>
      <c r="AE236" s="130">
        <f>'приложение 1.1 '!AD236</f>
        <v>0</v>
      </c>
      <c r="AF236" s="130">
        <f t="shared" si="42"/>
        <v>2.6581258499999998</v>
      </c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</row>
    <row r="237" spans="1:69" ht="40.5">
      <c r="A237" s="95" t="str">
        <f>'приложение 1.1 '!A237</f>
        <v>2.1.3.18</v>
      </c>
      <c r="B237" s="135" t="str">
        <f>'приложение 1.1 '!B237</f>
        <v>Монтаж оборудования ТП-3 «Сити-Молл»</v>
      </c>
      <c r="C237" s="603" t="str">
        <f>'приложение 1.1 '!C237</f>
        <v>C/П</v>
      </c>
      <c r="D237" s="544">
        <f>'приложение 1.1 '!D237</f>
        <v>0</v>
      </c>
      <c r="E237" s="544">
        <f>'приложение 1.1 '!E237</f>
        <v>3.2</v>
      </c>
      <c r="F237" s="168">
        <v>17.569499999999998</v>
      </c>
      <c r="G237" s="603">
        <f>'приложение 1.1 '!F237</f>
        <v>2012</v>
      </c>
      <c r="H237" s="603">
        <f>'приложение 1.1 '!G237</f>
        <v>2013</v>
      </c>
      <c r="I237" s="130">
        <f t="shared" si="41"/>
        <v>2.6581258499999998</v>
      </c>
      <c r="J237" s="130">
        <f t="shared" si="43"/>
        <v>1.1102230246251565E-16</v>
      </c>
      <c r="K237" s="130">
        <f t="shared" si="44"/>
        <v>0</v>
      </c>
      <c r="L237" s="130" t="str">
        <f>'приложение 1.1 '!K237</f>
        <v>-</v>
      </c>
      <c r="M237" s="130" t="str">
        <f>'приложение 1.1 '!L237</f>
        <v>-</v>
      </c>
      <c r="N237" s="130">
        <f>'приложение 1.1 '!M237</f>
        <v>0</v>
      </c>
      <c r="O237" s="130">
        <f>'приложение 1.1 '!N237</f>
        <v>3.2</v>
      </c>
      <c r="P237" s="130" t="str">
        <f>'приложение 1.1 '!O237</f>
        <v>-</v>
      </c>
      <c r="Q237" s="130" t="str">
        <f>'приложение 1.1 '!P237</f>
        <v>-</v>
      </c>
      <c r="R237" s="130" t="str">
        <f>'приложение 1.1 '!Q237</f>
        <v>-</v>
      </c>
      <c r="S237" s="130" t="str">
        <f>'приложение 1.1 '!R237</f>
        <v>-</v>
      </c>
      <c r="T237" s="130" t="str">
        <f>'приложение 1.1 '!S237</f>
        <v>-</v>
      </c>
      <c r="U237" s="130" t="str">
        <f>'приложение 1.1 '!T237</f>
        <v>-</v>
      </c>
      <c r="V237" s="130" t="str">
        <f>'приложение 1.1 '!U237</f>
        <v>-</v>
      </c>
      <c r="W237" s="130" t="str">
        <f>'приложение 1.1 '!V237</f>
        <v>-</v>
      </c>
      <c r="X237" s="130">
        <f>'приложение 1.1 '!W237</f>
        <v>0</v>
      </c>
      <c r="Y237" s="130">
        <f>'приложение 1.1 '!X237</f>
        <v>3.2</v>
      </c>
      <c r="Z237" s="130">
        <f>'приложение 1.1 '!Y237</f>
        <v>2.3633978499999997</v>
      </c>
      <c r="AA237" s="130">
        <f>'приложение 1.1 '!Z237</f>
        <v>0.29472799999999999</v>
      </c>
      <c r="AB237" s="130">
        <f>'приложение 1.1 '!AA237</f>
        <v>0</v>
      </c>
      <c r="AC237" s="130">
        <f>'приложение 1.1 '!AB237</f>
        <v>0</v>
      </c>
      <c r="AD237" s="130">
        <f>'приложение 1.1 '!AC237</f>
        <v>0</v>
      </c>
      <c r="AE237" s="130">
        <f>'приложение 1.1 '!AD237</f>
        <v>0</v>
      </c>
      <c r="AF237" s="130">
        <f t="shared" si="42"/>
        <v>2.6581258499999998</v>
      </c>
    </row>
    <row r="238" spans="1:69" ht="40.5">
      <c r="A238" s="95" t="str">
        <f>'приложение 1.1 '!A238</f>
        <v>2.1.3.19</v>
      </c>
      <c r="B238" s="135" t="str">
        <f>'приложение 1.1 '!B238</f>
        <v>Монтаж оборудования ТП-4 «Сити-Молл»</v>
      </c>
      <c r="C238" s="603" t="str">
        <f>'приложение 1.1 '!C238</f>
        <v>C/П</v>
      </c>
      <c r="D238" s="544">
        <f>'приложение 1.1 '!D238</f>
        <v>0</v>
      </c>
      <c r="E238" s="544">
        <f>'приложение 1.1 '!E238</f>
        <v>3.2</v>
      </c>
      <c r="F238" s="168">
        <v>17.224999999999998</v>
      </c>
      <c r="G238" s="603">
        <f>'приложение 1.1 '!F238</f>
        <v>2012</v>
      </c>
      <c r="H238" s="603">
        <f>'приложение 1.1 '!G238</f>
        <v>2013</v>
      </c>
      <c r="I238" s="130">
        <f t="shared" si="41"/>
        <v>2.7821596500000001</v>
      </c>
      <c r="J238" s="130">
        <f t="shared" si="43"/>
        <v>1.1102230246251565E-16</v>
      </c>
      <c r="K238" s="130">
        <f t="shared" si="44"/>
        <v>0</v>
      </c>
      <c r="L238" s="130" t="str">
        <f>'приложение 1.1 '!K238</f>
        <v>-</v>
      </c>
      <c r="M238" s="130" t="str">
        <f>'приложение 1.1 '!L238</f>
        <v>-</v>
      </c>
      <c r="N238" s="130">
        <f>'приложение 1.1 '!M238</f>
        <v>0</v>
      </c>
      <c r="O238" s="130">
        <f>'приложение 1.1 '!N238</f>
        <v>3.2</v>
      </c>
      <c r="P238" s="130" t="str">
        <f>'приложение 1.1 '!O238</f>
        <v>-</v>
      </c>
      <c r="Q238" s="130" t="str">
        <f>'приложение 1.1 '!P238</f>
        <v>-</v>
      </c>
      <c r="R238" s="130" t="str">
        <f>'приложение 1.1 '!Q238</f>
        <v>-</v>
      </c>
      <c r="S238" s="130" t="str">
        <f>'приложение 1.1 '!R238</f>
        <v>-</v>
      </c>
      <c r="T238" s="130" t="str">
        <f>'приложение 1.1 '!S238</f>
        <v>-</v>
      </c>
      <c r="U238" s="130" t="str">
        <f>'приложение 1.1 '!T238</f>
        <v>-</v>
      </c>
      <c r="V238" s="130" t="str">
        <f>'приложение 1.1 '!U238</f>
        <v>-</v>
      </c>
      <c r="W238" s="130" t="str">
        <f>'приложение 1.1 '!V238</f>
        <v>-</v>
      </c>
      <c r="X238" s="130">
        <f>'приложение 1.1 '!W238</f>
        <v>0</v>
      </c>
      <c r="Y238" s="130">
        <f>'приложение 1.1 '!X238</f>
        <v>3.2</v>
      </c>
      <c r="Z238" s="130">
        <f>'приложение 1.1 '!Y238</f>
        <v>2.48743165</v>
      </c>
      <c r="AA238" s="130">
        <f>'приложение 1.1 '!Z238</f>
        <v>0.29472799999999999</v>
      </c>
      <c r="AB238" s="130">
        <f>'приложение 1.1 '!AA238</f>
        <v>0</v>
      </c>
      <c r="AC238" s="130">
        <f>'приложение 1.1 '!AB238</f>
        <v>0</v>
      </c>
      <c r="AD238" s="130">
        <f>'приложение 1.1 '!AC238</f>
        <v>0</v>
      </c>
      <c r="AE238" s="130">
        <f>'приложение 1.1 '!AD238</f>
        <v>0</v>
      </c>
      <c r="AF238" s="130">
        <f t="shared" si="42"/>
        <v>2.7821596500000001</v>
      </c>
    </row>
    <row r="239" spans="1:69" ht="40.5">
      <c r="A239" s="95" t="str">
        <f>'приложение 1.1 '!A239</f>
        <v>2.1.3.20</v>
      </c>
      <c r="B239" s="135" t="str">
        <f>'приложение 1.1 '!B239</f>
        <v>Монтаж оборудования ТП-5«Сити-Молл»</v>
      </c>
      <c r="C239" s="603" t="str">
        <f>'приложение 1.1 '!C239</f>
        <v>C/П</v>
      </c>
      <c r="D239" s="544">
        <f>'приложение 1.1 '!D239</f>
        <v>0</v>
      </c>
      <c r="E239" s="544">
        <f>'приложение 1.1 '!E239</f>
        <v>3.2</v>
      </c>
      <c r="F239" s="168">
        <v>21.703499999999998</v>
      </c>
      <c r="G239" s="603">
        <f>'приложение 1.1 '!F239</f>
        <v>2012</v>
      </c>
      <c r="H239" s="603">
        <f>'приложение 1.1 '!G239</f>
        <v>2013</v>
      </c>
      <c r="I239" s="130">
        <f t="shared" si="41"/>
        <v>2.7870657400000001</v>
      </c>
      <c r="J239" s="130">
        <f t="shared" si="43"/>
        <v>1.1102230246251565E-16</v>
      </c>
      <c r="K239" s="130">
        <f t="shared" si="44"/>
        <v>0</v>
      </c>
      <c r="L239" s="130" t="str">
        <f>'приложение 1.1 '!K239</f>
        <v>-</v>
      </c>
      <c r="M239" s="130" t="str">
        <f>'приложение 1.1 '!L239</f>
        <v>-</v>
      </c>
      <c r="N239" s="130">
        <f>'приложение 1.1 '!M239</f>
        <v>0</v>
      </c>
      <c r="O239" s="130">
        <f>'приложение 1.1 '!N239</f>
        <v>3.2</v>
      </c>
      <c r="P239" s="130" t="str">
        <f>'приложение 1.1 '!O239</f>
        <v>-</v>
      </c>
      <c r="Q239" s="130" t="str">
        <f>'приложение 1.1 '!P239</f>
        <v>-</v>
      </c>
      <c r="R239" s="130" t="str">
        <f>'приложение 1.1 '!Q239</f>
        <v>-</v>
      </c>
      <c r="S239" s="130" t="str">
        <f>'приложение 1.1 '!R239</f>
        <v>-</v>
      </c>
      <c r="T239" s="130" t="str">
        <f>'приложение 1.1 '!S239</f>
        <v>-</v>
      </c>
      <c r="U239" s="130" t="str">
        <f>'приложение 1.1 '!T239</f>
        <v>-</v>
      </c>
      <c r="V239" s="130" t="str">
        <f>'приложение 1.1 '!U239</f>
        <v>-</v>
      </c>
      <c r="W239" s="130" t="str">
        <f>'приложение 1.1 '!V239</f>
        <v>-</v>
      </c>
      <c r="X239" s="130">
        <f>'приложение 1.1 '!W239</f>
        <v>0</v>
      </c>
      <c r="Y239" s="130">
        <f>'приложение 1.1 '!X239</f>
        <v>3.2</v>
      </c>
      <c r="Z239" s="130">
        <f>'приложение 1.1 '!Y239</f>
        <v>2.49233774</v>
      </c>
      <c r="AA239" s="130">
        <f>'приложение 1.1 '!Z239</f>
        <v>0.29472799999999999</v>
      </c>
      <c r="AB239" s="130">
        <f>'приложение 1.1 '!AA239</f>
        <v>0</v>
      </c>
      <c r="AC239" s="130">
        <f>'приложение 1.1 '!AB239</f>
        <v>0</v>
      </c>
      <c r="AD239" s="130">
        <f>'приложение 1.1 '!AC239</f>
        <v>0</v>
      </c>
      <c r="AE239" s="130">
        <f>'приложение 1.1 '!AD239</f>
        <v>0</v>
      </c>
      <c r="AF239" s="130">
        <f t="shared" si="42"/>
        <v>2.7870657400000001</v>
      </c>
    </row>
    <row r="240" spans="1:69" ht="40.5">
      <c r="A240" s="95" t="str">
        <f>'приложение 1.1 '!A240</f>
        <v>2.1.3.21</v>
      </c>
      <c r="B240" s="135" t="str">
        <f>'приложение 1.1 '!B240</f>
        <v>Монтаж оборудования ТП-6«Сити-Молл»</v>
      </c>
      <c r="C240" s="603" t="str">
        <f>'приложение 1.1 '!C240</f>
        <v>C/П</v>
      </c>
      <c r="D240" s="544">
        <f>'приложение 1.1 '!D240</f>
        <v>0</v>
      </c>
      <c r="E240" s="544">
        <f>'приложение 1.1 '!E240</f>
        <v>3.2</v>
      </c>
      <c r="F240" s="168">
        <v>19.980999999999998</v>
      </c>
      <c r="G240" s="603">
        <f>'приложение 1.1 '!F240</f>
        <v>2012</v>
      </c>
      <c r="H240" s="603">
        <f>'приложение 1.1 '!G240</f>
        <v>2013</v>
      </c>
      <c r="I240" s="130">
        <f t="shared" si="41"/>
        <v>2.7870657400000001</v>
      </c>
      <c r="J240" s="130">
        <f t="shared" si="43"/>
        <v>1.1102230246251565E-16</v>
      </c>
      <c r="K240" s="130">
        <f t="shared" si="44"/>
        <v>0</v>
      </c>
      <c r="L240" s="130" t="str">
        <f>'приложение 1.1 '!K240</f>
        <v>-</v>
      </c>
      <c r="M240" s="130" t="str">
        <f>'приложение 1.1 '!L240</f>
        <v>-</v>
      </c>
      <c r="N240" s="130">
        <f>'приложение 1.1 '!M240</f>
        <v>0</v>
      </c>
      <c r="O240" s="130">
        <f>'приложение 1.1 '!N240</f>
        <v>3.2</v>
      </c>
      <c r="P240" s="130" t="str">
        <f>'приложение 1.1 '!O240</f>
        <v>-</v>
      </c>
      <c r="Q240" s="130" t="str">
        <f>'приложение 1.1 '!P240</f>
        <v>-</v>
      </c>
      <c r="R240" s="130" t="str">
        <f>'приложение 1.1 '!Q240</f>
        <v>-</v>
      </c>
      <c r="S240" s="130" t="str">
        <f>'приложение 1.1 '!R240</f>
        <v>-</v>
      </c>
      <c r="T240" s="130" t="str">
        <f>'приложение 1.1 '!S240</f>
        <v>-</v>
      </c>
      <c r="U240" s="130" t="str">
        <f>'приложение 1.1 '!T240</f>
        <v>-</v>
      </c>
      <c r="V240" s="130" t="str">
        <f>'приложение 1.1 '!U240</f>
        <v>-</v>
      </c>
      <c r="W240" s="130" t="str">
        <f>'приложение 1.1 '!V240</f>
        <v>-</v>
      </c>
      <c r="X240" s="130">
        <f>'приложение 1.1 '!W240</f>
        <v>0</v>
      </c>
      <c r="Y240" s="130">
        <f>'приложение 1.1 '!X240</f>
        <v>3.2</v>
      </c>
      <c r="Z240" s="130">
        <f>'приложение 1.1 '!Y240</f>
        <v>2.49233774</v>
      </c>
      <c r="AA240" s="130">
        <f>'приложение 1.1 '!Z240</f>
        <v>0.29472799999999999</v>
      </c>
      <c r="AB240" s="130">
        <f>'приложение 1.1 '!AA240</f>
        <v>0</v>
      </c>
      <c r="AC240" s="130">
        <f>'приложение 1.1 '!AB240</f>
        <v>0</v>
      </c>
      <c r="AD240" s="130">
        <f>'приложение 1.1 '!AC240</f>
        <v>0</v>
      </c>
      <c r="AE240" s="130">
        <f>'приложение 1.1 '!AD240</f>
        <v>0</v>
      </c>
      <c r="AF240" s="130">
        <f t="shared" si="42"/>
        <v>2.7870657400000001</v>
      </c>
    </row>
    <row r="241" spans="1:32" ht="40.5">
      <c r="A241" s="95" t="str">
        <f>'приложение 1.1 '!A241</f>
        <v>2.1.3.22</v>
      </c>
      <c r="B241" s="135" t="str">
        <f>'приложение 1.1 '!B241</f>
        <v>Монтаж оборудования ТП-7«Сити-Молл»</v>
      </c>
      <c r="C241" s="603" t="str">
        <f>'приложение 1.1 '!C241</f>
        <v>C/П</v>
      </c>
      <c r="D241" s="544">
        <f>'приложение 1.1 '!D241</f>
        <v>0</v>
      </c>
      <c r="E241" s="544">
        <f>'приложение 1.1 '!E241</f>
        <v>4</v>
      </c>
      <c r="F241" s="168">
        <v>18.947499999999998</v>
      </c>
      <c r="G241" s="603">
        <f>'приложение 1.1 '!F241</f>
        <v>2012</v>
      </c>
      <c r="H241" s="603">
        <f>'приложение 1.1 '!G241</f>
        <v>2013</v>
      </c>
      <c r="I241" s="130">
        <f t="shared" si="41"/>
        <v>3.16893146</v>
      </c>
      <c r="J241" s="130">
        <f t="shared" si="43"/>
        <v>1.1102230246251565E-16</v>
      </c>
      <c r="K241" s="130">
        <f t="shared" si="44"/>
        <v>0</v>
      </c>
      <c r="L241" s="130" t="str">
        <f>'приложение 1.1 '!K241</f>
        <v>-</v>
      </c>
      <c r="M241" s="130" t="str">
        <f>'приложение 1.1 '!L241</f>
        <v>-</v>
      </c>
      <c r="N241" s="130">
        <f>'приложение 1.1 '!M241</f>
        <v>0</v>
      </c>
      <c r="O241" s="130">
        <f>'приложение 1.1 '!N241</f>
        <v>4</v>
      </c>
      <c r="P241" s="130" t="str">
        <f>'приложение 1.1 '!O241</f>
        <v>-</v>
      </c>
      <c r="Q241" s="130" t="str">
        <f>'приложение 1.1 '!P241</f>
        <v>-</v>
      </c>
      <c r="R241" s="130" t="str">
        <f>'приложение 1.1 '!Q241</f>
        <v>-</v>
      </c>
      <c r="S241" s="130" t="str">
        <f>'приложение 1.1 '!R241</f>
        <v>-</v>
      </c>
      <c r="T241" s="130" t="str">
        <f>'приложение 1.1 '!S241</f>
        <v>-</v>
      </c>
      <c r="U241" s="130" t="str">
        <f>'приложение 1.1 '!T241</f>
        <v>-</v>
      </c>
      <c r="V241" s="130" t="str">
        <f>'приложение 1.1 '!U241</f>
        <v>-</v>
      </c>
      <c r="W241" s="130" t="str">
        <f>'приложение 1.1 '!V241</f>
        <v>-</v>
      </c>
      <c r="X241" s="130">
        <f>'приложение 1.1 '!W241</f>
        <v>0</v>
      </c>
      <c r="Y241" s="130">
        <f>'приложение 1.1 '!X241</f>
        <v>4</v>
      </c>
      <c r="Z241" s="130">
        <f>'приложение 1.1 '!Y241</f>
        <v>2.8742034599999999</v>
      </c>
      <c r="AA241" s="130">
        <f>'приложение 1.1 '!Z241</f>
        <v>0.29472799999999999</v>
      </c>
      <c r="AB241" s="130">
        <f>'приложение 1.1 '!AA241</f>
        <v>0</v>
      </c>
      <c r="AC241" s="130">
        <f>'приложение 1.1 '!AB241</f>
        <v>0</v>
      </c>
      <c r="AD241" s="130">
        <f>'приложение 1.1 '!AC241</f>
        <v>0</v>
      </c>
      <c r="AE241" s="130">
        <f>'приложение 1.1 '!AD241</f>
        <v>0</v>
      </c>
      <c r="AF241" s="130">
        <f t="shared" si="42"/>
        <v>3.16893146</v>
      </c>
    </row>
    <row r="242" spans="1:32" ht="40.5">
      <c r="A242" s="95" t="str">
        <f>'приложение 1.1 '!A242</f>
        <v>2.1.3.23</v>
      </c>
      <c r="B242" s="135" t="str">
        <f>'приложение 1.1 '!B242</f>
        <v>Монтаж оборудования ТП-8«Сити-Молл»</v>
      </c>
      <c r="C242" s="603" t="str">
        <f>'приложение 1.1 '!C242</f>
        <v>C/П</v>
      </c>
      <c r="D242" s="544">
        <f>'приложение 1.1 '!D242</f>
        <v>0</v>
      </c>
      <c r="E242" s="544">
        <f>'приложение 1.1 '!E242</f>
        <v>4</v>
      </c>
      <c r="F242" s="168">
        <v>20.325499999999998</v>
      </c>
      <c r="G242" s="603">
        <f>'приложение 1.1 '!F242</f>
        <v>2012</v>
      </c>
      <c r="H242" s="603">
        <f>'приложение 1.1 '!G242</f>
        <v>2013</v>
      </c>
      <c r="I242" s="130">
        <f t="shared" ref="I242:I278" si="45">AF242</f>
        <v>5.1701552300000007</v>
      </c>
      <c r="J242" s="130">
        <f t="shared" si="43"/>
        <v>3.3306690738754696E-16</v>
      </c>
      <c r="K242" s="130">
        <f t="shared" si="44"/>
        <v>0</v>
      </c>
      <c r="L242" s="130" t="str">
        <f>'приложение 1.1 '!K242</f>
        <v>-</v>
      </c>
      <c r="M242" s="130" t="str">
        <f>'приложение 1.1 '!L242</f>
        <v>-</v>
      </c>
      <c r="N242" s="130">
        <f>'приложение 1.1 '!M242</f>
        <v>0</v>
      </c>
      <c r="O242" s="130">
        <f>'приложение 1.1 '!N242</f>
        <v>4</v>
      </c>
      <c r="P242" s="130" t="str">
        <f>'приложение 1.1 '!O242</f>
        <v>-</v>
      </c>
      <c r="Q242" s="130" t="str">
        <f>'приложение 1.1 '!P242</f>
        <v>-</v>
      </c>
      <c r="R242" s="130" t="str">
        <f>'приложение 1.1 '!Q242</f>
        <v>-</v>
      </c>
      <c r="S242" s="130" t="str">
        <f>'приложение 1.1 '!R242</f>
        <v>-</v>
      </c>
      <c r="T242" s="130" t="str">
        <f>'приложение 1.1 '!S242</f>
        <v>-</v>
      </c>
      <c r="U242" s="130" t="str">
        <f>'приложение 1.1 '!T242</f>
        <v>-</v>
      </c>
      <c r="V242" s="130" t="str">
        <f>'приложение 1.1 '!U242</f>
        <v>-</v>
      </c>
      <c r="W242" s="130" t="str">
        <f>'приложение 1.1 '!V242</f>
        <v>-</v>
      </c>
      <c r="X242" s="130">
        <f>'приложение 1.1 '!W242</f>
        <v>0</v>
      </c>
      <c r="Y242" s="130">
        <f>'приложение 1.1 '!X242</f>
        <v>4</v>
      </c>
      <c r="Z242" s="130">
        <f>'приложение 1.1 '!Y242</f>
        <v>4.8772622300000004</v>
      </c>
      <c r="AA242" s="130">
        <f>'приложение 1.1 '!Z242</f>
        <v>0.29289299999999996</v>
      </c>
      <c r="AB242" s="130">
        <f>'приложение 1.1 '!AA242</f>
        <v>0</v>
      </c>
      <c r="AC242" s="130">
        <f>'приложение 1.1 '!AB242</f>
        <v>0</v>
      </c>
      <c r="AD242" s="130">
        <f>'приложение 1.1 '!AC242</f>
        <v>0</v>
      </c>
      <c r="AE242" s="130">
        <f>'приложение 1.1 '!AD242</f>
        <v>0</v>
      </c>
      <c r="AF242" s="130">
        <f t="shared" ref="AF242:AF278" si="46">SUM(Z242:AE242)</f>
        <v>5.1701552300000007</v>
      </c>
    </row>
    <row r="243" spans="1:32" ht="40.5">
      <c r="A243" s="95" t="str">
        <f>'приложение 1.1 '!A243</f>
        <v>2.1.3.24</v>
      </c>
      <c r="B243" s="135" t="str">
        <f>'приложение 1.1 '!B243</f>
        <v>Строительство РП(ТП)-2х2500 кВА, Застройка микрорайона №30</v>
      </c>
      <c r="C243" s="603" t="str">
        <f>'приложение 1.1 '!C243</f>
        <v>C/П</v>
      </c>
      <c r="D243" s="544">
        <f>'приложение 1.1 '!D243</f>
        <v>0</v>
      </c>
      <c r="E243" s="544">
        <f>'приложение 1.1 '!E243</f>
        <v>5</v>
      </c>
      <c r="F243" s="168">
        <v>19.291999999999998</v>
      </c>
      <c r="G243" s="603">
        <f>'приложение 1.1 '!F243</f>
        <v>2013</v>
      </c>
      <c r="H243" s="603">
        <f>'приложение 1.1 '!G243</f>
        <v>2014</v>
      </c>
      <c r="I243" s="130">
        <f t="shared" si="45"/>
        <v>20.625093080000003</v>
      </c>
      <c r="J243" s="130">
        <f t="shared" si="43"/>
        <v>9.9920072216264089E-16</v>
      </c>
      <c r="K243" s="130">
        <f t="shared" si="44"/>
        <v>0</v>
      </c>
      <c r="L243" s="130" t="str">
        <f>'приложение 1.1 '!K243</f>
        <v>-</v>
      </c>
      <c r="M243" s="130" t="str">
        <f>'приложение 1.1 '!L243</f>
        <v>-</v>
      </c>
      <c r="N243" s="130" t="str">
        <f>'приложение 1.1 '!M243</f>
        <v>-</v>
      </c>
      <c r="O243" s="130" t="str">
        <f>'приложение 1.1 '!N243</f>
        <v>-</v>
      </c>
      <c r="P243" s="130">
        <f>'приложение 1.1 '!O243</f>
        <v>0</v>
      </c>
      <c r="Q243" s="130">
        <f>'приложение 1.1 '!P243</f>
        <v>5</v>
      </c>
      <c r="R243" s="130" t="str">
        <f>'приложение 1.1 '!Q243</f>
        <v>-</v>
      </c>
      <c r="S243" s="130" t="str">
        <f>'приложение 1.1 '!R243</f>
        <v>-</v>
      </c>
      <c r="T243" s="130" t="str">
        <f>'приложение 1.1 '!S243</f>
        <v>-</v>
      </c>
      <c r="U243" s="130" t="str">
        <f>'приложение 1.1 '!T243</f>
        <v>-</v>
      </c>
      <c r="V243" s="130" t="str">
        <f>'приложение 1.1 '!U243</f>
        <v>-</v>
      </c>
      <c r="W243" s="130" t="str">
        <f>'приложение 1.1 '!V243</f>
        <v>-</v>
      </c>
      <c r="X243" s="130">
        <f>'приложение 1.1 '!W243</f>
        <v>0</v>
      </c>
      <c r="Y243" s="130">
        <f>'приложение 1.1 '!X243</f>
        <v>5</v>
      </c>
      <c r="Z243" s="130">
        <f>'приложение 1.1 '!Y243</f>
        <v>0</v>
      </c>
      <c r="AA243" s="130">
        <f>'приложение 1.1 '!Z243</f>
        <v>19.891662920000002</v>
      </c>
      <c r="AB243" s="130">
        <f>'приложение 1.1 '!AA243</f>
        <v>0.73343016000000005</v>
      </c>
      <c r="AC243" s="130">
        <f>'приложение 1.1 '!AB243</f>
        <v>0</v>
      </c>
      <c r="AD243" s="130">
        <f>'приложение 1.1 '!AC243</f>
        <v>0</v>
      </c>
      <c r="AE243" s="130">
        <f>'приложение 1.1 '!AD243</f>
        <v>0</v>
      </c>
      <c r="AF243" s="130">
        <f t="shared" si="46"/>
        <v>20.625093080000003</v>
      </c>
    </row>
    <row r="244" spans="1:32" ht="40.5">
      <c r="A244" s="95" t="str">
        <f>'приложение 1.1 '!A244</f>
        <v>2.1.3.25</v>
      </c>
      <c r="B244" s="135" t="str">
        <f>'приложение 1.1 '!B244</f>
        <v>Строительство ТП-40 2х1600 кВА, Застройка микрорайона №30</v>
      </c>
      <c r="C244" s="603" t="str">
        <f>'приложение 1.1 '!C244</f>
        <v>C/П</v>
      </c>
      <c r="D244" s="544">
        <f>'приложение 1.1 '!D244</f>
        <v>0</v>
      </c>
      <c r="E244" s="544">
        <f>'приложение 1.1 '!E244</f>
        <v>3.2</v>
      </c>
      <c r="F244" s="168">
        <v>19.636499999999998</v>
      </c>
      <c r="G244" s="603">
        <f>'приложение 1.1 '!F244</f>
        <v>2013</v>
      </c>
      <c r="H244" s="603">
        <f>'приложение 1.1 '!G244</f>
        <v>2014</v>
      </c>
      <c r="I244" s="130">
        <f t="shared" si="45"/>
        <v>10.35519075</v>
      </c>
      <c r="J244" s="130">
        <f t="shared" si="43"/>
        <v>0</v>
      </c>
      <c r="K244" s="130">
        <f t="shared" si="44"/>
        <v>0</v>
      </c>
      <c r="L244" s="130" t="str">
        <f>'приложение 1.1 '!K244</f>
        <v>-</v>
      </c>
      <c r="M244" s="130" t="str">
        <f>'приложение 1.1 '!L244</f>
        <v>-</v>
      </c>
      <c r="N244" s="130" t="str">
        <f>'приложение 1.1 '!M244</f>
        <v>-</v>
      </c>
      <c r="O244" s="130" t="str">
        <f>'приложение 1.1 '!N244</f>
        <v>-</v>
      </c>
      <c r="P244" s="130">
        <f>'приложение 1.1 '!O244</f>
        <v>0</v>
      </c>
      <c r="Q244" s="130">
        <f>'приложение 1.1 '!P244</f>
        <v>3.2</v>
      </c>
      <c r="R244" s="130" t="str">
        <f>'приложение 1.1 '!Q244</f>
        <v>-</v>
      </c>
      <c r="S244" s="130" t="str">
        <f>'приложение 1.1 '!R244</f>
        <v>-</v>
      </c>
      <c r="T244" s="130" t="str">
        <f>'приложение 1.1 '!S244</f>
        <v>-</v>
      </c>
      <c r="U244" s="130" t="str">
        <f>'приложение 1.1 '!T244</f>
        <v>-</v>
      </c>
      <c r="V244" s="130" t="str">
        <f>'приложение 1.1 '!U244</f>
        <v>-</v>
      </c>
      <c r="W244" s="130" t="str">
        <f>'приложение 1.1 '!V244</f>
        <v>-</v>
      </c>
      <c r="X244" s="130">
        <f>'приложение 1.1 '!W244</f>
        <v>0</v>
      </c>
      <c r="Y244" s="130">
        <f>'приложение 1.1 '!X244</f>
        <v>3.2</v>
      </c>
      <c r="Z244" s="130">
        <f>'приложение 1.1 '!Y244</f>
        <v>0</v>
      </c>
      <c r="AA244" s="130">
        <f>'приложение 1.1 '!Z244</f>
        <v>2.7177540299999996</v>
      </c>
      <c r="AB244" s="130">
        <f>'приложение 1.1 '!AA244</f>
        <v>7.6374367200000002</v>
      </c>
      <c r="AC244" s="130">
        <f>'приложение 1.1 '!AB244</f>
        <v>0</v>
      </c>
      <c r="AD244" s="130">
        <f>'приложение 1.1 '!AC244</f>
        <v>0</v>
      </c>
      <c r="AE244" s="130">
        <f>'приложение 1.1 '!AD244</f>
        <v>0</v>
      </c>
      <c r="AF244" s="130">
        <f t="shared" si="46"/>
        <v>10.35519075</v>
      </c>
    </row>
    <row r="245" spans="1:32" ht="40.5">
      <c r="A245" s="95" t="str">
        <f>'приложение 1.1 '!A245</f>
        <v>2.1.3.26</v>
      </c>
      <c r="B245" s="135" t="str">
        <f>'приложение 1.1 '!B245</f>
        <v>Строительство ТП-34А 2х2500 кВА, Застройка микрорайона №30</v>
      </c>
      <c r="C245" s="603" t="str">
        <f>'приложение 1.1 '!C245</f>
        <v>C/П</v>
      </c>
      <c r="D245" s="544">
        <f>'приложение 1.1 '!D245</f>
        <v>0</v>
      </c>
      <c r="E245" s="544">
        <f>'приложение 1.1 '!E245</f>
        <v>5</v>
      </c>
      <c r="F245" s="168">
        <v>18.947499999999998</v>
      </c>
      <c r="G245" s="603">
        <f>'приложение 1.1 '!F245</f>
        <v>2013</v>
      </c>
      <c r="H245" s="603">
        <f>'приложение 1.1 '!G245</f>
        <v>2014</v>
      </c>
      <c r="I245" s="130">
        <f t="shared" si="45"/>
        <v>13.32964876</v>
      </c>
      <c r="J245" s="130">
        <f t="shared" si="43"/>
        <v>0</v>
      </c>
      <c r="K245" s="130">
        <f t="shared" si="44"/>
        <v>0</v>
      </c>
      <c r="L245" s="130" t="str">
        <f>'приложение 1.1 '!K245</f>
        <v>-</v>
      </c>
      <c r="M245" s="130" t="str">
        <f>'приложение 1.1 '!L245</f>
        <v>-</v>
      </c>
      <c r="N245" s="130" t="str">
        <f>'приложение 1.1 '!M245</f>
        <v>-</v>
      </c>
      <c r="O245" s="130" t="str">
        <f>'приложение 1.1 '!N245</f>
        <v>-</v>
      </c>
      <c r="P245" s="130">
        <f>'приложение 1.1 '!O245</f>
        <v>0</v>
      </c>
      <c r="Q245" s="130">
        <f>'приложение 1.1 '!P245</f>
        <v>5</v>
      </c>
      <c r="R245" s="130" t="str">
        <f>'приложение 1.1 '!Q245</f>
        <v>-</v>
      </c>
      <c r="S245" s="130" t="str">
        <f>'приложение 1.1 '!R245</f>
        <v>-</v>
      </c>
      <c r="T245" s="130" t="str">
        <f>'приложение 1.1 '!S245</f>
        <v>-</v>
      </c>
      <c r="U245" s="130" t="str">
        <f>'приложение 1.1 '!T245</f>
        <v>-</v>
      </c>
      <c r="V245" s="130" t="str">
        <f>'приложение 1.1 '!U245</f>
        <v>-</v>
      </c>
      <c r="W245" s="130" t="str">
        <f>'приложение 1.1 '!V245</f>
        <v>-</v>
      </c>
      <c r="X245" s="130">
        <f>'приложение 1.1 '!W245</f>
        <v>0</v>
      </c>
      <c r="Y245" s="130">
        <f>'приложение 1.1 '!X245</f>
        <v>5</v>
      </c>
      <c r="Z245" s="130">
        <f>'приложение 1.1 '!Y245</f>
        <v>0</v>
      </c>
      <c r="AA245" s="130">
        <f>'приложение 1.1 '!Z245</f>
        <v>2.7177540299999996</v>
      </c>
      <c r="AB245" s="130">
        <f>'приложение 1.1 '!AA245</f>
        <v>10.611894729999999</v>
      </c>
      <c r="AC245" s="130">
        <f>'приложение 1.1 '!AB245</f>
        <v>0</v>
      </c>
      <c r="AD245" s="130">
        <f>'приложение 1.1 '!AC245</f>
        <v>0</v>
      </c>
      <c r="AE245" s="130">
        <f>'приложение 1.1 '!AD245</f>
        <v>0</v>
      </c>
      <c r="AF245" s="130">
        <f t="shared" si="46"/>
        <v>13.32964876</v>
      </c>
    </row>
    <row r="246" spans="1:32" ht="40.5">
      <c r="A246" s="95" t="str">
        <f>'приложение 1.1 '!A246</f>
        <v>2.1.3.27</v>
      </c>
      <c r="B246" s="135" t="str">
        <f>'приложение 1.1 '!B246</f>
        <v>Строительство ТП№36 2х1600кВА мкр.30</v>
      </c>
      <c r="C246" s="603" t="str">
        <f>'приложение 1.1 '!C246</f>
        <v>C/П</v>
      </c>
      <c r="D246" s="544">
        <f>'приложение 1.1 '!D246</f>
        <v>0</v>
      </c>
      <c r="E246" s="544">
        <f>'приложение 1.1 '!E246</f>
        <v>3.2</v>
      </c>
      <c r="F246" s="168">
        <v>17.913999999999998</v>
      </c>
      <c r="G246" s="603">
        <f>'приложение 1.1 '!F246</f>
        <v>2014</v>
      </c>
      <c r="H246" s="603">
        <f>'приложение 1.1 '!G246</f>
        <v>2014</v>
      </c>
      <c r="I246" s="130">
        <f t="shared" si="45"/>
        <v>9.9127100400000003</v>
      </c>
      <c r="J246" s="130">
        <f t="shared" si="43"/>
        <v>0</v>
      </c>
      <c r="K246" s="130">
        <f t="shared" si="44"/>
        <v>0</v>
      </c>
      <c r="L246" s="130" t="str">
        <f>'приложение 1.1 '!K246</f>
        <v>-</v>
      </c>
      <c r="M246" s="130" t="str">
        <f>'приложение 1.1 '!L246</f>
        <v>-</v>
      </c>
      <c r="N246" s="130" t="str">
        <f>'приложение 1.1 '!M246</f>
        <v>-</v>
      </c>
      <c r="O246" s="130" t="str">
        <f>'приложение 1.1 '!N246</f>
        <v>-</v>
      </c>
      <c r="P246" s="130">
        <f>'приложение 1.1 '!O246</f>
        <v>0</v>
      </c>
      <c r="Q246" s="130">
        <f>'приложение 1.1 '!P246</f>
        <v>3.2</v>
      </c>
      <c r="R246" s="130" t="str">
        <f>'приложение 1.1 '!Q246</f>
        <v>-</v>
      </c>
      <c r="S246" s="130" t="str">
        <f>'приложение 1.1 '!R246</f>
        <v>-</v>
      </c>
      <c r="T246" s="130" t="str">
        <f>'приложение 1.1 '!S246</f>
        <v>-</v>
      </c>
      <c r="U246" s="130" t="str">
        <f>'приложение 1.1 '!T246</f>
        <v>-</v>
      </c>
      <c r="V246" s="130" t="str">
        <f>'приложение 1.1 '!U246</f>
        <v>-</v>
      </c>
      <c r="W246" s="130" t="str">
        <f>'приложение 1.1 '!V246</f>
        <v>-</v>
      </c>
      <c r="X246" s="130">
        <f>'приложение 1.1 '!W246</f>
        <v>0</v>
      </c>
      <c r="Y246" s="130">
        <f>'приложение 1.1 '!X246</f>
        <v>3.2</v>
      </c>
      <c r="Z246" s="130">
        <f>'приложение 1.1 '!Y246</f>
        <v>0</v>
      </c>
      <c r="AA246" s="130">
        <f>'приложение 1.1 '!Z246</f>
        <v>0</v>
      </c>
      <c r="AB246" s="130">
        <f>'приложение 1.1 '!AA246</f>
        <v>9.9127100400000003</v>
      </c>
      <c r="AC246" s="130">
        <f>'приложение 1.1 '!AB246</f>
        <v>0</v>
      </c>
      <c r="AD246" s="130">
        <f>'приложение 1.1 '!AC246</f>
        <v>0</v>
      </c>
      <c r="AE246" s="130">
        <f>'приложение 1.1 '!AD246</f>
        <v>0</v>
      </c>
      <c r="AF246" s="130">
        <f t="shared" si="46"/>
        <v>9.9127100400000003</v>
      </c>
    </row>
    <row r="247" spans="1:32" ht="40.5">
      <c r="A247" s="95" t="str">
        <f>'приложение 1.1 '!A247</f>
        <v>2.1.3.28</v>
      </c>
      <c r="B247" s="135" t="str">
        <f>'приложение 1.1 '!B247</f>
        <v>Монтаж оборудования ТП-1 мкр.38  (Ренесанс констракшн)</v>
      </c>
      <c r="C247" s="603" t="str">
        <f>'приложение 1.1 '!C247</f>
        <v>C/П</v>
      </c>
      <c r="D247" s="544">
        <f>'приложение 1.1 '!D247</f>
        <v>0</v>
      </c>
      <c r="E247" s="544">
        <f>'приложение 1.1 '!E247</f>
        <v>4</v>
      </c>
      <c r="F247" s="168">
        <v>17.569499999999998</v>
      </c>
      <c r="G247" s="603">
        <f>'приложение 1.1 '!F247</f>
        <v>2012</v>
      </c>
      <c r="H247" s="603">
        <f>'приложение 1.1 '!G247</f>
        <v>2012</v>
      </c>
      <c r="I247" s="130">
        <f t="shared" si="45"/>
        <v>3.3809850999999997</v>
      </c>
      <c r="J247" s="130">
        <f t="shared" si="43"/>
        <v>-1.3877787807814457E-17</v>
      </c>
      <c r="K247" s="130">
        <f t="shared" si="44"/>
        <v>0</v>
      </c>
      <c r="L247" s="130">
        <f>'приложение 1.1 '!K247</f>
        <v>0</v>
      </c>
      <c r="M247" s="130">
        <f>'приложение 1.1 '!L247</f>
        <v>4</v>
      </c>
      <c r="N247" s="130" t="str">
        <f>'приложение 1.1 '!M247</f>
        <v>-</v>
      </c>
      <c r="O247" s="130" t="str">
        <f>'приложение 1.1 '!N247</f>
        <v>-</v>
      </c>
      <c r="P247" s="130" t="str">
        <f>'приложение 1.1 '!O247</f>
        <v>-</v>
      </c>
      <c r="Q247" s="130" t="str">
        <f>'приложение 1.1 '!P247</f>
        <v>-</v>
      </c>
      <c r="R247" s="130" t="str">
        <f>'приложение 1.1 '!Q247</f>
        <v>-</v>
      </c>
      <c r="S247" s="130" t="str">
        <f>'приложение 1.1 '!R247</f>
        <v>-</v>
      </c>
      <c r="T247" s="130" t="str">
        <f>'приложение 1.1 '!S247</f>
        <v>-</v>
      </c>
      <c r="U247" s="130" t="str">
        <f>'приложение 1.1 '!T247</f>
        <v>-</v>
      </c>
      <c r="V247" s="130" t="str">
        <f>'приложение 1.1 '!U247</f>
        <v>-</v>
      </c>
      <c r="W247" s="130" t="str">
        <f>'приложение 1.1 '!V247</f>
        <v>-</v>
      </c>
      <c r="X247" s="130">
        <f>'приложение 1.1 '!W247</f>
        <v>0</v>
      </c>
      <c r="Y247" s="130">
        <f>'приложение 1.1 '!X247</f>
        <v>4</v>
      </c>
      <c r="Z247" s="130">
        <f>'приложение 1.1 '!Y247</f>
        <v>3.2735990999999998</v>
      </c>
      <c r="AA247" s="130">
        <f>'приложение 1.1 '!Z247</f>
        <v>0.107386</v>
      </c>
      <c r="AB247" s="130">
        <f>'приложение 1.1 '!AA247</f>
        <v>0</v>
      </c>
      <c r="AC247" s="130">
        <f>'приложение 1.1 '!AB247</f>
        <v>0</v>
      </c>
      <c r="AD247" s="130">
        <f>'приложение 1.1 '!AC247</f>
        <v>0</v>
      </c>
      <c r="AE247" s="130">
        <f>'приложение 1.1 '!AD247</f>
        <v>0</v>
      </c>
      <c r="AF247" s="130">
        <f t="shared" si="46"/>
        <v>3.3809850999999997</v>
      </c>
    </row>
    <row r="248" spans="1:32" ht="40.5">
      <c r="A248" s="95" t="str">
        <f>'приложение 1.1 '!A248</f>
        <v>2.1.3.29</v>
      </c>
      <c r="B248" s="135" t="str">
        <f>'приложение 1.1 '!B248</f>
        <v>Монтаж оборудования ТП-4 мкр.38  (Ренесанс констракшн)</v>
      </c>
      <c r="C248" s="603" t="str">
        <f>'приложение 1.1 '!C248</f>
        <v>C/П</v>
      </c>
      <c r="D248" s="544">
        <f>'приложение 1.1 '!D248</f>
        <v>0</v>
      </c>
      <c r="E248" s="544">
        <f>'приложение 1.1 '!E248</f>
        <v>6.3</v>
      </c>
      <c r="F248" s="168">
        <v>17.224999999999998</v>
      </c>
      <c r="G248" s="603">
        <f>'приложение 1.1 '!F248</f>
        <v>2012</v>
      </c>
      <c r="H248" s="603">
        <f>'приложение 1.1 '!G248</f>
        <v>2012</v>
      </c>
      <c r="I248" s="130">
        <f t="shared" si="45"/>
        <v>4.95832914</v>
      </c>
      <c r="J248" s="130">
        <f t="shared" si="43"/>
        <v>3.4000580129145419E-16</v>
      </c>
      <c r="K248" s="130">
        <f t="shared" si="44"/>
        <v>0</v>
      </c>
      <c r="L248" s="130">
        <f>'приложение 1.1 '!K248</f>
        <v>0</v>
      </c>
      <c r="M248" s="130">
        <f>'приложение 1.1 '!L248</f>
        <v>6.3</v>
      </c>
      <c r="N248" s="130" t="str">
        <f>'приложение 1.1 '!M248</f>
        <v>-</v>
      </c>
      <c r="O248" s="130" t="str">
        <f>'приложение 1.1 '!N248</f>
        <v>-</v>
      </c>
      <c r="P248" s="130" t="str">
        <f>'приложение 1.1 '!O248</f>
        <v>-</v>
      </c>
      <c r="Q248" s="130" t="str">
        <f>'приложение 1.1 '!P248</f>
        <v>-</v>
      </c>
      <c r="R248" s="130" t="str">
        <f>'приложение 1.1 '!Q248</f>
        <v>-</v>
      </c>
      <c r="S248" s="130" t="str">
        <f>'приложение 1.1 '!R248</f>
        <v>-</v>
      </c>
      <c r="T248" s="130" t="str">
        <f>'приложение 1.1 '!S248</f>
        <v>-</v>
      </c>
      <c r="U248" s="130" t="str">
        <f>'приложение 1.1 '!T248</f>
        <v>-</v>
      </c>
      <c r="V248" s="130" t="str">
        <f>'приложение 1.1 '!U248</f>
        <v>-</v>
      </c>
      <c r="W248" s="130" t="str">
        <f>'приложение 1.1 '!V248</f>
        <v>-</v>
      </c>
      <c r="X248" s="130">
        <f>'приложение 1.1 '!W248</f>
        <v>0</v>
      </c>
      <c r="Y248" s="130">
        <f>'приложение 1.1 '!X248</f>
        <v>6.3</v>
      </c>
      <c r="Z248" s="130">
        <f>'приложение 1.1 '!Y248</f>
        <v>4.9013421399999997</v>
      </c>
      <c r="AA248" s="130">
        <f>'приложение 1.1 '!Z248</f>
        <v>5.6987000000000003E-2</v>
      </c>
      <c r="AB248" s="130">
        <f>'приложение 1.1 '!AA248</f>
        <v>0</v>
      </c>
      <c r="AC248" s="130">
        <f>'приложение 1.1 '!AB248</f>
        <v>0</v>
      </c>
      <c r="AD248" s="130">
        <f>'приложение 1.1 '!AC248</f>
        <v>0</v>
      </c>
      <c r="AE248" s="130">
        <f>'приложение 1.1 '!AD248</f>
        <v>0</v>
      </c>
      <c r="AF248" s="130">
        <f t="shared" si="46"/>
        <v>4.95832914</v>
      </c>
    </row>
    <row r="249" spans="1:32" ht="40.5">
      <c r="A249" s="95" t="str">
        <f>'приложение 1.1 '!A249</f>
        <v>2.1.3.30</v>
      </c>
      <c r="B249" s="135" t="str">
        <f>'приложение 1.1 '!B249</f>
        <v>Монтаж оборудования ТП-3 мкр.38  (Ренесанс констракшн)</v>
      </c>
      <c r="C249" s="603" t="str">
        <f>'приложение 1.1 '!C249</f>
        <v>C/П</v>
      </c>
      <c r="D249" s="544">
        <f>'приложение 1.1 '!D249</f>
        <v>0</v>
      </c>
      <c r="E249" s="544">
        <f>'приложение 1.1 '!E249</f>
        <v>5</v>
      </c>
      <c r="F249" s="168">
        <v>21.703499999999998</v>
      </c>
      <c r="G249" s="603">
        <f>'приложение 1.1 '!F249</f>
        <v>2012</v>
      </c>
      <c r="H249" s="603">
        <f>'приложение 1.1 '!G249</f>
        <v>2012</v>
      </c>
      <c r="I249" s="130">
        <f t="shared" si="45"/>
        <v>3.8317097599999999</v>
      </c>
      <c r="J249" s="130">
        <f t="shared" si="43"/>
        <v>-6.9388939039072284E-17</v>
      </c>
      <c r="K249" s="130">
        <f t="shared" si="44"/>
        <v>0</v>
      </c>
      <c r="L249" s="130">
        <f>'приложение 1.1 '!K249</f>
        <v>0</v>
      </c>
      <c r="M249" s="130">
        <f>'приложение 1.1 '!L249</f>
        <v>5</v>
      </c>
      <c r="N249" s="130" t="str">
        <f>'приложение 1.1 '!M249</f>
        <v>-</v>
      </c>
      <c r="O249" s="130" t="str">
        <f>'приложение 1.1 '!N249</f>
        <v>-</v>
      </c>
      <c r="P249" s="130" t="str">
        <f>'приложение 1.1 '!O249</f>
        <v>-</v>
      </c>
      <c r="Q249" s="130" t="str">
        <f>'приложение 1.1 '!P249</f>
        <v>-</v>
      </c>
      <c r="R249" s="130" t="str">
        <f>'приложение 1.1 '!Q249</f>
        <v>-</v>
      </c>
      <c r="S249" s="130" t="str">
        <f>'приложение 1.1 '!R249</f>
        <v>-</v>
      </c>
      <c r="T249" s="130" t="str">
        <f>'приложение 1.1 '!S249</f>
        <v>-</v>
      </c>
      <c r="U249" s="130" t="str">
        <f>'приложение 1.1 '!T249</f>
        <v>-</v>
      </c>
      <c r="V249" s="130" t="str">
        <f>'приложение 1.1 '!U249</f>
        <v>-</v>
      </c>
      <c r="W249" s="130" t="str">
        <f>'приложение 1.1 '!V249</f>
        <v>-</v>
      </c>
      <c r="X249" s="130">
        <f>'приложение 1.1 '!W249</f>
        <v>0</v>
      </c>
      <c r="Y249" s="130">
        <f>'приложение 1.1 '!X249</f>
        <v>5</v>
      </c>
      <c r="Z249" s="130">
        <f>'приложение 1.1 '!Y249</f>
        <v>3.7622937599999999</v>
      </c>
      <c r="AA249" s="130">
        <f>'приложение 1.1 '!Z249</f>
        <v>6.9415999999999992E-2</v>
      </c>
      <c r="AB249" s="130">
        <f>'приложение 1.1 '!AA249</f>
        <v>0</v>
      </c>
      <c r="AC249" s="130">
        <f>'приложение 1.1 '!AB249</f>
        <v>0</v>
      </c>
      <c r="AD249" s="130">
        <f>'приложение 1.1 '!AC249</f>
        <v>0</v>
      </c>
      <c r="AE249" s="130">
        <f>'приложение 1.1 '!AD249</f>
        <v>0</v>
      </c>
      <c r="AF249" s="130">
        <f t="shared" si="46"/>
        <v>3.8317097599999999</v>
      </c>
    </row>
    <row r="250" spans="1:32" ht="40.5">
      <c r="A250" s="95" t="str">
        <f>'приложение 1.1 '!A250</f>
        <v>2.1.3.31</v>
      </c>
      <c r="B250" s="135" t="str">
        <f>'приложение 1.1 '!B250</f>
        <v>Монтаж оборудования ТП-5 мкр.38   (Ренесанс констракшн)</v>
      </c>
      <c r="C250" s="603" t="str">
        <f>'приложение 1.1 '!C250</f>
        <v>C/П</v>
      </c>
      <c r="D250" s="544">
        <f>'приложение 1.1 '!D250</f>
        <v>0</v>
      </c>
      <c r="E250" s="544">
        <f>'приложение 1.1 '!E250</f>
        <v>4</v>
      </c>
      <c r="F250" s="168">
        <v>24.114999999999998</v>
      </c>
      <c r="G250" s="603">
        <f>'приложение 1.1 '!F250</f>
        <v>2012</v>
      </c>
      <c r="H250" s="603">
        <f>'приложение 1.1 '!G250</f>
        <v>2012</v>
      </c>
      <c r="I250" s="130">
        <f t="shared" si="45"/>
        <v>3.4250416800000001</v>
      </c>
      <c r="J250" s="130">
        <f t="shared" si="43"/>
        <v>-8.3266726846886741E-17</v>
      </c>
      <c r="K250" s="130">
        <f t="shared" si="44"/>
        <v>0</v>
      </c>
      <c r="L250" s="130">
        <f>'приложение 1.1 '!K250</f>
        <v>0</v>
      </c>
      <c r="M250" s="130">
        <f>'приложение 1.1 '!L250</f>
        <v>4</v>
      </c>
      <c r="N250" s="130" t="str">
        <f>'приложение 1.1 '!M250</f>
        <v>-</v>
      </c>
      <c r="O250" s="130" t="str">
        <f>'приложение 1.1 '!N250</f>
        <v>-</v>
      </c>
      <c r="P250" s="130" t="str">
        <f>'приложение 1.1 '!O250</f>
        <v>-</v>
      </c>
      <c r="Q250" s="130" t="str">
        <f>'приложение 1.1 '!P250</f>
        <v>-</v>
      </c>
      <c r="R250" s="130" t="str">
        <f>'приложение 1.1 '!Q250</f>
        <v>-</v>
      </c>
      <c r="S250" s="130" t="str">
        <f>'приложение 1.1 '!R250</f>
        <v>-</v>
      </c>
      <c r="T250" s="130" t="str">
        <f>'приложение 1.1 '!S250</f>
        <v>-</v>
      </c>
      <c r="U250" s="130" t="str">
        <f>'приложение 1.1 '!T250</f>
        <v>-</v>
      </c>
      <c r="V250" s="130" t="str">
        <f>'приложение 1.1 '!U250</f>
        <v>-</v>
      </c>
      <c r="W250" s="130" t="str">
        <f>'приложение 1.1 '!V250</f>
        <v>-</v>
      </c>
      <c r="X250" s="130">
        <f>'приложение 1.1 '!W250</f>
        <v>0</v>
      </c>
      <c r="Y250" s="130">
        <f>'приложение 1.1 '!X250</f>
        <v>4</v>
      </c>
      <c r="Z250" s="130">
        <f>'приложение 1.1 '!Y250</f>
        <v>3.2415516800000002</v>
      </c>
      <c r="AA250" s="130">
        <f>'приложение 1.1 '!Z250</f>
        <v>0.18349000000000001</v>
      </c>
      <c r="AB250" s="130">
        <f>'приложение 1.1 '!AA250</f>
        <v>0</v>
      </c>
      <c r="AC250" s="130">
        <f>'приложение 1.1 '!AB250</f>
        <v>0</v>
      </c>
      <c r="AD250" s="130">
        <f>'приложение 1.1 '!AC250</f>
        <v>0</v>
      </c>
      <c r="AE250" s="130">
        <f>'приложение 1.1 '!AD250</f>
        <v>0</v>
      </c>
      <c r="AF250" s="130">
        <f t="shared" si="46"/>
        <v>3.4250416800000001</v>
      </c>
    </row>
    <row r="251" spans="1:32" ht="40.5">
      <c r="A251" s="95" t="str">
        <f>'приложение 1.1 '!A251</f>
        <v>2.1.3.32</v>
      </c>
      <c r="B251" s="135" t="str">
        <f>'приложение 1.1 '!B251</f>
        <v>Монтаж оборудования ТП-2 мкр.38  (Ренесанс констракшн)</v>
      </c>
      <c r="C251" s="603" t="str">
        <f>'приложение 1.1 '!C251</f>
        <v>C/П</v>
      </c>
      <c r="D251" s="544">
        <f>'приложение 1.1 '!D251</f>
        <v>0</v>
      </c>
      <c r="E251" s="544">
        <f>'приложение 1.1 '!E251</f>
        <v>4</v>
      </c>
      <c r="F251" s="168">
        <v>23.770499999999998</v>
      </c>
      <c r="G251" s="603">
        <f>'приложение 1.1 '!F251</f>
        <v>2012</v>
      </c>
      <c r="H251" s="603">
        <f>'приложение 1.1 '!G251</f>
        <v>2012</v>
      </c>
      <c r="I251" s="130">
        <f t="shared" si="45"/>
        <v>3.44096344</v>
      </c>
      <c r="J251" s="130">
        <f t="shared" si="43"/>
        <v>-6.9388939039072284E-17</v>
      </c>
      <c r="K251" s="130">
        <f t="shared" si="44"/>
        <v>0</v>
      </c>
      <c r="L251" s="130">
        <f>'приложение 1.1 '!K251</f>
        <v>0</v>
      </c>
      <c r="M251" s="130">
        <f>'приложение 1.1 '!L251</f>
        <v>4</v>
      </c>
      <c r="N251" s="130" t="str">
        <f>'приложение 1.1 '!M251</f>
        <v>-</v>
      </c>
      <c r="O251" s="130" t="str">
        <f>'приложение 1.1 '!N251</f>
        <v>-</v>
      </c>
      <c r="P251" s="130" t="str">
        <f>'приложение 1.1 '!O251</f>
        <v>-</v>
      </c>
      <c r="Q251" s="130" t="str">
        <f>'приложение 1.1 '!P251</f>
        <v>-</v>
      </c>
      <c r="R251" s="130" t="str">
        <f>'приложение 1.1 '!Q251</f>
        <v>-</v>
      </c>
      <c r="S251" s="130" t="str">
        <f>'приложение 1.1 '!R251</f>
        <v>-</v>
      </c>
      <c r="T251" s="130" t="str">
        <f>'приложение 1.1 '!S251</f>
        <v>-</v>
      </c>
      <c r="U251" s="130" t="str">
        <f>'приложение 1.1 '!T251</f>
        <v>-</v>
      </c>
      <c r="V251" s="130" t="str">
        <f>'приложение 1.1 '!U251</f>
        <v>-</v>
      </c>
      <c r="W251" s="130" t="str">
        <f>'приложение 1.1 '!V251</f>
        <v>-</v>
      </c>
      <c r="X251" s="130">
        <f>'приложение 1.1 '!W251</f>
        <v>0</v>
      </c>
      <c r="Y251" s="130">
        <f>'приложение 1.1 '!X251</f>
        <v>4</v>
      </c>
      <c r="Z251" s="130">
        <f>'приложение 1.1 '!Y251</f>
        <v>3.3808054400000001</v>
      </c>
      <c r="AA251" s="130">
        <f>'приложение 1.1 '!Z251</f>
        <v>6.0158000000000003E-2</v>
      </c>
      <c r="AB251" s="130">
        <f>'приложение 1.1 '!AA251</f>
        <v>0</v>
      </c>
      <c r="AC251" s="130">
        <f>'приложение 1.1 '!AB251</f>
        <v>0</v>
      </c>
      <c r="AD251" s="130">
        <f>'приложение 1.1 '!AC251</f>
        <v>0</v>
      </c>
      <c r="AE251" s="130">
        <f>'приложение 1.1 '!AD251</f>
        <v>0</v>
      </c>
      <c r="AF251" s="130">
        <f t="shared" si="46"/>
        <v>3.44096344</v>
      </c>
    </row>
    <row r="252" spans="1:32" ht="40.5">
      <c r="A252" s="95" t="str">
        <f>'приложение 1.1 '!A252</f>
        <v>2.1.3.33</v>
      </c>
      <c r="B252" s="135" t="str">
        <f>'приложение 1.1 '!B252</f>
        <v>Монтаж оборудования РП-10кВ  мкр.38  (Ренесанс констракшн)</v>
      </c>
      <c r="C252" s="603" t="str">
        <f>'приложение 1.1 '!C252</f>
        <v>C/П</v>
      </c>
      <c r="D252" s="544">
        <f>'приложение 1.1 '!D252</f>
        <v>0</v>
      </c>
      <c r="E252" s="544">
        <f>'приложение 1.1 '!E252</f>
        <v>0</v>
      </c>
      <c r="F252" s="168">
        <v>20.325499999999998</v>
      </c>
      <c r="G252" s="603">
        <f>'приложение 1.1 '!F252</f>
        <v>2012</v>
      </c>
      <c r="H252" s="603">
        <f>'приложение 1.1 '!G252</f>
        <v>2012</v>
      </c>
      <c r="I252" s="130">
        <f t="shared" si="45"/>
        <v>4.6754024699999999</v>
      </c>
      <c r="J252" s="130">
        <f t="shared" si="43"/>
        <v>0</v>
      </c>
      <c r="K252" s="130">
        <f t="shared" si="44"/>
        <v>0</v>
      </c>
      <c r="L252" s="130">
        <f>'приложение 1.1 '!K252</f>
        <v>0</v>
      </c>
      <c r="M252" s="130">
        <f>'приложение 1.1 '!L252</f>
        <v>0</v>
      </c>
      <c r="N252" s="130" t="str">
        <f>'приложение 1.1 '!M252</f>
        <v>-</v>
      </c>
      <c r="O252" s="130" t="str">
        <f>'приложение 1.1 '!N252</f>
        <v>-</v>
      </c>
      <c r="P252" s="130" t="str">
        <f>'приложение 1.1 '!O252</f>
        <v>-</v>
      </c>
      <c r="Q252" s="130" t="str">
        <f>'приложение 1.1 '!P252</f>
        <v>-</v>
      </c>
      <c r="R252" s="130" t="str">
        <f>'приложение 1.1 '!Q252</f>
        <v>-</v>
      </c>
      <c r="S252" s="130" t="str">
        <f>'приложение 1.1 '!R252</f>
        <v>-</v>
      </c>
      <c r="T252" s="130" t="str">
        <f>'приложение 1.1 '!S252</f>
        <v>-</v>
      </c>
      <c r="U252" s="130" t="str">
        <f>'приложение 1.1 '!T252</f>
        <v>-</v>
      </c>
      <c r="V252" s="130" t="str">
        <f>'приложение 1.1 '!U252</f>
        <v>-</v>
      </c>
      <c r="W252" s="130" t="str">
        <f>'приложение 1.1 '!V252</f>
        <v>-</v>
      </c>
      <c r="X252" s="130">
        <f>'приложение 1.1 '!W252</f>
        <v>0</v>
      </c>
      <c r="Y252" s="130">
        <f>'приложение 1.1 '!X252</f>
        <v>0</v>
      </c>
      <c r="Z252" s="130">
        <f>'приложение 1.1 '!Y252</f>
        <v>4.6754024699999999</v>
      </c>
      <c r="AA252" s="130">
        <f>'приложение 1.1 '!Z252</f>
        <v>0</v>
      </c>
      <c r="AB252" s="130">
        <f>'приложение 1.1 '!AA252</f>
        <v>0</v>
      </c>
      <c r="AC252" s="130">
        <f>'приложение 1.1 '!AB252</f>
        <v>0</v>
      </c>
      <c r="AD252" s="130">
        <f>'приложение 1.1 '!AC252</f>
        <v>0</v>
      </c>
      <c r="AE252" s="130">
        <f>'приложение 1.1 '!AD252</f>
        <v>0</v>
      </c>
      <c r="AF252" s="130">
        <f t="shared" si="46"/>
        <v>4.6754024699999999</v>
      </c>
    </row>
    <row r="253" spans="1:32" ht="40.5">
      <c r="A253" s="95" t="str">
        <f>'приложение 1.1 '!A253</f>
        <v>2.1.3.34</v>
      </c>
      <c r="B253" s="135" t="str">
        <f>'приложение 1.1 '!B253</f>
        <v>Строительство ТП №1-2х1600 кВА  мкр.38 (1-я очередь)</v>
      </c>
      <c r="C253" s="603" t="str">
        <f>'приложение 1.1 '!C253</f>
        <v>C/П</v>
      </c>
      <c r="D253" s="544">
        <f>'приложение 1.1 '!D253</f>
        <v>0</v>
      </c>
      <c r="E253" s="544">
        <f>'приложение 1.1 '!E253</f>
        <v>3.2</v>
      </c>
      <c r="F253" s="168">
        <v>19.291999999999998</v>
      </c>
      <c r="G253" s="603">
        <f>'приложение 1.1 '!F253</f>
        <v>2013</v>
      </c>
      <c r="H253" s="603">
        <f>'приложение 1.1 '!G253</f>
        <v>2013</v>
      </c>
      <c r="I253" s="130">
        <f t="shared" si="45"/>
        <v>7.7997987000000002</v>
      </c>
      <c r="J253" s="130">
        <f t="shared" ref="J253:J316" si="47">I253-Z253-AA253-AB253-AC253-AD253</f>
        <v>-1.8041124150158794E-16</v>
      </c>
      <c r="K253" s="130">
        <f t="shared" ref="K253:K316" si="48">AE253</f>
        <v>0</v>
      </c>
      <c r="L253" s="130" t="str">
        <f>'приложение 1.1 '!K253</f>
        <v>-</v>
      </c>
      <c r="M253" s="130" t="str">
        <f>'приложение 1.1 '!L253</f>
        <v>-</v>
      </c>
      <c r="N253" s="130">
        <f>'приложение 1.1 '!M253</f>
        <v>0</v>
      </c>
      <c r="O253" s="130">
        <f>'приложение 1.1 '!N253</f>
        <v>3.2</v>
      </c>
      <c r="P253" s="130" t="str">
        <f>'приложение 1.1 '!O253</f>
        <v>-</v>
      </c>
      <c r="Q253" s="130" t="str">
        <f>'приложение 1.1 '!P253</f>
        <v>-</v>
      </c>
      <c r="R253" s="130" t="str">
        <f>'приложение 1.1 '!Q253</f>
        <v>-</v>
      </c>
      <c r="S253" s="130" t="str">
        <f>'приложение 1.1 '!R253</f>
        <v>-</v>
      </c>
      <c r="T253" s="130" t="str">
        <f>'приложение 1.1 '!S253</f>
        <v>-</v>
      </c>
      <c r="U253" s="130" t="str">
        <f>'приложение 1.1 '!T253</f>
        <v>-</v>
      </c>
      <c r="V253" s="130" t="str">
        <f>'приложение 1.1 '!U253</f>
        <v>-</v>
      </c>
      <c r="W253" s="130" t="str">
        <f>'приложение 1.1 '!V253</f>
        <v>-</v>
      </c>
      <c r="X253" s="130">
        <f>'приложение 1.1 '!W253</f>
        <v>0</v>
      </c>
      <c r="Y253" s="130">
        <f>'приложение 1.1 '!X253</f>
        <v>3.2</v>
      </c>
      <c r="Z253" s="130">
        <f>'приложение 1.1 '!Y253</f>
        <v>0</v>
      </c>
      <c r="AA253" s="130">
        <f>'приложение 1.1 '!Z253</f>
        <v>7.7497987000000004</v>
      </c>
      <c r="AB253" s="130">
        <f>'приложение 1.1 '!AA253</f>
        <v>0.05</v>
      </c>
      <c r="AC253" s="130">
        <f>'приложение 1.1 '!AB253</f>
        <v>0</v>
      </c>
      <c r="AD253" s="130">
        <f>'приложение 1.1 '!AC253</f>
        <v>0</v>
      </c>
      <c r="AE253" s="130">
        <f>'приложение 1.1 '!AD253</f>
        <v>0</v>
      </c>
      <c r="AF253" s="130">
        <f t="shared" si="46"/>
        <v>7.7997987000000002</v>
      </c>
    </row>
    <row r="254" spans="1:32" ht="40.5">
      <c r="A254" s="95" t="str">
        <f>'приложение 1.1 '!A254</f>
        <v>2.1.3.35</v>
      </c>
      <c r="B254" s="135" t="str">
        <f>'приложение 1.1 '!B254</f>
        <v>Строительство РП (ТП )2х2500 кВА мкр.38 (1-я очередь)</v>
      </c>
      <c r="C254" s="603" t="str">
        <f>'приложение 1.1 '!C254</f>
        <v>C/П</v>
      </c>
      <c r="D254" s="544">
        <f>'приложение 1.1 '!D254</f>
        <v>0</v>
      </c>
      <c r="E254" s="544">
        <f>'приложение 1.1 '!E254</f>
        <v>5</v>
      </c>
      <c r="F254" s="168">
        <v>19.291999999999998</v>
      </c>
      <c r="G254" s="603">
        <f>'приложение 1.1 '!F254</f>
        <v>2013</v>
      </c>
      <c r="H254" s="603">
        <f>'приложение 1.1 '!G254</f>
        <v>2013</v>
      </c>
      <c r="I254" s="130">
        <f t="shared" si="45"/>
        <v>18.212589000000001</v>
      </c>
      <c r="J254" s="130">
        <f t="shared" si="47"/>
        <v>0</v>
      </c>
      <c r="K254" s="130">
        <f t="shared" si="48"/>
        <v>0</v>
      </c>
      <c r="L254" s="130" t="str">
        <f>'приложение 1.1 '!K254</f>
        <v>-</v>
      </c>
      <c r="M254" s="130" t="str">
        <f>'приложение 1.1 '!L254</f>
        <v>-</v>
      </c>
      <c r="N254" s="130">
        <f>'приложение 1.1 '!M254</f>
        <v>0</v>
      </c>
      <c r="O254" s="130">
        <f>'приложение 1.1 '!N254</f>
        <v>5</v>
      </c>
      <c r="P254" s="130" t="str">
        <f>'приложение 1.1 '!O254</f>
        <v>-</v>
      </c>
      <c r="Q254" s="130" t="str">
        <f>'приложение 1.1 '!P254</f>
        <v>-</v>
      </c>
      <c r="R254" s="130" t="str">
        <f>'приложение 1.1 '!Q254</f>
        <v>-</v>
      </c>
      <c r="S254" s="130" t="str">
        <f>'приложение 1.1 '!R254</f>
        <v>-</v>
      </c>
      <c r="T254" s="130" t="str">
        <f>'приложение 1.1 '!S254</f>
        <v>-</v>
      </c>
      <c r="U254" s="130" t="str">
        <f>'приложение 1.1 '!T254</f>
        <v>-</v>
      </c>
      <c r="V254" s="130" t="str">
        <f>'приложение 1.1 '!U254</f>
        <v>-</v>
      </c>
      <c r="W254" s="130" t="str">
        <f>'приложение 1.1 '!V254</f>
        <v>-</v>
      </c>
      <c r="X254" s="130">
        <f>'приложение 1.1 '!W254</f>
        <v>0</v>
      </c>
      <c r="Y254" s="130">
        <f>'приложение 1.1 '!X254</f>
        <v>5</v>
      </c>
      <c r="Z254" s="130">
        <f>'приложение 1.1 '!Y254</f>
        <v>0</v>
      </c>
      <c r="AA254" s="130">
        <f>'приложение 1.1 '!Z254</f>
        <v>18.212589000000001</v>
      </c>
      <c r="AB254" s="130">
        <f>'приложение 1.1 '!AA254</f>
        <v>0</v>
      </c>
      <c r="AC254" s="130">
        <f>'приложение 1.1 '!AB254</f>
        <v>0</v>
      </c>
      <c r="AD254" s="130">
        <f>'приложение 1.1 '!AC254</f>
        <v>0</v>
      </c>
      <c r="AE254" s="130">
        <f>'приложение 1.1 '!AD254</f>
        <v>0</v>
      </c>
      <c r="AF254" s="130">
        <f t="shared" si="46"/>
        <v>18.212589000000001</v>
      </c>
    </row>
    <row r="255" spans="1:32" ht="40.5">
      <c r="A255" s="95" t="str">
        <f>'приложение 1.1 '!A255</f>
        <v>2.1.3.36</v>
      </c>
      <c r="B255" s="135" t="str">
        <f>'приложение 1.1 '!B255</f>
        <v>Строительство ТП № 2 -2х1250кВА мкр.38  (1-я очередь)</v>
      </c>
      <c r="C255" s="603" t="str">
        <f>'приложение 1.1 '!C255</f>
        <v>C/П</v>
      </c>
      <c r="D255" s="544">
        <f>'приложение 1.1 '!D255</f>
        <v>0</v>
      </c>
      <c r="E255" s="544">
        <f>'приложение 1.1 '!E255</f>
        <v>2.5</v>
      </c>
      <c r="F255" s="168">
        <v>19.636499999999998</v>
      </c>
      <c r="G255" s="603">
        <f>'приложение 1.1 '!F255</f>
        <v>2014</v>
      </c>
      <c r="H255" s="603">
        <f>'приложение 1.1 '!G255</f>
        <v>2015</v>
      </c>
      <c r="I255" s="130">
        <f t="shared" si="45"/>
        <v>5.9172640000000003</v>
      </c>
      <c r="J255" s="130">
        <f t="shared" si="47"/>
        <v>0</v>
      </c>
      <c r="K255" s="130">
        <f t="shared" si="48"/>
        <v>0</v>
      </c>
      <c r="L255" s="130" t="str">
        <f>'приложение 1.1 '!K255</f>
        <v>-</v>
      </c>
      <c r="M255" s="130" t="str">
        <f>'приложение 1.1 '!L255</f>
        <v>-</v>
      </c>
      <c r="N255" s="130" t="str">
        <f>'приложение 1.1 '!M255</f>
        <v>-</v>
      </c>
      <c r="O255" s="130" t="str">
        <f>'приложение 1.1 '!N255</f>
        <v>-</v>
      </c>
      <c r="P255" s="130" t="str">
        <f>'приложение 1.1 '!O255</f>
        <v>-</v>
      </c>
      <c r="Q255" s="130" t="str">
        <f>'приложение 1.1 '!P255</f>
        <v>-</v>
      </c>
      <c r="R255" s="130">
        <f>'приложение 1.1 '!Q255</f>
        <v>0</v>
      </c>
      <c r="S255" s="130">
        <f>'приложение 1.1 '!R255</f>
        <v>2.5</v>
      </c>
      <c r="T255" s="130" t="str">
        <f>'приложение 1.1 '!S255</f>
        <v>-</v>
      </c>
      <c r="U255" s="130" t="str">
        <f>'приложение 1.1 '!T255</f>
        <v>-</v>
      </c>
      <c r="V255" s="130" t="str">
        <f>'приложение 1.1 '!U255</f>
        <v>-</v>
      </c>
      <c r="W255" s="130" t="str">
        <f>'приложение 1.1 '!V255</f>
        <v>-</v>
      </c>
      <c r="X255" s="130">
        <f>'приложение 1.1 '!W255</f>
        <v>0</v>
      </c>
      <c r="Y255" s="130">
        <f>'приложение 1.1 '!X255</f>
        <v>2.5</v>
      </c>
      <c r="Z255" s="130">
        <f>'приложение 1.1 '!Y255</f>
        <v>0</v>
      </c>
      <c r="AA255" s="130">
        <f>'приложение 1.1 '!Z255</f>
        <v>0</v>
      </c>
      <c r="AB255" s="130">
        <f>'приложение 1.1 '!AA255</f>
        <v>5.9172640000000003</v>
      </c>
      <c r="AC255" s="130">
        <f>'приложение 1.1 '!AB255</f>
        <v>0</v>
      </c>
      <c r="AD255" s="130">
        <f>'приложение 1.1 '!AC255</f>
        <v>0</v>
      </c>
      <c r="AE255" s="130">
        <f>'приложение 1.1 '!AD255</f>
        <v>0</v>
      </c>
      <c r="AF255" s="130">
        <f t="shared" si="46"/>
        <v>5.9172640000000003</v>
      </c>
    </row>
    <row r="256" spans="1:32" ht="40.5">
      <c r="A256" s="95" t="str">
        <f>'приложение 1.1 '!A256</f>
        <v>2.1.3.37</v>
      </c>
      <c r="B256" s="135" t="str">
        <f>'приложение 1.1 '!B256</f>
        <v xml:space="preserve">Строительство ТП №3-2х1600кВА мкр.38 (1-я очередь) </v>
      </c>
      <c r="C256" s="603" t="str">
        <f>'приложение 1.1 '!C256</f>
        <v>C/П</v>
      </c>
      <c r="D256" s="544">
        <f>'приложение 1.1 '!D256</f>
        <v>0</v>
      </c>
      <c r="E256" s="544">
        <f>'приложение 1.1 '!E256</f>
        <v>3.2</v>
      </c>
      <c r="F256" s="168">
        <v>18.602999999999998</v>
      </c>
      <c r="G256" s="603">
        <f>'приложение 1.1 '!F256</f>
        <v>2014</v>
      </c>
      <c r="H256" s="603">
        <f>'приложение 1.1 '!G256</f>
        <v>2015</v>
      </c>
      <c r="I256" s="130">
        <f t="shared" si="45"/>
        <v>7.8469360000000004</v>
      </c>
      <c r="J256" s="130">
        <f t="shared" si="47"/>
        <v>0</v>
      </c>
      <c r="K256" s="130">
        <f t="shared" si="48"/>
        <v>0</v>
      </c>
      <c r="L256" s="130" t="str">
        <f>'приложение 1.1 '!K256</f>
        <v>-</v>
      </c>
      <c r="M256" s="130" t="str">
        <f>'приложение 1.1 '!L256</f>
        <v>-</v>
      </c>
      <c r="N256" s="130" t="str">
        <f>'приложение 1.1 '!M256</f>
        <v>-</v>
      </c>
      <c r="O256" s="130" t="str">
        <f>'приложение 1.1 '!N256</f>
        <v>-</v>
      </c>
      <c r="P256" s="130" t="str">
        <f>'приложение 1.1 '!O256</f>
        <v>-</v>
      </c>
      <c r="Q256" s="130" t="str">
        <f>'приложение 1.1 '!P256</f>
        <v>-</v>
      </c>
      <c r="R256" s="130">
        <f>'приложение 1.1 '!Q256</f>
        <v>0</v>
      </c>
      <c r="S256" s="130">
        <f>'приложение 1.1 '!R256</f>
        <v>3.2</v>
      </c>
      <c r="T256" s="130" t="str">
        <f>'приложение 1.1 '!S256</f>
        <v>-</v>
      </c>
      <c r="U256" s="130" t="str">
        <f>'приложение 1.1 '!T256</f>
        <v>-</v>
      </c>
      <c r="V256" s="130" t="str">
        <f>'приложение 1.1 '!U256</f>
        <v>-</v>
      </c>
      <c r="W256" s="130" t="str">
        <f>'приложение 1.1 '!V256</f>
        <v>-</v>
      </c>
      <c r="X256" s="130">
        <f>'приложение 1.1 '!W256</f>
        <v>0</v>
      </c>
      <c r="Y256" s="130">
        <f>'приложение 1.1 '!X256</f>
        <v>3.2</v>
      </c>
      <c r="Z256" s="130">
        <f>'приложение 1.1 '!Y256</f>
        <v>0</v>
      </c>
      <c r="AA256" s="130">
        <f>'приложение 1.1 '!Z256</f>
        <v>0</v>
      </c>
      <c r="AB256" s="130">
        <f>'приложение 1.1 '!AA256</f>
        <v>7.8469360000000004</v>
      </c>
      <c r="AC256" s="130">
        <f>'приложение 1.1 '!AB256</f>
        <v>0</v>
      </c>
      <c r="AD256" s="130">
        <f>'приложение 1.1 '!AC256</f>
        <v>0</v>
      </c>
      <c r="AE256" s="130">
        <f>'приложение 1.1 '!AD256</f>
        <v>0</v>
      </c>
      <c r="AF256" s="130">
        <f t="shared" si="46"/>
        <v>7.8469360000000004</v>
      </c>
    </row>
    <row r="257" spans="1:32" ht="40.5">
      <c r="A257" s="95" t="str">
        <f>'приложение 1.1 '!A257</f>
        <v>2.1.3.38</v>
      </c>
      <c r="B257" s="135" t="str">
        <f>'приложение 1.1 '!B257</f>
        <v>Строительство ТП№4 2х2500кВА мкр.38 (2-я очередь )</v>
      </c>
      <c r="C257" s="603" t="str">
        <f>'приложение 1.1 '!C257</f>
        <v>C/П</v>
      </c>
      <c r="D257" s="544">
        <f>'приложение 1.1 '!D257</f>
        <v>0</v>
      </c>
      <c r="E257" s="544">
        <f>'приложение 1.1 '!E257</f>
        <v>5</v>
      </c>
      <c r="F257" s="168">
        <v>20.325499999999998</v>
      </c>
      <c r="G257" s="603">
        <f>'приложение 1.1 '!F257</f>
        <v>2014</v>
      </c>
      <c r="H257" s="603">
        <f>'приложение 1.1 '!G257</f>
        <v>2015</v>
      </c>
      <c r="I257" s="130">
        <f t="shared" si="45"/>
        <v>14.585049770000001</v>
      </c>
      <c r="J257" s="130">
        <f t="shared" si="47"/>
        <v>7.7715611723760958E-16</v>
      </c>
      <c r="K257" s="130">
        <f t="shared" si="48"/>
        <v>0</v>
      </c>
      <c r="L257" s="130" t="str">
        <f>'приложение 1.1 '!K257</f>
        <v>-</v>
      </c>
      <c r="M257" s="130" t="str">
        <f>'приложение 1.1 '!L257</f>
        <v>-</v>
      </c>
      <c r="N257" s="130" t="str">
        <f>'приложение 1.1 '!M257</f>
        <v>-</v>
      </c>
      <c r="O257" s="130" t="str">
        <f>'приложение 1.1 '!N257</f>
        <v>-</v>
      </c>
      <c r="P257" s="130" t="str">
        <f>'приложение 1.1 '!O257</f>
        <v>-</v>
      </c>
      <c r="Q257" s="130" t="str">
        <f>'приложение 1.1 '!P257</f>
        <v>-</v>
      </c>
      <c r="R257" s="130">
        <f>'приложение 1.1 '!Q257</f>
        <v>0</v>
      </c>
      <c r="S257" s="130">
        <f>'приложение 1.1 '!R257</f>
        <v>5</v>
      </c>
      <c r="T257" s="130" t="str">
        <f>'приложение 1.1 '!S257</f>
        <v>-</v>
      </c>
      <c r="U257" s="130" t="str">
        <f>'приложение 1.1 '!T257</f>
        <v>-</v>
      </c>
      <c r="V257" s="130" t="str">
        <f>'приложение 1.1 '!U257</f>
        <v>-</v>
      </c>
      <c r="W257" s="130" t="str">
        <f>'приложение 1.1 '!V257</f>
        <v>-</v>
      </c>
      <c r="X257" s="130">
        <f>'приложение 1.1 '!W257</f>
        <v>0</v>
      </c>
      <c r="Y257" s="130">
        <f>'приложение 1.1 '!X257</f>
        <v>5</v>
      </c>
      <c r="Z257" s="130">
        <f>'приложение 1.1 '!Y257</f>
        <v>0</v>
      </c>
      <c r="AA257" s="130">
        <f>'приложение 1.1 '!Z257</f>
        <v>0</v>
      </c>
      <c r="AB257" s="130">
        <f>'приложение 1.1 '!AA257</f>
        <v>14.051263000000001</v>
      </c>
      <c r="AC257" s="130">
        <f>'приложение 1.1 '!AB257</f>
        <v>0.53378676999999997</v>
      </c>
      <c r="AD257" s="130">
        <f>'приложение 1.1 '!AC257</f>
        <v>0</v>
      </c>
      <c r="AE257" s="130">
        <f>'приложение 1.1 '!AD257</f>
        <v>0</v>
      </c>
      <c r="AF257" s="130">
        <f t="shared" si="46"/>
        <v>14.585049770000001</v>
      </c>
    </row>
    <row r="258" spans="1:32" ht="40.5">
      <c r="A258" s="95" t="str">
        <f>'приложение 1.1 '!A258</f>
        <v>2.1.3.39</v>
      </c>
      <c r="B258" s="135" t="str">
        <f>'приложение 1.1 '!B258</f>
        <v>Строительство РП(ТП)-2х1250кВА застройка 44 мкр.</v>
      </c>
      <c r="C258" s="603" t="str">
        <f>'приложение 1.1 '!C258</f>
        <v>C/П</v>
      </c>
      <c r="D258" s="544">
        <f>'приложение 1.1 '!D258</f>
        <v>0</v>
      </c>
      <c r="E258" s="544">
        <f>'приложение 1.1 '!E258</f>
        <v>2.5</v>
      </c>
      <c r="F258" s="168">
        <v>18.258499999999998</v>
      </c>
      <c r="G258" s="603">
        <f>'приложение 1.1 '!F258</f>
        <v>2012</v>
      </c>
      <c r="H258" s="603">
        <f>'приложение 1.1 '!G258</f>
        <v>2013</v>
      </c>
      <c r="I258" s="130">
        <f t="shared" si="45"/>
        <v>18.439092600000002</v>
      </c>
      <c r="J258" s="130">
        <f t="shared" si="47"/>
        <v>1.7763568394002505E-15</v>
      </c>
      <c r="K258" s="130">
        <f t="shared" si="48"/>
        <v>0</v>
      </c>
      <c r="L258" s="130" t="str">
        <f>'приложение 1.1 '!K258</f>
        <v>-</v>
      </c>
      <c r="M258" s="130" t="str">
        <f>'приложение 1.1 '!L258</f>
        <v>-</v>
      </c>
      <c r="N258" s="130">
        <f>'приложение 1.1 '!M258</f>
        <v>0</v>
      </c>
      <c r="O258" s="130">
        <f>'приложение 1.1 '!N258</f>
        <v>2.5</v>
      </c>
      <c r="P258" s="130" t="str">
        <f>'приложение 1.1 '!O258</f>
        <v>-</v>
      </c>
      <c r="Q258" s="130" t="str">
        <f>'приложение 1.1 '!P258</f>
        <v>-</v>
      </c>
      <c r="R258" s="130" t="str">
        <f>'приложение 1.1 '!Q258</f>
        <v>-</v>
      </c>
      <c r="S258" s="130" t="str">
        <f>'приложение 1.1 '!R258</f>
        <v>-</v>
      </c>
      <c r="T258" s="130" t="str">
        <f>'приложение 1.1 '!S258</f>
        <v>-</v>
      </c>
      <c r="U258" s="130" t="str">
        <f>'приложение 1.1 '!T258</f>
        <v>-</v>
      </c>
      <c r="V258" s="130" t="str">
        <f>'приложение 1.1 '!U258</f>
        <v>-</v>
      </c>
      <c r="W258" s="130" t="str">
        <f>'приложение 1.1 '!V258</f>
        <v>-</v>
      </c>
      <c r="X258" s="130">
        <f>'приложение 1.1 '!W258</f>
        <v>0</v>
      </c>
      <c r="Y258" s="130">
        <f>'приложение 1.1 '!X258</f>
        <v>2.5</v>
      </c>
      <c r="Z258" s="130">
        <f>'приложение 1.1 '!Y258</f>
        <v>6.093</v>
      </c>
      <c r="AA258" s="130">
        <f>'приложение 1.1 '!Z258</f>
        <v>12.3460926</v>
      </c>
      <c r="AB258" s="130">
        <f>'приложение 1.1 '!AA258</f>
        <v>0</v>
      </c>
      <c r="AC258" s="130">
        <f>'приложение 1.1 '!AB258</f>
        <v>0</v>
      </c>
      <c r="AD258" s="130">
        <f>'приложение 1.1 '!AC258</f>
        <v>0</v>
      </c>
      <c r="AE258" s="130">
        <f>'приложение 1.1 '!AD258</f>
        <v>0</v>
      </c>
      <c r="AF258" s="130">
        <f t="shared" si="46"/>
        <v>18.439092600000002</v>
      </c>
    </row>
    <row r="259" spans="1:32" ht="81">
      <c r="A259" s="95" t="str">
        <f>'приложение 1.1 '!A259</f>
        <v>2.1.3.40</v>
      </c>
      <c r="B259" s="135" t="str">
        <f>'приложение 1.1 '!B259</f>
        <v>Строительство РП(ТП) 2х1250кВА, для электроснабжения жилого дома №32, мкр.18-19-20</v>
      </c>
      <c r="C259" s="603" t="str">
        <f>'приложение 1.1 '!C259</f>
        <v>C/П</v>
      </c>
      <c r="D259" s="544">
        <f>'приложение 1.1 '!D259</f>
        <v>0</v>
      </c>
      <c r="E259" s="544">
        <f>'приложение 1.1 '!E259</f>
        <v>2.5</v>
      </c>
      <c r="F259" s="168">
        <v>17.913999999999998</v>
      </c>
      <c r="G259" s="603">
        <f>'приложение 1.1 '!F259</f>
        <v>2013</v>
      </c>
      <c r="H259" s="603">
        <f>'приложение 1.1 '!G259</f>
        <v>2014</v>
      </c>
      <c r="I259" s="130">
        <f t="shared" si="45"/>
        <v>12.627673000000001</v>
      </c>
      <c r="J259" s="130">
        <f t="shared" si="47"/>
        <v>0</v>
      </c>
      <c r="K259" s="130">
        <f t="shared" si="48"/>
        <v>0</v>
      </c>
      <c r="L259" s="130" t="str">
        <f>'приложение 1.1 '!K259</f>
        <v>-</v>
      </c>
      <c r="M259" s="130" t="str">
        <f>'приложение 1.1 '!L259</f>
        <v>-</v>
      </c>
      <c r="N259" s="130" t="str">
        <f>'приложение 1.1 '!M259</f>
        <v>-</v>
      </c>
      <c r="O259" s="130" t="str">
        <f>'приложение 1.1 '!N259</f>
        <v>-</v>
      </c>
      <c r="P259" s="130">
        <f>'приложение 1.1 '!O259</f>
        <v>0</v>
      </c>
      <c r="Q259" s="130">
        <f>'приложение 1.1 '!P259</f>
        <v>2.5</v>
      </c>
      <c r="R259" s="130" t="str">
        <f>'приложение 1.1 '!Q259</f>
        <v>-</v>
      </c>
      <c r="S259" s="130" t="str">
        <f>'приложение 1.1 '!R259</f>
        <v>-</v>
      </c>
      <c r="T259" s="130" t="str">
        <f>'приложение 1.1 '!S259</f>
        <v>-</v>
      </c>
      <c r="U259" s="130" t="str">
        <f>'приложение 1.1 '!T259</f>
        <v>-</v>
      </c>
      <c r="V259" s="130" t="str">
        <f>'приложение 1.1 '!U259</f>
        <v>-</v>
      </c>
      <c r="W259" s="130" t="str">
        <f>'приложение 1.1 '!V259</f>
        <v>-</v>
      </c>
      <c r="X259" s="130">
        <f>'приложение 1.1 '!W259</f>
        <v>0</v>
      </c>
      <c r="Y259" s="130">
        <f>'приложение 1.1 '!X259</f>
        <v>2.5</v>
      </c>
      <c r="Z259" s="130">
        <f>'приложение 1.1 '!Y259</f>
        <v>0</v>
      </c>
      <c r="AA259" s="130">
        <f>'приложение 1.1 '!Z259</f>
        <v>12.627673000000001</v>
      </c>
      <c r="AB259" s="130">
        <f>'приложение 1.1 '!AA259</f>
        <v>0</v>
      </c>
      <c r="AC259" s="130">
        <f>'приложение 1.1 '!AB259</f>
        <v>0</v>
      </c>
      <c r="AD259" s="130">
        <f>'приложение 1.1 '!AC259</f>
        <v>0</v>
      </c>
      <c r="AE259" s="130">
        <f>'приложение 1.1 '!AD259</f>
        <v>0</v>
      </c>
      <c r="AF259" s="130">
        <f t="shared" si="46"/>
        <v>12.627673000000001</v>
      </c>
    </row>
    <row r="260" spans="1:32" ht="40.5">
      <c r="A260" s="95" t="str">
        <f>'приложение 1.1 '!A260</f>
        <v>2.1.3.41</v>
      </c>
      <c r="B260" s="135" t="str">
        <f>'приложение 1.1 '!B260</f>
        <v>Строительство ТП-2х1600 кВА мкр.37</v>
      </c>
      <c r="C260" s="603" t="str">
        <f>'приложение 1.1 '!C260</f>
        <v>C/П</v>
      </c>
      <c r="D260" s="544">
        <f>'приложение 1.1 '!D260</f>
        <v>0</v>
      </c>
      <c r="E260" s="544">
        <f>'приложение 1.1 '!E260</f>
        <v>3.2</v>
      </c>
      <c r="F260" s="168">
        <v>19.636499999999998</v>
      </c>
      <c r="G260" s="603">
        <f>'приложение 1.1 '!F260</f>
        <v>2013</v>
      </c>
      <c r="H260" s="603">
        <f>'приложение 1.1 '!G260</f>
        <v>2014</v>
      </c>
      <c r="I260" s="130">
        <f t="shared" si="45"/>
        <v>9.4229029200000003</v>
      </c>
      <c r="J260" s="130">
        <f t="shared" si="47"/>
        <v>0</v>
      </c>
      <c r="K260" s="130">
        <f t="shared" si="48"/>
        <v>0</v>
      </c>
      <c r="L260" s="130" t="str">
        <f>'приложение 1.1 '!K260</f>
        <v>-</v>
      </c>
      <c r="M260" s="130" t="str">
        <f>'приложение 1.1 '!L260</f>
        <v>-</v>
      </c>
      <c r="N260" s="130" t="str">
        <f>'приложение 1.1 '!M260</f>
        <v>-</v>
      </c>
      <c r="O260" s="130" t="str">
        <f>'приложение 1.1 '!N260</f>
        <v>-</v>
      </c>
      <c r="P260" s="130">
        <f>'приложение 1.1 '!O260</f>
        <v>0</v>
      </c>
      <c r="Q260" s="130">
        <f>'приложение 1.1 '!P260</f>
        <v>3.2</v>
      </c>
      <c r="R260" s="130" t="str">
        <f>'приложение 1.1 '!Q260</f>
        <v>-</v>
      </c>
      <c r="S260" s="130" t="str">
        <f>'приложение 1.1 '!R260</f>
        <v>-</v>
      </c>
      <c r="T260" s="130" t="str">
        <f>'приложение 1.1 '!S260</f>
        <v>-</v>
      </c>
      <c r="U260" s="130" t="str">
        <f>'приложение 1.1 '!T260</f>
        <v>-</v>
      </c>
      <c r="V260" s="130" t="str">
        <f>'приложение 1.1 '!U260</f>
        <v>-</v>
      </c>
      <c r="W260" s="130" t="str">
        <f>'приложение 1.1 '!V260</f>
        <v>-</v>
      </c>
      <c r="X260" s="130">
        <f>'приложение 1.1 '!W260</f>
        <v>0</v>
      </c>
      <c r="Y260" s="130">
        <f>'приложение 1.1 '!X260</f>
        <v>3.2</v>
      </c>
      <c r="Z260" s="130">
        <f>'приложение 1.1 '!Y260</f>
        <v>0</v>
      </c>
      <c r="AA260" s="130">
        <f>'приложение 1.1 '!Z260</f>
        <v>2.7177540499999999</v>
      </c>
      <c r="AB260" s="130">
        <f>'приложение 1.1 '!AA260</f>
        <v>6.7051488700000004</v>
      </c>
      <c r="AC260" s="130">
        <f>'приложение 1.1 '!AB260</f>
        <v>0</v>
      </c>
      <c r="AD260" s="130">
        <f>'приложение 1.1 '!AC260</f>
        <v>0</v>
      </c>
      <c r="AE260" s="130">
        <f>'приложение 1.1 '!AD260</f>
        <v>0</v>
      </c>
      <c r="AF260" s="130">
        <f t="shared" si="46"/>
        <v>9.4229029200000003</v>
      </c>
    </row>
    <row r="261" spans="1:32" ht="40.5">
      <c r="A261" s="95" t="str">
        <f>'приложение 1.1 '!A261</f>
        <v>2.1.3.42</v>
      </c>
      <c r="B261" s="135" t="str">
        <f>'приложение 1.1 '!B261</f>
        <v>Строительство ТП - № 1 (2х1600кВА) мкр.37 врезка</v>
      </c>
      <c r="C261" s="603" t="str">
        <f>'приложение 1.1 '!C261</f>
        <v>C/П</v>
      </c>
      <c r="D261" s="544">
        <f>'приложение 1.1 '!D261</f>
        <v>0</v>
      </c>
      <c r="E261" s="544">
        <f>'приложение 1.1 '!E261</f>
        <v>3.2</v>
      </c>
      <c r="F261" s="168">
        <v>18.947499999999998</v>
      </c>
      <c r="G261" s="603">
        <f>'приложение 1.1 '!F261</f>
        <v>2014</v>
      </c>
      <c r="H261" s="603">
        <f>'приложение 1.1 '!G261</f>
        <v>2015</v>
      </c>
      <c r="I261" s="130">
        <f t="shared" si="45"/>
        <v>10.268274030000001</v>
      </c>
      <c r="J261" s="130">
        <f t="shared" si="47"/>
        <v>0</v>
      </c>
      <c r="K261" s="130">
        <f t="shared" si="48"/>
        <v>0</v>
      </c>
      <c r="L261" s="130" t="str">
        <f>'приложение 1.1 '!K261</f>
        <v>-</v>
      </c>
      <c r="M261" s="130" t="str">
        <f>'приложение 1.1 '!L261</f>
        <v>-</v>
      </c>
      <c r="N261" s="130" t="str">
        <f>'приложение 1.1 '!M261</f>
        <v>-</v>
      </c>
      <c r="O261" s="130" t="str">
        <f>'приложение 1.1 '!N261</f>
        <v>-</v>
      </c>
      <c r="P261" s="130" t="str">
        <f>'приложение 1.1 '!O261</f>
        <v>-</v>
      </c>
      <c r="Q261" s="130" t="str">
        <f>'приложение 1.1 '!P261</f>
        <v>-</v>
      </c>
      <c r="R261" s="130">
        <f>'приложение 1.1 '!Q261</f>
        <v>0</v>
      </c>
      <c r="S261" s="130">
        <f>'приложение 1.1 '!R261</f>
        <v>3.2</v>
      </c>
      <c r="T261" s="130" t="str">
        <f>'приложение 1.1 '!S261</f>
        <v>-</v>
      </c>
      <c r="U261" s="130" t="str">
        <f>'приложение 1.1 '!T261</f>
        <v>-</v>
      </c>
      <c r="V261" s="130" t="str">
        <f>'приложение 1.1 '!U261</f>
        <v>-</v>
      </c>
      <c r="W261" s="130" t="str">
        <f>'приложение 1.1 '!V261</f>
        <v>-</v>
      </c>
      <c r="X261" s="130">
        <f>'приложение 1.1 '!W261</f>
        <v>0</v>
      </c>
      <c r="Y261" s="130">
        <f>'приложение 1.1 '!X261</f>
        <v>3.2</v>
      </c>
      <c r="Z261" s="130">
        <f>'приложение 1.1 '!Y261</f>
        <v>0</v>
      </c>
      <c r="AA261" s="130">
        <f>'приложение 1.1 '!Z261</f>
        <v>0</v>
      </c>
      <c r="AB261" s="130">
        <f>'приложение 1.1 '!AA261</f>
        <v>0</v>
      </c>
      <c r="AC261" s="130">
        <f>'приложение 1.1 '!AB261</f>
        <v>10.268274030000001</v>
      </c>
      <c r="AD261" s="130">
        <f>'приложение 1.1 '!AC261</f>
        <v>0</v>
      </c>
      <c r="AE261" s="130">
        <f>'приложение 1.1 '!AD261</f>
        <v>0</v>
      </c>
      <c r="AF261" s="130">
        <f t="shared" si="46"/>
        <v>10.268274030000001</v>
      </c>
    </row>
    <row r="262" spans="1:32" ht="40.5">
      <c r="A262" s="95" t="str">
        <f>'приложение 1.1 '!A262</f>
        <v>2.1.3.43</v>
      </c>
      <c r="B262" s="135" t="str">
        <f>'приложение 1.1 '!B262</f>
        <v>Строительство РП(ТП)№31 2х630кВА мкр.43</v>
      </c>
      <c r="C262" s="603" t="str">
        <f>'приложение 1.1 '!C262</f>
        <v>C/П</v>
      </c>
      <c r="D262" s="544">
        <f>'приложение 1.1 '!D262</f>
        <v>0</v>
      </c>
      <c r="E262" s="544">
        <f>'приложение 1.1 '!E262</f>
        <v>1.26</v>
      </c>
      <c r="F262" s="168">
        <v>17.913999999999998</v>
      </c>
      <c r="G262" s="603">
        <f>'приложение 1.1 '!F262</f>
        <v>2015</v>
      </c>
      <c r="H262" s="603">
        <f>'приложение 1.1 '!G262</f>
        <v>2016</v>
      </c>
      <c r="I262" s="130">
        <f t="shared" si="45"/>
        <v>14.99138613</v>
      </c>
      <c r="J262" s="130">
        <f t="shared" si="47"/>
        <v>0</v>
      </c>
      <c r="K262" s="130">
        <f t="shared" si="48"/>
        <v>0</v>
      </c>
      <c r="L262" s="130" t="str">
        <f>'приложение 1.1 '!K262</f>
        <v>-</v>
      </c>
      <c r="M262" s="130" t="str">
        <f>'приложение 1.1 '!L262</f>
        <v>-</v>
      </c>
      <c r="N262" s="130" t="str">
        <f>'приложение 1.1 '!M262</f>
        <v>-</v>
      </c>
      <c r="O262" s="130" t="str">
        <f>'приложение 1.1 '!N262</f>
        <v>-</v>
      </c>
      <c r="P262" s="130" t="str">
        <f>'приложение 1.1 '!O262</f>
        <v>-</v>
      </c>
      <c r="Q262" s="130" t="str">
        <f>'приложение 1.1 '!P262</f>
        <v>-</v>
      </c>
      <c r="R262" s="130" t="str">
        <f>'приложение 1.1 '!Q262</f>
        <v>-</v>
      </c>
      <c r="S262" s="130" t="str">
        <f>'приложение 1.1 '!R262</f>
        <v>-</v>
      </c>
      <c r="T262" s="130">
        <f>'приложение 1.1 '!S262</f>
        <v>0</v>
      </c>
      <c r="U262" s="130">
        <f>'приложение 1.1 '!T262</f>
        <v>1.26</v>
      </c>
      <c r="V262" s="130" t="str">
        <f>'приложение 1.1 '!U262</f>
        <v>-</v>
      </c>
      <c r="W262" s="130" t="str">
        <f>'приложение 1.1 '!V262</f>
        <v>-</v>
      </c>
      <c r="X262" s="130">
        <f>'приложение 1.1 '!W262</f>
        <v>0</v>
      </c>
      <c r="Y262" s="130">
        <f>'приложение 1.1 '!X262</f>
        <v>1.26</v>
      </c>
      <c r="Z262" s="130">
        <f>'приложение 1.1 '!Y262</f>
        <v>0</v>
      </c>
      <c r="AA262" s="130">
        <f>'приложение 1.1 '!Z262</f>
        <v>0</v>
      </c>
      <c r="AB262" s="130">
        <f>'приложение 1.1 '!AA262</f>
        <v>0</v>
      </c>
      <c r="AC262" s="130">
        <f>'приложение 1.1 '!AB262</f>
        <v>0</v>
      </c>
      <c r="AD262" s="130">
        <f>'приложение 1.1 '!AC262</f>
        <v>14.99138613</v>
      </c>
      <c r="AE262" s="130">
        <f>'приложение 1.1 '!AD262</f>
        <v>0</v>
      </c>
      <c r="AF262" s="130">
        <f t="shared" si="46"/>
        <v>14.99138613</v>
      </c>
    </row>
    <row r="263" spans="1:32" ht="40.5">
      <c r="A263" s="95" t="str">
        <f>'приложение 1.1 '!A263</f>
        <v>2.1.3.44</v>
      </c>
      <c r="B263" s="135" t="str">
        <f>'приложение 1.1 '!B263</f>
        <v>Строительство ТП№33 2х630кВА мкр.43</v>
      </c>
      <c r="C263" s="603" t="str">
        <f>'приложение 1.1 '!C263</f>
        <v>C/П</v>
      </c>
      <c r="D263" s="544">
        <f>'приложение 1.1 '!D263</f>
        <v>0</v>
      </c>
      <c r="E263" s="544">
        <f>'приложение 1.1 '!E263</f>
        <v>1.26</v>
      </c>
      <c r="F263" s="168">
        <v>17.569499999999998</v>
      </c>
      <c r="G263" s="603">
        <f>'приложение 1.1 '!F263</f>
        <v>2016</v>
      </c>
      <c r="H263" s="603">
        <f>'приложение 1.1 '!G263</f>
        <v>2016</v>
      </c>
      <c r="I263" s="130">
        <f t="shared" si="45"/>
        <v>7.3536006100000009</v>
      </c>
      <c r="J263" s="130">
        <f t="shared" si="47"/>
        <v>0</v>
      </c>
      <c r="K263" s="130">
        <f t="shared" si="48"/>
        <v>0</v>
      </c>
      <c r="L263" s="130" t="str">
        <f>'приложение 1.1 '!K263</f>
        <v>-</v>
      </c>
      <c r="M263" s="130" t="str">
        <f>'приложение 1.1 '!L263</f>
        <v>-</v>
      </c>
      <c r="N263" s="130" t="str">
        <f>'приложение 1.1 '!M263</f>
        <v>-</v>
      </c>
      <c r="O263" s="130" t="str">
        <f>'приложение 1.1 '!N263</f>
        <v>-</v>
      </c>
      <c r="P263" s="130" t="str">
        <f>'приложение 1.1 '!O263</f>
        <v>-</v>
      </c>
      <c r="Q263" s="130" t="str">
        <f>'приложение 1.1 '!P263</f>
        <v>-</v>
      </c>
      <c r="R263" s="130" t="str">
        <f>'приложение 1.1 '!Q263</f>
        <v>-</v>
      </c>
      <c r="S263" s="130" t="str">
        <f>'приложение 1.1 '!R263</f>
        <v>-</v>
      </c>
      <c r="T263" s="130">
        <f>'приложение 1.1 '!S263</f>
        <v>0</v>
      </c>
      <c r="U263" s="130">
        <f>'приложение 1.1 '!T263</f>
        <v>1.26</v>
      </c>
      <c r="V263" s="130" t="str">
        <f>'приложение 1.1 '!U263</f>
        <v>-</v>
      </c>
      <c r="W263" s="130" t="str">
        <f>'приложение 1.1 '!V263</f>
        <v>-</v>
      </c>
      <c r="X263" s="130">
        <f>'приложение 1.1 '!W263</f>
        <v>0</v>
      </c>
      <c r="Y263" s="130">
        <f>'приложение 1.1 '!X263</f>
        <v>1.26</v>
      </c>
      <c r="Z263" s="130">
        <f>'приложение 1.1 '!Y263</f>
        <v>0</v>
      </c>
      <c r="AA263" s="130">
        <f>'приложение 1.1 '!Z263</f>
        <v>0</v>
      </c>
      <c r="AB263" s="130">
        <f>'приложение 1.1 '!AA263</f>
        <v>0</v>
      </c>
      <c r="AC263" s="130">
        <f>'приложение 1.1 '!AB263</f>
        <v>0</v>
      </c>
      <c r="AD263" s="130">
        <f>'приложение 1.1 '!AC263</f>
        <v>7.3536006100000009</v>
      </c>
      <c r="AE263" s="130">
        <f>'приложение 1.1 '!AD263</f>
        <v>0</v>
      </c>
      <c r="AF263" s="130">
        <f t="shared" si="46"/>
        <v>7.3536006100000009</v>
      </c>
    </row>
    <row r="264" spans="1:32" ht="40.5">
      <c r="A264" s="95" t="str">
        <f>'приложение 1.1 '!A264</f>
        <v>2.1.3.45</v>
      </c>
      <c r="B264" s="135" t="str">
        <f>'приложение 1.1 '!B264</f>
        <v>Строительство ТП№33а 2х630кВА мкр.43</v>
      </c>
      <c r="C264" s="603" t="str">
        <f>'приложение 1.1 '!C264</f>
        <v>C/П</v>
      </c>
      <c r="D264" s="544">
        <f>'приложение 1.1 '!D264</f>
        <v>0</v>
      </c>
      <c r="E264" s="544">
        <f>'приложение 1.1 '!E264</f>
        <v>1.26</v>
      </c>
      <c r="F264" s="168">
        <v>17.224999999999998</v>
      </c>
      <c r="G264" s="603">
        <f>'приложение 1.1 '!F264</f>
        <v>2016</v>
      </c>
      <c r="H264" s="603">
        <f>'приложение 1.1 '!G264</f>
        <v>2016</v>
      </c>
      <c r="I264" s="130">
        <f t="shared" si="45"/>
        <v>7.3536006100000009</v>
      </c>
      <c r="J264" s="130">
        <f t="shared" si="47"/>
        <v>0</v>
      </c>
      <c r="K264" s="130">
        <f t="shared" si="48"/>
        <v>0</v>
      </c>
      <c r="L264" s="130" t="str">
        <f>'приложение 1.1 '!K264</f>
        <v>-</v>
      </c>
      <c r="M264" s="130" t="str">
        <f>'приложение 1.1 '!L264</f>
        <v>-</v>
      </c>
      <c r="N264" s="130" t="str">
        <f>'приложение 1.1 '!M264</f>
        <v>-</v>
      </c>
      <c r="O264" s="130" t="str">
        <f>'приложение 1.1 '!N264</f>
        <v>-</v>
      </c>
      <c r="P264" s="130" t="str">
        <f>'приложение 1.1 '!O264</f>
        <v>-</v>
      </c>
      <c r="Q264" s="130" t="str">
        <f>'приложение 1.1 '!P264</f>
        <v>-</v>
      </c>
      <c r="R264" s="130" t="str">
        <f>'приложение 1.1 '!Q264</f>
        <v>-</v>
      </c>
      <c r="S264" s="130" t="str">
        <f>'приложение 1.1 '!R264</f>
        <v>-</v>
      </c>
      <c r="T264" s="130">
        <f>'приложение 1.1 '!S264</f>
        <v>0</v>
      </c>
      <c r="U264" s="130">
        <f>'приложение 1.1 '!T264</f>
        <v>1.26</v>
      </c>
      <c r="V264" s="130" t="str">
        <f>'приложение 1.1 '!U264</f>
        <v>-</v>
      </c>
      <c r="W264" s="130" t="str">
        <f>'приложение 1.1 '!V264</f>
        <v>-</v>
      </c>
      <c r="X264" s="130">
        <f>'приложение 1.1 '!W264</f>
        <v>0</v>
      </c>
      <c r="Y264" s="130">
        <f>'приложение 1.1 '!X264</f>
        <v>1.26</v>
      </c>
      <c r="Z264" s="130">
        <f>'приложение 1.1 '!Y264</f>
        <v>0</v>
      </c>
      <c r="AA264" s="130">
        <f>'приложение 1.1 '!Z264</f>
        <v>0</v>
      </c>
      <c r="AB264" s="130">
        <f>'приложение 1.1 '!AA264</f>
        <v>0</v>
      </c>
      <c r="AC264" s="130">
        <f>'приложение 1.1 '!AB264</f>
        <v>0</v>
      </c>
      <c r="AD264" s="130">
        <f>'приложение 1.1 '!AC264</f>
        <v>7.3536006100000009</v>
      </c>
      <c r="AE264" s="130">
        <f>'приложение 1.1 '!AD264</f>
        <v>0</v>
      </c>
      <c r="AF264" s="130">
        <f t="shared" si="46"/>
        <v>7.3536006100000009</v>
      </c>
    </row>
    <row r="265" spans="1:32" ht="40.5">
      <c r="A265" s="95" t="str">
        <f>'приложение 1.1 '!A265</f>
        <v>2.1.3.46</v>
      </c>
      <c r="B265" s="135" t="str">
        <f>'приложение 1.1 '!B265</f>
        <v>Строительство ТП№37 2х630кВА мкр.43</v>
      </c>
      <c r="C265" s="603" t="str">
        <f>'приложение 1.1 '!C265</f>
        <v>C/П</v>
      </c>
      <c r="D265" s="544">
        <f>'приложение 1.1 '!D265</f>
        <v>0</v>
      </c>
      <c r="E265" s="544">
        <f>'приложение 1.1 '!E265</f>
        <v>1.26</v>
      </c>
      <c r="F265" s="168">
        <v>21.703499999999998</v>
      </c>
      <c r="G265" s="603">
        <f>'приложение 1.1 '!F265</f>
        <v>2017</v>
      </c>
      <c r="H265" s="603">
        <f>'приложение 1.1 '!G265</f>
        <v>2017</v>
      </c>
      <c r="I265" s="130">
        <f t="shared" si="45"/>
        <v>13.5</v>
      </c>
      <c r="J265" s="130">
        <f t="shared" si="47"/>
        <v>13.5</v>
      </c>
      <c r="K265" s="130">
        <f t="shared" si="48"/>
        <v>13.5</v>
      </c>
      <c r="L265" s="130" t="str">
        <f>'приложение 1.1 '!K265</f>
        <v>-</v>
      </c>
      <c r="M265" s="130" t="str">
        <f>'приложение 1.1 '!L265</f>
        <v>-</v>
      </c>
      <c r="N265" s="130" t="str">
        <f>'приложение 1.1 '!M265</f>
        <v>-</v>
      </c>
      <c r="O265" s="130" t="str">
        <f>'приложение 1.1 '!N265</f>
        <v>-</v>
      </c>
      <c r="P265" s="130" t="str">
        <f>'приложение 1.1 '!O265</f>
        <v>-</v>
      </c>
      <c r="Q265" s="130" t="str">
        <f>'приложение 1.1 '!P265</f>
        <v>-</v>
      </c>
      <c r="R265" s="130" t="str">
        <f>'приложение 1.1 '!Q265</f>
        <v>-</v>
      </c>
      <c r="S265" s="130" t="str">
        <f>'приложение 1.1 '!R265</f>
        <v>-</v>
      </c>
      <c r="T265" s="130" t="str">
        <f>'приложение 1.1 '!S265</f>
        <v>-</v>
      </c>
      <c r="U265" s="130" t="str">
        <f>'приложение 1.1 '!T265</f>
        <v>-</v>
      </c>
      <c r="V265" s="130">
        <f>'приложение 1.1 '!U265</f>
        <v>0</v>
      </c>
      <c r="W265" s="130">
        <f>'приложение 1.1 '!V265</f>
        <v>1.26</v>
      </c>
      <c r="X265" s="130">
        <f>'приложение 1.1 '!W265</f>
        <v>0</v>
      </c>
      <c r="Y265" s="130">
        <f>'приложение 1.1 '!X265</f>
        <v>1.26</v>
      </c>
      <c r="Z265" s="130">
        <f>'приложение 1.1 '!Y265</f>
        <v>0</v>
      </c>
      <c r="AA265" s="130">
        <f>'приложение 1.1 '!Z265</f>
        <v>0</v>
      </c>
      <c r="AB265" s="130">
        <f>'приложение 1.1 '!AA265</f>
        <v>0</v>
      </c>
      <c r="AC265" s="130">
        <f>'приложение 1.1 '!AB265</f>
        <v>0</v>
      </c>
      <c r="AD265" s="130">
        <f>'приложение 1.1 '!AC265</f>
        <v>0</v>
      </c>
      <c r="AE265" s="130">
        <f>'приложение 1.1 '!AD265</f>
        <v>13.5</v>
      </c>
      <c r="AF265" s="130">
        <f t="shared" si="46"/>
        <v>13.5</v>
      </c>
    </row>
    <row r="266" spans="1:32" ht="40.5">
      <c r="A266" s="95" t="str">
        <f>'приложение 1.1 '!A266</f>
        <v>2.1.3.47</v>
      </c>
      <c r="B266" s="135" t="str">
        <f>'приложение 1.1 '!B266</f>
        <v>Строительство ТП№38 2х630кВА мкр.43</v>
      </c>
      <c r="C266" s="603" t="str">
        <f>'приложение 1.1 '!C266</f>
        <v>C/П</v>
      </c>
      <c r="D266" s="544">
        <f>'приложение 1.1 '!D266</f>
        <v>0</v>
      </c>
      <c r="E266" s="544">
        <f>'приложение 1.1 '!E266</f>
        <v>1.26</v>
      </c>
      <c r="F266" s="168">
        <v>19.980999999999998</v>
      </c>
      <c r="G266" s="603">
        <f>'приложение 1.1 '!F266</f>
        <v>2017</v>
      </c>
      <c r="H266" s="603">
        <f>'приложение 1.1 '!G266</f>
        <v>2017</v>
      </c>
      <c r="I266" s="130">
        <f t="shared" si="45"/>
        <v>13.5</v>
      </c>
      <c r="J266" s="130">
        <f t="shared" si="47"/>
        <v>13.5</v>
      </c>
      <c r="K266" s="130">
        <f t="shared" si="48"/>
        <v>13.5</v>
      </c>
      <c r="L266" s="130" t="str">
        <f>'приложение 1.1 '!K266</f>
        <v>-</v>
      </c>
      <c r="M266" s="130" t="str">
        <f>'приложение 1.1 '!L266</f>
        <v>-</v>
      </c>
      <c r="N266" s="130" t="str">
        <f>'приложение 1.1 '!M266</f>
        <v>-</v>
      </c>
      <c r="O266" s="130" t="str">
        <f>'приложение 1.1 '!N266</f>
        <v>-</v>
      </c>
      <c r="P266" s="130" t="str">
        <f>'приложение 1.1 '!O266</f>
        <v>-</v>
      </c>
      <c r="Q266" s="130" t="str">
        <f>'приложение 1.1 '!P266</f>
        <v>-</v>
      </c>
      <c r="R266" s="130" t="str">
        <f>'приложение 1.1 '!Q266</f>
        <v>-</v>
      </c>
      <c r="S266" s="130" t="str">
        <f>'приложение 1.1 '!R266</f>
        <v>-</v>
      </c>
      <c r="T266" s="130" t="str">
        <f>'приложение 1.1 '!S266</f>
        <v>-</v>
      </c>
      <c r="U266" s="130" t="str">
        <f>'приложение 1.1 '!T266</f>
        <v>-</v>
      </c>
      <c r="V266" s="130">
        <f>'приложение 1.1 '!U266</f>
        <v>0</v>
      </c>
      <c r="W266" s="130">
        <f>'приложение 1.1 '!V266</f>
        <v>1.26</v>
      </c>
      <c r="X266" s="130">
        <f>'приложение 1.1 '!W266</f>
        <v>0</v>
      </c>
      <c r="Y266" s="130">
        <f>'приложение 1.1 '!X266</f>
        <v>1.26</v>
      </c>
      <c r="Z266" s="130">
        <f>'приложение 1.1 '!Y266</f>
        <v>0</v>
      </c>
      <c r="AA266" s="130">
        <f>'приложение 1.1 '!Z266</f>
        <v>0</v>
      </c>
      <c r="AB266" s="130">
        <f>'приложение 1.1 '!AA266</f>
        <v>0</v>
      </c>
      <c r="AC266" s="130">
        <f>'приложение 1.1 '!AB266</f>
        <v>0</v>
      </c>
      <c r="AD266" s="130">
        <f>'приложение 1.1 '!AC266</f>
        <v>0</v>
      </c>
      <c r="AE266" s="130">
        <f>'приложение 1.1 '!AD266</f>
        <v>13.5</v>
      </c>
      <c r="AF266" s="130">
        <f t="shared" si="46"/>
        <v>13.5</v>
      </c>
    </row>
    <row r="267" spans="1:32" ht="40.5">
      <c r="A267" s="95" t="str">
        <f>'приложение 1.1 '!A267</f>
        <v>2.1.3.48</v>
      </c>
      <c r="B267" s="135" t="str">
        <f>'приложение 1.1 '!B267</f>
        <v>Строительство ТП№34 2х630кВА мкр.43</v>
      </c>
      <c r="C267" s="603" t="str">
        <f>'приложение 1.1 '!C267</f>
        <v>C/П</v>
      </c>
      <c r="D267" s="544">
        <f>'приложение 1.1 '!D267</f>
        <v>0</v>
      </c>
      <c r="E267" s="544">
        <f>'приложение 1.1 '!E267</f>
        <v>1.26</v>
      </c>
      <c r="F267" s="168">
        <v>18.947499999999998</v>
      </c>
      <c r="G267" s="603">
        <f>'приложение 1.1 '!F267</f>
        <v>2017</v>
      </c>
      <c r="H267" s="603">
        <f>'приложение 1.1 '!G267</f>
        <v>2017</v>
      </c>
      <c r="I267" s="130">
        <f t="shared" si="45"/>
        <v>13.5</v>
      </c>
      <c r="J267" s="130">
        <f t="shared" si="47"/>
        <v>13.5</v>
      </c>
      <c r="K267" s="130">
        <f t="shared" si="48"/>
        <v>13.5</v>
      </c>
      <c r="L267" s="130" t="str">
        <f>'приложение 1.1 '!K267</f>
        <v>-</v>
      </c>
      <c r="M267" s="130" t="str">
        <f>'приложение 1.1 '!L267</f>
        <v>-</v>
      </c>
      <c r="N267" s="130" t="str">
        <f>'приложение 1.1 '!M267</f>
        <v>-</v>
      </c>
      <c r="O267" s="130" t="str">
        <f>'приложение 1.1 '!N267</f>
        <v>-</v>
      </c>
      <c r="P267" s="130" t="str">
        <f>'приложение 1.1 '!O267</f>
        <v>-</v>
      </c>
      <c r="Q267" s="130" t="str">
        <f>'приложение 1.1 '!P267</f>
        <v>-</v>
      </c>
      <c r="R267" s="130" t="str">
        <f>'приложение 1.1 '!Q267</f>
        <v>-</v>
      </c>
      <c r="S267" s="130" t="str">
        <f>'приложение 1.1 '!R267</f>
        <v>-</v>
      </c>
      <c r="T267" s="130" t="str">
        <f>'приложение 1.1 '!S267</f>
        <v>-</v>
      </c>
      <c r="U267" s="130" t="str">
        <f>'приложение 1.1 '!T267</f>
        <v>-</v>
      </c>
      <c r="V267" s="130">
        <f>'приложение 1.1 '!U267</f>
        <v>0</v>
      </c>
      <c r="W267" s="130">
        <f>'приложение 1.1 '!V267</f>
        <v>1.26</v>
      </c>
      <c r="X267" s="130">
        <f>'приложение 1.1 '!W267</f>
        <v>0</v>
      </c>
      <c r="Y267" s="130">
        <f>'приложение 1.1 '!X267</f>
        <v>1.26</v>
      </c>
      <c r="Z267" s="130">
        <f>'приложение 1.1 '!Y267</f>
        <v>0</v>
      </c>
      <c r="AA267" s="130">
        <f>'приложение 1.1 '!Z267</f>
        <v>0</v>
      </c>
      <c r="AB267" s="130">
        <f>'приложение 1.1 '!AA267</f>
        <v>0</v>
      </c>
      <c r="AC267" s="130">
        <f>'приложение 1.1 '!AB267</f>
        <v>0</v>
      </c>
      <c r="AD267" s="130">
        <f>'приложение 1.1 '!AC267</f>
        <v>0</v>
      </c>
      <c r="AE267" s="130">
        <f>'приложение 1.1 '!AD267</f>
        <v>13.5</v>
      </c>
      <c r="AF267" s="130">
        <f t="shared" si="46"/>
        <v>13.5</v>
      </c>
    </row>
    <row r="268" spans="1:32" ht="40.5">
      <c r="A268" s="95" t="str">
        <f>'приложение 1.1 '!A268</f>
        <v>2.1.3.49</v>
      </c>
      <c r="B268" s="135" t="str">
        <f>'приложение 1.1 '!B268</f>
        <v>Строительство ТП№35 2х630кВА мкр.43</v>
      </c>
      <c r="C268" s="603" t="str">
        <f>'приложение 1.1 '!C268</f>
        <v>C/П</v>
      </c>
      <c r="D268" s="544">
        <f>'приложение 1.1 '!D268</f>
        <v>0</v>
      </c>
      <c r="E268" s="544">
        <f>'приложение 1.1 '!E268</f>
        <v>1.26</v>
      </c>
      <c r="F268" s="168">
        <v>20.325499999999998</v>
      </c>
      <c r="G268" s="603">
        <f>'приложение 1.1 '!F268</f>
        <v>2017</v>
      </c>
      <c r="H268" s="603">
        <f>'приложение 1.1 '!G268</f>
        <v>2017</v>
      </c>
      <c r="I268" s="130">
        <f t="shared" si="45"/>
        <v>13.5</v>
      </c>
      <c r="J268" s="130">
        <f t="shared" si="47"/>
        <v>13.5</v>
      </c>
      <c r="K268" s="130">
        <f t="shared" si="48"/>
        <v>13.5</v>
      </c>
      <c r="L268" s="130" t="str">
        <f>'приложение 1.1 '!K268</f>
        <v>-</v>
      </c>
      <c r="M268" s="130" t="str">
        <f>'приложение 1.1 '!L268</f>
        <v>-</v>
      </c>
      <c r="N268" s="130" t="str">
        <f>'приложение 1.1 '!M268</f>
        <v>-</v>
      </c>
      <c r="O268" s="130" t="str">
        <f>'приложение 1.1 '!N268</f>
        <v>-</v>
      </c>
      <c r="P268" s="130" t="str">
        <f>'приложение 1.1 '!O268</f>
        <v>-</v>
      </c>
      <c r="Q268" s="130" t="str">
        <f>'приложение 1.1 '!P268</f>
        <v>-</v>
      </c>
      <c r="R268" s="130" t="str">
        <f>'приложение 1.1 '!Q268</f>
        <v>-</v>
      </c>
      <c r="S268" s="130" t="str">
        <f>'приложение 1.1 '!R268</f>
        <v>-</v>
      </c>
      <c r="T268" s="130" t="str">
        <f>'приложение 1.1 '!S268</f>
        <v>-</v>
      </c>
      <c r="U268" s="130" t="str">
        <f>'приложение 1.1 '!T268</f>
        <v>-</v>
      </c>
      <c r="V268" s="130">
        <f>'приложение 1.1 '!U268</f>
        <v>0</v>
      </c>
      <c r="W268" s="130">
        <f>'приложение 1.1 '!V268</f>
        <v>1.26</v>
      </c>
      <c r="X268" s="130">
        <f>'приложение 1.1 '!W268</f>
        <v>0</v>
      </c>
      <c r="Y268" s="130">
        <f>'приложение 1.1 '!X268</f>
        <v>1.26</v>
      </c>
      <c r="Z268" s="130">
        <f>'приложение 1.1 '!Y268</f>
        <v>0</v>
      </c>
      <c r="AA268" s="130">
        <f>'приложение 1.1 '!Z268</f>
        <v>0</v>
      </c>
      <c r="AB268" s="130">
        <f>'приложение 1.1 '!AA268</f>
        <v>0</v>
      </c>
      <c r="AC268" s="130">
        <f>'приложение 1.1 '!AB268</f>
        <v>0</v>
      </c>
      <c r="AD268" s="130">
        <f>'приложение 1.1 '!AC268</f>
        <v>0</v>
      </c>
      <c r="AE268" s="130">
        <f>'приложение 1.1 '!AD268</f>
        <v>13.5</v>
      </c>
      <c r="AF268" s="130">
        <f t="shared" si="46"/>
        <v>13.5</v>
      </c>
    </row>
    <row r="269" spans="1:32" ht="40.5">
      <c r="A269" s="95" t="str">
        <f>'приложение 1.1 '!A269</f>
        <v>2.1.3.50</v>
      </c>
      <c r="B269" s="135" t="str">
        <f>'приложение 1.1 '!B269</f>
        <v>Строительство ТП№36 2х630кВА мкр.43</v>
      </c>
      <c r="C269" s="603" t="str">
        <f>'приложение 1.1 '!C269</f>
        <v>C/П</v>
      </c>
      <c r="D269" s="544">
        <f>'приложение 1.1 '!D269</f>
        <v>0</v>
      </c>
      <c r="E269" s="544">
        <f>'приложение 1.1 '!E269</f>
        <v>1.26</v>
      </c>
      <c r="F269" s="168">
        <v>19.291999999999998</v>
      </c>
      <c r="G269" s="603">
        <f>'приложение 1.1 '!F269</f>
        <v>2017</v>
      </c>
      <c r="H269" s="603">
        <f>'приложение 1.1 '!G269</f>
        <v>2017</v>
      </c>
      <c r="I269" s="130">
        <f t="shared" si="45"/>
        <v>13.876569990000007</v>
      </c>
      <c r="J269" s="130">
        <f t="shared" si="47"/>
        <v>13.876569990000007</v>
      </c>
      <c r="K269" s="130">
        <f t="shared" si="48"/>
        <v>13.876569990000007</v>
      </c>
      <c r="L269" s="130" t="str">
        <f>'приложение 1.1 '!K269</f>
        <v>-</v>
      </c>
      <c r="M269" s="130" t="str">
        <f>'приложение 1.1 '!L269</f>
        <v>-</v>
      </c>
      <c r="N269" s="130" t="str">
        <f>'приложение 1.1 '!M269</f>
        <v>-</v>
      </c>
      <c r="O269" s="130" t="str">
        <f>'приложение 1.1 '!N269</f>
        <v>-</v>
      </c>
      <c r="P269" s="130" t="str">
        <f>'приложение 1.1 '!O269</f>
        <v>-</v>
      </c>
      <c r="Q269" s="130" t="str">
        <f>'приложение 1.1 '!P269</f>
        <v>-</v>
      </c>
      <c r="R269" s="130" t="str">
        <f>'приложение 1.1 '!Q269</f>
        <v>-</v>
      </c>
      <c r="S269" s="130" t="str">
        <f>'приложение 1.1 '!R269</f>
        <v>-</v>
      </c>
      <c r="T269" s="130" t="str">
        <f>'приложение 1.1 '!S269</f>
        <v>-</v>
      </c>
      <c r="U269" s="130" t="str">
        <f>'приложение 1.1 '!T269</f>
        <v>-</v>
      </c>
      <c r="V269" s="130">
        <f>'приложение 1.1 '!U269</f>
        <v>0</v>
      </c>
      <c r="W269" s="130">
        <f>'приложение 1.1 '!V269</f>
        <v>1.26</v>
      </c>
      <c r="X269" s="130">
        <f>'приложение 1.1 '!W269</f>
        <v>0</v>
      </c>
      <c r="Y269" s="130">
        <f>'приложение 1.1 '!X269</f>
        <v>1.26</v>
      </c>
      <c r="Z269" s="130">
        <f>'приложение 1.1 '!Y269</f>
        <v>0</v>
      </c>
      <c r="AA269" s="130">
        <f>'приложение 1.1 '!Z269</f>
        <v>0</v>
      </c>
      <c r="AB269" s="130">
        <f>'приложение 1.1 '!AA269</f>
        <v>0</v>
      </c>
      <c r="AC269" s="130">
        <f>'приложение 1.1 '!AB269</f>
        <v>0</v>
      </c>
      <c r="AD269" s="130">
        <f>'приложение 1.1 '!AC269</f>
        <v>0</v>
      </c>
      <c r="AE269" s="130">
        <f>'приложение 1.1 '!AD269</f>
        <v>13.876569990000007</v>
      </c>
      <c r="AF269" s="130">
        <f t="shared" si="46"/>
        <v>13.876569990000007</v>
      </c>
    </row>
    <row r="270" spans="1:32" ht="40.5">
      <c r="A270" s="95" t="str">
        <f>'приложение 1.1 '!A270</f>
        <v>2.1.3.52</v>
      </c>
      <c r="B270" s="135" t="str">
        <f>'приложение 1.1 '!B270</f>
        <v>Строительство РП(ТП) 2х2500кВА мкр.35</v>
      </c>
      <c r="C270" s="603" t="str">
        <f>'приложение 1.1 '!C270</f>
        <v>C/П</v>
      </c>
      <c r="D270" s="544">
        <f>'приложение 1.1 '!D270</f>
        <v>0</v>
      </c>
      <c r="E270" s="544">
        <f>'приложение 1.1 '!E270</f>
        <v>5</v>
      </c>
      <c r="F270" s="168">
        <v>18.947499999999998</v>
      </c>
      <c r="G270" s="603">
        <f>'приложение 1.1 '!F270</f>
        <v>2016</v>
      </c>
      <c r="H270" s="603">
        <f>'приложение 1.1 '!G270</f>
        <v>2016</v>
      </c>
      <c r="I270" s="130">
        <f t="shared" si="45"/>
        <v>19.662046380000003</v>
      </c>
      <c r="J270" s="130">
        <f t="shared" si="47"/>
        <v>0</v>
      </c>
      <c r="K270" s="130">
        <f t="shared" si="48"/>
        <v>0</v>
      </c>
      <c r="L270" s="130" t="str">
        <f>'приложение 1.1 '!K270</f>
        <v>-</v>
      </c>
      <c r="M270" s="130" t="str">
        <f>'приложение 1.1 '!L270</f>
        <v>-</v>
      </c>
      <c r="N270" s="130" t="str">
        <f>'приложение 1.1 '!M270</f>
        <v>-</v>
      </c>
      <c r="O270" s="130" t="str">
        <f>'приложение 1.1 '!N270</f>
        <v>-</v>
      </c>
      <c r="P270" s="130" t="str">
        <f>'приложение 1.1 '!O270</f>
        <v>-</v>
      </c>
      <c r="Q270" s="130" t="str">
        <f>'приложение 1.1 '!P270</f>
        <v>-</v>
      </c>
      <c r="R270" s="130" t="str">
        <f>'приложение 1.1 '!Q270</f>
        <v>-</v>
      </c>
      <c r="S270" s="130" t="str">
        <f>'приложение 1.1 '!R270</f>
        <v>-</v>
      </c>
      <c r="T270" s="130">
        <f>'приложение 1.1 '!S270</f>
        <v>0</v>
      </c>
      <c r="U270" s="130">
        <f>'приложение 1.1 '!T270</f>
        <v>5</v>
      </c>
      <c r="V270" s="130" t="str">
        <f>'приложение 1.1 '!U270</f>
        <v>-</v>
      </c>
      <c r="W270" s="130" t="str">
        <f>'приложение 1.1 '!V270</f>
        <v>-</v>
      </c>
      <c r="X270" s="130">
        <f>'приложение 1.1 '!W270</f>
        <v>0</v>
      </c>
      <c r="Y270" s="130">
        <f>'приложение 1.1 '!X270</f>
        <v>5</v>
      </c>
      <c r="Z270" s="130">
        <f>'приложение 1.1 '!Y270</f>
        <v>0</v>
      </c>
      <c r="AA270" s="130">
        <f>'приложение 1.1 '!Z270</f>
        <v>0</v>
      </c>
      <c r="AB270" s="130">
        <f>'приложение 1.1 '!AA270</f>
        <v>0</v>
      </c>
      <c r="AC270" s="130">
        <f>'приложение 1.1 '!AB270</f>
        <v>0</v>
      </c>
      <c r="AD270" s="130">
        <f>'приложение 1.1 '!AC270</f>
        <v>19.662046380000003</v>
      </c>
      <c r="AE270" s="130">
        <f>'приложение 1.1 '!AD270</f>
        <v>0</v>
      </c>
      <c r="AF270" s="130">
        <f t="shared" si="46"/>
        <v>19.662046380000003</v>
      </c>
    </row>
    <row r="271" spans="1:32" ht="40.5">
      <c r="A271" s="95" t="str">
        <f>'приложение 1.1 '!A271</f>
        <v>2.1.3.54</v>
      </c>
      <c r="B271" s="135" t="str">
        <f>'приложение 1.1 '!B271</f>
        <v>Строительство ТП-2х1600кВА 45 к.к.</v>
      </c>
      <c r="C271" s="603" t="str">
        <f>'приложение 1.1 '!C271</f>
        <v>С/П</v>
      </c>
      <c r="D271" s="544">
        <f>'приложение 1.1 '!D271</f>
        <v>0</v>
      </c>
      <c r="E271" s="544">
        <f>'приложение 1.1 '!E271</f>
        <v>3.2</v>
      </c>
      <c r="F271" s="168">
        <v>17.569499999999998</v>
      </c>
      <c r="G271" s="603">
        <f>'приложение 1.1 '!F271</f>
        <v>2015</v>
      </c>
      <c r="H271" s="603">
        <f>'приложение 1.1 '!G271</f>
        <v>2015</v>
      </c>
      <c r="I271" s="130">
        <f t="shared" si="45"/>
        <v>11.86053662</v>
      </c>
      <c r="J271" s="130">
        <f t="shared" si="47"/>
        <v>0</v>
      </c>
      <c r="K271" s="130">
        <f t="shared" si="48"/>
        <v>0</v>
      </c>
      <c r="L271" s="130" t="str">
        <f>'приложение 1.1 '!K271</f>
        <v>-</v>
      </c>
      <c r="M271" s="130" t="str">
        <f>'приложение 1.1 '!L271</f>
        <v>-</v>
      </c>
      <c r="N271" s="130" t="str">
        <f>'приложение 1.1 '!M271</f>
        <v>-</v>
      </c>
      <c r="O271" s="130" t="str">
        <f>'приложение 1.1 '!N271</f>
        <v>-</v>
      </c>
      <c r="P271" s="130" t="str">
        <f>'приложение 1.1 '!O271</f>
        <v>-</v>
      </c>
      <c r="Q271" s="130" t="str">
        <f>'приложение 1.1 '!P271</f>
        <v>-</v>
      </c>
      <c r="R271" s="130">
        <f>'приложение 1.1 '!Q271</f>
        <v>0</v>
      </c>
      <c r="S271" s="130">
        <f>'приложение 1.1 '!R271</f>
        <v>3.2</v>
      </c>
      <c r="T271" s="130" t="str">
        <f>'приложение 1.1 '!S271</f>
        <v>-</v>
      </c>
      <c r="U271" s="130" t="str">
        <f>'приложение 1.1 '!T271</f>
        <v>-</v>
      </c>
      <c r="V271" s="130" t="str">
        <f>'приложение 1.1 '!U271</f>
        <v>-</v>
      </c>
      <c r="W271" s="130" t="str">
        <f>'приложение 1.1 '!V271</f>
        <v>-</v>
      </c>
      <c r="X271" s="130">
        <f>'приложение 1.1 '!W271</f>
        <v>0</v>
      </c>
      <c r="Y271" s="130">
        <f>'приложение 1.1 '!X271</f>
        <v>3.2</v>
      </c>
      <c r="Z271" s="130">
        <f>'приложение 1.1 '!Y271</f>
        <v>0</v>
      </c>
      <c r="AA271" s="130">
        <f>'приложение 1.1 '!Z271</f>
        <v>0</v>
      </c>
      <c r="AB271" s="130">
        <f>'приложение 1.1 '!AA271</f>
        <v>0</v>
      </c>
      <c r="AC271" s="130">
        <f>'приложение 1.1 '!AB271</f>
        <v>11.86053662</v>
      </c>
      <c r="AD271" s="130">
        <f>'приложение 1.1 '!AC271</f>
        <v>0</v>
      </c>
      <c r="AE271" s="130">
        <f>'приложение 1.1 '!AD271</f>
        <v>0</v>
      </c>
      <c r="AF271" s="130">
        <f t="shared" si="46"/>
        <v>11.86053662</v>
      </c>
    </row>
    <row r="272" spans="1:32" ht="40.5">
      <c r="A272" s="95" t="str">
        <f>'приложение 1.1 '!A272</f>
        <v>2.1.3.55</v>
      </c>
      <c r="B272" s="135" t="str">
        <f>'приложение 1.1 '!B272</f>
        <v xml:space="preserve">Строительство ТП-2х630кВА по ул.Инженерная </v>
      </c>
      <c r="C272" s="603" t="str">
        <f>'приложение 1.1 '!C272</f>
        <v>С/П</v>
      </c>
      <c r="D272" s="544">
        <f>'приложение 1.1 '!D272</f>
        <v>0</v>
      </c>
      <c r="E272" s="544">
        <f>'приложение 1.1 '!E272</f>
        <v>1.26</v>
      </c>
      <c r="F272" s="168">
        <v>17.224999999999998</v>
      </c>
      <c r="G272" s="603">
        <f>'приложение 1.1 '!F272</f>
        <v>2014</v>
      </c>
      <c r="H272" s="603">
        <f>'приложение 1.1 '!G272</f>
        <v>2014</v>
      </c>
      <c r="I272" s="130">
        <f t="shared" si="45"/>
        <v>2.9441095599999998</v>
      </c>
      <c r="J272" s="130">
        <f t="shared" si="47"/>
        <v>0</v>
      </c>
      <c r="K272" s="130">
        <f t="shared" si="48"/>
        <v>0</v>
      </c>
      <c r="L272" s="130" t="str">
        <f>'приложение 1.1 '!K272</f>
        <v>-</v>
      </c>
      <c r="M272" s="130" t="str">
        <f>'приложение 1.1 '!L272</f>
        <v>-</v>
      </c>
      <c r="N272" s="130" t="str">
        <f>'приложение 1.1 '!M272</f>
        <v>-</v>
      </c>
      <c r="O272" s="130" t="str">
        <f>'приложение 1.1 '!N272</f>
        <v>-</v>
      </c>
      <c r="P272" s="130">
        <f>'приложение 1.1 '!O272</f>
        <v>0</v>
      </c>
      <c r="Q272" s="130">
        <f>'приложение 1.1 '!P272</f>
        <v>1.26</v>
      </c>
      <c r="R272" s="130" t="str">
        <f>'приложение 1.1 '!Q272</f>
        <v>-</v>
      </c>
      <c r="S272" s="130" t="str">
        <f>'приложение 1.1 '!R272</f>
        <v>-</v>
      </c>
      <c r="T272" s="130" t="str">
        <f>'приложение 1.1 '!S272</f>
        <v>-</v>
      </c>
      <c r="U272" s="130" t="str">
        <f>'приложение 1.1 '!T272</f>
        <v>-</v>
      </c>
      <c r="V272" s="130" t="str">
        <f>'приложение 1.1 '!U272</f>
        <v>-</v>
      </c>
      <c r="W272" s="130" t="str">
        <f>'приложение 1.1 '!V272</f>
        <v>-</v>
      </c>
      <c r="X272" s="130">
        <f>'приложение 1.1 '!W272</f>
        <v>0</v>
      </c>
      <c r="Y272" s="130">
        <f>'приложение 1.1 '!X272</f>
        <v>1.26</v>
      </c>
      <c r="Z272" s="130">
        <f>'приложение 1.1 '!Y272</f>
        <v>0</v>
      </c>
      <c r="AA272" s="130">
        <f>'приложение 1.1 '!Z272</f>
        <v>0</v>
      </c>
      <c r="AB272" s="130">
        <f>'приложение 1.1 '!AA272</f>
        <v>2.9441095599999998</v>
      </c>
      <c r="AC272" s="130">
        <f>'приложение 1.1 '!AB272</f>
        <v>0</v>
      </c>
      <c r="AD272" s="130">
        <f>'приложение 1.1 '!AC272</f>
        <v>0</v>
      </c>
      <c r="AE272" s="130">
        <f>'приложение 1.1 '!AD272</f>
        <v>0</v>
      </c>
      <c r="AF272" s="130">
        <f t="shared" si="46"/>
        <v>2.9441095599999998</v>
      </c>
    </row>
    <row r="273" spans="1:32" ht="40.5">
      <c r="A273" s="95" t="str">
        <f>'приложение 1.1 '!A273</f>
        <v>2.1.3.60</v>
      </c>
      <c r="B273" s="135" t="str">
        <f>'приложение 1.1 '!B273</f>
        <v>Строительство РП(ТП) 2х2500кВА мкр.1</v>
      </c>
      <c r="C273" s="603" t="str">
        <f>'приложение 1.1 '!C273</f>
        <v>C/П</v>
      </c>
      <c r="D273" s="544">
        <f>'приложение 1.1 '!D273</f>
        <v>0</v>
      </c>
      <c r="E273" s="544">
        <f>'приложение 1.1 '!E273</f>
        <v>5</v>
      </c>
      <c r="F273" s="168">
        <v>19.291999999999998</v>
      </c>
      <c r="G273" s="603">
        <f>'приложение 1.1 '!F273</f>
        <v>2014</v>
      </c>
      <c r="H273" s="603">
        <f>'приложение 1.1 '!G273</f>
        <v>2016</v>
      </c>
      <c r="I273" s="130">
        <f t="shared" si="45"/>
        <v>27.256769310000003</v>
      </c>
      <c r="J273" s="130">
        <f t="shared" si="47"/>
        <v>0</v>
      </c>
      <c r="K273" s="130">
        <f t="shared" si="48"/>
        <v>0</v>
      </c>
      <c r="L273" s="130" t="str">
        <f>'приложение 1.1 '!K273</f>
        <v>-</v>
      </c>
      <c r="M273" s="130" t="str">
        <f>'приложение 1.1 '!L273</f>
        <v>-</v>
      </c>
      <c r="N273" s="130" t="str">
        <f>'приложение 1.1 '!M273</f>
        <v>-</v>
      </c>
      <c r="O273" s="130" t="str">
        <f>'приложение 1.1 '!N273</f>
        <v>-</v>
      </c>
      <c r="P273" s="130" t="str">
        <f>'приложение 1.1 '!O273</f>
        <v>-</v>
      </c>
      <c r="Q273" s="130" t="str">
        <f>'приложение 1.1 '!P273</f>
        <v>-</v>
      </c>
      <c r="R273" s="130" t="str">
        <f>'приложение 1.1 '!Q273</f>
        <v>-</v>
      </c>
      <c r="S273" s="130" t="str">
        <f>'приложение 1.1 '!R273</f>
        <v>-</v>
      </c>
      <c r="T273" s="130">
        <f>'приложение 1.1 '!S273</f>
        <v>0</v>
      </c>
      <c r="U273" s="130">
        <f>'приложение 1.1 '!T273</f>
        <v>5</v>
      </c>
      <c r="V273" s="130" t="str">
        <f>'приложение 1.1 '!U273</f>
        <v>-</v>
      </c>
      <c r="W273" s="130" t="str">
        <f>'приложение 1.1 '!V273</f>
        <v>-</v>
      </c>
      <c r="X273" s="130">
        <f>'приложение 1.1 '!W273</f>
        <v>0</v>
      </c>
      <c r="Y273" s="130">
        <f>'приложение 1.1 '!X273</f>
        <v>5</v>
      </c>
      <c r="Z273" s="130">
        <f>'приложение 1.1 '!Y273</f>
        <v>0</v>
      </c>
      <c r="AA273" s="130">
        <f>'приложение 1.1 '!Z273</f>
        <v>0</v>
      </c>
      <c r="AB273" s="130">
        <f>'приложение 1.1 '!AA273</f>
        <v>2.4340700000000002</v>
      </c>
      <c r="AC273" s="130">
        <f>'приложение 1.1 '!AB273</f>
        <v>3.57516378</v>
      </c>
      <c r="AD273" s="130">
        <f>'приложение 1.1 '!AC273</f>
        <v>21.247535530000004</v>
      </c>
      <c r="AE273" s="130">
        <f>'приложение 1.1 '!AD273</f>
        <v>0</v>
      </c>
      <c r="AF273" s="130">
        <f t="shared" si="46"/>
        <v>27.256769310000003</v>
      </c>
    </row>
    <row r="274" spans="1:32" ht="40.5">
      <c r="A274" s="95" t="str">
        <f>'приложение 1.1 '!A274</f>
        <v>2.1.3.61</v>
      </c>
      <c r="B274" s="135" t="str">
        <f>'приложение 1.1 '!B274</f>
        <v>Строительство ТП№10 2х2500кВА мкр.23А</v>
      </c>
      <c r="C274" s="603" t="str">
        <f>'приложение 1.1 '!C274</f>
        <v>C/П</v>
      </c>
      <c r="D274" s="544">
        <f>'приложение 1.1 '!D274</f>
        <v>0</v>
      </c>
      <c r="E274" s="544">
        <f>'приложение 1.1 '!E274</f>
        <v>5</v>
      </c>
      <c r="F274" s="168">
        <v>19.291999999999998</v>
      </c>
      <c r="G274" s="603">
        <f>'приложение 1.1 '!F274</f>
        <v>2016</v>
      </c>
      <c r="H274" s="603">
        <f>'приложение 1.1 '!G274</f>
        <v>2017</v>
      </c>
      <c r="I274" s="130">
        <f t="shared" si="45"/>
        <v>14.960820500000001</v>
      </c>
      <c r="J274" s="130">
        <f t="shared" si="47"/>
        <v>2.6388990000000003</v>
      </c>
      <c r="K274" s="130">
        <f t="shared" si="48"/>
        <v>2.6388990000000003</v>
      </c>
      <c r="L274" s="130" t="str">
        <f>'приложение 1.1 '!K274</f>
        <v>-</v>
      </c>
      <c r="M274" s="130" t="str">
        <f>'приложение 1.1 '!L274</f>
        <v>-</v>
      </c>
      <c r="N274" s="130" t="str">
        <f>'приложение 1.1 '!M274</f>
        <v>-</v>
      </c>
      <c r="O274" s="130" t="str">
        <f>'приложение 1.1 '!N274</f>
        <v>-</v>
      </c>
      <c r="P274" s="130" t="str">
        <f>'приложение 1.1 '!O274</f>
        <v>-</v>
      </c>
      <c r="Q274" s="130" t="str">
        <f>'приложение 1.1 '!P274</f>
        <v>-</v>
      </c>
      <c r="R274" s="130" t="str">
        <f>'приложение 1.1 '!Q274</f>
        <v>-</v>
      </c>
      <c r="S274" s="130" t="str">
        <f>'приложение 1.1 '!R274</f>
        <v>-</v>
      </c>
      <c r="T274" s="130" t="str">
        <f>'приложение 1.1 '!S274</f>
        <v>-</v>
      </c>
      <c r="U274" s="130" t="str">
        <f>'приложение 1.1 '!T274</f>
        <v>-</v>
      </c>
      <c r="V274" s="130">
        <f>'приложение 1.1 '!U274</f>
        <v>0</v>
      </c>
      <c r="W274" s="130">
        <f>'приложение 1.1 '!V274</f>
        <v>5</v>
      </c>
      <c r="X274" s="130">
        <f>'приложение 1.1 '!W274</f>
        <v>0</v>
      </c>
      <c r="Y274" s="130">
        <f>'приложение 1.1 '!X274</f>
        <v>5</v>
      </c>
      <c r="Z274" s="130">
        <f>'приложение 1.1 '!Y274</f>
        <v>0</v>
      </c>
      <c r="AA274" s="130">
        <f>'приложение 1.1 '!Z274</f>
        <v>0</v>
      </c>
      <c r="AB274" s="130">
        <f>'приложение 1.1 '!AA274</f>
        <v>0</v>
      </c>
      <c r="AC274" s="130">
        <f>'приложение 1.1 '!AB274</f>
        <v>0</v>
      </c>
      <c r="AD274" s="130">
        <f>'приложение 1.1 '!AC274</f>
        <v>12.3219215</v>
      </c>
      <c r="AE274" s="130">
        <f>'приложение 1.1 '!AD274</f>
        <v>2.6388990000000003</v>
      </c>
      <c r="AF274" s="130">
        <f t="shared" si="46"/>
        <v>14.960820500000001</v>
      </c>
    </row>
    <row r="275" spans="1:32" ht="40.5">
      <c r="A275" s="95" t="str">
        <f>'приложение 1.1 '!A275</f>
        <v>2.1.3.62</v>
      </c>
      <c r="B275" s="135" t="str">
        <f>'приложение 1.1 '!B275</f>
        <v>Строительство ТП№11 2х2500кВА мкр.23А</v>
      </c>
      <c r="C275" s="603" t="str">
        <f>'приложение 1.1 '!C275</f>
        <v>C/П</v>
      </c>
      <c r="D275" s="544">
        <f>'приложение 1.1 '!D275</f>
        <v>0</v>
      </c>
      <c r="E275" s="544">
        <f>'приложение 1.1 '!E275</f>
        <v>5</v>
      </c>
      <c r="F275" s="168">
        <v>19.636499999999998</v>
      </c>
      <c r="G275" s="603">
        <f>'приложение 1.1 '!F275</f>
        <v>2016</v>
      </c>
      <c r="H275" s="603">
        <f>'приложение 1.1 '!G275</f>
        <v>2016</v>
      </c>
      <c r="I275" s="130">
        <f t="shared" si="45"/>
        <v>15.22747616</v>
      </c>
      <c r="J275" s="130">
        <f t="shared" si="47"/>
        <v>0</v>
      </c>
      <c r="K275" s="130">
        <f t="shared" si="48"/>
        <v>0</v>
      </c>
      <c r="L275" s="130" t="str">
        <f>'приложение 1.1 '!K275</f>
        <v>-</v>
      </c>
      <c r="M275" s="130" t="str">
        <f>'приложение 1.1 '!L275</f>
        <v>-</v>
      </c>
      <c r="N275" s="130" t="str">
        <f>'приложение 1.1 '!M275</f>
        <v>-</v>
      </c>
      <c r="O275" s="130" t="str">
        <f>'приложение 1.1 '!N275</f>
        <v>-</v>
      </c>
      <c r="P275" s="130" t="str">
        <f>'приложение 1.1 '!O275</f>
        <v>-</v>
      </c>
      <c r="Q275" s="130" t="str">
        <f>'приложение 1.1 '!P275</f>
        <v>-</v>
      </c>
      <c r="R275" s="130" t="str">
        <f>'приложение 1.1 '!Q275</f>
        <v>-</v>
      </c>
      <c r="S275" s="130" t="str">
        <f>'приложение 1.1 '!R275</f>
        <v>-</v>
      </c>
      <c r="T275" s="130">
        <f>'приложение 1.1 '!S275</f>
        <v>0</v>
      </c>
      <c r="U275" s="130">
        <f>'приложение 1.1 '!T275</f>
        <v>5</v>
      </c>
      <c r="V275" s="130" t="str">
        <f>'приложение 1.1 '!U275</f>
        <v>-</v>
      </c>
      <c r="W275" s="130" t="str">
        <f>'приложение 1.1 '!V275</f>
        <v>-</v>
      </c>
      <c r="X275" s="130">
        <f>'приложение 1.1 '!W275</f>
        <v>0</v>
      </c>
      <c r="Y275" s="130">
        <f>'приложение 1.1 '!X275</f>
        <v>5</v>
      </c>
      <c r="Z275" s="130">
        <f>'приложение 1.1 '!Y275</f>
        <v>0</v>
      </c>
      <c r="AA275" s="130">
        <f>'приложение 1.1 '!Z275</f>
        <v>0</v>
      </c>
      <c r="AB275" s="130">
        <f>'приложение 1.1 '!AA275</f>
        <v>0</v>
      </c>
      <c r="AC275" s="130">
        <f>'приложение 1.1 '!AB275</f>
        <v>0</v>
      </c>
      <c r="AD275" s="130">
        <f>'приложение 1.1 '!AC275</f>
        <v>15.22747616</v>
      </c>
      <c r="AE275" s="130">
        <f>'приложение 1.1 '!AD275</f>
        <v>0</v>
      </c>
      <c r="AF275" s="130">
        <f t="shared" si="46"/>
        <v>15.22747616</v>
      </c>
    </row>
    <row r="276" spans="1:32" ht="40.5">
      <c r="A276" s="95" t="str">
        <f>'приложение 1.1 '!A276</f>
        <v>2.1.3.71</v>
      </c>
      <c r="B276" s="135" t="str">
        <f>'приложение 1.1 '!B276</f>
        <v>Строительство ТП1 2х1600кВА мкр.42</v>
      </c>
      <c r="C276" s="603" t="str">
        <f>'приложение 1.1 '!C276</f>
        <v>C/П</v>
      </c>
      <c r="D276" s="544">
        <f>'приложение 1.1 '!D276</f>
        <v>0</v>
      </c>
      <c r="E276" s="544">
        <f>'приложение 1.1 '!E276</f>
        <v>3.2</v>
      </c>
      <c r="F276" s="168">
        <v>20.325499999999998</v>
      </c>
      <c r="G276" s="603">
        <f>'приложение 1.1 '!F276</f>
        <v>2016</v>
      </c>
      <c r="H276" s="603">
        <f>'приложение 1.1 '!G276</f>
        <v>2016</v>
      </c>
      <c r="I276" s="130">
        <f t="shared" si="45"/>
        <v>8.0958156579661029</v>
      </c>
      <c r="J276" s="130">
        <f t="shared" si="47"/>
        <v>0</v>
      </c>
      <c r="K276" s="130">
        <f t="shared" si="48"/>
        <v>0</v>
      </c>
      <c r="L276" s="130" t="str">
        <f>'приложение 1.1 '!K276</f>
        <v>-</v>
      </c>
      <c r="M276" s="130" t="str">
        <f>'приложение 1.1 '!L276</f>
        <v>-</v>
      </c>
      <c r="N276" s="130" t="str">
        <f>'приложение 1.1 '!M276</f>
        <v>-</v>
      </c>
      <c r="O276" s="130" t="str">
        <f>'приложение 1.1 '!N276</f>
        <v>-</v>
      </c>
      <c r="P276" s="130" t="str">
        <f>'приложение 1.1 '!O276</f>
        <v>-</v>
      </c>
      <c r="Q276" s="130" t="str">
        <f>'приложение 1.1 '!P276</f>
        <v>-</v>
      </c>
      <c r="R276" s="130" t="str">
        <f>'приложение 1.1 '!Q276</f>
        <v>-</v>
      </c>
      <c r="S276" s="130" t="str">
        <f>'приложение 1.1 '!R276</f>
        <v>-</v>
      </c>
      <c r="T276" s="130">
        <f>'приложение 1.1 '!S276</f>
        <v>0</v>
      </c>
      <c r="U276" s="130">
        <f>'приложение 1.1 '!T276</f>
        <v>3.2</v>
      </c>
      <c r="V276" s="130" t="str">
        <f>'приложение 1.1 '!U276</f>
        <v>-</v>
      </c>
      <c r="W276" s="130" t="str">
        <f>'приложение 1.1 '!V276</f>
        <v>-</v>
      </c>
      <c r="X276" s="130">
        <f>'приложение 1.1 '!W276</f>
        <v>0</v>
      </c>
      <c r="Y276" s="130">
        <f>'приложение 1.1 '!X276</f>
        <v>3.2</v>
      </c>
      <c r="Z276" s="130">
        <f>'приложение 1.1 '!Y276</f>
        <v>0</v>
      </c>
      <c r="AA276" s="130">
        <f>'приложение 1.1 '!Z276</f>
        <v>0</v>
      </c>
      <c r="AB276" s="130">
        <f>'приложение 1.1 '!AA276</f>
        <v>0</v>
      </c>
      <c r="AC276" s="130">
        <f>'приложение 1.1 '!AB276</f>
        <v>0</v>
      </c>
      <c r="AD276" s="130">
        <f>'приложение 1.1 '!AC276</f>
        <v>8.0958156579661029</v>
      </c>
      <c r="AE276" s="130">
        <f>'приложение 1.1 '!AD276</f>
        <v>0</v>
      </c>
      <c r="AF276" s="130">
        <f t="shared" si="46"/>
        <v>8.0958156579661029</v>
      </c>
    </row>
    <row r="277" spans="1:32" ht="40.5">
      <c r="A277" s="95" t="str">
        <f>'приложение 1.1 '!A277</f>
        <v>2.1.3.72</v>
      </c>
      <c r="B277" s="135" t="str">
        <f>'приложение 1.1 '!B277</f>
        <v>Строительство ТП2 2х2500кВА мкр.42</v>
      </c>
      <c r="C277" s="603" t="str">
        <f>'приложение 1.1 '!C277</f>
        <v>C/П</v>
      </c>
      <c r="D277" s="544">
        <f>'приложение 1.1 '!D277</f>
        <v>0</v>
      </c>
      <c r="E277" s="544">
        <f>'приложение 1.1 '!E277</f>
        <v>5</v>
      </c>
      <c r="F277" s="168">
        <v>19.291999999999998</v>
      </c>
      <c r="G277" s="603">
        <f>'приложение 1.1 '!F277</f>
        <v>2017</v>
      </c>
      <c r="H277" s="603">
        <f>'приложение 1.1 '!G277</f>
        <v>2017</v>
      </c>
      <c r="I277" s="130">
        <f t="shared" si="45"/>
        <v>16.35201</v>
      </c>
      <c r="J277" s="130">
        <f t="shared" si="47"/>
        <v>16.35201</v>
      </c>
      <c r="K277" s="130">
        <f t="shared" si="48"/>
        <v>16.35201</v>
      </c>
      <c r="L277" s="130" t="str">
        <f>'приложение 1.1 '!K277</f>
        <v>-</v>
      </c>
      <c r="M277" s="130" t="str">
        <f>'приложение 1.1 '!L277</f>
        <v>-</v>
      </c>
      <c r="N277" s="130" t="str">
        <f>'приложение 1.1 '!M277</f>
        <v>-</v>
      </c>
      <c r="O277" s="130" t="str">
        <f>'приложение 1.1 '!N277</f>
        <v>-</v>
      </c>
      <c r="P277" s="130" t="str">
        <f>'приложение 1.1 '!O277</f>
        <v>-</v>
      </c>
      <c r="Q277" s="130" t="str">
        <f>'приложение 1.1 '!P277</f>
        <v>-</v>
      </c>
      <c r="R277" s="130" t="str">
        <f>'приложение 1.1 '!Q277</f>
        <v>-</v>
      </c>
      <c r="S277" s="130" t="str">
        <f>'приложение 1.1 '!R277</f>
        <v>-</v>
      </c>
      <c r="T277" s="130" t="str">
        <f>'приложение 1.1 '!S277</f>
        <v>-</v>
      </c>
      <c r="U277" s="130" t="str">
        <f>'приложение 1.1 '!T277</f>
        <v>-</v>
      </c>
      <c r="V277" s="130">
        <f>'приложение 1.1 '!U277</f>
        <v>0</v>
      </c>
      <c r="W277" s="130">
        <f>'приложение 1.1 '!V277</f>
        <v>5</v>
      </c>
      <c r="X277" s="130">
        <f>'приложение 1.1 '!W277</f>
        <v>0</v>
      </c>
      <c r="Y277" s="130">
        <f>'приложение 1.1 '!X277</f>
        <v>5</v>
      </c>
      <c r="Z277" s="130">
        <f>'приложение 1.1 '!Y277</f>
        <v>0</v>
      </c>
      <c r="AA277" s="130">
        <f>'приложение 1.1 '!Z277</f>
        <v>0</v>
      </c>
      <c r="AB277" s="130">
        <f>'приложение 1.1 '!AA277</f>
        <v>0</v>
      </c>
      <c r="AC277" s="130">
        <f>'приложение 1.1 '!AB277</f>
        <v>0</v>
      </c>
      <c r="AD277" s="130">
        <f>'приложение 1.1 '!AC277</f>
        <v>0</v>
      </c>
      <c r="AE277" s="130">
        <f>'приложение 1.1 '!AD277</f>
        <v>16.35201</v>
      </c>
      <c r="AF277" s="130">
        <f t="shared" si="46"/>
        <v>16.35201</v>
      </c>
    </row>
    <row r="278" spans="1:32" ht="60.75">
      <c r="A278" s="95" t="str">
        <f>'приложение 1.1 '!A278</f>
        <v>2.1.3.73</v>
      </c>
      <c r="B278" s="135" t="str">
        <f>'приложение 1.1 '!B278</f>
        <v>Строительство ТП-2х2500кВА мкр.24 (Жилой комплекс №304 (КРП) ДСК-1)</v>
      </c>
      <c r="C278" s="603" t="str">
        <f>'приложение 1.1 '!C278</f>
        <v>C/П</v>
      </c>
      <c r="D278" s="544">
        <f>'приложение 1.1 '!D278</f>
        <v>0</v>
      </c>
      <c r="E278" s="544">
        <f>'приложение 1.1 '!E278</f>
        <v>5</v>
      </c>
      <c r="F278" s="168">
        <v>19.636499999999998</v>
      </c>
      <c r="G278" s="603">
        <f>'приложение 1.1 '!F278</f>
        <v>2015</v>
      </c>
      <c r="H278" s="603">
        <f>'приложение 1.1 '!G278</f>
        <v>2015</v>
      </c>
      <c r="I278" s="130">
        <f t="shared" si="45"/>
        <v>16.09026141</v>
      </c>
      <c r="J278" s="130">
        <f t="shared" si="47"/>
        <v>0</v>
      </c>
      <c r="K278" s="130">
        <f t="shared" si="48"/>
        <v>0</v>
      </c>
      <c r="L278" s="130" t="str">
        <f>'приложение 1.1 '!K278</f>
        <v>-</v>
      </c>
      <c r="M278" s="130" t="str">
        <f>'приложение 1.1 '!L278</f>
        <v>-</v>
      </c>
      <c r="N278" s="130" t="str">
        <f>'приложение 1.1 '!M278</f>
        <v>-</v>
      </c>
      <c r="O278" s="130" t="str">
        <f>'приложение 1.1 '!N278</f>
        <v>-</v>
      </c>
      <c r="P278" s="130" t="str">
        <f>'приложение 1.1 '!O278</f>
        <v>-</v>
      </c>
      <c r="Q278" s="130" t="str">
        <f>'приложение 1.1 '!P278</f>
        <v>-</v>
      </c>
      <c r="R278" s="130">
        <f>'приложение 1.1 '!Q278</f>
        <v>0</v>
      </c>
      <c r="S278" s="130">
        <f>'приложение 1.1 '!R278</f>
        <v>5</v>
      </c>
      <c r="T278" s="130" t="str">
        <f>'приложение 1.1 '!S278</f>
        <v>-</v>
      </c>
      <c r="U278" s="130" t="str">
        <f>'приложение 1.1 '!T278</f>
        <v>-</v>
      </c>
      <c r="V278" s="130" t="str">
        <f>'приложение 1.1 '!U278</f>
        <v>-</v>
      </c>
      <c r="W278" s="130" t="str">
        <f>'приложение 1.1 '!V278</f>
        <v>-</v>
      </c>
      <c r="X278" s="130">
        <f>'приложение 1.1 '!W278</f>
        <v>0</v>
      </c>
      <c r="Y278" s="130">
        <f>'приложение 1.1 '!X278</f>
        <v>5</v>
      </c>
      <c r="Z278" s="130">
        <f>'приложение 1.1 '!Y278</f>
        <v>0</v>
      </c>
      <c r="AA278" s="130">
        <f>'приложение 1.1 '!Z278</f>
        <v>0</v>
      </c>
      <c r="AB278" s="130">
        <f>'приложение 1.1 '!AA278</f>
        <v>0</v>
      </c>
      <c r="AC278" s="130">
        <f>'приложение 1.1 '!AB278</f>
        <v>16.09026141</v>
      </c>
      <c r="AD278" s="130">
        <f>'приложение 1.1 '!AC278</f>
        <v>0</v>
      </c>
      <c r="AE278" s="130">
        <f>'приложение 1.1 '!AD278</f>
        <v>0</v>
      </c>
      <c r="AF278" s="130">
        <f t="shared" si="46"/>
        <v>16.09026141</v>
      </c>
    </row>
    <row r="279" spans="1:32" ht="40.5">
      <c r="A279" s="95" t="str">
        <f>'приложение 1.1 '!A279</f>
        <v>2.1.3.89</v>
      </c>
      <c r="B279" s="135" t="str">
        <f>'приложение 1.1 '!B279</f>
        <v>Строительство ТП 2х1600кВА мкр.20А</v>
      </c>
      <c r="C279" s="603" t="str">
        <f>'приложение 1.1 '!C279</f>
        <v>С/П</v>
      </c>
      <c r="D279" s="544">
        <f>'приложение 1.1 '!D279</f>
        <v>0</v>
      </c>
      <c r="E279" s="544">
        <f>'приложение 1.1 '!E279</f>
        <v>3.2</v>
      </c>
      <c r="F279" s="168">
        <v>19.291999999999998</v>
      </c>
      <c r="G279" s="603">
        <f>'приложение 1.1 '!F279</f>
        <v>2016</v>
      </c>
      <c r="H279" s="603">
        <f>'приложение 1.1 '!G279</f>
        <v>2016</v>
      </c>
      <c r="I279" s="130">
        <f t="shared" ref="I279:I346" si="49">AF279</f>
        <v>10.119472346101697</v>
      </c>
      <c r="J279" s="130">
        <f t="shared" si="47"/>
        <v>0</v>
      </c>
      <c r="K279" s="130">
        <f t="shared" si="48"/>
        <v>0</v>
      </c>
      <c r="L279" s="130" t="str">
        <f>'приложение 1.1 '!K279</f>
        <v>-</v>
      </c>
      <c r="M279" s="130" t="str">
        <f>'приложение 1.1 '!L279</f>
        <v>-</v>
      </c>
      <c r="N279" s="130" t="str">
        <f>'приложение 1.1 '!M279</f>
        <v>-</v>
      </c>
      <c r="O279" s="130" t="str">
        <f>'приложение 1.1 '!N279</f>
        <v>-</v>
      </c>
      <c r="P279" s="130" t="str">
        <f>'приложение 1.1 '!O279</f>
        <v>-</v>
      </c>
      <c r="Q279" s="130" t="str">
        <f>'приложение 1.1 '!P279</f>
        <v>-</v>
      </c>
      <c r="R279" s="130" t="str">
        <f>'приложение 1.1 '!Q279</f>
        <v>-</v>
      </c>
      <c r="S279" s="130" t="str">
        <f>'приложение 1.1 '!R279</f>
        <v>-</v>
      </c>
      <c r="T279" s="130">
        <f>'приложение 1.1 '!S279</f>
        <v>0</v>
      </c>
      <c r="U279" s="130">
        <f>'приложение 1.1 '!T279</f>
        <v>3.2</v>
      </c>
      <c r="V279" s="130" t="str">
        <f>'приложение 1.1 '!U279</f>
        <v>-</v>
      </c>
      <c r="W279" s="130" t="str">
        <f>'приложение 1.1 '!V279</f>
        <v>-</v>
      </c>
      <c r="X279" s="130">
        <f>'приложение 1.1 '!W279</f>
        <v>0</v>
      </c>
      <c r="Y279" s="130">
        <f>'приложение 1.1 '!X279</f>
        <v>3.2</v>
      </c>
      <c r="Z279" s="130">
        <f>'приложение 1.1 '!Y279</f>
        <v>0</v>
      </c>
      <c r="AA279" s="130">
        <f>'приложение 1.1 '!Z279</f>
        <v>0</v>
      </c>
      <c r="AB279" s="130">
        <f>'приложение 1.1 '!AA279</f>
        <v>0</v>
      </c>
      <c r="AC279" s="130">
        <f>'приложение 1.1 '!AB279</f>
        <v>0</v>
      </c>
      <c r="AD279" s="130">
        <f>'приложение 1.1 '!AC279</f>
        <v>10.119472346101697</v>
      </c>
      <c r="AE279" s="130">
        <f>'приложение 1.1 '!AD279</f>
        <v>0</v>
      </c>
      <c r="AF279" s="130">
        <f t="shared" ref="AF279:AF346" si="50">SUM(Z279:AE279)</f>
        <v>10.119472346101697</v>
      </c>
    </row>
    <row r="280" spans="1:32" ht="40.5">
      <c r="A280" s="95" t="str">
        <f>'приложение 1.1 '!A280</f>
        <v>2.1.3.90</v>
      </c>
      <c r="B280" s="135" t="str">
        <f>'приложение 1.1 '!B280</f>
        <v>Строительство ТП 2х2500кВА мкр.20А (стр.18)</v>
      </c>
      <c r="C280" s="603" t="str">
        <f>'приложение 1.1 '!C280</f>
        <v>С/П</v>
      </c>
      <c r="D280" s="544">
        <f>'приложение 1.1 '!D280</f>
        <v>0</v>
      </c>
      <c r="E280" s="544">
        <f>'приложение 1.1 '!E280</f>
        <v>5</v>
      </c>
      <c r="F280" s="168">
        <v>20.669999999999998</v>
      </c>
      <c r="G280" s="603">
        <f>'приложение 1.1 '!F280</f>
        <v>2017</v>
      </c>
      <c r="H280" s="603">
        <f>'приложение 1.1 '!G280</f>
        <v>2017</v>
      </c>
      <c r="I280" s="130">
        <f t="shared" si="49"/>
        <v>16.349930000000001</v>
      </c>
      <c r="J280" s="130">
        <f t="shared" si="47"/>
        <v>16.349930000000001</v>
      </c>
      <c r="K280" s="130">
        <f t="shared" si="48"/>
        <v>16.349930000000001</v>
      </c>
      <c r="L280" s="130" t="str">
        <f>'приложение 1.1 '!K280</f>
        <v>-</v>
      </c>
      <c r="M280" s="130" t="str">
        <f>'приложение 1.1 '!L280</f>
        <v>-</v>
      </c>
      <c r="N280" s="130" t="str">
        <f>'приложение 1.1 '!M280</f>
        <v>-</v>
      </c>
      <c r="O280" s="130" t="str">
        <f>'приложение 1.1 '!N280</f>
        <v>-</v>
      </c>
      <c r="P280" s="130" t="str">
        <f>'приложение 1.1 '!O280</f>
        <v>-</v>
      </c>
      <c r="Q280" s="130" t="str">
        <f>'приложение 1.1 '!P280</f>
        <v>-</v>
      </c>
      <c r="R280" s="130" t="str">
        <f>'приложение 1.1 '!Q280</f>
        <v>-</v>
      </c>
      <c r="S280" s="130" t="str">
        <f>'приложение 1.1 '!R280</f>
        <v>-</v>
      </c>
      <c r="T280" s="130" t="str">
        <f>'приложение 1.1 '!S280</f>
        <v>-</v>
      </c>
      <c r="U280" s="130" t="str">
        <f>'приложение 1.1 '!T280</f>
        <v>-</v>
      </c>
      <c r="V280" s="130">
        <f>'приложение 1.1 '!U280</f>
        <v>0</v>
      </c>
      <c r="W280" s="130">
        <f>'приложение 1.1 '!V280</f>
        <v>5</v>
      </c>
      <c r="X280" s="130">
        <f>'приложение 1.1 '!W280</f>
        <v>0</v>
      </c>
      <c r="Y280" s="130">
        <f>'приложение 1.1 '!X280</f>
        <v>5</v>
      </c>
      <c r="Z280" s="130">
        <f>'приложение 1.1 '!Y280</f>
        <v>0</v>
      </c>
      <c r="AA280" s="130">
        <f>'приложение 1.1 '!Z280</f>
        <v>0</v>
      </c>
      <c r="AB280" s="130">
        <f>'приложение 1.1 '!AA280</f>
        <v>0</v>
      </c>
      <c r="AC280" s="130">
        <f>'приложение 1.1 '!AB280</f>
        <v>0</v>
      </c>
      <c r="AD280" s="130">
        <f>'приложение 1.1 '!AC280</f>
        <v>0</v>
      </c>
      <c r="AE280" s="130">
        <f>'приложение 1.1 '!AD280</f>
        <v>16.349930000000001</v>
      </c>
      <c r="AF280" s="130">
        <f t="shared" si="50"/>
        <v>16.349930000000001</v>
      </c>
    </row>
    <row r="281" spans="1:32" ht="40.5">
      <c r="A281" s="95" t="str">
        <f>'приложение 1.1 '!A281</f>
        <v>2.1.3.93</v>
      </c>
      <c r="B281" s="135" t="str">
        <f>'приложение 1.1 '!B281</f>
        <v>Строительство ТП 2х630кВА мкр.16А</v>
      </c>
      <c r="C281" s="603" t="str">
        <f>'приложение 1.1 '!C281</f>
        <v>C/П</v>
      </c>
      <c r="D281" s="544">
        <f>'приложение 1.1 '!D281</f>
        <v>0</v>
      </c>
      <c r="E281" s="544">
        <f>'приложение 1.1 '!E281</f>
        <v>1.26</v>
      </c>
      <c r="F281" s="168">
        <v>18.95</v>
      </c>
      <c r="G281" s="603">
        <f>'приложение 1.1 '!F281</f>
        <v>2016</v>
      </c>
      <c r="H281" s="603">
        <f>'приложение 1.1 '!G281</f>
        <v>2016</v>
      </c>
      <c r="I281" s="130">
        <f t="shared" si="49"/>
        <v>7.1135176200000005</v>
      </c>
      <c r="J281" s="130">
        <f t="shared" si="47"/>
        <v>0</v>
      </c>
      <c r="K281" s="130">
        <f t="shared" si="48"/>
        <v>0</v>
      </c>
      <c r="L281" s="130" t="str">
        <f>'приложение 1.1 '!K281</f>
        <v>-</v>
      </c>
      <c r="M281" s="130" t="str">
        <f>'приложение 1.1 '!L281</f>
        <v>-</v>
      </c>
      <c r="N281" s="130" t="str">
        <f>'приложение 1.1 '!M281</f>
        <v>-</v>
      </c>
      <c r="O281" s="130" t="str">
        <f>'приложение 1.1 '!N281</f>
        <v>-</v>
      </c>
      <c r="P281" s="130" t="str">
        <f>'приложение 1.1 '!O281</f>
        <v>-</v>
      </c>
      <c r="Q281" s="130" t="str">
        <f>'приложение 1.1 '!P281</f>
        <v>-</v>
      </c>
      <c r="R281" s="130" t="str">
        <f>'приложение 1.1 '!Q281</f>
        <v>-</v>
      </c>
      <c r="S281" s="130" t="str">
        <f>'приложение 1.1 '!R281</f>
        <v>-</v>
      </c>
      <c r="T281" s="130">
        <f>'приложение 1.1 '!S281</f>
        <v>0</v>
      </c>
      <c r="U281" s="130">
        <f>'приложение 1.1 '!T281</f>
        <v>1.26</v>
      </c>
      <c r="V281" s="130" t="str">
        <f>'приложение 1.1 '!U281</f>
        <v>-</v>
      </c>
      <c r="W281" s="130" t="str">
        <f>'приложение 1.1 '!V281</f>
        <v>-</v>
      </c>
      <c r="X281" s="130">
        <f>'приложение 1.1 '!W281</f>
        <v>0</v>
      </c>
      <c r="Y281" s="130">
        <f>'приложение 1.1 '!X281</f>
        <v>1.26</v>
      </c>
      <c r="Z281" s="130">
        <f>'приложение 1.1 '!Y281</f>
        <v>0</v>
      </c>
      <c r="AA281" s="130">
        <f>'приложение 1.1 '!Z281</f>
        <v>0</v>
      </c>
      <c r="AB281" s="130">
        <f>'приложение 1.1 '!AA281</f>
        <v>0</v>
      </c>
      <c r="AC281" s="130">
        <f>'приложение 1.1 '!AB281</f>
        <v>0</v>
      </c>
      <c r="AD281" s="130">
        <f>'приложение 1.1 '!AC281</f>
        <v>7.1135176200000005</v>
      </c>
      <c r="AE281" s="130">
        <f>'приложение 1.1 '!AD281</f>
        <v>0</v>
      </c>
      <c r="AF281" s="130">
        <f t="shared" si="50"/>
        <v>7.1135176200000005</v>
      </c>
    </row>
    <row r="282" spans="1:32" ht="40.5">
      <c r="A282" s="95" t="str">
        <f>'приложение 1.1 '!A282</f>
        <v>2.1.3.94</v>
      </c>
      <c r="B282" s="135" t="str">
        <f>'приложение 1.1 '!B282</f>
        <v>Строительство ТП-2х1600кВА мкр.30А</v>
      </c>
      <c r="C282" s="603" t="str">
        <f>'приложение 1.1 '!C282</f>
        <v>C/П</v>
      </c>
      <c r="D282" s="544">
        <f>'приложение 1.1 '!D282</f>
        <v>0</v>
      </c>
      <c r="E282" s="544">
        <f>'приложение 1.1 '!E282</f>
        <v>3.2</v>
      </c>
      <c r="F282" s="168">
        <v>19.29</v>
      </c>
      <c r="G282" s="603">
        <f>'приложение 1.1 '!F282</f>
        <v>2016</v>
      </c>
      <c r="H282" s="603">
        <f>'приложение 1.1 '!G282</f>
        <v>2016</v>
      </c>
      <c r="I282" s="130">
        <f t="shared" si="49"/>
        <v>8.8760492088135603</v>
      </c>
      <c r="J282" s="130">
        <f t="shared" si="47"/>
        <v>0</v>
      </c>
      <c r="K282" s="130">
        <f t="shared" si="48"/>
        <v>0</v>
      </c>
      <c r="L282" s="130" t="str">
        <f>'приложение 1.1 '!K282</f>
        <v>-</v>
      </c>
      <c r="M282" s="130" t="str">
        <f>'приложение 1.1 '!L282</f>
        <v>-</v>
      </c>
      <c r="N282" s="130" t="str">
        <f>'приложение 1.1 '!M282</f>
        <v>-</v>
      </c>
      <c r="O282" s="130" t="str">
        <f>'приложение 1.1 '!N282</f>
        <v>-</v>
      </c>
      <c r="P282" s="130" t="str">
        <f>'приложение 1.1 '!O282</f>
        <v>-</v>
      </c>
      <c r="Q282" s="130" t="str">
        <f>'приложение 1.1 '!P282</f>
        <v>-</v>
      </c>
      <c r="R282" s="130" t="str">
        <f>'приложение 1.1 '!Q282</f>
        <v>-</v>
      </c>
      <c r="S282" s="130" t="str">
        <f>'приложение 1.1 '!R282</f>
        <v>-</v>
      </c>
      <c r="T282" s="130">
        <f>'приложение 1.1 '!S282</f>
        <v>0</v>
      </c>
      <c r="U282" s="130">
        <f>'приложение 1.1 '!T282</f>
        <v>3.2</v>
      </c>
      <c r="V282" s="130" t="str">
        <f>'приложение 1.1 '!U282</f>
        <v>-</v>
      </c>
      <c r="W282" s="130" t="str">
        <f>'приложение 1.1 '!V282</f>
        <v>-</v>
      </c>
      <c r="X282" s="130">
        <f>'приложение 1.1 '!W282</f>
        <v>0</v>
      </c>
      <c r="Y282" s="130">
        <f>'приложение 1.1 '!X282</f>
        <v>3.2</v>
      </c>
      <c r="Z282" s="130">
        <f>'приложение 1.1 '!Y282</f>
        <v>0</v>
      </c>
      <c r="AA282" s="130">
        <f>'приложение 1.1 '!Z282</f>
        <v>0</v>
      </c>
      <c r="AB282" s="130">
        <f>'приложение 1.1 '!AA282</f>
        <v>0</v>
      </c>
      <c r="AC282" s="130">
        <f>'приложение 1.1 '!AB282</f>
        <v>0</v>
      </c>
      <c r="AD282" s="130">
        <f>'приложение 1.1 '!AC282</f>
        <v>8.8760492088135603</v>
      </c>
      <c r="AE282" s="130">
        <f>'приложение 1.1 '!AD282</f>
        <v>0</v>
      </c>
      <c r="AF282" s="130">
        <f t="shared" si="50"/>
        <v>8.8760492088135603</v>
      </c>
    </row>
    <row r="283" spans="1:32" ht="40.5">
      <c r="A283" s="95" t="str">
        <f>'приложение 1.1 '!A283</f>
        <v>2.1.3.95</v>
      </c>
      <c r="B283" s="135" t="str">
        <f>'приложение 1.1 '!B283</f>
        <v>Строительство ТП-2х1000кВА п. Дорожный</v>
      </c>
      <c r="C283" s="603" t="str">
        <f>'приложение 1.1 '!C283</f>
        <v>C/П</v>
      </c>
      <c r="D283" s="544">
        <f>'приложение 1.1 '!D283</f>
        <v>0</v>
      </c>
      <c r="E283" s="544">
        <f>'приложение 1.1 '!E283</f>
        <v>2</v>
      </c>
      <c r="F283" s="168">
        <v>20.29</v>
      </c>
      <c r="G283" s="603">
        <f>'приложение 1.1 '!F283</f>
        <v>2016</v>
      </c>
      <c r="H283" s="603">
        <f>'приложение 1.1 '!G283</f>
        <v>2016</v>
      </c>
      <c r="I283" s="130">
        <f t="shared" ref="I283" si="51">AF283</f>
        <v>7.3907885015254244</v>
      </c>
      <c r="J283" s="130">
        <f t="shared" si="47"/>
        <v>0</v>
      </c>
      <c r="K283" s="130">
        <f t="shared" si="48"/>
        <v>0</v>
      </c>
      <c r="L283" s="130" t="str">
        <f>'приложение 1.1 '!K283</f>
        <v>-</v>
      </c>
      <c r="M283" s="130" t="str">
        <f>'приложение 1.1 '!L283</f>
        <v>-</v>
      </c>
      <c r="N283" s="130" t="str">
        <f>'приложение 1.1 '!M283</f>
        <v>-</v>
      </c>
      <c r="O283" s="130" t="str">
        <f>'приложение 1.1 '!N283</f>
        <v>-</v>
      </c>
      <c r="P283" s="130" t="str">
        <f>'приложение 1.1 '!O283</f>
        <v>-</v>
      </c>
      <c r="Q283" s="130" t="str">
        <f>'приложение 1.1 '!P283</f>
        <v>-</v>
      </c>
      <c r="R283" s="130" t="str">
        <f>'приложение 1.1 '!Q283</f>
        <v>-</v>
      </c>
      <c r="S283" s="130" t="str">
        <f>'приложение 1.1 '!R283</f>
        <v>-</v>
      </c>
      <c r="T283" s="130">
        <f>'приложение 1.1 '!S283</f>
        <v>0</v>
      </c>
      <c r="U283" s="130">
        <f>'приложение 1.1 '!T283</f>
        <v>2</v>
      </c>
      <c r="V283" s="130" t="str">
        <f>'приложение 1.1 '!U283</f>
        <v>-</v>
      </c>
      <c r="W283" s="130" t="str">
        <f>'приложение 1.1 '!V283</f>
        <v>-</v>
      </c>
      <c r="X283" s="130">
        <f>'приложение 1.1 '!W283</f>
        <v>0</v>
      </c>
      <c r="Y283" s="130">
        <f>'приложение 1.1 '!X283</f>
        <v>2</v>
      </c>
      <c r="Z283" s="130">
        <f>'приложение 1.1 '!Y283</f>
        <v>0</v>
      </c>
      <c r="AA283" s="130">
        <f>'приложение 1.1 '!Z283</f>
        <v>0</v>
      </c>
      <c r="AB283" s="130">
        <f>'приложение 1.1 '!AA283</f>
        <v>0</v>
      </c>
      <c r="AC283" s="130">
        <f>'приложение 1.1 '!AB283</f>
        <v>0</v>
      </c>
      <c r="AD283" s="130">
        <f>'приложение 1.1 '!AC283</f>
        <v>7.3907885015254244</v>
      </c>
      <c r="AE283" s="130">
        <f>'приложение 1.1 '!AD283</f>
        <v>0</v>
      </c>
      <c r="AF283" s="130">
        <f t="shared" ref="AF283" si="52">SUM(Z283:AE283)</f>
        <v>7.3907885015254244</v>
      </c>
    </row>
    <row r="284" spans="1:32" ht="40.5">
      <c r="A284" s="95" t="str">
        <f>'приложение 1.1 '!A284</f>
        <v>2.1.3.96</v>
      </c>
      <c r="B284" s="135" t="str">
        <f>'приложение 1.1 '!B284</f>
        <v>Строительство ТП№13 2х2500кВА мкр.31Б</v>
      </c>
      <c r="C284" s="603" t="str">
        <f>'приложение 1.1 '!C284</f>
        <v>C/П</v>
      </c>
      <c r="D284" s="544">
        <f>'приложение 1.1 '!D284</f>
        <v>0</v>
      </c>
      <c r="E284" s="544">
        <f>'приложение 1.1 '!E284</f>
        <v>5</v>
      </c>
      <c r="F284" s="168">
        <v>21.29</v>
      </c>
      <c r="G284" s="603">
        <f>'приложение 1.1 '!F284</f>
        <v>2017</v>
      </c>
      <c r="H284" s="603">
        <f>'приложение 1.1 '!G284</f>
        <v>2017</v>
      </c>
      <c r="I284" s="130">
        <f t="shared" ref="I284:I291" si="53">AF284</f>
        <v>15.59198</v>
      </c>
      <c r="J284" s="130">
        <f t="shared" si="47"/>
        <v>15.59198</v>
      </c>
      <c r="K284" s="130">
        <f t="shared" si="48"/>
        <v>15.59198</v>
      </c>
      <c r="L284" s="130" t="str">
        <f>'приложение 1.1 '!K284</f>
        <v>-</v>
      </c>
      <c r="M284" s="130" t="str">
        <f>'приложение 1.1 '!L284</f>
        <v>-</v>
      </c>
      <c r="N284" s="130" t="str">
        <f>'приложение 1.1 '!M284</f>
        <v>-</v>
      </c>
      <c r="O284" s="130" t="str">
        <f>'приложение 1.1 '!N284</f>
        <v>-</v>
      </c>
      <c r="P284" s="130" t="str">
        <f>'приложение 1.1 '!O284</f>
        <v>-</v>
      </c>
      <c r="Q284" s="130" t="str">
        <f>'приложение 1.1 '!P284</f>
        <v>-</v>
      </c>
      <c r="R284" s="130" t="str">
        <f>'приложение 1.1 '!Q284</f>
        <v>-</v>
      </c>
      <c r="S284" s="130" t="str">
        <f>'приложение 1.1 '!R284</f>
        <v>-</v>
      </c>
      <c r="T284" s="130" t="str">
        <f>'приложение 1.1 '!S284</f>
        <v>-</v>
      </c>
      <c r="U284" s="130" t="str">
        <f>'приложение 1.1 '!T284</f>
        <v>-</v>
      </c>
      <c r="V284" s="130">
        <f>'приложение 1.1 '!U284</f>
        <v>0</v>
      </c>
      <c r="W284" s="130">
        <f>'приложение 1.1 '!V284</f>
        <v>5</v>
      </c>
      <c r="X284" s="130">
        <f>'приложение 1.1 '!W284</f>
        <v>0</v>
      </c>
      <c r="Y284" s="130">
        <f>'приложение 1.1 '!X284</f>
        <v>5</v>
      </c>
      <c r="Z284" s="130">
        <f>'приложение 1.1 '!Y284</f>
        <v>0</v>
      </c>
      <c r="AA284" s="130">
        <f>'приложение 1.1 '!Z284</f>
        <v>0</v>
      </c>
      <c r="AB284" s="130">
        <f>'приложение 1.1 '!AA284</f>
        <v>0</v>
      </c>
      <c r="AC284" s="130">
        <f>'приложение 1.1 '!AB284</f>
        <v>0</v>
      </c>
      <c r="AD284" s="130">
        <f>'приложение 1.1 '!AC284</f>
        <v>0</v>
      </c>
      <c r="AE284" s="130">
        <f>'приложение 1.1 '!AD284</f>
        <v>15.59198</v>
      </c>
      <c r="AF284" s="130">
        <f t="shared" ref="AF284:AF291" si="54">SUM(Z284:AE284)</f>
        <v>15.59198</v>
      </c>
    </row>
    <row r="285" spans="1:32" ht="40.5">
      <c r="A285" s="95" t="str">
        <f>'приложение 1.1 '!A285</f>
        <v>2.1.3.97</v>
      </c>
      <c r="B285" s="135" t="str">
        <f>'приложение 1.1 '!B285</f>
        <v>Строительство ТП№15 2х1250кВА мкр.31Б</v>
      </c>
      <c r="C285" s="603" t="str">
        <f>'приложение 1.1 '!C285</f>
        <v>C/П</v>
      </c>
      <c r="D285" s="544">
        <f>'приложение 1.1 '!D285</f>
        <v>0</v>
      </c>
      <c r="E285" s="544">
        <f>'приложение 1.1 '!E285</f>
        <v>2.5</v>
      </c>
      <c r="F285" s="168">
        <v>22.29</v>
      </c>
      <c r="G285" s="603">
        <f>'приложение 1.1 '!F285</f>
        <v>2017</v>
      </c>
      <c r="H285" s="603">
        <f>'приложение 1.1 '!G285</f>
        <v>2017</v>
      </c>
      <c r="I285" s="130">
        <f t="shared" si="53"/>
        <v>9.8240800000000004</v>
      </c>
      <c r="J285" s="130">
        <f t="shared" si="47"/>
        <v>9.8240800000000004</v>
      </c>
      <c r="K285" s="130">
        <f t="shared" si="48"/>
        <v>9.8240800000000004</v>
      </c>
      <c r="L285" s="130" t="str">
        <f>'приложение 1.1 '!K285</f>
        <v>-</v>
      </c>
      <c r="M285" s="130" t="str">
        <f>'приложение 1.1 '!L285</f>
        <v>-</v>
      </c>
      <c r="N285" s="130" t="str">
        <f>'приложение 1.1 '!M285</f>
        <v>-</v>
      </c>
      <c r="O285" s="130" t="str">
        <f>'приложение 1.1 '!N285</f>
        <v>-</v>
      </c>
      <c r="P285" s="130" t="str">
        <f>'приложение 1.1 '!O285</f>
        <v>-</v>
      </c>
      <c r="Q285" s="130" t="str">
        <f>'приложение 1.1 '!P285</f>
        <v>-</v>
      </c>
      <c r="R285" s="130" t="str">
        <f>'приложение 1.1 '!Q285</f>
        <v>-</v>
      </c>
      <c r="S285" s="130" t="str">
        <f>'приложение 1.1 '!R285</f>
        <v>-</v>
      </c>
      <c r="T285" s="130" t="str">
        <f>'приложение 1.1 '!S285</f>
        <v>-</v>
      </c>
      <c r="U285" s="130" t="str">
        <f>'приложение 1.1 '!T285</f>
        <v>-</v>
      </c>
      <c r="V285" s="130">
        <f>'приложение 1.1 '!U285</f>
        <v>0</v>
      </c>
      <c r="W285" s="130">
        <f>'приложение 1.1 '!V285</f>
        <v>2.5</v>
      </c>
      <c r="X285" s="130">
        <f>'приложение 1.1 '!W285</f>
        <v>0</v>
      </c>
      <c r="Y285" s="130">
        <f>'приложение 1.1 '!X285</f>
        <v>2.5</v>
      </c>
      <c r="Z285" s="130">
        <f>'приложение 1.1 '!Y285</f>
        <v>0</v>
      </c>
      <c r="AA285" s="130">
        <f>'приложение 1.1 '!Z285</f>
        <v>0</v>
      </c>
      <c r="AB285" s="130">
        <f>'приложение 1.1 '!AA285</f>
        <v>0</v>
      </c>
      <c r="AC285" s="130">
        <f>'приложение 1.1 '!AB285</f>
        <v>0</v>
      </c>
      <c r="AD285" s="130">
        <f>'приложение 1.1 '!AC285</f>
        <v>0</v>
      </c>
      <c r="AE285" s="130">
        <f>'приложение 1.1 '!AD285</f>
        <v>9.8240800000000004</v>
      </c>
      <c r="AF285" s="130">
        <f t="shared" si="54"/>
        <v>9.8240800000000004</v>
      </c>
    </row>
    <row r="286" spans="1:32" ht="40.5">
      <c r="A286" s="95" t="str">
        <f>'приложение 1.1 '!A286</f>
        <v>2.1.3.98</v>
      </c>
      <c r="B286" s="135" t="str">
        <f>'приложение 1.1 '!B286</f>
        <v>Строительство ТП№1 2х630кВА п. Дорожный</v>
      </c>
      <c r="C286" s="603" t="str">
        <f>'приложение 1.1 '!C286</f>
        <v>C/П</v>
      </c>
      <c r="D286" s="544">
        <f>'приложение 1.1 '!D286</f>
        <v>0</v>
      </c>
      <c r="E286" s="544">
        <f>'приложение 1.1 '!E286</f>
        <v>1.26</v>
      </c>
      <c r="F286" s="168">
        <v>23.29</v>
      </c>
      <c r="G286" s="603">
        <f>'приложение 1.1 '!F286</f>
        <v>2017</v>
      </c>
      <c r="H286" s="603">
        <f>'приложение 1.1 '!G286</f>
        <v>2017</v>
      </c>
      <c r="I286" s="130">
        <f t="shared" si="53"/>
        <v>7.26715</v>
      </c>
      <c r="J286" s="130">
        <f t="shared" si="47"/>
        <v>7.26715</v>
      </c>
      <c r="K286" s="130">
        <f t="shared" si="48"/>
        <v>7.26715</v>
      </c>
      <c r="L286" s="130" t="str">
        <f>'приложение 1.1 '!K286</f>
        <v>-</v>
      </c>
      <c r="M286" s="130" t="str">
        <f>'приложение 1.1 '!L286</f>
        <v>-</v>
      </c>
      <c r="N286" s="130" t="str">
        <f>'приложение 1.1 '!M286</f>
        <v>-</v>
      </c>
      <c r="O286" s="130" t="str">
        <f>'приложение 1.1 '!N286</f>
        <v>-</v>
      </c>
      <c r="P286" s="130" t="str">
        <f>'приложение 1.1 '!O286</f>
        <v>-</v>
      </c>
      <c r="Q286" s="130" t="str">
        <f>'приложение 1.1 '!P286</f>
        <v>-</v>
      </c>
      <c r="R286" s="130" t="str">
        <f>'приложение 1.1 '!Q286</f>
        <v>-</v>
      </c>
      <c r="S286" s="130" t="str">
        <f>'приложение 1.1 '!R286</f>
        <v>-</v>
      </c>
      <c r="T286" s="130" t="str">
        <f>'приложение 1.1 '!S286</f>
        <v>-</v>
      </c>
      <c r="U286" s="130" t="str">
        <f>'приложение 1.1 '!T286</f>
        <v>-</v>
      </c>
      <c r="V286" s="130">
        <f>'приложение 1.1 '!U286</f>
        <v>0</v>
      </c>
      <c r="W286" s="130">
        <f>'приложение 1.1 '!V286</f>
        <v>1.26</v>
      </c>
      <c r="X286" s="130">
        <f>'приложение 1.1 '!W286</f>
        <v>0</v>
      </c>
      <c r="Y286" s="130">
        <f>'приложение 1.1 '!X286</f>
        <v>1.26</v>
      </c>
      <c r="Z286" s="130">
        <f>'приложение 1.1 '!Y286</f>
        <v>0</v>
      </c>
      <c r="AA286" s="130">
        <f>'приложение 1.1 '!Z286</f>
        <v>0</v>
      </c>
      <c r="AB286" s="130">
        <f>'приложение 1.1 '!AA286</f>
        <v>0</v>
      </c>
      <c r="AC286" s="130">
        <f>'приложение 1.1 '!AB286</f>
        <v>0</v>
      </c>
      <c r="AD286" s="130">
        <f>'приложение 1.1 '!AC286</f>
        <v>0</v>
      </c>
      <c r="AE286" s="130">
        <f>'приложение 1.1 '!AD286</f>
        <v>7.26715</v>
      </c>
      <c r="AF286" s="130">
        <f t="shared" si="54"/>
        <v>7.26715</v>
      </c>
    </row>
    <row r="287" spans="1:32" ht="40.5">
      <c r="A287" s="95" t="str">
        <f>'приложение 1.1 '!A287</f>
        <v>2.1.3.99</v>
      </c>
      <c r="B287" s="135" t="str">
        <f>'приложение 1.1 '!B287</f>
        <v>Строительство ТП3 2х1600кВА мкр.42</v>
      </c>
      <c r="C287" s="603" t="str">
        <f>'приложение 1.1 '!C287</f>
        <v>C/П</v>
      </c>
      <c r="D287" s="544">
        <f>'приложение 1.1 '!D287</f>
        <v>0</v>
      </c>
      <c r="E287" s="544">
        <f>'приложение 1.1 '!E287</f>
        <v>3.2</v>
      </c>
      <c r="F287" s="168">
        <v>24.29</v>
      </c>
      <c r="G287" s="603">
        <f>'приложение 1.1 '!F287</f>
        <v>2017</v>
      </c>
      <c r="H287" s="603">
        <f>'приложение 1.1 '!G287</f>
        <v>2017</v>
      </c>
      <c r="I287" s="130">
        <f t="shared" si="53"/>
        <v>8.0890000000000004</v>
      </c>
      <c r="J287" s="130">
        <f t="shared" si="47"/>
        <v>8.0890000000000004</v>
      </c>
      <c r="K287" s="130">
        <f t="shared" si="48"/>
        <v>8.0890000000000004</v>
      </c>
      <c r="L287" s="130" t="str">
        <f>'приложение 1.1 '!K287</f>
        <v>-</v>
      </c>
      <c r="M287" s="130" t="str">
        <f>'приложение 1.1 '!L287</f>
        <v>-</v>
      </c>
      <c r="N287" s="130" t="str">
        <f>'приложение 1.1 '!M287</f>
        <v>-</v>
      </c>
      <c r="O287" s="130" t="str">
        <f>'приложение 1.1 '!N287</f>
        <v>-</v>
      </c>
      <c r="P287" s="130" t="str">
        <f>'приложение 1.1 '!O287</f>
        <v>-</v>
      </c>
      <c r="Q287" s="130" t="str">
        <f>'приложение 1.1 '!P287</f>
        <v>-</v>
      </c>
      <c r="R287" s="130" t="str">
        <f>'приложение 1.1 '!Q287</f>
        <v>-</v>
      </c>
      <c r="S287" s="130" t="str">
        <f>'приложение 1.1 '!R287</f>
        <v>-</v>
      </c>
      <c r="T287" s="130" t="str">
        <f>'приложение 1.1 '!S287</f>
        <v>-</v>
      </c>
      <c r="U287" s="130" t="str">
        <f>'приложение 1.1 '!T287</f>
        <v>-</v>
      </c>
      <c r="V287" s="130">
        <f>'приложение 1.1 '!U287</f>
        <v>0</v>
      </c>
      <c r="W287" s="130">
        <f>'приложение 1.1 '!V287</f>
        <v>3.2</v>
      </c>
      <c r="X287" s="130">
        <f>'приложение 1.1 '!W287</f>
        <v>0</v>
      </c>
      <c r="Y287" s="130">
        <f>'приложение 1.1 '!X287</f>
        <v>3.2</v>
      </c>
      <c r="Z287" s="130">
        <f>'приложение 1.1 '!Y287</f>
        <v>0</v>
      </c>
      <c r="AA287" s="130">
        <f>'приложение 1.1 '!Z287</f>
        <v>0</v>
      </c>
      <c r="AB287" s="130">
        <f>'приложение 1.1 '!AA287</f>
        <v>0</v>
      </c>
      <c r="AC287" s="130">
        <f>'приложение 1.1 '!AB287</f>
        <v>0</v>
      </c>
      <c r="AD287" s="130">
        <f>'приложение 1.1 '!AC287</f>
        <v>0</v>
      </c>
      <c r="AE287" s="130">
        <f>'приложение 1.1 '!AD287</f>
        <v>8.0890000000000004</v>
      </c>
      <c r="AF287" s="130">
        <f t="shared" si="54"/>
        <v>8.0890000000000004</v>
      </c>
    </row>
    <row r="288" spans="1:32" ht="40.5">
      <c r="A288" s="95" t="str">
        <f>'приложение 1.1 '!A288</f>
        <v>2.1.3.100</v>
      </c>
      <c r="B288" s="135" t="str">
        <f>'приложение 1.1 '!B288</f>
        <v>Строительство ТП-2х2500кВА мкр.44 (стр.18)</v>
      </c>
      <c r="C288" s="603" t="str">
        <f>'приложение 1.1 '!C288</f>
        <v>C/П</v>
      </c>
      <c r="D288" s="544">
        <f>'приложение 1.1 '!D288</f>
        <v>0</v>
      </c>
      <c r="E288" s="544">
        <f>'приложение 1.1 '!E288</f>
        <v>5</v>
      </c>
      <c r="F288" s="168">
        <v>25.29</v>
      </c>
      <c r="G288" s="603">
        <f>'приложение 1.1 '!F288</f>
        <v>2017</v>
      </c>
      <c r="H288" s="603">
        <f>'приложение 1.1 '!G288</f>
        <v>2017</v>
      </c>
      <c r="I288" s="130">
        <f t="shared" si="53"/>
        <v>17.5</v>
      </c>
      <c r="J288" s="130">
        <f t="shared" si="47"/>
        <v>17.5</v>
      </c>
      <c r="K288" s="130">
        <f t="shared" si="48"/>
        <v>17.5</v>
      </c>
      <c r="L288" s="130" t="str">
        <f>'приложение 1.1 '!K288</f>
        <v>-</v>
      </c>
      <c r="M288" s="130" t="str">
        <f>'приложение 1.1 '!L288</f>
        <v>-</v>
      </c>
      <c r="N288" s="130" t="str">
        <f>'приложение 1.1 '!M288</f>
        <v>-</v>
      </c>
      <c r="O288" s="130" t="str">
        <f>'приложение 1.1 '!N288</f>
        <v>-</v>
      </c>
      <c r="P288" s="130" t="str">
        <f>'приложение 1.1 '!O288</f>
        <v>-</v>
      </c>
      <c r="Q288" s="130" t="str">
        <f>'приложение 1.1 '!P288</f>
        <v>-</v>
      </c>
      <c r="R288" s="130" t="str">
        <f>'приложение 1.1 '!Q288</f>
        <v>-</v>
      </c>
      <c r="S288" s="130" t="str">
        <f>'приложение 1.1 '!R288</f>
        <v>-</v>
      </c>
      <c r="T288" s="130" t="str">
        <f>'приложение 1.1 '!S288</f>
        <v>-</v>
      </c>
      <c r="U288" s="130" t="str">
        <f>'приложение 1.1 '!T288</f>
        <v>-</v>
      </c>
      <c r="V288" s="130">
        <f>'приложение 1.1 '!U288</f>
        <v>0</v>
      </c>
      <c r="W288" s="130">
        <f>'приложение 1.1 '!V288</f>
        <v>5</v>
      </c>
      <c r="X288" s="130">
        <f>'приложение 1.1 '!W288</f>
        <v>0</v>
      </c>
      <c r="Y288" s="130">
        <f>'приложение 1.1 '!X288</f>
        <v>5</v>
      </c>
      <c r="Z288" s="130">
        <f>'приложение 1.1 '!Y288</f>
        <v>0</v>
      </c>
      <c r="AA288" s="130">
        <f>'приложение 1.1 '!Z288</f>
        <v>0</v>
      </c>
      <c r="AB288" s="130">
        <f>'приложение 1.1 '!AA288</f>
        <v>0</v>
      </c>
      <c r="AC288" s="130">
        <f>'приложение 1.1 '!AB288</f>
        <v>0</v>
      </c>
      <c r="AD288" s="130">
        <f>'приложение 1.1 '!AC288</f>
        <v>0</v>
      </c>
      <c r="AE288" s="130">
        <f>'приложение 1.1 '!AD288</f>
        <v>17.5</v>
      </c>
      <c r="AF288" s="130">
        <f t="shared" si="54"/>
        <v>17.5</v>
      </c>
    </row>
    <row r="289" spans="1:32" ht="40.5">
      <c r="A289" s="95" t="str">
        <f>'приложение 1.1 '!A289</f>
        <v>2.1.3.101</v>
      </c>
      <c r="B289" s="135" t="str">
        <f>'приложение 1.1 '!B289</f>
        <v>Строительство ТП 2х1000кВА мкр.4</v>
      </c>
      <c r="C289" s="603" t="str">
        <f>'приложение 1.1 '!C289</f>
        <v>C/П</v>
      </c>
      <c r="D289" s="544">
        <f>'приложение 1.1 '!D289</f>
        <v>0</v>
      </c>
      <c r="E289" s="544">
        <f>'приложение 1.1 '!E289</f>
        <v>2</v>
      </c>
      <c r="F289" s="168">
        <v>26.29</v>
      </c>
      <c r="G289" s="603">
        <f>'приложение 1.1 '!F289</f>
        <v>2017</v>
      </c>
      <c r="H289" s="603">
        <f>'приложение 1.1 '!G289</f>
        <v>2017</v>
      </c>
      <c r="I289" s="130">
        <f t="shared" si="53"/>
        <v>10</v>
      </c>
      <c r="J289" s="130">
        <f t="shared" si="47"/>
        <v>10</v>
      </c>
      <c r="K289" s="130">
        <f t="shared" si="48"/>
        <v>10</v>
      </c>
      <c r="L289" s="130" t="str">
        <f>'приложение 1.1 '!K289</f>
        <v>-</v>
      </c>
      <c r="M289" s="130" t="str">
        <f>'приложение 1.1 '!L289</f>
        <v>-</v>
      </c>
      <c r="N289" s="130" t="str">
        <f>'приложение 1.1 '!M289</f>
        <v>-</v>
      </c>
      <c r="O289" s="130" t="str">
        <f>'приложение 1.1 '!N289</f>
        <v>-</v>
      </c>
      <c r="P289" s="130" t="str">
        <f>'приложение 1.1 '!O289</f>
        <v>-</v>
      </c>
      <c r="Q289" s="130" t="str">
        <f>'приложение 1.1 '!P289</f>
        <v>-</v>
      </c>
      <c r="R289" s="130" t="str">
        <f>'приложение 1.1 '!Q289</f>
        <v>-</v>
      </c>
      <c r="S289" s="130" t="str">
        <f>'приложение 1.1 '!R289</f>
        <v>-</v>
      </c>
      <c r="T289" s="130" t="str">
        <f>'приложение 1.1 '!S289</f>
        <v>-</v>
      </c>
      <c r="U289" s="130" t="str">
        <f>'приложение 1.1 '!T289</f>
        <v>-</v>
      </c>
      <c r="V289" s="130">
        <f>'приложение 1.1 '!U289</f>
        <v>0</v>
      </c>
      <c r="W289" s="130">
        <f>'приложение 1.1 '!V289</f>
        <v>2</v>
      </c>
      <c r="X289" s="130">
        <f>'приложение 1.1 '!W289</f>
        <v>0</v>
      </c>
      <c r="Y289" s="130">
        <f>'приложение 1.1 '!X289</f>
        <v>2</v>
      </c>
      <c r="Z289" s="130">
        <f>'приложение 1.1 '!Y289</f>
        <v>0</v>
      </c>
      <c r="AA289" s="130">
        <f>'приложение 1.1 '!Z289</f>
        <v>0</v>
      </c>
      <c r="AB289" s="130">
        <f>'приложение 1.1 '!AA289</f>
        <v>0</v>
      </c>
      <c r="AC289" s="130">
        <f>'приложение 1.1 '!AB289</f>
        <v>0</v>
      </c>
      <c r="AD289" s="130">
        <f>'приложение 1.1 '!AC289</f>
        <v>0</v>
      </c>
      <c r="AE289" s="130">
        <f>'приложение 1.1 '!AD289</f>
        <v>10</v>
      </c>
      <c r="AF289" s="130">
        <f t="shared" si="54"/>
        <v>10</v>
      </c>
    </row>
    <row r="290" spans="1:32" ht="40.5">
      <c r="A290" s="95" t="str">
        <f>'приложение 1.1 '!A290</f>
        <v>2.1.3.102</v>
      </c>
      <c r="B290" s="135" t="str">
        <f>'приложение 1.1 '!B290</f>
        <v>Строительство ТП-2х1250кВА мкр.А</v>
      </c>
      <c r="C290" s="603" t="str">
        <f>'приложение 1.1 '!C290</f>
        <v>C/П</v>
      </c>
      <c r="D290" s="544">
        <f>'приложение 1.1 '!D290</f>
        <v>0</v>
      </c>
      <c r="E290" s="544">
        <f>'приложение 1.1 '!E290</f>
        <v>2.5</v>
      </c>
      <c r="F290" s="168">
        <v>27.29</v>
      </c>
      <c r="G290" s="603">
        <f>'приложение 1.1 '!F290</f>
        <v>2017</v>
      </c>
      <c r="H290" s="603">
        <f>'приложение 1.1 '!G290</f>
        <v>2017</v>
      </c>
      <c r="I290" s="130">
        <f t="shared" si="53"/>
        <v>11.103910000000001</v>
      </c>
      <c r="J290" s="130">
        <f t="shared" si="47"/>
        <v>11.103910000000001</v>
      </c>
      <c r="K290" s="130">
        <f t="shared" si="48"/>
        <v>11.103910000000001</v>
      </c>
      <c r="L290" s="130" t="str">
        <f>'приложение 1.1 '!K290</f>
        <v>-</v>
      </c>
      <c r="M290" s="130" t="str">
        <f>'приложение 1.1 '!L290</f>
        <v>-</v>
      </c>
      <c r="N290" s="130" t="str">
        <f>'приложение 1.1 '!M290</f>
        <v>-</v>
      </c>
      <c r="O290" s="130" t="str">
        <f>'приложение 1.1 '!N290</f>
        <v>-</v>
      </c>
      <c r="P290" s="130" t="str">
        <f>'приложение 1.1 '!O290</f>
        <v>-</v>
      </c>
      <c r="Q290" s="130" t="str">
        <f>'приложение 1.1 '!P290</f>
        <v>-</v>
      </c>
      <c r="R290" s="130" t="str">
        <f>'приложение 1.1 '!Q290</f>
        <v>-</v>
      </c>
      <c r="S290" s="130" t="str">
        <f>'приложение 1.1 '!R290</f>
        <v>-</v>
      </c>
      <c r="T290" s="130" t="str">
        <f>'приложение 1.1 '!S290</f>
        <v>-</v>
      </c>
      <c r="U290" s="130" t="str">
        <f>'приложение 1.1 '!T290</f>
        <v>-</v>
      </c>
      <c r="V290" s="130">
        <f>'приложение 1.1 '!U290</f>
        <v>0</v>
      </c>
      <c r="W290" s="130">
        <f>'приложение 1.1 '!V290</f>
        <v>2.5</v>
      </c>
      <c r="X290" s="130">
        <f>'приложение 1.1 '!W290</f>
        <v>0</v>
      </c>
      <c r="Y290" s="130">
        <f>'приложение 1.1 '!X290</f>
        <v>2.5</v>
      </c>
      <c r="Z290" s="130">
        <f>'приложение 1.1 '!Y290</f>
        <v>0</v>
      </c>
      <c r="AA290" s="130">
        <f>'приложение 1.1 '!Z290</f>
        <v>0</v>
      </c>
      <c r="AB290" s="130">
        <f>'приложение 1.1 '!AA290</f>
        <v>0</v>
      </c>
      <c r="AC290" s="130">
        <f>'приложение 1.1 '!AB290</f>
        <v>0</v>
      </c>
      <c r="AD290" s="130">
        <f>'приложение 1.1 '!AC290</f>
        <v>0</v>
      </c>
      <c r="AE290" s="130">
        <f>'приложение 1.1 '!AD290</f>
        <v>11.103910000000001</v>
      </c>
      <c r="AF290" s="130">
        <f t="shared" si="54"/>
        <v>11.103910000000001</v>
      </c>
    </row>
    <row r="291" spans="1:32" ht="40.5">
      <c r="A291" s="95" t="str">
        <f>'приложение 1.1 '!A291</f>
        <v>2.1.3.103</v>
      </c>
      <c r="B291" s="135" t="str">
        <f>'приложение 1.1 '!B291</f>
        <v>Строительство ТП-2х1000кВА мкр.1А</v>
      </c>
      <c r="C291" s="603" t="str">
        <f>'приложение 1.1 '!C291</f>
        <v>C/П</v>
      </c>
      <c r="D291" s="544">
        <f>'приложение 1.1 '!D291</f>
        <v>0</v>
      </c>
      <c r="E291" s="544">
        <f>'приложение 1.1 '!E291</f>
        <v>2</v>
      </c>
      <c r="F291" s="168">
        <v>28.29</v>
      </c>
      <c r="G291" s="603">
        <f>'приложение 1.1 '!F291</f>
        <v>2017</v>
      </c>
      <c r="H291" s="603">
        <f>'приложение 1.1 '!G291</f>
        <v>2017</v>
      </c>
      <c r="I291" s="130">
        <f t="shared" si="53"/>
        <v>8.4645700000000001</v>
      </c>
      <c r="J291" s="130">
        <f t="shared" si="47"/>
        <v>8.4645700000000001</v>
      </c>
      <c r="K291" s="130">
        <f t="shared" si="48"/>
        <v>8.4645700000000001</v>
      </c>
      <c r="L291" s="130" t="str">
        <f>'приложение 1.1 '!K291</f>
        <v>-</v>
      </c>
      <c r="M291" s="130" t="str">
        <f>'приложение 1.1 '!L291</f>
        <v>-</v>
      </c>
      <c r="N291" s="130" t="str">
        <f>'приложение 1.1 '!M291</f>
        <v>-</v>
      </c>
      <c r="O291" s="130" t="str">
        <f>'приложение 1.1 '!N291</f>
        <v>-</v>
      </c>
      <c r="P291" s="130" t="str">
        <f>'приложение 1.1 '!O291</f>
        <v>-</v>
      </c>
      <c r="Q291" s="130" t="str">
        <f>'приложение 1.1 '!P291</f>
        <v>-</v>
      </c>
      <c r="R291" s="130" t="str">
        <f>'приложение 1.1 '!Q291</f>
        <v>-</v>
      </c>
      <c r="S291" s="130" t="str">
        <f>'приложение 1.1 '!R291</f>
        <v>-</v>
      </c>
      <c r="T291" s="130" t="str">
        <f>'приложение 1.1 '!S291</f>
        <v>-</v>
      </c>
      <c r="U291" s="130" t="str">
        <f>'приложение 1.1 '!T291</f>
        <v>-</v>
      </c>
      <c r="V291" s="130">
        <f>'приложение 1.1 '!U291</f>
        <v>0</v>
      </c>
      <c r="W291" s="130">
        <f>'приложение 1.1 '!V291</f>
        <v>2</v>
      </c>
      <c r="X291" s="130">
        <f>'приложение 1.1 '!W291</f>
        <v>0</v>
      </c>
      <c r="Y291" s="130">
        <f>'приложение 1.1 '!X291</f>
        <v>2</v>
      </c>
      <c r="Z291" s="130">
        <f>'приложение 1.1 '!Y291</f>
        <v>0</v>
      </c>
      <c r="AA291" s="130">
        <f>'приложение 1.1 '!Z291</f>
        <v>0</v>
      </c>
      <c r="AB291" s="130">
        <f>'приложение 1.1 '!AA291</f>
        <v>0</v>
      </c>
      <c r="AC291" s="130">
        <f>'приложение 1.1 '!AB291</f>
        <v>0</v>
      </c>
      <c r="AD291" s="130">
        <f>'приложение 1.1 '!AC291</f>
        <v>0</v>
      </c>
      <c r="AE291" s="130">
        <f>'приложение 1.1 '!AD291</f>
        <v>8.4645700000000001</v>
      </c>
      <c r="AF291" s="130">
        <f t="shared" si="54"/>
        <v>8.4645700000000001</v>
      </c>
    </row>
    <row r="292" spans="1:32">
      <c r="A292" s="630" t="str">
        <f>'приложение 1.1 '!A292</f>
        <v>2.1.4.</v>
      </c>
      <c r="B292" s="133" t="str">
        <f>'приложение 1.1 '!B292</f>
        <v>Кабельные линии 6/10кВ</v>
      </c>
      <c r="C292" s="603"/>
      <c r="D292" s="544">
        <f>'приложение 1.1 '!D292</f>
        <v>0</v>
      </c>
      <c r="E292" s="544">
        <f>'приложение 1.1 '!E292</f>
        <v>0</v>
      </c>
      <c r="F292" s="168"/>
      <c r="G292" s="603"/>
      <c r="H292" s="603"/>
      <c r="I292" s="130">
        <f t="shared" si="49"/>
        <v>0</v>
      </c>
      <c r="J292" s="130">
        <f t="shared" si="47"/>
        <v>0</v>
      </c>
      <c r="K292" s="130">
        <f t="shared" si="48"/>
        <v>0</v>
      </c>
      <c r="L292" s="130" t="str">
        <f>'приложение 1.1 '!K292</f>
        <v>-</v>
      </c>
      <c r="M292" s="130" t="str">
        <f>'приложение 1.1 '!L292</f>
        <v>-</v>
      </c>
      <c r="N292" s="130" t="str">
        <f>'приложение 1.1 '!M292</f>
        <v>-</v>
      </c>
      <c r="O292" s="130" t="str">
        <f>'приложение 1.1 '!N292</f>
        <v>-</v>
      </c>
      <c r="P292" s="130" t="str">
        <f>'приложение 1.1 '!O292</f>
        <v>-</v>
      </c>
      <c r="Q292" s="130" t="str">
        <f>'приложение 1.1 '!P292</f>
        <v>-</v>
      </c>
      <c r="R292" s="130" t="str">
        <f>'приложение 1.1 '!Q292</f>
        <v>-</v>
      </c>
      <c r="S292" s="130" t="str">
        <f>'приложение 1.1 '!R292</f>
        <v>-</v>
      </c>
      <c r="T292" s="130" t="str">
        <f>'приложение 1.1 '!S292</f>
        <v>-</v>
      </c>
      <c r="U292" s="130" t="str">
        <f>'приложение 1.1 '!T292</f>
        <v>-</v>
      </c>
      <c r="V292" s="130" t="str">
        <f>'приложение 1.1 '!U292</f>
        <v>-</v>
      </c>
      <c r="W292" s="130" t="str">
        <f>'приложение 1.1 '!V292</f>
        <v>-</v>
      </c>
      <c r="X292" s="130">
        <f>'приложение 1.1 '!W292</f>
        <v>0</v>
      </c>
      <c r="Y292" s="130">
        <f>'приложение 1.1 '!X292</f>
        <v>0</v>
      </c>
      <c r="Z292" s="130">
        <f>'приложение 1.1 '!Y292</f>
        <v>0</v>
      </c>
      <c r="AA292" s="130">
        <f>'приложение 1.1 '!Z292</f>
        <v>0</v>
      </c>
      <c r="AB292" s="130">
        <f>'приложение 1.1 '!AA292</f>
        <v>0</v>
      </c>
      <c r="AC292" s="130">
        <f>'приложение 1.1 '!AB292</f>
        <v>0</v>
      </c>
      <c r="AD292" s="130">
        <f>'приложение 1.1 '!AC292</f>
        <v>0</v>
      </c>
      <c r="AE292" s="130">
        <f>'приложение 1.1 '!AD292</f>
        <v>0</v>
      </c>
      <c r="AF292" s="130">
        <f t="shared" si="50"/>
        <v>0</v>
      </c>
    </row>
    <row r="293" spans="1:32" ht="40.5">
      <c r="A293" s="95" t="str">
        <f>'приложение 1.1 '!A293</f>
        <v>2.1.4.1</v>
      </c>
      <c r="B293" s="135" t="str">
        <f>'приложение 1.1 '!B293</f>
        <v>Строительство КЛ-10 кВ от РП-133 до ПС "Западная"</v>
      </c>
      <c r="C293" s="603" t="str">
        <f>'приложение 1.1 '!C293</f>
        <v>C/П</v>
      </c>
      <c r="D293" s="544">
        <f>'приложение 1.1 '!D293</f>
        <v>15.096</v>
      </c>
      <c r="E293" s="544">
        <f>'приложение 1.1 '!E293</f>
        <v>0</v>
      </c>
      <c r="F293" s="168">
        <v>20.669999999999998</v>
      </c>
      <c r="G293" s="603">
        <f>'приложение 1.1 '!F293</f>
        <v>2012</v>
      </c>
      <c r="H293" s="603">
        <f>'приложение 1.1 '!G293</f>
        <v>2013</v>
      </c>
      <c r="I293" s="130">
        <f t="shared" si="49"/>
        <v>6.39729525</v>
      </c>
      <c r="J293" s="130">
        <f t="shared" si="47"/>
        <v>2.0816681711721685E-16</v>
      </c>
      <c r="K293" s="130">
        <f t="shared" si="48"/>
        <v>0</v>
      </c>
      <c r="L293" s="130" t="str">
        <f>'приложение 1.1 '!K293</f>
        <v>-</v>
      </c>
      <c r="M293" s="130" t="str">
        <f>'приложение 1.1 '!L293</f>
        <v>-</v>
      </c>
      <c r="N293" s="130">
        <f>'приложение 1.1 '!M293</f>
        <v>15.096</v>
      </c>
      <c r="O293" s="130">
        <f>'приложение 1.1 '!N293</f>
        <v>0</v>
      </c>
      <c r="P293" s="130" t="str">
        <f>'приложение 1.1 '!O293</f>
        <v>-</v>
      </c>
      <c r="Q293" s="130" t="str">
        <f>'приложение 1.1 '!P293</f>
        <v>-</v>
      </c>
      <c r="R293" s="130" t="str">
        <f>'приложение 1.1 '!Q293</f>
        <v>-</v>
      </c>
      <c r="S293" s="130" t="str">
        <f>'приложение 1.1 '!R293</f>
        <v>-</v>
      </c>
      <c r="T293" s="130" t="str">
        <f>'приложение 1.1 '!S293</f>
        <v>-</v>
      </c>
      <c r="U293" s="130" t="str">
        <f>'приложение 1.1 '!T293</f>
        <v>-</v>
      </c>
      <c r="V293" s="130" t="str">
        <f>'приложение 1.1 '!U293</f>
        <v>-</v>
      </c>
      <c r="W293" s="130" t="str">
        <f>'приложение 1.1 '!V293</f>
        <v>-</v>
      </c>
      <c r="X293" s="130">
        <f>'приложение 1.1 '!W293</f>
        <v>15.096</v>
      </c>
      <c r="Y293" s="130">
        <f>'приложение 1.1 '!X293</f>
        <v>0</v>
      </c>
      <c r="Z293" s="130">
        <f>'приложение 1.1 '!Y293</f>
        <v>6.3769999999999998</v>
      </c>
      <c r="AA293" s="130">
        <f>'приложение 1.1 '!Z293</f>
        <v>0</v>
      </c>
      <c r="AB293" s="130">
        <f>'приложение 1.1 '!AA293</f>
        <v>2.0295250000000001E-2</v>
      </c>
      <c r="AC293" s="130">
        <f>'приложение 1.1 '!AB293</f>
        <v>0</v>
      </c>
      <c r="AD293" s="130">
        <f>'приложение 1.1 '!AC293</f>
        <v>0</v>
      </c>
      <c r="AE293" s="130">
        <f>'приложение 1.1 '!AD293</f>
        <v>0</v>
      </c>
      <c r="AF293" s="130">
        <f t="shared" si="50"/>
        <v>6.39729525</v>
      </c>
    </row>
    <row r="294" spans="1:32" ht="40.5">
      <c r="A294" s="95" t="str">
        <f>'приложение 1.1 '!A294</f>
        <v>2.1.4.2</v>
      </c>
      <c r="B294" s="135" t="str">
        <f>'приложение 1.1 '!B294</f>
        <v>Строительство КЛ-10 кВ ПС-Университет - РП-116</v>
      </c>
      <c r="C294" s="603" t="str">
        <f>'приложение 1.1 '!C294</f>
        <v>C/П</v>
      </c>
      <c r="D294" s="544">
        <f>'приложение 1.1 '!D294</f>
        <v>17.43</v>
      </c>
      <c r="E294" s="544">
        <f>'приложение 1.1 '!E294</f>
        <v>0</v>
      </c>
      <c r="F294" s="168">
        <v>19.29</v>
      </c>
      <c r="G294" s="603">
        <f>'приложение 1.1 '!F294</f>
        <v>2012</v>
      </c>
      <c r="H294" s="603">
        <f>'приложение 1.1 '!G294</f>
        <v>2013</v>
      </c>
      <c r="I294" s="130">
        <f t="shared" si="49"/>
        <v>24.39960074</v>
      </c>
      <c r="J294" s="130">
        <f t="shared" si="47"/>
        <v>-1.3322676295501878E-15</v>
      </c>
      <c r="K294" s="130">
        <f t="shared" si="48"/>
        <v>0</v>
      </c>
      <c r="L294" s="130" t="str">
        <f>'приложение 1.1 '!K294</f>
        <v>-</v>
      </c>
      <c r="M294" s="130" t="str">
        <f>'приложение 1.1 '!L294</f>
        <v>-</v>
      </c>
      <c r="N294" s="130">
        <f>'приложение 1.1 '!M294</f>
        <v>17.43</v>
      </c>
      <c r="O294" s="130">
        <f>'приложение 1.1 '!N294</f>
        <v>0</v>
      </c>
      <c r="P294" s="130" t="str">
        <f>'приложение 1.1 '!O294</f>
        <v>-</v>
      </c>
      <c r="Q294" s="130" t="str">
        <f>'приложение 1.1 '!P294</f>
        <v>-</v>
      </c>
      <c r="R294" s="130" t="str">
        <f>'приложение 1.1 '!Q294</f>
        <v>-</v>
      </c>
      <c r="S294" s="130" t="str">
        <f>'приложение 1.1 '!R294</f>
        <v>-</v>
      </c>
      <c r="T294" s="130" t="str">
        <f>'приложение 1.1 '!S294</f>
        <v>-</v>
      </c>
      <c r="U294" s="130" t="str">
        <f>'приложение 1.1 '!T294</f>
        <v>-</v>
      </c>
      <c r="V294" s="130" t="str">
        <f>'приложение 1.1 '!U294</f>
        <v>-</v>
      </c>
      <c r="W294" s="130" t="str">
        <f>'приложение 1.1 '!V294</f>
        <v>-</v>
      </c>
      <c r="X294" s="130">
        <f>'приложение 1.1 '!W294</f>
        <v>17.43</v>
      </c>
      <c r="Y294" s="130">
        <f>'приложение 1.1 '!X294</f>
        <v>0</v>
      </c>
      <c r="Z294" s="130">
        <f>'приложение 1.1 '!Y294</f>
        <v>0.68300000000000005</v>
      </c>
      <c r="AA294" s="130">
        <f>'приложение 1.1 '!Z294</f>
        <v>23.439302220000002</v>
      </c>
      <c r="AB294" s="130">
        <f>'приложение 1.1 '!AA294</f>
        <v>0.27729851999999999</v>
      </c>
      <c r="AC294" s="130">
        <f>'приложение 1.1 '!AB294</f>
        <v>0</v>
      </c>
      <c r="AD294" s="130">
        <f>'приложение 1.1 '!AC294</f>
        <v>0</v>
      </c>
      <c r="AE294" s="130">
        <f>'приложение 1.1 '!AD294</f>
        <v>0</v>
      </c>
      <c r="AF294" s="130">
        <f t="shared" si="50"/>
        <v>24.39960074</v>
      </c>
    </row>
    <row r="295" spans="1:32" ht="60.75">
      <c r="A295" s="95" t="str">
        <f>'приложение 1.1 '!A295</f>
        <v>2.1.4.3</v>
      </c>
      <c r="B295" s="135" t="str">
        <f>'приложение 1.1 '!B295</f>
        <v>Строительство КЛ-10 кВ от ВЛ-10 кВ ф. Хлебозавод I;II оп. №3 до КТПН-732</v>
      </c>
      <c r="C295" s="603" t="str">
        <f>'приложение 1.1 '!C295</f>
        <v>C/П</v>
      </c>
      <c r="D295" s="544">
        <f>'приложение 1.1 '!D295</f>
        <v>0.35</v>
      </c>
      <c r="E295" s="544">
        <f>'приложение 1.1 '!E295</f>
        <v>0</v>
      </c>
      <c r="F295" s="168">
        <v>16.535999999999998</v>
      </c>
      <c r="G295" s="603">
        <f>'приложение 1.1 '!F295</f>
        <v>2012</v>
      </c>
      <c r="H295" s="603">
        <f>'приложение 1.1 '!G295</f>
        <v>2012</v>
      </c>
      <c r="I295" s="130">
        <f t="shared" si="49"/>
        <v>0.83582961999999994</v>
      </c>
      <c r="J295" s="130">
        <f t="shared" si="47"/>
        <v>-1.0408340855860843E-17</v>
      </c>
      <c r="K295" s="130">
        <f t="shared" si="48"/>
        <v>0</v>
      </c>
      <c r="L295" s="130">
        <f>'приложение 1.1 '!K295</f>
        <v>0.35</v>
      </c>
      <c r="M295" s="130">
        <f>'приложение 1.1 '!L295</f>
        <v>0</v>
      </c>
      <c r="N295" s="130" t="str">
        <f>'приложение 1.1 '!M295</f>
        <v>-</v>
      </c>
      <c r="O295" s="130" t="str">
        <f>'приложение 1.1 '!N295</f>
        <v>-</v>
      </c>
      <c r="P295" s="130" t="str">
        <f>'приложение 1.1 '!O295</f>
        <v>-</v>
      </c>
      <c r="Q295" s="130" t="str">
        <f>'приложение 1.1 '!P295</f>
        <v>-</v>
      </c>
      <c r="R295" s="130" t="str">
        <f>'приложение 1.1 '!Q295</f>
        <v>-</v>
      </c>
      <c r="S295" s="130" t="str">
        <f>'приложение 1.1 '!R295</f>
        <v>-</v>
      </c>
      <c r="T295" s="130" t="str">
        <f>'приложение 1.1 '!S295</f>
        <v>-</v>
      </c>
      <c r="U295" s="130" t="str">
        <f>'приложение 1.1 '!T295</f>
        <v>-</v>
      </c>
      <c r="V295" s="130" t="str">
        <f>'приложение 1.1 '!U295</f>
        <v>-</v>
      </c>
      <c r="W295" s="130" t="str">
        <f>'приложение 1.1 '!V295</f>
        <v>-</v>
      </c>
      <c r="X295" s="130">
        <f>'приложение 1.1 '!W295</f>
        <v>0.35</v>
      </c>
      <c r="Y295" s="130">
        <f>'приложение 1.1 '!X295</f>
        <v>0</v>
      </c>
      <c r="Z295" s="130">
        <f>'приложение 1.1 '!Y295</f>
        <v>0.81899999999999995</v>
      </c>
      <c r="AA295" s="130">
        <f>'приложение 1.1 '!Z295</f>
        <v>1.682962E-2</v>
      </c>
      <c r="AB295" s="130">
        <f>'приложение 1.1 '!AA295</f>
        <v>0</v>
      </c>
      <c r="AC295" s="130">
        <f>'приложение 1.1 '!AB295</f>
        <v>0</v>
      </c>
      <c r="AD295" s="130">
        <f>'приложение 1.1 '!AC295</f>
        <v>0</v>
      </c>
      <c r="AE295" s="130">
        <f>'приложение 1.1 '!AD295</f>
        <v>0</v>
      </c>
      <c r="AF295" s="130">
        <f t="shared" si="50"/>
        <v>0.83582961999999994</v>
      </c>
    </row>
    <row r="296" spans="1:32" ht="40.5">
      <c r="A296" s="95" t="str">
        <f>'приложение 1.1 '!A296</f>
        <v>2.1.4.4</v>
      </c>
      <c r="B296" s="135" t="str">
        <f>'приложение 1.1 '!B296</f>
        <v>Строительство КЛ-10 кВ от ПС-"Университет" до РП-мкр.30</v>
      </c>
      <c r="C296" s="603" t="str">
        <f>'приложение 1.1 '!C296</f>
        <v>C/П</v>
      </c>
      <c r="D296" s="544">
        <f>'приложение 1.1 '!D296</f>
        <v>10.76</v>
      </c>
      <c r="E296" s="544">
        <f>'приложение 1.1 '!E296</f>
        <v>0</v>
      </c>
      <c r="F296" s="168">
        <v>16.191499999999998</v>
      </c>
      <c r="G296" s="603">
        <f>'приложение 1.1 '!F296</f>
        <v>2013</v>
      </c>
      <c r="H296" s="603">
        <f>'приложение 1.1 '!G296</f>
        <v>2014</v>
      </c>
      <c r="I296" s="130">
        <f t="shared" si="49"/>
        <v>17.937582279999997</v>
      </c>
      <c r="J296" s="130">
        <f t="shared" si="47"/>
        <v>0</v>
      </c>
      <c r="K296" s="130">
        <f t="shared" si="48"/>
        <v>0</v>
      </c>
      <c r="L296" s="130" t="str">
        <f>'приложение 1.1 '!K296</f>
        <v>-</v>
      </c>
      <c r="M296" s="130" t="str">
        <f>'приложение 1.1 '!L296</f>
        <v>-</v>
      </c>
      <c r="N296" s="130" t="str">
        <f>'приложение 1.1 '!M296</f>
        <v>-</v>
      </c>
      <c r="O296" s="130" t="str">
        <f>'приложение 1.1 '!N296</f>
        <v>-</v>
      </c>
      <c r="P296" s="130">
        <f>'приложение 1.1 '!O296</f>
        <v>10.76</v>
      </c>
      <c r="Q296" s="130">
        <f>'приложение 1.1 '!P296</f>
        <v>0</v>
      </c>
      <c r="R296" s="130" t="str">
        <f>'приложение 1.1 '!Q296</f>
        <v>-</v>
      </c>
      <c r="S296" s="130" t="str">
        <f>'приложение 1.1 '!R296</f>
        <v>-</v>
      </c>
      <c r="T296" s="130" t="str">
        <f>'приложение 1.1 '!S296</f>
        <v>-</v>
      </c>
      <c r="U296" s="130" t="str">
        <f>'приложение 1.1 '!T296</f>
        <v>-</v>
      </c>
      <c r="V296" s="130" t="str">
        <f>'приложение 1.1 '!U296</f>
        <v>-</v>
      </c>
      <c r="W296" s="130" t="str">
        <f>'приложение 1.1 '!V296</f>
        <v>-</v>
      </c>
      <c r="X296" s="130">
        <f>'приложение 1.1 '!W296</f>
        <v>10.76</v>
      </c>
      <c r="Y296" s="130">
        <f>'приложение 1.1 '!X296</f>
        <v>0</v>
      </c>
      <c r="Z296" s="130">
        <f>'приложение 1.1 '!Y296</f>
        <v>0</v>
      </c>
      <c r="AA296" s="130">
        <f>'приложение 1.1 '!Z296</f>
        <v>17.937582279999997</v>
      </c>
      <c r="AB296" s="130">
        <f>'приложение 1.1 '!AA296</f>
        <v>0</v>
      </c>
      <c r="AC296" s="130">
        <f>'приложение 1.1 '!AB296</f>
        <v>0</v>
      </c>
      <c r="AD296" s="130">
        <f>'приложение 1.1 '!AC296</f>
        <v>0</v>
      </c>
      <c r="AE296" s="130">
        <f>'приложение 1.1 '!AD296</f>
        <v>0</v>
      </c>
      <c r="AF296" s="130">
        <f t="shared" si="50"/>
        <v>17.937582279999997</v>
      </c>
    </row>
    <row r="297" spans="1:32" ht="60.75">
      <c r="A297" s="95" t="str">
        <f>'приложение 1.1 '!A297</f>
        <v>2.1.4.5</v>
      </c>
      <c r="B297" s="135" t="str">
        <f>'приложение 1.1 '!B297</f>
        <v>Строительство КЛ-10кВ от ПС "Олимпийская" до БКРП-10-ТП-2500кВА</v>
      </c>
      <c r="C297" s="603" t="str">
        <f>'приложение 1.1 '!C297</f>
        <v>C/П</v>
      </c>
      <c r="D297" s="544">
        <f>'приложение 1.1 '!D297</f>
        <v>2.1</v>
      </c>
      <c r="E297" s="544">
        <f>'приложение 1.1 '!E297</f>
        <v>0</v>
      </c>
      <c r="F297" s="168">
        <v>12.401999999999999</v>
      </c>
      <c r="G297" s="603">
        <f>'приложение 1.1 '!F297</f>
        <v>2012</v>
      </c>
      <c r="H297" s="603">
        <f>'приложение 1.1 '!G297</f>
        <v>2013</v>
      </c>
      <c r="I297" s="130">
        <f t="shared" si="49"/>
        <v>2.952</v>
      </c>
      <c r="J297" s="130">
        <f t="shared" si="47"/>
        <v>0</v>
      </c>
      <c r="K297" s="130">
        <f t="shared" si="48"/>
        <v>0</v>
      </c>
      <c r="L297" s="130" t="str">
        <f>'приложение 1.1 '!K297</f>
        <v>-</v>
      </c>
      <c r="M297" s="130" t="str">
        <f>'приложение 1.1 '!L297</f>
        <v>-</v>
      </c>
      <c r="N297" s="130">
        <f>'приложение 1.1 '!M297</f>
        <v>2.1</v>
      </c>
      <c r="O297" s="130">
        <f>'приложение 1.1 '!N297</f>
        <v>0</v>
      </c>
      <c r="P297" s="130" t="str">
        <f>'приложение 1.1 '!O297</f>
        <v>-</v>
      </c>
      <c r="Q297" s="130" t="str">
        <f>'приложение 1.1 '!P297</f>
        <v>-</v>
      </c>
      <c r="R297" s="130" t="str">
        <f>'приложение 1.1 '!Q297</f>
        <v>-</v>
      </c>
      <c r="S297" s="130" t="str">
        <f>'приложение 1.1 '!R297</f>
        <v>-</v>
      </c>
      <c r="T297" s="130" t="str">
        <f>'приложение 1.1 '!S297</f>
        <v>-</v>
      </c>
      <c r="U297" s="130" t="str">
        <f>'приложение 1.1 '!T297</f>
        <v>-</v>
      </c>
      <c r="V297" s="130" t="str">
        <f>'приложение 1.1 '!U297</f>
        <v>-</v>
      </c>
      <c r="W297" s="130" t="str">
        <f>'приложение 1.1 '!V297</f>
        <v>-</v>
      </c>
      <c r="X297" s="130">
        <f>'приложение 1.1 '!W297</f>
        <v>2.1</v>
      </c>
      <c r="Y297" s="130">
        <f>'приложение 1.1 '!X297</f>
        <v>0</v>
      </c>
      <c r="Z297" s="130">
        <f>'приложение 1.1 '!Y297</f>
        <v>2.952</v>
      </c>
      <c r="AA297" s="130">
        <f>'приложение 1.1 '!Z297</f>
        <v>0</v>
      </c>
      <c r="AB297" s="130">
        <f>'приложение 1.1 '!AA297</f>
        <v>0</v>
      </c>
      <c r="AC297" s="130">
        <f>'приложение 1.1 '!AB297</f>
        <v>0</v>
      </c>
      <c r="AD297" s="130">
        <f>'приложение 1.1 '!AC297</f>
        <v>0</v>
      </c>
      <c r="AE297" s="130">
        <f>'приложение 1.1 '!AD297</f>
        <v>0</v>
      </c>
      <c r="AF297" s="130">
        <f t="shared" si="50"/>
        <v>2.952</v>
      </c>
    </row>
    <row r="298" spans="1:32" ht="40.5">
      <c r="A298" s="95" t="str">
        <f>'приложение 1.1 '!A298</f>
        <v>2.1.4.6</v>
      </c>
      <c r="B298" s="135" t="str">
        <f>'приложение 1.1 '!B298</f>
        <v>Строительство КЛ-10 кВ от КТПН-680 до РП-131</v>
      </c>
      <c r="C298" s="603" t="str">
        <f>'приложение 1.1 '!C298</f>
        <v>C/П</v>
      </c>
      <c r="D298" s="544">
        <f>'приложение 1.1 '!D298</f>
        <v>0.214</v>
      </c>
      <c r="E298" s="544">
        <f>'приложение 1.1 '!E298</f>
        <v>0</v>
      </c>
      <c r="F298" s="168">
        <v>18.602999999999998</v>
      </c>
      <c r="G298" s="603">
        <f>'приложение 1.1 '!F298</f>
        <v>2016</v>
      </c>
      <c r="H298" s="603">
        <f>'приложение 1.1 '!G298</f>
        <v>2016</v>
      </c>
      <c r="I298" s="130">
        <f t="shared" si="49"/>
        <v>0.43631547000000004</v>
      </c>
      <c r="J298" s="130">
        <f t="shared" si="47"/>
        <v>0</v>
      </c>
      <c r="K298" s="130">
        <f t="shared" si="48"/>
        <v>0</v>
      </c>
      <c r="L298" s="130" t="str">
        <f>'приложение 1.1 '!K298</f>
        <v>-</v>
      </c>
      <c r="M298" s="130" t="str">
        <f>'приложение 1.1 '!L298</f>
        <v>-</v>
      </c>
      <c r="N298" s="130" t="str">
        <f>'приложение 1.1 '!M298</f>
        <v>-</v>
      </c>
      <c r="O298" s="130" t="str">
        <f>'приложение 1.1 '!N298</f>
        <v>-</v>
      </c>
      <c r="P298" s="130" t="str">
        <f>'приложение 1.1 '!O298</f>
        <v>-</v>
      </c>
      <c r="Q298" s="130" t="str">
        <f>'приложение 1.1 '!P298</f>
        <v>-</v>
      </c>
      <c r="R298" s="130" t="str">
        <f>'приложение 1.1 '!Q298</f>
        <v>-</v>
      </c>
      <c r="S298" s="130" t="str">
        <f>'приложение 1.1 '!R298</f>
        <v>-</v>
      </c>
      <c r="T298" s="130">
        <f>'приложение 1.1 '!S298</f>
        <v>0.214</v>
      </c>
      <c r="U298" s="130">
        <f>'приложение 1.1 '!T298</f>
        <v>0</v>
      </c>
      <c r="V298" s="130" t="str">
        <f>'приложение 1.1 '!U298</f>
        <v>-</v>
      </c>
      <c r="W298" s="130" t="str">
        <f>'приложение 1.1 '!V298</f>
        <v>-</v>
      </c>
      <c r="X298" s="130">
        <f>'приложение 1.1 '!W298</f>
        <v>0.214</v>
      </c>
      <c r="Y298" s="130">
        <f>'приложение 1.1 '!X298</f>
        <v>0</v>
      </c>
      <c r="Z298" s="130">
        <f>'приложение 1.1 '!Y298</f>
        <v>0</v>
      </c>
      <c r="AA298" s="130">
        <f>'приложение 1.1 '!Z298</f>
        <v>0</v>
      </c>
      <c r="AB298" s="130">
        <f>'приложение 1.1 '!AA298</f>
        <v>0</v>
      </c>
      <c r="AC298" s="130">
        <f>'приложение 1.1 '!AB298</f>
        <v>0</v>
      </c>
      <c r="AD298" s="130">
        <f>'приложение 1.1 '!AC298</f>
        <v>0.43631547000000004</v>
      </c>
      <c r="AE298" s="130">
        <f>'приложение 1.1 '!AD298</f>
        <v>0</v>
      </c>
      <c r="AF298" s="130">
        <f t="shared" si="50"/>
        <v>0.43631547000000004</v>
      </c>
    </row>
    <row r="299" spans="1:32" ht="40.5">
      <c r="A299" s="95" t="str">
        <f>'приложение 1.1 '!A299</f>
        <v>2.1.4.7</v>
      </c>
      <c r="B299" s="135" t="str">
        <f>'приложение 1.1 '!B299</f>
        <v>Строительство 2КЛ-10кВ от ТП-508 до ТП-511</v>
      </c>
      <c r="C299" s="603" t="str">
        <f>'приложение 1.1 '!C299</f>
        <v>C/П</v>
      </c>
      <c r="D299" s="544">
        <f>'приложение 1.1 '!D299</f>
        <v>1.1579999999999999</v>
      </c>
      <c r="E299" s="544">
        <f>'приложение 1.1 '!E299</f>
        <v>0</v>
      </c>
      <c r="F299" s="168">
        <v>17.913999999999998</v>
      </c>
      <c r="G299" s="603">
        <f>'приложение 1.1 '!F299</f>
        <v>2013</v>
      </c>
      <c r="H299" s="603">
        <f>'приложение 1.1 '!G299</f>
        <v>2013</v>
      </c>
      <c r="I299" s="130">
        <f t="shared" si="49"/>
        <v>2.4361026699999999</v>
      </c>
      <c r="J299" s="130">
        <f t="shared" si="47"/>
        <v>-5.5511151231257827E-17</v>
      </c>
      <c r="K299" s="130">
        <f t="shared" si="48"/>
        <v>0</v>
      </c>
      <c r="L299" s="130" t="str">
        <f>'приложение 1.1 '!K299</f>
        <v>-</v>
      </c>
      <c r="M299" s="130" t="str">
        <f>'приложение 1.1 '!L299</f>
        <v>-</v>
      </c>
      <c r="N299" s="130">
        <f>'приложение 1.1 '!M299</f>
        <v>1.1579999999999999</v>
      </c>
      <c r="O299" s="130">
        <f>'приложение 1.1 '!N299</f>
        <v>0</v>
      </c>
      <c r="P299" s="130" t="str">
        <f>'приложение 1.1 '!O299</f>
        <v>-</v>
      </c>
      <c r="Q299" s="130" t="str">
        <f>'приложение 1.1 '!P299</f>
        <v>-</v>
      </c>
      <c r="R299" s="130" t="str">
        <f>'приложение 1.1 '!Q299</f>
        <v>-</v>
      </c>
      <c r="S299" s="130" t="str">
        <f>'приложение 1.1 '!R299</f>
        <v>-</v>
      </c>
      <c r="T299" s="130" t="str">
        <f>'приложение 1.1 '!S299</f>
        <v>-</v>
      </c>
      <c r="U299" s="130" t="str">
        <f>'приложение 1.1 '!T299</f>
        <v>-</v>
      </c>
      <c r="V299" s="130" t="str">
        <f>'приложение 1.1 '!U299</f>
        <v>-</v>
      </c>
      <c r="W299" s="130" t="str">
        <f>'приложение 1.1 '!V299</f>
        <v>-</v>
      </c>
      <c r="X299" s="130">
        <f>'приложение 1.1 '!W299</f>
        <v>1.1579999999999999</v>
      </c>
      <c r="Y299" s="130">
        <f>'приложение 1.1 '!X299</f>
        <v>0</v>
      </c>
      <c r="Z299" s="130">
        <f>'приложение 1.1 '!Y299</f>
        <v>0</v>
      </c>
      <c r="AA299" s="130">
        <f>'приложение 1.1 '!Z299</f>
        <v>2.17501174</v>
      </c>
      <c r="AB299" s="130">
        <f>'приложение 1.1 '!AA299</f>
        <v>0.26109093</v>
      </c>
      <c r="AC299" s="130">
        <f>'приложение 1.1 '!AB299</f>
        <v>0</v>
      </c>
      <c r="AD299" s="130">
        <f>'приложение 1.1 '!AC299</f>
        <v>0</v>
      </c>
      <c r="AE299" s="130">
        <f>'приложение 1.1 '!AD299</f>
        <v>0</v>
      </c>
      <c r="AF299" s="130">
        <f t="shared" si="50"/>
        <v>2.4361026699999999</v>
      </c>
    </row>
    <row r="300" spans="1:32" ht="40.5">
      <c r="A300" s="95" t="str">
        <f>'приложение 1.1 '!A300</f>
        <v>2.1.4.8</v>
      </c>
      <c r="B300" s="135" t="str">
        <f>'приложение 1.1 '!B300</f>
        <v>Строительство 2КЛ-10кВ от ВЛ до ТП-679</v>
      </c>
      <c r="C300" s="603" t="str">
        <f>'приложение 1.1 '!C300</f>
        <v>C/П</v>
      </c>
      <c r="D300" s="544">
        <f>'приложение 1.1 '!D300</f>
        <v>0.34399999999999997</v>
      </c>
      <c r="E300" s="544">
        <f>'приложение 1.1 '!E300</f>
        <v>0</v>
      </c>
      <c r="F300" s="168">
        <v>18.258499999999998</v>
      </c>
      <c r="G300" s="603">
        <f>'приложение 1.1 '!F300</f>
        <v>2013</v>
      </c>
      <c r="H300" s="603">
        <f>'приложение 1.1 '!G300</f>
        <v>2013</v>
      </c>
      <c r="I300" s="130">
        <f t="shared" si="49"/>
        <v>0.12789585000000001</v>
      </c>
      <c r="J300" s="130">
        <f t="shared" si="47"/>
        <v>0</v>
      </c>
      <c r="K300" s="130">
        <f t="shared" si="48"/>
        <v>0</v>
      </c>
      <c r="L300" s="130" t="str">
        <f>'приложение 1.1 '!K300</f>
        <v>-</v>
      </c>
      <c r="M300" s="130" t="str">
        <f>'приложение 1.1 '!L300</f>
        <v>-</v>
      </c>
      <c r="N300" s="130">
        <f>'приложение 1.1 '!M300</f>
        <v>0.34399999999999997</v>
      </c>
      <c r="O300" s="130">
        <f>'приложение 1.1 '!N300</f>
        <v>0</v>
      </c>
      <c r="P300" s="130" t="str">
        <f>'приложение 1.1 '!O300</f>
        <v>-</v>
      </c>
      <c r="Q300" s="130" t="str">
        <f>'приложение 1.1 '!P300</f>
        <v>-</v>
      </c>
      <c r="R300" s="130" t="str">
        <f>'приложение 1.1 '!Q300</f>
        <v>-</v>
      </c>
      <c r="S300" s="130" t="str">
        <f>'приложение 1.1 '!R300</f>
        <v>-</v>
      </c>
      <c r="T300" s="130" t="str">
        <f>'приложение 1.1 '!S300</f>
        <v>-</v>
      </c>
      <c r="U300" s="130" t="str">
        <f>'приложение 1.1 '!T300</f>
        <v>-</v>
      </c>
      <c r="V300" s="130" t="str">
        <f>'приложение 1.1 '!U300</f>
        <v>-</v>
      </c>
      <c r="W300" s="130" t="str">
        <f>'приложение 1.1 '!V300</f>
        <v>-</v>
      </c>
      <c r="X300" s="130">
        <f>'приложение 1.1 '!W300</f>
        <v>0.34399999999999997</v>
      </c>
      <c r="Y300" s="130">
        <f>'приложение 1.1 '!X300</f>
        <v>0</v>
      </c>
      <c r="Z300" s="130">
        <f>'приложение 1.1 '!Y300</f>
        <v>0</v>
      </c>
      <c r="AA300" s="130">
        <f>'приложение 1.1 '!Z300</f>
        <v>0.12789585000000001</v>
      </c>
      <c r="AB300" s="130">
        <f>'приложение 1.1 '!AA300</f>
        <v>0</v>
      </c>
      <c r="AC300" s="130">
        <f>'приложение 1.1 '!AB300</f>
        <v>0</v>
      </c>
      <c r="AD300" s="130">
        <f>'приложение 1.1 '!AC300</f>
        <v>0</v>
      </c>
      <c r="AE300" s="130">
        <f>'приложение 1.1 '!AD300</f>
        <v>0</v>
      </c>
      <c r="AF300" s="130">
        <f t="shared" si="50"/>
        <v>0.12789585000000001</v>
      </c>
    </row>
    <row r="301" spans="1:32" ht="40.5">
      <c r="A301" s="95" t="str">
        <f>'приложение 1.1 '!A301</f>
        <v>2.1.4.9</v>
      </c>
      <c r="B301" s="135" t="str">
        <f>'приложение 1.1 '!B301</f>
        <v xml:space="preserve">Строительство КЛ-10кВ от РП-147 до ТП-456 мкр. 23А </v>
      </c>
      <c r="C301" s="603" t="str">
        <f>'приложение 1.1 '!C301</f>
        <v>С/П</v>
      </c>
      <c r="D301" s="544">
        <f>'приложение 1.1 '!D301</f>
        <v>1.4630000000000001</v>
      </c>
      <c r="E301" s="544">
        <f>'приложение 1.1 '!E301</f>
        <v>0</v>
      </c>
      <c r="F301" s="168">
        <v>17.913999999999998</v>
      </c>
      <c r="G301" s="603">
        <f>'приложение 1.1 '!F301</f>
        <v>2015</v>
      </c>
      <c r="H301" s="603">
        <f>'приложение 1.1 '!G301</f>
        <v>2015</v>
      </c>
      <c r="I301" s="130">
        <f t="shared" si="49"/>
        <v>3.5922320299999999</v>
      </c>
      <c r="J301" s="130">
        <f t="shared" si="47"/>
        <v>0</v>
      </c>
      <c r="K301" s="130">
        <f t="shared" si="48"/>
        <v>0</v>
      </c>
      <c r="L301" s="130" t="str">
        <f>'приложение 1.1 '!K301</f>
        <v>-</v>
      </c>
      <c r="M301" s="130" t="str">
        <f>'приложение 1.1 '!L301</f>
        <v>-</v>
      </c>
      <c r="N301" s="130" t="str">
        <f>'приложение 1.1 '!M301</f>
        <v>-</v>
      </c>
      <c r="O301" s="130" t="str">
        <f>'приложение 1.1 '!N301</f>
        <v>-</v>
      </c>
      <c r="P301" s="130" t="str">
        <f>'приложение 1.1 '!O301</f>
        <v>-</v>
      </c>
      <c r="Q301" s="130" t="str">
        <f>'приложение 1.1 '!P301</f>
        <v>-</v>
      </c>
      <c r="R301" s="130">
        <f>'приложение 1.1 '!Q301</f>
        <v>1.4630000000000001</v>
      </c>
      <c r="S301" s="130">
        <f>'приложение 1.1 '!R301</f>
        <v>0</v>
      </c>
      <c r="T301" s="130" t="str">
        <f>'приложение 1.1 '!S301</f>
        <v>-</v>
      </c>
      <c r="U301" s="130" t="str">
        <f>'приложение 1.1 '!T301</f>
        <v>-</v>
      </c>
      <c r="V301" s="130" t="str">
        <f>'приложение 1.1 '!U301</f>
        <v>-</v>
      </c>
      <c r="W301" s="130" t="str">
        <f>'приложение 1.1 '!V301</f>
        <v>-</v>
      </c>
      <c r="X301" s="130">
        <f>'приложение 1.1 '!W301</f>
        <v>1.4630000000000001</v>
      </c>
      <c r="Y301" s="130">
        <f>'приложение 1.1 '!X301</f>
        <v>0</v>
      </c>
      <c r="Z301" s="130">
        <f>'приложение 1.1 '!Y301</f>
        <v>0</v>
      </c>
      <c r="AA301" s="130">
        <f>'приложение 1.1 '!Z301</f>
        <v>0</v>
      </c>
      <c r="AB301" s="130">
        <f>'приложение 1.1 '!AA301</f>
        <v>0</v>
      </c>
      <c r="AC301" s="130">
        <f>'приложение 1.1 '!AB301</f>
        <v>3.5922320299999999</v>
      </c>
      <c r="AD301" s="130">
        <f>'приложение 1.1 '!AC301</f>
        <v>0</v>
      </c>
      <c r="AE301" s="130">
        <f>'приложение 1.1 '!AD301</f>
        <v>0</v>
      </c>
      <c r="AF301" s="130">
        <f t="shared" si="50"/>
        <v>3.5922320299999999</v>
      </c>
    </row>
    <row r="302" spans="1:32" ht="40.5">
      <c r="A302" s="95" t="str">
        <f>'приложение 1.1 '!A302</f>
        <v>2.1.4.10</v>
      </c>
      <c r="B302" s="135" t="str">
        <f>'приложение 1.1 '!B302</f>
        <v>Строительство КЛ-10кВ от ТП-506 до ТП-501</v>
      </c>
      <c r="C302" s="603" t="str">
        <f>'приложение 1.1 '!C302</f>
        <v>С/П</v>
      </c>
      <c r="D302" s="544">
        <f>'приложение 1.1 '!D302</f>
        <v>0.33800000000000002</v>
      </c>
      <c r="E302" s="544">
        <f>'приложение 1.1 '!E302</f>
        <v>0</v>
      </c>
      <c r="F302" s="168">
        <v>17.569499999999998</v>
      </c>
      <c r="G302" s="603">
        <f>'приложение 1.1 '!F302</f>
        <v>2015</v>
      </c>
      <c r="H302" s="603">
        <f>'приложение 1.1 '!G302</f>
        <v>2015</v>
      </c>
      <c r="I302" s="130">
        <f t="shared" si="49"/>
        <v>1.1537061399999999</v>
      </c>
      <c r="J302" s="130">
        <f t="shared" si="47"/>
        <v>0</v>
      </c>
      <c r="K302" s="130">
        <f t="shared" si="48"/>
        <v>0</v>
      </c>
      <c r="L302" s="130" t="str">
        <f>'приложение 1.1 '!K302</f>
        <v>-</v>
      </c>
      <c r="M302" s="130" t="str">
        <f>'приложение 1.1 '!L302</f>
        <v>-</v>
      </c>
      <c r="N302" s="130" t="str">
        <f>'приложение 1.1 '!M302</f>
        <v>-</v>
      </c>
      <c r="O302" s="130" t="str">
        <f>'приложение 1.1 '!N302</f>
        <v>-</v>
      </c>
      <c r="P302" s="130" t="str">
        <f>'приложение 1.1 '!O302</f>
        <v>-</v>
      </c>
      <c r="Q302" s="130" t="str">
        <f>'приложение 1.1 '!P302</f>
        <v>-</v>
      </c>
      <c r="R302" s="130">
        <f>'приложение 1.1 '!Q302</f>
        <v>0.33800000000000002</v>
      </c>
      <c r="S302" s="130">
        <f>'приложение 1.1 '!R302</f>
        <v>0</v>
      </c>
      <c r="T302" s="130" t="str">
        <f>'приложение 1.1 '!S302</f>
        <v>-</v>
      </c>
      <c r="U302" s="130" t="str">
        <f>'приложение 1.1 '!T302</f>
        <v>-</v>
      </c>
      <c r="V302" s="130" t="str">
        <f>'приложение 1.1 '!U302</f>
        <v>-</v>
      </c>
      <c r="W302" s="130" t="str">
        <f>'приложение 1.1 '!V302</f>
        <v>-</v>
      </c>
      <c r="X302" s="130">
        <f>'приложение 1.1 '!W302</f>
        <v>0.33800000000000002</v>
      </c>
      <c r="Y302" s="130">
        <f>'приложение 1.1 '!X302</f>
        <v>0</v>
      </c>
      <c r="Z302" s="130">
        <f>'приложение 1.1 '!Y302</f>
        <v>0</v>
      </c>
      <c r="AA302" s="130">
        <f>'приложение 1.1 '!Z302</f>
        <v>0</v>
      </c>
      <c r="AB302" s="130">
        <f>'приложение 1.1 '!AA302</f>
        <v>0</v>
      </c>
      <c r="AC302" s="130">
        <f>'приложение 1.1 '!AB302</f>
        <v>1.1537061399999999</v>
      </c>
      <c r="AD302" s="130">
        <f>'приложение 1.1 '!AC302</f>
        <v>0</v>
      </c>
      <c r="AE302" s="130">
        <f>'приложение 1.1 '!AD302</f>
        <v>0</v>
      </c>
      <c r="AF302" s="130">
        <f t="shared" si="50"/>
        <v>1.1537061399999999</v>
      </c>
    </row>
    <row r="303" spans="1:32" ht="40.5">
      <c r="A303" s="95" t="str">
        <f>'приложение 1.1 '!A303</f>
        <v>2.1.4.11</v>
      </c>
      <c r="B303" s="135" t="str">
        <f>'приложение 1.1 '!B303</f>
        <v>Строительство КЛ-10кВ от ТП-501 до ТП-504</v>
      </c>
      <c r="C303" s="603" t="str">
        <f>'приложение 1.1 '!C303</f>
        <v>С/П</v>
      </c>
      <c r="D303" s="544">
        <f>'приложение 1.1 '!D303</f>
        <v>0.51800000000000002</v>
      </c>
      <c r="E303" s="544">
        <f>'приложение 1.1 '!E303</f>
        <v>0</v>
      </c>
      <c r="F303" s="168">
        <v>17.224999999999998</v>
      </c>
      <c r="G303" s="603">
        <f>'приложение 1.1 '!F303</f>
        <v>2015</v>
      </c>
      <c r="H303" s="603">
        <f>'приложение 1.1 '!G303</f>
        <v>2015</v>
      </c>
      <c r="I303" s="130">
        <f t="shared" si="49"/>
        <v>1.6142132</v>
      </c>
      <c r="J303" s="130">
        <f t="shared" si="47"/>
        <v>0</v>
      </c>
      <c r="K303" s="130">
        <f t="shared" si="48"/>
        <v>0</v>
      </c>
      <c r="L303" s="130" t="str">
        <f>'приложение 1.1 '!K303</f>
        <v>-</v>
      </c>
      <c r="M303" s="130" t="str">
        <f>'приложение 1.1 '!L303</f>
        <v>-</v>
      </c>
      <c r="N303" s="130" t="str">
        <f>'приложение 1.1 '!M303</f>
        <v>-</v>
      </c>
      <c r="O303" s="130" t="str">
        <f>'приложение 1.1 '!N303</f>
        <v>-</v>
      </c>
      <c r="P303" s="130" t="str">
        <f>'приложение 1.1 '!O303</f>
        <v>-</v>
      </c>
      <c r="Q303" s="130" t="str">
        <f>'приложение 1.1 '!P303</f>
        <v>-</v>
      </c>
      <c r="R303" s="130">
        <f>'приложение 1.1 '!Q303</f>
        <v>0.51800000000000002</v>
      </c>
      <c r="S303" s="130">
        <f>'приложение 1.1 '!R303</f>
        <v>0</v>
      </c>
      <c r="T303" s="130" t="str">
        <f>'приложение 1.1 '!S303</f>
        <v>-</v>
      </c>
      <c r="U303" s="130" t="str">
        <f>'приложение 1.1 '!T303</f>
        <v>-</v>
      </c>
      <c r="V303" s="130" t="str">
        <f>'приложение 1.1 '!U303</f>
        <v>-</v>
      </c>
      <c r="W303" s="130" t="str">
        <f>'приложение 1.1 '!V303</f>
        <v>-</v>
      </c>
      <c r="X303" s="130">
        <f>'приложение 1.1 '!W303</f>
        <v>0.51800000000000002</v>
      </c>
      <c r="Y303" s="130">
        <f>'приложение 1.1 '!X303</f>
        <v>0</v>
      </c>
      <c r="Z303" s="130">
        <f>'приложение 1.1 '!Y303</f>
        <v>0</v>
      </c>
      <c r="AA303" s="130">
        <f>'приложение 1.1 '!Z303</f>
        <v>0</v>
      </c>
      <c r="AB303" s="130">
        <f>'приложение 1.1 '!AA303</f>
        <v>0</v>
      </c>
      <c r="AC303" s="130">
        <f>'приложение 1.1 '!AB303</f>
        <v>1.6142132</v>
      </c>
      <c r="AD303" s="130">
        <f>'приложение 1.1 '!AC303</f>
        <v>0</v>
      </c>
      <c r="AE303" s="130">
        <f>'приложение 1.1 '!AD303</f>
        <v>0</v>
      </c>
      <c r="AF303" s="130">
        <f t="shared" si="50"/>
        <v>1.6142132</v>
      </c>
    </row>
    <row r="304" spans="1:32" ht="40.5">
      <c r="A304" s="95" t="str">
        <f>'приложение 1.1 '!A304</f>
        <v>2.1.4.12</v>
      </c>
      <c r="B304" s="135" t="str">
        <f>'приложение 1.1 '!B304</f>
        <v>Строительство КЛ-10кВ от ТП-504 до ТП-502</v>
      </c>
      <c r="C304" s="603" t="str">
        <f>'приложение 1.1 '!C304</f>
        <v>С/П</v>
      </c>
      <c r="D304" s="544">
        <f>'приложение 1.1 '!D304</f>
        <v>0.57399999999999995</v>
      </c>
      <c r="E304" s="544">
        <f>'приложение 1.1 '!E304</f>
        <v>0</v>
      </c>
      <c r="F304" s="168">
        <v>16.880499999999998</v>
      </c>
      <c r="G304" s="603">
        <f>'приложение 1.1 '!F304</f>
        <v>2015</v>
      </c>
      <c r="H304" s="603">
        <f>'приложение 1.1 '!G304</f>
        <v>2015</v>
      </c>
      <c r="I304" s="130">
        <f t="shared" si="49"/>
        <v>1.7915462099999999</v>
      </c>
      <c r="J304" s="130">
        <f t="shared" si="47"/>
        <v>0</v>
      </c>
      <c r="K304" s="130">
        <f t="shared" si="48"/>
        <v>0</v>
      </c>
      <c r="L304" s="130" t="str">
        <f>'приложение 1.1 '!K304</f>
        <v>-</v>
      </c>
      <c r="M304" s="130" t="str">
        <f>'приложение 1.1 '!L304</f>
        <v>-</v>
      </c>
      <c r="N304" s="130" t="str">
        <f>'приложение 1.1 '!M304</f>
        <v>-</v>
      </c>
      <c r="O304" s="130" t="str">
        <f>'приложение 1.1 '!N304</f>
        <v>-</v>
      </c>
      <c r="P304" s="130" t="str">
        <f>'приложение 1.1 '!O304</f>
        <v>-</v>
      </c>
      <c r="Q304" s="130" t="str">
        <f>'приложение 1.1 '!P304</f>
        <v>-</v>
      </c>
      <c r="R304" s="130">
        <f>'приложение 1.1 '!Q304</f>
        <v>0.57399999999999995</v>
      </c>
      <c r="S304" s="130">
        <f>'приложение 1.1 '!R304</f>
        <v>0</v>
      </c>
      <c r="T304" s="130" t="str">
        <f>'приложение 1.1 '!S304</f>
        <v>-</v>
      </c>
      <c r="U304" s="130" t="str">
        <f>'приложение 1.1 '!T304</f>
        <v>-</v>
      </c>
      <c r="V304" s="130" t="str">
        <f>'приложение 1.1 '!U304</f>
        <v>-</v>
      </c>
      <c r="W304" s="130" t="str">
        <f>'приложение 1.1 '!V304</f>
        <v>-</v>
      </c>
      <c r="X304" s="130">
        <f>'приложение 1.1 '!W304</f>
        <v>0.57399999999999995</v>
      </c>
      <c r="Y304" s="130">
        <f>'приложение 1.1 '!X304</f>
        <v>0</v>
      </c>
      <c r="Z304" s="130">
        <f>'приложение 1.1 '!Y304</f>
        <v>0</v>
      </c>
      <c r="AA304" s="130">
        <f>'приложение 1.1 '!Z304</f>
        <v>0</v>
      </c>
      <c r="AB304" s="130">
        <f>'приложение 1.1 '!AA304</f>
        <v>0</v>
      </c>
      <c r="AC304" s="130">
        <f>'приложение 1.1 '!AB304</f>
        <v>1.7915462099999999</v>
      </c>
      <c r="AD304" s="130">
        <f>'приложение 1.1 '!AC304</f>
        <v>0</v>
      </c>
      <c r="AE304" s="130">
        <f>'приложение 1.1 '!AD304</f>
        <v>0</v>
      </c>
      <c r="AF304" s="130">
        <f t="shared" si="50"/>
        <v>1.7915462099999999</v>
      </c>
    </row>
    <row r="305" spans="1:32" ht="40.5">
      <c r="A305" s="95" t="str">
        <f>'приложение 1.1 '!A305</f>
        <v>2.1.4.13</v>
      </c>
      <c r="B305" s="135" t="str">
        <f>'приложение 1.1 '!B305</f>
        <v>Строительство КЛ-10кВ от ТП-502 до ТП-503</v>
      </c>
      <c r="C305" s="603" t="str">
        <f>'приложение 1.1 '!C305</f>
        <v>С/П</v>
      </c>
      <c r="D305" s="544">
        <f>'приложение 1.1 '!D305</f>
        <v>0.66800000000000004</v>
      </c>
      <c r="E305" s="544">
        <f>'приложение 1.1 '!E305</f>
        <v>0</v>
      </c>
      <c r="F305" s="168">
        <v>20.669999999999998</v>
      </c>
      <c r="G305" s="603">
        <f>'приложение 1.1 '!F305</f>
        <v>2015</v>
      </c>
      <c r="H305" s="603">
        <f>'приложение 1.1 '!G305</f>
        <v>2015</v>
      </c>
      <c r="I305" s="130">
        <f t="shared" si="49"/>
        <v>2.0722988099999999</v>
      </c>
      <c r="J305" s="130">
        <f t="shared" si="47"/>
        <v>0</v>
      </c>
      <c r="K305" s="130">
        <f t="shared" si="48"/>
        <v>0</v>
      </c>
      <c r="L305" s="130" t="str">
        <f>'приложение 1.1 '!K305</f>
        <v>-</v>
      </c>
      <c r="M305" s="130" t="str">
        <f>'приложение 1.1 '!L305</f>
        <v>-</v>
      </c>
      <c r="N305" s="130" t="str">
        <f>'приложение 1.1 '!M305</f>
        <v>-</v>
      </c>
      <c r="O305" s="130" t="str">
        <f>'приложение 1.1 '!N305</f>
        <v>-</v>
      </c>
      <c r="P305" s="130" t="str">
        <f>'приложение 1.1 '!O305</f>
        <v>-</v>
      </c>
      <c r="Q305" s="130" t="str">
        <f>'приложение 1.1 '!P305</f>
        <v>-</v>
      </c>
      <c r="R305" s="130">
        <f>'приложение 1.1 '!Q305</f>
        <v>0.66800000000000004</v>
      </c>
      <c r="S305" s="130">
        <f>'приложение 1.1 '!R305</f>
        <v>0</v>
      </c>
      <c r="T305" s="130" t="str">
        <f>'приложение 1.1 '!S305</f>
        <v>-</v>
      </c>
      <c r="U305" s="130" t="str">
        <f>'приложение 1.1 '!T305</f>
        <v>-</v>
      </c>
      <c r="V305" s="130" t="str">
        <f>'приложение 1.1 '!U305</f>
        <v>-</v>
      </c>
      <c r="W305" s="130" t="str">
        <f>'приложение 1.1 '!V305</f>
        <v>-</v>
      </c>
      <c r="X305" s="130">
        <f>'приложение 1.1 '!W305</f>
        <v>0.66800000000000004</v>
      </c>
      <c r="Y305" s="130">
        <f>'приложение 1.1 '!X305</f>
        <v>0</v>
      </c>
      <c r="Z305" s="130">
        <f>'приложение 1.1 '!Y305</f>
        <v>0</v>
      </c>
      <c r="AA305" s="130">
        <f>'приложение 1.1 '!Z305</f>
        <v>0</v>
      </c>
      <c r="AB305" s="130">
        <f>'приложение 1.1 '!AA305</f>
        <v>0</v>
      </c>
      <c r="AC305" s="130">
        <f>'приложение 1.1 '!AB305</f>
        <v>2.0722988099999999</v>
      </c>
      <c r="AD305" s="130">
        <f>'приложение 1.1 '!AC305</f>
        <v>0</v>
      </c>
      <c r="AE305" s="130">
        <f>'приложение 1.1 '!AD305</f>
        <v>0</v>
      </c>
      <c r="AF305" s="130">
        <f t="shared" si="50"/>
        <v>2.0722988099999999</v>
      </c>
    </row>
    <row r="306" spans="1:32" ht="40.5">
      <c r="A306" s="95" t="str">
        <f>'приложение 1.1 '!A306</f>
        <v>2.1.4.14</v>
      </c>
      <c r="B306" s="135" t="str">
        <f>'приложение 1.1 '!B306</f>
        <v>Строительство КЛ-10кВ от ПС " Западная" до РП-ТП 2х1250кВА</v>
      </c>
      <c r="C306" s="603" t="str">
        <f>'приложение 1.1 '!C306</f>
        <v>С/П</v>
      </c>
      <c r="D306" s="544">
        <f>'приложение 1.1 '!D306</f>
        <v>4.0579999999999998</v>
      </c>
      <c r="E306" s="544">
        <f>'приложение 1.1 '!E306</f>
        <v>0</v>
      </c>
      <c r="F306" s="168">
        <v>12.401999999999999</v>
      </c>
      <c r="G306" s="603">
        <f>'приложение 1.1 '!F306</f>
        <v>2014</v>
      </c>
      <c r="H306" s="603">
        <f>'приложение 1.1 '!G306</f>
        <v>2015</v>
      </c>
      <c r="I306" s="130">
        <f t="shared" si="49"/>
        <v>10.404514199999999</v>
      </c>
      <c r="J306" s="130">
        <f t="shared" si="47"/>
        <v>0</v>
      </c>
      <c r="K306" s="130">
        <f t="shared" si="48"/>
        <v>0</v>
      </c>
      <c r="L306" s="130" t="str">
        <f>'приложение 1.1 '!K306</f>
        <v>-</v>
      </c>
      <c r="M306" s="130" t="str">
        <f>'приложение 1.1 '!L306</f>
        <v>-</v>
      </c>
      <c r="N306" s="130" t="str">
        <f>'приложение 1.1 '!M306</f>
        <v>-</v>
      </c>
      <c r="O306" s="130" t="str">
        <f>'приложение 1.1 '!N306</f>
        <v>-</v>
      </c>
      <c r="P306" s="130" t="str">
        <f>'приложение 1.1 '!O306</f>
        <v>-</v>
      </c>
      <c r="Q306" s="130" t="str">
        <f>'приложение 1.1 '!P306</f>
        <v>-</v>
      </c>
      <c r="R306" s="130">
        <f>'приложение 1.1 '!Q306</f>
        <v>4.0579999999999998</v>
      </c>
      <c r="S306" s="130">
        <f>'приложение 1.1 '!R306</f>
        <v>0</v>
      </c>
      <c r="T306" s="130" t="str">
        <f>'приложение 1.1 '!S306</f>
        <v>-</v>
      </c>
      <c r="U306" s="130" t="str">
        <f>'приложение 1.1 '!T306</f>
        <v>-</v>
      </c>
      <c r="V306" s="130" t="str">
        <f>'приложение 1.1 '!U306</f>
        <v>-</v>
      </c>
      <c r="W306" s="130" t="str">
        <f>'приложение 1.1 '!V306</f>
        <v>-</v>
      </c>
      <c r="X306" s="130">
        <f>'приложение 1.1 '!W306</f>
        <v>4.0579999999999998</v>
      </c>
      <c r="Y306" s="130">
        <f>'приложение 1.1 '!X306</f>
        <v>0</v>
      </c>
      <c r="Z306" s="130">
        <f>'приложение 1.1 '!Y306</f>
        <v>0</v>
      </c>
      <c r="AA306" s="130">
        <f>'приложение 1.1 '!Z306</f>
        <v>0</v>
      </c>
      <c r="AB306" s="130">
        <f>'приложение 1.1 '!AA306</f>
        <v>10.404514199999999</v>
      </c>
      <c r="AC306" s="130">
        <f>'приложение 1.1 '!AB306</f>
        <v>0</v>
      </c>
      <c r="AD306" s="130">
        <f>'приложение 1.1 '!AC306</f>
        <v>0</v>
      </c>
      <c r="AE306" s="130">
        <f>'приложение 1.1 '!AD306</f>
        <v>0</v>
      </c>
      <c r="AF306" s="130">
        <f t="shared" si="50"/>
        <v>10.404514199999999</v>
      </c>
    </row>
    <row r="307" spans="1:32" ht="40.5">
      <c r="A307" s="95" t="str">
        <f>'приложение 1.1 '!A307</f>
        <v>2.1.4.15</v>
      </c>
      <c r="B307" s="135" t="str">
        <f>'приложение 1.1 '!B307</f>
        <v>Строительство КЛ-10кВ от ТП-249 до ТП-236</v>
      </c>
      <c r="C307" s="603" t="str">
        <f>'приложение 1.1 '!C307</f>
        <v>С/П</v>
      </c>
      <c r="D307" s="544">
        <f>'приложение 1.1 '!D307</f>
        <v>1.1200000000000001</v>
      </c>
      <c r="E307" s="544">
        <f>'приложение 1.1 '!E307</f>
        <v>0</v>
      </c>
      <c r="F307" s="168">
        <v>16.535999999999998</v>
      </c>
      <c r="G307" s="603">
        <f>'приложение 1.1 '!F307</f>
        <v>2014</v>
      </c>
      <c r="H307" s="603">
        <f>'приложение 1.1 '!G307</f>
        <v>2014</v>
      </c>
      <c r="I307" s="130">
        <f t="shared" si="49"/>
        <v>2.98045509</v>
      </c>
      <c r="J307" s="130">
        <f t="shared" si="47"/>
        <v>0</v>
      </c>
      <c r="K307" s="130">
        <f t="shared" si="48"/>
        <v>0</v>
      </c>
      <c r="L307" s="130" t="str">
        <f>'приложение 1.1 '!K307</f>
        <v>-</v>
      </c>
      <c r="M307" s="130" t="str">
        <f>'приложение 1.1 '!L307</f>
        <v>-</v>
      </c>
      <c r="N307" s="130" t="str">
        <f>'приложение 1.1 '!M307</f>
        <v>-</v>
      </c>
      <c r="O307" s="130" t="str">
        <f>'приложение 1.1 '!N307</f>
        <v>-</v>
      </c>
      <c r="P307" s="130">
        <f>'приложение 1.1 '!O307</f>
        <v>1.1200000000000001</v>
      </c>
      <c r="Q307" s="130">
        <f>'приложение 1.1 '!P307</f>
        <v>0</v>
      </c>
      <c r="R307" s="130" t="str">
        <f>'приложение 1.1 '!Q307</f>
        <v>-</v>
      </c>
      <c r="S307" s="130" t="str">
        <f>'приложение 1.1 '!R307</f>
        <v>-</v>
      </c>
      <c r="T307" s="130" t="str">
        <f>'приложение 1.1 '!S307</f>
        <v>-</v>
      </c>
      <c r="U307" s="130" t="str">
        <f>'приложение 1.1 '!T307</f>
        <v>-</v>
      </c>
      <c r="V307" s="130" t="str">
        <f>'приложение 1.1 '!U307</f>
        <v>-</v>
      </c>
      <c r="W307" s="130" t="str">
        <f>'приложение 1.1 '!V307</f>
        <v>-</v>
      </c>
      <c r="X307" s="130">
        <f>'приложение 1.1 '!W307</f>
        <v>1.1200000000000001</v>
      </c>
      <c r="Y307" s="130">
        <f>'приложение 1.1 '!X307</f>
        <v>0</v>
      </c>
      <c r="Z307" s="130">
        <f>'приложение 1.1 '!Y307</f>
        <v>0</v>
      </c>
      <c r="AA307" s="130">
        <f>'приложение 1.1 '!Z307</f>
        <v>0</v>
      </c>
      <c r="AB307" s="130">
        <f>'приложение 1.1 '!AA307</f>
        <v>2.98045509</v>
      </c>
      <c r="AC307" s="130">
        <f>'приложение 1.1 '!AB307</f>
        <v>0</v>
      </c>
      <c r="AD307" s="130">
        <f>'приложение 1.1 '!AC307</f>
        <v>0</v>
      </c>
      <c r="AE307" s="130">
        <f>'приложение 1.1 '!AD307</f>
        <v>0</v>
      </c>
      <c r="AF307" s="130">
        <f t="shared" si="50"/>
        <v>2.98045509</v>
      </c>
    </row>
    <row r="308" spans="1:32" ht="60.75">
      <c r="A308" s="95" t="str">
        <f>'приложение 1.1 '!A308</f>
        <v>2.1.4.16</v>
      </c>
      <c r="B308" s="135" t="str">
        <f>'приложение 1.1 '!B308</f>
        <v>Строительство КЛ-10кВ от ТП-533 до места врезки в КЛ-10кВ ТП-362-ТП-326</v>
      </c>
      <c r="C308" s="603" t="str">
        <f>'приложение 1.1 '!C308</f>
        <v>С/П</v>
      </c>
      <c r="D308" s="544">
        <f>'приложение 1.1 '!D308</f>
        <v>0.28599999999999998</v>
      </c>
      <c r="E308" s="544">
        <f>'приложение 1.1 '!E308</f>
        <v>0</v>
      </c>
      <c r="F308" s="168">
        <v>14.468999999999999</v>
      </c>
      <c r="G308" s="603">
        <f>'приложение 1.1 '!F308</f>
        <v>2014</v>
      </c>
      <c r="H308" s="603">
        <f>'приложение 1.1 '!G308</f>
        <v>2014</v>
      </c>
      <c r="I308" s="130">
        <f t="shared" si="49"/>
        <v>0.80635000000000001</v>
      </c>
      <c r="J308" s="130">
        <f t="shared" si="47"/>
        <v>0</v>
      </c>
      <c r="K308" s="130">
        <f t="shared" si="48"/>
        <v>0</v>
      </c>
      <c r="L308" s="130" t="str">
        <f>'приложение 1.1 '!K308</f>
        <v>-</v>
      </c>
      <c r="M308" s="130" t="str">
        <f>'приложение 1.1 '!L308</f>
        <v>-</v>
      </c>
      <c r="N308" s="130" t="str">
        <f>'приложение 1.1 '!M308</f>
        <v>-</v>
      </c>
      <c r="O308" s="130" t="str">
        <f>'приложение 1.1 '!N308</f>
        <v>-</v>
      </c>
      <c r="P308" s="130">
        <f>'приложение 1.1 '!O308</f>
        <v>0.28599999999999998</v>
      </c>
      <c r="Q308" s="130">
        <f>'приложение 1.1 '!P308</f>
        <v>0</v>
      </c>
      <c r="R308" s="130" t="str">
        <f>'приложение 1.1 '!Q308</f>
        <v>-</v>
      </c>
      <c r="S308" s="130" t="str">
        <f>'приложение 1.1 '!R308</f>
        <v>-</v>
      </c>
      <c r="T308" s="130" t="str">
        <f>'приложение 1.1 '!S308</f>
        <v>-</v>
      </c>
      <c r="U308" s="130" t="str">
        <f>'приложение 1.1 '!T308</f>
        <v>-</v>
      </c>
      <c r="V308" s="130" t="str">
        <f>'приложение 1.1 '!U308</f>
        <v>-</v>
      </c>
      <c r="W308" s="130" t="str">
        <f>'приложение 1.1 '!V308</f>
        <v>-</v>
      </c>
      <c r="X308" s="130">
        <f>'приложение 1.1 '!W308</f>
        <v>0.28599999999999998</v>
      </c>
      <c r="Y308" s="130">
        <f>'приложение 1.1 '!X308</f>
        <v>0</v>
      </c>
      <c r="Z308" s="130">
        <f>'приложение 1.1 '!Y308</f>
        <v>0</v>
      </c>
      <c r="AA308" s="130">
        <f>'приложение 1.1 '!Z308</f>
        <v>0</v>
      </c>
      <c r="AB308" s="130">
        <f>'приложение 1.1 '!AA308</f>
        <v>0.80635000000000001</v>
      </c>
      <c r="AC308" s="130">
        <f>'приложение 1.1 '!AB308</f>
        <v>0</v>
      </c>
      <c r="AD308" s="130">
        <f>'приложение 1.1 '!AC308</f>
        <v>0</v>
      </c>
      <c r="AE308" s="130">
        <f>'приложение 1.1 '!AD308</f>
        <v>0</v>
      </c>
      <c r="AF308" s="130">
        <f t="shared" si="50"/>
        <v>0.80635000000000001</v>
      </c>
    </row>
    <row r="309" spans="1:32" ht="40.5">
      <c r="A309" s="95" t="str">
        <f>'приложение 1.1 '!A309</f>
        <v>2.1.4.17</v>
      </c>
      <c r="B309" s="135" t="str">
        <f>'приложение 1.1 '!B309</f>
        <v>Строительство КЛ-10кВ от ТП-399 до места врезки в КЛ-10кВ</v>
      </c>
      <c r="C309" s="603" t="str">
        <f>'приложение 1.1 '!C309</f>
        <v>С/П</v>
      </c>
      <c r="D309" s="544">
        <f>'приложение 1.1 '!D309</f>
        <v>0.47</v>
      </c>
      <c r="E309" s="544">
        <f>'приложение 1.1 '!E309</f>
        <v>0</v>
      </c>
      <c r="F309" s="168">
        <v>18.602999999999998</v>
      </c>
      <c r="G309" s="603">
        <f>'приложение 1.1 '!F309</f>
        <v>2015</v>
      </c>
      <c r="H309" s="603">
        <f>'приложение 1.1 '!G309</f>
        <v>2017</v>
      </c>
      <c r="I309" s="130">
        <f t="shared" si="49"/>
        <v>1.9188700000000001</v>
      </c>
      <c r="J309" s="130">
        <f t="shared" si="47"/>
        <v>1.9188700000000001</v>
      </c>
      <c r="K309" s="130">
        <f t="shared" si="48"/>
        <v>1.9188700000000001</v>
      </c>
      <c r="L309" s="130" t="str">
        <f>'приложение 1.1 '!K309</f>
        <v>-</v>
      </c>
      <c r="M309" s="130" t="str">
        <f>'приложение 1.1 '!L309</f>
        <v>-</v>
      </c>
      <c r="N309" s="130" t="str">
        <f>'приложение 1.1 '!M309</f>
        <v>-</v>
      </c>
      <c r="O309" s="130" t="str">
        <f>'приложение 1.1 '!N309</f>
        <v>-</v>
      </c>
      <c r="P309" s="130" t="str">
        <f>'приложение 1.1 '!O309</f>
        <v>-</v>
      </c>
      <c r="Q309" s="130" t="str">
        <f>'приложение 1.1 '!P309</f>
        <v>-</v>
      </c>
      <c r="R309" s="130" t="str">
        <f>'приложение 1.1 '!Q309</f>
        <v>-</v>
      </c>
      <c r="S309" s="130" t="str">
        <f>'приложение 1.1 '!R309</f>
        <v>-</v>
      </c>
      <c r="T309" s="130" t="str">
        <f>'приложение 1.1 '!S309</f>
        <v>-</v>
      </c>
      <c r="U309" s="130" t="str">
        <f>'приложение 1.1 '!T309</f>
        <v>-</v>
      </c>
      <c r="V309" s="130">
        <f>'приложение 1.1 '!U309</f>
        <v>0.47</v>
      </c>
      <c r="W309" s="130">
        <f>'приложение 1.1 '!V309</f>
        <v>0</v>
      </c>
      <c r="X309" s="130">
        <f>'приложение 1.1 '!W309</f>
        <v>0.47</v>
      </c>
      <c r="Y309" s="130">
        <f>'приложение 1.1 '!X309</f>
        <v>0</v>
      </c>
      <c r="Z309" s="130">
        <f>'приложение 1.1 '!Y309</f>
        <v>0</v>
      </c>
      <c r="AA309" s="130">
        <f>'приложение 1.1 '!Z309</f>
        <v>0</v>
      </c>
      <c r="AB309" s="130">
        <f>'приложение 1.1 '!AA309</f>
        <v>0</v>
      </c>
      <c r="AC309" s="130">
        <f>'приложение 1.1 '!AB309</f>
        <v>0</v>
      </c>
      <c r="AD309" s="130">
        <f>'приложение 1.1 '!AC309</f>
        <v>0</v>
      </c>
      <c r="AE309" s="130">
        <f>'приложение 1.1 '!AD309</f>
        <v>1.9188700000000001</v>
      </c>
      <c r="AF309" s="130">
        <f t="shared" si="50"/>
        <v>1.9188700000000001</v>
      </c>
    </row>
    <row r="310" spans="1:32" ht="40.5">
      <c r="A310" s="95" t="str">
        <f>'приложение 1.1 '!A310</f>
        <v>2.1.4.19</v>
      </c>
      <c r="B310" s="135" t="str">
        <f>'приложение 1.1 '!B310</f>
        <v>Строительство КЛ-10кВ от БКТП 2х1000кВА мкр.6 до места врезки</v>
      </c>
      <c r="C310" s="603" t="str">
        <f>'приложение 1.1 '!C310</f>
        <v>С/П</v>
      </c>
      <c r="D310" s="544">
        <f>'приложение 1.1 '!D310</f>
        <v>0.17599999999999999</v>
      </c>
      <c r="E310" s="544">
        <f>'приложение 1.1 '!E310</f>
        <v>0</v>
      </c>
      <c r="F310" s="168">
        <v>20.325499999999998</v>
      </c>
      <c r="G310" s="603">
        <f>'приложение 1.1 '!F310</f>
        <v>2015</v>
      </c>
      <c r="H310" s="603">
        <f>'приложение 1.1 '!G310</f>
        <v>2015</v>
      </c>
      <c r="I310" s="130">
        <f t="shared" si="49"/>
        <v>0.46782962</v>
      </c>
      <c r="J310" s="130">
        <f t="shared" si="47"/>
        <v>0</v>
      </c>
      <c r="K310" s="130">
        <f t="shared" si="48"/>
        <v>0</v>
      </c>
      <c r="L310" s="130" t="str">
        <f>'приложение 1.1 '!K310</f>
        <v>-</v>
      </c>
      <c r="M310" s="130" t="str">
        <f>'приложение 1.1 '!L310</f>
        <v>-</v>
      </c>
      <c r="N310" s="130" t="str">
        <f>'приложение 1.1 '!M310</f>
        <v>-</v>
      </c>
      <c r="O310" s="130" t="str">
        <f>'приложение 1.1 '!N310</f>
        <v>-</v>
      </c>
      <c r="P310" s="130" t="str">
        <f>'приложение 1.1 '!O310</f>
        <v>-</v>
      </c>
      <c r="Q310" s="130" t="str">
        <f>'приложение 1.1 '!P310</f>
        <v>-</v>
      </c>
      <c r="R310" s="130">
        <f>'приложение 1.1 '!Q310</f>
        <v>0.17599999999999999</v>
      </c>
      <c r="S310" s="130">
        <f>'приложение 1.1 '!R310</f>
        <v>0</v>
      </c>
      <c r="T310" s="130" t="str">
        <f>'приложение 1.1 '!S310</f>
        <v>-</v>
      </c>
      <c r="U310" s="130" t="str">
        <f>'приложение 1.1 '!T310</f>
        <v>-</v>
      </c>
      <c r="V310" s="130" t="str">
        <f>'приложение 1.1 '!U310</f>
        <v>-</v>
      </c>
      <c r="W310" s="130" t="str">
        <f>'приложение 1.1 '!V310</f>
        <v>-</v>
      </c>
      <c r="X310" s="130">
        <f>'приложение 1.1 '!W310</f>
        <v>0.17599999999999999</v>
      </c>
      <c r="Y310" s="130">
        <f>'приложение 1.1 '!X310</f>
        <v>0</v>
      </c>
      <c r="Z310" s="130">
        <f>'приложение 1.1 '!Y310</f>
        <v>0</v>
      </c>
      <c r="AA310" s="130">
        <f>'приложение 1.1 '!Z310</f>
        <v>0</v>
      </c>
      <c r="AB310" s="130">
        <f>'приложение 1.1 '!AA310</f>
        <v>0</v>
      </c>
      <c r="AC310" s="130">
        <f>'приложение 1.1 '!AB310</f>
        <v>0.46782962</v>
      </c>
      <c r="AD310" s="130">
        <f>'приложение 1.1 '!AC310</f>
        <v>0</v>
      </c>
      <c r="AE310" s="130">
        <f>'приложение 1.1 '!AD310</f>
        <v>0</v>
      </c>
      <c r="AF310" s="130">
        <f t="shared" si="50"/>
        <v>0.46782962</v>
      </c>
    </row>
    <row r="311" spans="1:32" ht="40.5">
      <c r="A311" s="95" t="str">
        <f>'приложение 1.1 '!A311</f>
        <v>2.1.4.20</v>
      </c>
      <c r="B311" s="135" t="str">
        <f>'приложение 1.1 '!B311</f>
        <v>Строительство КЛ-10кВ от БКТП-234 до КТПН-2х1000кВА</v>
      </c>
      <c r="C311" s="603" t="str">
        <f>'приложение 1.1 '!C311</f>
        <v>С/П</v>
      </c>
      <c r="D311" s="544">
        <f>'приложение 1.1 '!D311</f>
        <v>1.18</v>
      </c>
      <c r="E311" s="544">
        <f>'приложение 1.1 '!E311</f>
        <v>0</v>
      </c>
      <c r="F311" s="168">
        <v>18.258499999999998</v>
      </c>
      <c r="G311" s="603">
        <f>'приложение 1.1 '!F311</f>
        <v>2014</v>
      </c>
      <c r="H311" s="603">
        <f>'приложение 1.1 '!G311</f>
        <v>2016</v>
      </c>
      <c r="I311" s="130">
        <f t="shared" si="49"/>
        <v>2.8012340899999999</v>
      </c>
      <c r="J311" s="130">
        <f t="shared" si="47"/>
        <v>0</v>
      </c>
      <c r="K311" s="130">
        <f t="shared" si="48"/>
        <v>0</v>
      </c>
      <c r="L311" s="130" t="str">
        <f>'приложение 1.1 '!K311</f>
        <v>-</v>
      </c>
      <c r="M311" s="130" t="str">
        <f>'приложение 1.1 '!L311</f>
        <v>-</v>
      </c>
      <c r="N311" s="130" t="str">
        <f>'приложение 1.1 '!M311</f>
        <v>-</v>
      </c>
      <c r="O311" s="130" t="str">
        <f>'приложение 1.1 '!N311</f>
        <v>-</v>
      </c>
      <c r="P311" s="130" t="str">
        <f>'приложение 1.1 '!O311</f>
        <v>-</v>
      </c>
      <c r="Q311" s="130" t="str">
        <f>'приложение 1.1 '!P311</f>
        <v>-</v>
      </c>
      <c r="R311" s="130" t="str">
        <f>'приложение 1.1 '!Q311</f>
        <v>-</v>
      </c>
      <c r="S311" s="130" t="str">
        <f>'приложение 1.1 '!R311</f>
        <v>-</v>
      </c>
      <c r="T311" s="130">
        <f>'приложение 1.1 '!S311</f>
        <v>1.18</v>
      </c>
      <c r="U311" s="130">
        <f>'приложение 1.1 '!T311</f>
        <v>0</v>
      </c>
      <c r="V311" s="130" t="str">
        <f>'приложение 1.1 '!U311</f>
        <v>-</v>
      </c>
      <c r="W311" s="130" t="str">
        <f>'приложение 1.1 '!V311</f>
        <v>-</v>
      </c>
      <c r="X311" s="130">
        <f>'приложение 1.1 '!W311</f>
        <v>1.18</v>
      </c>
      <c r="Y311" s="130">
        <f>'приложение 1.1 '!X311</f>
        <v>0</v>
      </c>
      <c r="Z311" s="130">
        <f>'приложение 1.1 '!Y311</f>
        <v>0</v>
      </c>
      <c r="AA311" s="130">
        <f>'приложение 1.1 '!Z311</f>
        <v>0</v>
      </c>
      <c r="AB311" s="130">
        <f>'приложение 1.1 '!AA311</f>
        <v>2.8012340899999999</v>
      </c>
      <c r="AC311" s="130">
        <f>'приложение 1.1 '!AB311</f>
        <v>0</v>
      </c>
      <c r="AD311" s="130">
        <f>'приложение 1.1 '!AC311</f>
        <v>0</v>
      </c>
      <c r="AE311" s="130">
        <f>'приложение 1.1 '!AD311</f>
        <v>0</v>
      </c>
      <c r="AF311" s="130">
        <f t="shared" si="50"/>
        <v>2.8012340899999999</v>
      </c>
    </row>
    <row r="312" spans="1:32" ht="40.5">
      <c r="A312" s="95" t="str">
        <f>'приложение 1.1 '!A312</f>
        <v>2.1.4.21</v>
      </c>
      <c r="B312" s="135" t="str">
        <f>'приложение 1.1 '!B312</f>
        <v>Строительство КЛ-10кВ от ТП-336 до ТП-339</v>
      </c>
      <c r="C312" s="603" t="str">
        <f>'приложение 1.1 '!C312</f>
        <v>С/П</v>
      </c>
      <c r="D312" s="544">
        <f>'приложение 1.1 '!D312</f>
        <v>1.016</v>
      </c>
      <c r="E312" s="544">
        <f>'приложение 1.1 '!E312</f>
        <v>0</v>
      </c>
      <c r="F312" s="168">
        <v>17.913999999999998</v>
      </c>
      <c r="G312" s="603">
        <f>'приложение 1.1 '!F312</f>
        <v>2015</v>
      </c>
      <c r="H312" s="603">
        <f>'приложение 1.1 '!G312</f>
        <v>2015</v>
      </c>
      <c r="I312" s="130">
        <f t="shared" si="49"/>
        <v>2.6998639999999998</v>
      </c>
      <c r="J312" s="130">
        <f t="shared" si="47"/>
        <v>0</v>
      </c>
      <c r="K312" s="130">
        <f t="shared" si="48"/>
        <v>0</v>
      </c>
      <c r="L312" s="130" t="str">
        <f>'приложение 1.1 '!K312</f>
        <v>-</v>
      </c>
      <c r="M312" s="130" t="str">
        <f>'приложение 1.1 '!L312</f>
        <v>-</v>
      </c>
      <c r="N312" s="130" t="str">
        <f>'приложение 1.1 '!M312</f>
        <v>-</v>
      </c>
      <c r="O312" s="130" t="str">
        <f>'приложение 1.1 '!N312</f>
        <v>-</v>
      </c>
      <c r="P312" s="130" t="str">
        <f>'приложение 1.1 '!O312</f>
        <v>-</v>
      </c>
      <c r="Q312" s="130" t="str">
        <f>'приложение 1.1 '!P312</f>
        <v>-</v>
      </c>
      <c r="R312" s="130">
        <f>'приложение 1.1 '!Q312</f>
        <v>1.016</v>
      </c>
      <c r="S312" s="130">
        <f>'приложение 1.1 '!R312</f>
        <v>0</v>
      </c>
      <c r="T312" s="130" t="str">
        <f>'приложение 1.1 '!S312</f>
        <v>-</v>
      </c>
      <c r="U312" s="130" t="str">
        <f>'приложение 1.1 '!T312</f>
        <v>-</v>
      </c>
      <c r="V312" s="130" t="str">
        <f>'приложение 1.1 '!U312</f>
        <v>-</v>
      </c>
      <c r="W312" s="130" t="str">
        <f>'приложение 1.1 '!V312</f>
        <v>-</v>
      </c>
      <c r="X312" s="130">
        <f>'приложение 1.1 '!W312</f>
        <v>1.016</v>
      </c>
      <c r="Y312" s="130">
        <f>'приложение 1.1 '!X312</f>
        <v>0</v>
      </c>
      <c r="Z312" s="130">
        <f>'приложение 1.1 '!Y312</f>
        <v>0</v>
      </c>
      <c r="AA312" s="130">
        <f>'приложение 1.1 '!Z312</f>
        <v>0</v>
      </c>
      <c r="AB312" s="130">
        <f>'приложение 1.1 '!AA312</f>
        <v>0</v>
      </c>
      <c r="AC312" s="130">
        <f>'приложение 1.1 '!AB312</f>
        <v>2.6998639999999998</v>
      </c>
      <c r="AD312" s="130">
        <f>'приложение 1.1 '!AC312</f>
        <v>0</v>
      </c>
      <c r="AE312" s="130">
        <f>'приложение 1.1 '!AD312</f>
        <v>0</v>
      </c>
      <c r="AF312" s="130">
        <f t="shared" si="50"/>
        <v>2.6998639999999998</v>
      </c>
    </row>
    <row r="313" spans="1:32" ht="81">
      <c r="A313" s="95" t="str">
        <f>'приложение 1.1 '!A313</f>
        <v>2.1.4.22</v>
      </c>
      <c r="B313" s="135" t="str">
        <f>'приложение 1.1 '!B313</f>
        <v xml:space="preserve">Строительство КЛ-10кВ ПС «Западная» до ТП-1 (противотуберкулезный диспансер) </v>
      </c>
      <c r="C313" s="603" t="str">
        <f>'приложение 1.1 '!C313</f>
        <v>C/П</v>
      </c>
      <c r="D313" s="544">
        <f>'приложение 1.1 '!D313</f>
        <v>2.8</v>
      </c>
      <c r="E313" s="544">
        <f>'приложение 1.1 '!E313</f>
        <v>0</v>
      </c>
      <c r="F313" s="168">
        <v>17.569499999999998</v>
      </c>
      <c r="G313" s="603">
        <f>'приложение 1.1 '!F313</f>
        <v>2012</v>
      </c>
      <c r="H313" s="603">
        <f>'приложение 1.1 '!G313</f>
        <v>2013</v>
      </c>
      <c r="I313" s="130">
        <f t="shared" si="49"/>
        <v>5.2197730600000005</v>
      </c>
      <c r="J313" s="130">
        <f t="shared" si="47"/>
        <v>0</v>
      </c>
      <c r="K313" s="130">
        <f t="shared" si="48"/>
        <v>0</v>
      </c>
      <c r="L313" s="130" t="str">
        <f>'приложение 1.1 '!K313</f>
        <v>-</v>
      </c>
      <c r="M313" s="130" t="str">
        <f>'приложение 1.1 '!L313</f>
        <v>-</v>
      </c>
      <c r="N313" s="130">
        <f>'приложение 1.1 '!M313</f>
        <v>2.8</v>
      </c>
      <c r="O313" s="130">
        <f>'приложение 1.1 '!N313</f>
        <v>0</v>
      </c>
      <c r="P313" s="130" t="str">
        <f>'приложение 1.1 '!O313</f>
        <v>-</v>
      </c>
      <c r="Q313" s="130" t="str">
        <f>'приложение 1.1 '!P313</f>
        <v>-</v>
      </c>
      <c r="R313" s="130" t="str">
        <f>'приложение 1.1 '!Q313</f>
        <v>-</v>
      </c>
      <c r="S313" s="130" t="str">
        <f>'приложение 1.1 '!R313</f>
        <v>-</v>
      </c>
      <c r="T313" s="130" t="str">
        <f>'приложение 1.1 '!S313</f>
        <v>-</v>
      </c>
      <c r="U313" s="130" t="str">
        <f>'приложение 1.1 '!T313</f>
        <v>-</v>
      </c>
      <c r="V313" s="130" t="str">
        <f>'приложение 1.1 '!U313</f>
        <v>-</v>
      </c>
      <c r="W313" s="130" t="str">
        <f>'приложение 1.1 '!V313</f>
        <v>-</v>
      </c>
      <c r="X313" s="130">
        <f>'приложение 1.1 '!W313</f>
        <v>2.8</v>
      </c>
      <c r="Y313" s="130">
        <f>'приложение 1.1 '!X313</f>
        <v>0</v>
      </c>
      <c r="Z313" s="130">
        <f>'приложение 1.1 '!Y313</f>
        <v>5.2197730600000005</v>
      </c>
      <c r="AA313" s="130">
        <f>'приложение 1.1 '!Z313</f>
        <v>0</v>
      </c>
      <c r="AB313" s="130">
        <f>'приложение 1.1 '!AA313</f>
        <v>0</v>
      </c>
      <c r="AC313" s="130">
        <f>'приложение 1.1 '!AB313</f>
        <v>0</v>
      </c>
      <c r="AD313" s="130">
        <f>'приложение 1.1 '!AC313</f>
        <v>0</v>
      </c>
      <c r="AE313" s="130">
        <f>'приложение 1.1 '!AD313</f>
        <v>0</v>
      </c>
      <c r="AF313" s="130">
        <f t="shared" si="50"/>
        <v>5.2197730600000005</v>
      </c>
    </row>
    <row r="314" spans="1:32" ht="60.75">
      <c r="A314" s="95" t="str">
        <f>'приложение 1.1 '!A314</f>
        <v>2.1.4.23</v>
      </c>
      <c r="B314" s="135" t="str">
        <f>'приложение 1.1 '!B314</f>
        <v xml:space="preserve">Строительство  КЛ-10кВ от ТП-1-ТП-2 (противотуберкулезный диспансер) </v>
      </c>
      <c r="C314" s="603" t="str">
        <f>'приложение 1.1 '!C314</f>
        <v>C/П</v>
      </c>
      <c r="D314" s="544">
        <f>'приложение 1.1 '!D314</f>
        <v>0.24</v>
      </c>
      <c r="E314" s="544">
        <f>'приложение 1.1 '!E314</f>
        <v>0</v>
      </c>
      <c r="F314" s="168">
        <v>17.224999999999998</v>
      </c>
      <c r="G314" s="603">
        <f>'приложение 1.1 '!F314</f>
        <v>2012</v>
      </c>
      <c r="H314" s="603">
        <f>'приложение 1.1 '!G314</f>
        <v>2013</v>
      </c>
      <c r="I314" s="130">
        <f t="shared" si="49"/>
        <v>0.56217499999999998</v>
      </c>
      <c r="J314" s="130">
        <f t="shared" si="47"/>
        <v>0</v>
      </c>
      <c r="K314" s="130">
        <f t="shared" si="48"/>
        <v>0</v>
      </c>
      <c r="L314" s="130" t="str">
        <f>'приложение 1.1 '!K314</f>
        <v>-</v>
      </c>
      <c r="M314" s="130" t="str">
        <f>'приложение 1.1 '!L314</f>
        <v>-</v>
      </c>
      <c r="N314" s="130">
        <f>'приложение 1.1 '!M314</f>
        <v>0.24</v>
      </c>
      <c r="O314" s="130">
        <f>'приложение 1.1 '!N314</f>
        <v>0</v>
      </c>
      <c r="P314" s="130" t="str">
        <f>'приложение 1.1 '!O314</f>
        <v>-</v>
      </c>
      <c r="Q314" s="130" t="str">
        <f>'приложение 1.1 '!P314</f>
        <v>-</v>
      </c>
      <c r="R314" s="130" t="str">
        <f>'приложение 1.1 '!Q314</f>
        <v>-</v>
      </c>
      <c r="S314" s="130" t="str">
        <f>'приложение 1.1 '!R314</f>
        <v>-</v>
      </c>
      <c r="T314" s="130" t="str">
        <f>'приложение 1.1 '!S314</f>
        <v>-</v>
      </c>
      <c r="U314" s="130" t="str">
        <f>'приложение 1.1 '!T314</f>
        <v>-</v>
      </c>
      <c r="V314" s="130" t="str">
        <f>'приложение 1.1 '!U314</f>
        <v>-</v>
      </c>
      <c r="W314" s="130" t="str">
        <f>'приложение 1.1 '!V314</f>
        <v>-</v>
      </c>
      <c r="X314" s="130">
        <f>'приложение 1.1 '!W314</f>
        <v>0.24</v>
      </c>
      <c r="Y314" s="130">
        <f>'приложение 1.1 '!X314</f>
        <v>0</v>
      </c>
      <c r="Z314" s="130">
        <f>'приложение 1.1 '!Y314</f>
        <v>0.56217499999999998</v>
      </c>
      <c r="AA314" s="130">
        <f>'приложение 1.1 '!Z314</f>
        <v>0</v>
      </c>
      <c r="AB314" s="130">
        <f>'приложение 1.1 '!AA314</f>
        <v>0</v>
      </c>
      <c r="AC314" s="130">
        <f>'приложение 1.1 '!AB314</f>
        <v>0</v>
      </c>
      <c r="AD314" s="130">
        <f>'приложение 1.1 '!AC314</f>
        <v>0</v>
      </c>
      <c r="AE314" s="130">
        <f>'приложение 1.1 '!AD314</f>
        <v>0</v>
      </c>
      <c r="AF314" s="130">
        <f t="shared" si="50"/>
        <v>0.56217499999999998</v>
      </c>
    </row>
    <row r="315" spans="1:32" ht="60.75">
      <c r="A315" s="95" t="str">
        <f>'приложение 1.1 '!A315</f>
        <v>2.1.4.24</v>
      </c>
      <c r="B315" s="135" t="str">
        <f>'приложение 1.1 '!B315</f>
        <v xml:space="preserve">Строительство  КЛ-10кВ от ТП-2 –ТП-3 (противотуберкулезный диспансер) </v>
      </c>
      <c r="C315" s="603" t="str">
        <f>'приложение 1.1 '!C315</f>
        <v>C/П</v>
      </c>
      <c r="D315" s="544">
        <f>'приложение 1.1 '!D315</f>
        <v>0.36</v>
      </c>
      <c r="E315" s="544">
        <f>'приложение 1.1 '!E315</f>
        <v>0</v>
      </c>
      <c r="F315" s="168">
        <v>16.880499999999998</v>
      </c>
      <c r="G315" s="603">
        <f>'приложение 1.1 '!F315</f>
        <v>2012</v>
      </c>
      <c r="H315" s="603">
        <f>'приложение 1.1 '!G315</f>
        <v>2013</v>
      </c>
      <c r="I315" s="130">
        <f t="shared" si="49"/>
        <v>0.78187600000000002</v>
      </c>
      <c r="J315" s="130">
        <f t="shared" si="47"/>
        <v>0</v>
      </c>
      <c r="K315" s="130">
        <f t="shared" si="48"/>
        <v>0</v>
      </c>
      <c r="L315" s="130" t="str">
        <f>'приложение 1.1 '!K315</f>
        <v>-</v>
      </c>
      <c r="M315" s="130" t="str">
        <f>'приложение 1.1 '!L315</f>
        <v>-</v>
      </c>
      <c r="N315" s="130">
        <f>'приложение 1.1 '!M315</f>
        <v>0.36</v>
      </c>
      <c r="O315" s="130">
        <f>'приложение 1.1 '!N315</f>
        <v>0</v>
      </c>
      <c r="P315" s="130" t="str">
        <f>'приложение 1.1 '!O315</f>
        <v>-</v>
      </c>
      <c r="Q315" s="130" t="str">
        <f>'приложение 1.1 '!P315</f>
        <v>-</v>
      </c>
      <c r="R315" s="130" t="str">
        <f>'приложение 1.1 '!Q315</f>
        <v>-</v>
      </c>
      <c r="S315" s="130" t="str">
        <f>'приложение 1.1 '!R315</f>
        <v>-</v>
      </c>
      <c r="T315" s="130" t="str">
        <f>'приложение 1.1 '!S315</f>
        <v>-</v>
      </c>
      <c r="U315" s="130" t="str">
        <f>'приложение 1.1 '!T315</f>
        <v>-</v>
      </c>
      <c r="V315" s="130" t="str">
        <f>'приложение 1.1 '!U315</f>
        <v>-</v>
      </c>
      <c r="W315" s="130" t="str">
        <f>'приложение 1.1 '!V315</f>
        <v>-</v>
      </c>
      <c r="X315" s="130">
        <f>'приложение 1.1 '!W315</f>
        <v>0.36</v>
      </c>
      <c r="Y315" s="130">
        <f>'приложение 1.1 '!X315</f>
        <v>0</v>
      </c>
      <c r="Z315" s="130">
        <f>'приложение 1.1 '!Y315</f>
        <v>0.78187600000000002</v>
      </c>
      <c r="AA315" s="130">
        <f>'приложение 1.1 '!Z315</f>
        <v>0</v>
      </c>
      <c r="AB315" s="130">
        <f>'приложение 1.1 '!AA315</f>
        <v>0</v>
      </c>
      <c r="AC315" s="130">
        <f>'приложение 1.1 '!AB315</f>
        <v>0</v>
      </c>
      <c r="AD315" s="130">
        <f>'приложение 1.1 '!AC315</f>
        <v>0</v>
      </c>
      <c r="AE315" s="130">
        <f>'приложение 1.1 '!AD315</f>
        <v>0</v>
      </c>
      <c r="AF315" s="130">
        <f t="shared" si="50"/>
        <v>0.78187600000000002</v>
      </c>
    </row>
    <row r="316" spans="1:32" ht="60.75">
      <c r="A316" s="95" t="str">
        <f>'приложение 1.1 '!A316</f>
        <v>2.1.4.26</v>
      </c>
      <c r="B316" s="135" t="str">
        <f>'приложение 1.1 '!B316</f>
        <v>Строительство КЛ-10кВ от 2БКТП-1600квА до места врезки мкр.20А</v>
      </c>
      <c r="C316" s="603" t="str">
        <f>'приложение 1.1 '!C316</f>
        <v>C/П</v>
      </c>
      <c r="D316" s="544">
        <f>'приложение 1.1 '!D316</f>
        <v>7.0000000000000007E-2</v>
      </c>
      <c r="E316" s="544">
        <f>'приложение 1.1 '!E316</f>
        <v>0</v>
      </c>
      <c r="F316" s="168">
        <v>12.401999999999999</v>
      </c>
      <c r="G316" s="603">
        <f>'приложение 1.1 '!F316</f>
        <v>2012</v>
      </c>
      <c r="H316" s="603">
        <f>'приложение 1.1 '!G316</f>
        <v>2013</v>
      </c>
      <c r="I316" s="130">
        <f t="shared" si="49"/>
        <v>0.46056499999999989</v>
      </c>
      <c r="J316" s="130">
        <f t="shared" si="47"/>
        <v>0</v>
      </c>
      <c r="K316" s="130">
        <f t="shared" si="48"/>
        <v>0</v>
      </c>
      <c r="L316" s="130" t="str">
        <f>'приложение 1.1 '!K316</f>
        <v>-</v>
      </c>
      <c r="M316" s="130" t="str">
        <f>'приложение 1.1 '!L316</f>
        <v>-</v>
      </c>
      <c r="N316" s="130">
        <f>'приложение 1.1 '!M316</f>
        <v>7.0000000000000007E-2</v>
      </c>
      <c r="O316" s="130">
        <f>'приложение 1.1 '!N316</f>
        <v>0</v>
      </c>
      <c r="P316" s="130" t="str">
        <f>'приложение 1.1 '!O316</f>
        <v>-</v>
      </c>
      <c r="Q316" s="130" t="str">
        <f>'приложение 1.1 '!P316</f>
        <v>-</v>
      </c>
      <c r="R316" s="130" t="str">
        <f>'приложение 1.1 '!Q316</f>
        <v>-</v>
      </c>
      <c r="S316" s="130" t="str">
        <f>'приложение 1.1 '!R316</f>
        <v>-</v>
      </c>
      <c r="T316" s="130" t="str">
        <f>'приложение 1.1 '!S316</f>
        <v>-</v>
      </c>
      <c r="U316" s="130" t="str">
        <f>'приложение 1.1 '!T316</f>
        <v>-</v>
      </c>
      <c r="V316" s="130" t="str">
        <f>'приложение 1.1 '!U316</f>
        <v>-</v>
      </c>
      <c r="W316" s="130" t="str">
        <f>'приложение 1.1 '!V316</f>
        <v>-</v>
      </c>
      <c r="X316" s="130">
        <f>'приложение 1.1 '!W316</f>
        <v>7.0000000000000007E-2</v>
      </c>
      <c r="Y316" s="130">
        <f>'приложение 1.1 '!X316</f>
        <v>0</v>
      </c>
      <c r="Z316" s="130">
        <f>'приложение 1.1 '!Y316</f>
        <v>0.46056499999999989</v>
      </c>
      <c r="AA316" s="130">
        <f>'приложение 1.1 '!Z316</f>
        <v>0</v>
      </c>
      <c r="AB316" s="130">
        <f>'приложение 1.1 '!AA316</f>
        <v>0</v>
      </c>
      <c r="AC316" s="130">
        <f>'приложение 1.1 '!AB316</f>
        <v>0</v>
      </c>
      <c r="AD316" s="130">
        <f>'приложение 1.1 '!AC316</f>
        <v>0</v>
      </c>
      <c r="AE316" s="130">
        <f>'приложение 1.1 '!AD316</f>
        <v>0</v>
      </c>
      <c r="AF316" s="130">
        <f t="shared" si="50"/>
        <v>0.46056499999999989</v>
      </c>
    </row>
    <row r="317" spans="1:32" ht="60.75">
      <c r="A317" s="95" t="str">
        <f>'приложение 1.1 '!A317</f>
        <v>2.1.4.27</v>
      </c>
      <c r="B317" s="135" t="str">
        <f>'приложение 1.1 '!B317</f>
        <v>Строительство КЛ-10кВ от 2БКТП-1000кВА до РП(ТП)-2х2500кВА мкр.20А</v>
      </c>
      <c r="C317" s="603" t="str">
        <f>'приложение 1.1 '!C317</f>
        <v>C/П</v>
      </c>
      <c r="D317" s="544">
        <f>'приложение 1.1 '!D317</f>
        <v>0.67600000000000005</v>
      </c>
      <c r="E317" s="544">
        <f>'приложение 1.1 '!E317</f>
        <v>0</v>
      </c>
      <c r="F317" s="168">
        <v>16.535999999999998</v>
      </c>
      <c r="G317" s="603">
        <f>'приложение 1.1 '!F317</f>
        <v>2014</v>
      </c>
      <c r="H317" s="603">
        <f>'приложение 1.1 '!G317</f>
        <v>2016</v>
      </c>
      <c r="I317" s="130">
        <f t="shared" si="49"/>
        <v>1.5268296700000001</v>
      </c>
      <c r="J317" s="130">
        <f t="shared" ref="J317:J380" si="55">I317-Z317-AA317-AB317-AC317-AD317</f>
        <v>0</v>
      </c>
      <c r="K317" s="130">
        <f t="shared" ref="K317:K380" si="56">AE317</f>
        <v>0</v>
      </c>
      <c r="L317" s="130" t="str">
        <f>'приложение 1.1 '!K317</f>
        <v>-</v>
      </c>
      <c r="M317" s="130" t="str">
        <f>'приложение 1.1 '!L317</f>
        <v>-</v>
      </c>
      <c r="N317" s="130" t="str">
        <f>'приложение 1.1 '!M317</f>
        <v>-</v>
      </c>
      <c r="O317" s="130" t="str">
        <f>'приложение 1.1 '!N317</f>
        <v>-</v>
      </c>
      <c r="P317" s="130" t="str">
        <f>'приложение 1.1 '!O317</f>
        <v>-</v>
      </c>
      <c r="Q317" s="130" t="str">
        <f>'приложение 1.1 '!P317</f>
        <v>-</v>
      </c>
      <c r="R317" s="130" t="str">
        <f>'приложение 1.1 '!Q317</f>
        <v>-</v>
      </c>
      <c r="S317" s="130" t="str">
        <f>'приложение 1.1 '!R317</f>
        <v>-</v>
      </c>
      <c r="T317" s="130">
        <f>'приложение 1.1 '!S317</f>
        <v>0.67600000000000005</v>
      </c>
      <c r="U317" s="130">
        <f>'приложение 1.1 '!T317</f>
        <v>0</v>
      </c>
      <c r="V317" s="130" t="str">
        <f>'приложение 1.1 '!U317</f>
        <v>-</v>
      </c>
      <c r="W317" s="130" t="str">
        <f>'приложение 1.1 '!V317</f>
        <v>-</v>
      </c>
      <c r="X317" s="130">
        <f>'приложение 1.1 '!W317</f>
        <v>0.67600000000000005</v>
      </c>
      <c r="Y317" s="130">
        <f>'приложение 1.1 '!X317</f>
        <v>0</v>
      </c>
      <c r="Z317" s="130">
        <f>'приложение 1.1 '!Y317</f>
        <v>0</v>
      </c>
      <c r="AA317" s="130">
        <f>'приложение 1.1 '!Z317</f>
        <v>0</v>
      </c>
      <c r="AB317" s="130">
        <f>'приложение 1.1 '!AA317</f>
        <v>1.5268296700000001</v>
      </c>
      <c r="AC317" s="130">
        <f>'приложение 1.1 '!AB317</f>
        <v>0</v>
      </c>
      <c r="AD317" s="130">
        <f>'приложение 1.1 '!AC317</f>
        <v>0</v>
      </c>
      <c r="AE317" s="130">
        <f>'приложение 1.1 '!AD317</f>
        <v>0</v>
      </c>
      <c r="AF317" s="130">
        <f t="shared" si="50"/>
        <v>1.5268296700000001</v>
      </c>
    </row>
    <row r="318" spans="1:32" ht="81">
      <c r="A318" s="95" t="str">
        <f>'приложение 1.1 '!A318</f>
        <v>2.1.4.27</v>
      </c>
      <c r="B318" s="135" t="str">
        <f>'приложение 1.1 '!B318</f>
        <v>КЛ-10кВ  ТП (поз.18) мкр.20А до места врезки в КЛ-10кВ 2БКТП-1000кВА-РП(ТП)-2*2500кВА мкр.20А</v>
      </c>
      <c r="C318" s="603" t="str">
        <f>'приложение 1.1 '!C318</f>
        <v>C/П</v>
      </c>
      <c r="D318" s="544">
        <f>'приложение 1.1 '!D318</f>
        <v>0.16</v>
      </c>
      <c r="E318" s="544">
        <f>'приложение 1.1 '!E318</f>
        <v>0</v>
      </c>
      <c r="F318" s="168">
        <v>17.536000000000001</v>
      </c>
      <c r="G318" s="603">
        <f>'приложение 1.1 '!F318</f>
        <v>2016</v>
      </c>
      <c r="H318" s="603">
        <f>'приложение 1.1 '!G318</f>
        <v>2017</v>
      </c>
      <c r="I318" s="130">
        <f t="shared" ref="I318" si="57">AF318</f>
        <v>0.56474747999999997</v>
      </c>
      <c r="J318" s="130">
        <f t="shared" si="55"/>
        <v>0</v>
      </c>
      <c r="K318" s="130">
        <f t="shared" si="56"/>
        <v>0</v>
      </c>
      <c r="L318" s="130" t="str">
        <f>'приложение 1.1 '!K318</f>
        <v>-</v>
      </c>
      <c r="M318" s="130" t="str">
        <f>'приложение 1.1 '!L318</f>
        <v>-</v>
      </c>
      <c r="N318" s="130" t="str">
        <f>'приложение 1.1 '!M318</f>
        <v>-</v>
      </c>
      <c r="O318" s="130" t="str">
        <f>'приложение 1.1 '!N318</f>
        <v>-</v>
      </c>
      <c r="P318" s="130" t="str">
        <f>'приложение 1.1 '!O318</f>
        <v>-</v>
      </c>
      <c r="Q318" s="130" t="str">
        <f>'приложение 1.1 '!P318</f>
        <v>-</v>
      </c>
      <c r="R318" s="130" t="str">
        <f>'приложение 1.1 '!Q318</f>
        <v>-</v>
      </c>
      <c r="S318" s="130" t="str">
        <f>'приложение 1.1 '!R318</f>
        <v>-</v>
      </c>
      <c r="T318" s="130" t="str">
        <f>'приложение 1.1 '!S318</f>
        <v>-</v>
      </c>
      <c r="U318" s="130" t="str">
        <f>'приложение 1.1 '!T318</f>
        <v>-</v>
      </c>
      <c r="V318" s="130">
        <f>'приложение 1.1 '!U318</f>
        <v>0.16</v>
      </c>
      <c r="W318" s="130">
        <f>'приложение 1.1 '!V318</f>
        <v>0</v>
      </c>
      <c r="X318" s="130">
        <f>'приложение 1.1 '!W318</f>
        <v>0.16</v>
      </c>
      <c r="Y318" s="130">
        <f>'приложение 1.1 '!X318</f>
        <v>0</v>
      </c>
      <c r="Z318" s="130">
        <f>'приложение 1.1 '!Y318</f>
        <v>0</v>
      </c>
      <c r="AA318" s="130">
        <f>'приложение 1.1 '!Z318</f>
        <v>0</v>
      </c>
      <c r="AB318" s="130">
        <f>'приложение 1.1 '!AA318</f>
        <v>0</v>
      </c>
      <c r="AC318" s="130">
        <f>'приложение 1.1 '!AB318</f>
        <v>0</v>
      </c>
      <c r="AD318" s="130">
        <f>'приложение 1.1 '!AC318</f>
        <v>0.56474747999999997</v>
      </c>
      <c r="AE318" s="130">
        <f>'приложение 1.1 '!AD318</f>
        <v>0</v>
      </c>
      <c r="AF318" s="130">
        <f t="shared" ref="AF318" si="58">SUM(Z318:AE318)</f>
        <v>0.56474747999999997</v>
      </c>
    </row>
    <row r="319" spans="1:32" ht="81">
      <c r="A319" s="95" t="str">
        <f>'приложение 1.1 '!A319</f>
        <v>2.1.4.28</v>
      </c>
      <c r="B319" s="135" t="str">
        <f>'приложение 1.1 '!B319</f>
        <v>Строительство КЛ-10кВ от БКТП-2012 до ТП-2х1000кВА в мкр. 20А (бассейн, архив, хореографическая школа)</v>
      </c>
      <c r="C319" s="603" t="str">
        <f>'приложение 1.1 '!C319</f>
        <v>C/П</v>
      </c>
      <c r="D319" s="544">
        <f>'приложение 1.1 '!D319</f>
        <v>0.94599999999999995</v>
      </c>
      <c r="E319" s="544">
        <f>'приложение 1.1 '!E319</f>
        <v>0</v>
      </c>
      <c r="F319" s="168">
        <v>14.468999999999999</v>
      </c>
      <c r="G319" s="603">
        <f>'приложение 1.1 '!F319</f>
        <v>2015</v>
      </c>
      <c r="H319" s="603">
        <f>'приложение 1.1 '!G319</f>
        <v>2015</v>
      </c>
      <c r="I319" s="130">
        <f t="shared" si="49"/>
        <v>3.3366566600000001</v>
      </c>
      <c r="J319" s="130">
        <f t="shared" si="55"/>
        <v>0</v>
      </c>
      <c r="K319" s="130">
        <f t="shared" si="56"/>
        <v>0</v>
      </c>
      <c r="L319" s="130" t="str">
        <f>'приложение 1.1 '!K319</f>
        <v>-</v>
      </c>
      <c r="M319" s="130" t="str">
        <f>'приложение 1.1 '!L319</f>
        <v>-</v>
      </c>
      <c r="N319" s="130" t="str">
        <f>'приложение 1.1 '!M319</f>
        <v>-</v>
      </c>
      <c r="O319" s="130" t="str">
        <f>'приложение 1.1 '!N319</f>
        <v>-</v>
      </c>
      <c r="P319" s="130" t="str">
        <f>'приложение 1.1 '!O319</f>
        <v>-</v>
      </c>
      <c r="Q319" s="130" t="str">
        <f>'приложение 1.1 '!P319</f>
        <v>-</v>
      </c>
      <c r="R319" s="130">
        <f>'приложение 1.1 '!Q319</f>
        <v>0.94599999999999995</v>
      </c>
      <c r="S319" s="130">
        <f>'приложение 1.1 '!R319</f>
        <v>0</v>
      </c>
      <c r="T319" s="130" t="str">
        <f>'приложение 1.1 '!S319</f>
        <v>-</v>
      </c>
      <c r="U319" s="130" t="str">
        <f>'приложение 1.1 '!T319</f>
        <v>-</v>
      </c>
      <c r="V319" s="130" t="str">
        <f>'приложение 1.1 '!U319</f>
        <v>-</v>
      </c>
      <c r="W319" s="130" t="str">
        <f>'приложение 1.1 '!V319</f>
        <v>-</v>
      </c>
      <c r="X319" s="130">
        <f>'приложение 1.1 '!W319</f>
        <v>0.94599999999999995</v>
      </c>
      <c r="Y319" s="130">
        <f>'приложение 1.1 '!X319</f>
        <v>0</v>
      </c>
      <c r="Z319" s="130">
        <f>'приложение 1.1 '!Y319</f>
        <v>0</v>
      </c>
      <c r="AA319" s="130">
        <f>'приложение 1.1 '!Z319</f>
        <v>0</v>
      </c>
      <c r="AB319" s="130">
        <f>'приложение 1.1 '!AA319</f>
        <v>0</v>
      </c>
      <c r="AC319" s="130">
        <f>'приложение 1.1 '!AB319</f>
        <v>3.3366566600000001</v>
      </c>
      <c r="AD319" s="130">
        <f>'приложение 1.1 '!AC319</f>
        <v>0</v>
      </c>
      <c r="AE319" s="130">
        <f>'приложение 1.1 '!AD319</f>
        <v>0</v>
      </c>
      <c r="AF319" s="130">
        <f t="shared" si="50"/>
        <v>3.3366566600000001</v>
      </c>
    </row>
    <row r="320" spans="1:32" ht="81">
      <c r="A320" s="95" t="str">
        <f>'приложение 1.1 '!A320</f>
        <v>2.1.4.29</v>
      </c>
      <c r="B320" s="135" t="str">
        <f>'приложение 1.1 '!B320</f>
        <v>КЛ-10кВ РП-ТП-мкр. 18,19,20 2БКТП-1000кВА "Храм в честь великомученика Георгия Победоносца"</v>
      </c>
      <c r="C320" s="603" t="str">
        <f>'приложение 1.1 '!C320</f>
        <v>C/П</v>
      </c>
      <c r="D320" s="544">
        <f>'приложение 1.1 '!D320</f>
        <v>1.3759999999999999</v>
      </c>
      <c r="E320" s="544">
        <f>'приложение 1.1 '!E320</f>
        <v>0</v>
      </c>
      <c r="F320" s="168">
        <v>18.602999999999998</v>
      </c>
      <c r="G320" s="603">
        <f>'приложение 1.1 '!F320</f>
        <v>2013</v>
      </c>
      <c r="H320" s="603">
        <f>'приложение 1.1 '!G320</f>
        <v>2013</v>
      </c>
      <c r="I320" s="130">
        <f t="shared" si="49"/>
        <v>2.8016948299999997</v>
      </c>
      <c r="J320" s="130">
        <f t="shared" si="55"/>
        <v>0</v>
      </c>
      <c r="K320" s="130">
        <f t="shared" si="56"/>
        <v>0</v>
      </c>
      <c r="L320" s="130" t="str">
        <f>'приложение 1.1 '!K320</f>
        <v>-</v>
      </c>
      <c r="M320" s="130" t="str">
        <f>'приложение 1.1 '!L320</f>
        <v>-</v>
      </c>
      <c r="N320" s="130">
        <f>'приложение 1.1 '!M320</f>
        <v>1.3759999999999999</v>
      </c>
      <c r="O320" s="130">
        <f>'приложение 1.1 '!N320</f>
        <v>0</v>
      </c>
      <c r="P320" s="130" t="str">
        <f>'приложение 1.1 '!O320</f>
        <v>-</v>
      </c>
      <c r="Q320" s="130" t="str">
        <f>'приложение 1.1 '!P320</f>
        <v>-</v>
      </c>
      <c r="R320" s="130" t="str">
        <f>'приложение 1.1 '!Q320</f>
        <v>-</v>
      </c>
      <c r="S320" s="130" t="str">
        <f>'приложение 1.1 '!R320</f>
        <v>-</v>
      </c>
      <c r="T320" s="130" t="str">
        <f>'приложение 1.1 '!S320</f>
        <v>-</v>
      </c>
      <c r="U320" s="130" t="str">
        <f>'приложение 1.1 '!T320</f>
        <v>-</v>
      </c>
      <c r="V320" s="130" t="str">
        <f>'приложение 1.1 '!U320</f>
        <v>-</v>
      </c>
      <c r="W320" s="130" t="str">
        <f>'приложение 1.1 '!V320</f>
        <v>-</v>
      </c>
      <c r="X320" s="130">
        <f>'приложение 1.1 '!W320</f>
        <v>1.3759999999999999</v>
      </c>
      <c r="Y320" s="130">
        <f>'приложение 1.1 '!X320</f>
        <v>0</v>
      </c>
      <c r="Z320" s="130">
        <f>'приложение 1.1 '!Y320</f>
        <v>0</v>
      </c>
      <c r="AA320" s="130">
        <f>'приложение 1.1 '!Z320</f>
        <v>2.8016948299999997</v>
      </c>
      <c r="AB320" s="130">
        <f>'приложение 1.1 '!AA320</f>
        <v>0</v>
      </c>
      <c r="AC320" s="130">
        <f>'приложение 1.1 '!AB320</f>
        <v>0</v>
      </c>
      <c r="AD320" s="130">
        <f>'приложение 1.1 '!AC320</f>
        <v>0</v>
      </c>
      <c r="AE320" s="130">
        <f>'приложение 1.1 '!AD320</f>
        <v>0</v>
      </c>
      <c r="AF320" s="130">
        <f t="shared" si="50"/>
        <v>2.8016948299999997</v>
      </c>
    </row>
    <row r="321" spans="1:32" ht="60.75">
      <c r="A321" s="95" t="str">
        <f>'приложение 1.1 '!A321</f>
        <v>2.1.4.30</v>
      </c>
      <c r="B321" s="135" t="str">
        <f>'приложение 1.1 '!B321</f>
        <v>Строительство КЛ-10кВ от 2БКТП-1000кВА до точки врезки, для электроснабжения АБК.</v>
      </c>
      <c r="C321" s="603" t="str">
        <f>'приложение 1.1 '!C321</f>
        <v>С/П</v>
      </c>
      <c r="D321" s="544">
        <f>'приложение 1.1 '!D321</f>
        <v>0.23200000000000001</v>
      </c>
      <c r="E321" s="544">
        <f>'приложение 1.1 '!E321</f>
        <v>0</v>
      </c>
      <c r="F321" s="168">
        <v>18.947499999999998</v>
      </c>
      <c r="G321" s="603">
        <f>'приложение 1.1 '!F321</f>
        <v>2013</v>
      </c>
      <c r="H321" s="603">
        <f>'приложение 1.1 '!G321</f>
        <v>2014</v>
      </c>
      <c r="I321" s="130">
        <f t="shared" si="49"/>
        <v>0.81649510000000003</v>
      </c>
      <c r="J321" s="130">
        <f t="shared" si="55"/>
        <v>0</v>
      </c>
      <c r="K321" s="130">
        <f t="shared" si="56"/>
        <v>0</v>
      </c>
      <c r="L321" s="130" t="str">
        <f>'приложение 1.1 '!K321</f>
        <v>-</v>
      </c>
      <c r="M321" s="130" t="str">
        <f>'приложение 1.1 '!L321</f>
        <v>-</v>
      </c>
      <c r="N321" s="130" t="str">
        <f>'приложение 1.1 '!M321</f>
        <v>-</v>
      </c>
      <c r="O321" s="130" t="str">
        <f>'приложение 1.1 '!N321</f>
        <v>-</v>
      </c>
      <c r="P321" s="130">
        <f>'приложение 1.1 '!O321</f>
        <v>0.23200000000000001</v>
      </c>
      <c r="Q321" s="130">
        <f>'приложение 1.1 '!P321</f>
        <v>0</v>
      </c>
      <c r="R321" s="130" t="str">
        <f>'приложение 1.1 '!Q321</f>
        <v>-</v>
      </c>
      <c r="S321" s="130" t="str">
        <f>'приложение 1.1 '!R321</f>
        <v>-</v>
      </c>
      <c r="T321" s="130" t="str">
        <f>'приложение 1.1 '!S321</f>
        <v>-</v>
      </c>
      <c r="U321" s="130" t="str">
        <f>'приложение 1.1 '!T321</f>
        <v>-</v>
      </c>
      <c r="V321" s="130" t="str">
        <f>'приложение 1.1 '!U321</f>
        <v>-</v>
      </c>
      <c r="W321" s="130" t="str">
        <f>'приложение 1.1 '!V321</f>
        <v>-</v>
      </c>
      <c r="X321" s="130">
        <f>'приложение 1.1 '!W321</f>
        <v>0.23200000000000001</v>
      </c>
      <c r="Y321" s="130">
        <f>'приложение 1.1 '!X321</f>
        <v>0</v>
      </c>
      <c r="Z321" s="130">
        <f>'приложение 1.1 '!Y321</f>
        <v>0</v>
      </c>
      <c r="AA321" s="130">
        <f>'приложение 1.1 '!Z321</f>
        <v>0.81649510000000003</v>
      </c>
      <c r="AB321" s="130">
        <f>'приложение 1.1 '!AA321</f>
        <v>0</v>
      </c>
      <c r="AC321" s="130">
        <f>'приложение 1.1 '!AB321</f>
        <v>0</v>
      </c>
      <c r="AD321" s="130">
        <f>'приложение 1.1 '!AC321</f>
        <v>0</v>
      </c>
      <c r="AE321" s="130">
        <f>'приложение 1.1 '!AD321</f>
        <v>0</v>
      </c>
      <c r="AF321" s="130">
        <f t="shared" si="50"/>
        <v>0.81649510000000003</v>
      </c>
    </row>
    <row r="322" spans="1:32" ht="81">
      <c r="A322" s="95" t="str">
        <f>'приложение 1.1 '!A322</f>
        <v>2.1.4.31</v>
      </c>
      <c r="B322" s="135" t="str">
        <f>'приложение 1.1 '!B322</f>
        <v>Строительство КЛ-6кВ от ВЛ-6кВ Водозабора 9 пр.уз. РП-УПУ -139  №7 -КТПН-2х400кВА  9 ПУ (ТП-517)</v>
      </c>
      <c r="C322" s="603" t="str">
        <f>'приложение 1.1 '!C322</f>
        <v>С/П</v>
      </c>
      <c r="D322" s="544">
        <f>'приложение 1.1 '!D322</f>
        <v>0.108</v>
      </c>
      <c r="E322" s="544">
        <f>'приложение 1.1 '!E322</f>
        <v>0</v>
      </c>
      <c r="F322" s="168">
        <v>20.325499999999998</v>
      </c>
      <c r="G322" s="603">
        <f>'приложение 1.1 '!F322</f>
        <v>2014</v>
      </c>
      <c r="H322" s="603">
        <f>'приложение 1.1 '!G322</f>
        <v>2014</v>
      </c>
      <c r="I322" s="130">
        <f t="shared" si="49"/>
        <v>0.24645821000000001</v>
      </c>
      <c r="J322" s="130">
        <f t="shared" si="55"/>
        <v>0</v>
      </c>
      <c r="K322" s="130">
        <f t="shared" si="56"/>
        <v>0</v>
      </c>
      <c r="L322" s="130" t="str">
        <f>'приложение 1.1 '!K322</f>
        <v>-</v>
      </c>
      <c r="M322" s="130" t="str">
        <f>'приложение 1.1 '!L322</f>
        <v>-</v>
      </c>
      <c r="N322" s="130" t="str">
        <f>'приложение 1.1 '!M322</f>
        <v>-</v>
      </c>
      <c r="O322" s="130" t="str">
        <f>'приложение 1.1 '!N322</f>
        <v>-</v>
      </c>
      <c r="P322" s="130">
        <f>'приложение 1.1 '!O322</f>
        <v>0.108</v>
      </c>
      <c r="Q322" s="130">
        <f>'приложение 1.1 '!P322</f>
        <v>0</v>
      </c>
      <c r="R322" s="130" t="str">
        <f>'приложение 1.1 '!Q322</f>
        <v>-</v>
      </c>
      <c r="S322" s="130" t="str">
        <f>'приложение 1.1 '!R322</f>
        <v>-</v>
      </c>
      <c r="T322" s="130" t="str">
        <f>'приложение 1.1 '!S322</f>
        <v>-</v>
      </c>
      <c r="U322" s="130" t="str">
        <f>'приложение 1.1 '!T322</f>
        <v>-</v>
      </c>
      <c r="V322" s="130" t="str">
        <f>'приложение 1.1 '!U322</f>
        <v>-</v>
      </c>
      <c r="W322" s="130" t="str">
        <f>'приложение 1.1 '!V322</f>
        <v>-</v>
      </c>
      <c r="X322" s="130">
        <f>'приложение 1.1 '!W322</f>
        <v>0.108</v>
      </c>
      <c r="Y322" s="130">
        <f>'приложение 1.1 '!X322</f>
        <v>0</v>
      </c>
      <c r="Z322" s="130">
        <f>'приложение 1.1 '!Y322</f>
        <v>0</v>
      </c>
      <c r="AA322" s="130">
        <f>'приложение 1.1 '!Z322</f>
        <v>0</v>
      </c>
      <c r="AB322" s="130">
        <f>'приложение 1.1 '!AA322</f>
        <v>0.24645821000000001</v>
      </c>
      <c r="AC322" s="130">
        <f>'приложение 1.1 '!AB322</f>
        <v>0</v>
      </c>
      <c r="AD322" s="130">
        <f>'приложение 1.1 '!AC322</f>
        <v>0</v>
      </c>
      <c r="AE322" s="130">
        <f>'приложение 1.1 '!AD322</f>
        <v>0</v>
      </c>
      <c r="AF322" s="130">
        <f t="shared" si="50"/>
        <v>0.24645821000000001</v>
      </c>
    </row>
    <row r="323" spans="1:32" ht="40.5">
      <c r="A323" s="95" t="str">
        <f>'приложение 1.1 '!A323</f>
        <v>2.1.4.32</v>
      </c>
      <c r="B323" s="135" t="str">
        <f>'приложение 1.1 '!B323</f>
        <v>Строительство КЛ-10кВ от РП-Пождепо(2020) -ТП-3.2 мкр.45</v>
      </c>
      <c r="C323" s="603" t="str">
        <f>'приложение 1.1 '!C323</f>
        <v>С/П</v>
      </c>
      <c r="D323" s="544">
        <f>'приложение 1.1 '!D323</f>
        <v>1.41</v>
      </c>
      <c r="E323" s="544">
        <f>'приложение 1.1 '!E323</f>
        <v>0</v>
      </c>
      <c r="F323" s="168">
        <v>20.669999999999998</v>
      </c>
      <c r="G323" s="603">
        <f>'приложение 1.1 '!F323</f>
        <v>2014</v>
      </c>
      <c r="H323" s="603">
        <f>'приложение 1.1 '!G323</f>
        <v>2015</v>
      </c>
      <c r="I323" s="130">
        <f t="shared" si="49"/>
        <v>3.3786409599999998</v>
      </c>
      <c r="J323" s="130">
        <f t="shared" si="55"/>
        <v>0</v>
      </c>
      <c r="K323" s="130">
        <f t="shared" si="56"/>
        <v>0</v>
      </c>
      <c r="L323" s="130" t="str">
        <f>'приложение 1.1 '!K323</f>
        <v>-</v>
      </c>
      <c r="M323" s="130" t="str">
        <f>'приложение 1.1 '!L323</f>
        <v>-</v>
      </c>
      <c r="N323" s="130" t="str">
        <f>'приложение 1.1 '!M323</f>
        <v>-</v>
      </c>
      <c r="O323" s="130" t="str">
        <f>'приложение 1.1 '!N323</f>
        <v>-</v>
      </c>
      <c r="P323" s="130" t="str">
        <f>'приложение 1.1 '!O323</f>
        <v>-</v>
      </c>
      <c r="Q323" s="130" t="str">
        <f>'приложение 1.1 '!P323</f>
        <v>-</v>
      </c>
      <c r="R323" s="130">
        <f>'приложение 1.1 '!Q323</f>
        <v>1.41</v>
      </c>
      <c r="S323" s="130">
        <f>'приложение 1.1 '!R323</f>
        <v>0</v>
      </c>
      <c r="T323" s="130" t="str">
        <f>'приложение 1.1 '!S323</f>
        <v>-</v>
      </c>
      <c r="U323" s="130" t="str">
        <f>'приложение 1.1 '!T323</f>
        <v>-</v>
      </c>
      <c r="V323" s="130" t="str">
        <f>'приложение 1.1 '!U323</f>
        <v>-</v>
      </c>
      <c r="W323" s="130" t="str">
        <f>'приложение 1.1 '!V323</f>
        <v>-</v>
      </c>
      <c r="X323" s="130">
        <f>'приложение 1.1 '!W323</f>
        <v>1.41</v>
      </c>
      <c r="Y323" s="130">
        <f>'приложение 1.1 '!X323</f>
        <v>0</v>
      </c>
      <c r="Z323" s="130">
        <f>'приложение 1.1 '!Y323</f>
        <v>0</v>
      </c>
      <c r="AA323" s="130">
        <f>'приложение 1.1 '!Z323</f>
        <v>0</v>
      </c>
      <c r="AB323" s="130">
        <f>'приложение 1.1 '!AA323</f>
        <v>3.3786409599999998</v>
      </c>
      <c r="AC323" s="130">
        <f>'приложение 1.1 '!AB323</f>
        <v>0</v>
      </c>
      <c r="AD323" s="130">
        <f>'приложение 1.1 '!AC323</f>
        <v>0</v>
      </c>
      <c r="AE323" s="130">
        <f>'приложение 1.1 '!AD323</f>
        <v>0</v>
      </c>
      <c r="AF323" s="130">
        <f t="shared" si="50"/>
        <v>3.3786409599999998</v>
      </c>
    </row>
    <row r="324" spans="1:32" ht="60.75">
      <c r="A324" s="95" t="str">
        <f>'приложение 1.1 '!A324</f>
        <v>2.1.4.33</v>
      </c>
      <c r="B324" s="135" t="str">
        <f>'приложение 1.1 '!B324</f>
        <v>Строительство КЛ-10кВ ТП-2х1600кВА 45 к.к. - БКТП-2х1000кВА 45 к.к.</v>
      </c>
      <c r="C324" s="603" t="str">
        <f>'приложение 1.1 '!C324</f>
        <v>С/П</v>
      </c>
      <c r="D324" s="544">
        <f>'приложение 1.1 '!D324</f>
        <v>0.29799999999999999</v>
      </c>
      <c r="E324" s="544">
        <f>'приложение 1.1 '!E324</f>
        <v>0</v>
      </c>
      <c r="F324" s="168">
        <v>21.014499999999998</v>
      </c>
      <c r="G324" s="603">
        <f>'приложение 1.1 '!F324</f>
        <v>2015</v>
      </c>
      <c r="H324" s="603">
        <f>'приложение 1.1 '!G324</f>
        <v>2015</v>
      </c>
      <c r="I324" s="130">
        <f t="shared" si="49"/>
        <v>0.94275688000000002</v>
      </c>
      <c r="J324" s="130">
        <f t="shared" si="55"/>
        <v>0</v>
      </c>
      <c r="K324" s="130">
        <f t="shared" si="56"/>
        <v>0</v>
      </c>
      <c r="L324" s="130" t="str">
        <f>'приложение 1.1 '!K324</f>
        <v>-</v>
      </c>
      <c r="M324" s="130" t="str">
        <f>'приложение 1.1 '!L324</f>
        <v>-</v>
      </c>
      <c r="N324" s="130" t="str">
        <f>'приложение 1.1 '!M324</f>
        <v>-</v>
      </c>
      <c r="O324" s="130" t="str">
        <f>'приложение 1.1 '!N324</f>
        <v>-</v>
      </c>
      <c r="P324" s="130" t="str">
        <f>'приложение 1.1 '!O324</f>
        <v>-</v>
      </c>
      <c r="Q324" s="130" t="str">
        <f>'приложение 1.1 '!P324</f>
        <v>-</v>
      </c>
      <c r="R324" s="130">
        <f>'приложение 1.1 '!Q324</f>
        <v>0.29799999999999999</v>
      </c>
      <c r="S324" s="130">
        <f>'приложение 1.1 '!R324</f>
        <v>0</v>
      </c>
      <c r="T324" s="130" t="str">
        <f>'приложение 1.1 '!S324</f>
        <v>-</v>
      </c>
      <c r="U324" s="130" t="str">
        <f>'приложение 1.1 '!T324</f>
        <v>-</v>
      </c>
      <c r="V324" s="130" t="str">
        <f>'приложение 1.1 '!U324</f>
        <v>-</v>
      </c>
      <c r="W324" s="130" t="str">
        <f>'приложение 1.1 '!V324</f>
        <v>-</v>
      </c>
      <c r="X324" s="130">
        <f>'приложение 1.1 '!W324</f>
        <v>0.29799999999999999</v>
      </c>
      <c r="Y324" s="130">
        <f>'приложение 1.1 '!X324</f>
        <v>0</v>
      </c>
      <c r="Z324" s="130">
        <f>'приложение 1.1 '!Y324</f>
        <v>0</v>
      </c>
      <c r="AA324" s="130">
        <f>'приложение 1.1 '!Z324</f>
        <v>0</v>
      </c>
      <c r="AB324" s="130">
        <f>'приложение 1.1 '!AA324</f>
        <v>0</v>
      </c>
      <c r="AC324" s="130">
        <f>'приложение 1.1 '!AB324</f>
        <v>0.94275688000000002</v>
      </c>
      <c r="AD324" s="130">
        <f>'приложение 1.1 '!AC324</f>
        <v>0</v>
      </c>
      <c r="AE324" s="130">
        <f>'приложение 1.1 '!AD324</f>
        <v>0</v>
      </c>
      <c r="AF324" s="130">
        <f t="shared" si="50"/>
        <v>0.94275688000000002</v>
      </c>
    </row>
    <row r="325" spans="1:32" ht="81">
      <c r="A325" s="95" t="str">
        <f>'приложение 1.1 '!A325</f>
        <v>2.1.4.34</v>
      </c>
      <c r="B325" s="135" t="str">
        <f>'приложение 1.1 '!B325</f>
        <v>Строительство КЛ-10кВ от РП-153 до 2КТПН-630кВА,  для электроснабжения дилерского центра Хонда</v>
      </c>
      <c r="C325" s="603" t="str">
        <f>'приложение 1.1 '!C325</f>
        <v>С/П</v>
      </c>
      <c r="D325" s="544">
        <f>'приложение 1.1 '!D325</f>
        <v>0.3</v>
      </c>
      <c r="E325" s="544">
        <f>'приложение 1.1 '!E325</f>
        <v>0</v>
      </c>
      <c r="F325" s="168">
        <v>19.980999999999998</v>
      </c>
      <c r="G325" s="603">
        <f>'приложение 1.1 '!F325</f>
        <v>2014</v>
      </c>
      <c r="H325" s="603">
        <f>'приложение 1.1 '!G325</f>
        <v>2017</v>
      </c>
      <c r="I325" s="130">
        <f t="shared" si="49"/>
        <v>0.70580900000000002</v>
      </c>
      <c r="J325" s="130">
        <f t="shared" si="55"/>
        <v>0</v>
      </c>
      <c r="K325" s="130">
        <f t="shared" si="56"/>
        <v>0</v>
      </c>
      <c r="L325" s="130" t="str">
        <f>'приложение 1.1 '!K325</f>
        <v>-</v>
      </c>
      <c r="M325" s="130" t="str">
        <f>'приложение 1.1 '!L325</f>
        <v>-</v>
      </c>
      <c r="N325" s="130" t="str">
        <f>'приложение 1.1 '!M325</f>
        <v>-</v>
      </c>
      <c r="O325" s="130" t="str">
        <f>'приложение 1.1 '!N325</f>
        <v>-</v>
      </c>
      <c r="P325" s="130" t="str">
        <f>'приложение 1.1 '!O325</f>
        <v>-</v>
      </c>
      <c r="Q325" s="130" t="str">
        <f>'приложение 1.1 '!P325</f>
        <v>-</v>
      </c>
      <c r="R325" s="130" t="str">
        <f>'приложение 1.1 '!Q325</f>
        <v>-</v>
      </c>
      <c r="S325" s="130" t="str">
        <f>'приложение 1.1 '!R325</f>
        <v>-</v>
      </c>
      <c r="T325" s="130" t="str">
        <f>'приложение 1.1 '!S325</f>
        <v>-</v>
      </c>
      <c r="U325" s="130" t="str">
        <f>'приложение 1.1 '!T325</f>
        <v>-</v>
      </c>
      <c r="V325" s="130">
        <f>'приложение 1.1 '!U325</f>
        <v>0.3</v>
      </c>
      <c r="W325" s="130">
        <f>'приложение 1.1 '!V325</f>
        <v>0</v>
      </c>
      <c r="X325" s="130">
        <f>'приложение 1.1 '!W325</f>
        <v>0.3</v>
      </c>
      <c r="Y325" s="130">
        <f>'приложение 1.1 '!X325</f>
        <v>0</v>
      </c>
      <c r="Z325" s="130">
        <f>'приложение 1.1 '!Y325</f>
        <v>0</v>
      </c>
      <c r="AA325" s="130">
        <f>'приложение 1.1 '!Z325</f>
        <v>0</v>
      </c>
      <c r="AB325" s="130">
        <f>'приложение 1.1 '!AA325</f>
        <v>0.70580900000000002</v>
      </c>
      <c r="AC325" s="130">
        <f>'приложение 1.1 '!AB325</f>
        <v>0</v>
      </c>
      <c r="AD325" s="130">
        <f>'приложение 1.1 '!AC325</f>
        <v>0</v>
      </c>
      <c r="AE325" s="130">
        <f>'приложение 1.1 '!AD325</f>
        <v>0</v>
      </c>
      <c r="AF325" s="130">
        <f t="shared" si="50"/>
        <v>0.70580900000000002</v>
      </c>
    </row>
    <row r="326" spans="1:32" ht="81">
      <c r="A326" s="95" t="str">
        <f>'приложение 1.1 '!A326</f>
        <v>2.1.4.35</v>
      </c>
      <c r="B326" s="135" t="str">
        <f>'приложение 1.1 '!B326</f>
        <v>Строительство КЛ-10кВ от РП-143 до КТПН-400кВА Учебный центр электроснабжение ФГБОУ ДПО "УЦ ФПС по ХМАО-Югре"</v>
      </c>
      <c r="C326" s="603" t="str">
        <f>'приложение 1.1 '!C326</f>
        <v>C/П</v>
      </c>
      <c r="D326" s="544">
        <f>'приложение 1.1 '!D326</f>
        <v>0.23799999999999999</v>
      </c>
      <c r="E326" s="544">
        <f>'приложение 1.1 '!E326</f>
        <v>0</v>
      </c>
      <c r="F326" s="168">
        <v>19.291999999999998</v>
      </c>
      <c r="G326" s="603">
        <f>'приложение 1.1 '!F326</f>
        <v>2012</v>
      </c>
      <c r="H326" s="603">
        <f>'приложение 1.1 '!G326</f>
        <v>2012</v>
      </c>
      <c r="I326" s="130">
        <f t="shared" si="49"/>
        <v>0.34525099999999997</v>
      </c>
      <c r="J326" s="130">
        <f t="shared" si="55"/>
        <v>0</v>
      </c>
      <c r="K326" s="130">
        <f t="shared" si="56"/>
        <v>0</v>
      </c>
      <c r="L326" s="130">
        <f>'приложение 1.1 '!K326</f>
        <v>0.23799999999999999</v>
      </c>
      <c r="M326" s="130">
        <f>'приложение 1.1 '!L326</f>
        <v>0</v>
      </c>
      <c r="N326" s="130" t="str">
        <f>'приложение 1.1 '!M326</f>
        <v>-</v>
      </c>
      <c r="O326" s="130" t="str">
        <f>'приложение 1.1 '!N326</f>
        <v>-</v>
      </c>
      <c r="P326" s="130" t="str">
        <f>'приложение 1.1 '!O326</f>
        <v>-</v>
      </c>
      <c r="Q326" s="130" t="str">
        <f>'приложение 1.1 '!P326</f>
        <v>-</v>
      </c>
      <c r="R326" s="130" t="str">
        <f>'приложение 1.1 '!Q326</f>
        <v>-</v>
      </c>
      <c r="S326" s="130" t="str">
        <f>'приложение 1.1 '!R326</f>
        <v>-</v>
      </c>
      <c r="T326" s="130" t="str">
        <f>'приложение 1.1 '!S326</f>
        <v>-</v>
      </c>
      <c r="U326" s="130" t="str">
        <f>'приложение 1.1 '!T326</f>
        <v>-</v>
      </c>
      <c r="V326" s="130" t="str">
        <f>'приложение 1.1 '!U326</f>
        <v>-</v>
      </c>
      <c r="W326" s="130" t="str">
        <f>'приложение 1.1 '!V326</f>
        <v>-</v>
      </c>
      <c r="X326" s="130">
        <f>'приложение 1.1 '!W326</f>
        <v>0.23799999999999999</v>
      </c>
      <c r="Y326" s="130">
        <f>'приложение 1.1 '!X326</f>
        <v>0</v>
      </c>
      <c r="Z326" s="130">
        <f>'приложение 1.1 '!Y326</f>
        <v>0.34525099999999997</v>
      </c>
      <c r="AA326" s="130">
        <f>'приложение 1.1 '!Z326</f>
        <v>0</v>
      </c>
      <c r="AB326" s="130">
        <f>'приложение 1.1 '!AA326</f>
        <v>0</v>
      </c>
      <c r="AC326" s="130">
        <f>'приложение 1.1 '!AB326</f>
        <v>0</v>
      </c>
      <c r="AD326" s="130">
        <f>'приложение 1.1 '!AC326</f>
        <v>0</v>
      </c>
      <c r="AE326" s="130">
        <f>'приложение 1.1 '!AD326</f>
        <v>0</v>
      </c>
      <c r="AF326" s="130">
        <f t="shared" si="50"/>
        <v>0.34525099999999997</v>
      </c>
    </row>
    <row r="327" spans="1:32" ht="60.75">
      <c r="A327" s="95" t="str">
        <f>'приложение 1.1 '!A327</f>
        <v>2.1.4.36</v>
      </c>
      <c r="B327" s="135" t="str">
        <f>'приложение 1.1 '!B327</f>
        <v xml:space="preserve">Строительство КЛ-10кВ от ВЛ-10кВ до ТП-2х630кВА ул.Инженерная </v>
      </c>
      <c r="C327" s="603" t="str">
        <f>'приложение 1.1 '!C327</f>
        <v>С/П</v>
      </c>
      <c r="D327" s="544">
        <f>'приложение 1.1 '!D327</f>
        <v>0.08</v>
      </c>
      <c r="E327" s="544">
        <f>'приложение 1.1 '!E327</f>
        <v>0</v>
      </c>
      <c r="F327" s="168">
        <v>19.636499999999998</v>
      </c>
      <c r="G327" s="603">
        <f>'приложение 1.1 '!F327</f>
        <v>2014</v>
      </c>
      <c r="H327" s="603">
        <f>'приложение 1.1 '!G327</f>
        <v>2014</v>
      </c>
      <c r="I327" s="130">
        <f t="shared" si="49"/>
        <v>0.336142</v>
      </c>
      <c r="J327" s="130">
        <f t="shared" si="55"/>
        <v>0</v>
      </c>
      <c r="K327" s="130">
        <f t="shared" si="56"/>
        <v>0</v>
      </c>
      <c r="L327" s="130" t="str">
        <f>'приложение 1.1 '!K327</f>
        <v>-</v>
      </c>
      <c r="M327" s="130" t="str">
        <f>'приложение 1.1 '!L327</f>
        <v>-</v>
      </c>
      <c r="N327" s="130" t="str">
        <f>'приложение 1.1 '!M327</f>
        <v>-</v>
      </c>
      <c r="O327" s="130" t="str">
        <f>'приложение 1.1 '!N327</f>
        <v>-</v>
      </c>
      <c r="P327" s="130">
        <f>'приложение 1.1 '!O327</f>
        <v>0.08</v>
      </c>
      <c r="Q327" s="130">
        <f>'приложение 1.1 '!P327</f>
        <v>0</v>
      </c>
      <c r="R327" s="130" t="str">
        <f>'приложение 1.1 '!Q327</f>
        <v>-</v>
      </c>
      <c r="S327" s="130" t="str">
        <f>'приложение 1.1 '!R327</f>
        <v>-</v>
      </c>
      <c r="T327" s="130" t="str">
        <f>'приложение 1.1 '!S327</f>
        <v>-</v>
      </c>
      <c r="U327" s="130" t="str">
        <f>'приложение 1.1 '!T327</f>
        <v>-</v>
      </c>
      <c r="V327" s="130" t="str">
        <f>'приложение 1.1 '!U327</f>
        <v>-</v>
      </c>
      <c r="W327" s="130" t="str">
        <f>'приложение 1.1 '!V327</f>
        <v>-</v>
      </c>
      <c r="X327" s="130">
        <f>'приложение 1.1 '!W327</f>
        <v>0.08</v>
      </c>
      <c r="Y327" s="130">
        <f>'приложение 1.1 '!X327</f>
        <v>0</v>
      </c>
      <c r="Z327" s="130">
        <f>'приложение 1.1 '!Y327</f>
        <v>0</v>
      </c>
      <c r="AA327" s="130">
        <f>'приложение 1.1 '!Z327</f>
        <v>0</v>
      </c>
      <c r="AB327" s="130">
        <f>'приложение 1.1 '!AA327</f>
        <v>0.336142</v>
      </c>
      <c r="AC327" s="130">
        <f>'приложение 1.1 '!AB327</f>
        <v>0</v>
      </c>
      <c r="AD327" s="130">
        <f>'приложение 1.1 '!AC327</f>
        <v>0</v>
      </c>
      <c r="AE327" s="130">
        <f>'приложение 1.1 '!AD327</f>
        <v>0</v>
      </c>
      <c r="AF327" s="130">
        <f t="shared" si="50"/>
        <v>0.336142</v>
      </c>
    </row>
    <row r="328" spans="1:32" ht="60.75">
      <c r="A328" s="95" t="str">
        <f>'приложение 1.1 '!A328</f>
        <v>2.1.4.37</v>
      </c>
      <c r="B328" s="135" t="str">
        <f>'приложение 1.1 '!B328</f>
        <v>Строительство КЛ-10кВ РП-157-ТП№23-2х2500 мкр. 44 ( 2-й этап строительства)</v>
      </c>
      <c r="C328" s="603" t="str">
        <f>'приложение 1.1 '!C328</f>
        <v>С/П</v>
      </c>
      <c r="D328" s="544">
        <f>'приложение 1.1 '!D328</f>
        <v>0.53600000000000003</v>
      </c>
      <c r="E328" s="544">
        <f>'приложение 1.1 '!E328</f>
        <v>0</v>
      </c>
      <c r="F328" s="168">
        <v>18.602999999999998</v>
      </c>
      <c r="G328" s="603">
        <f>'приложение 1.1 '!F328</f>
        <v>2014</v>
      </c>
      <c r="H328" s="603">
        <f>'приложение 1.1 '!G328</f>
        <v>2014</v>
      </c>
      <c r="I328" s="130">
        <f t="shared" si="49"/>
        <v>1.4002817299999999</v>
      </c>
      <c r="J328" s="130">
        <f t="shared" si="55"/>
        <v>0</v>
      </c>
      <c r="K328" s="130">
        <f t="shared" si="56"/>
        <v>0</v>
      </c>
      <c r="L328" s="130" t="str">
        <f>'приложение 1.1 '!K328</f>
        <v>-</v>
      </c>
      <c r="M328" s="130" t="str">
        <f>'приложение 1.1 '!L328</f>
        <v>-</v>
      </c>
      <c r="N328" s="130" t="str">
        <f>'приложение 1.1 '!M328</f>
        <v>-</v>
      </c>
      <c r="O328" s="130" t="str">
        <f>'приложение 1.1 '!N328</f>
        <v>-</v>
      </c>
      <c r="P328" s="130">
        <f>'приложение 1.1 '!O328</f>
        <v>0.53600000000000003</v>
      </c>
      <c r="Q328" s="130">
        <f>'приложение 1.1 '!P328</f>
        <v>0</v>
      </c>
      <c r="R328" s="130" t="str">
        <f>'приложение 1.1 '!Q328</f>
        <v>-</v>
      </c>
      <c r="S328" s="130" t="str">
        <f>'приложение 1.1 '!R328</f>
        <v>-</v>
      </c>
      <c r="T328" s="130" t="str">
        <f>'приложение 1.1 '!S328</f>
        <v>-</v>
      </c>
      <c r="U328" s="130" t="str">
        <f>'приложение 1.1 '!T328</f>
        <v>-</v>
      </c>
      <c r="V328" s="130" t="str">
        <f>'приложение 1.1 '!U328</f>
        <v>-</v>
      </c>
      <c r="W328" s="130" t="str">
        <f>'приложение 1.1 '!V328</f>
        <v>-</v>
      </c>
      <c r="X328" s="130">
        <f>'приложение 1.1 '!W328</f>
        <v>0.53600000000000003</v>
      </c>
      <c r="Y328" s="130">
        <f>'приложение 1.1 '!X328</f>
        <v>0</v>
      </c>
      <c r="Z328" s="130">
        <f>'приложение 1.1 '!Y328</f>
        <v>0</v>
      </c>
      <c r="AA328" s="130">
        <f>'приложение 1.1 '!Z328</f>
        <v>0</v>
      </c>
      <c r="AB328" s="130">
        <f>'приложение 1.1 '!AA328</f>
        <v>1.4002817299999999</v>
      </c>
      <c r="AC328" s="130">
        <f>'приложение 1.1 '!AB328</f>
        <v>0</v>
      </c>
      <c r="AD328" s="130">
        <f>'приложение 1.1 '!AC328</f>
        <v>0</v>
      </c>
      <c r="AE328" s="130">
        <f>'приложение 1.1 '!AD328</f>
        <v>0</v>
      </c>
      <c r="AF328" s="130">
        <f t="shared" si="50"/>
        <v>1.4002817299999999</v>
      </c>
    </row>
    <row r="329" spans="1:32" ht="60.75">
      <c r="A329" s="95" t="str">
        <f>'приложение 1.1 '!A329</f>
        <v>2.1.4.38</v>
      </c>
      <c r="B329" s="135" t="str">
        <f>'приложение 1.1 '!B329</f>
        <v>Строительство КЛ-10кВ от РП-ТП-2х1250кВА до ТП-2х1600кВА в мкр.18</v>
      </c>
      <c r="C329" s="603" t="str">
        <f>'приложение 1.1 '!C329</f>
        <v>С/П</v>
      </c>
      <c r="D329" s="544">
        <f>'приложение 1.1 '!D329</f>
        <v>0.20799999999999999</v>
      </c>
      <c r="E329" s="544">
        <f>'приложение 1.1 '!E329</f>
        <v>0</v>
      </c>
      <c r="F329" s="168">
        <v>18.602999999999998</v>
      </c>
      <c r="G329" s="603">
        <f>'приложение 1.1 '!F329</f>
        <v>2014</v>
      </c>
      <c r="H329" s="603">
        <f>'приложение 1.1 '!G329</f>
        <v>2014</v>
      </c>
      <c r="I329" s="130">
        <f t="shared" si="49"/>
        <v>0.71390752000000002</v>
      </c>
      <c r="J329" s="130">
        <f t="shared" si="55"/>
        <v>0</v>
      </c>
      <c r="K329" s="130">
        <f t="shared" si="56"/>
        <v>0</v>
      </c>
      <c r="L329" s="130" t="str">
        <f>'приложение 1.1 '!K329</f>
        <v>-</v>
      </c>
      <c r="M329" s="130" t="str">
        <f>'приложение 1.1 '!L329</f>
        <v>-</v>
      </c>
      <c r="N329" s="130" t="str">
        <f>'приложение 1.1 '!M329</f>
        <v>-</v>
      </c>
      <c r="O329" s="130" t="str">
        <f>'приложение 1.1 '!N329</f>
        <v>-</v>
      </c>
      <c r="P329" s="130">
        <f>'приложение 1.1 '!O329</f>
        <v>0.20799999999999999</v>
      </c>
      <c r="Q329" s="130">
        <f>'приложение 1.1 '!P329</f>
        <v>0</v>
      </c>
      <c r="R329" s="130" t="str">
        <f>'приложение 1.1 '!Q329</f>
        <v>-</v>
      </c>
      <c r="S329" s="130" t="str">
        <f>'приложение 1.1 '!R329</f>
        <v>-</v>
      </c>
      <c r="T329" s="130" t="str">
        <f>'приложение 1.1 '!S329</f>
        <v>-</v>
      </c>
      <c r="U329" s="130" t="str">
        <f>'приложение 1.1 '!T329</f>
        <v>-</v>
      </c>
      <c r="V329" s="130" t="str">
        <f>'приложение 1.1 '!U329</f>
        <v>-</v>
      </c>
      <c r="W329" s="130" t="str">
        <f>'приложение 1.1 '!V329</f>
        <v>-</v>
      </c>
      <c r="X329" s="130">
        <f>'приложение 1.1 '!W329</f>
        <v>0.20799999999999999</v>
      </c>
      <c r="Y329" s="130">
        <f>'приложение 1.1 '!X329</f>
        <v>0</v>
      </c>
      <c r="Z329" s="130">
        <f>'приложение 1.1 '!Y329</f>
        <v>0</v>
      </c>
      <c r="AA329" s="130">
        <f>'приложение 1.1 '!Z329</f>
        <v>0</v>
      </c>
      <c r="AB329" s="130">
        <f>'приложение 1.1 '!AA329</f>
        <v>0.71390752000000002</v>
      </c>
      <c r="AC329" s="130">
        <f>'приложение 1.1 '!AB329</f>
        <v>0</v>
      </c>
      <c r="AD329" s="130">
        <f>'приложение 1.1 '!AC329</f>
        <v>0</v>
      </c>
      <c r="AE329" s="130">
        <f>'приложение 1.1 '!AD329</f>
        <v>0</v>
      </c>
      <c r="AF329" s="130">
        <f t="shared" si="50"/>
        <v>0.71390752000000002</v>
      </c>
    </row>
    <row r="330" spans="1:32">
      <c r="A330" s="95" t="str">
        <f>'приложение 1.1 '!A330</f>
        <v>2.1.4.39</v>
      </c>
      <c r="B330" s="135" t="str">
        <f>'приложение 1.1 '!B330</f>
        <v>Строительство КЛ-10кВ мкр.28</v>
      </c>
      <c r="C330" s="603" t="str">
        <f>'приложение 1.1 '!C330</f>
        <v>С/П</v>
      </c>
      <c r="D330" s="544">
        <f>'приложение 1.1 '!D330</f>
        <v>0.79200000000000004</v>
      </c>
      <c r="E330" s="544">
        <f>'приложение 1.1 '!E330</f>
        <v>0</v>
      </c>
      <c r="F330" s="168">
        <v>18.947499999999998</v>
      </c>
      <c r="G330" s="603">
        <f>'приложение 1.1 '!F330</f>
        <v>2014</v>
      </c>
      <c r="H330" s="603">
        <f>'приложение 1.1 '!G330</f>
        <v>2015</v>
      </c>
      <c r="I330" s="130">
        <f t="shared" si="49"/>
        <v>2.23454979</v>
      </c>
      <c r="J330" s="130">
        <f t="shared" si="55"/>
        <v>0</v>
      </c>
      <c r="K330" s="130">
        <f t="shared" si="56"/>
        <v>0</v>
      </c>
      <c r="L330" s="130" t="str">
        <f>'приложение 1.1 '!K330</f>
        <v>-</v>
      </c>
      <c r="M330" s="130" t="str">
        <f>'приложение 1.1 '!L330</f>
        <v>-</v>
      </c>
      <c r="N330" s="130" t="str">
        <f>'приложение 1.1 '!M330</f>
        <v>-</v>
      </c>
      <c r="O330" s="130" t="str">
        <f>'приложение 1.1 '!N330</f>
        <v>-</v>
      </c>
      <c r="P330" s="130" t="str">
        <f>'приложение 1.1 '!O330</f>
        <v>-</v>
      </c>
      <c r="Q330" s="130" t="str">
        <f>'приложение 1.1 '!P330</f>
        <v>-</v>
      </c>
      <c r="R330" s="130">
        <f>'приложение 1.1 '!Q330</f>
        <v>0.79200000000000004</v>
      </c>
      <c r="S330" s="130">
        <f>'приложение 1.1 '!R330</f>
        <v>0</v>
      </c>
      <c r="T330" s="130" t="str">
        <f>'приложение 1.1 '!S330</f>
        <v>-</v>
      </c>
      <c r="U330" s="130" t="str">
        <f>'приложение 1.1 '!T330</f>
        <v>-</v>
      </c>
      <c r="V330" s="130" t="str">
        <f>'приложение 1.1 '!U330</f>
        <v>-</v>
      </c>
      <c r="W330" s="130" t="str">
        <f>'приложение 1.1 '!V330</f>
        <v>-</v>
      </c>
      <c r="X330" s="130">
        <f>'приложение 1.1 '!W330</f>
        <v>0.79200000000000004</v>
      </c>
      <c r="Y330" s="130">
        <f>'приложение 1.1 '!X330</f>
        <v>0</v>
      </c>
      <c r="Z330" s="130">
        <f>'приложение 1.1 '!Y330</f>
        <v>0</v>
      </c>
      <c r="AA330" s="130">
        <f>'приложение 1.1 '!Z330</f>
        <v>0</v>
      </c>
      <c r="AB330" s="130">
        <f>'приложение 1.1 '!AA330</f>
        <v>0</v>
      </c>
      <c r="AC330" s="130">
        <f>'приложение 1.1 '!AB330</f>
        <v>2.23454979</v>
      </c>
      <c r="AD330" s="130">
        <f>'приложение 1.1 '!AC330</f>
        <v>0</v>
      </c>
      <c r="AE330" s="130">
        <f>'приложение 1.1 '!AD330</f>
        <v>0</v>
      </c>
      <c r="AF330" s="130">
        <f t="shared" si="50"/>
        <v>2.23454979</v>
      </c>
    </row>
    <row r="331" spans="1:32" ht="40.5">
      <c r="A331" s="95" t="str">
        <f>'приложение 1.1 '!A331</f>
        <v>2.1.4.40</v>
      </c>
      <c r="B331" s="135" t="str">
        <f>'приложение 1.1 '!B331</f>
        <v>Строительство КЛ-10кВ от ТП-2-ТП-8 «Сити-Молл»</v>
      </c>
      <c r="C331" s="603" t="str">
        <f>'приложение 1.1 '!C331</f>
        <v>C/П</v>
      </c>
      <c r="D331" s="544">
        <f>'приложение 1.1 '!D331</f>
        <v>0.48</v>
      </c>
      <c r="E331" s="544">
        <f>'приложение 1.1 '!E331</f>
        <v>0</v>
      </c>
      <c r="F331" s="168">
        <v>20.325499999999998</v>
      </c>
      <c r="G331" s="603">
        <f>'приложение 1.1 '!F331</f>
        <v>2012</v>
      </c>
      <c r="H331" s="603">
        <f>'приложение 1.1 '!G331</f>
        <v>2013</v>
      </c>
      <c r="I331" s="130">
        <f t="shared" si="49"/>
        <v>0.38474465000000002</v>
      </c>
      <c r="J331" s="130">
        <f t="shared" si="55"/>
        <v>0</v>
      </c>
      <c r="K331" s="130">
        <f t="shared" si="56"/>
        <v>0</v>
      </c>
      <c r="L331" s="130" t="str">
        <f>'приложение 1.1 '!K331</f>
        <v>-</v>
      </c>
      <c r="M331" s="130" t="str">
        <f>'приложение 1.1 '!L331</f>
        <v>-</v>
      </c>
      <c r="N331" s="130">
        <f>'приложение 1.1 '!M331</f>
        <v>0.48</v>
      </c>
      <c r="O331" s="130">
        <f>'приложение 1.1 '!N331</f>
        <v>0</v>
      </c>
      <c r="P331" s="130" t="str">
        <f>'приложение 1.1 '!O331</f>
        <v>-</v>
      </c>
      <c r="Q331" s="130" t="str">
        <f>'приложение 1.1 '!P331</f>
        <v>-</v>
      </c>
      <c r="R331" s="130" t="str">
        <f>'приложение 1.1 '!Q331</f>
        <v>-</v>
      </c>
      <c r="S331" s="130" t="str">
        <f>'приложение 1.1 '!R331</f>
        <v>-</v>
      </c>
      <c r="T331" s="130" t="str">
        <f>'приложение 1.1 '!S331</f>
        <v>-</v>
      </c>
      <c r="U331" s="130" t="str">
        <f>'приложение 1.1 '!T331</f>
        <v>-</v>
      </c>
      <c r="V331" s="130" t="str">
        <f>'приложение 1.1 '!U331</f>
        <v>-</v>
      </c>
      <c r="W331" s="130" t="str">
        <f>'приложение 1.1 '!V331</f>
        <v>-</v>
      </c>
      <c r="X331" s="130">
        <f>'приложение 1.1 '!W331</f>
        <v>0.48</v>
      </c>
      <c r="Y331" s="130">
        <f>'приложение 1.1 '!X331</f>
        <v>0</v>
      </c>
      <c r="Z331" s="130">
        <f>'приложение 1.1 '!Y331</f>
        <v>8.2696499999999999E-3</v>
      </c>
      <c r="AA331" s="130">
        <f>'приложение 1.1 '!Z331</f>
        <v>0.376475</v>
      </c>
      <c r="AB331" s="130">
        <f>'приложение 1.1 '!AA331</f>
        <v>0</v>
      </c>
      <c r="AC331" s="130">
        <f>'приложение 1.1 '!AB331</f>
        <v>0</v>
      </c>
      <c r="AD331" s="130">
        <f>'приложение 1.1 '!AC331</f>
        <v>0</v>
      </c>
      <c r="AE331" s="130">
        <f>'приложение 1.1 '!AD331</f>
        <v>0</v>
      </c>
      <c r="AF331" s="130">
        <f t="shared" si="50"/>
        <v>0.38474465000000002</v>
      </c>
    </row>
    <row r="332" spans="1:32" ht="40.5">
      <c r="A332" s="95" t="str">
        <f>'приложение 1.1 '!A332</f>
        <v>2.1.4.41</v>
      </c>
      <c r="B332" s="135" t="str">
        <f>'приложение 1.1 '!B332</f>
        <v>Строительство КЛ-10кВ от ТП-6-ТП-8 «Сити-Молл»</v>
      </c>
      <c r="C332" s="603" t="str">
        <f>'приложение 1.1 '!C332</f>
        <v>C/П</v>
      </c>
      <c r="D332" s="544">
        <f>'приложение 1.1 '!D332</f>
        <v>0.52</v>
      </c>
      <c r="E332" s="544">
        <f>'приложение 1.1 '!E332</f>
        <v>0</v>
      </c>
      <c r="F332" s="168">
        <v>20.669999999999998</v>
      </c>
      <c r="G332" s="603">
        <f>'приложение 1.1 '!F332</f>
        <v>2012</v>
      </c>
      <c r="H332" s="603">
        <f>'приложение 1.1 '!G332</f>
        <v>2013</v>
      </c>
      <c r="I332" s="130">
        <f t="shared" si="49"/>
        <v>0.38366600000000001</v>
      </c>
      <c r="J332" s="130">
        <f t="shared" si="55"/>
        <v>0</v>
      </c>
      <c r="K332" s="130">
        <f t="shared" si="56"/>
        <v>0</v>
      </c>
      <c r="L332" s="130" t="str">
        <f>'приложение 1.1 '!K332</f>
        <v>-</v>
      </c>
      <c r="M332" s="130" t="str">
        <f>'приложение 1.1 '!L332</f>
        <v>-</v>
      </c>
      <c r="N332" s="130">
        <f>'приложение 1.1 '!M332</f>
        <v>0.52</v>
      </c>
      <c r="O332" s="130">
        <f>'приложение 1.1 '!N332</f>
        <v>0</v>
      </c>
      <c r="P332" s="130" t="str">
        <f>'приложение 1.1 '!O332</f>
        <v>-</v>
      </c>
      <c r="Q332" s="130" t="str">
        <f>'приложение 1.1 '!P332</f>
        <v>-</v>
      </c>
      <c r="R332" s="130" t="str">
        <f>'приложение 1.1 '!Q332</f>
        <v>-</v>
      </c>
      <c r="S332" s="130" t="str">
        <f>'приложение 1.1 '!R332</f>
        <v>-</v>
      </c>
      <c r="T332" s="130" t="str">
        <f>'приложение 1.1 '!S332</f>
        <v>-</v>
      </c>
      <c r="U332" s="130" t="str">
        <f>'приложение 1.1 '!T332</f>
        <v>-</v>
      </c>
      <c r="V332" s="130" t="str">
        <f>'приложение 1.1 '!U332</f>
        <v>-</v>
      </c>
      <c r="W332" s="130" t="str">
        <f>'приложение 1.1 '!V332</f>
        <v>-</v>
      </c>
      <c r="X332" s="130">
        <f>'приложение 1.1 '!W332</f>
        <v>0.52</v>
      </c>
      <c r="Y332" s="130">
        <f>'приложение 1.1 '!X332</f>
        <v>0</v>
      </c>
      <c r="Z332" s="130">
        <f>'приложение 1.1 '!Y332</f>
        <v>7.1909999999999995E-3</v>
      </c>
      <c r="AA332" s="130">
        <f>'приложение 1.1 '!Z332</f>
        <v>0.376475</v>
      </c>
      <c r="AB332" s="130">
        <f>'приложение 1.1 '!AA332</f>
        <v>0</v>
      </c>
      <c r="AC332" s="130">
        <f>'приложение 1.1 '!AB332</f>
        <v>0</v>
      </c>
      <c r="AD332" s="130">
        <f>'приложение 1.1 '!AC332</f>
        <v>0</v>
      </c>
      <c r="AE332" s="130">
        <f>'приложение 1.1 '!AD332</f>
        <v>0</v>
      </c>
      <c r="AF332" s="130">
        <f t="shared" si="50"/>
        <v>0.38366600000000001</v>
      </c>
    </row>
    <row r="333" spans="1:32" ht="40.5">
      <c r="A333" s="95" t="str">
        <f>'приложение 1.1 '!A333</f>
        <v>2.1.4.42</v>
      </c>
      <c r="B333" s="135" t="str">
        <f>'приложение 1.1 '!B333</f>
        <v>Строительство КЛ-10кВ ТП-7 - РП "Сити-Молл"</v>
      </c>
      <c r="C333" s="603" t="str">
        <f>'приложение 1.1 '!C333</f>
        <v>C/П</v>
      </c>
      <c r="D333" s="544">
        <f>'приложение 1.1 '!D333</f>
        <v>1.62</v>
      </c>
      <c r="E333" s="544">
        <f>'приложение 1.1 '!E333</f>
        <v>0</v>
      </c>
      <c r="F333" s="168">
        <v>21.014499999999998</v>
      </c>
      <c r="G333" s="603">
        <f>'приложение 1.1 '!F333</f>
        <v>2013</v>
      </c>
      <c r="H333" s="603">
        <f>'приложение 1.1 '!G333</f>
        <v>2013</v>
      </c>
      <c r="I333" s="130">
        <f t="shared" si="49"/>
        <v>0.39125099999999996</v>
      </c>
      <c r="J333" s="130">
        <f t="shared" si="55"/>
        <v>0</v>
      </c>
      <c r="K333" s="130">
        <f t="shared" si="56"/>
        <v>0</v>
      </c>
      <c r="L333" s="130" t="str">
        <f>'приложение 1.1 '!K333</f>
        <v>-</v>
      </c>
      <c r="M333" s="130" t="str">
        <f>'приложение 1.1 '!L333</f>
        <v>-</v>
      </c>
      <c r="N333" s="130">
        <f>'приложение 1.1 '!M333</f>
        <v>1.62</v>
      </c>
      <c r="O333" s="130">
        <f>'приложение 1.1 '!N333</f>
        <v>0</v>
      </c>
      <c r="P333" s="130" t="str">
        <f>'приложение 1.1 '!O333</f>
        <v>-</v>
      </c>
      <c r="Q333" s="130" t="str">
        <f>'приложение 1.1 '!P333</f>
        <v>-</v>
      </c>
      <c r="R333" s="130" t="str">
        <f>'приложение 1.1 '!Q333</f>
        <v>-</v>
      </c>
      <c r="S333" s="130" t="str">
        <f>'приложение 1.1 '!R333</f>
        <v>-</v>
      </c>
      <c r="T333" s="130" t="str">
        <f>'приложение 1.1 '!S333</f>
        <v>-</v>
      </c>
      <c r="U333" s="130" t="str">
        <f>'приложение 1.1 '!T333</f>
        <v>-</v>
      </c>
      <c r="V333" s="130" t="str">
        <f>'приложение 1.1 '!U333</f>
        <v>-</v>
      </c>
      <c r="W333" s="130" t="str">
        <f>'приложение 1.1 '!V333</f>
        <v>-</v>
      </c>
      <c r="X333" s="130">
        <f>'приложение 1.1 '!W333</f>
        <v>1.62</v>
      </c>
      <c r="Y333" s="130">
        <f>'приложение 1.1 '!X333</f>
        <v>0</v>
      </c>
      <c r="Z333" s="130">
        <f>'приложение 1.1 '!Y333</f>
        <v>0</v>
      </c>
      <c r="AA333" s="130">
        <f>'приложение 1.1 '!Z333</f>
        <v>0.39125099999999996</v>
      </c>
      <c r="AB333" s="130">
        <f>'приложение 1.1 '!AA333</f>
        <v>0</v>
      </c>
      <c r="AC333" s="130">
        <f>'приложение 1.1 '!AB333</f>
        <v>0</v>
      </c>
      <c r="AD333" s="130">
        <f>'приложение 1.1 '!AC333</f>
        <v>0</v>
      </c>
      <c r="AE333" s="130">
        <f>'приложение 1.1 '!AD333</f>
        <v>0</v>
      </c>
      <c r="AF333" s="130">
        <f t="shared" si="50"/>
        <v>0.39125099999999996</v>
      </c>
    </row>
    <row r="334" spans="1:32" ht="40.5">
      <c r="A334" s="95" t="str">
        <f>'приложение 1.1 '!A334</f>
        <v>2.1.4.43</v>
      </c>
      <c r="B334" s="135" t="str">
        <f>'приложение 1.1 '!B334</f>
        <v>Строительство КЛ-10кВ РП-ТП-5 "Сити-Молл"</v>
      </c>
      <c r="C334" s="603" t="str">
        <f>'приложение 1.1 '!C334</f>
        <v>C/П</v>
      </c>
      <c r="D334" s="544">
        <f>'приложение 1.1 '!D334</f>
        <v>1.9159999999999999</v>
      </c>
      <c r="E334" s="544">
        <f>'приложение 1.1 '!E334</f>
        <v>0</v>
      </c>
      <c r="F334" s="168">
        <v>19.980999999999998</v>
      </c>
      <c r="G334" s="603">
        <f>'приложение 1.1 '!F334</f>
        <v>2013</v>
      </c>
      <c r="H334" s="603">
        <f>'приложение 1.1 '!G334</f>
        <v>2013</v>
      </c>
      <c r="I334" s="130">
        <f t="shared" si="49"/>
        <v>0.39125099999999996</v>
      </c>
      <c r="J334" s="130">
        <f t="shared" si="55"/>
        <v>0</v>
      </c>
      <c r="K334" s="130">
        <f t="shared" si="56"/>
        <v>0</v>
      </c>
      <c r="L334" s="130" t="str">
        <f>'приложение 1.1 '!K334</f>
        <v>-</v>
      </c>
      <c r="M334" s="130" t="str">
        <f>'приложение 1.1 '!L334</f>
        <v>-</v>
      </c>
      <c r="N334" s="130">
        <f>'приложение 1.1 '!M334</f>
        <v>1.9159999999999999</v>
      </c>
      <c r="O334" s="130">
        <f>'приложение 1.1 '!N334</f>
        <v>0</v>
      </c>
      <c r="P334" s="130" t="str">
        <f>'приложение 1.1 '!O334</f>
        <v>-</v>
      </c>
      <c r="Q334" s="130" t="str">
        <f>'приложение 1.1 '!P334</f>
        <v>-</v>
      </c>
      <c r="R334" s="130" t="str">
        <f>'приложение 1.1 '!Q334</f>
        <v>-</v>
      </c>
      <c r="S334" s="130" t="str">
        <f>'приложение 1.1 '!R334</f>
        <v>-</v>
      </c>
      <c r="T334" s="130" t="str">
        <f>'приложение 1.1 '!S334</f>
        <v>-</v>
      </c>
      <c r="U334" s="130" t="str">
        <f>'приложение 1.1 '!T334</f>
        <v>-</v>
      </c>
      <c r="V334" s="130" t="str">
        <f>'приложение 1.1 '!U334</f>
        <v>-</v>
      </c>
      <c r="W334" s="130" t="str">
        <f>'приложение 1.1 '!V334</f>
        <v>-</v>
      </c>
      <c r="X334" s="130">
        <f>'приложение 1.1 '!W334</f>
        <v>1.9159999999999999</v>
      </c>
      <c r="Y334" s="130">
        <f>'приложение 1.1 '!X334</f>
        <v>0</v>
      </c>
      <c r="Z334" s="130">
        <f>'приложение 1.1 '!Y334</f>
        <v>0</v>
      </c>
      <c r="AA334" s="130">
        <f>'приложение 1.1 '!Z334</f>
        <v>0.39125099999999996</v>
      </c>
      <c r="AB334" s="130">
        <f>'приложение 1.1 '!AA334</f>
        <v>0</v>
      </c>
      <c r="AC334" s="130">
        <f>'приложение 1.1 '!AB334</f>
        <v>0</v>
      </c>
      <c r="AD334" s="130">
        <f>'приложение 1.1 '!AC334</f>
        <v>0</v>
      </c>
      <c r="AE334" s="130">
        <f>'приложение 1.1 '!AD334</f>
        <v>0</v>
      </c>
      <c r="AF334" s="130">
        <f t="shared" si="50"/>
        <v>0.39125099999999996</v>
      </c>
    </row>
    <row r="335" spans="1:32" ht="40.5">
      <c r="A335" s="95" t="str">
        <f>'приложение 1.1 '!A335</f>
        <v>2.1.4.44</v>
      </c>
      <c r="B335" s="135" t="str">
        <f>'приложение 1.1 '!B335</f>
        <v>Строительство КЛ-10кВ РП-ТП-3 "Сити-Молл"</v>
      </c>
      <c r="C335" s="603" t="str">
        <f>'приложение 1.1 '!C335</f>
        <v>C/П</v>
      </c>
      <c r="D335" s="544">
        <f>'приложение 1.1 '!D335</f>
        <v>1.4</v>
      </c>
      <c r="E335" s="544">
        <f>'приложение 1.1 '!E335</f>
        <v>0</v>
      </c>
      <c r="F335" s="168">
        <v>19.291999999999998</v>
      </c>
      <c r="G335" s="603">
        <f>'приложение 1.1 '!F335</f>
        <v>2013</v>
      </c>
      <c r="H335" s="603">
        <f>'приложение 1.1 '!G335</f>
        <v>2013</v>
      </c>
      <c r="I335" s="130">
        <f t="shared" si="49"/>
        <v>0.39124999999999999</v>
      </c>
      <c r="J335" s="130">
        <f t="shared" si="55"/>
        <v>0</v>
      </c>
      <c r="K335" s="130">
        <f t="shared" si="56"/>
        <v>0</v>
      </c>
      <c r="L335" s="130" t="str">
        <f>'приложение 1.1 '!K335</f>
        <v>-</v>
      </c>
      <c r="M335" s="130" t="str">
        <f>'приложение 1.1 '!L335</f>
        <v>-</v>
      </c>
      <c r="N335" s="130">
        <f>'приложение 1.1 '!M335</f>
        <v>1.4</v>
      </c>
      <c r="O335" s="130">
        <f>'приложение 1.1 '!N335</f>
        <v>0</v>
      </c>
      <c r="P335" s="130" t="str">
        <f>'приложение 1.1 '!O335</f>
        <v>-</v>
      </c>
      <c r="Q335" s="130" t="str">
        <f>'приложение 1.1 '!P335</f>
        <v>-</v>
      </c>
      <c r="R335" s="130" t="str">
        <f>'приложение 1.1 '!Q335</f>
        <v>-</v>
      </c>
      <c r="S335" s="130" t="str">
        <f>'приложение 1.1 '!R335</f>
        <v>-</v>
      </c>
      <c r="T335" s="130" t="str">
        <f>'приложение 1.1 '!S335</f>
        <v>-</v>
      </c>
      <c r="U335" s="130" t="str">
        <f>'приложение 1.1 '!T335</f>
        <v>-</v>
      </c>
      <c r="V335" s="130" t="str">
        <f>'приложение 1.1 '!U335</f>
        <v>-</v>
      </c>
      <c r="W335" s="130" t="str">
        <f>'приложение 1.1 '!V335</f>
        <v>-</v>
      </c>
      <c r="X335" s="130">
        <f>'приложение 1.1 '!W335</f>
        <v>1.4</v>
      </c>
      <c r="Y335" s="130">
        <f>'приложение 1.1 '!X335</f>
        <v>0</v>
      </c>
      <c r="Z335" s="130">
        <f>'приложение 1.1 '!Y335</f>
        <v>0</v>
      </c>
      <c r="AA335" s="130">
        <f>'приложение 1.1 '!Z335</f>
        <v>0.39124999999999999</v>
      </c>
      <c r="AB335" s="130">
        <f>'приложение 1.1 '!AA335</f>
        <v>0</v>
      </c>
      <c r="AC335" s="130">
        <f>'приложение 1.1 '!AB335</f>
        <v>0</v>
      </c>
      <c r="AD335" s="130">
        <f>'приложение 1.1 '!AC335</f>
        <v>0</v>
      </c>
      <c r="AE335" s="130">
        <f>'приложение 1.1 '!AD335</f>
        <v>0</v>
      </c>
      <c r="AF335" s="130">
        <f t="shared" si="50"/>
        <v>0.39124999999999999</v>
      </c>
    </row>
    <row r="336" spans="1:32" ht="40.5">
      <c r="A336" s="95" t="str">
        <f>'приложение 1.1 '!A336</f>
        <v>2.1.4.45</v>
      </c>
      <c r="B336" s="135" t="str">
        <f>'приложение 1.1 '!B336</f>
        <v>Строительство КЛ-10кВ ТП-2-РП "Сити-Молл"</v>
      </c>
      <c r="C336" s="603" t="str">
        <f>'приложение 1.1 '!C336</f>
        <v>C/П</v>
      </c>
      <c r="D336" s="544">
        <f>'приложение 1.1 '!D336</f>
        <v>1.04</v>
      </c>
      <c r="E336" s="544">
        <f>'приложение 1.1 '!E336</f>
        <v>0</v>
      </c>
      <c r="F336" s="168">
        <v>19.636499999999998</v>
      </c>
      <c r="G336" s="603">
        <f>'приложение 1.1 '!F336</f>
        <v>2013</v>
      </c>
      <c r="H336" s="603">
        <f>'приложение 1.1 '!G336</f>
        <v>2013</v>
      </c>
      <c r="I336" s="130">
        <f t="shared" si="49"/>
        <v>0.39124999999999999</v>
      </c>
      <c r="J336" s="130">
        <f t="shared" si="55"/>
        <v>0</v>
      </c>
      <c r="K336" s="130">
        <f t="shared" si="56"/>
        <v>0</v>
      </c>
      <c r="L336" s="130" t="str">
        <f>'приложение 1.1 '!K336</f>
        <v>-</v>
      </c>
      <c r="M336" s="130" t="str">
        <f>'приложение 1.1 '!L336</f>
        <v>-</v>
      </c>
      <c r="N336" s="130">
        <f>'приложение 1.1 '!M336</f>
        <v>1.04</v>
      </c>
      <c r="O336" s="130">
        <f>'приложение 1.1 '!N336</f>
        <v>0</v>
      </c>
      <c r="P336" s="130" t="str">
        <f>'приложение 1.1 '!O336</f>
        <v>-</v>
      </c>
      <c r="Q336" s="130" t="str">
        <f>'приложение 1.1 '!P336</f>
        <v>-</v>
      </c>
      <c r="R336" s="130" t="str">
        <f>'приложение 1.1 '!Q336</f>
        <v>-</v>
      </c>
      <c r="S336" s="130" t="str">
        <f>'приложение 1.1 '!R336</f>
        <v>-</v>
      </c>
      <c r="T336" s="130" t="str">
        <f>'приложение 1.1 '!S336</f>
        <v>-</v>
      </c>
      <c r="U336" s="130" t="str">
        <f>'приложение 1.1 '!T336</f>
        <v>-</v>
      </c>
      <c r="V336" s="130" t="str">
        <f>'приложение 1.1 '!U336</f>
        <v>-</v>
      </c>
      <c r="W336" s="130" t="str">
        <f>'приложение 1.1 '!V336</f>
        <v>-</v>
      </c>
      <c r="X336" s="130">
        <f>'приложение 1.1 '!W336</f>
        <v>1.04</v>
      </c>
      <c r="Y336" s="130">
        <f>'приложение 1.1 '!X336</f>
        <v>0</v>
      </c>
      <c r="Z336" s="130">
        <f>'приложение 1.1 '!Y336</f>
        <v>0</v>
      </c>
      <c r="AA336" s="130">
        <f>'приложение 1.1 '!Z336</f>
        <v>0.39124999999999999</v>
      </c>
      <c r="AB336" s="130">
        <f>'приложение 1.1 '!AA336</f>
        <v>0</v>
      </c>
      <c r="AC336" s="130">
        <f>'приложение 1.1 '!AB336</f>
        <v>0</v>
      </c>
      <c r="AD336" s="130">
        <f>'приложение 1.1 '!AC336</f>
        <v>0</v>
      </c>
      <c r="AE336" s="130">
        <f>'приложение 1.1 '!AD336</f>
        <v>0</v>
      </c>
      <c r="AF336" s="130">
        <f t="shared" si="50"/>
        <v>0.39124999999999999</v>
      </c>
    </row>
    <row r="337" spans="1:32" ht="40.5">
      <c r="A337" s="95" t="str">
        <f>'приложение 1.1 '!A337</f>
        <v>2.1.4.46</v>
      </c>
      <c r="B337" s="135" t="str">
        <f>'приложение 1.1 '!B337</f>
        <v>Строительство КЛ-10кВ ТП-3-ТП-4 "Сити-Молл"</v>
      </c>
      <c r="C337" s="603" t="str">
        <f>'приложение 1.1 '!C337</f>
        <v>C/П</v>
      </c>
      <c r="D337" s="544">
        <f>'приложение 1.1 '!D337</f>
        <v>0.188</v>
      </c>
      <c r="E337" s="544">
        <f>'приложение 1.1 '!E337</f>
        <v>0</v>
      </c>
      <c r="F337" s="168">
        <v>18.602999999999998</v>
      </c>
      <c r="G337" s="603">
        <f>'приложение 1.1 '!F337</f>
        <v>2013</v>
      </c>
      <c r="H337" s="603">
        <f>'приложение 1.1 '!G337</f>
        <v>2013</v>
      </c>
      <c r="I337" s="130">
        <f t="shared" si="49"/>
        <v>0.42059500000000005</v>
      </c>
      <c r="J337" s="130">
        <f t="shared" si="55"/>
        <v>0</v>
      </c>
      <c r="K337" s="130">
        <f t="shared" si="56"/>
        <v>0</v>
      </c>
      <c r="L337" s="130" t="str">
        <f>'приложение 1.1 '!K337</f>
        <v>-</v>
      </c>
      <c r="M337" s="130" t="str">
        <f>'приложение 1.1 '!L337</f>
        <v>-</v>
      </c>
      <c r="N337" s="130">
        <f>'приложение 1.1 '!M337</f>
        <v>0.188</v>
      </c>
      <c r="O337" s="130">
        <f>'приложение 1.1 '!N337</f>
        <v>0</v>
      </c>
      <c r="P337" s="130" t="str">
        <f>'приложение 1.1 '!O337</f>
        <v>-</v>
      </c>
      <c r="Q337" s="130" t="str">
        <f>'приложение 1.1 '!P337</f>
        <v>-</v>
      </c>
      <c r="R337" s="130" t="str">
        <f>'приложение 1.1 '!Q337</f>
        <v>-</v>
      </c>
      <c r="S337" s="130" t="str">
        <f>'приложение 1.1 '!R337</f>
        <v>-</v>
      </c>
      <c r="T337" s="130" t="str">
        <f>'приложение 1.1 '!S337</f>
        <v>-</v>
      </c>
      <c r="U337" s="130" t="str">
        <f>'приложение 1.1 '!T337</f>
        <v>-</v>
      </c>
      <c r="V337" s="130" t="str">
        <f>'приложение 1.1 '!U337</f>
        <v>-</v>
      </c>
      <c r="W337" s="130" t="str">
        <f>'приложение 1.1 '!V337</f>
        <v>-</v>
      </c>
      <c r="X337" s="130">
        <f>'приложение 1.1 '!W337</f>
        <v>0.188</v>
      </c>
      <c r="Y337" s="130">
        <f>'приложение 1.1 '!X337</f>
        <v>0</v>
      </c>
      <c r="Z337" s="130">
        <f>'приложение 1.1 '!Y337</f>
        <v>0</v>
      </c>
      <c r="AA337" s="130">
        <f>'приложение 1.1 '!Z337</f>
        <v>0.42059500000000005</v>
      </c>
      <c r="AB337" s="130">
        <f>'приложение 1.1 '!AA337</f>
        <v>0</v>
      </c>
      <c r="AC337" s="130">
        <f>'приложение 1.1 '!AB337</f>
        <v>0</v>
      </c>
      <c r="AD337" s="130">
        <f>'приложение 1.1 '!AC337</f>
        <v>0</v>
      </c>
      <c r="AE337" s="130">
        <f>'приложение 1.1 '!AD337</f>
        <v>0</v>
      </c>
      <c r="AF337" s="130">
        <f t="shared" si="50"/>
        <v>0.42059500000000005</v>
      </c>
    </row>
    <row r="338" spans="1:32" ht="40.5">
      <c r="A338" s="95" t="str">
        <f>'приложение 1.1 '!A338</f>
        <v>2.1.4.47</v>
      </c>
      <c r="B338" s="135" t="str">
        <f>'приложение 1.1 '!B338</f>
        <v>Строительство КЛ-10кВ ТП-4-ТП-7 "Сити-Молл"</v>
      </c>
      <c r="C338" s="603" t="str">
        <f>'приложение 1.1 '!C338</f>
        <v>C/П</v>
      </c>
      <c r="D338" s="544">
        <f>'приложение 1.1 '!D338</f>
        <v>0.152</v>
      </c>
      <c r="E338" s="544">
        <f>'приложение 1.1 '!E338</f>
        <v>0</v>
      </c>
      <c r="F338" s="168">
        <v>21.703499999999998</v>
      </c>
      <c r="G338" s="603">
        <f>'приложение 1.1 '!F338</f>
        <v>2013</v>
      </c>
      <c r="H338" s="603">
        <f>'приложение 1.1 '!G338</f>
        <v>2013</v>
      </c>
      <c r="I338" s="130">
        <f t="shared" si="49"/>
        <v>0.42059500000000005</v>
      </c>
      <c r="J338" s="130">
        <f t="shared" si="55"/>
        <v>0</v>
      </c>
      <c r="K338" s="130">
        <f t="shared" si="56"/>
        <v>0</v>
      </c>
      <c r="L338" s="130" t="str">
        <f>'приложение 1.1 '!K338</f>
        <v>-</v>
      </c>
      <c r="M338" s="130" t="str">
        <f>'приложение 1.1 '!L338</f>
        <v>-</v>
      </c>
      <c r="N338" s="130">
        <f>'приложение 1.1 '!M338</f>
        <v>0.152</v>
      </c>
      <c r="O338" s="130">
        <f>'приложение 1.1 '!N338</f>
        <v>0</v>
      </c>
      <c r="P338" s="130" t="str">
        <f>'приложение 1.1 '!O338</f>
        <v>-</v>
      </c>
      <c r="Q338" s="130" t="str">
        <f>'приложение 1.1 '!P338</f>
        <v>-</v>
      </c>
      <c r="R338" s="130" t="str">
        <f>'приложение 1.1 '!Q338</f>
        <v>-</v>
      </c>
      <c r="S338" s="130" t="str">
        <f>'приложение 1.1 '!R338</f>
        <v>-</v>
      </c>
      <c r="T338" s="130" t="str">
        <f>'приложение 1.1 '!S338</f>
        <v>-</v>
      </c>
      <c r="U338" s="130" t="str">
        <f>'приложение 1.1 '!T338</f>
        <v>-</v>
      </c>
      <c r="V338" s="130" t="str">
        <f>'приложение 1.1 '!U338</f>
        <v>-</v>
      </c>
      <c r="W338" s="130" t="str">
        <f>'приложение 1.1 '!V338</f>
        <v>-</v>
      </c>
      <c r="X338" s="130">
        <f>'приложение 1.1 '!W338</f>
        <v>0.152</v>
      </c>
      <c r="Y338" s="130">
        <f>'приложение 1.1 '!X338</f>
        <v>0</v>
      </c>
      <c r="Z338" s="130">
        <f>'приложение 1.1 '!Y338</f>
        <v>0</v>
      </c>
      <c r="AA338" s="130">
        <f>'приложение 1.1 '!Z338</f>
        <v>0.42059500000000005</v>
      </c>
      <c r="AB338" s="130">
        <f>'приложение 1.1 '!AA338</f>
        <v>0</v>
      </c>
      <c r="AC338" s="130">
        <f>'приложение 1.1 '!AB338</f>
        <v>0</v>
      </c>
      <c r="AD338" s="130">
        <f>'приложение 1.1 '!AC338</f>
        <v>0</v>
      </c>
      <c r="AE338" s="130">
        <f>'приложение 1.1 '!AD338</f>
        <v>0</v>
      </c>
      <c r="AF338" s="130">
        <f t="shared" si="50"/>
        <v>0.42059500000000005</v>
      </c>
    </row>
    <row r="339" spans="1:32" ht="40.5">
      <c r="A339" s="95" t="str">
        <f>'приложение 1.1 '!A339</f>
        <v>2.1.4.48</v>
      </c>
      <c r="B339" s="135" t="str">
        <f>'приложение 1.1 '!B339</f>
        <v>Строительство КЛ-10кВ ТП-6-ТП-1 "Сити-Молл"</v>
      </c>
      <c r="C339" s="603" t="str">
        <f>'приложение 1.1 '!C339</f>
        <v>C/П</v>
      </c>
      <c r="D339" s="544">
        <f>'приложение 1.1 '!D339</f>
        <v>1.04</v>
      </c>
      <c r="E339" s="544">
        <f>'приложение 1.1 '!E339</f>
        <v>0</v>
      </c>
      <c r="F339" s="168">
        <v>18.602999999999998</v>
      </c>
      <c r="G339" s="603">
        <f>'приложение 1.1 '!F339</f>
        <v>2013</v>
      </c>
      <c r="H339" s="603">
        <f>'приложение 1.1 '!G339</f>
        <v>2013</v>
      </c>
      <c r="I339" s="130">
        <f t="shared" si="49"/>
        <v>0.40448700000000004</v>
      </c>
      <c r="J339" s="130">
        <f t="shared" si="55"/>
        <v>0</v>
      </c>
      <c r="K339" s="130">
        <f t="shared" si="56"/>
        <v>0</v>
      </c>
      <c r="L339" s="130" t="str">
        <f>'приложение 1.1 '!K339</f>
        <v>-</v>
      </c>
      <c r="M339" s="130" t="str">
        <f>'приложение 1.1 '!L339</f>
        <v>-</v>
      </c>
      <c r="N339" s="130">
        <f>'приложение 1.1 '!M339</f>
        <v>1.04</v>
      </c>
      <c r="O339" s="130">
        <f>'приложение 1.1 '!N339</f>
        <v>0</v>
      </c>
      <c r="P339" s="130" t="str">
        <f>'приложение 1.1 '!O339</f>
        <v>-</v>
      </c>
      <c r="Q339" s="130" t="str">
        <f>'приложение 1.1 '!P339</f>
        <v>-</v>
      </c>
      <c r="R339" s="130" t="str">
        <f>'приложение 1.1 '!Q339</f>
        <v>-</v>
      </c>
      <c r="S339" s="130" t="str">
        <f>'приложение 1.1 '!R339</f>
        <v>-</v>
      </c>
      <c r="T339" s="130" t="str">
        <f>'приложение 1.1 '!S339</f>
        <v>-</v>
      </c>
      <c r="U339" s="130" t="str">
        <f>'приложение 1.1 '!T339</f>
        <v>-</v>
      </c>
      <c r="V339" s="130" t="str">
        <f>'приложение 1.1 '!U339</f>
        <v>-</v>
      </c>
      <c r="W339" s="130" t="str">
        <f>'приложение 1.1 '!V339</f>
        <v>-</v>
      </c>
      <c r="X339" s="130">
        <f>'приложение 1.1 '!W339</f>
        <v>1.04</v>
      </c>
      <c r="Y339" s="130">
        <f>'приложение 1.1 '!X339</f>
        <v>0</v>
      </c>
      <c r="Z339" s="130">
        <f>'приложение 1.1 '!Y339</f>
        <v>0</v>
      </c>
      <c r="AA339" s="130">
        <f>'приложение 1.1 '!Z339</f>
        <v>0.40448700000000004</v>
      </c>
      <c r="AB339" s="130">
        <f>'приложение 1.1 '!AA339</f>
        <v>0</v>
      </c>
      <c r="AC339" s="130">
        <f>'приложение 1.1 '!AB339</f>
        <v>0</v>
      </c>
      <c r="AD339" s="130">
        <f>'приложение 1.1 '!AC339</f>
        <v>0</v>
      </c>
      <c r="AE339" s="130">
        <f>'приложение 1.1 '!AD339</f>
        <v>0</v>
      </c>
      <c r="AF339" s="130">
        <f t="shared" si="50"/>
        <v>0.40448700000000004</v>
      </c>
    </row>
    <row r="340" spans="1:32" ht="40.5">
      <c r="A340" s="95" t="str">
        <f>'приложение 1.1 '!A340</f>
        <v>2.1.4.49</v>
      </c>
      <c r="B340" s="135" t="str">
        <f>'приложение 1.1 '!B340</f>
        <v>Строительство КЛ-10кВ ТП-1-ТП-2 "Сити-Мол"</v>
      </c>
      <c r="C340" s="603" t="str">
        <f>'приложение 1.1 '!C340</f>
        <v>C/П</v>
      </c>
      <c r="D340" s="544">
        <f>'приложение 1.1 '!D340</f>
        <v>0.12</v>
      </c>
      <c r="E340" s="544">
        <f>'приложение 1.1 '!E340</f>
        <v>0</v>
      </c>
      <c r="F340" s="168">
        <v>18.947499999999998</v>
      </c>
      <c r="G340" s="603">
        <f>'приложение 1.1 '!F340</f>
        <v>2013</v>
      </c>
      <c r="H340" s="603">
        <f>'приложение 1.1 '!G340</f>
        <v>2013</v>
      </c>
      <c r="I340" s="130">
        <f t="shared" si="49"/>
        <v>0.69207700000000005</v>
      </c>
      <c r="J340" s="130">
        <f t="shared" si="55"/>
        <v>0</v>
      </c>
      <c r="K340" s="130">
        <f t="shared" si="56"/>
        <v>0</v>
      </c>
      <c r="L340" s="130" t="str">
        <f>'приложение 1.1 '!K340</f>
        <v>-</v>
      </c>
      <c r="M340" s="130" t="str">
        <f>'приложение 1.1 '!L340</f>
        <v>-</v>
      </c>
      <c r="N340" s="130">
        <f>'приложение 1.1 '!M340</f>
        <v>0.12</v>
      </c>
      <c r="O340" s="130">
        <f>'приложение 1.1 '!N340</f>
        <v>0</v>
      </c>
      <c r="P340" s="130" t="str">
        <f>'приложение 1.1 '!O340</f>
        <v>-</v>
      </c>
      <c r="Q340" s="130" t="str">
        <f>'приложение 1.1 '!P340</f>
        <v>-</v>
      </c>
      <c r="R340" s="130" t="str">
        <f>'приложение 1.1 '!Q340</f>
        <v>-</v>
      </c>
      <c r="S340" s="130" t="str">
        <f>'приложение 1.1 '!R340</f>
        <v>-</v>
      </c>
      <c r="T340" s="130" t="str">
        <f>'приложение 1.1 '!S340</f>
        <v>-</v>
      </c>
      <c r="U340" s="130" t="str">
        <f>'приложение 1.1 '!T340</f>
        <v>-</v>
      </c>
      <c r="V340" s="130" t="str">
        <f>'приложение 1.1 '!U340</f>
        <v>-</v>
      </c>
      <c r="W340" s="130" t="str">
        <f>'приложение 1.1 '!V340</f>
        <v>-</v>
      </c>
      <c r="X340" s="130">
        <f>'приложение 1.1 '!W340</f>
        <v>0.12</v>
      </c>
      <c r="Y340" s="130">
        <f>'приложение 1.1 '!X340</f>
        <v>0</v>
      </c>
      <c r="Z340" s="130">
        <f>'приложение 1.1 '!Y340</f>
        <v>0</v>
      </c>
      <c r="AA340" s="130">
        <f>'приложение 1.1 '!Z340</f>
        <v>0.69207700000000005</v>
      </c>
      <c r="AB340" s="130">
        <f>'приложение 1.1 '!AA340</f>
        <v>0</v>
      </c>
      <c r="AC340" s="130">
        <f>'приложение 1.1 '!AB340</f>
        <v>0</v>
      </c>
      <c r="AD340" s="130">
        <f>'приложение 1.1 '!AC340</f>
        <v>0</v>
      </c>
      <c r="AE340" s="130">
        <f>'приложение 1.1 '!AD340</f>
        <v>0</v>
      </c>
      <c r="AF340" s="130">
        <f t="shared" si="50"/>
        <v>0.69207700000000005</v>
      </c>
    </row>
    <row r="341" spans="1:32" ht="40.5">
      <c r="A341" s="95" t="str">
        <f>'приложение 1.1 '!A341</f>
        <v>2.1.4.50</v>
      </c>
      <c r="B341" s="135" t="str">
        <f>'приложение 1.1 '!B341</f>
        <v>Строительство КЛ-10кВ ТП-5-ТП-6 "Сити-Мол"</v>
      </c>
      <c r="C341" s="603" t="str">
        <f>'приложение 1.1 '!C341</f>
        <v>C/П</v>
      </c>
      <c r="D341" s="544">
        <f>'приложение 1.1 '!D341</f>
        <v>0.12</v>
      </c>
      <c r="E341" s="544">
        <f>'приложение 1.1 '!E341</f>
        <v>0</v>
      </c>
      <c r="F341" s="168">
        <v>20.325499999999998</v>
      </c>
      <c r="G341" s="603">
        <f>'приложение 1.1 '!F341</f>
        <v>2013</v>
      </c>
      <c r="H341" s="603">
        <f>'приложение 1.1 '!G341</f>
        <v>2013</v>
      </c>
      <c r="I341" s="130">
        <f t="shared" si="49"/>
        <v>0.69207700000000005</v>
      </c>
      <c r="J341" s="130">
        <f t="shared" si="55"/>
        <v>0</v>
      </c>
      <c r="K341" s="130">
        <f t="shared" si="56"/>
        <v>0</v>
      </c>
      <c r="L341" s="130" t="str">
        <f>'приложение 1.1 '!K341</f>
        <v>-</v>
      </c>
      <c r="M341" s="130" t="str">
        <f>'приложение 1.1 '!L341</f>
        <v>-</v>
      </c>
      <c r="N341" s="130">
        <f>'приложение 1.1 '!M341</f>
        <v>0.12</v>
      </c>
      <c r="O341" s="130">
        <f>'приложение 1.1 '!N341</f>
        <v>0</v>
      </c>
      <c r="P341" s="130" t="str">
        <f>'приложение 1.1 '!O341</f>
        <v>-</v>
      </c>
      <c r="Q341" s="130" t="str">
        <f>'приложение 1.1 '!P341</f>
        <v>-</v>
      </c>
      <c r="R341" s="130" t="str">
        <f>'приложение 1.1 '!Q341</f>
        <v>-</v>
      </c>
      <c r="S341" s="130" t="str">
        <f>'приложение 1.1 '!R341</f>
        <v>-</v>
      </c>
      <c r="T341" s="130" t="str">
        <f>'приложение 1.1 '!S341</f>
        <v>-</v>
      </c>
      <c r="U341" s="130" t="str">
        <f>'приложение 1.1 '!T341</f>
        <v>-</v>
      </c>
      <c r="V341" s="130" t="str">
        <f>'приложение 1.1 '!U341</f>
        <v>-</v>
      </c>
      <c r="W341" s="130" t="str">
        <f>'приложение 1.1 '!V341</f>
        <v>-</v>
      </c>
      <c r="X341" s="130">
        <f>'приложение 1.1 '!W341</f>
        <v>0.12</v>
      </c>
      <c r="Y341" s="130">
        <f>'приложение 1.1 '!X341</f>
        <v>0</v>
      </c>
      <c r="Z341" s="130">
        <f>'приложение 1.1 '!Y341</f>
        <v>0</v>
      </c>
      <c r="AA341" s="130">
        <f>'приложение 1.1 '!Z341</f>
        <v>0.69207700000000005</v>
      </c>
      <c r="AB341" s="130">
        <f>'приложение 1.1 '!AA341</f>
        <v>0</v>
      </c>
      <c r="AC341" s="130">
        <f>'приложение 1.1 '!AB341</f>
        <v>0</v>
      </c>
      <c r="AD341" s="130">
        <f>'приложение 1.1 '!AC341</f>
        <v>0</v>
      </c>
      <c r="AE341" s="130">
        <f>'приложение 1.1 '!AD341</f>
        <v>0</v>
      </c>
      <c r="AF341" s="130">
        <f t="shared" si="50"/>
        <v>0.69207700000000005</v>
      </c>
    </row>
    <row r="342" spans="1:32" ht="81">
      <c r="A342" s="95" t="str">
        <f>'приложение 1.1 '!A342</f>
        <v>2.1.4.51</v>
      </c>
      <c r="B342" s="135" t="str">
        <f>'приложение 1.1 '!B342</f>
        <v>Строительство КЛ-10кВ от РП(ТП)-2х2500 кВА до ТП-40 2х1600 кВА, Застройка микрорайона №30</v>
      </c>
      <c r="C342" s="603" t="str">
        <f>'приложение 1.1 '!C342</f>
        <v>C/П</v>
      </c>
      <c r="D342" s="544">
        <f>'приложение 1.1 '!D342</f>
        <v>1.268</v>
      </c>
      <c r="E342" s="544">
        <f>'приложение 1.1 '!E342</f>
        <v>0</v>
      </c>
      <c r="F342" s="168">
        <v>20.669999999999998</v>
      </c>
      <c r="G342" s="603">
        <f>'приложение 1.1 '!F342</f>
        <v>2013</v>
      </c>
      <c r="H342" s="603">
        <f>'приложение 1.1 '!G342</f>
        <v>2014</v>
      </c>
      <c r="I342" s="130">
        <f t="shared" si="49"/>
        <v>2.5477315600000003</v>
      </c>
      <c r="J342" s="130">
        <f t="shared" si="55"/>
        <v>0</v>
      </c>
      <c r="K342" s="130">
        <f t="shared" si="56"/>
        <v>0</v>
      </c>
      <c r="L342" s="130" t="str">
        <f>'приложение 1.1 '!K342</f>
        <v>-</v>
      </c>
      <c r="M342" s="130" t="str">
        <f>'приложение 1.1 '!L342</f>
        <v>-</v>
      </c>
      <c r="N342" s="130" t="str">
        <f>'приложение 1.1 '!M342</f>
        <v>-</v>
      </c>
      <c r="O342" s="130" t="str">
        <f>'приложение 1.1 '!N342</f>
        <v>-</v>
      </c>
      <c r="P342" s="130">
        <f>'приложение 1.1 '!O342</f>
        <v>1.268</v>
      </c>
      <c r="Q342" s="130">
        <f>'приложение 1.1 '!P342</f>
        <v>0</v>
      </c>
      <c r="R342" s="130" t="str">
        <f>'приложение 1.1 '!Q342</f>
        <v>-</v>
      </c>
      <c r="S342" s="130" t="str">
        <f>'приложение 1.1 '!R342</f>
        <v>-</v>
      </c>
      <c r="T342" s="130" t="str">
        <f>'приложение 1.1 '!S342</f>
        <v>-</v>
      </c>
      <c r="U342" s="130" t="str">
        <f>'приложение 1.1 '!T342</f>
        <v>-</v>
      </c>
      <c r="V342" s="130" t="str">
        <f>'приложение 1.1 '!U342</f>
        <v>-</v>
      </c>
      <c r="W342" s="130" t="str">
        <f>'приложение 1.1 '!V342</f>
        <v>-</v>
      </c>
      <c r="X342" s="130">
        <f>'приложение 1.1 '!W342</f>
        <v>1.268</v>
      </c>
      <c r="Y342" s="130">
        <f>'приложение 1.1 '!X342</f>
        <v>0</v>
      </c>
      <c r="Z342" s="130">
        <f>'приложение 1.1 '!Y342</f>
        <v>0</v>
      </c>
      <c r="AA342" s="130">
        <f>'приложение 1.1 '!Z342</f>
        <v>2.5477315600000003</v>
      </c>
      <c r="AB342" s="130">
        <f>'приложение 1.1 '!AA342</f>
        <v>0</v>
      </c>
      <c r="AC342" s="130">
        <f>'приложение 1.1 '!AB342</f>
        <v>0</v>
      </c>
      <c r="AD342" s="130">
        <f>'приложение 1.1 '!AC342</f>
        <v>0</v>
      </c>
      <c r="AE342" s="130">
        <f>'приложение 1.1 '!AD342</f>
        <v>0</v>
      </c>
      <c r="AF342" s="130">
        <f t="shared" si="50"/>
        <v>2.5477315600000003</v>
      </c>
    </row>
    <row r="343" spans="1:32" ht="81">
      <c r="A343" s="95" t="str">
        <f>'приложение 1.1 '!A343</f>
        <v>2.1.4.52</v>
      </c>
      <c r="B343" s="135" t="str">
        <f>'приложение 1.1 '!B343</f>
        <v>Стоительство КЛ-10 кВ от РП(ТП)-2х2500 кВА до ТП-34А 2х2500 кВА, Застройка микрорайона №30</v>
      </c>
      <c r="C343" s="603" t="str">
        <f>'приложение 1.1 '!C343</f>
        <v>C/П</v>
      </c>
      <c r="D343" s="544">
        <f>'приложение 1.1 '!D343</f>
        <v>0.38400000000000001</v>
      </c>
      <c r="E343" s="544">
        <f>'приложение 1.1 '!E343</f>
        <v>0</v>
      </c>
      <c r="F343" s="168">
        <v>21.014499999999998</v>
      </c>
      <c r="G343" s="603">
        <f>'приложение 1.1 '!F343</f>
        <v>2014</v>
      </c>
      <c r="H343" s="603">
        <f>'приложение 1.1 '!G343</f>
        <v>2014</v>
      </c>
      <c r="I343" s="130">
        <f t="shared" si="49"/>
        <v>0.84852860999999991</v>
      </c>
      <c r="J343" s="130">
        <f t="shared" si="55"/>
        <v>0</v>
      </c>
      <c r="K343" s="130">
        <f t="shared" si="56"/>
        <v>0</v>
      </c>
      <c r="L343" s="130" t="str">
        <f>'приложение 1.1 '!K343</f>
        <v>-</v>
      </c>
      <c r="M343" s="130" t="str">
        <f>'приложение 1.1 '!L343</f>
        <v>-</v>
      </c>
      <c r="N343" s="130" t="str">
        <f>'приложение 1.1 '!M343</f>
        <v>-</v>
      </c>
      <c r="O343" s="130" t="str">
        <f>'приложение 1.1 '!N343</f>
        <v>-</v>
      </c>
      <c r="P343" s="130">
        <f>'приложение 1.1 '!O343</f>
        <v>0.38400000000000001</v>
      </c>
      <c r="Q343" s="130">
        <f>'приложение 1.1 '!P343</f>
        <v>0</v>
      </c>
      <c r="R343" s="130" t="str">
        <f>'приложение 1.1 '!Q343</f>
        <v>-</v>
      </c>
      <c r="S343" s="130" t="str">
        <f>'приложение 1.1 '!R343</f>
        <v>-</v>
      </c>
      <c r="T343" s="130" t="str">
        <f>'приложение 1.1 '!S343</f>
        <v>-</v>
      </c>
      <c r="U343" s="130" t="str">
        <f>'приложение 1.1 '!T343</f>
        <v>-</v>
      </c>
      <c r="V343" s="130" t="str">
        <f>'приложение 1.1 '!U343</f>
        <v>-</v>
      </c>
      <c r="W343" s="130" t="str">
        <f>'приложение 1.1 '!V343</f>
        <v>-</v>
      </c>
      <c r="X343" s="130">
        <f>'приложение 1.1 '!W343</f>
        <v>0.38400000000000001</v>
      </c>
      <c r="Y343" s="130">
        <f>'приложение 1.1 '!X343</f>
        <v>0</v>
      </c>
      <c r="Z343" s="130">
        <f>'приложение 1.1 '!Y343</f>
        <v>0</v>
      </c>
      <c r="AA343" s="130">
        <f>'приложение 1.1 '!Z343</f>
        <v>0</v>
      </c>
      <c r="AB343" s="130">
        <f>'приложение 1.1 '!AA343</f>
        <v>0.84852860999999991</v>
      </c>
      <c r="AC343" s="130">
        <f>'приложение 1.1 '!AB343</f>
        <v>0</v>
      </c>
      <c r="AD343" s="130">
        <f>'приложение 1.1 '!AC343</f>
        <v>0</v>
      </c>
      <c r="AE343" s="130">
        <f>'приложение 1.1 '!AD343</f>
        <v>0</v>
      </c>
      <c r="AF343" s="130">
        <f t="shared" si="50"/>
        <v>0.84852860999999991</v>
      </c>
    </row>
    <row r="344" spans="1:32" ht="60.75">
      <c r="A344" s="95" t="str">
        <f>'приложение 1.1 '!A344</f>
        <v>2.1.4.53</v>
      </c>
      <c r="B344" s="135" t="str">
        <f>'приложение 1.1 '!B344</f>
        <v>Строительство КЛ-10 кВ от   ТП-34А 2х2500 кВА до БКТП 2х1000 кВА, Застройка микрорайона №30</v>
      </c>
      <c r="C344" s="603" t="str">
        <f>'приложение 1.1 '!C344</f>
        <v>C/П</v>
      </c>
      <c r="D344" s="544">
        <f>'приложение 1.1 '!D344</f>
        <v>0.17599999999999999</v>
      </c>
      <c r="E344" s="544">
        <f>'приложение 1.1 '!E344</f>
        <v>0</v>
      </c>
      <c r="F344" s="168">
        <v>19.980999999999998</v>
      </c>
      <c r="G344" s="603">
        <f>'приложение 1.1 '!F344</f>
        <v>2014</v>
      </c>
      <c r="H344" s="603">
        <f>'приложение 1.1 '!G344</f>
        <v>2014</v>
      </c>
      <c r="I344" s="130">
        <f t="shared" si="49"/>
        <v>0.43357299999999999</v>
      </c>
      <c r="J344" s="130">
        <f t="shared" si="55"/>
        <v>0</v>
      </c>
      <c r="K344" s="130">
        <f t="shared" si="56"/>
        <v>0</v>
      </c>
      <c r="L344" s="130" t="str">
        <f>'приложение 1.1 '!K344</f>
        <v>-</v>
      </c>
      <c r="M344" s="130" t="str">
        <f>'приложение 1.1 '!L344</f>
        <v>-</v>
      </c>
      <c r="N344" s="130" t="str">
        <f>'приложение 1.1 '!M344</f>
        <v>-</v>
      </c>
      <c r="O344" s="130" t="str">
        <f>'приложение 1.1 '!N344</f>
        <v>-</v>
      </c>
      <c r="P344" s="130">
        <f>'приложение 1.1 '!O344</f>
        <v>0.17599999999999999</v>
      </c>
      <c r="Q344" s="130">
        <f>'приложение 1.1 '!P344</f>
        <v>0</v>
      </c>
      <c r="R344" s="130" t="str">
        <f>'приложение 1.1 '!Q344</f>
        <v>-</v>
      </c>
      <c r="S344" s="130" t="str">
        <f>'приложение 1.1 '!R344</f>
        <v>-</v>
      </c>
      <c r="T344" s="130" t="str">
        <f>'приложение 1.1 '!S344</f>
        <v>-</v>
      </c>
      <c r="U344" s="130" t="str">
        <f>'приложение 1.1 '!T344</f>
        <v>-</v>
      </c>
      <c r="V344" s="130" t="str">
        <f>'приложение 1.1 '!U344</f>
        <v>-</v>
      </c>
      <c r="W344" s="130" t="str">
        <f>'приложение 1.1 '!V344</f>
        <v>-</v>
      </c>
      <c r="X344" s="130">
        <f>'приложение 1.1 '!W344</f>
        <v>0.17599999999999999</v>
      </c>
      <c r="Y344" s="130">
        <f>'приложение 1.1 '!X344</f>
        <v>0</v>
      </c>
      <c r="Z344" s="130">
        <f>'приложение 1.1 '!Y344</f>
        <v>0</v>
      </c>
      <c r="AA344" s="130">
        <f>'приложение 1.1 '!Z344</f>
        <v>0</v>
      </c>
      <c r="AB344" s="130">
        <f>'приложение 1.1 '!AA344</f>
        <v>0.43357299999999999</v>
      </c>
      <c r="AC344" s="130">
        <f>'приложение 1.1 '!AB344</f>
        <v>0</v>
      </c>
      <c r="AD344" s="130">
        <f>'приложение 1.1 '!AC344</f>
        <v>0</v>
      </c>
      <c r="AE344" s="130">
        <f>'приложение 1.1 '!AD344</f>
        <v>0</v>
      </c>
      <c r="AF344" s="130">
        <f t="shared" si="50"/>
        <v>0.43357299999999999</v>
      </c>
    </row>
    <row r="345" spans="1:32" ht="81">
      <c r="A345" s="95" t="str">
        <f>'приложение 1.1 '!A345</f>
        <v>2.1.4.54</v>
      </c>
      <c r="B345" s="135" t="str">
        <f>'приложение 1.1 '!B345</f>
        <v>Строительство КЛ-10кВ от ТП-2х1600кВА мкр.30  до места врезки в КЛ-10кВ ТП-569-ТП-570 , мкр.30</v>
      </c>
      <c r="C345" s="603" t="str">
        <f>'приложение 1.1 '!C345</f>
        <v>C/П</v>
      </c>
      <c r="D345" s="544">
        <f>'приложение 1.1 '!D345</f>
        <v>0.498</v>
      </c>
      <c r="E345" s="544">
        <f>'приложение 1.1 '!E345</f>
        <v>0</v>
      </c>
      <c r="F345" s="168">
        <v>19.291999999999998</v>
      </c>
      <c r="G345" s="603">
        <f>'приложение 1.1 '!F345</f>
        <v>2014</v>
      </c>
      <c r="H345" s="603">
        <f>'приложение 1.1 '!G345</f>
        <v>2014</v>
      </c>
      <c r="I345" s="130">
        <f t="shared" si="49"/>
        <v>1.6480145500000001</v>
      </c>
      <c r="J345" s="130">
        <f t="shared" si="55"/>
        <v>0</v>
      </c>
      <c r="K345" s="130">
        <f t="shared" si="56"/>
        <v>0</v>
      </c>
      <c r="L345" s="130" t="str">
        <f>'приложение 1.1 '!K345</f>
        <v>-</v>
      </c>
      <c r="M345" s="130" t="str">
        <f>'приложение 1.1 '!L345</f>
        <v>-</v>
      </c>
      <c r="N345" s="130" t="str">
        <f>'приложение 1.1 '!M345</f>
        <v>-</v>
      </c>
      <c r="O345" s="130" t="str">
        <f>'приложение 1.1 '!N345</f>
        <v>-</v>
      </c>
      <c r="P345" s="130">
        <f>'приложение 1.1 '!O345</f>
        <v>0.498</v>
      </c>
      <c r="Q345" s="130">
        <f>'приложение 1.1 '!P345</f>
        <v>0</v>
      </c>
      <c r="R345" s="130" t="str">
        <f>'приложение 1.1 '!Q345</f>
        <v>-</v>
      </c>
      <c r="S345" s="130" t="str">
        <f>'приложение 1.1 '!R345</f>
        <v>-</v>
      </c>
      <c r="T345" s="130" t="str">
        <f>'приложение 1.1 '!S345</f>
        <v>-</v>
      </c>
      <c r="U345" s="130" t="str">
        <f>'приложение 1.1 '!T345</f>
        <v>-</v>
      </c>
      <c r="V345" s="130" t="str">
        <f>'приложение 1.1 '!U345</f>
        <v>-</v>
      </c>
      <c r="W345" s="130" t="str">
        <f>'приложение 1.1 '!V345</f>
        <v>-</v>
      </c>
      <c r="X345" s="130">
        <f>'приложение 1.1 '!W345</f>
        <v>0.498</v>
      </c>
      <c r="Y345" s="130">
        <f>'приложение 1.1 '!X345</f>
        <v>0</v>
      </c>
      <c r="Z345" s="130">
        <f>'приложение 1.1 '!Y345</f>
        <v>0</v>
      </c>
      <c r="AA345" s="130">
        <f>'приложение 1.1 '!Z345</f>
        <v>0</v>
      </c>
      <c r="AB345" s="130">
        <f>'приложение 1.1 '!AA345</f>
        <v>1.6480145500000001</v>
      </c>
      <c r="AC345" s="130">
        <f>'приложение 1.1 '!AB345</f>
        <v>0</v>
      </c>
      <c r="AD345" s="130">
        <f>'приложение 1.1 '!AC345</f>
        <v>0</v>
      </c>
      <c r="AE345" s="130">
        <f>'приложение 1.1 '!AD345</f>
        <v>0</v>
      </c>
      <c r="AF345" s="130">
        <f t="shared" si="50"/>
        <v>1.6480145500000001</v>
      </c>
    </row>
    <row r="346" spans="1:32" ht="60.75">
      <c r="A346" s="95" t="str">
        <f>'приложение 1.1 '!A346</f>
        <v>2.1.4.55</v>
      </c>
      <c r="B346" s="135" t="str">
        <f>'приложение 1.1 '!B346</f>
        <v xml:space="preserve"> Строительство КЛ-10КВ от РП-10кВ мкр. 38- ТП-1 МКР.38  (Ренесанс констракшн)</v>
      </c>
      <c r="C346" s="603" t="str">
        <f>'приложение 1.1 '!C346</f>
        <v>C/П</v>
      </c>
      <c r="D346" s="544">
        <f>'приложение 1.1 '!D346</f>
        <v>0.4</v>
      </c>
      <c r="E346" s="544">
        <f>'приложение 1.1 '!E346</f>
        <v>0</v>
      </c>
      <c r="F346" s="168">
        <v>19.636499999999998</v>
      </c>
      <c r="G346" s="603">
        <f>'приложение 1.1 '!F346</f>
        <v>2012</v>
      </c>
      <c r="H346" s="603">
        <f>'приложение 1.1 '!G346</f>
        <v>2012</v>
      </c>
      <c r="I346" s="130">
        <f t="shared" si="49"/>
        <v>0.69760900000000003</v>
      </c>
      <c r="J346" s="130">
        <f t="shared" si="55"/>
        <v>0</v>
      </c>
      <c r="K346" s="130">
        <f t="shared" si="56"/>
        <v>0</v>
      </c>
      <c r="L346" s="130">
        <f>'приложение 1.1 '!K346</f>
        <v>0.4</v>
      </c>
      <c r="M346" s="130">
        <f>'приложение 1.1 '!L346</f>
        <v>0</v>
      </c>
      <c r="N346" s="130" t="str">
        <f>'приложение 1.1 '!M346</f>
        <v>-</v>
      </c>
      <c r="O346" s="130" t="str">
        <f>'приложение 1.1 '!N346</f>
        <v>-</v>
      </c>
      <c r="P346" s="130" t="str">
        <f>'приложение 1.1 '!O346</f>
        <v>-</v>
      </c>
      <c r="Q346" s="130" t="str">
        <f>'приложение 1.1 '!P346</f>
        <v>-</v>
      </c>
      <c r="R346" s="130" t="str">
        <f>'приложение 1.1 '!Q346</f>
        <v>-</v>
      </c>
      <c r="S346" s="130" t="str">
        <f>'приложение 1.1 '!R346</f>
        <v>-</v>
      </c>
      <c r="T346" s="130" t="str">
        <f>'приложение 1.1 '!S346</f>
        <v>-</v>
      </c>
      <c r="U346" s="130" t="str">
        <f>'приложение 1.1 '!T346</f>
        <v>-</v>
      </c>
      <c r="V346" s="130" t="str">
        <f>'приложение 1.1 '!U346</f>
        <v>-</v>
      </c>
      <c r="W346" s="130" t="str">
        <f>'приложение 1.1 '!V346</f>
        <v>-</v>
      </c>
      <c r="X346" s="130">
        <f>'приложение 1.1 '!W346</f>
        <v>0.4</v>
      </c>
      <c r="Y346" s="130">
        <f>'приложение 1.1 '!X346</f>
        <v>0</v>
      </c>
      <c r="Z346" s="130">
        <f>'приложение 1.1 '!Y346</f>
        <v>0.69760900000000003</v>
      </c>
      <c r="AA346" s="130">
        <f>'приложение 1.1 '!Z346</f>
        <v>0</v>
      </c>
      <c r="AB346" s="130">
        <f>'приложение 1.1 '!AA346</f>
        <v>0</v>
      </c>
      <c r="AC346" s="130">
        <f>'приложение 1.1 '!AB346</f>
        <v>0</v>
      </c>
      <c r="AD346" s="130">
        <f>'приложение 1.1 '!AC346</f>
        <v>0</v>
      </c>
      <c r="AE346" s="130">
        <f>'приложение 1.1 '!AD346</f>
        <v>0</v>
      </c>
      <c r="AF346" s="130">
        <f t="shared" si="50"/>
        <v>0.69760900000000003</v>
      </c>
    </row>
    <row r="347" spans="1:32" ht="60.75">
      <c r="A347" s="95" t="str">
        <f>'приложение 1.1 '!A347</f>
        <v>2.1.4.56</v>
      </c>
      <c r="B347" s="135" t="str">
        <f>'приложение 1.1 '!B347</f>
        <v xml:space="preserve"> Строительство КЛ-10КВ от РП-10кВ мкр. 38- ТП-4 МКР.38  (Ренесанс констракшн)</v>
      </c>
      <c r="C347" s="603" t="str">
        <f>'приложение 1.1 '!C347</f>
        <v>C/П</v>
      </c>
      <c r="D347" s="544">
        <f>'приложение 1.1 '!D347</f>
        <v>0.22</v>
      </c>
      <c r="E347" s="544">
        <f>'приложение 1.1 '!E347</f>
        <v>0</v>
      </c>
      <c r="F347" s="168">
        <v>18.602999999999998</v>
      </c>
      <c r="G347" s="603">
        <f>'приложение 1.1 '!F347</f>
        <v>2012</v>
      </c>
      <c r="H347" s="603">
        <f>'приложение 1.1 '!G347</f>
        <v>2012</v>
      </c>
      <c r="I347" s="130">
        <f t="shared" ref="I347:I389" si="59">AF347</f>
        <v>0.55288899999999996</v>
      </c>
      <c r="J347" s="130">
        <f t="shared" si="55"/>
        <v>0</v>
      </c>
      <c r="K347" s="130">
        <f t="shared" si="56"/>
        <v>0</v>
      </c>
      <c r="L347" s="130">
        <f>'приложение 1.1 '!K347</f>
        <v>0.22</v>
      </c>
      <c r="M347" s="130">
        <f>'приложение 1.1 '!L347</f>
        <v>0</v>
      </c>
      <c r="N347" s="130" t="str">
        <f>'приложение 1.1 '!M347</f>
        <v>-</v>
      </c>
      <c r="O347" s="130" t="str">
        <f>'приложение 1.1 '!N347</f>
        <v>-</v>
      </c>
      <c r="P347" s="130" t="str">
        <f>'приложение 1.1 '!O347</f>
        <v>-</v>
      </c>
      <c r="Q347" s="130" t="str">
        <f>'приложение 1.1 '!P347</f>
        <v>-</v>
      </c>
      <c r="R347" s="130" t="str">
        <f>'приложение 1.1 '!Q347</f>
        <v>-</v>
      </c>
      <c r="S347" s="130" t="str">
        <f>'приложение 1.1 '!R347</f>
        <v>-</v>
      </c>
      <c r="T347" s="130" t="str">
        <f>'приложение 1.1 '!S347</f>
        <v>-</v>
      </c>
      <c r="U347" s="130" t="str">
        <f>'приложение 1.1 '!T347</f>
        <v>-</v>
      </c>
      <c r="V347" s="130" t="str">
        <f>'приложение 1.1 '!U347</f>
        <v>-</v>
      </c>
      <c r="W347" s="130" t="str">
        <f>'приложение 1.1 '!V347</f>
        <v>-</v>
      </c>
      <c r="X347" s="130">
        <f>'приложение 1.1 '!W347</f>
        <v>0.22</v>
      </c>
      <c r="Y347" s="130">
        <f>'приложение 1.1 '!X347</f>
        <v>0</v>
      </c>
      <c r="Z347" s="130">
        <f>'приложение 1.1 '!Y347</f>
        <v>0.55288899999999996</v>
      </c>
      <c r="AA347" s="130">
        <f>'приложение 1.1 '!Z347</f>
        <v>0</v>
      </c>
      <c r="AB347" s="130">
        <f>'приложение 1.1 '!AA347</f>
        <v>0</v>
      </c>
      <c r="AC347" s="130">
        <f>'приложение 1.1 '!AB347</f>
        <v>0</v>
      </c>
      <c r="AD347" s="130">
        <f>'приложение 1.1 '!AC347</f>
        <v>0</v>
      </c>
      <c r="AE347" s="130">
        <f>'приложение 1.1 '!AD347</f>
        <v>0</v>
      </c>
      <c r="AF347" s="130">
        <f t="shared" ref="AF347:AF389" si="60">SUM(Z347:AE347)</f>
        <v>0.55288899999999996</v>
      </c>
    </row>
    <row r="348" spans="1:32" ht="60.75">
      <c r="A348" s="95" t="str">
        <f>'приложение 1.1 '!A348</f>
        <v>2.1.4.57</v>
      </c>
      <c r="B348" s="135" t="str">
        <f>'приложение 1.1 '!B348</f>
        <v xml:space="preserve"> Строительство КЛ-10КВ от РП-10кВ мкр. 38- ТП-5 МКР.38  (Ренесанс констракшн)</v>
      </c>
      <c r="C348" s="603" t="str">
        <f>'приложение 1.1 '!C348</f>
        <v>C/П</v>
      </c>
      <c r="D348" s="544">
        <f>'приложение 1.1 '!D348</f>
        <v>0.55800000000000005</v>
      </c>
      <c r="E348" s="544">
        <f>'приложение 1.1 '!E348</f>
        <v>0</v>
      </c>
      <c r="F348" s="168">
        <v>18.602999999999998</v>
      </c>
      <c r="G348" s="603">
        <f>'приложение 1.1 '!F348</f>
        <v>2012</v>
      </c>
      <c r="H348" s="603">
        <f>'приложение 1.1 '!G348</f>
        <v>2012</v>
      </c>
      <c r="I348" s="130">
        <f t="shared" si="59"/>
        <v>0.88316099999999997</v>
      </c>
      <c r="J348" s="130">
        <f t="shared" si="55"/>
        <v>0</v>
      </c>
      <c r="K348" s="130">
        <f t="shared" si="56"/>
        <v>0</v>
      </c>
      <c r="L348" s="130">
        <f>'приложение 1.1 '!K348</f>
        <v>0.55800000000000005</v>
      </c>
      <c r="M348" s="130">
        <f>'приложение 1.1 '!L348</f>
        <v>0</v>
      </c>
      <c r="N348" s="130" t="str">
        <f>'приложение 1.1 '!M348</f>
        <v>-</v>
      </c>
      <c r="O348" s="130" t="str">
        <f>'приложение 1.1 '!N348</f>
        <v>-</v>
      </c>
      <c r="P348" s="130" t="str">
        <f>'приложение 1.1 '!O348</f>
        <v>-</v>
      </c>
      <c r="Q348" s="130" t="str">
        <f>'приложение 1.1 '!P348</f>
        <v>-</v>
      </c>
      <c r="R348" s="130" t="str">
        <f>'приложение 1.1 '!Q348</f>
        <v>-</v>
      </c>
      <c r="S348" s="130" t="str">
        <f>'приложение 1.1 '!R348</f>
        <v>-</v>
      </c>
      <c r="T348" s="130" t="str">
        <f>'приложение 1.1 '!S348</f>
        <v>-</v>
      </c>
      <c r="U348" s="130" t="str">
        <f>'приложение 1.1 '!T348</f>
        <v>-</v>
      </c>
      <c r="V348" s="130" t="str">
        <f>'приложение 1.1 '!U348</f>
        <v>-</v>
      </c>
      <c r="W348" s="130" t="str">
        <f>'приложение 1.1 '!V348</f>
        <v>-</v>
      </c>
      <c r="X348" s="130">
        <f>'приложение 1.1 '!W348</f>
        <v>0.55800000000000005</v>
      </c>
      <c r="Y348" s="130">
        <f>'приложение 1.1 '!X348</f>
        <v>0</v>
      </c>
      <c r="Z348" s="130">
        <f>'приложение 1.1 '!Y348</f>
        <v>0.88316099999999997</v>
      </c>
      <c r="AA348" s="130">
        <f>'приложение 1.1 '!Z348</f>
        <v>0</v>
      </c>
      <c r="AB348" s="130">
        <f>'приложение 1.1 '!AA348</f>
        <v>0</v>
      </c>
      <c r="AC348" s="130">
        <f>'приложение 1.1 '!AB348</f>
        <v>0</v>
      </c>
      <c r="AD348" s="130">
        <f>'приложение 1.1 '!AC348</f>
        <v>0</v>
      </c>
      <c r="AE348" s="130">
        <f>'приложение 1.1 '!AD348</f>
        <v>0</v>
      </c>
      <c r="AF348" s="130">
        <f t="shared" si="60"/>
        <v>0.88316099999999997</v>
      </c>
    </row>
    <row r="349" spans="1:32" ht="60.75">
      <c r="A349" s="95" t="str">
        <f>'приложение 1.1 '!A349</f>
        <v>2.1.4.58</v>
      </c>
      <c r="B349" s="135" t="str">
        <f>'приложение 1.1 '!B349</f>
        <v xml:space="preserve"> Строительство КЛ-10КВ от РП-10кВ мкр. 38- ТП-2 МКР.38  (Ренесанс констракшн)</v>
      </c>
      <c r="C349" s="603" t="str">
        <f>'приложение 1.1 '!C349</f>
        <v>C/П</v>
      </c>
      <c r="D349" s="544">
        <f>'приложение 1.1 '!D349</f>
        <v>6.6000000000000003E-2</v>
      </c>
      <c r="E349" s="544">
        <f>'приложение 1.1 '!E349</f>
        <v>0</v>
      </c>
      <c r="F349" s="168">
        <v>18.947499999999998</v>
      </c>
      <c r="G349" s="603">
        <f>'приложение 1.1 '!F349</f>
        <v>2012</v>
      </c>
      <c r="H349" s="603">
        <f>'приложение 1.1 '!G349</f>
        <v>2012</v>
      </c>
      <c r="I349" s="130">
        <f t="shared" si="59"/>
        <v>0.156551</v>
      </c>
      <c r="J349" s="130">
        <f t="shared" si="55"/>
        <v>0</v>
      </c>
      <c r="K349" s="130">
        <f t="shared" si="56"/>
        <v>0</v>
      </c>
      <c r="L349" s="130">
        <f>'приложение 1.1 '!K349</f>
        <v>6.6000000000000003E-2</v>
      </c>
      <c r="M349" s="130">
        <f>'приложение 1.1 '!L349</f>
        <v>0</v>
      </c>
      <c r="N349" s="130" t="str">
        <f>'приложение 1.1 '!M349</f>
        <v>-</v>
      </c>
      <c r="O349" s="130" t="str">
        <f>'приложение 1.1 '!N349</f>
        <v>-</v>
      </c>
      <c r="P349" s="130" t="str">
        <f>'приложение 1.1 '!O349</f>
        <v>-</v>
      </c>
      <c r="Q349" s="130" t="str">
        <f>'приложение 1.1 '!P349</f>
        <v>-</v>
      </c>
      <c r="R349" s="130" t="str">
        <f>'приложение 1.1 '!Q349</f>
        <v>-</v>
      </c>
      <c r="S349" s="130" t="str">
        <f>'приложение 1.1 '!R349</f>
        <v>-</v>
      </c>
      <c r="T349" s="130" t="str">
        <f>'приложение 1.1 '!S349</f>
        <v>-</v>
      </c>
      <c r="U349" s="130" t="str">
        <f>'приложение 1.1 '!T349</f>
        <v>-</v>
      </c>
      <c r="V349" s="130" t="str">
        <f>'приложение 1.1 '!U349</f>
        <v>-</v>
      </c>
      <c r="W349" s="130" t="str">
        <f>'приложение 1.1 '!V349</f>
        <v>-</v>
      </c>
      <c r="X349" s="130">
        <f>'приложение 1.1 '!W349</f>
        <v>6.6000000000000003E-2</v>
      </c>
      <c r="Y349" s="130">
        <f>'приложение 1.1 '!X349</f>
        <v>0</v>
      </c>
      <c r="Z349" s="130">
        <f>'приложение 1.1 '!Y349</f>
        <v>0.156551</v>
      </c>
      <c r="AA349" s="130">
        <f>'приложение 1.1 '!Z349</f>
        <v>0</v>
      </c>
      <c r="AB349" s="130">
        <f>'приложение 1.1 '!AA349</f>
        <v>0</v>
      </c>
      <c r="AC349" s="130">
        <f>'приложение 1.1 '!AB349</f>
        <v>0</v>
      </c>
      <c r="AD349" s="130">
        <f>'приложение 1.1 '!AC349</f>
        <v>0</v>
      </c>
      <c r="AE349" s="130">
        <f>'приложение 1.1 '!AD349</f>
        <v>0</v>
      </c>
      <c r="AF349" s="130">
        <f t="shared" si="60"/>
        <v>0.156551</v>
      </c>
    </row>
    <row r="350" spans="1:32" ht="60.75">
      <c r="A350" s="95" t="str">
        <f>'приложение 1.1 '!A350</f>
        <v>2.1.4.59</v>
      </c>
      <c r="B350" s="135" t="str">
        <f>'приложение 1.1 '!B350</f>
        <v>Строительство КЛ-10КВ от РП-10кВ мкр. 38- ТП-3 МКР.38  (Ренесанс констракшн)</v>
      </c>
      <c r="C350" s="603" t="str">
        <f>'приложение 1.1 '!C350</f>
        <v>C/П</v>
      </c>
      <c r="D350" s="544">
        <f>'приложение 1.1 '!D350</f>
        <v>6.6000000000000003E-2</v>
      </c>
      <c r="E350" s="544">
        <f>'приложение 1.1 '!E350</f>
        <v>0</v>
      </c>
      <c r="F350" s="168">
        <v>20.325499999999998</v>
      </c>
      <c r="G350" s="603">
        <f>'приложение 1.1 '!F350</f>
        <v>2012</v>
      </c>
      <c r="H350" s="603">
        <f>'приложение 1.1 '!G350</f>
        <v>2012</v>
      </c>
      <c r="I350" s="130">
        <f t="shared" si="59"/>
        <v>0.156551</v>
      </c>
      <c r="J350" s="130">
        <f t="shared" si="55"/>
        <v>0</v>
      </c>
      <c r="K350" s="130">
        <f t="shared" si="56"/>
        <v>0</v>
      </c>
      <c r="L350" s="130">
        <f>'приложение 1.1 '!K350</f>
        <v>6.6000000000000003E-2</v>
      </c>
      <c r="M350" s="130">
        <f>'приложение 1.1 '!L350</f>
        <v>0</v>
      </c>
      <c r="N350" s="130" t="str">
        <f>'приложение 1.1 '!M350</f>
        <v>-</v>
      </c>
      <c r="O350" s="130" t="str">
        <f>'приложение 1.1 '!N350</f>
        <v>-</v>
      </c>
      <c r="P350" s="130" t="str">
        <f>'приложение 1.1 '!O350</f>
        <v>-</v>
      </c>
      <c r="Q350" s="130" t="str">
        <f>'приложение 1.1 '!P350</f>
        <v>-</v>
      </c>
      <c r="R350" s="130" t="str">
        <f>'приложение 1.1 '!Q350</f>
        <v>-</v>
      </c>
      <c r="S350" s="130" t="str">
        <f>'приложение 1.1 '!R350</f>
        <v>-</v>
      </c>
      <c r="T350" s="130" t="str">
        <f>'приложение 1.1 '!S350</f>
        <v>-</v>
      </c>
      <c r="U350" s="130" t="str">
        <f>'приложение 1.1 '!T350</f>
        <v>-</v>
      </c>
      <c r="V350" s="130" t="str">
        <f>'приложение 1.1 '!U350</f>
        <v>-</v>
      </c>
      <c r="W350" s="130" t="str">
        <f>'приложение 1.1 '!V350</f>
        <v>-</v>
      </c>
      <c r="X350" s="130">
        <f>'приложение 1.1 '!W350</f>
        <v>6.6000000000000003E-2</v>
      </c>
      <c r="Y350" s="130">
        <f>'приложение 1.1 '!X350</f>
        <v>0</v>
      </c>
      <c r="Z350" s="130">
        <f>'приложение 1.1 '!Y350</f>
        <v>0.156551</v>
      </c>
      <c r="AA350" s="130">
        <f>'приложение 1.1 '!Z350</f>
        <v>0</v>
      </c>
      <c r="AB350" s="130">
        <f>'приложение 1.1 '!AA350</f>
        <v>0</v>
      </c>
      <c r="AC350" s="130">
        <f>'приложение 1.1 '!AB350</f>
        <v>0</v>
      </c>
      <c r="AD350" s="130">
        <f>'приложение 1.1 '!AC350</f>
        <v>0</v>
      </c>
      <c r="AE350" s="130">
        <f>'приложение 1.1 '!AD350</f>
        <v>0</v>
      </c>
      <c r="AF350" s="130">
        <f t="shared" si="60"/>
        <v>0.156551</v>
      </c>
    </row>
    <row r="351" spans="1:32" ht="60.75">
      <c r="A351" s="95" t="str">
        <f>'приложение 1.1 '!A351</f>
        <v>2.1.4.60</v>
      </c>
      <c r="B351" s="135" t="str">
        <f>'приложение 1.1 '!B351</f>
        <v>Строительство КЛ-10кВ от РП-150 до РП -10кВ мкр.38  (Ренесанс констракшн)</v>
      </c>
      <c r="C351" s="603" t="str">
        <f>'приложение 1.1 '!C351</f>
        <v>C/П</v>
      </c>
      <c r="D351" s="544">
        <f>'приложение 1.1 '!D351</f>
        <v>4.7320000000000002</v>
      </c>
      <c r="E351" s="544">
        <f>'приложение 1.1 '!E351</f>
        <v>0</v>
      </c>
      <c r="F351" s="168">
        <v>20.669999999999998</v>
      </c>
      <c r="G351" s="603">
        <f>'приложение 1.1 '!F351</f>
        <v>2012</v>
      </c>
      <c r="H351" s="603">
        <f>'приложение 1.1 '!G351</f>
        <v>2012</v>
      </c>
      <c r="I351" s="130">
        <f t="shared" si="59"/>
        <v>11.988240379999999</v>
      </c>
      <c r="J351" s="130">
        <f t="shared" si="55"/>
        <v>0</v>
      </c>
      <c r="K351" s="130">
        <f t="shared" si="56"/>
        <v>0</v>
      </c>
      <c r="L351" s="130">
        <f>'приложение 1.1 '!K351</f>
        <v>4.7320000000000002</v>
      </c>
      <c r="M351" s="130">
        <f>'приложение 1.1 '!L351</f>
        <v>0</v>
      </c>
      <c r="N351" s="130" t="str">
        <f>'приложение 1.1 '!M351</f>
        <v>-</v>
      </c>
      <c r="O351" s="130" t="str">
        <f>'приложение 1.1 '!N351</f>
        <v>-</v>
      </c>
      <c r="P351" s="130" t="str">
        <f>'приложение 1.1 '!O351</f>
        <v>-</v>
      </c>
      <c r="Q351" s="130" t="str">
        <f>'приложение 1.1 '!P351</f>
        <v>-</v>
      </c>
      <c r="R351" s="130" t="str">
        <f>'приложение 1.1 '!Q351</f>
        <v>-</v>
      </c>
      <c r="S351" s="130" t="str">
        <f>'приложение 1.1 '!R351</f>
        <v>-</v>
      </c>
      <c r="T351" s="130" t="str">
        <f>'приложение 1.1 '!S351</f>
        <v>-</v>
      </c>
      <c r="U351" s="130" t="str">
        <f>'приложение 1.1 '!T351</f>
        <v>-</v>
      </c>
      <c r="V351" s="130" t="str">
        <f>'приложение 1.1 '!U351</f>
        <v>-</v>
      </c>
      <c r="W351" s="130" t="str">
        <f>'приложение 1.1 '!V351</f>
        <v>-</v>
      </c>
      <c r="X351" s="130">
        <f>'приложение 1.1 '!W351</f>
        <v>4.7320000000000002</v>
      </c>
      <c r="Y351" s="130">
        <f>'приложение 1.1 '!X351</f>
        <v>0</v>
      </c>
      <c r="Z351" s="130">
        <f>'приложение 1.1 '!Y351</f>
        <v>11.988240379999999</v>
      </c>
      <c r="AA351" s="130">
        <f>'приложение 1.1 '!Z351</f>
        <v>0</v>
      </c>
      <c r="AB351" s="130">
        <f>'приложение 1.1 '!AA351</f>
        <v>0</v>
      </c>
      <c r="AC351" s="130">
        <f>'приложение 1.1 '!AB351</f>
        <v>0</v>
      </c>
      <c r="AD351" s="130">
        <f>'приложение 1.1 '!AC351</f>
        <v>0</v>
      </c>
      <c r="AE351" s="130">
        <f>'приложение 1.1 '!AD351</f>
        <v>0</v>
      </c>
      <c r="AF351" s="130">
        <f t="shared" si="60"/>
        <v>11.988240379999999</v>
      </c>
    </row>
    <row r="352" spans="1:32" ht="40.5">
      <c r="A352" s="95" t="str">
        <f>'приложение 1.1 '!A352</f>
        <v>2.1.4.61</v>
      </c>
      <c r="B352" s="135" t="str">
        <f>'приложение 1.1 '!B352</f>
        <v>КЛ-10кВ ПС "Западная"-РП(ТП)-2х2500кВА мкр.38 (1-я очередь)</v>
      </c>
      <c r="C352" s="603" t="str">
        <f>'приложение 1.1 '!C352</f>
        <v>C/П</v>
      </c>
      <c r="D352" s="544">
        <f>'приложение 1.1 '!D352</f>
        <v>8.44</v>
      </c>
      <c r="E352" s="544">
        <f>'приложение 1.1 '!E352</f>
        <v>0</v>
      </c>
      <c r="F352" s="168">
        <v>21.014499999999998</v>
      </c>
      <c r="G352" s="603">
        <f>'приложение 1.1 '!F352</f>
        <v>2012</v>
      </c>
      <c r="H352" s="603">
        <f>'приложение 1.1 '!G352</f>
        <v>2013</v>
      </c>
      <c r="I352" s="130">
        <f t="shared" si="59"/>
        <v>23.256975090000001</v>
      </c>
      <c r="J352" s="130">
        <f t="shared" si="55"/>
        <v>1.1657341758564144E-15</v>
      </c>
      <c r="K352" s="130">
        <f t="shared" si="56"/>
        <v>0</v>
      </c>
      <c r="L352" s="130" t="str">
        <f>'приложение 1.1 '!K352</f>
        <v>-</v>
      </c>
      <c r="M352" s="130" t="str">
        <f>'приложение 1.1 '!L352</f>
        <v>-</v>
      </c>
      <c r="N352" s="130">
        <f>'приложение 1.1 '!M352</f>
        <v>8.44</v>
      </c>
      <c r="O352" s="130">
        <f>'приложение 1.1 '!N352</f>
        <v>0</v>
      </c>
      <c r="P352" s="130" t="str">
        <f>'приложение 1.1 '!O352</f>
        <v>-</v>
      </c>
      <c r="Q352" s="130" t="str">
        <f>'приложение 1.1 '!P352</f>
        <v>-</v>
      </c>
      <c r="R352" s="130" t="str">
        <f>'приложение 1.1 '!Q352</f>
        <v>-</v>
      </c>
      <c r="S352" s="130" t="str">
        <f>'приложение 1.1 '!R352</f>
        <v>-</v>
      </c>
      <c r="T352" s="130" t="str">
        <f>'приложение 1.1 '!S352</f>
        <v>-</v>
      </c>
      <c r="U352" s="130" t="str">
        <f>'приложение 1.1 '!T352</f>
        <v>-</v>
      </c>
      <c r="V352" s="130" t="str">
        <f>'приложение 1.1 '!U352</f>
        <v>-</v>
      </c>
      <c r="W352" s="130" t="str">
        <f>'приложение 1.1 '!V352</f>
        <v>-</v>
      </c>
      <c r="X352" s="130">
        <f>'приложение 1.1 '!W352</f>
        <v>8.44</v>
      </c>
      <c r="Y352" s="130">
        <f>'приложение 1.1 '!X352</f>
        <v>0</v>
      </c>
      <c r="Z352" s="130">
        <f>'приложение 1.1 '!Y352</f>
        <v>0</v>
      </c>
      <c r="AA352" s="130">
        <f>'приложение 1.1 '!Z352</f>
        <v>23.02545065</v>
      </c>
      <c r="AB352" s="130">
        <f>'приложение 1.1 '!AA352</f>
        <v>0.23152444</v>
      </c>
      <c r="AC352" s="130">
        <f>'приложение 1.1 '!AB352</f>
        <v>0</v>
      </c>
      <c r="AD352" s="130">
        <f>'приложение 1.1 '!AC352</f>
        <v>0</v>
      </c>
      <c r="AE352" s="130">
        <f>'приложение 1.1 '!AD352</f>
        <v>0</v>
      </c>
      <c r="AF352" s="130">
        <f t="shared" si="60"/>
        <v>23.256975090000001</v>
      </c>
    </row>
    <row r="353" spans="1:69" ht="40.5">
      <c r="A353" s="95" t="str">
        <f>'приложение 1.1 '!A353</f>
        <v>2.1.4.62</v>
      </c>
      <c r="B353" s="135" t="str">
        <f>'приложение 1.1 '!B353</f>
        <v>КЛ-10 кВ РП-156  РП(ТП)-2х2500кВА мкр.38 (1-я очередь)</v>
      </c>
      <c r="C353" s="603" t="str">
        <f>'приложение 1.1 '!C353</f>
        <v>C/П</v>
      </c>
      <c r="D353" s="544">
        <f>'приложение 1.1 '!D353</f>
        <v>1.26</v>
      </c>
      <c r="E353" s="544">
        <f>'приложение 1.1 '!E353</f>
        <v>0</v>
      </c>
      <c r="F353" s="168">
        <v>19.980999999999998</v>
      </c>
      <c r="G353" s="603">
        <f>'приложение 1.1 '!F353</f>
        <v>2013</v>
      </c>
      <c r="H353" s="603">
        <f>'приложение 1.1 '!G353</f>
        <v>2013</v>
      </c>
      <c r="I353" s="130">
        <f t="shared" si="59"/>
        <v>3.3100719299999999</v>
      </c>
      <c r="J353" s="130">
        <f t="shared" si="55"/>
        <v>0</v>
      </c>
      <c r="K353" s="130">
        <f t="shared" si="56"/>
        <v>0</v>
      </c>
      <c r="L353" s="130" t="str">
        <f>'приложение 1.1 '!K353</f>
        <v>-</v>
      </c>
      <c r="M353" s="130" t="str">
        <f>'приложение 1.1 '!L353</f>
        <v>-</v>
      </c>
      <c r="N353" s="130">
        <f>'приложение 1.1 '!M353</f>
        <v>1.26</v>
      </c>
      <c r="O353" s="130">
        <f>'приложение 1.1 '!N353</f>
        <v>0</v>
      </c>
      <c r="P353" s="130" t="str">
        <f>'приложение 1.1 '!O353</f>
        <v>-</v>
      </c>
      <c r="Q353" s="130" t="str">
        <f>'приложение 1.1 '!P353</f>
        <v>-</v>
      </c>
      <c r="R353" s="130" t="str">
        <f>'приложение 1.1 '!Q353</f>
        <v>-</v>
      </c>
      <c r="S353" s="130" t="str">
        <f>'приложение 1.1 '!R353</f>
        <v>-</v>
      </c>
      <c r="T353" s="130" t="str">
        <f>'приложение 1.1 '!S353</f>
        <v>-</v>
      </c>
      <c r="U353" s="130" t="str">
        <f>'приложение 1.1 '!T353</f>
        <v>-</v>
      </c>
      <c r="V353" s="130" t="str">
        <f>'приложение 1.1 '!U353</f>
        <v>-</v>
      </c>
      <c r="W353" s="130" t="str">
        <f>'приложение 1.1 '!V353</f>
        <v>-</v>
      </c>
      <c r="X353" s="130">
        <f>'приложение 1.1 '!W353</f>
        <v>1.26</v>
      </c>
      <c r="Y353" s="130">
        <f>'приложение 1.1 '!X353</f>
        <v>0</v>
      </c>
      <c r="Z353" s="130">
        <f>'приложение 1.1 '!Y353</f>
        <v>0</v>
      </c>
      <c r="AA353" s="130">
        <f>'приложение 1.1 '!Z353</f>
        <v>3.3100719299999999</v>
      </c>
      <c r="AB353" s="130">
        <f>'приложение 1.1 '!AA353</f>
        <v>0</v>
      </c>
      <c r="AC353" s="130">
        <f>'приложение 1.1 '!AB353</f>
        <v>0</v>
      </c>
      <c r="AD353" s="130">
        <f>'приложение 1.1 '!AC353</f>
        <v>0</v>
      </c>
      <c r="AE353" s="130">
        <f>'приложение 1.1 '!AD353</f>
        <v>0</v>
      </c>
      <c r="AF353" s="130">
        <f t="shared" si="60"/>
        <v>3.3100719299999999</v>
      </c>
    </row>
    <row r="354" spans="1:69" ht="60.75">
      <c r="A354" s="95" t="str">
        <f>'приложение 1.1 '!A354</f>
        <v>2.1.4.63</v>
      </c>
      <c r="B354" s="135" t="str">
        <f>'приложение 1.1 '!B354</f>
        <v>КЛ -10 кВ РП(ТП)-2х2500кВА ТП№1 2х1600 кВА мкр.38 (1-я очередь)</v>
      </c>
      <c r="C354" s="603" t="str">
        <f>'приложение 1.1 '!C354</f>
        <v>C/П</v>
      </c>
      <c r="D354" s="544">
        <f>'приложение 1.1 '!D354</f>
        <v>0.48</v>
      </c>
      <c r="E354" s="544">
        <f>'приложение 1.1 '!E354</f>
        <v>0</v>
      </c>
      <c r="F354" s="168">
        <v>19.291999999999998</v>
      </c>
      <c r="G354" s="603">
        <f>'приложение 1.1 '!F354</f>
        <v>2013</v>
      </c>
      <c r="H354" s="603">
        <f>'приложение 1.1 '!G354</f>
        <v>2013</v>
      </c>
      <c r="I354" s="130">
        <f t="shared" si="59"/>
        <v>1.2959919900000001</v>
      </c>
      <c r="J354" s="130">
        <f t="shared" si="55"/>
        <v>0</v>
      </c>
      <c r="K354" s="130">
        <f t="shared" si="56"/>
        <v>0</v>
      </c>
      <c r="L354" s="130" t="str">
        <f>'приложение 1.1 '!K354</f>
        <v>-</v>
      </c>
      <c r="M354" s="130" t="str">
        <f>'приложение 1.1 '!L354</f>
        <v>-</v>
      </c>
      <c r="N354" s="130">
        <f>'приложение 1.1 '!M354</f>
        <v>0.48</v>
      </c>
      <c r="O354" s="130">
        <f>'приложение 1.1 '!N354</f>
        <v>0</v>
      </c>
      <c r="P354" s="130" t="str">
        <f>'приложение 1.1 '!O354</f>
        <v>-</v>
      </c>
      <c r="Q354" s="130" t="str">
        <f>'приложение 1.1 '!P354</f>
        <v>-</v>
      </c>
      <c r="R354" s="130" t="str">
        <f>'приложение 1.1 '!Q354</f>
        <v>-</v>
      </c>
      <c r="S354" s="130" t="str">
        <f>'приложение 1.1 '!R354</f>
        <v>-</v>
      </c>
      <c r="T354" s="130" t="str">
        <f>'приложение 1.1 '!S354</f>
        <v>-</v>
      </c>
      <c r="U354" s="130" t="str">
        <f>'приложение 1.1 '!T354</f>
        <v>-</v>
      </c>
      <c r="V354" s="130" t="str">
        <f>'приложение 1.1 '!U354</f>
        <v>-</v>
      </c>
      <c r="W354" s="130" t="str">
        <f>'приложение 1.1 '!V354</f>
        <v>-</v>
      </c>
      <c r="X354" s="130">
        <f>'приложение 1.1 '!W354</f>
        <v>0.48</v>
      </c>
      <c r="Y354" s="130">
        <f>'приложение 1.1 '!X354</f>
        <v>0</v>
      </c>
      <c r="Z354" s="130">
        <f>'приложение 1.1 '!Y354</f>
        <v>0</v>
      </c>
      <c r="AA354" s="130">
        <f>'приложение 1.1 '!Z354</f>
        <v>1.2959919900000001</v>
      </c>
      <c r="AB354" s="130">
        <f>'приложение 1.1 '!AA354</f>
        <v>0</v>
      </c>
      <c r="AC354" s="130">
        <f>'приложение 1.1 '!AB354</f>
        <v>0</v>
      </c>
      <c r="AD354" s="130">
        <f>'приложение 1.1 '!AC354</f>
        <v>0</v>
      </c>
      <c r="AE354" s="130">
        <f>'приложение 1.1 '!AD354</f>
        <v>0</v>
      </c>
      <c r="AF354" s="130">
        <f t="shared" si="60"/>
        <v>1.2959919900000001</v>
      </c>
    </row>
    <row r="355" spans="1:69" ht="60.75">
      <c r="A355" s="95" t="str">
        <f>'приложение 1.1 '!A355</f>
        <v>2.1.4.64</v>
      </c>
      <c r="B355" s="135" t="str">
        <f>'приложение 1.1 '!B355</f>
        <v xml:space="preserve">Строительство КЛ-10кВ  ТП №2 -2х1250кВА - ТП №3 -2х1600кВА мкр.38 (1-я очередь) </v>
      </c>
      <c r="C355" s="603" t="str">
        <f>'приложение 1.1 '!C355</f>
        <v>C/П</v>
      </c>
      <c r="D355" s="544">
        <f>'приложение 1.1 '!D355</f>
        <v>0.56000000000000005</v>
      </c>
      <c r="E355" s="544">
        <f>'приложение 1.1 '!E355</f>
        <v>0</v>
      </c>
      <c r="F355" s="168">
        <v>19.636499999999998</v>
      </c>
      <c r="G355" s="603">
        <f>'приложение 1.1 '!F355</f>
        <v>2014</v>
      </c>
      <c r="H355" s="603">
        <f>'приложение 1.1 '!G355</f>
        <v>2015</v>
      </c>
      <c r="I355" s="130">
        <f t="shared" si="59"/>
        <v>1.4956443800000001</v>
      </c>
      <c r="J355" s="130">
        <f t="shared" si="55"/>
        <v>0</v>
      </c>
      <c r="K355" s="130">
        <f t="shared" si="56"/>
        <v>0</v>
      </c>
      <c r="L355" s="130" t="str">
        <f>'приложение 1.1 '!K355</f>
        <v>-</v>
      </c>
      <c r="M355" s="130" t="str">
        <f>'приложение 1.1 '!L355</f>
        <v>-</v>
      </c>
      <c r="N355" s="130" t="str">
        <f>'приложение 1.1 '!M355</f>
        <v>-</v>
      </c>
      <c r="O355" s="130" t="str">
        <f>'приложение 1.1 '!N355</f>
        <v>-</v>
      </c>
      <c r="P355" s="130" t="str">
        <f>'приложение 1.1 '!O355</f>
        <v>-</v>
      </c>
      <c r="Q355" s="130" t="str">
        <f>'приложение 1.1 '!P355</f>
        <v>-</v>
      </c>
      <c r="R355" s="130">
        <f>'приложение 1.1 '!Q355</f>
        <v>0.56000000000000005</v>
      </c>
      <c r="S355" s="130">
        <f>'приложение 1.1 '!R355</f>
        <v>0</v>
      </c>
      <c r="T355" s="130" t="str">
        <f>'приложение 1.1 '!S355</f>
        <v>-</v>
      </c>
      <c r="U355" s="130" t="str">
        <f>'приложение 1.1 '!T355</f>
        <v>-</v>
      </c>
      <c r="V355" s="130" t="str">
        <f>'приложение 1.1 '!U355</f>
        <v>-</v>
      </c>
      <c r="W355" s="130" t="str">
        <f>'приложение 1.1 '!V355</f>
        <v>-</v>
      </c>
      <c r="X355" s="130">
        <f>'приложение 1.1 '!W355</f>
        <v>0.56000000000000005</v>
      </c>
      <c r="Y355" s="130">
        <f>'приложение 1.1 '!X355</f>
        <v>0</v>
      </c>
      <c r="Z355" s="130">
        <f>'приложение 1.1 '!Y355</f>
        <v>0</v>
      </c>
      <c r="AA355" s="130">
        <f>'приложение 1.1 '!Z355</f>
        <v>0</v>
      </c>
      <c r="AB355" s="130">
        <f>'приложение 1.1 '!AA355</f>
        <v>1.4956443800000001</v>
      </c>
      <c r="AC355" s="130">
        <f>'приложение 1.1 '!AB355</f>
        <v>0</v>
      </c>
      <c r="AD355" s="130">
        <f>'приложение 1.1 '!AC355</f>
        <v>0</v>
      </c>
      <c r="AE355" s="130">
        <f>'приложение 1.1 '!AD355</f>
        <v>0</v>
      </c>
      <c r="AF355" s="130">
        <f t="shared" si="60"/>
        <v>1.4956443800000001</v>
      </c>
    </row>
    <row r="356" spans="1:69" ht="60.75">
      <c r="A356" s="95" t="str">
        <f>'приложение 1.1 '!A356</f>
        <v>2.1.4.65</v>
      </c>
      <c r="B356" s="135" t="str">
        <f>'приложение 1.1 '!B356</f>
        <v>Строительство КЛ-10кВ  ТП №1- 2х1600кВА - ТП №2 -2х1250кВА  мкр.38 (1-я очередь)</v>
      </c>
      <c r="C356" s="603" t="str">
        <f>'приложение 1.1 '!C356</f>
        <v>C/П</v>
      </c>
      <c r="D356" s="544">
        <f>'приложение 1.1 '!D356</f>
        <v>0.56000000000000005</v>
      </c>
      <c r="E356" s="544">
        <f>'приложение 1.1 '!E356</f>
        <v>0</v>
      </c>
      <c r="F356" s="168">
        <v>18.602999999999998</v>
      </c>
      <c r="G356" s="603">
        <f>'приложение 1.1 '!F356</f>
        <v>2014</v>
      </c>
      <c r="H356" s="603">
        <f>'приложение 1.1 '!G356</f>
        <v>2015</v>
      </c>
      <c r="I356" s="130">
        <f t="shared" si="59"/>
        <v>1.4956443800000001</v>
      </c>
      <c r="J356" s="130">
        <f t="shared" si="55"/>
        <v>0</v>
      </c>
      <c r="K356" s="130">
        <f t="shared" si="56"/>
        <v>0</v>
      </c>
      <c r="L356" s="130" t="str">
        <f>'приложение 1.1 '!K356</f>
        <v>-</v>
      </c>
      <c r="M356" s="130" t="str">
        <f>'приложение 1.1 '!L356</f>
        <v>-</v>
      </c>
      <c r="N356" s="130" t="str">
        <f>'приложение 1.1 '!M356</f>
        <v>-</v>
      </c>
      <c r="O356" s="130" t="str">
        <f>'приложение 1.1 '!N356</f>
        <v>-</v>
      </c>
      <c r="P356" s="130" t="str">
        <f>'приложение 1.1 '!O356</f>
        <v>-</v>
      </c>
      <c r="Q356" s="130" t="str">
        <f>'приложение 1.1 '!P356</f>
        <v>-</v>
      </c>
      <c r="R356" s="130">
        <f>'приложение 1.1 '!Q356</f>
        <v>0.56000000000000005</v>
      </c>
      <c r="S356" s="130">
        <f>'приложение 1.1 '!R356</f>
        <v>0</v>
      </c>
      <c r="T356" s="130" t="str">
        <f>'приложение 1.1 '!S356</f>
        <v>-</v>
      </c>
      <c r="U356" s="130" t="str">
        <f>'приложение 1.1 '!T356</f>
        <v>-</v>
      </c>
      <c r="V356" s="130" t="str">
        <f>'приложение 1.1 '!U356</f>
        <v>-</v>
      </c>
      <c r="W356" s="130" t="str">
        <f>'приложение 1.1 '!V356</f>
        <v>-</v>
      </c>
      <c r="X356" s="130">
        <f>'приложение 1.1 '!W356</f>
        <v>0.56000000000000005</v>
      </c>
      <c r="Y356" s="130">
        <f>'приложение 1.1 '!X356</f>
        <v>0</v>
      </c>
      <c r="Z356" s="130">
        <f>'приложение 1.1 '!Y356</f>
        <v>0</v>
      </c>
      <c r="AA356" s="130">
        <f>'приложение 1.1 '!Z356</f>
        <v>0</v>
      </c>
      <c r="AB356" s="130">
        <f>'приложение 1.1 '!AA356</f>
        <v>1.4956443800000001</v>
      </c>
      <c r="AC356" s="130">
        <f>'приложение 1.1 '!AB356</f>
        <v>0</v>
      </c>
      <c r="AD356" s="130">
        <f>'приложение 1.1 '!AC356</f>
        <v>0</v>
      </c>
      <c r="AE356" s="130">
        <f>'приложение 1.1 '!AD356</f>
        <v>0</v>
      </c>
      <c r="AF356" s="130">
        <f t="shared" si="60"/>
        <v>1.4956443800000001</v>
      </c>
    </row>
    <row r="357" spans="1:69" ht="60.75">
      <c r="A357" s="95" t="str">
        <f>'приложение 1.1 '!A357</f>
        <v>2.1.4.66</v>
      </c>
      <c r="B357" s="135" t="str">
        <f>'приложение 1.1 '!B357</f>
        <v>Строительство КЛ-10кВ ТП №3-2х1600кВА мкр.38-  ТП №4-2х2500кВА мкр.38  (2-я очередь )</v>
      </c>
      <c r="C357" s="603" t="str">
        <f>'приложение 1.1 '!C357</f>
        <v>C/П</v>
      </c>
      <c r="D357" s="544">
        <f>'приложение 1.1 '!D357</f>
        <v>0.58599999999999997</v>
      </c>
      <c r="E357" s="544">
        <f>'приложение 1.1 '!E357</f>
        <v>0</v>
      </c>
      <c r="F357" s="168">
        <v>21.703499999999998</v>
      </c>
      <c r="G357" s="603">
        <f>'приложение 1.1 '!F357</f>
        <v>2014</v>
      </c>
      <c r="H357" s="603">
        <f>'приложение 1.1 '!G357</f>
        <v>2015</v>
      </c>
      <c r="I357" s="130">
        <f t="shared" si="59"/>
        <v>1.636709</v>
      </c>
      <c r="J357" s="130">
        <f t="shared" si="55"/>
        <v>0</v>
      </c>
      <c r="K357" s="130">
        <f t="shared" si="56"/>
        <v>0</v>
      </c>
      <c r="L357" s="130" t="str">
        <f>'приложение 1.1 '!K357</f>
        <v>-</v>
      </c>
      <c r="M357" s="130" t="str">
        <f>'приложение 1.1 '!L357</f>
        <v>-</v>
      </c>
      <c r="N357" s="130" t="str">
        <f>'приложение 1.1 '!M357</f>
        <v>-</v>
      </c>
      <c r="O357" s="130" t="str">
        <f>'приложение 1.1 '!N357</f>
        <v>-</v>
      </c>
      <c r="P357" s="130" t="str">
        <f>'приложение 1.1 '!O357</f>
        <v>-</v>
      </c>
      <c r="Q357" s="130" t="str">
        <f>'приложение 1.1 '!P357</f>
        <v>-</v>
      </c>
      <c r="R357" s="130">
        <f>'приложение 1.1 '!Q357</f>
        <v>0.58599999999999997</v>
      </c>
      <c r="S357" s="130">
        <f>'приложение 1.1 '!R357</f>
        <v>0</v>
      </c>
      <c r="T357" s="130" t="str">
        <f>'приложение 1.1 '!S357</f>
        <v>-</v>
      </c>
      <c r="U357" s="130" t="str">
        <f>'приложение 1.1 '!T357</f>
        <v>-</v>
      </c>
      <c r="V357" s="130" t="str">
        <f>'приложение 1.1 '!U357</f>
        <v>-</v>
      </c>
      <c r="W357" s="130" t="str">
        <f>'приложение 1.1 '!V357</f>
        <v>-</v>
      </c>
      <c r="X357" s="130">
        <f>'приложение 1.1 '!W357</f>
        <v>0.58599999999999997</v>
      </c>
      <c r="Y357" s="130">
        <f>'приложение 1.1 '!X357</f>
        <v>0</v>
      </c>
      <c r="Z357" s="130">
        <f>'приложение 1.1 '!Y357</f>
        <v>0</v>
      </c>
      <c r="AA357" s="130">
        <f>'приложение 1.1 '!Z357</f>
        <v>0</v>
      </c>
      <c r="AB357" s="130">
        <f>'приложение 1.1 '!AA357</f>
        <v>1.636709</v>
      </c>
      <c r="AC357" s="130">
        <f>'приложение 1.1 '!AB357</f>
        <v>0</v>
      </c>
      <c r="AD357" s="130">
        <f>'приложение 1.1 '!AC357</f>
        <v>0</v>
      </c>
      <c r="AE357" s="130">
        <f>'приложение 1.1 '!AD357</f>
        <v>0</v>
      </c>
      <c r="AF357" s="130">
        <f t="shared" si="60"/>
        <v>1.636709</v>
      </c>
    </row>
    <row r="358" spans="1:69" ht="60.75">
      <c r="A358" s="95" t="str">
        <f>'приложение 1.1 '!A358</f>
        <v>2.1.4.67</v>
      </c>
      <c r="B358" s="135" t="str">
        <f>'приложение 1.1 '!B358</f>
        <v>Строительство КЛ-10кВ  ТП №4-2х2500кВА мкр.38- РП (ТП)-  2 х 2500кВА мкр.38   (2-я очередь )</v>
      </c>
      <c r="C358" s="603" t="str">
        <f>'приложение 1.1 '!C358</f>
        <v>C/П</v>
      </c>
      <c r="D358" s="544">
        <f>'приложение 1.1 '!D358</f>
        <v>0.68</v>
      </c>
      <c r="E358" s="544">
        <f>'приложение 1.1 '!E358</f>
        <v>0</v>
      </c>
      <c r="F358" s="168">
        <v>19.291999999999998</v>
      </c>
      <c r="G358" s="603">
        <f>'приложение 1.1 '!F358</f>
        <v>2014</v>
      </c>
      <c r="H358" s="603">
        <f>'приложение 1.1 '!G358</f>
        <v>2015</v>
      </c>
      <c r="I358" s="130">
        <f t="shared" si="59"/>
        <v>1.8546579999999999</v>
      </c>
      <c r="J358" s="130">
        <f t="shared" si="55"/>
        <v>0</v>
      </c>
      <c r="K358" s="130">
        <f t="shared" si="56"/>
        <v>0</v>
      </c>
      <c r="L358" s="130" t="str">
        <f>'приложение 1.1 '!K358</f>
        <v>-</v>
      </c>
      <c r="M358" s="130" t="str">
        <f>'приложение 1.1 '!L358</f>
        <v>-</v>
      </c>
      <c r="N358" s="130" t="str">
        <f>'приложение 1.1 '!M358</f>
        <v>-</v>
      </c>
      <c r="O358" s="130" t="str">
        <f>'приложение 1.1 '!N358</f>
        <v>-</v>
      </c>
      <c r="P358" s="130" t="str">
        <f>'приложение 1.1 '!O358</f>
        <v>-</v>
      </c>
      <c r="Q358" s="130" t="str">
        <f>'приложение 1.1 '!P358</f>
        <v>-</v>
      </c>
      <c r="R358" s="130">
        <f>'приложение 1.1 '!Q358</f>
        <v>0.68</v>
      </c>
      <c r="S358" s="130">
        <f>'приложение 1.1 '!R358</f>
        <v>0</v>
      </c>
      <c r="T358" s="130" t="str">
        <f>'приложение 1.1 '!S358</f>
        <v>-</v>
      </c>
      <c r="U358" s="130" t="str">
        <f>'приложение 1.1 '!T358</f>
        <v>-</v>
      </c>
      <c r="V358" s="130" t="str">
        <f>'приложение 1.1 '!U358</f>
        <v>-</v>
      </c>
      <c r="W358" s="130" t="str">
        <f>'приложение 1.1 '!V358</f>
        <v>-</v>
      </c>
      <c r="X358" s="130">
        <f>'приложение 1.1 '!W358</f>
        <v>0.68</v>
      </c>
      <c r="Y358" s="130">
        <f>'приложение 1.1 '!X358</f>
        <v>0</v>
      </c>
      <c r="Z358" s="130">
        <f>'приложение 1.1 '!Y358</f>
        <v>0</v>
      </c>
      <c r="AA358" s="130">
        <f>'приложение 1.1 '!Z358</f>
        <v>0</v>
      </c>
      <c r="AB358" s="130">
        <f>'приложение 1.1 '!AA358</f>
        <v>1.8546579999999999</v>
      </c>
      <c r="AC358" s="130">
        <f>'приложение 1.1 '!AB358</f>
        <v>0</v>
      </c>
      <c r="AD358" s="130">
        <f>'приложение 1.1 '!AC358</f>
        <v>0</v>
      </c>
      <c r="AE358" s="130">
        <f>'приложение 1.1 '!AD358</f>
        <v>0</v>
      </c>
      <c r="AF358" s="130">
        <f t="shared" si="60"/>
        <v>1.8546579999999999</v>
      </c>
    </row>
    <row r="359" spans="1:69" ht="101.25">
      <c r="A359" s="95" t="str">
        <f>'приложение 1.1 '!A359</f>
        <v>2.1.4.68</v>
      </c>
      <c r="B359" s="135" t="str">
        <f>'приложение 1.1 '!B359</f>
        <v>Строительство КЛ-10кВ от 2БКТП-100кВА до места врезки в существующую КЛ-10кВ, для электроснабжения Детского сада в мкр. 32 №1;2</v>
      </c>
      <c r="C359" s="603" t="str">
        <f>'приложение 1.1 '!C359</f>
        <v>C/П</v>
      </c>
      <c r="D359" s="544">
        <f>'приложение 1.1 '!D359</f>
        <v>0.13200000000000001</v>
      </c>
      <c r="E359" s="544">
        <f>'приложение 1.1 '!E359</f>
        <v>0</v>
      </c>
      <c r="F359" s="168">
        <v>17.224999999999998</v>
      </c>
      <c r="G359" s="603">
        <f>'приложение 1.1 '!F359</f>
        <v>2013</v>
      </c>
      <c r="H359" s="603">
        <f>'приложение 1.1 '!G359</f>
        <v>2013</v>
      </c>
      <c r="I359" s="130">
        <f t="shared" si="59"/>
        <v>0.44086447000000001</v>
      </c>
      <c r="J359" s="130">
        <f t="shared" si="55"/>
        <v>0</v>
      </c>
      <c r="K359" s="130">
        <f t="shared" si="56"/>
        <v>0</v>
      </c>
      <c r="L359" s="130" t="str">
        <f>'приложение 1.1 '!K359</f>
        <v>-</v>
      </c>
      <c r="M359" s="130" t="str">
        <f>'приложение 1.1 '!L359</f>
        <v>-</v>
      </c>
      <c r="N359" s="130">
        <f>'приложение 1.1 '!M359</f>
        <v>0.13200000000000001</v>
      </c>
      <c r="O359" s="130">
        <f>'приложение 1.1 '!N359</f>
        <v>0</v>
      </c>
      <c r="P359" s="130" t="str">
        <f>'приложение 1.1 '!O359</f>
        <v>-</v>
      </c>
      <c r="Q359" s="130" t="str">
        <f>'приложение 1.1 '!P359</f>
        <v>-</v>
      </c>
      <c r="R359" s="130" t="str">
        <f>'приложение 1.1 '!Q359</f>
        <v>-</v>
      </c>
      <c r="S359" s="130" t="str">
        <f>'приложение 1.1 '!R359</f>
        <v>-</v>
      </c>
      <c r="T359" s="130" t="str">
        <f>'приложение 1.1 '!S359</f>
        <v>-</v>
      </c>
      <c r="U359" s="130" t="str">
        <f>'приложение 1.1 '!T359</f>
        <v>-</v>
      </c>
      <c r="V359" s="130" t="str">
        <f>'приложение 1.1 '!U359</f>
        <v>-</v>
      </c>
      <c r="W359" s="130" t="str">
        <f>'приложение 1.1 '!V359</f>
        <v>-</v>
      </c>
      <c r="X359" s="130">
        <f>'приложение 1.1 '!W359</f>
        <v>0.13200000000000001</v>
      </c>
      <c r="Y359" s="130">
        <f>'приложение 1.1 '!X359</f>
        <v>0</v>
      </c>
      <c r="Z359" s="130">
        <f>'приложение 1.1 '!Y359</f>
        <v>0</v>
      </c>
      <c r="AA359" s="130">
        <f>'приложение 1.1 '!Z359</f>
        <v>0.44086447000000001</v>
      </c>
      <c r="AB359" s="130">
        <f>'приложение 1.1 '!AA359</f>
        <v>0</v>
      </c>
      <c r="AC359" s="130">
        <f>'приложение 1.1 '!AB359</f>
        <v>0</v>
      </c>
      <c r="AD359" s="130">
        <f>'приложение 1.1 '!AC359</f>
        <v>0</v>
      </c>
      <c r="AE359" s="130">
        <f>'приложение 1.1 '!AD359</f>
        <v>0</v>
      </c>
      <c r="AF359" s="130">
        <f t="shared" si="60"/>
        <v>0.44086447000000001</v>
      </c>
    </row>
    <row r="360" spans="1:69" ht="60.75">
      <c r="A360" s="95" t="str">
        <f>'приложение 1.1 '!A360</f>
        <v>2.1.4.69</v>
      </c>
      <c r="B360" s="135" t="str">
        <f>'приложение 1.1 '!B360</f>
        <v>Строительство КЛ-10кВ  от  РП-(ТП)2х1250кВА  мкр.44 до 2БКТП-1600кВА (ТП-№1 )мкр. 40</v>
      </c>
      <c r="C360" s="603" t="str">
        <f>'приложение 1.1 '!C360</f>
        <v>C/П</v>
      </c>
      <c r="D360" s="544">
        <f>'приложение 1.1 '!D360</f>
        <v>2.3559999999999999</v>
      </c>
      <c r="E360" s="544">
        <f>'приложение 1.1 '!E360</f>
        <v>0</v>
      </c>
      <c r="F360" s="168">
        <v>18.258499999999998</v>
      </c>
      <c r="G360" s="603">
        <f>'приложение 1.1 '!F360</f>
        <v>2012</v>
      </c>
      <c r="H360" s="603">
        <f>'приложение 1.1 '!G360</f>
        <v>2012</v>
      </c>
      <c r="I360" s="130">
        <f t="shared" si="59"/>
        <v>4.560962</v>
      </c>
      <c r="J360" s="130">
        <f t="shared" si="55"/>
        <v>0</v>
      </c>
      <c r="K360" s="130">
        <f t="shared" si="56"/>
        <v>0</v>
      </c>
      <c r="L360" s="130">
        <f>'приложение 1.1 '!K360</f>
        <v>2.3559999999999999</v>
      </c>
      <c r="M360" s="130">
        <f>'приложение 1.1 '!L360</f>
        <v>0</v>
      </c>
      <c r="N360" s="130" t="str">
        <f>'приложение 1.1 '!M360</f>
        <v>-</v>
      </c>
      <c r="O360" s="130" t="str">
        <f>'приложение 1.1 '!N360</f>
        <v>-</v>
      </c>
      <c r="P360" s="130" t="str">
        <f>'приложение 1.1 '!O360</f>
        <v>-</v>
      </c>
      <c r="Q360" s="130" t="str">
        <f>'приложение 1.1 '!P360</f>
        <v>-</v>
      </c>
      <c r="R360" s="130" t="str">
        <f>'приложение 1.1 '!Q360</f>
        <v>-</v>
      </c>
      <c r="S360" s="130" t="str">
        <f>'приложение 1.1 '!R360</f>
        <v>-</v>
      </c>
      <c r="T360" s="130" t="str">
        <f>'приложение 1.1 '!S360</f>
        <v>-</v>
      </c>
      <c r="U360" s="130" t="str">
        <f>'приложение 1.1 '!T360</f>
        <v>-</v>
      </c>
      <c r="V360" s="130" t="str">
        <f>'приложение 1.1 '!U360</f>
        <v>-</v>
      </c>
      <c r="W360" s="130" t="str">
        <f>'приложение 1.1 '!V360</f>
        <v>-</v>
      </c>
      <c r="X360" s="130">
        <f>'приложение 1.1 '!W360</f>
        <v>2.3559999999999999</v>
      </c>
      <c r="Y360" s="130">
        <f>'приложение 1.1 '!X360</f>
        <v>0</v>
      </c>
      <c r="Z360" s="130">
        <f>'приложение 1.1 '!Y360</f>
        <v>4.560962</v>
      </c>
      <c r="AA360" s="130">
        <f>'приложение 1.1 '!Z360</f>
        <v>0</v>
      </c>
      <c r="AB360" s="130">
        <f>'приложение 1.1 '!AA360</f>
        <v>0</v>
      </c>
      <c r="AC360" s="130">
        <f>'приложение 1.1 '!AB360</f>
        <v>0</v>
      </c>
      <c r="AD360" s="130">
        <f>'приложение 1.1 '!AC360</f>
        <v>0</v>
      </c>
      <c r="AE360" s="130">
        <f>'приложение 1.1 '!AD360</f>
        <v>0</v>
      </c>
      <c r="AF360" s="130">
        <f t="shared" si="60"/>
        <v>4.560962</v>
      </c>
    </row>
    <row r="361" spans="1:69" ht="60.75">
      <c r="A361" s="95" t="str">
        <f>'приложение 1.1 '!A361</f>
        <v>2.1.4.70</v>
      </c>
      <c r="B361" s="135" t="str">
        <f>'приложение 1.1 '!B361</f>
        <v>Строительство КЛ-10кВ  от  РП-(ТП)2х1250кВА  мкр.44 до 2БКТП-1600кВА (ТП-№4 )мкр. 40</v>
      </c>
      <c r="C361" s="603" t="str">
        <f>'приложение 1.1 '!C361</f>
        <v>C/П</v>
      </c>
      <c r="D361" s="544">
        <f>'приложение 1.1 '!D361</f>
        <v>2.6819999999999999</v>
      </c>
      <c r="E361" s="544">
        <f>'приложение 1.1 '!E361</f>
        <v>0</v>
      </c>
      <c r="F361" s="168">
        <v>17.569499999999998</v>
      </c>
      <c r="G361" s="603">
        <f>'приложение 1.1 '!F361</f>
        <v>2012</v>
      </c>
      <c r="H361" s="603">
        <f>'приложение 1.1 '!G361</f>
        <v>2012</v>
      </c>
      <c r="I361" s="130">
        <f t="shared" si="59"/>
        <v>10.21733519</v>
      </c>
      <c r="J361" s="130">
        <f t="shared" si="55"/>
        <v>0</v>
      </c>
      <c r="K361" s="130">
        <f t="shared" si="56"/>
        <v>0</v>
      </c>
      <c r="L361" s="130">
        <f>'приложение 1.1 '!K361</f>
        <v>2.6819999999999999</v>
      </c>
      <c r="M361" s="130">
        <f>'приложение 1.1 '!L361</f>
        <v>0</v>
      </c>
      <c r="N361" s="130" t="str">
        <f>'приложение 1.1 '!M361</f>
        <v>-</v>
      </c>
      <c r="O361" s="130" t="str">
        <f>'приложение 1.1 '!N361</f>
        <v>-</v>
      </c>
      <c r="P361" s="130" t="str">
        <f>'приложение 1.1 '!O361</f>
        <v>-</v>
      </c>
      <c r="Q361" s="130" t="str">
        <f>'приложение 1.1 '!P361</f>
        <v>-</v>
      </c>
      <c r="R361" s="130" t="str">
        <f>'приложение 1.1 '!Q361</f>
        <v>-</v>
      </c>
      <c r="S361" s="130" t="str">
        <f>'приложение 1.1 '!R361</f>
        <v>-</v>
      </c>
      <c r="T361" s="130" t="str">
        <f>'приложение 1.1 '!S361</f>
        <v>-</v>
      </c>
      <c r="U361" s="130" t="str">
        <f>'приложение 1.1 '!T361</f>
        <v>-</v>
      </c>
      <c r="V361" s="130" t="str">
        <f>'приложение 1.1 '!U361</f>
        <v>-</v>
      </c>
      <c r="W361" s="130" t="str">
        <f>'приложение 1.1 '!V361</f>
        <v>-</v>
      </c>
      <c r="X361" s="130">
        <f>'приложение 1.1 '!W361</f>
        <v>2.6819999999999999</v>
      </c>
      <c r="Y361" s="130">
        <f>'приложение 1.1 '!X361</f>
        <v>0</v>
      </c>
      <c r="Z361" s="130">
        <f>'приложение 1.1 '!Y361</f>
        <v>5.0867709999999997</v>
      </c>
      <c r="AA361" s="130">
        <f>'приложение 1.1 '!Z361</f>
        <v>5.1305641900000003</v>
      </c>
      <c r="AB361" s="130">
        <f>'приложение 1.1 '!AA361</f>
        <v>0</v>
      </c>
      <c r="AC361" s="130">
        <f>'приложение 1.1 '!AB361</f>
        <v>0</v>
      </c>
      <c r="AD361" s="130">
        <f>'приложение 1.1 '!AC361</f>
        <v>0</v>
      </c>
      <c r="AE361" s="130">
        <f>'приложение 1.1 '!AD361</f>
        <v>0</v>
      </c>
      <c r="AF361" s="130">
        <f t="shared" si="60"/>
        <v>10.21733519</v>
      </c>
    </row>
    <row r="362" spans="1:69" ht="60.75">
      <c r="A362" s="95" t="str">
        <f>'приложение 1.1 '!A362</f>
        <v>2.1.4.71</v>
      </c>
      <c r="B362" s="135" t="str">
        <f>'приложение 1.1 '!B362</f>
        <v>Строительство КЛ-10кВ  от   2БКТП-1600кВА (ТП-№2 ) до 2БКТП -1600кВА (ТП-№3) мкр.40</v>
      </c>
      <c r="C362" s="603" t="str">
        <f>'приложение 1.1 '!C362</f>
        <v>C/П</v>
      </c>
      <c r="D362" s="544">
        <f>'приложение 1.1 '!D362</f>
        <v>0.55600000000000005</v>
      </c>
      <c r="E362" s="544">
        <f>'приложение 1.1 '!E362</f>
        <v>0</v>
      </c>
      <c r="F362" s="168">
        <v>19.291999999999998</v>
      </c>
      <c r="G362" s="603">
        <f>'приложение 1.1 '!F362</f>
        <v>2012</v>
      </c>
      <c r="H362" s="603">
        <f>'приложение 1.1 '!G362</f>
        <v>2012</v>
      </c>
      <c r="I362" s="130">
        <f t="shared" si="59"/>
        <v>1.2981849999999999</v>
      </c>
      <c r="J362" s="130">
        <f t="shared" si="55"/>
        <v>0</v>
      </c>
      <c r="K362" s="130">
        <f t="shared" si="56"/>
        <v>0</v>
      </c>
      <c r="L362" s="130">
        <f>'приложение 1.1 '!K362</f>
        <v>0.55600000000000005</v>
      </c>
      <c r="M362" s="130">
        <f>'приложение 1.1 '!L362</f>
        <v>0</v>
      </c>
      <c r="N362" s="130" t="str">
        <f>'приложение 1.1 '!M362</f>
        <v>-</v>
      </c>
      <c r="O362" s="130" t="str">
        <f>'приложение 1.1 '!N362</f>
        <v>-</v>
      </c>
      <c r="P362" s="130" t="str">
        <f>'приложение 1.1 '!O362</f>
        <v>-</v>
      </c>
      <c r="Q362" s="130" t="str">
        <f>'приложение 1.1 '!P362</f>
        <v>-</v>
      </c>
      <c r="R362" s="130" t="str">
        <f>'приложение 1.1 '!Q362</f>
        <v>-</v>
      </c>
      <c r="S362" s="130" t="str">
        <f>'приложение 1.1 '!R362</f>
        <v>-</v>
      </c>
      <c r="T362" s="130" t="str">
        <f>'приложение 1.1 '!S362</f>
        <v>-</v>
      </c>
      <c r="U362" s="130" t="str">
        <f>'приложение 1.1 '!T362</f>
        <v>-</v>
      </c>
      <c r="V362" s="130" t="str">
        <f>'приложение 1.1 '!U362</f>
        <v>-</v>
      </c>
      <c r="W362" s="130" t="str">
        <f>'приложение 1.1 '!V362</f>
        <v>-</v>
      </c>
      <c r="X362" s="130">
        <f>'приложение 1.1 '!W362</f>
        <v>0.55600000000000005</v>
      </c>
      <c r="Y362" s="130">
        <f>'приложение 1.1 '!X362</f>
        <v>0</v>
      </c>
      <c r="Z362" s="130">
        <f>'приложение 1.1 '!Y362</f>
        <v>1.2981849999999999</v>
      </c>
      <c r="AA362" s="130">
        <f>'приложение 1.1 '!Z362</f>
        <v>0</v>
      </c>
      <c r="AB362" s="130">
        <f>'приложение 1.1 '!AA362</f>
        <v>0</v>
      </c>
      <c r="AC362" s="130">
        <f>'приложение 1.1 '!AB362</f>
        <v>0</v>
      </c>
      <c r="AD362" s="130">
        <f>'приложение 1.1 '!AC362</f>
        <v>0</v>
      </c>
      <c r="AE362" s="130">
        <f>'приложение 1.1 '!AD362</f>
        <v>0</v>
      </c>
      <c r="AF362" s="130">
        <f t="shared" si="60"/>
        <v>1.2981849999999999</v>
      </c>
    </row>
    <row r="363" spans="1:69" ht="60.75">
      <c r="A363" s="95" t="str">
        <f>'приложение 1.1 '!A363</f>
        <v>2.1.4.72</v>
      </c>
      <c r="B363" s="135" t="str">
        <f>'приложение 1.1 '!B363</f>
        <v>Строительство КЛ-10кВ от РП-2х1000кВА мкр.41 до 2БКТП-1600кВА (ТП №1) мкр.40</v>
      </c>
      <c r="C363" s="603" t="str">
        <f>'приложение 1.1 '!C363</f>
        <v>C/П</v>
      </c>
      <c r="D363" s="544">
        <f>'приложение 1.1 '!D363</f>
        <v>0.61399999999999999</v>
      </c>
      <c r="E363" s="544">
        <f>'приложение 1.1 '!E363</f>
        <v>0</v>
      </c>
      <c r="F363" s="168">
        <v>16.535999999999998</v>
      </c>
      <c r="G363" s="603">
        <f>'приложение 1.1 '!F363</f>
        <v>2012</v>
      </c>
      <c r="H363" s="603">
        <f>'приложение 1.1 '!G363</f>
        <v>2012</v>
      </c>
      <c r="I363" s="130">
        <f t="shared" si="59"/>
        <v>1.831798</v>
      </c>
      <c r="J363" s="130">
        <f t="shared" si="55"/>
        <v>0</v>
      </c>
      <c r="K363" s="130">
        <f t="shared" si="56"/>
        <v>0</v>
      </c>
      <c r="L363" s="130">
        <f>'приложение 1.1 '!K363</f>
        <v>0.61399999999999999</v>
      </c>
      <c r="M363" s="130">
        <f>'приложение 1.1 '!L363</f>
        <v>0</v>
      </c>
      <c r="N363" s="130" t="str">
        <f>'приложение 1.1 '!M363</f>
        <v>-</v>
      </c>
      <c r="O363" s="130" t="str">
        <f>'приложение 1.1 '!N363</f>
        <v>-</v>
      </c>
      <c r="P363" s="130" t="str">
        <f>'приложение 1.1 '!O363</f>
        <v>-</v>
      </c>
      <c r="Q363" s="130" t="str">
        <f>'приложение 1.1 '!P363</f>
        <v>-</v>
      </c>
      <c r="R363" s="130" t="str">
        <f>'приложение 1.1 '!Q363</f>
        <v>-</v>
      </c>
      <c r="S363" s="130" t="str">
        <f>'приложение 1.1 '!R363</f>
        <v>-</v>
      </c>
      <c r="T363" s="130" t="str">
        <f>'приложение 1.1 '!S363</f>
        <v>-</v>
      </c>
      <c r="U363" s="130" t="str">
        <f>'приложение 1.1 '!T363</f>
        <v>-</v>
      </c>
      <c r="V363" s="130" t="str">
        <f>'приложение 1.1 '!U363</f>
        <v>-</v>
      </c>
      <c r="W363" s="130" t="str">
        <f>'приложение 1.1 '!V363</f>
        <v>-</v>
      </c>
      <c r="X363" s="130">
        <f>'приложение 1.1 '!W363</f>
        <v>0.61399999999999999</v>
      </c>
      <c r="Y363" s="130">
        <f>'приложение 1.1 '!X363</f>
        <v>0</v>
      </c>
      <c r="Z363" s="130">
        <f>'приложение 1.1 '!Y363</f>
        <v>1.831798</v>
      </c>
      <c r="AA363" s="130">
        <f>'приложение 1.1 '!Z363</f>
        <v>0</v>
      </c>
      <c r="AB363" s="130">
        <f>'приложение 1.1 '!AA363</f>
        <v>0</v>
      </c>
      <c r="AC363" s="130">
        <f>'приложение 1.1 '!AB363</f>
        <v>0</v>
      </c>
      <c r="AD363" s="130">
        <f>'приложение 1.1 '!AC363</f>
        <v>0</v>
      </c>
      <c r="AE363" s="130">
        <f>'приложение 1.1 '!AD363</f>
        <v>0</v>
      </c>
      <c r="AF363" s="130">
        <f t="shared" si="60"/>
        <v>1.831798</v>
      </c>
    </row>
    <row r="364" spans="1:69" s="459" customFormat="1" ht="60.75">
      <c r="A364" s="95" t="str">
        <f>'приложение 1.1 '!A364</f>
        <v>2.1.4.73</v>
      </c>
      <c r="B364" s="135" t="str">
        <f>'приложение 1.1 '!B364</f>
        <v>Строительство КЛ-10кВ  от   2БКТП-1600кВА (ТП-№1 ) до 2БКТП -1600кВА (ТП-№2) мкр.40</v>
      </c>
      <c r="C364" s="603" t="str">
        <f>'приложение 1.1 '!C364</f>
        <v>C/П</v>
      </c>
      <c r="D364" s="544">
        <f>'приложение 1.1 '!D364</f>
        <v>0.432</v>
      </c>
      <c r="E364" s="544">
        <f>'приложение 1.1 '!E364</f>
        <v>0</v>
      </c>
      <c r="F364" s="168">
        <v>12.401999999999999</v>
      </c>
      <c r="G364" s="603">
        <f>'приложение 1.1 '!F364</f>
        <v>2012</v>
      </c>
      <c r="H364" s="603">
        <f>'приложение 1.1 '!G364</f>
        <v>2012</v>
      </c>
      <c r="I364" s="130">
        <f t="shared" si="59"/>
        <v>2.0939497000000005</v>
      </c>
      <c r="J364" s="130">
        <f t="shared" si="55"/>
        <v>2.2204460492503131E-16</v>
      </c>
      <c r="K364" s="130">
        <f t="shared" si="56"/>
        <v>0</v>
      </c>
      <c r="L364" s="130">
        <f>'приложение 1.1 '!K364</f>
        <v>0.432</v>
      </c>
      <c r="M364" s="130">
        <f>'приложение 1.1 '!L364</f>
        <v>0</v>
      </c>
      <c r="N364" s="130" t="str">
        <f>'приложение 1.1 '!M364</f>
        <v>-</v>
      </c>
      <c r="O364" s="130" t="str">
        <f>'приложение 1.1 '!N364</f>
        <v>-</v>
      </c>
      <c r="P364" s="130" t="str">
        <f>'приложение 1.1 '!O364</f>
        <v>-</v>
      </c>
      <c r="Q364" s="130" t="str">
        <f>'приложение 1.1 '!P364</f>
        <v>-</v>
      </c>
      <c r="R364" s="130" t="str">
        <f>'приложение 1.1 '!Q364</f>
        <v>-</v>
      </c>
      <c r="S364" s="130" t="str">
        <f>'приложение 1.1 '!R364</f>
        <v>-</v>
      </c>
      <c r="T364" s="130" t="str">
        <f>'приложение 1.1 '!S364</f>
        <v>-</v>
      </c>
      <c r="U364" s="130" t="str">
        <f>'приложение 1.1 '!T364</f>
        <v>-</v>
      </c>
      <c r="V364" s="130" t="str">
        <f>'приложение 1.1 '!U364</f>
        <v>-</v>
      </c>
      <c r="W364" s="130" t="str">
        <f>'приложение 1.1 '!V364</f>
        <v>-</v>
      </c>
      <c r="X364" s="130">
        <f>'приложение 1.1 '!W364</f>
        <v>0.432</v>
      </c>
      <c r="Y364" s="130">
        <f>'приложение 1.1 '!X364</f>
        <v>0</v>
      </c>
      <c r="Z364" s="130">
        <f>'приложение 1.1 '!Y364</f>
        <v>1.0661029100000001</v>
      </c>
      <c r="AA364" s="130">
        <f>'приложение 1.1 '!Z364</f>
        <v>1.0278467900000001</v>
      </c>
      <c r="AB364" s="130">
        <f>'приложение 1.1 '!AA364</f>
        <v>0</v>
      </c>
      <c r="AC364" s="130">
        <f>'приложение 1.1 '!AB364</f>
        <v>0</v>
      </c>
      <c r="AD364" s="130">
        <f>'приложение 1.1 '!AC364</f>
        <v>0</v>
      </c>
      <c r="AE364" s="130">
        <f>'приложение 1.1 '!AD364</f>
        <v>0</v>
      </c>
      <c r="AF364" s="130">
        <f t="shared" si="60"/>
        <v>2.0939497000000005</v>
      </c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114"/>
      <c r="BC364" s="114"/>
      <c r="BD364" s="114"/>
      <c r="BE364" s="114"/>
      <c r="BF364" s="114"/>
      <c r="BG364" s="114"/>
      <c r="BH364" s="114"/>
      <c r="BI364" s="114"/>
      <c r="BJ364" s="114"/>
      <c r="BK364" s="114"/>
      <c r="BL364" s="114"/>
      <c r="BM364" s="114"/>
      <c r="BN364" s="114"/>
      <c r="BO364" s="114"/>
      <c r="BP364" s="114"/>
      <c r="BQ364" s="114"/>
    </row>
    <row r="365" spans="1:69" s="459" customFormat="1" ht="60.75">
      <c r="A365" s="95" t="str">
        <f>'приложение 1.1 '!A365</f>
        <v>2.1.4.74</v>
      </c>
      <c r="B365" s="135" t="str">
        <f>'приложение 1.1 '!B365</f>
        <v>Строительство КЛ-10кВ  от   2БКТП-1600кВА (ТП-№3 ) до 2БКТП -1600кВА (ТП-№4) мкр.40</v>
      </c>
      <c r="C365" s="603" t="str">
        <f>'приложение 1.1 '!C365</f>
        <v>C/П</v>
      </c>
      <c r="D365" s="544">
        <f>'приложение 1.1 '!D365</f>
        <v>1.214</v>
      </c>
      <c r="E365" s="544">
        <f>'приложение 1.1 '!E365</f>
        <v>0</v>
      </c>
      <c r="F365" s="168">
        <v>15.5025</v>
      </c>
      <c r="G365" s="603">
        <f>'приложение 1.1 '!F365</f>
        <v>2012</v>
      </c>
      <c r="H365" s="603">
        <f>'приложение 1.1 '!G365</f>
        <v>2012</v>
      </c>
      <c r="I365" s="130">
        <f t="shared" si="59"/>
        <v>5.6192304800000006</v>
      </c>
      <c r="J365" s="130">
        <f t="shared" si="55"/>
        <v>4.4408920985006262E-16</v>
      </c>
      <c r="K365" s="130">
        <f t="shared" si="56"/>
        <v>0</v>
      </c>
      <c r="L365" s="130">
        <f>'приложение 1.1 '!K365</f>
        <v>1.214</v>
      </c>
      <c r="M365" s="130">
        <f>'приложение 1.1 '!L365</f>
        <v>0</v>
      </c>
      <c r="N365" s="130" t="str">
        <f>'приложение 1.1 '!M365</f>
        <v>-</v>
      </c>
      <c r="O365" s="130" t="str">
        <f>'приложение 1.1 '!N365</f>
        <v>-</v>
      </c>
      <c r="P365" s="130" t="str">
        <f>'приложение 1.1 '!O365</f>
        <v>-</v>
      </c>
      <c r="Q365" s="130" t="str">
        <f>'приложение 1.1 '!P365</f>
        <v>-</v>
      </c>
      <c r="R365" s="130" t="str">
        <f>'приложение 1.1 '!Q365</f>
        <v>-</v>
      </c>
      <c r="S365" s="130" t="str">
        <f>'приложение 1.1 '!R365</f>
        <v>-</v>
      </c>
      <c r="T365" s="130" t="str">
        <f>'приложение 1.1 '!S365</f>
        <v>-</v>
      </c>
      <c r="U365" s="130" t="str">
        <f>'приложение 1.1 '!T365</f>
        <v>-</v>
      </c>
      <c r="V365" s="130" t="str">
        <f>'приложение 1.1 '!U365</f>
        <v>-</v>
      </c>
      <c r="W365" s="130" t="str">
        <f>'приложение 1.1 '!V365</f>
        <v>-</v>
      </c>
      <c r="X365" s="130">
        <f>'приложение 1.1 '!W365</f>
        <v>1.214</v>
      </c>
      <c r="Y365" s="130">
        <f>'приложение 1.1 '!X365</f>
        <v>0</v>
      </c>
      <c r="Z365" s="130">
        <f>'приложение 1.1 '!Y365</f>
        <v>2.8402339000000003</v>
      </c>
      <c r="AA365" s="130">
        <f>'приложение 1.1 '!Z365</f>
        <v>2.7789965799999998</v>
      </c>
      <c r="AB365" s="130">
        <f>'приложение 1.1 '!AA365</f>
        <v>0</v>
      </c>
      <c r="AC365" s="130">
        <f>'приложение 1.1 '!AB365</f>
        <v>0</v>
      </c>
      <c r="AD365" s="130">
        <f>'приложение 1.1 '!AC365</f>
        <v>0</v>
      </c>
      <c r="AE365" s="130">
        <f>'приложение 1.1 '!AD365</f>
        <v>0</v>
      </c>
      <c r="AF365" s="130">
        <f t="shared" si="60"/>
        <v>5.6192304800000006</v>
      </c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4"/>
      <c r="BJ365" s="114"/>
      <c r="BK365" s="114"/>
      <c r="BL365" s="114"/>
      <c r="BM365" s="114"/>
      <c r="BN365" s="114"/>
      <c r="BO365" s="114"/>
      <c r="BP365" s="114"/>
      <c r="BQ365" s="114"/>
    </row>
    <row r="366" spans="1:69" s="459" customFormat="1" ht="60.75">
      <c r="A366" s="95" t="str">
        <f>'приложение 1.1 '!A366</f>
        <v>2.1.4.75</v>
      </c>
      <c r="B366" s="135" t="str">
        <f>'приложение 1.1 '!B366</f>
        <v>Строительство КЛ-10кВ от опоры 10кВ до РП(ТП)-2х1250кВА мкр.44</v>
      </c>
      <c r="C366" s="603" t="str">
        <f>'приложение 1.1 '!C366</f>
        <v>C/П</v>
      </c>
      <c r="D366" s="544">
        <f>'приложение 1.1 '!D366</f>
        <v>0.92500000000000004</v>
      </c>
      <c r="E366" s="544">
        <f>'приложение 1.1 '!E366</f>
        <v>0</v>
      </c>
      <c r="F366" s="168">
        <v>14.468999999999999</v>
      </c>
      <c r="G366" s="603">
        <f>'приложение 1.1 '!F366</f>
        <v>2012</v>
      </c>
      <c r="H366" s="603">
        <f>'приложение 1.1 '!G366</f>
        <v>2013</v>
      </c>
      <c r="I366" s="130">
        <f t="shared" si="59"/>
        <v>2.0469084999999998</v>
      </c>
      <c r="J366" s="130">
        <f t="shared" si="55"/>
        <v>0</v>
      </c>
      <c r="K366" s="130">
        <f t="shared" si="56"/>
        <v>0</v>
      </c>
      <c r="L366" s="130" t="str">
        <f>'приложение 1.1 '!K366</f>
        <v>-</v>
      </c>
      <c r="M366" s="130" t="str">
        <f>'приложение 1.1 '!L366</f>
        <v>-</v>
      </c>
      <c r="N366" s="130">
        <f>'приложение 1.1 '!M366</f>
        <v>0.92500000000000004</v>
      </c>
      <c r="O366" s="130">
        <f>'приложение 1.1 '!N366</f>
        <v>0</v>
      </c>
      <c r="P366" s="130" t="str">
        <f>'приложение 1.1 '!O366</f>
        <v>-</v>
      </c>
      <c r="Q366" s="130" t="str">
        <f>'приложение 1.1 '!P366</f>
        <v>-</v>
      </c>
      <c r="R366" s="130" t="str">
        <f>'приложение 1.1 '!Q366</f>
        <v>-</v>
      </c>
      <c r="S366" s="130" t="str">
        <f>'приложение 1.1 '!R366</f>
        <v>-</v>
      </c>
      <c r="T366" s="130" t="str">
        <f>'приложение 1.1 '!S366</f>
        <v>-</v>
      </c>
      <c r="U366" s="130" t="str">
        <f>'приложение 1.1 '!T366</f>
        <v>-</v>
      </c>
      <c r="V366" s="130" t="str">
        <f>'приложение 1.1 '!U366</f>
        <v>-</v>
      </c>
      <c r="W366" s="130" t="str">
        <f>'приложение 1.1 '!V366</f>
        <v>-</v>
      </c>
      <c r="X366" s="130">
        <f>'приложение 1.1 '!W366</f>
        <v>0.92500000000000004</v>
      </c>
      <c r="Y366" s="130">
        <f>'приложение 1.1 '!X366</f>
        <v>0</v>
      </c>
      <c r="Z366" s="130">
        <f>'приложение 1.1 '!Y366</f>
        <v>0</v>
      </c>
      <c r="AA366" s="130">
        <f>'приложение 1.1 '!Z366</f>
        <v>2.0469084999999998</v>
      </c>
      <c r="AB366" s="130">
        <f>'приложение 1.1 '!AA366</f>
        <v>0</v>
      </c>
      <c r="AC366" s="130">
        <f>'приложение 1.1 '!AB366</f>
        <v>0</v>
      </c>
      <c r="AD366" s="130">
        <f>'приложение 1.1 '!AC366</f>
        <v>0</v>
      </c>
      <c r="AE366" s="130">
        <f>'приложение 1.1 '!AD366</f>
        <v>0</v>
      </c>
      <c r="AF366" s="130">
        <f t="shared" si="60"/>
        <v>2.0469084999999998</v>
      </c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4"/>
      <c r="BJ366" s="114"/>
      <c r="BK366" s="114"/>
      <c r="BL366" s="114"/>
      <c r="BM366" s="114"/>
      <c r="BN366" s="114"/>
      <c r="BO366" s="114"/>
      <c r="BP366" s="114"/>
      <c r="BQ366" s="114"/>
    </row>
    <row r="367" spans="1:69" s="459" customFormat="1" ht="121.5">
      <c r="A367" s="95" t="str">
        <f>'приложение 1.1 '!A367</f>
        <v>2.1.4.76</v>
      </c>
      <c r="B367" s="135" t="str">
        <f>'приложение 1.1 '!B367</f>
        <v>Строит. КЛ-10кВ от РП(ТП) 2х1250 кВА мкр.18,19,20 до врезки в КЛ-10кВ ПС Университет РП-116, для электроснабжения жилого дома №32  мкр.18-19-20</v>
      </c>
      <c r="C367" s="603" t="str">
        <f>'приложение 1.1 '!C367</f>
        <v>C/П</v>
      </c>
      <c r="D367" s="544">
        <f>'приложение 1.1 '!D367</f>
        <v>2.956</v>
      </c>
      <c r="E367" s="544">
        <f>'приложение 1.1 '!E367</f>
        <v>0</v>
      </c>
      <c r="F367" s="168">
        <v>17.224999999999998</v>
      </c>
      <c r="G367" s="603">
        <f>'приложение 1.1 '!F367</f>
        <v>2014</v>
      </c>
      <c r="H367" s="603">
        <f>'приложение 1.1 '!G367</f>
        <v>2014</v>
      </c>
      <c r="I367" s="130">
        <f t="shared" si="59"/>
        <v>6.0819107400000005</v>
      </c>
      <c r="J367" s="130">
        <f t="shared" si="55"/>
        <v>0</v>
      </c>
      <c r="K367" s="130">
        <f t="shared" si="56"/>
        <v>0</v>
      </c>
      <c r="L367" s="130" t="str">
        <f>'приложение 1.1 '!K367</f>
        <v>-</v>
      </c>
      <c r="M367" s="130" t="str">
        <f>'приложение 1.1 '!L367</f>
        <v>-</v>
      </c>
      <c r="N367" s="130" t="str">
        <f>'приложение 1.1 '!M367</f>
        <v>-</v>
      </c>
      <c r="O367" s="130" t="str">
        <f>'приложение 1.1 '!N367</f>
        <v>-</v>
      </c>
      <c r="P367" s="130">
        <f>'приложение 1.1 '!O367</f>
        <v>2.956</v>
      </c>
      <c r="Q367" s="130">
        <f>'приложение 1.1 '!P367</f>
        <v>0</v>
      </c>
      <c r="R367" s="130" t="str">
        <f>'приложение 1.1 '!Q367</f>
        <v>-</v>
      </c>
      <c r="S367" s="130" t="str">
        <f>'приложение 1.1 '!R367</f>
        <v>-</v>
      </c>
      <c r="T367" s="130" t="str">
        <f>'приложение 1.1 '!S367</f>
        <v>-</v>
      </c>
      <c r="U367" s="130" t="str">
        <f>'приложение 1.1 '!T367</f>
        <v>-</v>
      </c>
      <c r="V367" s="130" t="str">
        <f>'приложение 1.1 '!U367</f>
        <v>-</v>
      </c>
      <c r="W367" s="130" t="str">
        <f>'приложение 1.1 '!V367</f>
        <v>-</v>
      </c>
      <c r="X367" s="130">
        <f>'приложение 1.1 '!W367</f>
        <v>2.956</v>
      </c>
      <c r="Y367" s="130">
        <f>'приложение 1.1 '!X367</f>
        <v>0</v>
      </c>
      <c r="Z367" s="130">
        <f>'приложение 1.1 '!Y367</f>
        <v>0</v>
      </c>
      <c r="AA367" s="130">
        <f>'приложение 1.1 '!Z367</f>
        <v>0</v>
      </c>
      <c r="AB367" s="130">
        <f>'приложение 1.1 '!AA367</f>
        <v>6.0819107400000005</v>
      </c>
      <c r="AC367" s="130">
        <f>'приложение 1.1 '!AB367</f>
        <v>0</v>
      </c>
      <c r="AD367" s="130">
        <f>'приложение 1.1 '!AC367</f>
        <v>0</v>
      </c>
      <c r="AE367" s="130">
        <f>'приложение 1.1 '!AD367</f>
        <v>0</v>
      </c>
      <c r="AF367" s="130">
        <f t="shared" si="60"/>
        <v>6.0819107400000005</v>
      </c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  <c r="BH367" s="114"/>
      <c r="BI367" s="114"/>
      <c r="BJ367" s="114"/>
      <c r="BK367" s="114"/>
      <c r="BL367" s="114"/>
      <c r="BM367" s="114"/>
      <c r="BN367" s="114"/>
      <c r="BO367" s="114"/>
      <c r="BP367" s="114"/>
      <c r="BQ367" s="114"/>
    </row>
    <row r="368" spans="1:69" ht="60.75">
      <c r="A368" s="95" t="str">
        <f>'приложение 1.1 '!A368</f>
        <v>2.1.4.77</v>
      </c>
      <c r="B368" s="135" t="str">
        <f>'приложение 1.1 '!B368</f>
        <v>Строительство КЛ-10кВ 2БКТП-1000кВА ИЖК мкр.37 -ТП-2х1600кВА мкр.37</v>
      </c>
      <c r="C368" s="603" t="str">
        <f>'приложение 1.1 '!C368</f>
        <v>C/П</v>
      </c>
      <c r="D368" s="544">
        <f>'приложение 1.1 '!D368</f>
        <v>1.042</v>
      </c>
      <c r="E368" s="544">
        <f>'приложение 1.1 '!E368</f>
        <v>0</v>
      </c>
      <c r="F368" s="168">
        <v>17.913999999999998</v>
      </c>
      <c r="G368" s="603">
        <f>'приложение 1.1 '!F368</f>
        <v>2013</v>
      </c>
      <c r="H368" s="603">
        <f>'приложение 1.1 '!G368</f>
        <v>2013</v>
      </c>
      <c r="I368" s="130">
        <f t="shared" si="59"/>
        <v>2.7039780000000002</v>
      </c>
      <c r="J368" s="130">
        <f t="shared" si="55"/>
        <v>0</v>
      </c>
      <c r="K368" s="130">
        <f t="shared" si="56"/>
        <v>0</v>
      </c>
      <c r="L368" s="130" t="str">
        <f>'приложение 1.1 '!K368</f>
        <v>-</v>
      </c>
      <c r="M368" s="130" t="str">
        <f>'приложение 1.1 '!L368</f>
        <v>-</v>
      </c>
      <c r="N368" s="130">
        <f>'приложение 1.1 '!M368</f>
        <v>1.042</v>
      </c>
      <c r="O368" s="130">
        <f>'приложение 1.1 '!N368</f>
        <v>0</v>
      </c>
      <c r="P368" s="130" t="str">
        <f>'приложение 1.1 '!O368</f>
        <v>-</v>
      </c>
      <c r="Q368" s="130" t="str">
        <f>'приложение 1.1 '!P368</f>
        <v>-</v>
      </c>
      <c r="R368" s="130" t="str">
        <f>'приложение 1.1 '!Q368</f>
        <v>-</v>
      </c>
      <c r="S368" s="130" t="str">
        <f>'приложение 1.1 '!R368</f>
        <v>-</v>
      </c>
      <c r="T368" s="130" t="str">
        <f>'приложение 1.1 '!S368</f>
        <v>-</v>
      </c>
      <c r="U368" s="130" t="str">
        <f>'приложение 1.1 '!T368</f>
        <v>-</v>
      </c>
      <c r="V368" s="130" t="str">
        <f>'приложение 1.1 '!U368</f>
        <v>-</v>
      </c>
      <c r="W368" s="130" t="str">
        <f>'приложение 1.1 '!V368</f>
        <v>-</v>
      </c>
      <c r="X368" s="130">
        <f>'приложение 1.1 '!W368</f>
        <v>1.042</v>
      </c>
      <c r="Y368" s="130">
        <f>'приложение 1.1 '!X368</f>
        <v>0</v>
      </c>
      <c r="Z368" s="130">
        <f>'приложение 1.1 '!Y368</f>
        <v>0</v>
      </c>
      <c r="AA368" s="130">
        <f>'приложение 1.1 '!Z368</f>
        <v>2.7039780000000002</v>
      </c>
      <c r="AB368" s="130">
        <f>'приложение 1.1 '!AA368</f>
        <v>0</v>
      </c>
      <c r="AC368" s="130">
        <f>'приложение 1.1 '!AB368</f>
        <v>0</v>
      </c>
      <c r="AD368" s="130">
        <f>'приложение 1.1 '!AC368</f>
        <v>0</v>
      </c>
      <c r="AE368" s="130">
        <f>'приложение 1.1 '!AD368</f>
        <v>0</v>
      </c>
      <c r="AF368" s="130">
        <f t="shared" si="60"/>
        <v>2.7039780000000002</v>
      </c>
    </row>
    <row r="369" spans="1:69" s="459" customFormat="1" ht="40.5">
      <c r="A369" s="95" t="str">
        <f>'приложение 1.1 '!A369</f>
        <v>2.1.4.78</v>
      </c>
      <c r="B369" s="135" t="str">
        <f>'приложение 1.1 '!B369</f>
        <v>Строительство КЛ-10кВ ТП-585-2БКТП-1000кВА ИЖК мкр.37</v>
      </c>
      <c r="C369" s="603" t="str">
        <f>'приложение 1.1 '!C369</f>
        <v>C/П</v>
      </c>
      <c r="D369" s="544">
        <f>'приложение 1.1 '!D369</f>
        <v>1.4239999999999999</v>
      </c>
      <c r="E369" s="544">
        <f>'приложение 1.1 '!E369</f>
        <v>0</v>
      </c>
      <c r="F369" s="168">
        <v>19.291999999999998</v>
      </c>
      <c r="G369" s="603">
        <f>'приложение 1.1 '!F369</f>
        <v>2013</v>
      </c>
      <c r="H369" s="603">
        <f>'приложение 1.1 '!G369</f>
        <v>2013</v>
      </c>
      <c r="I369" s="130">
        <f t="shared" si="59"/>
        <v>3.6670959999999999</v>
      </c>
      <c r="J369" s="130">
        <f t="shared" si="55"/>
        <v>0</v>
      </c>
      <c r="K369" s="130">
        <f t="shared" si="56"/>
        <v>0</v>
      </c>
      <c r="L369" s="130" t="str">
        <f>'приложение 1.1 '!K369</f>
        <v>-</v>
      </c>
      <c r="M369" s="130" t="str">
        <f>'приложение 1.1 '!L369</f>
        <v>-</v>
      </c>
      <c r="N369" s="130">
        <f>'приложение 1.1 '!M369</f>
        <v>1.4239999999999999</v>
      </c>
      <c r="O369" s="130">
        <f>'приложение 1.1 '!N369</f>
        <v>0</v>
      </c>
      <c r="P369" s="130" t="str">
        <f>'приложение 1.1 '!O369</f>
        <v>-</v>
      </c>
      <c r="Q369" s="130" t="str">
        <f>'приложение 1.1 '!P369</f>
        <v>-</v>
      </c>
      <c r="R369" s="130" t="str">
        <f>'приложение 1.1 '!Q369</f>
        <v>-</v>
      </c>
      <c r="S369" s="130" t="str">
        <f>'приложение 1.1 '!R369</f>
        <v>-</v>
      </c>
      <c r="T369" s="130" t="str">
        <f>'приложение 1.1 '!S369</f>
        <v>-</v>
      </c>
      <c r="U369" s="130" t="str">
        <f>'приложение 1.1 '!T369</f>
        <v>-</v>
      </c>
      <c r="V369" s="130" t="str">
        <f>'приложение 1.1 '!U369</f>
        <v>-</v>
      </c>
      <c r="W369" s="130" t="str">
        <f>'приложение 1.1 '!V369</f>
        <v>-</v>
      </c>
      <c r="X369" s="130">
        <f>'приложение 1.1 '!W369</f>
        <v>1.4239999999999999</v>
      </c>
      <c r="Y369" s="130">
        <f>'приложение 1.1 '!X369</f>
        <v>0</v>
      </c>
      <c r="Z369" s="130">
        <f>'приложение 1.1 '!Y369</f>
        <v>0</v>
      </c>
      <c r="AA369" s="130">
        <f>'приложение 1.1 '!Z369</f>
        <v>3.6670959999999999</v>
      </c>
      <c r="AB369" s="130">
        <f>'приложение 1.1 '!AA369</f>
        <v>0</v>
      </c>
      <c r="AC369" s="130">
        <f>'приложение 1.1 '!AB369</f>
        <v>0</v>
      </c>
      <c r="AD369" s="130">
        <f>'приложение 1.1 '!AC369</f>
        <v>0</v>
      </c>
      <c r="AE369" s="130">
        <f>'приложение 1.1 '!AD369</f>
        <v>0</v>
      </c>
      <c r="AF369" s="130">
        <f t="shared" si="60"/>
        <v>3.6670959999999999</v>
      </c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4"/>
      <c r="BJ369" s="114"/>
      <c r="BK369" s="114"/>
      <c r="BL369" s="114"/>
      <c r="BM369" s="114"/>
      <c r="BN369" s="114"/>
      <c r="BO369" s="114"/>
      <c r="BP369" s="114"/>
      <c r="BQ369" s="114"/>
    </row>
    <row r="370" spans="1:69" ht="60.75">
      <c r="A370" s="95" t="str">
        <f>'приложение 1.1 '!A370</f>
        <v>2.1.4.79</v>
      </c>
      <c r="B370" s="135" t="str">
        <f>'приложение 1.1 '!B370</f>
        <v>Строительство КЛ-10кВ ТП-2х1600кВА мкр.37-ТП Поликлиника</v>
      </c>
      <c r="C370" s="603" t="str">
        <f>'приложение 1.1 '!C370</f>
        <v>C/П</v>
      </c>
      <c r="D370" s="544">
        <f>'приложение 1.1 '!D370</f>
        <v>0.46400000000000002</v>
      </c>
      <c r="E370" s="544">
        <f>'приложение 1.1 '!E370</f>
        <v>0</v>
      </c>
      <c r="F370" s="168">
        <v>19.980999999999998</v>
      </c>
      <c r="G370" s="603">
        <f>'приложение 1.1 '!F370</f>
        <v>2013</v>
      </c>
      <c r="H370" s="603">
        <f>'приложение 1.1 '!G370</f>
        <v>2013</v>
      </c>
      <c r="I370" s="130">
        <f t="shared" si="59"/>
        <v>1.28555</v>
      </c>
      <c r="J370" s="130">
        <f t="shared" si="55"/>
        <v>0</v>
      </c>
      <c r="K370" s="130">
        <f t="shared" si="56"/>
        <v>0</v>
      </c>
      <c r="L370" s="130" t="str">
        <f>'приложение 1.1 '!K370</f>
        <v>-</v>
      </c>
      <c r="M370" s="130" t="str">
        <f>'приложение 1.1 '!L370</f>
        <v>-</v>
      </c>
      <c r="N370" s="130">
        <f>'приложение 1.1 '!M370</f>
        <v>0.46400000000000002</v>
      </c>
      <c r="O370" s="130">
        <f>'приложение 1.1 '!N370</f>
        <v>0</v>
      </c>
      <c r="P370" s="130" t="str">
        <f>'приложение 1.1 '!O370</f>
        <v>-</v>
      </c>
      <c r="Q370" s="130" t="str">
        <f>'приложение 1.1 '!P370</f>
        <v>-</v>
      </c>
      <c r="R370" s="130" t="str">
        <f>'приложение 1.1 '!Q370</f>
        <v>-</v>
      </c>
      <c r="S370" s="130" t="str">
        <f>'приложение 1.1 '!R370</f>
        <v>-</v>
      </c>
      <c r="T370" s="130" t="str">
        <f>'приложение 1.1 '!S370</f>
        <v>-</v>
      </c>
      <c r="U370" s="130" t="str">
        <f>'приложение 1.1 '!T370</f>
        <v>-</v>
      </c>
      <c r="V370" s="130" t="str">
        <f>'приложение 1.1 '!U370</f>
        <v>-</v>
      </c>
      <c r="W370" s="130" t="str">
        <f>'приложение 1.1 '!V370</f>
        <v>-</v>
      </c>
      <c r="X370" s="130">
        <f>'приложение 1.1 '!W370</f>
        <v>0.46400000000000002</v>
      </c>
      <c r="Y370" s="130">
        <f>'приложение 1.1 '!X370</f>
        <v>0</v>
      </c>
      <c r="Z370" s="130">
        <f>'приложение 1.1 '!Y370</f>
        <v>0</v>
      </c>
      <c r="AA370" s="130">
        <f>'приложение 1.1 '!Z370</f>
        <v>1.28555</v>
      </c>
      <c r="AB370" s="130">
        <f>'приложение 1.1 '!AA370</f>
        <v>0</v>
      </c>
      <c r="AC370" s="130">
        <f>'приложение 1.1 '!AB370</f>
        <v>0</v>
      </c>
      <c r="AD370" s="130">
        <f>'приложение 1.1 '!AC370</f>
        <v>0</v>
      </c>
      <c r="AE370" s="130">
        <f>'приложение 1.1 '!AD370</f>
        <v>0</v>
      </c>
      <c r="AF370" s="130">
        <f t="shared" si="60"/>
        <v>1.28555</v>
      </c>
    </row>
    <row r="371" spans="1:69" s="459" customFormat="1" ht="60.75">
      <c r="A371" s="95" t="str">
        <f>'приложение 1.1 '!A371</f>
        <v>2.1.4.80</v>
      </c>
      <c r="B371" s="135" t="str">
        <f>'приложение 1.1 '!B371</f>
        <v>Строительство КЛ-10кВ от ТП-№ 1 (2 х1600кВА) мкр.37 до места врезки в КЛ-10кВ</v>
      </c>
      <c r="C371" s="603" t="str">
        <f>'приложение 1.1 '!C371</f>
        <v>C/П</v>
      </c>
      <c r="D371" s="544">
        <f>'приложение 1.1 '!D371</f>
        <v>0.14599999999999999</v>
      </c>
      <c r="E371" s="544">
        <f>'приложение 1.1 '!E371</f>
        <v>0</v>
      </c>
      <c r="F371" s="168">
        <v>20.325499999999998</v>
      </c>
      <c r="G371" s="603">
        <f>'приложение 1.1 '!F371</f>
        <v>2015</v>
      </c>
      <c r="H371" s="603">
        <f>'приложение 1.1 '!G371</f>
        <v>2015</v>
      </c>
      <c r="I371" s="130">
        <f t="shared" si="59"/>
        <v>0.50681421999999998</v>
      </c>
      <c r="J371" s="130">
        <f t="shared" si="55"/>
        <v>0</v>
      </c>
      <c r="K371" s="130">
        <f t="shared" si="56"/>
        <v>0</v>
      </c>
      <c r="L371" s="130" t="str">
        <f>'приложение 1.1 '!K371</f>
        <v>-</v>
      </c>
      <c r="M371" s="130" t="str">
        <f>'приложение 1.1 '!L371</f>
        <v>-</v>
      </c>
      <c r="N371" s="130" t="str">
        <f>'приложение 1.1 '!M371</f>
        <v>-</v>
      </c>
      <c r="O371" s="130" t="str">
        <f>'приложение 1.1 '!N371</f>
        <v>-</v>
      </c>
      <c r="P371" s="130" t="str">
        <f>'приложение 1.1 '!O371</f>
        <v>-</v>
      </c>
      <c r="Q371" s="130" t="str">
        <f>'приложение 1.1 '!P371</f>
        <v>-</v>
      </c>
      <c r="R371" s="130">
        <f>'приложение 1.1 '!Q371</f>
        <v>0.14599999999999999</v>
      </c>
      <c r="S371" s="130">
        <f>'приложение 1.1 '!R371</f>
        <v>0</v>
      </c>
      <c r="T371" s="130" t="str">
        <f>'приложение 1.1 '!S371</f>
        <v>-</v>
      </c>
      <c r="U371" s="130" t="str">
        <f>'приложение 1.1 '!T371</f>
        <v>-</v>
      </c>
      <c r="V371" s="130" t="str">
        <f>'приложение 1.1 '!U371</f>
        <v>-</v>
      </c>
      <c r="W371" s="130" t="str">
        <f>'приложение 1.1 '!V371</f>
        <v>-</v>
      </c>
      <c r="X371" s="130">
        <f>'приложение 1.1 '!W371</f>
        <v>0.14599999999999999</v>
      </c>
      <c r="Y371" s="130">
        <f>'приложение 1.1 '!X371</f>
        <v>0</v>
      </c>
      <c r="Z371" s="130">
        <f>'приложение 1.1 '!Y371</f>
        <v>0</v>
      </c>
      <c r="AA371" s="130">
        <f>'приложение 1.1 '!Z371</f>
        <v>0</v>
      </c>
      <c r="AB371" s="130">
        <f>'приложение 1.1 '!AA371</f>
        <v>0</v>
      </c>
      <c r="AC371" s="130">
        <f>'приложение 1.1 '!AB371</f>
        <v>0.50681421999999998</v>
      </c>
      <c r="AD371" s="130">
        <f>'приложение 1.1 '!AC371</f>
        <v>0</v>
      </c>
      <c r="AE371" s="130">
        <f>'приложение 1.1 '!AD371</f>
        <v>0</v>
      </c>
      <c r="AF371" s="130">
        <f t="shared" si="60"/>
        <v>0.50681421999999998</v>
      </c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4"/>
      <c r="BG371" s="114"/>
      <c r="BH371" s="114"/>
      <c r="BI371" s="114"/>
      <c r="BJ371" s="114"/>
      <c r="BK371" s="114"/>
      <c r="BL371" s="114"/>
      <c r="BM371" s="114"/>
      <c r="BN371" s="114"/>
      <c r="BO371" s="114"/>
      <c r="BP371" s="114"/>
      <c r="BQ371" s="114"/>
    </row>
    <row r="372" spans="1:69" s="459" customFormat="1" ht="101.25">
      <c r="A372" s="95" t="str">
        <f>'приложение 1.1 '!A372</f>
        <v>2.1.4.81</v>
      </c>
      <c r="B372" s="135" t="str">
        <f>'приложение 1.1 '!B372</f>
        <v>Строительство КЛ-10кВ от ТП-305 до БКТП-2х1000кВА мкр.24, для электроснабжения жилого комплекса №304.1 (блок А) 24 мкр.</v>
      </c>
      <c r="C372" s="603" t="str">
        <f>'приложение 1.1 '!C372</f>
        <v>C/П</v>
      </c>
      <c r="D372" s="544">
        <f>'приложение 1.1 '!D372</f>
        <v>1.93</v>
      </c>
      <c r="E372" s="544">
        <f>'приложение 1.1 '!E372</f>
        <v>0</v>
      </c>
      <c r="F372" s="168">
        <v>12.401999999999999</v>
      </c>
      <c r="G372" s="603">
        <f>'приложение 1.1 '!F372</f>
        <v>2013</v>
      </c>
      <c r="H372" s="603">
        <f>'приложение 1.1 '!G372</f>
        <v>2013</v>
      </c>
      <c r="I372" s="130">
        <f t="shared" si="59"/>
        <v>5.1189609000000003</v>
      </c>
      <c r="J372" s="130">
        <f t="shared" si="55"/>
        <v>0</v>
      </c>
      <c r="K372" s="130">
        <f t="shared" si="56"/>
        <v>0</v>
      </c>
      <c r="L372" s="130" t="str">
        <f>'приложение 1.1 '!K372</f>
        <v>-</v>
      </c>
      <c r="M372" s="130" t="str">
        <f>'приложение 1.1 '!L372</f>
        <v>-</v>
      </c>
      <c r="N372" s="130">
        <f>'приложение 1.1 '!M372</f>
        <v>1.93</v>
      </c>
      <c r="O372" s="130">
        <f>'приложение 1.1 '!N372</f>
        <v>0</v>
      </c>
      <c r="P372" s="130" t="str">
        <f>'приложение 1.1 '!O372</f>
        <v>-</v>
      </c>
      <c r="Q372" s="130" t="str">
        <f>'приложение 1.1 '!P372</f>
        <v>-</v>
      </c>
      <c r="R372" s="130" t="str">
        <f>'приложение 1.1 '!Q372</f>
        <v>-</v>
      </c>
      <c r="S372" s="130" t="str">
        <f>'приложение 1.1 '!R372</f>
        <v>-</v>
      </c>
      <c r="T372" s="130" t="str">
        <f>'приложение 1.1 '!S372</f>
        <v>-</v>
      </c>
      <c r="U372" s="130" t="str">
        <f>'приложение 1.1 '!T372</f>
        <v>-</v>
      </c>
      <c r="V372" s="130" t="str">
        <f>'приложение 1.1 '!U372</f>
        <v>-</v>
      </c>
      <c r="W372" s="130" t="str">
        <f>'приложение 1.1 '!V372</f>
        <v>-</v>
      </c>
      <c r="X372" s="130">
        <f>'приложение 1.1 '!W372</f>
        <v>1.93</v>
      </c>
      <c r="Y372" s="130">
        <f>'приложение 1.1 '!X372</f>
        <v>0</v>
      </c>
      <c r="Z372" s="130">
        <f>'приложение 1.1 '!Y372</f>
        <v>0</v>
      </c>
      <c r="AA372" s="130">
        <f>'приложение 1.1 '!Z372</f>
        <v>5.1189609000000003</v>
      </c>
      <c r="AB372" s="130">
        <f>'приложение 1.1 '!AA372</f>
        <v>0</v>
      </c>
      <c r="AC372" s="130">
        <f>'приложение 1.1 '!AB372</f>
        <v>0</v>
      </c>
      <c r="AD372" s="130">
        <f>'приложение 1.1 '!AC372</f>
        <v>0</v>
      </c>
      <c r="AE372" s="130">
        <f>'приложение 1.1 '!AD372</f>
        <v>0</v>
      </c>
      <c r="AF372" s="130">
        <f t="shared" si="60"/>
        <v>5.1189609000000003</v>
      </c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  <c r="BC372" s="114"/>
      <c r="BD372" s="114"/>
      <c r="BE372" s="114"/>
      <c r="BF372" s="114"/>
      <c r="BG372" s="114"/>
      <c r="BH372" s="114"/>
      <c r="BI372" s="114"/>
      <c r="BJ372" s="114"/>
      <c r="BK372" s="114"/>
      <c r="BL372" s="114"/>
      <c r="BM372" s="114"/>
      <c r="BN372" s="114"/>
      <c r="BO372" s="114"/>
      <c r="BP372" s="114"/>
      <c r="BQ372" s="114"/>
    </row>
    <row r="373" spans="1:69" s="459" customFormat="1" ht="81">
      <c r="A373" s="95" t="str">
        <f>'приложение 1.1 '!A373</f>
        <v>2.1.4.82</v>
      </c>
      <c r="B373" s="135" t="str">
        <f>'приложение 1.1 '!B373</f>
        <v>Строительство КЛ-10кВ от РП(ТП)№31 2х630кВА до места врезки в КЛ-10кВ от ПС "Западная" до РП-133 мкр.43</v>
      </c>
      <c r="C373" s="603" t="str">
        <f>'приложение 1.1 '!C373</f>
        <v>C/П</v>
      </c>
      <c r="D373" s="544">
        <f>'приложение 1.1 '!D373</f>
        <v>2.2559999999999998</v>
      </c>
      <c r="E373" s="544">
        <f>'приложение 1.1 '!E373</f>
        <v>0</v>
      </c>
      <c r="F373" s="168">
        <v>15.5025</v>
      </c>
      <c r="G373" s="603">
        <f>'приложение 1.1 '!F373</f>
        <v>2015</v>
      </c>
      <c r="H373" s="603">
        <f>'приложение 1.1 '!G373</f>
        <v>2016</v>
      </c>
      <c r="I373" s="130">
        <f t="shared" si="59"/>
        <v>7.6662375300000001</v>
      </c>
      <c r="J373" s="130">
        <f t="shared" si="55"/>
        <v>0</v>
      </c>
      <c r="K373" s="130">
        <f t="shared" si="56"/>
        <v>0</v>
      </c>
      <c r="L373" s="130" t="str">
        <f>'приложение 1.1 '!K373</f>
        <v>-</v>
      </c>
      <c r="M373" s="130" t="str">
        <f>'приложение 1.1 '!L373</f>
        <v>-</v>
      </c>
      <c r="N373" s="130" t="str">
        <f>'приложение 1.1 '!M373</f>
        <v>-</v>
      </c>
      <c r="O373" s="130" t="str">
        <f>'приложение 1.1 '!N373</f>
        <v>-</v>
      </c>
      <c r="P373" s="130" t="str">
        <f>'приложение 1.1 '!O373</f>
        <v>-</v>
      </c>
      <c r="Q373" s="130" t="str">
        <f>'приложение 1.1 '!P373</f>
        <v>-</v>
      </c>
      <c r="R373" s="130" t="str">
        <f>'приложение 1.1 '!Q373</f>
        <v>-</v>
      </c>
      <c r="S373" s="130" t="str">
        <f>'приложение 1.1 '!R373</f>
        <v>-</v>
      </c>
      <c r="T373" s="130">
        <f>'приложение 1.1 '!S373</f>
        <v>2.2559999999999998</v>
      </c>
      <c r="U373" s="130">
        <f>'приложение 1.1 '!T373</f>
        <v>0</v>
      </c>
      <c r="V373" s="130" t="str">
        <f>'приложение 1.1 '!U373</f>
        <v>-</v>
      </c>
      <c r="W373" s="130" t="str">
        <f>'приложение 1.1 '!V373</f>
        <v>-</v>
      </c>
      <c r="X373" s="130">
        <f>'приложение 1.1 '!W373</f>
        <v>2.2559999999999998</v>
      </c>
      <c r="Y373" s="130">
        <f>'приложение 1.1 '!X373</f>
        <v>0</v>
      </c>
      <c r="Z373" s="130">
        <f>'приложение 1.1 '!Y373</f>
        <v>0</v>
      </c>
      <c r="AA373" s="130">
        <f>'приложение 1.1 '!Z373</f>
        <v>0</v>
      </c>
      <c r="AB373" s="130">
        <f>'приложение 1.1 '!AA373</f>
        <v>0</v>
      </c>
      <c r="AC373" s="130">
        <f>'приложение 1.1 '!AB373</f>
        <v>3.6549046600000001</v>
      </c>
      <c r="AD373" s="130">
        <f>'приложение 1.1 '!AC373</f>
        <v>4.0113328699999995</v>
      </c>
      <c r="AE373" s="130">
        <f>'приложение 1.1 '!AD373</f>
        <v>0</v>
      </c>
      <c r="AF373" s="130">
        <f t="shared" si="60"/>
        <v>7.6662375300000001</v>
      </c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  <c r="BH373" s="114"/>
      <c r="BI373" s="114"/>
      <c r="BJ373" s="114"/>
      <c r="BK373" s="114"/>
      <c r="BL373" s="114"/>
      <c r="BM373" s="114"/>
      <c r="BN373" s="114"/>
      <c r="BO373" s="114"/>
      <c r="BP373" s="114"/>
      <c r="BQ373" s="114"/>
    </row>
    <row r="374" spans="1:69" ht="60.75">
      <c r="A374" s="95" t="str">
        <f>'приложение 1.1 '!A374</f>
        <v>2.1.4.83</v>
      </c>
      <c r="B374" s="135" t="str">
        <f>'приложение 1.1 '!B374</f>
        <v>Строительство КЛ-10кВ от РП(ТП)№31 2х630кВА до ТП№33 2х630кВА мкр.43</v>
      </c>
      <c r="C374" s="603" t="str">
        <f>'приложение 1.1 '!C374</f>
        <v>C/П</v>
      </c>
      <c r="D374" s="544">
        <f>'приложение 1.1 '!D374</f>
        <v>1.6120000000000001</v>
      </c>
      <c r="E374" s="544">
        <f>'приложение 1.1 '!E374</f>
        <v>0</v>
      </c>
      <c r="F374" s="168">
        <v>14.468999999999999</v>
      </c>
      <c r="G374" s="603">
        <f>'приложение 1.1 '!F374</f>
        <v>2016</v>
      </c>
      <c r="H374" s="603">
        <f>'приложение 1.1 '!G374</f>
        <v>2016</v>
      </c>
      <c r="I374" s="130">
        <f t="shared" si="59"/>
        <v>3.5754147300000003</v>
      </c>
      <c r="J374" s="130">
        <f t="shared" si="55"/>
        <v>0</v>
      </c>
      <c r="K374" s="130">
        <f t="shared" si="56"/>
        <v>0</v>
      </c>
      <c r="L374" s="130" t="str">
        <f>'приложение 1.1 '!K374</f>
        <v>-</v>
      </c>
      <c r="M374" s="130" t="str">
        <f>'приложение 1.1 '!L374</f>
        <v>-</v>
      </c>
      <c r="N374" s="130" t="str">
        <f>'приложение 1.1 '!M374</f>
        <v>-</v>
      </c>
      <c r="O374" s="130" t="str">
        <f>'приложение 1.1 '!N374</f>
        <v>-</v>
      </c>
      <c r="P374" s="130" t="str">
        <f>'приложение 1.1 '!O374</f>
        <v>-</v>
      </c>
      <c r="Q374" s="130" t="str">
        <f>'приложение 1.1 '!P374</f>
        <v>-</v>
      </c>
      <c r="R374" s="130" t="str">
        <f>'приложение 1.1 '!Q374</f>
        <v>-</v>
      </c>
      <c r="S374" s="130" t="str">
        <f>'приложение 1.1 '!R374</f>
        <v>-</v>
      </c>
      <c r="T374" s="130">
        <f>'приложение 1.1 '!S374</f>
        <v>1.6120000000000001</v>
      </c>
      <c r="U374" s="130">
        <f>'приложение 1.1 '!T374</f>
        <v>0</v>
      </c>
      <c r="V374" s="130" t="str">
        <f>'приложение 1.1 '!U374</f>
        <v>-</v>
      </c>
      <c r="W374" s="130" t="str">
        <f>'приложение 1.1 '!V374</f>
        <v>-</v>
      </c>
      <c r="X374" s="130">
        <f>'приложение 1.1 '!W374</f>
        <v>1.6120000000000001</v>
      </c>
      <c r="Y374" s="130">
        <f>'приложение 1.1 '!X374</f>
        <v>0</v>
      </c>
      <c r="Z374" s="130">
        <f>'приложение 1.1 '!Y374</f>
        <v>0</v>
      </c>
      <c r="AA374" s="130">
        <f>'приложение 1.1 '!Z374</f>
        <v>0</v>
      </c>
      <c r="AB374" s="130">
        <f>'приложение 1.1 '!AA374</f>
        <v>0</v>
      </c>
      <c r="AC374" s="130">
        <f>'приложение 1.1 '!AB374</f>
        <v>0</v>
      </c>
      <c r="AD374" s="130">
        <f>'приложение 1.1 '!AC374</f>
        <v>3.5754147300000003</v>
      </c>
      <c r="AE374" s="130">
        <f>'приложение 1.1 '!AD374</f>
        <v>0</v>
      </c>
      <c r="AF374" s="130">
        <f t="shared" si="60"/>
        <v>3.5754147300000003</v>
      </c>
    </row>
    <row r="375" spans="1:69" ht="60.75">
      <c r="A375" s="95" t="str">
        <f>'приложение 1.1 '!A375</f>
        <v>2.1.4.84</v>
      </c>
      <c r="B375" s="135" t="str">
        <f>'приложение 1.1 '!B375</f>
        <v>Строительство КЛ-10кВ от ТП№33 2х630кВА до ТП№33а 2х630кВА мкр.43</v>
      </c>
      <c r="C375" s="603" t="str">
        <f>'приложение 1.1 '!C375</f>
        <v>C/П</v>
      </c>
      <c r="D375" s="544">
        <f>'приложение 1.1 '!D375</f>
        <v>0.64600000000000002</v>
      </c>
      <c r="E375" s="544">
        <f>'приложение 1.1 '!E375</f>
        <v>0</v>
      </c>
      <c r="F375" s="168">
        <v>16.880499999999998</v>
      </c>
      <c r="G375" s="603">
        <f>'приложение 1.1 '!F375</f>
        <v>2016</v>
      </c>
      <c r="H375" s="603">
        <f>'приложение 1.1 '!G375</f>
        <v>2016</v>
      </c>
      <c r="I375" s="130">
        <f t="shared" si="59"/>
        <v>2.1526289899999997</v>
      </c>
      <c r="J375" s="130">
        <f t="shared" si="55"/>
        <v>0</v>
      </c>
      <c r="K375" s="130">
        <f t="shared" si="56"/>
        <v>0</v>
      </c>
      <c r="L375" s="130" t="str">
        <f>'приложение 1.1 '!K375</f>
        <v>-</v>
      </c>
      <c r="M375" s="130" t="str">
        <f>'приложение 1.1 '!L375</f>
        <v>-</v>
      </c>
      <c r="N375" s="130" t="str">
        <f>'приложение 1.1 '!M375</f>
        <v>-</v>
      </c>
      <c r="O375" s="130" t="str">
        <f>'приложение 1.1 '!N375</f>
        <v>-</v>
      </c>
      <c r="P375" s="130" t="str">
        <f>'приложение 1.1 '!O375</f>
        <v>-</v>
      </c>
      <c r="Q375" s="130" t="str">
        <f>'приложение 1.1 '!P375</f>
        <v>-</v>
      </c>
      <c r="R375" s="130" t="str">
        <f>'приложение 1.1 '!Q375</f>
        <v>-</v>
      </c>
      <c r="S375" s="130" t="str">
        <f>'приложение 1.1 '!R375</f>
        <v>-</v>
      </c>
      <c r="T375" s="130">
        <f>'приложение 1.1 '!S375</f>
        <v>0.64600000000000002</v>
      </c>
      <c r="U375" s="130">
        <f>'приложение 1.1 '!T375</f>
        <v>0</v>
      </c>
      <c r="V375" s="130" t="str">
        <f>'приложение 1.1 '!U375</f>
        <v>-</v>
      </c>
      <c r="W375" s="130" t="str">
        <f>'приложение 1.1 '!V375</f>
        <v>-</v>
      </c>
      <c r="X375" s="130">
        <f>'приложение 1.1 '!W375</f>
        <v>0.64600000000000002</v>
      </c>
      <c r="Y375" s="130">
        <f>'приложение 1.1 '!X375</f>
        <v>0</v>
      </c>
      <c r="Z375" s="130">
        <f>'приложение 1.1 '!Y375</f>
        <v>0</v>
      </c>
      <c r="AA375" s="130">
        <f>'приложение 1.1 '!Z375</f>
        <v>0</v>
      </c>
      <c r="AB375" s="130">
        <f>'приложение 1.1 '!AA375</f>
        <v>0</v>
      </c>
      <c r="AC375" s="130">
        <f>'приложение 1.1 '!AB375</f>
        <v>0</v>
      </c>
      <c r="AD375" s="130">
        <f>'приложение 1.1 '!AC375</f>
        <v>2.1526289899999997</v>
      </c>
      <c r="AE375" s="130">
        <f>'приложение 1.1 '!AD375</f>
        <v>0</v>
      </c>
      <c r="AF375" s="130">
        <f t="shared" si="60"/>
        <v>2.1526289899999997</v>
      </c>
    </row>
    <row r="376" spans="1:69" s="459" customFormat="1" ht="60.75">
      <c r="A376" s="95" t="str">
        <f>'приложение 1.1 '!A376</f>
        <v>2.1.4.90</v>
      </c>
      <c r="B376" s="135" t="str">
        <f>'приложение 1.1 '!B376</f>
        <v>Строительство КЛ-10кВ от ТП№33а 2х630кВА до РП(ТП)№31 2х630кВА мкр.43</v>
      </c>
      <c r="C376" s="603" t="str">
        <f>'приложение 1.1 '!C376</f>
        <v>C/П</v>
      </c>
      <c r="D376" s="544">
        <f>'приложение 1.1 '!D376</f>
        <v>1.72</v>
      </c>
      <c r="E376" s="544">
        <f>'приложение 1.1 '!E376</f>
        <v>0</v>
      </c>
      <c r="F376" s="168">
        <v>17.224999999999998</v>
      </c>
      <c r="G376" s="603">
        <f>'приложение 1.1 '!F376</f>
        <v>2016</v>
      </c>
      <c r="H376" s="603">
        <f>'приложение 1.1 '!G376</f>
        <v>2016</v>
      </c>
      <c r="I376" s="130">
        <f t="shared" si="59"/>
        <v>5.5605267499999993</v>
      </c>
      <c r="J376" s="130">
        <f t="shared" si="55"/>
        <v>0</v>
      </c>
      <c r="K376" s="130">
        <f t="shared" si="56"/>
        <v>0</v>
      </c>
      <c r="L376" s="130" t="str">
        <f>'приложение 1.1 '!K376</f>
        <v>-</v>
      </c>
      <c r="M376" s="130" t="str">
        <f>'приложение 1.1 '!L376</f>
        <v>-</v>
      </c>
      <c r="N376" s="130" t="str">
        <f>'приложение 1.1 '!M376</f>
        <v>-</v>
      </c>
      <c r="O376" s="130" t="str">
        <f>'приложение 1.1 '!N376</f>
        <v>-</v>
      </c>
      <c r="P376" s="130" t="str">
        <f>'приложение 1.1 '!O376</f>
        <v>-</v>
      </c>
      <c r="Q376" s="130" t="str">
        <f>'приложение 1.1 '!P376</f>
        <v>-</v>
      </c>
      <c r="R376" s="130" t="str">
        <f>'приложение 1.1 '!Q376</f>
        <v>-</v>
      </c>
      <c r="S376" s="130" t="str">
        <f>'приложение 1.1 '!R376</f>
        <v>-</v>
      </c>
      <c r="T376" s="130">
        <f>'приложение 1.1 '!S376</f>
        <v>1.72</v>
      </c>
      <c r="U376" s="130">
        <f>'приложение 1.1 '!T376</f>
        <v>0</v>
      </c>
      <c r="V376" s="130" t="str">
        <f>'приложение 1.1 '!U376</f>
        <v>-</v>
      </c>
      <c r="W376" s="130" t="str">
        <f>'приложение 1.1 '!V376</f>
        <v>-</v>
      </c>
      <c r="X376" s="130">
        <f>'приложение 1.1 '!W376</f>
        <v>1.72</v>
      </c>
      <c r="Y376" s="130">
        <f>'приложение 1.1 '!X376</f>
        <v>0</v>
      </c>
      <c r="Z376" s="130">
        <f>'приложение 1.1 '!Y376</f>
        <v>0</v>
      </c>
      <c r="AA376" s="130">
        <f>'приложение 1.1 '!Z376</f>
        <v>0</v>
      </c>
      <c r="AB376" s="130">
        <f>'приложение 1.1 '!AA376</f>
        <v>0</v>
      </c>
      <c r="AC376" s="130">
        <f>'приложение 1.1 '!AB376</f>
        <v>0</v>
      </c>
      <c r="AD376" s="130">
        <f>'приложение 1.1 '!AC376</f>
        <v>5.5605267499999993</v>
      </c>
      <c r="AE376" s="130">
        <f>'приложение 1.1 '!AD376</f>
        <v>0</v>
      </c>
      <c r="AF376" s="130">
        <f t="shared" si="60"/>
        <v>5.5605267499999993</v>
      </c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/>
      <c r="BF376" s="114"/>
      <c r="BG376" s="114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4"/>
    </row>
    <row r="377" spans="1:69" s="459" customFormat="1" ht="81">
      <c r="A377" s="95" t="str">
        <f>'приложение 1.1 '!A377</f>
        <v>2.1.4.96</v>
      </c>
      <c r="B377" s="135" t="str">
        <f>'приложение 1.1 '!B377</f>
        <v>Строительство КЛ-10кВ от БКТП-2004 до ТП 2х2500кВА мкр.24  (Жилой комплекс №304 (КРП) ДСК-1)</v>
      </c>
      <c r="C377" s="603" t="str">
        <f>'приложение 1.1 '!C377</f>
        <v>C/П</v>
      </c>
      <c r="D377" s="544">
        <f>'приложение 1.1 '!D377</f>
        <v>0.86</v>
      </c>
      <c r="E377" s="544">
        <f>'приложение 1.1 '!E377</f>
        <v>0</v>
      </c>
      <c r="F377" s="168">
        <v>8.956999999999999</v>
      </c>
      <c r="G377" s="603">
        <f>'приложение 1.1 '!F377</f>
        <v>2015</v>
      </c>
      <c r="H377" s="603">
        <f>'приложение 1.1 '!G377</f>
        <v>2015</v>
      </c>
      <c r="I377" s="130">
        <f t="shared" si="59"/>
        <v>2.7137772600000001</v>
      </c>
      <c r="J377" s="130">
        <f t="shared" si="55"/>
        <v>0</v>
      </c>
      <c r="K377" s="130">
        <f t="shared" si="56"/>
        <v>0</v>
      </c>
      <c r="L377" s="130" t="str">
        <f>'приложение 1.1 '!K377</f>
        <v>-</v>
      </c>
      <c r="M377" s="130" t="str">
        <f>'приложение 1.1 '!L377</f>
        <v>-</v>
      </c>
      <c r="N377" s="130" t="str">
        <f>'приложение 1.1 '!M377</f>
        <v>-</v>
      </c>
      <c r="O377" s="130" t="str">
        <f>'приложение 1.1 '!N377</f>
        <v>-</v>
      </c>
      <c r="P377" s="130" t="str">
        <f>'приложение 1.1 '!O377</f>
        <v>-</v>
      </c>
      <c r="Q377" s="130" t="str">
        <f>'приложение 1.1 '!P377</f>
        <v>-</v>
      </c>
      <c r="R377" s="130">
        <f>'приложение 1.1 '!Q377</f>
        <v>0.86</v>
      </c>
      <c r="S377" s="130">
        <f>'приложение 1.1 '!R377</f>
        <v>0</v>
      </c>
      <c r="T377" s="130" t="str">
        <f>'приложение 1.1 '!S377</f>
        <v>-</v>
      </c>
      <c r="U377" s="130" t="str">
        <f>'приложение 1.1 '!T377</f>
        <v>-</v>
      </c>
      <c r="V377" s="130" t="str">
        <f>'приложение 1.1 '!U377</f>
        <v>-</v>
      </c>
      <c r="W377" s="130" t="str">
        <f>'приложение 1.1 '!V377</f>
        <v>-</v>
      </c>
      <c r="X377" s="130">
        <f>'приложение 1.1 '!W377</f>
        <v>0.86</v>
      </c>
      <c r="Y377" s="130">
        <f>'приложение 1.1 '!X377</f>
        <v>0</v>
      </c>
      <c r="Z377" s="130">
        <f>'приложение 1.1 '!Y377</f>
        <v>0</v>
      </c>
      <c r="AA377" s="130">
        <f>'приложение 1.1 '!Z377</f>
        <v>0</v>
      </c>
      <c r="AB377" s="130">
        <f>'приложение 1.1 '!AA377</f>
        <v>0</v>
      </c>
      <c r="AC377" s="130">
        <f>'приложение 1.1 '!AB377</f>
        <v>2.7137772600000001</v>
      </c>
      <c r="AD377" s="130">
        <f>'приложение 1.1 '!AC377</f>
        <v>0</v>
      </c>
      <c r="AE377" s="130">
        <f>'приложение 1.1 '!AD377</f>
        <v>0</v>
      </c>
      <c r="AF377" s="130">
        <f t="shared" si="60"/>
        <v>2.7137772600000001</v>
      </c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4"/>
      <c r="BG377" s="114"/>
      <c r="BH377" s="114"/>
      <c r="BI377" s="114"/>
      <c r="BJ377" s="114"/>
      <c r="BK377" s="114"/>
      <c r="BL377" s="114"/>
      <c r="BM377" s="114"/>
      <c r="BN377" s="114"/>
      <c r="BO377" s="114"/>
      <c r="BP377" s="114"/>
      <c r="BQ377" s="114"/>
    </row>
    <row r="378" spans="1:69" s="459" customFormat="1" ht="101.25">
      <c r="A378" s="95" t="str">
        <f>'приложение 1.1 '!A378</f>
        <v>2.1.4.98</v>
      </c>
      <c r="B378" s="135" t="str">
        <f>'приложение 1.1 '!B378</f>
        <v xml:space="preserve">Строительство КЛ-10кВ от РП(ТП) 2х2500кВА до ТП1 2х2500кВА Электроснабжение Клинического перенатального центра на 315 коек </v>
      </c>
      <c r="C378" s="603" t="str">
        <f>'приложение 1.1 '!C378</f>
        <v>С/П</v>
      </c>
      <c r="D378" s="544">
        <f>'приложение 1.1 '!D378</f>
        <v>0.11600000000000001</v>
      </c>
      <c r="E378" s="544">
        <f>'приложение 1.1 '!E378</f>
        <v>0</v>
      </c>
      <c r="F378" s="168">
        <v>17.569499999999998</v>
      </c>
      <c r="G378" s="603">
        <f>'приложение 1.1 '!F378</f>
        <v>2017</v>
      </c>
      <c r="H378" s="603">
        <f>'приложение 1.1 '!G378</f>
        <v>2017</v>
      </c>
      <c r="I378" s="130">
        <f t="shared" si="59"/>
        <v>0.42</v>
      </c>
      <c r="J378" s="130">
        <f t="shared" si="55"/>
        <v>0.42</v>
      </c>
      <c r="K378" s="130">
        <f t="shared" si="56"/>
        <v>0.42</v>
      </c>
      <c r="L378" s="130" t="str">
        <f>'приложение 1.1 '!K378</f>
        <v>-</v>
      </c>
      <c r="M378" s="130" t="str">
        <f>'приложение 1.1 '!L378</f>
        <v>-</v>
      </c>
      <c r="N378" s="130" t="str">
        <f>'приложение 1.1 '!M378</f>
        <v>-</v>
      </c>
      <c r="O378" s="130" t="str">
        <f>'приложение 1.1 '!N378</f>
        <v>-</v>
      </c>
      <c r="P378" s="130" t="str">
        <f>'приложение 1.1 '!O378</f>
        <v>-</v>
      </c>
      <c r="Q378" s="130" t="str">
        <f>'приложение 1.1 '!P378</f>
        <v>-</v>
      </c>
      <c r="R378" s="130" t="str">
        <f>'приложение 1.1 '!Q378</f>
        <v>-</v>
      </c>
      <c r="S378" s="130" t="str">
        <f>'приложение 1.1 '!R378</f>
        <v>-</v>
      </c>
      <c r="T378" s="130" t="str">
        <f>'приложение 1.1 '!S378</f>
        <v>-</v>
      </c>
      <c r="U378" s="130" t="str">
        <f>'приложение 1.1 '!T378</f>
        <v>-</v>
      </c>
      <c r="V378" s="130">
        <f>'приложение 1.1 '!U378</f>
        <v>0.11600000000000001</v>
      </c>
      <c r="W378" s="130">
        <f>'приложение 1.1 '!V378</f>
        <v>0</v>
      </c>
      <c r="X378" s="130">
        <f>'приложение 1.1 '!W378</f>
        <v>0.11600000000000001</v>
      </c>
      <c r="Y378" s="130">
        <f>'приложение 1.1 '!X378</f>
        <v>0</v>
      </c>
      <c r="Z378" s="130">
        <f>'приложение 1.1 '!Y378</f>
        <v>0</v>
      </c>
      <c r="AA378" s="130">
        <f>'приложение 1.1 '!Z378</f>
        <v>0</v>
      </c>
      <c r="AB378" s="130">
        <f>'приложение 1.1 '!AA378</f>
        <v>0</v>
      </c>
      <c r="AC378" s="130">
        <f>'приложение 1.1 '!AB378</f>
        <v>0</v>
      </c>
      <c r="AD378" s="130">
        <f>'приложение 1.1 '!AC378</f>
        <v>0</v>
      </c>
      <c r="AE378" s="130">
        <f>'приложение 1.1 '!AD378</f>
        <v>0.42</v>
      </c>
      <c r="AF378" s="130">
        <f t="shared" si="60"/>
        <v>0.42</v>
      </c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  <c r="BH378" s="114"/>
      <c r="BI378" s="114"/>
      <c r="BJ378" s="114"/>
      <c r="BK378" s="114"/>
      <c r="BL378" s="114"/>
      <c r="BM378" s="114"/>
      <c r="BN378" s="114"/>
      <c r="BO378" s="114"/>
      <c r="BP378" s="114"/>
      <c r="BQ378" s="114"/>
    </row>
    <row r="379" spans="1:69" s="459" customFormat="1" ht="101.25">
      <c r="A379" s="95" t="str">
        <f>'приложение 1.1 '!A379</f>
        <v>2.1.4.99</v>
      </c>
      <c r="B379" s="135" t="str">
        <f>'приложение 1.1 '!B379</f>
        <v xml:space="preserve">Строительство КЛ-10кВ от ТП1 2х2500кВА до ТП2 2х2500кВА Электроснабжение Клинического перенатального центра на 315 коек </v>
      </c>
      <c r="C379" s="603" t="str">
        <f>'приложение 1.1 '!C379</f>
        <v>С/П</v>
      </c>
      <c r="D379" s="544">
        <f>'приложение 1.1 '!D379</f>
        <v>1.1479999999999999</v>
      </c>
      <c r="E379" s="544">
        <f>'приложение 1.1 '!E379</f>
        <v>0</v>
      </c>
      <c r="F379" s="168">
        <v>17.224999999999998</v>
      </c>
      <c r="G379" s="603">
        <f>'приложение 1.1 '!F379</f>
        <v>2017</v>
      </c>
      <c r="H379" s="603">
        <f>'приложение 1.1 '!G379</f>
        <v>2017</v>
      </c>
      <c r="I379" s="130">
        <f t="shared" si="59"/>
        <v>4.07</v>
      </c>
      <c r="J379" s="130">
        <f t="shared" si="55"/>
        <v>4.07</v>
      </c>
      <c r="K379" s="130">
        <f t="shared" si="56"/>
        <v>4.07</v>
      </c>
      <c r="L379" s="130" t="str">
        <f>'приложение 1.1 '!K379</f>
        <v>-</v>
      </c>
      <c r="M379" s="130" t="str">
        <f>'приложение 1.1 '!L379</f>
        <v>-</v>
      </c>
      <c r="N379" s="130" t="str">
        <f>'приложение 1.1 '!M379</f>
        <v>-</v>
      </c>
      <c r="O379" s="130" t="str">
        <f>'приложение 1.1 '!N379</f>
        <v>-</v>
      </c>
      <c r="P379" s="130" t="str">
        <f>'приложение 1.1 '!O379</f>
        <v>-</v>
      </c>
      <c r="Q379" s="130" t="str">
        <f>'приложение 1.1 '!P379</f>
        <v>-</v>
      </c>
      <c r="R379" s="130" t="str">
        <f>'приложение 1.1 '!Q379</f>
        <v>-</v>
      </c>
      <c r="S379" s="130" t="str">
        <f>'приложение 1.1 '!R379</f>
        <v>-</v>
      </c>
      <c r="T379" s="130" t="str">
        <f>'приложение 1.1 '!S379</f>
        <v>-</v>
      </c>
      <c r="U379" s="130" t="str">
        <f>'приложение 1.1 '!T379</f>
        <v>-</v>
      </c>
      <c r="V379" s="130">
        <f>'приложение 1.1 '!U379</f>
        <v>1.1479999999999999</v>
      </c>
      <c r="W379" s="130">
        <f>'приложение 1.1 '!V379</f>
        <v>0</v>
      </c>
      <c r="X379" s="130">
        <f>'приложение 1.1 '!W379</f>
        <v>1.1479999999999999</v>
      </c>
      <c r="Y379" s="130">
        <f>'приложение 1.1 '!X379</f>
        <v>0</v>
      </c>
      <c r="Z379" s="130">
        <f>'приложение 1.1 '!Y379</f>
        <v>0</v>
      </c>
      <c r="AA379" s="130">
        <f>'приложение 1.1 '!Z379</f>
        <v>0</v>
      </c>
      <c r="AB379" s="130">
        <f>'приложение 1.1 '!AA379</f>
        <v>0</v>
      </c>
      <c r="AC379" s="130">
        <f>'приложение 1.1 '!AB379</f>
        <v>0</v>
      </c>
      <c r="AD379" s="130">
        <f>'приложение 1.1 '!AC379</f>
        <v>0</v>
      </c>
      <c r="AE379" s="130">
        <f>'приложение 1.1 '!AD379</f>
        <v>4.07</v>
      </c>
      <c r="AF379" s="130">
        <f t="shared" si="60"/>
        <v>4.07</v>
      </c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/>
      <c r="BE379" s="114"/>
      <c r="BF379" s="114"/>
      <c r="BG379" s="114"/>
      <c r="BH379" s="114"/>
      <c r="BI379" s="114"/>
      <c r="BJ379" s="114"/>
      <c r="BK379" s="114"/>
      <c r="BL379" s="114"/>
      <c r="BM379" s="114"/>
      <c r="BN379" s="114"/>
      <c r="BO379" s="114"/>
      <c r="BP379" s="114"/>
      <c r="BQ379" s="114"/>
    </row>
    <row r="380" spans="1:69" s="459" customFormat="1" ht="101.25">
      <c r="A380" s="95" t="str">
        <f>'приложение 1.1 '!A380</f>
        <v>2.1.4.100</v>
      </c>
      <c r="B380" s="135" t="str">
        <f>'приложение 1.1 '!B380</f>
        <v xml:space="preserve">Строительство КЛ-10кВ от ТП2 2х2500кВА до ТП3 2х2500кВА Электроснабжение Клинического перенатального центра на 315 коек </v>
      </c>
      <c r="C380" s="603" t="str">
        <f>'приложение 1.1 '!C380</f>
        <v>С/П</v>
      </c>
      <c r="D380" s="544">
        <f>'приложение 1.1 '!D380</f>
        <v>0.51400000000000001</v>
      </c>
      <c r="E380" s="544">
        <f>'приложение 1.1 '!E380</f>
        <v>0</v>
      </c>
      <c r="F380" s="168">
        <v>15.847</v>
      </c>
      <c r="G380" s="603">
        <f>'приложение 1.1 '!F380</f>
        <v>2017</v>
      </c>
      <c r="H380" s="603">
        <f>'приложение 1.1 '!G380</f>
        <v>2017</v>
      </c>
      <c r="I380" s="130">
        <f t="shared" si="59"/>
        <v>1.87</v>
      </c>
      <c r="J380" s="130">
        <f t="shared" si="55"/>
        <v>1.87</v>
      </c>
      <c r="K380" s="130">
        <f t="shared" si="56"/>
        <v>1.87</v>
      </c>
      <c r="L380" s="130" t="str">
        <f>'приложение 1.1 '!K380</f>
        <v>-</v>
      </c>
      <c r="M380" s="130" t="str">
        <f>'приложение 1.1 '!L380</f>
        <v>-</v>
      </c>
      <c r="N380" s="130" t="str">
        <f>'приложение 1.1 '!M380</f>
        <v>-</v>
      </c>
      <c r="O380" s="130" t="str">
        <f>'приложение 1.1 '!N380</f>
        <v>-</v>
      </c>
      <c r="P380" s="130" t="str">
        <f>'приложение 1.1 '!O380</f>
        <v>-</v>
      </c>
      <c r="Q380" s="130" t="str">
        <f>'приложение 1.1 '!P380</f>
        <v>-</v>
      </c>
      <c r="R380" s="130" t="str">
        <f>'приложение 1.1 '!Q380</f>
        <v>-</v>
      </c>
      <c r="S380" s="130" t="str">
        <f>'приложение 1.1 '!R380</f>
        <v>-</v>
      </c>
      <c r="T380" s="130" t="str">
        <f>'приложение 1.1 '!S380</f>
        <v>-</v>
      </c>
      <c r="U380" s="130" t="str">
        <f>'приложение 1.1 '!T380</f>
        <v>-</v>
      </c>
      <c r="V380" s="130">
        <f>'приложение 1.1 '!U380</f>
        <v>0.51400000000000001</v>
      </c>
      <c r="W380" s="130">
        <f>'приложение 1.1 '!V380</f>
        <v>0</v>
      </c>
      <c r="X380" s="130">
        <f>'приложение 1.1 '!W380</f>
        <v>0.51400000000000001</v>
      </c>
      <c r="Y380" s="130">
        <f>'приложение 1.1 '!X380</f>
        <v>0</v>
      </c>
      <c r="Z380" s="130">
        <f>'приложение 1.1 '!Y380</f>
        <v>0</v>
      </c>
      <c r="AA380" s="130">
        <f>'приложение 1.1 '!Z380</f>
        <v>0</v>
      </c>
      <c r="AB380" s="130">
        <f>'приложение 1.1 '!AA380</f>
        <v>0</v>
      </c>
      <c r="AC380" s="130">
        <f>'приложение 1.1 '!AB380</f>
        <v>0</v>
      </c>
      <c r="AD380" s="130">
        <f>'приложение 1.1 '!AC380</f>
        <v>0</v>
      </c>
      <c r="AE380" s="130">
        <f>'приложение 1.1 '!AD380</f>
        <v>1.87</v>
      </c>
      <c r="AF380" s="130">
        <f t="shared" si="60"/>
        <v>1.87</v>
      </c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/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</row>
    <row r="381" spans="1:69" s="459" customFormat="1" ht="101.25">
      <c r="A381" s="95" t="str">
        <f>'приложение 1.1 '!A381</f>
        <v>2.1.4.101</v>
      </c>
      <c r="B381" s="135" t="str">
        <f>'приложение 1.1 '!B381</f>
        <v xml:space="preserve">Строительство КЛ-10кВ от ТП3 2х2500кВА до РП(ТП) 2х2500кВА Электроснабжение Клинического перенатального центра на 315 коек </v>
      </c>
      <c r="C381" s="603" t="str">
        <f>'приложение 1.1 '!C381</f>
        <v>С/П</v>
      </c>
      <c r="D381" s="544">
        <f>'приложение 1.1 '!D381</f>
        <v>1.6180000000000001</v>
      </c>
      <c r="E381" s="544">
        <f>'приложение 1.1 '!E381</f>
        <v>0</v>
      </c>
      <c r="F381" s="168">
        <v>17.224999999999998</v>
      </c>
      <c r="G381" s="603">
        <f>'приложение 1.1 '!F381</f>
        <v>2017</v>
      </c>
      <c r="H381" s="603">
        <f>'приложение 1.1 '!G381</f>
        <v>2017</v>
      </c>
      <c r="I381" s="130">
        <f t="shared" si="59"/>
        <v>5.75</v>
      </c>
      <c r="J381" s="130">
        <f t="shared" ref="J381:J444" si="61">I381-Z381-AA381-AB381-AC381-AD381</f>
        <v>5.75</v>
      </c>
      <c r="K381" s="130">
        <f t="shared" ref="K381:K444" si="62">AE381</f>
        <v>5.75</v>
      </c>
      <c r="L381" s="130" t="str">
        <f>'приложение 1.1 '!K381</f>
        <v>-</v>
      </c>
      <c r="M381" s="130" t="str">
        <f>'приложение 1.1 '!L381</f>
        <v>-</v>
      </c>
      <c r="N381" s="130" t="str">
        <f>'приложение 1.1 '!M381</f>
        <v>-</v>
      </c>
      <c r="O381" s="130" t="str">
        <f>'приложение 1.1 '!N381</f>
        <v>-</v>
      </c>
      <c r="P381" s="130" t="str">
        <f>'приложение 1.1 '!O381</f>
        <v>-</v>
      </c>
      <c r="Q381" s="130" t="str">
        <f>'приложение 1.1 '!P381</f>
        <v>-</v>
      </c>
      <c r="R381" s="130" t="str">
        <f>'приложение 1.1 '!Q381</f>
        <v>-</v>
      </c>
      <c r="S381" s="130" t="str">
        <f>'приложение 1.1 '!R381</f>
        <v>-</v>
      </c>
      <c r="T381" s="130" t="str">
        <f>'приложение 1.1 '!S381</f>
        <v>-</v>
      </c>
      <c r="U381" s="130" t="str">
        <f>'приложение 1.1 '!T381</f>
        <v>-</v>
      </c>
      <c r="V381" s="130">
        <f>'приложение 1.1 '!U381</f>
        <v>1.6180000000000001</v>
      </c>
      <c r="W381" s="130">
        <f>'приложение 1.1 '!V381</f>
        <v>0</v>
      </c>
      <c r="X381" s="130">
        <f>'приложение 1.1 '!W381</f>
        <v>1.6180000000000001</v>
      </c>
      <c r="Y381" s="130">
        <f>'приложение 1.1 '!X381</f>
        <v>0</v>
      </c>
      <c r="Z381" s="130">
        <f>'приложение 1.1 '!Y381</f>
        <v>0</v>
      </c>
      <c r="AA381" s="130">
        <f>'приложение 1.1 '!Z381</f>
        <v>0</v>
      </c>
      <c r="AB381" s="130">
        <f>'приложение 1.1 '!AA381</f>
        <v>0</v>
      </c>
      <c r="AC381" s="130">
        <f>'приложение 1.1 '!AB381</f>
        <v>0</v>
      </c>
      <c r="AD381" s="130">
        <f>'приложение 1.1 '!AC381</f>
        <v>0</v>
      </c>
      <c r="AE381" s="130">
        <f>'приложение 1.1 '!AD381</f>
        <v>5.75</v>
      </c>
      <c r="AF381" s="130">
        <f t="shared" si="60"/>
        <v>5.75</v>
      </c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114"/>
      <c r="BC381" s="114"/>
      <c r="BD381" s="114"/>
      <c r="BE381" s="114"/>
      <c r="BF381" s="114"/>
      <c r="BG381" s="114"/>
      <c r="BH381" s="114"/>
      <c r="BI381" s="114"/>
      <c r="BJ381" s="114"/>
      <c r="BK381" s="114"/>
      <c r="BL381" s="114"/>
      <c r="BM381" s="114"/>
      <c r="BN381" s="114"/>
      <c r="BO381" s="114"/>
      <c r="BP381" s="114"/>
      <c r="BQ381" s="114"/>
    </row>
    <row r="382" spans="1:69" s="459" customFormat="1" ht="60.75">
      <c r="A382" s="95" t="str">
        <f>'приложение 1.1 '!A382</f>
        <v>2.1.4.102</v>
      </c>
      <c r="B382" s="135" t="str">
        <f>'приложение 1.1 '!B382</f>
        <v xml:space="preserve">Строительство КЛ-10кВ от ТП-456 до ТП №9 2х2500кВА мкр.23А </v>
      </c>
      <c r="C382" s="603" t="str">
        <f>'приложение 1.1 '!C382</f>
        <v>С/П</v>
      </c>
      <c r="D382" s="544">
        <f>'приложение 1.1 '!D382</f>
        <v>0.72</v>
      </c>
      <c r="E382" s="544">
        <f>'приложение 1.1 '!E382</f>
        <v>0</v>
      </c>
      <c r="F382" s="168">
        <v>17.913999999999998</v>
      </c>
      <c r="G382" s="603">
        <f>'приложение 1.1 '!F382</f>
        <v>2015</v>
      </c>
      <c r="H382" s="603">
        <f>'приложение 1.1 '!G382</f>
        <v>2016</v>
      </c>
      <c r="I382" s="130">
        <f t="shared" si="59"/>
        <v>2.9961523699999999</v>
      </c>
      <c r="J382" s="130">
        <f t="shared" si="61"/>
        <v>0</v>
      </c>
      <c r="K382" s="130">
        <f t="shared" si="62"/>
        <v>0</v>
      </c>
      <c r="L382" s="130" t="str">
        <f>'приложение 1.1 '!K382</f>
        <v>-</v>
      </c>
      <c r="M382" s="130" t="str">
        <f>'приложение 1.1 '!L382</f>
        <v>-</v>
      </c>
      <c r="N382" s="130" t="str">
        <f>'приложение 1.1 '!M382</f>
        <v>-</v>
      </c>
      <c r="O382" s="130" t="str">
        <f>'приложение 1.1 '!N382</f>
        <v>-</v>
      </c>
      <c r="P382" s="130" t="str">
        <f>'приложение 1.1 '!O382</f>
        <v>-</v>
      </c>
      <c r="Q382" s="130" t="str">
        <f>'приложение 1.1 '!P382</f>
        <v>-</v>
      </c>
      <c r="R382" s="130" t="str">
        <f>'приложение 1.1 '!Q382</f>
        <v>-</v>
      </c>
      <c r="S382" s="130" t="str">
        <f>'приложение 1.1 '!R382</f>
        <v>-</v>
      </c>
      <c r="T382" s="130">
        <f>'приложение 1.1 '!S382</f>
        <v>0.72</v>
      </c>
      <c r="U382" s="130">
        <f>'приложение 1.1 '!T382</f>
        <v>0</v>
      </c>
      <c r="V382" s="130" t="str">
        <f>'приложение 1.1 '!U382</f>
        <v>-</v>
      </c>
      <c r="W382" s="130" t="str">
        <f>'приложение 1.1 '!V382</f>
        <v>-</v>
      </c>
      <c r="X382" s="130">
        <f>'приложение 1.1 '!W382</f>
        <v>0.72</v>
      </c>
      <c r="Y382" s="130">
        <f>'приложение 1.1 '!X382</f>
        <v>0</v>
      </c>
      <c r="Z382" s="130">
        <f>'приложение 1.1 '!Y382</f>
        <v>0</v>
      </c>
      <c r="AA382" s="130">
        <f>'приложение 1.1 '!Z382</f>
        <v>0</v>
      </c>
      <c r="AB382" s="130">
        <f>'приложение 1.1 '!AA382</f>
        <v>0</v>
      </c>
      <c r="AC382" s="130">
        <f>'приложение 1.1 '!AB382</f>
        <v>2.9961523699999999</v>
      </c>
      <c r="AD382" s="130">
        <f>'приложение 1.1 '!AC382</f>
        <v>0</v>
      </c>
      <c r="AE382" s="130">
        <f>'приложение 1.1 '!AD382</f>
        <v>0</v>
      </c>
      <c r="AF382" s="130">
        <f t="shared" si="60"/>
        <v>2.9961523699999999</v>
      </c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  <c r="BC382" s="114"/>
      <c r="BD382" s="114"/>
      <c r="BE382" s="114"/>
      <c r="BF382" s="114"/>
      <c r="BG382" s="114"/>
      <c r="BH382" s="114"/>
      <c r="BI382" s="114"/>
      <c r="BJ382" s="114"/>
      <c r="BK382" s="114"/>
      <c r="BL382" s="114"/>
      <c r="BM382" s="114"/>
      <c r="BN382" s="114"/>
      <c r="BO382" s="114"/>
      <c r="BP382" s="114"/>
      <c r="BQ382" s="114"/>
    </row>
    <row r="383" spans="1:69" s="459" customFormat="1" ht="60.75">
      <c r="A383" s="95" t="str">
        <f>'приложение 1.1 '!A383</f>
        <v>2.1.4.103</v>
      </c>
      <c r="B383" s="135" t="str">
        <f>'приложение 1.1 '!B383</f>
        <v>Строительство КЛ-10кВ от ТП-8 2х1600кВА до ТП-9 2х2500кВА мкр. 23А</v>
      </c>
      <c r="C383" s="603" t="str">
        <f>'приложение 1.1 '!C383</f>
        <v>С/П</v>
      </c>
      <c r="D383" s="544">
        <f>'приложение 1.1 '!D383</f>
        <v>0.32</v>
      </c>
      <c r="E383" s="544">
        <f>'приложение 1.1 '!E383</f>
        <v>0</v>
      </c>
      <c r="F383" s="168">
        <v>18.602999999999998</v>
      </c>
      <c r="G383" s="603">
        <f>'приложение 1.1 '!F383</f>
        <v>2015</v>
      </c>
      <c r="H383" s="603">
        <f>'приложение 1.1 '!G383</f>
        <v>2016</v>
      </c>
      <c r="I383" s="130">
        <f t="shared" si="59"/>
        <v>1.2135599699999999</v>
      </c>
      <c r="J383" s="130">
        <f t="shared" si="61"/>
        <v>0</v>
      </c>
      <c r="K383" s="130">
        <f t="shared" si="62"/>
        <v>0</v>
      </c>
      <c r="L383" s="130" t="str">
        <f>'приложение 1.1 '!K383</f>
        <v>-</v>
      </c>
      <c r="M383" s="130" t="str">
        <f>'приложение 1.1 '!L383</f>
        <v>-</v>
      </c>
      <c r="N383" s="130" t="str">
        <f>'приложение 1.1 '!M383</f>
        <v>-</v>
      </c>
      <c r="O383" s="130" t="str">
        <f>'приложение 1.1 '!N383</f>
        <v>-</v>
      </c>
      <c r="P383" s="130" t="str">
        <f>'приложение 1.1 '!O383</f>
        <v>-</v>
      </c>
      <c r="Q383" s="130" t="str">
        <f>'приложение 1.1 '!P383</f>
        <v>-</v>
      </c>
      <c r="R383" s="130" t="str">
        <f>'приложение 1.1 '!Q383</f>
        <v>-</v>
      </c>
      <c r="S383" s="130" t="str">
        <f>'приложение 1.1 '!R383</f>
        <v>-</v>
      </c>
      <c r="T383" s="130">
        <f>'приложение 1.1 '!S383</f>
        <v>0.32</v>
      </c>
      <c r="U383" s="130">
        <f>'приложение 1.1 '!T383</f>
        <v>0</v>
      </c>
      <c r="V383" s="130" t="str">
        <f>'приложение 1.1 '!U383</f>
        <v>-</v>
      </c>
      <c r="W383" s="130" t="str">
        <f>'приложение 1.1 '!V383</f>
        <v>-</v>
      </c>
      <c r="X383" s="130">
        <f>'приложение 1.1 '!W383</f>
        <v>0.32</v>
      </c>
      <c r="Y383" s="130">
        <f>'приложение 1.1 '!X383</f>
        <v>0</v>
      </c>
      <c r="Z383" s="130">
        <f>'приложение 1.1 '!Y383</f>
        <v>0</v>
      </c>
      <c r="AA383" s="130">
        <f>'приложение 1.1 '!Z383</f>
        <v>0</v>
      </c>
      <c r="AB383" s="130">
        <f>'приложение 1.1 '!AA383</f>
        <v>0</v>
      </c>
      <c r="AC383" s="130">
        <f>'приложение 1.1 '!AB383</f>
        <v>1.2135599699999999</v>
      </c>
      <c r="AD383" s="130">
        <f>'приложение 1.1 '!AC383</f>
        <v>0</v>
      </c>
      <c r="AE383" s="130">
        <f>'приложение 1.1 '!AD383</f>
        <v>0</v>
      </c>
      <c r="AF383" s="130">
        <f t="shared" si="60"/>
        <v>1.2135599699999999</v>
      </c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114"/>
      <c r="BC383" s="114"/>
      <c r="BD383" s="114"/>
      <c r="BE383" s="114"/>
      <c r="BF383" s="114"/>
      <c r="BG383" s="114"/>
      <c r="BH383" s="114"/>
      <c r="BI383" s="114"/>
      <c r="BJ383" s="114"/>
      <c r="BK383" s="114"/>
      <c r="BL383" s="114"/>
      <c r="BM383" s="114"/>
      <c r="BN383" s="114"/>
      <c r="BO383" s="114"/>
      <c r="BP383" s="114"/>
      <c r="BQ383" s="114"/>
    </row>
    <row r="384" spans="1:69" s="459" customFormat="1" ht="81">
      <c r="A384" s="95" t="str">
        <f>'приложение 1.1 '!A384</f>
        <v>2.1.4.104</v>
      </c>
      <c r="B384" s="135" t="str">
        <f>'приложение 1.1 '!B384</f>
        <v>Строительство КЛ-10кВ от РП(ТП)-2х2500кВА мкр.38 до ТП№5 2х1600кВА мкр.38 (3-я очередь)</v>
      </c>
      <c r="C384" s="603" t="str">
        <f>'приложение 1.1 '!C384</f>
        <v>С/П</v>
      </c>
      <c r="D384" s="544">
        <f>'приложение 1.1 '!D384</f>
        <v>1.738</v>
      </c>
      <c r="E384" s="544">
        <f>'приложение 1.1 '!E384</f>
        <v>0</v>
      </c>
      <c r="F384" s="168">
        <v>19.291999999999998</v>
      </c>
      <c r="G384" s="603">
        <f>'приложение 1.1 '!F384</f>
        <v>2015</v>
      </c>
      <c r="H384" s="603">
        <f>'приложение 1.1 '!G384</f>
        <v>2016</v>
      </c>
      <c r="I384" s="130">
        <f t="shared" si="59"/>
        <v>5.1168990399999998</v>
      </c>
      <c r="J384" s="130">
        <f t="shared" si="61"/>
        <v>0</v>
      </c>
      <c r="K384" s="130">
        <f t="shared" si="62"/>
        <v>0</v>
      </c>
      <c r="L384" s="130" t="str">
        <f>'приложение 1.1 '!K384</f>
        <v>-</v>
      </c>
      <c r="M384" s="130" t="str">
        <f>'приложение 1.1 '!L384</f>
        <v>-</v>
      </c>
      <c r="N384" s="130" t="str">
        <f>'приложение 1.1 '!M384</f>
        <v>-</v>
      </c>
      <c r="O384" s="130" t="str">
        <f>'приложение 1.1 '!N384</f>
        <v>-</v>
      </c>
      <c r="P384" s="130" t="str">
        <f>'приложение 1.1 '!O384</f>
        <v>-</v>
      </c>
      <c r="Q384" s="130" t="str">
        <f>'приложение 1.1 '!P384</f>
        <v>-</v>
      </c>
      <c r="R384" s="130" t="str">
        <f>'приложение 1.1 '!Q384</f>
        <v>-</v>
      </c>
      <c r="S384" s="130" t="str">
        <f>'приложение 1.1 '!R384</f>
        <v>-</v>
      </c>
      <c r="T384" s="130">
        <f>'приложение 1.1 '!S384</f>
        <v>1.738</v>
      </c>
      <c r="U384" s="130">
        <f>'приложение 1.1 '!T384</f>
        <v>0</v>
      </c>
      <c r="V384" s="130" t="str">
        <f>'приложение 1.1 '!U384</f>
        <v>-</v>
      </c>
      <c r="W384" s="130" t="str">
        <f>'приложение 1.1 '!V384</f>
        <v>-</v>
      </c>
      <c r="X384" s="130">
        <f>'приложение 1.1 '!W384</f>
        <v>1.738</v>
      </c>
      <c r="Y384" s="130">
        <f>'приложение 1.1 '!X384</f>
        <v>0</v>
      </c>
      <c r="Z384" s="130">
        <f>'приложение 1.1 '!Y384</f>
        <v>0</v>
      </c>
      <c r="AA384" s="130">
        <f>'приложение 1.1 '!Z384</f>
        <v>0</v>
      </c>
      <c r="AB384" s="130">
        <f>'приложение 1.1 '!AA384</f>
        <v>0</v>
      </c>
      <c r="AC384" s="130">
        <f>'приложение 1.1 '!AB384</f>
        <v>0</v>
      </c>
      <c r="AD384" s="130">
        <f>'приложение 1.1 '!AC384</f>
        <v>5.1168990399999998</v>
      </c>
      <c r="AE384" s="130">
        <f>'приложение 1.1 '!AD384</f>
        <v>0</v>
      </c>
      <c r="AF384" s="130">
        <f t="shared" si="60"/>
        <v>5.1168990399999998</v>
      </c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  <c r="BC384" s="114"/>
      <c r="BD384" s="114"/>
      <c r="BE384" s="114"/>
      <c r="BF384" s="114"/>
      <c r="BG384" s="114"/>
      <c r="BH384" s="114"/>
      <c r="BI384" s="114"/>
      <c r="BJ384" s="114"/>
      <c r="BK384" s="114"/>
      <c r="BL384" s="114"/>
      <c r="BM384" s="114"/>
      <c r="BN384" s="114"/>
      <c r="BO384" s="114"/>
      <c r="BP384" s="114"/>
      <c r="BQ384" s="114"/>
    </row>
    <row r="385" spans="1:69" s="459" customFormat="1" ht="101.25">
      <c r="A385" s="95" t="str">
        <f>'приложение 1.1 '!A385</f>
        <v>2.1.4.108</v>
      </c>
      <c r="B385" s="135" t="str">
        <f>'приложение 1.1 '!B385</f>
        <v>Строительство КЛ-10кВ 4БКПТ-1600/10 № 589-2КТПН-400кВА КНС, для электроснабжения канализационной насосной станции  по Югорскому тракту</v>
      </c>
      <c r="C385" s="603" t="str">
        <f>'приложение 1.1 '!C385</f>
        <v>С/П</v>
      </c>
      <c r="D385" s="544">
        <f>'приложение 1.1 '!D385</f>
        <v>0.73</v>
      </c>
      <c r="E385" s="544">
        <f>'приложение 1.1 '!E385</f>
        <v>0</v>
      </c>
      <c r="F385" s="168">
        <v>18.602999999999998</v>
      </c>
      <c r="G385" s="603">
        <f>'приложение 1.1 '!F385</f>
        <v>2013</v>
      </c>
      <c r="H385" s="603">
        <f>'приложение 1.1 '!G385</f>
        <v>2013</v>
      </c>
      <c r="I385" s="130">
        <f t="shared" si="59"/>
        <v>1.44787182</v>
      </c>
      <c r="J385" s="130">
        <f t="shared" si="61"/>
        <v>0</v>
      </c>
      <c r="K385" s="130">
        <f t="shared" si="62"/>
        <v>0</v>
      </c>
      <c r="L385" s="130" t="str">
        <f>'приложение 1.1 '!K385</f>
        <v>-</v>
      </c>
      <c r="M385" s="130" t="str">
        <f>'приложение 1.1 '!L385</f>
        <v>-</v>
      </c>
      <c r="N385" s="130">
        <f>'приложение 1.1 '!M385</f>
        <v>0.73</v>
      </c>
      <c r="O385" s="130">
        <f>'приложение 1.1 '!N385</f>
        <v>0</v>
      </c>
      <c r="P385" s="130" t="str">
        <f>'приложение 1.1 '!O385</f>
        <v>-</v>
      </c>
      <c r="Q385" s="130" t="str">
        <f>'приложение 1.1 '!P385</f>
        <v>-</v>
      </c>
      <c r="R385" s="130" t="str">
        <f>'приложение 1.1 '!Q385</f>
        <v>-</v>
      </c>
      <c r="S385" s="130" t="str">
        <f>'приложение 1.1 '!R385</f>
        <v>-</v>
      </c>
      <c r="T385" s="130" t="str">
        <f>'приложение 1.1 '!S385</f>
        <v>-</v>
      </c>
      <c r="U385" s="130" t="str">
        <f>'приложение 1.1 '!T385</f>
        <v>-</v>
      </c>
      <c r="V385" s="130" t="str">
        <f>'приложение 1.1 '!U385</f>
        <v>-</v>
      </c>
      <c r="W385" s="130" t="str">
        <f>'приложение 1.1 '!V385</f>
        <v>-</v>
      </c>
      <c r="X385" s="130">
        <f>'приложение 1.1 '!W385</f>
        <v>0.73</v>
      </c>
      <c r="Y385" s="130">
        <f>'приложение 1.1 '!X385</f>
        <v>0</v>
      </c>
      <c r="Z385" s="130">
        <f>'приложение 1.1 '!Y385</f>
        <v>0</v>
      </c>
      <c r="AA385" s="130">
        <f>'приложение 1.1 '!Z385</f>
        <v>1.44787182</v>
      </c>
      <c r="AB385" s="130">
        <f>'приложение 1.1 '!AA385</f>
        <v>0</v>
      </c>
      <c r="AC385" s="130">
        <f>'приложение 1.1 '!AB385</f>
        <v>0</v>
      </c>
      <c r="AD385" s="130">
        <f>'приложение 1.1 '!AC385</f>
        <v>0</v>
      </c>
      <c r="AE385" s="130">
        <f>'приложение 1.1 '!AD385</f>
        <v>0</v>
      </c>
      <c r="AF385" s="130">
        <f t="shared" si="60"/>
        <v>1.44787182</v>
      </c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/>
      <c r="BE385" s="114"/>
      <c r="BF385" s="114"/>
      <c r="BG385" s="114"/>
      <c r="BH385" s="114"/>
      <c r="BI385" s="114"/>
      <c r="BJ385" s="114"/>
      <c r="BK385" s="114"/>
      <c r="BL385" s="114"/>
      <c r="BM385" s="114"/>
      <c r="BN385" s="114"/>
      <c r="BO385" s="114"/>
      <c r="BP385" s="114"/>
      <c r="BQ385" s="114"/>
    </row>
    <row r="386" spans="1:69" s="459" customFormat="1" ht="40.5">
      <c r="A386" s="95" t="str">
        <f>'приложение 1.1 '!A386</f>
        <v>2.1.4.116</v>
      </c>
      <c r="B386" s="135" t="str">
        <f>'приложение 1.1 '!B386</f>
        <v>Строительство КЛ-10кВ от РП-147 до ТП-457 мкр.23А</v>
      </c>
      <c r="C386" s="603" t="str">
        <f>'приложение 1.1 '!C386</f>
        <v>C/П</v>
      </c>
      <c r="D386" s="544">
        <f>'приложение 1.1 '!D386</f>
        <v>2.8479999999999999</v>
      </c>
      <c r="E386" s="544">
        <f>'приложение 1.1 '!E386</f>
        <v>0</v>
      </c>
      <c r="F386" s="168">
        <v>18.602999999999998</v>
      </c>
      <c r="G386" s="603">
        <f>'приложение 1.1 '!F386</f>
        <v>2016</v>
      </c>
      <c r="H386" s="603">
        <f>'приложение 1.1 '!G386</f>
        <v>2016</v>
      </c>
      <c r="I386" s="130">
        <f t="shared" si="59"/>
        <v>7.2590833400000001</v>
      </c>
      <c r="J386" s="130">
        <f t="shared" si="61"/>
        <v>0</v>
      </c>
      <c r="K386" s="130">
        <f t="shared" si="62"/>
        <v>0</v>
      </c>
      <c r="L386" s="130" t="str">
        <f>'приложение 1.1 '!K386</f>
        <v>-</v>
      </c>
      <c r="M386" s="130" t="str">
        <f>'приложение 1.1 '!L386</f>
        <v>-</v>
      </c>
      <c r="N386" s="130" t="str">
        <f>'приложение 1.1 '!M386</f>
        <v>-</v>
      </c>
      <c r="O386" s="130" t="str">
        <f>'приложение 1.1 '!N386</f>
        <v>-</v>
      </c>
      <c r="P386" s="130" t="str">
        <f>'приложение 1.1 '!O386</f>
        <v>-</v>
      </c>
      <c r="Q386" s="130" t="str">
        <f>'приложение 1.1 '!P386</f>
        <v>-</v>
      </c>
      <c r="R386" s="130" t="str">
        <f>'приложение 1.1 '!Q386</f>
        <v>-</v>
      </c>
      <c r="S386" s="130" t="str">
        <f>'приложение 1.1 '!R386</f>
        <v>-</v>
      </c>
      <c r="T386" s="130">
        <f>'приложение 1.1 '!S386</f>
        <v>2.8479999999999999</v>
      </c>
      <c r="U386" s="130">
        <f>'приложение 1.1 '!T386</f>
        <v>0</v>
      </c>
      <c r="V386" s="130" t="str">
        <f>'приложение 1.1 '!U386</f>
        <v>-</v>
      </c>
      <c r="W386" s="130" t="str">
        <f>'приложение 1.1 '!V386</f>
        <v>-</v>
      </c>
      <c r="X386" s="130">
        <f>'приложение 1.1 '!W386</f>
        <v>2.8479999999999999</v>
      </c>
      <c r="Y386" s="130">
        <f>'приложение 1.1 '!X386</f>
        <v>0</v>
      </c>
      <c r="Z386" s="130">
        <f>'приложение 1.1 '!Y386</f>
        <v>0</v>
      </c>
      <c r="AA386" s="130">
        <f>'приложение 1.1 '!Z386</f>
        <v>0</v>
      </c>
      <c r="AB386" s="130">
        <f>'приложение 1.1 '!AA386</f>
        <v>0</v>
      </c>
      <c r="AC386" s="130">
        <f>'приложение 1.1 '!AB386</f>
        <v>0</v>
      </c>
      <c r="AD386" s="130">
        <f>'приложение 1.1 '!AC386</f>
        <v>7.2590833400000001</v>
      </c>
      <c r="AE386" s="130">
        <f>'приложение 1.1 '!AD386</f>
        <v>0</v>
      </c>
      <c r="AF386" s="130">
        <f t="shared" si="60"/>
        <v>7.2590833400000001</v>
      </c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4"/>
      <c r="BM386" s="114"/>
      <c r="BN386" s="114"/>
      <c r="BO386" s="114"/>
      <c r="BP386" s="114"/>
      <c r="BQ386" s="114"/>
    </row>
    <row r="387" spans="1:69" ht="60.75">
      <c r="A387" s="95" t="str">
        <f>'приложение 1.1 '!A387</f>
        <v>2.1.4.117</v>
      </c>
      <c r="B387" s="135" t="str">
        <f>'приложение 1.1 '!B387</f>
        <v>Строительство КЛ-10кВ от ТП№11 2х2500кВА мкр.23А до ТП-457</v>
      </c>
      <c r="C387" s="603" t="str">
        <f>'приложение 1.1 '!C387</f>
        <v>C/П</v>
      </c>
      <c r="D387" s="544">
        <f>'приложение 1.1 '!D387</f>
        <v>0.63</v>
      </c>
      <c r="E387" s="544">
        <f>'приложение 1.1 '!E387</f>
        <v>0</v>
      </c>
      <c r="F387" s="168">
        <v>18.947499999999998</v>
      </c>
      <c r="G387" s="603">
        <f>'приложение 1.1 '!F387</f>
        <v>2016</v>
      </c>
      <c r="H387" s="603">
        <f>'приложение 1.1 '!G387</f>
        <v>2016</v>
      </c>
      <c r="I387" s="130">
        <f t="shared" si="59"/>
        <v>1.6657690300000001</v>
      </c>
      <c r="J387" s="130">
        <f t="shared" si="61"/>
        <v>0</v>
      </c>
      <c r="K387" s="130">
        <f t="shared" si="62"/>
        <v>0</v>
      </c>
      <c r="L387" s="130" t="str">
        <f>'приложение 1.1 '!K387</f>
        <v>-</v>
      </c>
      <c r="M387" s="130" t="str">
        <f>'приложение 1.1 '!L387</f>
        <v>-</v>
      </c>
      <c r="N387" s="130" t="str">
        <f>'приложение 1.1 '!M387</f>
        <v>-</v>
      </c>
      <c r="O387" s="130" t="str">
        <f>'приложение 1.1 '!N387</f>
        <v>-</v>
      </c>
      <c r="P387" s="130" t="str">
        <f>'приложение 1.1 '!O387</f>
        <v>-</v>
      </c>
      <c r="Q387" s="130" t="str">
        <f>'приложение 1.1 '!P387</f>
        <v>-</v>
      </c>
      <c r="R387" s="130" t="str">
        <f>'приложение 1.1 '!Q387</f>
        <v>-</v>
      </c>
      <c r="S387" s="130" t="str">
        <f>'приложение 1.1 '!R387</f>
        <v>-</v>
      </c>
      <c r="T387" s="130">
        <f>'приложение 1.1 '!S387</f>
        <v>0.63</v>
      </c>
      <c r="U387" s="130">
        <f>'приложение 1.1 '!T387</f>
        <v>0</v>
      </c>
      <c r="V387" s="130" t="str">
        <f>'приложение 1.1 '!U387</f>
        <v>-</v>
      </c>
      <c r="W387" s="130" t="str">
        <f>'приложение 1.1 '!V387</f>
        <v>-</v>
      </c>
      <c r="X387" s="130">
        <f>'приложение 1.1 '!W387</f>
        <v>0.63</v>
      </c>
      <c r="Y387" s="130">
        <f>'приложение 1.1 '!X387</f>
        <v>0</v>
      </c>
      <c r="Z387" s="130">
        <f>'приложение 1.1 '!Y387</f>
        <v>0</v>
      </c>
      <c r="AA387" s="130">
        <f>'приложение 1.1 '!Z387</f>
        <v>0</v>
      </c>
      <c r="AB387" s="130">
        <f>'приложение 1.1 '!AA387</f>
        <v>0</v>
      </c>
      <c r="AC387" s="130">
        <f>'приложение 1.1 '!AB387</f>
        <v>0</v>
      </c>
      <c r="AD387" s="130">
        <f>'приложение 1.1 '!AC387</f>
        <v>1.6657690300000001</v>
      </c>
      <c r="AE387" s="130">
        <f>'приложение 1.1 '!AD387</f>
        <v>0</v>
      </c>
      <c r="AF387" s="130">
        <f t="shared" si="60"/>
        <v>1.6657690300000001</v>
      </c>
    </row>
    <row r="388" spans="1:69" ht="60.75">
      <c r="A388" s="95" t="str">
        <f>'приложение 1.1 '!A388</f>
        <v>2.1.4.118</v>
      </c>
      <c r="B388" s="135" t="str">
        <f>'приложение 1.1 '!B388</f>
        <v>Строительство КЛ-10кВ от ТП№11 2х2500кВА до ТП№10 2х2500кВА мкр.23А</v>
      </c>
      <c r="C388" s="603" t="str">
        <f>'приложение 1.1 '!C388</f>
        <v>C/П</v>
      </c>
      <c r="D388" s="544">
        <f>'приложение 1.1 '!D388</f>
        <v>0.46200000000000002</v>
      </c>
      <c r="E388" s="544">
        <f>'приложение 1.1 '!E388</f>
        <v>0</v>
      </c>
      <c r="F388" s="168">
        <v>20.325499999999998</v>
      </c>
      <c r="G388" s="603">
        <f>'приложение 1.1 '!F388</f>
        <v>2016</v>
      </c>
      <c r="H388" s="603">
        <f>'приложение 1.1 '!G388</f>
        <v>2017</v>
      </c>
      <c r="I388" s="130">
        <f t="shared" si="59"/>
        <v>1.26784805</v>
      </c>
      <c r="J388" s="130">
        <f t="shared" si="61"/>
        <v>0</v>
      </c>
      <c r="K388" s="130">
        <f t="shared" si="62"/>
        <v>0</v>
      </c>
      <c r="L388" s="130" t="str">
        <f>'приложение 1.1 '!K388</f>
        <v>-</v>
      </c>
      <c r="M388" s="130" t="str">
        <f>'приложение 1.1 '!L388</f>
        <v>-</v>
      </c>
      <c r="N388" s="130" t="str">
        <f>'приложение 1.1 '!M388</f>
        <v>-</v>
      </c>
      <c r="O388" s="130" t="str">
        <f>'приложение 1.1 '!N388</f>
        <v>-</v>
      </c>
      <c r="P388" s="130" t="str">
        <f>'приложение 1.1 '!O388</f>
        <v>-</v>
      </c>
      <c r="Q388" s="130" t="str">
        <f>'приложение 1.1 '!P388</f>
        <v>-</v>
      </c>
      <c r="R388" s="130" t="str">
        <f>'приложение 1.1 '!Q388</f>
        <v>-</v>
      </c>
      <c r="S388" s="130" t="str">
        <f>'приложение 1.1 '!R388</f>
        <v>-</v>
      </c>
      <c r="T388" s="130" t="str">
        <f>'приложение 1.1 '!S388</f>
        <v>-</v>
      </c>
      <c r="U388" s="130" t="str">
        <f>'приложение 1.1 '!T388</f>
        <v>-</v>
      </c>
      <c r="V388" s="130">
        <f>'приложение 1.1 '!U388</f>
        <v>0.46200000000000002</v>
      </c>
      <c r="W388" s="130">
        <f>'приложение 1.1 '!V388</f>
        <v>0</v>
      </c>
      <c r="X388" s="130">
        <f>'приложение 1.1 '!W388</f>
        <v>0.46200000000000002</v>
      </c>
      <c r="Y388" s="130">
        <f>'приложение 1.1 '!X388</f>
        <v>0</v>
      </c>
      <c r="Z388" s="130">
        <f>'приложение 1.1 '!Y388</f>
        <v>0</v>
      </c>
      <c r="AA388" s="130">
        <f>'приложение 1.1 '!Z388</f>
        <v>0</v>
      </c>
      <c r="AB388" s="130">
        <f>'приложение 1.1 '!AA388</f>
        <v>0</v>
      </c>
      <c r="AC388" s="130">
        <f>'приложение 1.1 '!AB388</f>
        <v>0</v>
      </c>
      <c r="AD388" s="130">
        <f>'приложение 1.1 '!AC388</f>
        <v>1.26784805</v>
      </c>
      <c r="AE388" s="130">
        <f>'приложение 1.1 '!AD388</f>
        <v>0</v>
      </c>
      <c r="AF388" s="130">
        <f t="shared" si="60"/>
        <v>1.26784805</v>
      </c>
    </row>
    <row r="389" spans="1:69" s="459" customFormat="1" ht="40.5">
      <c r="A389" s="95" t="str">
        <f>'приложение 1.1 '!A389</f>
        <v>2.1.4.119</v>
      </c>
      <c r="B389" s="135" t="str">
        <f>'приложение 1.1 '!B389</f>
        <v>Ст-во КЛ-10кВ от ТП№8 2х1600кВА до РП-147 мкр.23А</v>
      </c>
      <c r="C389" s="603" t="str">
        <f>'приложение 1.1 '!C389</f>
        <v>C/П</v>
      </c>
      <c r="D389" s="544">
        <f>'приложение 1.1 '!D389</f>
        <v>2.44</v>
      </c>
      <c r="E389" s="544">
        <f>'приложение 1.1 '!E389</f>
        <v>0</v>
      </c>
      <c r="F389" s="168">
        <v>20.669999999999998</v>
      </c>
      <c r="G389" s="603">
        <f>'приложение 1.1 '!F389</f>
        <v>2015</v>
      </c>
      <c r="H389" s="603">
        <f>'приложение 1.1 '!G389</f>
        <v>2016</v>
      </c>
      <c r="I389" s="130">
        <f t="shared" si="59"/>
        <v>8.6486832600000003</v>
      </c>
      <c r="J389" s="130">
        <f t="shared" si="61"/>
        <v>0</v>
      </c>
      <c r="K389" s="130">
        <f t="shared" si="62"/>
        <v>0</v>
      </c>
      <c r="L389" s="130" t="str">
        <f>'приложение 1.1 '!K389</f>
        <v>-</v>
      </c>
      <c r="M389" s="130" t="str">
        <f>'приложение 1.1 '!L389</f>
        <v>-</v>
      </c>
      <c r="N389" s="130" t="str">
        <f>'приложение 1.1 '!M389</f>
        <v>-</v>
      </c>
      <c r="O389" s="130" t="str">
        <f>'приложение 1.1 '!N389</f>
        <v>-</v>
      </c>
      <c r="P389" s="130" t="str">
        <f>'приложение 1.1 '!O389</f>
        <v>-</v>
      </c>
      <c r="Q389" s="130" t="str">
        <f>'приложение 1.1 '!P389</f>
        <v>-</v>
      </c>
      <c r="R389" s="130" t="str">
        <f>'приложение 1.1 '!Q389</f>
        <v>-</v>
      </c>
      <c r="S389" s="130" t="str">
        <f>'приложение 1.1 '!R389</f>
        <v>-</v>
      </c>
      <c r="T389" s="130">
        <f>'приложение 1.1 '!S389</f>
        <v>2.44</v>
      </c>
      <c r="U389" s="130">
        <f>'приложение 1.1 '!T389</f>
        <v>0</v>
      </c>
      <c r="V389" s="130" t="str">
        <f>'приложение 1.1 '!U389</f>
        <v>-</v>
      </c>
      <c r="W389" s="130" t="str">
        <f>'приложение 1.1 '!V389</f>
        <v>-</v>
      </c>
      <c r="X389" s="130">
        <f>'приложение 1.1 '!W389</f>
        <v>2.44</v>
      </c>
      <c r="Y389" s="130">
        <f>'приложение 1.1 '!X389</f>
        <v>0</v>
      </c>
      <c r="Z389" s="130">
        <f>'приложение 1.1 '!Y389</f>
        <v>0</v>
      </c>
      <c r="AA389" s="130">
        <f>'приложение 1.1 '!Z389</f>
        <v>0</v>
      </c>
      <c r="AB389" s="130">
        <f>'приложение 1.1 '!AA389</f>
        <v>0</v>
      </c>
      <c r="AC389" s="130">
        <f>'приложение 1.1 '!AB389</f>
        <v>8.6486832600000003</v>
      </c>
      <c r="AD389" s="130">
        <f>'приложение 1.1 '!AC389</f>
        <v>0</v>
      </c>
      <c r="AE389" s="130">
        <f>'приложение 1.1 '!AD389</f>
        <v>0</v>
      </c>
      <c r="AF389" s="130">
        <f t="shared" si="60"/>
        <v>8.6486832600000003</v>
      </c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  <c r="AV389" s="114"/>
      <c r="AW389" s="114"/>
      <c r="AX389" s="114"/>
      <c r="AY389" s="114"/>
      <c r="AZ389" s="114"/>
      <c r="BA389" s="114"/>
      <c r="BB389" s="114"/>
      <c r="BC389" s="114"/>
      <c r="BD389" s="114"/>
      <c r="BE389" s="114"/>
      <c r="BF389" s="114"/>
      <c r="BG389" s="114"/>
      <c r="BH389" s="114"/>
      <c r="BI389" s="114"/>
      <c r="BJ389" s="114"/>
      <c r="BK389" s="114"/>
      <c r="BL389" s="114"/>
      <c r="BM389" s="114"/>
      <c r="BN389" s="114"/>
      <c r="BO389" s="114"/>
      <c r="BP389" s="114"/>
      <c r="BQ389" s="114"/>
    </row>
    <row r="390" spans="1:69" s="459" customFormat="1" ht="81">
      <c r="A390" s="95" t="str">
        <f>'приложение 1.1 '!A390</f>
        <v>2.1.4.120</v>
      </c>
      <c r="B390" s="135" t="str">
        <f>'приложение 1.1 '!B390</f>
        <v>Строительство КЛ-10кВ от БКТП-2х1000кВА мкр.8 до места врезки в КЛ-10кВ (для перевода ж/д с газовых плит на электрические)</v>
      </c>
      <c r="C390" s="603" t="str">
        <f>'приложение 1.1 '!C390</f>
        <v>C/П</v>
      </c>
      <c r="D390" s="544">
        <f>'приложение 1.1 '!D390</f>
        <v>0.2</v>
      </c>
      <c r="E390" s="544">
        <f>'приложение 1.1 '!E390</f>
        <v>0</v>
      </c>
      <c r="F390" s="168">
        <v>21.014499999999998</v>
      </c>
      <c r="G390" s="603">
        <f>'приложение 1.1 '!F390</f>
        <v>2015</v>
      </c>
      <c r="H390" s="603">
        <f>'приложение 1.1 '!G390</f>
        <v>2015</v>
      </c>
      <c r="I390" s="130">
        <f t="shared" ref="I390:I447" si="63">AF390</f>
        <v>0.66029503000000001</v>
      </c>
      <c r="J390" s="130">
        <f t="shared" si="61"/>
        <v>0</v>
      </c>
      <c r="K390" s="130">
        <f t="shared" si="62"/>
        <v>0</v>
      </c>
      <c r="L390" s="130" t="str">
        <f>'приложение 1.1 '!K390</f>
        <v>-</v>
      </c>
      <c r="M390" s="130" t="str">
        <f>'приложение 1.1 '!L390</f>
        <v>-</v>
      </c>
      <c r="N390" s="130" t="str">
        <f>'приложение 1.1 '!M390</f>
        <v>-</v>
      </c>
      <c r="O390" s="130" t="str">
        <f>'приложение 1.1 '!N390</f>
        <v>-</v>
      </c>
      <c r="P390" s="130" t="str">
        <f>'приложение 1.1 '!O390</f>
        <v>-</v>
      </c>
      <c r="Q390" s="130" t="str">
        <f>'приложение 1.1 '!P390</f>
        <v>-</v>
      </c>
      <c r="R390" s="130">
        <f>'приложение 1.1 '!Q390</f>
        <v>0.2</v>
      </c>
      <c r="S390" s="130">
        <f>'приложение 1.1 '!R390</f>
        <v>0</v>
      </c>
      <c r="T390" s="130" t="str">
        <f>'приложение 1.1 '!S390</f>
        <v>-</v>
      </c>
      <c r="U390" s="130" t="str">
        <f>'приложение 1.1 '!T390</f>
        <v>-</v>
      </c>
      <c r="V390" s="130" t="str">
        <f>'приложение 1.1 '!U390</f>
        <v>-</v>
      </c>
      <c r="W390" s="130" t="str">
        <f>'приложение 1.1 '!V390</f>
        <v>-</v>
      </c>
      <c r="X390" s="130">
        <f>'приложение 1.1 '!W390</f>
        <v>0.2</v>
      </c>
      <c r="Y390" s="130">
        <f>'приложение 1.1 '!X390</f>
        <v>0</v>
      </c>
      <c r="Z390" s="130">
        <f>'приложение 1.1 '!Y390</f>
        <v>0</v>
      </c>
      <c r="AA390" s="130">
        <f>'приложение 1.1 '!Z390</f>
        <v>0</v>
      </c>
      <c r="AB390" s="130">
        <f>'приложение 1.1 '!AA390</f>
        <v>0</v>
      </c>
      <c r="AC390" s="130">
        <f>'приложение 1.1 '!AB390</f>
        <v>0.66029503000000001</v>
      </c>
      <c r="AD390" s="130">
        <f>'приложение 1.1 '!AC390</f>
        <v>0</v>
      </c>
      <c r="AE390" s="130">
        <f>'приложение 1.1 '!AD390</f>
        <v>0</v>
      </c>
      <c r="AF390" s="130">
        <f t="shared" ref="AF390:AF448" si="64">SUM(Z390:AE390)</f>
        <v>0.66029503000000001</v>
      </c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4"/>
      <c r="BG390" s="114"/>
      <c r="BH390" s="114"/>
      <c r="BI390" s="114"/>
      <c r="BJ390" s="114"/>
      <c r="BK390" s="114"/>
      <c r="BL390" s="114"/>
      <c r="BM390" s="114"/>
      <c r="BN390" s="114"/>
      <c r="BO390" s="114"/>
      <c r="BP390" s="114"/>
      <c r="BQ390" s="114"/>
    </row>
    <row r="391" spans="1:69" s="459" customFormat="1" ht="60.75">
      <c r="A391" s="95" t="str">
        <f>'приложение 1.1 '!A391</f>
        <v>2.1.4.121</v>
      </c>
      <c r="B391" s="135" t="str">
        <f>'приложение 1.1 '!B391</f>
        <v>Строительство КЛ-10кВ от оп.28 ВЛ-10кВ РП-152 яч.10 до КТПН-669</v>
      </c>
      <c r="C391" s="603" t="str">
        <f>'приложение 1.1 '!C391</f>
        <v>C/П</v>
      </c>
      <c r="D391" s="544">
        <f>'приложение 1.1 '!D391</f>
        <v>0.56000000000000005</v>
      </c>
      <c r="E391" s="544">
        <f>'приложение 1.1 '!E391</f>
        <v>0</v>
      </c>
      <c r="F391" s="168">
        <v>19.291999999999998</v>
      </c>
      <c r="G391" s="603">
        <f>'приложение 1.1 '!F391</f>
        <v>2015</v>
      </c>
      <c r="H391" s="603">
        <f>'приложение 1.1 '!G391</f>
        <v>2016</v>
      </c>
      <c r="I391" s="130">
        <f t="shared" si="63"/>
        <v>4.1885081800000004</v>
      </c>
      <c r="J391" s="130">
        <f t="shared" si="61"/>
        <v>0</v>
      </c>
      <c r="K391" s="130">
        <f t="shared" si="62"/>
        <v>0</v>
      </c>
      <c r="L391" s="130" t="str">
        <f>'приложение 1.1 '!K391</f>
        <v>-</v>
      </c>
      <c r="M391" s="130" t="str">
        <f>'приложение 1.1 '!L391</f>
        <v>-</v>
      </c>
      <c r="N391" s="130" t="str">
        <f>'приложение 1.1 '!M391</f>
        <v>-</v>
      </c>
      <c r="O391" s="130" t="str">
        <f>'приложение 1.1 '!N391</f>
        <v>-</v>
      </c>
      <c r="P391" s="130" t="str">
        <f>'приложение 1.1 '!O391</f>
        <v>-</v>
      </c>
      <c r="Q391" s="130" t="str">
        <f>'приложение 1.1 '!P391</f>
        <v>-</v>
      </c>
      <c r="R391" s="130" t="str">
        <f>'приложение 1.1 '!Q391</f>
        <v>-</v>
      </c>
      <c r="S391" s="130" t="str">
        <f>'приложение 1.1 '!R391</f>
        <v>-</v>
      </c>
      <c r="T391" s="130">
        <f>'приложение 1.1 '!S391</f>
        <v>0.56000000000000005</v>
      </c>
      <c r="U391" s="130">
        <f>'приложение 1.1 '!T391</f>
        <v>0</v>
      </c>
      <c r="V391" s="130" t="str">
        <f>'приложение 1.1 '!U391</f>
        <v>-</v>
      </c>
      <c r="W391" s="130" t="str">
        <f>'приложение 1.1 '!V391</f>
        <v>-</v>
      </c>
      <c r="X391" s="130">
        <f>'приложение 1.1 '!W391</f>
        <v>0.56000000000000005</v>
      </c>
      <c r="Y391" s="130">
        <f>'приложение 1.1 '!X391</f>
        <v>0</v>
      </c>
      <c r="Z391" s="130">
        <f>'приложение 1.1 '!Y391</f>
        <v>0</v>
      </c>
      <c r="AA391" s="130">
        <f>'приложение 1.1 '!Z391</f>
        <v>0</v>
      </c>
      <c r="AB391" s="130">
        <f>'приложение 1.1 '!AA391</f>
        <v>0</v>
      </c>
      <c r="AC391" s="130">
        <f>'приложение 1.1 '!AB391</f>
        <v>0</v>
      </c>
      <c r="AD391" s="130">
        <f>'приложение 1.1 '!AC391</f>
        <v>4.1885081800000004</v>
      </c>
      <c r="AE391" s="130">
        <f>'приложение 1.1 '!AD391</f>
        <v>0</v>
      </c>
      <c r="AF391" s="130">
        <f t="shared" si="64"/>
        <v>4.1885081800000004</v>
      </c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4"/>
      <c r="BJ391" s="114"/>
      <c r="BK391" s="114"/>
      <c r="BL391" s="114"/>
      <c r="BM391" s="114"/>
      <c r="BN391" s="114"/>
      <c r="BO391" s="114"/>
      <c r="BP391" s="114"/>
      <c r="BQ391" s="114"/>
    </row>
    <row r="392" spans="1:69" s="459" customFormat="1" ht="81">
      <c r="A392" s="95" t="str">
        <f>'приложение 1.1 '!A392</f>
        <v>2.1.4.123</v>
      </c>
      <c r="B392" s="135" t="str">
        <f>'приложение 1.1 '!B392</f>
        <v>Строительство КЛ-10кВ от БКТП-818 до ТП 2х2500кВА мкр.24 (Жилой комплекс №304 (КРП) ДСК-1)</v>
      </c>
      <c r="C392" s="603" t="str">
        <f>'приложение 1.1 '!C392</f>
        <v>C/П</v>
      </c>
      <c r="D392" s="544">
        <f>'приложение 1.1 '!D392</f>
        <v>0.76600000000000001</v>
      </c>
      <c r="E392" s="544">
        <f>'приложение 1.1 '!E392</f>
        <v>0</v>
      </c>
      <c r="F392" s="168">
        <v>18.602999999999998</v>
      </c>
      <c r="G392" s="603">
        <f>'приложение 1.1 '!F392</f>
        <v>2015</v>
      </c>
      <c r="H392" s="603">
        <f>'приложение 1.1 '!G392</f>
        <v>2015</v>
      </c>
      <c r="I392" s="130">
        <f t="shared" si="63"/>
        <v>2.7063366499999999</v>
      </c>
      <c r="J392" s="130">
        <f t="shared" si="61"/>
        <v>0</v>
      </c>
      <c r="K392" s="130">
        <f t="shared" si="62"/>
        <v>0</v>
      </c>
      <c r="L392" s="130" t="str">
        <f>'приложение 1.1 '!K392</f>
        <v>-</v>
      </c>
      <c r="M392" s="130" t="str">
        <f>'приложение 1.1 '!L392</f>
        <v>-</v>
      </c>
      <c r="N392" s="130" t="str">
        <f>'приложение 1.1 '!M392</f>
        <v>-</v>
      </c>
      <c r="O392" s="130" t="str">
        <f>'приложение 1.1 '!N392</f>
        <v>-</v>
      </c>
      <c r="P392" s="130" t="str">
        <f>'приложение 1.1 '!O392</f>
        <v>-</v>
      </c>
      <c r="Q392" s="130" t="str">
        <f>'приложение 1.1 '!P392</f>
        <v>-</v>
      </c>
      <c r="R392" s="130">
        <f>'приложение 1.1 '!Q392</f>
        <v>0.76600000000000001</v>
      </c>
      <c r="S392" s="130">
        <f>'приложение 1.1 '!R392</f>
        <v>0</v>
      </c>
      <c r="T392" s="130" t="str">
        <f>'приложение 1.1 '!S392</f>
        <v>-</v>
      </c>
      <c r="U392" s="130" t="str">
        <f>'приложение 1.1 '!T392</f>
        <v>-</v>
      </c>
      <c r="V392" s="130" t="str">
        <f>'приложение 1.1 '!U392</f>
        <v>-</v>
      </c>
      <c r="W392" s="130" t="str">
        <f>'приложение 1.1 '!V392</f>
        <v>-</v>
      </c>
      <c r="X392" s="130">
        <f>'приложение 1.1 '!W392</f>
        <v>0.76600000000000001</v>
      </c>
      <c r="Y392" s="130">
        <f>'приложение 1.1 '!X392</f>
        <v>0</v>
      </c>
      <c r="Z392" s="130">
        <f>'приложение 1.1 '!Y392</f>
        <v>0</v>
      </c>
      <c r="AA392" s="130">
        <f>'приложение 1.1 '!Z392</f>
        <v>0</v>
      </c>
      <c r="AB392" s="130">
        <f>'приложение 1.1 '!AA392</f>
        <v>0</v>
      </c>
      <c r="AC392" s="130">
        <f>'приложение 1.1 '!AB392</f>
        <v>2.7063366499999999</v>
      </c>
      <c r="AD392" s="130">
        <f>'приложение 1.1 '!AC392</f>
        <v>0</v>
      </c>
      <c r="AE392" s="130">
        <f>'приложение 1.1 '!AD392</f>
        <v>0</v>
      </c>
      <c r="AF392" s="130">
        <f t="shared" si="64"/>
        <v>2.7063366499999999</v>
      </c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4"/>
      <c r="BJ392" s="114"/>
      <c r="BK392" s="114"/>
      <c r="BL392" s="114"/>
      <c r="BM392" s="114"/>
      <c r="BN392" s="114"/>
      <c r="BO392" s="114"/>
      <c r="BP392" s="114"/>
      <c r="BQ392" s="114"/>
    </row>
    <row r="393" spans="1:69" s="459" customFormat="1" ht="81">
      <c r="A393" s="95" t="str">
        <f>'приложение 1.1 '!A393</f>
        <v>2.1.4.124</v>
      </c>
      <c r="B393" s="135" t="str">
        <f>'приложение 1.1 '!B393</f>
        <v>Строительство КЛ-10КВ БКТП-2х630кВА до места врезки в КЛ-10кВ РП-144 -ТП-385 (окружная клиническая больница)</v>
      </c>
      <c r="C393" s="603" t="str">
        <f>'приложение 1.1 '!C393</f>
        <v>C/П</v>
      </c>
      <c r="D393" s="544">
        <f>'приложение 1.1 '!D393</f>
        <v>0.222</v>
      </c>
      <c r="E393" s="544">
        <f>'приложение 1.1 '!E393</f>
        <v>0</v>
      </c>
      <c r="F393" s="168">
        <v>6.89</v>
      </c>
      <c r="G393" s="603">
        <f>'приложение 1.1 '!F393</f>
        <v>2015</v>
      </c>
      <c r="H393" s="603">
        <f>'приложение 1.1 '!G393</f>
        <v>2015</v>
      </c>
      <c r="I393" s="130">
        <f t="shared" si="63"/>
        <v>0.82762997999999999</v>
      </c>
      <c r="J393" s="130">
        <f t="shared" si="61"/>
        <v>0</v>
      </c>
      <c r="K393" s="130">
        <f t="shared" si="62"/>
        <v>0</v>
      </c>
      <c r="L393" s="130" t="str">
        <f>'приложение 1.1 '!K393</f>
        <v>-</v>
      </c>
      <c r="M393" s="130" t="str">
        <f>'приложение 1.1 '!L393</f>
        <v>-</v>
      </c>
      <c r="N393" s="130" t="str">
        <f>'приложение 1.1 '!M393</f>
        <v>-</v>
      </c>
      <c r="O393" s="130" t="str">
        <f>'приложение 1.1 '!N393</f>
        <v>-</v>
      </c>
      <c r="P393" s="130" t="str">
        <f>'приложение 1.1 '!O393</f>
        <v>-</v>
      </c>
      <c r="Q393" s="130" t="str">
        <f>'приложение 1.1 '!P393</f>
        <v>-</v>
      </c>
      <c r="R393" s="130">
        <f>'приложение 1.1 '!Q393</f>
        <v>0.222</v>
      </c>
      <c r="S393" s="130">
        <f>'приложение 1.1 '!R393</f>
        <v>0</v>
      </c>
      <c r="T393" s="130" t="str">
        <f>'приложение 1.1 '!S393</f>
        <v>-</v>
      </c>
      <c r="U393" s="130" t="str">
        <f>'приложение 1.1 '!T393</f>
        <v>-</v>
      </c>
      <c r="V393" s="130" t="str">
        <f>'приложение 1.1 '!U393</f>
        <v>-</v>
      </c>
      <c r="W393" s="130" t="str">
        <f>'приложение 1.1 '!V393</f>
        <v>-</v>
      </c>
      <c r="X393" s="130">
        <f>'приложение 1.1 '!W393</f>
        <v>0.222</v>
      </c>
      <c r="Y393" s="130">
        <f>'приложение 1.1 '!X393</f>
        <v>0</v>
      </c>
      <c r="Z393" s="130">
        <f>'приложение 1.1 '!Y393</f>
        <v>0</v>
      </c>
      <c r="AA393" s="130">
        <f>'приложение 1.1 '!Z393</f>
        <v>0</v>
      </c>
      <c r="AB393" s="130">
        <f>'приложение 1.1 '!AA393</f>
        <v>0</v>
      </c>
      <c r="AC393" s="130">
        <f>'приложение 1.1 '!AB393</f>
        <v>0.82762997999999999</v>
      </c>
      <c r="AD393" s="130">
        <f>'приложение 1.1 '!AC393</f>
        <v>0</v>
      </c>
      <c r="AE393" s="130">
        <f>'приложение 1.1 '!AD393</f>
        <v>0</v>
      </c>
      <c r="AF393" s="130">
        <f t="shared" si="64"/>
        <v>0.82762997999999999</v>
      </c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/>
      <c r="BE393" s="114"/>
      <c r="BF393" s="114"/>
      <c r="BG393" s="114"/>
      <c r="BH393" s="114"/>
      <c r="BI393" s="114"/>
      <c r="BJ393" s="114"/>
      <c r="BK393" s="114"/>
      <c r="BL393" s="114"/>
      <c r="BM393" s="114"/>
      <c r="BN393" s="114"/>
      <c r="BO393" s="114"/>
      <c r="BP393" s="114"/>
      <c r="BQ393" s="114"/>
    </row>
    <row r="394" spans="1:69" s="459" customFormat="1" ht="40.5">
      <c r="A394" s="95" t="str">
        <f>'приложение 1.1 '!A394</f>
        <v>2.1.4.125</v>
      </c>
      <c r="B394" s="135" t="str">
        <f>'приложение 1.1 '!B394</f>
        <v>Строительство КЛ-10кВ 2КТПН-630кВА - КТПН "Эврика"</v>
      </c>
      <c r="C394" s="603" t="str">
        <f>'приложение 1.1 '!C394</f>
        <v>C/П</v>
      </c>
      <c r="D394" s="544">
        <f>'приложение 1.1 '!D394</f>
        <v>1.052</v>
      </c>
      <c r="E394" s="544">
        <f>'приложение 1.1 '!E394</f>
        <v>0</v>
      </c>
      <c r="F394" s="168">
        <v>6.89</v>
      </c>
      <c r="G394" s="603">
        <f>'приложение 1.1 '!F394</f>
        <v>2015</v>
      </c>
      <c r="H394" s="603">
        <f>'приложение 1.1 '!G394</f>
        <v>2015</v>
      </c>
      <c r="I394" s="130">
        <f t="shared" si="63"/>
        <v>3.1514111599999999</v>
      </c>
      <c r="J394" s="130">
        <f t="shared" si="61"/>
        <v>0</v>
      </c>
      <c r="K394" s="130">
        <f t="shared" si="62"/>
        <v>0</v>
      </c>
      <c r="L394" s="130" t="str">
        <f>'приложение 1.1 '!K394</f>
        <v>-</v>
      </c>
      <c r="M394" s="130" t="str">
        <f>'приложение 1.1 '!L394</f>
        <v>-</v>
      </c>
      <c r="N394" s="130" t="str">
        <f>'приложение 1.1 '!M394</f>
        <v>-</v>
      </c>
      <c r="O394" s="130" t="str">
        <f>'приложение 1.1 '!N394</f>
        <v>-</v>
      </c>
      <c r="P394" s="130" t="str">
        <f>'приложение 1.1 '!O394</f>
        <v>-</v>
      </c>
      <c r="Q394" s="130" t="str">
        <f>'приложение 1.1 '!P394</f>
        <v>-</v>
      </c>
      <c r="R394" s="130">
        <f>'приложение 1.1 '!Q394</f>
        <v>1.052</v>
      </c>
      <c r="S394" s="130">
        <f>'приложение 1.1 '!R394</f>
        <v>0</v>
      </c>
      <c r="T394" s="130" t="str">
        <f>'приложение 1.1 '!S394</f>
        <v>-</v>
      </c>
      <c r="U394" s="130" t="str">
        <f>'приложение 1.1 '!T394</f>
        <v>-</v>
      </c>
      <c r="V394" s="130" t="str">
        <f>'приложение 1.1 '!U394</f>
        <v>-</v>
      </c>
      <c r="W394" s="130" t="str">
        <f>'приложение 1.1 '!V394</f>
        <v>-</v>
      </c>
      <c r="X394" s="130">
        <f>'приложение 1.1 '!W394</f>
        <v>1.052</v>
      </c>
      <c r="Y394" s="130">
        <f>'приложение 1.1 '!X394</f>
        <v>0</v>
      </c>
      <c r="Z394" s="130">
        <f>'приложение 1.1 '!Y394</f>
        <v>0</v>
      </c>
      <c r="AA394" s="130">
        <f>'приложение 1.1 '!Z394</f>
        <v>0</v>
      </c>
      <c r="AB394" s="130">
        <f>'приложение 1.1 '!AA394</f>
        <v>0</v>
      </c>
      <c r="AC394" s="130">
        <f>'приложение 1.1 '!AB394</f>
        <v>3.1514111599999999</v>
      </c>
      <c r="AD394" s="130">
        <f>'приложение 1.1 '!AC394</f>
        <v>0</v>
      </c>
      <c r="AE394" s="130">
        <f>'приложение 1.1 '!AD394</f>
        <v>0</v>
      </c>
      <c r="AF394" s="130">
        <f t="shared" si="64"/>
        <v>3.1514111599999999</v>
      </c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4"/>
      <c r="BG394" s="114"/>
      <c r="BH394" s="114"/>
      <c r="BI394" s="114"/>
      <c r="BJ394" s="114"/>
      <c r="BK394" s="114"/>
      <c r="BL394" s="114"/>
      <c r="BM394" s="114"/>
      <c r="BN394" s="114"/>
      <c r="BO394" s="114"/>
      <c r="BP394" s="114"/>
      <c r="BQ394" s="114"/>
    </row>
    <row r="395" spans="1:69" s="459" customFormat="1" ht="40.5">
      <c r="A395" s="95" t="str">
        <f>'приложение 1.1 '!A395</f>
        <v>2.1.4.126</v>
      </c>
      <c r="B395" s="135" t="str">
        <f>'приложение 1.1 '!B395</f>
        <v>Строительство КЛ-10кВ от РП-148 до ТП-2х1600кВА мкр.20А</v>
      </c>
      <c r="C395" s="603" t="str">
        <f>'приложение 1.1 '!C395</f>
        <v>C/П</v>
      </c>
      <c r="D395" s="544">
        <f>'приложение 1.1 '!D395</f>
        <v>0.29599999999999999</v>
      </c>
      <c r="E395" s="544">
        <f>'приложение 1.1 '!E395</f>
        <v>0</v>
      </c>
      <c r="F395" s="168">
        <v>6.89</v>
      </c>
      <c r="G395" s="603">
        <f>'приложение 1.1 '!F395</f>
        <v>2016</v>
      </c>
      <c r="H395" s="603">
        <f>'приложение 1.1 '!G395</f>
        <v>2016</v>
      </c>
      <c r="I395" s="130">
        <f t="shared" si="63"/>
        <v>1.0097084300000001</v>
      </c>
      <c r="J395" s="130">
        <f t="shared" si="61"/>
        <v>0</v>
      </c>
      <c r="K395" s="130">
        <f t="shared" si="62"/>
        <v>0</v>
      </c>
      <c r="L395" s="130" t="str">
        <f>'приложение 1.1 '!K395</f>
        <v>-</v>
      </c>
      <c r="M395" s="130" t="str">
        <f>'приложение 1.1 '!L395</f>
        <v>-</v>
      </c>
      <c r="N395" s="130" t="str">
        <f>'приложение 1.1 '!M395</f>
        <v>-</v>
      </c>
      <c r="O395" s="130" t="str">
        <f>'приложение 1.1 '!N395</f>
        <v>-</v>
      </c>
      <c r="P395" s="130" t="str">
        <f>'приложение 1.1 '!O395</f>
        <v>-</v>
      </c>
      <c r="Q395" s="130" t="str">
        <f>'приложение 1.1 '!P395</f>
        <v>-</v>
      </c>
      <c r="R395" s="130" t="str">
        <f>'приложение 1.1 '!Q395</f>
        <v>-</v>
      </c>
      <c r="S395" s="130" t="str">
        <f>'приложение 1.1 '!R395</f>
        <v>-</v>
      </c>
      <c r="T395" s="130">
        <f>'приложение 1.1 '!S395</f>
        <v>0.29599999999999999</v>
      </c>
      <c r="U395" s="130">
        <f>'приложение 1.1 '!T395</f>
        <v>0</v>
      </c>
      <c r="V395" s="130" t="str">
        <f>'приложение 1.1 '!U395</f>
        <v>-</v>
      </c>
      <c r="W395" s="130" t="str">
        <f>'приложение 1.1 '!V395</f>
        <v>-</v>
      </c>
      <c r="X395" s="130">
        <f>'приложение 1.1 '!W395</f>
        <v>0.29599999999999999</v>
      </c>
      <c r="Y395" s="130">
        <f>'приложение 1.1 '!X395</f>
        <v>0</v>
      </c>
      <c r="Z395" s="130">
        <f>'приложение 1.1 '!Y395</f>
        <v>0</v>
      </c>
      <c r="AA395" s="130">
        <f>'приложение 1.1 '!Z395</f>
        <v>0</v>
      </c>
      <c r="AB395" s="130">
        <f>'приложение 1.1 '!AA395</f>
        <v>0</v>
      </c>
      <c r="AC395" s="130">
        <f>'приложение 1.1 '!AB395</f>
        <v>0</v>
      </c>
      <c r="AD395" s="130">
        <f>'приложение 1.1 '!AC395</f>
        <v>1.0097084300000001</v>
      </c>
      <c r="AE395" s="130">
        <f>'приложение 1.1 '!AD395</f>
        <v>0</v>
      </c>
      <c r="AF395" s="130">
        <f t="shared" si="64"/>
        <v>1.0097084300000001</v>
      </c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4"/>
      <c r="BJ395" s="114"/>
      <c r="BK395" s="114"/>
      <c r="BL395" s="114"/>
      <c r="BM395" s="114"/>
      <c r="BN395" s="114"/>
      <c r="BO395" s="114"/>
      <c r="BP395" s="114"/>
      <c r="BQ395" s="114"/>
    </row>
    <row r="396" spans="1:69" s="459" customFormat="1" ht="40.5">
      <c r="A396" s="95" t="str">
        <f>'приложение 1.1 '!A396</f>
        <v>2.1.4.127</v>
      </c>
      <c r="B396" s="135" t="str">
        <f>'приложение 1.1 '!B396</f>
        <v>Строительство КЛ-10кВ от БКТП-578 до ТП-2х1600кВА мкр.30А</v>
      </c>
      <c r="C396" s="603" t="str">
        <f>'приложение 1.1 '!C396</f>
        <v>C/П</v>
      </c>
      <c r="D396" s="544">
        <f>'приложение 1.1 '!D396</f>
        <v>0.81200000000000006</v>
      </c>
      <c r="E396" s="544">
        <f>'приложение 1.1 '!E396</f>
        <v>0</v>
      </c>
      <c r="F396" s="168">
        <v>6.89</v>
      </c>
      <c r="G396" s="603">
        <f>'приложение 1.1 '!F396</f>
        <v>2016</v>
      </c>
      <c r="H396" s="603">
        <f>'приложение 1.1 '!G396</f>
        <v>2016</v>
      </c>
      <c r="I396" s="130">
        <f t="shared" si="63"/>
        <v>2.5098225700000003</v>
      </c>
      <c r="J396" s="130">
        <f t="shared" si="61"/>
        <v>0</v>
      </c>
      <c r="K396" s="130">
        <f t="shared" si="62"/>
        <v>0</v>
      </c>
      <c r="L396" s="130" t="str">
        <f>'приложение 1.1 '!K396</f>
        <v>-</v>
      </c>
      <c r="M396" s="130" t="str">
        <f>'приложение 1.1 '!L396</f>
        <v>-</v>
      </c>
      <c r="N396" s="130" t="str">
        <f>'приложение 1.1 '!M396</f>
        <v>-</v>
      </c>
      <c r="O396" s="130" t="str">
        <f>'приложение 1.1 '!N396</f>
        <v>-</v>
      </c>
      <c r="P396" s="130" t="str">
        <f>'приложение 1.1 '!O396</f>
        <v>-</v>
      </c>
      <c r="Q396" s="130" t="str">
        <f>'приложение 1.1 '!P396</f>
        <v>-</v>
      </c>
      <c r="R396" s="130" t="str">
        <f>'приложение 1.1 '!Q396</f>
        <v>-</v>
      </c>
      <c r="S396" s="130" t="str">
        <f>'приложение 1.1 '!R396</f>
        <v>-</v>
      </c>
      <c r="T396" s="130">
        <f>'приложение 1.1 '!S396</f>
        <v>0.81200000000000006</v>
      </c>
      <c r="U396" s="130">
        <f>'приложение 1.1 '!T396</f>
        <v>0</v>
      </c>
      <c r="V396" s="130" t="str">
        <f>'приложение 1.1 '!U396</f>
        <v>-</v>
      </c>
      <c r="W396" s="130" t="str">
        <f>'приложение 1.1 '!V396</f>
        <v>-</v>
      </c>
      <c r="X396" s="130">
        <f>'приложение 1.1 '!W396</f>
        <v>0.81200000000000006</v>
      </c>
      <c r="Y396" s="130">
        <f>'приложение 1.1 '!X396</f>
        <v>0</v>
      </c>
      <c r="Z396" s="130">
        <f>'приложение 1.1 '!Y396</f>
        <v>0</v>
      </c>
      <c r="AA396" s="130">
        <f>'приложение 1.1 '!Z396</f>
        <v>0</v>
      </c>
      <c r="AB396" s="130">
        <f>'приложение 1.1 '!AA396</f>
        <v>0</v>
      </c>
      <c r="AC396" s="130">
        <f>'приложение 1.1 '!AB396</f>
        <v>0</v>
      </c>
      <c r="AD396" s="130">
        <f>'приложение 1.1 '!AC396</f>
        <v>2.5098225700000003</v>
      </c>
      <c r="AE396" s="130">
        <f>'приложение 1.1 '!AD396</f>
        <v>0</v>
      </c>
      <c r="AF396" s="130">
        <f t="shared" si="64"/>
        <v>2.5098225700000003</v>
      </c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4"/>
      <c r="BJ396" s="114"/>
      <c r="BK396" s="114"/>
      <c r="BL396" s="114"/>
      <c r="BM396" s="114"/>
      <c r="BN396" s="114"/>
      <c r="BO396" s="114"/>
      <c r="BP396" s="114"/>
      <c r="BQ396" s="114"/>
    </row>
    <row r="397" spans="1:69" s="459" customFormat="1" ht="60.75">
      <c r="A397" s="95" t="str">
        <f>'приложение 1.1 '!A397</f>
        <v>2.1.4.128</v>
      </c>
      <c r="B397" s="135" t="str">
        <f>'приложение 1.1 '!B397</f>
        <v>Строительство КЛ-10кВ от РП-147 до ТП№10 2х2500кВА мкр.23А</v>
      </c>
      <c r="C397" s="603" t="str">
        <f>'приложение 1.1 '!C397</f>
        <v>C/П</v>
      </c>
      <c r="D397" s="544">
        <f>'приложение 1.1 '!D397</f>
        <v>1.956</v>
      </c>
      <c r="E397" s="544">
        <f>'приложение 1.1 '!E397</f>
        <v>0</v>
      </c>
      <c r="F397" s="168">
        <v>6.89</v>
      </c>
      <c r="G397" s="603">
        <f>'приложение 1.1 '!F397</f>
        <v>2016</v>
      </c>
      <c r="H397" s="603">
        <f>'приложение 1.1 '!G397</f>
        <v>2017</v>
      </c>
      <c r="I397" s="130">
        <f t="shared" si="63"/>
        <v>4.5375227600000008</v>
      </c>
      <c r="J397" s="130">
        <f t="shared" si="61"/>
        <v>0</v>
      </c>
      <c r="K397" s="130">
        <f t="shared" si="62"/>
        <v>0</v>
      </c>
      <c r="L397" s="130" t="str">
        <f>'приложение 1.1 '!K397</f>
        <v>-</v>
      </c>
      <c r="M397" s="130" t="str">
        <f>'приложение 1.1 '!L397</f>
        <v>-</v>
      </c>
      <c r="N397" s="130" t="str">
        <f>'приложение 1.1 '!M397</f>
        <v>-</v>
      </c>
      <c r="O397" s="130" t="str">
        <f>'приложение 1.1 '!N397</f>
        <v>-</v>
      </c>
      <c r="P397" s="130" t="str">
        <f>'приложение 1.1 '!O397</f>
        <v>-</v>
      </c>
      <c r="Q397" s="130" t="str">
        <f>'приложение 1.1 '!P397</f>
        <v>-</v>
      </c>
      <c r="R397" s="130" t="str">
        <f>'приложение 1.1 '!Q397</f>
        <v>-</v>
      </c>
      <c r="S397" s="130" t="str">
        <f>'приложение 1.1 '!R397</f>
        <v>-</v>
      </c>
      <c r="T397" s="130" t="str">
        <f>'приложение 1.1 '!S397</f>
        <v>-</v>
      </c>
      <c r="U397" s="130" t="str">
        <f>'приложение 1.1 '!T397</f>
        <v>-</v>
      </c>
      <c r="V397" s="130">
        <f>'приложение 1.1 '!U397</f>
        <v>1.956</v>
      </c>
      <c r="W397" s="130">
        <f>'приложение 1.1 '!V397</f>
        <v>0</v>
      </c>
      <c r="X397" s="130">
        <f>'приложение 1.1 '!W397</f>
        <v>1.956</v>
      </c>
      <c r="Y397" s="130">
        <f>'приложение 1.1 '!X397</f>
        <v>0</v>
      </c>
      <c r="Z397" s="130">
        <f>'приложение 1.1 '!Y397</f>
        <v>0</v>
      </c>
      <c r="AA397" s="130">
        <f>'приложение 1.1 '!Z397</f>
        <v>0</v>
      </c>
      <c r="AB397" s="130">
        <f>'приложение 1.1 '!AA397</f>
        <v>0</v>
      </c>
      <c r="AC397" s="130">
        <f>'приложение 1.1 '!AB397</f>
        <v>0</v>
      </c>
      <c r="AD397" s="130">
        <f>'приложение 1.1 '!AC397</f>
        <v>4.5375227600000008</v>
      </c>
      <c r="AE397" s="130">
        <f>'приложение 1.1 '!AD397</f>
        <v>0</v>
      </c>
      <c r="AF397" s="130">
        <f t="shared" si="64"/>
        <v>4.5375227600000008</v>
      </c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4"/>
      <c r="BG397" s="114"/>
      <c r="BH397" s="114"/>
      <c r="BI397" s="114"/>
      <c r="BJ397" s="114"/>
      <c r="BK397" s="114"/>
      <c r="BL397" s="114"/>
      <c r="BM397" s="114"/>
      <c r="BN397" s="114"/>
      <c r="BO397" s="114"/>
      <c r="BP397" s="114"/>
      <c r="BQ397" s="114"/>
    </row>
    <row r="398" spans="1:69" s="459" customFormat="1" ht="40.5">
      <c r="A398" s="95" t="str">
        <f>'приложение 1.1 '!A398</f>
        <v>2.1.4.129.1</v>
      </c>
      <c r="B398" s="135" t="str">
        <f>'приложение 1.1 '!B398</f>
        <v>Строительство КЛ-10кВ от РП-150 до РП(ТП) 2х2500кВА мкр.35</v>
      </c>
      <c r="C398" s="603" t="str">
        <f>'приложение 1.1 '!C398</f>
        <v>C/П</v>
      </c>
      <c r="D398" s="544">
        <f>'приложение 1.1 '!D398</f>
        <v>1.1399999999999999</v>
      </c>
      <c r="E398" s="544">
        <f>'приложение 1.1 '!E398</f>
        <v>0</v>
      </c>
      <c r="F398" s="168">
        <v>6.89</v>
      </c>
      <c r="G398" s="603">
        <f>'приложение 1.1 '!F398</f>
        <v>2016</v>
      </c>
      <c r="H398" s="603">
        <f>'приложение 1.1 '!G398</f>
        <v>2016</v>
      </c>
      <c r="I398" s="130">
        <f t="shared" si="63"/>
        <v>4.6068402000000006</v>
      </c>
      <c r="J398" s="130">
        <f t="shared" si="61"/>
        <v>0</v>
      </c>
      <c r="K398" s="130">
        <f t="shared" si="62"/>
        <v>0</v>
      </c>
      <c r="L398" s="130" t="str">
        <f>'приложение 1.1 '!K398</f>
        <v>-</v>
      </c>
      <c r="M398" s="130" t="str">
        <f>'приложение 1.1 '!L398</f>
        <v>-</v>
      </c>
      <c r="N398" s="130" t="str">
        <f>'приложение 1.1 '!M398</f>
        <v>-</v>
      </c>
      <c r="O398" s="130" t="str">
        <f>'приложение 1.1 '!N398</f>
        <v>-</v>
      </c>
      <c r="P398" s="130" t="str">
        <f>'приложение 1.1 '!O398</f>
        <v>-</v>
      </c>
      <c r="Q398" s="130" t="str">
        <f>'приложение 1.1 '!P398</f>
        <v>-</v>
      </c>
      <c r="R398" s="130" t="str">
        <f>'приложение 1.1 '!Q398</f>
        <v>-</v>
      </c>
      <c r="S398" s="130" t="str">
        <f>'приложение 1.1 '!R398</f>
        <v>-</v>
      </c>
      <c r="T398" s="130">
        <f>'приложение 1.1 '!S398</f>
        <v>1.1399999999999999</v>
      </c>
      <c r="U398" s="130">
        <f>'приложение 1.1 '!T398</f>
        <v>0</v>
      </c>
      <c r="V398" s="130" t="str">
        <f>'приложение 1.1 '!U398</f>
        <v>-</v>
      </c>
      <c r="W398" s="130" t="str">
        <f>'приложение 1.1 '!V398</f>
        <v>-</v>
      </c>
      <c r="X398" s="130">
        <f>'приложение 1.1 '!W398</f>
        <v>1.1399999999999999</v>
      </c>
      <c r="Y398" s="130">
        <f>'приложение 1.1 '!X398</f>
        <v>0</v>
      </c>
      <c r="Z398" s="130">
        <f>'приложение 1.1 '!Y398</f>
        <v>0</v>
      </c>
      <c r="AA398" s="130">
        <f>'приложение 1.1 '!Z398</f>
        <v>0</v>
      </c>
      <c r="AB398" s="130">
        <f>'приложение 1.1 '!AA398</f>
        <v>0</v>
      </c>
      <c r="AC398" s="130">
        <f>'приложение 1.1 '!AB398</f>
        <v>0</v>
      </c>
      <c r="AD398" s="130">
        <f>'приложение 1.1 '!AC398</f>
        <v>4.6068402000000006</v>
      </c>
      <c r="AE398" s="130">
        <f>'приложение 1.1 '!AD398</f>
        <v>0</v>
      </c>
      <c r="AF398" s="130">
        <f t="shared" si="64"/>
        <v>4.6068402000000006</v>
      </c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  <c r="BC398" s="114"/>
      <c r="BD398" s="114"/>
      <c r="BE398" s="114"/>
      <c r="BF398" s="114"/>
      <c r="BG398" s="114"/>
      <c r="BH398" s="114"/>
      <c r="BI398" s="114"/>
      <c r="BJ398" s="114"/>
      <c r="BK398" s="114"/>
      <c r="BL398" s="114"/>
      <c r="BM398" s="114"/>
      <c r="BN398" s="114"/>
      <c r="BO398" s="114"/>
      <c r="BP398" s="114"/>
      <c r="BQ398" s="114"/>
    </row>
    <row r="399" spans="1:69" s="459" customFormat="1" ht="40.5">
      <c r="A399" s="95" t="str">
        <f>'приложение 1.1 '!A399</f>
        <v>2.1.4.129.2</v>
      </c>
      <c r="B399" s="135" t="str">
        <f>'приложение 1.1 '!B399</f>
        <v>Строительство КЛ-10кВ от РП-163 до РП(ТП) 2х2500кВА мкр.35</v>
      </c>
      <c r="C399" s="603" t="str">
        <f>'приложение 1.1 '!C399</f>
        <v>C/П</v>
      </c>
      <c r="D399" s="544">
        <f>'приложение 1.1 '!D399</f>
        <v>0.77400000000000002</v>
      </c>
      <c r="E399" s="544">
        <f>'приложение 1.1 '!E399</f>
        <v>0</v>
      </c>
      <c r="F399" s="168">
        <v>7.89</v>
      </c>
      <c r="G399" s="603">
        <f>'приложение 1.1 '!F399</f>
        <v>2016</v>
      </c>
      <c r="H399" s="603">
        <f>'приложение 1.1 '!G399</f>
        <v>2016</v>
      </c>
      <c r="I399" s="130">
        <f t="shared" ref="I399" si="65">AF399</f>
        <v>2.4539884199999999</v>
      </c>
      <c r="J399" s="130">
        <f t="shared" si="61"/>
        <v>0</v>
      </c>
      <c r="K399" s="130">
        <f t="shared" si="62"/>
        <v>0</v>
      </c>
      <c r="L399" s="130" t="str">
        <f>'приложение 1.1 '!K399</f>
        <v>-</v>
      </c>
      <c r="M399" s="130" t="str">
        <f>'приложение 1.1 '!L399</f>
        <v>-</v>
      </c>
      <c r="N399" s="130" t="str">
        <f>'приложение 1.1 '!M399</f>
        <v>-</v>
      </c>
      <c r="O399" s="130" t="str">
        <f>'приложение 1.1 '!N399</f>
        <v>-</v>
      </c>
      <c r="P399" s="130" t="str">
        <f>'приложение 1.1 '!O399</f>
        <v>-</v>
      </c>
      <c r="Q399" s="130" t="str">
        <f>'приложение 1.1 '!P399</f>
        <v>-</v>
      </c>
      <c r="R399" s="130" t="str">
        <f>'приложение 1.1 '!Q399</f>
        <v>-</v>
      </c>
      <c r="S399" s="130" t="str">
        <f>'приложение 1.1 '!R399</f>
        <v>-</v>
      </c>
      <c r="T399" s="130">
        <f>'приложение 1.1 '!S399</f>
        <v>0.77400000000000002</v>
      </c>
      <c r="U399" s="130">
        <f>'приложение 1.1 '!T399</f>
        <v>0</v>
      </c>
      <c r="V399" s="130" t="str">
        <f>'приложение 1.1 '!U399</f>
        <v>-</v>
      </c>
      <c r="W399" s="130" t="str">
        <f>'приложение 1.1 '!V399</f>
        <v>-</v>
      </c>
      <c r="X399" s="130">
        <f>'приложение 1.1 '!W399</f>
        <v>0.77400000000000002</v>
      </c>
      <c r="Y399" s="130">
        <f>'приложение 1.1 '!X399</f>
        <v>0</v>
      </c>
      <c r="Z399" s="130">
        <f>'приложение 1.1 '!Y399</f>
        <v>0</v>
      </c>
      <c r="AA399" s="130">
        <f>'приложение 1.1 '!Z399</f>
        <v>0</v>
      </c>
      <c r="AB399" s="130">
        <f>'приложение 1.1 '!AA399</f>
        <v>0</v>
      </c>
      <c r="AC399" s="130">
        <f>'приложение 1.1 '!AB399</f>
        <v>0</v>
      </c>
      <c r="AD399" s="130">
        <f>'приложение 1.1 '!AC399</f>
        <v>2.4539884199999999</v>
      </c>
      <c r="AE399" s="130">
        <f>'приложение 1.1 '!AD399</f>
        <v>0</v>
      </c>
      <c r="AF399" s="130">
        <f t="shared" ref="AF399" si="66">SUM(Z399:AE399)</f>
        <v>2.4539884199999999</v>
      </c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4"/>
      <c r="BJ399" s="114"/>
      <c r="BK399" s="114"/>
      <c r="BL399" s="114"/>
      <c r="BM399" s="114"/>
      <c r="BN399" s="114"/>
      <c r="BO399" s="114"/>
      <c r="BP399" s="114"/>
      <c r="BQ399" s="114"/>
    </row>
    <row r="400" spans="1:69" s="459" customFormat="1" ht="121.5">
      <c r="A400" s="95" t="str">
        <f>'приложение 1.1 '!A400</f>
        <v>2.1.4.130</v>
      </c>
      <c r="B400" s="135" t="str">
        <f>'приложение 1.1 '!B400</f>
        <v xml:space="preserve">Строительство КЛ-10кВ от ПС "Олимпийская" до РП(ТП) 2х2500кВА мкр.31А Электроснабжение Клинического перенатального центра на 315 коек </v>
      </c>
      <c r="C400" s="603" t="str">
        <f>'приложение 1.1 '!C400</f>
        <v>C/П</v>
      </c>
      <c r="D400" s="544">
        <f>'приложение 1.1 '!D400</f>
        <v>8.9480000000000004</v>
      </c>
      <c r="E400" s="544">
        <f>'приложение 1.1 '!E400</f>
        <v>0</v>
      </c>
      <c r="F400" s="168">
        <v>6.89</v>
      </c>
      <c r="G400" s="603">
        <f>'приложение 1.1 '!F400</f>
        <v>2016</v>
      </c>
      <c r="H400" s="603">
        <f>'приложение 1.1 '!G400</f>
        <v>2017</v>
      </c>
      <c r="I400" s="130">
        <f t="shared" si="63"/>
        <v>20.976430614237294</v>
      </c>
      <c r="J400" s="130">
        <f t="shared" si="61"/>
        <v>8.9525481355932186</v>
      </c>
      <c r="K400" s="130">
        <f t="shared" si="62"/>
        <v>8.9525481355932204</v>
      </c>
      <c r="L400" s="130" t="str">
        <f>'приложение 1.1 '!K400</f>
        <v>-</v>
      </c>
      <c r="M400" s="130" t="str">
        <f>'приложение 1.1 '!L400</f>
        <v>-</v>
      </c>
      <c r="N400" s="130" t="str">
        <f>'приложение 1.1 '!M400</f>
        <v>-</v>
      </c>
      <c r="O400" s="130" t="str">
        <f>'приложение 1.1 '!N400</f>
        <v>-</v>
      </c>
      <c r="P400" s="130" t="str">
        <f>'приложение 1.1 '!O400</f>
        <v>-</v>
      </c>
      <c r="Q400" s="130" t="str">
        <f>'приложение 1.1 '!P400</f>
        <v>-</v>
      </c>
      <c r="R400" s="130" t="str">
        <f>'приложение 1.1 '!Q400</f>
        <v>-</v>
      </c>
      <c r="S400" s="130" t="str">
        <f>'приложение 1.1 '!R400</f>
        <v>-</v>
      </c>
      <c r="T400" s="130" t="str">
        <f>'приложение 1.1 '!S400</f>
        <v>-</v>
      </c>
      <c r="U400" s="130" t="str">
        <f>'приложение 1.1 '!T400</f>
        <v>-</v>
      </c>
      <c r="V400" s="130">
        <f>'приложение 1.1 '!U400</f>
        <v>8.9480000000000004</v>
      </c>
      <c r="W400" s="130">
        <f>'приложение 1.1 '!V400</f>
        <v>0</v>
      </c>
      <c r="X400" s="130">
        <f>'приложение 1.1 '!W400</f>
        <v>8.9480000000000004</v>
      </c>
      <c r="Y400" s="130">
        <f>'приложение 1.1 '!X400</f>
        <v>0</v>
      </c>
      <c r="Z400" s="130">
        <f>'приложение 1.1 '!Y400</f>
        <v>0</v>
      </c>
      <c r="AA400" s="130">
        <f>'приложение 1.1 '!Z400</f>
        <v>0</v>
      </c>
      <c r="AB400" s="130">
        <f>'приложение 1.1 '!AA400</f>
        <v>0</v>
      </c>
      <c r="AC400" s="130">
        <f>'приложение 1.1 '!AB400</f>
        <v>0</v>
      </c>
      <c r="AD400" s="130">
        <f>'приложение 1.1 '!AC400</f>
        <v>12.023882478644076</v>
      </c>
      <c r="AE400" s="130">
        <f>'приложение 1.1 '!AD400</f>
        <v>8.9525481355932204</v>
      </c>
      <c r="AF400" s="130">
        <f t="shared" si="64"/>
        <v>20.976430614237294</v>
      </c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4"/>
      <c r="BJ400" s="114"/>
      <c r="BK400" s="114"/>
      <c r="BL400" s="114"/>
      <c r="BM400" s="114"/>
      <c r="BN400" s="114"/>
      <c r="BO400" s="114"/>
      <c r="BP400" s="114"/>
      <c r="BQ400" s="114"/>
    </row>
    <row r="401" spans="1:69" s="459" customFormat="1" ht="40.5">
      <c r="A401" s="95" t="str">
        <f>'приложение 1.1 '!A401</f>
        <v>2.1.4.131</v>
      </c>
      <c r="B401" s="135" t="str">
        <f>'приложение 1.1 '!B401</f>
        <v>Строительство КЛ-10кВ от РП-162 до ТП1 2х1600кВА мкр.42</v>
      </c>
      <c r="C401" s="603" t="str">
        <f>'приложение 1.1 '!C401</f>
        <v>C/П</v>
      </c>
      <c r="D401" s="544">
        <f>'приложение 1.1 '!D401</f>
        <v>1.377</v>
      </c>
      <c r="E401" s="544">
        <f>'приложение 1.1 '!E401</f>
        <v>0</v>
      </c>
      <c r="F401" s="168">
        <v>7.89</v>
      </c>
      <c r="G401" s="603">
        <f>'приложение 1.1 '!F401</f>
        <v>2016</v>
      </c>
      <c r="H401" s="603">
        <f>'приложение 1.1 '!G401</f>
        <v>2016</v>
      </c>
      <c r="I401" s="130">
        <f t="shared" ref="I401:I404" si="67">AF401</f>
        <v>4.9935403900000006</v>
      </c>
      <c r="J401" s="130">
        <f t="shared" si="61"/>
        <v>0</v>
      </c>
      <c r="K401" s="130">
        <f t="shared" si="62"/>
        <v>0</v>
      </c>
      <c r="L401" s="130" t="str">
        <f>'приложение 1.1 '!K401</f>
        <v>-</v>
      </c>
      <c r="M401" s="130" t="str">
        <f>'приложение 1.1 '!L401</f>
        <v>-</v>
      </c>
      <c r="N401" s="130" t="str">
        <f>'приложение 1.1 '!M401</f>
        <v>-</v>
      </c>
      <c r="O401" s="130" t="str">
        <f>'приложение 1.1 '!N401</f>
        <v>-</v>
      </c>
      <c r="P401" s="130" t="str">
        <f>'приложение 1.1 '!O401</f>
        <v>-</v>
      </c>
      <c r="Q401" s="130" t="str">
        <f>'приложение 1.1 '!P401</f>
        <v>-</v>
      </c>
      <c r="R401" s="130" t="str">
        <f>'приложение 1.1 '!Q401</f>
        <v>-</v>
      </c>
      <c r="S401" s="130" t="str">
        <f>'приложение 1.1 '!R401</f>
        <v>-</v>
      </c>
      <c r="T401" s="130">
        <f>'приложение 1.1 '!S401</f>
        <v>1.377</v>
      </c>
      <c r="U401" s="130">
        <f>'приложение 1.1 '!T401</f>
        <v>0</v>
      </c>
      <c r="V401" s="130" t="str">
        <f>'приложение 1.1 '!U401</f>
        <v>-</v>
      </c>
      <c r="W401" s="130" t="str">
        <f>'приложение 1.1 '!V401</f>
        <v>-</v>
      </c>
      <c r="X401" s="130">
        <f>'приложение 1.1 '!W401</f>
        <v>1.377</v>
      </c>
      <c r="Y401" s="130">
        <f>'приложение 1.1 '!X401</f>
        <v>0</v>
      </c>
      <c r="Z401" s="130">
        <f>'приложение 1.1 '!Y401</f>
        <v>0</v>
      </c>
      <c r="AA401" s="130">
        <f>'приложение 1.1 '!Z401</f>
        <v>0</v>
      </c>
      <c r="AB401" s="130">
        <f>'приложение 1.1 '!AA401</f>
        <v>0</v>
      </c>
      <c r="AC401" s="130">
        <f>'приложение 1.1 '!AB401</f>
        <v>0</v>
      </c>
      <c r="AD401" s="130">
        <f>'приложение 1.1 '!AC401</f>
        <v>4.9935403900000006</v>
      </c>
      <c r="AE401" s="130">
        <f>'приложение 1.1 '!AD401</f>
        <v>0</v>
      </c>
      <c r="AF401" s="130">
        <f t="shared" ref="AF401:AF404" si="68">SUM(Z401:AE401)</f>
        <v>4.9935403900000006</v>
      </c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114"/>
      <c r="BC401" s="114"/>
      <c r="BD401" s="114"/>
      <c r="BE401" s="114"/>
      <c r="BF401" s="114"/>
      <c r="BG401" s="114"/>
      <c r="BH401" s="114"/>
      <c r="BI401" s="114"/>
      <c r="BJ401" s="114"/>
      <c r="BK401" s="114"/>
      <c r="BL401" s="114"/>
      <c r="BM401" s="114"/>
      <c r="BN401" s="114"/>
      <c r="BO401" s="114"/>
      <c r="BP401" s="114"/>
      <c r="BQ401" s="114"/>
    </row>
    <row r="402" spans="1:69" s="459" customFormat="1" ht="40.5">
      <c r="A402" s="95" t="str">
        <f>'приложение 1.1 '!A402</f>
        <v>2.1.4.132</v>
      </c>
      <c r="B402" s="135" t="str">
        <f>'приложение 1.1 '!B402</f>
        <v>Строительство КЛ-10кВ от РП-165 до ТП3 2х1600кВА мкр.42</v>
      </c>
      <c r="C402" s="603" t="str">
        <f>'приложение 1.1 '!C402</f>
        <v>C/П</v>
      </c>
      <c r="D402" s="544">
        <f>'приложение 1.1 '!D402</f>
        <v>1.173</v>
      </c>
      <c r="E402" s="544">
        <f>'приложение 1.1 '!E402</f>
        <v>0</v>
      </c>
      <c r="F402" s="168">
        <v>8.89</v>
      </c>
      <c r="G402" s="603">
        <f>'приложение 1.1 '!F402</f>
        <v>2017</v>
      </c>
      <c r="H402" s="603">
        <f>'приложение 1.1 '!G402</f>
        <v>2017</v>
      </c>
      <c r="I402" s="130">
        <f t="shared" si="67"/>
        <v>3.9016099999999998</v>
      </c>
      <c r="J402" s="130">
        <f t="shared" si="61"/>
        <v>3.9016099999999998</v>
      </c>
      <c r="K402" s="130">
        <f t="shared" si="62"/>
        <v>3.9016099999999998</v>
      </c>
      <c r="L402" s="130" t="str">
        <f>'приложение 1.1 '!K402</f>
        <v>-</v>
      </c>
      <c r="M402" s="130" t="str">
        <f>'приложение 1.1 '!L402</f>
        <v>-</v>
      </c>
      <c r="N402" s="130" t="str">
        <f>'приложение 1.1 '!M402</f>
        <v>-</v>
      </c>
      <c r="O402" s="130" t="str">
        <f>'приложение 1.1 '!N402</f>
        <v>-</v>
      </c>
      <c r="P402" s="130" t="str">
        <f>'приложение 1.1 '!O402</f>
        <v>-</v>
      </c>
      <c r="Q402" s="130" t="str">
        <f>'приложение 1.1 '!P402</f>
        <v>-</v>
      </c>
      <c r="R402" s="130" t="str">
        <f>'приложение 1.1 '!Q402</f>
        <v>-</v>
      </c>
      <c r="S402" s="130" t="str">
        <f>'приложение 1.1 '!R402</f>
        <v>-</v>
      </c>
      <c r="T402" s="130" t="str">
        <f>'приложение 1.1 '!S402</f>
        <v>-</v>
      </c>
      <c r="U402" s="130" t="str">
        <f>'приложение 1.1 '!T402</f>
        <v>-</v>
      </c>
      <c r="V402" s="130">
        <f>'приложение 1.1 '!U402</f>
        <v>1.173</v>
      </c>
      <c r="W402" s="130">
        <f>'приложение 1.1 '!V402</f>
        <v>0</v>
      </c>
      <c r="X402" s="130">
        <f>'приложение 1.1 '!W402</f>
        <v>1.173</v>
      </c>
      <c r="Y402" s="130">
        <f>'приложение 1.1 '!X402</f>
        <v>0</v>
      </c>
      <c r="Z402" s="130">
        <f>'приложение 1.1 '!Y402</f>
        <v>0</v>
      </c>
      <c r="AA402" s="130">
        <f>'приложение 1.1 '!Z402</f>
        <v>0</v>
      </c>
      <c r="AB402" s="130">
        <f>'приложение 1.1 '!AA402</f>
        <v>0</v>
      </c>
      <c r="AC402" s="130">
        <f>'приложение 1.1 '!AB402</f>
        <v>0</v>
      </c>
      <c r="AD402" s="130">
        <f>'приложение 1.1 '!AC402</f>
        <v>0</v>
      </c>
      <c r="AE402" s="130">
        <f>'приложение 1.1 '!AD402</f>
        <v>3.9016099999999998</v>
      </c>
      <c r="AF402" s="130">
        <f t="shared" si="68"/>
        <v>3.9016099999999998</v>
      </c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  <c r="BC402" s="114"/>
      <c r="BD402" s="114"/>
      <c r="BE402" s="114"/>
      <c r="BF402" s="114"/>
      <c r="BG402" s="114"/>
      <c r="BH402" s="114"/>
      <c r="BI402" s="114"/>
      <c r="BJ402" s="114"/>
      <c r="BK402" s="114"/>
      <c r="BL402" s="114"/>
      <c r="BM402" s="114"/>
      <c r="BN402" s="114"/>
      <c r="BO402" s="114"/>
      <c r="BP402" s="114"/>
      <c r="BQ402" s="114"/>
    </row>
    <row r="403" spans="1:69" s="459" customFormat="1" ht="81">
      <c r="A403" s="95" t="str">
        <f>'приложение 1.1 '!A403</f>
        <v>2.1.4.133</v>
      </c>
      <c r="B403" s="135" t="str">
        <f>'приложение 1.1 '!B403</f>
        <v>Строительство КЛ-10кВ от ТП№5 2х1600кВА до ТП№6 2х1600кВА мкр.38 (3-я очередь строительства)</v>
      </c>
      <c r="C403" s="603" t="str">
        <f>'приложение 1.1 '!C403</f>
        <v>C/П</v>
      </c>
      <c r="D403" s="544">
        <f>'приложение 1.1 '!D403</f>
        <v>0.251</v>
      </c>
      <c r="E403" s="544">
        <f>'приложение 1.1 '!E403</f>
        <v>0</v>
      </c>
      <c r="F403" s="168">
        <v>9.89</v>
      </c>
      <c r="G403" s="603">
        <f>'приложение 1.1 '!F403</f>
        <v>2016</v>
      </c>
      <c r="H403" s="603">
        <f>'приложение 1.1 '!G403</f>
        <v>2016</v>
      </c>
      <c r="I403" s="130">
        <f t="shared" si="67"/>
        <v>0.91823556000000006</v>
      </c>
      <c r="J403" s="130">
        <f t="shared" si="61"/>
        <v>0</v>
      </c>
      <c r="K403" s="130">
        <f t="shared" si="62"/>
        <v>0</v>
      </c>
      <c r="L403" s="130" t="str">
        <f>'приложение 1.1 '!K403</f>
        <v>-</v>
      </c>
      <c r="M403" s="130" t="str">
        <f>'приложение 1.1 '!L403</f>
        <v>-</v>
      </c>
      <c r="N403" s="130" t="str">
        <f>'приложение 1.1 '!M403</f>
        <v>-</v>
      </c>
      <c r="O403" s="130" t="str">
        <f>'приложение 1.1 '!N403</f>
        <v>-</v>
      </c>
      <c r="P403" s="130" t="str">
        <f>'приложение 1.1 '!O403</f>
        <v>-</v>
      </c>
      <c r="Q403" s="130" t="str">
        <f>'приложение 1.1 '!P403</f>
        <v>-</v>
      </c>
      <c r="R403" s="130" t="str">
        <f>'приложение 1.1 '!Q403</f>
        <v>-</v>
      </c>
      <c r="S403" s="130" t="str">
        <f>'приложение 1.1 '!R403</f>
        <v>-</v>
      </c>
      <c r="T403" s="130">
        <f>'приложение 1.1 '!S403</f>
        <v>0.251</v>
      </c>
      <c r="U403" s="130">
        <f>'приложение 1.1 '!T403</f>
        <v>0</v>
      </c>
      <c r="V403" s="130" t="str">
        <f>'приложение 1.1 '!U403</f>
        <v>-</v>
      </c>
      <c r="W403" s="130" t="str">
        <f>'приложение 1.1 '!V403</f>
        <v>-</v>
      </c>
      <c r="X403" s="130">
        <f>'приложение 1.1 '!W403</f>
        <v>0.251</v>
      </c>
      <c r="Y403" s="130">
        <f>'приложение 1.1 '!X403</f>
        <v>0</v>
      </c>
      <c r="Z403" s="130">
        <f>'приложение 1.1 '!Y403</f>
        <v>0</v>
      </c>
      <c r="AA403" s="130">
        <f>'приложение 1.1 '!Z403</f>
        <v>0</v>
      </c>
      <c r="AB403" s="130">
        <f>'приложение 1.1 '!AA403</f>
        <v>0</v>
      </c>
      <c r="AC403" s="130">
        <f>'приложение 1.1 '!AB403</f>
        <v>0</v>
      </c>
      <c r="AD403" s="130">
        <f>'приложение 1.1 '!AC403</f>
        <v>0.91823556000000006</v>
      </c>
      <c r="AE403" s="130">
        <f>'приложение 1.1 '!AD403</f>
        <v>0</v>
      </c>
      <c r="AF403" s="130">
        <f t="shared" si="68"/>
        <v>0.91823556000000006</v>
      </c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4"/>
      <c r="BJ403" s="114"/>
      <c r="BK403" s="114"/>
      <c r="BL403" s="114"/>
      <c r="BM403" s="114"/>
      <c r="BN403" s="114"/>
      <c r="BO403" s="114"/>
      <c r="BP403" s="114"/>
      <c r="BQ403" s="114"/>
    </row>
    <row r="404" spans="1:69" s="459" customFormat="1" ht="60.75">
      <c r="A404" s="95" t="str">
        <f>'приложение 1.1 '!A404</f>
        <v>2.1.4.134</v>
      </c>
      <c r="B404" s="135" t="str">
        <f>'приложение 1.1 '!B404</f>
        <v>Строительство КЛ-10кВ от РП-162 до ТП№6 2х1600кВА мкр.38 (3-я очередь строительства)</v>
      </c>
      <c r="C404" s="603" t="str">
        <f>'приложение 1.1 '!C404</f>
        <v>C/П</v>
      </c>
      <c r="D404" s="544">
        <f>'приложение 1.1 '!D404</f>
        <v>2.0339999999999998</v>
      </c>
      <c r="E404" s="544">
        <f>'приложение 1.1 '!E404</f>
        <v>0</v>
      </c>
      <c r="F404" s="168">
        <v>10.89</v>
      </c>
      <c r="G404" s="603">
        <f>'приложение 1.1 '!F404</f>
        <v>2016</v>
      </c>
      <c r="H404" s="603">
        <f>'приложение 1.1 '!G404</f>
        <v>2016</v>
      </c>
      <c r="I404" s="130">
        <f t="shared" si="67"/>
        <v>6.6656338399999999</v>
      </c>
      <c r="J404" s="130">
        <f t="shared" si="61"/>
        <v>0</v>
      </c>
      <c r="K404" s="130">
        <f t="shared" si="62"/>
        <v>0</v>
      </c>
      <c r="L404" s="130" t="str">
        <f>'приложение 1.1 '!K404</f>
        <v>-</v>
      </c>
      <c r="M404" s="130" t="str">
        <f>'приложение 1.1 '!L404</f>
        <v>-</v>
      </c>
      <c r="N404" s="130" t="str">
        <f>'приложение 1.1 '!M404</f>
        <v>-</v>
      </c>
      <c r="O404" s="130" t="str">
        <f>'приложение 1.1 '!N404</f>
        <v>-</v>
      </c>
      <c r="P404" s="130" t="str">
        <f>'приложение 1.1 '!O404</f>
        <v>-</v>
      </c>
      <c r="Q404" s="130" t="str">
        <f>'приложение 1.1 '!P404</f>
        <v>-</v>
      </c>
      <c r="R404" s="130" t="str">
        <f>'приложение 1.1 '!Q404</f>
        <v>-</v>
      </c>
      <c r="S404" s="130" t="str">
        <f>'приложение 1.1 '!R404</f>
        <v>-</v>
      </c>
      <c r="T404" s="130">
        <f>'приложение 1.1 '!S404</f>
        <v>2.0339999999999998</v>
      </c>
      <c r="U404" s="130">
        <f>'приложение 1.1 '!T404</f>
        <v>0</v>
      </c>
      <c r="V404" s="130" t="str">
        <f>'приложение 1.1 '!U404</f>
        <v>-</v>
      </c>
      <c r="W404" s="130" t="str">
        <f>'приложение 1.1 '!V404</f>
        <v>-</v>
      </c>
      <c r="X404" s="130">
        <f>'приложение 1.1 '!W404</f>
        <v>2.0339999999999998</v>
      </c>
      <c r="Y404" s="130">
        <f>'приложение 1.1 '!X404</f>
        <v>0</v>
      </c>
      <c r="Z404" s="130">
        <f>'приложение 1.1 '!Y404</f>
        <v>0</v>
      </c>
      <c r="AA404" s="130">
        <f>'приложение 1.1 '!Z404</f>
        <v>0</v>
      </c>
      <c r="AB404" s="130">
        <f>'приложение 1.1 '!AA404</f>
        <v>0</v>
      </c>
      <c r="AC404" s="130">
        <f>'приложение 1.1 '!AB404</f>
        <v>0</v>
      </c>
      <c r="AD404" s="130">
        <f>'приложение 1.1 '!AC404</f>
        <v>6.6656338399999999</v>
      </c>
      <c r="AE404" s="130">
        <f>'приложение 1.1 '!AD404</f>
        <v>0</v>
      </c>
      <c r="AF404" s="130">
        <f t="shared" si="68"/>
        <v>6.6656338399999999</v>
      </c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4"/>
      <c r="BJ404" s="114"/>
      <c r="BK404" s="114"/>
      <c r="BL404" s="114"/>
      <c r="BM404" s="114"/>
      <c r="BN404" s="114"/>
      <c r="BO404" s="114"/>
      <c r="BP404" s="114"/>
      <c r="BQ404" s="114"/>
    </row>
    <row r="405" spans="1:69" s="459" customFormat="1" ht="60.75">
      <c r="A405" s="95" t="str">
        <f>'приложение 1.1 '!A405</f>
        <v>2.1.4.135</v>
      </c>
      <c r="B405" s="135" t="str">
        <f>'приложение 1.1 '!B405</f>
        <v>Строительство КЛ-10кВ от ТП№15 2х1250кВА мкр.31Б до ТП№13 2х2500кВА мкр.31Б</v>
      </c>
      <c r="C405" s="603" t="str">
        <f>'приложение 1.1 '!C405</f>
        <v>C/П</v>
      </c>
      <c r="D405" s="544">
        <f>'приложение 1.1 '!D405</f>
        <v>0.89</v>
      </c>
      <c r="E405" s="544">
        <f>'приложение 1.1 '!E405</f>
        <v>0</v>
      </c>
      <c r="F405" s="168">
        <v>11.89</v>
      </c>
      <c r="G405" s="603">
        <f>'приложение 1.1 '!F405</f>
        <v>2017</v>
      </c>
      <c r="H405" s="603">
        <f>'приложение 1.1 '!G405</f>
        <v>2017</v>
      </c>
      <c r="I405" s="130">
        <f t="shared" ref="I405:I421" si="69">AF405</f>
        <v>3.78457</v>
      </c>
      <c r="J405" s="130">
        <f t="shared" si="61"/>
        <v>3.78457</v>
      </c>
      <c r="K405" s="130">
        <f t="shared" si="62"/>
        <v>3.78457</v>
      </c>
      <c r="L405" s="130" t="str">
        <f>'приложение 1.1 '!K405</f>
        <v>-</v>
      </c>
      <c r="M405" s="130" t="str">
        <f>'приложение 1.1 '!L405</f>
        <v>-</v>
      </c>
      <c r="N405" s="130" t="str">
        <f>'приложение 1.1 '!M405</f>
        <v>-</v>
      </c>
      <c r="O405" s="130" t="str">
        <f>'приложение 1.1 '!N405</f>
        <v>-</v>
      </c>
      <c r="P405" s="130" t="str">
        <f>'приложение 1.1 '!O405</f>
        <v>-</v>
      </c>
      <c r="Q405" s="130" t="str">
        <f>'приложение 1.1 '!P405</f>
        <v>-</v>
      </c>
      <c r="R405" s="130" t="str">
        <f>'приложение 1.1 '!Q405</f>
        <v>-</v>
      </c>
      <c r="S405" s="130" t="str">
        <f>'приложение 1.1 '!R405</f>
        <v>-</v>
      </c>
      <c r="T405" s="130" t="str">
        <f>'приложение 1.1 '!S405</f>
        <v>-</v>
      </c>
      <c r="U405" s="130" t="str">
        <f>'приложение 1.1 '!T405</f>
        <v>-</v>
      </c>
      <c r="V405" s="130">
        <f>'приложение 1.1 '!U405</f>
        <v>0.89</v>
      </c>
      <c r="W405" s="130">
        <f>'приложение 1.1 '!V405</f>
        <v>0</v>
      </c>
      <c r="X405" s="130">
        <f>'приложение 1.1 '!W405</f>
        <v>0.89</v>
      </c>
      <c r="Y405" s="130">
        <f>'приложение 1.1 '!X405</f>
        <v>0</v>
      </c>
      <c r="Z405" s="130">
        <f>'приложение 1.1 '!Y405</f>
        <v>0</v>
      </c>
      <c r="AA405" s="130">
        <f>'приложение 1.1 '!Z405</f>
        <v>0</v>
      </c>
      <c r="AB405" s="130">
        <f>'приложение 1.1 '!AA405</f>
        <v>0</v>
      </c>
      <c r="AC405" s="130">
        <f>'приложение 1.1 '!AB405</f>
        <v>0</v>
      </c>
      <c r="AD405" s="130">
        <f>'приложение 1.1 '!AC405</f>
        <v>0</v>
      </c>
      <c r="AE405" s="130">
        <f>'приложение 1.1 '!AD405</f>
        <v>3.78457</v>
      </c>
      <c r="AF405" s="130">
        <f t="shared" ref="AF405:AF421" si="70">SUM(Z405:AE405)</f>
        <v>3.78457</v>
      </c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  <c r="BC405" s="114"/>
      <c r="BD405" s="114"/>
      <c r="BE405" s="114"/>
      <c r="BF405" s="114"/>
      <c r="BG405" s="114"/>
      <c r="BH405" s="114"/>
      <c r="BI405" s="114"/>
      <c r="BJ405" s="114"/>
      <c r="BK405" s="114"/>
      <c r="BL405" s="114"/>
      <c r="BM405" s="114"/>
      <c r="BN405" s="114"/>
      <c r="BO405" s="114"/>
      <c r="BP405" s="114"/>
      <c r="BQ405" s="114"/>
    </row>
    <row r="406" spans="1:69" s="459" customFormat="1" ht="60.75">
      <c r="A406" s="95" t="str">
        <f>'приложение 1.1 '!A406</f>
        <v>2.1.4.136</v>
      </c>
      <c r="B406" s="135" t="str">
        <f>'приложение 1.1 '!B406</f>
        <v>Строительство КЛ-10кВ от ТП№13 2х2500кВА мкр.31Б до БКТП-850</v>
      </c>
      <c r="C406" s="603" t="str">
        <f>'приложение 1.1 '!C406</f>
        <v>C/П</v>
      </c>
      <c r="D406" s="544">
        <f>'приложение 1.1 '!D406</f>
        <v>1.728</v>
      </c>
      <c r="E406" s="544">
        <f>'приложение 1.1 '!E406</f>
        <v>0</v>
      </c>
      <c r="F406" s="168">
        <v>12.89</v>
      </c>
      <c r="G406" s="603">
        <f>'приложение 1.1 '!F406</f>
        <v>2017</v>
      </c>
      <c r="H406" s="603">
        <f>'приложение 1.1 '!G406</f>
        <v>2017</v>
      </c>
      <c r="I406" s="130">
        <f t="shared" si="69"/>
        <v>1.26963</v>
      </c>
      <c r="J406" s="130">
        <f t="shared" si="61"/>
        <v>1.26963</v>
      </c>
      <c r="K406" s="130">
        <f t="shared" si="62"/>
        <v>1.26963</v>
      </c>
      <c r="L406" s="130" t="str">
        <f>'приложение 1.1 '!K406</f>
        <v>-</v>
      </c>
      <c r="M406" s="130" t="str">
        <f>'приложение 1.1 '!L406</f>
        <v>-</v>
      </c>
      <c r="N406" s="130" t="str">
        <f>'приложение 1.1 '!M406</f>
        <v>-</v>
      </c>
      <c r="O406" s="130" t="str">
        <f>'приложение 1.1 '!N406</f>
        <v>-</v>
      </c>
      <c r="P406" s="130" t="str">
        <f>'приложение 1.1 '!O406</f>
        <v>-</v>
      </c>
      <c r="Q406" s="130" t="str">
        <f>'приложение 1.1 '!P406</f>
        <v>-</v>
      </c>
      <c r="R406" s="130" t="str">
        <f>'приложение 1.1 '!Q406</f>
        <v>-</v>
      </c>
      <c r="S406" s="130" t="str">
        <f>'приложение 1.1 '!R406</f>
        <v>-</v>
      </c>
      <c r="T406" s="130" t="str">
        <f>'приложение 1.1 '!S406</f>
        <v>-</v>
      </c>
      <c r="U406" s="130" t="str">
        <f>'приложение 1.1 '!T406</f>
        <v>-</v>
      </c>
      <c r="V406" s="130">
        <f>'приложение 1.1 '!U406</f>
        <v>1.728</v>
      </c>
      <c r="W406" s="130">
        <f>'приложение 1.1 '!V406</f>
        <v>0</v>
      </c>
      <c r="X406" s="130">
        <f>'приложение 1.1 '!W406</f>
        <v>1.728</v>
      </c>
      <c r="Y406" s="130">
        <f>'приложение 1.1 '!X406</f>
        <v>0</v>
      </c>
      <c r="Z406" s="130">
        <f>'приложение 1.1 '!Y406</f>
        <v>0</v>
      </c>
      <c r="AA406" s="130">
        <f>'приложение 1.1 '!Z406</f>
        <v>0</v>
      </c>
      <c r="AB406" s="130">
        <f>'приложение 1.1 '!AA406</f>
        <v>0</v>
      </c>
      <c r="AC406" s="130">
        <f>'приложение 1.1 '!AB406</f>
        <v>0</v>
      </c>
      <c r="AD406" s="130">
        <f>'приложение 1.1 '!AC406</f>
        <v>0</v>
      </c>
      <c r="AE406" s="130">
        <f>'приложение 1.1 '!AD406</f>
        <v>1.26963</v>
      </c>
      <c r="AF406" s="130">
        <f t="shared" si="70"/>
        <v>1.26963</v>
      </c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4"/>
      <c r="BD406" s="114"/>
      <c r="BE406" s="114"/>
      <c r="BF406" s="114"/>
      <c r="BG406" s="114"/>
      <c r="BH406" s="114"/>
      <c r="BI406" s="114"/>
      <c r="BJ406" s="114"/>
      <c r="BK406" s="114"/>
      <c r="BL406" s="114"/>
      <c r="BM406" s="114"/>
      <c r="BN406" s="114"/>
      <c r="BO406" s="114"/>
      <c r="BP406" s="114"/>
      <c r="BQ406" s="114"/>
    </row>
    <row r="407" spans="1:69" s="459" customFormat="1" ht="60.75">
      <c r="A407" s="95" t="str">
        <f>'приложение 1.1 '!A407</f>
        <v>2.1.4.137</v>
      </c>
      <c r="B407" s="135" t="str">
        <f>'приложение 1.1 '!B407</f>
        <v>Строительство КЛ-10кВ от ТП№15 2х1250кВА мкр.31Б до РП-158</v>
      </c>
      <c r="C407" s="603" t="str">
        <f>'приложение 1.1 '!C407</f>
        <v>C/П</v>
      </c>
      <c r="D407" s="544">
        <f>'приложение 1.1 '!D407</f>
        <v>0.58399999999999996</v>
      </c>
      <c r="E407" s="544">
        <f>'приложение 1.1 '!E407</f>
        <v>0</v>
      </c>
      <c r="F407" s="168">
        <v>13.89</v>
      </c>
      <c r="G407" s="603">
        <f>'приложение 1.1 '!F407</f>
        <v>2017</v>
      </c>
      <c r="H407" s="603">
        <f>'приложение 1.1 '!G407</f>
        <v>2017</v>
      </c>
      <c r="I407" s="130">
        <f t="shared" si="69"/>
        <v>1.26963</v>
      </c>
      <c r="J407" s="130">
        <f t="shared" si="61"/>
        <v>1.26963</v>
      </c>
      <c r="K407" s="130">
        <f t="shared" si="62"/>
        <v>1.26963</v>
      </c>
      <c r="L407" s="130" t="str">
        <f>'приложение 1.1 '!K407</f>
        <v>-</v>
      </c>
      <c r="M407" s="130" t="str">
        <f>'приложение 1.1 '!L407</f>
        <v>-</v>
      </c>
      <c r="N407" s="130" t="str">
        <f>'приложение 1.1 '!M407</f>
        <v>-</v>
      </c>
      <c r="O407" s="130" t="str">
        <f>'приложение 1.1 '!N407</f>
        <v>-</v>
      </c>
      <c r="P407" s="130" t="str">
        <f>'приложение 1.1 '!O407</f>
        <v>-</v>
      </c>
      <c r="Q407" s="130" t="str">
        <f>'приложение 1.1 '!P407</f>
        <v>-</v>
      </c>
      <c r="R407" s="130" t="str">
        <f>'приложение 1.1 '!Q407</f>
        <v>-</v>
      </c>
      <c r="S407" s="130" t="str">
        <f>'приложение 1.1 '!R407</f>
        <v>-</v>
      </c>
      <c r="T407" s="130" t="str">
        <f>'приложение 1.1 '!S407</f>
        <v>-</v>
      </c>
      <c r="U407" s="130" t="str">
        <f>'приложение 1.1 '!T407</f>
        <v>-</v>
      </c>
      <c r="V407" s="130">
        <f>'приложение 1.1 '!U407</f>
        <v>0.58399999999999996</v>
      </c>
      <c r="W407" s="130">
        <f>'приложение 1.1 '!V407</f>
        <v>0</v>
      </c>
      <c r="X407" s="130">
        <f>'приложение 1.1 '!W407</f>
        <v>0.58399999999999996</v>
      </c>
      <c r="Y407" s="130">
        <f>'приложение 1.1 '!X407</f>
        <v>0</v>
      </c>
      <c r="Z407" s="130">
        <f>'приложение 1.1 '!Y407</f>
        <v>0</v>
      </c>
      <c r="AA407" s="130">
        <f>'приложение 1.1 '!Z407</f>
        <v>0</v>
      </c>
      <c r="AB407" s="130">
        <f>'приложение 1.1 '!AA407</f>
        <v>0</v>
      </c>
      <c r="AC407" s="130">
        <f>'приложение 1.1 '!AB407</f>
        <v>0</v>
      </c>
      <c r="AD407" s="130">
        <f>'приложение 1.1 '!AC407</f>
        <v>0</v>
      </c>
      <c r="AE407" s="130">
        <f>'приложение 1.1 '!AD407</f>
        <v>1.26963</v>
      </c>
      <c r="AF407" s="130">
        <f t="shared" si="70"/>
        <v>1.26963</v>
      </c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4"/>
      <c r="BJ407" s="114"/>
      <c r="BK407" s="114"/>
      <c r="BL407" s="114"/>
      <c r="BM407" s="114"/>
      <c r="BN407" s="114"/>
      <c r="BO407" s="114"/>
      <c r="BP407" s="114"/>
      <c r="BQ407" s="114"/>
    </row>
    <row r="408" spans="1:69" s="459" customFormat="1" ht="60.75">
      <c r="A408" s="95" t="str">
        <f>'приложение 1.1 '!A408</f>
        <v>2.1.4.138</v>
      </c>
      <c r="B408" s="135" t="str">
        <f>'приложение 1.1 '!B408</f>
        <v>Строительство КЛ-6кВ от ЗРУ-6кВ ПС-35/6кВ "ПС-68" до ТП№2 2х1000кВА п.Дорожный</v>
      </c>
      <c r="C408" s="603" t="str">
        <f>'приложение 1.1 '!C408</f>
        <v>C/П</v>
      </c>
      <c r="D408" s="544">
        <f>'приложение 1.1 '!D408</f>
        <v>2.2000000000000002</v>
      </c>
      <c r="E408" s="544">
        <f>'приложение 1.1 '!E408</f>
        <v>0</v>
      </c>
      <c r="F408" s="168">
        <v>14.89</v>
      </c>
      <c r="G408" s="603">
        <f>'приложение 1.1 '!F408</f>
        <v>2017</v>
      </c>
      <c r="H408" s="603">
        <f>'приложение 1.1 '!G408</f>
        <v>2017</v>
      </c>
      <c r="I408" s="130">
        <f t="shared" si="69"/>
        <v>10.66887</v>
      </c>
      <c r="J408" s="130">
        <f t="shared" si="61"/>
        <v>10.66887</v>
      </c>
      <c r="K408" s="130">
        <f t="shared" si="62"/>
        <v>10.66887</v>
      </c>
      <c r="L408" s="130" t="str">
        <f>'приложение 1.1 '!K408</f>
        <v>-</v>
      </c>
      <c r="M408" s="130" t="str">
        <f>'приложение 1.1 '!L408</f>
        <v>-</v>
      </c>
      <c r="N408" s="130" t="str">
        <f>'приложение 1.1 '!M408</f>
        <v>-</v>
      </c>
      <c r="O408" s="130" t="str">
        <f>'приложение 1.1 '!N408</f>
        <v>-</v>
      </c>
      <c r="P408" s="130" t="str">
        <f>'приложение 1.1 '!O408</f>
        <v>-</v>
      </c>
      <c r="Q408" s="130" t="str">
        <f>'приложение 1.1 '!P408</f>
        <v>-</v>
      </c>
      <c r="R408" s="130" t="str">
        <f>'приложение 1.1 '!Q408</f>
        <v>-</v>
      </c>
      <c r="S408" s="130" t="str">
        <f>'приложение 1.1 '!R408</f>
        <v>-</v>
      </c>
      <c r="T408" s="130" t="str">
        <f>'приложение 1.1 '!S408</f>
        <v>-</v>
      </c>
      <c r="U408" s="130" t="str">
        <f>'приложение 1.1 '!T408</f>
        <v>-</v>
      </c>
      <c r="V408" s="130">
        <f>'приложение 1.1 '!U408</f>
        <v>2.2000000000000002</v>
      </c>
      <c r="W408" s="130">
        <f>'приложение 1.1 '!V408</f>
        <v>0</v>
      </c>
      <c r="X408" s="130">
        <f>'приложение 1.1 '!W408</f>
        <v>2.2000000000000002</v>
      </c>
      <c r="Y408" s="130">
        <f>'приложение 1.1 '!X408</f>
        <v>0</v>
      </c>
      <c r="Z408" s="130">
        <f>'приложение 1.1 '!Y408</f>
        <v>0</v>
      </c>
      <c r="AA408" s="130">
        <f>'приложение 1.1 '!Z408</f>
        <v>0</v>
      </c>
      <c r="AB408" s="130">
        <f>'приложение 1.1 '!AA408</f>
        <v>0</v>
      </c>
      <c r="AC408" s="130">
        <f>'приложение 1.1 '!AB408</f>
        <v>0</v>
      </c>
      <c r="AD408" s="130">
        <f>'приложение 1.1 '!AC408</f>
        <v>0</v>
      </c>
      <c r="AE408" s="130">
        <f>'приложение 1.1 '!AD408</f>
        <v>10.66887</v>
      </c>
      <c r="AF408" s="130">
        <f t="shared" si="70"/>
        <v>10.66887</v>
      </c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4"/>
      <c r="BJ408" s="114"/>
      <c r="BK408" s="114"/>
      <c r="BL408" s="114"/>
      <c r="BM408" s="114"/>
      <c r="BN408" s="114"/>
      <c r="BO408" s="114"/>
      <c r="BP408" s="114"/>
      <c r="BQ408" s="114"/>
    </row>
    <row r="409" spans="1:69" s="459" customFormat="1" ht="60.75">
      <c r="A409" s="95" t="str">
        <f>'приложение 1.1 '!A409</f>
        <v>2.1.4.139</v>
      </c>
      <c r="B409" s="135" t="str">
        <f>'приложение 1.1 '!B409</f>
        <v>Строительство КЛ-6кВ от ТП№1 2х630кВА п.Дорожный до ТП№2 2х1000кВА п.Дорожный</v>
      </c>
      <c r="C409" s="603" t="str">
        <f>'приложение 1.1 '!C409</f>
        <v>C/П</v>
      </c>
      <c r="D409" s="544">
        <f>'приложение 1.1 '!D409</f>
        <v>0.7</v>
      </c>
      <c r="E409" s="544">
        <f>'приложение 1.1 '!E409</f>
        <v>0</v>
      </c>
      <c r="F409" s="168">
        <v>15.89</v>
      </c>
      <c r="G409" s="603">
        <f>'приложение 1.1 '!F409</f>
        <v>2017</v>
      </c>
      <c r="H409" s="603">
        <f>'приложение 1.1 '!G409</f>
        <v>2017</v>
      </c>
      <c r="I409" s="130">
        <f t="shared" si="69"/>
        <v>2.2959999999999998</v>
      </c>
      <c r="J409" s="130">
        <f t="shared" si="61"/>
        <v>2.2959999999999998</v>
      </c>
      <c r="K409" s="130">
        <f t="shared" si="62"/>
        <v>2.2959999999999998</v>
      </c>
      <c r="L409" s="130" t="str">
        <f>'приложение 1.1 '!K409</f>
        <v>-</v>
      </c>
      <c r="M409" s="130" t="str">
        <f>'приложение 1.1 '!L409</f>
        <v>-</v>
      </c>
      <c r="N409" s="130" t="str">
        <f>'приложение 1.1 '!M409</f>
        <v>-</v>
      </c>
      <c r="O409" s="130" t="str">
        <f>'приложение 1.1 '!N409</f>
        <v>-</v>
      </c>
      <c r="P409" s="130" t="str">
        <f>'приложение 1.1 '!O409</f>
        <v>-</v>
      </c>
      <c r="Q409" s="130" t="str">
        <f>'приложение 1.1 '!P409</f>
        <v>-</v>
      </c>
      <c r="R409" s="130" t="str">
        <f>'приложение 1.1 '!Q409</f>
        <v>-</v>
      </c>
      <c r="S409" s="130" t="str">
        <f>'приложение 1.1 '!R409</f>
        <v>-</v>
      </c>
      <c r="T409" s="130" t="str">
        <f>'приложение 1.1 '!S409</f>
        <v>-</v>
      </c>
      <c r="U409" s="130" t="str">
        <f>'приложение 1.1 '!T409</f>
        <v>-</v>
      </c>
      <c r="V409" s="130">
        <f>'приложение 1.1 '!U409</f>
        <v>0.7</v>
      </c>
      <c r="W409" s="130">
        <f>'приложение 1.1 '!V409</f>
        <v>0</v>
      </c>
      <c r="X409" s="130">
        <f>'приложение 1.1 '!W409</f>
        <v>0.7</v>
      </c>
      <c r="Y409" s="130">
        <f>'приложение 1.1 '!X409</f>
        <v>0</v>
      </c>
      <c r="Z409" s="130">
        <f>'приложение 1.1 '!Y409</f>
        <v>0</v>
      </c>
      <c r="AA409" s="130">
        <f>'приложение 1.1 '!Z409</f>
        <v>0</v>
      </c>
      <c r="AB409" s="130">
        <f>'приложение 1.1 '!AA409</f>
        <v>0</v>
      </c>
      <c r="AC409" s="130">
        <f>'приложение 1.1 '!AB409</f>
        <v>0</v>
      </c>
      <c r="AD409" s="130">
        <f>'приложение 1.1 '!AC409</f>
        <v>0</v>
      </c>
      <c r="AE409" s="130">
        <f>'приложение 1.1 '!AD409</f>
        <v>2.2959999999999998</v>
      </c>
      <c r="AF409" s="130">
        <f t="shared" si="70"/>
        <v>2.2959999999999998</v>
      </c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  <c r="BC409" s="114"/>
      <c r="BD409" s="114"/>
      <c r="BE409" s="114"/>
      <c r="BF409" s="114"/>
      <c r="BG409" s="114"/>
      <c r="BH409" s="114"/>
      <c r="BI409" s="114"/>
      <c r="BJ409" s="114"/>
      <c r="BK409" s="114"/>
      <c r="BL409" s="114"/>
      <c r="BM409" s="114"/>
      <c r="BN409" s="114"/>
      <c r="BO409" s="114"/>
      <c r="BP409" s="114"/>
      <c r="BQ409" s="114"/>
    </row>
    <row r="410" spans="1:69" s="459" customFormat="1" ht="60.75">
      <c r="A410" s="95" t="str">
        <f>'приложение 1.1 '!A410</f>
        <v>2.1.4.140</v>
      </c>
      <c r="B410" s="135" t="str">
        <f>'приложение 1.1 '!B410</f>
        <v>Строительство КЛ-10кВ от ТП2 2х1600кВА до ТП3 2х1600кВА мкр.42</v>
      </c>
      <c r="C410" s="603" t="str">
        <f>'приложение 1.1 '!C410</f>
        <v>C/П</v>
      </c>
      <c r="D410" s="544">
        <f>'приложение 1.1 '!D410</f>
        <v>0.26600000000000001</v>
      </c>
      <c r="E410" s="544">
        <f>'приложение 1.1 '!E410</f>
        <v>0</v>
      </c>
      <c r="F410" s="168">
        <v>16.89</v>
      </c>
      <c r="G410" s="603">
        <f>'приложение 1.1 '!F410</f>
        <v>2017</v>
      </c>
      <c r="H410" s="603">
        <f>'приложение 1.1 '!G410</f>
        <v>2017</v>
      </c>
      <c r="I410" s="130">
        <f t="shared" si="69"/>
        <v>0.92027999999999999</v>
      </c>
      <c r="J410" s="130">
        <f t="shared" si="61"/>
        <v>0.92027999999999999</v>
      </c>
      <c r="K410" s="130">
        <f t="shared" si="62"/>
        <v>0.92027999999999999</v>
      </c>
      <c r="L410" s="130" t="str">
        <f>'приложение 1.1 '!K410</f>
        <v>-</v>
      </c>
      <c r="M410" s="130" t="str">
        <f>'приложение 1.1 '!L410</f>
        <v>-</v>
      </c>
      <c r="N410" s="130" t="str">
        <f>'приложение 1.1 '!M410</f>
        <v>-</v>
      </c>
      <c r="O410" s="130" t="str">
        <f>'приложение 1.1 '!N410</f>
        <v>-</v>
      </c>
      <c r="P410" s="130" t="str">
        <f>'приложение 1.1 '!O410</f>
        <v>-</v>
      </c>
      <c r="Q410" s="130" t="str">
        <f>'приложение 1.1 '!P410</f>
        <v>-</v>
      </c>
      <c r="R410" s="130" t="str">
        <f>'приложение 1.1 '!Q410</f>
        <v>-</v>
      </c>
      <c r="S410" s="130" t="str">
        <f>'приложение 1.1 '!R410</f>
        <v>-</v>
      </c>
      <c r="T410" s="130" t="str">
        <f>'приложение 1.1 '!S410</f>
        <v>-</v>
      </c>
      <c r="U410" s="130" t="str">
        <f>'приложение 1.1 '!T410</f>
        <v>-</v>
      </c>
      <c r="V410" s="130">
        <f>'приложение 1.1 '!U410</f>
        <v>0.26600000000000001</v>
      </c>
      <c r="W410" s="130">
        <f>'приложение 1.1 '!V410</f>
        <v>0</v>
      </c>
      <c r="X410" s="130">
        <f>'приложение 1.1 '!W410</f>
        <v>0.26600000000000001</v>
      </c>
      <c r="Y410" s="130">
        <f>'приложение 1.1 '!X410</f>
        <v>0</v>
      </c>
      <c r="Z410" s="130">
        <f>'приложение 1.1 '!Y410</f>
        <v>0</v>
      </c>
      <c r="AA410" s="130">
        <f>'приложение 1.1 '!Z410</f>
        <v>0</v>
      </c>
      <c r="AB410" s="130">
        <f>'приложение 1.1 '!AA410</f>
        <v>0</v>
      </c>
      <c r="AC410" s="130">
        <f>'приложение 1.1 '!AB410</f>
        <v>0</v>
      </c>
      <c r="AD410" s="130">
        <f>'приложение 1.1 '!AC410</f>
        <v>0</v>
      </c>
      <c r="AE410" s="130">
        <f>'приложение 1.1 '!AD410</f>
        <v>0.92027999999999999</v>
      </c>
      <c r="AF410" s="130">
        <f t="shared" si="70"/>
        <v>0.92027999999999999</v>
      </c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4"/>
      <c r="BC410" s="114"/>
      <c r="BD410" s="114"/>
      <c r="BE410" s="114"/>
      <c r="BF410" s="114"/>
      <c r="BG410" s="114"/>
      <c r="BH410" s="114"/>
      <c r="BI410" s="114"/>
      <c r="BJ410" s="114"/>
      <c r="BK410" s="114"/>
      <c r="BL410" s="114"/>
      <c r="BM410" s="114"/>
      <c r="BN410" s="114"/>
      <c r="BO410" s="114"/>
      <c r="BP410" s="114"/>
      <c r="BQ410" s="114"/>
    </row>
    <row r="411" spans="1:69" s="459" customFormat="1" ht="60.75">
      <c r="A411" s="95" t="str">
        <f>'приложение 1.1 '!A411</f>
        <v>2.1.4.141</v>
      </c>
      <c r="B411" s="135" t="str">
        <f>'приложение 1.1 '!B411</f>
        <v>Строительство КЛ-10кВ от ТП1 2х1600кВА до ТП2 2х1600кВА  мкр.42</v>
      </c>
      <c r="C411" s="603" t="str">
        <f>'приложение 1.1 '!C411</f>
        <v>C/П</v>
      </c>
      <c r="D411" s="544">
        <f>'приложение 1.1 '!D411</f>
        <v>0.81599999999999995</v>
      </c>
      <c r="E411" s="544">
        <f>'приложение 1.1 '!E411</f>
        <v>0</v>
      </c>
      <c r="F411" s="168">
        <v>17.89</v>
      </c>
      <c r="G411" s="603">
        <f>'приложение 1.1 '!F411</f>
        <v>2017</v>
      </c>
      <c r="H411" s="603">
        <f>'приложение 1.1 '!G411</f>
        <v>2017</v>
      </c>
      <c r="I411" s="130">
        <f t="shared" si="69"/>
        <v>2.5405799999999998</v>
      </c>
      <c r="J411" s="130">
        <f t="shared" si="61"/>
        <v>2.5405799999999998</v>
      </c>
      <c r="K411" s="130">
        <f t="shared" si="62"/>
        <v>2.5405799999999998</v>
      </c>
      <c r="L411" s="130" t="str">
        <f>'приложение 1.1 '!K411</f>
        <v>-</v>
      </c>
      <c r="M411" s="130" t="str">
        <f>'приложение 1.1 '!L411</f>
        <v>-</v>
      </c>
      <c r="N411" s="130" t="str">
        <f>'приложение 1.1 '!M411</f>
        <v>-</v>
      </c>
      <c r="O411" s="130" t="str">
        <f>'приложение 1.1 '!N411</f>
        <v>-</v>
      </c>
      <c r="P411" s="130" t="str">
        <f>'приложение 1.1 '!O411</f>
        <v>-</v>
      </c>
      <c r="Q411" s="130" t="str">
        <f>'приложение 1.1 '!P411</f>
        <v>-</v>
      </c>
      <c r="R411" s="130" t="str">
        <f>'приложение 1.1 '!Q411</f>
        <v>-</v>
      </c>
      <c r="S411" s="130" t="str">
        <f>'приложение 1.1 '!R411</f>
        <v>-</v>
      </c>
      <c r="T411" s="130" t="str">
        <f>'приложение 1.1 '!S411</f>
        <v>-</v>
      </c>
      <c r="U411" s="130" t="str">
        <f>'приложение 1.1 '!T411</f>
        <v>-</v>
      </c>
      <c r="V411" s="130">
        <f>'приложение 1.1 '!U411</f>
        <v>0.81599999999999995</v>
      </c>
      <c r="W411" s="130">
        <f>'приложение 1.1 '!V411</f>
        <v>0</v>
      </c>
      <c r="X411" s="130">
        <f>'приложение 1.1 '!W411</f>
        <v>0.81599999999999995</v>
      </c>
      <c r="Y411" s="130">
        <f>'приложение 1.1 '!X411</f>
        <v>0</v>
      </c>
      <c r="Z411" s="130">
        <f>'приложение 1.1 '!Y411</f>
        <v>0</v>
      </c>
      <c r="AA411" s="130">
        <f>'приложение 1.1 '!Z411</f>
        <v>0</v>
      </c>
      <c r="AB411" s="130">
        <f>'приложение 1.1 '!AA411</f>
        <v>0</v>
      </c>
      <c r="AC411" s="130">
        <f>'приложение 1.1 '!AB411</f>
        <v>0</v>
      </c>
      <c r="AD411" s="130">
        <f>'приложение 1.1 '!AC411</f>
        <v>0</v>
      </c>
      <c r="AE411" s="130">
        <f>'приложение 1.1 '!AD411</f>
        <v>2.5405799999999998</v>
      </c>
      <c r="AF411" s="130">
        <f t="shared" si="70"/>
        <v>2.5405799999999998</v>
      </c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4"/>
      <c r="BJ411" s="114"/>
      <c r="BK411" s="114"/>
      <c r="BL411" s="114"/>
      <c r="BM411" s="114"/>
      <c r="BN411" s="114"/>
      <c r="BO411" s="114"/>
      <c r="BP411" s="114"/>
      <c r="BQ411" s="114"/>
    </row>
    <row r="412" spans="1:69" s="459" customFormat="1" ht="60.75">
      <c r="A412" s="95" t="str">
        <f>'приложение 1.1 '!A412</f>
        <v>2.1.4.142</v>
      </c>
      <c r="B412" s="135" t="str">
        <f>'приложение 1.1 '!B412</f>
        <v>Строительство КЛ-10кВ от ТП-2х1600кВА 20А до ТП 2х2500кВА мкр.20А (стр.18)</v>
      </c>
      <c r="C412" s="603" t="str">
        <f>'приложение 1.1 '!C412</f>
        <v>C/П</v>
      </c>
      <c r="D412" s="544">
        <f>'приложение 1.1 '!D412</f>
        <v>0.59399999999999997</v>
      </c>
      <c r="E412" s="544">
        <f>'приложение 1.1 '!E412</f>
        <v>0</v>
      </c>
      <c r="F412" s="168">
        <v>18.89</v>
      </c>
      <c r="G412" s="603">
        <f>'приложение 1.1 '!F412</f>
        <v>2017</v>
      </c>
      <c r="H412" s="603">
        <f>'приложение 1.1 '!G412</f>
        <v>2017</v>
      </c>
      <c r="I412" s="130">
        <f t="shared" si="69"/>
        <v>1.77</v>
      </c>
      <c r="J412" s="130">
        <f t="shared" si="61"/>
        <v>1.77</v>
      </c>
      <c r="K412" s="130">
        <f t="shared" si="62"/>
        <v>1.77</v>
      </c>
      <c r="L412" s="130" t="str">
        <f>'приложение 1.1 '!K412</f>
        <v>-</v>
      </c>
      <c r="M412" s="130" t="str">
        <f>'приложение 1.1 '!L412</f>
        <v>-</v>
      </c>
      <c r="N412" s="130" t="str">
        <f>'приложение 1.1 '!M412</f>
        <v>-</v>
      </c>
      <c r="O412" s="130" t="str">
        <f>'приложение 1.1 '!N412</f>
        <v>-</v>
      </c>
      <c r="P412" s="130" t="str">
        <f>'приложение 1.1 '!O412</f>
        <v>-</v>
      </c>
      <c r="Q412" s="130" t="str">
        <f>'приложение 1.1 '!P412</f>
        <v>-</v>
      </c>
      <c r="R412" s="130" t="str">
        <f>'приложение 1.1 '!Q412</f>
        <v>-</v>
      </c>
      <c r="S412" s="130" t="str">
        <f>'приложение 1.1 '!R412</f>
        <v>-</v>
      </c>
      <c r="T412" s="130" t="str">
        <f>'приложение 1.1 '!S412</f>
        <v>-</v>
      </c>
      <c r="U412" s="130" t="str">
        <f>'приложение 1.1 '!T412</f>
        <v>-</v>
      </c>
      <c r="V412" s="130">
        <f>'приложение 1.1 '!U412</f>
        <v>0.59399999999999997</v>
      </c>
      <c r="W412" s="130">
        <f>'приложение 1.1 '!V412</f>
        <v>0</v>
      </c>
      <c r="X412" s="130">
        <f>'приложение 1.1 '!W412</f>
        <v>0.59399999999999997</v>
      </c>
      <c r="Y412" s="130">
        <f>'приложение 1.1 '!X412</f>
        <v>0</v>
      </c>
      <c r="Z412" s="130">
        <f>'приложение 1.1 '!Y412</f>
        <v>0</v>
      </c>
      <c r="AA412" s="130">
        <f>'приложение 1.1 '!Z412</f>
        <v>0</v>
      </c>
      <c r="AB412" s="130">
        <f>'приложение 1.1 '!AA412</f>
        <v>0</v>
      </c>
      <c r="AC412" s="130">
        <f>'приложение 1.1 '!AB412</f>
        <v>0</v>
      </c>
      <c r="AD412" s="130">
        <f>'приложение 1.1 '!AC412</f>
        <v>0</v>
      </c>
      <c r="AE412" s="130">
        <f>'приложение 1.1 '!AD412</f>
        <v>1.77</v>
      </c>
      <c r="AF412" s="130">
        <f t="shared" si="70"/>
        <v>1.77</v>
      </c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</row>
    <row r="413" spans="1:69" s="459" customFormat="1" ht="60.75">
      <c r="A413" s="95" t="str">
        <f>'приложение 1.1 '!A413</f>
        <v>2.1.4.143</v>
      </c>
      <c r="B413" s="135" t="str">
        <f>'приложение 1.1 '!B413</f>
        <v>Строительство КЛ-10кв от ТП-2013 до  ТП-2х2500кВА мкр.44 (стр.18)</v>
      </c>
      <c r="C413" s="603" t="str">
        <f>'приложение 1.1 '!C413</f>
        <v>C/П</v>
      </c>
      <c r="D413" s="544">
        <f>'приложение 1.1 '!D413</f>
        <v>0.44800000000000001</v>
      </c>
      <c r="E413" s="544">
        <f>'приложение 1.1 '!E413</f>
        <v>0</v>
      </c>
      <c r="F413" s="168">
        <v>19.89</v>
      </c>
      <c r="G413" s="603">
        <f>'приложение 1.1 '!F413</f>
        <v>2017</v>
      </c>
      <c r="H413" s="603">
        <f>'приложение 1.1 '!G413</f>
        <v>2017</v>
      </c>
      <c r="I413" s="130">
        <f t="shared" si="69"/>
        <v>1.4</v>
      </c>
      <c r="J413" s="130">
        <f t="shared" si="61"/>
        <v>1.4</v>
      </c>
      <c r="K413" s="130">
        <f t="shared" si="62"/>
        <v>1.4</v>
      </c>
      <c r="L413" s="130" t="str">
        <f>'приложение 1.1 '!K413</f>
        <v>-</v>
      </c>
      <c r="M413" s="130" t="str">
        <f>'приложение 1.1 '!L413</f>
        <v>-</v>
      </c>
      <c r="N413" s="130" t="str">
        <f>'приложение 1.1 '!M413</f>
        <v>-</v>
      </c>
      <c r="O413" s="130" t="str">
        <f>'приложение 1.1 '!N413</f>
        <v>-</v>
      </c>
      <c r="P413" s="130" t="str">
        <f>'приложение 1.1 '!O413</f>
        <v>-</v>
      </c>
      <c r="Q413" s="130" t="str">
        <f>'приложение 1.1 '!P413</f>
        <v>-</v>
      </c>
      <c r="R413" s="130" t="str">
        <f>'приложение 1.1 '!Q413</f>
        <v>-</v>
      </c>
      <c r="S413" s="130" t="str">
        <f>'приложение 1.1 '!R413</f>
        <v>-</v>
      </c>
      <c r="T413" s="130" t="str">
        <f>'приложение 1.1 '!S413</f>
        <v>-</v>
      </c>
      <c r="U413" s="130" t="str">
        <f>'приложение 1.1 '!T413</f>
        <v>-</v>
      </c>
      <c r="V413" s="130">
        <f>'приложение 1.1 '!U413</f>
        <v>0.44800000000000001</v>
      </c>
      <c r="W413" s="130">
        <f>'приложение 1.1 '!V413</f>
        <v>0</v>
      </c>
      <c r="X413" s="130">
        <f>'приложение 1.1 '!W413</f>
        <v>0.44800000000000001</v>
      </c>
      <c r="Y413" s="130">
        <f>'приложение 1.1 '!X413</f>
        <v>0</v>
      </c>
      <c r="Z413" s="130">
        <f>'приложение 1.1 '!Y413</f>
        <v>0</v>
      </c>
      <c r="AA413" s="130">
        <f>'приложение 1.1 '!Z413</f>
        <v>0</v>
      </c>
      <c r="AB413" s="130">
        <f>'приложение 1.1 '!AA413</f>
        <v>0</v>
      </c>
      <c r="AC413" s="130">
        <f>'приложение 1.1 '!AB413</f>
        <v>0</v>
      </c>
      <c r="AD413" s="130">
        <f>'приложение 1.1 '!AC413</f>
        <v>0</v>
      </c>
      <c r="AE413" s="130">
        <f>'приложение 1.1 '!AD413</f>
        <v>1.4</v>
      </c>
      <c r="AF413" s="130">
        <f t="shared" si="70"/>
        <v>1.4</v>
      </c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  <c r="BC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  <c r="BM413" s="114"/>
      <c r="BN413" s="114"/>
      <c r="BO413" s="114"/>
      <c r="BP413" s="114"/>
      <c r="BQ413" s="114"/>
    </row>
    <row r="414" spans="1:69" s="459" customFormat="1" ht="60.75">
      <c r="A414" s="95" t="str">
        <f>'приложение 1.1 '!A414</f>
        <v>2.1.4.144</v>
      </c>
      <c r="B414" s="135" t="str">
        <f>'приложение 1.1 '!B414</f>
        <v>Строительство КЛ-10кВ от ТП-830 до  ТП-2х2500кВА мкр.44 (стр.18)</v>
      </c>
      <c r="C414" s="603" t="str">
        <f>'приложение 1.1 '!C414</f>
        <v>C/П</v>
      </c>
      <c r="D414" s="544">
        <f>'приложение 1.1 '!D414</f>
        <v>0.5</v>
      </c>
      <c r="E414" s="544">
        <f>'приложение 1.1 '!E414</f>
        <v>0</v>
      </c>
      <c r="F414" s="168">
        <v>20.89</v>
      </c>
      <c r="G414" s="603">
        <f>'приложение 1.1 '!F414</f>
        <v>2017</v>
      </c>
      <c r="H414" s="603">
        <f>'приложение 1.1 '!G414</f>
        <v>2017</v>
      </c>
      <c r="I414" s="130">
        <f t="shared" si="69"/>
        <v>1.5604899999999999</v>
      </c>
      <c r="J414" s="130">
        <f t="shared" si="61"/>
        <v>1.5604899999999999</v>
      </c>
      <c r="K414" s="130">
        <f t="shared" si="62"/>
        <v>1.5604899999999999</v>
      </c>
      <c r="L414" s="130" t="str">
        <f>'приложение 1.1 '!K414</f>
        <v>-</v>
      </c>
      <c r="M414" s="130" t="str">
        <f>'приложение 1.1 '!L414</f>
        <v>-</v>
      </c>
      <c r="N414" s="130" t="str">
        <f>'приложение 1.1 '!M414</f>
        <v>-</v>
      </c>
      <c r="O414" s="130" t="str">
        <f>'приложение 1.1 '!N414</f>
        <v>-</v>
      </c>
      <c r="P414" s="130" t="str">
        <f>'приложение 1.1 '!O414</f>
        <v>-</v>
      </c>
      <c r="Q414" s="130" t="str">
        <f>'приложение 1.1 '!P414</f>
        <v>-</v>
      </c>
      <c r="R414" s="130" t="str">
        <f>'приложение 1.1 '!Q414</f>
        <v>-</v>
      </c>
      <c r="S414" s="130" t="str">
        <f>'приложение 1.1 '!R414</f>
        <v>-</v>
      </c>
      <c r="T414" s="130" t="str">
        <f>'приложение 1.1 '!S414</f>
        <v>-</v>
      </c>
      <c r="U414" s="130" t="str">
        <f>'приложение 1.1 '!T414</f>
        <v>-</v>
      </c>
      <c r="V414" s="130">
        <f>'приложение 1.1 '!U414</f>
        <v>0.5</v>
      </c>
      <c r="W414" s="130">
        <f>'приложение 1.1 '!V414</f>
        <v>0</v>
      </c>
      <c r="X414" s="130">
        <f>'приложение 1.1 '!W414</f>
        <v>0.5</v>
      </c>
      <c r="Y414" s="130">
        <f>'приложение 1.1 '!X414</f>
        <v>0</v>
      </c>
      <c r="Z414" s="130">
        <f>'приложение 1.1 '!Y414</f>
        <v>0</v>
      </c>
      <c r="AA414" s="130">
        <f>'приложение 1.1 '!Z414</f>
        <v>0</v>
      </c>
      <c r="AB414" s="130">
        <f>'приложение 1.1 '!AA414</f>
        <v>0</v>
      </c>
      <c r="AC414" s="130">
        <f>'приложение 1.1 '!AB414</f>
        <v>0</v>
      </c>
      <c r="AD414" s="130">
        <f>'приложение 1.1 '!AC414</f>
        <v>0</v>
      </c>
      <c r="AE414" s="130">
        <f>'приложение 1.1 '!AD414</f>
        <v>1.5604899999999999</v>
      </c>
      <c r="AF414" s="130">
        <f t="shared" si="70"/>
        <v>1.5604899999999999</v>
      </c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  <c r="BM414" s="114"/>
      <c r="BN414" s="114"/>
      <c r="BO414" s="114"/>
      <c r="BP414" s="114"/>
      <c r="BQ414" s="114"/>
    </row>
    <row r="415" spans="1:69" s="459" customFormat="1" ht="40.5">
      <c r="A415" s="95" t="str">
        <f>'приложение 1.1 '!A415</f>
        <v>2.1.4.145</v>
      </c>
      <c r="B415" s="135" t="str">
        <f>'приложение 1.1 '!B415</f>
        <v>Строительство КЛ-10кВ от ТП-2013 до РП-157</v>
      </c>
      <c r="C415" s="603" t="str">
        <f>'приложение 1.1 '!C415</f>
        <v>C/П</v>
      </c>
      <c r="D415" s="544">
        <f>'приложение 1.1 '!D415</f>
        <v>0.41399999999999998</v>
      </c>
      <c r="E415" s="544">
        <f>'приложение 1.1 '!E415</f>
        <v>0</v>
      </c>
      <c r="F415" s="168">
        <v>21.89</v>
      </c>
      <c r="G415" s="603">
        <f>'приложение 1.1 '!F415</f>
        <v>2017</v>
      </c>
      <c r="H415" s="603">
        <f>'приложение 1.1 '!G415</f>
        <v>2017</v>
      </c>
      <c r="I415" s="130">
        <f t="shared" si="69"/>
        <v>2.8</v>
      </c>
      <c r="J415" s="130">
        <f t="shared" si="61"/>
        <v>2.8</v>
      </c>
      <c r="K415" s="130">
        <f t="shared" si="62"/>
        <v>2.8</v>
      </c>
      <c r="L415" s="130" t="str">
        <f>'приложение 1.1 '!K415</f>
        <v>-</v>
      </c>
      <c r="M415" s="130" t="str">
        <f>'приложение 1.1 '!L415</f>
        <v>-</v>
      </c>
      <c r="N415" s="130" t="str">
        <f>'приложение 1.1 '!M415</f>
        <v>-</v>
      </c>
      <c r="O415" s="130" t="str">
        <f>'приложение 1.1 '!N415</f>
        <v>-</v>
      </c>
      <c r="P415" s="130" t="str">
        <f>'приложение 1.1 '!O415</f>
        <v>-</v>
      </c>
      <c r="Q415" s="130" t="str">
        <f>'приложение 1.1 '!P415</f>
        <v>-</v>
      </c>
      <c r="R415" s="130" t="str">
        <f>'приложение 1.1 '!Q415</f>
        <v>-</v>
      </c>
      <c r="S415" s="130" t="str">
        <f>'приложение 1.1 '!R415</f>
        <v>-</v>
      </c>
      <c r="T415" s="130" t="str">
        <f>'приложение 1.1 '!S415</f>
        <v>-</v>
      </c>
      <c r="U415" s="130" t="str">
        <f>'приложение 1.1 '!T415</f>
        <v>-</v>
      </c>
      <c r="V415" s="130">
        <f>'приложение 1.1 '!U415</f>
        <v>0.41399999999999998</v>
      </c>
      <c r="W415" s="130">
        <f>'приложение 1.1 '!V415</f>
        <v>0</v>
      </c>
      <c r="X415" s="130">
        <f>'приложение 1.1 '!W415</f>
        <v>0.41399999999999998</v>
      </c>
      <c r="Y415" s="130">
        <f>'приложение 1.1 '!X415</f>
        <v>0</v>
      </c>
      <c r="Z415" s="130">
        <f>'приложение 1.1 '!Y415</f>
        <v>0</v>
      </c>
      <c r="AA415" s="130">
        <f>'приложение 1.1 '!Z415</f>
        <v>0</v>
      </c>
      <c r="AB415" s="130">
        <f>'приложение 1.1 '!AA415</f>
        <v>0</v>
      </c>
      <c r="AC415" s="130">
        <f>'приложение 1.1 '!AB415</f>
        <v>0</v>
      </c>
      <c r="AD415" s="130">
        <f>'приложение 1.1 '!AC415</f>
        <v>0</v>
      </c>
      <c r="AE415" s="130">
        <f>'приложение 1.1 '!AD415</f>
        <v>2.8</v>
      </c>
      <c r="AF415" s="130">
        <f t="shared" si="70"/>
        <v>2.8</v>
      </c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  <c r="BM415" s="114"/>
      <c r="BN415" s="114"/>
      <c r="BO415" s="114"/>
      <c r="BP415" s="114"/>
      <c r="BQ415" s="114"/>
    </row>
    <row r="416" spans="1:69" s="459" customFormat="1" ht="60.75">
      <c r="A416" s="95" t="str">
        <f>'приложение 1.1 '!A416</f>
        <v>2.1.4.146</v>
      </c>
      <c r="B416" s="135" t="str">
        <f>'приложение 1.1 '!B416</f>
        <v>Строительство КЛ-10кВ от ТП-536 до опоры №39/3 ВЛ-10кВ ф.РП-6 яч.20</v>
      </c>
      <c r="C416" s="603" t="str">
        <f>'приложение 1.1 '!C416</f>
        <v>C/П</v>
      </c>
      <c r="D416" s="544">
        <f>'приложение 1.1 '!D416</f>
        <v>0.21099999999999999</v>
      </c>
      <c r="E416" s="544">
        <f>'приложение 1.1 '!E416</f>
        <v>0</v>
      </c>
      <c r="F416" s="168">
        <v>22.89</v>
      </c>
      <c r="G416" s="603">
        <f>'приложение 1.1 '!F416</f>
        <v>2017</v>
      </c>
      <c r="H416" s="603">
        <f>'приложение 1.1 '!G416</f>
        <v>2017</v>
      </c>
      <c r="I416" s="130">
        <f t="shared" si="69"/>
        <v>0.58950000000000002</v>
      </c>
      <c r="J416" s="130">
        <f t="shared" si="61"/>
        <v>0.58950000000000002</v>
      </c>
      <c r="K416" s="130">
        <f t="shared" si="62"/>
        <v>0.58950000000000002</v>
      </c>
      <c r="L416" s="130" t="str">
        <f>'приложение 1.1 '!K416</f>
        <v>-</v>
      </c>
      <c r="M416" s="130" t="str">
        <f>'приложение 1.1 '!L416</f>
        <v>-</v>
      </c>
      <c r="N416" s="130" t="str">
        <f>'приложение 1.1 '!M416</f>
        <v>-</v>
      </c>
      <c r="O416" s="130" t="str">
        <f>'приложение 1.1 '!N416</f>
        <v>-</v>
      </c>
      <c r="P416" s="130" t="str">
        <f>'приложение 1.1 '!O416</f>
        <v>-</v>
      </c>
      <c r="Q416" s="130" t="str">
        <f>'приложение 1.1 '!P416</f>
        <v>-</v>
      </c>
      <c r="R416" s="130" t="str">
        <f>'приложение 1.1 '!Q416</f>
        <v>-</v>
      </c>
      <c r="S416" s="130" t="str">
        <f>'приложение 1.1 '!R416</f>
        <v>-</v>
      </c>
      <c r="T416" s="130" t="str">
        <f>'приложение 1.1 '!S416</f>
        <v>-</v>
      </c>
      <c r="U416" s="130" t="str">
        <f>'приложение 1.1 '!T416</f>
        <v>-</v>
      </c>
      <c r="V416" s="130">
        <f>'приложение 1.1 '!U416</f>
        <v>0.21099999999999999</v>
      </c>
      <c r="W416" s="130">
        <f>'приложение 1.1 '!V416</f>
        <v>0</v>
      </c>
      <c r="X416" s="130">
        <f>'приложение 1.1 '!W416</f>
        <v>0.21099999999999999</v>
      </c>
      <c r="Y416" s="130">
        <f>'приложение 1.1 '!X416</f>
        <v>0</v>
      </c>
      <c r="Z416" s="130">
        <f>'приложение 1.1 '!Y416</f>
        <v>0</v>
      </c>
      <c r="AA416" s="130">
        <f>'приложение 1.1 '!Z416</f>
        <v>0</v>
      </c>
      <c r="AB416" s="130">
        <f>'приложение 1.1 '!AA416</f>
        <v>0</v>
      </c>
      <c r="AC416" s="130">
        <f>'приложение 1.1 '!AB416</f>
        <v>0</v>
      </c>
      <c r="AD416" s="130">
        <f>'приложение 1.1 '!AC416</f>
        <v>0</v>
      </c>
      <c r="AE416" s="130">
        <f>'приложение 1.1 '!AD416</f>
        <v>0.58950000000000002</v>
      </c>
      <c r="AF416" s="130">
        <f t="shared" si="70"/>
        <v>0.58950000000000002</v>
      </c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  <c r="BM416" s="114"/>
      <c r="BN416" s="114"/>
      <c r="BO416" s="114"/>
      <c r="BP416" s="114"/>
      <c r="BQ416" s="114"/>
    </row>
    <row r="417" spans="1:69" s="459" customFormat="1" ht="40.5">
      <c r="A417" s="95" t="str">
        <f>'приложение 1.1 '!A417</f>
        <v>2.1.4.147</v>
      </c>
      <c r="B417" s="135" t="str">
        <f>'приложение 1.1 '!B417</f>
        <v>Строительство КЛ-10кВ от ТП-246 до ТП-242</v>
      </c>
      <c r="C417" s="603" t="str">
        <f>'приложение 1.1 '!C417</f>
        <v>C/П</v>
      </c>
      <c r="D417" s="544">
        <f>'приложение 1.1 '!D417</f>
        <v>0.41799999999999998</v>
      </c>
      <c r="E417" s="544">
        <f>'приложение 1.1 '!E417</f>
        <v>0</v>
      </c>
      <c r="F417" s="168">
        <v>23.89</v>
      </c>
      <c r="G417" s="603">
        <f>'приложение 1.1 '!F417</f>
        <v>2017</v>
      </c>
      <c r="H417" s="603">
        <f>'приложение 1.1 '!G417</f>
        <v>2017</v>
      </c>
      <c r="I417" s="130">
        <f t="shared" si="69"/>
        <v>1.38114</v>
      </c>
      <c r="J417" s="130">
        <f t="shared" si="61"/>
        <v>1.38114</v>
      </c>
      <c r="K417" s="130">
        <f t="shared" si="62"/>
        <v>1.38114</v>
      </c>
      <c r="L417" s="130" t="str">
        <f>'приложение 1.1 '!K417</f>
        <v>-</v>
      </c>
      <c r="M417" s="130" t="str">
        <f>'приложение 1.1 '!L417</f>
        <v>-</v>
      </c>
      <c r="N417" s="130" t="str">
        <f>'приложение 1.1 '!M417</f>
        <v>-</v>
      </c>
      <c r="O417" s="130" t="str">
        <f>'приложение 1.1 '!N417</f>
        <v>-</v>
      </c>
      <c r="P417" s="130" t="str">
        <f>'приложение 1.1 '!O417</f>
        <v>-</v>
      </c>
      <c r="Q417" s="130" t="str">
        <f>'приложение 1.1 '!P417</f>
        <v>-</v>
      </c>
      <c r="R417" s="130" t="str">
        <f>'приложение 1.1 '!Q417</f>
        <v>-</v>
      </c>
      <c r="S417" s="130" t="str">
        <f>'приложение 1.1 '!R417</f>
        <v>-</v>
      </c>
      <c r="T417" s="130" t="str">
        <f>'приложение 1.1 '!S417</f>
        <v>-</v>
      </c>
      <c r="U417" s="130" t="str">
        <f>'приложение 1.1 '!T417</f>
        <v>-</v>
      </c>
      <c r="V417" s="130">
        <f>'приложение 1.1 '!U417</f>
        <v>0.41799999999999998</v>
      </c>
      <c r="W417" s="130">
        <f>'приложение 1.1 '!V417</f>
        <v>0</v>
      </c>
      <c r="X417" s="130">
        <f>'приложение 1.1 '!W417</f>
        <v>0.41799999999999998</v>
      </c>
      <c r="Y417" s="130">
        <f>'приложение 1.1 '!X417</f>
        <v>0</v>
      </c>
      <c r="Z417" s="130">
        <f>'приложение 1.1 '!Y417</f>
        <v>0</v>
      </c>
      <c r="AA417" s="130">
        <f>'приложение 1.1 '!Z417</f>
        <v>0</v>
      </c>
      <c r="AB417" s="130">
        <f>'приложение 1.1 '!AA417</f>
        <v>0</v>
      </c>
      <c r="AC417" s="130">
        <f>'приложение 1.1 '!AB417</f>
        <v>0</v>
      </c>
      <c r="AD417" s="130">
        <f>'приложение 1.1 '!AC417</f>
        <v>0</v>
      </c>
      <c r="AE417" s="130">
        <f>'приложение 1.1 '!AD417</f>
        <v>1.38114</v>
      </c>
      <c r="AF417" s="130">
        <f t="shared" si="70"/>
        <v>1.38114</v>
      </c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/>
      <c r="AW417" s="114"/>
      <c r="AX417" s="114"/>
      <c r="AY417" s="114"/>
      <c r="AZ417" s="114"/>
      <c r="BA417" s="114"/>
      <c r="BB417" s="114"/>
      <c r="BC417" s="114"/>
      <c r="BD417" s="114"/>
      <c r="BE417" s="114"/>
      <c r="BF417" s="114"/>
      <c r="BG417" s="114"/>
      <c r="BH417" s="114"/>
      <c r="BI417" s="114"/>
      <c r="BJ417" s="114"/>
      <c r="BK417" s="114"/>
      <c r="BL417" s="114"/>
      <c r="BM417" s="114"/>
      <c r="BN417" s="114"/>
      <c r="BO417" s="114"/>
      <c r="BP417" s="114"/>
      <c r="BQ417" s="114"/>
    </row>
    <row r="418" spans="1:69" s="459" customFormat="1" ht="40.5">
      <c r="A418" s="95" t="str">
        <f>'приложение 1.1 '!A418</f>
        <v>2.1.4.148</v>
      </c>
      <c r="B418" s="135" t="str">
        <f>'приложение 1.1 '!B418</f>
        <v>Строительство КЛ-6кВ от КТПН-Тубдиспансер до ТП-870</v>
      </c>
      <c r="C418" s="603" t="str">
        <f>'приложение 1.1 '!C418</f>
        <v>C/П</v>
      </c>
      <c r="D418" s="544">
        <f>'приложение 1.1 '!D418</f>
        <v>0.371</v>
      </c>
      <c r="E418" s="544">
        <f>'приложение 1.1 '!E418</f>
        <v>0</v>
      </c>
      <c r="F418" s="168">
        <v>24.89</v>
      </c>
      <c r="G418" s="603">
        <f>'приложение 1.1 '!F418</f>
        <v>2017</v>
      </c>
      <c r="H418" s="603">
        <f>'приложение 1.1 '!G418</f>
        <v>2017</v>
      </c>
      <c r="I418" s="130">
        <f t="shared" si="69"/>
        <v>1.03193</v>
      </c>
      <c r="J418" s="130">
        <f t="shared" si="61"/>
        <v>1.03193</v>
      </c>
      <c r="K418" s="130">
        <f t="shared" si="62"/>
        <v>1.03193</v>
      </c>
      <c r="L418" s="130" t="str">
        <f>'приложение 1.1 '!K418</f>
        <v>-</v>
      </c>
      <c r="M418" s="130" t="str">
        <f>'приложение 1.1 '!L418</f>
        <v>-</v>
      </c>
      <c r="N418" s="130" t="str">
        <f>'приложение 1.1 '!M418</f>
        <v>-</v>
      </c>
      <c r="O418" s="130" t="str">
        <f>'приложение 1.1 '!N418</f>
        <v>-</v>
      </c>
      <c r="P418" s="130" t="str">
        <f>'приложение 1.1 '!O418</f>
        <v>-</v>
      </c>
      <c r="Q418" s="130" t="str">
        <f>'приложение 1.1 '!P418</f>
        <v>-</v>
      </c>
      <c r="R418" s="130" t="str">
        <f>'приложение 1.1 '!Q418</f>
        <v>-</v>
      </c>
      <c r="S418" s="130" t="str">
        <f>'приложение 1.1 '!R418</f>
        <v>-</v>
      </c>
      <c r="T418" s="130" t="str">
        <f>'приложение 1.1 '!S418</f>
        <v>-</v>
      </c>
      <c r="U418" s="130" t="str">
        <f>'приложение 1.1 '!T418</f>
        <v>-</v>
      </c>
      <c r="V418" s="130">
        <f>'приложение 1.1 '!U418</f>
        <v>0.371</v>
      </c>
      <c r="W418" s="130">
        <f>'приложение 1.1 '!V418</f>
        <v>0</v>
      </c>
      <c r="X418" s="130">
        <f>'приложение 1.1 '!W418</f>
        <v>0.371</v>
      </c>
      <c r="Y418" s="130">
        <f>'приложение 1.1 '!X418</f>
        <v>0</v>
      </c>
      <c r="Z418" s="130">
        <f>'приложение 1.1 '!Y418</f>
        <v>0</v>
      </c>
      <c r="AA418" s="130">
        <f>'приложение 1.1 '!Z418</f>
        <v>0</v>
      </c>
      <c r="AB418" s="130">
        <f>'приложение 1.1 '!AA418</f>
        <v>0</v>
      </c>
      <c r="AC418" s="130">
        <f>'приложение 1.1 '!AB418</f>
        <v>0</v>
      </c>
      <c r="AD418" s="130">
        <f>'приложение 1.1 '!AC418</f>
        <v>0</v>
      </c>
      <c r="AE418" s="130">
        <f>'приложение 1.1 '!AD418</f>
        <v>1.03193</v>
      </c>
      <c r="AF418" s="130">
        <f t="shared" si="70"/>
        <v>1.03193</v>
      </c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  <c r="BM418" s="114"/>
      <c r="BN418" s="114"/>
      <c r="BO418" s="114"/>
      <c r="BP418" s="114"/>
      <c r="BQ418" s="114"/>
    </row>
    <row r="419" spans="1:69" s="459" customFormat="1" ht="40.5">
      <c r="A419" s="95" t="str">
        <f>'приложение 1.1 '!A419</f>
        <v>2.1.4.149</v>
      </c>
      <c r="B419" s="135" t="str">
        <f>'приложение 1.1 '!B419</f>
        <v>Строительство КЛ-10кВ от ТП-278 до ТП-253</v>
      </c>
      <c r="C419" s="603" t="str">
        <f>'приложение 1.1 '!C419</f>
        <v>C/П</v>
      </c>
      <c r="D419" s="544">
        <f>'приложение 1.1 '!D419</f>
        <v>0.878</v>
      </c>
      <c r="E419" s="544">
        <f>'приложение 1.1 '!E419</f>
        <v>0</v>
      </c>
      <c r="F419" s="168">
        <v>25.89</v>
      </c>
      <c r="G419" s="603">
        <f>'приложение 1.1 '!F419</f>
        <v>2017</v>
      </c>
      <c r="H419" s="603">
        <f>'приложение 1.1 '!G419</f>
        <v>2017</v>
      </c>
      <c r="I419" s="130">
        <f t="shared" si="69"/>
        <v>3.0850900000000001</v>
      </c>
      <c r="J419" s="130">
        <f t="shared" si="61"/>
        <v>3.0850900000000001</v>
      </c>
      <c r="K419" s="130">
        <f t="shared" si="62"/>
        <v>3.0850900000000001</v>
      </c>
      <c r="L419" s="130" t="str">
        <f>'приложение 1.1 '!K419</f>
        <v>-</v>
      </c>
      <c r="M419" s="130" t="str">
        <f>'приложение 1.1 '!L419</f>
        <v>-</v>
      </c>
      <c r="N419" s="130" t="str">
        <f>'приложение 1.1 '!M419</f>
        <v>-</v>
      </c>
      <c r="O419" s="130" t="str">
        <f>'приложение 1.1 '!N419</f>
        <v>-</v>
      </c>
      <c r="P419" s="130" t="str">
        <f>'приложение 1.1 '!O419</f>
        <v>-</v>
      </c>
      <c r="Q419" s="130" t="str">
        <f>'приложение 1.1 '!P419</f>
        <v>-</v>
      </c>
      <c r="R419" s="130" t="str">
        <f>'приложение 1.1 '!Q419</f>
        <v>-</v>
      </c>
      <c r="S419" s="130" t="str">
        <f>'приложение 1.1 '!R419</f>
        <v>-</v>
      </c>
      <c r="T419" s="130" t="str">
        <f>'приложение 1.1 '!S419</f>
        <v>-</v>
      </c>
      <c r="U419" s="130" t="str">
        <f>'приложение 1.1 '!T419</f>
        <v>-</v>
      </c>
      <c r="V419" s="130">
        <f>'приложение 1.1 '!U419</f>
        <v>0.878</v>
      </c>
      <c r="W419" s="130">
        <f>'приложение 1.1 '!V419</f>
        <v>0</v>
      </c>
      <c r="X419" s="130">
        <f>'приложение 1.1 '!W419</f>
        <v>0.878</v>
      </c>
      <c r="Y419" s="130">
        <f>'приложение 1.1 '!X419</f>
        <v>0</v>
      </c>
      <c r="Z419" s="130">
        <f>'приложение 1.1 '!Y419</f>
        <v>0</v>
      </c>
      <c r="AA419" s="130">
        <f>'приложение 1.1 '!Z419</f>
        <v>0</v>
      </c>
      <c r="AB419" s="130">
        <f>'приложение 1.1 '!AA419</f>
        <v>0</v>
      </c>
      <c r="AC419" s="130">
        <f>'приложение 1.1 '!AB419</f>
        <v>0</v>
      </c>
      <c r="AD419" s="130">
        <f>'приложение 1.1 '!AC419</f>
        <v>0</v>
      </c>
      <c r="AE419" s="130">
        <f>'приложение 1.1 '!AD419</f>
        <v>3.0850900000000001</v>
      </c>
      <c r="AF419" s="130">
        <f t="shared" si="70"/>
        <v>3.0850900000000001</v>
      </c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  <c r="BM419" s="114"/>
      <c r="BN419" s="114"/>
      <c r="BO419" s="114"/>
      <c r="BP419" s="114"/>
      <c r="BQ419" s="114"/>
    </row>
    <row r="420" spans="1:69" s="459" customFormat="1" ht="81">
      <c r="A420" s="95" t="str">
        <f>'приложение 1.1 '!A420</f>
        <v>2.1.4.150</v>
      </c>
      <c r="B420" s="135" t="str">
        <f>'приложение 1.1 '!B420</f>
        <v>Строительство КЛ-10кВ от оп.№27 ф. Олимпийская-108, 212 до места врезки в КЛ-10кВ РП АСКТ-КТПН-672 КТПН 675</v>
      </c>
      <c r="C420" s="603" t="str">
        <f>'приложение 1.1 '!C420</f>
        <v>C/П</v>
      </c>
      <c r="D420" s="544">
        <f>'приложение 1.1 '!D420</f>
        <v>1.1220000000000001</v>
      </c>
      <c r="E420" s="544">
        <f>'приложение 1.1 '!E420</f>
        <v>0</v>
      </c>
      <c r="F420" s="168">
        <v>26.89</v>
      </c>
      <c r="G420" s="603">
        <f>'приложение 1.1 '!F420</f>
        <v>2017</v>
      </c>
      <c r="H420" s="603">
        <f>'приложение 1.1 '!G420</f>
        <v>2017</v>
      </c>
      <c r="I420" s="130">
        <f t="shared" si="69"/>
        <v>3.5</v>
      </c>
      <c r="J420" s="130">
        <f t="shared" si="61"/>
        <v>3.5</v>
      </c>
      <c r="K420" s="130">
        <f t="shared" si="62"/>
        <v>3.5</v>
      </c>
      <c r="L420" s="130" t="str">
        <f>'приложение 1.1 '!K420</f>
        <v>-</v>
      </c>
      <c r="M420" s="130" t="str">
        <f>'приложение 1.1 '!L420</f>
        <v>-</v>
      </c>
      <c r="N420" s="130" t="str">
        <f>'приложение 1.1 '!M420</f>
        <v>-</v>
      </c>
      <c r="O420" s="130" t="str">
        <f>'приложение 1.1 '!N420</f>
        <v>-</v>
      </c>
      <c r="P420" s="130" t="str">
        <f>'приложение 1.1 '!O420</f>
        <v>-</v>
      </c>
      <c r="Q420" s="130" t="str">
        <f>'приложение 1.1 '!P420</f>
        <v>-</v>
      </c>
      <c r="R420" s="130" t="str">
        <f>'приложение 1.1 '!Q420</f>
        <v>-</v>
      </c>
      <c r="S420" s="130" t="str">
        <f>'приложение 1.1 '!R420</f>
        <v>-</v>
      </c>
      <c r="T420" s="130" t="str">
        <f>'приложение 1.1 '!S420</f>
        <v>-</v>
      </c>
      <c r="U420" s="130" t="str">
        <f>'приложение 1.1 '!T420</f>
        <v>-</v>
      </c>
      <c r="V420" s="130">
        <f>'приложение 1.1 '!U420</f>
        <v>1.1220000000000001</v>
      </c>
      <c r="W420" s="130">
        <f>'приложение 1.1 '!V420</f>
        <v>0</v>
      </c>
      <c r="X420" s="130">
        <f>'приложение 1.1 '!W420</f>
        <v>1.1220000000000001</v>
      </c>
      <c r="Y420" s="130">
        <f>'приложение 1.1 '!X420</f>
        <v>0</v>
      </c>
      <c r="Z420" s="130">
        <f>'приложение 1.1 '!Y420</f>
        <v>0</v>
      </c>
      <c r="AA420" s="130">
        <f>'приложение 1.1 '!Z420</f>
        <v>0</v>
      </c>
      <c r="AB420" s="130">
        <f>'приложение 1.1 '!AA420</f>
        <v>0</v>
      </c>
      <c r="AC420" s="130">
        <f>'приложение 1.1 '!AB420</f>
        <v>0</v>
      </c>
      <c r="AD420" s="130">
        <f>'приложение 1.1 '!AC420</f>
        <v>0</v>
      </c>
      <c r="AE420" s="130">
        <f>'приложение 1.1 '!AD420</f>
        <v>3.5</v>
      </c>
      <c r="AF420" s="130">
        <f t="shared" si="70"/>
        <v>3.5</v>
      </c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  <c r="BM420" s="114"/>
      <c r="BN420" s="114"/>
      <c r="BO420" s="114"/>
      <c r="BP420" s="114"/>
      <c r="BQ420" s="114"/>
    </row>
    <row r="421" spans="1:69" s="459" customFormat="1" ht="60.75">
      <c r="A421" s="95" t="str">
        <f>'приложение 1.1 '!A421</f>
        <v>2.1.4.151</v>
      </c>
      <c r="B421" s="135" t="str">
        <f>'приложение 1.1 '!B421</f>
        <v>Строительство КЛ-10кВ от ТП-24 мкр.31 до места врезки в КЛ-10кВ от РП-151 до ТП-569</v>
      </c>
      <c r="C421" s="603" t="str">
        <f>'приложение 1.1 '!C421</f>
        <v>C/П</v>
      </c>
      <c r="D421" s="544">
        <f>'приложение 1.1 '!D421</f>
        <v>1.9920000000000002</v>
      </c>
      <c r="E421" s="544">
        <f>'приложение 1.1 '!E421</f>
        <v>0</v>
      </c>
      <c r="F421" s="168">
        <v>27.89</v>
      </c>
      <c r="G421" s="603">
        <f>'приложение 1.1 '!F421</f>
        <v>2017</v>
      </c>
      <c r="H421" s="603">
        <f>'приложение 1.1 '!G421</f>
        <v>2017</v>
      </c>
      <c r="I421" s="130">
        <f t="shared" si="69"/>
        <v>6.9720000000000004</v>
      </c>
      <c r="J421" s="130">
        <f t="shared" si="61"/>
        <v>6.9720000000000004</v>
      </c>
      <c r="K421" s="130">
        <f t="shared" si="62"/>
        <v>6.9720000000000004</v>
      </c>
      <c r="L421" s="130" t="str">
        <f>'приложение 1.1 '!K421</f>
        <v>-</v>
      </c>
      <c r="M421" s="130" t="str">
        <f>'приложение 1.1 '!L421</f>
        <v>-</v>
      </c>
      <c r="N421" s="130" t="str">
        <f>'приложение 1.1 '!M421</f>
        <v>-</v>
      </c>
      <c r="O421" s="130" t="str">
        <f>'приложение 1.1 '!N421</f>
        <v>-</v>
      </c>
      <c r="P421" s="130" t="str">
        <f>'приложение 1.1 '!O421</f>
        <v>-</v>
      </c>
      <c r="Q421" s="130" t="str">
        <f>'приложение 1.1 '!P421</f>
        <v>-</v>
      </c>
      <c r="R421" s="130" t="str">
        <f>'приложение 1.1 '!Q421</f>
        <v>-</v>
      </c>
      <c r="S421" s="130" t="str">
        <f>'приложение 1.1 '!R421</f>
        <v>-</v>
      </c>
      <c r="T421" s="130" t="str">
        <f>'приложение 1.1 '!S421</f>
        <v>-</v>
      </c>
      <c r="U421" s="130" t="str">
        <f>'приложение 1.1 '!T421</f>
        <v>-</v>
      </c>
      <c r="V421" s="130">
        <f>'приложение 1.1 '!U421</f>
        <v>1.9920000000000002</v>
      </c>
      <c r="W421" s="130">
        <f>'приложение 1.1 '!V421</f>
        <v>0</v>
      </c>
      <c r="X421" s="130">
        <f>'приложение 1.1 '!W421</f>
        <v>1.9920000000000002</v>
      </c>
      <c r="Y421" s="130">
        <f>'приложение 1.1 '!X421</f>
        <v>0</v>
      </c>
      <c r="Z421" s="130">
        <f>'приложение 1.1 '!Y421</f>
        <v>0</v>
      </c>
      <c r="AA421" s="130">
        <f>'приложение 1.1 '!Z421</f>
        <v>0</v>
      </c>
      <c r="AB421" s="130">
        <f>'приложение 1.1 '!AA421</f>
        <v>0</v>
      </c>
      <c r="AC421" s="130">
        <f>'приложение 1.1 '!AB421</f>
        <v>0</v>
      </c>
      <c r="AD421" s="130">
        <f>'приложение 1.1 '!AC421</f>
        <v>0</v>
      </c>
      <c r="AE421" s="130">
        <f>'приложение 1.1 '!AD421</f>
        <v>6.9720000000000004</v>
      </c>
      <c r="AF421" s="130">
        <f t="shared" si="70"/>
        <v>6.9720000000000004</v>
      </c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4"/>
      <c r="BD421" s="114"/>
      <c r="BE421" s="114"/>
      <c r="BF421" s="114"/>
      <c r="BG421" s="114"/>
      <c r="BH421" s="114"/>
      <c r="BI421" s="114"/>
      <c r="BJ421" s="114"/>
      <c r="BK421" s="114"/>
      <c r="BL421" s="114"/>
      <c r="BM421" s="114"/>
      <c r="BN421" s="114"/>
      <c r="BO421" s="114"/>
      <c r="BP421" s="114"/>
      <c r="BQ421" s="114"/>
    </row>
    <row r="422" spans="1:69" s="459" customFormat="1">
      <c r="A422" s="630" t="str">
        <f>'приложение 1.1 '!A422</f>
        <v>2.1.5.</v>
      </c>
      <c r="B422" s="133" t="str">
        <f>'приложение 1.1 '!B422</f>
        <v>Кабельные линии 0,4кВ</v>
      </c>
      <c r="C422" s="603"/>
      <c r="D422" s="544">
        <f>'приложение 1.1 '!D422</f>
        <v>0</v>
      </c>
      <c r="E422" s="544">
        <f>'приложение 1.1 '!E422</f>
        <v>0</v>
      </c>
      <c r="F422" s="168"/>
      <c r="G422" s="603"/>
      <c r="H422" s="603"/>
      <c r="I422" s="130">
        <f t="shared" si="63"/>
        <v>0</v>
      </c>
      <c r="J422" s="130">
        <f t="shared" si="61"/>
        <v>0</v>
      </c>
      <c r="K422" s="130">
        <f t="shared" si="62"/>
        <v>0</v>
      </c>
      <c r="L422" s="130" t="str">
        <f>'приложение 1.1 '!K422</f>
        <v>-</v>
      </c>
      <c r="M422" s="130" t="str">
        <f>'приложение 1.1 '!L422</f>
        <v>-</v>
      </c>
      <c r="N422" s="130" t="str">
        <f>'приложение 1.1 '!M422</f>
        <v>-</v>
      </c>
      <c r="O422" s="130" t="str">
        <f>'приложение 1.1 '!N422</f>
        <v>-</v>
      </c>
      <c r="P422" s="130" t="str">
        <f>'приложение 1.1 '!O422</f>
        <v>-</v>
      </c>
      <c r="Q422" s="130" t="str">
        <f>'приложение 1.1 '!P422</f>
        <v>-</v>
      </c>
      <c r="R422" s="130" t="str">
        <f>'приложение 1.1 '!Q422</f>
        <v>-</v>
      </c>
      <c r="S422" s="130" t="str">
        <f>'приложение 1.1 '!R422</f>
        <v>-</v>
      </c>
      <c r="T422" s="130" t="str">
        <f>'приложение 1.1 '!S422</f>
        <v>-</v>
      </c>
      <c r="U422" s="130" t="str">
        <f>'приложение 1.1 '!T422</f>
        <v>-</v>
      </c>
      <c r="V422" s="130" t="str">
        <f>'приложение 1.1 '!U422</f>
        <v>-</v>
      </c>
      <c r="W422" s="130" t="str">
        <f>'приложение 1.1 '!V422</f>
        <v>-</v>
      </c>
      <c r="X422" s="130">
        <f>'приложение 1.1 '!W422</f>
        <v>0</v>
      </c>
      <c r="Y422" s="130">
        <f>'приложение 1.1 '!X422</f>
        <v>0</v>
      </c>
      <c r="Z422" s="130">
        <f>'приложение 1.1 '!Y422</f>
        <v>0</v>
      </c>
      <c r="AA422" s="130">
        <f>'приложение 1.1 '!Z422</f>
        <v>0</v>
      </c>
      <c r="AB422" s="130">
        <f>'приложение 1.1 '!AA422</f>
        <v>0</v>
      </c>
      <c r="AC422" s="130">
        <f>'приложение 1.1 '!AB422</f>
        <v>0</v>
      </c>
      <c r="AD422" s="130">
        <f>'приложение 1.1 '!AC422</f>
        <v>0</v>
      </c>
      <c r="AE422" s="130">
        <f>'приложение 1.1 '!AD422</f>
        <v>0</v>
      </c>
      <c r="AF422" s="130">
        <f t="shared" si="64"/>
        <v>0</v>
      </c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4"/>
      <c r="BD422" s="114"/>
      <c r="BE422" s="114"/>
      <c r="BF422" s="114"/>
      <c r="BG422" s="114"/>
      <c r="BH422" s="114"/>
      <c r="BI422" s="114"/>
      <c r="BJ422" s="114"/>
      <c r="BK422" s="114"/>
      <c r="BL422" s="114"/>
      <c r="BM422" s="114"/>
      <c r="BN422" s="114"/>
      <c r="BO422" s="114"/>
      <c r="BP422" s="114"/>
      <c r="BQ422" s="114"/>
    </row>
    <row r="423" spans="1:69" ht="40.5">
      <c r="A423" s="95" t="str">
        <f>'приложение 1.1 '!A423</f>
        <v>2.1.5.1</v>
      </c>
      <c r="B423" s="135" t="str">
        <f>'приложение 1.1 '!B423</f>
        <v>Строительство КЛ-0,4 кВ КТПН-732 - Аэрофлотская, 5/1</v>
      </c>
      <c r="C423" s="603" t="str">
        <f>'приложение 1.1 '!C423</f>
        <v>C/П</v>
      </c>
      <c r="D423" s="544">
        <f>'приложение 1.1 '!D423</f>
        <v>0.78200000000000003</v>
      </c>
      <c r="E423" s="544">
        <f>'приложение 1.1 '!E423</f>
        <v>0</v>
      </c>
      <c r="F423" s="168">
        <v>18.602999999999998</v>
      </c>
      <c r="G423" s="603">
        <f>'приложение 1.1 '!F423</f>
        <v>2012</v>
      </c>
      <c r="H423" s="603">
        <f>'приложение 1.1 '!G423</f>
        <v>2013</v>
      </c>
      <c r="I423" s="130">
        <f t="shared" si="63"/>
        <v>0.63500000000000001</v>
      </c>
      <c r="J423" s="130">
        <f t="shared" si="61"/>
        <v>0</v>
      </c>
      <c r="K423" s="130">
        <f t="shared" si="62"/>
        <v>0</v>
      </c>
      <c r="L423" s="130" t="str">
        <f>'приложение 1.1 '!K423</f>
        <v>-</v>
      </c>
      <c r="M423" s="130" t="str">
        <f>'приложение 1.1 '!L423</f>
        <v>-</v>
      </c>
      <c r="N423" s="130">
        <f>'приложение 1.1 '!M423</f>
        <v>0.78200000000000003</v>
      </c>
      <c r="O423" s="130">
        <f>'приложение 1.1 '!N423</f>
        <v>0</v>
      </c>
      <c r="P423" s="130" t="str">
        <f>'приложение 1.1 '!O423</f>
        <v>-</v>
      </c>
      <c r="Q423" s="130" t="str">
        <f>'приложение 1.1 '!P423</f>
        <v>-</v>
      </c>
      <c r="R423" s="130" t="str">
        <f>'приложение 1.1 '!Q423</f>
        <v>-</v>
      </c>
      <c r="S423" s="130" t="str">
        <f>'приложение 1.1 '!R423</f>
        <v>-</v>
      </c>
      <c r="T423" s="130" t="str">
        <f>'приложение 1.1 '!S423</f>
        <v>-</v>
      </c>
      <c r="U423" s="130" t="str">
        <f>'приложение 1.1 '!T423</f>
        <v>-</v>
      </c>
      <c r="V423" s="130" t="str">
        <f>'приложение 1.1 '!U423</f>
        <v>-</v>
      </c>
      <c r="W423" s="130" t="str">
        <f>'приложение 1.1 '!V423</f>
        <v>-</v>
      </c>
      <c r="X423" s="130">
        <f>'приложение 1.1 '!W423</f>
        <v>0.78200000000000003</v>
      </c>
      <c r="Y423" s="130">
        <f>'приложение 1.1 '!X423</f>
        <v>0</v>
      </c>
      <c r="Z423" s="130">
        <f>'приложение 1.1 '!Y423</f>
        <v>0.63500000000000001</v>
      </c>
      <c r="AA423" s="130">
        <f>'приложение 1.1 '!Z423</f>
        <v>0</v>
      </c>
      <c r="AB423" s="130">
        <f>'приложение 1.1 '!AA423</f>
        <v>0</v>
      </c>
      <c r="AC423" s="130">
        <f>'приложение 1.1 '!AB423</f>
        <v>0</v>
      </c>
      <c r="AD423" s="130">
        <f>'приложение 1.1 '!AC423</f>
        <v>0</v>
      </c>
      <c r="AE423" s="130">
        <f>'приложение 1.1 '!AD423</f>
        <v>0</v>
      </c>
      <c r="AF423" s="130">
        <f t="shared" si="64"/>
        <v>0.63500000000000001</v>
      </c>
    </row>
    <row r="424" spans="1:69" ht="40.5">
      <c r="A424" s="95" t="str">
        <f>'приложение 1.1 '!A424</f>
        <v>2.1.5.2</v>
      </c>
      <c r="B424" s="135" t="str">
        <f>'приложение 1.1 '!B424</f>
        <v>Строительство КЛ-0,4кВ от ТП-328 до ул. Береговая,72</v>
      </c>
      <c r="C424" s="603" t="str">
        <f>'приложение 1.1 '!C424</f>
        <v>С/П</v>
      </c>
      <c r="D424" s="544">
        <f>'приложение 1.1 '!D424</f>
        <v>0.184</v>
      </c>
      <c r="E424" s="544">
        <f>'приложение 1.1 '!E424</f>
        <v>0</v>
      </c>
      <c r="F424" s="168">
        <v>16.880499999999998</v>
      </c>
      <c r="G424" s="603">
        <f>'приложение 1.1 '!F424</f>
        <v>2013</v>
      </c>
      <c r="H424" s="603">
        <f>'приложение 1.1 '!G424</f>
        <v>2013</v>
      </c>
      <c r="I424" s="130">
        <f t="shared" si="63"/>
        <v>0.225771</v>
      </c>
      <c r="J424" s="130">
        <f t="shared" si="61"/>
        <v>0</v>
      </c>
      <c r="K424" s="130">
        <f t="shared" si="62"/>
        <v>0</v>
      </c>
      <c r="L424" s="130" t="str">
        <f>'приложение 1.1 '!K424</f>
        <v>-</v>
      </c>
      <c r="M424" s="130" t="str">
        <f>'приложение 1.1 '!L424</f>
        <v>-</v>
      </c>
      <c r="N424" s="130">
        <f>'приложение 1.1 '!M424</f>
        <v>0.184</v>
      </c>
      <c r="O424" s="130">
        <f>'приложение 1.1 '!N424</f>
        <v>0</v>
      </c>
      <c r="P424" s="130" t="str">
        <f>'приложение 1.1 '!O424</f>
        <v>-</v>
      </c>
      <c r="Q424" s="130" t="str">
        <f>'приложение 1.1 '!P424</f>
        <v>-</v>
      </c>
      <c r="R424" s="130" t="str">
        <f>'приложение 1.1 '!Q424</f>
        <v>-</v>
      </c>
      <c r="S424" s="130" t="str">
        <f>'приложение 1.1 '!R424</f>
        <v>-</v>
      </c>
      <c r="T424" s="130" t="str">
        <f>'приложение 1.1 '!S424</f>
        <v>-</v>
      </c>
      <c r="U424" s="130" t="str">
        <f>'приложение 1.1 '!T424</f>
        <v>-</v>
      </c>
      <c r="V424" s="130" t="str">
        <f>'приложение 1.1 '!U424</f>
        <v>-</v>
      </c>
      <c r="W424" s="130" t="str">
        <f>'приложение 1.1 '!V424</f>
        <v>-</v>
      </c>
      <c r="X424" s="130">
        <f>'приложение 1.1 '!W424</f>
        <v>0.184</v>
      </c>
      <c r="Y424" s="130">
        <f>'приложение 1.1 '!X424</f>
        <v>0</v>
      </c>
      <c r="Z424" s="130">
        <f>'приложение 1.1 '!Y424</f>
        <v>0</v>
      </c>
      <c r="AA424" s="130">
        <f>'приложение 1.1 '!Z424</f>
        <v>0.225771</v>
      </c>
      <c r="AB424" s="130">
        <f>'приложение 1.1 '!AA424</f>
        <v>0</v>
      </c>
      <c r="AC424" s="130">
        <f>'приложение 1.1 '!AB424</f>
        <v>0</v>
      </c>
      <c r="AD424" s="130">
        <f>'приложение 1.1 '!AC424</f>
        <v>0</v>
      </c>
      <c r="AE424" s="130">
        <f>'приложение 1.1 '!AD424</f>
        <v>0</v>
      </c>
      <c r="AF424" s="130">
        <f t="shared" si="64"/>
        <v>0.225771</v>
      </c>
    </row>
    <row r="425" spans="1:69" ht="60.75">
      <c r="A425" s="95" t="str">
        <f>'приложение 1.1 '!A425</f>
        <v>2.1.5.3</v>
      </c>
      <c r="B425" s="135" t="str">
        <f>'приложение 1.1 '!B425</f>
        <v>Строительство КЛ-0,4кВ от БКТП-576 до ж/д по ул.30 лет Победы,46/1</v>
      </c>
      <c r="C425" s="603" t="str">
        <f>'приложение 1.1 '!C425</f>
        <v>С/П</v>
      </c>
      <c r="D425" s="544">
        <f>'приложение 1.1 '!D425</f>
        <v>0.19800000000000001</v>
      </c>
      <c r="E425" s="544">
        <f>'приложение 1.1 '!E425</f>
        <v>0</v>
      </c>
      <c r="F425" s="168">
        <v>15.847</v>
      </c>
      <c r="G425" s="603">
        <f>'приложение 1.1 '!F425</f>
        <v>2013</v>
      </c>
      <c r="H425" s="603">
        <f>'приложение 1.1 '!G425</f>
        <v>2013</v>
      </c>
      <c r="I425" s="130">
        <f t="shared" si="63"/>
        <v>0.27595299999999995</v>
      </c>
      <c r="J425" s="130">
        <f t="shared" si="61"/>
        <v>0</v>
      </c>
      <c r="K425" s="130">
        <f t="shared" si="62"/>
        <v>0</v>
      </c>
      <c r="L425" s="130" t="str">
        <f>'приложение 1.1 '!K425</f>
        <v>-</v>
      </c>
      <c r="M425" s="130" t="str">
        <f>'приложение 1.1 '!L425</f>
        <v>-</v>
      </c>
      <c r="N425" s="130">
        <f>'приложение 1.1 '!M425</f>
        <v>0.19800000000000001</v>
      </c>
      <c r="O425" s="130">
        <f>'приложение 1.1 '!N425</f>
        <v>0</v>
      </c>
      <c r="P425" s="130" t="str">
        <f>'приложение 1.1 '!O425</f>
        <v>-</v>
      </c>
      <c r="Q425" s="130" t="str">
        <f>'приложение 1.1 '!P425</f>
        <v>-</v>
      </c>
      <c r="R425" s="130" t="str">
        <f>'приложение 1.1 '!Q425</f>
        <v>-</v>
      </c>
      <c r="S425" s="130" t="str">
        <f>'приложение 1.1 '!R425</f>
        <v>-</v>
      </c>
      <c r="T425" s="130" t="str">
        <f>'приложение 1.1 '!S425</f>
        <v>-</v>
      </c>
      <c r="U425" s="130" t="str">
        <f>'приложение 1.1 '!T425</f>
        <v>-</v>
      </c>
      <c r="V425" s="130" t="str">
        <f>'приложение 1.1 '!U425</f>
        <v>-</v>
      </c>
      <c r="W425" s="130" t="str">
        <f>'приложение 1.1 '!V425</f>
        <v>-</v>
      </c>
      <c r="X425" s="130">
        <f>'приложение 1.1 '!W425</f>
        <v>0.19800000000000001</v>
      </c>
      <c r="Y425" s="130">
        <f>'приложение 1.1 '!X425</f>
        <v>0</v>
      </c>
      <c r="Z425" s="130">
        <f>'приложение 1.1 '!Y425</f>
        <v>0</v>
      </c>
      <c r="AA425" s="130">
        <f>'приложение 1.1 '!Z425</f>
        <v>0.27595299999999995</v>
      </c>
      <c r="AB425" s="130">
        <f>'приложение 1.1 '!AA425</f>
        <v>0</v>
      </c>
      <c r="AC425" s="130">
        <f>'приложение 1.1 '!AB425</f>
        <v>0</v>
      </c>
      <c r="AD425" s="130">
        <f>'приложение 1.1 '!AC425</f>
        <v>0</v>
      </c>
      <c r="AE425" s="130">
        <f>'приложение 1.1 '!AD425</f>
        <v>0</v>
      </c>
      <c r="AF425" s="130">
        <f t="shared" si="64"/>
        <v>0.27595299999999995</v>
      </c>
    </row>
    <row r="426" spans="1:69" ht="40.5">
      <c r="A426" s="95" t="str">
        <f>'приложение 1.1 '!A426</f>
        <v>2.1.5.4</v>
      </c>
      <c r="B426" s="135" t="str">
        <f>'приложение 1.1 '!B426</f>
        <v xml:space="preserve">Строительство КЛ-0,4кВ ТП- 518 ул.Транспортных Строителей 2-18 </v>
      </c>
      <c r="C426" s="603" t="str">
        <f>'приложение 1.1 '!C426</f>
        <v>С/П</v>
      </c>
      <c r="D426" s="544">
        <f>'приложение 1.1 '!D426</f>
        <v>3.3500000000000002E-2</v>
      </c>
      <c r="E426" s="544">
        <f>'приложение 1.1 '!E426</f>
        <v>0</v>
      </c>
      <c r="F426" s="168">
        <v>16.535999999999998</v>
      </c>
      <c r="G426" s="603">
        <f>'приложение 1.1 '!F426</f>
        <v>2015</v>
      </c>
      <c r="H426" s="603">
        <f>'приложение 1.1 '!G426</f>
        <v>2015</v>
      </c>
      <c r="I426" s="130">
        <f t="shared" si="63"/>
        <v>5.8405260000000001E-2</v>
      </c>
      <c r="J426" s="130">
        <f t="shared" si="61"/>
        <v>0</v>
      </c>
      <c r="K426" s="130">
        <f t="shared" si="62"/>
        <v>0</v>
      </c>
      <c r="L426" s="130" t="str">
        <f>'приложение 1.1 '!K426</f>
        <v>-</v>
      </c>
      <c r="M426" s="130" t="str">
        <f>'приложение 1.1 '!L426</f>
        <v>-</v>
      </c>
      <c r="N426" s="130" t="str">
        <f>'приложение 1.1 '!M426</f>
        <v>-</v>
      </c>
      <c r="O426" s="130" t="str">
        <f>'приложение 1.1 '!N426</f>
        <v>-</v>
      </c>
      <c r="P426" s="130" t="str">
        <f>'приложение 1.1 '!O426</f>
        <v>-</v>
      </c>
      <c r="Q426" s="130" t="str">
        <f>'приложение 1.1 '!P426</f>
        <v>-</v>
      </c>
      <c r="R426" s="130">
        <f>'приложение 1.1 '!Q426</f>
        <v>3.3500000000000002E-2</v>
      </c>
      <c r="S426" s="130">
        <f>'приложение 1.1 '!R426</f>
        <v>0</v>
      </c>
      <c r="T426" s="130" t="str">
        <f>'приложение 1.1 '!S426</f>
        <v>-</v>
      </c>
      <c r="U426" s="130" t="str">
        <f>'приложение 1.1 '!T426</f>
        <v>-</v>
      </c>
      <c r="V426" s="130" t="str">
        <f>'приложение 1.1 '!U426</f>
        <v>-</v>
      </c>
      <c r="W426" s="130" t="str">
        <f>'приложение 1.1 '!V426</f>
        <v>-</v>
      </c>
      <c r="X426" s="130">
        <f>'приложение 1.1 '!W426</f>
        <v>3.3500000000000002E-2</v>
      </c>
      <c r="Y426" s="130">
        <f>'приложение 1.1 '!X426</f>
        <v>0</v>
      </c>
      <c r="Z426" s="130">
        <f>'приложение 1.1 '!Y426</f>
        <v>0</v>
      </c>
      <c r="AA426" s="130">
        <f>'приложение 1.1 '!Z426</f>
        <v>0</v>
      </c>
      <c r="AB426" s="130">
        <f>'приложение 1.1 '!AA426</f>
        <v>0</v>
      </c>
      <c r="AC426" s="130">
        <f>'приложение 1.1 '!AB426</f>
        <v>5.8405260000000001E-2</v>
      </c>
      <c r="AD426" s="130">
        <f>'приложение 1.1 '!AC426</f>
        <v>0</v>
      </c>
      <c r="AE426" s="130">
        <f>'приложение 1.1 '!AD426</f>
        <v>0</v>
      </c>
      <c r="AF426" s="130">
        <f t="shared" si="64"/>
        <v>5.8405260000000001E-2</v>
      </c>
    </row>
    <row r="427" spans="1:69" ht="60.75">
      <c r="A427" s="95" t="str">
        <f>'приложение 1.1 '!A427</f>
        <v>2.1.5.5</v>
      </c>
      <c r="B427" s="135" t="str">
        <f>'приложение 1.1 '!B427</f>
        <v>Строительство КЛ-0,4кВ ТП- 518 ул.Транспортных Строителей 15-19</v>
      </c>
      <c r="C427" s="603" t="str">
        <f>'приложение 1.1 '!C427</f>
        <v>С/П</v>
      </c>
      <c r="D427" s="544">
        <f>'приложение 1.1 '!D427</f>
        <v>3.85E-2</v>
      </c>
      <c r="E427" s="544">
        <f>'приложение 1.1 '!E427</f>
        <v>0</v>
      </c>
      <c r="F427" s="168">
        <v>14.468999999999999</v>
      </c>
      <c r="G427" s="603">
        <f>'приложение 1.1 '!F427</f>
        <v>2015</v>
      </c>
      <c r="H427" s="603">
        <f>'приложение 1.1 '!G427</f>
        <v>2015</v>
      </c>
      <c r="I427" s="130">
        <f t="shared" si="63"/>
        <v>6.5770430000000005E-2</v>
      </c>
      <c r="J427" s="130">
        <f t="shared" si="61"/>
        <v>0</v>
      </c>
      <c r="K427" s="130">
        <f t="shared" si="62"/>
        <v>0</v>
      </c>
      <c r="L427" s="130" t="str">
        <f>'приложение 1.1 '!K427</f>
        <v>-</v>
      </c>
      <c r="M427" s="130" t="str">
        <f>'приложение 1.1 '!L427</f>
        <v>-</v>
      </c>
      <c r="N427" s="130" t="str">
        <f>'приложение 1.1 '!M427</f>
        <v>-</v>
      </c>
      <c r="O427" s="130" t="str">
        <f>'приложение 1.1 '!N427</f>
        <v>-</v>
      </c>
      <c r="P427" s="130" t="str">
        <f>'приложение 1.1 '!O427</f>
        <v>-</v>
      </c>
      <c r="Q427" s="130" t="str">
        <f>'приложение 1.1 '!P427</f>
        <v>-</v>
      </c>
      <c r="R427" s="130">
        <f>'приложение 1.1 '!Q427</f>
        <v>3.85E-2</v>
      </c>
      <c r="S427" s="130">
        <f>'приложение 1.1 '!R427</f>
        <v>0</v>
      </c>
      <c r="T427" s="130" t="str">
        <f>'приложение 1.1 '!S427</f>
        <v>-</v>
      </c>
      <c r="U427" s="130" t="str">
        <f>'приложение 1.1 '!T427</f>
        <v>-</v>
      </c>
      <c r="V427" s="130" t="str">
        <f>'приложение 1.1 '!U427</f>
        <v>-</v>
      </c>
      <c r="W427" s="130" t="str">
        <f>'приложение 1.1 '!V427</f>
        <v>-</v>
      </c>
      <c r="X427" s="130">
        <f>'приложение 1.1 '!W427</f>
        <v>3.85E-2</v>
      </c>
      <c r="Y427" s="130">
        <f>'приложение 1.1 '!X427</f>
        <v>0</v>
      </c>
      <c r="Z427" s="130">
        <f>'приложение 1.1 '!Y427</f>
        <v>0</v>
      </c>
      <c r="AA427" s="130">
        <f>'приложение 1.1 '!Z427</f>
        <v>0</v>
      </c>
      <c r="AB427" s="130">
        <f>'приложение 1.1 '!AA427</f>
        <v>0</v>
      </c>
      <c r="AC427" s="130">
        <f>'приложение 1.1 '!AB427</f>
        <v>6.5770430000000005E-2</v>
      </c>
      <c r="AD427" s="130">
        <f>'приложение 1.1 '!AC427</f>
        <v>0</v>
      </c>
      <c r="AE427" s="130">
        <f>'приложение 1.1 '!AD427</f>
        <v>0</v>
      </c>
      <c r="AF427" s="130">
        <f t="shared" si="64"/>
        <v>6.5770430000000005E-2</v>
      </c>
    </row>
    <row r="428" spans="1:69" ht="40.5">
      <c r="A428" s="95" t="str">
        <f>'приложение 1.1 '!A428</f>
        <v>2.1.5.6</v>
      </c>
      <c r="B428" s="135" t="str">
        <f>'приложение 1.1 '!B428</f>
        <v>Строительство ВЛ-0,4кВ (ДНТ Мостовик-2)</v>
      </c>
      <c r="C428" s="603" t="str">
        <f>'приложение 1.1 '!C428</f>
        <v>С/П</v>
      </c>
      <c r="D428" s="544">
        <f>'приложение 1.1 '!D428</f>
        <v>21.24</v>
      </c>
      <c r="E428" s="544">
        <f>'приложение 1.1 '!E428</f>
        <v>0</v>
      </c>
      <c r="F428" s="168">
        <v>11.368499999999999</v>
      </c>
      <c r="G428" s="603">
        <f>'приложение 1.1 '!F428</f>
        <v>2015</v>
      </c>
      <c r="H428" s="603">
        <f>'приложение 1.1 '!G428</f>
        <v>2015</v>
      </c>
      <c r="I428" s="130">
        <f t="shared" si="63"/>
        <v>6.6987817700000001</v>
      </c>
      <c r="J428" s="130">
        <f t="shared" si="61"/>
        <v>0</v>
      </c>
      <c r="K428" s="130">
        <f t="shared" si="62"/>
        <v>0</v>
      </c>
      <c r="L428" s="130" t="str">
        <f>'приложение 1.1 '!K428</f>
        <v>-</v>
      </c>
      <c r="M428" s="130" t="str">
        <f>'приложение 1.1 '!L428</f>
        <v>-</v>
      </c>
      <c r="N428" s="130" t="str">
        <f>'приложение 1.1 '!M428</f>
        <v>-</v>
      </c>
      <c r="O428" s="130" t="str">
        <f>'приложение 1.1 '!N428</f>
        <v>-</v>
      </c>
      <c r="P428" s="130" t="str">
        <f>'приложение 1.1 '!O428</f>
        <v>-</v>
      </c>
      <c r="Q428" s="130" t="str">
        <f>'приложение 1.1 '!P428</f>
        <v>-</v>
      </c>
      <c r="R428" s="130">
        <f>'приложение 1.1 '!Q428</f>
        <v>21.24</v>
      </c>
      <c r="S428" s="130">
        <f>'приложение 1.1 '!R428</f>
        <v>0</v>
      </c>
      <c r="T428" s="130" t="str">
        <f>'приложение 1.1 '!S428</f>
        <v>-</v>
      </c>
      <c r="U428" s="130" t="str">
        <f>'приложение 1.1 '!T428</f>
        <v>-</v>
      </c>
      <c r="V428" s="130" t="str">
        <f>'приложение 1.1 '!U428</f>
        <v>-</v>
      </c>
      <c r="W428" s="130" t="str">
        <f>'приложение 1.1 '!V428</f>
        <v>-</v>
      </c>
      <c r="X428" s="130">
        <f>'приложение 1.1 '!W428</f>
        <v>21.24</v>
      </c>
      <c r="Y428" s="130">
        <f>'приложение 1.1 '!X428</f>
        <v>0</v>
      </c>
      <c r="Z428" s="130">
        <f>'приложение 1.1 '!Y428</f>
        <v>0</v>
      </c>
      <c r="AA428" s="130">
        <f>'приложение 1.1 '!Z428</f>
        <v>0</v>
      </c>
      <c r="AB428" s="130">
        <f>'приложение 1.1 '!AA428</f>
        <v>0</v>
      </c>
      <c r="AC428" s="130">
        <f>'приложение 1.1 '!AB428</f>
        <v>6.6987817700000001</v>
      </c>
      <c r="AD428" s="130">
        <f>'приложение 1.1 '!AC428</f>
        <v>0</v>
      </c>
      <c r="AE428" s="130">
        <f>'приложение 1.1 '!AD428</f>
        <v>0</v>
      </c>
      <c r="AF428" s="130">
        <f t="shared" si="64"/>
        <v>6.6987817700000001</v>
      </c>
    </row>
    <row r="429" spans="1:69" ht="81">
      <c r="A429" s="95" t="str">
        <f>'приложение 1.1 '!A429</f>
        <v>2.1.5.7</v>
      </c>
      <c r="B429" s="135" t="str">
        <f>'приложение 1.1 '!B429</f>
        <v>Строительство КЛ-0,4кВ от ТП-503 до НУЗ «Отделенческая клиническая больница на станции Сургут ОАО «РЖД»</v>
      </c>
      <c r="C429" s="603" t="str">
        <f>'приложение 1.1 '!C429</f>
        <v>С/П</v>
      </c>
      <c r="D429" s="544">
        <f>'приложение 1.1 '!D429</f>
        <v>0.40300000000000002</v>
      </c>
      <c r="E429" s="544">
        <f>'приложение 1.1 '!E429</f>
        <v>0</v>
      </c>
      <c r="F429" s="168">
        <v>7.2344999999999997</v>
      </c>
      <c r="G429" s="603">
        <f>'приложение 1.1 '!F429</f>
        <v>2014</v>
      </c>
      <c r="H429" s="603">
        <f>'приложение 1.1 '!G429</f>
        <v>2014</v>
      </c>
      <c r="I429" s="130">
        <f t="shared" si="63"/>
        <v>0.39231442999999999</v>
      </c>
      <c r="J429" s="130">
        <f t="shared" si="61"/>
        <v>0</v>
      </c>
      <c r="K429" s="130">
        <f t="shared" si="62"/>
        <v>0</v>
      </c>
      <c r="L429" s="130" t="str">
        <f>'приложение 1.1 '!K429</f>
        <v>-</v>
      </c>
      <c r="M429" s="130" t="str">
        <f>'приложение 1.1 '!L429</f>
        <v>-</v>
      </c>
      <c r="N429" s="130" t="str">
        <f>'приложение 1.1 '!M429</f>
        <v>-</v>
      </c>
      <c r="O429" s="130" t="str">
        <f>'приложение 1.1 '!N429</f>
        <v>-</v>
      </c>
      <c r="P429" s="130">
        <f>'приложение 1.1 '!O429</f>
        <v>0.40300000000000002</v>
      </c>
      <c r="Q429" s="130">
        <f>'приложение 1.1 '!P429</f>
        <v>0</v>
      </c>
      <c r="R429" s="130" t="str">
        <f>'приложение 1.1 '!Q429</f>
        <v>-</v>
      </c>
      <c r="S429" s="130" t="str">
        <f>'приложение 1.1 '!R429</f>
        <v>-</v>
      </c>
      <c r="T429" s="130" t="str">
        <f>'приложение 1.1 '!S429</f>
        <v>-</v>
      </c>
      <c r="U429" s="130" t="str">
        <f>'приложение 1.1 '!T429</f>
        <v>-</v>
      </c>
      <c r="V429" s="130" t="str">
        <f>'приложение 1.1 '!U429</f>
        <v>-</v>
      </c>
      <c r="W429" s="130" t="str">
        <f>'приложение 1.1 '!V429</f>
        <v>-</v>
      </c>
      <c r="X429" s="130">
        <f>'приложение 1.1 '!W429</f>
        <v>0.40300000000000002</v>
      </c>
      <c r="Y429" s="130">
        <f>'приложение 1.1 '!X429</f>
        <v>0</v>
      </c>
      <c r="Z429" s="130">
        <f>'приложение 1.1 '!Y429</f>
        <v>0</v>
      </c>
      <c r="AA429" s="130">
        <f>'приложение 1.1 '!Z429</f>
        <v>0</v>
      </c>
      <c r="AB429" s="130">
        <f>'приложение 1.1 '!AA429</f>
        <v>0.39231442999999999</v>
      </c>
      <c r="AC429" s="130">
        <f>'приложение 1.1 '!AB429</f>
        <v>0</v>
      </c>
      <c r="AD429" s="130">
        <f>'приложение 1.1 '!AC429</f>
        <v>0</v>
      </c>
      <c r="AE429" s="130">
        <f>'приложение 1.1 '!AD429</f>
        <v>0</v>
      </c>
      <c r="AF429" s="130">
        <f t="shared" si="64"/>
        <v>0.39231442999999999</v>
      </c>
    </row>
    <row r="430" spans="1:69" ht="121.5">
      <c r="A430" s="95" t="str">
        <f>'приложение 1.1 '!A430</f>
        <v>2.1.5.8</v>
      </c>
      <c r="B430" s="135" t="str">
        <f>'приложение 1.1 '!B430</f>
        <v>Строительство КЛ-0,4кВ от ТП-503 до "Федеральный центр гигиены и эпидемиологии по железнодорожному транспорту, Сургутский филиал"  до Хоз.корпуса</v>
      </c>
      <c r="C430" s="603" t="str">
        <f>'приложение 1.1 '!C430</f>
        <v>С/П</v>
      </c>
      <c r="D430" s="544">
        <f>'приложение 1.1 '!D430</f>
        <v>0.59699999999999998</v>
      </c>
      <c r="E430" s="544">
        <f>'приложение 1.1 '!E430</f>
        <v>0</v>
      </c>
      <c r="F430" s="168">
        <v>7.5789999999999997</v>
      </c>
      <c r="G430" s="603">
        <f>'приложение 1.1 '!F430</f>
        <v>2014</v>
      </c>
      <c r="H430" s="603">
        <f>'приложение 1.1 '!G430</f>
        <v>2014</v>
      </c>
      <c r="I430" s="130">
        <f t="shared" si="63"/>
        <v>0.60160743000000005</v>
      </c>
      <c r="J430" s="130">
        <f t="shared" si="61"/>
        <v>0</v>
      </c>
      <c r="K430" s="130">
        <f t="shared" si="62"/>
        <v>0</v>
      </c>
      <c r="L430" s="130" t="str">
        <f>'приложение 1.1 '!K430</f>
        <v>-</v>
      </c>
      <c r="M430" s="130" t="str">
        <f>'приложение 1.1 '!L430</f>
        <v>-</v>
      </c>
      <c r="N430" s="130" t="str">
        <f>'приложение 1.1 '!M430</f>
        <v>-</v>
      </c>
      <c r="O430" s="130" t="str">
        <f>'приложение 1.1 '!N430</f>
        <v>-</v>
      </c>
      <c r="P430" s="130">
        <f>'приложение 1.1 '!O430</f>
        <v>0.59699999999999998</v>
      </c>
      <c r="Q430" s="130">
        <f>'приложение 1.1 '!P430</f>
        <v>0</v>
      </c>
      <c r="R430" s="130" t="str">
        <f>'приложение 1.1 '!Q430</f>
        <v>-</v>
      </c>
      <c r="S430" s="130" t="str">
        <f>'приложение 1.1 '!R430</f>
        <v>-</v>
      </c>
      <c r="T430" s="130" t="str">
        <f>'приложение 1.1 '!S430</f>
        <v>-</v>
      </c>
      <c r="U430" s="130" t="str">
        <f>'приложение 1.1 '!T430</f>
        <v>-</v>
      </c>
      <c r="V430" s="130" t="str">
        <f>'приложение 1.1 '!U430</f>
        <v>-</v>
      </c>
      <c r="W430" s="130" t="str">
        <f>'приложение 1.1 '!V430</f>
        <v>-</v>
      </c>
      <c r="X430" s="130">
        <f>'приложение 1.1 '!W430</f>
        <v>0.59699999999999998</v>
      </c>
      <c r="Y430" s="130">
        <f>'приложение 1.1 '!X430</f>
        <v>0</v>
      </c>
      <c r="Z430" s="130">
        <f>'приложение 1.1 '!Y430</f>
        <v>0</v>
      </c>
      <c r="AA430" s="130">
        <f>'приложение 1.1 '!Z430</f>
        <v>0</v>
      </c>
      <c r="AB430" s="130">
        <f>'приложение 1.1 '!AA430</f>
        <v>0.60160743000000005</v>
      </c>
      <c r="AC430" s="130">
        <f>'приложение 1.1 '!AB430</f>
        <v>0</v>
      </c>
      <c r="AD430" s="130">
        <f>'приложение 1.1 '!AC430</f>
        <v>0</v>
      </c>
      <c r="AE430" s="130">
        <f>'приложение 1.1 '!AD430</f>
        <v>0</v>
      </c>
      <c r="AF430" s="130">
        <f t="shared" si="64"/>
        <v>0.60160743000000005</v>
      </c>
    </row>
    <row r="431" spans="1:69" ht="121.5">
      <c r="A431" s="95" t="str">
        <f>'приложение 1.1 '!A431</f>
        <v>2.1.5.9</v>
      </c>
      <c r="B431" s="135" t="str">
        <f>'приложение 1.1 '!B431</f>
        <v>Строительство КЛ-0,4кВ от "Федеральный центр гигиены и эпидемиологии по железнодорожному транспорту, Сургутский филиал" Хоз.корпуса до Адм.корпуса</v>
      </c>
      <c r="C431" s="603" t="str">
        <f>'приложение 1.1 '!C431</f>
        <v>С/П</v>
      </c>
      <c r="D431" s="544">
        <f>'приложение 1.1 '!D431</f>
        <v>0.20799999999999999</v>
      </c>
      <c r="E431" s="544">
        <f>'приложение 1.1 '!E431</f>
        <v>0</v>
      </c>
      <c r="F431" s="168">
        <v>7.9234999999999998</v>
      </c>
      <c r="G431" s="603">
        <f>'приложение 1.1 '!F431</f>
        <v>2014</v>
      </c>
      <c r="H431" s="603">
        <f>'приложение 1.1 '!G431</f>
        <v>2014</v>
      </c>
      <c r="I431" s="130">
        <f t="shared" si="63"/>
        <v>0.19699689000000001</v>
      </c>
      <c r="J431" s="130">
        <f t="shared" si="61"/>
        <v>0</v>
      </c>
      <c r="K431" s="130">
        <f t="shared" si="62"/>
        <v>0</v>
      </c>
      <c r="L431" s="130" t="str">
        <f>'приложение 1.1 '!K431</f>
        <v>-</v>
      </c>
      <c r="M431" s="130" t="str">
        <f>'приложение 1.1 '!L431</f>
        <v>-</v>
      </c>
      <c r="N431" s="130" t="str">
        <f>'приложение 1.1 '!M431</f>
        <v>-</v>
      </c>
      <c r="O431" s="130" t="str">
        <f>'приложение 1.1 '!N431</f>
        <v>-</v>
      </c>
      <c r="P431" s="130">
        <f>'приложение 1.1 '!O431</f>
        <v>0.20799999999999999</v>
      </c>
      <c r="Q431" s="130">
        <f>'приложение 1.1 '!P431</f>
        <v>0</v>
      </c>
      <c r="R431" s="130" t="str">
        <f>'приложение 1.1 '!Q431</f>
        <v>-</v>
      </c>
      <c r="S431" s="130" t="str">
        <f>'приложение 1.1 '!R431</f>
        <v>-</v>
      </c>
      <c r="T431" s="130" t="str">
        <f>'приложение 1.1 '!S431</f>
        <v>-</v>
      </c>
      <c r="U431" s="130" t="str">
        <f>'приложение 1.1 '!T431</f>
        <v>-</v>
      </c>
      <c r="V431" s="130" t="str">
        <f>'приложение 1.1 '!U431</f>
        <v>-</v>
      </c>
      <c r="W431" s="130" t="str">
        <f>'приложение 1.1 '!V431</f>
        <v>-</v>
      </c>
      <c r="X431" s="130">
        <f>'приложение 1.1 '!W431</f>
        <v>0.20799999999999999</v>
      </c>
      <c r="Y431" s="130">
        <f>'приложение 1.1 '!X431</f>
        <v>0</v>
      </c>
      <c r="Z431" s="130">
        <f>'приложение 1.1 '!Y431</f>
        <v>0</v>
      </c>
      <c r="AA431" s="130">
        <f>'приложение 1.1 '!Z431</f>
        <v>0</v>
      </c>
      <c r="AB431" s="130">
        <f>'приложение 1.1 '!AA431</f>
        <v>0.19699689000000001</v>
      </c>
      <c r="AC431" s="130">
        <f>'приложение 1.1 '!AB431</f>
        <v>0</v>
      </c>
      <c r="AD431" s="130">
        <f>'приложение 1.1 '!AC431</f>
        <v>0</v>
      </c>
      <c r="AE431" s="130">
        <f>'приложение 1.1 '!AD431</f>
        <v>0</v>
      </c>
      <c r="AF431" s="130">
        <f t="shared" si="64"/>
        <v>0.19699689000000001</v>
      </c>
    </row>
    <row r="432" spans="1:69" ht="60.75">
      <c r="A432" s="95" t="str">
        <f>'приложение 1.1 '!A432</f>
        <v>2.1.5.10</v>
      </c>
      <c r="B432" s="135" t="str">
        <f>'приложение 1.1 '!B432</f>
        <v>Строительство КЛ-0,4кВ от проектируемой ТП до ж/д ул.Энергетиков,39</v>
      </c>
      <c r="C432" s="603" t="str">
        <f>'приложение 1.1 '!C432</f>
        <v>С/П</v>
      </c>
      <c r="D432" s="544">
        <f>'приложение 1.1 '!D432</f>
        <v>0.48</v>
      </c>
      <c r="E432" s="544">
        <f>'приложение 1.1 '!E432</f>
        <v>0</v>
      </c>
      <c r="F432" s="168">
        <v>8.956999999999999</v>
      </c>
      <c r="G432" s="603">
        <f>'приложение 1.1 '!F432</f>
        <v>2015</v>
      </c>
      <c r="H432" s="603">
        <f>'приложение 1.1 '!G432</f>
        <v>2015</v>
      </c>
      <c r="I432" s="130">
        <f t="shared" si="63"/>
        <v>0.83987100000000003</v>
      </c>
      <c r="J432" s="130">
        <f t="shared" si="61"/>
        <v>0</v>
      </c>
      <c r="K432" s="130">
        <f t="shared" si="62"/>
        <v>0</v>
      </c>
      <c r="L432" s="130" t="str">
        <f>'приложение 1.1 '!K432</f>
        <v>-</v>
      </c>
      <c r="M432" s="130" t="str">
        <f>'приложение 1.1 '!L432</f>
        <v>-</v>
      </c>
      <c r="N432" s="130" t="str">
        <f>'приложение 1.1 '!M432</f>
        <v>-</v>
      </c>
      <c r="O432" s="130" t="str">
        <f>'приложение 1.1 '!N432</f>
        <v>-</v>
      </c>
      <c r="P432" s="130" t="str">
        <f>'приложение 1.1 '!O432</f>
        <v>-</v>
      </c>
      <c r="Q432" s="130" t="str">
        <f>'приложение 1.1 '!P432</f>
        <v>-</v>
      </c>
      <c r="R432" s="130">
        <f>'приложение 1.1 '!Q432</f>
        <v>0.48</v>
      </c>
      <c r="S432" s="130">
        <f>'приложение 1.1 '!R432</f>
        <v>0</v>
      </c>
      <c r="T432" s="130" t="str">
        <f>'приложение 1.1 '!S432</f>
        <v>-</v>
      </c>
      <c r="U432" s="130" t="str">
        <f>'приложение 1.1 '!T432</f>
        <v>-</v>
      </c>
      <c r="V432" s="130" t="str">
        <f>'приложение 1.1 '!U432</f>
        <v>-</v>
      </c>
      <c r="W432" s="130" t="str">
        <f>'приложение 1.1 '!V432</f>
        <v>-</v>
      </c>
      <c r="X432" s="130">
        <f>'приложение 1.1 '!W432</f>
        <v>0.48</v>
      </c>
      <c r="Y432" s="130">
        <f>'приложение 1.1 '!X432</f>
        <v>0</v>
      </c>
      <c r="Z432" s="130">
        <f>'приложение 1.1 '!Y432</f>
        <v>0</v>
      </c>
      <c r="AA432" s="130">
        <f>'приложение 1.1 '!Z432</f>
        <v>0</v>
      </c>
      <c r="AB432" s="130">
        <f>'приложение 1.1 '!AA432</f>
        <v>0</v>
      </c>
      <c r="AC432" s="130">
        <f>'приложение 1.1 '!AB432</f>
        <v>0.83987100000000003</v>
      </c>
      <c r="AD432" s="130">
        <f>'приложение 1.1 '!AC432</f>
        <v>0</v>
      </c>
      <c r="AE432" s="130">
        <f>'приложение 1.1 '!AD432</f>
        <v>0</v>
      </c>
      <c r="AF432" s="130">
        <f t="shared" si="64"/>
        <v>0.83987100000000003</v>
      </c>
    </row>
    <row r="433" spans="1:32" ht="40.5">
      <c r="A433" s="95" t="str">
        <f>'приложение 1.1 '!A433</f>
        <v>2.1.5.10</v>
      </c>
      <c r="B433" s="135" t="str">
        <f>'приложение 1.1 '!B433</f>
        <v>Строительство КЛ-0,4кВ от проектируемой ТП до ЦТП</v>
      </c>
      <c r="C433" s="603" t="str">
        <f>'приложение 1.1 '!C433</f>
        <v>С/П</v>
      </c>
      <c r="D433" s="544">
        <f>'приложение 1.1 '!D433</f>
        <v>0.376</v>
      </c>
      <c r="E433" s="544">
        <f>'приложение 1.1 '!E433</f>
        <v>0</v>
      </c>
      <c r="F433" s="168">
        <v>8.61</v>
      </c>
      <c r="G433" s="603">
        <f>'приложение 1.1 '!F433</f>
        <v>2015</v>
      </c>
      <c r="H433" s="603">
        <f>'приложение 1.1 '!G433</f>
        <v>2015</v>
      </c>
      <c r="I433" s="130">
        <f t="shared" si="63"/>
        <v>0.73379400000000006</v>
      </c>
      <c r="J433" s="130">
        <f t="shared" si="61"/>
        <v>0</v>
      </c>
      <c r="K433" s="130">
        <f t="shared" si="62"/>
        <v>0</v>
      </c>
      <c r="L433" s="130" t="str">
        <f>'приложение 1.1 '!K433</f>
        <v>-</v>
      </c>
      <c r="M433" s="130" t="str">
        <f>'приложение 1.1 '!L433</f>
        <v>-</v>
      </c>
      <c r="N433" s="130" t="str">
        <f>'приложение 1.1 '!M433</f>
        <v>-</v>
      </c>
      <c r="O433" s="130" t="str">
        <f>'приложение 1.1 '!N433</f>
        <v>-</v>
      </c>
      <c r="P433" s="130" t="str">
        <f>'приложение 1.1 '!O433</f>
        <v>-</v>
      </c>
      <c r="Q433" s="130" t="str">
        <f>'приложение 1.1 '!P433</f>
        <v>-</v>
      </c>
      <c r="R433" s="130">
        <f>'приложение 1.1 '!Q433</f>
        <v>0.376</v>
      </c>
      <c r="S433" s="130">
        <f>'приложение 1.1 '!R433</f>
        <v>0</v>
      </c>
      <c r="T433" s="130" t="str">
        <f>'приложение 1.1 '!S433</f>
        <v>-</v>
      </c>
      <c r="U433" s="130" t="str">
        <f>'приложение 1.1 '!T433</f>
        <v>-</v>
      </c>
      <c r="V433" s="130" t="str">
        <f>'приложение 1.1 '!U433</f>
        <v>-</v>
      </c>
      <c r="W433" s="130" t="str">
        <f>'приложение 1.1 '!V433</f>
        <v>-</v>
      </c>
      <c r="X433" s="130">
        <f>'приложение 1.1 '!W433</f>
        <v>0.376</v>
      </c>
      <c r="Y433" s="130">
        <f>'приложение 1.1 '!X433</f>
        <v>0</v>
      </c>
      <c r="Z433" s="130">
        <f>'приложение 1.1 '!Y433</f>
        <v>0</v>
      </c>
      <c r="AA433" s="130">
        <f>'приложение 1.1 '!Z433</f>
        <v>0</v>
      </c>
      <c r="AB433" s="130">
        <f>'приложение 1.1 '!AA433</f>
        <v>0</v>
      </c>
      <c r="AC433" s="130">
        <f>'приложение 1.1 '!AB433</f>
        <v>0.73379400000000006</v>
      </c>
      <c r="AD433" s="130">
        <f>'приложение 1.1 '!AC433</f>
        <v>0</v>
      </c>
      <c r="AE433" s="130">
        <f>'приложение 1.1 '!AD433</f>
        <v>0</v>
      </c>
      <c r="AF433" s="130">
        <f t="shared" si="64"/>
        <v>0.73379400000000006</v>
      </c>
    </row>
    <row r="434" spans="1:32" ht="60.75">
      <c r="A434" s="95" t="str">
        <f>'приложение 1.1 '!A434</f>
        <v>2.1.5.11</v>
      </c>
      <c r="B434" s="135" t="str">
        <f>'приложение 1.1 '!B434</f>
        <v>Строительство КЛ-0,4кВ от проектируемой ТП до ж/д ул.Энергетиков,41</v>
      </c>
      <c r="C434" s="603" t="str">
        <f>'приложение 1.1 '!C434</f>
        <v>С/П</v>
      </c>
      <c r="D434" s="544">
        <f>'приложение 1.1 '!D434</f>
        <v>0.17399999999999999</v>
      </c>
      <c r="E434" s="544">
        <f>'приложение 1.1 '!E434</f>
        <v>0</v>
      </c>
      <c r="F434" s="168">
        <v>9.645999999999999</v>
      </c>
      <c r="G434" s="603">
        <f>'приложение 1.1 '!F434</f>
        <v>2015</v>
      </c>
      <c r="H434" s="603">
        <f>'приложение 1.1 '!G434</f>
        <v>2015</v>
      </c>
      <c r="I434" s="130">
        <f t="shared" si="63"/>
        <v>0.31597357999999998</v>
      </c>
      <c r="J434" s="130">
        <f t="shared" si="61"/>
        <v>0</v>
      </c>
      <c r="K434" s="130">
        <f t="shared" si="62"/>
        <v>0</v>
      </c>
      <c r="L434" s="130" t="str">
        <f>'приложение 1.1 '!K434</f>
        <v>-</v>
      </c>
      <c r="M434" s="130" t="str">
        <f>'приложение 1.1 '!L434</f>
        <v>-</v>
      </c>
      <c r="N434" s="130" t="str">
        <f>'приложение 1.1 '!M434</f>
        <v>-</v>
      </c>
      <c r="O434" s="130" t="str">
        <f>'приложение 1.1 '!N434</f>
        <v>-</v>
      </c>
      <c r="P434" s="130" t="str">
        <f>'приложение 1.1 '!O434</f>
        <v>-</v>
      </c>
      <c r="Q434" s="130" t="str">
        <f>'приложение 1.1 '!P434</f>
        <v>-</v>
      </c>
      <c r="R434" s="130">
        <f>'приложение 1.1 '!Q434</f>
        <v>0.17399999999999999</v>
      </c>
      <c r="S434" s="130">
        <f>'приложение 1.1 '!R434</f>
        <v>0</v>
      </c>
      <c r="T434" s="130" t="str">
        <f>'приложение 1.1 '!S434</f>
        <v>-</v>
      </c>
      <c r="U434" s="130" t="str">
        <f>'приложение 1.1 '!T434</f>
        <v>-</v>
      </c>
      <c r="V434" s="130" t="str">
        <f>'приложение 1.1 '!U434</f>
        <v>-</v>
      </c>
      <c r="W434" s="130" t="str">
        <f>'приложение 1.1 '!V434</f>
        <v>-</v>
      </c>
      <c r="X434" s="130">
        <f>'приложение 1.1 '!W434</f>
        <v>0.17399999999999999</v>
      </c>
      <c r="Y434" s="130">
        <f>'приложение 1.1 '!X434</f>
        <v>0</v>
      </c>
      <c r="Z434" s="130">
        <f>'приложение 1.1 '!Y434</f>
        <v>0</v>
      </c>
      <c r="AA434" s="130">
        <f>'приложение 1.1 '!Z434</f>
        <v>0</v>
      </c>
      <c r="AB434" s="130">
        <f>'приложение 1.1 '!AA434</f>
        <v>0</v>
      </c>
      <c r="AC434" s="130">
        <f>'приложение 1.1 '!AB434</f>
        <v>0.31597357999999998</v>
      </c>
      <c r="AD434" s="130">
        <f>'приложение 1.1 '!AC434</f>
        <v>0</v>
      </c>
      <c r="AE434" s="130">
        <f>'приложение 1.1 '!AD434</f>
        <v>0</v>
      </c>
      <c r="AF434" s="130">
        <f t="shared" si="64"/>
        <v>0.31597357999999998</v>
      </c>
    </row>
    <row r="435" spans="1:32" ht="60.75">
      <c r="A435" s="95" t="str">
        <f>'приложение 1.1 '!A435</f>
        <v>2.1.5.12</v>
      </c>
      <c r="B435" s="135" t="str">
        <f>'приложение 1.1 '!B435</f>
        <v>Строительство КЛ-0,4кВ от проектируемой ТП до ж/д ул.Энергетиков,43</v>
      </c>
      <c r="C435" s="603" t="str">
        <f>'приложение 1.1 '!C435</f>
        <v>С/П</v>
      </c>
      <c r="D435" s="544">
        <f>'приложение 1.1 '!D435</f>
        <v>0.16200000000000001</v>
      </c>
      <c r="E435" s="544">
        <f>'приложение 1.1 '!E435</f>
        <v>0</v>
      </c>
      <c r="F435" s="168">
        <v>8.2679999999999989</v>
      </c>
      <c r="G435" s="603">
        <f>'приложение 1.1 '!F435</f>
        <v>2015</v>
      </c>
      <c r="H435" s="603">
        <f>'приложение 1.1 '!G435</f>
        <v>2015</v>
      </c>
      <c r="I435" s="130">
        <f t="shared" si="63"/>
        <v>0.30658798999999998</v>
      </c>
      <c r="J435" s="130">
        <f t="shared" si="61"/>
        <v>0</v>
      </c>
      <c r="K435" s="130">
        <f t="shared" si="62"/>
        <v>0</v>
      </c>
      <c r="L435" s="130" t="str">
        <f>'приложение 1.1 '!K435</f>
        <v>-</v>
      </c>
      <c r="M435" s="130" t="str">
        <f>'приложение 1.1 '!L435</f>
        <v>-</v>
      </c>
      <c r="N435" s="130" t="str">
        <f>'приложение 1.1 '!M435</f>
        <v>-</v>
      </c>
      <c r="O435" s="130" t="str">
        <f>'приложение 1.1 '!N435</f>
        <v>-</v>
      </c>
      <c r="P435" s="130" t="str">
        <f>'приложение 1.1 '!O435</f>
        <v>-</v>
      </c>
      <c r="Q435" s="130" t="str">
        <f>'приложение 1.1 '!P435</f>
        <v>-</v>
      </c>
      <c r="R435" s="130">
        <f>'приложение 1.1 '!Q435</f>
        <v>0.16200000000000001</v>
      </c>
      <c r="S435" s="130">
        <f>'приложение 1.1 '!R435</f>
        <v>0</v>
      </c>
      <c r="T435" s="130" t="str">
        <f>'приложение 1.1 '!S435</f>
        <v>-</v>
      </c>
      <c r="U435" s="130" t="str">
        <f>'приложение 1.1 '!T435</f>
        <v>-</v>
      </c>
      <c r="V435" s="130" t="str">
        <f>'приложение 1.1 '!U435</f>
        <v>-</v>
      </c>
      <c r="W435" s="130" t="str">
        <f>'приложение 1.1 '!V435</f>
        <v>-</v>
      </c>
      <c r="X435" s="130">
        <f>'приложение 1.1 '!W435</f>
        <v>0.16200000000000001</v>
      </c>
      <c r="Y435" s="130">
        <f>'приложение 1.1 '!X435</f>
        <v>0</v>
      </c>
      <c r="Z435" s="130">
        <f>'приложение 1.1 '!Y435</f>
        <v>0</v>
      </c>
      <c r="AA435" s="130">
        <f>'приложение 1.1 '!Z435</f>
        <v>0</v>
      </c>
      <c r="AB435" s="130">
        <f>'приложение 1.1 '!AA435</f>
        <v>0</v>
      </c>
      <c r="AC435" s="130">
        <f>'приложение 1.1 '!AB435</f>
        <v>0.30658798999999998</v>
      </c>
      <c r="AD435" s="130">
        <f>'приложение 1.1 '!AC435</f>
        <v>0</v>
      </c>
      <c r="AE435" s="130">
        <f>'приложение 1.1 '!AD435</f>
        <v>0</v>
      </c>
      <c r="AF435" s="130">
        <f t="shared" si="64"/>
        <v>0.30658798999999998</v>
      </c>
    </row>
    <row r="436" spans="1:32" ht="40.5">
      <c r="A436" s="95" t="str">
        <f>'приложение 1.1 '!A436</f>
        <v>2.1.5.13</v>
      </c>
      <c r="B436" s="135" t="str">
        <f>'приложение 1.1 '!B436</f>
        <v>Строительство ВЛ-0,4кВ (ДНТ Дружба)</v>
      </c>
      <c r="C436" s="603" t="str">
        <f>'приложение 1.1 '!C436</f>
        <v>C/П</v>
      </c>
      <c r="D436" s="544">
        <f>'приложение 1.1 '!D436</f>
        <v>1</v>
      </c>
      <c r="E436" s="544">
        <f>'приложение 1.1 '!E436</f>
        <v>0</v>
      </c>
      <c r="F436" s="168">
        <v>6.89</v>
      </c>
      <c r="G436" s="603">
        <f>'приложение 1.1 '!F436</f>
        <v>2016</v>
      </c>
      <c r="H436" s="603">
        <f>'приложение 1.1 '!G436</f>
        <v>2016</v>
      </c>
      <c r="I436" s="130">
        <f t="shared" si="63"/>
        <v>1.6444483299999999</v>
      </c>
      <c r="J436" s="130">
        <f t="shared" si="61"/>
        <v>0</v>
      </c>
      <c r="K436" s="130">
        <f t="shared" si="62"/>
        <v>0</v>
      </c>
      <c r="L436" s="130" t="str">
        <f>'приложение 1.1 '!K436</f>
        <v>-</v>
      </c>
      <c r="M436" s="130" t="str">
        <f>'приложение 1.1 '!L436</f>
        <v>-</v>
      </c>
      <c r="N436" s="130" t="str">
        <f>'приложение 1.1 '!M436</f>
        <v>-</v>
      </c>
      <c r="O436" s="130" t="str">
        <f>'приложение 1.1 '!N436</f>
        <v>-</v>
      </c>
      <c r="P436" s="130" t="str">
        <f>'приложение 1.1 '!O436</f>
        <v>-</v>
      </c>
      <c r="Q436" s="130" t="str">
        <f>'приложение 1.1 '!P436</f>
        <v>-</v>
      </c>
      <c r="R436" s="130" t="str">
        <f>'приложение 1.1 '!Q436</f>
        <v>-</v>
      </c>
      <c r="S436" s="130" t="str">
        <f>'приложение 1.1 '!R436</f>
        <v>-</v>
      </c>
      <c r="T436" s="130">
        <f>'приложение 1.1 '!S436</f>
        <v>1</v>
      </c>
      <c r="U436" s="130">
        <f>'приложение 1.1 '!T436</f>
        <v>0</v>
      </c>
      <c r="V436" s="130" t="str">
        <f>'приложение 1.1 '!U436</f>
        <v>-</v>
      </c>
      <c r="W436" s="130" t="str">
        <f>'приложение 1.1 '!V436</f>
        <v>-</v>
      </c>
      <c r="X436" s="130">
        <f>'приложение 1.1 '!W436</f>
        <v>1</v>
      </c>
      <c r="Y436" s="130">
        <f>'приложение 1.1 '!X436</f>
        <v>0</v>
      </c>
      <c r="Z436" s="130">
        <f>'приложение 1.1 '!Y436</f>
        <v>0</v>
      </c>
      <c r="AA436" s="130">
        <f>'приложение 1.1 '!Z436</f>
        <v>0</v>
      </c>
      <c r="AB436" s="130">
        <f>'приложение 1.1 '!AA436</f>
        <v>0</v>
      </c>
      <c r="AC436" s="130">
        <f>'приложение 1.1 '!AB436</f>
        <v>0</v>
      </c>
      <c r="AD436" s="130">
        <f>'приложение 1.1 '!AC436</f>
        <v>1.6444483299999999</v>
      </c>
      <c r="AE436" s="130">
        <f>'приложение 1.1 '!AD436</f>
        <v>0</v>
      </c>
      <c r="AF436" s="130">
        <f t="shared" si="64"/>
        <v>1.6444483299999999</v>
      </c>
    </row>
    <row r="437" spans="1:32" ht="44.25" customHeight="1">
      <c r="A437" s="95" t="str">
        <f>'приложение 1.1 '!A437</f>
        <v>2.1.5.14</v>
      </c>
      <c r="B437" s="135" t="str">
        <f>'приложение 1.1 '!B437</f>
        <v>Строительство КЛ-0,4кВ от ТП-600 до д/с №6 "Василек"</v>
      </c>
      <c r="C437" s="603" t="str">
        <f>'приложение 1.1 '!C437</f>
        <v>C/П</v>
      </c>
      <c r="D437" s="544">
        <f>'приложение 1.1 '!D437</f>
        <v>0.41820000000000002</v>
      </c>
      <c r="E437" s="544">
        <f>'приложение 1.1 '!E437</f>
        <v>0</v>
      </c>
      <c r="F437" s="168">
        <v>7.89</v>
      </c>
      <c r="G437" s="603">
        <f>'приложение 1.1 '!F437</f>
        <v>2016</v>
      </c>
      <c r="H437" s="603">
        <f>'приложение 1.1 '!G437</f>
        <v>2016</v>
      </c>
      <c r="I437" s="130">
        <f t="shared" ref="I437" si="71">AF437</f>
        <v>0.65517099999999995</v>
      </c>
      <c r="J437" s="130">
        <f t="shared" si="61"/>
        <v>0</v>
      </c>
      <c r="K437" s="130">
        <f t="shared" si="62"/>
        <v>0</v>
      </c>
      <c r="L437" s="130" t="str">
        <f>'приложение 1.1 '!K437</f>
        <v>-</v>
      </c>
      <c r="M437" s="130" t="str">
        <f>'приложение 1.1 '!L437</f>
        <v>-</v>
      </c>
      <c r="N437" s="130" t="str">
        <f>'приложение 1.1 '!M437</f>
        <v>-</v>
      </c>
      <c r="O437" s="130" t="str">
        <f>'приложение 1.1 '!N437</f>
        <v>-</v>
      </c>
      <c r="P437" s="130" t="str">
        <f>'приложение 1.1 '!O437</f>
        <v>-</v>
      </c>
      <c r="Q437" s="130" t="str">
        <f>'приложение 1.1 '!P437</f>
        <v>-</v>
      </c>
      <c r="R437" s="130" t="str">
        <f>'приложение 1.1 '!Q437</f>
        <v>-</v>
      </c>
      <c r="S437" s="130" t="str">
        <f>'приложение 1.1 '!R437</f>
        <v>-</v>
      </c>
      <c r="T437" s="130">
        <f>'приложение 1.1 '!S437</f>
        <v>0.41820000000000002</v>
      </c>
      <c r="U437" s="130">
        <f>'приложение 1.1 '!T437</f>
        <v>0</v>
      </c>
      <c r="V437" s="130" t="str">
        <f>'приложение 1.1 '!U437</f>
        <v>-</v>
      </c>
      <c r="W437" s="130" t="str">
        <f>'приложение 1.1 '!V437</f>
        <v>-</v>
      </c>
      <c r="X437" s="130">
        <f>'приложение 1.1 '!W437</f>
        <v>0.41820000000000002</v>
      </c>
      <c r="Y437" s="130">
        <f>'приложение 1.1 '!X437</f>
        <v>0</v>
      </c>
      <c r="Z437" s="130">
        <f>'приложение 1.1 '!Y437</f>
        <v>0</v>
      </c>
      <c r="AA437" s="130">
        <f>'приложение 1.1 '!Z437</f>
        <v>0</v>
      </c>
      <c r="AB437" s="130">
        <f>'приложение 1.1 '!AA437</f>
        <v>0</v>
      </c>
      <c r="AC437" s="130">
        <f>'приложение 1.1 '!AB437</f>
        <v>0</v>
      </c>
      <c r="AD437" s="130">
        <f>'приложение 1.1 '!AC437</f>
        <v>0.65517099999999995</v>
      </c>
      <c r="AE437" s="130">
        <f>'приложение 1.1 '!AD437</f>
        <v>0</v>
      </c>
      <c r="AF437" s="130">
        <f t="shared" ref="AF437" si="72">SUM(Z437:AE437)</f>
        <v>0.65517099999999995</v>
      </c>
    </row>
    <row r="438" spans="1:32" ht="44.25" customHeight="1">
      <c r="A438" s="95" t="str">
        <f>'приложение 1.1 '!A438</f>
        <v>2.1.5.15</v>
      </c>
      <c r="B438" s="135" t="str">
        <f>'приложение 1.1 '!B438</f>
        <v>Строительство КЛ-0,4кВ от ТП-367 до ж/д Республики,83</v>
      </c>
      <c r="C438" s="603" t="str">
        <f>'приложение 1.1 '!C438</f>
        <v>C/П</v>
      </c>
      <c r="D438" s="544">
        <f>'приложение 1.1 '!D438</f>
        <v>0.20399999999999999</v>
      </c>
      <c r="E438" s="544">
        <f>'приложение 1.1 '!E438</f>
        <v>0</v>
      </c>
      <c r="F438" s="168">
        <v>8.89</v>
      </c>
      <c r="G438" s="603">
        <f>'приложение 1.1 '!F438</f>
        <v>2016</v>
      </c>
      <c r="H438" s="603">
        <f>'приложение 1.1 '!G438</f>
        <v>2016</v>
      </c>
      <c r="I438" s="130">
        <f t="shared" ref="I438" si="73">AF438</f>
        <v>0.30827200000000005</v>
      </c>
      <c r="J438" s="130">
        <f t="shared" si="61"/>
        <v>0</v>
      </c>
      <c r="K438" s="130">
        <f t="shared" si="62"/>
        <v>0</v>
      </c>
      <c r="L438" s="130" t="str">
        <f>'приложение 1.1 '!K438</f>
        <v>-</v>
      </c>
      <c r="M438" s="130" t="str">
        <f>'приложение 1.1 '!L438</f>
        <v>-</v>
      </c>
      <c r="N438" s="130" t="str">
        <f>'приложение 1.1 '!M438</f>
        <v>-</v>
      </c>
      <c r="O438" s="130" t="str">
        <f>'приложение 1.1 '!N438</f>
        <v>-</v>
      </c>
      <c r="P438" s="130" t="str">
        <f>'приложение 1.1 '!O438</f>
        <v>-</v>
      </c>
      <c r="Q438" s="130" t="str">
        <f>'приложение 1.1 '!P438</f>
        <v>-</v>
      </c>
      <c r="R438" s="130" t="str">
        <f>'приложение 1.1 '!Q438</f>
        <v>-</v>
      </c>
      <c r="S438" s="130" t="str">
        <f>'приложение 1.1 '!R438</f>
        <v>-</v>
      </c>
      <c r="T438" s="130">
        <f>'приложение 1.1 '!S438</f>
        <v>0.20399999999999999</v>
      </c>
      <c r="U438" s="130">
        <f>'приложение 1.1 '!T438</f>
        <v>0</v>
      </c>
      <c r="V438" s="130" t="str">
        <f>'приложение 1.1 '!U438</f>
        <v>-</v>
      </c>
      <c r="W438" s="130" t="str">
        <f>'приложение 1.1 '!V438</f>
        <v>-</v>
      </c>
      <c r="X438" s="130">
        <f>'приложение 1.1 '!W438</f>
        <v>0.20399999999999999</v>
      </c>
      <c r="Y438" s="130">
        <f>'приложение 1.1 '!X438</f>
        <v>0</v>
      </c>
      <c r="Z438" s="130">
        <f>'приложение 1.1 '!Y438</f>
        <v>0</v>
      </c>
      <c r="AA438" s="130">
        <f>'приложение 1.1 '!Z438</f>
        <v>0</v>
      </c>
      <c r="AB438" s="130">
        <f>'приложение 1.1 '!AA438</f>
        <v>0</v>
      </c>
      <c r="AC438" s="130">
        <f>'приложение 1.1 '!AB438</f>
        <v>0</v>
      </c>
      <c r="AD438" s="130">
        <f>'приложение 1.1 '!AC438</f>
        <v>0.30827200000000005</v>
      </c>
      <c r="AE438" s="130">
        <f>'приложение 1.1 '!AD438</f>
        <v>0</v>
      </c>
      <c r="AF438" s="130">
        <f t="shared" ref="AF438" si="74">SUM(Z438:AE438)</f>
        <v>0.30827200000000005</v>
      </c>
    </row>
    <row r="439" spans="1:32" ht="44.25" customHeight="1">
      <c r="A439" s="95" t="str">
        <f>'приложение 1.1 '!A439</f>
        <v>2.1.5.16</v>
      </c>
      <c r="B439" s="135" t="str">
        <f>'приложение 1.1 '!B439</f>
        <v>Строительство КЛ-0,4 кВ ТП-392 - 30 лет Победы, 3А</v>
      </c>
      <c r="C439" s="603" t="str">
        <f>'приложение 1.1 '!C439</f>
        <v>C/П</v>
      </c>
      <c r="D439" s="544">
        <f>'приложение 1.1 '!D439</f>
        <v>0.53500000000000003</v>
      </c>
      <c r="E439" s="544">
        <f>'приложение 1.1 '!E439</f>
        <v>0</v>
      </c>
      <c r="F439" s="168">
        <v>9.89</v>
      </c>
      <c r="G439" s="603">
        <f>'приложение 1.1 '!F439</f>
        <v>2017</v>
      </c>
      <c r="H439" s="603">
        <f>'приложение 1.1 '!G439</f>
        <v>2017</v>
      </c>
      <c r="I439" s="130">
        <f t="shared" ref="I439:I440" si="75">AF439</f>
        <v>0.86785000000000001</v>
      </c>
      <c r="J439" s="130">
        <f t="shared" si="61"/>
        <v>0.86785000000000001</v>
      </c>
      <c r="K439" s="130">
        <f t="shared" si="62"/>
        <v>0.86785000000000001</v>
      </c>
      <c r="L439" s="130" t="str">
        <f>'приложение 1.1 '!K439</f>
        <v>-</v>
      </c>
      <c r="M439" s="130" t="str">
        <f>'приложение 1.1 '!L439</f>
        <v>-</v>
      </c>
      <c r="N439" s="130" t="str">
        <f>'приложение 1.1 '!M439</f>
        <v>-</v>
      </c>
      <c r="O439" s="130" t="str">
        <f>'приложение 1.1 '!N439</f>
        <v>-</v>
      </c>
      <c r="P439" s="130" t="str">
        <f>'приложение 1.1 '!O439</f>
        <v>-</v>
      </c>
      <c r="Q439" s="130" t="str">
        <f>'приложение 1.1 '!P439</f>
        <v>-</v>
      </c>
      <c r="R439" s="130" t="str">
        <f>'приложение 1.1 '!Q439</f>
        <v>-</v>
      </c>
      <c r="S439" s="130" t="str">
        <f>'приложение 1.1 '!R439</f>
        <v>-</v>
      </c>
      <c r="T439" s="130" t="str">
        <f>'приложение 1.1 '!S439</f>
        <v>-</v>
      </c>
      <c r="U439" s="130" t="str">
        <f>'приложение 1.1 '!T439</f>
        <v>-</v>
      </c>
      <c r="V439" s="130">
        <f>'приложение 1.1 '!U439</f>
        <v>0.53500000000000003</v>
      </c>
      <c r="W439" s="130">
        <f>'приложение 1.1 '!V439</f>
        <v>0</v>
      </c>
      <c r="X439" s="130">
        <f>'приложение 1.1 '!W439</f>
        <v>0.53500000000000003</v>
      </c>
      <c r="Y439" s="130">
        <f>'приложение 1.1 '!X439</f>
        <v>0</v>
      </c>
      <c r="Z439" s="130">
        <f>'приложение 1.1 '!Y439</f>
        <v>0</v>
      </c>
      <c r="AA439" s="130">
        <f>'приложение 1.1 '!Z439</f>
        <v>0</v>
      </c>
      <c r="AB439" s="130">
        <f>'приложение 1.1 '!AA439</f>
        <v>0</v>
      </c>
      <c r="AC439" s="130">
        <f>'приложение 1.1 '!AB439</f>
        <v>0</v>
      </c>
      <c r="AD439" s="130">
        <f>'приложение 1.1 '!AC439</f>
        <v>0</v>
      </c>
      <c r="AE439" s="130">
        <f>'приложение 1.1 '!AD439</f>
        <v>0.86785000000000001</v>
      </c>
      <c r="AF439" s="130">
        <f t="shared" ref="AF439:AF440" si="76">SUM(Z439:AE439)</f>
        <v>0.86785000000000001</v>
      </c>
    </row>
    <row r="440" spans="1:32" ht="44.25" customHeight="1">
      <c r="A440" s="95" t="str">
        <f>'приложение 1.1 '!A440</f>
        <v>2.1.5.17</v>
      </c>
      <c r="B440" s="135" t="str">
        <f>'приложение 1.1 '!B440</f>
        <v>Строительство КЛ-0,4 кВ ТП-392 - Ленина, 28</v>
      </c>
      <c r="C440" s="603" t="str">
        <f>'приложение 1.1 '!C440</f>
        <v>C/П</v>
      </c>
      <c r="D440" s="544">
        <f>'приложение 1.1 '!D440</f>
        <v>0.39200000000000002</v>
      </c>
      <c r="E440" s="544">
        <f>'приложение 1.1 '!E440</f>
        <v>0</v>
      </c>
      <c r="F440" s="168">
        <v>10.89</v>
      </c>
      <c r="G440" s="603">
        <f>'приложение 1.1 '!F440</f>
        <v>2017</v>
      </c>
      <c r="H440" s="603">
        <f>'приложение 1.1 '!G440</f>
        <v>2017</v>
      </c>
      <c r="I440" s="130">
        <f t="shared" si="75"/>
        <v>0.62136999999999998</v>
      </c>
      <c r="J440" s="130">
        <f t="shared" si="61"/>
        <v>0.62136999999999998</v>
      </c>
      <c r="K440" s="130">
        <f t="shared" si="62"/>
        <v>0.62136999999999998</v>
      </c>
      <c r="L440" s="130" t="str">
        <f>'приложение 1.1 '!K440</f>
        <v>-</v>
      </c>
      <c r="M440" s="130" t="str">
        <f>'приложение 1.1 '!L440</f>
        <v>-</v>
      </c>
      <c r="N440" s="130" t="str">
        <f>'приложение 1.1 '!M440</f>
        <v>-</v>
      </c>
      <c r="O440" s="130" t="str">
        <f>'приложение 1.1 '!N440</f>
        <v>-</v>
      </c>
      <c r="P440" s="130" t="str">
        <f>'приложение 1.1 '!O440</f>
        <v>-</v>
      </c>
      <c r="Q440" s="130" t="str">
        <f>'приложение 1.1 '!P440</f>
        <v>-</v>
      </c>
      <c r="R440" s="130" t="str">
        <f>'приложение 1.1 '!Q440</f>
        <v>-</v>
      </c>
      <c r="S440" s="130" t="str">
        <f>'приложение 1.1 '!R440</f>
        <v>-</v>
      </c>
      <c r="T440" s="130" t="str">
        <f>'приложение 1.1 '!S440</f>
        <v>-</v>
      </c>
      <c r="U440" s="130" t="str">
        <f>'приложение 1.1 '!T440</f>
        <v>-</v>
      </c>
      <c r="V440" s="130">
        <f>'приложение 1.1 '!U440</f>
        <v>0.39200000000000002</v>
      </c>
      <c r="W440" s="130">
        <f>'приложение 1.1 '!V440</f>
        <v>0</v>
      </c>
      <c r="X440" s="130">
        <f>'приложение 1.1 '!W440</f>
        <v>0.39200000000000002</v>
      </c>
      <c r="Y440" s="130">
        <f>'приложение 1.1 '!X440</f>
        <v>0</v>
      </c>
      <c r="Z440" s="130">
        <f>'приложение 1.1 '!Y440</f>
        <v>0</v>
      </c>
      <c r="AA440" s="130">
        <f>'приложение 1.1 '!Z440</f>
        <v>0</v>
      </c>
      <c r="AB440" s="130">
        <f>'приложение 1.1 '!AA440</f>
        <v>0</v>
      </c>
      <c r="AC440" s="130">
        <f>'приложение 1.1 '!AB440</f>
        <v>0</v>
      </c>
      <c r="AD440" s="130">
        <f>'приложение 1.1 '!AC440</f>
        <v>0</v>
      </c>
      <c r="AE440" s="130">
        <f>'приложение 1.1 '!AD440</f>
        <v>0.62136999999999998</v>
      </c>
      <c r="AF440" s="130">
        <f t="shared" si="76"/>
        <v>0.62136999999999998</v>
      </c>
    </row>
    <row r="441" spans="1:32" ht="40.5">
      <c r="A441" s="630" t="str">
        <f>'приложение 1.1 '!A441</f>
        <v>2.1.6.</v>
      </c>
      <c r="B441" s="133" t="str">
        <f>'приложение 1.1 '!B441</f>
        <v>Прочие электросетевые объекты</v>
      </c>
      <c r="C441" s="603"/>
      <c r="D441" s="544">
        <f>'приложение 1.1 '!D441</f>
        <v>0</v>
      </c>
      <c r="E441" s="544">
        <f>'приложение 1.1 '!E441</f>
        <v>0</v>
      </c>
      <c r="F441" s="168"/>
      <c r="G441" s="603"/>
      <c r="H441" s="603"/>
      <c r="I441" s="130">
        <f t="shared" si="63"/>
        <v>0</v>
      </c>
      <c r="J441" s="130">
        <f t="shared" si="61"/>
        <v>0</v>
      </c>
      <c r="K441" s="130">
        <f t="shared" si="62"/>
        <v>0</v>
      </c>
      <c r="L441" s="130">
        <f>'приложение 1.1 '!K441</f>
        <v>0</v>
      </c>
      <c r="M441" s="130">
        <f>'приложение 1.1 '!L441</f>
        <v>0</v>
      </c>
      <c r="N441" s="130">
        <f>'приложение 1.1 '!M441</f>
        <v>0</v>
      </c>
      <c r="O441" s="130">
        <f>'приложение 1.1 '!N441</f>
        <v>0</v>
      </c>
      <c r="P441" s="130">
        <f>'приложение 1.1 '!O441</f>
        <v>0</v>
      </c>
      <c r="Q441" s="130">
        <f>'приложение 1.1 '!P441</f>
        <v>0</v>
      </c>
      <c r="R441" s="130">
        <f>'приложение 1.1 '!Q441</f>
        <v>0</v>
      </c>
      <c r="S441" s="130">
        <f>'приложение 1.1 '!R441</f>
        <v>0</v>
      </c>
      <c r="T441" s="130">
        <f>'приложение 1.1 '!S441</f>
        <v>0</v>
      </c>
      <c r="U441" s="130">
        <f>'приложение 1.1 '!T441</f>
        <v>0</v>
      </c>
      <c r="V441" s="130">
        <f>'приложение 1.1 '!U441</f>
        <v>0</v>
      </c>
      <c r="W441" s="130">
        <f>'приложение 1.1 '!V441</f>
        <v>0</v>
      </c>
      <c r="X441" s="130">
        <f>'приложение 1.1 '!W441</f>
        <v>0</v>
      </c>
      <c r="Y441" s="130">
        <f>'приложение 1.1 '!X441</f>
        <v>0</v>
      </c>
      <c r="Z441" s="130">
        <f>'приложение 1.1 '!Y441</f>
        <v>0</v>
      </c>
      <c r="AA441" s="130">
        <f>'приложение 1.1 '!Z441</f>
        <v>0</v>
      </c>
      <c r="AB441" s="130">
        <f>'приложение 1.1 '!AA441</f>
        <v>0</v>
      </c>
      <c r="AC441" s="130">
        <f>'приложение 1.1 '!AB441</f>
        <v>0</v>
      </c>
      <c r="AD441" s="130">
        <f>'приложение 1.1 '!AC441</f>
        <v>0</v>
      </c>
      <c r="AE441" s="130">
        <f>'приложение 1.1 '!AD441</f>
        <v>0</v>
      </c>
      <c r="AF441" s="130">
        <f t="shared" si="64"/>
        <v>0</v>
      </c>
    </row>
    <row r="442" spans="1:32" ht="40.5">
      <c r="A442" s="95" t="str">
        <f>'приложение 1.1 '!A442</f>
        <v>2.1.6.1</v>
      </c>
      <c r="B442" s="135" t="str">
        <f>'приложение 1.1 '!B442</f>
        <v>Покупка объектов электросетевого хозяйства</v>
      </c>
      <c r="C442" s="603" t="str">
        <f>'приложение 1.1 '!C442</f>
        <v>C/П</v>
      </c>
      <c r="D442" s="544">
        <f>'приложение 1.1 '!D442</f>
        <v>6.9794999999999998</v>
      </c>
      <c r="E442" s="544">
        <f>'приложение 1.1 '!E442</f>
        <v>17.48</v>
      </c>
      <c r="F442" s="168">
        <v>8.6124999999999989</v>
      </c>
      <c r="G442" s="603">
        <f>'приложение 1.1 '!F442</f>
        <v>2013</v>
      </c>
      <c r="H442" s="603" t="str">
        <f>'приложение 1.1 '!G442</f>
        <v>2017.</v>
      </c>
      <c r="I442" s="130">
        <f t="shared" si="63"/>
        <v>88.515260799999993</v>
      </c>
      <c r="J442" s="130">
        <f t="shared" si="61"/>
        <v>-1.0096090630185017E-15</v>
      </c>
      <c r="K442" s="130">
        <f t="shared" si="62"/>
        <v>0</v>
      </c>
      <c r="L442" s="130" t="str">
        <f>'приложение 1.1 '!K442</f>
        <v>-</v>
      </c>
      <c r="M442" s="130" t="str">
        <f>'приложение 1.1 '!L442</f>
        <v>-</v>
      </c>
      <c r="N442" s="130" t="str">
        <f>'приложение 1.1 '!M442</f>
        <v>-</v>
      </c>
      <c r="O442" s="130" t="str">
        <f>'приложение 1.1 '!N442</f>
        <v>-</v>
      </c>
      <c r="P442" s="130" t="str">
        <f>'приложение 1.1 '!O442</f>
        <v>-</v>
      </c>
      <c r="Q442" s="130" t="str">
        <f>'приложение 1.1 '!P442</f>
        <v>-</v>
      </c>
      <c r="R442" s="130">
        <f>'приложение 1.1 '!Q442</f>
        <v>6.9794999999999998</v>
      </c>
      <c r="S442" s="130">
        <f>'приложение 1.1 '!R442</f>
        <v>16.22</v>
      </c>
      <c r="T442" s="130" t="str">
        <f>'приложение 1.1 '!S442</f>
        <v>-</v>
      </c>
      <c r="U442" s="130">
        <f>'приложение 1.1 '!T442</f>
        <v>1.26</v>
      </c>
      <c r="V442" s="130" t="str">
        <f>'приложение 1.1 '!U442</f>
        <v>-</v>
      </c>
      <c r="W442" s="130" t="str">
        <f>'приложение 1.1 '!V442</f>
        <v>-</v>
      </c>
      <c r="X442" s="130">
        <f>'приложение 1.1 '!W442</f>
        <v>6.9794999999999998</v>
      </c>
      <c r="Y442" s="130">
        <f>'приложение 1.1 '!X442</f>
        <v>17.48</v>
      </c>
      <c r="Z442" s="130">
        <f>'приложение 1.1 '!Y442</f>
        <v>0</v>
      </c>
      <c r="AA442" s="130">
        <f>'приложение 1.1 '!Z442</f>
        <v>12.866945980000001</v>
      </c>
      <c r="AB442" s="130">
        <f>'приложение 1.1 '!AA442</f>
        <v>33.953337359999999</v>
      </c>
      <c r="AC442" s="130">
        <f>'приложение 1.1 '!AB442</f>
        <v>41.672069999999998</v>
      </c>
      <c r="AD442" s="130">
        <f>'приложение 1.1 '!AC442</f>
        <v>2.2907460000000001E-2</v>
      </c>
      <c r="AE442" s="130">
        <f>'приложение 1.1 '!AD442</f>
        <v>0</v>
      </c>
      <c r="AF442" s="130">
        <f t="shared" si="64"/>
        <v>88.515260799999993</v>
      </c>
    </row>
    <row r="443" spans="1:32" ht="40.5">
      <c r="A443" s="95" t="str">
        <f>'приложение 1.1 '!A443</f>
        <v>2.1.6.3</v>
      </c>
      <c r="B443" s="135" t="str">
        <f>'приложение 1.1 '!B443</f>
        <v>Трассоискатель RD8000 PDL с генератором</v>
      </c>
      <c r="C443" s="603" t="str">
        <f>'приложение 1.1 '!C443</f>
        <v>C/П</v>
      </c>
      <c r="D443" s="544">
        <f>'приложение 1.1 '!D443</f>
        <v>0</v>
      </c>
      <c r="E443" s="544">
        <f>'приложение 1.1 '!E443</f>
        <v>0</v>
      </c>
      <c r="F443" s="168">
        <v>8.9600000000000009</v>
      </c>
      <c r="G443" s="603">
        <f>'приложение 1.1 '!F443</f>
        <v>2015</v>
      </c>
      <c r="H443" s="603">
        <f>'приложение 1.1 '!G443</f>
        <v>2015</v>
      </c>
      <c r="I443" s="130">
        <f t="shared" si="63"/>
        <v>0.34899999999999998</v>
      </c>
      <c r="J443" s="130">
        <f t="shared" si="61"/>
        <v>0</v>
      </c>
      <c r="K443" s="130">
        <f t="shared" si="62"/>
        <v>0</v>
      </c>
      <c r="L443" s="130" t="str">
        <f>'приложение 1.1 '!K443</f>
        <v>-</v>
      </c>
      <c r="M443" s="130" t="str">
        <f>'приложение 1.1 '!L443</f>
        <v>-</v>
      </c>
      <c r="N443" s="130" t="str">
        <f>'приложение 1.1 '!M443</f>
        <v>-</v>
      </c>
      <c r="O443" s="130" t="str">
        <f>'приложение 1.1 '!N443</f>
        <v>-</v>
      </c>
      <c r="P443" s="130" t="str">
        <f>'приложение 1.1 '!O443</f>
        <v>-</v>
      </c>
      <c r="Q443" s="130" t="str">
        <f>'приложение 1.1 '!P443</f>
        <v>-</v>
      </c>
      <c r="R443" s="130">
        <f>'приложение 1.1 '!Q443</f>
        <v>0</v>
      </c>
      <c r="S443" s="130">
        <f>'приложение 1.1 '!R443</f>
        <v>0</v>
      </c>
      <c r="T443" s="130" t="str">
        <f>'приложение 1.1 '!S443</f>
        <v>-</v>
      </c>
      <c r="U443" s="130" t="str">
        <f>'приложение 1.1 '!T443</f>
        <v>-</v>
      </c>
      <c r="V443" s="130" t="str">
        <f>'приложение 1.1 '!U443</f>
        <v>-</v>
      </c>
      <c r="W443" s="130" t="str">
        <f>'приложение 1.1 '!V443</f>
        <v>-</v>
      </c>
      <c r="X443" s="130">
        <f>'приложение 1.1 '!W443</f>
        <v>0</v>
      </c>
      <c r="Y443" s="130">
        <f>'приложение 1.1 '!X443</f>
        <v>0</v>
      </c>
      <c r="Z443" s="130">
        <f>'приложение 1.1 '!Y443</f>
        <v>0</v>
      </c>
      <c r="AA443" s="130">
        <f>'приложение 1.1 '!Z443</f>
        <v>0</v>
      </c>
      <c r="AB443" s="130">
        <f>'приложение 1.1 '!AA443</f>
        <v>0</v>
      </c>
      <c r="AC443" s="130">
        <f>'приложение 1.1 '!AB443</f>
        <v>0.34899999999999998</v>
      </c>
      <c r="AD443" s="130">
        <f>'приложение 1.1 '!AC443</f>
        <v>0</v>
      </c>
      <c r="AE443" s="130">
        <f>'приложение 1.1 '!AD443</f>
        <v>0</v>
      </c>
      <c r="AF443" s="130">
        <f t="shared" si="64"/>
        <v>0.34899999999999998</v>
      </c>
    </row>
    <row r="444" spans="1:32">
      <c r="A444" s="95" t="str">
        <f>'приложение 1.1 '!A444</f>
        <v>2.1.6.5</v>
      </c>
      <c r="B444" s="135" t="str">
        <f>'приложение 1.1 '!B444</f>
        <v xml:space="preserve">Подстанция № 68 35/6 кВ </v>
      </c>
      <c r="C444" s="603" t="str">
        <f>'приложение 1.1 '!C444</f>
        <v>C/П</v>
      </c>
      <c r="D444" s="544">
        <f>'приложение 1.1 '!D444</f>
        <v>0</v>
      </c>
      <c r="E444" s="544">
        <f>'приложение 1.1 '!E444</f>
        <v>8</v>
      </c>
      <c r="F444" s="168">
        <v>21</v>
      </c>
      <c r="G444" s="603">
        <f>'приложение 1.1 '!F444</f>
        <v>2015</v>
      </c>
      <c r="H444" s="603">
        <f>'приложение 1.1 '!G444</f>
        <v>2015</v>
      </c>
      <c r="I444" s="130">
        <f t="shared" si="63"/>
        <v>110.14678050000001</v>
      </c>
      <c r="J444" s="130">
        <f t="shared" si="61"/>
        <v>0</v>
      </c>
      <c r="K444" s="130">
        <f t="shared" si="62"/>
        <v>0</v>
      </c>
      <c r="L444" s="130" t="str">
        <f>'приложение 1.1 '!K444</f>
        <v>-</v>
      </c>
      <c r="M444" s="130" t="str">
        <f>'приложение 1.1 '!L444</f>
        <v>-</v>
      </c>
      <c r="N444" s="130" t="str">
        <f>'приложение 1.1 '!M444</f>
        <v>-</v>
      </c>
      <c r="O444" s="130" t="str">
        <f>'приложение 1.1 '!N444</f>
        <v>-</v>
      </c>
      <c r="P444" s="130" t="str">
        <f>'приложение 1.1 '!O444</f>
        <v>-</v>
      </c>
      <c r="Q444" s="130" t="str">
        <f>'приложение 1.1 '!P444</f>
        <v>-</v>
      </c>
      <c r="R444" s="130">
        <f>'приложение 1.1 '!Q444</f>
        <v>0</v>
      </c>
      <c r="S444" s="130">
        <f>'приложение 1.1 '!R444</f>
        <v>8</v>
      </c>
      <c r="T444" s="130" t="str">
        <f>'приложение 1.1 '!S444</f>
        <v>-</v>
      </c>
      <c r="U444" s="130" t="str">
        <f>'приложение 1.1 '!T444</f>
        <v>-</v>
      </c>
      <c r="V444" s="130" t="str">
        <f>'приложение 1.1 '!U444</f>
        <v>-</v>
      </c>
      <c r="W444" s="130" t="str">
        <f>'приложение 1.1 '!V444</f>
        <v>-</v>
      </c>
      <c r="X444" s="130">
        <f>'приложение 1.1 '!W444</f>
        <v>0</v>
      </c>
      <c r="Y444" s="130">
        <f>'приложение 1.1 '!X444</f>
        <v>8</v>
      </c>
      <c r="Z444" s="130">
        <f>'приложение 1.1 '!Y444</f>
        <v>0</v>
      </c>
      <c r="AA444" s="130">
        <f>'приложение 1.1 '!Z444</f>
        <v>0</v>
      </c>
      <c r="AB444" s="130">
        <f>'приложение 1.1 '!AA444</f>
        <v>0</v>
      </c>
      <c r="AC444" s="130">
        <f>'приложение 1.1 '!AB444</f>
        <v>110.14678050000001</v>
      </c>
      <c r="AD444" s="130">
        <f>'приложение 1.1 '!AC444</f>
        <v>0</v>
      </c>
      <c r="AE444" s="130">
        <f>'приложение 1.1 '!AD444</f>
        <v>0</v>
      </c>
      <c r="AF444" s="130">
        <f t="shared" si="64"/>
        <v>110.14678050000001</v>
      </c>
    </row>
    <row r="445" spans="1:32" ht="60.75">
      <c r="A445" s="95" t="str">
        <f>'приложение 1.1 '!A445</f>
        <v>2.1.6.6</v>
      </c>
      <c r="B445" s="135" t="str">
        <f>'приложение 1.1 '!B445</f>
        <v>АГП-22Т на базе автомобиля КАМАЗ-43253 колесная формула (4х2)</v>
      </c>
      <c r="C445" s="603" t="str">
        <f>'приложение 1.1 '!C445</f>
        <v>C/П</v>
      </c>
      <c r="D445" s="544">
        <f>'приложение 1.1 '!D445</f>
        <v>0</v>
      </c>
      <c r="E445" s="544">
        <f>'приложение 1.1 '!E445</f>
        <v>0</v>
      </c>
      <c r="F445" s="168">
        <v>8.1999999999999993</v>
      </c>
      <c r="G445" s="603">
        <f>'приложение 1.1 '!F445</f>
        <v>2015</v>
      </c>
      <c r="H445" s="603">
        <f>'приложение 1.1 '!G445</f>
        <v>2015</v>
      </c>
      <c r="I445" s="130">
        <f t="shared" si="63"/>
        <v>5.0422275599999997</v>
      </c>
      <c r="J445" s="130">
        <f t="shared" ref="J445:J458" si="77">I445-Z445-AA445-AB445-AC445-AD445</f>
        <v>0</v>
      </c>
      <c r="K445" s="130">
        <f t="shared" ref="K445:K458" si="78">AE445</f>
        <v>0</v>
      </c>
      <c r="L445" s="130" t="str">
        <f>'приложение 1.1 '!K445</f>
        <v>-</v>
      </c>
      <c r="M445" s="130" t="str">
        <f>'приложение 1.1 '!L445</f>
        <v>-</v>
      </c>
      <c r="N445" s="130" t="str">
        <f>'приложение 1.1 '!M445</f>
        <v>-</v>
      </c>
      <c r="O445" s="130" t="str">
        <f>'приложение 1.1 '!N445</f>
        <v>-</v>
      </c>
      <c r="P445" s="130" t="str">
        <f>'приложение 1.1 '!O445</f>
        <v>-</v>
      </c>
      <c r="Q445" s="130" t="str">
        <f>'приложение 1.1 '!P445</f>
        <v>-</v>
      </c>
      <c r="R445" s="130">
        <f>'приложение 1.1 '!Q445</f>
        <v>0</v>
      </c>
      <c r="S445" s="130">
        <f>'приложение 1.1 '!R445</f>
        <v>0</v>
      </c>
      <c r="T445" s="130" t="str">
        <f>'приложение 1.1 '!S445</f>
        <v>-</v>
      </c>
      <c r="U445" s="130" t="str">
        <f>'приложение 1.1 '!T445</f>
        <v>-</v>
      </c>
      <c r="V445" s="130" t="str">
        <f>'приложение 1.1 '!U445</f>
        <v>-</v>
      </c>
      <c r="W445" s="130" t="str">
        <f>'приложение 1.1 '!V445</f>
        <v>-</v>
      </c>
      <c r="X445" s="130">
        <f>'приложение 1.1 '!W445</f>
        <v>0</v>
      </c>
      <c r="Y445" s="130">
        <f>'приложение 1.1 '!X445</f>
        <v>0</v>
      </c>
      <c r="Z445" s="130">
        <f>'приложение 1.1 '!Y445</f>
        <v>0</v>
      </c>
      <c r="AA445" s="130">
        <f>'приложение 1.1 '!Z445</f>
        <v>0</v>
      </c>
      <c r="AB445" s="130">
        <f>'приложение 1.1 '!AA445</f>
        <v>0</v>
      </c>
      <c r="AC445" s="130">
        <f>'приложение 1.1 '!AB445</f>
        <v>5.0422275599999997</v>
      </c>
      <c r="AD445" s="130">
        <f>'приложение 1.1 '!AC445</f>
        <v>0</v>
      </c>
      <c r="AE445" s="130">
        <f>'приложение 1.1 '!AD445</f>
        <v>0</v>
      </c>
      <c r="AF445" s="130">
        <f t="shared" si="64"/>
        <v>5.0422275599999997</v>
      </c>
    </row>
    <row r="446" spans="1:32" ht="81">
      <c r="A446" s="95" t="str">
        <f>'приложение 1.1 '!A446</f>
        <v>2.1.6.7</v>
      </c>
      <c r="B446" s="135" t="str">
        <f>'приложение 1.1 '!B446</f>
        <v>Автоцистерна вакуумная МВ-10-КО на базе автомобиля КАМАЗ 43118-3017-46 колесная формула (6х6) вездеход</v>
      </c>
      <c r="C446" s="603" t="str">
        <f>'приложение 1.1 '!C446</f>
        <v>C/П</v>
      </c>
      <c r="D446" s="544">
        <f>'приложение 1.1 '!D446</f>
        <v>0</v>
      </c>
      <c r="E446" s="544">
        <f>'приложение 1.1 '!E446</f>
        <v>0</v>
      </c>
      <c r="F446" s="168">
        <v>6.3</v>
      </c>
      <c r="G446" s="603">
        <f>'приложение 1.1 '!F446</f>
        <v>2015</v>
      </c>
      <c r="H446" s="603">
        <f>'приложение 1.1 '!G446</f>
        <v>2015</v>
      </c>
      <c r="I446" s="130">
        <f t="shared" si="63"/>
        <v>2.9821325000000001</v>
      </c>
      <c r="J446" s="130">
        <f t="shared" si="77"/>
        <v>0</v>
      </c>
      <c r="K446" s="130">
        <f t="shared" si="78"/>
        <v>0</v>
      </c>
      <c r="L446" s="130" t="str">
        <f>'приложение 1.1 '!K446</f>
        <v>-</v>
      </c>
      <c r="M446" s="130" t="str">
        <f>'приложение 1.1 '!L446</f>
        <v>-</v>
      </c>
      <c r="N446" s="130" t="str">
        <f>'приложение 1.1 '!M446</f>
        <v>-</v>
      </c>
      <c r="O446" s="130" t="str">
        <f>'приложение 1.1 '!N446</f>
        <v>-</v>
      </c>
      <c r="P446" s="130" t="str">
        <f>'приложение 1.1 '!O446</f>
        <v>-</v>
      </c>
      <c r="Q446" s="130" t="str">
        <f>'приложение 1.1 '!P446</f>
        <v>-</v>
      </c>
      <c r="R446" s="130">
        <f>'приложение 1.1 '!Q446</f>
        <v>0</v>
      </c>
      <c r="S446" s="130">
        <f>'приложение 1.1 '!R446</f>
        <v>0</v>
      </c>
      <c r="T446" s="130" t="str">
        <f>'приложение 1.1 '!S446</f>
        <v>-</v>
      </c>
      <c r="U446" s="130" t="str">
        <f>'приложение 1.1 '!T446</f>
        <v>-</v>
      </c>
      <c r="V446" s="130" t="str">
        <f>'приложение 1.1 '!U446</f>
        <v>-</v>
      </c>
      <c r="W446" s="130" t="str">
        <f>'приложение 1.1 '!V446</f>
        <v>-</v>
      </c>
      <c r="X446" s="130">
        <f>'приложение 1.1 '!W446</f>
        <v>0</v>
      </c>
      <c r="Y446" s="130">
        <f>'приложение 1.1 '!X446</f>
        <v>0</v>
      </c>
      <c r="Z446" s="130">
        <f>'приложение 1.1 '!Y446</f>
        <v>0</v>
      </c>
      <c r="AA446" s="130">
        <f>'приложение 1.1 '!Z446</f>
        <v>0</v>
      </c>
      <c r="AB446" s="130">
        <f>'приложение 1.1 '!AA446</f>
        <v>0</v>
      </c>
      <c r="AC446" s="130">
        <f>'приложение 1.1 '!AB446</f>
        <v>2.9821325000000001</v>
      </c>
      <c r="AD446" s="130">
        <f>'приложение 1.1 '!AC446</f>
        <v>0</v>
      </c>
      <c r="AE446" s="130">
        <f>'приложение 1.1 '!AD446</f>
        <v>0</v>
      </c>
      <c r="AF446" s="130">
        <f t="shared" si="64"/>
        <v>2.9821325000000001</v>
      </c>
    </row>
    <row r="447" spans="1:32" ht="60.75">
      <c r="A447" s="95" t="str">
        <f>'приложение 1.1 '!A447</f>
        <v>2.1.6.8</v>
      </c>
      <c r="B447" s="135" t="str">
        <f>'приложение 1.1 '!B447</f>
        <v>ПАРМ на базе автомобиля КАМАЗ 5350 колесная формула (6х6) вездеход</v>
      </c>
      <c r="C447" s="603" t="str">
        <f>'приложение 1.1 '!C447</f>
        <v>C/П</v>
      </c>
      <c r="D447" s="544">
        <f>'приложение 1.1 '!D447</f>
        <v>0</v>
      </c>
      <c r="E447" s="544">
        <f>'приложение 1.1 '!E447</f>
        <v>0</v>
      </c>
      <c r="F447" s="168">
        <v>5.16</v>
      </c>
      <c r="G447" s="603">
        <f>'приложение 1.1 '!F447</f>
        <v>2015</v>
      </c>
      <c r="H447" s="603">
        <f>'приложение 1.1 '!G447</f>
        <v>2015</v>
      </c>
      <c r="I447" s="130">
        <f t="shared" si="63"/>
        <v>3.6515227100000001</v>
      </c>
      <c r="J447" s="130">
        <f t="shared" si="77"/>
        <v>0</v>
      </c>
      <c r="K447" s="130">
        <f t="shared" si="78"/>
        <v>0</v>
      </c>
      <c r="L447" s="130" t="str">
        <f>'приложение 1.1 '!K447</f>
        <v>-</v>
      </c>
      <c r="M447" s="130" t="str">
        <f>'приложение 1.1 '!L447</f>
        <v>-</v>
      </c>
      <c r="N447" s="130" t="str">
        <f>'приложение 1.1 '!M447</f>
        <v>-</v>
      </c>
      <c r="O447" s="130" t="str">
        <f>'приложение 1.1 '!N447</f>
        <v>-</v>
      </c>
      <c r="P447" s="130" t="str">
        <f>'приложение 1.1 '!O447</f>
        <v>-</v>
      </c>
      <c r="Q447" s="130" t="str">
        <f>'приложение 1.1 '!P447</f>
        <v>-</v>
      </c>
      <c r="R447" s="130">
        <f>'приложение 1.1 '!Q447</f>
        <v>0</v>
      </c>
      <c r="S447" s="130">
        <f>'приложение 1.1 '!R447</f>
        <v>0</v>
      </c>
      <c r="T447" s="130" t="str">
        <f>'приложение 1.1 '!S447</f>
        <v>-</v>
      </c>
      <c r="U447" s="130" t="str">
        <f>'приложение 1.1 '!T447</f>
        <v>-</v>
      </c>
      <c r="V447" s="130" t="str">
        <f>'приложение 1.1 '!U447</f>
        <v>-</v>
      </c>
      <c r="W447" s="130" t="str">
        <f>'приложение 1.1 '!V447</f>
        <v>-</v>
      </c>
      <c r="X447" s="130">
        <f>'приложение 1.1 '!W447</f>
        <v>0</v>
      </c>
      <c r="Y447" s="130">
        <f>'приложение 1.1 '!X447</f>
        <v>0</v>
      </c>
      <c r="Z447" s="130">
        <f>'приложение 1.1 '!Y447</f>
        <v>0</v>
      </c>
      <c r="AA447" s="130">
        <f>'приложение 1.1 '!Z447</f>
        <v>0</v>
      </c>
      <c r="AB447" s="130">
        <f>'приложение 1.1 '!AA447</f>
        <v>0</v>
      </c>
      <c r="AC447" s="130">
        <f>'приложение 1.1 '!AB447</f>
        <v>3.6515227100000001</v>
      </c>
      <c r="AD447" s="130">
        <f>'приложение 1.1 '!AC447</f>
        <v>0</v>
      </c>
      <c r="AE447" s="130">
        <f>'приложение 1.1 '!AD447</f>
        <v>0</v>
      </c>
      <c r="AF447" s="130">
        <f t="shared" si="64"/>
        <v>3.6515227100000001</v>
      </c>
    </row>
    <row r="448" spans="1:32" ht="40.5">
      <c r="A448" s="95" t="str">
        <f>'приложение 1.1 '!A448</f>
        <v>2.1.6.9</v>
      </c>
      <c r="B448" s="135" t="str">
        <f>'приложение 1.1 '!B448</f>
        <v>Установка GRUNDODRILL 15XP Twin Drive</v>
      </c>
      <c r="C448" s="603" t="str">
        <f>'приложение 1.1 '!C448</f>
        <v>C/П</v>
      </c>
      <c r="D448" s="544">
        <f>'приложение 1.1 '!D448</f>
        <v>0</v>
      </c>
      <c r="E448" s="544">
        <f>'приложение 1.1 '!E448</f>
        <v>0</v>
      </c>
      <c r="F448" s="168">
        <v>6.16</v>
      </c>
      <c r="G448" s="603">
        <f>'приложение 1.1 '!F448</f>
        <v>2015</v>
      </c>
      <c r="H448" s="603">
        <f>'приложение 1.1 '!G448</f>
        <v>2015</v>
      </c>
      <c r="I448" s="130">
        <f t="shared" ref="I448" si="79">AF448</f>
        <v>34.804427400000002</v>
      </c>
      <c r="J448" s="130">
        <f t="shared" si="77"/>
        <v>0</v>
      </c>
      <c r="K448" s="130">
        <f t="shared" si="78"/>
        <v>0</v>
      </c>
      <c r="L448" s="130" t="str">
        <f>'приложение 1.1 '!K448</f>
        <v>-</v>
      </c>
      <c r="M448" s="130" t="str">
        <f>'приложение 1.1 '!L448</f>
        <v>-</v>
      </c>
      <c r="N448" s="130" t="str">
        <f>'приложение 1.1 '!M448</f>
        <v>-</v>
      </c>
      <c r="O448" s="130" t="str">
        <f>'приложение 1.1 '!N448</f>
        <v>-</v>
      </c>
      <c r="P448" s="130" t="str">
        <f>'приложение 1.1 '!O448</f>
        <v>-</v>
      </c>
      <c r="Q448" s="130" t="str">
        <f>'приложение 1.1 '!P448</f>
        <v>-</v>
      </c>
      <c r="R448" s="130">
        <f>'приложение 1.1 '!Q448</f>
        <v>0</v>
      </c>
      <c r="S448" s="130">
        <f>'приложение 1.1 '!R448</f>
        <v>0</v>
      </c>
      <c r="T448" s="130" t="str">
        <f>'приложение 1.1 '!S448</f>
        <v>-</v>
      </c>
      <c r="U448" s="130" t="str">
        <f>'приложение 1.1 '!T448</f>
        <v>-</v>
      </c>
      <c r="V448" s="130" t="str">
        <f>'приложение 1.1 '!U448</f>
        <v>-</v>
      </c>
      <c r="W448" s="130" t="str">
        <f>'приложение 1.1 '!V448</f>
        <v>-</v>
      </c>
      <c r="X448" s="130">
        <f>'приложение 1.1 '!W448</f>
        <v>0</v>
      </c>
      <c r="Y448" s="130">
        <f>'приложение 1.1 '!X448</f>
        <v>0</v>
      </c>
      <c r="Z448" s="130">
        <f>'приложение 1.1 '!Y448</f>
        <v>0</v>
      </c>
      <c r="AA448" s="130">
        <f>'приложение 1.1 '!Z448</f>
        <v>0</v>
      </c>
      <c r="AB448" s="130">
        <f>'приложение 1.1 '!AA448</f>
        <v>0</v>
      </c>
      <c r="AC448" s="130">
        <f>'приложение 1.1 '!AB448</f>
        <v>34.804427400000002</v>
      </c>
      <c r="AD448" s="130">
        <f>'приложение 1.1 '!AC448</f>
        <v>0</v>
      </c>
      <c r="AE448" s="130">
        <f>'приложение 1.1 '!AD448</f>
        <v>0</v>
      </c>
      <c r="AF448" s="130">
        <f t="shared" si="64"/>
        <v>34.804427400000002</v>
      </c>
    </row>
    <row r="449" spans="1:32" ht="40.5">
      <c r="A449" s="95" t="str">
        <f>'приложение 1.1 '!A449</f>
        <v>2.1.6.10</v>
      </c>
      <c r="B449" s="135" t="str">
        <f>'приложение 1.1 '!B449</f>
        <v>Производственные помещения ул.Аэрофлотская,23 г.Сургут</v>
      </c>
      <c r="C449" s="603" t="str">
        <f>'приложение 1.1 '!C449</f>
        <v>C/П</v>
      </c>
      <c r="D449" s="544">
        <f>'приложение 1.1 '!D449</f>
        <v>0</v>
      </c>
      <c r="E449" s="544">
        <f>'приложение 1.1 '!E449</f>
        <v>0</v>
      </c>
      <c r="F449" s="168">
        <v>7.16</v>
      </c>
      <c r="G449" s="603">
        <f>'приложение 1.1 '!F449</f>
        <v>2016</v>
      </c>
      <c r="H449" s="603">
        <f>'приложение 1.1 '!G449</f>
        <v>2016</v>
      </c>
      <c r="I449" s="130">
        <f t="shared" ref="I449:I458" si="80">AF449</f>
        <v>95.503399999999999</v>
      </c>
      <c r="J449" s="130">
        <f t="shared" si="77"/>
        <v>0</v>
      </c>
      <c r="K449" s="130">
        <f t="shared" si="78"/>
        <v>0</v>
      </c>
      <c r="L449" s="130" t="str">
        <f>'приложение 1.1 '!K449</f>
        <v>-</v>
      </c>
      <c r="M449" s="130" t="str">
        <f>'приложение 1.1 '!L449</f>
        <v>-</v>
      </c>
      <c r="N449" s="130" t="str">
        <f>'приложение 1.1 '!M449</f>
        <v>-</v>
      </c>
      <c r="O449" s="130" t="str">
        <f>'приложение 1.1 '!N449</f>
        <v>-</v>
      </c>
      <c r="P449" s="130" t="str">
        <f>'приложение 1.1 '!O449</f>
        <v>-</v>
      </c>
      <c r="Q449" s="130" t="str">
        <f>'приложение 1.1 '!P449</f>
        <v>-</v>
      </c>
      <c r="R449" s="130" t="str">
        <f>'приложение 1.1 '!Q449</f>
        <v>-</v>
      </c>
      <c r="S449" s="130" t="str">
        <f>'приложение 1.1 '!R449</f>
        <v>-</v>
      </c>
      <c r="T449" s="130">
        <f>'приложение 1.1 '!S449</f>
        <v>0</v>
      </c>
      <c r="U449" s="130">
        <f>'приложение 1.1 '!T449</f>
        <v>0</v>
      </c>
      <c r="V449" s="130" t="str">
        <f>'приложение 1.1 '!U449</f>
        <v>-</v>
      </c>
      <c r="W449" s="130" t="str">
        <f>'приложение 1.1 '!V449</f>
        <v>-</v>
      </c>
      <c r="X449" s="130">
        <f>'приложение 1.1 '!W449</f>
        <v>0</v>
      </c>
      <c r="Y449" s="130">
        <f>'приложение 1.1 '!X449</f>
        <v>0</v>
      </c>
      <c r="Z449" s="130">
        <f>'приложение 1.1 '!Y449</f>
        <v>0</v>
      </c>
      <c r="AA449" s="130">
        <f>'приложение 1.1 '!Z449</f>
        <v>0</v>
      </c>
      <c r="AB449" s="130">
        <f>'приложение 1.1 '!AA449</f>
        <v>0</v>
      </c>
      <c r="AC449" s="130">
        <f>'приложение 1.1 '!AB449</f>
        <v>0</v>
      </c>
      <c r="AD449" s="130">
        <f>'приложение 1.1 '!AC449</f>
        <v>95.503399999999999</v>
      </c>
      <c r="AE449" s="130">
        <f>'приложение 1.1 '!AD449</f>
        <v>0</v>
      </c>
      <c r="AF449" s="130">
        <f t="shared" ref="AF449:AF458" si="81">SUM(Z449:AE449)</f>
        <v>95.503399999999999</v>
      </c>
    </row>
    <row r="450" spans="1:32">
      <c r="A450" s="95" t="str">
        <f>'приложение 1.1 '!A450</f>
        <v>2.1.6.11</v>
      </c>
      <c r="B450" s="135" t="str">
        <f>'приложение 1.1 '!B450</f>
        <v>ПС 35/6 кВ № 121 г.Сургут</v>
      </c>
      <c r="C450" s="603" t="str">
        <f>'приложение 1.1 '!C450</f>
        <v>C/П</v>
      </c>
      <c r="D450" s="544">
        <f>'приложение 1.1 '!D450</f>
        <v>0</v>
      </c>
      <c r="E450" s="544">
        <f>'приложение 1.1 '!E450</f>
        <v>4</v>
      </c>
      <c r="F450" s="168">
        <v>8.16</v>
      </c>
      <c r="G450" s="603">
        <f>'приложение 1.1 '!F450</f>
        <v>2016</v>
      </c>
      <c r="H450" s="603">
        <f>'приложение 1.1 '!G450</f>
        <v>2016</v>
      </c>
      <c r="I450" s="130">
        <f t="shared" si="80"/>
        <v>80.2</v>
      </c>
      <c r="J450" s="130">
        <f t="shared" si="77"/>
        <v>0</v>
      </c>
      <c r="K450" s="130">
        <f t="shared" si="78"/>
        <v>0</v>
      </c>
      <c r="L450" s="130" t="str">
        <f>'приложение 1.1 '!K450</f>
        <v>-</v>
      </c>
      <c r="M450" s="130" t="str">
        <f>'приложение 1.1 '!L450</f>
        <v>-</v>
      </c>
      <c r="N450" s="130" t="str">
        <f>'приложение 1.1 '!M450</f>
        <v>-</v>
      </c>
      <c r="O450" s="130" t="str">
        <f>'приложение 1.1 '!N450</f>
        <v>-</v>
      </c>
      <c r="P450" s="130" t="str">
        <f>'приложение 1.1 '!O450</f>
        <v>-</v>
      </c>
      <c r="Q450" s="130" t="str">
        <f>'приложение 1.1 '!P450</f>
        <v>-</v>
      </c>
      <c r="R450" s="130" t="str">
        <f>'приложение 1.1 '!Q450</f>
        <v>-</v>
      </c>
      <c r="S450" s="130" t="str">
        <f>'приложение 1.1 '!R450</f>
        <v>-</v>
      </c>
      <c r="T450" s="130">
        <f>'приложение 1.1 '!S450</f>
        <v>0</v>
      </c>
      <c r="U450" s="130">
        <f>'приложение 1.1 '!T450</f>
        <v>4</v>
      </c>
      <c r="V450" s="130" t="str">
        <f>'приложение 1.1 '!U450</f>
        <v>-</v>
      </c>
      <c r="W450" s="130" t="str">
        <f>'приложение 1.1 '!V450</f>
        <v>-</v>
      </c>
      <c r="X450" s="130">
        <f>'приложение 1.1 '!W450</f>
        <v>0</v>
      </c>
      <c r="Y450" s="130">
        <f>'приложение 1.1 '!X450</f>
        <v>4</v>
      </c>
      <c r="Z450" s="130">
        <f>'приложение 1.1 '!Y450</f>
        <v>0</v>
      </c>
      <c r="AA450" s="130">
        <f>'приложение 1.1 '!Z450</f>
        <v>0</v>
      </c>
      <c r="AB450" s="130">
        <f>'приложение 1.1 '!AA450</f>
        <v>0</v>
      </c>
      <c r="AC450" s="130">
        <f>'приложение 1.1 '!AB450</f>
        <v>0</v>
      </c>
      <c r="AD450" s="130">
        <f>'приложение 1.1 '!AC450</f>
        <v>80.2</v>
      </c>
      <c r="AE450" s="130">
        <f>'приложение 1.1 '!AD450</f>
        <v>0</v>
      </c>
      <c r="AF450" s="130">
        <f t="shared" si="81"/>
        <v>80.2</v>
      </c>
    </row>
    <row r="451" spans="1:32">
      <c r="A451" s="95" t="str">
        <f>'приложение 1.1 '!A451</f>
        <v>2.1.6.12</v>
      </c>
      <c r="B451" s="135" t="str">
        <f>'приложение 1.1 '!B451</f>
        <v>ВЛ ПС-121,68 г.Сургут</v>
      </c>
      <c r="C451" s="603" t="str">
        <f>'приложение 1.1 '!C451</f>
        <v>C/П</v>
      </c>
      <c r="D451" s="544">
        <f>'приложение 1.1 '!D451</f>
        <v>13.353999999999999</v>
      </c>
      <c r="E451" s="544">
        <f>'приложение 1.1 '!E451</f>
        <v>0</v>
      </c>
      <c r="F451" s="168">
        <v>9.16</v>
      </c>
      <c r="G451" s="603">
        <f>'приложение 1.1 '!F451</f>
        <v>2016</v>
      </c>
      <c r="H451" s="603">
        <f>'приложение 1.1 '!G451</f>
        <v>2016</v>
      </c>
      <c r="I451" s="130">
        <f t="shared" si="80"/>
        <v>7</v>
      </c>
      <c r="J451" s="130">
        <f t="shared" si="77"/>
        <v>0</v>
      </c>
      <c r="K451" s="130">
        <f t="shared" si="78"/>
        <v>0</v>
      </c>
      <c r="L451" s="130" t="str">
        <f>'приложение 1.1 '!K451</f>
        <v>-</v>
      </c>
      <c r="M451" s="130" t="str">
        <f>'приложение 1.1 '!L451</f>
        <v>-</v>
      </c>
      <c r="N451" s="130" t="str">
        <f>'приложение 1.1 '!M451</f>
        <v>-</v>
      </c>
      <c r="O451" s="130" t="str">
        <f>'приложение 1.1 '!N451</f>
        <v>-</v>
      </c>
      <c r="P451" s="130" t="str">
        <f>'приложение 1.1 '!O451</f>
        <v>-</v>
      </c>
      <c r="Q451" s="130" t="str">
        <f>'приложение 1.1 '!P451</f>
        <v>-</v>
      </c>
      <c r="R451" s="130" t="str">
        <f>'приложение 1.1 '!Q451</f>
        <v>-</v>
      </c>
      <c r="S451" s="130" t="str">
        <f>'приложение 1.1 '!R451</f>
        <v>-</v>
      </c>
      <c r="T451" s="130">
        <f>'приложение 1.1 '!S451</f>
        <v>13.353999999999999</v>
      </c>
      <c r="U451" s="130">
        <f>'приложение 1.1 '!T451</f>
        <v>0</v>
      </c>
      <c r="V451" s="130" t="str">
        <f>'приложение 1.1 '!U451</f>
        <v>-</v>
      </c>
      <c r="W451" s="130" t="str">
        <f>'приложение 1.1 '!V451</f>
        <v>-</v>
      </c>
      <c r="X451" s="130">
        <f>'приложение 1.1 '!W451</f>
        <v>13.353999999999999</v>
      </c>
      <c r="Y451" s="130">
        <f>'приложение 1.1 '!X451</f>
        <v>0</v>
      </c>
      <c r="Z451" s="130">
        <f>'приложение 1.1 '!Y451</f>
        <v>0</v>
      </c>
      <c r="AA451" s="130">
        <f>'приложение 1.1 '!Z451</f>
        <v>0</v>
      </c>
      <c r="AB451" s="130">
        <f>'приложение 1.1 '!AA451</f>
        <v>0</v>
      </c>
      <c r="AC451" s="130">
        <f>'приложение 1.1 '!AB451</f>
        <v>0</v>
      </c>
      <c r="AD451" s="130">
        <f>'приложение 1.1 '!AC451</f>
        <v>7</v>
      </c>
      <c r="AE451" s="130">
        <f>'приложение 1.1 '!AD451</f>
        <v>0</v>
      </c>
      <c r="AF451" s="130">
        <f t="shared" si="81"/>
        <v>7</v>
      </c>
    </row>
    <row r="452" spans="1:32">
      <c r="A452" s="95" t="str">
        <f>'приложение 1.1 '!A452</f>
        <v>2.1.6.13</v>
      </c>
      <c r="B452" s="135" t="str">
        <f>'приложение 1.1 '!B452</f>
        <v>Тягач МАЗ 6430В9-1421-021</v>
      </c>
      <c r="C452" s="603" t="str">
        <f>'приложение 1.1 '!C452</f>
        <v>C/П</v>
      </c>
      <c r="D452" s="544">
        <f>'приложение 1.1 '!D452</f>
        <v>0</v>
      </c>
      <c r="E452" s="544">
        <f>'приложение 1.1 '!E452</f>
        <v>0</v>
      </c>
      <c r="F452" s="168">
        <v>10.16</v>
      </c>
      <c r="G452" s="603">
        <f>'приложение 1.1 '!F452</f>
        <v>2017</v>
      </c>
      <c r="H452" s="603">
        <f>'приложение 1.1 '!G452</f>
        <v>2017</v>
      </c>
      <c r="I452" s="130">
        <f t="shared" si="80"/>
        <v>5.3975</v>
      </c>
      <c r="J452" s="130">
        <f t="shared" si="77"/>
        <v>5.3975</v>
      </c>
      <c r="K452" s="130">
        <f t="shared" si="78"/>
        <v>5.3975</v>
      </c>
      <c r="L452" s="130" t="str">
        <f>'приложение 1.1 '!K452</f>
        <v>-</v>
      </c>
      <c r="M452" s="130" t="str">
        <f>'приложение 1.1 '!L452</f>
        <v>-</v>
      </c>
      <c r="N452" s="130" t="str">
        <f>'приложение 1.1 '!M452</f>
        <v>-</v>
      </c>
      <c r="O452" s="130" t="str">
        <f>'приложение 1.1 '!N452</f>
        <v>-</v>
      </c>
      <c r="P452" s="130" t="str">
        <f>'приложение 1.1 '!O452</f>
        <v>-</v>
      </c>
      <c r="Q452" s="130" t="str">
        <f>'приложение 1.1 '!P452</f>
        <v>-</v>
      </c>
      <c r="R452" s="130" t="str">
        <f>'приложение 1.1 '!Q452</f>
        <v>-</v>
      </c>
      <c r="S452" s="130" t="str">
        <f>'приложение 1.1 '!R452</f>
        <v>-</v>
      </c>
      <c r="T452" s="130" t="str">
        <f>'приложение 1.1 '!S452</f>
        <v>-</v>
      </c>
      <c r="U452" s="130" t="str">
        <f>'приложение 1.1 '!T452</f>
        <v>-</v>
      </c>
      <c r="V452" s="130">
        <f>'приложение 1.1 '!U452</f>
        <v>0</v>
      </c>
      <c r="W452" s="130">
        <f>'приложение 1.1 '!V452</f>
        <v>0</v>
      </c>
      <c r="X452" s="130">
        <f>'приложение 1.1 '!W452</f>
        <v>0</v>
      </c>
      <c r="Y452" s="130">
        <f>'приложение 1.1 '!X452</f>
        <v>0</v>
      </c>
      <c r="Z452" s="130">
        <f>'приложение 1.1 '!Y452</f>
        <v>0</v>
      </c>
      <c r="AA452" s="130">
        <f>'приложение 1.1 '!Z452</f>
        <v>0</v>
      </c>
      <c r="AB452" s="130">
        <f>'приложение 1.1 '!AA452</f>
        <v>0</v>
      </c>
      <c r="AC452" s="130">
        <f>'приложение 1.1 '!AB452</f>
        <v>0</v>
      </c>
      <c r="AD452" s="130">
        <f>'приложение 1.1 '!AC452</f>
        <v>0</v>
      </c>
      <c r="AE452" s="130">
        <f>'приложение 1.1 '!AD452</f>
        <v>5.3975</v>
      </c>
      <c r="AF452" s="130">
        <f t="shared" si="81"/>
        <v>5.3975</v>
      </c>
    </row>
    <row r="453" spans="1:32" ht="40.5">
      <c r="A453" s="95" t="str">
        <f>'приложение 1.1 '!A453</f>
        <v>2.1.6.14</v>
      </c>
      <c r="B453" s="135" t="str">
        <f>'приложение 1.1 '!B453</f>
        <v>Полуприцеп низкорамный 993930-S40</v>
      </c>
      <c r="C453" s="603" t="str">
        <f>'приложение 1.1 '!C453</f>
        <v>C/П</v>
      </c>
      <c r="D453" s="544">
        <f>'приложение 1.1 '!D453</f>
        <v>0</v>
      </c>
      <c r="E453" s="544">
        <f>'приложение 1.1 '!E453</f>
        <v>0</v>
      </c>
      <c r="F453" s="168">
        <v>11.16</v>
      </c>
      <c r="G453" s="603">
        <f>'приложение 1.1 '!F453</f>
        <v>2017</v>
      </c>
      <c r="H453" s="603">
        <f>'приложение 1.1 '!G453</f>
        <v>2017</v>
      </c>
      <c r="I453" s="130">
        <f t="shared" si="80"/>
        <v>2.9498000000000002</v>
      </c>
      <c r="J453" s="130">
        <f t="shared" si="77"/>
        <v>2.9498000000000002</v>
      </c>
      <c r="K453" s="130">
        <f t="shared" si="78"/>
        <v>2.9498000000000002</v>
      </c>
      <c r="L453" s="130" t="str">
        <f>'приложение 1.1 '!K453</f>
        <v>-</v>
      </c>
      <c r="M453" s="130" t="str">
        <f>'приложение 1.1 '!L453</f>
        <v>-</v>
      </c>
      <c r="N453" s="130" t="str">
        <f>'приложение 1.1 '!M453</f>
        <v>-</v>
      </c>
      <c r="O453" s="130" t="str">
        <f>'приложение 1.1 '!N453</f>
        <v>-</v>
      </c>
      <c r="P453" s="130" t="str">
        <f>'приложение 1.1 '!O453</f>
        <v>-</v>
      </c>
      <c r="Q453" s="130" t="str">
        <f>'приложение 1.1 '!P453</f>
        <v>-</v>
      </c>
      <c r="R453" s="130" t="str">
        <f>'приложение 1.1 '!Q453</f>
        <v>-</v>
      </c>
      <c r="S453" s="130" t="str">
        <f>'приложение 1.1 '!R453</f>
        <v>-</v>
      </c>
      <c r="T453" s="130" t="str">
        <f>'приложение 1.1 '!S453</f>
        <v>-</v>
      </c>
      <c r="U453" s="130" t="str">
        <f>'приложение 1.1 '!T453</f>
        <v>-</v>
      </c>
      <c r="V453" s="130">
        <f>'приложение 1.1 '!U453</f>
        <v>0</v>
      </c>
      <c r="W453" s="130">
        <f>'приложение 1.1 '!V453</f>
        <v>0</v>
      </c>
      <c r="X453" s="130">
        <f>'приложение 1.1 '!W453</f>
        <v>0</v>
      </c>
      <c r="Y453" s="130">
        <f>'приложение 1.1 '!X453</f>
        <v>0</v>
      </c>
      <c r="Z453" s="130">
        <f>'приложение 1.1 '!Y453</f>
        <v>0</v>
      </c>
      <c r="AA453" s="130">
        <f>'приложение 1.1 '!Z453</f>
        <v>0</v>
      </c>
      <c r="AB453" s="130">
        <f>'приложение 1.1 '!AA453</f>
        <v>0</v>
      </c>
      <c r="AC453" s="130">
        <f>'приложение 1.1 '!AB453</f>
        <v>0</v>
      </c>
      <c r="AD453" s="130">
        <f>'приложение 1.1 '!AC453</f>
        <v>0</v>
      </c>
      <c r="AE453" s="130">
        <f>'приложение 1.1 '!AD453</f>
        <v>2.9498000000000002</v>
      </c>
      <c r="AF453" s="130">
        <f t="shared" si="81"/>
        <v>2.9498000000000002</v>
      </c>
    </row>
    <row r="454" spans="1:32" ht="40.5">
      <c r="A454" s="95" t="str">
        <f>'приложение 1.1 '!A454</f>
        <v>2.1.6.15</v>
      </c>
      <c r="B454" s="135" t="str">
        <f>'приложение 1.1 '!B454</f>
        <v>Автогидроподъемник (АГП ПСС121.28-03)  КАМАЗ 5356 6х6</v>
      </c>
      <c r="C454" s="603" t="str">
        <f>'приложение 1.1 '!C454</f>
        <v>C/П</v>
      </c>
      <c r="D454" s="544">
        <f>'приложение 1.1 '!D454</f>
        <v>0</v>
      </c>
      <c r="E454" s="544">
        <f>'приложение 1.1 '!E454</f>
        <v>0</v>
      </c>
      <c r="F454" s="168">
        <v>12.16</v>
      </c>
      <c r="G454" s="603">
        <f>'приложение 1.1 '!F454</f>
        <v>2017</v>
      </c>
      <c r="H454" s="603">
        <f>'приложение 1.1 '!G454</f>
        <v>2017</v>
      </c>
      <c r="I454" s="130">
        <f t="shared" si="80"/>
        <v>6.9037833400000004</v>
      </c>
      <c r="J454" s="130">
        <f t="shared" si="77"/>
        <v>6.9037833400000004</v>
      </c>
      <c r="K454" s="130">
        <f t="shared" si="78"/>
        <v>6.9037833400000004</v>
      </c>
      <c r="L454" s="130" t="str">
        <f>'приложение 1.1 '!K454</f>
        <v>-</v>
      </c>
      <c r="M454" s="130" t="str">
        <f>'приложение 1.1 '!L454</f>
        <v>-</v>
      </c>
      <c r="N454" s="130" t="str">
        <f>'приложение 1.1 '!M454</f>
        <v>-</v>
      </c>
      <c r="O454" s="130" t="str">
        <f>'приложение 1.1 '!N454</f>
        <v>-</v>
      </c>
      <c r="P454" s="130" t="str">
        <f>'приложение 1.1 '!O454</f>
        <v>-</v>
      </c>
      <c r="Q454" s="130" t="str">
        <f>'приложение 1.1 '!P454</f>
        <v>-</v>
      </c>
      <c r="R454" s="130" t="str">
        <f>'приложение 1.1 '!Q454</f>
        <v>-</v>
      </c>
      <c r="S454" s="130" t="str">
        <f>'приложение 1.1 '!R454</f>
        <v>-</v>
      </c>
      <c r="T454" s="130" t="str">
        <f>'приложение 1.1 '!S454</f>
        <v>-</v>
      </c>
      <c r="U454" s="130" t="str">
        <f>'приложение 1.1 '!T454</f>
        <v>-</v>
      </c>
      <c r="V454" s="130">
        <f>'приложение 1.1 '!U454</f>
        <v>0</v>
      </c>
      <c r="W454" s="130">
        <f>'приложение 1.1 '!V454</f>
        <v>0</v>
      </c>
      <c r="X454" s="130">
        <f>'приложение 1.1 '!W454</f>
        <v>0</v>
      </c>
      <c r="Y454" s="130">
        <f>'приложение 1.1 '!X454</f>
        <v>0</v>
      </c>
      <c r="Z454" s="130">
        <f>'приложение 1.1 '!Y454</f>
        <v>0</v>
      </c>
      <c r="AA454" s="130">
        <f>'приложение 1.1 '!Z454</f>
        <v>0</v>
      </c>
      <c r="AB454" s="130">
        <f>'приложение 1.1 '!AA454</f>
        <v>0</v>
      </c>
      <c r="AC454" s="130">
        <f>'приложение 1.1 '!AB454</f>
        <v>0</v>
      </c>
      <c r="AD454" s="130">
        <f>'приложение 1.1 '!AC454</f>
        <v>0</v>
      </c>
      <c r="AE454" s="130">
        <f>'приложение 1.1 '!AD454</f>
        <v>6.9037833400000004</v>
      </c>
      <c r="AF454" s="130">
        <f t="shared" si="81"/>
        <v>6.9037833400000004</v>
      </c>
    </row>
    <row r="455" spans="1:32">
      <c r="A455" s="95" t="str">
        <f>'приложение 1.1 '!A455</f>
        <v>2.1.6.16</v>
      </c>
      <c r="B455" s="135" t="str">
        <f>'приложение 1.1 '!B455</f>
        <v>CAT 434F2</v>
      </c>
      <c r="C455" s="603" t="str">
        <f>'приложение 1.1 '!C455</f>
        <v>C/П</v>
      </c>
      <c r="D455" s="544">
        <f>'приложение 1.1 '!D455</f>
        <v>0</v>
      </c>
      <c r="E455" s="544">
        <f>'приложение 1.1 '!E455</f>
        <v>0</v>
      </c>
      <c r="F455" s="168">
        <v>13.16</v>
      </c>
      <c r="G455" s="603">
        <f>'приложение 1.1 '!F455</f>
        <v>2017</v>
      </c>
      <c r="H455" s="603">
        <f>'приложение 1.1 '!G455</f>
        <v>2017</v>
      </c>
      <c r="I455" s="130">
        <f t="shared" si="80"/>
        <v>8.1590199999999999</v>
      </c>
      <c r="J455" s="130">
        <f t="shared" si="77"/>
        <v>8.1590199999999999</v>
      </c>
      <c r="K455" s="130">
        <f t="shared" si="78"/>
        <v>8.1590199999999999</v>
      </c>
      <c r="L455" s="130" t="str">
        <f>'приложение 1.1 '!K455</f>
        <v>-</v>
      </c>
      <c r="M455" s="130" t="str">
        <f>'приложение 1.1 '!L455</f>
        <v>-</v>
      </c>
      <c r="N455" s="130" t="str">
        <f>'приложение 1.1 '!M455</f>
        <v>-</v>
      </c>
      <c r="O455" s="130" t="str">
        <f>'приложение 1.1 '!N455</f>
        <v>-</v>
      </c>
      <c r="P455" s="130" t="str">
        <f>'приложение 1.1 '!O455</f>
        <v>-</v>
      </c>
      <c r="Q455" s="130" t="str">
        <f>'приложение 1.1 '!P455</f>
        <v>-</v>
      </c>
      <c r="R455" s="130" t="str">
        <f>'приложение 1.1 '!Q455</f>
        <v>-</v>
      </c>
      <c r="S455" s="130" t="str">
        <f>'приложение 1.1 '!R455</f>
        <v>-</v>
      </c>
      <c r="T455" s="130" t="str">
        <f>'приложение 1.1 '!S455</f>
        <v>-</v>
      </c>
      <c r="U455" s="130" t="str">
        <f>'приложение 1.1 '!T455</f>
        <v>-</v>
      </c>
      <c r="V455" s="130">
        <f>'приложение 1.1 '!U455</f>
        <v>0</v>
      </c>
      <c r="W455" s="130">
        <f>'приложение 1.1 '!V455</f>
        <v>0</v>
      </c>
      <c r="X455" s="130">
        <f>'приложение 1.1 '!W455</f>
        <v>0</v>
      </c>
      <c r="Y455" s="130">
        <f>'приложение 1.1 '!X455</f>
        <v>0</v>
      </c>
      <c r="Z455" s="130">
        <f>'приложение 1.1 '!Y455</f>
        <v>0</v>
      </c>
      <c r="AA455" s="130">
        <f>'приложение 1.1 '!Z455</f>
        <v>0</v>
      </c>
      <c r="AB455" s="130">
        <f>'приложение 1.1 '!AA455</f>
        <v>0</v>
      </c>
      <c r="AC455" s="130">
        <f>'приложение 1.1 '!AB455</f>
        <v>0</v>
      </c>
      <c r="AD455" s="130">
        <f>'приложение 1.1 '!AC455</f>
        <v>0</v>
      </c>
      <c r="AE455" s="130">
        <f>'приложение 1.1 '!AD455</f>
        <v>8.1590199999999999</v>
      </c>
      <c r="AF455" s="130">
        <f t="shared" si="81"/>
        <v>8.1590199999999999</v>
      </c>
    </row>
    <row r="456" spans="1:32" ht="60.75">
      <c r="A456" s="95" t="str">
        <f>'приложение 1.1 '!A456</f>
        <v>2.1.6.17</v>
      </c>
      <c r="B456" s="135" t="str">
        <f>'приложение 1.1 '!B456</f>
        <v>Погрузчик Фронтальный "Амкадор-352" г.п. 5тн (Вилы грузовые)</v>
      </c>
      <c r="C456" s="603" t="str">
        <f>'приложение 1.1 '!C456</f>
        <v>C/П</v>
      </c>
      <c r="D456" s="544">
        <f>'приложение 1.1 '!D456</f>
        <v>0</v>
      </c>
      <c r="E456" s="544">
        <f>'приложение 1.1 '!E456</f>
        <v>0</v>
      </c>
      <c r="F456" s="168">
        <v>14.16</v>
      </c>
      <c r="G456" s="603">
        <f>'приложение 1.1 '!F456</f>
        <v>2017</v>
      </c>
      <c r="H456" s="603">
        <f>'приложение 1.1 '!G456</f>
        <v>2017</v>
      </c>
      <c r="I456" s="130">
        <f t="shared" si="80"/>
        <v>6.4016899999999994</v>
      </c>
      <c r="J456" s="130">
        <f t="shared" si="77"/>
        <v>6.4016899999999994</v>
      </c>
      <c r="K456" s="130">
        <f t="shared" si="78"/>
        <v>6.4016899999999994</v>
      </c>
      <c r="L456" s="130" t="str">
        <f>'приложение 1.1 '!K456</f>
        <v>-</v>
      </c>
      <c r="M456" s="130" t="str">
        <f>'приложение 1.1 '!L456</f>
        <v>-</v>
      </c>
      <c r="N456" s="130" t="str">
        <f>'приложение 1.1 '!M456</f>
        <v>-</v>
      </c>
      <c r="O456" s="130" t="str">
        <f>'приложение 1.1 '!N456</f>
        <v>-</v>
      </c>
      <c r="P456" s="130" t="str">
        <f>'приложение 1.1 '!O456</f>
        <v>-</v>
      </c>
      <c r="Q456" s="130" t="str">
        <f>'приложение 1.1 '!P456</f>
        <v>-</v>
      </c>
      <c r="R456" s="130" t="str">
        <f>'приложение 1.1 '!Q456</f>
        <v>-</v>
      </c>
      <c r="S456" s="130" t="str">
        <f>'приложение 1.1 '!R456</f>
        <v>-</v>
      </c>
      <c r="T456" s="130" t="str">
        <f>'приложение 1.1 '!S456</f>
        <v>-</v>
      </c>
      <c r="U456" s="130" t="str">
        <f>'приложение 1.1 '!T456</f>
        <v>-</v>
      </c>
      <c r="V456" s="130">
        <f>'приложение 1.1 '!U456</f>
        <v>0</v>
      </c>
      <c r="W456" s="130">
        <f>'приложение 1.1 '!V456</f>
        <v>0</v>
      </c>
      <c r="X456" s="130">
        <f>'приложение 1.1 '!W456</f>
        <v>0</v>
      </c>
      <c r="Y456" s="130">
        <f>'приложение 1.1 '!X456</f>
        <v>0</v>
      </c>
      <c r="Z456" s="130">
        <f>'приложение 1.1 '!Y456</f>
        <v>0</v>
      </c>
      <c r="AA456" s="130">
        <f>'приложение 1.1 '!Z456</f>
        <v>0</v>
      </c>
      <c r="AB456" s="130">
        <f>'приложение 1.1 '!AA456</f>
        <v>0</v>
      </c>
      <c r="AC456" s="130">
        <f>'приложение 1.1 '!AB456</f>
        <v>0</v>
      </c>
      <c r="AD456" s="130">
        <f>'приложение 1.1 '!AC456</f>
        <v>0</v>
      </c>
      <c r="AE456" s="130">
        <f>'приложение 1.1 '!AD456</f>
        <v>6.4016899999999994</v>
      </c>
      <c r="AF456" s="130">
        <f t="shared" si="81"/>
        <v>6.4016899999999994</v>
      </c>
    </row>
    <row r="457" spans="1:32" ht="40.5">
      <c r="A457" s="95" t="str">
        <f>'приложение 1.1 '!A457</f>
        <v>2.1.6.18</v>
      </c>
      <c r="B457" s="135" t="str">
        <f>'приложение 1.1 '!B457</f>
        <v>Самосвал "КАМАЗ-65111" г.п. 14 тонн</v>
      </c>
      <c r="C457" s="603" t="str">
        <f>'приложение 1.1 '!C457</f>
        <v>C/П</v>
      </c>
      <c r="D457" s="544">
        <f>'приложение 1.1 '!D457</f>
        <v>0</v>
      </c>
      <c r="E457" s="544">
        <f>'приложение 1.1 '!E457</f>
        <v>0</v>
      </c>
      <c r="F457" s="168">
        <v>15.16</v>
      </c>
      <c r="G457" s="603">
        <f>'приложение 1.1 '!F457</f>
        <v>2017</v>
      </c>
      <c r="H457" s="603">
        <f>'приложение 1.1 '!G457</f>
        <v>2017</v>
      </c>
      <c r="I457" s="130">
        <f t="shared" si="80"/>
        <v>4.76988667</v>
      </c>
      <c r="J457" s="130">
        <f t="shared" si="77"/>
        <v>4.76988667</v>
      </c>
      <c r="K457" s="130">
        <f t="shared" si="78"/>
        <v>4.76988667</v>
      </c>
      <c r="L457" s="130" t="str">
        <f>'приложение 1.1 '!K457</f>
        <v>-</v>
      </c>
      <c r="M457" s="130" t="str">
        <f>'приложение 1.1 '!L457</f>
        <v>-</v>
      </c>
      <c r="N457" s="130" t="str">
        <f>'приложение 1.1 '!M457</f>
        <v>-</v>
      </c>
      <c r="O457" s="130" t="str">
        <f>'приложение 1.1 '!N457</f>
        <v>-</v>
      </c>
      <c r="P457" s="130" t="str">
        <f>'приложение 1.1 '!O457</f>
        <v>-</v>
      </c>
      <c r="Q457" s="130" t="str">
        <f>'приложение 1.1 '!P457</f>
        <v>-</v>
      </c>
      <c r="R457" s="130" t="str">
        <f>'приложение 1.1 '!Q457</f>
        <v>-</v>
      </c>
      <c r="S457" s="130" t="str">
        <f>'приложение 1.1 '!R457</f>
        <v>-</v>
      </c>
      <c r="T457" s="130" t="str">
        <f>'приложение 1.1 '!S457</f>
        <v>-</v>
      </c>
      <c r="U457" s="130" t="str">
        <f>'приложение 1.1 '!T457</f>
        <v>-</v>
      </c>
      <c r="V457" s="130">
        <f>'приложение 1.1 '!U457</f>
        <v>0</v>
      </c>
      <c r="W457" s="130">
        <f>'приложение 1.1 '!V457</f>
        <v>0</v>
      </c>
      <c r="X457" s="130">
        <f>'приложение 1.1 '!W457</f>
        <v>0</v>
      </c>
      <c r="Y457" s="130">
        <f>'приложение 1.1 '!X457</f>
        <v>0</v>
      </c>
      <c r="Z457" s="130">
        <f>'приложение 1.1 '!Y457</f>
        <v>0</v>
      </c>
      <c r="AA457" s="130">
        <f>'приложение 1.1 '!Z457</f>
        <v>0</v>
      </c>
      <c r="AB457" s="130">
        <f>'приложение 1.1 '!AA457</f>
        <v>0</v>
      </c>
      <c r="AC457" s="130">
        <f>'приложение 1.1 '!AB457</f>
        <v>0</v>
      </c>
      <c r="AD457" s="130">
        <f>'приложение 1.1 '!AC457</f>
        <v>0</v>
      </c>
      <c r="AE457" s="130">
        <f>'приложение 1.1 '!AD457</f>
        <v>4.76988667</v>
      </c>
      <c r="AF457" s="130">
        <f t="shared" si="81"/>
        <v>4.76988667</v>
      </c>
    </row>
    <row r="458" spans="1:32">
      <c r="A458" s="95" t="str">
        <f>'приложение 1.1 '!A458</f>
        <v>2.1.6.19</v>
      </c>
      <c r="B458" s="135" t="str">
        <f>'приложение 1.1 '!B458</f>
        <v>Лада 21214-59018</v>
      </c>
      <c r="C458" s="603" t="str">
        <f>'приложение 1.1 '!C458</f>
        <v>C/П</v>
      </c>
      <c r="D458" s="544">
        <f>'приложение 1.1 '!D458</f>
        <v>0</v>
      </c>
      <c r="E458" s="544">
        <f>'приложение 1.1 '!E458</f>
        <v>0</v>
      </c>
      <c r="F458" s="168">
        <v>16.16</v>
      </c>
      <c r="G458" s="603">
        <f>'приложение 1.1 '!F458</f>
        <v>2017</v>
      </c>
      <c r="H458" s="603">
        <f>'приложение 1.1 '!G458</f>
        <v>2017</v>
      </c>
      <c r="I458" s="130">
        <f t="shared" si="80"/>
        <v>0.54722000000000004</v>
      </c>
      <c r="J458" s="130">
        <f t="shared" si="77"/>
        <v>0.54722000000000004</v>
      </c>
      <c r="K458" s="130">
        <f t="shared" si="78"/>
        <v>0.54722000000000004</v>
      </c>
      <c r="L458" s="130" t="str">
        <f>'приложение 1.1 '!K458</f>
        <v>-</v>
      </c>
      <c r="M458" s="130" t="str">
        <f>'приложение 1.1 '!L458</f>
        <v>-</v>
      </c>
      <c r="N458" s="130" t="str">
        <f>'приложение 1.1 '!M458</f>
        <v>-</v>
      </c>
      <c r="O458" s="130" t="str">
        <f>'приложение 1.1 '!N458</f>
        <v>-</v>
      </c>
      <c r="P458" s="130" t="str">
        <f>'приложение 1.1 '!O458</f>
        <v>-</v>
      </c>
      <c r="Q458" s="130" t="str">
        <f>'приложение 1.1 '!P458</f>
        <v>-</v>
      </c>
      <c r="R458" s="130" t="str">
        <f>'приложение 1.1 '!Q458</f>
        <v>-</v>
      </c>
      <c r="S458" s="130" t="str">
        <f>'приложение 1.1 '!R458</f>
        <v>-</v>
      </c>
      <c r="T458" s="130" t="str">
        <f>'приложение 1.1 '!S458</f>
        <v>-</v>
      </c>
      <c r="U458" s="130" t="str">
        <f>'приложение 1.1 '!T458</f>
        <v>-</v>
      </c>
      <c r="V458" s="130">
        <f>'приложение 1.1 '!U458</f>
        <v>0</v>
      </c>
      <c r="W458" s="130">
        <f>'приложение 1.1 '!V458</f>
        <v>0</v>
      </c>
      <c r="X458" s="130">
        <f>'приложение 1.1 '!W458</f>
        <v>0</v>
      </c>
      <c r="Y458" s="130">
        <f>'приложение 1.1 '!X458</f>
        <v>0</v>
      </c>
      <c r="Z458" s="130">
        <f>'приложение 1.1 '!Y458</f>
        <v>0</v>
      </c>
      <c r="AA458" s="130">
        <f>'приложение 1.1 '!Z458</f>
        <v>0</v>
      </c>
      <c r="AB458" s="130">
        <f>'приложение 1.1 '!AA458</f>
        <v>0</v>
      </c>
      <c r="AC458" s="130">
        <f>'приложение 1.1 '!AB458</f>
        <v>0</v>
      </c>
      <c r="AD458" s="130">
        <f>'приложение 1.1 '!AC458</f>
        <v>0</v>
      </c>
      <c r="AE458" s="130">
        <f>'приложение 1.1 '!AD458</f>
        <v>0.54722000000000004</v>
      </c>
      <c r="AF458" s="130">
        <f t="shared" si="81"/>
        <v>0.54722000000000004</v>
      </c>
    </row>
    <row r="459" spans="1:32">
      <c r="A459" s="95"/>
      <c r="B459" s="133" t="str">
        <f>'приложение 1.1 '!B459</f>
        <v>Итого по разделу 2.1.</v>
      </c>
      <c r="C459" s="135"/>
      <c r="D459" s="176">
        <f>SUM(D187:D458)</f>
        <v>220.38170000000008</v>
      </c>
      <c r="E459" s="176">
        <f>SUM(E187:E458)</f>
        <v>324.7199999999998</v>
      </c>
      <c r="F459" s="622">
        <f>SUM(F187:F458)</f>
        <v>4541.6584999999995</v>
      </c>
      <c r="G459" s="603"/>
      <c r="H459" s="603"/>
      <c r="I459" s="178">
        <f t="shared" ref="I459:AE459" si="82">SUM(I187:I458)</f>
        <v>1800.3248093055934</v>
      </c>
      <c r="J459" s="178">
        <f t="shared" si="82"/>
        <v>354.69890713559312</v>
      </c>
      <c r="K459" s="178">
        <f t="shared" si="82"/>
        <v>354.69890713559312</v>
      </c>
      <c r="L459" s="178">
        <f t="shared" si="82"/>
        <v>14.484000000000002</v>
      </c>
      <c r="M459" s="178">
        <f t="shared" si="82"/>
        <v>23.7</v>
      </c>
      <c r="N459" s="178">
        <f t="shared" si="82"/>
        <v>67.560999999999964</v>
      </c>
      <c r="O459" s="178">
        <f t="shared" si="82"/>
        <v>79.160000000000011</v>
      </c>
      <c r="P459" s="178">
        <f t="shared" si="82"/>
        <v>19.819999999999997</v>
      </c>
      <c r="Q459" s="178">
        <f t="shared" si="82"/>
        <v>37.559999999999995</v>
      </c>
      <c r="R459" s="178">
        <f t="shared" si="82"/>
        <v>47.372499999999995</v>
      </c>
      <c r="S459" s="178">
        <f t="shared" si="82"/>
        <v>62.38</v>
      </c>
      <c r="T459" s="178">
        <f t="shared" si="82"/>
        <v>39.220199999999998</v>
      </c>
      <c r="U459" s="178">
        <f t="shared" si="82"/>
        <v>53.900000000000006</v>
      </c>
      <c r="V459" s="178">
        <f t="shared" si="82"/>
        <v>31.924000000000003</v>
      </c>
      <c r="W459" s="178">
        <f t="shared" si="82"/>
        <v>68.02000000000001</v>
      </c>
      <c r="X459" s="178">
        <f t="shared" si="82"/>
        <v>220.38170000000008</v>
      </c>
      <c r="Y459" s="178">
        <f t="shared" si="82"/>
        <v>324.7199999999998</v>
      </c>
      <c r="Z459" s="178">
        <f t="shared" si="82"/>
        <v>154.94059694999996</v>
      </c>
      <c r="AA459" s="178">
        <f t="shared" si="82"/>
        <v>249.05399557000004</v>
      </c>
      <c r="AB459" s="178">
        <f t="shared" si="82"/>
        <v>200.66990495999997</v>
      </c>
      <c r="AC459" s="178">
        <f t="shared" si="82"/>
        <v>369.88711679999977</v>
      </c>
      <c r="AD459" s="178">
        <f t="shared" si="82"/>
        <v>471.07428789000005</v>
      </c>
      <c r="AE459" s="178">
        <f t="shared" si="82"/>
        <v>354.69890713559312</v>
      </c>
      <c r="AF459" s="178">
        <f t="shared" ref="AF459" si="83">SUM(Z459:AE459)</f>
        <v>1800.3248093055929</v>
      </c>
    </row>
    <row r="460" spans="1:32" ht="20.100000000000001" customHeight="1">
      <c r="A460" s="542"/>
      <c r="B460" s="111"/>
      <c r="C460" s="111"/>
      <c r="D460" s="123"/>
      <c r="E460" s="123"/>
      <c r="F460" s="123"/>
      <c r="G460" s="423"/>
      <c r="H460" s="423"/>
      <c r="I460" s="112" t="s">
        <v>448</v>
      </c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25"/>
      <c r="AA460" s="125"/>
      <c r="AB460" s="125"/>
      <c r="AC460" s="125"/>
      <c r="AD460" s="125"/>
      <c r="AE460" s="125"/>
      <c r="AF460" s="125"/>
    </row>
    <row r="461" spans="1:32" ht="20.100000000000001" customHeight="1">
      <c r="A461" s="9" t="s">
        <v>208</v>
      </c>
      <c r="Z461" s="112"/>
      <c r="AA461" s="112"/>
      <c r="AB461" s="112"/>
      <c r="AC461" s="112"/>
      <c r="AD461" s="112"/>
      <c r="AE461" s="112"/>
      <c r="AF461" s="112"/>
    </row>
    <row r="462" spans="1:32" ht="20.100000000000001" customHeight="1">
      <c r="A462" s="9" t="s">
        <v>1619</v>
      </c>
      <c r="Z462" s="112"/>
      <c r="AA462" s="112"/>
      <c r="AB462" s="112"/>
      <c r="AC462" s="112"/>
      <c r="AD462" s="112"/>
      <c r="AE462" s="112"/>
      <c r="AF462" s="112"/>
    </row>
    <row r="463" spans="1:32" ht="20.100000000000001" customHeight="1">
      <c r="A463" s="11" t="s">
        <v>640</v>
      </c>
      <c r="Z463" s="112"/>
      <c r="AA463" s="112"/>
      <c r="AB463" s="112"/>
      <c r="AC463" s="112"/>
      <c r="AD463" s="112"/>
      <c r="AE463" s="112"/>
      <c r="AF463" s="112"/>
    </row>
    <row r="464" spans="1:32" ht="20.100000000000001" customHeight="1">
      <c r="A464" s="617" t="s">
        <v>263</v>
      </c>
      <c r="C464" s="126"/>
      <c r="D464" s="166"/>
      <c r="E464" s="166"/>
      <c r="F464" s="166"/>
      <c r="G464" s="427"/>
      <c r="H464" s="427"/>
      <c r="I464" s="126"/>
      <c r="J464" s="126"/>
      <c r="Z464" s="127"/>
      <c r="AA464" s="112"/>
      <c r="AB464" s="112"/>
      <c r="AC464" s="112"/>
      <c r="AD464" s="112"/>
      <c r="AE464" s="112"/>
      <c r="AF464" s="128"/>
    </row>
    <row r="465" spans="1:32" ht="20.100000000000001" customHeight="1">
      <c r="B465" s="126"/>
      <c r="C465" s="126"/>
      <c r="D465" s="166"/>
      <c r="E465" s="166"/>
      <c r="F465" s="166"/>
      <c r="G465" s="427"/>
      <c r="H465" s="427"/>
      <c r="I465" s="129"/>
      <c r="J465" s="129"/>
      <c r="Z465" s="127"/>
      <c r="AA465" s="112"/>
      <c r="AB465" s="112"/>
      <c r="AC465" s="112"/>
      <c r="AD465" s="112"/>
      <c r="AE465" s="112"/>
      <c r="AF465" s="128"/>
    </row>
    <row r="466" spans="1:32" ht="15" customHeight="1"/>
    <row r="467" spans="1:32" ht="15" customHeight="1"/>
    <row r="468" spans="1:32" ht="15" customHeight="1">
      <c r="B468" s="266"/>
      <c r="D468" s="166"/>
      <c r="E468" s="166"/>
      <c r="F468" s="166"/>
    </row>
    <row r="469" spans="1:32" ht="15" customHeight="1"/>
    <row r="470" spans="1:32" ht="15" customHeight="1"/>
    <row r="471" spans="1:32" ht="15" customHeight="1"/>
    <row r="472" spans="1:32" ht="15" customHeight="1">
      <c r="B472" s="266"/>
      <c r="D472" s="166"/>
      <c r="E472" s="166"/>
      <c r="F472" s="166"/>
    </row>
    <row r="473" spans="1:32" ht="15" customHeight="1"/>
    <row r="474" spans="1:32" ht="15" customHeight="1">
      <c r="A474" s="11"/>
      <c r="B474" s="111"/>
      <c r="C474" s="111"/>
      <c r="D474" s="123"/>
    </row>
    <row r="475" spans="1:32" ht="15" customHeight="1">
      <c r="A475" s="11"/>
      <c r="B475" s="111"/>
      <c r="C475" s="111"/>
      <c r="D475" s="123"/>
    </row>
    <row r="476" spans="1:32" ht="15" customHeight="1">
      <c r="A476" s="11"/>
      <c r="B476" s="111"/>
      <c r="C476" s="111"/>
      <c r="D476" s="167"/>
      <c r="E476" s="166"/>
      <c r="F476" s="166"/>
      <c r="G476" s="427"/>
    </row>
    <row r="477" spans="1:32" ht="15" customHeight="1">
      <c r="A477" s="11"/>
      <c r="B477" s="111"/>
      <c r="C477" s="111"/>
      <c r="D477" s="123"/>
    </row>
    <row r="478" spans="1:32" ht="15" customHeight="1">
      <c r="A478" s="11"/>
      <c r="B478" s="422"/>
      <c r="C478" s="111"/>
      <c r="D478" s="123"/>
    </row>
    <row r="479" spans="1:32" ht="15" customHeight="1">
      <c r="A479" s="11"/>
      <c r="B479" s="422"/>
      <c r="C479" s="111"/>
      <c r="D479" s="123"/>
    </row>
    <row r="480" spans="1:32" ht="15" customHeight="1">
      <c r="A480" s="11"/>
      <c r="B480" s="111"/>
      <c r="C480" s="111"/>
      <c r="D480" s="123"/>
    </row>
    <row r="481" spans="1:10" ht="15" customHeight="1">
      <c r="A481" s="11"/>
      <c r="B481" s="111"/>
      <c r="C481" s="111"/>
      <c r="D481" s="123"/>
    </row>
    <row r="482" spans="1:10" ht="15" customHeight="1">
      <c r="A482" s="11"/>
      <c r="B482" s="111"/>
      <c r="C482" s="111"/>
      <c r="D482" s="123"/>
    </row>
    <row r="483" spans="1:10" ht="15" customHeight="1">
      <c r="A483" s="11"/>
      <c r="B483" s="111"/>
      <c r="C483" s="111"/>
      <c r="D483" s="123"/>
    </row>
    <row r="484" spans="1:10" ht="15" customHeight="1">
      <c r="B484" s="266"/>
      <c r="C484" s="266"/>
      <c r="D484" s="166"/>
      <c r="E484" s="166"/>
      <c r="F484" s="166"/>
      <c r="G484" s="427"/>
      <c r="H484" s="427"/>
      <c r="I484" s="129"/>
      <c r="J484" s="129"/>
    </row>
    <row r="485" spans="1:10" ht="15" customHeight="1">
      <c r="B485" s="266"/>
      <c r="C485" s="266"/>
      <c r="D485" s="166"/>
      <c r="E485" s="166"/>
      <c r="F485" s="166"/>
      <c r="G485" s="427"/>
      <c r="H485" s="427"/>
      <c r="I485" s="129"/>
      <c r="J485" s="129"/>
    </row>
    <row r="486" spans="1:10" ht="15" customHeight="1">
      <c r="B486" s="266"/>
      <c r="C486" s="266"/>
      <c r="D486" s="166"/>
      <c r="E486" s="166"/>
      <c r="F486" s="166"/>
      <c r="G486" s="427"/>
      <c r="H486" s="427"/>
      <c r="I486" s="129"/>
      <c r="J486" s="129"/>
    </row>
    <row r="487" spans="1:10" ht="15" customHeight="1">
      <c r="B487" s="266"/>
      <c r="C487" s="266"/>
      <c r="D487" s="166"/>
      <c r="E487" s="166"/>
      <c r="F487" s="166"/>
      <c r="G487" s="427"/>
      <c r="H487" s="427"/>
      <c r="I487" s="129"/>
      <c r="J487" s="129"/>
    </row>
    <row r="488" spans="1:10" ht="15" customHeight="1"/>
    <row r="489" spans="1:10" ht="15" customHeight="1">
      <c r="B489" s="266"/>
      <c r="D489" s="166"/>
      <c r="E489" s="166"/>
      <c r="F489" s="166"/>
    </row>
    <row r="490" spans="1:10" ht="15" customHeight="1"/>
    <row r="491" spans="1:10" ht="15" customHeight="1">
      <c r="B491" s="266"/>
      <c r="C491" s="266"/>
      <c r="D491" s="166"/>
      <c r="E491" s="166"/>
      <c r="F491" s="166"/>
      <c r="G491" s="427"/>
      <c r="H491" s="427"/>
      <c r="I491" s="129"/>
      <c r="J491" s="129"/>
    </row>
    <row r="492" spans="1:10" ht="15" customHeight="1"/>
    <row r="493" spans="1:10" ht="15" customHeight="1"/>
    <row r="494" spans="1:10" ht="15" customHeight="1"/>
    <row r="495" spans="1:10" ht="15" customHeight="1"/>
    <row r="496" spans="1:10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</sheetData>
  <mergeCells count="33">
    <mergeCell ref="H15:H17"/>
    <mergeCell ref="T18:U18"/>
    <mergeCell ref="V18:W18"/>
    <mergeCell ref="X18:Y18"/>
    <mergeCell ref="I15:I16"/>
    <mergeCell ref="J15:J16"/>
    <mergeCell ref="K15:K16"/>
    <mergeCell ref="L15:Y15"/>
    <mergeCell ref="D18:E18"/>
    <mergeCell ref="L18:M18"/>
    <mergeCell ref="N18:O18"/>
    <mergeCell ref="P18:Q18"/>
    <mergeCell ref="R18:S18"/>
    <mergeCell ref="Z15:AF15"/>
    <mergeCell ref="L16:M16"/>
    <mergeCell ref="N16:O16"/>
    <mergeCell ref="P16:Q16"/>
    <mergeCell ref="R16:S16"/>
    <mergeCell ref="T16:U16"/>
    <mergeCell ref="V16:W16"/>
    <mergeCell ref="X16:Y16"/>
    <mergeCell ref="A15:A17"/>
    <mergeCell ref="B15:B17"/>
    <mergeCell ref="C15:C16"/>
    <mergeCell ref="D15:E16"/>
    <mergeCell ref="G15:G17"/>
    <mergeCell ref="F15:F17"/>
    <mergeCell ref="A12:AF12"/>
    <mergeCell ref="AD5:AF5"/>
    <mergeCell ref="B6:C6"/>
    <mergeCell ref="H6:K6"/>
    <mergeCell ref="AD6:AF6"/>
    <mergeCell ref="A11:AF11"/>
  </mergeCells>
  <conditionalFormatting sqref="I178">
    <cfRule type="cellIs" dxfId="0" priority="1" stopIfTrue="1" operator="notEqual">
      <formula>$AF$178</formula>
    </cfRule>
  </conditionalFormatting>
  <printOptions horizontalCentered="1"/>
  <pageMargins left="0.19685039370078741" right="0.11811023622047245" top="0.51181102362204722" bottom="0.59055118110236227" header="0.51181102362204722" footer="0.51181102362204722"/>
  <pageSetup paperSize="8" scale="35" fitToHeight="0" orientation="landscape" r:id="rId1"/>
  <headerFooter alignWithMargins="0">
    <oddFooter>&amp;R&amp;P</oddFooter>
  </headerFooter>
  <ignoredErrors>
    <ignoredError sqref="X2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3"/>
  <sheetViews>
    <sheetView workbookViewId="0">
      <selection activeCell="H9" sqref="H9"/>
    </sheetView>
  </sheetViews>
  <sheetFormatPr defaultRowHeight="15.75"/>
  <cols>
    <col min="1" max="1" width="1.5" style="479" customWidth="1"/>
    <col min="2" max="2" width="36.375" style="477" customWidth="1"/>
    <col min="3" max="8" width="14.125" style="477" customWidth="1"/>
    <col min="9" max="16" width="9" style="477"/>
    <col min="17" max="16384" width="9" style="479"/>
  </cols>
  <sheetData>
    <row r="1" spans="2:8">
      <c r="H1" s="516" t="s">
        <v>1689</v>
      </c>
    </row>
    <row r="2" spans="2:8">
      <c r="H2" s="516" t="s">
        <v>709</v>
      </c>
    </row>
    <row r="3" spans="2:8">
      <c r="H3" s="516" t="s">
        <v>1688</v>
      </c>
    </row>
    <row r="5" spans="2:8">
      <c r="H5" s="517" t="s">
        <v>710</v>
      </c>
    </row>
    <row r="6" spans="2:8">
      <c r="H6" s="517" t="s">
        <v>651</v>
      </c>
    </row>
    <row r="7" spans="2:8">
      <c r="H7" s="517" t="s">
        <v>1977</v>
      </c>
    </row>
    <row r="8" spans="2:8">
      <c r="H8" s="517" t="s">
        <v>2230</v>
      </c>
    </row>
    <row r="9" spans="2:8">
      <c r="H9" s="517" t="s">
        <v>261</v>
      </c>
    </row>
    <row r="11" spans="2:8" s="477" customFormat="1" ht="37.5" customHeight="1">
      <c r="B11" s="785" t="s">
        <v>1978</v>
      </c>
      <c r="C11" s="785"/>
      <c r="D11" s="785"/>
      <c r="E11" s="785"/>
      <c r="F11" s="785"/>
      <c r="G11" s="785"/>
      <c r="H11" s="785"/>
    </row>
    <row r="12" spans="2:8" s="477" customFormat="1">
      <c r="B12" s="518"/>
    </row>
    <row r="13" spans="2:8" s="477" customFormat="1">
      <c r="B13" s="786" t="s">
        <v>1967</v>
      </c>
      <c r="C13" s="788" t="s">
        <v>1968</v>
      </c>
      <c r="D13" s="789"/>
      <c r="E13" s="789"/>
      <c r="F13" s="789"/>
      <c r="G13" s="789"/>
      <c r="H13" s="790"/>
    </row>
    <row r="14" spans="2:8" s="477" customFormat="1">
      <c r="B14" s="787"/>
      <c r="C14" s="519">
        <v>2012</v>
      </c>
      <c r="D14" s="519">
        <v>2013</v>
      </c>
      <c r="E14" s="519">
        <v>2014</v>
      </c>
      <c r="F14" s="519">
        <v>2015</v>
      </c>
      <c r="G14" s="519">
        <v>2016</v>
      </c>
      <c r="H14" s="519">
        <v>2017</v>
      </c>
    </row>
    <row r="15" spans="2:8" s="477" customFormat="1" ht="50.25">
      <c r="B15" s="520" t="s">
        <v>1969</v>
      </c>
      <c r="C15" s="521">
        <v>1.5800000000000002E-2</v>
      </c>
      <c r="D15" s="521">
        <v>1.6E-2</v>
      </c>
      <c r="E15" s="521">
        <v>1.5800000000000002E-2</v>
      </c>
      <c r="F15" s="521">
        <v>1.5599999999999999E-2</v>
      </c>
      <c r="G15" s="521">
        <v>1.5299999999999999E-2</v>
      </c>
      <c r="H15" s="521">
        <v>1.5100000000000001E-2</v>
      </c>
    </row>
    <row r="16" spans="2:8" s="477" customFormat="1" ht="50.25">
      <c r="B16" s="520" t="s">
        <v>1970</v>
      </c>
      <c r="C16" s="521">
        <v>1</v>
      </c>
      <c r="D16" s="521">
        <v>1</v>
      </c>
      <c r="E16" s="521">
        <v>1</v>
      </c>
      <c r="F16" s="521">
        <v>1</v>
      </c>
      <c r="G16" s="521">
        <v>1</v>
      </c>
      <c r="H16" s="521">
        <v>1</v>
      </c>
    </row>
    <row r="17" spans="2:8" s="477" customFormat="1" ht="66">
      <c r="B17" s="520" t="s">
        <v>1971</v>
      </c>
      <c r="C17" s="521">
        <v>0.89749999999999996</v>
      </c>
      <c r="D17" s="521">
        <v>0.89749999999999996</v>
      </c>
      <c r="E17" s="521">
        <v>0.89749999999999996</v>
      </c>
      <c r="F17" s="521">
        <v>0.89749999999999996</v>
      </c>
      <c r="G17" s="521">
        <v>0.89749999999999996</v>
      </c>
      <c r="H17" s="521">
        <v>0.89749999999999996</v>
      </c>
    </row>
    <row r="19" spans="2:8" s="477" customFormat="1">
      <c r="B19" s="522" t="s">
        <v>1972</v>
      </c>
    </row>
    <row r="20" spans="2:8" s="477" customFormat="1">
      <c r="B20" s="522" t="s">
        <v>1973</v>
      </c>
    </row>
    <row r="21" spans="2:8" s="477" customFormat="1">
      <c r="B21" s="522" t="s">
        <v>1974</v>
      </c>
    </row>
    <row r="22" spans="2:8" s="477" customFormat="1">
      <c r="B22" s="522" t="s">
        <v>1975</v>
      </c>
    </row>
    <row r="23" spans="2:8" s="477" customFormat="1">
      <c r="B23" s="477" t="s">
        <v>1976</v>
      </c>
    </row>
  </sheetData>
  <mergeCells count="3">
    <mergeCell ref="B11:H11"/>
    <mergeCell ref="B13:B14"/>
    <mergeCell ref="C13:H13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59"/>
  <sheetViews>
    <sheetView view="pageBreakPreview" topLeftCell="A151" zoomScale="70" zoomScaleNormal="80" zoomScaleSheetLayoutView="70" workbookViewId="0">
      <selection activeCell="B168" sqref="B168"/>
    </sheetView>
  </sheetViews>
  <sheetFormatPr defaultRowHeight="15.75" outlineLevelCol="1"/>
  <cols>
    <col min="1" max="1" width="9" style="541"/>
    <col min="2" max="2" width="43.875" style="9" customWidth="1"/>
    <col min="3" max="12" width="9.25" style="9" hidden="1" customWidth="1" outlineLevel="1"/>
    <col min="13" max="13" width="10.75" style="9" hidden="1" customWidth="1" outlineLevel="1"/>
    <col min="14" max="14" width="9.25" style="9" hidden="1" customWidth="1" outlineLevel="1"/>
    <col min="15" max="15" width="11.375" style="9" hidden="1" customWidth="1" outlineLevel="1"/>
    <col min="16" max="16" width="11.25" style="9" hidden="1" customWidth="1" outlineLevel="1"/>
    <col min="17" max="28" width="9.25" style="9" hidden="1" customWidth="1" outlineLevel="1"/>
    <col min="29" max="30" width="9" style="9" hidden="1" customWidth="1" outlineLevel="1"/>
    <col min="31" max="31" width="16.375" style="9" customWidth="1" collapsed="1"/>
    <col min="32" max="32" width="11" style="9" customWidth="1"/>
    <col min="33" max="41" width="9" style="9" customWidth="1"/>
    <col min="42" max="48" width="9.875" style="9" customWidth="1"/>
    <col min="49" max="49" width="11.625" style="9" customWidth="1"/>
    <col min="50" max="51" width="9.875" style="9" customWidth="1"/>
    <col min="52" max="52" width="11.875" style="618" customWidth="1"/>
    <col min="53" max="53" width="9" style="9"/>
    <col min="54" max="16384" width="9" style="179"/>
  </cols>
  <sheetData>
    <row r="1" spans="1:52" s="9" customFormat="1" ht="18.75">
      <c r="A1" s="155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32"/>
      <c r="R1" s="132"/>
      <c r="S1" s="132"/>
      <c r="AD1" s="156"/>
      <c r="AZ1" s="156" t="s">
        <v>1689</v>
      </c>
    </row>
    <row r="2" spans="1:52" s="9" customFormat="1" ht="18.75">
      <c r="A2" s="155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32"/>
      <c r="R2" s="132"/>
      <c r="S2" s="132"/>
      <c r="AD2" s="156"/>
      <c r="AZ2" s="156" t="s">
        <v>709</v>
      </c>
    </row>
    <row r="3" spans="1:52" s="9" customFormat="1" ht="18.75">
      <c r="A3" s="155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32"/>
      <c r="R3" s="132"/>
      <c r="S3" s="132"/>
      <c r="AD3" s="156"/>
      <c r="AZ3" s="156" t="s">
        <v>1688</v>
      </c>
    </row>
    <row r="4" spans="1:52" s="9" customFormat="1" ht="18.75">
      <c r="A4" s="702" t="s">
        <v>34</v>
      </c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  <c r="AF4" s="702"/>
      <c r="AG4" s="702"/>
      <c r="AH4" s="702"/>
      <c r="AI4" s="702"/>
      <c r="AJ4" s="702"/>
      <c r="AK4" s="702"/>
      <c r="AL4" s="702"/>
      <c r="AM4" s="702"/>
      <c r="AN4" s="702"/>
      <c r="AO4" s="702"/>
      <c r="AP4" s="702"/>
      <c r="AQ4" s="702"/>
      <c r="AR4" s="702"/>
      <c r="AS4" s="702"/>
      <c r="AT4" s="702"/>
      <c r="AU4" s="702"/>
      <c r="AV4" s="702"/>
      <c r="AW4" s="702"/>
      <c r="AX4" s="702"/>
      <c r="AY4" s="702"/>
      <c r="AZ4" s="702"/>
    </row>
    <row r="5" spans="1:52" s="9" customFormat="1" ht="18.75">
      <c r="A5" s="702" t="s">
        <v>746</v>
      </c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2"/>
      <c r="AG5" s="702"/>
      <c r="AH5" s="702"/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</row>
    <row r="6" spans="1:52" s="9" customFormat="1" ht="18.75">
      <c r="A6" s="155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32"/>
      <c r="R6" s="132"/>
      <c r="S6" s="132"/>
      <c r="Y6" s="173"/>
      <c r="Z6" s="173"/>
      <c r="AA6" s="173"/>
      <c r="AB6" s="173"/>
      <c r="AD6" s="132"/>
      <c r="AZ6" s="156" t="s">
        <v>710</v>
      </c>
    </row>
    <row r="7" spans="1:52" s="9" customFormat="1" ht="18.75">
      <c r="A7" s="155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32"/>
      <c r="R7" s="132"/>
      <c r="S7" s="132"/>
      <c r="AD7" s="132"/>
      <c r="AZ7" s="156" t="s">
        <v>651</v>
      </c>
    </row>
    <row r="8" spans="1:52" s="9" customFormat="1" ht="18.75">
      <c r="A8" s="155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32"/>
      <c r="R8" s="132"/>
      <c r="S8" s="132"/>
      <c r="AD8" s="132"/>
      <c r="AZ8" s="156" t="s">
        <v>652</v>
      </c>
    </row>
    <row r="9" spans="1:52" s="9" customFormat="1" ht="18.75">
      <c r="A9" s="155"/>
      <c r="B9" s="142"/>
      <c r="O9" s="543"/>
      <c r="P9" s="543"/>
      <c r="Q9" s="157"/>
      <c r="R9" s="157"/>
      <c r="S9" s="157"/>
      <c r="AD9" s="132"/>
      <c r="AI9" s="543"/>
      <c r="AK9" s="543"/>
      <c r="AZ9" s="156" t="s">
        <v>2230</v>
      </c>
    </row>
    <row r="10" spans="1:52" s="9" customFormat="1" ht="18.75">
      <c r="A10" s="155"/>
      <c r="B10" s="142"/>
      <c r="C10" s="647"/>
      <c r="D10" s="647"/>
      <c r="E10" s="647"/>
      <c r="F10" s="647"/>
      <c r="G10" s="647"/>
      <c r="H10" s="647"/>
      <c r="I10" s="647"/>
      <c r="J10" s="647"/>
      <c r="K10" s="647"/>
      <c r="L10" s="647"/>
      <c r="M10" s="647"/>
      <c r="N10" s="647"/>
      <c r="O10" s="647"/>
      <c r="P10" s="647"/>
      <c r="Q10" s="647"/>
      <c r="R10" s="647"/>
      <c r="S10" s="647"/>
      <c r="T10" s="647"/>
      <c r="U10" s="647"/>
      <c r="V10" s="647"/>
      <c r="W10" s="647"/>
      <c r="X10" s="647"/>
      <c r="Y10" s="647"/>
      <c r="Z10" s="647"/>
      <c r="AA10" s="647"/>
      <c r="AB10" s="647"/>
      <c r="AC10" s="647"/>
      <c r="AD10" s="647"/>
      <c r="AG10" s="681"/>
      <c r="AH10" s="681"/>
      <c r="AI10" s="543"/>
      <c r="AN10" s="681"/>
      <c r="AO10" s="681"/>
      <c r="AZ10" s="156" t="s">
        <v>261</v>
      </c>
    </row>
    <row r="11" spans="1:52" s="9" customFormat="1" ht="18.75">
      <c r="A11" s="155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32"/>
      <c r="R11" s="132"/>
      <c r="S11" s="132"/>
      <c r="T11" s="190"/>
      <c r="AG11" s="681"/>
      <c r="AH11" s="681"/>
      <c r="AK11" s="543"/>
      <c r="AL11" s="543"/>
      <c r="AZ11" s="618"/>
    </row>
    <row r="12" spans="1:52" s="9" customFormat="1">
      <c r="A12" s="541"/>
      <c r="AZ12" s="618"/>
    </row>
    <row r="13" spans="1:52" s="9" customFormat="1" ht="23.25" customHeight="1">
      <c r="A13" s="703" t="s">
        <v>396</v>
      </c>
      <c r="B13" s="704" t="s">
        <v>166</v>
      </c>
      <c r="C13" s="704" t="s">
        <v>156</v>
      </c>
      <c r="D13" s="704"/>
      <c r="E13" s="704"/>
      <c r="F13" s="704"/>
      <c r="G13" s="704"/>
      <c r="H13" s="704"/>
      <c r="I13" s="704"/>
      <c r="J13" s="704"/>
      <c r="K13" s="704"/>
      <c r="L13" s="704"/>
      <c r="M13" s="704"/>
      <c r="N13" s="704"/>
      <c r="O13" s="704"/>
      <c r="P13" s="704"/>
      <c r="Q13" s="704" t="s">
        <v>246</v>
      </c>
      <c r="R13" s="704"/>
      <c r="S13" s="704"/>
      <c r="T13" s="704"/>
      <c r="U13" s="704"/>
      <c r="V13" s="704"/>
      <c r="W13" s="704"/>
      <c r="X13" s="704"/>
      <c r="Y13" s="704"/>
      <c r="Z13" s="704"/>
      <c r="AA13" s="704"/>
      <c r="AB13" s="704"/>
      <c r="AC13" s="704"/>
      <c r="AD13" s="704"/>
      <c r="AE13" s="793" t="s">
        <v>1699</v>
      </c>
      <c r="AF13" s="796" t="s">
        <v>1690</v>
      </c>
      <c r="AG13" s="797"/>
      <c r="AH13" s="797"/>
      <c r="AI13" s="797"/>
      <c r="AJ13" s="797"/>
      <c r="AK13" s="797"/>
      <c r="AL13" s="797"/>
      <c r="AM13" s="797"/>
      <c r="AN13" s="797"/>
      <c r="AO13" s="797"/>
      <c r="AP13" s="797"/>
      <c r="AQ13" s="797"/>
      <c r="AR13" s="797"/>
      <c r="AS13" s="797"/>
      <c r="AT13" s="797"/>
      <c r="AU13" s="797"/>
      <c r="AV13" s="797"/>
      <c r="AW13" s="797"/>
      <c r="AX13" s="797"/>
      <c r="AY13" s="797"/>
      <c r="AZ13" s="798"/>
    </row>
    <row r="14" spans="1:52" s="9" customFormat="1" ht="31.5">
      <c r="A14" s="703"/>
      <c r="B14" s="704"/>
      <c r="C14" s="475" t="s">
        <v>676</v>
      </c>
      <c r="D14" s="188" t="s">
        <v>22</v>
      </c>
      <c r="E14" s="475" t="s">
        <v>676</v>
      </c>
      <c r="F14" s="188" t="s">
        <v>22</v>
      </c>
      <c r="G14" s="475" t="s">
        <v>676</v>
      </c>
      <c r="H14" s="188" t="s">
        <v>22</v>
      </c>
      <c r="I14" s="475" t="s">
        <v>676</v>
      </c>
      <c r="J14" s="188" t="s">
        <v>22</v>
      </c>
      <c r="K14" s="475" t="s">
        <v>676</v>
      </c>
      <c r="L14" s="188" t="s">
        <v>22</v>
      </c>
      <c r="M14" s="475" t="s">
        <v>676</v>
      </c>
      <c r="N14" s="188" t="s">
        <v>22</v>
      </c>
      <c r="O14" s="475" t="s">
        <v>676</v>
      </c>
      <c r="P14" s="188" t="s">
        <v>22</v>
      </c>
      <c r="Q14" s="475" t="s">
        <v>676</v>
      </c>
      <c r="R14" s="188" t="s">
        <v>22</v>
      </c>
      <c r="S14" s="475" t="s">
        <v>676</v>
      </c>
      <c r="T14" s="188" t="s">
        <v>22</v>
      </c>
      <c r="U14" s="475" t="s">
        <v>676</v>
      </c>
      <c r="V14" s="188" t="s">
        <v>22</v>
      </c>
      <c r="W14" s="475" t="s">
        <v>676</v>
      </c>
      <c r="X14" s="188" t="s">
        <v>22</v>
      </c>
      <c r="Y14" s="475" t="s">
        <v>676</v>
      </c>
      <c r="Z14" s="188" t="s">
        <v>22</v>
      </c>
      <c r="AA14" s="475" t="s">
        <v>676</v>
      </c>
      <c r="AB14" s="188" t="s">
        <v>22</v>
      </c>
      <c r="AC14" s="475" t="s">
        <v>676</v>
      </c>
      <c r="AD14" s="188" t="s">
        <v>22</v>
      </c>
      <c r="AE14" s="794"/>
      <c r="AF14" s="475" t="s">
        <v>676</v>
      </c>
      <c r="AG14" s="476" t="s">
        <v>22</v>
      </c>
      <c r="AH14" s="475" t="s">
        <v>676</v>
      </c>
      <c r="AI14" s="476" t="s">
        <v>22</v>
      </c>
      <c r="AJ14" s="475" t="s">
        <v>676</v>
      </c>
      <c r="AK14" s="476" t="s">
        <v>22</v>
      </c>
      <c r="AL14" s="475" t="s">
        <v>676</v>
      </c>
      <c r="AM14" s="476" t="s">
        <v>22</v>
      </c>
      <c r="AN14" s="475" t="s">
        <v>676</v>
      </c>
      <c r="AO14" s="476" t="s">
        <v>22</v>
      </c>
      <c r="AP14" s="632" t="s">
        <v>1966</v>
      </c>
      <c r="AQ14" s="632" t="s">
        <v>1966</v>
      </c>
      <c r="AR14" s="632" t="s">
        <v>1966</v>
      </c>
      <c r="AS14" s="632" t="s">
        <v>1966</v>
      </c>
      <c r="AT14" s="632" t="s">
        <v>1966</v>
      </c>
      <c r="AU14" s="632" t="s">
        <v>1966</v>
      </c>
      <c r="AV14" s="632" t="s">
        <v>1966</v>
      </c>
      <c r="AW14" s="632" t="s">
        <v>1966</v>
      </c>
      <c r="AX14" s="632" t="s">
        <v>1966</v>
      </c>
      <c r="AY14" s="632" t="s">
        <v>1966</v>
      </c>
      <c r="AZ14" s="582" t="s">
        <v>1966</v>
      </c>
    </row>
    <row r="15" spans="1:52" s="9" customFormat="1" ht="69" customHeight="1">
      <c r="A15" s="703"/>
      <c r="B15" s="704"/>
      <c r="C15" s="698">
        <v>2012</v>
      </c>
      <c r="D15" s="698"/>
      <c r="E15" s="698">
        <v>2013</v>
      </c>
      <c r="F15" s="698"/>
      <c r="G15" s="698">
        <v>2014</v>
      </c>
      <c r="H15" s="698"/>
      <c r="I15" s="698">
        <v>2015</v>
      </c>
      <c r="J15" s="698"/>
      <c r="K15" s="698">
        <v>2016</v>
      </c>
      <c r="L15" s="698"/>
      <c r="M15" s="698">
        <v>2017</v>
      </c>
      <c r="N15" s="698"/>
      <c r="O15" s="800" t="s">
        <v>442</v>
      </c>
      <c r="P15" s="801"/>
      <c r="Q15" s="698">
        <v>2012</v>
      </c>
      <c r="R15" s="698"/>
      <c r="S15" s="698">
        <v>2013</v>
      </c>
      <c r="T15" s="698"/>
      <c r="U15" s="698">
        <v>2014</v>
      </c>
      <c r="V15" s="698"/>
      <c r="W15" s="698">
        <v>2015</v>
      </c>
      <c r="X15" s="698"/>
      <c r="Y15" s="698">
        <v>2016</v>
      </c>
      <c r="Z15" s="698"/>
      <c r="AA15" s="698">
        <v>2017</v>
      </c>
      <c r="AB15" s="698"/>
      <c r="AC15" s="698" t="s">
        <v>442</v>
      </c>
      <c r="AD15" s="698"/>
      <c r="AE15" s="795"/>
      <c r="AF15" s="704" t="s">
        <v>2273</v>
      </c>
      <c r="AG15" s="799"/>
      <c r="AH15" s="704" t="s">
        <v>2274</v>
      </c>
      <c r="AI15" s="799"/>
      <c r="AJ15" s="704" t="s">
        <v>2275</v>
      </c>
      <c r="AK15" s="799"/>
      <c r="AL15" s="704" t="s">
        <v>2276</v>
      </c>
      <c r="AM15" s="799"/>
      <c r="AN15" s="704" t="s">
        <v>2277</v>
      </c>
      <c r="AO15" s="799"/>
      <c r="AP15" s="637" t="s">
        <v>1692</v>
      </c>
      <c r="AQ15" s="637" t="s">
        <v>1691</v>
      </c>
      <c r="AR15" s="637" t="s">
        <v>1964</v>
      </c>
      <c r="AS15" s="637" t="s">
        <v>2053</v>
      </c>
      <c r="AT15" s="631" t="s">
        <v>2278</v>
      </c>
      <c r="AU15" s="631" t="s">
        <v>2279</v>
      </c>
      <c r="AV15" s="631" t="s">
        <v>2280</v>
      </c>
      <c r="AW15" s="631" t="s">
        <v>2281</v>
      </c>
      <c r="AX15" s="631" t="s">
        <v>2282</v>
      </c>
      <c r="AY15" s="637" t="s">
        <v>2283</v>
      </c>
      <c r="AZ15" s="602" t="s">
        <v>157</v>
      </c>
    </row>
    <row r="16" spans="1:52" s="158" customFormat="1">
      <c r="A16" s="628">
        <v>1</v>
      </c>
      <c r="B16" s="629">
        <v>2</v>
      </c>
      <c r="C16" s="697">
        <v>3</v>
      </c>
      <c r="D16" s="697"/>
      <c r="E16" s="697">
        <v>4</v>
      </c>
      <c r="F16" s="697"/>
      <c r="G16" s="697">
        <v>5</v>
      </c>
      <c r="H16" s="697"/>
      <c r="I16" s="697">
        <v>6</v>
      </c>
      <c r="J16" s="697"/>
      <c r="K16" s="697">
        <v>7</v>
      </c>
      <c r="L16" s="697"/>
      <c r="M16" s="697">
        <v>8</v>
      </c>
      <c r="N16" s="697"/>
      <c r="O16" s="700">
        <v>9</v>
      </c>
      <c r="P16" s="701"/>
      <c r="Q16" s="699">
        <v>10</v>
      </c>
      <c r="R16" s="699"/>
      <c r="S16" s="699">
        <v>11</v>
      </c>
      <c r="T16" s="699"/>
      <c r="U16" s="699">
        <v>12</v>
      </c>
      <c r="V16" s="699"/>
      <c r="W16" s="699">
        <v>13</v>
      </c>
      <c r="X16" s="699"/>
      <c r="Y16" s="699">
        <v>14</v>
      </c>
      <c r="Z16" s="699"/>
      <c r="AA16" s="699">
        <v>15</v>
      </c>
      <c r="AB16" s="699"/>
      <c r="AC16" s="699">
        <v>16</v>
      </c>
      <c r="AD16" s="699"/>
      <c r="AE16" s="636">
        <v>17</v>
      </c>
      <c r="AF16" s="791">
        <v>18</v>
      </c>
      <c r="AG16" s="792"/>
      <c r="AH16" s="791">
        <v>19</v>
      </c>
      <c r="AI16" s="792"/>
      <c r="AJ16" s="791">
        <v>20</v>
      </c>
      <c r="AK16" s="792"/>
      <c r="AL16" s="791">
        <v>21</v>
      </c>
      <c r="AM16" s="792"/>
      <c r="AN16" s="791">
        <v>22</v>
      </c>
      <c r="AO16" s="792"/>
      <c r="AP16" s="629">
        <v>23</v>
      </c>
      <c r="AQ16" s="629">
        <v>24</v>
      </c>
      <c r="AR16" s="629">
        <v>25</v>
      </c>
      <c r="AS16" s="629">
        <v>26</v>
      </c>
      <c r="AT16" s="629">
        <v>27</v>
      </c>
      <c r="AU16" s="629">
        <v>28</v>
      </c>
      <c r="AV16" s="629">
        <v>29</v>
      </c>
      <c r="AW16" s="629">
        <v>30</v>
      </c>
      <c r="AX16" s="629">
        <v>31</v>
      </c>
      <c r="AY16" s="629">
        <v>32</v>
      </c>
      <c r="AZ16" s="628">
        <v>33</v>
      </c>
    </row>
    <row r="17" spans="1:52" s="171" customFormat="1">
      <c r="A17" s="170"/>
      <c r="B17" s="637" t="s">
        <v>373</v>
      </c>
      <c r="C17" s="191">
        <f t="shared" ref="C17:AH17" si="0">C18+C183</f>
        <v>36.22</v>
      </c>
      <c r="D17" s="191">
        <f t="shared" si="0"/>
        <v>15.554000000000002</v>
      </c>
      <c r="E17" s="191">
        <f t="shared" si="0"/>
        <v>100.42000000000002</v>
      </c>
      <c r="F17" s="191">
        <f t="shared" si="0"/>
        <v>77.578999999999965</v>
      </c>
      <c r="G17" s="191">
        <f t="shared" si="0"/>
        <v>73.11999999999999</v>
      </c>
      <c r="H17" s="191">
        <f t="shared" si="0"/>
        <v>34.397999999999996</v>
      </c>
      <c r="I17" s="191">
        <f t="shared" si="0"/>
        <v>72.14</v>
      </c>
      <c r="J17" s="191">
        <f t="shared" si="0"/>
        <v>51.082499999999996</v>
      </c>
      <c r="K17" s="191">
        <f t="shared" si="0"/>
        <v>58.900000000000006</v>
      </c>
      <c r="L17" s="191">
        <f t="shared" si="0"/>
        <v>40.610199999999999</v>
      </c>
      <c r="M17" s="191">
        <f t="shared" si="0"/>
        <v>77.220000000000013</v>
      </c>
      <c r="N17" s="191">
        <f t="shared" si="0"/>
        <v>47.539500000000004</v>
      </c>
      <c r="O17" s="191">
        <f t="shared" si="0"/>
        <v>418.01999999999981</v>
      </c>
      <c r="P17" s="191">
        <f t="shared" si="0"/>
        <v>266.7632000000001</v>
      </c>
      <c r="Q17" s="191">
        <f t="shared" si="0"/>
        <v>5.8400000000000007</v>
      </c>
      <c r="R17" s="191">
        <f t="shared" si="0"/>
        <v>1.07</v>
      </c>
      <c r="S17" s="191">
        <f t="shared" si="0"/>
        <v>10.08</v>
      </c>
      <c r="T17" s="191">
        <f t="shared" si="0"/>
        <v>6.0179999999999998</v>
      </c>
      <c r="U17" s="191">
        <f t="shared" si="0"/>
        <v>22.940000000000005</v>
      </c>
      <c r="V17" s="191">
        <f t="shared" si="0"/>
        <v>14.577999999999999</v>
      </c>
      <c r="W17" s="191">
        <f t="shared" si="0"/>
        <v>7.669999999999999</v>
      </c>
      <c r="X17" s="191">
        <f t="shared" si="0"/>
        <v>3.71</v>
      </c>
      <c r="Y17" s="191">
        <f t="shared" si="0"/>
        <v>3.2</v>
      </c>
      <c r="Z17" s="191">
        <f t="shared" si="0"/>
        <v>1.39</v>
      </c>
      <c r="AA17" s="191">
        <f t="shared" si="0"/>
        <v>7.72</v>
      </c>
      <c r="AB17" s="191">
        <f t="shared" si="0"/>
        <v>15.615500000000003</v>
      </c>
      <c r="AC17" s="191">
        <f t="shared" si="0"/>
        <v>57.45</v>
      </c>
      <c r="AD17" s="470">
        <f t="shared" si="0"/>
        <v>42.381499999999996</v>
      </c>
      <c r="AE17" s="470">
        <f t="shared" si="0"/>
        <v>2349.76611469</v>
      </c>
      <c r="AF17" s="470">
        <f t="shared" si="0"/>
        <v>0</v>
      </c>
      <c r="AG17" s="470">
        <f t="shared" si="0"/>
        <v>0</v>
      </c>
      <c r="AH17" s="470">
        <f t="shared" si="0"/>
        <v>0</v>
      </c>
      <c r="AI17" s="470">
        <f t="shared" ref="AI17:AZ17" si="1">AI18+AI183</f>
        <v>0</v>
      </c>
      <c r="AJ17" s="470">
        <f t="shared" si="1"/>
        <v>0</v>
      </c>
      <c r="AK17" s="470">
        <f t="shared" si="1"/>
        <v>4.5754999999999999</v>
      </c>
      <c r="AL17" s="470">
        <f t="shared" si="1"/>
        <v>78.480000000000018</v>
      </c>
      <c r="AM17" s="470">
        <f t="shared" si="1"/>
        <v>42.964000000000006</v>
      </c>
      <c r="AN17" s="470">
        <f t="shared" si="1"/>
        <v>77.220000000000013</v>
      </c>
      <c r="AO17" s="470">
        <f t="shared" si="1"/>
        <v>47.539500000000004</v>
      </c>
      <c r="AP17" s="470">
        <f t="shared" si="1"/>
        <v>182.71899694999996</v>
      </c>
      <c r="AQ17" s="470">
        <f t="shared" si="1"/>
        <v>314.41301882000005</v>
      </c>
      <c r="AR17" s="470">
        <f t="shared" si="1"/>
        <v>351.15039908</v>
      </c>
      <c r="AS17" s="470">
        <f t="shared" si="1"/>
        <v>427.5934878399998</v>
      </c>
      <c r="AT17" s="470">
        <f t="shared" si="1"/>
        <v>0.54722000000000004</v>
      </c>
      <c r="AU17" s="470">
        <f t="shared" si="1"/>
        <v>34.95825</v>
      </c>
      <c r="AV17" s="470">
        <f t="shared" si="1"/>
        <v>29.01659999999999</v>
      </c>
      <c r="AW17" s="470">
        <f t="shared" si="1"/>
        <v>511.90405199999987</v>
      </c>
      <c r="AX17" s="470">
        <f t="shared" si="1"/>
        <v>576.42612199999985</v>
      </c>
      <c r="AY17" s="470">
        <f t="shared" si="1"/>
        <v>497.46409000000006</v>
      </c>
      <c r="AZ17" s="471">
        <f t="shared" si="1"/>
        <v>2349.76611469</v>
      </c>
    </row>
    <row r="18" spans="1:52" s="9" customFormat="1" ht="36.75" customHeight="1">
      <c r="A18" s="631">
        <v>1</v>
      </c>
      <c r="B18" s="159" t="s">
        <v>252</v>
      </c>
      <c r="C18" s="189">
        <f>C176+C179+C182</f>
        <v>12.52</v>
      </c>
      <c r="D18" s="189">
        <f t="shared" ref="D18:AD18" si="2">D176+D179+D182</f>
        <v>1.07</v>
      </c>
      <c r="E18" s="189">
        <f t="shared" si="2"/>
        <v>21.259999999999998</v>
      </c>
      <c r="F18" s="189">
        <f t="shared" si="2"/>
        <v>10.018000000000001</v>
      </c>
      <c r="G18" s="189">
        <f t="shared" si="2"/>
        <v>35.559999999999995</v>
      </c>
      <c r="H18" s="189">
        <f t="shared" si="2"/>
        <v>14.577999999999999</v>
      </c>
      <c r="I18" s="189">
        <f t="shared" si="2"/>
        <v>9.76</v>
      </c>
      <c r="J18" s="189">
        <f t="shared" si="2"/>
        <v>3.71</v>
      </c>
      <c r="K18" s="189">
        <f t="shared" si="2"/>
        <v>5</v>
      </c>
      <c r="L18" s="189">
        <f t="shared" si="2"/>
        <v>1.39</v>
      </c>
      <c r="M18" s="189">
        <f t="shared" si="2"/>
        <v>9.1999999999999993</v>
      </c>
      <c r="N18" s="189">
        <f t="shared" si="2"/>
        <v>15.615500000000003</v>
      </c>
      <c r="O18" s="189">
        <f t="shared" si="2"/>
        <v>93.300000000000026</v>
      </c>
      <c r="P18" s="189">
        <f t="shared" si="2"/>
        <v>46.381499999999996</v>
      </c>
      <c r="Q18" s="189">
        <f t="shared" si="2"/>
        <v>5.8400000000000007</v>
      </c>
      <c r="R18" s="189">
        <f t="shared" si="2"/>
        <v>1.07</v>
      </c>
      <c r="S18" s="189">
        <f t="shared" si="2"/>
        <v>10.08</v>
      </c>
      <c r="T18" s="189">
        <f t="shared" si="2"/>
        <v>6.0179999999999998</v>
      </c>
      <c r="U18" s="189">
        <f t="shared" si="2"/>
        <v>22.940000000000005</v>
      </c>
      <c r="V18" s="189">
        <f t="shared" si="2"/>
        <v>14.577999999999999</v>
      </c>
      <c r="W18" s="189">
        <f t="shared" si="2"/>
        <v>7.669999999999999</v>
      </c>
      <c r="X18" s="189">
        <f t="shared" si="2"/>
        <v>3.71</v>
      </c>
      <c r="Y18" s="189">
        <f t="shared" si="2"/>
        <v>3.2</v>
      </c>
      <c r="Z18" s="189">
        <f t="shared" si="2"/>
        <v>1.39</v>
      </c>
      <c r="AA18" s="189">
        <f t="shared" si="2"/>
        <v>7.72</v>
      </c>
      <c r="AB18" s="189">
        <f t="shared" si="2"/>
        <v>15.615500000000003</v>
      </c>
      <c r="AC18" s="189">
        <f t="shared" si="2"/>
        <v>57.45</v>
      </c>
      <c r="AD18" s="471">
        <f t="shared" si="2"/>
        <v>42.381499999999996</v>
      </c>
      <c r="AE18" s="471">
        <f t="shared" ref="AE18:AZ18" si="3">AE176+AE179+AE182</f>
        <v>549.44130538440663</v>
      </c>
      <c r="AF18" s="471">
        <f t="shared" si="3"/>
        <v>0</v>
      </c>
      <c r="AG18" s="471">
        <f t="shared" si="3"/>
        <v>0</v>
      </c>
      <c r="AH18" s="471">
        <f t="shared" si="3"/>
        <v>0</v>
      </c>
      <c r="AI18" s="471">
        <f t="shared" si="3"/>
        <v>0</v>
      </c>
      <c r="AJ18" s="471">
        <f t="shared" si="3"/>
        <v>0</v>
      </c>
      <c r="AK18" s="471">
        <f t="shared" si="3"/>
        <v>1.3005</v>
      </c>
      <c r="AL18" s="471">
        <f t="shared" si="3"/>
        <v>9.1999999999999993</v>
      </c>
      <c r="AM18" s="471">
        <f t="shared" si="3"/>
        <v>14.315000000000003</v>
      </c>
      <c r="AN18" s="471">
        <f t="shared" si="3"/>
        <v>9.1999999999999993</v>
      </c>
      <c r="AO18" s="471">
        <f t="shared" si="3"/>
        <v>15.615500000000003</v>
      </c>
      <c r="AP18" s="471">
        <f t="shared" si="3"/>
        <v>27.778399999999998</v>
      </c>
      <c r="AQ18" s="471">
        <f t="shared" si="3"/>
        <v>65.359023250000007</v>
      </c>
      <c r="AR18" s="471">
        <f t="shared" si="3"/>
        <v>150.48049412000003</v>
      </c>
      <c r="AS18" s="471">
        <f t="shared" si="3"/>
        <v>57.706371040000008</v>
      </c>
      <c r="AT18" s="471">
        <f t="shared" si="3"/>
        <v>0</v>
      </c>
      <c r="AU18" s="471">
        <f t="shared" si="3"/>
        <v>0</v>
      </c>
      <c r="AV18" s="471">
        <f t="shared" si="3"/>
        <v>19.520849999999989</v>
      </c>
      <c r="AW18" s="471">
        <f t="shared" si="3"/>
        <v>202.20636486440674</v>
      </c>
      <c r="AX18" s="471">
        <f t="shared" si="3"/>
        <v>221.72721486440673</v>
      </c>
      <c r="AY18" s="471">
        <f t="shared" si="3"/>
        <v>26.389802109999998</v>
      </c>
      <c r="AZ18" s="471">
        <f t="shared" si="3"/>
        <v>549.44130538440663</v>
      </c>
    </row>
    <row r="19" spans="1:52" s="151" customFormat="1" ht="39.75" customHeight="1">
      <c r="A19" s="147" t="s">
        <v>399</v>
      </c>
      <c r="B19" s="159" t="s">
        <v>250</v>
      </c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72"/>
      <c r="AD19" s="472"/>
      <c r="AE19" s="580">
        <f>'приложение 1.1 '!H21</f>
        <v>0</v>
      </c>
      <c r="AF19" s="473"/>
      <c r="AG19" s="473"/>
      <c r="AH19" s="473"/>
      <c r="AI19" s="473"/>
      <c r="AJ19" s="473"/>
      <c r="AK19" s="473"/>
      <c r="AL19" s="473"/>
      <c r="AM19" s="473"/>
      <c r="AN19" s="473"/>
      <c r="AO19" s="473"/>
      <c r="AP19" s="581">
        <f>'приложение 1.1 '!Y21</f>
        <v>0</v>
      </c>
      <c r="AQ19" s="581">
        <f>'приложение 1.1 '!Z21</f>
        <v>0</v>
      </c>
      <c r="AR19" s="581">
        <f>'приложение 1.1 '!AA21</f>
        <v>0</v>
      </c>
      <c r="AS19" s="581">
        <f>'приложение 1.1 '!AB21</f>
        <v>0</v>
      </c>
      <c r="AT19" s="473"/>
      <c r="AU19" s="473"/>
      <c r="AV19" s="473"/>
      <c r="AW19" s="473"/>
      <c r="AX19" s="474"/>
      <c r="AY19" s="474"/>
      <c r="AZ19" s="591"/>
    </row>
    <row r="20" spans="1:52" s="9" customFormat="1" ht="21.75" customHeight="1">
      <c r="A20" s="147" t="s">
        <v>399</v>
      </c>
      <c r="B20" s="159" t="str">
        <f>'приложение 1.1 '!B22</f>
        <v>Подстанции 110кВ</v>
      </c>
      <c r="C20" s="430"/>
      <c r="D20" s="430"/>
      <c r="E20" s="430"/>
      <c r="F20" s="430"/>
      <c r="G20" s="430"/>
      <c r="H20" s="430"/>
      <c r="I20" s="430"/>
      <c r="J20" s="430"/>
      <c r="K20" s="430"/>
      <c r="L20" s="430"/>
      <c r="M20" s="430"/>
      <c r="N20" s="430"/>
      <c r="O20" s="430"/>
      <c r="P20" s="430"/>
      <c r="Q20" s="430"/>
      <c r="R20" s="430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579"/>
      <c r="AE20" s="580">
        <f>'приложение 1.1 '!H22</f>
        <v>0</v>
      </c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581">
        <f>'приложение 1.1 '!Y22</f>
        <v>0</v>
      </c>
      <c r="AQ20" s="581">
        <f>'приложение 1.1 '!Z22</f>
        <v>0</v>
      </c>
      <c r="AR20" s="581">
        <f>'приложение 1.1 '!AA22</f>
        <v>0</v>
      </c>
      <c r="AS20" s="581">
        <f>'приложение 1.1 '!AB22</f>
        <v>0</v>
      </c>
      <c r="AT20" s="474"/>
      <c r="AU20" s="474"/>
      <c r="AV20" s="474"/>
      <c r="AW20" s="474"/>
      <c r="AX20" s="474"/>
      <c r="AY20" s="474"/>
      <c r="AZ20" s="591"/>
    </row>
    <row r="21" spans="1:52" s="9" customFormat="1" ht="31.5">
      <c r="A21" s="416" t="str">
        <f>'приложение 1.1 '!A23</f>
        <v>1.1.1.1</v>
      </c>
      <c r="B21" s="506" t="str">
        <f>'приложение 1.1 '!B23</f>
        <v>Реконструкция РУ-10 кВ ПС -110/10/10кВ "Западная" (установка шкафов АЧР 2 шт.)</v>
      </c>
      <c r="C21" s="529">
        <f>IF('приложение 1.1 '!G23=2012,'приложение 1.1 '!E23,"-")</f>
        <v>0</v>
      </c>
      <c r="D21" s="529">
        <f>IF('приложение 1.1 '!G23=2012,'приложение 1.1 '!D23,"-")</f>
        <v>0</v>
      </c>
      <c r="E21" s="529" t="str">
        <f>IF('приложение 1.1 '!G23=2013,'приложение 1.1 '!E23,"-")</f>
        <v>-</v>
      </c>
      <c r="F21" s="529" t="str">
        <f>IF('приложение 1.1 '!G23=2013,'приложение 1.1 '!D23,"-")</f>
        <v>-</v>
      </c>
      <c r="G21" s="529" t="str">
        <f>IF('приложение 1.1 '!G23=2014,'приложение 1.1 '!E23,"-")</f>
        <v>-</v>
      </c>
      <c r="H21" s="529" t="str">
        <f>IF('приложение 1.1 '!G23=2014,'приложение 1.1 '!D23,"-")</f>
        <v>-</v>
      </c>
      <c r="I21" s="529" t="str">
        <f>IF('приложение 1.1 '!G23=2015,'приложение 1.1 '!E23,"-")</f>
        <v>-</v>
      </c>
      <c r="J21" s="529" t="str">
        <f>IF('приложение 1.1 '!G23=2015,'приложение 1.1 '!D23,"-")</f>
        <v>-</v>
      </c>
      <c r="K21" s="529" t="str">
        <f>IF('приложение 1.1 '!G23=2016,'приложение 1.1 '!E23,"-")</f>
        <v>-</v>
      </c>
      <c r="L21" s="529" t="str">
        <f>IF('приложение 1.1 '!G23=2016,'приложение 1.1 '!D23,"-")</f>
        <v>-</v>
      </c>
      <c r="M21" s="529" t="str">
        <f>IF('приложение 1.1 '!G23=2017,'приложение 1.1 '!E23,"-")</f>
        <v>-</v>
      </c>
      <c r="N21" s="529" t="str">
        <f>IF('приложение 1.1 '!G23=2017,'приложение 1.1 '!D23,"-")</f>
        <v>-</v>
      </c>
      <c r="O21" s="529">
        <f t="shared" ref="O21:P36" si="4">SUM(C21,E21,G21,I21,K21,M21)</f>
        <v>0</v>
      </c>
      <c r="P21" s="529">
        <f t="shared" si="4"/>
        <v>0</v>
      </c>
      <c r="Q21" s="529">
        <v>0</v>
      </c>
      <c r="R21" s="529">
        <f t="shared" ref="R21:R80" si="5">D21</f>
        <v>0</v>
      </c>
      <c r="S21" s="529" t="s">
        <v>463</v>
      </c>
      <c r="T21" s="529" t="str">
        <f t="shared" ref="T21:U53" si="6">F21</f>
        <v>-</v>
      </c>
      <c r="U21" s="529" t="s">
        <v>463</v>
      </c>
      <c r="V21" s="529" t="str">
        <f t="shared" ref="V21:W53" si="7">H21</f>
        <v>-</v>
      </c>
      <c r="W21" s="529" t="str">
        <f>I21</f>
        <v>-</v>
      </c>
      <c r="X21" s="529" t="str">
        <f t="shared" ref="X21:Y53" si="8">J21</f>
        <v>-</v>
      </c>
      <c r="Y21" s="529" t="str">
        <f>K21</f>
        <v>-</v>
      </c>
      <c r="Z21" s="529" t="str">
        <f t="shared" ref="Z21:AA53" si="9">L21</f>
        <v>-</v>
      </c>
      <c r="AA21" s="529" t="str">
        <f>M21</f>
        <v>-</v>
      </c>
      <c r="AB21" s="529" t="str">
        <f t="shared" ref="AB21:AB81" si="10">N21</f>
        <v>-</v>
      </c>
      <c r="AC21" s="529">
        <f t="shared" ref="AC21:AD21" si="11">SUM(Q21,S21,U21,W21,Y21,AA21)</f>
        <v>0</v>
      </c>
      <c r="AD21" s="583">
        <f t="shared" si="11"/>
        <v>0</v>
      </c>
      <c r="AE21" s="591">
        <f>'приложение 1.1 '!H23</f>
        <v>2.5049999999999999</v>
      </c>
      <c r="AF21" s="591" t="str">
        <f t="shared" ref="AF21:AF52" si="12">IF(AT21&gt;0,AN21,"0")</f>
        <v>0</v>
      </c>
      <c r="AG21" s="591" t="str">
        <f t="shared" ref="AG21:AG52" si="13">IF(AT21&gt;0,AO21,"0")</f>
        <v>0</v>
      </c>
      <c r="AH21" s="591" t="str">
        <f t="shared" ref="AH21:AH52" si="14">IF(AU21&gt;0,AN21,"0")</f>
        <v>0</v>
      </c>
      <c r="AI21" s="591" t="str">
        <f t="shared" ref="AI21:AI52" si="15">IF(AU21&gt;0,AO21,"0")</f>
        <v>0</v>
      </c>
      <c r="AJ21" s="591" t="str">
        <f t="shared" ref="AJ21:AJ52" si="16">IF(AV21&gt;0,AN21,"0")</f>
        <v>0</v>
      </c>
      <c r="AK21" s="591" t="str">
        <f t="shared" ref="AK21:AK52" si="17">IF(AV21&gt;0,AO21,"0")</f>
        <v>0</v>
      </c>
      <c r="AL21" s="591" t="str">
        <f t="shared" ref="AL21:AL52" si="18">IF(AW21&gt;0,AN21,"0")</f>
        <v>0</v>
      </c>
      <c r="AM21" s="591" t="str">
        <f t="shared" ref="AM21:AM52" si="19">IF(AW21&gt;0,AO21,"0")</f>
        <v>0</v>
      </c>
      <c r="AN21" s="591" t="str">
        <f>M21</f>
        <v>-</v>
      </c>
      <c r="AO21" s="591" t="str">
        <f>N21</f>
        <v>-</v>
      </c>
      <c r="AP21" s="591">
        <f>'приложение 1.1 '!Y23</f>
        <v>2.5049999999999999</v>
      </c>
      <c r="AQ21" s="591">
        <f>'приложение 1.1 '!Z23</f>
        <v>0</v>
      </c>
      <c r="AR21" s="591">
        <f>'приложение 1.1 '!AA23</f>
        <v>0</v>
      </c>
      <c r="AS21" s="591">
        <f>'приложение 1.1 '!AB23</f>
        <v>0</v>
      </c>
      <c r="AT21" s="591">
        <f>'приложение 1.4.'!G30</f>
        <v>0</v>
      </c>
      <c r="AU21" s="591">
        <f>'приложение 1.4.'!I30</f>
        <v>0</v>
      </c>
      <c r="AV21" s="591">
        <f>'приложение 1.4.'!K30</f>
        <v>0</v>
      </c>
      <c r="AW21" s="591">
        <f>'приложение 1.4.'!M30</f>
        <v>0</v>
      </c>
      <c r="AX21" s="474">
        <f>'приложение 1.1 '!AD23</f>
        <v>0</v>
      </c>
      <c r="AY21" s="474">
        <f>'приложение 1.1 '!AC23</f>
        <v>0</v>
      </c>
      <c r="AZ21" s="591">
        <f t="shared" ref="AZ21:AZ80" si="20">AY21+AX21+AS21+AR21+AQ21+AP21</f>
        <v>2.5049999999999999</v>
      </c>
    </row>
    <row r="22" spans="1:52" s="9" customFormat="1">
      <c r="A22" s="147" t="str">
        <f>'приложение 1.1 '!A24</f>
        <v>1.1.2.</v>
      </c>
      <c r="B22" s="159" t="str">
        <f>'приложение 1.1 '!B24</f>
        <v>Распределительные подстанции 6/10кВ (РП)</v>
      </c>
      <c r="C22" s="529" t="str">
        <f>IF('приложение 1.1 '!G24=2012,'приложение 1.1 '!E24,"-")</f>
        <v>-</v>
      </c>
      <c r="D22" s="529" t="str">
        <f>IF('приложение 1.1 '!G24=2012,'приложение 1.1 '!D24,"-")</f>
        <v>-</v>
      </c>
      <c r="E22" s="529" t="str">
        <f>IF('приложение 1.1 '!G24=2013,'приложение 1.1 '!E24,"-")</f>
        <v>-</v>
      </c>
      <c r="F22" s="529" t="str">
        <f>IF('приложение 1.1 '!G24=2013,'приложение 1.1 '!D24,"-")</f>
        <v>-</v>
      </c>
      <c r="G22" s="529" t="str">
        <f>IF('приложение 1.1 '!G24=2014,'приложение 1.1 '!E24,"-")</f>
        <v>-</v>
      </c>
      <c r="H22" s="529" t="str">
        <f>IF('приложение 1.1 '!G24=2014,'приложение 1.1 '!D24,"-")</f>
        <v>-</v>
      </c>
      <c r="I22" s="529" t="str">
        <f>IF('приложение 1.1 '!G24=2015,'приложение 1.1 '!E24,"-")</f>
        <v>-</v>
      </c>
      <c r="J22" s="529" t="str">
        <f>IF('приложение 1.1 '!G24=2015,'приложение 1.1 '!D24,"-")</f>
        <v>-</v>
      </c>
      <c r="K22" s="529" t="str">
        <f>IF('приложение 1.1 '!G24=2016,'приложение 1.1 '!E24,"-")</f>
        <v>-</v>
      </c>
      <c r="L22" s="529" t="str">
        <f>IF('приложение 1.1 '!G24=2016,'приложение 1.1 '!D24,"-")</f>
        <v>-</v>
      </c>
      <c r="M22" s="529" t="str">
        <f>IF('приложение 1.1 '!G24=2017,'приложение 1.1 '!E24,"-")</f>
        <v>-</v>
      </c>
      <c r="N22" s="529" t="str">
        <f>IF('приложение 1.1 '!G24=2017,'приложение 1.1 '!D24,"-")</f>
        <v>-</v>
      </c>
      <c r="O22" s="529">
        <f t="shared" si="4"/>
        <v>0</v>
      </c>
      <c r="P22" s="529">
        <f t="shared" si="4"/>
        <v>0</v>
      </c>
      <c r="Q22" s="529" t="s">
        <v>463</v>
      </c>
      <c r="R22" s="529" t="str">
        <f t="shared" si="5"/>
        <v>-</v>
      </c>
      <c r="S22" s="529" t="s">
        <v>463</v>
      </c>
      <c r="T22" s="529" t="str">
        <f t="shared" si="6"/>
        <v>-</v>
      </c>
      <c r="U22" s="529" t="s">
        <v>463</v>
      </c>
      <c r="V22" s="529" t="str">
        <f t="shared" si="7"/>
        <v>-</v>
      </c>
      <c r="W22" s="529" t="str">
        <f t="shared" si="7"/>
        <v>-</v>
      </c>
      <c r="X22" s="529" t="str">
        <f t="shared" si="8"/>
        <v>-</v>
      </c>
      <c r="Y22" s="529" t="str">
        <f t="shared" si="8"/>
        <v>-</v>
      </c>
      <c r="Z22" s="529" t="str">
        <f t="shared" si="9"/>
        <v>-</v>
      </c>
      <c r="AA22" s="529" t="str">
        <f t="shared" si="9"/>
        <v>-</v>
      </c>
      <c r="AB22" s="529" t="str">
        <f t="shared" si="10"/>
        <v>-</v>
      </c>
      <c r="AC22" s="529">
        <f t="shared" ref="AC22:AC81" si="21">SUM(Q22,S22,U22,W22,Y22,AA22)</f>
        <v>0</v>
      </c>
      <c r="AD22" s="583">
        <f t="shared" ref="AD22:AD81" si="22">SUM(R22,T22,V22,X22,Z22,AB22)</f>
        <v>0</v>
      </c>
      <c r="AE22" s="591">
        <f>'приложение 1.1 '!H24</f>
        <v>0</v>
      </c>
      <c r="AF22" s="591" t="str">
        <f t="shared" si="12"/>
        <v>0</v>
      </c>
      <c r="AG22" s="591" t="str">
        <f t="shared" si="13"/>
        <v>0</v>
      </c>
      <c r="AH22" s="591" t="str">
        <f t="shared" si="14"/>
        <v>0</v>
      </c>
      <c r="AI22" s="591" t="str">
        <f t="shared" si="15"/>
        <v>0</v>
      </c>
      <c r="AJ22" s="591" t="str">
        <f t="shared" si="16"/>
        <v>0</v>
      </c>
      <c r="AK22" s="591" t="str">
        <f t="shared" si="17"/>
        <v>0</v>
      </c>
      <c r="AL22" s="591" t="str">
        <f t="shared" si="18"/>
        <v>0</v>
      </c>
      <c r="AM22" s="591" t="str">
        <f t="shared" si="19"/>
        <v>0</v>
      </c>
      <c r="AN22" s="591" t="str">
        <f t="shared" ref="AN22:AN80" si="23">M22</f>
        <v>-</v>
      </c>
      <c r="AO22" s="591" t="str">
        <f t="shared" ref="AO22:AO80" si="24">N22</f>
        <v>-</v>
      </c>
      <c r="AP22" s="591">
        <f>'приложение 1.1 '!Y24</f>
        <v>0</v>
      </c>
      <c r="AQ22" s="591">
        <f>'приложение 1.1 '!Z24</f>
        <v>0</v>
      </c>
      <c r="AR22" s="591">
        <f>'приложение 1.1 '!AA24</f>
        <v>0</v>
      </c>
      <c r="AS22" s="591">
        <f>'приложение 1.1 '!AB24</f>
        <v>0</v>
      </c>
      <c r="AT22" s="591">
        <f>'приложение 1.4.'!G31</f>
        <v>0</v>
      </c>
      <c r="AU22" s="591">
        <f>'приложение 1.4.'!I31</f>
        <v>0</v>
      </c>
      <c r="AV22" s="591">
        <f>'приложение 1.4.'!K31</f>
        <v>0</v>
      </c>
      <c r="AW22" s="591">
        <f>'приложение 1.4.'!M31</f>
        <v>0</v>
      </c>
      <c r="AX22" s="474">
        <f>'приложение 1.1 '!AD24</f>
        <v>0</v>
      </c>
      <c r="AY22" s="474">
        <f>'приложение 1.1 '!AC24</f>
        <v>0</v>
      </c>
      <c r="AZ22" s="591">
        <f t="shared" si="20"/>
        <v>0</v>
      </c>
    </row>
    <row r="23" spans="1:52" s="9" customFormat="1" ht="31.5">
      <c r="A23" s="416" t="str">
        <f>'приложение 1.1 '!A25</f>
        <v>1.1.2.1</v>
      </c>
      <c r="B23" s="506" t="str">
        <f>'приложение 1.1 '!B25</f>
        <v>Реконструкция РП-135 (замена ячеек РУ-6 кВ с МВ на ячейки с ВВ)</v>
      </c>
      <c r="C23" s="529" t="str">
        <f>IF('приложение 1.1 '!G25=2012,'приложение 1.1 '!E25,"-")</f>
        <v>-</v>
      </c>
      <c r="D23" s="529" t="str">
        <f>IF('приложение 1.1 '!G25=2012,'приложение 1.1 '!D25,"-")</f>
        <v>-</v>
      </c>
      <c r="E23" s="529" t="str">
        <f>IF('приложение 1.1 '!G25=2013,'приложение 1.1 '!E25,"-")</f>
        <v>-</v>
      </c>
      <c r="F23" s="529" t="str">
        <f>IF('приложение 1.1 '!G25=2013,'приложение 1.1 '!D25,"-")</f>
        <v>-</v>
      </c>
      <c r="G23" s="529">
        <f>IF('приложение 1.1 '!G25=2014,'приложение 1.1 '!E25,"-")</f>
        <v>0</v>
      </c>
      <c r="H23" s="529">
        <f>IF('приложение 1.1 '!G25=2014,'приложение 1.1 '!D25,"-")</f>
        <v>0</v>
      </c>
      <c r="I23" s="529" t="str">
        <f>IF('приложение 1.1 '!G25=2015,'приложение 1.1 '!E25,"-")</f>
        <v>-</v>
      </c>
      <c r="J23" s="529" t="str">
        <f>IF('приложение 1.1 '!G25=2015,'приложение 1.1 '!D25,"-")</f>
        <v>-</v>
      </c>
      <c r="K23" s="529" t="str">
        <f>IF('приложение 1.1 '!G25=2016,'приложение 1.1 '!E25,"-")</f>
        <v>-</v>
      </c>
      <c r="L23" s="529" t="str">
        <f>IF('приложение 1.1 '!G25=2016,'приложение 1.1 '!D25,"-")</f>
        <v>-</v>
      </c>
      <c r="M23" s="529" t="str">
        <f>IF('приложение 1.1 '!G25=2017,'приложение 1.1 '!E25,"-")</f>
        <v>-</v>
      </c>
      <c r="N23" s="529" t="str">
        <f>IF('приложение 1.1 '!G25=2017,'приложение 1.1 '!D25,"-")</f>
        <v>-</v>
      </c>
      <c r="O23" s="529">
        <f t="shared" si="4"/>
        <v>0</v>
      </c>
      <c r="P23" s="529">
        <f t="shared" si="4"/>
        <v>0</v>
      </c>
      <c r="Q23" s="529" t="s">
        <v>463</v>
      </c>
      <c r="R23" s="529" t="str">
        <f t="shared" si="5"/>
        <v>-</v>
      </c>
      <c r="S23" s="529" t="s">
        <v>463</v>
      </c>
      <c r="T23" s="529" t="str">
        <f t="shared" si="6"/>
        <v>-</v>
      </c>
      <c r="U23" s="529" t="s">
        <v>463</v>
      </c>
      <c r="V23" s="529">
        <f t="shared" si="7"/>
        <v>0</v>
      </c>
      <c r="W23" s="529" t="str">
        <f t="shared" si="7"/>
        <v>-</v>
      </c>
      <c r="X23" s="529" t="str">
        <f t="shared" si="8"/>
        <v>-</v>
      </c>
      <c r="Y23" s="529" t="str">
        <f t="shared" si="8"/>
        <v>-</v>
      </c>
      <c r="Z23" s="529" t="str">
        <f t="shared" si="9"/>
        <v>-</v>
      </c>
      <c r="AA23" s="529" t="str">
        <f t="shared" si="9"/>
        <v>-</v>
      </c>
      <c r="AB23" s="529" t="str">
        <f t="shared" si="10"/>
        <v>-</v>
      </c>
      <c r="AC23" s="529">
        <f t="shared" si="21"/>
        <v>0</v>
      </c>
      <c r="AD23" s="583">
        <f t="shared" si="22"/>
        <v>0</v>
      </c>
      <c r="AE23" s="591">
        <f>'приложение 1.1 '!H25</f>
        <v>13.963530909999999</v>
      </c>
      <c r="AF23" s="591" t="str">
        <f t="shared" si="12"/>
        <v>0</v>
      </c>
      <c r="AG23" s="591" t="str">
        <f t="shared" si="13"/>
        <v>0</v>
      </c>
      <c r="AH23" s="591" t="str">
        <f t="shared" si="14"/>
        <v>0</v>
      </c>
      <c r="AI23" s="591" t="str">
        <f t="shared" si="15"/>
        <v>0</v>
      </c>
      <c r="AJ23" s="591" t="str">
        <f t="shared" si="16"/>
        <v>0</v>
      </c>
      <c r="AK23" s="591" t="str">
        <f t="shared" si="17"/>
        <v>0</v>
      </c>
      <c r="AL23" s="591" t="str">
        <f t="shared" si="18"/>
        <v>0</v>
      </c>
      <c r="AM23" s="591" t="str">
        <f t="shared" si="19"/>
        <v>0</v>
      </c>
      <c r="AN23" s="591" t="str">
        <f t="shared" si="23"/>
        <v>-</v>
      </c>
      <c r="AO23" s="591" t="str">
        <f t="shared" si="24"/>
        <v>-</v>
      </c>
      <c r="AP23" s="591">
        <f>'приложение 1.1 '!Y25</f>
        <v>0</v>
      </c>
      <c r="AQ23" s="591">
        <f>'приложение 1.1 '!Z25</f>
        <v>0</v>
      </c>
      <c r="AR23" s="591">
        <f>'приложение 1.1 '!AA25</f>
        <v>13.963530909999999</v>
      </c>
      <c r="AS23" s="591">
        <f>'приложение 1.1 '!AB25</f>
        <v>0</v>
      </c>
      <c r="AT23" s="591">
        <f>'приложение 1.4.'!G32</f>
        <v>0</v>
      </c>
      <c r="AU23" s="591">
        <f>'приложение 1.4.'!I32</f>
        <v>0</v>
      </c>
      <c r="AV23" s="591">
        <f>'приложение 1.4.'!K32</f>
        <v>0</v>
      </c>
      <c r="AW23" s="591">
        <f>'приложение 1.4.'!M32</f>
        <v>0</v>
      </c>
      <c r="AX23" s="474">
        <f>'приложение 1.1 '!AD25</f>
        <v>0</v>
      </c>
      <c r="AY23" s="474">
        <f>'приложение 1.1 '!AC25</f>
        <v>0</v>
      </c>
      <c r="AZ23" s="591">
        <f t="shared" si="20"/>
        <v>13.963530909999999</v>
      </c>
    </row>
    <row r="24" spans="1:52" s="9" customFormat="1" ht="31.5">
      <c r="A24" s="416" t="str">
        <f>'приложение 1.1 '!A26</f>
        <v>1.1.2.2</v>
      </c>
      <c r="B24" s="506" t="str">
        <f>'приложение 1.1 '!B26</f>
        <v>Реконструкция РП-133 мкр.Ж/Д (установка дополнительных ячеек РУ-10 кВ 3 шт.)</v>
      </c>
      <c r="C24" s="529">
        <f>IF('приложение 1.1 '!G26=2012,'приложение 1.1 '!E26,"-")</f>
        <v>0</v>
      </c>
      <c r="D24" s="529">
        <f>IF('приложение 1.1 '!G26=2012,'приложение 1.1 '!D26,"-")</f>
        <v>0</v>
      </c>
      <c r="E24" s="529" t="str">
        <f>IF('приложение 1.1 '!G26=2013,'приложение 1.1 '!E26,"-")</f>
        <v>-</v>
      </c>
      <c r="F24" s="529" t="str">
        <f>IF('приложение 1.1 '!G26=2013,'приложение 1.1 '!D26,"-")</f>
        <v>-</v>
      </c>
      <c r="G24" s="529" t="str">
        <f>IF('приложение 1.1 '!G26=2014,'приложение 1.1 '!E26,"-")</f>
        <v>-</v>
      </c>
      <c r="H24" s="529" t="str">
        <f>IF('приложение 1.1 '!G26=2014,'приложение 1.1 '!D26,"-")</f>
        <v>-</v>
      </c>
      <c r="I24" s="529" t="str">
        <f>IF('приложение 1.1 '!G26=2015,'приложение 1.1 '!E26,"-")</f>
        <v>-</v>
      </c>
      <c r="J24" s="529" t="str">
        <f>IF('приложение 1.1 '!G26=2015,'приложение 1.1 '!D26,"-")</f>
        <v>-</v>
      </c>
      <c r="K24" s="529" t="str">
        <f>IF('приложение 1.1 '!G26=2016,'приложение 1.1 '!E26,"-")</f>
        <v>-</v>
      </c>
      <c r="L24" s="529" t="str">
        <f>IF('приложение 1.1 '!G26=2016,'приложение 1.1 '!D26,"-")</f>
        <v>-</v>
      </c>
      <c r="M24" s="529" t="str">
        <f>IF('приложение 1.1 '!G26=2017,'приложение 1.1 '!E26,"-")</f>
        <v>-</v>
      </c>
      <c r="N24" s="529" t="str">
        <f>IF('приложение 1.1 '!G26=2017,'приложение 1.1 '!D26,"-")</f>
        <v>-</v>
      </c>
      <c r="O24" s="529">
        <f t="shared" si="4"/>
        <v>0</v>
      </c>
      <c r="P24" s="529">
        <f t="shared" si="4"/>
        <v>0</v>
      </c>
      <c r="Q24" s="529" t="s">
        <v>463</v>
      </c>
      <c r="R24" s="529">
        <f t="shared" si="5"/>
        <v>0</v>
      </c>
      <c r="S24" s="529" t="s">
        <v>463</v>
      </c>
      <c r="T24" s="529" t="str">
        <f t="shared" si="6"/>
        <v>-</v>
      </c>
      <c r="U24" s="529" t="s">
        <v>463</v>
      </c>
      <c r="V24" s="529" t="str">
        <f t="shared" si="7"/>
        <v>-</v>
      </c>
      <c r="W24" s="529" t="str">
        <f t="shared" si="7"/>
        <v>-</v>
      </c>
      <c r="X24" s="529" t="str">
        <f t="shared" si="8"/>
        <v>-</v>
      </c>
      <c r="Y24" s="529" t="str">
        <f t="shared" si="8"/>
        <v>-</v>
      </c>
      <c r="Z24" s="529" t="str">
        <f t="shared" si="9"/>
        <v>-</v>
      </c>
      <c r="AA24" s="529" t="str">
        <f t="shared" si="9"/>
        <v>-</v>
      </c>
      <c r="AB24" s="529" t="str">
        <f t="shared" si="10"/>
        <v>-</v>
      </c>
      <c r="AC24" s="529">
        <f t="shared" si="21"/>
        <v>0</v>
      </c>
      <c r="AD24" s="583">
        <f t="shared" si="22"/>
        <v>0</v>
      </c>
      <c r="AE24" s="591">
        <f>'приложение 1.1 '!H26</f>
        <v>1.2969999999999999</v>
      </c>
      <c r="AF24" s="591" t="str">
        <f t="shared" si="12"/>
        <v>0</v>
      </c>
      <c r="AG24" s="591" t="str">
        <f t="shared" si="13"/>
        <v>0</v>
      </c>
      <c r="AH24" s="591" t="str">
        <f t="shared" si="14"/>
        <v>0</v>
      </c>
      <c r="AI24" s="591" t="str">
        <f t="shared" si="15"/>
        <v>0</v>
      </c>
      <c r="AJ24" s="591" t="str">
        <f t="shared" si="16"/>
        <v>0</v>
      </c>
      <c r="AK24" s="591" t="str">
        <f t="shared" si="17"/>
        <v>0</v>
      </c>
      <c r="AL24" s="591" t="str">
        <f t="shared" si="18"/>
        <v>0</v>
      </c>
      <c r="AM24" s="591" t="str">
        <f t="shared" si="19"/>
        <v>0</v>
      </c>
      <c r="AN24" s="591" t="str">
        <f t="shared" si="23"/>
        <v>-</v>
      </c>
      <c r="AO24" s="591" t="str">
        <f t="shared" si="24"/>
        <v>-</v>
      </c>
      <c r="AP24" s="591">
        <f>'приложение 1.1 '!Y26</f>
        <v>1.2969999999999999</v>
      </c>
      <c r="AQ24" s="591">
        <f>'приложение 1.1 '!Z26</f>
        <v>0</v>
      </c>
      <c r="AR24" s="591">
        <f>'приложение 1.1 '!AA26</f>
        <v>0</v>
      </c>
      <c r="AS24" s="591">
        <f>'приложение 1.1 '!AB26</f>
        <v>0</v>
      </c>
      <c r="AT24" s="591">
        <f>'приложение 1.4.'!G33</f>
        <v>0</v>
      </c>
      <c r="AU24" s="591">
        <f>'приложение 1.4.'!I33</f>
        <v>0</v>
      </c>
      <c r="AV24" s="591">
        <f>'приложение 1.4.'!K33</f>
        <v>0</v>
      </c>
      <c r="AW24" s="591">
        <f>'приложение 1.4.'!M33</f>
        <v>0</v>
      </c>
      <c r="AX24" s="474">
        <f>'приложение 1.1 '!AD26</f>
        <v>0</v>
      </c>
      <c r="AY24" s="474">
        <f>'приложение 1.1 '!AC26</f>
        <v>0</v>
      </c>
      <c r="AZ24" s="591">
        <f t="shared" si="20"/>
        <v>1.2969999999999999</v>
      </c>
    </row>
    <row r="25" spans="1:52" s="9" customFormat="1" ht="31.5">
      <c r="A25" s="416" t="str">
        <f>'приложение 1.1 '!A27</f>
        <v>1.1.2.3</v>
      </c>
      <c r="B25" s="506" t="str">
        <f>'приложение 1.1 '!B27</f>
        <v xml:space="preserve">Реконструкция РП-106 замена оборудования  РУ-0,4 кВ </v>
      </c>
      <c r="C25" s="529" t="str">
        <f>IF('приложение 1.1 '!G27=2012,'приложение 1.1 '!E27,"-")</f>
        <v>-</v>
      </c>
      <c r="D25" s="529" t="str">
        <f>IF('приложение 1.1 '!G27=2012,'приложение 1.1 '!D27,"-")</f>
        <v>-</v>
      </c>
      <c r="E25" s="529" t="str">
        <f>IF('приложение 1.1 '!G27=2013,'приложение 1.1 '!E27,"-")</f>
        <v>-</v>
      </c>
      <c r="F25" s="529" t="str">
        <f>IF('приложение 1.1 '!G27=2013,'приложение 1.1 '!D27,"-")</f>
        <v>-</v>
      </c>
      <c r="G25" s="529">
        <f>IF('приложение 1.1 '!G27=2014,'приложение 1.1 '!E27,"-")</f>
        <v>0</v>
      </c>
      <c r="H25" s="529">
        <f>IF('приложение 1.1 '!G27=2014,'приложение 1.1 '!D27,"-")</f>
        <v>0</v>
      </c>
      <c r="I25" s="529" t="str">
        <f>IF('приложение 1.1 '!G27=2015,'приложение 1.1 '!E27,"-")</f>
        <v>-</v>
      </c>
      <c r="J25" s="529" t="str">
        <f>IF('приложение 1.1 '!G27=2015,'приложение 1.1 '!D27,"-")</f>
        <v>-</v>
      </c>
      <c r="K25" s="529" t="str">
        <f>IF('приложение 1.1 '!G27=2016,'приложение 1.1 '!E27,"-")</f>
        <v>-</v>
      </c>
      <c r="L25" s="529" t="str">
        <f>IF('приложение 1.1 '!G27=2016,'приложение 1.1 '!D27,"-")</f>
        <v>-</v>
      </c>
      <c r="M25" s="529" t="str">
        <f>IF('приложение 1.1 '!G27=2017,'приложение 1.1 '!E27,"-")</f>
        <v>-</v>
      </c>
      <c r="N25" s="529" t="str">
        <f>IF('приложение 1.1 '!G27=2017,'приложение 1.1 '!D27,"-")</f>
        <v>-</v>
      </c>
      <c r="O25" s="529">
        <f t="shared" si="4"/>
        <v>0</v>
      </c>
      <c r="P25" s="529">
        <f t="shared" si="4"/>
        <v>0</v>
      </c>
      <c r="Q25" s="529" t="s">
        <v>463</v>
      </c>
      <c r="R25" s="529" t="str">
        <f t="shared" si="5"/>
        <v>-</v>
      </c>
      <c r="S25" s="529" t="s">
        <v>463</v>
      </c>
      <c r="T25" s="529" t="str">
        <f t="shared" si="6"/>
        <v>-</v>
      </c>
      <c r="U25" s="529" t="s">
        <v>463</v>
      </c>
      <c r="V25" s="529">
        <f t="shared" si="7"/>
        <v>0</v>
      </c>
      <c r="W25" s="529" t="str">
        <f t="shared" si="7"/>
        <v>-</v>
      </c>
      <c r="X25" s="529" t="str">
        <f t="shared" si="8"/>
        <v>-</v>
      </c>
      <c r="Y25" s="529" t="str">
        <f t="shared" si="8"/>
        <v>-</v>
      </c>
      <c r="Z25" s="529" t="str">
        <f t="shared" si="9"/>
        <v>-</v>
      </c>
      <c r="AA25" s="529" t="str">
        <f t="shared" si="9"/>
        <v>-</v>
      </c>
      <c r="AB25" s="529" t="str">
        <f t="shared" si="10"/>
        <v>-</v>
      </c>
      <c r="AC25" s="529">
        <f t="shared" si="21"/>
        <v>0</v>
      </c>
      <c r="AD25" s="583">
        <f t="shared" si="22"/>
        <v>0</v>
      </c>
      <c r="AE25" s="591">
        <f>'приложение 1.1 '!H27</f>
        <v>2.8071504900000002</v>
      </c>
      <c r="AF25" s="591" t="str">
        <f t="shared" si="12"/>
        <v>0</v>
      </c>
      <c r="AG25" s="591" t="str">
        <f t="shared" si="13"/>
        <v>0</v>
      </c>
      <c r="AH25" s="591" t="str">
        <f t="shared" si="14"/>
        <v>0</v>
      </c>
      <c r="AI25" s="591" t="str">
        <f t="shared" si="15"/>
        <v>0</v>
      </c>
      <c r="AJ25" s="591" t="str">
        <f t="shared" si="16"/>
        <v>0</v>
      </c>
      <c r="AK25" s="591" t="str">
        <f t="shared" si="17"/>
        <v>0</v>
      </c>
      <c r="AL25" s="591" t="str">
        <f t="shared" si="18"/>
        <v>0</v>
      </c>
      <c r="AM25" s="591" t="str">
        <f t="shared" si="19"/>
        <v>0</v>
      </c>
      <c r="AN25" s="591" t="str">
        <f t="shared" si="23"/>
        <v>-</v>
      </c>
      <c r="AO25" s="591" t="str">
        <f t="shared" si="24"/>
        <v>-</v>
      </c>
      <c r="AP25" s="591">
        <f>'приложение 1.1 '!Y27</f>
        <v>0</v>
      </c>
      <c r="AQ25" s="591">
        <f>'приложение 1.1 '!Z27</f>
        <v>0</v>
      </c>
      <c r="AR25" s="591">
        <f>'приложение 1.1 '!AA27</f>
        <v>2.8071504900000002</v>
      </c>
      <c r="AS25" s="591">
        <f>'приложение 1.1 '!AB27</f>
        <v>0</v>
      </c>
      <c r="AT25" s="591">
        <f>'приложение 1.4.'!G34</f>
        <v>0</v>
      </c>
      <c r="AU25" s="591">
        <f>'приложение 1.4.'!I34</f>
        <v>0</v>
      </c>
      <c r="AV25" s="591">
        <f>'приложение 1.4.'!K34</f>
        <v>0</v>
      </c>
      <c r="AW25" s="591">
        <f>'приложение 1.4.'!M34</f>
        <v>0</v>
      </c>
      <c r="AX25" s="474">
        <f>'приложение 1.1 '!AD27</f>
        <v>0</v>
      </c>
      <c r="AY25" s="474">
        <f>'приложение 1.1 '!AC27</f>
        <v>0</v>
      </c>
      <c r="AZ25" s="591">
        <f t="shared" si="20"/>
        <v>2.8071504900000002</v>
      </c>
    </row>
    <row r="26" spans="1:52" s="9" customFormat="1" ht="31.5">
      <c r="A26" s="416" t="str">
        <f>'приложение 1.1 '!A28</f>
        <v>1.1.2.4</v>
      </c>
      <c r="B26" s="506" t="str">
        <f>'приложение 1.1 '!B28</f>
        <v xml:space="preserve">Реконструкция РП-106 (Реконструкция строительной части) расширение РУ-0,4 кВ </v>
      </c>
      <c r="C26" s="529" t="str">
        <f>IF('приложение 1.1 '!G28=2012,'приложение 1.1 '!E28,"-")</f>
        <v>-</v>
      </c>
      <c r="D26" s="529" t="str">
        <f>IF('приложение 1.1 '!G28=2012,'приложение 1.1 '!D28,"-")</f>
        <v>-</v>
      </c>
      <c r="E26" s="529">
        <f>IF('приложение 1.1 '!G28=2013,'приложение 1.1 '!E28,"-")</f>
        <v>0</v>
      </c>
      <c r="F26" s="529">
        <f>IF('приложение 1.1 '!G28=2013,'приложение 1.1 '!D28,"-")</f>
        <v>0</v>
      </c>
      <c r="G26" s="529" t="str">
        <f>IF('приложение 1.1 '!G28=2014,'приложение 1.1 '!E28,"-")</f>
        <v>-</v>
      </c>
      <c r="H26" s="529" t="str">
        <f>IF('приложение 1.1 '!G28=2014,'приложение 1.1 '!D28,"-")</f>
        <v>-</v>
      </c>
      <c r="I26" s="529" t="str">
        <f>IF('приложение 1.1 '!G28=2015,'приложение 1.1 '!E28,"-")</f>
        <v>-</v>
      </c>
      <c r="J26" s="529" t="str">
        <f>IF('приложение 1.1 '!G28=2015,'приложение 1.1 '!D28,"-")</f>
        <v>-</v>
      </c>
      <c r="K26" s="529" t="str">
        <f>IF('приложение 1.1 '!G28=2016,'приложение 1.1 '!E28,"-")</f>
        <v>-</v>
      </c>
      <c r="L26" s="529" t="str">
        <f>IF('приложение 1.1 '!G28=2016,'приложение 1.1 '!D28,"-")</f>
        <v>-</v>
      </c>
      <c r="M26" s="529" t="str">
        <f>IF('приложение 1.1 '!G28=2017,'приложение 1.1 '!E28,"-")</f>
        <v>-</v>
      </c>
      <c r="N26" s="529" t="str">
        <f>IF('приложение 1.1 '!G28=2017,'приложение 1.1 '!D28,"-")</f>
        <v>-</v>
      </c>
      <c r="O26" s="529">
        <f t="shared" si="4"/>
        <v>0</v>
      </c>
      <c r="P26" s="529">
        <f t="shared" si="4"/>
        <v>0</v>
      </c>
      <c r="Q26" s="529" t="s">
        <v>463</v>
      </c>
      <c r="R26" s="529" t="str">
        <f t="shared" si="5"/>
        <v>-</v>
      </c>
      <c r="S26" s="529" t="s">
        <v>463</v>
      </c>
      <c r="T26" s="529">
        <f t="shared" si="6"/>
        <v>0</v>
      </c>
      <c r="U26" s="529" t="s">
        <v>463</v>
      </c>
      <c r="V26" s="529" t="str">
        <f t="shared" si="7"/>
        <v>-</v>
      </c>
      <c r="W26" s="529" t="str">
        <f t="shared" si="7"/>
        <v>-</v>
      </c>
      <c r="X26" s="529" t="str">
        <f t="shared" si="8"/>
        <v>-</v>
      </c>
      <c r="Y26" s="529" t="str">
        <f t="shared" si="8"/>
        <v>-</v>
      </c>
      <c r="Z26" s="529" t="str">
        <f t="shared" si="9"/>
        <v>-</v>
      </c>
      <c r="AA26" s="529" t="str">
        <f t="shared" si="9"/>
        <v>-</v>
      </c>
      <c r="AB26" s="529" t="str">
        <f t="shared" si="10"/>
        <v>-</v>
      </c>
      <c r="AC26" s="529">
        <f t="shared" si="21"/>
        <v>0</v>
      </c>
      <c r="AD26" s="583">
        <f t="shared" si="22"/>
        <v>0</v>
      </c>
      <c r="AE26" s="591">
        <f>'приложение 1.1 '!H28</f>
        <v>0.14551</v>
      </c>
      <c r="AF26" s="591" t="str">
        <f t="shared" si="12"/>
        <v>0</v>
      </c>
      <c r="AG26" s="591" t="str">
        <f t="shared" si="13"/>
        <v>0</v>
      </c>
      <c r="AH26" s="591" t="str">
        <f t="shared" si="14"/>
        <v>0</v>
      </c>
      <c r="AI26" s="591" t="str">
        <f t="shared" si="15"/>
        <v>0</v>
      </c>
      <c r="AJ26" s="591" t="str">
        <f t="shared" si="16"/>
        <v>0</v>
      </c>
      <c r="AK26" s="591" t="str">
        <f t="shared" si="17"/>
        <v>0</v>
      </c>
      <c r="AL26" s="591" t="str">
        <f t="shared" si="18"/>
        <v>0</v>
      </c>
      <c r="AM26" s="591" t="str">
        <f t="shared" si="19"/>
        <v>0</v>
      </c>
      <c r="AN26" s="591" t="str">
        <f t="shared" si="23"/>
        <v>-</v>
      </c>
      <c r="AO26" s="591" t="str">
        <f t="shared" si="24"/>
        <v>-</v>
      </c>
      <c r="AP26" s="591">
        <f>'приложение 1.1 '!Y28</f>
        <v>0</v>
      </c>
      <c r="AQ26" s="591">
        <f>'приложение 1.1 '!Z28</f>
        <v>0.14551</v>
      </c>
      <c r="AR26" s="591">
        <f>'приложение 1.1 '!AA28</f>
        <v>0</v>
      </c>
      <c r="AS26" s="591">
        <f>'приложение 1.1 '!AB28</f>
        <v>0</v>
      </c>
      <c r="AT26" s="591">
        <f>'приложение 1.4.'!G35</f>
        <v>0</v>
      </c>
      <c r="AU26" s="591">
        <f>'приложение 1.4.'!I35</f>
        <v>0</v>
      </c>
      <c r="AV26" s="591">
        <f>'приложение 1.4.'!K35</f>
        <v>0</v>
      </c>
      <c r="AW26" s="591">
        <f>'приложение 1.4.'!M35</f>
        <v>0</v>
      </c>
      <c r="AX26" s="474">
        <f>'приложение 1.1 '!AD28</f>
        <v>0</v>
      </c>
      <c r="AY26" s="474">
        <f>'приложение 1.1 '!AC28</f>
        <v>0</v>
      </c>
      <c r="AZ26" s="591">
        <f t="shared" si="20"/>
        <v>0.14551</v>
      </c>
    </row>
    <row r="27" spans="1:52" s="9" customFormat="1" ht="47.25">
      <c r="A27" s="416" t="str">
        <f>'приложение 1.1 '!A29</f>
        <v>1.1.2.5</v>
      </c>
      <c r="B27" s="506" t="str">
        <f>'приложение 1.1 '!B29</f>
        <v>Реконструкция РП-120 (РУ-10 кВ замена масляных выключателей на выключатели BB\TEL)</v>
      </c>
      <c r="C27" s="529" t="str">
        <f>IF('приложение 1.1 '!G29=2012,'приложение 1.1 '!E29,"-")</f>
        <v>-</v>
      </c>
      <c r="D27" s="529" t="str">
        <f>IF('приложение 1.1 '!G29=2012,'приложение 1.1 '!D29,"-")</f>
        <v>-</v>
      </c>
      <c r="E27" s="529" t="str">
        <f>IF('приложение 1.1 '!G29=2013,'приложение 1.1 '!E29,"-")</f>
        <v>-</v>
      </c>
      <c r="F27" s="529" t="str">
        <f>IF('приложение 1.1 '!G29=2013,'приложение 1.1 '!D29,"-")</f>
        <v>-</v>
      </c>
      <c r="G27" s="529" t="str">
        <f>IF('приложение 1.1 '!G29=2014,'приложение 1.1 '!E29,"-")</f>
        <v>-</v>
      </c>
      <c r="H27" s="529" t="str">
        <f>IF('приложение 1.1 '!G29=2014,'приложение 1.1 '!D29,"-")</f>
        <v>-</v>
      </c>
      <c r="I27" s="529" t="str">
        <f>IF('приложение 1.1 '!G29=2015,'приложение 1.1 '!E29,"-")</f>
        <v>-</v>
      </c>
      <c r="J27" s="529" t="str">
        <f>IF('приложение 1.1 '!G29=2015,'приложение 1.1 '!D29,"-")</f>
        <v>-</v>
      </c>
      <c r="K27" s="529" t="str">
        <f>IF('приложение 1.1 '!G29=2016,'приложение 1.1 '!E29,"-")</f>
        <v>-</v>
      </c>
      <c r="L27" s="529" t="str">
        <f>IF('приложение 1.1 '!G29=2016,'приложение 1.1 '!D29,"-")</f>
        <v>-</v>
      </c>
      <c r="M27" s="529">
        <f>IF('приложение 1.1 '!G29=2017,'приложение 1.1 '!E29,"-")</f>
        <v>0</v>
      </c>
      <c r="N27" s="529">
        <f>IF('приложение 1.1 '!G29=2017,'приложение 1.1 '!D29,"-")</f>
        <v>0</v>
      </c>
      <c r="O27" s="529">
        <f t="shared" si="4"/>
        <v>0</v>
      </c>
      <c r="P27" s="529">
        <f t="shared" si="4"/>
        <v>0</v>
      </c>
      <c r="Q27" s="529" t="s">
        <v>463</v>
      </c>
      <c r="R27" s="529" t="str">
        <f t="shared" si="5"/>
        <v>-</v>
      </c>
      <c r="S27" s="529" t="s">
        <v>463</v>
      </c>
      <c r="T27" s="529" t="str">
        <f t="shared" si="6"/>
        <v>-</v>
      </c>
      <c r="U27" s="529" t="s">
        <v>463</v>
      </c>
      <c r="V27" s="529" t="str">
        <f t="shared" si="7"/>
        <v>-</v>
      </c>
      <c r="W27" s="529" t="str">
        <f t="shared" si="7"/>
        <v>-</v>
      </c>
      <c r="X27" s="529" t="str">
        <f t="shared" si="8"/>
        <v>-</v>
      </c>
      <c r="Y27" s="529" t="str">
        <f t="shared" si="8"/>
        <v>-</v>
      </c>
      <c r="Z27" s="529" t="str">
        <f t="shared" si="9"/>
        <v>-</v>
      </c>
      <c r="AA27" s="529">
        <f t="shared" si="9"/>
        <v>0</v>
      </c>
      <c r="AB27" s="529">
        <f t="shared" si="10"/>
        <v>0</v>
      </c>
      <c r="AC27" s="529">
        <f t="shared" si="21"/>
        <v>0</v>
      </c>
      <c r="AD27" s="583">
        <f t="shared" si="22"/>
        <v>0</v>
      </c>
      <c r="AE27" s="591">
        <f>'приложение 1.1 '!H29</f>
        <v>7.9873900000000004</v>
      </c>
      <c r="AF27" s="591" t="str">
        <f t="shared" si="12"/>
        <v>0</v>
      </c>
      <c r="AG27" s="591" t="str">
        <f t="shared" si="13"/>
        <v>0</v>
      </c>
      <c r="AH27" s="591" t="str">
        <f t="shared" si="14"/>
        <v>0</v>
      </c>
      <c r="AI27" s="591" t="str">
        <f t="shared" si="15"/>
        <v>0</v>
      </c>
      <c r="AJ27" s="591" t="str">
        <f t="shared" si="16"/>
        <v>0</v>
      </c>
      <c r="AK27" s="591" t="str">
        <f t="shared" si="17"/>
        <v>0</v>
      </c>
      <c r="AL27" s="591">
        <f t="shared" si="18"/>
        <v>0</v>
      </c>
      <c r="AM27" s="591">
        <f t="shared" si="19"/>
        <v>0</v>
      </c>
      <c r="AN27" s="591">
        <f t="shared" si="23"/>
        <v>0</v>
      </c>
      <c r="AO27" s="591">
        <f t="shared" si="24"/>
        <v>0</v>
      </c>
      <c r="AP27" s="591">
        <f>'приложение 1.1 '!Y29</f>
        <v>0</v>
      </c>
      <c r="AQ27" s="591">
        <f>'приложение 1.1 '!Z29</f>
        <v>0</v>
      </c>
      <c r="AR27" s="591">
        <f>'приложение 1.1 '!AA29</f>
        <v>0</v>
      </c>
      <c r="AS27" s="591">
        <f>'приложение 1.1 '!AB29</f>
        <v>0</v>
      </c>
      <c r="AT27" s="591">
        <f>'приложение 1.4.'!G36</f>
        <v>0</v>
      </c>
      <c r="AU27" s="591">
        <f>'приложение 1.4.'!I36</f>
        <v>0</v>
      </c>
      <c r="AV27" s="591">
        <f>'приложение 1.4.'!K36</f>
        <v>0</v>
      </c>
      <c r="AW27" s="591">
        <f>'приложение 1.4.'!M36</f>
        <v>7.9873900000000004</v>
      </c>
      <c r="AX27" s="474">
        <f>'приложение 1.1 '!AD29</f>
        <v>7.9873900000000004</v>
      </c>
      <c r="AY27" s="474">
        <f>'приложение 1.1 '!AC29</f>
        <v>0</v>
      </c>
      <c r="AZ27" s="591">
        <f t="shared" si="20"/>
        <v>7.9873900000000004</v>
      </c>
    </row>
    <row r="28" spans="1:52" s="9" customFormat="1" ht="47.25">
      <c r="A28" s="416" t="str">
        <f>'приложение 1.1 '!A30</f>
        <v>1.1.2.6</v>
      </c>
      <c r="B28" s="506" t="str">
        <f>'приложение 1.1 '!B30</f>
        <v>Реконструкция РП-131 (РУ-10 кВ замена масляных выключателей на выключатели BB\TEL)</v>
      </c>
      <c r="C28" s="529" t="str">
        <f>IF('приложение 1.1 '!G30=2012,'приложение 1.1 '!E30,"-")</f>
        <v>-</v>
      </c>
      <c r="D28" s="529" t="str">
        <f>IF('приложение 1.1 '!G30=2012,'приложение 1.1 '!D30,"-")</f>
        <v>-</v>
      </c>
      <c r="E28" s="529" t="str">
        <f>IF('приложение 1.1 '!G30=2013,'приложение 1.1 '!E30,"-")</f>
        <v>-</v>
      </c>
      <c r="F28" s="529" t="str">
        <f>IF('приложение 1.1 '!G30=2013,'приложение 1.1 '!D30,"-")</f>
        <v>-</v>
      </c>
      <c r="G28" s="529" t="str">
        <f>IF('приложение 1.1 '!G30=2014,'приложение 1.1 '!E30,"-")</f>
        <v>-</v>
      </c>
      <c r="H28" s="529" t="str">
        <f>IF('приложение 1.1 '!G30=2014,'приложение 1.1 '!D30,"-")</f>
        <v>-</v>
      </c>
      <c r="I28" s="529" t="str">
        <f>IF('приложение 1.1 '!G30=2015,'приложение 1.1 '!E30,"-")</f>
        <v>-</v>
      </c>
      <c r="J28" s="529" t="str">
        <f>IF('приложение 1.1 '!G30=2015,'приложение 1.1 '!D30,"-")</f>
        <v>-</v>
      </c>
      <c r="K28" s="529" t="str">
        <f>IF('приложение 1.1 '!G30=2016,'приложение 1.1 '!E30,"-")</f>
        <v>-</v>
      </c>
      <c r="L28" s="529" t="str">
        <f>IF('приложение 1.1 '!G30=2016,'приложение 1.1 '!D30,"-")</f>
        <v>-</v>
      </c>
      <c r="M28" s="529">
        <f>IF('приложение 1.1 '!G30=2017,'приложение 1.1 '!E30,"-")</f>
        <v>0</v>
      </c>
      <c r="N28" s="529">
        <f>IF('приложение 1.1 '!G30=2017,'приложение 1.1 '!D30,"-")</f>
        <v>0</v>
      </c>
      <c r="O28" s="529">
        <f t="shared" si="4"/>
        <v>0</v>
      </c>
      <c r="P28" s="529">
        <f t="shared" si="4"/>
        <v>0</v>
      </c>
      <c r="Q28" s="529" t="s">
        <v>463</v>
      </c>
      <c r="R28" s="529" t="str">
        <f t="shared" si="5"/>
        <v>-</v>
      </c>
      <c r="S28" s="529" t="s">
        <v>463</v>
      </c>
      <c r="T28" s="529" t="str">
        <f t="shared" si="6"/>
        <v>-</v>
      </c>
      <c r="U28" s="529" t="s">
        <v>463</v>
      </c>
      <c r="V28" s="529" t="str">
        <f t="shared" si="7"/>
        <v>-</v>
      </c>
      <c r="W28" s="529" t="str">
        <f t="shared" si="7"/>
        <v>-</v>
      </c>
      <c r="X28" s="529" t="str">
        <f t="shared" si="8"/>
        <v>-</v>
      </c>
      <c r="Y28" s="529" t="str">
        <f t="shared" si="8"/>
        <v>-</v>
      </c>
      <c r="Z28" s="529" t="str">
        <f t="shared" si="9"/>
        <v>-</v>
      </c>
      <c r="AA28" s="529">
        <f t="shared" si="9"/>
        <v>0</v>
      </c>
      <c r="AB28" s="529">
        <f t="shared" si="10"/>
        <v>0</v>
      </c>
      <c r="AC28" s="529">
        <f t="shared" si="21"/>
        <v>0</v>
      </c>
      <c r="AD28" s="583">
        <f t="shared" si="22"/>
        <v>0</v>
      </c>
      <c r="AE28" s="591">
        <f>'приложение 1.1 '!H30</f>
        <v>12.33357</v>
      </c>
      <c r="AF28" s="591" t="str">
        <f t="shared" si="12"/>
        <v>0</v>
      </c>
      <c r="AG28" s="591" t="str">
        <f t="shared" si="13"/>
        <v>0</v>
      </c>
      <c r="AH28" s="591" t="str">
        <f t="shared" si="14"/>
        <v>0</v>
      </c>
      <c r="AI28" s="591" t="str">
        <f t="shared" si="15"/>
        <v>0</v>
      </c>
      <c r="AJ28" s="591" t="str">
        <f t="shared" si="16"/>
        <v>0</v>
      </c>
      <c r="AK28" s="591" t="str">
        <f t="shared" si="17"/>
        <v>0</v>
      </c>
      <c r="AL28" s="591">
        <f t="shared" si="18"/>
        <v>0</v>
      </c>
      <c r="AM28" s="591">
        <f t="shared" si="19"/>
        <v>0</v>
      </c>
      <c r="AN28" s="591">
        <f t="shared" si="23"/>
        <v>0</v>
      </c>
      <c r="AO28" s="591">
        <f t="shared" si="24"/>
        <v>0</v>
      </c>
      <c r="AP28" s="591">
        <f>'приложение 1.1 '!Y30</f>
        <v>0</v>
      </c>
      <c r="AQ28" s="591">
        <f>'приложение 1.1 '!Z30</f>
        <v>0</v>
      </c>
      <c r="AR28" s="591">
        <f>'приложение 1.1 '!AA30</f>
        <v>0</v>
      </c>
      <c r="AS28" s="591">
        <f>'приложение 1.1 '!AB30</f>
        <v>0</v>
      </c>
      <c r="AT28" s="591">
        <f>'приложение 1.4.'!G37</f>
        <v>0</v>
      </c>
      <c r="AU28" s="591">
        <f>'приложение 1.4.'!I37</f>
        <v>0</v>
      </c>
      <c r="AV28" s="591">
        <f>'приложение 1.4.'!K37</f>
        <v>0</v>
      </c>
      <c r="AW28" s="591">
        <f>'приложение 1.4.'!M37</f>
        <v>12.33357</v>
      </c>
      <c r="AX28" s="474">
        <f>'приложение 1.1 '!AD30</f>
        <v>12.33357</v>
      </c>
      <c r="AY28" s="474">
        <f>'приложение 1.1 '!AC30</f>
        <v>0</v>
      </c>
      <c r="AZ28" s="591">
        <f t="shared" si="20"/>
        <v>12.33357</v>
      </c>
    </row>
    <row r="29" spans="1:52" s="9" customFormat="1" ht="47.25">
      <c r="A29" s="416" t="str">
        <f>'приложение 1.1 '!A31</f>
        <v>1.1.2.7</v>
      </c>
      <c r="B29" s="506" t="str">
        <f>'приложение 1.1 '!B31</f>
        <v>Реконструкция РП-143 (РУ-10 кВ замена масляных выключателей на выключатели BB\TEL, установка дополнительных ячеек)</v>
      </c>
      <c r="C29" s="529" t="str">
        <f>IF('приложение 1.1 '!G31=2012,'приложение 1.1 '!E31,"-")</f>
        <v>-</v>
      </c>
      <c r="D29" s="529" t="str">
        <f>IF('приложение 1.1 '!G31=2012,'приложение 1.1 '!D31,"-")</f>
        <v>-</v>
      </c>
      <c r="E29" s="529" t="str">
        <f>IF('приложение 1.1 '!G31=2013,'приложение 1.1 '!E31,"-")</f>
        <v>-</v>
      </c>
      <c r="F29" s="529" t="str">
        <f>IF('приложение 1.1 '!G31=2013,'приложение 1.1 '!D31,"-")</f>
        <v>-</v>
      </c>
      <c r="G29" s="529" t="str">
        <f>IF('приложение 1.1 '!G31=2014,'приложение 1.1 '!E31,"-")</f>
        <v>-</v>
      </c>
      <c r="H29" s="529" t="str">
        <f>IF('приложение 1.1 '!G31=2014,'приложение 1.1 '!D31,"-")</f>
        <v>-</v>
      </c>
      <c r="I29" s="529" t="str">
        <f>IF('приложение 1.1 '!G31=2015,'приложение 1.1 '!E31,"-")</f>
        <v>-</v>
      </c>
      <c r="J29" s="529" t="str">
        <f>IF('приложение 1.1 '!G31=2015,'приложение 1.1 '!D31,"-")</f>
        <v>-</v>
      </c>
      <c r="K29" s="529" t="str">
        <f>IF('приложение 1.1 '!G31=2016,'приложение 1.1 '!E31,"-")</f>
        <v>-</v>
      </c>
      <c r="L29" s="529" t="str">
        <f>IF('приложение 1.1 '!G31=2016,'приложение 1.1 '!D31,"-")</f>
        <v>-</v>
      </c>
      <c r="M29" s="529">
        <f>IF('приложение 1.1 '!G31=2017,'приложение 1.1 '!E31,"-")</f>
        <v>0</v>
      </c>
      <c r="N29" s="529">
        <f>IF('приложение 1.1 '!G31=2017,'приложение 1.1 '!D31,"-")</f>
        <v>0</v>
      </c>
      <c r="O29" s="529">
        <f t="shared" si="4"/>
        <v>0</v>
      </c>
      <c r="P29" s="529">
        <f t="shared" si="4"/>
        <v>0</v>
      </c>
      <c r="Q29" s="529" t="s">
        <v>463</v>
      </c>
      <c r="R29" s="529" t="str">
        <f t="shared" si="5"/>
        <v>-</v>
      </c>
      <c r="S29" s="529" t="s">
        <v>463</v>
      </c>
      <c r="T29" s="529" t="str">
        <f t="shared" si="6"/>
        <v>-</v>
      </c>
      <c r="U29" s="529" t="s">
        <v>463</v>
      </c>
      <c r="V29" s="529" t="str">
        <f t="shared" si="7"/>
        <v>-</v>
      </c>
      <c r="W29" s="529" t="str">
        <f t="shared" si="7"/>
        <v>-</v>
      </c>
      <c r="X29" s="529" t="str">
        <f t="shared" si="8"/>
        <v>-</v>
      </c>
      <c r="Y29" s="529" t="str">
        <f t="shared" si="8"/>
        <v>-</v>
      </c>
      <c r="Z29" s="529" t="str">
        <f t="shared" si="9"/>
        <v>-</v>
      </c>
      <c r="AA29" s="529">
        <f t="shared" si="9"/>
        <v>0</v>
      </c>
      <c r="AB29" s="529">
        <f t="shared" si="10"/>
        <v>0</v>
      </c>
      <c r="AC29" s="529">
        <f t="shared" si="21"/>
        <v>0</v>
      </c>
      <c r="AD29" s="583">
        <f t="shared" si="22"/>
        <v>0</v>
      </c>
      <c r="AE29" s="591">
        <f>'приложение 1.1 '!H31</f>
        <v>12.555165000000001</v>
      </c>
      <c r="AF29" s="591" t="str">
        <f t="shared" si="12"/>
        <v>0</v>
      </c>
      <c r="AG29" s="591" t="str">
        <f t="shared" si="13"/>
        <v>0</v>
      </c>
      <c r="AH29" s="591" t="str">
        <f t="shared" si="14"/>
        <v>0</v>
      </c>
      <c r="AI29" s="591" t="str">
        <f t="shared" si="15"/>
        <v>0</v>
      </c>
      <c r="AJ29" s="591" t="str">
        <f t="shared" si="16"/>
        <v>0</v>
      </c>
      <c r="AK29" s="591" t="str">
        <f t="shared" si="17"/>
        <v>0</v>
      </c>
      <c r="AL29" s="591">
        <f t="shared" si="18"/>
        <v>0</v>
      </c>
      <c r="AM29" s="591">
        <f t="shared" si="19"/>
        <v>0</v>
      </c>
      <c r="AN29" s="591">
        <f t="shared" si="23"/>
        <v>0</v>
      </c>
      <c r="AO29" s="591">
        <f t="shared" si="24"/>
        <v>0</v>
      </c>
      <c r="AP29" s="591">
        <f>'приложение 1.1 '!Y31</f>
        <v>0</v>
      </c>
      <c r="AQ29" s="591">
        <f>'приложение 1.1 '!Z31</f>
        <v>0.78920500000000005</v>
      </c>
      <c r="AR29" s="591">
        <f>'приложение 1.1 '!AA31</f>
        <v>0</v>
      </c>
      <c r="AS29" s="591">
        <f>'приложение 1.1 '!AB31</f>
        <v>0</v>
      </c>
      <c r="AT29" s="591">
        <f>'приложение 1.4.'!G38</f>
        <v>0</v>
      </c>
      <c r="AU29" s="591">
        <f>'приложение 1.4.'!I38</f>
        <v>0</v>
      </c>
      <c r="AV29" s="591">
        <f>'приложение 1.4.'!K38</f>
        <v>0</v>
      </c>
      <c r="AW29" s="591">
        <f>'приложение 1.4.'!M38</f>
        <v>11.76596</v>
      </c>
      <c r="AX29" s="474">
        <f>'приложение 1.1 '!AD31</f>
        <v>11.76596</v>
      </c>
      <c r="AY29" s="474">
        <f>'приложение 1.1 '!AC31</f>
        <v>0</v>
      </c>
      <c r="AZ29" s="591">
        <f t="shared" si="20"/>
        <v>12.555165000000001</v>
      </c>
    </row>
    <row r="30" spans="1:52" s="9" customFormat="1" ht="31.5">
      <c r="A30" s="416" t="str">
        <f>'приложение 1.1 '!A32</f>
        <v>1.1.2.8</v>
      </c>
      <c r="B30" s="506" t="str">
        <f>'приложение 1.1 '!B32</f>
        <v>Реконструкция РП-151 (замена ячейки, установка двух дополнительных ячеек;  РУ-10кВ)</v>
      </c>
      <c r="C30" s="529" t="str">
        <f>IF('приложение 1.1 '!G32=2012,'приложение 1.1 '!E32,"-")</f>
        <v>-</v>
      </c>
      <c r="D30" s="529" t="str">
        <f>IF('приложение 1.1 '!G32=2012,'приложение 1.1 '!D32,"-")</f>
        <v>-</v>
      </c>
      <c r="E30" s="529" t="str">
        <f>IF('приложение 1.1 '!G32=2013,'приложение 1.1 '!E32,"-")</f>
        <v>-</v>
      </c>
      <c r="F30" s="529" t="str">
        <f>IF('приложение 1.1 '!G32=2013,'приложение 1.1 '!D32,"-")</f>
        <v>-</v>
      </c>
      <c r="G30" s="529" t="str">
        <f>IF('приложение 1.1 '!G32=2014,'приложение 1.1 '!E32,"-")</f>
        <v>-</v>
      </c>
      <c r="H30" s="529" t="str">
        <f>IF('приложение 1.1 '!G32=2014,'приложение 1.1 '!D32,"-")</f>
        <v>-</v>
      </c>
      <c r="I30" s="529" t="str">
        <f>IF('приложение 1.1 '!G32=2015,'приложение 1.1 '!E32,"-")</f>
        <v>-</v>
      </c>
      <c r="J30" s="529" t="str">
        <f>IF('приложение 1.1 '!G32=2015,'приложение 1.1 '!D32,"-")</f>
        <v>-</v>
      </c>
      <c r="K30" s="529" t="str">
        <f>IF('приложение 1.1 '!G32=2016,'приложение 1.1 '!E32,"-")</f>
        <v>-</v>
      </c>
      <c r="L30" s="529" t="str">
        <f>IF('приложение 1.1 '!G32=2016,'приложение 1.1 '!D32,"-")</f>
        <v>-</v>
      </c>
      <c r="M30" s="529">
        <f>IF('приложение 1.1 '!G32=2017,'приложение 1.1 '!E32,"-")</f>
        <v>0</v>
      </c>
      <c r="N30" s="529">
        <f>IF('приложение 1.1 '!G32=2017,'приложение 1.1 '!D32,"-")</f>
        <v>0</v>
      </c>
      <c r="O30" s="529">
        <f t="shared" si="4"/>
        <v>0</v>
      </c>
      <c r="P30" s="529">
        <f t="shared" si="4"/>
        <v>0</v>
      </c>
      <c r="Q30" s="529" t="s">
        <v>463</v>
      </c>
      <c r="R30" s="529" t="str">
        <f t="shared" si="5"/>
        <v>-</v>
      </c>
      <c r="S30" s="529" t="s">
        <v>463</v>
      </c>
      <c r="T30" s="529" t="str">
        <f t="shared" si="6"/>
        <v>-</v>
      </c>
      <c r="U30" s="529"/>
      <c r="V30" s="529"/>
      <c r="W30" s="529" t="str">
        <f t="shared" si="7"/>
        <v>-</v>
      </c>
      <c r="X30" s="529"/>
      <c r="Y30" s="529" t="str">
        <f t="shared" si="8"/>
        <v>-</v>
      </c>
      <c r="Z30" s="529"/>
      <c r="AA30" s="529">
        <f t="shared" si="9"/>
        <v>0</v>
      </c>
      <c r="AB30" s="529"/>
      <c r="AC30" s="529">
        <f t="shared" si="21"/>
        <v>0</v>
      </c>
      <c r="AD30" s="583">
        <f t="shared" si="22"/>
        <v>0</v>
      </c>
      <c r="AE30" s="591">
        <f>'приложение 1.1 '!H32</f>
        <v>1.0536909999999999</v>
      </c>
      <c r="AF30" s="591" t="str">
        <f t="shared" si="12"/>
        <v>0</v>
      </c>
      <c r="AG30" s="591" t="str">
        <f t="shared" si="13"/>
        <v>0</v>
      </c>
      <c r="AH30" s="591" t="str">
        <f t="shared" si="14"/>
        <v>0</v>
      </c>
      <c r="AI30" s="591" t="str">
        <f t="shared" si="15"/>
        <v>0</v>
      </c>
      <c r="AJ30" s="591" t="str">
        <f t="shared" si="16"/>
        <v>0</v>
      </c>
      <c r="AK30" s="591" t="str">
        <f t="shared" si="17"/>
        <v>0</v>
      </c>
      <c r="AL30" s="591" t="str">
        <f t="shared" si="18"/>
        <v>0</v>
      </c>
      <c r="AM30" s="591" t="str">
        <f t="shared" si="19"/>
        <v>0</v>
      </c>
      <c r="AN30" s="591">
        <f t="shared" si="23"/>
        <v>0</v>
      </c>
      <c r="AO30" s="591">
        <f t="shared" si="24"/>
        <v>0</v>
      </c>
      <c r="AP30" s="591">
        <f>'приложение 1.1 '!Y32</f>
        <v>0</v>
      </c>
      <c r="AQ30" s="591">
        <f>'приложение 1.1 '!Z32</f>
        <v>1.0536909999999999</v>
      </c>
      <c r="AR30" s="591">
        <f>'приложение 1.1 '!AA32</f>
        <v>0</v>
      </c>
      <c r="AS30" s="591">
        <f>'приложение 1.1 '!AB32</f>
        <v>0</v>
      </c>
      <c r="AT30" s="591">
        <f>'приложение 1.4.'!G39</f>
        <v>0</v>
      </c>
      <c r="AU30" s="591">
        <f>'приложение 1.4.'!I39</f>
        <v>0</v>
      </c>
      <c r="AV30" s="591">
        <f>'приложение 1.4.'!K39</f>
        <v>0</v>
      </c>
      <c r="AW30" s="591">
        <f>'приложение 1.4.'!M39</f>
        <v>0</v>
      </c>
      <c r="AX30" s="474">
        <f>'приложение 1.1 '!AD32</f>
        <v>0</v>
      </c>
      <c r="AY30" s="474">
        <f>'приложение 1.1 '!AC32</f>
        <v>0</v>
      </c>
      <c r="AZ30" s="591">
        <f t="shared" si="20"/>
        <v>1.0536909999999999</v>
      </c>
    </row>
    <row r="31" spans="1:52" s="9" customFormat="1" ht="47.25">
      <c r="A31" s="416" t="str">
        <f>'приложение 1.1 '!A33</f>
        <v>1.1.2.9</v>
      </c>
      <c r="B31" s="506" t="str">
        <f>'приложение 1.1 '!B33</f>
        <v>Реконструкция РП-125 мкр.33 (замена МВ на вакуумные и МБРЗ; замена 2ТМГ-630кВА на 2ТМГ-1250кВА; РУ-0,4кВ)</v>
      </c>
      <c r="C31" s="529" t="str">
        <f>IF('приложение 1.1 '!G33=2012,'приложение 1.1 '!E33,"-")</f>
        <v>-</v>
      </c>
      <c r="D31" s="529" t="str">
        <f>IF('приложение 1.1 '!G33=2012,'приложение 1.1 '!D33,"-")</f>
        <v>-</v>
      </c>
      <c r="E31" s="529" t="str">
        <f>IF('приложение 1.1 '!G33=2013,'приложение 1.1 '!E33,"-")</f>
        <v>-</v>
      </c>
      <c r="F31" s="529" t="str">
        <f>IF('приложение 1.1 '!G33=2013,'приложение 1.1 '!D33,"-")</f>
        <v>-</v>
      </c>
      <c r="G31" s="529">
        <f>IF('приложение 1.1 '!G33=2014,'приложение 1.1 '!E33,"-")</f>
        <v>2.5</v>
      </c>
      <c r="H31" s="529">
        <f>IF('приложение 1.1 '!G33=2014,'приложение 1.1 '!D33,"-")</f>
        <v>0</v>
      </c>
      <c r="I31" s="529" t="str">
        <f>IF('приложение 1.1 '!G33=2015,'приложение 1.1 '!E33,"-")</f>
        <v>-</v>
      </c>
      <c r="J31" s="529" t="str">
        <f>IF('приложение 1.1 '!G33=2015,'приложение 1.1 '!D33,"-")</f>
        <v>-</v>
      </c>
      <c r="K31" s="529" t="str">
        <f>IF('приложение 1.1 '!G33=2016,'приложение 1.1 '!E33,"-")</f>
        <v>-</v>
      </c>
      <c r="L31" s="529" t="str">
        <f>IF('приложение 1.1 '!G33=2016,'приложение 1.1 '!D33,"-")</f>
        <v>-</v>
      </c>
      <c r="M31" s="529" t="str">
        <f>IF('приложение 1.1 '!G33=2017,'приложение 1.1 '!E33,"-")</f>
        <v>-</v>
      </c>
      <c r="N31" s="529" t="str">
        <f>IF('приложение 1.1 '!G33=2017,'приложение 1.1 '!D33,"-")</f>
        <v>-</v>
      </c>
      <c r="O31" s="529">
        <f t="shared" si="4"/>
        <v>2.5</v>
      </c>
      <c r="P31" s="529">
        <f t="shared" si="4"/>
        <v>0</v>
      </c>
      <c r="Q31" s="529" t="s">
        <v>463</v>
      </c>
      <c r="R31" s="529" t="str">
        <f t="shared" si="5"/>
        <v>-</v>
      </c>
      <c r="S31" s="529" t="s">
        <v>463</v>
      </c>
      <c r="T31" s="529" t="str">
        <f t="shared" si="6"/>
        <v>-</v>
      </c>
      <c r="U31" s="529">
        <v>1.26</v>
      </c>
      <c r="V31" s="529">
        <f t="shared" si="7"/>
        <v>0</v>
      </c>
      <c r="W31" s="529" t="str">
        <f t="shared" si="7"/>
        <v>-</v>
      </c>
      <c r="X31" s="529" t="str">
        <f t="shared" si="8"/>
        <v>-</v>
      </c>
      <c r="Y31" s="529" t="str">
        <f t="shared" si="8"/>
        <v>-</v>
      </c>
      <c r="Z31" s="529" t="str">
        <f t="shared" si="9"/>
        <v>-</v>
      </c>
      <c r="AA31" s="529" t="str">
        <f t="shared" si="9"/>
        <v>-</v>
      </c>
      <c r="AB31" s="529" t="str">
        <f t="shared" si="10"/>
        <v>-</v>
      </c>
      <c r="AC31" s="529">
        <f t="shared" si="21"/>
        <v>1.26</v>
      </c>
      <c r="AD31" s="583">
        <f t="shared" si="22"/>
        <v>0</v>
      </c>
      <c r="AE31" s="591">
        <f>'приложение 1.1 '!H33</f>
        <v>12.961489779999999</v>
      </c>
      <c r="AF31" s="591" t="str">
        <f t="shared" si="12"/>
        <v>0</v>
      </c>
      <c r="AG31" s="591" t="str">
        <f t="shared" si="13"/>
        <v>0</v>
      </c>
      <c r="AH31" s="591" t="str">
        <f t="shared" si="14"/>
        <v>0</v>
      </c>
      <c r="AI31" s="591" t="str">
        <f t="shared" si="15"/>
        <v>0</v>
      </c>
      <c r="AJ31" s="591" t="str">
        <f t="shared" si="16"/>
        <v>0</v>
      </c>
      <c r="AK31" s="591" t="str">
        <f t="shared" si="17"/>
        <v>0</v>
      </c>
      <c r="AL31" s="591" t="str">
        <f t="shared" si="18"/>
        <v>0</v>
      </c>
      <c r="AM31" s="591" t="str">
        <f t="shared" si="19"/>
        <v>0</v>
      </c>
      <c r="AN31" s="591" t="str">
        <f t="shared" si="23"/>
        <v>-</v>
      </c>
      <c r="AO31" s="591" t="str">
        <f t="shared" si="24"/>
        <v>-</v>
      </c>
      <c r="AP31" s="591">
        <f>'приложение 1.1 '!Y33</f>
        <v>0</v>
      </c>
      <c r="AQ31" s="591">
        <f>'приложение 1.1 '!Z33</f>
        <v>0</v>
      </c>
      <c r="AR31" s="591">
        <f>'приложение 1.1 '!AA33</f>
        <v>12.44407762</v>
      </c>
      <c r="AS31" s="591">
        <f>'приложение 1.1 '!AB33</f>
        <v>0.51741216000000001</v>
      </c>
      <c r="AT31" s="591">
        <f>'приложение 1.4.'!G40</f>
        <v>0</v>
      </c>
      <c r="AU31" s="591">
        <f>'приложение 1.4.'!I40</f>
        <v>0</v>
      </c>
      <c r="AV31" s="591">
        <f>'приложение 1.4.'!K40</f>
        <v>0</v>
      </c>
      <c r="AW31" s="591">
        <f>'приложение 1.4.'!M40</f>
        <v>0</v>
      </c>
      <c r="AX31" s="474">
        <f>'приложение 1.1 '!AD33</f>
        <v>0</v>
      </c>
      <c r="AY31" s="474">
        <f>'приложение 1.1 '!AC33</f>
        <v>0</v>
      </c>
      <c r="AZ31" s="591">
        <f t="shared" si="20"/>
        <v>12.961489779999999</v>
      </c>
    </row>
    <row r="32" spans="1:52" s="9" customFormat="1" ht="31.5">
      <c r="A32" s="416" t="str">
        <f>'приложение 1.1 '!A34</f>
        <v>1.1.2.10</v>
      </c>
      <c r="B32" s="506" t="str">
        <f>'приложение 1.1 '!B34</f>
        <v>Реконструкция РП-104 мкр.7А (замена оборудования)</v>
      </c>
      <c r="C32" s="529" t="str">
        <f>IF('приложение 1.1 '!G34=2012,'приложение 1.1 '!E34,"-")</f>
        <v>-</v>
      </c>
      <c r="D32" s="529" t="str">
        <f>IF('приложение 1.1 '!G34=2012,'приложение 1.1 '!D34,"-")</f>
        <v>-</v>
      </c>
      <c r="E32" s="529" t="str">
        <f>IF('приложение 1.1 '!G34=2013,'приложение 1.1 '!E34,"-")</f>
        <v>-</v>
      </c>
      <c r="F32" s="529" t="str">
        <f>IF('приложение 1.1 '!G34=2013,'приложение 1.1 '!D34,"-")</f>
        <v>-</v>
      </c>
      <c r="G32" s="529" t="str">
        <f>IF('приложение 1.1 '!G34=2014,'приложение 1.1 '!E34,"-")</f>
        <v>-</v>
      </c>
      <c r="H32" s="529" t="str">
        <f>IF('приложение 1.1 '!G34=2014,'приложение 1.1 '!D34,"-")</f>
        <v>-</v>
      </c>
      <c r="I32" s="529" t="str">
        <f>IF('приложение 1.1 '!G34=2015,'приложение 1.1 '!E34,"-")</f>
        <v>-</v>
      </c>
      <c r="J32" s="529" t="str">
        <f>IF('приложение 1.1 '!G34=2015,'приложение 1.1 '!D34,"-")</f>
        <v>-</v>
      </c>
      <c r="K32" s="529" t="str">
        <f>IF('приложение 1.1 '!G34=2016,'приложение 1.1 '!E34,"-")</f>
        <v>-</v>
      </c>
      <c r="L32" s="529" t="str">
        <f>IF('приложение 1.1 '!G34=2016,'приложение 1.1 '!D34,"-")</f>
        <v>-</v>
      </c>
      <c r="M32" s="529">
        <f>IF('приложение 1.1 '!G34=2017,'приложение 1.1 '!E34,"-")</f>
        <v>0</v>
      </c>
      <c r="N32" s="529">
        <f>IF('приложение 1.1 '!G34=2017,'приложение 1.1 '!D34,"-")</f>
        <v>0</v>
      </c>
      <c r="O32" s="529">
        <f t="shared" si="4"/>
        <v>0</v>
      </c>
      <c r="P32" s="529">
        <f t="shared" si="4"/>
        <v>0</v>
      </c>
      <c r="Q32" s="529"/>
      <c r="R32" s="529"/>
      <c r="S32" s="529" t="s">
        <v>463</v>
      </c>
      <c r="T32" s="529" t="str">
        <f t="shared" si="6"/>
        <v>-</v>
      </c>
      <c r="U32" s="529"/>
      <c r="V32" s="529"/>
      <c r="W32" s="529" t="str">
        <f t="shared" si="7"/>
        <v>-</v>
      </c>
      <c r="X32" s="529"/>
      <c r="Y32" s="529" t="str">
        <f t="shared" si="8"/>
        <v>-</v>
      </c>
      <c r="Z32" s="529"/>
      <c r="AA32" s="529">
        <f t="shared" si="9"/>
        <v>0</v>
      </c>
      <c r="AB32" s="529"/>
      <c r="AC32" s="529">
        <f t="shared" si="21"/>
        <v>0</v>
      </c>
      <c r="AD32" s="583">
        <f t="shared" si="22"/>
        <v>0</v>
      </c>
      <c r="AE32" s="591">
        <f>'приложение 1.1 '!H34</f>
        <v>11.021994980629529</v>
      </c>
      <c r="AF32" s="591" t="str">
        <f t="shared" si="12"/>
        <v>0</v>
      </c>
      <c r="AG32" s="591" t="str">
        <f t="shared" si="13"/>
        <v>0</v>
      </c>
      <c r="AH32" s="591" t="str">
        <f t="shared" si="14"/>
        <v>0</v>
      </c>
      <c r="AI32" s="591" t="str">
        <f t="shared" si="15"/>
        <v>0</v>
      </c>
      <c r="AJ32" s="591" t="str">
        <f t="shared" si="16"/>
        <v>0</v>
      </c>
      <c r="AK32" s="591" t="str">
        <f t="shared" si="17"/>
        <v>0</v>
      </c>
      <c r="AL32" s="591">
        <f t="shared" si="18"/>
        <v>0</v>
      </c>
      <c r="AM32" s="591">
        <f t="shared" si="19"/>
        <v>0</v>
      </c>
      <c r="AN32" s="591">
        <f t="shared" si="23"/>
        <v>0</v>
      </c>
      <c r="AO32" s="591">
        <f t="shared" si="24"/>
        <v>0</v>
      </c>
      <c r="AP32" s="591">
        <f>'приложение 1.1 '!Y34</f>
        <v>0</v>
      </c>
      <c r="AQ32" s="591">
        <f>'приложение 1.1 '!Z34</f>
        <v>0</v>
      </c>
      <c r="AR32" s="591">
        <f>'приложение 1.1 '!AA34</f>
        <v>0</v>
      </c>
      <c r="AS32" s="591">
        <f>'приложение 1.1 '!AB34</f>
        <v>0</v>
      </c>
      <c r="AT32" s="591">
        <f>'приложение 1.4.'!G41</f>
        <v>0</v>
      </c>
      <c r="AU32" s="591">
        <f>'приложение 1.4.'!I41</f>
        <v>0</v>
      </c>
      <c r="AV32" s="591">
        <f>'приложение 1.4.'!K41</f>
        <v>0</v>
      </c>
      <c r="AW32" s="591">
        <f>'приложение 1.4.'!M41</f>
        <v>11.021994980629529</v>
      </c>
      <c r="AX32" s="474">
        <f>'приложение 1.1 '!AD34</f>
        <v>11.021994980629529</v>
      </c>
      <c r="AY32" s="474">
        <f>'приложение 1.1 '!AC34</f>
        <v>0</v>
      </c>
      <c r="AZ32" s="591">
        <f t="shared" si="20"/>
        <v>11.021994980629529</v>
      </c>
    </row>
    <row r="33" spans="1:52" s="9" customFormat="1" ht="31.5">
      <c r="A33" s="416" t="str">
        <f>'приложение 1.1 '!A35</f>
        <v>1.1.2.11</v>
      </c>
      <c r="B33" s="506" t="str">
        <f>'приложение 1.1 '!B35</f>
        <v>Реконструкция РП-124 мкр.32 (замена оборудования)</v>
      </c>
      <c r="C33" s="529" t="str">
        <f>IF('приложение 1.1 '!G35=2012,'приложение 1.1 '!E35,"-")</f>
        <v>-</v>
      </c>
      <c r="D33" s="529" t="str">
        <f>IF('приложение 1.1 '!G35=2012,'приложение 1.1 '!D35,"-")</f>
        <v>-</v>
      </c>
      <c r="E33" s="529" t="str">
        <f>IF('приложение 1.1 '!G35=2013,'приложение 1.1 '!E35,"-")</f>
        <v>-</v>
      </c>
      <c r="F33" s="529" t="str">
        <f>IF('приложение 1.1 '!G35=2013,'приложение 1.1 '!D35,"-")</f>
        <v>-</v>
      </c>
      <c r="G33" s="529" t="str">
        <f>IF('приложение 1.1 '!G35=2014,'приложение 1.1 '!E35,"-")</f>
        <v>-</v>
      </c>
      <c r="H33" s="529" t="str">
        <f>IF('приложение 1.1 '!G35=2014,'приложение 1.1 '!D35,"-")</f>
        <v>-</v>
      </c>
      <c r="I33" s="529" t="str">
        <f>IF('приложение 1.1 '!G35=2015,'приложение 1.1 '!E35,"-")</f>
        <v>-</v>
      </c>
      <c r="J33" s="529" t="str">
        <f>IF('приложение 1.1 '!G35=2015,'приложение 1.1 '!D35,"-")</f>
        <v>-</v>
      </c>
      <c r="K33" s="529" t="str">
        <f>IF('приложение 1.1 '!G35=2016,'приложение 1.1 '!E35,"-")</f>
        <v>-</v>
      </c>
      <c r="L33" s="529" t="str">
        <f>IF('приложение 1.1 '!G35=2016,'приложение 1.1 '!D35,"-")</f>
        <v>-</v>
      </c>
      <c r="M33" s="529">
        <f>IF('приложение 1.1 '!G35=2017,'приложение 1.1 '!E35,"-")</f>
        <v>0</v>
      </c>
      <c r="N33" s="529">
        <f>IF('приложение 1.1 '!G35=2017,'приложение 1.1 '!D35,"-")</f>
        <v>0</v>
      </c>
      <c r="O33" s="529">
        <f t="shared" si="4"/>
        <v>0</v>
      </c>
      <c r="P33" s="529">
        <f t="shared" si="4"/>
        <v>0</v>
      </c>
      <c r="Q33" s="529"/>
      <c r="R33" s="529"/>
      <c r="S33" s="529" t="s">
        <v>463</v>
      </c>
      <c r="T33" s="529" t="str">
        <f t="shared" si="6"/>
        <v>-</v>
      </c>
      <c r="U33" s="529"/>
      <c r="V33" s="529"/>
      <c r="W33" s="529" t="str">
        <f t="shared" si="7"/>
        <v>-</v>
      </c>
      <c r="X33" s="529"/>
      <c r="Y33" s="529" t="str">
        <f t="shared" si="8"/>
        <v>-</v>
      </c>
      <c r="Z33" s="529"/>
      <c r="AA33" s="529">
        <f t="shared" si="9"/>
        <v>0</v>
      </c>
      <c r="AB33" s="529"/>
      <c r="AC33" s="529">
        <f t="shared" si="21"/>
        <v>0</v>
      </c>
      <c r="AD33" s="583">
        <f t="shared" si="22"/>
        <v>0</v>
      </c>
      <c r="AE33" s="591">
        <f>'приложение 1.1 '!H35</f>
        <v>11.021994980629529</v>
      </c>
      <c r="AF33" s="591" t="str">
        <f t="shared" si="12"/>
        <v>0</v>
      </c>
      <c r="AG33" s="591" t="str">
        <f t="shared" si="13"/>
        <v>0</v>
      </c>
      <c r="AH33" s="591" t="str">
        <f t="shared" si="14"/>
        <v>0</v>
      </c>
      <c r="AI33" s="591" t="str">
        <f t="shared" si="15"/>
        <v>0</v>
      </c>
      <c r="AJ33" s="591" t="str">
        <f t="shared" si="16"/>
        <v>0</v>
      </c>
      <c r="AK33" s="591" t="str">
        <f t="shared" si="17"/>
        <v>0</v>
      </c>
      <c r="AL33" s="591">
        <f t="shared" si="18"/>
        <v>0</v>
      </c>
      <c r="AM33" s="591">
        <f t="shared" si="19"/>
        <v>0</v>
      </c>
      <c r="AN33" s="591">
        <f t="shared" si="23"/>
        <v>0</v>
      </c>
      <c r="AO33" s="591">
        <f t="shared" si="24"/>
        <v>0</v>
      </c>
      <c r="AP33" s="591">
        <f>'приложение 1.1 '!Y35</f>
        <v>0</v>
      </c>
      <c r="AQ33" s="591">
        <f>'приложение 1.1 '!Z35</f>
        <v>0</v>
      </c>
      <c r="AR33" s="591">
        <f>'приложение 1.1 '!AA35</f>
        <v>0</v>
      </c>
      <c r="AS33" s="591">
        <f>'приложение 1.1 '!AB35</f>
        <v>0</v>
      </c>
      <c r="AT33" s="591">
        <f>'приложение 1.4.'!G42</f>
        <v>0</v>
      </c>
      <c r="AU33" s="591">
        <f>'приложение 1.4.'!I42</f>
        <v>0</v>
      </c>
      <c r="AV33" s="591">
        <f>'приложение 1.4.'!K42</f>
        <v>0</v>
      </c>
      <c r="AW33" s="591">
        <f>'приложение 1.4.'!M42</f>
        <v>11.021994980629529</v>
      </c>
      <c r="AX33" s="474">
        <f>'приложение 1.1 '!AD35</f>
        <v>11.021994980629529</v>
      </c>
      <c r="AY33" s="474">
        <f>'приложение 1.1 '!AC35</f>
        <v>0</v>
      </c>
      <c r="AZ33" s="591">
        <f t="shared" si="20"/>
        <v>11.021994980629529</v>
      </c>
    </row>
    <row r="34" spans="1:52" s="9" customFormat="1" ht="31.5">
      <c r="A34" s="416" t="str">
        <f>'приложение 1.1 '!A36</f>
        <v>1.1.2.12</v>
      </c>
      <c r="B34" s="506" t="str">
        <f>'приложение 1.1 '!B36</f>
        <v>Реконструкция РП-110 мкр.32 (замена оборудования)</v>
      </c>
      <c r="C34" s="529" t="str">
        <f>IF('приложение 1.1 '!G36=2012,'приложение 1.1 '!E36,"-")</f>
        <v>-</v>
      </c>
      <c r="D34" s="529" t="str">
        <f>IF('приложение 1.1 '!G36=2012,'приложение 1.1 '!D36,"-")</f>
        <v>-</v>
      </c>
      <c r="E34" s="529" t="str">
        <f>IF('приложение 1.1 '!G36=2013,'приложение 1.1 '!E36,"-")</f>
        <v>-</v>
      </c>
      <c r="F34" s="529" t="str">
        <f>IF('приложение 1.1 '!G36=2013,'приложение 1.1 '!D36,"-")</f>
        <v>-</v>
      </c>
      <c r="G34" s="529" t="str">
        <f>IF('приложение 1.1 '!G36=2014,'приложение 1.1 '!E36,"-")</f>
        <v>-</v>
      </c>
      <c r="H34" s="529" t="str">
        <f>IF('приложение 1.1 '!G36=2014,'приложение 1.1 '!D36,"-")</f>
        <v>-</v>
      </c>
      <c r="I34" s="529" t="str">
        <f>IF('приложение 1.1 '!G36=2015,'приложение 1.1 '!E36,"-")</f>
        <v>-</v>
      </c>
      <c r="J34" s="529" t="str">
        <f>IF('приложение 1.1 '!G36=2015,'приложение 1.1 '!D36,"-")</f>
        <v>-</v>
      </c>
      <c r="K34" s="529" t="str">
        <f>IF('приложение 1.1 '!G36=2016,'приложение 1.1 '!E36,"-")</f>
        <v>-</v>
      </c>
      <c r="L34" s="529" t="str">
        <f>IF('приложение 1.1 '!G36=2016,'приложение 1.1 '!D36,"-")</f>
        <v>-</v>
      </c>
      <c r="M34" s="529">
        <f>IF('приложение 1.1 '!G36=2017,'приложение 1.1 '!E36,"-")</f>
        <v>0</v>
      </c>
      <c r="N34" s="529">
        <f>IF('приложение 1.1 '!G36=2017,'приложение 1.1 '!D36,"-")</f>
        <v>0</v>
      </c>
      <c r="O34" s="529">
        <f t="shared" si="4"/>
        <v>0</v>
      </c>
      <c r="P34" s="529">
        <f t="shared" si="4"/>
        <v>0</v>
      </c>
      <c r="Q34" s="529"/>
      <c r="R34" s="529"/>
      <c r="S34" s="529" t="s">
        <v>463</v>
      </c>
      <c r="T34" s="529" t="str">
        <f t="shared" si="6"/>
        <v>-</v>
      </c>
      <c r="U34" s="529"/>
      <c r="V34" s="529"/>
      <c r="W34" s="529" t="str">
        <f t="shared" si="7"/>
        <v>-</v>
      </c>
      <c r="X34" s="529"/>
      <c r="Y34" s="529" t="str">
        <f t="shared" si="8"/>
        <v>-</v>
      </c>
      <c r="Z34" s="529"/>
      <c r="AA34" s="529">
        <f t="shared" si="9"/>
        <v>0</v>
      </c>
      <c r="AB34" s="529"/>
      <c r="AC34" s="529">
        <f t="shared" si="21"/>
        <v>0</v>
      </c>
      <c r="AD34" s="583">
        <f t="shared" si="22"/>
        <v>0</v>
      </c>
      <c r="AE34" s="591">
        <f>'приложение 1.1 '!H36</f>
        <v>11.021994980629529</v>
      </c>
      <c r="AF34" s="591" t="str">
        <f t="shared" si="12"/>
        <v>0</v>
      </c>
      <c r="AG34" s="591" t="str">
        <f t="shared" si="13"/>
        <v>0</v>
      </c>
      <c r="AH34" s="591" t="str">
        <f t="shared" si="14"/>
        <v>0</v>
      </c>
      <c r="AI34" s="591" t="str">
        <f t="shared" si="15"/>
        <v>0</v>
      </c>
      <c r="AJ34" s="591" t="str">
        <f t="shared" si="16"/>
        <v>0</v>
      </c>
      <c r="AK34" s="591" t="str">
        <f t="shared" si="17"/>
        <v>0</v>
      </c>
      <c r="AL34" s="591">
        <f t="shared" si="18"/>
        <v>0</v>
      </c>
      <c r="AM34" s="591">
        <f t="shared" si="19"/>
        <v>0</v>
      </c>
      <c r="AN34" s="591">
        <f t="shared" si="23"/>
        <v>0</v>
      </c>
      <c r="AO34" s="591">
        <f t="shared" si="24"/>
        <v>0</v>
      </c>
      <c r="AP34" s="591">
        <f>'приложение 1.1 '!Y36</f>
        <v>0</v>
      </c>
      <c r="AQ34" s="591">
        <f>'приложение 1.1 '!Z36</f>
        <v>0</v>
      </c>
      <c r="AR34" s="591">
        <f>'приложение 1.1 '!AA36</f>
        <v>0</v>
      </c>
      <c r="AS34" s="591">
        <f>'приложение 1.1 '!AB36</f>
        <v>0</v>
      </c>
      <c r="AT34" s="591">
        <f>'приложение 1.4.'!G43</f>
        <v>0</v>
      </c>
      <c r="AU34" s="591">
        <f>'приложение 1.4.'!I43</f>
        <v>0</v>
      </c>
      <c r="AV34" s="591">
        <f>'приложение 1.4.'!K43</f>
        <v>0</v>
      </c>
      <c r="AW34" s="591">
        <f>'приложение 1.4.'!M43</f>
        <v>11.021994980629529</v>
      </c>
      <c r="AX34" s="474">
        <f>'приложение 1.1 '!AD36</f>
        <v>11.021994980629529</v>
      </c>
      <c r="AY34" s="474">
        <f>'приложение 1.1 '!AC36</f>
        <v>0</v>
      </c>
      <c r="AZ34" s="591">
        <f t="shared" si="20"/>
        <v>11.021994980629529</v>
      </c>
    </row>
    <row r="35" spans="1:52" s="9" customFormat="1" ht="31.5">
      <c r="A35" s="416" t="str">
        <f>'приложение 1.1 '!A37</f>
        <v>1.1.2.13</v>
      </c>
      <c r="B35" s="506" t="str">
        <f>'приложение 1.1 '!B37</f>
        <v>Реконструкция РП-111 мкр.32 (замена оборудования)</v>
      </c>
      <c r="C35" s="529" t="str">
        <f>IF('приложение 1.1 '!G37=2012,'приложение 1.1 '!E37,"-")</f>
        <v>-</v>
      </c>
      <c r="D35" s="529" t="str">
        <f>IF('приложение 1.1 '!G37=2012,'приложение 1.1 '!D37,"-")</f>
        <v>-</v>
      </c>
      <c r="E35" s="529" t="str">
        <f>IF('приложение 1.1 '!G37=2013,'приложение 1.1 '!E37,"-")</f>
        <v>-</v>
      </c>
      <c r="F35" s="529" t="str">
        <f>IF('приложение 1.1 '!G37=2013,'приложение 1.1 '!D37,"-")</f>
        <v>-</v>
      </c>
      <c r="G35" s="529" t="str">
        <f>IF('приложение 1.1 '!G37=2014,'приложение 1.1 '!E37,"-")</f>
        <v>-</v>
      </c>
      <c r="H35" s="529" t="str">
        <f>IF('приложение 1.1 '!G37=2014,'приложение 1.1 '!D37,"-")</f>
        <v>-</v>
      </c>
      <c r="I35" s="529" t="str">
        <f>IF('приложение 1.1 '!G37=2015,'приложение 1.1 '!E37,"-")</f>
        <v>-</v>
      </c>
      <c r="J35" s="529" t="str">
        <f>IF('приложение 1.1 '!G37=2015,'приложение 1.1 '!D37,"-")</f>
        <v>-</v>
      </c>
      <c r="K35" s="529" t="str">
        <f>IF('приложение 1.1 '!G37=2016,'приложение 1.1 '!E37,"-")</f>
        <v>-</v>
      </c>
      <c r="L35" s="529" t="str">
        <f>IF('приложение 1.1 '!G37=2016,'приложение 1.1 '!D37,"-")</f>
        <v>-</v>
      </c>
      <c r="M35" s="529">
        <f>IF('приложение 1.1 '!G37=2017,'приложение 1.1 '!E37,"-")</f>
        <v>0</v>
      </c>
      <c r="N35" s="529">
        <f>IF('приложение 1.1 '!G37=2017,'приложение 1.1 '!D37,"-")</f>
        <v>0</v>
      </c>
      <c r="O35" s="529">
        <f t="shared" si="4"/>
        <v>0</v>
      </c>
      <c r="P35" s="529">
        <f t="shared" si="4"/>
        <v>0</v>
      </c>
      <c r="Q35" s="529"/>
      <c r="R35" s="529"/>
      <c r="S35" s="529" t="s">
        <v>463</v>
      </c>
      <c r="T35" s="529" t="str">
        <f t="shared" si="6"/>
        <v>-</v>
      </c>
      <c r="U35" s="529"/>
      <c r="V35" s="529"/>
      <c r="W35" s="529" t="str">
        <f t="shared" si="7"/>
        <v>-</v>
      </c>
      <c r="X35" s="529"/>
      <c r="Y35" s="529" t="str">
        <f t="shared" si="8"/>
        <v>-</v>
      </c>
      <c r="Z35" s="529"/>
      <c r="AA35" s="529">
        <f t="shared" si="9"/>
        <v>0</v>
      </c>
      <c r="AB35" s="529"/>
      <c r="AC35" s="529">
        <f t="shared" si="21"/>
        <v>0</v>
      </c>
      <c r="AD35" s="583">
        <f t="shared" si="22"/>
        <v>0</v>
      </c>
      <c r="AE35" s="591">
        <f>'приложение 1.1 '!H37</f>
        <v>11.021994980629529</v>
      </c>
      <c r="AF35" s="591" t="str">
        <f t="shared" si="12"/>
        <v>0</v>
      </c>
      <c r="AG35" s="591" t="str">
        <f t="shared" si="13"/>
        <v>0</v>
      </c>
      <c r="AH35" s="591" t="str">
        <f t="shared" si="14"/>
        <v>0</v>
      </c>
      <c r="AI35" s="591" t="str">
        <f t="shared" si="15"/>
        <v>0</v>
      </c>
      <c r="AJ35" s="591" t="str">
        <f t="shared" si="16"/>
        <v>0</v>
      </c>
      <c r="AK35" s="591" t="str">
        <f t="shared" si="17"/>
        <v>0</v>
      </c>
      <c r="AL35" s="591">
        <f t="shared" si="18"/>
        <v>0</v>
      </c>
      <c r="AM35" s="591">
        <f t="shared" si="19"/>
        <v>0</v>
      </c>
      <c r="AN35" s="591">
        <f t="shared" si="23"/>
        <v>0</v>
      </c>
      <c r="AO35" s="591">
        <f t="shared" si="24"/>
        <v>0</v>
      </c>
      <c r="AP35" s="591">
        <f>'приложение 1.1 '!Y37</f>
        <v>0</v>
      </c>
      <c r="AQ35" s="591">
        <f>'приложение 1.1 '!Z37</f>
        <v>0</v>
      </c>
      <c r="AR35" s="591">
        <f>'приложение 1.1 '!AA37</f>
        <v>0</v>
      </c>
      <c r="AS35" s="591">
        <f>'приложение 1.1 '!AB37</f>
        <v>0</v>
      </c>
      <c r="AT35" s="591">
        <f>'приложение 1.4.'!G44</f>
        <v>0</v>
      </c>
      <c r="AU35" s="591">
        <f>'приложение 1.4.'!I44</f>
        <v>0</v>
      </c>
      <c r="AV35" s="591">
        <f>'приложение 1.4.'!K44</f>
        <v>0</v>
      </c>
      <c r="AW35" s="591">
        <f>'приложение 1.4.'!M44</f>
        <v>11.021994980629529</v>
      </c>
      <c r="AX35" s="474">
        <f>'приложение 1.1 '!AD37</f>
        <v>11.021994980629529</v>
      </c>
      <c r="AY35" s="474">
        <f>'приложение 1.1 '!AC37</f>
        <v>0</v>
      </c>
      <c r="AZ35" s="591">
        <f t="shared" si="20"/>
        <v>11.021994980629529</v>
      </c>
    </row>
    <row r="36" spans="1:52" s="9" customFormat="1" ht="31.5">
      <c r="A36" s="416" t="str">
        <f>'приложение 1.1 '!A38</f>
        <v>1.1.2.14</v>
      </c>
      <c r="B36" s="506" t="str">
        <f>'приложение 1.1 '!B38</f>
        <v>Реконструкция РП-129 мкр.32 (замена оборудования)</v>
      </c>
      <c r="C36" s="529" t="str">
        <f>IF('приложение 1.1 '!G38=2012,'приложение 1.1 '!E38,"-")</f>
        <v>-</v>
      </c>
      <c r="D36" s="529" t="str">
        <f>IF('приложение 1.1 '!G38=2012,'приложение 1.1 '!D38,"-")</f>
        <v>-</v>
      </c>
      <c r="E36" s="529" t="str">
        <f>IF('приложение 1.1 '!G38=2013,'приложение 1.1 '!E38,"-")</f>
        <v>-</v>
      </c>
      <c r="F36" s="529" t="str">
        <f>IF('приложение 1.1 '!G38=2013,'приложение 1.1 '!D38,"-")</f>
        <v>-</v>
      </c>
      <c r="G36" s="529" t="str">
        <f>IF('приложение 1.1 '!G38=2014,'приложение 1.1 '!E38,"-")</f>
        <v>-</v>
      </c>
      <c r="H36" s="529" t="str">
        <f>IF('приложение 1.1 '!G38=2014,'приложение 1.1 '!D38,"-")</f>
        <v>-</v>
      </c>
      <c r="I36" s="529" t="str">
        <f>IF('приложение 1.1 '!G38=2015,'приложение 1.1 '!E38,"-")</f>
        <v>-</v>
      </c>
      <c r="J36" s="529" t="str">
        <f>IF('приложение 1.1 '!G38=2015,'приложение 1.1 '!D38,"-")</f>
        <v>-</v>
      </c>
      <c r="K36" s="529" t="str">
        <f>IF('приложение 1.1 '!G38=2016,'приложение 1.1 '!E38,"-")</f>
        <v>-</v>
      </c>
      <c r="L36" s="529" t="str">
        <f>IF('приложение 1.1 '!G38=2016,'приложение 1.1 '!D38,"-")</f>
        <v>-</v>
      </c>
      <c r="M36" s="529">
        <f>IF('приложение 1.1 '!G38=2017,'приложение 1.1 '!E38,"-")</f>
        <v>0</v>
      </c>
      <c r="N36" s="529">
        <f>IF('приложение 1.1 '!G38=2017,'приложение 1.1 '!D38,"-")</f>
        <v>0</v>
      </c>
      <c r="O36" s="529">
        <f t="shared" si="4"/>
        <v>0</v>
      </c>
      <c r="P36" s="529">
        <f t="shared" si="4"/>
        <v>0</v>
      </c>
      <c r="Q36" s="529"/>
      <c r="R36" s="529"/>
      <c r="S36" s="529" t="s">
        <v>463</v>
      </c>
      <c r="T36" s="529" t="str">
        <f t="shared" si="6"/>
        <v>-</v>
      </c>
      <c r="U36" s="529"/>
      <c r="V36" s="529"/>
      <c r="W36" s="529" t="str">
        <f t="shared" si="7"/>
        <v>-</v>
      </c>
      <c r="X36" s="529"/>
      <c r="Y36" s="529" t="str">
        <f t="shared" si="8"/>
        <v>-</v>
      </c>
      <c r="Z36" s="529"/>
      <c r="AA36" s="529">
        <f t="shared" si="9"/>
        <v>0</v>
      </c>
      <c r="AB36" s="529"/>
      <c r="AC36" s="529">
        <f t="shared" si="21"/>
        <v>0</v>
      </c>
      <c r="AD36" s="583">
        <f t="shared" si="22"/>
        <v>0</v>
      </c>
      <c r="AE36" s="591">
        <f>'приложение 1.1 '!H38</f>
        <v>11.021994980629529</v>
      </c>
      <c r="AF36" s="591" t="str">
        <f t="shared" si="12"/>
        <v>0</v>
      </c>
      <c r="AG36" s="591" t="str">
        <f t="shared" si="13"/>
        <v>0</v>
      </c>
      <c r="AH36" s="591" t="str">
        <f t="shared" si="14"/>
        <v>0</v>
      </c>
      <c r="AI36" s="591" t="str">
        <f t="shared" si="15"/>
        <v>0</v>
      </c>
      <c r="AJ36" s="591" t="str">
        <f t="shared" si="16"/>
        <v>0</v>
      </c>
      <c r="AK36" s="591" t="str">
        <f t="shared" si="17"/>
        <v>0</v>
      </c>
      <c r="AL36" s="591">
        <f t="shared" si="18"/>
        <v>0</v>
      </c>
      <c r="AM36" s="591">
        <f t="shared" si="19"/>
        <v>0</v>
      </c>
      <c r="AN36" s="591">
        <f t="shared" si="23"/>
        <v>0</v>
      </c>
      <c r="AO36" s="591">
        <f t="shared" si="24"/>
        <v>0</v>
      </c>
      <c r="AP36" s="591">
        <f>'приложение 1.1 '!Y38</f>
        <v>0</v>
      </c>
      <c r="AQ36" s="591">
        <f>'приложение 1.1 '!Z38</f>
        <v>0</v>
      </c>
      <c r="AR36" s="591">
        <f>'приложение 1.1 '!AA38</f>
        <v>0</v>
      </c>
      <c r="AS36" s="591">
        <f>'приложение 1.1 '!AB38</f>
        <v>0</v>
      </c>
      <c r="AT36" s="591">
        <f>'приложение 1.4.'!G45</f>
        <v>0</v>
      </c>
      <c r="AU36" s="591">
        <f>'приложение 1.4.'!I45</f>
        <v>0</v>
      </c>
      <c r="AV36" s="591">
        <f>'приложение 1.4.'!K45</f>
        <v>0</v>
      </c>
      <c r="AW36" s="591">
        <f>'приложение 1.4.'!M45</f>
        <v>11.021994980629529</v>
      </c>
      <c r="AX36" s="474">
        <f>'приложение 1.1 '!AD38</f>
        <v>11.021994980629529</v>
      </c>
      <c r="AY36" s="474">
        <f>'приложение 1.1 '!AC38</f>
        <v>0</v>
      </c>
      <c r="AZ36" s="591">
        <f t="shared" si="20"/>
        <v>11.021994980629529</v>
      </c>
    </row>
    <row r="37" spans="1:52" s="9" customFormat="1" ht="31.5">
      <c r="A37" s="416" t="str">
        <f>'приложение 1.1 '!A39</f>
        <v>1.1.2.15</v>
      </c>
      <c r="B37" s="506" t="str">
        <f>'приложение 1.1 '!B39</f>
        <v>Реконструкция РП-130 мкр.32 (замена оборудования)</v>
      </c>
      <c r="C37" s="529" t="str">
        <f>IF('приложение 1.1 '!G39=2012,'приложение 1.1 '!E39,"-")</f>
        <v>-</v>
      </c>
      <c r="D37" s="529" t="str">
        <f>IF('приложение 1.1 '!G39=2012,'приложение 1.1 '!D39,"-")</f>
        <v>-</v>
      </c>
      <c r="E37" s="529" t="str">
        <f>IF('приложение 1.1 '!G39=2013,'приложение 1.1 '!E39,"-")</f>
        <v>-</v>
      </c>
      <c r="F37" s="529" t="str">
        <f>IF('приложение 1.1 '!G39=2013,'приложение 1.1 '!D39,"-")</f>
        <v>-</v>
      </c>
      <c r="G37" s="529" t="str">
        <f>IF('приложение 1.1 '!G39=2014,'приложение 1.1 '!E39,"-")</f>
        <v>-</v>
      </c>
      <c r="H37" s="529" t="str">
        <f>IF('приложение 1.1 '!G39=2014,'приложение 1.1 '!D39,"-")</f>
        <v>-</v>
      </c>
      <c r="I37" s="529" t="str">
        <f>IF('приложение 1.1 '!G39=2015,'приложение 1.1 '!E39,"-")</f>
        <v>-</v>
      </c>
      <c r="J37" s="529" t="str">
        <f>IF('приложение 1.1 '!G39=2015,'приложение 1.1 '!D39,"-")</f>
        <v>-</v>
      </c>
      <c r="K37" s="529" t="str">
        <f>IF('приложение 1.1 '!G39=2016,'приложение 1.1 '!E39,"-")</f>
        <v>-</v>
      </c>
      <c r="L37" s="529" t="str">
        <f>IF('приложение 1.1 '!G39=2016,'приложение 1.1 '!D39,"-")</f>
        <v>-</v>
      </c>
      <c r="M37" s="529">
        <f>IF('приложение 1.1 '!G39=2017,'приложение 1.1 '!E39,"-")</f>
        <v>0</v>
      </c>
      <c r="N37" s="529">
        <f>IF('приложение 1.1 '!G39=2017,'приложение 1.1 '!D39,"-")</f>
        <v>0</v>
      </c>
      <c r="O37" s="529">
        <f t="shared" ref="O37:P87" si="25">SUM(C37,E37,G37,I37,K37,M37)</f>
        <v>0</v>
      </c>
      <c r="P37" s="529">
        <f t="shared" si="25"/>
        <v>0</v>
      </c>
      <c r="Q37" s="529"/>
      <c r="R37" s="529"/>
      <c r="S37" s="529" t="s">
        <v>463</v>
      </c>
      <c r="T37" s="529" t="str">
        <f t="shared" si="6"/>
        <v>-</v>
      </c>
      <c r="U37" s="529"/>
      <c r="V37" s="529"/>
      <c r="W37" s="529" t="str">
        <f t="shared" si="7"/>
        <v>-</v>
      </c>
      <c r="X37" s="529"/>
      <c r="Y37" s="529" t="str">
        <f t="shared" si="8"/>
        <v>-</v>
      </c>
      <c r="Z37" s="529"/>
      <c r="AA37" s="529">
        <f t="shared" si="9"/>
        <v>0</v>
      </c>
      <c r="AB37" s="529"/>
      <c r="AC37" s="529">
        <f t="shared" si="21"/>
        <v>0</v>
      </c>
      <c r="AD37" s="583">
        <f t="shared" si="22"/>
        <v>0</v>
      </c>
      <c r="AE37" s="591">
        <f>'приложение 1.1 '!H39</f>
        <v>11.021994980629529</v>
      </c>
      <c r="AF37" s="591" t="str">
        <f t="shared" si="12"/>
        <v>0</v>
      </c>
      <c r="AG37" s="591" t="str">
        <f t="shared" si="13"/>
        <v>0</v>
      </c>
      <c r="AH37" s="591" t="str">
        <f t="shared" si="14"/>
        <v>0</v>
      </c>
      <c r="AI37" s="591" t="str">
        <f t="shared" si="15"/>
        <v>0</v>
      </c>
      <c r="AJ37" s="591" t="str">
        <f t="shared" si="16"/>
        <v>0</v>
      </c>
      <c r="AK37" s="591" t="str">
        <f t="shared" si="17"/>
        <v>0</v>
      </c>
      <c r="AL37" s="591">
        <f t="shared" si="18"/>
        <v>0</v>
      </c>
      <c r="AM37" s="591">
        <f t="shared" si="19"/>
        <v>0</v>
      </c>
      <c r="AN37" s="591">
        <f t="shared" si="23"/>
        <v>0</v>
      </c>
      <c r="AO37" s="591">
        <f t="shared" si="24"/>
        <v>0</v>
      </c>
      <c r="AP37" s="591">
        <f>'приложение 1.1 '!Y39</f>
        <v>0</v>
      </c>
      <c r="AQ37" s="591">
        <f>'приложение 1.1 '!Z39</f>
        <v>0</v>
      </c>
      <c r="AR37" s="591">
        <f>'приложение 1.1 '!AA39</f>
        <v>0</v>
      </c>
      <c r="AS37" s="591">
        <f>'приложение 1.1 '!AB39</f>
        <v>0</v>
      </c>
      <c r="AT37" s="591">
        <f>'приложение 1.4.'!G46</f>
        <v>0</v>
      </c>
      <c r="AU37" s="591">
        <f>'приложение 1.4.'!I46</f>
        <v>0</v>
      </c>
      <c r="AV37" s="591">
        <f>'приложение 1.4.'!K46</f>
        <v>0</v>
      </c>
      <c r="AW37" s="591">
        <f>'приложение 1.4.'!M46</f>
        <v>11.021994980629529</v>
      </c>
      <c r="AX37" s="474">
        <f>'приложение 1.1 '!AD39</f>
        <v>11.021994980629529</v>
      </c>
      <c r="AY37" s="474">
        <f>'приложение 1.1 '!AC39</f>
        <v>0</v>
      </c>
      <c r="AZ37" s="591">
        <f t="shared" si="20"/>
        <v>11.021994980629529</v>
      </c>
    </row>
    <row r="38" spans="1:52" s="9" customFormat="1" ht="31.5">
      <c r="A38" s="416" t="str">
        <f>'приложение 1.1 '!A40</f>
        <v>1.1.2.16</v>
      </c>
      <c r="B38" s="506" t="str">
        <f>'приложение 1.1 '!B40</f>
        <v>Реконструкция РП-152 (замена ячеек 10 кВ, 2 шт.)</v>
      </c>
      <c r="C38" s="529">
        <f>IF('приложение 1.1 '!G40=2012,'приложение 1.1 '!E40,"-")</f>
        <v>0</v>
      </c>
      <c r="D38" s="529">
        <f>IF('приложение 1.1 '!G40=2012,'приложение 1.1 '!D40,"-")</f>
        <v>0</v>
      </c>
      <c r="E38" s="529" t="str">
        <f>IF('приложение 1.1 '!G40=2013,'приложение 1.1 '!E40,"-")</f>
        <v>-</v>
      </c>
      <c r="F38" s="529" t="str">
        <f>IF('приложение 1.1 '!G40=2013,'приложение 1.1 '!D40,"-")</f>
        <v>-</v>
      </c>
      <c r="G38" s="529" t="str">
        <f>IF('приложение 1.1 '!G40=2014,'приложение 1.1 '!E40,"-")</f>
        <v>-</v>
      </c>
      <c r="H38" s="529" t="str">
        <f>IF('приложение 1.1 '!G40=2014,'приложение 1.1 '!D40,"-")</f>
        <v>-</v>
      </c>
      <c r="I38" s="529" t="str">
        <f>IF('приложение 1.1 '!G40=2015,'приложение 1.1 '!E40,"-")</f>
        <v>-</v>
      </c>
      <c r="J38" s="529" t="str">
        <f>IF('приложение 1.1 '!G40=2015,'приложение 1.1 '!D40,"-")</f>
        <v>-</v>
      </c>
      <c r="K38" s="529" t="str">
        <f>IF('приложение 1.1 '!G40=2016,'приложение 1.1 '!E40,"-")</f>
        <v>-</v>
      </c>
      <c r="L38" s="529" t="str">
        <f>IF('приложение 1.1 '!G40=2016,'приложение 1.1 '!D40,"-")</f>
        <v>-</v>
      </c>
      <c r="M38" s="529" t="str">
        <f>IF('приложение 1.1 '!G40=2017,'приложение 1.1 '!E40,"-")</f>
        <v>-</v>
      </c>
      <c r="N38" s="529" t="str">
        <f>IF('приложение 1.1 '!G40=2017,'приложение 1.1 '!D40,"-")</f>
        <v>-</v>
      </c>
      <c r="O38" s="529">
        <f t="shared" si="25"/>
        <v>0</v>
      </c>
      <c r="P38" s="529">
        <f t="shared" si="25"/>
        <v>0</v>
      </c>
      <c r="Q38" s="529"/>
      <c r="R38" s="529"/>
      <c r="S38" s="529" t="s">
        <v>463</v>
      </c>
      <c r="T38" s="529" t="str">
        <f t="shared" si="6"/>
        <v>-</v>
      </c>
      <c r="U38" s="529"/>
      <c r="V38" s="529"/>
      <c r="W38" s="529" t="str">
        <f t="shared" si="7"/>
        <v>-</v>
      </c>
      <c r="X38" s="529"/>
      <c r="Y38" s="529" t="str">
        <f t="shared" si="8"/>
        <v>-</v>
      </c>
      <c r="Z38" s="529"/>
      <c r="AA38" s="529" t="str">
        <f t="shared" si="9"/>
        <v>-</v>
      </c>
      <c r="AB38" s="529"/>
      <c r="AC38" s="529">
        <f t="shared" si="21"/>
        <v>0</v>
      </c>
      <c r="AD38" s="583">
        <f t="shared" si="22"/>
        <v>0</v>
      </c>
      <c r="AE38" s="591">
        <f>'приложение 1.1 '!H40</f>
        <v>1.4870000000000001</v>
      </c>
      <c r="AF38" s="591" t="str">
        <f t="shared" si="12"/>
        <v>0</v>
      </c>
      <c r="AG38" s="591" t="str">
        <f t="shared" si="13"/>
        <v>0</v>
      </c>
      <c r="AH38" s="591" t="str">
        <f t="shared" si="14"/>
        <v>0</v>
      </c>
      <c r="AI38" s="591" t="str">
        <f t="shared" si="15"/>
        <v>0</v>
      </c>
      <c r="AJ38" s="591" t="str">
        <f t="shared" si="16"/>
        <v>0</v>
      </c>
      <c r="AK38" s="591" t="str">
        <f t="shared" si="17"/>
        <v>0</v>
      </c>
      <c r="AL38" s="591" t="str">
        <f t="shared" si="18"/>
        <v>0</v>
      </c>
      <c r="AM38" s="591" t="str">
        <f t="shared" si="19"/>
        <v>0</v>
      </c>
      <c r="AN38" s="591" t="str">
        <f t="shared" si="23"/>
        <v>-</v>
      </c>
      <c r="AO38" s="591" t="str">
        <f t="shared" si="24"/>
        <v>-</v>
      </c>
      <c r="AP38" s="591">
        <f>'приложение 1.1 '!Y40</f>
        <v>1.4870000000000001</v>
      </c>
      <c r="AQ38" s="591">
        <f>'приложение 1.1 '!Z40</f>
        <v>0</v>
      </c>
      <c r="AR38" s="591">
        <f>'приложение 1.1 '!AA40</f>
        <v>0</v>
      </c>
      <c r="AS38" s="591">
        <f>'приложение 1.1 '!AB40</f>
        <v>0</v>
      </c>
      <c r="AT38" s="591">
        <f>'приложение 1.4.'!G47</f>
        <v>0</v>
      </c>
      <c r="AU38" s="591">
        <f>'приложение 1.4.'!I47</f>
        <v>0</v>
      </c>
      <c r="AV38" s="591">
        <f>'приложение 1.4.'!K47</f>
        <v>0</v>
      </c>
      <c r="AW38" s="591">
        <f>'приложение 1.4.'!M47</f>
        <v>0</v>
      </c>
      <c r="AX38" s="474">
        <f>'приложение 1.1 '!AD40</f>
        <v>0</v>
      </c>
      <c r="AY38" s="474">
        <f>'приложение 1.1 '!AC40</f>
        <v>0</v>
      </c>
      <c r="AZ38" s="591">
        <f t="shared" si="20"/>
        <v>1.4870000000000001</v>
      </c>
    </row>
    <row r="39" spans="1:52" s="9" customFormat="1">
      <c r="A39" s="416" t="str">
        <f>'приложение 1.1 '!A41</f>
        <v>1.1.2.17</v>
      </c>
      <c r="B39" s="506" t="str">
        <f>'приложение 1.1 '!B41</f>
        <v>Реконструкция РП-149 (установка ячейки 10 кВ)</v>
      </c>
      <c r="C39" s="529">
        <f>IF('приложение 1.1 '!G41=2012,'приложение 1.1 '!E41,"-")</f>
        <v>0</v>
      </c>
      <c r="D39" s="529">
        <f>IF('приложение 1.1 '!G41=2012,'приложение 1.1 '!D41,"-")</f>
        <v>0</v>
      </c>
      <c r="E39" s="529" t="str">
        <f>IF('приложение 1.1 '!G41=2013,'приложение 1.1 '!E41,"-")</f>
        <v>-</v>
      </c>
      <c r="F39" s="529" t="str">
        <f>IF('приложение 1.1 '!G41=2013,'приложение 1.1 '!D41,"-")</f>
        <v>-</v>
      </c>
      <c r="G39" s="529" t="str">
        <f>IF('приложение 1.1 '!G41=2014,'приложение 1.1 '!E41,"-")</f>
        <v>-</v>
      </c>
      <c r="H39" s="529" t="str">
        <f>IF('приложение 1.1 '!G41=2014,'приложение 1.1 '!D41,"-")</f>
        <v>-</v>
      </c>
      <c r="I39" s="529" t="str">
        <f>IF('приложение 1.1 '!G41=2015,'приложение 1.1 '!E41,"-")</f>
        <v>-</v>
      </c>
      <c r="J39" s="529" t="str">
        <f>IF('приложение 1.1 '!G41=2015,'приложение 1.1 '!D41,"-")</f>
        <v>-</v>
      </c>
      <c r="K39" s="529" t="str">
        <f>IF('приложение 1.1 '!G41=2016,'приложение 1.1 '!E41,"-")</f>
        <v>-</v>
      </c>
      <c r="L39" s="529" t="str">
        <f>IF('приложение 1.1 '!G41=2016,'приложение 1.1 '!D41,"-")</f>
        <v>-</v>
      </c>
      <c r="M39" s="529" t="str">
        <f>IF('приложение 1.1 '!G41=2017,'приложение 1.1 '!E41,"-")</f>
        <v>-</v>
      </c>
      <c r="N39" s="529" t="str">
        <f>IF('приложение 1.1 '!G41=2017,'приложение 1.1 '!D41,"-")</f>
        <v>-</v>
      </c>
      <c r="O39" s="529">
        <f t="shared" si="25"/>
        <v>0</v>
      </c>
      <c r="P39" s="529">
        <f t="shared" si="25"/>
        <v>0</v>
      </c>
      <c r="Q39" s="529"/>
      <c r="R39" s="529"/>
      <c r="S39" s="529" t="s">
        <v>463</v>
      </c>
      <c r="T39" s="529" t="str">
        <f t="shared" si="6"/>
        <v>-</v>
      </c>
      <c r="U39" s="529"/>
      <c r="V39" s="529"/>
      <c r="W39" s="529" t="str">
        <f t="shared" si="7"/>
        <v>-</v>
      </c>
      <c r="X39" s="529"/>
      <c r="Y39" s="529" t="str">
        <f t="shared" si="8"/>
        <v>-</v>
      </c>
      <c r="Z39" s="529"/>
      <c r="AA39" s="529" t="str">
        <f t="shared" si="9"/>
        <v>-</v>
      </c>
      <c r="AB39" s="529"/>
      <c r="AC39" s="529">
        <f t="shared" si="21"/>
        <v>0</v>
      </c>
      <c r="AD39" s="583">
        <f t="shared" si="22"/>
        <v>0</v>
      </c>
      <c r="AE39" s="591">
        <f>'приложение 1.1 '!H41</f>
        <v>0.51200000000000001</v>
      </c>
      <c r="AF39" s="591" t="str">
        <f t="shared" si="12"/>
        <v>0</v>
      </c>
      <c r="AG39" s="591" t="str">
        <f t="shared" si="13"/>
        <v>0</v>
      </c>
      <c r="AH39" s="591" t="str">
        <f t="shared" si="14"/>
        <v>0</v>
      </c>
      <c r="AI39" s="591" t="str">
        <f t="shared" si="15"/>
        <v>0</v>
      </c>
      <c r="AJ39" s="591" t="str">
        <f t="shared" si="16"/>
        <v>0</v>
      </c>
      <c r="AK39" s="591" t="str">
        <f t="shared" si="17"/>
        <v>0</v>
      </c>
      <c r="AL39" s="591" t="str">
        <f t="shared" si="18"/>
        <v>0</v>
      </c>
      <c r="AM39" s="591" t="str">
        <f t="shared" si="19"/>
        <v>0</v>
      </c>
      <c r="AN39" s="591" t="str">
        <f t="shared" si="23"/>
        <v>-</v>
      </c>
      <c r="AO39" s="591" t="str">
        <f t="shared" si="24"/>
        <v>-</v>
      </c>
      <c r="AP39" s="591">
        <f>'приложение 1.1 '!Y41</f>
        <v>0.51200000000000001</v>
      </c>
      <c r="AQ39" s="591">
        <f>'приложение 1.1 '!Z41</f>
        <v>0</v>
      </c>
      <c r="AR39" s="591">
        <f>'приложение 1.1 '!AA41</f>
        <v>0</v>
      </c>
      <c r="AS39" s="591">
        <f>'приложение 1.1 '!AB41</f>
        <v>0</v>
      </c>
      <c r="AT39" s="591">
        <f>'приложение 1.4.'!G48</f>
        <v>0</v>
      </c>
      <c r="AU39" s="591">
        <f>'приложение 1.4.'!I48</f>
        <v>0</v>
      </c>
      <c r="AV39" s="591">
        <f>'приложение 1.4.'!K48</f>
        <v>0</v>
      </c>
      <c r="AW39" s="591">
        <f>'приложение 1.4.'!M48</f>
        <v>0</v>
      </c>
      <c r="AX39" s="474">
        <f>'приложение 1.1 '!AD41</f>
        <v>0</v>
      </c>
      <c r="AY39" s="474">
        <f>'приложение 1.1 '!AC41</f>
        <v>0</v>
      </c>
      <c r="AZ39" s="591">
        <f t="shared" si="20"/>
        <v>0.51200000000000001</v>
      </c>
    </row>
    <row r="40" spans="1:52" s="9" customFormat="1" ht="47.25">
      <c r="A40" s="416" t="str">
        <f>'приложение 1.1 '!A42</f>
        <v>1.1.2.18</v>
      </c>
      <c r="B40" s="506" t="str">
        <f>'приложение 1.1 '!B42</f>
        <v>Реконструкция РП-150 (установка дополнительных ячеек РУ-10 кВ 2 шт. объект ТЦ мкр.38)</v>
      </c>
      <c r="C40" s="529" t="str">
        <f>IF('приложение 1.1 '!G42=2012,'приложение 1.1 '!E42,"-")</f>
        <v>-</v>
      </c>
      <c r="D40" s="529" t="str">
        <f>IF('приложение 1.1 '!G42=2012,'приложение 1.1 '!D42,"-")</f>
        <v>-</v>
      </c>
      <c r="E40" s="529" t="str">
        <f>IF('приложение 1.1 '!G42=2013,'приложение 1.1 '!E42,"-")</f>
        <v>-</v>
      </c>
      <c r="F40" s="529" t="str">
        <f>IF('приложение 1.1 '!G42=2013,'приложение 1.1 '!D42,"-")</f>
        <v>-</v>
      </c>
      <c r="G40" s="529" t="str">
        <f>IF('приложение 1.1 '!G42=2014,'приложение 1.1 '!E42,"-")</f>
        <v>-</v>
      </c>
      <c r="H40" s="529" t="str">
        <f>IF('приложение 1.1 '!G42=2014,'приложение 1.1 '!D42,"-")</f>
        <v>-</v>
      </c>
      <c r="I40" s="529" t="str">
        <f>IF('приложение 1.1 '!G42=2015,'приложение 1.1 '!E42,"-")</f>
        <v>-</v>
      </c>
      <c r="J40" s="529" t="str">
        <f>IF('приложение 1.1 '!G42=2015,'приложение 1.1 '!D42,"-")</f>
        <v>-</v>
      </c>
      <c r="K40" s="529">
        <f>IF('приложение 1.1 '!G42=2016,'приложение 1.1 '!E42,"-")</f>
        <v>0</v>
      </c>
      <c r="L40" s="529">
        <f>IF('приложение 1.1 '!G42=2016,'приложение 1.1 '!D42,"-")</f>
        <v>0</v>
      </c>
      <c r="M40" s="529" t="str">
        <f>IF('приложение 1.1 '!G42=2017,'приложение 1.1 '!E42,"-")</f>
        <v>-</v>
      </c>
      <c r="N40" s="529" t="str">
        <f>IF('приложение 1.1 '!G42=2017,'приложение 1.1 '!D42,"-")</f>
        <v>-</v>
      </c>
      <c r="O40" s="529">
        <f t="shared" si="25"/>
        <v>0</v>
      </c>
      <c r="P40" s="529">
        <f t="shared" si="25"/>
        <v>0</v>
      </c>
      <c r="Q40" s="529"/>
      <c r="R40" s="529"/>
      <c r="S40" s="529" t="s">
        <v>463</v>
      </c>
      <c r="T40" s="529" t="str">
        <f t="shared" si="6"/>
        <v>-</v>
      </c>
      <c r="U40" s="529"/>
      <c r="V40" s="529"/>
      <c r="W40" s="529" t="str">
        <f t="shared" si="7"/>
        <v>-</v>
      </c>
      <c r="X40" s="529"/>
      <c r="Y40" s="529">
        <f t="shared" si="8"/>
        <v>0</v>
      </c>
      <c r="Z40" s="529"/>
      <c r="AA40" s="529" t="str">
        <f t="shared" si="9"/>
        <v>-</v>
      </c>
      <c r="AB40" s="529"/>
      <c r="AC40" s="529">
        <f t="shared" si="21"/>
        <v>0</v>
      </c>
      <c r="AD40" s="583">
        <f t="shared" si="22"/>
        <v>0</v>
      </c>
      <c r="AE40" s="591">
        <f>'приложение 1.1 '!H42</f>
        <v>2.2442044699999997</v>
      </c>
      <c r="AF40" s="591" t="str">
        <f t="shared" si="12"/>
        <v>0</v>
      </c>
      <c r="AG40" s="591" t="str">
        <f t="shared" si="13"/>
        <v>0</v>
      </c>
      <c r="AH40" s="591" t="str">
        <f t="shared" si="14"/>
        <v>0</v>
      </c>
      <c r="AI40" s="591" t="str">
        <f t="shared" si="15"/>
        <v>0</v>
      </c>
      <c r="AJ40" s="591" t="str">
        <f t="shared" si="16"/>
        <v>0</v>
      </c>
      <c r="AK40" s="591" t="str">
        <f t="shared" si="17"/>
        <v>0</v>
      </c>
      <c r="AL40" s="591" t="str">
        <f t="shared" si="18"/>
        <v>0</v>
      </c>
      <c r="AM40" s="591" t="str">
        <f t="shared" si="19"/>
        <v>0</v>
      </c>
      <c r="AN40" s="591" t="str">
        <f t="shared" si="23"/>
        <v>-</v>
      </c>
      <c r="AO40" s="591" t="str">
        <f t="shared" si="24"/>
        <v>-</v>
      </c>
      <c r="AP40" s="591">
        <f>'приложение 1.1 '!Y42</f>
        <v>0</v>
      </c>
      <c r="AQ40" s="591">
        <f>'приложение 1.1 '!Z42</f>
        <v>0.87217484999999995</v>
      </c>
      <c r="AR40" s="591">
        <f>'приложение 1.1 '!AA42</f>
        <v>0</v>
      </c>
      <c r="AS40" s="591">
        <f>'приложение 1.1 '!AB42</f>
        <v>0</v>
      </c>
      <c r="AT40" s="591">
        <f>'приложение 1.4.'!G49</f>
        <v>0</v>
      </c>
      <c r="AU40" s="591">
        <f>'приложение 1.4.'!I49</f>
        <v>0</v>
      </c>
      <c r="AV40" s="591">
        <f>'приложение 1.4.'!K49</f>
        <v>0</v>
      </c>
      <c r="AW40" s="591">
        <f>'приложение 1.4.'!M49</f>
        <v>0</v>
      </c>
      <c r="AX40" s="474">
        <f>'приложение 1.1 '!AD42</f>
        <v>0</v>
      </c>
      <c r="AY40" s="474">
        <f>'приложение 1.1 '!AC42</f>
        <v>1.3720296199999999</v>
      </c>
      <c r="AZ40" s="591">
        <f t="shared" si="20"/>
        <v>2.2442044699999997</v>
      </c>
    </row>
    <row r="41" spans="1:52" s="9" customFormat="1" ht="47.25">
      <c r="A41" s="416" t="str">
        <f>'приложение 1.1 '!A43</f>
        <v>1.1.2.19</v>
      </c>
      <c r="B41" s="506" t="str">
        <f>'приложение 1.1 '!B43</f>
        <v>Реконструкция РП-150 (установка дополнительных ячеек РУ-10 кВ 2 шт. объект п/клиника "Нефтяник" мкр.37)</v>
      </c>
      <c r="C41" s="529" t="str">
        <f>IF('приложение 1.1 '!G43=2012,'приложение 1.1 '!E43,"-")</f>
        <v>-</v>
      </c>
      <c r="D41" s="529" t="str">
        <f>IF('приложение 1.1 '!G43=2012,'приложение 1.1 '!D43,"-")</f>
        <v>-</v>
      </c>
      <c r="E41" s="529" t="str">
        <f>IF('приложение 1.1 '!G43=2013,'приложение 1.1 '!E43,"-")</f>
        <v>-</v>
      </c>
      <c r="F41" s="529" t="str">
        <f>IF('приложение 1.1 '!G43=2013,'приложение 1.1 '!D43,"-")</f>
        <v>-</v>
      </c>
      <c r="G41" s="529" t="str">
        <f>IF('приложение 1.1 '!G43=2014,'приложение 1.1 '!E43,"-")</f>
        <v>-</v>
      </c>
      <c r="H41" s="529" t="str">
        <f>IF('приложение 1.1 '!G43=2014,'приложение 1.1 '!D43,"-")</f>
        <v>-</v>
      </c>
      <c r="I41" s="529" t="str">
        <f>IF('приложение 1.1 '!G43=2015,'приложение 1.1 '!E43,"-")</f>
        <v>-</v>
      </c>
      <c r="J41" s="529" t="str">
        <f>IF('приложение 1.1 '!G43=2015,'приложение 1.1 '!D43,"-")</f>
        <v>-</v>
      </c>
      <c r="K41" s="529" t="str">
        <f>IF('приложение 1.1 '!G43=2016,'приложение 1.1 '!E43,"-")</f>
        <v>-</v>
      </c>
      <c r="L41" s="529" t="str">
        <f>IF('приложение 1.1 '!G43=2016,'приложение 1.1 '!D43,"-")</f>
        <v>-</v>
      </c>
      <c r="M41" s="529">
        <f>IF('приложение 1.1 '!G43=2017,'приложение 1.1 '!E43,"-")</f>
        <v>0</v>
      </c>
      <c r="N41" s="529">
        <f>IF('приложение 1.1 '!G43=2017,'приложение 1.1 '!D43,"-")</f>
        <v>0</v>
      </c>
      <c r="O41" s="529">
        <f t="shared" si="25"/>
        <v>0</v>
      </c>
      <c r="P41" s="529">
        <f t="shared" si="25"/>
        <v>0</v>
      </c>
      <c r="Q41" s="529"/>
      <c r="R41" s="529"/>
      <c r="S41" s="529" t="s">
        <v>463</v>
      </c>
      <c r="T41" s="529" t="str">
        <f t="shared" si="6"/>
        <v>-</v>
      </c>
      <c r="U41" s="529"/>
      <c r="V41" s="529"/>
      <c r="W41" s="529" t="str">
        <f t="shared" si="7"/>
        <v>-</v>
      </c>
      <c r="X41" s="529"/>
      <c r="Y41" s="529" t="str">
        <f t="shared" si="8"/>
        <v>-</v>
      </c>
      <c r="Z41" s="529"/>
      <c r="AA41" s="529">
        <f t="shared" si="9"/>
        <v>0</v>
      </c>
      <c r="AB41" s="529"/>
      <c r="AC41" s="529">
        <f t="shared" si="21"/>
        <v>0</v>
      </c>
      <c r="AD41" s="583">
        <f t="shared" si="22"/>
        <v>0</v>
      </c>
      <c r="AE41" s="591">
        <f>'приложение 1.1 '!H43</f>
        <v>11.021994980629529</v>
      </c>
      <c r="AF41" s="591" t="str">
        <f t="shared" si="12"/>
        <v>0</v>
      </c>
      <c r="AG41" s="591" t="str">
        <f t="shared" si="13"/>
        <v>0</v>
      </c>
      <c r="AH41" s="591" t="str">
        <f t="shared" si="14"/>
        <v>0</v>
      </c>
      <c r="AI41" s="591" t="str">
        <f t="shared" si="15"/>
        <v>0</v>
      </c>
      <c r="AJ41" s="591" t="str">
        <f t="shared" si="16"/>
        <v>0</v>
      </c>
      <c r="AK41" s="591" t="str">
        <f t="shared" si="17"/>
        <v>0</v>
      </c>
      <c r="AL41" s="591">
        <f t="shared" si="18"/>
        <v>0</v>
      </c>
      <c r="AM41" s="591">
        <f t="shared" si="19"/>
        <v>0</v>
      </c>
      <c r="AN41" s="591">
        <f t="shared" si="23"/>
        <v>0</v>
      </c>
      <c r="AO41" s="591">
        <f t="shared" si="24"/>
        <v>0</v>
      </c>
      <c r="AP41" s="591">
        <f>'приложение 1.1 '!Y43</f>
        <v>0</v>
      </c>
      <c r="AQ41" s="591">
        <f>'приложение 1.1 '!Z43</f>
        <v>0</v>
      </c>
      <c r="AR41" s="591">
        <f>'приложение 1.1 '!AA43</f>
        <v>0</v>
      </c>
      <c r="AS41" s="591">
        <f>'приложение 1.1 '!AB43</f>
        <v>0</v>
      </c>
      <c r="AT41" s="591">
        <f>'приложение 1.4.'!G50</f>
        <v>0</v>
      </c>
      <c r="AU41" s="591">
        <f>'приложение 1.4.'!I50</f>
        <v>0</v>
      </c>
      <c r="AV41" s="591">
        <f>'приложение 1.4.'!K50</f>
        <v>0</v>
      </c>
      <c r="AW41" s="591">
        <f>'приложение 1.4.'!M50</f>
        <v>11.021994980629529</v>
      </c>
      <c r="AX41" s="474">
        <f>'приложение 1.1 '!AD43</f>
        <v>11.021994980629529</v>
      </c>
      <c r="AY41" s="474">
        <f>'приложение 1.1 '!AC43</f>
        <v>0</v>
      </c>
      <c r="AZ41" s="591">
        <f t="shared" si="20"/>
        <v>11.021994980629529</v>
      </c>
    </row>
    <row r="42" spans="1:52" s="9" customFormat="1" ht="31.5">
      <c r="A42" s="416" t="str">
        <f>'приложение 1.1 '!A44</f>
        <v>1.1.2.20</v>
      </c>
      <c r="B42" s="506" t="str">
        <f>'приложение 1.1 '!B44</f>
        <v>Реконструкция РП-156 (установка двух дополнительных ячеек)</v>
      </c>
      <c r="C42" s="529" t="str">
        <f>IF('приложение 1.1 '!G44=2012,'приложение 1.1 '!E44,"-")</f>
        <v>-</v>
      </c>
      <c r="D42" s="529" t="str">
        <f>IF('приложение 1.1 '!G44=2012,'приложение 1.1 '!D44,"-")</f>
        <v>-</v>
      </c>
      <c r="E42" s="529" t="str">
        <f>IF('приложение 1.1 '!G44=2013,'приложение 1.1 '!E44,"-")</f>
        <v>-</v>
      </c>
      <c r="F42" s="529" t="str">
        <f>IF('приложение 1.1 '!G44=2013,'приложение 1.1 '!D44,"-")</f>
        <v>-</v>
      </c>
      <c r="G42" s="529">
        <f>IF('приложение 1.1 '!G44=2014,'приложение 1.1 '!E44,"-")</f>
        <v>0</v>
      </c>
      <c r="H42" s="529">
        <f>IF('приложение 1.1 '!G44=2014,'приложение 1.1 '!D44,"-")</f>
        <v>0</v>
      </c>
      <c r="I42" s="529" t="str">
        <f>IF('приложение 1.1 '!G44=2015,'приложение 1.1 '!E44,"-")</f>
        <v>-</v>
      </c>
      <c r="J42" s="529" t="str">
        <f>IF('приложение 1.1 '!G44=2015,'приложение 1.1 '!D44,"-")</f>
        <v>-</v>
      </c>
      <c r="K42" s="529" t="str">
        <f>IF('приложение 1.1 '!G44=2016,'приложение 1.1 '!E44,"-")</f>
        <v>-</v>
      </c>
      <c r="L42" s="529" t="str">
        <f>IF('приложение 1.1 '!G44=2016,'приложение 1.1 '!D44,"-")</f>
        <v>-</v>
      </c>
      <c r="M42" s="529" t="str">
        <f>IF('приложение 1.1 '!G44=2017,'приложение 1.1 '!E44,"-")</f>
        <v>-</v>
      </c>
      <c r="N42" s="529" t="str">
        <f>IF('приложение 1.1 '!G44=2017,'приложение 1.1 '!D44,"-")</f>
        <v>-</v>
      </c>
      <c r="O42" s="529">
        <f t="shared" si="25"/>
        <v>0</v>
      </c>
      <c r="P42" s="529">
        <f t="shared" si="25"/>
        <v>0</v>
      </c>
      <c r="Q42" s="529"/>
      <c r="R42" s="529"/>
      <c r="S42" s="529" t="s">
        <v>463</v>
      </c>
      <c r="T42" s="529" t="str">
        <f t="shared" si="6"/>
        <v>-</v>
      </c>
      <c r="U42" s="529"/>
      <c r="V42" s="529"/>
      <c r="W42" s="529" t="str">
        <f t="shared" si="7"/>
        <v>-</v>
      </c>
      <c r="X42" s="529"/>
      <c r="Y42" s="529" t="str">
        <f t="shared" si="8"/>
        <v>-</v>
      </c>
      <c r="Z42" s="529"/>
      <c r="AA42" s="529" t="str">
        <f t="shared" si="9"/>
        <v>-</v>
      </c>
      <c r="AB42" s="529"/>
      <c r="AC42" s="529">
        <f t="shared" si="21"/>
        <v>0</v>
      </c>
      <c r="AD42" s="583">
        <f t="shared" si="22"/>
        <v>0</v>
      </c>
      <c r="AE42" s="591">
        <f>'приложение 1.1 '!H44</f>
        <v>0.98801223000000005</v>
      </c>
      <c r="AF42" s="591" t="str">
        <f t="shared" si="12"/>
        <v>0</v>
      </c>
      <c r="AG42" s="591" t="str">
        <f t="shared" si="13"/>
        <v>0</v>
      </c>
      <c r="AH42" s="591" t="str">
        <f t="shared" si="14"/>
        <v>0</v>
      </c>
      <c r="AI42" s="591" t="str">
        <f t="shared" si="15"/>
        <v>0</v>
      </c>
      <c r="AJ42" s="591" t="str">
        <f t="shared" si="16"/>
        <v>0</v>
      </c>
      <c r="AK42" s="591" t="str">
        <f t="shared" si="17"/>
        <v>0</v>
      </c>
      <c r="AL42" s="591" t="str">
        <f t="shared" si="18"/>
        <v>0</v>
      </c>
      <c r="AM42" s="591" t="str">
        <f t="shared" si="19"/>
        <v>0</v>
      </c>
      <c r="AN42" s="591" t="str">
        <f t="shared" si="23"/>
        <v>-</v>
      </c>
      <c r="AO42" s="591" t="str">
        <f t="shared" si="24"/>
        <v>-</v>
      </c>
      <c r="AP42" s="591">
        <f>'приложение 1.1 '!Y44</f>
        <v>0</v>
      </c>
      <c r="AQ42" s="591">
        <f>'приложение 1.1 '!Z44</f>
        <v>0</v>
      </c>
      <c r="AR42" s="591">
        <f>'приложение 1.1 '!AA44</f>
        <v>0.98801223000000005</v>
      </c>
      <c r="AS42" s="591">
        <f>'приложение 1.1 '!AB44</f>
        <v>0</v>
      </c>
      <c r="AT42" s="591">
        <f>'приложение 1.4.'!G51</f>
        <v>0</v>
      </c>
      <c r="AU42" s="591">
        <f>'приложение 1.4.'!I51</f>
        <v>0</v>
      </c>
      <c r="AV42" s="591">
        <f>'приложение 1.4.'!K51</f>
        <v>0</v>
      </c>
      <c r="AW42" s="591">
        <f>'приложение 1.4.'!M51</f>
        <v>0</v>
      </c>
      <c r="AX42" s="474">
        <f>'приложение 1.1 '!AD44</f>
        <v>0</v>
      </c>
      <c r="AY42" s="474">
        <f>'приложение 1.1 '!AC44</f>
        <v>0</v>
      </c>
      <c r="AZ42" s="591">
        <f t="shared" si="20"/>
        <v>0.98801223000000005</v>
      </c>
    </row>
    <row r="43" spans="1:52" s="9" customFormat="1" ht="31.5">
      <c r="A43" s="416" t="str">
        <f>'приложение 1.1 '!A45</f>
        <v>1.1.2.21</v>
      </c>
      <c r="B43" s="506" t="str">
        <f>'приложение 1.1 '!B45</f>
        <v>Реконструкция РП-2х2500кВА мкр.38 (монтаж 2-х ячеек ЩО)</v>
      </c>
      <c r="C43" s="529" t="str">
        <f>IF('приложение 1.1 '!G45=2012,'приложение 1.1 '!E45,"-")</f>
        <v>-</v>
      </c>
      <c r="D43" s="529" t="str">
        <f>IF('приложение 1.1 '!G45=2012,'приложение 1.1 '!D45,"-")</f>
        <v>-</v>
      </c>
      <c r="E43" s="529" t="str">
        <f>IF('приложение 1.1 '!G45=2013,'приложение 1.1 '!E45,"-")</f>
        <v>-</v>
      </c>
      <c r="F43" s="529" t="str">
        <f>IF('приложение 1.1 '!G45=2013,'приложение 1.1 '!D45,"-")</f>
        <v>-</v>
      </c>
      <c r="G43" s="529" t="str">
        <f>IF('приложение 1.1 '!G45=2014,'приложение 1.1 '!E45,"-")</f>
        <v>-</v>
      </c>
      <c r="H43" s="529" t="str">
        <f>IF('приложение 1.1 '!G45=2014,'приложение 1.1 '!D45,"-")</f>
        <v>-</v>
      </c>
      <c r="I43" s="529">
        <f>IF('приложение 1.1 '!G45=2015,'приложение 1.1 '!E45,"-")</f>
        <v>0</v>
      </c>
      <c r="J43" s="529">
        <f>IF('приложение 1.1 '!G45=2015,'приложение 1.1 '!D45,"-")</f>
        <v>0</v>
      </c>
      <c r="K43" s="529" t="str">
        <f>IF('приложение 1.1 '!G45=2016,'приложение 1.1 '!E45,"-")</f>
        <v>-</v>
      </c>
      <c r="L43" s="529" t="str">
        <f>IF('приложение 1.1 '!G45=2016,'приложение 1.1 '!D45,"-")</f>
        <v>-</v>
      </c>
      <c r="M43" s="529" t="str">
        <f>IF('приложение 1.1 '!G45=2017,'приложение 1.1 '!E45,"-")</f>
        <v>-</v>
      </c>
      <c r="N43" s="529" t="str">
        <f>IF('приложение 1.1 '!G45=2017,'приложение 1.1 '!D45,"-")</f>
        <v>-</v>
      </c>
      <c r="O43" s="529">
        <f t="shared" si="25"/>
        <v>0</v>
      </c>
      <c r="P43" s="529">
        <f t="shared" si="25"/>
        <v>0</v>
      </c>
      <c r="Q43" s="529"/>
      <c r="R43" s="529"/>
      <c r="S43" s="529" t="s">
        <v>463</v>
      </c>
      <c r="T43" s="529" t="str">
        <f t="shared" si="6"/>
        <v>-</v>
      </c>
      <c r="U43" s="529"/>
      <c r="V43" s="529"/>
      <c r="W43" s="529">
        <f t="shared" si="7"/>
        <v>0</v>
      </c>
      <c r="X43" s="529"/>
      <c r="Y43" s="529" t="str">
        <f t="shared" si="8"/>
        <v>-</v>
      </c>
      <c r="Z43" s="529"/>
      <c r="AA43" s="529" t="str">
        <f t="shared" si="9"/>
        <v>-</v>
      </c>
      <c r="AB43" s="529"/>
      <c r="AC43" s="529">
        <f t="shared" si="21"/>
        <v>0</v>
      </c>
      <c r="AD43" s="583">
        <f t="shared" si="22"/>
        <v>0</v>
      </c>
      <c r="AE43" s="591">
        <f>'приложение 1.1 '!H45</f>
        <v>1.76847368</v>
      </c>
      <c r="AF43" s="591" t="str">
        <f t="shared" si="12"/>
        <v>0</v>
      </c>
      <c r="AG43" s="591" t="str">
        <f t="shared" si="13"/>
        <v>0</v>
      </c>
      <c r="AH43" s="591" t="str">
        <f t="shared" si="14"/>
        <v>0</v>
      </c>
      <c r="AI43" s="591" t="str">
        <f t="shared" si="15"/>
        <v>0</v>
      </c>
      <c r="AJ43" s="591" t="str">
        <f t="shared" si="16"/>
        <v>0</v>
      </c>
      <c r="AK43" s="591" t="str">
        <f t="shared" si="17"/>
        <v>0</v>
      </c>
      <c r="AL43" s="591" t="str">
        <f t="shared" si="18"/>
        <v>0</v>
      </c>
      <c r="AM43" s="591" t="str">
        <f t="shared" si="19"/>
        <v>0</v>
      </c>
      <c r="AN43" s="591" t="str">
        <f t="shared" si="23"/>
        <v>-</v>
      </c>
      <c r="AO43" s="591" t="str">
        <f t="shared" si="24"/>
        <v>-</v>
      </c>
      <c r="AP43" s="591">
        <f>'приложение 1.1 '!Y45</f>
        <v>0</v>
      </c>
      <c r="AQ43" s="591">
        <f>'приложение 1.1 '!Z45</f>
        <v>0</v>
      </c>
      <c r="AR43" s="591">
        <f>'приложение 1.1 '!AA45</f>
        <v>0</v>
      </c>
      <c r="AS43" s="591">
        <f>'приложение 1.1 '!AB45</f>
        <v>1.76847368</v>
      </c>
      <c r="AT43" s="591">
        <f>'приложение 1.4.'!G52</f>
        <v>0</v>
      </c>
      <c r="AU43" s="591">
        <f>'приложение 1.4.'!I52</f>
        <v>0</v>
      </c>
      <c r="AV43" s="591">
        <f>'приложение 1.4.'!K52</f>
        <v>0</v>
      </c>
      <c r="AW43" s="591">
        <f>'приложение 1.4.'!M52</f>
        <v>0</v>
      </c>
      <c r="AX43" s="474">
        <f>'приложение 1.1 '!AD45</f>
        <v>0</v>
      </c>
      <c r="AY43" s="474">
        <f>'приложение 1.1 '!AC45</f>
        <v>0</v>
      </c>
      <c r="AZ43" s="591">
        <f t="shared" si="20"/>
        <v>1.76847368</v>
      </c>
    </row>
    <row r="44" spans="1:52" s="9" customFormat="1">
      <c r="A44" s="416" t="str">
        <f>'приложение 1.1 '!A46</f>
        <v>1.1.2.22</v>
      </c>
      <c r="B44" s="506" t="str">
        <f>'приложение 1.1 '!B46</f>
        <v>Реконструкция РП-145 (Замена ячейки КСО)</v>
      </c>
      <c r="C44" s="529" t="str">
        <f>IF('приложение 1.1 '!G46=2012,'приложение 1.1 '!E46,"-")</f>
        <v>-</v>
      </c>
      <c r="D44" s="529" t="str">
        <f>IF('приложение 1.1 '!G46=2012,'приложение 1.1 '!D46,"-")</f>
        <v>-</v>
      </c>
      <c r="E44" s="529" t="str">
        <f>IF('приложение 1.1 '!G46=2013,'приложение 1.1 '!E46,"-")</f>
        <v>-</v>
      </c>
      <c r="F44" s="529" t="str">
        <f>IF('приложение 1.1 '!G46=2013,'приложение 1.1 '!D46,"-")</f>
        <v>-</v>
      </c>
      <c r="G44" s="529" t="str">
        <f>IF('приложение 1.1 '!G46=2014,'приложение 1.1 '!E46,"-")</f>
        <v>-</v>
      </c>
      <c r="H44" s="529" t="str">
        <f>IF('приложение 1.1 '!G46=2014,'приложение 1.1 '!D46,"-")</f>
        <v>-</v>
      </c>
      <c r="I44" s="529" t="str">
        <f>IF('приложение 1.1 '!G46=2015,'приложение 1.1 '!E46,"-")</f>
        <v>-</v>
      </c>
      <c r="J44" s="529" t="str">
        <f>IF('приложение 1.1 '!G46=2015,'приложение 1.1 '!D46,"-")</f>
        <v>-</v>
      </c>
      <c r="K44" s="529" t="str">
        <f>IF('приложение 1.1 '!G46=2016,'приложение 1.1 '!E46,"-")</f>
        <v>-</v>
      </c>
      <c r="L44" s="529" t="str">
        <f>IF('приложение 1.1 '!G46=2016,'приложение 1.1 '!D46,"-")</f>
        <v>-</v>
      </c>
      <c r="M44" s="529">
        <f>IF('приложение 1.1 '!G46=2017,'приложение 1.1 '!E46,"-")</f>
        <v>0</v>
      </c>
      <c r="N44" s="529">
        <f>IF('приложение 1.1 '!G46=2017,'приложение 1.1 '!D46,"-")</f>
        <v>0</v>
      </c>
      <c r="O44" s="529">
        <f t="shared" si="25"/>
        <v>0</v>
      </c>
      <c r="P44" s="529">
        <f t="shared" si="25"/>
        <v>0</v>
      </c>
      <c r="Q44" s="529"/>
      <c r="R44" s="529"/>
      <c r="S44" s="529" t="s">
        <v>463</v>
      </c>
      <c r="T44" s="529" t="str">
        <f t="shared" si="6"/>
        <v>-</v>
      </c>
      <c r="U44" s="529"/>
      <c r="V44" s="529"/>
      <c r="W44" s="529" t="str">
        <f t="shared" si="7"/>
        <v>-</v>
      </c>
      <c r="X44" s="529"/>
      <c r="Y44" s="529" t="str">
        <f t="shared" si="8"/>
        <v>-</v>
      </c>
      <c r="Z44" s="529"/>
      <c r="AA44" s="529">
        <f t="shared" si="9"/>
        <v>0</v>
      </c>
      <c r="AB44" s="529"/>
      <c r="AC44" s="529">
        <f t="shared" si="21"/>
        <v>0</v>
      </c>
      <c r="AD44" s="583">
        <f t="shared" si="22"/>
        <v>0</v>
      </c>
      <c r="AE44" s="591">
        <f>'приложение 1.1 '!H46</f>
        <v>1.9224600000000001</v>
      </c>
      <c r="AF44" s="591" t="str">
        <f t="shared" si="12"/>
        <v>0</v>
      </c>
      <c r="AG44" s="591" t="str">
        <f t="shared" si="13"/>
        <v>0</v>
      </c>
      <c r="AH44" s="591" t="str">
        <f t="shared" si="14"/>
        <v>0</v>
      </c>
      <c r="AI44" s="591" t="str">
        <f t="shared" si="15"/>
        <v>0</v>
      </c>
      <c r="AJ44" s="591" t="str">
        <f t="shared" si="16"/>
        <v>0</v>
      </c>
      <c r="AK44" s="591" t="str">
        <f t="shared" si="17"/>
        <v>0</v>
      </c>
      <c r="AL44" s="591">
        <f t="shared" si="18"/>
        <v>0</v>
      </c>
      <c r="AM44" s="591">
        <f t="shared" si="19"/>
        <v>0</v>
      </c>
      <c r="AN44" s="591">
        <f t="shared" si="23"/>
        <v>0</v>
      </c>
      <c r="AO44" s="591">
        <f t="shared" si="24"/>
        <v>0</v>
      </c>
      <c r="AP44" s="591">
        <f>'приложение 1.1 '!Y46</f>
        <v>0</v>
      </c>
      <c r="AQ44" s="591">
        <f>'приложение 1.1 '!Z46</f>
        <v>0</v>
      </c>
      <c r="AR44" s="591">
        <f>'приложение 1.1 '!AA46</f>
        <v>0</v>
      </c>
      <c r="AS44" s="591">
        <f>'приложение 1.1 '!AB46</f>
        <v>0</v>
      </c>
      <c r="AT44" s="591">
        <f>'приложение 1.4.'!G53</f>
        <v>0</v>
      </c>
      <c r="AU44" s="591">
        <f>'приложение 1.4.'!I53</f>
        <v>0</v>
      </c>
      <c r="AV44" s="591">
        <f>'приложение 1.4.'!K53</f>
        <v>0</v>
      </c>
      <c r="AW44" s="591">
        <f>'приложение 1.4.'!M53</f>
        <v>1.9224600000000001</v>
      </c>
      <c r="AX44" s="474">
        <f>'приложение 1.1 '!AD46</f>
        <v>1.9224600000000001</v>
      </c>
      <c r="AY44" s="474">
        <f>'приложение 1.1 '!AC46</f>
        <v>0</v>
      </c>
      <c r="AZ44" s="591">
        <f t="shared" si="20"/>
        <v>1.9224600000000001</v>
      </c>
    </row>
    <row r="45" spans="1:52" s="9" customFormat="1">
      <c r="A45" s="416" t="str">
        <f>'приложение 1.1 '!A47</f>
        <v>1.1.2.23</v>
      </c>
      <c r="B45" s="506" t="str">
        <f>'приложение 1.1 '!B47</f>
        <v>Реконструкция РП-105 (Замена МВ на ВВ)</v>
      </c>
      <c r="C45" s="529" t="str">
        <f>IF('приложение 1.1 '!G47=2012,'приложение 1.1 '!E47,"-")</f>
        <v>-</v>
      </c>
      <c r="D45" s="529" t="str">
        <f>IF('приложение 1.1 '!G47=2012,'приложение 1.1 '!D47,"-")</f>
        <v>-</v>
      </c>
      <c r="E45" s="529" t="str">
        <f>IF('приложение 1.1 '!G47=2013,'приложение 1.1 '!E47,"-")</f>
        <v>-</v>
      </c>
      <c r="F45" s="529" t="str">
        <f>IF('приложение 1.1 '!G47=2013,'приложение 1.1 '!D47,"-")</f>
        <v>-</v>
      </c>
      <c r="G45" s="529" t="str">
        <f>IF('приложение 1.1 '!G47=2014,'приложение 1.1 '!E47,"-")</f>
        <v>-</v>
      </c>
      <c r="H45" s="529" t="str">
        <f>IF('приложение 1.1 '!G47=2014,'приложение 1.1 '!D47,"-")</f>
        <v>-</v>
      </c>
      <c r="I45" s="529" t="str">
        <f>IF('приложение 1.1 '!G47=2015,'приложение 1.1 '!E47,"-")</f>
        <v>-</v>
      </c>
      <c r="J45" s="529" t="str">
        <f>IF('приложение 1.1 '!G47=2015,'приложение 1.1 '!D47,"-")</f>
        <v>-</v>
      </c>
      <c r="K45" s="529" t="str">
        <f>IF('приложение 1.1 '!G47=2016,'приложение 1.1 '!E47,"-")</f>
        <v>-</v>
      </c>
      <c r="L45" s="529" t="str">
        <f>IF('приложение 1.1 '!G47=2016,'приложение 1.1 '!D47,"-")</f>
        <v>-</v>
      </c>
      <c r="M45" s="529">
        <f>IF('приложение 1.1 '!G47=2017,'приложение 1.1 '!E47,"-")</f>
        <v>0</v>
      </c>
      <c r="N45" s="529">
        <f>IF('приложение 1.1 '!G47=2017,'приложение 1.1 '!D47,"-")</f>
        <v>0</v>
      </c>
      <c r="O45" s="529">
        <f t="shared" si="25"/>
        <v>0</v>
      </c>
      <c r="P45" s="529">
        <f t="shared" si="25"/>
        <v>0</v>
      </c>
      <c r="Q45" s="529" t="s">
        <v>463</v>
      </c>
      <c r="R45" s="529" t="str">
        <f t="shared" si="5"/>
        <v>-</v>
      </c>
      <c r="S45" s="529" t="s">
        <v>463</v>
      </c>
      <c r="T45" s="529" t="str">
        <f t="shared" si="6"/>
        <v>-</v>
      </c>
      <c r="U45" s="529" t="s">
        <v>463</v>
      </c>
      <c r="V45" s="529" t="str">
        <f t="shared" si="7"/>
        <v>-</v>
      </c>
      <c r="W45" s="529" t="str">
        <f t="shared" si="7"/>
        <v>-</v>
      </c>
      <c r="X45" s="529" t="str">
        <f t="shared" si="8"/>
        <v>-</v>
      </c>
      <c r="Y45" s="529" t="str">
        <f t="shared" si="8"/>
        <v>-</v>
      </c>
      <c r="Z45" s="529" t="str">
        <f t="shared" si="9"/>
        <v>-</v>
      </c>
      <c r="AA45" s="529">
        <f t="shared" si="9"/>
        <v>0</v>
      </c>
      <c r="AB45" s="529">
        <f t="shared" si="10"/>
        <v>0</v>
      </c>
      <c r="AC45" s="529">
        <f t="shared" si="21"/>
        <v>0</v>
      </c>
      <c r="AD45" s="583">
        <f t="shared" si="22"/>
        <v>0</v>
      </c>
      <c r="AE45" s="591">
        <f>'приложение 1.1 '!H47</f>
        <v>6.3478000000000003</v>
      </c>
      <c r="AF45" s="591" t="str">
        <f t="shared" si="12"/>
        <v>0</v>
      </c>
      <c r="AG45" s="591" t="str">
        <f t="shared" si="13"/>
        <v>0</v>
      </c>
      <c r="AH45" s="591" t="str">
        <f t="shared" si="14"/>
        <v>0</v>
      </c>
      <c r="AI45" s="591" t="str">
        <f t="shared" si="15"/>
        <v>0</v>
      </c>
      <c r="AJ45" s="591" t="str">
        <f t="shared" si="16"/>
        <v>0</v>
      </c>
      <c r="AK45" s="591" t="str">
        <f t="shared" si="17"/>
        <v>0</v>
      </c>
      <c r="AL45" s="591">
        <f t="shared" si="18"/>
        <v>0</v>
      </c>
      <c r="AM45" s="591">
        <f t="shared" si="19"/>
        <v>0</v>
      </c>
      <c r="AN45" s="591">
        <f t="shared" si="23"/>
        <v>0</v>
      </c>
      <c r="AO45" s="591">
        <f t="shared" si="24"/>
        <v>0</v>
      </c>
      <c r="AP45" s="591">
        <f>'приложение 1.1 '!Y47</f>
        <v>0</v>
      </c>
      <c r="AQ45" s="591">
        <f>'приложение 1.1 '!Z47</f>
        <v>0</v>
      </c>
      <c r="AR45" s="591">
        <f>'приложение 1.1 '!AA47</f>
        <v>0</v>
      </c>
      <c r="AS45" s="591">
        <f>'приложение 1.1 '!AB47</f>
        <v>0</v>
      </c>
      <c r="AT45" s="591">
        <f>'приложение 1.4.'!G54</f>
        <v>0</v>
      </c>
      <c r="AU45" s="591">
        <f>'приложение 1.4.'!I54</f>
        <v>0</v>
      </c>
      <c r="AV45" s="591">
        <f>'приложение 1.4.'!K54</f>
        <v>0</v>
      </c>
      <c r="AW45" s="591">
        <f>'приложение 1.4.'!M54</f>
        <v>6.3478000000000003</v>
      </c>
      <c r="AX45" s="474">
        <f>'приложение 1.1 '!AD47</f>
        <v>6.3478000000000003</v>
      </c>
      <c r="AY45" s="474">
        <f>'приложение 1.1 '!AC47</f>
        <v>0</v>
      </c>
      <c r="AZ45" s="591">
        <f t="shared" si="20"/>
        <v>6.3478000000000003</v>
      </c>
    </row>
    <row r="46" spans="1:52" s="9" customFormat="1">
      <c r="A46" s="416" t="str">
        <f>'приложение 1.1 '!A48</f>
        <v>1.1.2.24</v>
      </c>
      <c r="B46" s="506" t="str">
        <f>'приложение 1.1 '!B48</f>
        <v>Реконструкция РП-2х1250 кВА №157 (РУ-10кВ)</v>
      </c>
      <c r="C46" s="529" t="str">
        <f>IF('приложение 1.1 '!G48=2012,'приложение 1.1 '!E48,"-")</f>
        <v>-</v>
      </c>
      <c r="D46" s="529" t="str">
        <f>IF('приложение 1.1 '!G48=2012,'приложение 1.1 '!D48,"-")</f>
        <v>-</v>
      </c>
      <c r="E46" s="529" t="str">
        <f>IF('приложение 1.1 '!G48=2013,'приложение 1.1 '!E48,"-")</f>
        <v>-</v>
      </c>
      <c r="F46" s="529" t="str">
        <f>IF('приложение 1.1 '!G48=2013,'приложение 1.1 '!D48,"-")</f>
        <v>-</v>
      </c>
      <c r="G46" s="529" t="str">
        <f>IF('приложение 1.1 '!G48=2014,'приложение 1.1 '!E48,"-")</f>
        <v>-</v>
      </c>
      <c r="H46" s="529" t="str">
        <f>IF('приложение 1.1 '!G48=2014,'приложение 1.1 '!D48,"-")</f>
        <v>-</v>
      </c>
      <c r="I46" s="529" t="str">
        <f>IF('приложение 1.1 '!G48=2015,'приложение 1.1 '!E48,"-")</f>
        <v>-</v>
      </c>
      <c r="J46" s="529" t="str">
        <f>IF('приложение 1.1 '!G48=2015,'приложение 1.1 '!D48,"-")</f>
        <v>-</v>
      </c>
      <c r="K46" s="529">
        <f>IF('приложение 1.1 '!G48=2016,'приложение 1.1 '!E48,"-")</f>
        <v>0</v>
      </c>
      <c r="L46" s="529">
        <f>IF('приложение 1.1 '!G48=2016,'приложение 1.1 '!D48,"-")</f>
        <v>0</v>
      </c>
      <c r="M46" s="529" t="str">
        <f>IF('приложение 1.1 '!G48=2017,'приложение 1.1 '!E48,"-")</f>
        <v>-</v>
      </c>
      <c r="N46" s="529" t="str">
        <f>IF('приложение 1.1 '!G48=2017,'приложение 1.1 '!D48,"-")</f>
        <v>-</v>
      </c>
      <c r="O46" s="529">
        <f t="shared" si="25"/>
        <v>0</v>
      </c>
      <c r="P46" s="529">
        <f t="shared" si="25"/>
        <v>0</v>
      </c>
      <c r="Q46" s="529" t="s">
        <v>463</v>
      </c>
      <c r="R46" s="529" t="str">
        <f t="shared" si="5"/>
        <v>-</v>
      </c>
      <c r="S46" s="529" t="s">
        <v>463</v>
      </c>
      <c r="T46" s="529" t="str">
        <f t="shared" si="6"/>
        <v>-</v>
      </c>
      <c r="U46" s="529" t="s">
        <v>463</v>
      </c>
      <c r="V46" s="529" t="str">
        <f t="shared" si="7"/>
        <v>-</v>
      </c>
      <c r="W46" s="529" t="str">
        <f t="shared" si="7"/>
        <v>-</v>
      </c>
      <c r="X46" s="529" t="str">
        <f t="shared" si="8"/>
        <v>-</v>
      </c>
      <c r="Y46" s="529">
        <f t="shared" si="8"/>
        <v>0</v>
      </c>
      <c r="Z46" s="529">
        <f t="shared" si="9"/>
        <v>0</v>
      </c>
      <c r="AA46" s="529" t="str">
        <f t="shared" si="9"/>
        <v>-</v>
      </c>
      <c r="AB46" s="529" t="str">
        <f t="shared" si="10"/>
        <v>-</v>
      </c>
      <c r="AC46" s="529">
        <f t="shared" si="21"/>
        <v>0</v>
      </c>
      <c r="AD46" s="583">
        <f t="shared" si="22"/>
        <v>0</v>
      </c>
      <c r="AE46" s="591">
        <f>'приложение 1.1 '!H48</f>
        <v>2.8159479100000002</v>
      </c>
      <c r="AF46" s="591" t="str">
        <f t="shared" si="12"/>
        <v>0</v>
      </c>
      <c r="AG46" s="591" t="str">
        <f t="shared" si="13"/>
        <v>0</v>
      </c>
      <c r="AH46" s="591" t="str">
        <f t="shared" si="14"/>
        <v>0</v>
      </c>
      <c r="AI46" s="591" t="str">
        <f t="shared" si="15"/>
        <v>0</v>
      </c>
      <c r="AJ46" s="591" t="str">
        <f t="shared" si="16"/>
        <v>0</v>
      </c>
      <c r="AK46" s="591" t="str">
        <f t="shared" si="17"/>
        <v>0</v>
      </c>
      <c r="AL46" s="591" t="str">
        <f t="shared" si="18"/>
        <v>0</v>
      </c>
      <c r="AM46" s="591" t="str">
        <f t="shared" si="19"/>
        <v>0</v>
      </c>
      <c r="AN46" s="591" t="str">
        <f t="shared" si="23"/>
        <v>-</v>
      </c>
      <c r="AO46" s="591" t="str">
        <f t="shared" si="24"/>
        <v>-</v>
      </c>
      <c r="AP46" s="591">
        <f>'приложение 1.1 '!Y48</f>
        <v>0</v>
      </c>
      <c r="AQ46" s="591">
        <f>'приложение 1.1 '!Z48</f>
        <v>0</v>
      </c>
      <c r="AR46" s="591">
        <f>'приложение 1.1 '!AA48</f>
        <v>0</v>
      </c>
      <c r="AS46" s="591">
        <f>'приложение 1.1 '!AB48</f>
        <v>0</v>
      </c>
      <c r="AT46" s="591">
        <f>'приложение 1.4.'!G55</f>
        <v>0</v>
      </c>
      <c r="AU46" s="591">
        <f>'приложение 1.4.'!I55</f>
        <v>0</v>
      </c>
      <c r="AV46" s="591">
        <f>'приложение 1.4.'!K55</f>
        <v>0</v>
      </c>
      <c r="AW46" s="591">
        <f>'приложение 1.4.'!M55</f>
        <v>0</v>
      </c>
      <c r="AX46" s="474">
        <f>'приложение 1.1 '!AD48</f>
        <v>0</v>
      </c>
      <c r="AY46" s="474">
        <f>'приложение 1.1 '!AC48</f>
        <v>2.8159479100000002</v>
      </c>
      <c r="AZ46" s="591">
        <f t="shared" si="20"/>
        <v>2.8159479100000002</v>
      </c>
    </row>
    <row r="47" spans="1:52" s="9" customFormat="1">
      <c r="A47" s="416" t="str">
        <f>'приложение 1.1 '!A49</f>
        <v>1.1.2.25</v>
      </c>
      <c r="B47" s="506" t="str">
        <f>'приложение 1.1 '!B49</f>
        <v xml:space="preserve">Реконструкция оборудования РП-162 </v>
      </c>
      <c r="C47" s="529" t="str">
        <f>IF('приложение 1.1 '!G49=2012,'приложение 1.1 '!E49,"-")</f>
        <v>-</v>
      </c>
      <c r="D47" s="529" t="str">
        <f>IF('приложение 1.1 '!G49=2012,'приложение 1.1 '!D49,"-")</f>
        <v>-</v>
      </c>
      <c r="E47" s="529" t="str">
        <f>IF('приложение 1.1 '!G49=2013,'приложение 1.1 '!E49,"-")</f>
        <v>-</v>
      </c>
      <c r="F47" s="529" t="str">
        <f>IF('приложение 1.1 '!G49=2013,'приложение 1.1 '!D49,"-")</f>
        <v>-</v>
      </c>
      <c r="G47" s="529" t="str">
        <f>IF('приложение 1.1 '!G49=2014,'приложение 1.1 '!E49,"-")</f>
        <v>-</v>
      </c>
      <c r="H47" s="529" t="str">
        <f>IF('приложение 1.1 '!G49=2014,'приложение 1.1 '!D49,"-")</f>
        <v>-</v>
      </c>
      <c r="I47" s="529" t="str">
        <f>IF('приложение 1.1 '!G49=2015,'приложение 1.1 '!E49,"-")</f>
        <v>-</v>
      </c>
      <c r="J47" s="529" t="str">
        <f>IF('приложение 1.1 '!G49=2015,'приложение 1.1 '!D49,"-")</f>
        <v>-</v>
      </c>
      <c r="K47" s="529" t="str">
        <f>IF('приложение 1.1 '!G49=2016,'приложение 1.1 '!E49,"-")</f>
        <v>-</v>
      </c>
      <c r="L47" s="529" t="str">
        <f>IF('приложение 1.1 '!G49=2016,'приложение 1.1 '!D49,"-")</f>
        <v>-</v>
      </c>
      <c r="M47" s="529">
        <f>IF('приложение 1.1 '!G49=2017,'приложение 1.1 '!E49,"-")</f>
        <v>0</v>
      </c>
      <c r="N47" s="529">
        <f>IF('приложение 1.1 '!G49=2017,'приложение 1.1 '!D49,"-")</f>
        <v>0</v>
      </c>
      <c r="O47" s="529">
        <f t="shared" ref="O47:O48" si="26">SUM(C47,E47,G47,I47,K47,M47)</f>
        <v>0</v>
      </c>
      <c r="P47" s="529">
        <f t="shared" ref="P47:P48" si="27">SUM(D47,F47,H47,J47,L47,N47)</f>
        <v>0</v>
      </c>
      <c r="Q47" s="529" t="s">
        <v>463</v>
      </c>
      <c r="R47" s="529" t="str">
        <f t="shared" ref="R47:R48" si="28">D47</f>
        <v>-</v>
      </c>
      <c r="S47" s="529" t="s">
        <v>463</v>
      </c>
      <c r="T47" s="529" t="str">
        <f t="shared" ref="T47:T48" si="29">F47</f>
        <v>-</v>
      </c>
      <c r="U47" s="529" t="s">
        <v>463</v>
      </c>
      <c r="V47" s="529" t="str">
        <f t="shared" ref="V47:V48" si="30">H47</f>
        <v>-</v>
      </c>
      <c r="W47" s="529" t="str">
        <f t="shared" ref="W47:W48" si="31">I47</f>
        <v>-</v>
      </c>
      <c r="X47" s="529" t="str">
        <f t="shared" ref="X47:X48" si="32">J47</f>
        <v>-</v>
      </c>
      <c r="Y47" s="529" t="str">
        <f t="shared" ref="Y47:Y48" si="33">K47</f>
        <v>-</v>
      </c>
      <c r="Z47" s="529" t="str">
        <f t="shared" ref="Z47:Z48" si="34">L47</f>
        <v>-</v>
      </c>
      <c r="AA47" s="529">
        <f t="shared" ref="AA47:AA48" si="35">M47</f>
        <v>0</v>
      </c>
      <c r="AB47" s="529">
        <f t="shared" ref="AB47:AB48" si="36">N47</f>
        <v>0</v>
      </c>
      <c r="AC47" s="529">
        <f t="shared" ref="AC47:AC48" si="37">SUM(Q47,S47,U47,W47,Y47,AA47)</f>
        <v>0</v>
      </c>
      <c r="AD47" s="583">
        <f t="shared" ref="AD47:AD48" si="38">SUM(R47,T47,V47,X47,Z47,AB47)</f>
        <v>0</v>
      </c>
      <c r="AE47" s="591">
        <f>'приложение 1.1 '!H49</f>
        <v>1.66706</v>
      </c>
      <c r="AF47" s="591" t="str">
        <f t="shared" si="12"/>
        <v>0</v>
      </c>
      <c r="AG47" s="591" t="str">
        <f t="shared" si="13"/>
        <v>0</v>
      </c>
      <c r="AH47" s="591" t="str">
        <f t="shared" si="14"/>
        <v>0</v>
      </c>
      <c r="AI47" s="591" t="str">
        <f t="shared" si="15"/>
        <v>0</v>
      </c>
      <c r="AJ47" s="591">
        <f t="shared" si="16"/>
        <v>0</v>
      </c>
      <c r="AK47" s="591">
        <f t="shared" si="17"/>
        <v>0</v>
      </c>
      <c r="AL47" s="591" t="str">
        <f t="shared" si="18"/>
        <v>0</v>
      </c>
      <c r="AM47" s="591" t="str">
        <f t="shared" si="19"/>
        <v>0</v>
      </c>
      <c r="AN47" s="591">
        <f t="shared" si="23"/>
        <v>0</v>
      </c>
      <c r="AO47" s="591">
        <f t="shared" si="24"/>
        <v>0</v>
      </c>
      <c r="AP47" s="591">
        <f>'приложение 1.1 '!Y49</f>
        <v>0</v>
      </c>
      <c r="AQ47" s="591">
        <f>'приложение 1.1 '!Z49</f>
        <v>0</v>
      </c>
      <c r="AR47" s="591">
        <f>'приложение 1.1 '!AA49</f>
        <v>0</v>
      </c>
      <c r="AS47" s="591">
        <f>'приложение 1.1 '!AB49</f>
        <v>0</v>
      </c>
      <c r="AT47" s="591">
        <f>'приложение 1.4.'!G56</f>
        <v>0</v>
      </c>
      <c r="AU47" s="591">
        <f>'приложение 1.4.'!I56</f>
        <v>0</v>
      </c>
      <c r="AV47" s="591">
        <f>'приложение 1.4.'!K56</f>
        <v>1.66706</v>
      </c>
      <c r="AW47" s="591">
        <f>'приложение 1.4.'!M56</f>
        <v>0</v>
      </c>
      <c r="AX47" s="474">
        <f>'приложение 1.1 '!AD49</f>
        <v>1.66706</v>
      </c>
      <c r="AY47" s="474">
        <f>'приложение 1.1 '!AC49</f>
        <v>0</v>
      </c>
      <c r="AZ47" s="591">
        <f t="shared" si="20"/>
        <v>1.66706</v>
      </c>
    </row>
    <row r="48" spans="1:52" s="9" customFormat="1">
      <c r="A48" s="416" t="str">
        <f>'приложение 1.1 '!A50</f>
        <v>1.1.2.26</v>
      </c>
      <c r="B48" s="506" t="str">
        <f>'приложение 1.1 '!B50</f>
        <v>Реконструкция оборудования РП-165 мкр.43</v>
      </c>
      <c r="C48" s="529" t="str">
        <f>IF('приложение 1.1 '!G50=2012,'приложение 1.1 '!E50,"-")</f>
        <v>-</v>
      </c>
      <c r="D48" s="529" t="str">
        <f>IF('приложение 1.1 '!G50=2012,'приложение 1.1 '!D50,"-")</f>
        <v>-</v>
      </c>
      <c r="E48" s="529" t="str">
        <f>IF('приложение 1.1 '!G50=2013,'приложение 1.1 '!E50,"-")</f>
        <v>-</v>
      </c>
      <c r="F48" s="529" t="str">
        <f>IF('приложение 1.1 '!G50=2013,'приложение 1.1 '!D50,"-")</f>
        <v>-</v>
      </c>
      <c r="G48" s="529" t="str">
        <f>IF('приложение 1.1 '!G50=2014,'приложение 1.1 '!E50,"-")</f>
        <v>-</v>
      </c>
      <c r="H48" s="529" t="str">
        <f>IF('приложение 1.1 '!G50=2014,'приложение 1.1 '!D50,"-")</f>
        <v>-</v>
      </c>
      <c r="I48" s="529" t="str">
        <f>IF('приложение 1.1 '!G50=2015,'приложение 1.1 '!E50,"-")</f>
        <v>-</v>
      </c>
      <c r="J48" s="529" t="str">
        <f>IF('приложение 1.1 '!G50=2015,'приложение 1.1 '!D50,"-")</f>
        <v>-</v>
      </c>
      <c r="K48" s="529" t="str">
        <f>IF('приложение 1.1 '!G50=2016,'приложение 1.1 '!E50,"-")</f>
        <v>-</v>
      </c>
      <c r="L48" s="529" t="str">
        <f>IF('приложение 1.1 '!G50=2016,'приложение 1.1 '!D50,"-")</f>
        <v>-</v>
      </c>
      <c r="M48" s="529">
        <f>IF('приложение 1.1 '!G50=2017,'приложение 1.1 '!E50,"-")</f>
        <v>3.2</v>
      </c>
      <c r="N48" s="529">
        <f>IF('приложение 1.1 '!G50=2017,'приложение 1.1 '!D50,"-")</f>
        <v>0</v>
      </c>
      <c r="O48" s="529">
        <f t="shared" si="26"/>
        <v>3.2</v>
      </c>
      <c r="P48" s="529">
        <f t="shared" si="27"/>
        <v>0</v>
      </c>
      <c r="Q48" s="529" t="s">
        <v>463</v>
      </c>
      <c r="R48" s="529" t="str">
        <f t="shared" si="28"/>
        <v>-</v>
      </c>
      <c r="S48" s="529" t="s">
        <v>463</v>
      </c>
      <c r="T48" s="529" t="str">
        <f t="shared" si="29"/>
        <v>-</v>
      </c>
      <c r="U48" s="529" t="s">
        <v>463</v>
      </c>
      <c r="V48" s="529" t="str">
        <f t="shared" si="30"/>
        <v>-</v>
      </c>
      <c r="W48" s="529" t="str">
        <f t="shared" si="31"/>
        <v>-</v>
      </c>
      <c r="X48" s="529" t="str">
        <f t="shared" si="32"/>
        <v>-</v>
      </c>
      <c r="Y48" s="529" t="str">
        <f t="shared" si="33"/>
        <v>-</v>
      </c>
      <c r="Z48" s="529" t="str">
        <f t="shared" si="34"/>
        <v>-</v>
      </c>
      <c r="AA48" s="529">
        <f t="shared" si="35"/>
        <v>3.2</v>
      </c>
      <c r="AB48" s="529">
        <f t="shared" si="36"/>
        <v>0</v>
      </c>
      <c r="AC48" s="529">
        <f t="shared" si="37"/>
        <v>3.2</v>
      </c>
      <c r="AD48" s="583">
        <f t="shared" si="38"/>
        <v>0</v>
      </c>
      <c r="AE48" s="591">
        <f>'приложение 1.1 '!H50</f>
        <v>9.6920400000000004</v>
      </c>
      <c r="AF48" s="591" t="str">
        <f t="shared" si="12"/>
        <v>0</v>
      </c>
      <c r="AG48" s="591" t="str">
        <f t="shared" si="13"/>
        <v>0</v>
      </c>
      <c r="AH48" s="591" t="str">
        <f t="shared" si="14"/>
        <v>0</v>
      </c>
      <c r="AI48" s="591" t="str">
        <f t="shared" si="15"/>
        <v>0</v>
      </c>
      <c r="AJ48" s="591" t="str">
        <f t="shared" si="16"/>
        <v>0</v>
      </c>
      <c r="AK48" s="591" t="str">
        <f t="shared" si="17"/>
        <v>0</v>
      </c>
      <c r="AL48" s="591">
        <f t="shared" si="18"/>
        <v>3.2</v>
      </c>
      <c r="AM48" s="591">
        <f t="shared" si="19"/>
        <v>0</v>
      </c>
      <c r="AN48" s="591">
        <f t="shared" si="23"/>
        <v>3.2</v>
      </c>
      <c r="AO48" s="591">
        <f t="shared" si="24"/>
        <v>0</v>
      </c>
      <c r="AP48" s="591">
        <f>'приложение 1.1 '!Y50</f>
        <v>0</v>
      </c>
      <c r="AQ48" s="591">
        <f>'приложение 1.1 '!Z50</f>
        <v>0</v>
      </c>
      <c r="AR48" s="591">
        <f>'приложение 1.1 '!AA50</f>
        <v>0</v>
      </c>
      <c r="AS48" s="591">
        <f>'приложение 1.1 '!AB50</f>
        <v>0</v>
      </c>
      <c r="AT48" s="591">
        <f>'приложение 1.4.'!G57</f>
        <v>0</v>
      </c>
      <c r="AU48" s="591">
        <f>'приложение 1.4.'!I57</f>
        <v>0</v>
      </c>
      <c r="AV48" s="591">
        <f>'приложение 1.4.'!K57</f>
        <v>0</v>
      </c>
      <c r="AW48" s="591">
        <f>'приложение 1.4.'!M57</f>
        <v>9.6920400000000004</v>
      </c>
      <c r="AX48" s="474">
        <f>'приложение 1.1 '!AD50</f>
        <v>9.6920400000000004</v>
      </c>
      <c r="AY48" s="474">
        <f>'приложение 1.1 '!AC50</f>
        <v>0</v>
      </c>
      <c r="AZ48" s="591">
        <f t="shared" si="20"/>
        <v>9.6920400000000004</v>
      </c>
    </row>
    <row r="49" spans="1:52" s="9" customFormat="1">
      <c r="A49" s="147" t="str">
        <f>'приложение 1.1 '!A51</f>
        <v>1.1.3.</v>
      </c>
      <c r="B49" s="159" t="str">
        <f>'приложение 1.1 '!B51</f>
        <v>Трансформаторные подстанции 10/6/0,4кВ</v>
      </c>
      <c r="C49" s="529" t="str">
        <f>IF('приложение 1.1 '!G51=2012,'приложение 1.1 '!E51,"-")</f>
        <v>-</v>
      </c>
      <c r="D49" s="529" t="str">
        <f>IF('приложение 1.1 '!G51=2012,'приложение 1.1 '!D51,"-")</f>
        <v>-</v>
      </c>
      <c r="E49" s="529" t="str">
        <f>IF('приложение 1.1 '!G51=2013,'приложение 1.1 '!E51,"-")</f>
        <v>-</v>
      </c>
      <c r="F49" s="529" t="str">
        <f>IF('приложение 1.1 '!G51=2013,'приложение 1.1 '!D51,"-")</f>
        <v>-</v>
      </c>
      <c r="G49" s="529" t="str">
        <f>IF('приложение 1.1 '!G51=2014,'приложение 1.1 '!E51,"-")</f>
        <v>-</v>
      </c>
      <c r="H49" s="529" t="str">
        <f>IF('приложение 1.1 '!G51=2014,'приложение 1.1 '!D51,"-")</f>
        <v>-</v>
      </c>
      <c r="I49" s="529" t="str">
        <f>IF('приложение 1.1 '!G51=2015,'приложение 1.1 '!E51,"-")</f>
        <v>-</v>
      </c>
      <c r="J49" s="529" t="str">
        <f>IF('приложение 1.1 '!G51=2015,'приложение 1.1 '!D51,"-")</f>
        <v>-</v>
      </c>
      <c r="K49" s="529" t="str">
        <f>IF('приложение 1.1 '!G51=2016,'приложение 1.1 '!E51,"-")</f>
        <v>-</v>
      </c>
      <c r="L49" s="529" t="str">
        <f>IF('приложение 1.1 '!G51=2016,'приложение 1.1 '!D51,"-")</f>
        <v>-</v>
      </c>
      <c r="M49" s="529" t="str">
        <f>IF('приложение 1.1 '!G51=2017,'приложение 1.1 '!E51,"-")</f>
        <v>-</v>
      </c>
      <c r="N49" s="529" t="str">
        <f>IF('приложение 1.1 '!G51=2017,'приложение 1.1 '!D51,"-")</f>
        <v>-</v>
      </c>
      <c r="O49" s="529">
        <f t="shared" si="25"/>
        <v>0</v>
      </c>
      <c r="P49" s="529">
        <f t="shared" si="25"/>
        <v>0</v>
      </c>
      <c r="Q49" s="529" t="s">
        <v>463</v>
      </c>
      <c r="R49" s="529" t="str">
        <f t="shared" si="5"/>
        <v>-</v>
      </c>
      <c r="S49" s="529" t="s">
        <v>463</v>
      </c>
      <c r="T49" s="529" t="str">
        <f t="shared" si="6"/>
        <v>-</v>
      </c>
      <c r="U49" s="529" t="s">
        <v>463</v>
      </c>
      <c r="V49" s="529" t="str">
        <f t="shared" si="7"/>
        <v>-</v>
      </c>
      <c r="W49" s="529" t="str">
        <f t="shared" si="7"/>
        <v>-</v>
      </c>
      <c r="X49" s="529" t="str">
        <f t="shared" si="8"/>
        <v>-</v>
      </c>
      <c r="Y49" s="529" t="str">
        <f t="shared" si="8"/>
        <v>-</v>
      </c>
      <c r="Z49" s="529" t="str">
        <f t="shared" si="9"/>
        <v>-</v>
      </c>
      <c r="AA49" s="529" t="str">
        <f t="shared" si="9"/>
        <v>-</v>
      </c>
      <c r="AB49" s="529" t="str">
        <f t="shared" si="10"/>
        <v>-</v>
      </c>
      <c r="AC49" s="529">
        <f t="shared" si="21"/>
        <v>0</v>
      </c>
      <c r="AD49" s="583">
        <f t="shared" si="22"/>
        <v>0</v>
      </c>
      <c r="AE49" s="591">
        <f>'приложение 1.1 '!H51</f>
        <v>0</v>
      </c>
      <c r="AF49" s="591" t="str">
        <f t="shared" si="12"/>
        <v>0</v>
      </c>
      <c r="AG49" s="591" t="str">
        <f t="shared" si="13"/>
        <v>0</v>
      </c>
      <c r="AH49" s="591" t="str">
        <f t="shared" si="14"/>
        <v>0</v>
      </c>
      <c r="AI49" s="591" t="str">
        <f t="shared" si="15"/>
        <v>0</v>
      </c>
      <c r="AJ49" s="591" t="str">
        <f t="shared" si="16"/>
        <v>0</v>
      </c>
      <c r="AK49" s="591" t="str">
        <f t="shared" si="17"/>
        <v>0</v>
      </c>
      <c r="AL49" s="591" t="str">
        <f t="shared" si="18"/>
        <v>0</v>
      </c>
      <c r="AM49" s="591" t="str">
        <f t="shared" si="19"/>
        <v>0</v>
      </c>
      <c r="AN49" s="591" t="str">
        <f t="shared" si="23"/>
        <v>-</v>
      </c>
      <c r="AO49" s="591" t="str">
        <f t="shared" si="24"/>
        <v>-</v>
      </c>
      <c r="AP49" s="591">
        <f>'приложение 1.1 '!Y51</f>
        <v>0</v>
      </c>
      <c r="AQ49" s="591">
        <f>'приложение 1.1 '!Z51</f>
        <v>0</v>
      </c>
      <c r="AR49" s="591">
        <f>'приложение 1.1 '!AA51</f>
        <v>0</v>
      </c>
      <c r="AS49" s="591">
        <f>'приложение 1.1 '!AB51</f>
        <v>0</v>
      </c>
      <c r="AT49" s="591">
        <f>'приложение 1.4.'!G58</f>
        <v>0</v>
      </c>
      <c r="AU49" s="591">
        <f>'приложение 1.4.'!I58</f>
        <v>0</v>
      </c>
      <c r="AV49" s="591">
        <f>'приложение 1.4.'!K58</f>
        <v>0</v>
      </c>
      <c r="AW49" s="591">
        <f>'приложение 1.4.'!M58</f>
        <v>0</v>
      </c>
      <c r="AX49" s="474">
        <f>'приложение 1.1 '!AD51</f>
        <v>0</v>
      </c>
      <c r="AY49" s="474">
        <f>'приложение 1.1 '!AC51</f>
        <v>0</v>
      </c>
      <c r="AZ49" s="591">
        <f t="shared" si="20"/>
        <v>0</v>
      </c>
    </row>
    <row r="50" spans="1:52" s="9" customFormat="1" ht="31.5">
      <c r="A50" s="416" t="str">
        <f>'приложение 1.1 '!A52</f>
        <v>1.1.3.2</v>
      </c>
      <c r="B50" s="506" t="str">
        <f>'приложение 1.1 '!B52</f>
        <v>Реконструкция ТП-231 (Реконструкция строительной части)</v>
      </c>
      <c r="C50" s="529" t="str">
        <f>IF('приложение 1.1 '!G52=2012,'приложение 1.1 '!E52,"-")</f>
        <v>-</v>
      </c>
      <c r="D50" s="529" t="str">
        <f>IF('приложение 1.1 '!G52=2012,'приложение 1.1 '!D52,"-")</f>
        <v>-</v>
      </c>
      <c r="E50" s="529">
        <f>IF('приложение 1.1 '!G52=2013,'приложение 1.1 '!E52,"-")</f>
        <v>0</v>
      </c>
      <c r="F50" s="529">
        <f>IF('приложение 1.1 '!G52=2013,'приложение 1.1 '!D52,"-")</f>
        <v>0</v>
      </c>
      <c r="G50" s="529" t="str">
        <f>IF('приложение 1.1 '!G52=2014,'приложение 1.1 '!E52,"-")</f>
        <v>-</v>
      </c>
      <c r="H50" s="529" t="str">
        <f>IF('приложение 1.1 '!G52=2014,'приложение 1.1 '!D52,"-")</f>
        <v>-</v>
      </c>
      <c r="I50" s="529" t="str">
        <f>IF('приложение 1.1 '!G52=2015,'приложение 1.1 '!E52,"-")</f>
        <v>-</v>
      </c>
      <c r="J50" s="529" t="str">
        <f>IF('приложение 1.1 '!G52=2015,'приложение 1.1 '!D52,"-")</f>
        <v>-</v>
      </c>
      <c r="K50" s="529" t="str">
        <f>IF('приложение 1.1 '!G52=2016,'приложение 1.1 '!E52,"-")</f>
        <v>-</v>
      </c>
      <c r="L50" s="529" t="str">
        <f>IF('приложение 1.1 '!G52=2016,'приложение 1.1 '!D52,"-")</f>
        <v>-</v>
      </c>
      <c r="M50" s="529" t="str">
        <f>IF('приложение 1.1 '!G52=2017,'приложение 1.1 '!E52,"-")</f>
        <v>-</v>
      </c>
      <c r="N50" s="529" t="str">
        <f>IF('приложение 1.1 '!G52=2017,'приложение 1.1 '!D52,"-")</f>
        <v>-</v>
      </c>
      <c r="O50" s="529">
        <f t="shared" si="25"/>
        <v>0</v>
      </c>
      <c r="P50" s="529">
        <f t="shared" si="25"/>
        <v>0</v>
      </c>
      <c r="Q50" s="529" t="s">
        <v>463</v>
      </c>
      <c r="R50" s="529" t="str">
        <f t="shared" si="5"/>
        <v>-</v>
      </c>
      <c r="S50" s="529" t="s">
        <v>463</v>
      </c>
      <c r="T50" s="529">
        <f t="shared" si="6"/>
        <v>0</v>
      </c>
      <c r="U50" s="529" t="s">
        <v>463</v>
      </c>
      <c r="V50" s="529" t="str">
        <f t="shared" si="7"/>
        <v>-</v>
      </c>
      <c r="W50" s="529" t="str">
        <f t="shared" si="7"/>
        <v>-</v>
      </c>
      <c r="X50" s="529" t="str">
        <f t="shared" si="8"/>
        <v>-</v>
      </c>
      <c r="Y50" s="529" t="str">
        <f t="shared" si="8"/>
        <v>-</v>
      </c>
      <c r="Z50" s="529" t="str">
        <f t="shared" si="9"/>
        <v>-</v>
      </c>
      <c r="AA50" s="529" t="str">
        <f t="shared" si="9"/>
        <v>-</v>
      </c>
      <c r="AB50" s="529" t="str">
        <f t="shared" si="10"/>
        <v>-</v>
      </c>
      <c r="AC50" s="529">
        <f t="shared" si="21"/>
        <v>0</v>
      </c>
      <c r="AD50" s="583">
        <f t="shared" si="22"/>
        <v>0</v>
      </c>
      <c r="AE50" s="591">
        <f>'приложение 1.1 '!H52</f>
        <v>0.49199122000000001</v>
      </c>
      <c r="AF50" s="591" t="str">
        <f t="shared" si="12"/>
        <v>0</v>
      </c>
      <c r="AG50" s="591" t="str">
        <f t="shared" si="13"/>
        <v>0</v>
      </c>
      <c r="AH50" s="591" t="str">
        <f t="shared" si="14"/>
        <v>0</v>
      </c>
      <c r="AI50" s="591" t="str">
        <f t="shared" si="15"/>
        <v>0</v>
      </c>
      <c r="AJ50" s="591" t="str">
        <f t="shared" si="16"/>
        <v>0</v>
      </c>
      <c r="AK50" s="591" t="str">
        <f t="shared" si="17"/>
        <v>0</v>
      </c>
      <c r="AL50" s="591" t="str">
        <f t="shared" si="18"/>
        <v>0</v>
      </c>
      <c r="AM50" s="591" t="str">
        <f t="shared" si="19"/>
        <v>0</v>
      </c>
      <c r="AN50" s="591" t="str">
        <f t="shared" si="23"/>
        <v>-</v>
      </c>
      <c r="AO50" s="591" t="str">
        <f t="shared" si="24"/>
        <v>-</v>
      </c>
      <c r="AP50" s="591">
        <f>'приложение 1.1 '!Y52</f>
        <v>0</v>
      </c>
      <c r="AQ50" s="591">
        <f>'приложение 1.1 '!Z52</f>
        <v>0.49199122000000001</v>
      </c>
      <c r="AR50" s="591">
        <f>'приложение 1.1 '!AA52</f>
        <v>0</v>
      </c>
      <c r="AS50" s="591">
        <f>'приложение 1.1 '!AB52</f>
        <v>0</v>
      </c>
      <c r="AT50" s="591">
        <f>'приложение 1.4.'!G60</f>
        <v>0</v>
      </c>
      <c r="AU50" s="591">
        <f>'приложение 1.4.'!I60</f>
        <v>0</v>
      </c>
      <c r="AV50" s="591">
        <f>'приложение 1.4.'!K60</f>
        <v>0</v>
      </c>
      <c r="AW50" s="591">
        <f>'приложение 1.4.'!M60</f>
        <v>0</v>
      </c>
      <c r="AX50" s="474">
        <f>'приложение 1.1 '!AD52</f>
        <v>0</v>
      </c>
      <c r="AY50" s="474">
        <f>'приложение 1.1 '!AC52</f>
        <v>0</v>
      </c>
      <c r="AZ50" s="591">
        <f t="shared" si="20"/>
        <v>0.49199122000000001</v>
      </c>
    </row>
    <row r="51" spans="1:52" s="9" customFormat="1" ht="47.25">
      <c r="A51" s="416" t="str">
        <f>'приложение 1.1 '!A53</f>
        <v>1.1.3.3</v>
      </c>
      <c r="B51" s="506" t="str">
        <f>'приложение 1.1 '!B53</f>
        <v xml:space="preserve">Реконструкция ТП-273 (замена силовых трансформаторов 2*630 на 2*1000; Замена оборудования РУ-10 кВ и РУ-0,4 кВ) </v>
      </c>
      <c r="C51" s="529">
        <f>IF('приложение 1.1 '!G53=2012,'приложение 1.1 '!E53,"-")</f>
        <v>2</v>
      </c>
      <c r="D51" s="529">
        <f>IF('приложение 1.1 '!G53=2012,'приложение 1.1 '!D53,"-")</f>
        <v>0</v>
      </c>
      <c r="E51" s="529" t="str">
        <f>IF('приложение 1.1 '!G53=2013,'приложение 1.1 '!E53,"-")</f>
        <v>-</v>
      </c>
      <c r="F51" s="529" t="str">
        <f>IF('приложение 1.1 '!G53=2013,'приложение 1.1 '!D53,"-")</f>
        <v>-</v>
      </c>
      <c r="G51" s="529" t="str">
        <f>IF('приложение 1.1 '!G53=2014,'приложение 1.1 '!E53,"-")</f>
        <v>-</v>
      </c>
      <c r="H51" s="529" t="str">
        <f>IF('приложение 1.1 '!G53=2014,'приложение 1.1 '!D53,"-")</f>
        <v>-</v>
      </c>
      <c r="I51" s="529" t="str">
        <f>IF('приложение 1.1 '!G53=2015,'приложение 1.1 '!E53,"-")</f>
        <v>-</v>
      </c>
      <c r="J51" s="529" t="str">
        <f>IF('приложение 1.1 '!G53=2015,'приложение 1.1 '!D53,"-")</f>
        <v>-</v>
      </c>
      <c r="K51" s="529" t="str">
        <f>IF('приложение 1.1 '!G53=2016,'приложение 1.1 '!E53,"-")</f>
        <v>-</v>
      </c>
      <c r="L51" s="529" t="str">
        <f>IF('приложение 1.1 '!G53=2016,'приложение 1.1 '!D53,"-")</f>
        <v>-</v>
      </c>
      <c r="M51" s="529" t="str">
        <f>IF('приложение 1.1 '!G53=2017,'приложение 1.1 '!E53,"-")</f>
        <v>-</v>
      </c>
      <c r="N51" s="529" t="str">
        <f>IF('приложение 1.1 '!G53=2017,'приложение 1.1 '!D53,"-")</f>
        <v>-</v>
      </c>
      <c r="O51" s="529">
        <f t="shared" si="25"/>
        <v>2</v>
      </c>
      <c r="P51" s="529">
        <f t="shared" si="25"/>
        <v>0</v>
      </c>
      <c r="Q51" s="529">
        <v>1.26</v>
      </c>
      <c r="R51" s="529">
        <f t="shared" si="5"/>
        <v>0</v>
      </c>
      <c r="S51" s="529" t="s">
        <v>463</v>
      </c>
      <c r="T51" s="529" t="str">
        <f t="shared" si="6"/>
        <v>-</v>
      </c>
      <c r="U51" s="529" t="s">
        <v>463</v>
      </c>
      <c r="V51" s="529" t="str">
        <f t="shared" si="7"/>
        <v>-</v>
      </c>
      <c r="W51" s="529" t="str">
        <f t="shared" si="7"/>
        <v>-</v>
      </c>
      <c r="X51" s="529" t="str">
        <f t="shared" si="8"/>
        <v>-</v>
      </c>
      <c r="Y51" s="529" t="str">
        <f t="shared" si="8"/>
        <v>-</v>
      </c>
      <c r="Z51" s="529" t="str">
        <f t="shared" si="9"/>
        <v>-</v>
      </c>
      <c r="AA51" s="529" t="str">
        <f t="shared" si="9"/>
        <v>-</v>
      </c>
      <c r="AB51" s="529" t="str">
        <f t="shared" si="10"/>
        <v>-</v>
      </c>
      <c r="AC51" s="529">
        <f t="shared" si="21"/>
        <v>1.26</v>
      </c>
      <c r="AD51" s="583">
        <f t="shared" si="22"/>
        <v>0</v>
      </c>
      <c r="AE51" s="591">
        <f>'приложение 1.1 '!H53</f>
        <v>3.1419999999999999</v>
      </c>
      <c r="AF51" s="591" t="str">
        <f t="shared" si="12"/>
        <v>0</v>
      </c>
      <c r="AG51" s="591" t="str">
        <f t="shared" si="13"/>
        <v>0</v>
      </c>
      <c r="AH51" s="591" t="str">
        <f t="shared" si="14"/>
        <v>0</v>
      </c>
      <c r="AI51" s="591" t="str">
        <f t="shared" si="15"/>
        <v>0</v>
      </c>
      <c r="AJ51" s="591" t="str">
        <f t="shared" si="16"/>
        <v>0</v>
      </c>
      <c r="AK51" s="591" t="str">
        <f t="shared" si="17"/>
        <v>0</v>
      </c>
      <c r="AL51" s="591" t="str">
        <f t="shared" si="18"/>
        <v>0</v>
      </c>
      <c r="AM51" s="591" t="str">
        <f t="shared" si="19"/>
        <v>0</v>
      </c>
      <c r="AN51" s="591" t="str">
        <f t="shared" si="23"/>
        <v>-</v>
      </c>
      <c r="AO51" s="591" t="str">
        <f t="shared" si="24"/>
        <v>-</v>
      </c>
      <c r="AP51" s="591">
        <f>'приложение 1.1 '!Y53</f>
        <v>3.1419999999999999</v>
      </c>
      <c r="AQ51" s="591">
        <f>'приложение 1.1 '!Z53</f>
        <v>0</v>
      </c>
      <c r="AR51" s="591">
        <f>'приложение 1.1 '!AA53</f>
        <v>0</v>
      </c>
      <c r="AS51" s="591">
        <f>'приложение 1.1 '!AB53</f>
        <v>0</v>
      </c>
      <c r="AT51" s="591">
        <f>'приложение 1.4.'!G61</f>
        <v>0</v>
      </c>
      <c r="AU51" s="591">
        <f>'приложение 1.4.'!I61</f>
        <v>0</v>
      </c>
      <c r="AV51" s="591">
        <f>'приложение 1.4.'!K61</f>
        <v>0</v>
      </c>
      <c r="AW51" s="591">
        <f>'приложение 1.4.'!M61</f>
        <v>0</v>
      </c>
      <c r="AX51" s="474">
        <f>'приложение 1.1 '!AD53</f>
        <v>0</v>
      </c>
      <c r="AY51" s="474">
        <f>'приложение 1.1 '!AC53</f>
        <v>0</v>
      </c>
      <c r="AZ51" s="591">
        <f t="shared" si="20"/>
        <v>3.1419999999999999</v>
      </c>
    </row>
    <row r="52" spans="1:52" s="9" customFormat="1" ht="47.25">
      <c r="A52" s="416" t="str">
        <f>'приложение 1.1 '!A54</f>
        <v>1.1.3.4</v>
      </c>
      <c r="B52" s="506" t="str">
        <f>'приложение 1.1 '!B54</f>
        <v xml:space="preserve">Реконструкция ТП-310 (замена силовых трансформаторов 2*630 на 2*1250; Замена оборудования РУ-10 кВ и РУ-0,4 кВ) </v>
      </c>
      <c r="C52" s="529" t="str">
        <f>IF('приложение 1.1 '!G54=2012,'приложение 1.1 '!E54,"-")</f>
        <v>-</v>
      </c>
      <c r="D52" s="529" t="str">
        <f>IF('приложение 1.1 '!G54=2012,'приложение 1.1 '!D54,"-")</f>
        <v>-</v>
      </c>
      <c r="E52" s="529">
        <f>IF('приложение 1.1 '!G54=2013,'приложение 1.1 '!E54,"-")</f>
        <v>2.5</v>
      </c>
      <c r="F52" s="529">
        <f>IF('приложение 1.1 '!G54=2013,'приложение 1.1 '!D54,"-")</f>
        <v>0</v>
      </c>
      <c r="G52" s="529" t="str">
        <f>IF('приложение 1.1 '!G54=2014,'приложение 1.1 '!E54,"-")</f>
        <v>-</v>
      </c>
      <c r="H52" s="529" t="str">
        <f>IF('приложение 1.1 '!G54=2014,'приложение 1.1 '!D54,"-")</f>
        <v>-</v>
      </c>
      <c r="I52" s="529" t="str">
        <f>IF('приложение 1.1 '!G54=2015,'приложение 1.1 '!E54,"-")</f>
        <v>-</v>
      </c>
      <c r="J52" s="529" t="str">
        <f>IF('приложение 1.1 '!G54=2015,'приложение 1.1 '!D54,"-")</f>
        <v>-</v>
      </c>
      <c r="K52" s="529" t="str">
        <f>IF('приложение 1.1 '!G54=2016,'приложение 1.1 '!E54,"-")</f>
        <v>-</v>
      </c>
      <c r="L52" s="529" t="str">
        <f>IF('приложение 1.1 '!G54=2016,'приложение 1.1 '!D54,"-")</f>
        <v>-</v>
      </c>
      <c r="M52" s="529" t="str">
        <f>IF('приложение 1.1 '!G54=2017,'приложение 1.1 '!E54,"-")</f>
        <v>-</v>
      </c>
      <c r="N52" s="529" t="str">
        <f>IF('приложение 1.1 '!G54=2017,'приложение 1.1 '!D54,"-")</f>
        <v>-</v>
      </c>
      <c r="O52" s="529">
        <f t="shared" si="25"/>
        <v>2.5</v>
      </c>
      <c r="P52" s="529">
        <f t="shared" si="25"/>
        <v>0</v>
      </c>
      <c r="Q52" s="529" t="s">
        <v>463</v>
      </c>
      <c r="R52" s="529" t="str">
        <f t="shared" si="5"/>
        <v>-</v>
      </c>
      <c r="S52" s="529">
        <v>1.26</v>
      </c>
      <c r="T52" s="529">
        <f t="shared" si="6"/>
        <v>0</v>
      </c>
      <c r="U52" s="529" t="str">
        <f>G52</f>
        <v>-</v>
      </c>
      <c r="V52" s="529" t="str">
        <f t="shared" si="7"/>
        <v>-</v>
      </c>
      <c r="W52" s="529" t="str">
        <f t="shared" si="7"/>
        <v>-</v>
      </c>
      <c r="X52" s="529" t="str">
        <f t="shared" si="8"/>
        <v>-</v>
      </c>
      <c r="Y52" s="529" t="str">
        <f t="shared" si="8"/>
        <v>-</v>
      </c>
      <c r="Z52" s="529" t="str">
        <f t="shared" si="9"/>
        <v>-</v>
      </c>
      <c r="AA52" s="529" t="str">
        <f t="shared" si="9"/>
        <v>-</v>
      </c>
      <c r="AB52" s="529" t="str">
        <f t="shared" si="10"/>
        <v>-</v>
      </c>
      <c r="AC52" s="529">
        <f t="shared" si="21"/>
        <v>1.26</v>
      </c>
      <c r="AD52" s="583">
        <f t="shared" si="22"/>
        <v>0</v>
      </c>
      <c r="AE52" s="591">
        <f>'приложение 1.1 '!H54</f>
        <v>2.57600103</v>
      </c>
      <c r="AF52" s="591" t="str">
        <f t="shared" si="12"/>
        <v>0</v>
      </c>
      <c r="AG52" s="591" t="str">
        <f t="shared" si="13"/>
        <v>0</v>
      </c>
      <c r="AH52" s="591" t="str">
        <f t="shared" si="14"/>
        <v>0</v>
      </c>
      <c r="AI52" s="591" t="str">
        <f t="shared" si="15"/>
        <v>0</v>
      </c>
      <c r="AJ52" s="591" t="str">
        <f t="shared" si="16"/>
        <v>0</v>
      </c>
      <c r="AK52" s="591" t="str">
        <f t="shared" si="17"/>
        <v>0</v>
      </c>
      <c r="AL52" s="591" t="str">
        <f t="shared" si="18"/>
        <v>0</v>
      </c>
      <c r="AM52" s="591" t="str">
        <f t="shared" si="19"/>
        <v>0</v>
      </c>
      <c r="AN52" s="591" t="str">
        <f t="shared" si="23"/>
        <v>-</v>
      </c>
      <c r="AO52" s="591" t="str">
        <f t="shared" si="24"/>
        <v>-</v>
      </c>
      <c r="AP52" s="591">
        <f>'приложение 1.1 '!Y54</f>
        <v>0</v>
      </c>
      <c r="AQ52" s="591">
        <f>'приложение 1.1 '!Z54</f>
        <v>2.57600103</v>
      </c>
      <c r="AR52" s="591">
        <f>'приложение 1.1 '!AA54</f>
        <v>0</v>
      </c>
      <c r="AS52" s="591">
        <f>'приложение 1.1 '!AB54</f>
        <v>0</v>
      </c>
      <c r="AT52" s="591">
        <f>'приложение 1.4.'!G62</f>
        <v>0</v>
      </c>
      <c r="AU52" s="591">
        <f>'приложение 1.4.'!I62</f>
        <v>0</v>
      </c>
      <c r="AV52" s="591">
        <f>'приложение 1.4.'!K62</f>
        <v>0</v>
      </c>
      <c r="AW52" s="591">
        <f>'приложение 1.4.'!M62</f>
        <v>0</v>
      </c>
      <c r="AX52" s="474">
        <f>'приложение 1.1 '!AD54</f>
        <v>0</v>
      </c>
      <c r="AY52" s="474">
        <f>'приложение 1.1 '!AC54</f>
        <v>0</v>
      </c>
      <c r="AZ52" s="591">
        <f t="shared" si="20"/>
        <v>2.57600103</v>
      </c>
    </row>
    <row r="53" spans="1:52" s="9" customFormat="1" ht="47.25">
      <c r="A53" s="416" t="str">
        <f>'приложение 1.1 '!A55</f>
        <v>1.1.3.5</v>
      </c>
      <c r="B53" s="506" t="str">
        <f>'приложение 1.1 '!B55</f>
        <v xml:space="preserve">Реконструкция ТП-336 (замена силовых трансформаторов 2*630 на 2*1000; Замена оборудования РУ-10 кВ и РУ-0,4 кВ) </v>
      </c>
      <c r="C53" s="529" t="str">
        <f>IF('приложение 1.1 '!G55=2012,'приложение 1.1 '!E55,"-")</f>
        <v>-</v>
      </c>
      <c r="D53" s="529" t="str">
        <f>IF('приложение 1.1 '!G55=2012,'приложение 1.1 '!D55,"-")</f>
        <v>-</v>
      </c>
      <c r="E53" s="529">
        <f>IF('приложение 1.1 '!G55=2013,'приложение 1.1 '!E55,"-")</f>
        <v>2</v>
      </c>
      <c r="F53" s="529">
        <f>IF('приложение 1.1 '!G55=2013,'приложение 1.1 '!D55,"-")</f>
        <v>0</v>
      </c>
      <c r="G53" s="529" t="str">
        <f>IF('приложение 1.1 '!G55=2014,'приложение 1.1 '!E55,"-")</f>
        <v>-</v>
      </c>
      <c r="H53" s="529" t="str">
        <f>IF('приложение 1.1 '!G55=2014,'приложение 1.1 '!D55,"-")</f>
        <v>-</v>
      </c>
      <c r="I53" s="529" t="str">
        <f>IF('приложение 1.1 '!G55=2015,'приложение 1.1 '!E55,"-")</f>
        <v>-</v>
      </c>
      <c r="J53" s="529" t="str">
        <f>IF('приложение 1.1 '!G55=2015,'приложение 1.1 '!D55,"-")</f>
        <v>-</v>
      </c>
      <c r="K53" s="529" t="str">
        <f>IF('приложение 1.1 '!G55=2016,'приложение 1.1 '!E55,"-")</f>
        <v>-</v>
      </c>
      <c r="L53" s="529" t="str">
        <f>IF('приложение 1.1 '!G55=2016,'приложение 1.1 '!D55,"-")</f>
        <v>-</v>
      </c>
      <c r="M53" s="529" t="str">
        <f>IF('приложение 1.1 '!G55=2017,'приложение 1.1 '!E55,"-")</f>
        <v>-</v>
      </c>
      <c r="N53" s="529" t="str">
        <f>IF('приложение 1.1 '!G55=2017,'приложение 1.1 '!D55,"-")</f>
        <v>-</v>
      </c>
      <c r="O53" s="529">
        <f t="shared" si="25"/>
        <v>2</v>
      </c>
      <c r="P53" s="529">
        <f t="shared" si="25"/>
        <v>0</v>
      </c>
      <c r="Q53" s="529" t="s">
        <v>463</v>
      </c>
      <c r="R53" s="529" t="str">
        <f t="shared" si="5"/>
        <v>-</v>
      </c>
      <c r="S53" s="529">
        <v>1.26</v>
      </c>
      <c r="T53" s="529">
        <f t="shared" si="6"/>
        <v>0</v>
      </c>
      <c r="U53" s="529" t="str">
        <f t="shared" si="6"/>
        <v>-</v>
      </c>
      <c r="V53" s="529" t="str">
        <f t="shared" si="7"/>
        <v>-</v>
      </c>
      <c r="W53" s="529" t="str">
        <f t="shared" si="7"/>
        <v>-</v>
      </c>
      <c r="X53" s="529" t="str">
        <f t="shared" si="8"/>
        <v>-</v>
      </c>
      <c r="Y53" s="529" t="str">
        <f t="shared" si="8"/>
        <v>-</v>
      </c>
      <c r="Z53" s="529" t="str">
        <f t="shared" si="9"/>
        <v>-</v>
      </c>
      <c r="AA53" s="529" t="str">
        <f t="shared" si="9"/>
        <v>-</v>
      </c>
      <c r="AB53" s="529" t="str">
        <f t="shared" si="10"/>
        <v>-</v>
      </c>
      <c r="AC53" s="529">
        <f t="shared" si="21"/>
        <v>1.26</v>
      </c>
      <c r="AD53" s="583">
        <f t="shared" si="22"/>
        <v>0</v>
      </c>
      <c r="AE53" s="591">
        <f>'приложение 1.1 '!H55</f>
        <v>2.4406851700000001</v>
      </c>
      <c r="AF53" s="591" t="str">
        <f t="shared" ref="AF53:AF84" si="39">IF(AT53&gt;0,AN53,"0")</f>
        <v>0</v>
      </c>
      <c r="AG53" s="591" t="str">
        <f t="shared" ref="AG53:AG84" si="40">IF(AT53&gt;0,AO53,"0")</f>
        <v>0</v>
      </c>
      <c r="AH53" s="591" t="str">
        <f t="shared" ref="AH53:AH84" si="41">IF(AU53&gt;0,AN53,"0")</f>
        <v>0</v>
      </c>
      <c r="AI53" s="591" t="str">
        <f t="shared" ref="AI53:AI84" si="42">IF(AU53&gt;0,AO53,"0")</f>
        <v>0</v>
      </c>
      <c r="AJ53" s="591" t="str">
        <f t="shared" ref="AJ53:AJ84" si="43">IF(AV53&gt;0,AN53,"0")</f>
        <v>0</v>
      </c>
      <c r="AK53" s="591" t="str">
        <f t="shared" ref="AK53:AK84" si="44">IF(AV53&gt;0,AO53,"0")</f>
        <v>0</v>
      </c>
      <c r="AL53" s="591" t="str">
        <f t="shared" ref="AL53:AL84" si="45">IF(AW53&gt;0,AN53,"0")</f>
        <v>0</v>
      </c>
      <c r="AM53" s="591" t="str">
        <f t="shared" ref="AM53:AM84" si="46">IF(AW53&gt;0,AO53,"0")</f>
        <v>0</v>
      </c>
      <c r="AN53" s="591" t="str">
        <f t="shared" si="23"/>
        <v>-</v>
      </c>
      <c r="AO53" s="591" t="str">
        <f t="shared" si="24"/>
        <v>-</v>
      </c>
      <c r="AP53" s="591">
        <f>'приложение 1.1 '!Y55</f>
        <v>0</v>
      </c>
      <c r="AQ53" s="591">
        <f>'приложение 1.1 '!Z55</f>
        <v>2.4406851700000001</v>
      </c>
      <c r="AR53" s="591">
        <f>'приложение 1.1 '!AA55</f>
        <v>0</v>
      </c>
      <c r="AS53" s="591">
        <f>'приложение 1.1 '!AB55</f>
        <v>0</v>
      </c>
      <c r="AT53" s="591">
        <f>'приложение 1.4.'!G63</f>
        <v>0</v>
      </c>
      <c r="AU53" s="591">
        <f>'приложение 1.4.'!I63</f>
        <v>0</v>
      </c>
      <c r="AV53" s="591">
        <f>'приложение 1.4.'!K63</f>
        <v>0</v>
      </c>
      <c r="AW53" s="591">
        <f>'приложение 1.4.'!M63</f>
        <v>0</v>
      </c>
      <c r="AX53" s="474">
        <f>'приложение 1.1 '!AD55</f>
        <v>0</v>
      </c>
      <c r="AY53" s="474">
        <f>'приложение 1.1 '!AC55</f>
        <v>0</v>
      </c>
      <c r="AZ53" s="591">
        <f t="shared" si="20"/>
        <v>2.4406851700000001</v>
      </c>
    </row>
    <row r="54" spans="1:52" s="9" customFormat="1" ht="47.25">
      <c r="A54" s="416" t="str">
        <f>'приложение 1.1 '!A56</f>
        <v>1.1.3.6</v>
      </c>
      <c r="B54" s="506" t="str">
        <f>'приложение 1.1 '!B56</f>
        <v xml:space="preserve">Реконструкция ТП-369 (замена силовых трансформаторов 2*400 на 2*630; Замена оборудования РУ-10 кВ и РУ-0,4 кВ) </v>
      </c>
      <c r="C54" s="529" t="str">
        <f>IF('приложение 1.1 '!G56=2012,'приложение 1.1 '!E56,"-")</f>
        <v>-</v>
      </c>
      <c r="D54" s="529" t="str">
        <f>IF('приложение 1.1 '!G56=2012,'приложение 1.1 '!D56,"-")</f>
        <v>-</v>
      </c>
      <c r="E54" s="529" t="str">
        <f>IF('приложение 1.1 '!G56=2013,'приложение 1.1 '!E56,"-")</f>
        <v>-</v>
      </c>
      <c r="F54" s="529" t="str">
        <f>IF('приложение 1.1 '!G56=2013,'приложение 1.1 '!D56,"-")</f>
        <v>-</v>
      </c>
      <c r="G54" s="529">
        <f>IF('приложение 1.1 '!G56=2014,'приложение 1.1 '!E56,"-")</f>
        <v>2</v>
      </c>
      <c r="H54" s="529">
        <f>IF('приложение 1.1 '!G56=2014,'приложение 1.1 '!D56,"-")</f>
        <v>0</v>
      </c>
      <c r="I54" s="529" t="str">
        <f>IF('приложение 1.1 '!G56=2015,'приложение 1.1 '!E56,"-")</f>
        <v>-</v>
      </c>
      <c r="J54" s="529" t="str">
        <f>IF('приложение 1.1 '!G56=2015,'приложение 1.1 '!D56,"-")</f>
        <v>-</v>
      </c>
      <c r="K54" s="529" t="str">
        <f>IF('приложение 1.1 '!G56=2016,'приложение 1.1 '!E56,"-")</f>
        <v>-</v>
      </c>
      <c r="L54" s="529" t="str">
        <f>IF('приложение 1.1 '!G56=2016,'приложение 1.1 '!D56,"-")</f>
        <v>-</v>
      </c>
      <c r="M54" s="529" t="str">
        <f>IF('приложение 1.1 '!G56=2017,'приложение 1.1 '!E56,"-")</f>
        <v>-</v>
      </c>
      <c r="N54" s="529" t="str">
        <f>IF('приложение 1.1 '!G56=2017,'приложение 1.1 '!D56,"-")</f>
        <v>-</v>
      </c>
      <c r="O54" s="529">
        <f t="shared" si="25"/>
        <v>2</v>
      </c>
      <c r="P54" s="529">
        <f t="shared" si="25"/>
        <v>0</v>
      </c>
      <c r="Q54" s="529" t="s">
        <v>463</v>
      </c>
      <c r="R54" s="529" t="str">
        <f t="shared" si="5"/>
        <v>-</v>
      </c>
      <c r="S54" s="529" t="s">
        <v>463</v>
      </c>
      <c r="T54" s="529" t="str">
        <f t="shared" ref="T54:U80" si="47">F54</f>
        <v>-</v>
      </c>
      <c r="U54" s="529">
        <v>0.8</v>
      </c>
      <c r="V54" s="529">
        <f t="shared" ref="V54:AA80" si="48">H54</f>
        <v>0</v>
      </c>
      <c r="W54" s="529" t="str">
        <f t="shared" si="48"/>
        <v>-</v>
      </c>
      <c r="X54" s="529" t="str">
        <f t="shared" si="48"/>
        <v>-</v>
      </c>
      <c r="Y54" s="529" t="str">
        <f t="shared" si="48"/>
        <v>-</v>
      </c>
      <c r="Z54" s="529" t="str">
        <f t="shared" si="48"/>
        <v>-</v>
      </c>
      <c r="AA54" s="529" t="str">
        <f t="shared" si="48"/>
        <v>-</v>
      </c>
      <c r="AB54" s="529" t="str">
        <f t="shared" si="10"/>
        <v>-</v>
      </c>
      <c r="AC54" s="529">
        <f t="shared" si="21"/>
        <v>0.8</v>
      </c>
      <c r="AD54" s="583">
        <f t="shared" si="22"/>
        <v>0</v>
      </c>
      <c r="AE54" s="591">
        <f>'приложение 1.1 '!H56</f>
        <v>2.7727727</v>
      </c>
      <c r="AF54" s="591" t="str">
        <f t="shared" si="39"/>
        <v>0</v>
      </c>
      <c r="AG54" s="591" t="str">
        <f t="shared" si="40"/>
        <v>0</v>
      </c>
      <c r="AH54" s="591" t="str">
        <f t="shared" si="41"/>
        <v>0</v>
      </c>
      <c r="AI54" s="591" t="str">
        <f t="shared" si="42"/>
        <v>0</v>
      </c>
      <c r="AJ54" s="591" t="str">
        <f t="shared" si="43"/>
        <v>0</v>
      </c>
      <c r="AK54" s="591" t="str">
        <f t="shared" si="44"/>
        <v>0</v>
      </c>
      <c r="AL54" s="591" t="str">
        <f t="shared" si="45"/>
        <v>0</v>
      </c>
      <c r="AM54" s="591" t="str">
        <f t="shared" si="46"/>
        <v>0</v>
      </c>
      <c r="AN54" s="591" t="str">
        <f t="shared" si="23"/>
        <v>-</v>
      </c>
      <c r="AO54" s="591" t="str">
        <f t="shared" si="24"/>
        <v>-</v>
      </c>
      <c r="AP54" s="591">
        <f>'приложение 1.1 '!Y56</f>
        <v>0</v>
      </c>
      <c r="AQ54" s="591">
        <f>'приложение 1.1 '!Z56</f>
        <v>0</v>
      </c>
      <c r="AR54" s="591">
        <f>'приложение 1.1 '!AA56</f>
        <v>2.7727727</v>
      </c>
      <c r="AS54" s="591">
        <f>'приложение 1.1 '!AB56</f>
        <v>0</v>
      </c>
      <c r="AT54" s="591">
        <f>'приложение 1.4.'!G64</f>
        <v>0</v>
      </c>
      <c r="AU54" s="591">
        <f>'приложение 1.4.'!I64</f>
        <v>0</v>
      </c>
      <c r="AV54" s="591">
        <f>'приложение 1.4.'!K64</f>
        <v>0</v>
      </c>
      <c r="AW54" s="591">
        <f>'приложение 1.4.'!M64</f>
        <v>0</v>
      </c>
      <c r="AX54" s="474">
        <f>'приложение 1.1 '!AD56</f>
        <v>0</v>
      </c>
      <c r="AY54" s="474">
        <f>'приложение 1.1 '!AC56</f>
        <v>0</v>
      </c>
      <c r="AZ54" s="591">
        <f t="shared" si="20"/>
        <v>2.7727727</v>
      </c>
    </row>
    <row r="55" spans="1:52" s="9" customFormat="1" ht="47.25">
      <c r="A55" s="416" t="str">
        <f>'приложение 1.1 '!A57</f>
        <v>1.1.3.7</v>
      </c>
      <c r="B55" s="506" t="str">
        <f>'приложение 1.1 '!B57</f>
        <v xml:space="preserve">Реконструкция ТП-373  (замена силовых трансформаторов 2*630 на 2*1000; Замена оборудования РУ-10 кВ и РУ-0,4 кВ) </v>
      </c>
      <c r="C55" s="529">
        <f>IF('приложение 1.1 '!G57=2012,'приложение 1.1 '!E57,"-")</f>
        <v>2</v>
      </c>
      <c r="D55" s="529">
        <f>IF('приложение 1.1 '!G57=2012,'приложение 1.1 '!D57,"-")</f>
        <v>0</v>
      </c>
      <c r="E55" s="529" t="str">
        <f>IF('приложение 1.1 '!G57=2013,'приложение 1.1 '!E57,"-")</f>
        <v>-</v>
      </c>
      <c r="F55" s="529" t="str">
        <f>IF('приложение 1.1 '!G57=2013,'приложение 1.1 '!D57,"-")</f>
        <v>-</v>
      </c>
      <c r="G55" s="529" t="str">
        <f>IF('приложение 1.1 '!G57=2014,'приложение 1.1 '!E57,"-")</f>
        <v>-</v>
      </c>
      <c r="H55" s="529" t="str">
        <f>IF('приложение 1.1 '!G57=2014,'приложение 1.1 '!D57,"-")</f>
        <v>-</v>
      </c>
      <c r="I55" s="529" t="str">
        <f>IF('приложение 1.1 '!G57=2015,'приложение 1.1 '!E57,"-")</f>
        <v>-</v>
      </c>
      <c r="J55" s="529" t="str">
        <f>IF('приложение 1.1 '!G57=2015,'приложение 1.1 '!D57,"-")</f>
        <v>-</v>
      </c>
      <c r="K55" s="529" t="str">
        <f>IF('приложение 1.1 '!G57=2016,'приложение 1.1 '!E57,"-")</f>
        <v>-</v>
      </c>
      <c r="L55" s="529" t="str">
        <f>IF('приложение 1.1 '!G57=2016,'приложение 1.1 '!D57,"-")</f>
        <v>-</v>
      </c>
      <c r="M55" s="529" t="str">
        <f>IF('приложение 1.1 '!G57=2017,'приложение 1.1 '!E57,"-")</f>
        <v>-</v>
      </c>
      <c r="N55" s="529" t="str">
        <f>IF('приложение 1.1 '!G57=2017,'приложение 1.1 '!D57,"-")</f>
        <v>-</v>
      </c>
      <c r="O55" s="529">
        <f t="shared" si="25"/>
        <v>2</v>
      </c>
      <c r="P55" s="529">
        <f t="shared" si="25"/>
        <v>0</v>
      </c>
      <c r="Q55" s="529">
        <v>1.26</v>
      </c>
      <c r="R55" s="529">
        <f t="shared" si="5"/>
        <v>0</v>
      </c>
      <c r="S55" s="529" t="s">
        <v>463</v>
      </c>
      <c r="T55" s="529" t="str">
        <f t="shared" si="47"/>
        <v>-</v>
      </c>
      <c r="U55" s="529" t="str">
        <f t="shared" si="47"/>
        <v>-</v>
      </c>
      <c r="V55" s="529" t="str">
        <f t="shared" si="48"/>
        <v>-</v>
      </c>
      <c r="W55" s="529" t="str">
        <f t="shared" si="48"/>
        <v>-</v>
      </c>
      <c r="X55" s="529" t="str">
        <f t="shared" si="48"/>
        <v>-</v>
      </c>
      <c r="Y55" s="529" t="str">
        <f t="shared" si="48"/>
        <v>-</v>
      </c>
      <c r="Z55" s="529" t="str">
        <f t="shared" si="48"/>
        <v>-</v>
      </c>
      <c r="AA55" s="529" t="str">
        <f t="shared" si="48"/>
        <v>-</v>
      </c>
      <c r="AB55" s="529" t="str">
        <f t="shared" si="10"/>
        <v>-</v>
      </c>
      <c r="AC55" s="529">
        <f t="shared" si="21"/>
        <v>1.26</v>
      </c>
      <c r="AD55" s="583">
        <f t="shared" si="22"/>
        <v>0</v>
      </c>
      <c r="AE55" s="591">
        <f>'приложение 1.1 '!H57</f>
        <v>2.6560000000000001</v>
      </c>
      <c r="AF55" s="591" t="str">
        <f t="shared" si="39"/>
        <v>0</v>
      </c>
      <c r="AG55" s="591" t="str">
        <f t="shared" si="40"/>
        <v>0</v>
      </c>
      <c r="AH55" s="591" t="str">
        <f t="shared" si="41"/>
        <v>0</v>
      </c>
      <c r="AI55" s="591" t="str">
        <f t="shared" si="42"/>
        <v>0</v>
      </c>
      <c r="AJ55" s="591" t="str">
        <f t="shared" si="43"/>
        <v>0</v>
      </c>
      <c r="AK55" s="591" t="str">
        <f t="shared" si="44"/>
        <v>0</v>
      </c>
      <c r="AL55" s="591" t="str">
        <f t="shared" si="45"/>
        <v>0</v>
      </c>
      <c r="AM55" s="591" t="str">
        <f t="shared" si="46"/>
        <v>0</v>
      </c>
      <c r="AN55" s="591" t="str">
        <f t="shared" si="23"/>
        <v>-</v>
      </c>
      <c r="AO55" s="591" t="str">
        <f t="shared" si="24"/>
        <v>-</v>
      </c>
      <c r="AP55" s="591">
        <f>'приложение 1.1 '!Y57</f>
        <v>2.6560000000000001</v>
      </c>
      <c r="AQ55" s="591">
        <f>'приложение 1.1 '!Z57</f>
        <v>0</v>
      </c>
      <c r="AR55" s="591">
        <f>'приложение 1.1 '!AA57</f>
        <v>0</v>
      </c>
      <c r="AS55" s="591">
        <f>'приложение 1.1 '!AB57</f>
        <v>0</v>
      </c>
      <c r="AT55" s="591">
        <f>'приложение 1.4.'!G65</f>
        <v>0</v>
      </c>
      <c r="AU55" s="591">
        <f>'приложение 1.4.'!I65</f>
        <v>0</v>
      </c>
      <c r="AV55" s="591">
        <f>'приложение 1.4.'!K65</f>
        <v>0</v>
      </c>
      <c r="AW55" s="591">
        <f>'приложение 1.4.'!M65</f>
        <v>0</v>
      </c>
      <c r="AX55" s="474">
        <f>'приложение 1.1 '!AD57</f>
        <v>0</v>
      </c>
      <c r="AY55" s="474">
        <f>'приложение 1.1 '!AC57</f>
        <v>0</v>
      </c>
      <c r="AZ55" s="591">
        <f t="shared" si="20"/>
        <v>2.6560000000000001</v>
      </c>
    </row>
    <row r="56" spans="1:52" s="9" customFormat="1" ht="47.25">
      <c r="A56" s="416" t="str">
        <f>'приложение 1.1 '!A58</f>
        <v>1.1.3.8</v>
      </c>
      <c r="B56" s="506" t="str">
        <f>'приложение 1.1 '!B58</f>
        <v>Реконструкция ТП-384 (замена силовых трансформаторов 2*630 на 2*1000; Замена оборудования РУ-10 кВ и РУ-0,4 кВ)</v>
      </c>
      <c r="C56" s="529">
        <f>IF('приложение 1.1 '!G58=2012,'приложение 1.1 '!E58,"-")</f>
        <v>2</v>
      </c>
      <c r="D56" s="529">
        <f>IF('приложение 1.1 '!G58=2012,'приложение 1.1 '!D58,"-")</f>
        <v>0</v>
      </c>
      <c r="E56" s="529" t="str">
        <f>IF('приложение 1.1 '!G58=2013,'приложение 1.1 '!E58,"-")</f>
        <v>-</v>
      </c>
      <c r="F56" s="529" t="str">
        <f>IF('приложение 1.1 '!G58=2013,'приложение 1.1 '!D58,"-")</f>
        <v>-</v>
      </c>
      <c r="G56" s="529" t="str">
        <f>IF('приложение 1.1 '!G58=2014,'приложение 1.1 '!E58,"-")</f>
        <v>-</v>
      </c>
      <c r="H56" s="529" t="str">
        <f>IF('приложение 1.1 '!G58=2014,'приложение 1.1 '!D58,"-")</f>
        <v>-</v>
      </c>
      <c r="I56" s="529" t="str">
        <f>IF('приложение 1.1 '!G58=2015,'приложение 1.1 '!E58,"-")</f>
        <v>-</v>
      </c>
      <c r="J56" s="529" t="str">
        <f>IF('приложение 1.1 '!G58=2015,'приложение 1.1 '!D58,"-")</f>
        <v>-</v>
      </c>
      <c r="K56" s="529" t="str">
        <f>IF('приложение 1.1 '!G58=2016,'приложение 1.1 '!E58,"-")</f>
        <v>-</v>
      </c>
      <c r="L56" s="529" t="str">
        <f>IF('приложение 1.1 '!G58=2016,'приложение 1.1 '!D58,"-")</f>
        <v>-</v>
      </c>
      <c r="M56" s="529" t="str">
        <f>IF('приложение 1.1 '!G58=2017,'приложение 1.1 '!E58,"-")</f>
        <v>-</v>
      </c>
      <c r="N56" s="529" t="str">
        <f>IF('приложение 1.1 '!G58=2017,'приложение 1.1 '!D58,"-")</f>
        <v>-</v>
      </c>
      <c r="O56" s="529">
        <f t="shared" si="25"/>
        <v>2</v>
      </c>
      <c r="P56" s="529">
        <f t="shared" si="25"/>
        <v>0</v>
      </c>
      <c r="Q56" s="529">
        <v>1.26</v>
      </c>
      <c r="R56" s="529">
        <f t="shared" si="5"/>
        <v>0</v>
      </c>
      <c r="S56" s="529" t="s">
        <v>463</v>
      </c>
      <c r="T56" s="529" t="str">
        <f t="shared" si="47"/>
        <v>-</v>
      </c>
      <c r="U56" s="529" t="str">
        <f t="shared" si="47"/>
        <v>-</v>
      </c>
      <c r="V56" s="529" t="str">
        <f t="shared" si="48"/>
        <v>-</v>
      </c>
      <c r="W56" s="529" t="str">
        <f t="shared" si="48"/>
        <v>-</v>
      </c>
      <c r="X56" s="529" t="str">
        <f t="shared" si="48"/>
        <v>-</v>
      </c>
      <c r="Y56" s="529" t="str">
        <f t="shared" si="48"/>
        <v>-</v>
      </c>
      <c r="Z56" s="529" t="str">
        <f t="shared" si="48"/>
        <v>-</v>
      </c>
      <c r="AA56" s="529" t="str">
        <f t="shared" si="48"/>
        <v>-</v>
      </c>
      <c r="AB56" s="529" t="str">
        <f t="shared" si="10"/>
        <v>-</v>
      </c>
      <c r="AC56" s="529">
        <f t="shared" si="21"/>
        <v>1.26</v>
      </c>
      <c r="AD56" s="583">
        <f t="shared" si="22"/>
        <v>0</v>
      </c>
      <c r="AE56" s="591">
        <f>'приложение 1.1 '!H58</f>
        <v>1.6459999999999999</v>
      </c>
      <c r="AF56" s="591" t="str">
        <f t="shared" si="39"/>
        <v>0</v>
      </c>
      <c r="AG56" s="591" t="str">
        <f t="shared" si="40"/>
        <v>0</v>
      </c>
      <c r="AH56" s="591" t="str">
        <f t="shared" si="41"/>
        <v>0</v>
      </c>
      <c r="AI56" s="591" t="str">
        <f t="shared" si="42"/>
        <v>0</v>
      </c>
      <c r="AJ56" s="591" t="str">
        <f t="shared" si="43"/>
        <v>0</v>
      </c>
      <c r="AK56" s="591" t="str">
        <f t="shared" si="44"/>
        <v>0</v>
      </c>
      <c r="AL56" s="591" t="str">
        <f t="shared" si="45"/>
        <v>0</v>
      </c>
      <c r="AM56" s="591" t="str">
        <f t="shared" si="46"/>
        <v>0</v>
      </c>
      <c r="AN56" s="591" t="str">
        <f t="shared" si="23"/>
        <v>-</v>
      </c>
      <c r="AO56" s="591" t="str">
        <f t="shared" si="24"/>
        <v>-</v>
      </c>
      <c r="AP56" s="591">
        <f>'приложение 1.1 '!Y58</f>
        <v>1.6459999999999999</v>
      </c>
      <c r="AQ56" s="591">
        <f>'приложение 1.1 '!Z58</f>
        <v>0</v>
      </c>
      <c r="AR56" s="591">
        <f>'приложение 1.1 '!AA58</f>
        <v>0</v>
      </c>
      <c r="AS56" s="591">
        <f>'приложение 1.1 '!AB58</f>
        <v>0</v>
      </c>
      <c r="AT56" s="591">
        <f>'приложение 1.4.'!G66</f>
        <v>0</v>
      </c>
      <c r="AU56" s="591">
        <f>'приложение 1.4.'!I66</f>
        <v>0</v>
      </c>
      <c r="AV56" s="591">
        <f>'приложение 1.4.'!K66</f>
        <v>0</v>
      </c>
      <c r="AW56" s="591">
        <f>'приложение 1.4.'!M66</f>
        <v>0</v>
      </c>
      <c r="AX56" s="474">
        <f>'приложение 1.1 '!AD58</f>
        <v>0</v>
      </c>
      <c r="AY56" s="474">
        <f>'приложение 1.1 '!AC58</f>
        <v>0</v>
      </c>
      <c r="AZ56" s="591">
        <f t="shared" si="20"/>
        <v>1.6459999999999999</v>
      </c>
    </row>
    <row r="57" spans="1:52" s="9" customFormat="1" ht="47.25">
      <c r="A57" s="416" t="str">
        <f>'приложение 1.1 '!A59</f>
        <v>1.1.3.9</v>
      </c>
      <c r="B57" s="506" t="str">
        <f>'приложение 1.1 '!B59</f>
        <v xml:space="preserve">Реконструкция ТП-397 (замена силовых трансформаторов 2*630 на 2*1250; Замена оборудования РУ-10 кВ и РУ-0,4 кВ) </v>
      </c>
      <c r="C57" s="529" t="str">
        <f>IF('приложение 1.1 '!G59=2012,'приложение 1.1 '!E59,"-")</f>
        <v>-</v>
      </c>
      <c r="D57" s="529" t="str">
        <f>IF('приложение 1.1 '!G59=2012,'приложение 1.1 '!D59,"-")</f>
        <v>-</v>
      </c>
      <c r="E57" s="529">
        <f>IF('приложение 1.1 '!G59=2013,'приложение 1.1 '!E59,"-")</f>
        <v>2.5</v>
      </c>
      <c r="F57" s="529">
        <f>IF('приложение 1.1 '!G59=2013,'приложение 1.1 '!D59,"-")</f>
        <v>0</v>
      </c>
      <c r="G57" s="529" t="str">
        <f>IF('приложение 1.1 '!G59=2014,'приложение 1.1 '!E59,"-")</f>
        <v>-</v>
      </c>
      <c r="H57" s="529" t="str">
        <f>IF('приложение 1.1 '!G59=2014,'приложение 1.1 '!D59,"-")</f>
        <v>-</v>
      </c>
      <c r="I57" s="529" t="str">
        <f>IF('приложение 1.1 '!G59=2015,'приложение 1.1 '!E59,"-")</f>
        <v>-</v>
      </c>
      <c r="J57" s="529" t="str">
        <f>IF('приложение 1.1 '!G59=2015,'приложение 1.1 '!D59,"-")</f>
        <v>-</v>
      </c>
      <c r="K57" s="529" t="str">
        <f>IF('приложение 1.1 '!G59=2016,'приложение 1.1 '!E59,"-")</f>
        <v>-</v>
      </c>
      <c r="L57" s="529" t="str">
        <f>IF('приложение 1.1 '!G59=2016,'приложение 1.1 '!D59,"-")</f>
        <v>-</v>
      </c>
      <c r="M57" s="529" t="str">
        <f>IF('приложение 1.1 '!G59=2017,'приложение 1.1 '!E59,"-")</f>
        <v>-</v>
      </c>
      <c r="N57" s="529" t="str">
        <f>IF('приложение 1.1 '!G59=2017,'приложение 1.1 '!D59,"-")</f>
        <v>-</v>
      </c>
      <c r="O57" s="529">
        <f t="shared" si="25"/>
        <v>2.5</v>
      </c>
      <c r="P57" s="529">
        <f t="shared" si="25"/>
        <v>0</v>
      </c>
      <c r="Q57" s="529" t="s">
        <v>463</v>
      </c>
      <c r="R57" s="529" t="str">
        <f t="shared" si="5"/>
        <v>-</v>
      </c>
      <c r="S57" s="529">
        <v>1.26</v>
      </c>
      <c r="T57" s="529">
        <f t="shared" si="47"/>
        <v>0</v>
      </c>
      <c r="U57" s="529" t="str">
        <f t="shared" si="47"/>
        <v>-</v>
      </c>
      <c r="V57" s="529" t="str">
        <f t="shared" si="48"/>
        <v>-</v>
      </c>
      <c r="W57" s="529" t="str">
        <f t="shared" si="48"/>
        <v>-</v>
      </c>
      <c r="X57" s="529" t="str">
        <f t="shared" si="48"/>
        <v>-</v>
      </c>
      <c r="Y57" s="529" t="str">
        <f t="shared" si="48"/>
        <v>-</v>
      </c>
      <c r="Z57" s="529" t="str">
        <f t="shared" si="48"/>
        <v>-</v>
      </c>
      <c r="AA57" s="529" t="str">
        <f t="shared" si="48"/>
        <v>-</v>
      </c>
      <c r="AB57" s="529" t="str">
        <f t="shared" si="10"/>
        <v>-</v>
      </c>
      <c r="AC57" s="529">
        <f t="shared" si="21"/>
        <v>1.26</v>
      </c>
      <c r="AD57" s="583">
        <f t="shared" si="22"/>
        <v>0</v>
      </c>
      <c r="AE57" s="591">
        <f>'приложение 1.1 '!H59</f>
        <v>5.4100363300000005</v>
      </c>
      <c r="AF57" s="591" t="str">
        <f t="shared" si="39"/>
        <v>0</v>
      </c>
      <c r="AG57" s="591" t="str">
        <f t="shared" si="40"/>
        <v>0</v>
      </c>
      <c r="AH57" s="591" t="str">
        <f t="shared" si="41"/>
        <v>0</v>
      </c>
      <c r="AI57" s="591" t="str">
        <f t="shared" si="42"/>
        <v>0</v>
      </c>
      <c r="AJ57" s="591" t="str">
        <f t="shared" si="43"/>
        <v>0</v>
      </c>
      <c r="AK57" s="591" t="str">
        <f t="shared" si="44"/>
        <v>0</v>
      </c>
      <c r="AL57" s="591" t="str">
        <f t="shared" si="45"/>
        <v>0</v>
      </c>
      <c r="AM57" s="591" t="str">
        <f t="shared" si="46"/>
        <v>0</v>
      </c>
      <c r="AN57" s="591" t="str">
        <f t="shared" si="23"/>
        <v>-</v>
      </c>
      <c r="AO57" s="591" t="str">
        <f t="shared" si="24"/>
        <v>-</v>
      </c>
      <c r="AP57" s="591">
        <f>'приложение 1.1 '!Y59</f>
        <v>1.0004</v>
      </c>
      <c r="AQ57" s="591">
        <f>'приложение 1.1 '!Z59</f>
        <v>4.4096363300000005</v>
      </c>
      <c r="AR57" s="591">
        <f>'приложение 1.1 '!AA59</f>
        <v>0</v>
      </c>
      <c r="AS57" s="591">
        <f>'приложение 1.1 '!AB59</f>
        <v>0</v>
      </c>
      <c r="AT57" s="591">
        <f>'приложение 1.4.'!G67</f>
        <v>0</v>
      </c>
      <c r="AU57" s="591">
        <f>'приложение 1.4.'!I67</f>
        <v>0</v>
      </c>
      <c r="AV57" s="591">
        <f>'приложение 1.4.'!K67</f>
        <v>0</v>
      </c>
      <c r="AW57" s="591">
        <f>'приложение 1.4.'!M67</f>
        <v>0</v>
      </c>
      <c r="AX57" s="474">
        <f>'приложение 1.1 '!AD59</f>
        <v>0</v>
      </c>
      <c r="AY57" s="474">
        <f>'приложение 1.1 '!AC59</f>
        <v>0</v>
      </c>
      <c r="AZ57" s="591">
        <f t="shared" si="20"/>
        <v>5.4100363300000005</v>
      </c>
    </row>
    <row r="58" spans="1:52" s="9" customFormat="1" ht="47.25">
      <c r="A58" s="416" t="str">
        <f>'приложение 1.1 '!A60</f>
        <v>1.1.3.10</v>
      </c>
      <c r="B58" s="506" t="str">
        <f>'приложение 1.1 '!B60</f>
        <v xml:space="preserve">Реконструкция ТП-402 (замена силовых трансформаторов 2*630 на 2*1000; Замена оборудования РУ-10 кВ и РУ-0,4 кВ) </v>
      </c>
      <c r="C58" s="529">
        <f>IF('приложение 1.1 '!G60=2012,'приложение 1.1 '!E60,"-")</f>
        <v>2</v>
      </c>
      <c r="D58" s="529">
        <f>IF('приложение 1.1 '!G60=2012,'приложение 1.1 '!D60,"-")</f>
        <v>0</v>
      </c>
      <c r="E58" s="529" t="str">
        <f>IF('приложение 1.1 '!G60=2013,'приложение 1.1 '!E60,"-")</f>
        <v>-</v>
      </c>
      <c r="F58" s="529" t="str">
        <f>IF('приложение 1.1 '!G60=2013,'приложение 1.1 '!D60,"-")</f>
        <v>-</v>
      </c>
      <c r="G58" s="529" t="str">
        <f>IF('приложение 1.1 '!G60=2014,'приложение 1.1 '!E60,"-")</f>
        <v>-</v>
      </c>
      <c r="H58" s="529" t="str">
        <f>IF('приложение 1.1 '!G60=2014,'приложение 1.1 '!D60,"-")</f>
        <v>-</v>
      </c>
      <c r="I58" s="529" t="str">
        <f>IF('приложение 1.1 '!G60=2015,'приложение 1.1 '!E60,"-")</f>
        <v>-</v>
      </c>
      <c r="J58" s="529" t="str">
        <f>IF('приложение 1.1 '!G60=2015,'приложение 1.1 '!D60,"-")</f>
        <v>-</v>
      </c>
      <c r="K58" s="529" t="str">
        <f>IF('приложение 1.1 '!G60=2016,'приложение 1.1 '!E60,"-")</f>
        <v>-</v>
      </c>
      <c r="L58" s="529" t="str">
        <f>IF('приложение 1.1 '!G60=2016,'приложение 1.1 '!D60,"-")</f>
        <v>-</v>
      </c>
      <c r="M58" s="529" t="str">
        <f>IF('приложение 1.1 '!G60=2017,'приложение 1.1 '!E60,"-")</f>
        <v>-</v>
      </c>
      <c r="N58" s="529" t="str">
        <f>IF('приложение 1.1 '!G60=2017,'приложение 1.1 '!D60,"-")</f>
        <v>-</v>
      </c>
      <c r="O58" s="529">
        <f t="shared" si="25"/>
        <v>2</v>
      </c>
      <c r="P58" s="529">
        <f t="shared" si="25"/>
        <v>0</v>
      </c>
      <c r="Q58" s="529">
        <v>0</v>
      </c>
      <c r="R58" s="529">
        <f>D58</f>
        <v>0</v>
      </c>
      <c r="S58" s="529" t="s">
        <v>463</v>
      </c>
      <c r="T58" s="529" t="str">
        <f>F58</f>
        <v>-</v>
      </c>
      <c r="U58" s="529" t="str">
        <f t="shared" si="47"/>
        <v>-</v>
      </c>
      <c r="V58" s="529" t="str">
        <f>H58</f>
        <v>-</v>
      </c>
      <c r="W58" s="529" t="str">
        <f t="shared" si="48"/>
        <v>-</v>
      </c>
      <c r="X58" s="529" t="str">
        <f>J58</f>
        <v>-</v>
      </c>
      <c r="Y58" s="529" t="str">
        <f t="shared" si="48"/>
        <v>-</v>
      </c>
      <c r="Z58" s="529" t="str">
        <f>L58</f>
        <v>-</v>
      </c>
      <c r="AA58" s="529" t="str">
        <f t="shared" si="48"/>
        <v>-</v>
      </c>
      <c r="AB58" s="529" t="str">
        <f>N58</f>
        <v>-</v>
      </c>
      <c r="AC58" s="529">
        <f t="shared" si="21"/>
        <v>0</v>
      </c>
      <c r="AD58" s="583">
        <f t="shared" si="22"/>
        <v>0</v>
      </c>
      <c r="AE58" s="591">
        <f>'приложение 1.1 '!H60</f>
        <v>3.7519999999999998</v>
      </c>
      <c r="AF58" s="591" t="str">
        <f t="shared" si="39"/>
        <v>0</v>
      </c>
      <c r="AG58" s="591" t="str">
        <f t="shared" si="40"/>
        <v>0</v>
      </c>
      <c r="AH58" s="591" t="str">
        <f t="shared" si="41"/>
        <v>0</v>
      </c>
      <c r="AI58" s="591" t="str">
        <f t="shared" si="42"/>
        <v>0</v>
      </c>
      <c r="AJ58" s="591" t="str">
        <f t="shared" si="43"/>
        <v>0</v>
      </c>
      <c r="AK58" s="591" t="str">
        <f t="shared" si="44"/>
        <v>0</v>
      </c>
      <c r="AL58" s="591" t="str">
        <f t="shared" si="45"/>
        <v>0</v>
      </c>
      <c r="AM58" s="591" t="str">
        <f t="shared" si="46"/>
        <v>0</v>
      </c>
      <c r="AN58" s="591" t="str">
        <f t="shared" si="23"/>
        <v>-</v>
      </c>
      <c r="AO58" s="591" t="str">
        <f t="shared" si="24"/>
        <v>-</v>
      </c>
      <c r="AP58" s="591">
        <f>'приложение 1.1 '!Y60</f>
        <v>3.7519999999999998</v>
      </c>
      <c r="AQ58" s="591">
        <f>'приложение 1.1 '!Z60</f>
        <v>0</v>
      </c>
      <c r="AR58" s="591">
        <f>'приложение 1.1 '!AA60</f>
        <v>0</v>
      </c>
      <c r="AS58" s="591">
        <f>'приложение 1.1 '!AB60</f>
        <v>0</v>
      </c>
      <c r="AT58" s="591">
        <f>'приложение 1.4.'!G68</f>
        <v>0</v>
      </c>
      <c r="AU58" s="591">
        <f>'приложение 1.4.'!I68</f>
        <v>0</v>
      </c>
      <c r="AV58" s="591">
        <f>'приложение 1.4.'!K68</f>
        <v>0</v>
      </c>
      <c r="AW58" s="591">
        <f>'приложение 1.4.'!M68</f>
        <v>0</v>
      </c>
      <c r="AX58" s="474">
        <f>'приложение 1.1 '!AD60</f>
        <v>0</v>
      </c>
      <c r="AY58" s="474">
        <f>'приложение 1.1 '!AC60</f>
        <v>0</v>
      </c>
      <c r="AZ58" s="591">
        <f t="shared" si="20"/>
        <v>3.7519999999999998</v>
      </c>
    </row>
    <row r="59" spans="1:52" s="9" customFormat="1" ht="31.5">
      <c r="A59" s="416" t="str">
        <f>'приложение 1.1 '!A61</f>
        <v>1.1.3.11</v>
      </c>
      <c r="B59" s="506" t="str">
        <f>'приложение 1.1 '!B61</f>
        <v>Реконструкция ТП-402 (Реконструкция строительной части)</v>
      </c>
      <c r="C59" s="529">
        <f>IF('приложение 1.1 '!G61=2012,'приложение 1.1 '!E61,"-")</f>
        <v>0</v>
      </c>
      <c r="D59" s="529">
        <f>IF('приложение 1.1 '!G61=2012,'приложение 1.1 '!D61,"-")</f>
        <v>0</v>
      </c>
      <c r="E59" s="529" t="str">
        <f>IF('приложение 1.1 '!G61=2013,'приложение 1.1 '!E61,"-")</f>
        <v>-</v>
      </c>
      <c r="F59" s="529" t="str">
        <f>IF('приложение 1.1 '!G61=2013,'приложение 1.1 '!D61,"-")</f>
        <v>-</v>
      </c>
      <c r="G59" s="529" t="str">
        <f>IF('приложение 1.1 '!G61=2014,'приложение 1.1 '!E61,"-")</f>
        <v>-</v>
      </c>
      <c r="H59" s="529" t="str">
        <f>IF('приложение 1.1 '!G61=2014,'приложение 1.1 '!D61,"-")</f>
        <v>-</v>
      </c>
      <c r="I59" s="529" t="str">
        <f>IF('приложение 1.1 '!G61=2015,'приложение 1.1 '!E61,"-")</f>
        <v>-</v>
      </c>
      <c r="J59" s="529" t="str">
        <f>IF('приложение 1.1 '!G61=2015,'приложение 1.1 '!D61,"-")</f>
        <v>-</v>
      </c>
      <c r="K59" s="529" t="str">
        <f>IF('приложение 1.1 '!G61=2016,'приложение 1.1 '!E61,"-")</f>
        <v>-</v>
      </c>
      <c r="L59" s="529" t="str">
        <f>IF('приложение 1.1 '!G61=2016,'приложение 1.1 '!D61,"-")</f>
        <v>-</v>
      </c>
      <c r="M59" s="529" t="str">
        <f>IF('приложение 1.1 '!G61=2017,'приложение 1.1 '!E61,"-")</f>
        <v>-</v>
      </c>
      <c r="N59" s="529" t="str">
        <f>IF('приложение 1.1 '!G61=2017,'приложение 1.1 '!D61,"-")</f>
        <v>-</v>
      </c>
      <c r="O59" s="529">
        <f t="shared" si="25"/>
        <v>0</v>
      </c>
      <c r="P59" s="529">
        <f t="shared" si="25"/>
        <v>0</v>
      </c>
      <c r="Q59" s="529" t="s">
        <v>463</v>
      </c>
      <c r="R59" s="529">
        <f t="shared" si="5"/>
        <v>0</v>
      </c>
      <c r="S59" s="529" t="s">
        <v>463</v>
      </c>
      <c r="T59" s="529" t="str">
        <f t="shared" si="47"/>
        <v>-</v>
      </c>
      <c r="U59" s="529" t="str">
        <f t="shared" si="47"/>
        <v>-</v>
      </c>
      <c r="V59" s="529" t="str">
        <f t="shared" si="48"/>
        <v>-</v>
      </c>
      <c r="W59" s="529" t="str">
        <f t="shared" si="48"/>
        <v>-</v>
      </c>
      <c r="X59" s="529" t="str">
        <f t="shared" si="48"/>
        <v>-</v>
      </c>
      <c r="Y59" s="529" t="str">
        <f t="shared" si="48"/>
        <v>-</v>
      </c>
      <c r="Z59" s="529" t="str">
        <f t="shared" si="48"/>
        <v>-</v>
      </c>
      <c r="AA59" s="529" t="str">
        <f t="shared" si="48"/>
        <v>-</v>
      </c>
      <c r="AB59" s="529" t="str">
        <f t="shared" si="10"/>
        <v>-</v>
      </c>
      <c r="AC59" s="529">
        <f t="shared" si="21"/>
        <v>0</v>
      </c>
      <c r="AD59" s="583">
        <f t="shared" si="22"/>
        <v>0</v>
      </c>
      <c r="AE59" s="591">
        <f>'приложение 1.1 '!H61</f>
        <v>0.33</v>
      </c>
      <c r="AF59" s="591" t="str">
        <f t="shared" si="39"/>
        <v>0</v>
      </c>
      <c r="AG59" s="591" t="str">
        <f t="shared" si="40"/>
        <v>0</v>
      </c>
      <c r="AH59" s="591" t="str">
        <f t="shared" si="41"/>
        <v>0</v>
      </c>
      <c r="AI59" s="591" t="str">
        <f t="shared" si="42"/>
        <v>0</v>
      </c>
      <c r="AJ59" s="591" t="str">
        <f t="shared" si="43"/>
        <v>0</v>
      </c>
      <c r="AK59" s="591" t="str">
        <f t="shared" si="44"/>
        <v>0</v>
      </c>
      <c r="AL59" s="591" t="str">
        <f t="shared" si="45"/>
        <v>0</v>
      </c>
      <c r="AM59" s="591" t="str">
        <f t="shared" si="46"/>
        <v>0</v>
      </c>
      <c r="AN59" s="591" t="str">
        <f t="shared" si="23"/>
        <v>-</v>
      </c>
      <c r="AO59" s="591" t="str">
        <f t="shared" si="24"/>
        <v>-</v>
      </c>
      <c r="AP59" s="591">
        <f>'приложение 1.1 '!Y61</f>
        <v>0.33</v>
      </c>
      <c r="AQ59" s="591">
        <f>'приложение 1.1 '!Z61</f>
        <v>0</v>
      </c>
      <c r="AR59" s="591">
        <f>'приложение 1.1 '!AA61</f>
        <v>0</v>
      </c>
      <c r="AS59" s="591">
        <f>'приложение 1.1 '!AB61</f>
        <v>0</v>
      </c>
      <c r="AT59" s="591">
        <f>'приложение 1.4.'!G69</f>
        <v>0</v>
      </c>
      <c r="AU59" s="591">
        <f>'приложение 1.4.'!I69</f>
        <v>0</v>
      </c>
      <c r="AV59" s="591">
        <f>'приложение 1.4.'!K69</f>
        <v>0</v>
      </c>
      <c r="AW59" s="591">
        <f>'приложение 1.4.'!M69</f>
        <v>0</v>
      </c>
      <c r="AX59" s="474">
        <f>'приложение 1.1 '!AD61</f>
        <v>0</v>
      </c>
      <c r="AY59" s="474">
        <f>'приложение 1.1 '!AC61</f>
        <v>0</v>
      </c>
      <c r="AZ59" s="591">
        <f t="shared" si="20"/>
        <v>0.33</v>
      </c>
    </row>
    <row r="60" spans="1:52" s="9" customFormat="1" ht="47.25">
      <c r="A60" s="416" t="str">
        <f>'приложение 1.1 '!A62</f>
        <v>1.1.3.12</v>
      </c>
      <c r="B60" s="506" t="str">
        <f>'приложение 1.1 '!B62</f>
        <v xml:space="preserve">Реконструкция ТП-418 (замена силовых трансформаторов 2*630 на 2*1000; Замена оборудования РУ-10 кВ и РУ-0,4 кВ) </v>
      </c>
      <c r="C60" s="529">
        <f>IF('приложение 1.1 '!G62=2012,'приложение 1.1 '!E62,"-")</f>
        <v>2</v>
      </c>
      <c r="D60" s="529">
        <f>IF('приложение 1.1 '!G62=2012,'приложение 1.1 '!D62,"-")</f>
        <v>0</v>
      </c>
      <c r="E60" s="529" t="str">
        <f>IF('приложение 1.1 '!G62=2013,'приложение 1.1 '!E62,"-")</f>
        <v>-</v>
      </c>
      <c r="F60" s="529" t="str">
        <f>IF('приложение 1.1 '!G62=2013,'приложение 1.1 '!D62,"-")</f>
        <v>-</v>
      </c>
      <c r="G60" s="529" t="str">
        <f>IF('приложение 1.1 '!G62=2014,'приложение 1.1 '!E62,"-")</f>
        <v>-</v>
      </c>
      <c r="H60" s="529" t="str">
        <f>IF('приложение 1.1 '!G62=2014,'приложение 1.1 '!D62,"-")</f>
        <v>-</v>
      </c>
      <c r="I60" s="529" t="str">
        <f>IF('приложение 1.1 '!G62=2015,'приложение 1.1 '!E62,"-")</f>
        <v>-</v>
      </c>
      <c r="J60" s="529" t="str">
        <f>IF('приложение 1.1 '!G62=2015,'приложение 1.1 '!D62,"-")</f>
        <v>-</v>
      </c>
      <c r="K60" s="529" t="str">
        <f>IF('приложение 1.1 '!G62=2016,'приложение 1.1 '!E62,"-")</f>
        <v>-</v>
      </c>
      <c r="L60" s="529" t="str">
        <f>IF('приложение 1.1 '!G62=2016,'приложение 1.1 '!D62,"-")</f>
        <v>-</v>
      </c>
      <c r="M60" s="529" t="str">
        <f>IF('приложение 1.1 '!G62=2017,'приложение 1.1 '!E62,"-")</f>
        <v>-</v>
      </c>
      <c r="N60" s="529" t="str">
        <f>IF('приложение 1.1 '!G62=2017,'приложение 1.1 '!D62,"-")</f>
        <v>-</v>
      </c>
      <c r="O60" s="529">
        <f t="shared" si="25"/>
        <v>2</v>
      </c>
      <c r="P60" s="529">
        <f t="shared" si="25"/>
        <v>0</v>
      </c>
      <c r="Q60" s="529">
        <v>1.26</v>
      </c>
      <c r="R60" s="529">
        <f t="shared" si="5"/>
        <v>0</v>
      </c>
      <c r="S60" s="529" t="s">
        <v>463</v>
      </c>
      <c r="T60" s="529" t="str">
        <f t="shared" si="47"/>
        <v>-</v>
      </c>
      <c r="U60" s="529" t="str">
        <f t="shared" si="47"/>
        <v>-</v>
      </c>
      <c r="V60" s="529" t="str">
        <f t="shared" si="48"/>
        <v>-</v>
      </c>
      <c r="W60" s="529" t="str">
        <f t="shared" si="48"/>
        <v>-</v>
      </c>
      <c r="X60" s="529" t="str">
        <f t="shared" si="48"/>
        <v>-</v>
      </c>
      <c r="Y60" s="529" t="str">
        <f t="shared" si="48"/>
        <v>-</v>
      </c>
      <c r="Z60" s="529" t="str">
        <f t="shared" si="48"/>
        <v>-</v>
      </c>
      <c r="AA60" s="529" t="str">
        <f t="shared" si="48"/>
        <v>-</v>
      </c>
      <c r="AB60" s="529" t="str">
        <f t="shared" si="10"/>
        <v>-</v>
      </c>
      <c r="AC60" s="529">
        <f t="shared" si="21"/>
        <v>1.26</v>
      </c>
      <c r="AD60" s="583">
        <f t="shared" si="22"/>
        <v>0</v>
      </c>
      <c r="AE60" s="591">
        <f>'приложение 1.1 '!H62</f>
        <v>2.2949999999999999</v>
      </c>
      <c r="AF60" s="591" t="str">
        <f t="shared" si="39"/>
        <v>0</v>
      </c>
      <c r="AG60" s="591" t="str">
        <f t="shared" si="40"/>
        <v>0</v>
      </c>
      <c r="AH60" s="591" t="str">
        <f t="shared" si="41"/>
        <v>0</v>
      </c>
      <c r="AI60" s="591" t="str">
        <f t="shared" si="42"/>
        <v>0</v>
      </c>
      <c r="AJ60" s="591" t="str">
        <f t="shared" si="43"/>
        <v>0</v>
      </c>
      <c r="AK60" s="591" t="str">
        <f t="shared" si="44"/>
        <v>0</v>
      </c>
      <c r="AL60" s="591" t="str">
        <f t="shared" si="45"/>
        <v>0</v>
      </c>
      <c r="AM60" s="591" t="str">
        <f t="shared" si="46"/>
        <v>0</v>
      </c>
      <c r="AN60" s="591" t="str">
        <f t="shared" si="23"/>
        <v>-</v>
      </c>
      <c r="AO60" s="591" t="str">
        <f t="shared" si="24"/>
        <v>-</v>
      </c>
      <c r="AP60" s="591">
        <f>'приложение 1.1 '!Y62</f>
        <v>2.2949999999999999</v>
      </c>
      <c r="AQ60" s="591">
        <f>'приложение 1.1 '!Z62</f>
        <v>0</v>
      </c>
      <c r="AR60" s="591">
        <f>'приложение 1.1 '!AA62</f>
        <v>0</v>
      </c>
      <c r="AS60" s="591">
        <f>'приложение 1.1 '!AB62</f>
        <v>0</v>
      </c>
      <c r="AT60" s="591">
        <f>'приложение 1.4.'!G70</f>
        <v>0</v>
      </c>
      <c r="AU60" s="591">
        <f>'приложение 1.4.'!I70</f>
        <v>0</v>
      </c>
      <c r="AV60" s="591">
        <f>'приложение 1.4.'!K70</f>
        <v>0</v>
      </c>
      <c r="AW60" s="591">
        <f>'приложение 1.4.'!M70</f>
        <v>0</v>
      </c>
      <c r="AX60" s="474">
        <f>'приложение 1.1 '!AD62</f>
        <v>0</v>
      </c>
      <c r="AY60" s="474">
        <f>'приложение 1.1 '!AC62</f>
        <v>0</v>
      </c>
      <c r="AZ60" s="591">
        <f t="shared" si="20"/>
        <v>2.2949999999999999</v>
      </c>
    </row>
    <row r="61" spans="1:52" s="9" customFormat="1" ht="47.25">
      <c r="A61" s="416" t="str">
        <f>'приложение 1.1 '!A63</f>
        <v>1.1.3.13</v>
      </c>
      <c r="B61" s="506" t="str">
        <f>'приложение 1.1 '!B63</f>
        <v>Реконструкция КТТП-732 (замена силовых трансформаторов 1*400 на 2*630; Замена РУ-10/0,4кВ)</v>
      </c>
      <c r="C61" s="529">
        <f>IF('приложение 1.1 '!G63=2012,'приложение 1.1 '!E63,"-")</f>
        <v>1.26</v>
      </c>
      <c r="D61" s="529">
        <f>IF('приложение 1.1 '!G63=2012,'приложение 1.1 '!D63,"-")</f>
        <v>0</v>
      </c>
      <c r="E61" s="529" t="str">
        <f>IF('приложение 1.1 '!G63=2013,'приложение 1.1 '!E63,"-")</f>
        <v>-</v>
      </c>
      <c r="F61" s="529" t="str">
        <f>IF('приложение 1.1 '!G63=2013,'приложение 1.1 '!D63,"-")</f>
        <v>-</v>
      </c>
      <c r="G61" s="529" t="str">
        <f>IF('приложение 1.1 '!G63=2014,'приложение 1.1 '!E63,"-")</f>
        <v>-</v>
      </c>
      <c r="H61" s="529" t="str">
        <f>IF('приложение 1.1 '!G63=2014,'приложение 1.1 '!D63,"-")</f>
        <v>-</v>
      </c>
      <c r="I61" s="529" t="str">
        <f>IF('приложение 1.1 '!G63=2015,'приложение 1.1 '!E63,"-")</f>
        <v>-</v>
      </c>
      <c r="J61" s="529" t="str">
        <f>IF('приложение 1.1 '!G63=2015,'приложение 1.1 '!D63,"-")</f>
        <v>-</v>
      </c>
      <c r="K61" s="529" t="str">
        <f>IF('приложение 1.1 '!G63=2016,'приложение 1.1 '!E63,"-")</f>
        <v>-</v>
      </c>
      <c r="L61" s="529" t="str">
        <f>IF('приложение 1.1 '!G63=2016,'приложение 1.1 '!D63,"-")</f>
        <v>-</v>
      </c>
      <c r="M61" s="529" t="str">
        <f>IF('приложение 1.1 '!G63=2017,'приложение 1.1 '!E63,"-")</f>
        <v>-</v>
      </c>
      <c r="N61" s="529" t="str">
        <f>IF('приложение 1.1 '!G63=2017,'приложение 1.1 '!D63,"-")</f>
        <v>-</v>
      </c>
      <c r="O61" s="529">
        <f t="shared" si="25"/>
        <v>1.26</v>
      </c>
      <c r="P61" s="529">
        <f t="shared" si="25"/>
        <v>0</v>
      </c>
      <c r="Q61" s="529">
        <v>0.4</v>
      </c>
      <c r="R61" s="529">
        <f t="shared" si="5"/>
        <v>0</v>
      </c>
      <c r="S61" s="529" t="s">
        <v>463</v>
      </c>
      <c r="T61" s="529" t="str">
        <f t="shared" si="47"/>
        <v>-</v>
      </c>
      <c r="U61" s="529" t="str">
        <f t="shared" si="47"/>
        <v>-</v>
      </c>
      <c r="V61" s="529" t="str">
        <f t="shared" si="48"/>
        <v>-</v>
      </c>
      <c r="W61" s="529" t="str">
        <f t="shared" si="48"/>
        <v>-</v>
      </c>
      <c r="X61" s="529" t="str">
        <f t="shared" si="48"/>
        <v>-</v>
      </c>
      <c r="Y61" s="529" t="str">
        <f t="shared" si="48"/>
        <v>-</v>
      </c>
      <c r="Z61" s="529" t="str">
        <f t="shared" si="48"/>
        <v>-</v>
      </c>
      <c r="AA61" s="529" t="str">
        <f t="shared" si="48"/>
        <v>-</v>
      </c>
      <c r="AB61" s="529" t="str">
        <f t="shared" si="10"/>
        <v>-</v>
      </c>
      <c r="AC61" s="529">
        <f t="shared" si="21"/>
        <v>0.4</v>
      </c>
      <c r="AD61" s="583">
        <f t="shared" si="22"/>
        <v>0</v>
      </c>
      <c r="AE61" s="591">
        <f>'приложение 1.1 '!H63</f>
        <v>1.494</v>
      </c>
      <c r="AF61" s="591" t="str">
        <f t="shared" si="39"/>
        <v>0</v>
      </c>
      <c r="AG61" s="591" t="str">
        <f t="shared" si="40"/>
        <v>0</v>
      </c>
      <c r="AH61" s="591" t="str">
        <f t="shared" si="41"/>
        <v>0</v>
      </c>
      <c r="AI61" s="591" t="str">
        <f t="shared" si="42"/>
        <v>0</v>
      </c>
      <c r="AJ61" s="591" t="str">
        <f t="shared" si="43"/>
        <v>0</v>
      </c>
      <c r="AK61" s="591" t="str">
        <f t="shared" si="44"/>
        <v>0</v>
      </c>
      <c r="AL61" s="591" t="str">
        <f t="shared" si="45"/>
        <v>0</v>
      </c>
      <c r="AM61" s="591" t="str">
        <f t="shared" si="46"/>
        <v>0</v>
      </c>
      <c r="AN61" s="591" t="str">
        <f t="shared" si="23"/>
        <v>-</v>
      </c>
      <c r="AO61" s="591" t="str">
        <f t="shared" si="24"/>
        <v>-</v>
      </c>
      <c r="AP61" s="591">
        <f>'приложение 1.1 '!Y63</f>
        <v>1.494</v>
      </c>
      <c r="AQ61" s="591">
        <f>'приложение 1.1 '!Z63</f>
        <v>0</v>
      </c>
      <c r="AR61" s="591">
        <f>'приложение 1.1 '!AA63</f>
        <v>0</v>
      </c>
      <c r="AS61" s="591">
        <f>'приложение 1.1 '!AB63</f>
        <v>0</v>
      </c>
      <c r="AT61" s="591">
        <f>'приложение 1.4.'!G71</f>
        <v>0</v>
      </c>
      <c r="AU61" s="591">
        <f>'приложение 1.4.'!I71</f>
        <v>0</v>
      </c>
      <c r="AV61" s="591">
        <f>'приложение 1.4.'!K71</f>
        <v>0</v>
      </c>
      <c r="AW61" s="591">
        <f>'приложение 1.4.'!M71</f>
        <v>0</v>
      </c>
      <c r="AX61" s="474">
        <f>'приложение 1.1 '!AD63</f>
        <v>0</v>
      </c>
      <c r="AY61" s="474">
        <f>'приложение 1.1 '!AC63</f>
        <v>0</v>
      </c>
      <c r="AZ61" s="591">
        <f t="shared" si="20"/>
        <v>1.494</v>
      </c>
    </row>
    <row r="62" spans="1:52" s="9" customFormat="1" ht="31.5">
      <c r="A62" s="416" t="str">
        <f>'приложение 1.1 '!A64</f>
        <v>1.1.3.14</v>
      </c>
      <c r="B62" s="506" t="str">
        <f>'приложение 1.1 '!B64</f>
        <v>Реконструкция ТП-278 мкр.11 (замена оборудования в РУ-10кВ)</v>
      </c>
      <c r="C62" s="529" t="str">
        <f>IF('приложение 1.1 '!G64=2012,'приложение 1.1 '!E64,"-")</f>
        <v>-</v>
      </c>
      <c r="D62" s="529" t="str">
        <f>IF('приложение 1.1 '!G64=2012,'приложение 1.1 '!D64,"-")</f>
        <v>-</v>
      </c>
      <c r="E62" s="529" t="str">
        <f>IF('приложение 1.1 '!G64=2013,'приложение 1.1 '!E64,"-")</f>
        <v>-</v>
      </c>
      <c r="F62" s="529" t="str">
        <f>IF('приложение 1.1 '!G64=2013,'приложение 1.1 '!D64,"-")</f>
        <v>-</v>
      </c>
      <c r="G62" s="529" t="str">
        <f>IF('приложение 1.1 '!G64=2014,'приложение 1.1 '!E64,"-")</f>
        <v>-</v>
      </c>
      <c r="H62" s="529" t="str">
        <f>IF('приложение 1.1 '!G64=2014,'приложение 1.1 '!D64,"-")</f>
        <v>-</v>
      </c>
      <c r="I62" s="529" t="str">
        <f>IF('приложение 1.1 '!G64=2015,'приложение 1.1 '!E64,"-")</f>
        <v>-</v>
      </c>
      <c r="J62" s="529" t="str">
        <f>IF('приложение 1.1 '!G64=2015,'приложение 1.1 '!D64,"-")</f>
        <v>-</v>
      </c>
      <c r="K62" s="529" t="str">
        <f>IF('приложение 1.1 '!G64=2016,'приложение 1.1 '!E64,"-")</f>
        <v>-</v>
      </c>
      <c r="L62" s="529" t="str">
        <f>IF('приложение 1.1 '!G64=2016,'приложение 1.1 '!D64,"-")</f>
        <v>-</v>
      </c>
      <c r="M62" s="529">
        <f>IF('приложение 1.1 '!G64=2017,'приложение 1.1 '!E64,"-")</f>
        <v>0</v>
      </c>
      <c r="N62" s="529">
        <f>IF('приложение 1.1 '!G64=2017,'приложение 1.1 '!D64,"-")</f>
        <v>0</v>
      </c>
      <c r="O62" s="529">
        <f t="shared" si="25"/>
        <v>0</v>
      </c>
      <c r="P62" s="529">
        <f t="shared" si="25"/>
        <v>0</v>
      </c>
      <c r="Q62" s="529" t="s">
        <v>463</v>
      </c>
      <c r="R62" s="529" t="str">
        <f t="shared" si="5"/>
        <v>-</v>
      </c>
      <c r="S62" s="529" t="s">
        <v>463</v>
      </c>
      <c r="T62" s="529" t="str">
        <f t="shared" si="47"/>
        <v>-</v>
      </c>
      <c r="U62" s="529" t="str">
        <f t="shared" si="47"/>
        <v>-</v>
      </c>
      <c r="V62" s="529" t="str">
        <f t="shared" si="48"/>
        <v>-</v>
      </c>
      <c r="W62" s="529" t="str">
        <f t="shared" si="48"/>
        <v>-</v>
      </c>
      <c r="X62" s="529" t="str">
        <f t="shared" si="48"/>
        <v>-</v>
      </c>
      <c r="Y62" s="529" t="str">
        <f t="shared" si="48"/>
        <v>-</v>
      </c>
      <c r="Z62" s="529" t="str">
        <f t="shared" si="48"/>
        <v>-</v>
      </c>
      <c r="AA62" s="529">
        <f t="shared" si="48"/>
        <v>0</v>
      </c>
      <c r="AB62" s="529">
        <f t="shared" si="10"/>
        <v>0</v>
      </c>
      <c r="AC62" s="529">
        <f t="shared" si="21"/>
        <v>0</v>
      </c>
      <c r="AD62" s="583">
        <f t="shared" si="22"/>
        <v>0</v>
      </c>
      <c r="AE62" s="591">
        <f>'приложение 1.1 '!H64</f>
        <v>4.2047699999999999</v>
      </c>
      <c r="AF62" s="591" t="str">
        <f t="shared" si="39"/>
        <v>0</v>
      </c>
      <c r="AG62" s="591" t="str">
        <f t="shared" si="40"/>
        <v>0</v>
      </c>
      <c r="AH62" s="591" t="str">
        <f t="shared" si="41"/>
        <v>0</v>
      </c>
      <c r="AI62" s="591" t="str">
        <f t="shared" si="42"/>
        <v>0</v>
      </c>
      <c r="AJ62" s="591" t="str">
        <f t="shared" si="43"/>
        <v>0</v>
      </c>
      <c r="AK62" s="591" t="str">
        <f t="shared" si="44"/>
        <v>0</v>
      </c>
      <c r="AL62" s="591">
        <f t="shared" si="45"/>
        <v>0</v>
      </c>
      <c r="AM62" s="591">
        <f t="shared" si="46"/>
        <v>0</v>
      </c>
      <c r="AN62" s="591">
        <f t="shared" si="23"/>
        <v>0</v>
      </c>
      <c r="AO62" s="591">
        <f t="shared" si="24"/>
        <v>0</v>
      </c>
      <c r="AP62" s="591">
        <f>'приложение 1.1 '!Y64</f>
        <v>0</v>
      </c>
      <c r="AQ62" s="591">
        <f>'приложение 1.1 '!Z64</f>
        <v>0</v>
      </c>
      <c r="AR62" s="591">
        <f>'приложение 1.1 '!AA64</f>
        <v>0</v>
      </c>
      <c r="AS62" s="591">
        <f>'приложение 1.1 '!AB64</f>
        <v>0</v>
      </c>
      <c r="AT62" s="591">
        <f>'приложение 1.4.'!G72</f>
        <v>0</v>
      </c>
      <c r="AU62" s="591">
        <f>'приложение 1.4.'!I72</f>
        <v>0</v>
      </c>
      <c r="AV62" s="591">
        <f>'приложение 1.4.'!K72</f>
        <v>0</v>
      </c>
      <c r="AW62" s="591">
        <f>'приложение 1.4.'!M72</f>
        <v>4.2047699999999999</v>
      </c>
      <c r="AX62" s="474">
        <f>'приложение 1.1 '!AD64</f>
        <v>4.2047699999999999</v>
      </c>
      <c r="AY62" s="474">
        <f>'приложение 1.1 '!AC64</f>
        <v>0</v>
      </c>
      <c r="AZ62" s="591">
        <f t="shared" si="20"/>
        <v>4.2047699999999999</v>
      </c>
    </row>
    <row r="63" spans="1:52" s="9" customFormat="1" ht="47.25">
      <c r="A63" s="416" t="str">
        <f>'приложение 1.1 '!A65</f>
        <v>1.1.3.15</v>
      </c>
      <c r="B63" s="506" t="str">
        <f>'приложение 1.1 '!B65</f>
        <v>Реконструкция  ТП-304 мкр.11Б (замена силовых трансформаторов 2*630 на 2*1000; Замена оборудования РУ-10 кВ и РУ-0,4 кВ)</v>
      </c>
      <c r="C63" s="529" t="str">
        <f>IF('приложение 1.1 '!G65=2012,'приложение 1.1 '!E65,"-")</f>
        <v>-</v>
      </c>
      <c r="D63" s="529" t="str">
        <f>IF('приложение 1.1 '!G65=2012,'приложение 1.1 '!D65,"-")</f>
        <v>-</v>
      </c>
      <c r="E63" s="529">
        <f>IF('приложение 1.1 '!G65=2013,'приложение 1.1 '!E65,"-")</f>
        <v>2</v>
      </c>
      <c r="F63" s="529">
        <f>IF('приложение 1.1 '!G65=2013,'приложение 1.1 '!D65,"-")</f>
        <v>0</v>
      </c>
      <c r="G63" s="529" t="str">
        <f>IF('приложение 1.1 '!G65=2014,'приложение 1.1 '!E65,"-")</f>
        <v>-</v>
      </c>
      <c r="H63" s="529" t="str">
        <f>IF('приложение 1.1 '!G65=2014,'приложение 1.1 '!D65,"-")</f>
        <v>-</v>
      </c>
      <c r="I63" s="529" t="str">
        <f>IF('приложение 1.1 '!G65=2015,'приложение 1.1 '!E65,"-")</f>
        <v>-</v>
      </c>
      <c r="J63" s="529" t="str">
        <f>IF('приложение 1.1 '!G65=2015,'приложение 1.1 '!D65,"-")</f>
        <v>-</v>
      </c>
      <c r="K63" s="529" t="str">
        <f>IF('приложение 1.1 '!G65=2016,'приложение 1.1 '!E65,"-")</f>
        <v>-</v>
      </c>
      <c r="L63" s="529" t="str">
        <f>IF('приложение 1.1 '!G65=2016,'приложение 1.1 '!D65,"-")</f>
        <v>-</v>
      </c>
      <c r="M63" s="529" t="str">
        <f>IF('приложение 1.1 '!G65=2017,'приложение 1.1 '!E65,"-")</f>
        <v>-</v>
      </c>
      <c r="N63" s="529" t="str">
        <f>IF('приложение 1.1 '!G65=2017,'приложение 1.1 '!D65,"-")</f>
        <v>-</v>
      </c>
      <c r="O63" s="529">
        <f t="shared" si="25"/>
        <v>2</v>
      </c>
      <c r="P63" s="529">
        <f t="shared" si="25"/>
        <v>0</v>
      </c>
      <c r="Q63" s="529" t="s">
        <v>463</v>
      </c>
      <c r="R63" s="529" t="str">
        <f t="shared" si="5"/>
        <v>-</v>
      </c>
      <c r="S63" s="529">
        <v>1.26</v>
      </c>
      <c r="T63" s="529">
        <f t="shared" si="47"/>
        <v>0</v>
      </c>
      <c r="U63" s="529" t="str">
        <f t="shared" si="47"/>
        <v>-</v>
      </c>
      <c r="V63" s="529" t="str">
        <f t="shared" si="48"/>
        <v>-</v>
      </c>
      <c r="W63" s="529" t="str">
        <f t="shared" si="48"/>
        <v>-</v>
      </c>
      <c r="X63" s="529" t="str">
        <f t="shared" si="48"/>
        <v>-</v>
      </c>
      <c r="Y63" s="529" t="str">
        <f t="shared" si="48"/>
        <v>-</v>
      </c>
      <c r="Z63" s="529" t="str">
        <f t="shared" si="48"/>
        <v>-</v>
      </c>
      <c r="AA63" s="529" t="str">
        <f t="shared" si="48"/>
        <v>-</v>
      </c>
      <c r="AB63" s="529" t="str">
        <f t="shared" si="10"/>
        <v>-</v>
      </c>
      <c r="AC63" s="529">
        <f t="shared" si="21"/>
        <v>1.26</v>
      </c>
      <c r="AD63" s="583">
        <f t="shared" si="22"/>
        <v>0</v>
      </c>
      <c r="AE63" s="591">
        <f>'приложение 1.1 '!H65</f>
        <v>3.8212548499999999</v>
      </c>
      <c r="AF63" s="591" t="str">
        <f t="shared" si="39"/>
        <v>0</v>
      </c>
      <c r="AG63" s="591" t="str">
        <f t="shared" si="40"/>
        <v>0</v>
      </c>
      <c r="AH63" s="591" t="str">
        <f t="shared" si="41"/>
        <v>0</v>
      </c>
      <c r="AI63" s="591" t="str">
        <f t="shared" si="42"/>
        <v>0</v>
      </c>
      <c r="AJ63" s="591" t="str">
        <f t="shared" si="43"/>
        <v>0</v>
      </c>
      <c r="AK63" s="591" t="str">
        <f t="shared" si="44"/>
        <v>0</v>
      </c>
      <c r="AL63" s="591" t="str">
        <f t="shared" si="45"/>
        <v>0</v>
      </c>
      <c r="AM63" s="591" t="str">
        <f t="shared" si="46"/>
        <v>0</v>
      </c>
      <c r="AN63" s="591" t="str">
        <f t="shared" si="23"/>
        <v>-</v>
      </c>
      <c r="AO63" s="591" t="str">
        <f t="shared" si="24"/>
        <v>-</v>
      </c>
      <c r="AP63" s="591">
        <f>'приложение 1.1 '!Y65</f>
        <v>0</v>
      </c>
      <c r="AQ63" s="591">
        <f>'приложение 1.1 '!Z65</f>
        <v>3.8212548499999999</v>
      </c>
      <c r="AR63" s="591">
        <f>'приложение 1.1 '!AA65</f>
        <v>0</v>
      </c>
      <c r="AS63" s="591">
        <f>'приложение 1.1 '!AB65</f>
        <v>0</v>
      </c>
      <c r="AT63" s="591">
        <f>'приложение 1.4.'!G73</f>
        <v>0</v>
      </c>
      <c r="AU63" s="591">
        <f>'приложение 1.4.'!I73</f>
        <v>0</v>
      </c>
      <c r="AV63" s="591">
        <f>'приложение 1.4.'!K73</f>
        <v>0</v>
      </c>
      <c r="AW63" s="591">
        <f>'приложение 1.4.'!M73</f>
        <v>0</v>
      </c>
      <c r="AX63" s="474">
        <f>'приложение 1.1 '!AD65</f>
        <v>0</v>
      </c>
      <c r="AY63" s="474">
        <f>'приложение 1.1 '!AC65</f>
        <v>0</v>
      </c>
      <c r="AZ63" s="591">
        <f t="shared" si="20"/>
        <v>3.8212548499999999</v>
      </c>
    </row>
    <row r="64" spans="1:52" s="9" customFormat="1" ht="31.5">
      <c r="A64" s="416" t="str">
        <f>'приложение 1.1 '!A66</f>
        <v>1.1.3.16</v>
      </c>
      <c r="B64" s="506" t="str">
        <f>'приложение 1.1 '!B66</f>
        <v>Реконструкция ТП-315 (замена оборудования РУ-10 кВ; РУ-0,4 кВ)</v>
      </c>
      <c r="C64" s="529" t="str">
        <f>IF('приложение 1.1 '!G66=2012,'приложение 1.1 '!E66,"-")</f>
        <v>-</v>
      </c>
      <c r="D64" s="529" t="str">
        <f>IF('приложение 1.1 '!G66=2012,'приложение 1.1 '!D66,"-")</f>
        <v>-</v>
      </c>
      <c r="E64" s="529" t="str">
        <f>IF('приложение 1.1 '!G66=2013,'приложение 1.1 '!E66,"-")</f>
        <v>-</v>
      </c>
      <c r="F64" s="529" t="str">
        <f>IF('приложение 1.1 '!G66=2013,'приложение 1.1 '!D66,"-")</f>
        <v>-</v>
      </c>
      <c r="G64" s="529" t="str">
        <f>IF('приложение 1.1 '!G66=2014,'приложение 1.1 '!E66,"-")</f>
        <v>-</v>
      </c>
      <c r="H64" s="529" t="str">
        <f>IF('приложение 1.1 '!G66=2014,'приложение 1.1 '!D66,"-")</f>
        <v>-</v>
      </c>
      <c r="I64" s="529" t="str">
        <f>IF('приложение 1.1 '!G66=2015,'приложение 1.1 '!E66,"-")</f>
        <v>-</v>
      </c>
      <c r="J64" s="529" t="str">
        <f>IF('приложение 1.1 '!G66=2015,'приложение 1.1 '!D66,"-")</f>
        <v>-</v>
      </c>
      <c r="K64" s="529" t="str">
        <f>IF('приложение 1.1 '!G66=2016,'приложение 1.1 '!E66,"-")</f>
        <v>-</v>
      </c>
      <c r="L64" s="529" t="str">
        <f>IF('приложение 1.1 '!G66=2016,'приложение 1.1 '!D66,"-")</f>
        <v>-</v>
      </c>
      <c r="M64" s="529">
        <f>IF('приложение 1.1 '!G66=2017,'приложение 1.1 '!E66,"-")</f>
        <v>0</v>
      </c>
      <c r="N64" s="529">
        <f>IF('приложение 1.1 '!G66=2017,'приложение 1.1 '!D66,"-")</f>
        <v>0</v>
      </c>
      <c r="O64" s="529">
        <f t="shared" si="25"/>
        <v>0</v>
      </c>
      <c r="P64" s="529">
        <f t="shared" si="25"/>
        <v>0</v>
      </c>
      <c r="Q64" s="529" t="s">
        <v>463</v>
      </c>
      <c r="R64" s="529" t="str">
        <f t="shared" si="5"/>
        <v>-</v>
      </c>
      <c r="S64" s="529" t="s">
        <v>463</v>
      </c>
      <c r="T64" s="529" t="str">
        <f t="shared" si="47"/>
        <v>-</v>
      </c>
      <c r="U64" s="529" t="str">
        <f t="shared" si="47"/>
        <v>-</v>
      </c>
      <c r="V64" s="529" t="str">
        <f t="shared" si="48"/>
        <v>-</v>
      </c>
      <c r="W64" s="529" t="str">
        <f t="shared" si="48"/>
        <v>-</v>
      </c>
      <c r="X64" s="529" t="str">
        <f t="shared" si="48"/>
        <v>-</v>
      </c>
      <c r="Y64" s="529" t="str">
        <f t="shared" si="48"/>
        <v>-</v>
      </c>
      <c r="Z64" s="529" t="str">
        <f t="shared" si="48"/>
        <v>-</v>
      </c>
      <c r="AA64" s="529">
        <f t="shared" si="48"/>
        <v>0</v>
      </c>
      <c r="AB64" s="529">
        <f t="shared" si="10"/>
        <v>0</v>
      </c>
      <c r="AC64" s="529">
        <f t="shared" si="21"/>
        <v>0</v>
      </c>
      <c r="AD64" s="583">
        <f t="shared" si="22"/>
        <v>0</v>
      </c>
      <c r="AE64" s="591">
        <f>'приложение 1.1 '!H66</f>
        <v>3.5171399999999999</v>
      </c>
      <c r="AF64" s="591" t="str">
        <f t="shared" si="39"/>
        <v>0</v>
      </c>
      <c r="AG64" s="591" t="str">
        <f t="shared" si="40"/>
        <v>0</v>
      </c>
      <c r="AH64" s="591" t="str">
        <f t="shared" si="41"/>
        <v>0</v>
      </c>
      <c r="AI64" s="591" t="str">
        <f t="shared" si="42"/>
        <v>0</v>
      </c>
      <c r="AJ64" s="591" t="str">
        <f t="shared" si="43"/>
        <v>0</v>
      </c>
      <c r="AK64" s="591" t="str">
        <f t="shared" si="44"/>
        <v>0</v>
      </c>
      <c r="AL64" s="591">
        <f t="shared" si="45"/>
        <v>0</v>
      </c>
      <c r="AM64" s="591">
        <f t="shared" si="46"/>
        <v>0</v>
      </c>
      <c r="AN64" s="591">
        <f t="shared" si="23"/>
        <v>0</v>
      </c>
      <c r="AO64" s="591">
        <f t="shared" si="24"/>
        <v>0</v>
      </c>
      <c r="AP64" s="591">
        <f>'приложение 1.1 '!Y66</f>
        <v>0</v>
      </c>
      <c r="AQ64" s="591">
        <f>'приложение 1.1 '!Z66</f>
        <v>0</v>
      </c>
      <c r="AR64" s="591">
        <f>'приложение 1.1 '!AA66</f>
        <v>0</v>
      </c>
      <c r="AS64" s="591">
        <f>'приложение 1.1 '!AB66</f>
        <v>0</v>
      </c>
      <c r="AT64" s="591">
        <f>'приложение 1.4.'!G74</f>
        <v>0</v>
      </c>
      <c r="AU64" s="591">
        <f>'приложение 1.4.'!I74</f>
        <v>0</v>
      </c>
      <c r="AV64" s="591">
        <f>'приложение 1.4.'!K74</f>
        <v>0</v>
      </c>
      <c r="AW64" s="591">
        <f>'приложение 1.4.'!M74</f>
        <v>3.5171399999999999</v>
      </c>
      <c r="AX64" s="474">
        <f>'приложение 1.1 '!AD66</f>
        <v>3.5171399999999999</v>
      </c>
      <c r="AY64" s="474">
        <f>'приложение 1.1 '!AC66</f>
        <v>0</v>
      </c>
      <c r="AZ64" s="591">
        <f t="shared" si="20"/>
        <v>3.5171399999999999</v>
      </c>
    </row>
    <row r="65" spans="1:52" s="9" customFormat="1" ht="31.5">
      <c r="A65" s="416" t="str">
        <f>'приложение 1.1 '!A67</f>
        <v>1.1.3.18</v>
      </c>
      <c r="B65" s="506" t="str">
        <f>'приложение 1.1 '!B67</f>
        <v>Реконструкция ТП-360 (замена оборудования в РУ-10 кВ)</v>
      </c>
      <c r="C65" s="529" t="str">
        <f>IF('приложение 1.1 '!G67=2012,'приложение 1.1 '!E67,"-")</f>
        <v>-</v>
      </c>
      <c r="D65" s="529" t="str">
        <f>IF('приложение 1.1 '!G67=2012,'приложение 1.1 '!D67,"-")</f>
        <v>-</v>
      </c>
      <c r="E65" s="529" t="str">
        <f>IF('приложение 1.1 '!G67=2013,'приложение 1.1 '!E67,"-")</f>
        <v>-</v>
      </c>
      <c r="F65" s="529" t="str">
        <f>IF('приложение 1.1 '!G67=2013,'приложение 1.1 '!D67,"-")</f>
        <v>-</v>
      </c>
      <c r="G65" s="529">
        <f>IF('приложение 1.1 '!G67=2014,'приложение 1.1 '!E67,"-")</f>
        <v>0</v>
      </c>
      <c r="H65" s="529">
        <f>IF('приложение 1.1 '!G67=2014,'приложение 1.1 '!D67,"-")</f>
        <v>0</v>
      </c>
      <c r="I65" s="529" t="str">
        <f>IF('приложение 1.1 '!G67=2015,'приложение 1.1 '!E67,"-")</f>
        <v>-</v>
      </c>
      <c r="J65" s="529" t="str">
        <f>IF('приложение 1.1 '!G67=2015,'приложение 1.1 '!D67,"-")</f>
        <v>-</v>
      </c>
      <c r="K65" s="529" t="str">
        <f>IF('приложение 1.1 '!G67=2016,'приложение 1.1 '!E67,"-")</f>
        <v>-</v>
      </c>
      <c r="L65" s="529" t="str">
        <f>IF('приложение 1.1 '!G67=2016,'приложение 1.1 '!D67,"-")</f>
        <v>-</v>
      </c>
      <c r="M65" s="529" t="str">
        <f>IF('приложение 1.1 '!G67=2017,'приложение 1.1 '!E67,"-")</f>
        <v>-</v>
      </c>
      <c r="N65" s="529" t="str">
        <f>IF('приложение 1.1 '!G67=2017,'приложение 1.1 '!D67,"-")</f>
        <v>-</v>
      </c>
      <c r="O65" s="529">
        <f t="shared" si="25"/>
        <v>0</v>
      </c>
      <c r="P65" s="529">
        <f t="shared" si="25"/>
        <v>0</v>
      </c>
      <c r="Q65" s="529" t="s">
        <v>463</v>
      </c>
      <c r="R65" s="529" t="str">
        <f t="shared" si="5"/>
        <v>-</v>
      </c>
      <c r="S65" s="529" t="s">
        <v>463</v>
      </c>
      <c r="T65" s="529" t="str">
        <f t="shared" si="47"/>
        <v>-</v>
      </c>
      <c r="U65" s="529">
        <f t="shared" si="47"/>
        <v>0</v>
      </c>
      <c r="V65" s="529">
        <f t="shared" si="48"/>
        <v>0</v>
      </c>
      <c r="W65" s="529" t="str">
        <f t="shared" si="48"/>
        <v>-</v>
      </c>
      <c r="X65" s="529" t="str">
        <f t="shared" si="48"/>
        <v>-</v>
      </c>
      <c r="Y65" s="529" t="str">
        <f t="shared" si="48"/>
        <v>-</v>
      </c>
      <c r="Z65" s="529" t="str">
        <f t="shared" si="48"/>
        <v>-</v>
      </c>
      <c r="AA65" s="529" t="str">
        <f t="shared" si="48"/>
        <v>-</v>
      </c>
      <c r="AB65" s="529" t="str">
        <f t="shared" si="10"/>
        <v>-</v>
      </c>
      <c r="AC65" s="529">
        <f t="shared" si="21"/>
        <v>0</v>
      </c>
      <c r="AD65" s="583">
        <f t="shared" si="22"/>
        <v>0</v>
      </c>
      <c r="AE65" s="591">
        <f>'приложение 1.1 '!H67</f>
        <v>1.7958290299999999</v>
      </c>
      <c r="AF65" s="591" t="str">
        <f t="shared" si="39"/>
        <v>0</v>
      </c>
      <c r="AG65" s="591" t="str">
        <f t="shared" si="40"/>
        <v>0</v>
      </c>
      <c r="AH65" s="591" t="str">
        <f t="shared" si="41"/>
        <v>0</v>
      </c>
      <c r="AI65" s="591" t="str">
        <f t="shared" si="42"/>
        <v>0</v>
      </c>
      <c r="AJ65" s="591" t="str">
        <f t="shared" si="43"/>
        <v>0</v>
      </c>
      <c r="AK65" s="591" t="str">
        <f t="shared" si="44"/>
        <v>0</v>
      </c>
      <c r="AL65" s="591" t="str">
        <f t="shared" si="45"/>
        <v>0</v>
      </c>
      <c r="AM65" s="591" t="str">
        <f t="shared" si="46"/>
        <v>0</v>
      </c>
      <c r="AN65" s="591" t="str">
        <f t="shared" si="23"/>
        <v>-</v>
      </c>
      <c r="AO65" s="591" t="str">
        <f t="shared" si="24"/>
        <v>-</v>
      </c>
      <c r="AP65" s="591">
        <f>'приложение 1.1 '!Y67</f>
        <v>0</v>
      </c>
      <c r="AQ65" s="591">
        <f>'приложение 1.1 '!Z67</f>
        <v>0</v>
      </c>
      <c r="AR65" s="591">
        <f>'приложение 1.1 '!AA67</f>
        <v>1.7958290299999999</v>
      </c>
      <c r="AS65" s="591">
        <f>'приложение 1.1 '!AB67</f>
        <v>0</v>
      </c>
      <c r="AT65" s="591">
        <f>'приложение 1.4.'!G76</f>
        <v>0</v>
      </c>
      <c r="AU65" s="591">
        <f>'приложение 1.4.'!I76</f>
        <v>0</v>
      </c>
      <c r="AV65" s="591">
        <f>'приложение 1.4.'!K76</f>
        <v>0</v>
      </c>
      <c r="AW65" s="591">
        <f>'приложение 1.4.'!M76</f>
        <v>0</v>
      </c>
      <c r="AX65" s="474">
        <f>'приложение 1.1 '!AD67</f>
        <v>0</v>
      </c>
      <c r="AY65" s="474">
        <f>'приложение 1.1 '!AC67</f>
        <v>0</v>
      </c>
      <c r="AZ65" s="591">
        <f t="shared" si="20"/>
        <v>1.7958290299999999</v>
      </c>
    </row>
    <row r="66" spans="1:52" s="9" customFormat="1" ht="31.5">
      <c r="A66" s="416" t="str">
        <f>'приложение 1.1 '!A68</f>
        <v>1.1.3.19</v>
      </c>
      <c r="B66" s="506" t="str">
        <f>'приложение 1.1 '!B68</f>
        <v>Реконструкция ТП-409 (замена оборудования РУ-10 кВ)</v>
      </c>
      <c r="C66" s="529" t="str">
        <f>IF('приложение 1.1 '!G68=2012,'приложение 1.1 '!E68,"-")</f>
        <v>-</v>
      </c>
      <c r="D66" s="529" t="str">
        <f>IF('приложение 1.1 '!G68=2012,'приложение 1.1 '!D68,"-")</f>
        <v>-</v>
      </c>
      <c r="E66" s="529" t="str">
        <f>IF('приложение 1.1 '!G68=2013,'приложение 1.1 '!E68,"-")</f>
        <v>-</v>
      </c>
      <c r="F66" s="529" t="str">
        <f>IF('приложение 1.1 '!G68=2013,'приложение 1.1 '!D68,"-")</f>
        <v>-</v>
      </c>
      <c r="G66" s="529">
        <f>IF('приложение 1.1 '!G68=2014,'приложение 1.1 '!E68,"-")</f>
        <v>0</v>
      </c>
      <c r="H66" s="529">
        <f>IF('приложение 1.1 '!G68=2014,'приложение 1.1 '!D68,"-")</f>
        <v>0</v>
      </c>
      <c r="I66" s="529" t="str">
        <f>IF('приложение 1.1 '!G68=2015,'приложение 1.1 '!E68,"-")</f>
        <v>-</v>
      </c>
      <c r="J66" s="529" t="str">
        <f>IF('приложение 1.1 '!G68=2015,'приложение 1.1 '!D68,"-")</f>
        <v>-</v>
      </c>
      <c r="K66" s="529" t="str">
        <f>IF('приложение 1.1 '!G68=2016,'приложение 1.1 '!E68,"-")</f>
        <v>-</v>
      </c>
      <c r="L66" s="529" t="str">
        <f>IF('приложение 1.1 '!G68=2016,'приложение 1.1 '!D68,"-")</f>
        <v>-</v>
      </c>
      <c r="M66" s="529" t="str">
        <f>IF('приложение 1.1 '!G68=2017,'приложение 1.1 '!E68,"-")</f>
        <v>-</v>
      </c>
      <c r="N66" s="529" t="str">
        <f>IF('приложение 1.1 '!G68=2017,'приложение 1.1 '!D68,"-")</f>
        <v>-</v>
      </c>
      <c r="O66" s="529">
        <f t="shared" si="25"/>
        <v>0</v>
      </c>
      <c r="P66" s="529">
        <f t="shared" si="25"/>
        <v>0</v>
      </c>
      <c r="Q66" s="529" t="s">
        <v>463</v>
      </c>
      <c r="R66" s="529" t="str">
        <f t="shared" si="5"/>
        <v>-</v>
      </c>
      <c r="S66" s="529" t="s">
        <v>463</v>
      </c>
      <c r="T66" s="529" t="str">
        <f t="shared" si="47"/>
        <v>-</v>
      </c>
      <c r="U66" s="529">
        <f t="shared" si="47"/>
        <v>0</v>
      </c>
      <c r="V66" s="529">
        <f t="shared" si="48"/>
        <v>0</v>
      </c>
      <c r="W66" s="529" t="str">
        <f t="shared" si="48"/>
        <v>-</v>
      </c>
      <c r="X66" s="529" t="str">
        <f t="shared" si="48"/>
        <v>-</v>
      </c>
      <c r="Y66" s="529" t="str">
        <f t="shared" si="48"/>
        <v>-</v>
      </c>
      <c r="Z66" s="529" t="str">
        <f t="shared" si="48"/>
        <v>-</v>
      </c>
      <c r="AA66" s="529" t="str">
        <f t="shared" si="48"/>
        <v>-</v>
      </c>
      <c r="AB66" s="529" t="str">
        <f t="shared" si="10"/>
        <v>-</v>
      </c>
      <c r="AC66" s="529">
        <f t="shared" si="21"/>
        <v>0</v>
      </c>
      <c r="AD66" s="583">
        <f t="shared" si="22"/>
        <v>0</v>
      </c>
      <c r="AE66" s="591">
        <f>'приложение 1.1 '!H68</f>
        <v>1.8964099999999999</v>
      </c>
      <c r="AF66" s="591" t="str">
        <f t="shared" si="39"/>
        <v>0</v>
      </c>
      <c r="AG66" s="591" t="str">
        <f t="shared" si="40"/>
        <v>0</v>
      </c>
      <c r="AH66" s="591" t="str">
        <f t="shared" si="41"/>
        <v>0</v>
      </c>
      <c r="AI66" s="591" t="str">
        <f t="shared" si="42"/>
        <v>0</v>
      </c>
      <c r="AJ66" s="591" t="str">
        <f t="shared" si="43"/>
        <v>0</v>
      </c>
      <c r="AK66" s="591" t="str">
        <f t="shared" si="44"/>
        <v>0</v>
      </c>
      <c r="AL66" s="591" t="str">
        <f t="shared" si="45"/>
        <v>0</v>
      </c>
      <c r="AM66" s="591" t="str">
        <f t="shared" si="46"/>
        <v>0</v>
      </c>
      <c r="AN66" s="591" t="str">
        <f t="shared" si="23"/>
        <v>-</v>
      </c>
      <c r="AO66" s="591" t="str">
        <f t="shared" si="24"/>
        <v>-</v>
      </c>
      <c r="AP66" s="591">
        <f>'приложение 1.1 '!Y68</f>
        <v>0</v>
      </c>
      <c r="AQ66" s="591">
        <f>'приложение 1.1 '!Z68</f>
        <v>0</v>
      </c>
      <c r="AR66" s="591">
        <f>'приложение 1.1 '!AA68</f>
        <v>1.8964099999999999</v>
      </c>
      <c r="AS66" s="591">
        <f>'приложение 1.1 '!AB68</f>
        <v>0</v>
      </c>
      <c r="AT66" s="591">
        <f>'приложение 1.4.'!G77</f>
        <v>0</v>
      </c>
      <c r="AU66" s="591">
        <f>'приложение 1.4.'!I77</f>
        <v>0</v>
      </c>
      <c r="AV66" s="591">
        <f>'приложение 1.4.'!K77</f>
        <v>0</v>
      </c>
      <c r="AW66" s="591">
        <f>'приложение 1.4.'!M77</f>
        <v>0</v>
      </c>
      <c r="AX66" s="474">
        <f>'приложение 1.1 '!AD68</f>
        <v>0</v>
      </c>
      <c r="AY66" s="474">
        <f>'приложение 1.1 '!AC68</f>
        <v>0</v>
      </c>
      <c r="AZ66" s="591">
        <f t="shared" si="20"/>
        <v>1.8964099999999999</v>
      </c>
    </row>
    <row r="67" spans="1:52" s="9" customFormat="1" ht="31.5">
      <c r="A67" s="416" t="str">
        <f>'приложение 1.1 '!A69</f>
        <v>1.1.3.20</v>
      </c>
      <c r="B67" s="506" t="str">
        <f>'приложение 1.1 '!B69</f>
        <v>Реконструкция ТП-456 (Замена оборудования РУ-10кВ)</v>
      </c>
      <c r="C67" s="529" t="str">
        <f>IF('приложение 1.1 '!G69=2012,'приложение 1.1 '!E69,"-")</f>
        <v>-</v>
      </c>
      <c r="D67" s="529" t="str">
        <f>IF('приложение 1.1 '!G69=2012,'приложение 1.1 '!D69,"-")</f>
        <v>-</v>
      </c>
      <c r="E67" s="529" t="str">
        <f>IF('приложение 1.1 '!G69=2013,'приложение 1.1 '!E69,"-")</f>
        <v>-</v>
      </c>
      <c r="F67" s="529" t="str">
        <f>IF('приложение 1.1 '!G69=2013,'приложение 1.1 '!D69,"-")</f>
        <v>-</v>
      </c>
      <c r="G67" s="529">
        <f>IF('приложение 1.1 '!G69=2014,'приложение 1.1 '!E69,"-")</f>
        <v>0</v>
      </c>
      <c r="H67" s="529">
        <f>IF('приложение 1.1 '!G69=2014,'приложение 1.1 '!D69,"-")</f>
        <v>0</v>
      </c>
      <c r="I67" s="529" t="str">
        <f>IF('приложение 1.1 '!G69=2015,'приложение 1.1 '!E69,"-")</f>
        <v>-</v>
      </c>
      <c r="J67" s="529" t="str">
        <f>IF('приложение 1.1 '!G69=2015,'приложение 1.1 '!D69,"-")</f>
        <v>-</v>
      </c>
      <c r="K67" s="529" t="str">
        <f>IF('приложение 1.1 '!G69=2016,'приложение 1.1 '!E69,"-")</f>
        <v>-</v>
      </c>
      <c r="L67" s="529" t="str">
        <f>IF('приложение 1.1 '!G69=2016,'приложение 1.1 '!D69,"-")</f>
        <v>-</v>
      </c>
      <c r="M67" s="529" t="str">
        <f>IF('приложение 1.1 '!G69=2017,'приложение 1.1 '!E69,"-")</f>
        <v>-</v>
      </c>
      <c r="N67" s="529" t="str">
        <f>IF('приложение 1.1 '!G69=2017,'приложение 1.1 '!D69,"-")</f>
        <v>-</v>
      </c>
      <c r="O67" s="529">
        <f t="shared" si="25"/>
        <v>0</v>
      </c>
      <c r="P67" s="529">
        <f t="shared" si="25"/>
        <v>0</v>
      </c>
      <c r="Q67" s="529" t="s">
        <v>463</v>
      </c>
      <c r="R67" s="529" t="str">
        <f t="shared" si="5"/>
        <v>-</v>
      </c>
      <c r="S67" s="529" t="s">
        <v>463</v>
      </c>
      <c r="T67" s="529" t="str">
        <f t="shared" si="47"/>
        <v>-</v>
      </c>
      <c r="U67" s="529">
        <f t="shared" si="47"/>
        <v>0</v>
      </c>
      <c r="V67" s="529">
        <f t="shared" si="48"/>
        <v>0</v>
      </c>
      <c r="W67" s="529" t="str">
        <f t="shared" si="48"/>
        <v>-</v>
      </c>
      <c r="X67" s="529" t="str">
        <f t="shared" si="48"/>
        <v>-</v>
      </c>
      <c r="Y67" s="529" t="str">
        <f t="shared" si="48"/>
        <v>-</v>
      </c>
      <c r="Z67" s="529" t="str">
        <f t="shared" si="48"/>
        <v>-</v>
      </c>
      <c r="AA67" s="529" t="str">
        <f t="shared" si="48"/>
        <v>-</v>
      </c>
      <c r="AB67" s="529" t="str">
        <f t="shared" si="10"/>
        <v>-</v>
      </c>
      <c r="AC67" s="529">
        <f t="shared" si="21"/>
        <v>0</v>
      </c>
      <c r="AD67" s="583">
        <f t="shared" si="22"/>
        <v>0</v>
      </c>
      <c r="AE67" s="591">
        <f>'приложение 1.1 '!H69</f>
        <v>1.3413252300000003</v>
      </c>
      <c r="AF67" s="591" t="str">
        <f t="shared" si="39"/>
        <v>0</v>
      </c>
      <c r="AG67" s="591" t="str">
        <f t="shared" si="40"/>
        <v>0</v>
      </c>
      <c r="AH67" s="591" t="str">
        <f t="shared" si="41"/>
        <v>0</v>
      </c>
      <c r="AI67" s="591" t="str">
        <f t="shared" si="42"/>
        <v>0</v>
      </c>
      <c r="AJ67" s="591" t="str">
        <f t="shared" si="43"/>
        <v>0</v>
      </c>
      <c r="AK67" s="591" t="str">
        <f t="shared" si="44"/>
        <v>0</v>
      </c>
      <c r="AL67" s="591" t="str">
        <f t="shared" si="45"/>
        <v>0</v>
      </c>
      <c r="AM67" s="591" t="str">
        <f t="shared" si="46"/>
        <v>0</v>
      </c>
      <c r="AN67" s="591" t="str">
        <f t="shared" si="23"/>
        <v>-</v>
      </c>
      <c r="AO67" s="591" t="str">
        <f t="shared" si="24"/>
        <v>-</v>
      </c>
      <c r="AP67" s="591">
        <f>'приложение 1.1 '!Y69</f>
        <v>0</v>
      </c>
      <c r="AQ67" s="591">
        <f>'приложение 1.1 '!Z69</f>
        <v>0</v>
      </c>
      <c r="AR67" s="591">
        <f>'приложение 1.1 '!AA69</f>
        <v>1.3413252300000003</v>
      </c>
      <c r="AS67" s="591">
        <f>'приложение 1.1 '!AB69</f>
        <v>0</v>
      </c>
      <c r="AT67" s="591">
        <f>'приложение 1.4.'!G78</f>
        <v>0</v>
      </c>
      <c r="AU67" s="591">
        <f>'приложение 1.4.'!I78</f>
        <v>0</v>
      </c>
      <c r="AV67" s="591">
        <f>'приложение 1.4.'!K78</f>
        <v>0</v>
      </c>
      <c r="AW67" s="591">
        <f>'приложение 1.4.'!M78</f>
        <v>0</v>
      </c>
      <c r="AX67" s="474">
        <f>'приложение 1.1 '!AD69</f>
        <v>0</v>
      </c>
      <c r="AY67" s="474">
        <f>'приложение 1.1 '!AC69</f>
        <v>0</v>
      </c>
      <c r="AZ67" s="591">
        <f t="shared" si="20"/>
        <v>1.3413252300000003</v>
      </c>
    </row>
    <row r="68" spans="1:52" s="9" customFormat="1" ht="31.5">
      <c r="A68" s="416" t="str">
        <f>'приложение 1.1 '!A70</f>
        <v>1.1.3.21</v>
      </c>
      <c r="B68" s="506" t="str">
        <f>'приложение 1.1 '!B70</f>
        <v>Реконструкция ТП-415 (замена оборудования в РУ-10кВ)</v>
      </c>
      <c r="C68" s="529" t="str">
        <f>IF('приложение 1.1 '!G70=2012,'приложение 1.1 '!E70,"-")</f>
        <v>-</v>
      </c>
      <c r="D68" s="529" t="str">
        <f>IF('приложение 1.1 '!G70=2012,'приложение 1.1 '!D70,"-")</f>
        <v>-</v>
      </c>
      <c r="E68" s="529" t="str">
        <f>IF('приложение 1.1 '!G70=2013,'приложение 1.1 '!E70,"-")</f>
        <v>-</v>
      </c>
      <c r="F68" s="529" t="str">
        <f>IF('приложение 1.1 '!G70=2013,'приложение 1.1 '!D70,"-")</f>
        <v>-</v>
      </c>
      <c r="G68" s="529">
        <f>IF('приложение 1.1 '!G70=2014,'приложение 1.1 '!E70,"-")</f>
        <v>0</v>
      </c>
      <c r="H68" s="529">
        <f>IF('приложение 1.1 '!G70=2014,'приложение 1.1 '!D70,"-")</f>
        <v>0</v>
      </c>
      <c r="I68" s="529" t="str">
        <f>IF('приложение 1.1 '!G70=2015,'приложение 1.1 '!E70,"-")</f>
        <v>-</v>
      </c>
      <c r="J68" s="529" t="str">
        <f>IF('приложение 1.1 '!G70=2015,'приложение 1.1 '!D70,"-")</f>
        <v>-</v>
      </c>
      <c r="K68" s="529" t="str">
        <f>IF('приложение 1.1 '!G70=2016,'приложение 1.1 '!E70,"-")</f>
        <v>-</v>
      </c>
      <c r="L68" s="529" t="str">
        <f>IF('приложение 1.1 '!G70=2016,'приложение 1.1 '!D70,"-")</f>
        <v>-</v>
      </c>
      <c r="M68" s="529" t="str">
        <f>IF('приложение 1.1 '!G70=2017,'приложение 1.1 '!E70,"-")</f>
        <v>-</v>
      </c>
      <c r="N68" s="529" t="str">
        <f>IF('приложение 1.1 '!G70=2017,'приложение 1.1 '!D70,"-")</f>
        <v>-</v>
      </c>
      <c r="O68" s="529">
        <f t="shared" si="25"/>
        <v>0</v>
      </c>
      <c r="P68" s="529">
        <f t="shared" si="25"/>
        <v>0</v>
      </c>
      <c r="Q68" s="529" t="s">
        <v>463</v>
      </c>
      <c r="R68" s="529" t="str">
        <f t="shared" si="5"/>
        <v>-</v>
      </c>
      <c r="S68" s="529" t="s">
        <v>463</v>
      </c>
      <c r="T68" s="529" t="str">
        <f t="shared" si="47"/>
        <v>-</v>
      </c>
      <c r="U68" s="529">
        <f t="shared" si="47"/>
        <v>0</v>
      </c>
      <c r="V68" s="529">
        <f t="shared" si="48"/>
        <v>0</v>
      </c>
      <c r="W68" s="529" t="str">
        <f t="shared" si="48"/>
        <v>-</v>
      </c>
      <c r="X68" s="529" t="str">
        <f t="shared" si="48"/>
        <v>-</v>
      </c>
      <c r="Y68" s="529" t="str">
        <f t="shared" si="48"/>
        <v>-</v>
      </c>
      <c r="Z68" s="529" t="str">
        <f t="shared" si="48"/>
        <v>-</v>
      </c>
      <c r="AA68" s="529" t="str">
        <f t="shared" si="48"/>
        <v>-</v>
      </c>
      <c r="AB68" s="529" t="str">
        <f t="shared" si="10"/>
        <v>-</v>
      </c>
      <c r="AC68" s="529">
        <f t="shared" si="21"/>
        <v>0</v>
      </c>
      <c r="AD68" s="583">
        <f t="shared" si="22"/>
        <v>0</v>
      </c>
      <c r="AE68" s="591">
        <f>'приложение 1.1 '!H70</f>
        <v>5.8251571699999998</v>
      </c>
      <c r="AF68" s="591" t="str">
        <f t="shared" si="39"/>
        <v>0</v>
      </c>
      <c r="AG68" s="591" t="str">
        <f t="shared" si="40"/>
        <v>0</v>
      </c>
      <c r="AH68" s="591" t="str">
        <f t="shared" si="41"/>
        <v>0</v>
      </c>
      <c r="AI68" s="591" t="str">
        <f t="shared" si="42"/>
        <v>0</v>
      </c>
      <c r="AJ68" s="591" t="str">
        <f t="shared" si="43"/>
        <v>0</v>
      </c>
      <c r="AK68" s="591" t="str">
        <f t="shared" si="44"/>
        <v>0</v>
      </c>
      <c r="AL68" s="591" t="str">
        <f t="shared" si="45"/>
        <v>-</v>
      </c>
      <c r="AM68" s="591" t="str">
        <f t="shared" si="46"/>
        <v>-</v>
      </c>
      <c r="AN68" s="591" t="str">
        <f t="shared" si="23"/>
        <v>-</v>
      </c>
      <c r="AO68" s="591" t="str">
        <f t="shared" si="24"/>
        <v>-</v>
      </c>
      <c r="AP68" s="591">
        <f>'приложение 1.1 '!Y70</f>
        <v>0</v>
      </c>
      <c r="AQ68" s="591">
        <f>'приложение 1.1 '!Z70</f>
        <v>0</v>
      </c>
      <c r="AR68" s="591">
        <f>'приложение 1.1 '!AA70</f>
        <v>2.0641171699999998</v>
      </c>
      <c r="AS68" s="591">
        <f>'приложение 1.1 '!AB70</f>
        <v>0</v>
      </c>
      <c r="AT68" s="591">
        <f>'приложение 1.4.'!G79</f>
        <v>0</v>
      </c>
      <c r="AU68" s="591">
        <f>'приложение 1.4.'!I79</f>
        <v>0</v>
      </c>
      <c r="AV68" s="591">
        <f>'приложение 1.4.'!K79</f>
        <v>0</v>
      </c>
      <c r="AW68" s="591">
        <f>'приложение 1.4.'!M79</f>
        <v>3.7610399999999999</v>
      </c>
      <c r="AX68" s="474">
        <f>'приложение 1.1 '!AD70</f>
        <v>3.7610399999999999</v>
      </c>
      <c r="AY68" s="474">
        <f>'приложение 1.1 '!AC70</f>
        <v>0</v>
      </c>
      <c r="AZ68" s="591">
        <f t="shared" si="20"/>
        <v>5.8251571699999998</v>
      </c>
    </row>
    <row r="69" spans="1:52" s="9" customFormat="1" ht="31.5">
      <c r="A69" s="416" t="str">
        <f>'приложение 1.1 '!A71</f>
        <v>1.1.3.22</v>
      </c>
      <c r="B69" s="506" t="str">
        <f>'приложение 1.1 '!B71</f>
        <v>Реконструкция ТП-416 (замена оборудования в РУ-10кВ)</v>
      </c>
      <c r="C69" s="529" t="str">
        <f>IF('приложение 1.1 '!G71=2012,'приложение 1.1 '!E71,"-")</f>
        <v>-</v>
      </c>
      <c r="D69" s="529" t="str">
        <f>IF('приложение 1.1 '!G71=2012,'приложение 1.1 '!D71,"-")</f>
        <v>-</v>
      </c>
      <c r="E69" s="529" t="str">
        <f>IF('приложение 1.1 '!G71=2013,'приложение 1.1 '!E71,"-")</f>
        <v>-</v>
      </c>
      <c r="F69" s="529" t="str">
        <f>IF('приложение 1.1 '!G71=2013,'приложение 1.1 '!D71,"-")</f>
        <v>-</v>
      </c>
      <c r="G69" s="529">
        <f>IF('приложение 1.1 '!G71=2014,'приложение 1.1 '!E71,"-")</f>
        <v>0</v>
      </c>
      <c r="H69" s="529">
        <f>IF('приложение 1.1 '!G71=2014,'приложение 1.1 '!D71,"-")</f>
        <v>0</v>
      </c>
      <c r="I69" s="529" t="str">
        <f>IF('приложение 1.1 '!G71=2015,'приложение 1.1 '!E71,"-")</f>
        <v>-</v>
      </c>
      <c r="J69" s="529" t="str">
        <f>IF('приложение 1.1 '!G71=2015,'приложение 1.1 '!D71,"-")</f>
        <v>-</v>
      </c>
      <c r="K69" s="529" t="str">
        <f>IF('приложение 1.1 '!G71=2016,'приложение 1.1 '!E71,"-")</f>
        <v>-</v>
      </c>
      <c r="L69" s="529" t="str">
        <f>IF('приложение 1.1 '!G71=2016,'приложение 1.1 '!D71,"-")</f>
        <v>-</v>
      </c>
      <c r="M69" s="529" t="str">
        <f>IF('приложение 1.1 '!G71=2017,'приложение 1.1 '!E71,"-")</f>
        <v>-</v>
      </c>
      <c r="N69" s="529" t="str">
        <f>IF('приложение 1.1 '!G71=2017,'приложение 1.1 '!D71,"-")</f>
        <v>-</v>
      </c>
      <c r="O69" s="529">
        <f t="shared" si="25"/>
        <v>0</v>
      </c>
      <c r="P69" s="529">
        <f t="shared" si="25"/>
        <v>0</v>
      </c>
      <c r="Q69" s="529" t="s">
        <v>463</v>
      </c>
      <c r="R69" s="529" t="str">
        <f t="shared" si="5"/>
        <v>-</v>
      </c>
      <c r="S69" s="529" t="s">
        <v>463</v>
      </c>
      <c r="T69" s="529" t="str">
        <f t="shared" si="47"/>
        <v>-</v>
      </c>
      <c r="U69" s="529">
        <f t="shared" si="47"/>
        <v>0</v>
      </c>
      <c r="V69" s="529">
        <f t="shared" si="48"/>
        <v>0</v>
      </c>
      <c r="W69" s="529" t="str">
        <f t="shared" si="48"/>
        <v>-</v>
      </c>
      <c r="X69" s="529" t="str">
        <f t="shared" si="48"/>
        <v>-</v>
      </c>
      <c r="Y69" s="529" t="str">
        <f t="shared" si="48"/>
        <v>-</v>
      </c>
      <c r="Z69" s="529" t="str">
        <f t="shared" si="48"/>
        <v>-</v>
      </c>
      <c r="AA69" s="529" t="str">
        <f t="shared" si="48"/>
        <v>-</v>
      </c>
      <c r="AB69" s="529" t="str">
        <f t="shared" si="10"/>
        <v>-</v>
      </c>
      <c r="AC69" s="529">
        <f t="shared" si="21"/>
        <v>0</v>
      </c>
      <c r="AD69" s="583">
        <f t="shared" si="22"/>
        <v>0</v>
      </c>
      <c r="AE69" s="591">
        <f>'приложение 1.1 '!H71</f>
        <v>2.3459734600000002</v>
      </c>
      <c r="AF69" s="591" t="str">
        <f t="shared" si="39"/>
        <v>0</v>
      </c>
      <c r="AG69" s="591" t="str">
        <f t="shared" si="40"/>
        <v>0</v>
      </c>
      <c r="AH69" s="591" t="str">
        <f t="shared" si="41"/>
        <v>0</v>
      </c>
      <c r="AI69" s="591" t="str">
        <f t="shared" si="42"/>
        <v>0</v>
      </c>
      <c r="AJ69" s="591" t="str">
        <f t="shared" si="43"/>
        <v>0</v>
      </c>
      <c r="AK69" s="591" t="str">
        <f t="shared" si="44"/>
        <v>0</v>
      </c>
      <c r="AL69" s="591" t="str">
        <f t="shared" si="45"/>
        <v>0</v>
      </c>
      <c r="AM69" s="591" t="str">
        <f t="shared" si="46"/>
        <v>0</v>
      </c>
      <c r="AN69" s="591" t="str">
        <f t="shared" si="23"/>
        <v>-</v>
      </c>
      <c r="AO69" s="591" t="str">
        <f t="shared" si="24"/>
        <v>-</v>
      </c>
      <c r="AP69" s="591">
        <f>'приложение 1.1 '!Y71</f>
        <v>0</v>
      </c>
      <c r="AQ69" s="591">
        <f>'приложение 1.1 '!Z71</f>
        <v>0</v>
      </c>
      <c r="AR69" s="591">
        <f>'приложение 1.1 '!AA71</f>
        <v>2.3459734600000002</v>
      </c>
      <c r="AS69" s="591">
        <f>'приложение 1.1 '!AB71</f>
        <v>0</v>
      </c>
      <c r="AT69" s="591">
        <f>'приложение 1.4.'!G80</f>
        <v>0</v>
      </c>
      <c r="AU69" s="591">
        <f>'приложение 1.4.'!I80</f>
        <v>0</v>
      </c>
      <c r="AV69" s="591">
        <f>'приложение 1.4.'!K80</f>
        <v>0</v>
      </c>
      <c r="AW69" s="591">
        <f>'приложение 1.4.'!M80</f>
        <v>0</v>
      </c>
      <c r="AX69" s="474">
        <f>'приложение 1.1 '!AD71</f>
        <v>0</v>
      </c>
      <c r="AY69" s="474">
        <f>'приложение 1.1 '!AC71</f>
        <v>0</v>
      </c>
      <c r="AZ69" s="591">
        <f t="shared" si="20"/>
        <v>2.3459734600000002</v>
      </c>
    </row>
    <row r="70" spans="1:52" s="9" customFormat="1" ht="31.5">
      <c r="A70" s="416" t="str">
        <f>'приложение 1.1 '!A72</f>
        <v>1.1.3.23</v>
      </c>
      <c r="B70" s="506" t="str">
        <f>'приложение 1.1 '!B72</f>
        <v>Реконструкция ТП-444 (замена оборудования в РУ-10кВ)</v>
      </c>
      <c r="C70" s="529" t="str">
        <f>IF('приложение 1.1 '!G72=2012,'приложение 1.1 '!E72,"-")</f>
        <v>-</v>
      </c>
      <c r="D70" s="529" t="str">
        <f>IF('приложение 1.1 '!G72=2012,'приложение 1.1 '!D72,"-")</f>
        <v>-</v>
      </c>
      <c r="E70" s="529" t="str">
        <f>IF('приложение 1.1 '!G72=2013,'приложение 1.1 '!E72,"-")</f>
        <v>-</v>
      </c>
      <c r="F70" s="529" t="str">
        <f>IF('приложение 1.1 '!G72=2013,'приложение 1.1 '!D72,"-")</f>
        <v>-</v>
      </c>
      <c r="G70" s="529" t="str">
        <f>IF('приложение 1.1 '!G72=2014,'приложение 1.1 '!E72,"-")</f>
        <v>-</v>
      </c>
      <c r="H70" s="529" t="str">
        <f>IF('приложение 1.1 '!G72=2014,'приложение 1.1 '!D72,"-")</f>
        <v>-</v>
      </c>
      <c r="I70" s="529" t="str">
        <f>IF('приложение 1.1 '!G72=2015,'приложение 1.1 '!E72,"-")</f>
        <v>-</v>
      </c>
      <c r="J70" s="529" t="str">
        <f>IF('приложение 1.1 '!G72=2015,'приложение 1.1 '!D72,"-")</f>
        <v>-</v>
      </c>
      <c r="K70" s="529" t="str">
        <f>IF('приложение 1.1 '!G72=2016,'приложение 1.1 '!E72,"-")</f>
        <v>-</v>
      </c>
      <c r="L70" s="529" t="str">
        <f>IF('приложение 1.1 '!G72=2016,'приложение 1.1 '!D72,"-")</f>
        <v>-</v>
      </c>
      <c r="M70" s="529">
        <f>IF('приложение 1.1 '!G72=2017,'приложение 1.1 '!E72,"-")</f>
        <v>0</v>
      </c>
      <c r="N70" s="529">
        <f>IF('приложение 1.1 '!G72=2017,'приложение 1.1 '!D72,"-")</f>
        <v>0</v>
      </c>
      <c r="O70" s="529">
        <f t="shared" si="25"/>
        <v>0</v>
      </c>
      <c r="P70" s="529">
        <f t="shared" si="25"/>
        <v>0</v>
      </c>
      <c r="Q70" s="529" t="s">
        <v>463</v>
      </c>
      <c r="R70" s="529" t="str">
        <f t="shared" si="5"/>
        <v>-</v>
      </c>
      <c r="S70" s="529" t="s">
        <v>463</v>
      </c>
      <c r="T70" s="529" t="str">
        <f t="shared" si="47"/>
        <v>-</v>
      </c>
      <c r="U70" s="529" t="str">
        <f t="shared" si="47"/>
        <v>-</v>
      </c>
      <c r="V70" s="529" t="str">
        <f t="shared" si="48"/>
        <v>-</v>
      </c>
      <c r="W70" s="529" t="str">
        <f t="shared" si="48"/>
        <v>-</v>
      </c>
      <c r="X70" s="529" t="str">
        <f t="shared" si="48"/>
        <v>-</v>
      </c>
      <c r="Y70" s="529" t="str">
        <f t="shared" si="48"/>
        <v>-</v>
      </c>
      <c r="Z70" s="529" t="str">
        <f t="shared" si="48"/>
        <v>-</v>
      </c>
      <c r="AA70" s="529">
        <f t="shared" si="48"/>
        <v>0</v>
      </c>
      <c r="AB70" s="529">
        <f t="shared" si="10"/>
        <v>0</v>
      </c>
      <c r="AC70" s="529">
        <f t="shared" si="21"/>
        <v>0</v>
      </c>
      <c r="AD70" s="583">
        <f t="shared" si="22"/>
        <v>0</v>
      </c>
      <c r="AE70" s="591">
        <f>'приложение 1.1 '!H72</f>
        <v>1.1808399999999999</v>
      </c>
      <c r="AF70" s="591" t="str">
        <f t="shared" si="39"/>
        <v>0</v>
      </c>
      <c r="AG70" s="591" t="str">
        <f t="shared" si="40"/>
        <v>0</v>
      </c>
      <c r="AH70" s="591" t="str">
        <f t="shared" si="41"/>
        <v>0</v>
      </c>
      <c r="AI70" s="591" t="str">
        <f t="shared" si="42"/>
        <v>0</v>
      </c>
      <c r="AJ70" s="591" t="str">
        <f t="shared" si="43"/>
        <v>0</v>
      </c>
      <c r="AK70" s="591" t="str">
        <f t="shared" si="44"/>
        <v>0</v>
      </c>
      <c r="AL70" s="591">
        <f t="shared" si="45"/>
        <v>0</v>
      </c>
      <c r="AM70" s="591">
        <f t="shared" si="46"/>
        <v>0</v>
      </c>
      <c r="AN70" s="591">
        <f t="shared" si="23"/>
        <v>0</v>
      </c>
      <c r="AO70" s="591">
        <f t="shared" si="24"/>
        <v>0</v>
      </c>
      <c r="AP70" s="591">
        <f>'приложение 1.1 '!Y72</f>
        <v>0</v>
      </c>
      <c r="AQ70" s="591">
        <f>'приложение 1.1 '!Z72</f>
        <v>0</v>
      </c>
      <c r="AR70" s="591">
        <f>'приложение 1.1 '!AA72</f>
        <v>0</v>
      </c>
      <c r="AS70" s="591">
        <f>'приложение 1.1 '!AB72</f>
        <v>0</v>
      </c>
      <c r="AT70" s="591">
        <f>'приложение 1.4.'!G81</f>
        <v>0</v>
      </c>
      <c r="AU70" s="591">
        <f>'приложение 1.4.'!I81</f>
        <v>0</v>
      </c>
      <c r="AV70" s="591">
        <f>'приложение 1.4.'!K81</f>
        <v>0</v>
      </c>
      <c r="AW70" s="591">
        <f>'приложение 1.4.'!M81</f>
        <v>1.1808399999999999</v>
      </c>
      <c r="AX70" s="474">
        <f>'приложение 1.1 '!AD72</f>
        <v>1.1808399999999999</v>
      </c>
      <c r="AY70" s="474">
        <f>'приложение 1.1 '!AC72</f>
        <v>0</v>
      </c>
      <c r="AZ70" s="591">
        <f t="shared" si="20"/>
        <v>1.1808399999999999</v>
      </c>
    </row>
    <row r="71" spans="1:52" s="9" customFormat="1" ht="31.5">
      <c r="A71" s="416" t="str">
        <f>'приложение 1.1 '!A73</f>
        <v>1.1.3.24</v>
      </c>
      <c r="B71" s="506" t="str">
        <f>'приложение 1.1 '!B73</f>
        <v>Реконструкция ТП-501 (РУ-0,4 кВ замена рубильников)</v>
      </c>
      <c r="C71" s="529" t="str">
        <f>IF('приложение 1.1 '!G73=2012,'приложение 1.1 '!E73,"-")</f>
        <v>-</v>
      </c>
      <c r="D71" s="529" t="str">
        <f>IF('приложение 1.1 '!G73=2012,'приложение 1.1 '!D73,"-")</f>
        <v>-</v>
      </c>
      <c r="E71" s="529" t="str">
        <f>IF('приложение 1.1 '!G73=2013,'приложение 1.1 '!E73,"-")</f>
        <v>-</v>
      </c>
      <c r="F71" s="529" t="str">
        <f>IF('приложение 1.1 '!G73=2013,'приложение 1.1 '!D73,"-")</f>
        <v>-</v>
      </c>
      <c r="G71" s="529" t="str">
        <f>IF('приложение 1.1 '!G73=2014,'приложение 1.1 '!E73,"-")</f>
        <v>-</v>
      </c>
      <c r="H71" s="529" t="str">
        <f>IF('приложение 1.1 '!G73=2014,'приложение 1.1 '!D73,"-")</f>
        <v>-</v>
      </c>
      <c r="I71" s="529">
        <f>IF('приложение 1.1 '!G73=2015,'приложение 1.1 '!E73,"-")</f>
        <v>0</v>
      </c>
      <c r="J71" s="529">
        <f>IF('приложение 1.1 '!G73=2015,'приложение 1.1 '!D73,"-")</f>
        <v>0</v>
      </c>
      <c r="K71" s="529" t="str">
        <f>IF('приложение 1.1 '!G73=2016,'приложение 1.1 '!E73,"-")</f>
        <v>-</v>
      </c>
      <c r="L71" s="529" t="str">
        <f>IF('приложение 1.1 '!G73=2016,'приложение 1.1 '!D73,"-")</f>
        <v>-</v>
      </c>
      <c r="M71" s="529" t="str">
        <f>IF('приложение 1.1 '!G73=2017,'приложение 1.1 '!E73,"-")</f>
        <v>-</v>
      </c>
      <c r="N71" s="529" t="str">
        <f>IF('приложение 1.1 '!G73=2017,'приложение 1.1 '!D73,"-")</f>
        <v>-</v>
      </c>
      <c r="O71" s="529">
        <f t="shared" si="25"/>
        <v>0</v>
      </c>
      <c r="P71" s="529">
        <f t="shared" si="25"/>
        <v>0</v>
      </c>
      <c r="Q71" s="529" t="s">
        <v>463</v>
      </c>
      <c r="R71" s="529" t="str">
        <f t="shared" si="5"/>
        <v>-</v>
      </c>
      <c r="S71" s="529" t="s">
        <v>463</v>
      </c>
      <c r="T71" s="529" t="str">
        <f t="shared" si="47"/>
        <v>-</v>
      </c>
      <c r="U71" s="529" t="str">
        <f t="shared" si="47"/>
        <v>-</v>
      </c>
      <c r="V71" s="529" t="str">
        <f t="shared" si="48"/>
        <v>-</v>
      </c>
      <c r="W71" s="529">
        <f t="shared" si="48"/>
        <v>0</v>
      </c>
      <c r="X71" s="529">
        <f t="shared" si="48"/>
        <v>0</v>
      </c>
      <c r="Y71" s="529" t="str">
        <f t="shared" si="48"/>
        <v>-</v>
      </c>
      <c r="Z71" s="529" t="str">
        <f t="shared" si="48"/>
        <v>-</v>
      </c>
      <c r="AA71" s="529" t="str">
        <f t="shared" si="48"/>
        <v>-</v>
      </c>
      <c r="AB71" s="529" t="str">
        <f t="shared" si="10"/>
        <v>-</v>
      </c>
      <c r="AC71" s="529">
        <f t="shared" si="21"/>
        <v>0</v>
      </c>
      <c r="AD71" s="583">
        <f t="shared" si="22"/>
        <v>0</v>
      </c>
      <c r="AE71" s="591">
        <f>'приложение 1.1 '!H73</f>
        <v>2.718321</v>
      </c>
      <c r="AF71" s="591" t="str">
        <f t="shared" si="39"/>
        <v>0</v>
      </c>
      <c r="AG71" s="591" t="str">
        <f t="shared" si="40"/>
        <v>0</v>
      </c>
      <c r="AH71" s="591" t="str">
        <f t="shared" si="41"/>
        <v>0</v>
      </c>
      <c r="AI71" s="591" t="str">
        <f t="shared" si="42"/>
        <v>0</v>
      </c>
      <c r="AJ71" s="591" t="str">
        <f t="shared" si="43"/>
        <v>0</v>
      </c>
      <c r="AK71" s="591" t="str">
        <f t="shared" si="44"/>
        <v>0</v>
      </c>
      <c r="AL71" s="591" t="str">
        <f t="shared" si="45"/>
        <v>0</v>
      </c>
      <c r="AM71" s="591" t="str">
        <f t="shared" si="46"/>
        <v>0</v>
      </c>
      <c r="AN71" s="591" t="str">
        <f t="shared" si="23"/>
        <v>-</v>
      </c>
      <c r="AO71" s="591" t="str">
        <f t="shared" si="24"/>
        <v>-</v>
      </c>
      <c r="AP71" s="591">
        <f>'приложение 1.1 '!Y73</f>
        <v>0</v>
      </c>
      <c r="AQ71" s="591">
        <f>'приложение 1.1 '!Z73</f>
        <v>0</v>
      </c>
      <c r="AR71" s="591">
        <f>'приложение 1.1 '!AA73</f>
        <v>0</v>
      </c>
      <c r="AS71" s="591">
        <f>'приложение 1.1 '!AB73</f>
        <v>2.718321</v>
      </c>
      <c r="AT71" s="591">
        <f>'приложение 1.4.'!G82</f>
        <v>0</v>
      </c>
      <c r="AU71" s="591">
        <f>'приложение 1.4.'!I82</f>
        <v>0</v>
      </c>
      <c r="AV71" s="591">
        <f>'приложение 1.4.'!K82</f>
        <v>0</v>
      </c>
      <c r="AW71" s="591">
        <f>'приложение 1.4.'!M82</f>
        <v>0</v>
      </c>
      <c r="AX71" s="474">
        <f>'приложение 1.1 '!AD73</f>
        <v>0</v>
      </c>
      <c r="AY71" s="474">
        <f>'приложение 1.1 '!AC73</f>
        <v>0</v>
      </c>
      <c r="AZ71" s="591">
        <f t="shared" si="20"/>
        <v>2.718321</v>
      </c>
    </row>
    <row r="72" spans="1:52" s="9" customFormat="1">
      <c r="A72" s="416" t="str">
        <f>'приложение 1.1 '!A74</f>
        <v>1.1.3.25</v>
      </c>
      <c r="B72" s="506" t="str">
        <f>'приложение 1.1 '!B74</f>
        <v>Реконструкция ТП-502 (замена РУ-0,4кВ)</v>
      </c>
      <c r="C72" s="529" t="str">
        <f>IF('приложение 1.1 '!G74=2012,'приложение 1.1 '!E74,"-")</f>
        <v>-</v>
      </c>
      <c r="D72" s="529" t="str">
        <f>IF('приложение 1.1 '!G74=2012,'приложение 1.1 '!D74,"-")</f>
        <v>-</v>
      </c>
      <c r="E72" s="529" t="str">
        <f>IF('приложение 1.1 '!G74=2013,'приложение 1.1 '!E74,"-")</f>
        <v>-</v>
      </c>
      <c r="F72" s="529" t="str">
        <f>IF('приложение 1.1 '!G74=2013,'приложение 1.1 '!D74,"-")</f>
        <v>-</v>
      </c>
      <c r="G72" s="529" t="str">
        <f>IF('приложение 1.1 '!G74=2014,'приложение 1.1 '!E74,"-")</f>
        <v>-</v>
      </c>
      <c r="H72" s="529" t="str">
        <f>IF('приложение 1.1 '!G74=2014,'приложение 1.1 '!D74,"-")</f>
        <v>-</v>
      </c>
      <c r="I72" s="529" t="str">
        <f>IF('приложение 1.1 '!G74=2015,'приложение 1.1 '!E74,"-")</f>
        <v>-</v>
      </c>
      <c r="J72" s="529" t="str">
        <f>IF('приложение 1.1 '!G74=2015,'приложение 1.1 '!D74,"-")</f>
        <v>-</v>
      </c>
      <c r="K72" s="529" t="str">
        <f>IF('приложение 1.1 '!G74=2016,'приложение 1.1 '!E74,"-")</f>
        <v>-</v>
      </c>
      <c r="L72" s="529" t="str">
        <f>IF('приложение 1.1 '!G74=2016,'приложение 1.1 '!D74,"-")</f>
        <v>-</v>
      </c>
      <c r="M72" s="529">
        <f>IF('приложение 1.1 '!G74=2017,'приложение 1.1 '!E74,"-")</f>
        <v>0</v>
      </c>
      <c r="N72" s="529">
        <f>IF('приложение 1.1 '!G74=2017,'приложение 1.1 '!D74,"-")</f>
        <v>0</v>
      </c>
      <c r="O72" s="529">
        <f t="shared" si="25"/>
        <v>0</v>
      </c>
      <c r="P72" s="529">
        <f t="shared" si="25"/>
        <v>0</v>
      </c>
      <c r="Q72" s="529" t="s">
        <v>463</v>
      </c>
      <c r="R72" s="529" t="str">
        <f t="shared" si="5"/>
        <v>-</v>
      </c>
      <c r="S72" s="529" t="s">
        <v>463</v>
      </c>
      <c r="T72" s="529" t="str">
        <f t="shared" si="47"/>
        <v>-</v>
      </c>
      <c r="U72" s="529" t="str">
        <f t="shared" si="47"/>
        <v>-</v>
      </c>
      <c r="V72" s="529" t="str">
        <f t="shared" si="48"/>
        <v>-</v>
      </c>
      <c r="W72" s="529" t="str">
        <f t="shared" si="48"/>
        <v>-</v>
      </c>
      <c r="X72" s="529" t="str">
        <f t="shared" si="48"/>
        <v>-</v>
      </c>
      <c r="Y72" s="529" t="str">
        <f t="shared" si="48"/>
        <v>-</v>
      </c>
      <c r="Z72" s="529" t="str">
        <f t="shared" si="48"/>
        <v>-</v>
      </c>
      <c r="AA72" s="529">
        <f t="shared" si="48"/>
        <v>0</v>
      </c>
      <c r="AB72" s="529">
        <f t="shared" si="10"/>
        <v>0</v>
      </c>
      <c r="AC72" s="529">
        <f t="shared" si="21"/>
        <v>0</v>
      </c>
      <c r="AD72" s="583">
        <f t="shared" si="22"/>
        <v>0</v>
      </c>
      <c r="AE72" s="591">
        <f>'приложение 1.1 '!H74</f>
        <v>1.6306</v>
      </c>
      <c r="AF72" s="591" t="str">
        <f t="shared" si="39"/>
        <v>0</v>
      </c>
      <c r="AG72" s="591" t="str">
        <f t="shared" si="40"/>
        <v>0</v>
      </c>
      <c r="AH72" s="591" t="str">
        <f t="shared" si="41"/>
        <v>0</v>
      </c>
      <c r="AI72" s="591" t="str">
        <f t="shared" si="42"/>
        <v>0</v>
      </c>
      <c r="AJ72" s="591" t="str">
        <f t="shared" si="43"/>
        <v>0</v>
      </c>
      <c r="AK72" s="591" t="str">
        <f t="shared" si="44"/>
        <v>0</v>
      </c>
      <c r="AL72" s="591">
        <f t="shared" si="45"/>
        <v>0</v>
      </c>
      <c r="AM72" s="591">
        <f t="shared" si="46"/>
        <v>0</v>
      </c>
      <c r="AN72" s="591">
        <f t="shared" si="23"/>
        <v>0</v>
      </c>
      <c r="AO72" s="591">
        <f t="shared" si="24"/>
        <v>0</v>
      </c>
      <c r="AP72" s="591">
        <f>'приложение 1.1 '!Y74</f>
        <v>0</v>
      </c>
      <c r="AQ72" s="591">
        <f>'приложение 1.1 '!Z74</f>
        <v>0</v>
      </c>
      <c r="AR72" s="591">
        <f>'приложение 1.1 '!AA74</f>
        <v>0</v>
      </c>
      <c r="AS72" s="591">
        <f>'приложение 1.1 '!AB74</f>
        <v>0</v>
      </c>
      <c r="AT72" s="591">
        <f>'приложение 1.4.'!G83</f>
        <v>0</v>
      </c>
      <c r="AU72" s="591">
        <f>'приложение 1.4.'!I83</f>
        <v>0</v>
      </c>
      <c r="AV72" s="591">
        <f>'приложение 1.4.'!K83</f>
        <v>0</v>
      </c>
      <c r="AW72" s="591">
        <f>'приложение 1.4.'!M83</f>
        <v>1.6306</v>
      </c>
      <c r="AX72" s="474">
        <f>'приложение 1.1 '!AD74</f>
        <v>1.6306</v>
      </c>
      <c r="AY72" s="474">
        <f>'приложение 1.1 '!AC74</f>
        <v>0</v>
      </c>
      <c r="AZ72" s="591">
        <f t="shared" si="20"/>
        <v>1.6306</v>
      </c>
    </row>
    <row r="73" spans="1:52" s="9" customFormat="1" ht="47.25">
      <c r="A73" s="416" t="str">
        <f>'приложение 1.1 '!A75</f>
        <v>1.1.3.27</v>
      </c>
      <c r="B73" s="506" t="str">
        <f>'приложение 1.1 '!B75</f>
        <v>Реконструкция ТП-224 (замена силовых трансформаторов 2×400 на 2×630; Замена оборудования РУ-10 кВ и РУ-0,4 кВ)</v>
      </c>
      <c r="C73" s="529" t="str">
        <f>IF('приложение 1.1 '!G75=2012,'приложение 1.1 '!E75,"-")</f>
        <v>-</v>
      </c>
      <c r="D73" s="529" t="str">
        <f>IF('приложение 1.1 '!G75=2012,'приложение 1.1 '!D75,"-")</f>
        <v>-</v>
      </c>
      <c r="E73" s="529" t="str">
        <f>IF('приложение 1.1 '!G75=2013,'приложение 1.1 '!E75,"-")</f>
        <v>-</v>
      </c>
      <c r="F73" s="529" t="str">
        <f>IF('приложение 1.1 '!G75=2013,'приложение 1.1 '!D75,"-")</f>
        <v>-</v>
      </c>
      <c r="G73" s="529">
        <f>IF('приложение 1.1 '!G75=2014,'приложение 1.1 '!E75,"-")</f>
        <v>1.26</v>
      </c>
      <c r="H73" s="529">
        <f>IF('приложение 1.1 '!G75=2014,'приложение 1.1 '!D75,"-")</f>
        <v>0</v>
      </c>
      <c r="I73" s="529" t="str">
        <f>IF('приложение 1.1 '!G75=2015,'приложение 1.1 '!E75,"-")</f>
        <v>-</v>
      </c>
      <c r="J73" s="529" t="str">
        <f>IF('приложение 1.1 '!G75=2015,'приложение 1.1 '!D75,"-")</f>
        <v>-</v>
      </c>
      <c r="K73" s="529" t="str">
        <f>IF('приложение 1.1 '!G75=2016,'приложение 1.1 '!E75,"-")</f>
        <v>-</v>
      </c>
      <c r="L73" s="529" t="str">
        <f>IF('приложение 1.1 '!G75=2016,'приложение 1.1 '!D75,"-")</f>
        <v>-</v>
      </c>
      <c r="M73" s="529" t="str">
        <f>IF('приложение 1.1 '!G75=2017,'приложение 1.1 '!E75,"-")</f>
        <v>-</v>
      </c>
      <c r="N73" s="529" t="str">
        <f>IF('приложение 1.1 '!G75=2017,'приложение 1.1 '!D75,"-")</f>
        <v>-</v>
      </c>
      <c r="O73" s="529">
        <f t="shared" si="25"/>
        <v>1.26</v>
      </c>
      <c r="P73" s="529">
        <f t="shared" si="25"/>
        <v>0</v>
      </c>
      <c r="Q73" s="529" t="s">
        <v>463</v>
      </c>
      <c r="R73" s="529" t="str">
        <f t="shared" si="5"/>
        <v>-</v>
      </c>
      <c r="S73" s="529" t="s">
        <v>463</v>
      </c>
      <c r="T73" s="529" t="str">
        <f t="shared" si="47"/>
        <v>-</v>
      </c>
      <c r="U73" s="529">
        <v>0.8</v>
      </c>
      <c r="V73" s="529">
        <f t="shared" si="48"/>
        <v>0</v>
      </c>
      <c r="W73" s="529" t="str">
        <f t="shared" si="48"/>
        <v>-</v>
      </c>
      <c r="X73" s="529" t="str">
        <f t="shared" si="48"/>
        <v>-</v>
      </c>
      <c r="Y73" s="529" t="str">
        <f t="shared" si="48"/>
        <v>-</v>
      </c>
      <c r="Z73" s="529" t="str">
        <f t="shared" si="48"/>
        <v>-</v>
      </c>
      <c r="AA73" s="529" t="str">
        <f t="shared" si="48"/>
        <v>-</v>
      </c>
      <c r="AB73" s="529" t="str">
        <f t="shared" si="10"/>
        <v>-</v>
      </c>
      <c r="AC73" s="529">
        <f t="shared" si="21"/>
        <v>0.8</v>
      </c>
      <c r="AD73" s="583">
        <f t="shared" si="22"/>
        <v>0</v>
      </c>
      <c r="AE73" s="591">
        <f>'приложение 1.1 '!H75</f>
        <v>3.2603194199999996</v>
      </c>
      <c r="AF73" s="591" t="str">
        <f t="shared" si="39"/>
        <v>0</v>
      </c>
      <c r="AG73" s="591" t="str">
        <f t="shared" si="40"/>
        <v>0</v>
      </c>
      <c r="AH73" s="591" t="str">
        <f t="shared" si="41"/>
        <v>0</v>
      </c>
      <c r="AI73" s="591" t="str">
        <f t="shared" si="42"/>
        <v>0</v>
      </c>
      <c r="AJ73" s="591" t="str">
        <f t="shared" si="43"/>
        <v>0</v>
      </c>
      <c r="AK73" s="591" t="str">
        <f t="shared" si="44"/>
        <v>0</v>
      </c>
      <c r="AL73" s="591" t="str">
        <f t="shared" si="45"/>
        <v>0</v>
      </c>
      <c r="AM73" s="591" t="str">
        <f t="shared" si="46"/>
        <v>0</v>
      </c>
      <c r="AN73" s="591" t="str">
        <f t="shared" si="23"/>
        <v>-</v>
      </c>
      <c r="AO73" s="591" t="str">
        <f t="shared" si="24"/>
        <v>-</v>
      </c>
      <c r="AP73" s="591">
        <f>'приложение 1.1 '!Y75</f>
        <v>0</v>
      </c>
      <c r="AQ73" s="591">
        <f>'приложение 1.1 '!Z75</f>
        <v>0</v>
      </c>
      <c r="AR73" s="591">
        <f>'приложение 1.1 '!AA75</f>
        <v>3.2603194199999996</v>
      </c>
      <c r="AS73" s="591">
        <f>'приложение 1.1 '!AB75</f>
        <v>0</v>
      </c>
      <c r="AT73" s="591">
        <f>'приложение 1.4.'!G85</f>
        <v>0</v>
      </c>
      <c r="AU73" s="591">
        <f>'приложение 1.4.'!I85</f>
        <v>0</v>
      </c>
      <c r="AV73" s="591">
        <f>'приложение 1.4.'!K85</f>
        <v>0</v>
      </c>
      <c r="AW73" s="591">
        <f>'приложение 1.4.'!M85</f>
        <v>0</v>
      </c>
      <c r="AX73" s="474">
        <f>'приложение 1.1 '!AD75</f>
        <v>0</v>
      </c>
      <c r="AY73" s="474">
        <f>'приложение 1.1 '!AC75</f>
        <v>0</v>
      </c>
      <c r="AZ73" s="591">
        <f t="shared" si="20"/>
        <v>3.2603194199999996</v>
      </c>
    </row>
    <row r="74" spans="1:52" s="9" customFormat="1" ht="47.25">
      <c r="A74" s="416" t="str">
        <f>'приложение 1.1 '!A76</f>
        <v>1.1.3.28</v>
      </c>
      <c r="B74" s="506" t="str">
        <f>'приложение 1.1 '!B76</f>
        <v>Реконструкция ТП-410 (замена силовых трансформаторов 2×400 на 2×630; Замена оборудования РУ-10 кВ и РУ-0,4 кВ)</v>
      </c>
      <c r="C74" s="529" t="str">
        <f>IF('приложение 1.1 '!G76=2012,'приложение 1.1 '!E76,"-")</f>
        <v>-</v>
      </c>
      <c r="D74" s="529" t="str">
        <f>IF('приложение 1.1 '!G76=2012,'приложение 1.1 '!D76,"-")</f>
        <v>-</v>
      </c>
      <c r="E74" s="529" t="str">
        <f>IF('приложение 1.1 '!G76=2013,'приложение 1.1 '!E76,"-")</f>
        <v>-</v>
      </c>
      <c r="F74" s="529" t="str">
        <f>IF('приложение 1.1 '!G76=2013,'приложение 1.1 '!D76,"-")</f>
        <v>-</v>
      </c>
      <c r="G74" s="529">
        <f>IF('приложение 1.1 '!G76=2014,'приложение 1.1 '!E76,"-")</f>
        <v>1.26</v>
      </c>
      <c r="H74" s="529">
        <f>IF('приложение 1.1 '!G76=2014,'приложение 1.1 '!D76,"-")</f>
        <v>0</v>
      </c>
      <c r="I74" s="529" t="str">
        <f>IF('приложение 1.1 '!G76=2015,'приложение 1.1 '!E76,"-")</f>
        <v>-</v>
      </c>
      <c r="J74" s="529" t="str">
        <f>IF('приложение 1.1 '!G76=2015,'приложение 1.1 '!D76,"-")</f>
        <v>-</v>
      </c>
      <c r="K74" s="529" t="str">
        <f>IF('приложение 1.1 '!G76=2016,'приложение 1.1 '!E76,"-")</f>
        <v>-</v>
      </c>
      <c r="L74" s="529" t="str">
        <f>IF('приложение 1.1 '!G76=2016,'приложение 1.1 '!D76,"-")</f>
        <v>-</v>
      </c>
      <c r="M74" s="529" t="str">
        <f>IF('приложение 1.1 '!G76=2017,'приложение 1.1 '!E76,"-")</f>
        <v>-</v>
      </c>
      <c r="N74" s="529" t="str">
        <f>IF('приложение 1.1 '!G76=2017,'приложение 1.1 '!D76,"-")</f>
        <v>-</v>
      </c>
      <c r="O74" s="529">
        <f t="shared" si="25"/>
        <v>1.26</v>
      </c>
      <c r="P74" s="529">
        <f t="shared" si="25"/>
        <v>0</v>
      </c>
      <c r="Q74" s="529" t="s">
        <v>463</v>
      </c>
      <c r="R74" s="529" t="str">
        <f t="shared" si="5"/>
        <v>-</v>
      </c>
      <c r="S74" s="529" t="s">
        <v>463</v>
      </c>
      <c r="T74" s="529" t="str">
        <f t="shared" si="47"/>
        <v>-</v>
      </c>
      <c r="U74" s="529">
        <v>0.8</v>
      </c>
      <c r="V74" s="529">
        <f t="shared" si="48"/>
        <v>0</v>
      </c>
      <c r="W74" s="529" t="str">
        <f t="shared" si="48"/>
        <v>-</v>
      </c>
      <c r="X74" s="529" t="str">
        <f t="shared" si="48"/>
        <v>-</v>
      </c>
      <c r="Y74" s="529" t="str">
        <f t="shared" si="48"/>
        <v>-</v>
      </c>
      <c r="Z74" s="529" t="str">
        <f t="shared" si="48"/>
        <v>-</v>
      </c>
      <c r="AA74" s="529" t="str">
        <f t="shared" si="48"/>
        <v>-</v>
      </c>
      <c r="AB74" s="529" t="str">
        <f t="shared" si="10"/>
        <v>-</v>
      </c>
      <c r="AC74" s="529">
        <f t="shared" si="21"/>
        <v>0.8</v>
      </c>
      <c r="AD74" s="583">
        <f t="shared" si="22"/>
        <v>0</v>
      </c>
      <c r="AE74" s="591">
        <f>'приложение 1.1 '!H76</f>
        <v>5.1335619000000001</v>
      </c>
      <c r="AF74" s="591" t="str">
        <f t="shared" si="39"/>
        <v>0</v>
      </c>
      <c r="AG74" s="591" t="str">
        <f t="shared" si="40"/>
        <v>0</v>
      </c>
      <c r="AH74" s="591" t="str">
        <f t="shared" si="41"/>
        <v>0</v>
      </c>
      <c r="AI74" s="591" t="str">
        <f t="shared" si="42"/>
        <v>0</v>
      </c>
      <c r="AJ74" s="591" t="str">
        <f t="shared" si="43"/>
        <v>0</v>
      </c>
      <c r="AK74" s="591" t="str">
        <f t="shared" si="44"/>
        <v>0</v>
      </c>
      <c r="AL74" s="591" t="str">
        <f t="shared" si="45"/>
        <v>0</v>
      </c>
      <c r="AM74" s="591" t="str">
        <f t="shared" si="46"/>
        <v>0</v>
      </c>
      <c r="AN74" s="591" t="str">
        <f t="shared" si="23"/>
        <v>-</v>
      </c>
      <c r="AO74" s="591" t="str">
        <f t="shared" si="24"/>
        <v>-</v>
      </c>
      <c r="AP74" s="591">
        <f>'приложение 1.1 '!Y76</f>
        <v>0</v>
      </c>
      <c r="AQ74" s="591">
        <f>'приложение 1.1 '!Z76</f>
        <v>0</v>
      </c>
      <c r="AR74" s="591">
        <f>'приложение 1.1 '!AA76</f>
        <v>5.1335619000000001</v>
      </c>
      <c r="AS74" s="591">
        <f>'приложение 1.1 '!AB76</f>
        <v>0</v>
      </c>
      <c r="AT74" s="591">
        <f>'приложение 1.4.'!G86</f>
        <v>0</v>
      </c>
      <c r="AU74" s="591">
        <f>'приложение 1.4.'!I86</f>
        <v>0</v>
      </c>
      <c r="AV74" s="591">
        <f>'приложение 1.4.'!K86</f>
        <v>0</v>
      </c>
      <c r="AW74" s="591">
        <f>'приложение 1.4.'!M86</f>
        <v>0</v>
      </c>
      <c r="AX74" s="474">
        <f>'приложение 1.1 '!AD76</f>
        <v>0</v>
      </c>
      <c r="AY74" s="474">
        <f>'приложение 1.1 '!AC76</f>
        <v>0</v>
      </c>
      <c r="AZ74" s="591">
        <f t="shared" si="20"/>
        <v>5.1335619000000001</v>
      </c>
    </row>
    <row r="75" spans="1:52" s="9" customFormat="1" ht="47.25">
      <c r="A75" s="416" t="str">
        <f>'приложение 1.1 '!A77</f>
        <v>1.1.3.29</v>
      </c>
      <c r="B75" s="506" t="str">
        <f>'приложение 1.1 '!B77</f>
        <v>Реконструкция ТП-411 (замена силовых трансформаторов 2×400 на 2×630; Замена оборудования РУ-10 кВ и РУ-0,4 кВ)</v>
      </c>
      <c r="C75" s="529" t="str">
        <f>IF('приложение 1.1 '!G77=2012,'приложение 1.1 '!E77,"-")</f>
        <v>-</v>
      </c>
      <c r="D75" s="529" t="str">
        <f>IF('приложение 1.1 '!G77=2012,'приложение 1.1 '!D77,"-")</f>
        <v>-</v>
      </c>
      <c r="E75" s="529" t="str">
        <f>IF('приложение 1.1 '!G77=2013,'приложение 1.1 '!E77,"-")</f>
        <v>-</v>
      </c>
      <c r="F75" s="529" t="str">
        <f>IF('приложение 1.1 '!G77=2013,'приложение 1.1 '!D77,"-")</f>
        <v>-</v>
      </c>
      <c r="G75" s="529">
        <f>IF('приложение 1.1 '!G77=2014,'приложение 1.1 '!E77,"-")</f>
        <v>1.26</v>
      </c>
      <c r="H75" s="529">
        <f>IF('приложение 1.1 '!G77=2014,'приложение 1.1 '!D77,"-")</f>
        <v>0</v>
      </c>
      <c r="I75" s="529" t="str">
        <f>IF('приложение 1.1 '!G77=2015,'приложение 1.1 '!E77,"-")</f>
        <v>-</v>
      </c>
      <c r="J75" s="529" t="str">
        <f>IF('приложение 1.1 '!G77=2015,'приложение 1.1 '!D77,"-")</f>
        <v>-</v>
      </c>
      <c r="K75" s="529" t="str">
        <f>IF('приложение 1.1 '!G77=2016,'приложение 1.1 '!E77,"-")</f>
        <v>-</v>
      </c>
      <c r="L75" s="529" t="str">
        <f>IF('приложение 1.1 '!G77=2016,'приложение 1.1 '!D77,"-")</f>
        <v>-</v>
      </c>
      <c r="M75" s="529" t="str">
        <f>IF('приложение 1.1 '!G77=2017,'приложение 1.1 '!E77,"-")</f>
        <v>-</v>
      </c>
      <c r="N75" s="529" t="str">
        <f>IF('приложение 1.1 '!G77=2017,'приложение 1.1 '!D77,"-")</f>
        <v>-</v>
      </c>
      <c r="O75" s="529">
        <f t="shared" si="25"/>
        <v>1.26</v>
      </c>
      <c r="P75" s="529">
        <f t="shared" si="25"/>
        <v>0</v>
      </c>
      <c r="Q75" s="529" t="s">
        <v>463</v>
      </c>
      <c r="R75" s="529" t="str">
        <f t="shared" si="5"/>
        <v>-</v>
      </c>
      <c r="S75" s="529" t="s">
        <v>463</v>
      </c>
      <c r="T75" s="529" t="str">
        <f t="shared" si="47"/>
        <v>-</v>
      </c>
      <c r="U75" s="529">
        <v>0.8</v>
      </c>
      <c r="V75" s="529">
        <f t="shared" si="48"/>
        <v>0</v>
      </c>
      <c r="W75" s="529" t="str">
        <f t="shared" si="48"/>
        <v>-</v>
      </c>
      <c r="X75" s="529" t="str">
        <f t="shared" si="48"/>
        <v>-</v>
      </c>
      <c r="Y75" s="529" t="str">
        <f t="shared" si="48"/>
        <v>-</v>
      </c>
      <c r="Z75" s="529" t="str">
        <f t="shared" si="48"/>
        <v>-</v>
      </c>
      <c r="AA75" s="529" t="str">
        <f t="shared" si="48"/>
        <v>-</v>
      </c>
      <c r="AB75" s="529" t="str">
        <f t="shared" si="10"/>
        <v>-</v>
      </c>
      <c r="AC75" s="529">
        <f t="shared" si="21"/>
        <v>0.8</v>
      </c>
      <c r="AD75" s="583">
        <f t="shared" si="22"/>
        <v>0</v>
      </c>
      <c r="AE75" s="591">
        <f>'приложение 1.1 '!H77</f>
        <v>4.4424459699999996</v>
      </c>
      <c r="AF75" s="591" t="str">
        <f t="shared" si="39"/>
        <v>0</v>
      </c>
      <c r="AG75" s="591" t="str">
        <f t="shared" si="40"/>
        <v>0</v>
      </c>
      <c r="AH75" s="591" t="str">
        <f t="shared" si="41"/>
        <v>0</v>
      </c>
      <c r="AI75" s="591" t="str">
        <f t="shared" si="42"/>
        <v>0</v>
      </c>
      <c r="AJ75" s="591" t="str">
        <f t="shared" si="43"/>
        <v>0</v>
      </c>
      <c r="AK75" s="591" t="str">
        <f t="shared" si="44"/>
        <v>0</v>
      </c>
      <c r="AL75" s="591" t="str">
        <f t="shared" si="45"/>
        <v>0</v>
      </c>
      <c r="AM75" s="591" t="str">
        <f t="shared" si="46"/>
        <v>0</v>
      </c>
      <c r="AN75" s="591" t="str">
        <f t="shared" si="23"/>
        <v>-</v>
      </c>
      <c r="AO75" s="591" t="str">
        <f t="shared" si="24"/>
        <v>-</v>
      </c>
      <c r="AP75" s="591">
        <f>'приложение 1.1 '!Y77</f>
        <v>0</v>
      </c>
      <c r="AQ75" s="591">
        <f>'приложение 1.1 '!Z77</f>
        <v>2.5312658099999998</v>
      </c>
      <c r="AR75" s="591">
        <f>'приложение 1.1 '!AA77</f>
        <v>1.9111801599999998</v>
      </c>
      <c r="AS75" s="591">
        <f>'приложение 1.1 '!AB77</f>
        <v>0</v>
      </c>
      <c r="AT75" s="591">
        <f>'приложение 1.4.'!G87</f>
        <v>0</v>
      </c>
      <c r="AU75" s="591">
        <f>'приложение 1.4.'!I87</f>
        <v>0</v>
      </c>
      <c r="AV75" s="591">
        <f>'приложение 1.4.'!K87</f>
        <v>0</v>
      </c>
      <c r="AW75" s="591">
        <f>'приложение 1.4.'!M87</f>
        <v>0</v>
      </c>
      <c r="AX75" s="474">
        <f>'приложение 1.1 '!AD77</f>
        <v>0</v>
      </c>
      <c r="AY75" s="474">
        <f>'приложение 1.1 '!AC77</f>
        <v>0</v>
      </c>
      <c r="AZ75" s="591">
        <f t="shared" si="20"/>
        <v>4.4424459699999996</v>
      </c>
    </row>
    <row r="76" spans="1:52" s="9" customFormat="1" ht="31.5">
      <c r="A76" s="416" t="str">
        <f>'приложение 1.1 '!A78</f>
        <v>1.1.3.30</v>
      </c>
      <c r="B76" s="506" t="str">
        <f>'приложение 1.1 '!B78</f>
        <v xml:space="preserve"> Реконструкция ТП-545 (Замена оборудования РУ-10кВ; РУ-0,4кВ; 2ТМ-630 на 2ТМГ-1000)</v>
      </c>
      <c r="C76" s="529" t="str">
        <f>IF('приложение 1.1 '!G78=2012,'приложение 1.1 '!E78,"-")</f>
        <v>-</v>
      </c>
      <c r="D76" s="529" t="str">
        <f>IF('приложение 1.1 '!G78=2012,'приложение 1.1 '!D78,"-")</f>
        <v>-</v>
      </c>
      <c r="E76" s="529">
        <f>IF('приложение 1.1 '!G78=2013,'приложение 1.1 '!E78,"-")</f>
        <v>2</v>
      </c>
      <c r="F76" s="529">
        <f>IF('приложение 1.1 '!G78=2013,'приложение 1.1 '!D78,"-")</f>
        <v>0</v>
      </c>
      <c r="G76" s="529" t="str">
        <f>IF('приложение 1.1 '!G78=2014,'приложение 1.1 '!E78,"-")</f>
        <v>-</v>
      </c>
      <c r="H76" s="529" t="str">
        <f>IF('приложение 1.1 '!G78=2014,'приложение 1.1 '!D78,"-")</f>
        <v>-</v>
      </c>
      <c r="I76" s="529" t="str">
        <f>IF('приложение 1.1 '!G78=2015,'приложение 1.1 '!E78,"-")</f>
        <v>-</v>
      </c>
      <c r="J76" s="529" t="str">
        <f>IF('приложение 1.1 '!G78=2015,'приложение 1.1 '!D78,"-")</f>
        <v>-</v>
      </c>
      <c r="K76" s="529" t="str">
        <f>IF('приложение 1.1 '!G78=2016,'приложение 1.1 '!E78,"-")</f>
        <v>-</v>
      </c>
      <c r="L76" s="529" t="str">
        <f>IF('приложение 1.1 '!G78=2016,'приложение 1.1 '!D78,"-")</f>
        <v>-</v>
      </c>
      <c r="M76" s="529" t="str">
        <f>IF('приложение 1.1 '!G78=2017,'приложение 1.1 '!E78,"-")</f>
        <v>-</v>
      </c>
      <c r="N76" s="529" t="str">
        <f>IF('приложение 1.1 '!G78=2017,'приложение 1.1 '!D78,"-")</f>
        <v>-</v>
      </c>
      <c r="O76" s="529">
        <f t="shared" si="25"/>
        <v>2</v>
      </c>
      <c r="P76" s="529">
        <f t="shared" si="25"/>
        <v>0</v>
      </c>
      <c r="Q76" s="529" t="s">
        <v>463</v>
      </c>
      <c r="R76" s="529" t="str">
        <f t="shared" si="5"/>
        <v>-</v>
      </c>
      <c r="S76" s="529">
        <v>1.26</v>
      </c>
      <c r="T76" s="529">
        <f t="shared" si="47"/>
        <v>0</v>
      </c>
      <c r="U76" s="529" t="str">
        <f t="shared" si="47"/>
        <v>-</v>
      </c>
      <c r="V76" s="529" t="str">
        <f t="shared" si="48"/>
        <v>-</v>
      </c>
      <c r="W76" s="529" t="str">
        <f t="shared" si="48"/>
        <v>-</v>
      </c>
      <c r="X76" s="529" t="str">
        <f t="shared" si="48"/>
        <v>-</v>
      </c>
      <c r="Y76" s="529" t="str">
        <f t="shared" si="48"/>
        <v>-</v>
      </c>
      <c r="Z76" s="529" t="str">
        <f t="shared" si="48"/>
        <v>-</v>
      </c>
      <c r="AA76" s="529" t="str">
        <f t="shared" si="48"/>
        <v>-</v>
      </c>
      <c r="AB76" s="529" t="str">
        <f t="shared" si="10"/>
        <v>-</v>
      </c>
      <c r="AC76" s="529">
        <f t="shared" si="21"/>
        <v>1.26</v>
      </c>
      <c r="AD76" s="583">
        <f t="shared" si="22"/>
        <v>0</v>
      </c>
      <c r="AE76" s="591">
        <f>'приложение 1.1 '!H78</f>
        <v>2.2947669999999998</v>
      </c>
      <c r="AF76" s="591" t="str">
        <f t="shared" si="39"/>
        <v>0</v>
      </c>
      <c r="AG76" s="591" t="str">
        <f t="shared" si="40"/>
        <v>0</v>
      </c>
      <c r="AH76" s="591" t="str">
        <f t="shared" si="41"/>
        <v>0</v>
      </c>
      <c r="AI76" s="591" t="str">
        <f t="shared" si="42"/>
        <v>0</v>
      </c>
      <c r="AJ76" s="591" t="str">
        <f t="shared" si="43"/>
        <v>0</v>
      </c>
      <c r="AK76" s="591" t="str">
        <f t="shared" si="44"/>
        <v>0</v>
      </c>
      <c r="AL76" s="591" t="str">
        <f t="shared" si="45"/>
        <v>0</v>
      </c>
      <c r="AM76" s="591" t="str">
        <f t="shared" si="46"/>
        <v>0</v>
      </c>
      <c r="AN76" s="591" t="str">
        <f t="shared" si="23"/>
        <v>-</v>
      </c>
      <c r="AO76" s="591" t="str">
        <f t="shared" si="24"/>
        <v>-</v>
      </c>
      <c r="AP76" s="591">
        <f>'приложение 1.1 '!Y78</f>
        <v>0</v>
      </c>
      <c r="AQ76" s="591">
        <f>'приложение 1.1 '!Z78</f>
        <v>2.2947669999999998</v>
      </c>
      <c r="AR76" s="591">
        <f>'приложение 1.1 '!AA78</f>
        <v>0</v>
      </c>
      <c r="AS76" s="591">
        <f>'приложение 1.1 '!AB78</f>
        <v>0</v>
      </c>
      <c r="AT76" s="591">
        <f>'приложение 1.4.'!G88</f>
        <v>0</v>
      </c>
      <c r="AU76" s="591">
        <f>'приложение 1.4.'!I88</f>
        <v>0</v>
      </c>
      <c r="AV76" s="591">
        <f>'приложение 1.4.'!K88</f>
        <v>0</v>
      </c>
      <c r="AW76" s="591">
        <f>'приложение 1.4.'!M88</f>
        <v>0</v>
      </c>
      <c r="AX76" s="474">
        <f>'приложение 1.1 '!AD78</f>
        <v>0</v>
      </c>
      <c r="AY76" s="474">
        <f>'приложение 1.1 '!AC78</f>
        <v>0</v>
      </c>
      <c r="AZ76" s="591">
        <f t="shared" si="20"/>
        <v>2.2947669999999998</v>
      </c>
    </row>
    <row r="77" spans="1:52" s="9" customFormat="1">
      <c r="A77" s="416" t="str">
        <f>'приложение 1.1 '!A79</f>
        <v>1.1.3.31</v>
      </c>
      <c r="B77" s="506" t="str">
        <f>'приложение 1.1 '!B79</f>
        <v>Реконструкция ТП-508 (установка КСО)</v>
      </c>
      <c r="C77" s="529" t="str">
        <f>IF('приложение 1.1 '!G79=2012,'приложение 1.1 '!E79,"-")</f>
        <v>-</v>
      </c>
      <c r="D77" s="529" t="str">
        <f>IF('приложение 1.1 '!G79=2012,'приложение 1.1 '!D79,"-")</f>
        <v>-</v>
      </c>
      <c r="E77" s="529">
        <f>IF('приложение 1.1 '!G79=2013,'приложение 1.1 '!E79,"-")</f>
        <v>0</v>
      </c>
      <c r="F77" s="529">
        <f>IF('приложение 1.1 '!G79=2013,'приложение 1.1 '!D79,"-")</f>
        <v>0</v>
      </c>
      <c r="G77" s="529" t="str">
        <f>IF('приложение 1.1 '!G79=2014,'приложение 1.1 '!E79,"-")</f>
        <v>-</v>
      </c>
      <c r="H77" s="529" t="str">
        <f>IF('приложение 1.1 '!G79=2014,'приложение 1.1 '!D79,"-")</f>
        <v>-</v>
      </c>
      <c r="I77" s="529" t="str">
        <f>IF('приложение 1.1 '!G79=2015,'приложение 1.1 '!E79,"-")</f>
        <v>-</v>
      </c>
      <c r="J77" s="529" t="str">
        <f>IF('приложение 1.1 '!G79=2015,'приложение 1.1 '!D79,"-")</f>
        <v>-</v>
      </c>
      <c r="K77" s="529" t="str">
        <f>IF('приложение 1.1 '!G79=2016,'приложение 1.1 '!E79,"-")</f>
        <v>-</v>
      </c>
      <c r="L77" s="529" t="str">
        <f>IF('приложение 1.1 '!G79=2016,'приложение 1.1 '!D79,"-")</f>
        <v>-</v>
      </c>
      <c r="M77" s="529" t="str">
        <f>IF('приложение 1.1 '!G79=2017,'приложение 1.1 '!E79,"-")</f>
        <v>-</v>
      </c>
      <c r="N77" s="529" t="str">
        <f>IF('приложение 1.1 '!G79=2017,'приложение 1.1 '!D79,"-")</f>
        <v>-</v>
      </c>
      <c r="O77" s="529">
        <f t="shared" si="25"/>
        <v>0</v>
      </c>
      <c r="P77" s="529">
        <f t="shared" si="25"/>
        <v>0</v>
      </c>
      <c r="Q77" s="529" t="s">
        <v>463</v>
      </c>
      <c r="R77" s="529" t="str">
        <f t="shared" si="5"/>
        <v>-</v>
      </c>
      <c r="S77" s="529" t="s">
        <v>463</v>
      </c>
      <c r="T77" s="529">
        <f t="shared" si="47"/>
        <v>0</v>
      </c>
      <c r="U77" s="529" t="str">
        <f t="shared" si="47"/>
        <v>-</v>
      </c>
      <c r="V77" s="529" t="str">
        <f t="shared" si="48"/>
        <v>-</v>
      </c>
      <c r="W77" s="529" t="str">
        <f t="shared" si="48"/>
        <v>-</v>
      </c>
      <c r="X77" s="529" t="str">
        <f t="shared" si="48"/>
        <v>-</v>
      </c>
      <c r="Y77" s="529" t="str">
        <f t="shared" si="48"/>
        <v>-</v>
      </c>
      <c r="Z77" s="529" t="str">
        <f t="shared" si="48"/>
        <v>-</v>
      </c>
      <c r="AA77" s="529" t="str">
        <f t="shared" si="48"/>
        <v>-</v>
      </c>
      <c r="AB77" s="529" t="str">
        <f t="shared" si="10"/>
        <v>-</v>
      </c>
      <c r="AC77" s="529">
        <f t="shared" si="21"/>
        <v>0</v>
      </c>
      <c r="AD77" s="583">
        <f t="shared" si="22"/>
        <v>0</v>
      </c>
      <c r="AE77" s="591">
        <f>'приложение 1.1 '!H79</f>
        <v>3.3826254700000002</v>
      </c>
      <c r="AF77" s="591" t="str">
        <f t="shared" si="39"/>
        <v>0</v>
      </c>
      <c r="AG77" s="591" t="str">
        <f t="shared" si="40"/>
        <v>0</v>
      </c>
      <c r="AH77" s="591" t="str">
        <f t="shared" si="41"/>
        <v>0</v>
      </c>
      <c r="AI77" s="591" t="str">
        <f t="shared" si="42"/>
        <v>0</v>
      </c>
      <c r="AJ77" s="591" t="str">
        <f t="shared" si="43"/>
        <v>0</v>
      </c>
      <c r="AK77" s="591" t="str">
        <f t="shared" si="44"/>
        <v>0</v>
      </c>
      <c r="AL77" s="591" t="str">
        <f t="shared" si="45"/>
        <v>-</v>
      </c>
      <c r="AM77" s="591" t="str">
        <f t="shared" si="46"/>
        <v>-</v>
      </c>
      <c r="AN77" s="591" t="str">
        <f t="shared" si="23"/>
        <v>-</v>
      </c>
      <c r="AO77" s="591" t="str">
        <f t="shared" si="24"/>
        <v>-</v>
      </c>
      <c r="AP77" s="591">
        <f>'приложение 1.1 '!Y79</f>
        <v>0</v>
      </c>
      <c r="AQ77" s="591">
        <f>'приложение 1.1 '!Z79</f>
        <v>0.16474547</v>
      </c>
      <c r="AR77" s="591">
        <f>'приложение 1.1 '!AA79</f>
        <v>0</v>
      </c>
      <c r="AS77" s="591">
        <f>'приложение 1.1 '!AB79</f>
        <v>0</v>
      </c>
      <c r="AT77" s="591">
        <f>'приложение 1.4.'!G89</f>
        <v>0</v>
      </c>
      <c r="AU77" s="591">
        <f>'приложение 1.4.'!I89</f>
        <v>0</v>
      </c>
      <c r="AV77" s="591">
        <f>'приложение 1.4.'!K89</f>
        <v>0</v>
      </c>
      <c r="AW77" s="591">
        <f>'приложение 1.4.'!M89</f>
        <v>3.2178800000000001</v>
      </c>
      <c r="AX77" s="474">
        <f>'приложение 1.1 '!AD79</f>
        <v>3.2178800000000001</v>
      </c>
      <c r="AY77" s="474">
        <f>'приложение 1.1 '!AC79</f>
        <v>0</v>
      </c>
      <c r="AZ77" s="591">
        <f t="shared" si="20"/>
        <v>3.3826254700000002</v>
      </c>
    </row>
    <row r="78" spans="1:52" s="9" customFormat="1" ht="31.5">
      <c r="A78" s="416" t="str">
        <f>'приложение 1.1 '!A80</f>
        <v>1.1.3.32</v>
      </c>
      <c r="B78" s="506" t="str">
        <f>'приложение 1.1 '!B80</f>
        <v>Реконструкция ТП-511 (установка двух ячеек КСО)</v>
      </c>
      <c r="C78" s="529" t="str">
        <f>IF('приложение 1.1 '!G80=2012,'приложение 1.1 '!E80,"-")</f>
        <v>-</v>
      </c>
      <c r="D78" s="529" t="str">
        <f>IF('приложение 1.1 '!G80=2012,'приложение 1.1 '!D80,"-")</f>
        <v>-</v>
      </c>
      <c r="E78" s="529">
        <f>IF('приложение 1.1 '!G80=2013,'приложение 1.1 '!E80,"-")</f>
        <v>0</v>
      </c>
      <c r="F78" s="529">
        <f>IF('приложение 1.1 '!G80=2013,'приложение 1.1 '!D80,"-")</f>
        <v>0</v>
      </c>
      <c r="G78" s="529" t="str">
        <f>IF('приложение 1.1 '!G80=2014,'приложение 1.1 '!E80,"-")</f>
        <v>-</v>
      </c>
      <c r="H78" s="529" t="str">
        <f>IF('приложение 1.1 '!G80=2014,'приложение 1.1 '!D80,"-")</f>
        <v>-</v>
      </c>
      <c r="I78" s="529" t="str">
        <f>IF('приложение 1.1 '!G80=2015,'приложение 1.1 '!E80,"-")</f>
        <v>-</v>
      </c>
      <c r="J78" s="529" t="str">
        <f>IF('приложение 1.1 '!G80=2015,'приложение 1.1 '!D80,"-")</f>
        <v>-</v>
      </c>
      <c r="K78" s="529" t="str">
        <f>IF('приложение 1.1 '!G80=2016,'приложение 1.1 '!E80,"-")</f>
        <v>-</v>
      </c>
      <c r="L78" s="529" t="str">
        <f>IF('приложение 1.1 '!G80=2016,'приложение 1.1 '!D80,"-")</f>
        <v>-</v>
      </c>
      <c r="M78" s="529" t="str">
        <f>IF('приложение 1.1 '!G80=2017,'приложение 1.1 '!E80,"-")</f>
        <v>-</v>
      </c>
      <c r="N78" s="529" t="str">
        <f>IF('приложение 1.1 '!G80=2017,'приложение 1.1 '!D80,"-")</f>
        <v>-</v>
      </c>
      <c r="O78" s="529">
        <f t="shared" si="25"/>
        <v>0</v>
      </c>
      <c r="P78" s="529">
        <f t="shared" si="25"/>
        <v>0</v>
      </c>
      <c r="Q78" s="529" t="s">
        <v>463</v>
      </c>
      <c r="R78" s="529" t="str">
        <f t="shared" si="5"/>
        <v>-</v>
      </c>
      <c r="S78" s="529" t="s">
        <v>463</v>
      </c>
      <c r="T78" s="529">
        <f t="shared" si="47"/>
        <v>0</v>
      </c>
      <c r="U78" s="529" t="str">
        <f t="shared" si="47"/>
        <v>-</v>
      </c>
      <c r="V78" s="529" t="str">
        <f t="shared" si="48"/>
        <v>-</v>
      </c>
      <c r="W78" s="529" t="str">
        <f t="shared" si="48"/>
        <v>-</v>
      </c>
      <c r="X78" s="529" t="str">
        <f t="shared" si="48"/>
        <v>-</v>
      </c>
      <c r="Y78" s="529" t="str">
        <f t="shared" si="48"/>
        <v>-</v>
      </c>
      <c r="Z78" s="529" t="str">
        <f t="shared" si="48"/>
        <v>-</v>
      </c>
      <c r="AA78" s="529" t="str">
        <f t="shared" si="48"/>
        <v>-</v>
      </c>
      <c r="AB78" s="529" t="str">
        <f t="shared" si="10"/>
        <v>-</v>
      </c>
      <c r="AC78" s="529">
        <f t="shared" si="21"/>
        <v>0</v>
      </c>
      <c r="AD78" s="583">
        <f t="shared" si="22"/>
        <v>0</v>
      </c>
      <c r="AE78" s="591">
        <f>'приложение 1.1 '!H80</f>
        <v>0.24462945999999999</v>
      </c>
      <c r="AF78" s="591" t="str">
        <f t="shared" si="39"/>
        <v>0</v>
      </c>
      <c r="AG78" s="591" t="str">
        <f t="shared" si="40"/>
        <v>0</v>
      </c>
      <c r="AH78" s="591" t="str">
        <f t="shared" si="41"/>
        <v>0</v>
      </c>
      <c r="AI78" s="591" t="str">
        <f t="shared" si="42"/>
        <v>0</v>
      </c>
      <c r="AJ78" s="591" t="str">
        <f t="shared" si="43"/>
        <v>0</v>
      </c>
      <c r="AK78" s="591" t="str">
        <f t="shared" si="44"/>
        <v>0</v>
      </c>
      <c r="AL78" s="591" t="str">
        <f t="shared" si="45"/>
        <v>0</v>
      </c>
      <c r="AM78" s="591" t="str">
        <f t="shared" si="46"/>
        <v>0</v>
      </c>
      <c r="AN78" s="591" t="str">
        <f t="shared" si="23"/>
        <v>-</v>
      </c>
      <c r="AO78" s="591" t="str">
        <f t="shared" si="24"/>
        <v>-</v>
      </c>
      <c r="AP78" s="591">
        <f>'приложение 1.1 '!Y80</f>
        <v>0</v>
      </c>
      <c r="AQ78" s="591">
        <f>'приложение 1.1 '!Z80</f>
        <v>0.24462945999999999</v>
      </c>
      <c r="AR78" s="591">
        <f>'приложение 1.1 '!AA80</f>
        <v>0</v>
      </c>
      <c r="AS78" s="591">
        <f>'приложение 1.1 '!AB80</f>
        <v>0</v>
      </c>
      <c r="AT78" s="591">
        <f>'приложение 1.4.'!G90</f>
        <v>0</v>
      </c>
      <c r="AU78" s="591">
        <f>'приложение 1.4.'!I90</f>
        <v>0</v>
      </c>
      <c r="AV78" s="591">
        <f>'приложение 1.4.'!K90</f>
        <v>0</v>
      </c>
      <c r="AW78" s="591">
        <f>'приложение 1.4.'!M90</f>
        <v>0</v>
      </c>
      <c r="AX78" s="474">
        <f>'приложение 1.1 '!AD80</f>
        <v>0</v>
      </c>
      <c r="AY78" s="474">
        <f>'приложение 1.1 '!AC80</f>
        <v>0</v>
      </c>
      <c r="AZ78" s="591">
        <f t="shared" si="20"/>
        <v>0.24462945999999999</v>
      </c>
    </row>
    <row r="79" spans="1:52" s="9" customFormat="1">
      <c r="A79" s="416" t="str">
        <f>'приложение 1.1 '!A81</f>
        <v>1.1.3.33</v>
      </c>
      <c r="B79" s="506" t="str">
        <f>'приложение 1.1 '!B81</f>
        <v>Реконструкция ТП-381 (РУ-0,4кВ)</v>
      </c>
      <c r="C79" s="529" t="str">
        <f>IF('приложение 1.1 '!G81=2012,'приложение 1.1 '!E81,"-")</f>
        <v>-</v>
      </c>
      <c r="D79" s="529" t="str">
        <f>IF('приложение 1.1 '!G81=2012,'приложение 1.1 '!D81,"-")</f>
        <v>-</v>
      </c>
      <c r="E79" s="529">
        <f>IF('приложение 1.1 '!G81=2013,'приложение 1.1 '!E81,"-")</f>
        <v>0</v>
      </c>
      <c r="F79" s="529">
        <f>IF('приложение 1.1 '!G81=2013,'приложение 1.1 '!D81,"-")</f>
        <v>0</v>
      </c>
      <c r="G79" s="529" t="str">
        <f>IF('приложение 1.1 '!G81=2014,'приложение 1.1 '!E81,"-")</f>
        <v>-</v>
      </c>
      <c r="H79" s="529" t="str">
        <f>IF('приложение 1.1 '!G81=2014,'приложение 1.1 '!D81,"-")</f>
        <v>-</v>
      </c>
      <c r="I79" s="529" t="str">
        <f>IF('приложение 1.1 '!G81=2015,'приложение 1.1 '!E81,"-")</f>
        <v>-</v>
      </c>
      <c r="J79" s="529" t="str">
        <f>IF('приложение 1.1 '!G81=2015,'приложение 1.1 '!D81,"-")</f>
        <v>-</v>
      </c>
      <c r="K79" s="529" t="str">
        <f>IF('приложение 1.1 '!G81=2016,'приложение 1.1 '!E81,"-")</f>
        <v>-</v>
      </c>
      <c r="L79" s="529" t="str">
        <f>IF('приложение 1.1 '!G81=2016,'приложение 1.1 '!D81,"-")</f>
        <v>-</v>
      </c>
      <c r="M79" s="529" t="str">
        <f>IF('приложение 1.1 '!G81=2017,'приложение 1.1 '!E81,"-")</f>
        <v>-</v>
      </c>
      <c r="N79" s="529" t="str">
        <f>IF('приложение 1.1 '!G81=2017,'приложение 1.1 '!D81,"-")</f>
        <v>-</v>
      </c>
      <c r="O79" s="529">
        <f t="shared" si="25"/>
        <v>0</v>
      </c>
      <c r="P79" s="529">
        <f t="shared" si="25"/>
        <v>0</v>
      </c>
      <c r="Q79" s="529" t="s">
        <v>463</v>
      </c>
      <c r="R79" s="529" t="str">
        <f t="shared" si="5"/>
        <v>-</v>
      </c>
      <c r="S79" s="529" t="s">
        <v>463</v>
      </c>
      <c r="T79" s="529">
        <f t="shared" si="47"/>
        <v>0</v>
      </c>
      <c r="U79" s="529" t="str">
        <f t="shared" si="47"/>
        <v>-</v>
      </c>
      <c r="V79" s="529" t="str">
        <f t="shared" si="48"/>
        <v>-</v>
      </c>
      <c r="W79" s="529" t="str">
        <f t="shared" si="48"/>
        <v>-</v>
      </c>
      <c r="X79" s="529" t="str">
        <f t="shared" si="48"/>
        <v>-</v>
      </c>
      <c r="Y79" s="529" t="str">
        <f t="shared" si="48"/>
        <v>-</v>
      </c>
      <c r="Z79" s="529" t="str">
        <f t="shared" si="48"/>
        <v>-</v>
      </c>
      <c r="AA79" s="529" t="str">
        <f t="shared" si="48"/>
        <v>-</v>
      </c>
      <c r="AB79" s="529" t="str">
        <f t="shared" si="10"/>
        <v>-</v>
      </c>
      <c r="AC79" s="529">
        <f t="shared" si="21"/>
        <v>0</v>
      </c>
      <c r="AD79" s="583">
        <f t="shared" si="22"/>
        <v>0</v>
      </c>
      <c r="AE79" s="591">
        <f>'приложение 1.1 '!H81</f>
        <v>1.3013440000000001</v>
      </c>
      <c r="AF79" s="591" t="str">
        <f t="shared" si="39"/>
        <v>0</v>
      </c>
      <c r="AG79" s="591" t="str">
        <f t="shared" si="40"/>
        <v>0</v>
      </c>
      <c r="AH79" s="591" t="str">
        <f t="shared" si="41"/>
        <v>0</v>
      </c>
      <c r="AI79" s="591" t="str">
        <f t="shared" si="42"/>
        <v>0</v>
      </c>
      <c r="AJ79" s="591" t="str">
        <f t="shared" si="43"/>
        <v>0</v>
      </c>
      <c r="AK79" s="591" t="str">
        <f t="shared" si="44"/>
        <v>0</v>
      </c>
      <c r="AL79" s="591" t="str">
        <f t="shared" si="45"/>
        <v>0</v>
      </c>
      <c r="AM79" s="591" t="str">
        <f t="shared" si="46"/>
        <v>0</v>
      </c>
      <c r="AN79" s="591" t="str">
        <f t="shared" si="23"/>
        <v>-</v>
      </c>
      <c r="AO79" s="591" t="str">
        <f t="shared" si="24"/>
        <v>-</v>
      </c>
      <c r="AP79" s="591">
        <f>'приложение 1.1 '!Y81</f>
        <v>0</v>
      </c>
      <c r="AQ79" s="591">
        <f>'приложение 1.1 '!Z81</f>
        <v>1.3013440000000001</v>
      </c>
      <c r="AR79" s="591">
        <f>'приложение 1.1 '!AA81</f>
        <v>0</v>
      </c>
      <c r="AS79" s="591">
        <f>'приложение 1.1 '!AB81</f>
        <v>0</v>
      </c>
      <c r="AT79" s="591">
        <f>'приложение 1.4.'!G91</f>
        <v>0</v>
      </c>
      <c r="AU79" s="591">
        <f>'приложение 1.4.'!I91</f>
        <v>0</v>
      </c>
      <c r="AV79" s="591">
        <f>'приложение 1.4.'!K91</f>
        <v>0</v>
      </c>
      <c r="AW79" s="591">
        <f>'приложение 1.4.'!M91</f>
        <v>0</v>
      </c>
      <c r="AX79" s="474">
        <f>'приложение 1.1 '!AD81</f>
        <v>0</v>
      </c>
      <c r="AY79" s="474">
        <f>'приложение 1.1 '!AC81</f>
        <v>0</v>
      </c>
      <c r="AZ79" s="591">
        <f t="shared" si="20"/>
        <v>1.3013440000000001</v>
      </c>
    </row>
    <row r="80" spans="1:52" s="9" customFormat="1" ht="31.5">
      <c r="A80" s="416" t="str">
        <f>'приложение 1.1 '!A82</f>
        <v>1.1.3.34</v>
      </c>
      <c r="B80" s="506" t="str">
        <f>'приложение 1.1 '!B82</f>
        <v xml:space="preserve">Реконструкция ТП-472 (Замена оборудования РУ-0,4кВ; 2ТМ-630 на 2ТМГ-1000) </v>
      </c>
      <c r="C80" s="529" t="str">
        <f>IF('приложение 1.1 '!G82=2012,'приложение 1.1 '!E82,"-")</f>
        <v>-</v>
      </c>
      <c r="D80" s="529" t="str">
        <f>IF('приложение 1.1 '!G82=2012,'приложение 1.1 '!D82,"-")</f>
        <v>-</v>
      </c>
      <c r="E80" s="529" t="str">
        <f>IF('приложение 1.1 '!G82=2013,'приложение 1.1 '!E82,"-")</f>
        <v>-</v>
      </c>
      <c r="F80" s="529" t="str">
        <f>IF('приложение 1.1 '!G82=2013,'приложение 1.1 '!D82,"-")</f>
        <v>-</v>
      </c>
      <c r="G80" s="529">
        <f>IF('приложение 1.1 '!G82=2014,'приложение 1.1 '!E82,"-")</f>
        <v>2</v>
      </c>
      <c r="H80" s="529">
        <f>IF('приложение 1.1 '!G82=2014,'приложение 1.1 '!D82,"-")</f>
        <v>0</v>
      </c>
      <c r="I80" s="529" t="str">
        <f>IF('приложение 1.1 '!G82=2015,'приложение 1.1 '!E82,"-")</f>
        <v>-</v>
      </c>
      <c r="J80" s="529" t="str">
        <f>IF('приложение 1.1 '!G82=2015,'приложение 1.1 '!D82,"-")</f>
        <v>-</v>
      </c>
      <c r="K80" s="529" t="str">
        <f>IF('приложение 1.1 '!G82=2016,'приложение 1.1 '!E82,"-")</f>
        <v>-</v>
      </c>
      <c r="L80" s="529" t="str">
        <f>IF('приложение 1.1 '!G82=2016,'приложение 1.1 '!D82,"-")</f>
        <v>-</v>
      </c>
      <c r="M80" s="529" t="str">
        <f>IF('приложение 1.1 '!G82=2017,'приложение 1.1 '!E82,"-")</f>
        <v>-</v>
      </c>
      <c r="N80" s="529" t="str">
        <f>IF('приложение 1.1 '!G82=2017,'приложение 1.1 '!D82,"-")</f>
        <v>-</v>
      </c>
      <c r="O80" s="529">
        <f t="shared" si="25"/>
        <v>2</v>
      </c>
      <c r="P80" s="529">
        <f t="shared" si="25"/>
        <v>0</v>
      </c>
      <c r="Q80" s="529" t="s">
        <v>463</v>
      </c>
      <c r="R80" s="529" t="str">
        <f t="shared" si="5"/>
        <v>-</v>
      </c>
      <c r="S80" s="529" t="s">
        <v>463</v>
      </c>
      <c r="T80" s="529" t="str">
        <f t="shared" si="47"/>
        <v>-</v>
      </c>
      <c r="U80" s="529">
        <v>1.26</v>
      </c>
      <c r="V80" s="529">
        <f t="shared" si="48"/>
        <v>0</v>
      </c>
      <c r="W80" s="529" t="str">
        <f t="shared" si="48"/>
        <v>-</v>
      </c>
      <c r="X80" s="529" t="str">
        <f t="shared" si="48"/>
        <v>-</v>
      </c>
      <c r="Y80" s="529" t="str">
        <f t="shared" si="48"/>
        <v>-</v>
      </c>
      <c r="Z80" s="529" t="str">
        <f t="shared" si="48"/>
        <v>-</v>
      </c>
      <c r="AA80" s="529" t="str">
        <f t="shared" si="48"/>
        <v>-</v>
      </c>
      <c r="AB80" s="529" t="str">
        <f t="shared" si="10"/>
        <v>-</v>
      </c>
      <c r="AC80" s="529">
        <f t="shared" si="21"/>
        <v>1.26</v>
      </c>
      <c r="AD80" s="583">
        <f t="shared" si="22"/>
        <v>0</v>
      </c>
      <c r="AE80" s="591">
        <f>'приложение 1.1 '!H82</f>
        <v>2.4094228600000003</v>
      </c>
      <c r="AF80" s="591" t="str">
        <f t="shared" si="39"/>
        <v>0</v>
      </c>
      <c r="AG80" s="591" t="str">
        <f t="shared" si="40"/>
        <v>0</v>
      </c>
      <c r="AH80" s="591" t="str">
        <f t="shared" si="41"/>
        <v>0</v>
      </c>
      <c r="AI80" s="591" t="str">
        <f t="shared" si="42"/>
        <v>0</v>
      </c>
      <c r="AJ80" s="591" t="str">
        <f t="shared" si="43"/>
        <v>0</v>
      </c>
      <c r="AK80" s="591" t="str">
        <f t="shared" si="44"/>
        <v>0</v>
      </c>
      <c r="AL80" s="591" t="str">
        <f t="shared" si="45"/>
        <v>0</v>
      </c>
      <c r="AM80" s="591" t="str">
        <f t="shared" si="46"/>
        <v>0</v>
      </c>
      <c r="AN80" s="591" t="str">
        <f t="shared" si="23"/>
        <v>-</v>
      </c>
      <c r="AO80" s="591" t="str">
        <f t="shared" si="24"/>
        <v>-</v>
      </c>
      <c r="AP80" s="591">
        <f>'приложение 1.1 '!Y82</f>
        <v>0</v>
      </c>
      <c r="AQ80" s="591">
        <f>'приложение 1.1 '!Z82</f>
        <v>0</v>
      </c>
      <c r="AR80" s="591">
        <f>'приложение 1.1 '!AA82</f>
        <v>2.4094228600000003</v>
      </c>
      <c r="AS80" s="591">
        <f>'приложение 1.1 '!AB82</f>
        <v>0</v>
      </c>
      <c r="AT80" s="591">
        <f>'приложение 1.4.'!G92</f>
        <v>0</v>
      </c>
      <c r="AU80" s="591">
        <f>'приложение 1.4.'!I92</f>
        <v>0</v>
      </c>
      <c r="AV80" s="591">
        <f>'приложение 1.4.'!K92</f>
        <v>0</v>
      </c>
      <c r="AW80" s="591">
        <f>'приложение 1.4.'!M92</f>
        <v>0</v>
      </c>
      <c r="AX80" s="474">
        <f>'приложение 1.1 '!AD82</f>
        <v>0</v>
      </c>
      <c r="AY80" s="474">
        <f>'приложение 1.1 '!AC82</f>
        <v>0</v>
      </c>
      <c r="AZ80" s="591">
        <f t="shared" si="20"/>
        <v>2.4094228600000003</v>
      </c>
    </row>
    <row r="81" spans="1:52" s="9" customFormat="1" ht="31.5">
      <c r="A81" s="416" t="str">
        <f>'приложение 1.1 '!A83</f>
        <v>1.1.3.38</v>
      </c>
      <c r="B81" s="506" t="str">
        <f>'приложение 1.1 '!B83</f>
        <v>Реконструкция ТП-206 (Замена оборудования РУ-10 кВ; РУ-0,4 кВ; 2ТМ-630 на 2ТМГ-1000)</v>
      </c>
      <c r="C81" s="529" t="str">
        <f>IF('приложение 1.1 '!G83=2012,'приложение 1.1 '!E83,"-")</f>
        <v>-</v>
      </c>
      <c r="D81" s="529" t="str">
        <f>IF('приложение 1.1 '!G83=2012,'приложение 1.1 '!D83,"-")</f>
        <v>-</v>
      </c>
      <c r="E81" s="529" t="str">
        <f>IF('приложение 1.1 '!G83=2013,'приложение 1.1 '!E83,"-")</f>
        <v>-</v>
      </c>
      <c r="F81" s="529" t="str">
        <f>IF('приложение 1.1 '!G83=2013,'приложение 1.1 '!D83,"-")</f>
        <v>-</v>
      </c>
      <c r="G81" s="529" t="str">
        <f>IF('приложение 1.1 '!G83=2014,'приложение 1.1 '!E83,"-")</f>
        <v>-</v>
      </c>
      <c r="H81" s="529" t="str">
        <f>IF('приложение 1.1 '!G83=2014,'приложение 1.1 '!D83,"-")</f>
        <v>-</v>
      </c>
      <c r="I81" s="529" t="str">
        <f>IF('приложение 1.1 '!G83=2015,'приложение 1.1 '!E83,"-")</f>
        <v>-</v>
      </c>
      <c r="J81" s="529" t="str">
        <f>IF('приложение 1.1 '!G83=2015,'приложение 1.1 '!D83,"-")</f>
        <v>-</v>
      </c>
      <c r="K81" s="529" t="str">
        <f>IF('приложение 1.1 '!G83=2016,'приложение 1.1 '!E83,"-")</f>
        <v>-</v>
      </c>
      <c r="L81" s="529" t="str">
        <f>IF('приложение 1.1 '!G83=2016,'приложение 1.1 '!D83,"-")</f>
        <v>-</v>
      </c>
      <c r="M81" s="529">
        <f>IF('приложение 1.1 '!G83=2017,'приложение 1.1 '!E83,"-")</f>
        <v>2</v>
      </c>
      <c r="N81" s="529">
        <f>IF('приложение 1.1 '!G83=2017,'приложение 1.1 '!D83,"-")</f>
        <v>0</v>
      </c>
      <c r="O81" s="529">
        <f t="shared" si="25"/>
        <v>2</v>
      </c>
      <c r="P81" s="529">
        <f t="shared" si="25"/>
        <v>0</v>
      </c>
      <c r="Q81" s="529" t="s">
        <v>463</v>
      </c>
      <c r="R81" s="529" t="str">
        <f t="shared" ref="R81" si="49">D81</f>
        <v>-</v>
      </c>
      <c r="S81" s="529" t="s">
        <v>463</v>
      </c>
      <c r="T81" s="529" t="str">
        <f t="shared" ref="T81:Z86" si="50">F81</f>
        <v>-</v>
      </c>
      <c r="U81" s="529" t="str">
        <f t="shared" si="50"/>
        <v>-</v>
      </c>
      <c r="V81" s="529" t="str">
        <f t="shared" si="50"/>
        <v>-</v>
      </c>
      <c r="W81" s="529" t="str">
        <f t="shared" si="50"/>
        <v>-</v>
      </c>
      <c r="X81" s="529" t="str">
        <f t="shared" si="50"/>
        <v>-</v>
      </c>
      <c r="Y81" s="529" t="str">
        <f t="shared" si="50"/>
        <v>-</v>
      </c>
      <c r="Z81" s="529" t="str">
        <f t="shared" si="50"/>
        <v>-</v>
      </c>
      <c r="AA81" s="529">
        <v>1.26</v>
      </c>
      <c r="AB81" s="529">
        <f t="shared" si="10"/>
        <v>0</v>
      </c>
      <c r="AC81" s="529">
        <f t="shared" si="21"/>
        <v>1.26</v>
      </c>
      <c r="AD81" s="583">
        <f t="shared" si="22"/>
        <v>0</v>
      </c>
      <c r="AE81" s="591">
        <f>'приложение 1.1 '!H83</f>
        <v>1.68482</v>
      </c>
      <c r="AF81" s="591" t="str">
        <f t="shared" si="39"/>
        <v>0</v>
      </c>
      <c r="AG81" s="591" t="str">
        <f t="shared" si="40"/>
        <v>0</v>
      </c>
      <c r="AH81" s="591" t="str">
        <f t="shared" si="41"/>
        <v>0</v>
      </c>
      <c r="AI81" s="591" t="str">
        <f t="shared" si="42"/>
        <v>0</v>
      </c>
      <c r="AJ81" s="591" t="str">
        <f t="shared" si="43"/>
        <v>0</v>
      </c>
      <c r="AK81" s="591" t="str">
        <f t="shared" si="44"/>
        <v>0</v>
      </c>
      <c r="AL81" s="591">
        <f t="shared" si="45"/>
        <v>2</v>
      </c>
      <c r="AM81" s="591">
        <f t="shared" si="46"/>
        <v>0</v>
      </c>
      <c r="AN81" s="591">
        <f t="shared" ref="AN81:AN127" si="51">M81</f>
        <v>2</v>
      </c>
      <c r="AO81" s="591">
        <f t="shared" ref="AO81:AO127" si="52">N81</f>
        <v>0</v>
      </c>
      <c r="AP81" s="591">
        <f>'приложение 1.1 '!Y83</f>
        <v>0</v>
      </c>
      <c r="AQ81" s="591">
        <f>'приложение 1.1 '!Z83</f>
        <v>0</v>
      </c>
      <c r="AR81" s="591">
        <f>'приложение 1.1 '!AA83</f>
        <v>0</v>
      </c>
      <c r="AS81" s="591">
        <f>'приложение 1.1 '!AB83</f>
        <v>0</v>
      </c>
      <c r="AT81" s="591">
        <f>'приложение 1.4.'!G96</f>
        <v>0</v>
      </c>
      <c r="AU81" s="591">
        <f>'приложение 1.4.'!I96</f>
        <v>0</v>
      </c>
      <c r="AV81" s="591">
        <f>'приложение 1.4.'!K96</f>
        <v>0</v>
      </c>
      <c r="AW81" s="591">
        <f>'приложение 1.4.'!M96</f>
        <v>1.68482</v>
      </c>
      <c r="AX81" s="474">
        <f>'приложение 1.1 '!AD83</f>
        <v>1.68482</v>
      </c>
      <c r="AY81" s="474">
        <f>'приложение 1.1 '!AC83</f>
        <v>0</v>
      </c>
      <c r="AZ81" s="591">
        <f t="shared" ref="AZ81:AZ126" si="53">AY81+AX81+AS81+AR81+AQ81+AP81</f>
        <v>1.68482</v>
      </c>
    </row>
    <row r="82" spans="1:52" s="9" customFormat="1" ht="31.5">
      <c r="A82" s="416" t="str">
        <f>'приложение 1.1 '!A84</f>
        <v>1.1.3.43</v>
      </c>
      <c r="B82" s="506" t="str">
        <f>'приложение 1.1 '!B84</f>
        <v>Реконструкция ТП-358 (Замена оборудования РУ-10 кВ; РУ-0,4 кВ)</v>
      </c>
      <c r="C82" s="529" t="str">
        <f>IF('приложение 1.1 '!G84=2012,'приложение 1.1 '!E84,"-")</f>
        <v>-</v>
      </c>
      <c r="D82" s="529" t="str">
        <f>IF('приложение 1.1 '!G84=2012,'приложение 1.1 '!D84,"-")</f>
        <v>-</v>
      </c>
      <c r="E82" s="529" t="str">
        <f>IF('приложение 1.1 '!G84=2013,'приложение 1.1 '!E84,"-")</f>
        <v>-</v>
      </c>
      <c r="F82" s="529" t="str">
        <f>IF('приложение 1.1 '!G84=2013,'приложение 1.1 '!D84,"-")</f>
        <v>-</v>
      </c>
      <c r="G82" s="529" t="str">
        <f>IF('приложение 1.1 '!G84=2014,'приложение 1.1 '!E84,"-")</f>
        <v>-</v>
      </c>
      <c r="H82" s="529" t="str">
        <f>IF('приложение 1.1 '!G84=2014,'приложение 1.1 '!D84,"-")</f>
        <v>-</v>
      </c>
      <c r="I82" s="529">
        <f>IF('приложение 1.1 '!G84=2015,'приложение 1.1 '!E84,"-")</f>
        <v>0</v>
      </c>
      <c r="J82" s="529">
        <f>IF('приложение 1.1 '!G84=2015,'приложение 1.1 '!D84,"-")</f>
        <v>0</v>
      </c>
      <c r="K82" s="529" t="str">
        <f>IF('приложение 1.1 '!G84=2016,'приложение 1.1 '!E84,"-")</f>
        <v>-</v>
      </c>
      <c r="L82" s="529" t="str">
        <f>IF('приложение 1.1 '!G84=2016,'приложение 1.1 '!D84,"-")</f>
        <v>-</v>
      </c>
      <c r="M82" s="529" t="str">
        <f>IF('приложение 1.1 '!G84=2017,'приложение 1.1 '!E84,"-")</f>
        <v>-</v>
      </c>
      <c r="N82" s="529" t="str">
        <f>IF('приложение 1.1 '!G84=2017,'приложение 1.1 '!D84,"-")</f>
        <v>-</v>
      </c>
      <c r="O82" s="529">
        <f t="shared" si="25"/>
        <v>0</v>
      </c>
      <c r="P82" s="529">
        <f t="shared" si="25"/>
        <v>0</v>
      </c>
      <c r="Q82" s="529"/>
      <c r="R82" s="529"/>
      <c r="S82" s="529"/>
      <c r="T82" s="529"/>
      <c r="U82" s="529">
        <v>0</v>
      </c>
      <c r="V82" s="529"/>
      <c r="W82" s="529">
        <v>1.26</v>
      </c>
      <c r="X82" s="529"/>
      <c r="Y82" s="529" t="str">
        <f t="shared" si="50"/>
        <v>-</v>
      </c>
      <c r="Z82" s="529"/>
      <c r="AA82" s="529" t="str">
        <f t="shared" ref="AA82:AA130" si="54">M82</f>
        <v>-</v>
      </c>
      <c r="AB82" s="529"/>
      <c r="AC82" s="529">
        <f t="shared" ref="AC82:AC130" si="55">SUM(Q82,S82,U82,W82,Y82,AA82)</f>
        <v>1.26</v>
      </c>
      <c r="AD82" s="583">
        <f t="shared" ref="AD82:AD130" si="56">SUM(R82,T82,V82,X82,Z82,AB82)</f>
        <v>0</v>
      </c>
      <c r="AE82" s="591">
        <f>'приложение 1.1 '!H84</f>
        <v>6.0746533300000003</v>
      </c>
      <c r="AF82" s="591" t="str">
        <f t="shared" si="39"/>
        <v>0</v>
      </c>
      <c r="AG82" s="591" t="str">
        <f t="shared" si="40"/>
        <v>0</v>
      </c>
      <c r="AH82" s="591" t="str">
        <f t="shared" si="41"/>
        <v>0</v>
      </c>
      <c r="AI82" s="591" t="str">
        <f t="shared" si="42"/>
        <v>0</v>
      </c>
      <c r="AJ82" s="591" t="str">
        <f t="shared" si="43"/>
        <v>0</v>
      </c>
      <c r="AK82" s="591" t="str">
        <f t="shared" si="44"/>
        <v>0</v>
      </c>
      <c r="AL82" s="591" t="str">
        <f t="shared" si="45"/>
        <v>0</v>
      </c>
      <c r="AM82" s="591" t="str">
        <f t="shared" si="46"/>
        <v>0</v>
      </c>
      <c r="AN82" s="591" t="str">
        <f t="shared" si="51"/>
        <v>-</v>
      </c>
      <c r="AO82" s="591" t="str">
        <f t="shared" si="52"/>
        <v>-</v>
      </c>
      <c r="AP82" s="591">
        <f>'приложение 1.1 '!Y84</f>
        <v>0</v>
      </c>
      <c r="AQ82" s="591">
        <f>'приложение 1.1 '!Z84</f>
        <v>0</v>
      </c>
      <c r="AR82" s="591">
        <f>'приложение 1.1 '!AA84</f>
        <v>0</v>
      </c>
      <c r="AS82" s="591">
        <f>'приложение 1.1 '!AB84</f>
        <v>6.0746533300000003</v>
      </c>
      <c r="AT82" s="591">
        <f>'приложение 1.4.'!G101</f>
        <v>0</v>
      </c>
      <c r="AU82" s="591">
        <f>'приложение 1.4.'!I101</f>
        <v>0</v>
      </c>
      <c r="AV82" s="591">
        <f>'приложение 1.4.'!K101</f>
        <v>0</v>
      </c>
      <c r="AW82" s="591">
        <f>'приложение 1.4.'!M101</f>
        <v>0</v>
      </c>
      <c r="AX82" s="474">
        <f>'приложение 1.1 '!AD84</f>
        <v>0</v>
      </c>
      <c r="AY82" s="474">
        <f>'приложение 1.1 '!AC84</f>
        <v>0</v>
      </c>
      <c r="AZ82" s="591">
        <f t="shared" si="53"/>
        <v>6.0746533300000003</v>
      </c>
    </row>
    <row r="83" spans="1:52" s="9" customFormat="1" ht="31.5">
      <c r="A83" s="416" t="str">
        <f>'приложение 1.1 '!A85</f>
        <v>1.1.3.45</v>
      </c>
      <c r="B83" s="506" t="str">
        <f>'приложение 1.1 '!B85</f>
        <v>Реконструкция ТП-468 (Замена оборудования РУ-10 кВ; РУ-0,4 кВ; 2ТМ-630 на 2ТМГ-1000)</v>
      </c>
      <c r="C83" s="529" t="str">
        <f>IF('приложение 1.1 '!G85=2012,'приложение 1.1 '!E85,"-")</f>
        <v>-</v>
      </c>
      <c r="D83" s="529" t="str">
        <f>IF('приложение 1.1 '!G85=2012,'приложение 1.1 '!D85,"-")</f>
        <v>-</v>
      </c>
      <c r="E83" s="529" t="str">
        <f>IF('приложение 1.1 '!G85=2013,'приложение 1.1 '!E85,"-")</f>
        <v>-</v>
      </c>
      <c r="F83" s="529" t="str">
        <f>IF('приложение 1.1 '!G85=2013,'приложение 1.1 '!D85,"-")</f>
        <v>-</v>
      </c>
      <c r="G83" s="529" t="str">
        <f>IF('приложение 1.1 '!G85=2014,'приложение 1.1 '!E85,"-")</f>
        <v>-</v>
      </c>
      <c r="H83" s="529" t="str">
        <f>IF('приложение 1.1 '!G85=2014,'приложение 1.1 '!D85,"-")</f>
        <v>-</v>
      </c>
      <c r="I83" s="529" t="str">
        <f>IF('приложение 1.1 '!G85=2015,'приложение 1.1 '!E85,"-")</f>
        <v>-</v>
      </c>
      <c r="J83" s="529" t="str">
        <f>IF('приложение 1.1 '!G85=2015,'приложение 1.1 '!D85,"-")</f>
        <v>-</v>
      </c>
      <c r="K83" s="529" t="str">
        <f>IF('приложение 1.1 '!G85=2016,'приложение 1.1 '!E85,"-")</f>
        <v>-</v>
      </c>
      <c r="L83" s="529" t="str">
        <f>IF('приложение 1.1 '!G85=2016,'приложение 1.1 '!D85,"-")</f>
        <v>-</v>
      </c>
      <c r="M83" s="529">
        <f>IF('приложение 1.1 '!G85=2017,'приложение 1.1 '!E85,"-")</f>
        <v>2</v>
      </c>
      <c r="N83" s="529">
        <f>IF('приложение 1.1 '!G85=2017,'приложение 1.1 '!D85,"-")</f>
        <v>0</v>
      </c>
      <c r="O83" s="529">
        <f t="shared" si="25"/>
        <v>2</v>
      </c>
      <c r="P83" s="529">
        <f t="shared" si="25"/>
        <v>0</v>
      </c>
      <c r="Q83" s="529"/>
      <c r="R83" s="529"/>
      <c r="S83" s="529"/>
      <c r="T83" s="529"/>
      <c r="U83" s="529" t="str">
        <f t="shared" si="50"/>
        <v>-</v>
      </c>
      <c r="V83" s="529"/>
      <c r="W83" s="529" t="str">
        <f t="shared" si="50"/>
        <v>-</v>
      </c>
      <c r="X83" s="529"/>
      <c r="Y83" s="529" t="str">
        <f t="shared" si="50"/>
        <v>-</v>
      </c>
      <c r="Z83" s="529"/>
      <c r="AA83" s="529">
        <v>1.26</v>
      </c>
      <c r="AB83" s="529"/>
      <c r="AC83" s="529">
        <f t="shared" si="55"/>
        <v>1.26</v>
      </c>
      <c r="AD83" s="583">
        <f t="shared" si="56"/>
        <v>0</v>
      </c>
      <c r="AE83" s="591">
        <f>'приложение 1.1 '!H85</f>
        <v>3.1118700000000001</v>
      </c>
      <c r="AF83" s="591" t="str">
        <f t="shared" si="39"/>
        <v>0</v>
      </c>
      <c r="AG83" s="591" t="str">
        <f t="shared" si="40"/>
        <v>0</v>
      </c>
      <c r="AH83" s="591" t="str">
        <f t="shared" si="41"/>
        <v>0</v>
      </c>
      <c r="AI83" s="591" t="str">
        <f t="shared" si="42"/>
        <v>0</v>
      </c>
      <c r="AJ83" s="591" t="str">
        <f t="shared" si="43"/>
        <v>0</v>
      </c>
      <c r="AK83" s="591" t="str">
        <f t="shared" si="44"/>
        <v>0</v>
      </c>
      <c r="AL83" s="591">
        <f t="shared" si="45"/>
        <v>2</v>
      </c>
      <c r="AM83" s="591">
        <f t="shared" si="46"/>
        <v>0</v>
      </c>
      <c r="AN83" s="591">
        <f t="shared" si="51"/>
        <v>2</v>
      </c>
      <c r="AO83" s="591">
        <f t="shared" si="52"/>
        <v>0</v>
      </c>
      <c r="AP83" s="591">
        <f>'приложение 1.1 '!Y85</f>
        <v>0</v>
      </c>
      <c r="AQ83" s="591">
        <f>'приложение 1.1 '!Z85</f>
        <v>0</v>
      </c>
      <c r="AR83" s="591">
        <f>'приложение 1.1 '!AA85</f>
        <v>0</v>
      </c>
      <c r="AS83" s="591">
        <f>'приложение 1.1 '!AB85</f>
        <v>0</v>
      </c>
      <c r="AT83" s="591">
        <f>'приложение 1.4.'!G103</f>
        <v>0</v>
      </c>
      <c r="AU83" s="591">
        <f>'приложение 1.4.'!I103</f>
        <v>0</v>
      </c>
      <c r="AV83" s="591">
        <f>'приложение 1.4.'!K103</f>
        <v>0</v>
      </c>
      <c r="AW83" s="591">
        <f>'приложение 1.4.'!M103</f>
        <v>3.1118700000000001</v>
      </c>
      <c r="AX83" s="474">
        <f>'приложение 1.1 '!AD85</f>
        <v>3.1118700000000001</v>
      </c>
      <c r="AY83" s="474">
        <f>'приложение 1.1 '!AC85</f>
        <v>0</v>
      </c>
      <c r="AZ83" s="591">
        <f t="shared" si="53"/>
        <v>3.1118700000000001</v>
      </c>
    </row>
    <row r="84" spans="1:52" s="9" customFormat="1" ht="31.5">
      <c r="A84" s="416" t="str">
        <f>'приложение 1.1 '!A86</f>
        <v>1.1.3.46</v>
      </c>
      <c r="B84" s="506" t="str">
        <f>'приложение 1.1 '!B86</f>
        <v>Реконструкция ТП-469 (Замена оборудования РУ-10 кВ; РУ-0,4 кВ; 2ТМ-400 на 2ТМГ-630кВА)</v>
      </c>
      <c r="C84" s="529" t="str">
        <f>IF('приложение 1.1 '!G86=2012,'приложение 1.1 '!E86,"-")</f>
        <v>-</v>
      </c>
      <c r="D84" s="529" t="str">
        <f>IF('приложение 1.1 '!G86=2012,'приложение 1.1 '!D86,"-")</f>
        <v>-</v>
      </c>
      <c r="E84" s="529" t="str">
        <f>IF('приложение 1.1 '!G86=2013,'приложение 1.1 '!E86,"-")</f>
        <v>-</v>
      </c>
      <c r="F84" s="529" t="str">
        <f>IF('приложение 1.1 '!G86=2013,'приложение 1.1 '!D86,"-")</f>
        <v>-</v>
      </c>
      <c r="G84" s="529">
        <f>IF('приложение 1.1 '!G86=2014,'приложение 1.1 '!E86,"-")</f>
        <v>1.26</v>
      </c>
      <c r="H84" s="529">
        <f>IF('приложение 1.1 '!G86=2014,'приложение 1.1 '!D86,"-")</f>
        <v>0</v>
      </c>
      <c r="I84" s="529" t="str">
        <f>IF('приложение 1.1 '!G86=2015,'приложение 1.1 '!E86,"-")</f>
        <v>-</v>
      </c>
      <c r="J84" s="529" t="str">
        <f>IF('приложение 1.1 '!G86=2015,'приложение 1.1 '!D86,"-")</f>
        <v>-</v>
      </c>
      <c r="K84" s="529" t="str">
        <f>IF('приложение 1.1 '!G86=2016,'приложение 1.1 '!E86,"-")</f>
        <v>-</v>
      </c>
      <c r="L84" s="529" t="str">
        <f>IF('приложение 1.1 '!G86=2016,'приложение 1.1 '!D86,"-")</f>
        <v>-</v>
      </c>
      <c r="M84" s="529" t="str">
        <f>IF('приложение 1.1 '!G86=2017,'приложение 1.1 '!E86,"-")</f>
        <v>-</v>
      </c>
      <c r="N84" s="529" t="str">
        <f>IF('приложение 1.1 '!G86=2017,'приложение 1.1 '!D86,"-")</f>
        <v>-</v>
      </c>
      <c r="O84" s="529">
        <f t="shared" si="25"/>
        <v>1.26</v>
      </c>
      <c r="P84" s="529">
        <f t="shared" si="25"/>
        <v>0</v>
      </c>
      <c r="Q84" s="529"/>
      <c r="R84" s="529"/>
      <c r="S84" s="529"/>
      <c r="T84" s="529"/>
      <c r="U84" s="529">
        <v>0.8</v>
      </c>
      <c r="V84" s="529"/>
      <c r="W84" s="529" t="str">
        <f t="shared" si="50"/>
        <v>-</v>
      </c>
      <c r="X84" s="529"/>
      <c r="Y84" s="529" t="str">
        <f t="shared" si="50"/>
        <v>-</v>
      </c>
      <c r="Z84" s="529"/>
      <c r="AA84" s="529" t="str">
        <f t="shared" si="54"/>
        <v>-</v>
      </c>
      <c r="AB84" s="529"/>
      <c r="AC84" s="529">
        <f t="shared" si="55"/>
        <v>0.8</v>
      </c>
      <c r="AD84" s="583">
        <f t="shared" si="56"/>
        <v>0</v>
      </c>
      <c r="AE84" s="591">
        <f>'приложение 1.1 '!H86</f>
        <v>4.9365210499999996</v>
      </c>
      <c r="AF84" s="591" t="str">
        <f t="shared" si="39"/>
        <v>0</v>
      </c>
      <c r="AG84" s="591" t="str">
        <f t="shared" si="40"/>
        <v>0</v>
      </c>
      <c r="AH84" s="591" t="str">
        <f t="shared" si="41"/>
        <v>0</v>
      </c>
      <c r="AI84" s="591" t="str">
        <f t="shared" si="42"/>
        <v>0</v>
      </c>
      <c r="AJ84" s="591" t="str">
        <f t="shared" si="43"/>
        <v>0</v>
      </c>
      <c r="AK84" s="591" t="str">
        <f t="shared" si="44"/>
        <v>0</v>
      </c>
      <c r="AL84" s="591" t="str">
        <f t="shared" si="45"/>
        <v>0</v>
      </c>
      <c r="AM84" s="591" t="str">
        <f t="shared" si="46"/>
        <v>0</v>
      </c>
      <c r="AN84" s="591" t="str">
        <f t="shared" si="51"/>
        <v>-</v>
      </c>
      <c r="AO84" s="591" t="str">
        <f t="shared" si="52"/>
        <v>-</v>
      </c>
      <c r="AP84" s="591">
        <f>'приложение 1.1 '!Y86</f>
        <v>0</v>
      </c>
      <c r="AQ84" s="591">
        <f>'приложение 1.1 '!Z86</f>
        <v>0</v>
      </c>
      <c r="AR84" s="591">
        <f>'приложение 1.1 '!AA86</f>
        <v>4.9365210499999996</v>
      </c>
      <c r="AS84" s="591">
        <f>'приложение 1.1 '!AB86</f>
        <v>0</v>
      </c>
      <c r="AT84" s="591">
        <f>'приложение 1.4.'!G104</f>
        <v>0</v>
      </c>
      <c r="AU84" s="591">
        <f>'приложение 1.4.'!I104</f>
        <v>0</v>
      </c>
      <c r="AV84" s="591">
        <f>'приложение 1.4.'!K104</f>
        <v>0</v>
      </c>
      <c r="AW84" s="591">
        <f>'приложение 1.4.'!M104</f>
        <v>0</v>
      </c>
      <c r="AX84" s="474">
        <f>'приложение 1.1 '!AD86</f>
        <v>0</v>
      </c>
      <c r="AY84" s="474">
        <f>'приложение 1.1 '!AC86</f>
        <v>0</v>
      </c>
      <c r="AZ84" s="591">
        <f t="shared" si="53"/>
        <v>4.9365210499999996</v>
      </c>
    </row>
    <row r="85" spans="1:52" s="9" customFormat="1" ht="31.5">
      <c r="A85" s="416" t="str">
        <f>'приложение 1.1 '!A87</f>
        <v>1.1.3.47</v>
      </c>
      <c r="B85" s="506" t="str">
        <f>'приложение 1.1 '!B87</f>
        <v>Реконструкция ТП-349 (Замена оборудования РУ-10 кВ; РУ-0,4 кВ; 2ТМ-630 на 2ТМГ-1000)</v>
      </c>
      <c r="C85" s="529" t="str">
        <f>IF('приложение 1.1 '!G87=2012,'приложение 1.1 '!E87,"-")</f>
        <v>-</v>
      </c>
      <c r="D85" s="529" t="str">
        <f>IF('приложение 1.1 '!G87=2012,'приложение 1.1 '!D87,"-")</f>
        <v>-</v>
      </c>
      <c r="E85" s="529">
        <f>IF('приложение 1.1 '!G87=2013,'приложение 1.1 '!E87,"-")</f>
        <v>2</v>
      </c>
      <c r="F85" s="529">
        <f>IF('приложение 1.1 '!G87=2013,'приложение 1.1 '!D87,"-")</f>
        <v>0</v>
      </c>
      <c r="G85" s="529" t="str">
        <f>IF('приложение 1.1 '!G87=2014,'приложение 1.1 '!E87,"-")</f>
        <v>-</v>
      </c>
      <c r="H85" s="529" t="str">
        <f>IF('приложение 1.1 '!G87=2014,'приложение 1.1 '!D87,"-")</f>
        <v>-</v>
      </c>
      <c r="I85" s="529" t="str">
        <f>IF('приложение 1.1 '!G87=2015,'приложение 1.1 '!E87,"-")</f>
        <v>-</v>
      </c>
      <c r="J85" s="529" t="str">
        <f>IF('приложение 1.1 '!G87=2015,'приложение 1.1 '!D87,"-")</f>
        <v>-</v>
      </c>
      <c r="K85" s="529" t="str">
        <f>IF('приложение 1.1 '!G87=2016,'приложение 1.1 '!E87,"-")</f>
        <v>-</v>
      </c>
      <c r="L85" s="529" t="str">
        <f>IF('приложение 1.1 '!G87=2016,'приложение 1.1 '!D87,"-")</f>
        <v>-</v>
      </c>
      <c r="M85" s="529" t="str">
        <f>IF('приложение 1.1 '!G87=2017,'приложение 1.1 '!E87,"-")</f>
        <v>-</v>
      </c>
      <c r="N85" s="529" t="str">
        <f>IF('приложение 1.1 '!G87=2017,'приложение 1.1 '!D87,"-")</f>
        <v>-</v>
      </c>
      <c r="O85" s="529">
        <f t="shared" si="25"/>
        <v>2</v>
      </c>
      <c r="P85" s="529">
        <f t="shared" si="25"/>
        <v>0</v>
      </c>
      <c r="Q85" s="529"/>
      <c r="R85" s="529"/>
      <c r="S85" s="529">
        <v>1.26</v>
      </c>
      <c r="T85" s="529"/>
      <c r="U85" s="529" t="str">
        <f t="shared" si="50"/>
        <v>-</v>
      </c>
      <c r="V85" s="529"/>
      <c r="W85" s="529" t="str">
        <f t="shared" si="50"/>
        <v>-</v>
      </c>
      <c r="X85" s="529"/>
      <c r="Y85" s="529" t="str">
        <f t="shared" si="50"/>
        <v>-</v>
      </c>
      <c r="Z85" s="529"/>
      <c r="AA85" s="529" t="str">
        <f t="shared" si="54"/>
        <v>-</v>
      </c>
      <c r="AB85" s="529"/>
      <c r="AC85" s="529">
        <f t="shared" si="55"/>
        <v>1.26</v>
      </c>
      <c r="AD85" s="583">
        <f t="shared" si="56"/>
        <v>0</v>
      </c>
      <c r="AE85" s="591">
        <f>'приложение 1.1 '!H87</f>
        <v>3.0953776099999999</v>
      </c>
      <c r="AF85" s="591" t="str">
        <f t="shared" ref="AF85:AF116" si="57">IF(AT85&gt;0,AN85,"0")</f>
        <v>0</v>
      </c>
      <c r="AG85" s="591" t="str">
        <f t="shared" ref="AG85:AG116" si="58">IF(AT85&gt;0,AO85,"0")</f>
        <v>0</v>
      </c>
      <c r="AH85" s="591" t="str">
        <f t="shared" ref="AH85:AH116" si="59">IF(AU85&gt;0,AN85,"0")</f>
        <v>0</v>
      </c>
      <c r="AI85" s="591" t="str">
        <f t="shared" ref="AI85:AI116" si="60">IF(AU85&gt;0,AO85,"0")</f>
        <v>0</v>
      </c>
      <c r="AJ85" s="591" t="str">
        <f t="shared" ref="AJ85:AJ116" si="61">IF(AV85&gt;0,AN85,"0")</f>
        <v>0</v>
      </c>
      <c r="AK85" s="591" t="str">
        <f t="shared" ref="AK85:AK116" si="62">IF(AV85&gt;0,AO85,"0")</f>
        <v>0</v>
      </c>
      <c r="AL85" s="591" t="str">
        <f t="shared" ref="AL85:AL116" si="63">IF(AW85&gt;0,AN85,"0")</f>
        <v>0</v>
      </c>
      <c r="AM85" s="591" t="str">
        <f t="shared" ref="AM85:AM116" si="64">IF(AW85&gt;0,AO85,"0")</f>
        <v>0</v>
      </c>
      <c r="AN85" s="591" t="str">
        <f t="shared" si="51"/>
        <v>-</v>
      </c>
      <c r="AO85" s="591" t="str">
        <f t="shared" si="52"/>
        <v>-</v>
      </c>
      <c r="AP85" s="591">
        <f>'приложение 1.1 '!Y87</f>
        <v>0</v>
      </c>
      <c r="AQ85" s="591">
        <f>'приложение 1.1 '!Z87</f>
        <v>3.0953776099999999</v>
      </c>
      <c r="AR85" s="591">
        <f>'приложение 1.1 '!AA87</f>
        <v>0</v>
      </c>
      <c r="AS85" s="591">
        <f>'приложение 1.1 '!AB87</f>
        <v>0</v>
      </c>
      <c r="AT85" s="591">
        <f>'приложение 1.4.'!G105</f>
        <v>0</v>
      </c>
      <c r="AU85" s="591">
        <f>'приложение 1.4.'!I105</f>
        <v>0</v>
      </c>
      <c r="AV85" s="591">
        <f>'приложение 1.4.'!K105</f>
        <v>0</v>
      </c>
      <c r="AW85" s="591">
        <f>'приложение 1.4.'!M105</f>
        <v>0</v>
      </c>
      <c r="AX85" s="474">
        <f>'приложение 1.1 '!AD87</f>
        <v>0</v>
      </c>
      <c r="AY85" s="474">
        <f>'приложение 1.1 '!AC87</f>
        <v>0</v>
      </c>
      <c r="AZ85" s="591">
        <f t="shared" si="53"/>
        <v>3.0953776099999999</v>
      </c>
    </row>
    <row r="86" spans="1:52" s="9" customFormat="1" ht="31.5">
      <c r="A86" s="416" t="str">
        <f>'приложение 1.1 '!A88</f>
        <v>1.1.3.49</v>
      </c>
      <c r="B86" s="506" t="str">
        <f>'приложение 1.1 '!B88</f>
        <v>Реконструкция ТП-515 (Замена оборудования РУ-10 кВ; РУ-0,4 кВ; 2ТМ-630 на 2ТМГ-1000)</v>
      </c>
      <c r="C86" s="529" t="str">
        <f>IF('приложение 1.1 '!G88=2012,'приложение 1.1 '!E88,"-")</f>
        <v>-</v>
      </c>
      <c r="D86" s="529" t="str">
        <f>IF('приложение 1.1 '!G88=2012,'приложение 1.1 '!D88,"-")</f>
        <v>-</v>
      </c>
      <c r="E86" s="529" t="str">
        <f>IF('приложение 1.1 '!G88=2013,'приложение 1.1 '!E88,"-")</f>
        <v>-</v>
      </c>
      <c r="F86" s="529" t="str">
        <f>IF('приложение 1.1 '!G88=2013,'приложение 1.1 '!D88,"-")</f>
        <v>-</v>
      </c>
      <c r="G86" s="529" t="str">
        <f>IF('приложение 1.1 '!G88=2014,'приложение 1.1 '!E88,"-")</f>
        <v>-</v>
      </c>
      <c r="H86" s="529" t="str">
        <f>IF('приложение 1.1 '!G88=2014,'приложение 1.1 '!D88,"-")</f>
        <v>-</v>
      </c>
      <c r="I86" s="529">
        <f>IF('приложение 1.1 '!G88=2015,'приложение 1.1 '!E88,"-")</f>
        <v>2</v>
      </c>
      <c r="J86" s="529">
        <f>IF('приложение 1.1 '!G88=2015,'приложение 1.1 '!D88,"-")</f>
        <v>0</v>
      </c>
      <c r="K86" s="529" t="str">
        <f>IF('приложение 1.1 '!G88=2016,'приложение 1.1 '!E88,"-")</f>
        <v>-</v>
      </c>
      <c r="L86" s="529" t="str">
        <f>IF('приложение 1.1 '!G88=2016,'приложение 1.1 '!D88,"-")</f>
        <v>-</v>
      </c>
      <c r="M86" s="529" t="str">
        <f>IF('приложение 1.1 '!G88=2017,'приложение 1.1 '!E88,"-")</f>
        <v>-</v>
      </c>
      <c r="N86" s="529" t="str">
        <f>IF('приложение 1.1 '!G88=2017,'приложение 1.1 '!D88,"-")</f>
        <v>-</v>
      </c>
      <c r="O86" s="529">
        <f t="shared" si="25"/>
        <v>2</v>
      </c>
      <c r="P86" s="529">
        <f t="shared" si="25"/>
        <v>0</v>
      </c>
      <c r="Q86" s="529"/>
      <c r="R86" s="529"/>
      <c r="S86" s="529"/>
      <c r="T86" s="529"/>
      <c r="U86" s="529" t="str">
        <f t="shared" si="50"/>
        <v>-</v>
      </c>
      <c r="V86" s="529"/>
      <c r="W86" s="529">
        <v>1.26</v>
      </c>
      <c r="X86" s="529"/>
      <c r="Y86" s="529" t="str">
        <f t="shared" si="50"/>
        <v>-</v>
      </c>
      <c r="Z86" s="529"/>
      <c r="AA86" s="529" t="str">
        <f t="shared" si="54"/>
        <v>-</v>
      </c>
      <c r="AB86" s="529"/>
      <c r="AC86" s="529">
        <f t="shared" si="55"/>
        <v>1.26</v>
      </c>
      <c r="AD86" s="583">
        <f t="shared" si="56"/>
        <v>0</v>
      </c>
      <c r="AE86" s="591">
        <f>'приложение 1.1 '!H88</f>
        <v>4.4584229999999998</v>
      </c>
      <c r="AF86" s="591" t="str">
        <f t="shared" si="57"/>
        <v>0</v>
      </c>
      <c r="AG86" s="591" t="str">
        <f t="shared" si="58"/>
        <v>0</v>
      </c>
      <c r="AH86" s="591" t="str">
        <f t="shared" si="59"/>
        <v>0</v>
      </c>
      <c r="AI86" s="591" t="str">
        <f t="shared" si="60"/>
        <v>0</v>
      </c>
      <c r="AJ86" s="591" t="str">
        <f t="shared" si="61"/>
        <v>0</v>
      </c>
      <c r="AK86" s="591" t="str">
        <f t="shared" si="62"/>
        <v>0</v>
      </c>
      <c r="AL86" s="591" t="str">
        <f t="shared" si="63"/>
        <v>0</v>
      </c>
      <c r="AM86" s="591" t="str">
        <f t="shared" si="64"/>
        <v>0</v>
      </c>
      <c r="AN86" s="591" t="str">
        <f t="shared" si="51"/>
        <v>-</v>
      </c>
      <c r="AO86" s="591" t="str">
        <f t="shared" si="52"/>
        <v>-</v>
      </c>
      <c r="AP86" s="591">
        <f>'приложение 1.1 '!Y88</f>
        <v>0</v>
      </c>
      <c r="AQ86" s="591">
        <f>'приложение 1.1 '!Z88</f>
        <v>0</v>
      </c>
      <c r="AR86" s="591">
        <f>'приложение 1.1 '!AA88</f>
        <v>0</v>
      </c>
      <c r="AS86" s="591">
        <f>'приложение 1.1 '!AB88</f>
        <v>4.4584229999999998</v>
      </c>
      <c r="AT86" s="591">
        <f>'приложение 1.4.'!G107</f>
        <v>0</v>
      </c>
      <c r="AU86" s="591">
        <f>'приложение 1.4.'!I107</f>
        <v>0</v>
      </c>
      <c r="AV86" s="591">
        <f>'приложение 1.4.'!K107</f>
        <v>0</v>
      </c>
      <c r="AW86" s="591">
        <f>'приложение 1.4.'!M107</f>
        <v>0</v>
      </c>
      <c r="AX86" s="474">
        <f>'приложение 1.1 '!AD88</f>
        <v>0</v>
      </c>
      <c r="AY86" s="474">
        <f>'приложение 1.1 '!AC88</f>
        <v>0</v>
      </c>
      <c r="AZ86" s="591">
        <f t="shared" si="53"/>
        <v>4.4584229999999998</v>
      </c>
    </row>
    <row r="87" spans="1:52" s="9" customFormat="1" ht="47.25">
      <c r="A87" s="416" t="str">
        <f>'приложение 1.1 '!A89</f>
        <v>1.1.3.54</v>
      </c>
      <c r="B87" s="506" t="str">
        <f>'приложение 1.1 '!B89</f>
        <v>Реконструкция ТП-489 пос.Дорожный (замена силовых трансформаторов 2*630 на 2*630кВА; Замена оборудования РУ-10 кВ и РУ-0,4 кВ)</v>
      </c>
      <c r="C87" s="529" t="str">
        <f>IF('приложение 1.1 '!G89=2012,'приложение 1.1 '!E89,"-")</f>
        <v>-</v>
      </c>
      <c r="D87" s="529" t="str">
        <f>IF('приложение 1.1 '!G89=2012,'приложение 1.1 '!D89,"-")</f>
        <v>-</v>
      </c>
      <c r="E87" s="529">
        <f>IF('приложение 1.1 '!G89=2013,'приложение 1.1 '!E89,"-")</f>
        <v>1.26</v>
      </c>
      <c r="F87" s="529">
        <f>IF('приложение 1.1 '!G89=2013,'приложение 1.1 '!D89,"-")</f>
        <v>0</v>
      </c>
      <c r="G87" s="529" t="str">
        <f>IF('приложение 1.1 '!G89=2014,'приложение 1.1 '!E89,"-")</f>
        <v>-</v>
      </c>
      <c r="H87" s="529" t="str">
        <f>IF('приложение 1.1 '!G89=2014,'приложение 1.1 '!D89,"-")</f>
        <v>-</v>
      </c>
      <c r="I87" s="529" t="str">
        <f>IF('приложение 1.1 '!G89=2015,'приложение 1.1 '!E89,"-")</f>
        <v>-</v>
      </c>
      <c r="J87" s="529" t="str">
        <f>IF('приложение 1.1 '!G89=2015,'приложение 1.1 '!D89,"-")</f>
        <v>-</v>
      </c>
      <c r="K87" s="529" t="str">
        <f>IF('приложение 1.1 '!G89=2016,'приложение 1.1 '!E89,"-")</f>
        <v>-</v>
      </c>
      <c r="L87" s="529" t="str">
        <f>IF('приложение 1.1 '!G89=2016,'приложение 1.1 '!D89,"-")</f>
        <v>-</v>
      </c>
      <c r="M87" s="529" t="str">
        <f>IF('приложение 1.1 '!G89=2017,'приложение 1.1 '!E89,"-")</f>
        <v>-</v>
      </c>
      <c r="N87" s="529" t="str">
        <f>IF('приложение 1.1 '!G89=2017,'приложение 1.1 '!D89,"-")</f>
        <v>-</v>
      </c>
      <c r="O87" s="529">
        <f t="shared" si="25"/>
        <v>1.26</v>
      </c>
      <c r="P87" s="529">
        <f t="shared" si="25"/>
        <v>0</v>
      </c>
      <c r="Q87" s="529"/>
      <c r="R87" s="529"/>
      <c r="S87" s="529">
        <v>1.26</v>
      </c>
      <c r="T87" s="529"/>
      <c r="U87" s="529" t="str">
        <f t="shared" ref="U87:U99" si="65">G87</f>
        <v>-</v>
      </c>
      <c r="V87" s="529"/>
      <c r="W87" s="529" t="str">
        <f t="shared" ref="W87:X143" si="66">I87</f>
        <v>-</v>
      </c>
      <c r="X87" s="529"/>
      <c r="Y87" s="529" t="str">
        <f t="shared" ref="Y87:AB143" si="67">K87</f>
        <v>-</v>
      </c>
      <c r="Z87" s="529"/>
      <c r="AA87" s="529" t="str">
        <f t="shared" si="54"/>
        <v>-</v>
      </c>
      <c r="AB87" s="529"/>
      <c r="AC87" s="529">
        <f t="shared" si="55"/>
        <v>1.26</v>
      </c>
      <c r="AD87" s="583">
        <f t="shared" si="56"/>
        <v>0</v>
      </c>
      <c r="AE87" s="591">
        <f>'приложение 1.1 '!H89</f>
        <v>2.7721529999999999</v>
      </c>
      <c r="AF87" s="591" t="str">
        <f t="shared" si="57"/>
        <v>0</v>
      </c>
      <c r="AG87" s="591" t="str">
        <f t="shared" si="58"/>
        <v>0</v>
      </c>
      <c r="AH87" s="591" t="str">
        <f t="shared" si="59"/>
        <v>0</v>
      </c>
      <c r="AI87" s="591" t="str">
        <f t="shared" si="60"/>
        <v>0</v>
      </c>
      <c r="AJ87" s="591" t="str">
        <f t="shared" si="61"/>
        <v>0</v>
      </c>
      <c r="AK87" s="591" t="str">
        <f t="shared" si="62"/>
        <v>0</v>
      </c>
      <c r="AL87" s="591" t="str">
        <f t="shared" si="63"/>
        <v>0</v>
      </c>
      <c r="AM87" s="591" t="str">
        <f t="shared" si="64"/>
        <v>0</v>
      </c>
      <c r="AN87" s="591" t="str">
        <f t="shared" si="51"/>
        <v>-</v>
      </c>
      <c r="AO87" s="591" t="str">
        <f t="shared" si="52"/>
        <v>-</v>
      </c>
      <c r="AP87" s="591">
        <f>'приложение 1.1 '!Y89</f>
        <v>0</v>
      </c>
      <c r="AQ87" s="591">
        <f>'приложение 1.1 '!Z89</f>
        <v>2.7721529999999999</v>
      </c>
      <c r="AR87" s="591">
        <f>'приложение 1.1 '!AA89</f>
        <v>0</v>
      </c>
      <c r="AS87" s="591">
        <f>'приложение 1.1 '!AB89</f>
        <v>0</v>
      </c>
      <c r="AT87" s="591">
        <f>'приложение 1.4.'!G112</f>
        <v>0</v>
      </c>
      <c r="AU87" s="591">
        <f>'приложение 1.4.'!I112</f>
        <v>0</v>
      </c>
      <c r="AV87" s="591">
        <f>'приложение 1.4.'!K112</f>
        <v>0</v>
      </c>
      <c r="AW87" s="591">
        <f>'приложение 1.4.'!M112</f>
        <v>0</v>
      </c>
      <c r="AX87" s="474">
        <f>'приложение 1.1 '!AD89</f>
        <v>0</v>
      </c>
      <c r="AY87" s="474">
        <f>'приложение 1.1 '!AC89</f>
        <v>0</v>
      </c>
      <c r="AZ87" s="591">
        <f t="shared" si="53"/>
        <v>2.7721529999999999</v>
      </c>
    </row>
    <row r="88" spans="1:52" s="9" customFormat="1" ht="31.5">
      <c r="A88" s="416" t="str">
        <f>'приложение 1.1 '!A90</f>
        <v>1.1.3.55</v>
      </c>
      <c r="B88" s="506" t="str">
        <f>'приложение 1.1 '!B90</f>
        <v>Реконструкция ТП-489 (Реконструкция строительной части)</v>
      </c>
      <c r="C88" s="529" t="str">
        <f>IF('приложение 1.1 '!G90=2012,'приложение 1.1 '!E90,"-")</f>
        <v>-</v>
      </c>
      <c r="D88" s="529" t="str">
        <f>IF('приложение 1.1 '!G90=2012,'приложение 1.1 '!D90,"-")</f>
        <v>-</v>
      </c>
      <c r="E88" s="529">
        <f>IF('приложение 1.1 '!G90=2013,'приложение 1.1 '!E90,"-")</f>
        <v>0</v>
      </c>
      <c r="F88" s="529">
        <f>IF('приложение 1.1 '!G90=2013,'приложение 1.1 '!D90,"-")</f>
        <v>0</v>
      </c>
      <c r="G88" s="529" t="str">
        <f>IF('приложение 1.1 '!G90=2014,'приложение 1.1 '!E90,"-")</f>
        <v>-</v>
      </c>
      <c r="H88" s="529" t="str">
        <f>IF('приложение 1.1 '!G90=2014,'приложение 1.1 '!D90,"-")</f>
        <v>-</v>
      </c>
      <c r="I88" s="529" t="str">
        <f>IF('приложение 1.1 '!G90=2015,'приложение 1.1 '!E90,"-")</f>
        <v>-</v>
      </c>
      <c r="J88" s="529" t="str">
        <f>IF('приложение 1.1 '!G90=2015,'приложение 1.1 '!D90,"-")</f>
        <v>-</v>
      </c>
      <c r="K88" s="529" t="str">
        <f>IF('приложение 1.1 '!G90=2016,'приложение 1.1 '!E90,"-")</f>
        <v>-</v>
      </c>
      <c r="L88" s="529" t="str">
        <f>IF('приложение 1.1 '!G90=2016,'приложение 1.1 '!D90,"-")</f>
        <v>-</v>
      </c>
      <c r="M88" s="529" t="str">
        <f>IF('приложение 1.1 '!G90=2017,'приложение 1.1 '!E90,"-")</f>
        <v>-</v>
      </c>
      <c r="N88" s="529" t="str">
        <f>IF('приложение 1.1 '!G90=2017,'приложение 1.1 '!D90,"-")</f>
        <v>-</v>
      </c>
      <c r="O88" s="529">
        <f t="shared" ref="O88:P143" si="68">SUM(C88,E88,G88,I88,K88,M88)</f>
        <v>0</v>
      </c>
      <c r="P88" s="529">
        <f t="shared" si="68"/>
        <v>0</v>
      </c>
      <c r="Q88" s="529"/>
      <c r="R88" s="529"/>
      <c r="S88" s="529"/>
      <c r="T88" s="529"/>
      <c r="U88" s="529" t="str">
        <f t="shared" si="65"/>
        <v>-</v>
      </c>
      <c r="V88" s="529"/>
      <c r="W88" s="529" t="str">
        <f t="shared" si="66"/>
        <v>-</v>
      </c>
      <c r="X88" s="529"/>
      <c r="Y88" s="529" t="str">
        <f t="shared" si="67"/>
        <v>-</v>
      </c>
      <c r="Z88" s="529"/>
      <c r="AA88" s="529" t="str">
        <f t="shared" si="54"/>
        <v>-</v>
      </c>
      <c r="AB88" s="529"/>
      <c r="AC88" s="529">
        <f t="shared" si="55"/>
        <v>0</v>
      </c>
      <c r="AD88" s="583">
        <f t="shared" si="56"/>
        <v>0</v>
      </c>
      <c r="AE88" s="591">
        <f>'приложение 1.1 '!H90</f>
        <v>0.37679388999999996</v>
      </c>
      <c r="AF88" s="591" t="str">
        <f t="shared" si="57"/>
        <v>0</v>
      </c>
      <c r="AG88" s="591" t="str">
        <f t="shared" si="58"/>
        <v>0</v>
      </c>
      <c r="AH88" s="591" t="str">
        <f t="shared" si="59"/>
        <v>0</v>
      </c>
      <c r="AI88" s="591" t="str">
        <f t="shared" si="60"/>
        <v>0</v>
      </c>
      <c r="AJ88" s="591" t="str">
        <f t="shared" si="61"/>
        <v>0</v>
      </c>
      <c r="AK88" s="591" t="str">
        <f t="shared" si="62"/>
        <v>0</v>
      </c>
      <c r="AL88" s="591" t="str">
        <f t="shared" si="63"/>
        <v>0</v>
      </c>
      <c r="AM88" s="591" t="str">
        <f t="shared" si="64"/>
        <v>0</v>
      </c>
      <c r="AN88" s="591" t="str">
        <f t="shared" si="51"/>
        <v>-</v>
      </c>
      <c r="AO88" s="591" t="str">
        <f t="shared" si="52"/>
        <v>-</v>
      </c>
      <c r="AP88" s="591">
        <f>'приложение 1.1 '!Y90</f>
        <v>0</v>
      </c>
      <c r="AQ88" s="591">
        <f>'приложение 1.1 '!Z90</f>
        <v>0.37679388999999996</v>
      </c>
      <c r="AR88" s="591">
        <f>'приложение 1.1 '!AA90</f>
        <v>0</v>
      </c>
      <c r="AS88" s="591">
        <f>'приложение 1.1 '!AB90</f>
        <v>0</v>
      </c>
      <c r="AT88" s="591">
        <f>'приложение 1.4.'!G113</f>
        <v>0</v>
      </c>
      <c r="AU88" s="591">
        <f>'приложение 1.4.'!I113</f>
        <v>0</v>
      </c>
      <c r="AV88" s="591">
        <f>'приложение 1.4.'!K113</f>
        <v>0</v>
      </c>
      <c r="AW88" s="591">
        <f>'приложение 1.4.'!M113</f>
        <v>0</v>
      </c>
      <c r="AX88" s="474">
        <f>'приложение 1.1 '!AD90</f>
        <v>0</v>
      </c>
      <c r="AY88" s="474">
        <f>'приложение 1.1 '!AC90</f>
        <v>0</v>
      </c>
      <c r="AZ88" s="591">
        <f t="shared" si="53"/>
        <v>0.37679388999999996</v>
      </c>
    </row>
    <row r="89" spans="1:52" s="9" customFormat="1" ht="31.5">
      <c r="A89" s="416" t="str">
        <f>'приложение 1.1 '!A91</f>
        <v>1.1.3.56</v>
      </c>
      <c r="B89" s="506" t="str">
        <f>'приложение 1.1 '!B91</f>
        <v>Реконструкция ТП-339 (Замена оборудования РУ-10кВ; РУ-0,4кВ; 2ТМ-630 на 2ТМГ-1000)</v>
      </c>
      <c r="C89" s="529" t="str">
        <f>IF('приложение 1.1 '!G91=2012,'приложение 1.1 '!E91,"-")</f>
        <v>-</v>
      </c>
      <c r="D89" s="529" t="str">
        <f>IF('приложение 1.1 '!G91=2012,'приложение 1.1 '!D91,"-")</f>
        <v>-</v>
      </c>
      <c r="E89" s="529" t="str">
        <f>IF('приложение 1.1 '!G91=2013,'приложение 1.1 '!E91,"-")</f>
        <v>-</v>
      </c>
      <c r="F89" s="529" t="str">
        <f>IF('приложение 1.1 '!G91=2013,'приложение 1.1 '!D91,"-")</f>
        <v>-</v>
      </c>
      <c r="G89" s="529">
        <f>IF('приложение 1.1 '!G91=2014,'приложение 1.1 '!E91,"-")</f>
        <v>2</v>
      </c>
      <c r="H89" s="529">
        <f>IF('приложение 1.1 '!G91=2014,'приложение 1.1 '!D91,"-")</f>
        <v>0</v>
      </c>
      <c r="I89" s="529" t="str">
        <f>IF('приложение 1.1 '!G91=2015,'приложение 1.1 '!E91,"-")</f>
        <v>-</v>
      </c>
      <c r="J89" s="529" t="str">
        <f>IF('приложение 1.1 '!G91=2015,'приложение 1.1 '!D91,"-")</f>
        <v>-</v>
      </c>
      <c r="K89" s="529" t="str">
        <f>IF('приложение 1.1 '!G91=2016,'приложение 1.1 '!E91,"-")</f>
        <v>-</v>
      </c>
      <c r="L89" s="529" t="str">
        <f>IF('приложение 1.1 '!G91=2016,'приложение 1.1 '!D91,"-")</f>
        <v>-</v>
      </c>
      <c r="M89" s="529" t="str">
        <f>IF('приложение 1.1 '!G91=2017,'приложение 1.1 '!E91,"-")</f>
        <v>-</v>
      </c>
      <c r="N89" s="529" t="str">
        <f>IF('приложение 1.1 '!G91=2017,'приложение 1.1 '!D91,"-")</f>
        <v>-</v>
      </c>
      <c r="O89" s="529">
        <f t="shared" si="68"/>
        <v>2</v>
      </c>
      <c r="P89" s="529">
        <f t="shared" si="68"/>
        <v>0</v>
      </c>
      <c r="Q89" s="529"/>
      <c r="R89" s="529"/>
      <c r="S89" s="529"/>
      <c r="T89" s="529"/>
      <c r="U89" s="529">
        <v>1.26</v>
      </c>
      <c r="V89" s="529"/>
      <c r="W89" s="529" t="str">
        <f t="shared" si="66"/>
        <v>-</v>
      </c>
      <c r="X89" s="529"/>
      <c r="Y89" s="529" t="str">
        <f t="shared" si="67"/>
        <v>-</v>
      </c>
      <c r="Z89" s="529"/>
      <c r="AA89" s="529" t="str">
        <f t="shared" si="54"/>
        <v>-</v>
      </c>
      <c r="AB89" s="529"/>
      <c r="AC89" s="529">
        <f t="shared" si="55"/>
        <v>1.26</v>
      </c>
      <c r="AD89" s="583">
        <f t="shared" si="56"/>
        <v>0</v>
      </c>
      <c r="AE89" s="591">
        <f>'приложение 1.1 '!H91</f>
        <v>5.15546769</v>
      </c>
      <c r="AF89" s="591" t="str">
        <f t="shared" si="57"/>
        <v>0</v>
      </c>
      <c r="AG89" s="591" t="str">
        <f t="shared" si="58"/>
        <v>0</v>
      </c>
      <c r="AH89" s="591" t="str">
        <f t="shared" si="59"/>
        <v>0</v>
      </c>
      <c r="AI89" s="591" t="str">
        <f t="shared" si="60"/>
        <v>0</v>
      </c>
      <c r="AJ89" s="591" t="str">
        <f t="shared" si="61"/>
        <v>0</v>
      </c>
      <c r="AK89" s="591" t="str">
        <f t="shared" si="62"/>
        <v>0</v>
      </c>
      <c r="AL89" s="591" t="str">
        <f t="shared" si="63"/>
        <v>0</v>
      </c>
      <c r="AM89" s="591" t="str">
        <f t="shared" si="64"/>
        <v>0</v>
      </c>
      <c r="AN89" s="591" t="str">
        <f t="shared" si="51"/>
        <v>-</v>
      </c>
      <c r="AO89" s="591" t="str">
        <f t="shared" si="52"/>
        <v>-</v>
      </c>
      <c r="AP89" s="591">
        <f>'приложение 1.1 '!Y91</f>
        <v>1</v>
      </c>
      <c r="AQ89" s="591">
        <f>'приложение 1.1 '!Z91</f>
        <v>0</v>
      </c>
      <c r="AR89" s="591">
        <f>'приложение 1.1 '!AA91</f>
        <v>4.15546769</v>
      </c>
      <c r="AS89" s="591">
        <f>'приложение 1.1 '!AB91</f>
        <v>0</v>
      </c>
      <c r="AT89" s="591">
        <f>'приложение 1.4.'!G114</f>
        <v>0</v>
      </c>
      <c r="AU89" s="591">
        <f>'приложение 1.4.'!I114</f>
        <v>0</v>
      </c>
      <c r="AV89" s="591">
        <f>'приложение 1.4.'!K114</f>
        <v>0</v>
      </c>
      <c r="AW89" s="591">
        <f>'приложение 1.4.'!M114</f>
        <v>0</v>
      </c>
      <c r="AX89" s="474">
        <f>'приложение 1.1 '!AD91</f>
        <v>0</v>
      </c>
      <c r="AY89" s="474">
        <f>'приложение 1.1 '!AC91</f>
        <v>0</v>
      </c>
      <c r="AZ89" s="591">
        <f t="shared" si="53"/>
        <v>5.15546769</v>
      </c>
    </row>
    <row r="90" spans="1:52" s="9" customFormat="1" ht="31.5">
      <c r="A90" s="416" t="str">
        <f>'приложение 1.1 '!A92</f>
        <v>1.1.3.57</v>
      </c>
      <c r="B90" s="506" t="str">
        <f>'приложение 1.1 '!B92</f>
        <v>Реконструкция ТП-295 (установка дополнительных ячеек ЩО-70 2 шт.)</v>
      </c>
      <c r="C90" s="529" t="str">
        <f>IF('приложение 1.1 '!G92=2012,'приложение 1.1 '!E92,"-")</f>
        <v>-</v>
      </c>
      <c r="D90" s="529" t="str">
        <f>IF('приложение 1.1 '!G92=2012,'приложение 1.1 '!D92,"-")</f>
        <v>-</v>
      </c>
      <c r="E90" s="529">
        <f>IF('приложение 1.1 '!G92=2013,'приложение 1.1 '!E92,"-")</f>
        <v>0</v>
      </c>
      <c r="F90" s="529">
        <f>IF('приложение 1.1 '!G92=2013,'приложение 1.1 '!D92,"-")</f>
        <v>0</v>
      </c>
      <c r="G90" s="529" t="str">
        <f>IF('приложение 1.1 '!G92=2014,'приложение 1.1 '!E92,"-")</f>
        <v>-</v>
      </c>
      <c r="H90" s="529" t="str">
        <f>IF('приложение 1.1 '!G92=2014,'приложение 1.1 '!D92,"-")</f>
        <v>-</v>
      </c>
      <c r="I90" s="529" t="str">
        <f>IF('приложение 1.1 '!G92=2015,'приложение 1.1 '!E92,"-")</f>
        <v>-</v>
      </c>
      <c r="J90" s="529" t="str">
        <f>IF('приложение 1.1 '!G92=2015,'приложение 1.1 '!D92,"-")</f>
        <v>-</v>
      </c>
      <c r="K90" s="529" t="str">
        <f>IF('приложение 1.1 '!G92=2016,'приложение 1.1 '!E92,"-")</f>
        <v>-</v>
      </c>
      <c r="L90" s="529" t="str">
        <f>IF('приложение 1.1 '!G92=2016,'приложение 1.1 '!D92,"-")</f>
        <v>-</v>
      </c>
      <c r="M90" s="529" t="str">
        <f>IF('приложение 1.1 '!G92=2017,'приложение 1.1 '!E92,"-")</f>
        <v>-</v>
      </c>
      <c r="N90" s="529" t="str">
        <f>IF('приложение 1.1 '!G92=2017,'приложение 1.1 '!D92,"-")</f>
        <v>-</v>
      </c>
      <c r="O90" s="529">
        <f t="shared" si="68"/>
        <v>0</v>
      </c>
      <c r="P90" s="529">
        <f t="shared" si="68"/>
        <v>0</v>
      </c>
      <c r="Q90" s="529"/>
      <c r="R90" s="529"/>
      <c r="S90" s="529"/>
      <c r="T90" s="529"/>
      <c r="U90" s="529" t="str">
        <f t="shared" si="65"/>
        <v>-</v>
      </c>
      <c r="V90" s="529"/>
      <c r="W90" s="529" t="str">
        <f t="shared" si="66"/>
        <v>-</v>
      </c>
      <c r="X90" s="529"/>
      <c r="Y90" s="529" t="str">
        <f t="shared" si="67"/>
        <v>-</v>
      </c>
      <c r="Z90" s="529"/>
      <c r="AA90" s="529" t="str">
        <f t="shared" si="54"/>
        <v>-</v>
      </c>
      <c r="AB90" s="529"/>
      <c r="AC90" s="529">
        <f t="shared" si="55"/>
        <v>0</v>
      </c>
      <c r="AD90" s="583">
        <f t="shared" si="56"/>
        <v>0</v>
      </c>
      <c r="AE90" s="591">
        <f>'приложение 1.1 '!H92</f>
        <v>0.11774</v>
      </c>
      <c r="AF90" s="591" t="str">
        <f t="shared" si="57"/>
        <v>0</v>
      </c>
      <c r="AG90" s="591" t="str">
        <f t="shared" si="58"/>
        <v>0</v>
      </c>
      <c r="AH90" s="591" t="str">
        <f t="shared" si="59"/>
        <v>0</v>
      </c>
      <c r="AI90" s="591" t="str">
        <f t="shared" si="60"/>
        <v>0</v>
      </c>
      <c r="AJ90" s="591" t="str">
        <f t="shared" si="61"/>
        <v>0</v>
      </c>
      <c r="AK90" s="591" t="str">
        <f t="shared" si="62"/>
        <v>0</v>
      </c>
      <c r="AL90" s="591" t="str">
        <f t="shared" si="63"/>
        <v>0</v>
      </c>
      <c r="AM90" s="591" t="str">
        <f t="shared" si="64"/>
        <v>0</v>
      </c>
      <c r="AN90" s="591" t="str">
        <f t="shared" si="51"/>
        <v>-</v>
      </c>
      <c r="AO90" s="591" t="str">
        <f t="shared" si="52"/>
        <v>-</v>
      </c>
      <c r="AP90" s="591">
        <f>'приложение 1.1 '!Y92</f>
        <v>0</v>
      </c>
      <c r="AQ90" s="591">
        <f>'приложение 1.1 '!Z92</f>
        <v>0.11774</v>
      </c>
      <c r="AR90" s="591">
        <f>'приложение 1.1 '!AA92</f>
        <v>0</v>
      </c>
      <c r="AS90" s="591">
        <f>'приложение 1.1 '!AB92</f>
        <v>0</v>
      </c>
      <c r="AT90" s="591">
        <f>'приложение 1.4.'!G115</f>
        <v>0</v>
      </c>
      <c r="AU90" s="591">
        <f>'приложение 1.4.'!I115</f>
        <v>0</v>
      </c>
      <c r="AV90" s="591">
        <f>'приложение 1.4.'!K115</f>
        <v>0</v>
      </c>
      <c r="AW90" s="591">
        <f>'приложение 1.4.'!M115</f>
        <v>0</v>
      </c>
      <c r="AX90" s="474">
        <f>'приложение 1.1 '!AD92</f>
        <v>0</v>
      </c>
      <c r="AY90" s="474">
        <f>'приложение 1.1 '!AC92</f>
        <v>0</v>
      </c>
      <c r="AZ90" s="591">
        <f t="shared" si="53"/>
        <v>0.11774</v>
      </c>
    </row>
    <row r="91" spans="1:52" s="9" customFormat="1" ht="31.5">
      <c r="A91" s="416" t="str">
        <f>'приложение 1.1 '!A93</f>
        <v>1.1.3.58</v>
      </c>
      <c r="B91" s="506" t="str">
        <f>'приложение 1.1 '!B93</f>
        <v>Реконструкция ТП-300 (установка дополнительных ячеек ЩО-70 2 шт.)</v>
      </c>
      <c r="C91" s="529" t="str">
        <f>IF('приложение 1.1 '!G93=2012,'приложение 1.1 '!E93,"-")</f>
        <v>-</v>
      </c>
      <c r="D91" s="529" t="str">
        <f>IF('приложение 1.1 '!G93=2012,'приложение 1.1 '!D93,"-")</f>
        <v>-</v>
      </c>
      <c r="E91" s="529">
        <f>IF('приложение 1.1 '!G93=2013,'приложение 1.1 '!E93,"-")</f>
        <v>0</v>
      </c>
      <c r="F91" s="529">
        <f>IF('приложение 1.1 '!G93=2013,'приложение 1.1 '!D93,"-")</f>
        <v>0</v>
      </c>
      <c r="G91" s="529" t="str">
        <f>IF('приложение 1.1 '!G93=2014,'приложение 1.1 '!E93,"-")</f>
        <v>-</v>
      </c>
      <c r="H91" s="529" t="str">
        <f>IF('приложение 1.1 '!G93=2014,'приложение 1.1 '!D93,"-")</f>
        <v>-</v>
      </c>
      <c r="I91" s="529" t="str">
        <f>IF('приложение 1.1 '!G93=2015,'приложение 1.1 '!E93,"-")</f>
        <v>-</v>
      </c>
      <c r="J91" s="529" t="str">
        <f>IF('приложение 1.1 '!G93=2015,'приложение 1.1 '!D93,"-")</f>
        <v>-</v>
      </c>
      <c r="K91" s="529" t="str">
        <f>IF('приложение 1.1 '!G93=2016,'приложение 1.1 '!E93,"-")</f>
        <v>-</v>
      </c>
      <c r="L91" s="529" t="str">
        <f>IF('приложение 1.1 '!G93=2016,'приложение 1.1 '!D93,"-")</f>
        <v>-</v>
      </c>
      <c r="M91" s="529" t="str">
        <f>IF('приложение 1.1 '!G93=2017,'приложение 1.1 '!E93,"-")</f>
        <v>-</v>
      </c>
      <c r="N91" s="529" t="str">
        <f>IF('приложение 1.1 '!G93=2017,'приложение 1.1 '!D93,"-")</f>
        <v>-</v>
      </c>
      <c r="O91" s="529">
        <f t="shared" si="68"/>
        <v>0</v>
      </c>
      <c r="P91" s="529">
        <f t="shared" si="68"/>
        <v>0</v>
      </c>
      <c r="Q91" s="529"/>
      <c r="R91" s="529"/>
      <c r="S91" s="529"/>
      <c r="T91" s="529"/>
      <c r="U91" s="529" t="str">
        <f t="shared" si="65"/>
        <v>-</v>
      </c>
      <c r="V91" s="529"/>
      <c r="W91" s="529" t="str">
        <f t="shared" si="66"/>
        <v>-</v>
      </c>
      <c r="X91" s="529"/>
      <c r="Y91" s="529" t="str">
        <f t="shared" si="67"/>
        <v>-</v>
      </c>
      <c r="Z91" s="529"/>
      <c r="AA91" s="529" t="str">
        <f t="shared" si="54"/>
        <v>-</v>
      </c>
      <c r="AB91" s="529"/>
      <c r="AC91" s="529">
        <f t="shared" si="55"/>
        <v>0</v>
      </c>
      <c r="AD91" s="583">
        <f t="shared" si="56"/>
        <v>0</v>
      </c>
      <c r="AE91" s="591">
        <f>'приложение 1.1 '!H93</f>
        <v>0.20226</v>
      </c>
      <c r="AF91" s="591" t="str">
        <f t="shared" si="57"/>
        <v>0</v>
      </c>
      <c r="AG91" s="591" t="str">
        <f t="shared" si="58"/>
        <v>0</v>
      </c>
      <c r="AH91" s="591" t="str">
        <f t="shared" si="59"/>
        <v>0</v>
      </c>
      <c r="AI91" s="591" t="str">
        <f t="shared" si="60"/>
        <v>0</v>
      </c>
      <c r="AJ91" s="591" t="str">
        <f t="shared" si="61"/>
        <v>0</v>
      </c>
      <c r="AK91" s="591" t="str">
        <f t="shared" si="62"/>
        <v>0</v>
      </c>
      <c r="AL91" s="591" t="str">
        <f t="shared" si="63"/>
        <v>0</v>
      </c>
      <c r="AM91" s="591" t="str">
        <f t="shared" si="64"/>
        <v>0</v>
      </c>
      <c r="AN91" s="591" t="str">
        <f t="shared" si="51"/>
        <v>-</v>
      </c>
      <c r="AO91" s="591" t="str">
        <f t="shared" si="52"/>
        <v>-</v>
      </c>
      <c r="AP91" s="591">
        <f>'приложение 1.1 '!Y93</f>
        <v>0</v>
      </c>
      <c r="AQ91" s="591">
        <f>'приложение 1.1 '!Z93</f>
        <v>0.20226</v>
      </c>
      <c r="AR91" s="591">
        <f>'приложение 1.1 '!AA93</f>
        <v>0</v>
      </c>
      <c r="AS91" s="591">
        <f>'приложение 1.1 '!AB93</f>
        <v>0</v>
      </c>
      <c r="AT91" s="591">
        <f>'приложение 1.4.'!G116</f>
        <v>0</v>
      </c>
      <c r="AU91" s="591">
        <f>'приложение 1.4.'!I116</f>
        <v>0</v>
      </c>
      <c r="AV91" s="591">
        <f>'приложение 1.4.'!K116</f>
        <v>0</v>
      </c>
      <c r="AW91" s="591">
        <f>'приложение 1.4.'!M116</f>
        <v>0</v>
      </c>
      <c r="AX91" s="474">
        <f>'приложение 1.1 '!AD93</f>
        <v>0</v>
      </c>
      <c r="AY91" s="474">
        <f>'приложение 1.1 '!AC93</f>
        <v>0</v>
      </c>
      <c r="AZ91" s="591">
        <f t="shared" si="53"/>
        <v>0.20226</v>
      </c>
    </row>
    <row r="92" spans="1:52" s="9" customFormat="1" ht="31.5">
      <c r="A92" s="416" t="str">
        <f>'приложение 1.1 '!A94</f>
        <v>1.1.3.59</v>
      </c>
      <c r="B92" s="506" t="str">
        <f>'приложение 1.1 '!B94</f>
        <v>Реконструкция ТП-514 (замена оборудования РУ-0,4кВ)</v>
      </c>
      <c r="C92" s="529" t="str">
        <f>IF('приложение 1.1 '!G94=2012,'приложение 1.1 '!E94,"-")</f>
        <v>-</v>
      </c>
      <c r="D92" s="529" t="str">
        <f>IF('приложение 1.1 '!G94=2012,'приложение 1.1 '!D94,"-")</f>
        <v>-</v>
      </c>
      <c r="E92" s="529" t="str">
        <f>IF('приложение 1.1 '!G94=2013,'приложение 1.1 '!E94,"-")</f>
        <v>-</v>
      </c>
      <c r="F92" s="529" t="str">
        <f>IF('приложение 1.1 '!G94=2013,'приложение 1.1 '!D94,"-")</f>
        <v>-</v>
      </c>
      <c r="G92" s="529" t="str">
        <f>IF('приложение 1.1 '!G94=2014,'приложение 1.1 '!E94,"-")</f>
        <v>-</v>
      </c>
      <c r="H92" s="529" t="str">
        <f>IF('приложение 1.1 '!G94=2014,'приложение 1.1 '!D94,"-")</f>
        <v>-</v>
      </c>
      <c r="I92" s="529" t="str">
        <f>IF('приложение 1.1 '!G94=2015,'приложение 1.1 '!E94,"-")</f>
        <v>-</v>
      </c>
      <c r="J92" s="529" t="str">
        <f>IF('приложение 1.1 '!G94=2015,'приложение 1.1 '!D94,"-")</f>
        <v>-</v>
      </c>
      <c r="K92" s="529">
        <f>IF('приложение 1.1 '!G94=2016,'приложение 1.1 '!E94,"-")</f>
        <v>0</v>
      </c>
      <c r="L92" s="529">
        <f>IF('приложение 1.1 '!G94=2016,'приложение 1.1 '!D94,"-")</f>
        <v>0</v>
      </c>
      <c r="M92" s="529" t="str">
        <f>IF('приложение 1.1 '!G94=2017,'приложение 1.1 '!E94,"-")</f>
        <v>-</v>
      </c>
      <c r="N92" s="529" t="str">
        <f>IF('приложение 1.1 '!G94=2017,'приложение 1.1 '!D94,"-")</f>
        <v>-</v>
      </c>
      <c r="O92" s="529">
        <f t="shared" si="68"/>
        <v>0</v>
      </c>
      <c r="P92" s="529">
        <f t="shared" si="68"/>
        <v>0</v>
      </c>
      <c r="Q92" s="529"/>
      <c r="R92" s="529"/>
      <c r="S92" s="529"/>
      <c r="T92" s="529"/>
      <c r="U92" s="529" t="str">
        <f t="shared" si="65"/>
        <v>-</v>
      </c>
      <c r="V92" s="529"/>
      <c r="W92" s="529" t="str">
        <f t="shared" si="66"/>
        <v>-</v>
      </c>
      <c r="X92" s="529"/>
      <c r="Y92" s="529">
        <f t="shared" si="67"/>
        <v>0</v>
      </c>
      <c r="Z92" s="529"/>
      <c r="AA92" s="529" t="str">
        <f t="shared" si="54"/>
        <v>-</v>
      </c>
      <c r="AB92" s="529"/>
      <c r="AC92" s="529">
        <f t="shared" si="55"/>
        <v>0</v>
      </c>
      <c r="AD92" s="583">
        <f t="shared" si="56"/>
        <v>0</v>
      </c>
      <c r="AE92" s="591">
        <f>'приложение 1.1 '!H94</f>
        <v>1.573026</v>
      </c>
      <c r="AF92" s="591" t="str">
        <f t="shared" si="57"/>
        <v>0</v>
      </c>
      <c r="AG92" s="591" t="str">
        <f t="shared" si="58"/>
        <v>0</v>
      </c>
      <c r="AH92" s="591" t="str">
        <f t="shared" si="59"/>
        <v>0</v>
      </c>
      <c r="AI92" s="591" t="str">
        <f t="shared" si="60"/>
        <v>0</v>
      </c>
      <c r="AJ92" s="591" t="str">
        <f t="shared" si="61"/>
        <v>0</v>
      </c>
      <c r="AK92" s="591" t="str">
        <f t="shared" si="62"/>
        <v>0</v>
      </c>
      <c r="AL92" s="591" t="str">
        <f t="shared" si="63"/>
        <v>0</v>
      </c>
      <c r="AM92" s="591" t="str">
        <f t="shared" si="64"/>
        <v>0</v>
      </c>
      <c r="AN92" s="591" t="str">
        <f t="shared" si="51"/>
        <v>-</v>
      </c>
      <c r="AO92" s="591" t="str">
        <f t="shared" si="52"/>
        <v>-</v>
      </c>
      <c r="AP92" s="591">
        <f>'приложение 1.1 '!Y94</f>
        <v>0</v>
      </c>
      <c r="AQ92" s="591">
        <f>'приложение 1.1 '!Z94</f>
        <v>0</v>
      </c>
      <c r="AR92" s="591">
        <f>'приложение 1.1 '!AA94</f>
        <v>0</v>
      </c>
      <c r="AS92" s="591">
        <f>'приложение 1.1 '!AB94</f>
        <v>0</v>
      </c>
      <c r="AT92" s="591">
        <f>'приложение 1.4.'!G117</f>
        <v>0</v>
      </c>
      <c r="AU92" s="591">
        <f>'приложение 1.4.'!I117</f>
        <v>0</v>
      </c>
      <c r="AV92" s="591">
        <f>'приложение 1.4.'!K117</f>
        <v>0</v>
      </c>
      <c r="AW92" s="591">
        <f>'приложение 1.4.'!M117</f>
        <v>0</v>
      </c>
      <c r="AX92" s="474">
        <f>'приложение 1.1 '!AD94</f>
        <v>0</v>
      </c>
      <c r="AY92" s="474">
        <f>'приложение 1.1 '!AC94</f>
        <v>1.573026</v>
      </c>
      <c r="AZ92" s="591">
        <f t="shared" si="53"/>
        <v>1.573026</v>
      </c>
    </row>
    <row r="93" spans="1:52" s="9" customFormat="1" ht="31.5">
      <c r="A93" s="416" t="str">
        <f>'приложение 1.1 '!A95</f>
        <v>1.1.3.60</v>
      </c>
      <c r="B93" s="506" t="str">
        <f>'приложение 1.1 '!B95</f>
        <v>Реконструкция ТП-248 (Замена оборудования РУ-0,4 кВ; 2ТМ-630 на 2ТМГ-1000)</v>
      </c>
      <c r="C93" s="529" t="str">
        <f>IF('приложение 1.1 '!G95=2012,'приложение 1.1 '!E95,"-")</f>
        <v>-</v>
      </c>
      <c r="D93" s="529" t="str">
        <f>IF('приложение 1.1 '!G95=2012,'приложение 1.1 '!D95,"-")</f>
        <v>-</v>
      </c>
      <c r="E93" s="529" t="str">
        <f>IF('приложение 1.1 '!G95=2013,'приложение 1.1 '!E95,"-")</f>
        <v>-</v>
      </c>
      <c r="F93" s="529" t="str">
        <f>IF('приложение 1.1 '!G95=2013,'приложение 1.1 '!D95,"-")</f>
        <v>-</v>
      </c>
      <c r="G93" s="529">
        <f>IF('приложение 1.1 '!G95=2014,'приложение 1.1 '!E95,"-")</f>
        <v>2</v>
      </c>
      <c r="H93" s="529">
        <f>IF('приложение 1.1 '!G95=2014,'приложение 1.1 '!D95,"-")</f>
        <v>0</v>
      </c>
      <c r="I93" s="529" t="str">
        <f>IF('приложение 1.1 '!G95=2015,'приложение 1.1 '!E95,"-")</f>
        <v>-</v>
      </c>
      <c r="J93" s="529" t="str">
        <f>IF('приложение 1.1 '!G95=2015,'приложение 1.1 '!D95,"-")</f>
        <v>-</v>
      </c>
      <c r="K93" s="529" t="str">
        <f>IF('приложение 1.1 '!G95=2016,'приложение 1.1 '!E95,"-")</f>
        <v>-</v>
      </c>
      <c r="L93" s="529" t="str">
        <f>IF('приложение 1.1 '!G95=2016,'приложение 1.1 '!D95,"-")</f>
        <v>-</v>
      </c>
      <c r="M93" s="529" t="str">
        <f>IF('приложение 1.1 '!G95=2017,'приложение 1.1 '!E95,"-")</f>
        <v>-</v>
      </c>
      <c r="N93" s="529" t="str">
        <f>IF('приложение 1.1 '!G95=2017,'приложение 1.1 '!D95,"-")</f>
        <v>-</v>
      </c>
      <c r="O93" s="529">
        <f t="shared" si="68"/>
        <v>2</v>
      </c>
      <c r="P93" s="529">
        <f t="shared" si="68"/>
        <v>0</v>
      </c>
      <c r="Q93" s="529"/>
      <c r="R93" s="529"/>
      <c r="S93" s="529"/>
      <c r="T93" s="529"/>
      <c r="U93" s="529">
        <v>1.26</v>
      </c>
      <c r="V93" s="529"/>
      <c r="W93" s="529" t="str">
        <f t="shared" si="66"/>
        <v>-</v>
      </c>
      <c r="X93" s="529"/>
      <c r="Y93" s="529" t="str">
        <f t="shared" si="67"/>
        <v>-</v>
      </c>
      <c r="Z93" s="529"/>
      <c r="AA93" s="529" t="str">
        <f t="shared" si="54"/>
        <v>-</v>
      </c>
      <c r="AB93" s="529"/>
      <c r="AC93" s="529">
        <f t="shared" si="55"/>
        <v>1.26</v>
      </c>
      <c r="AD93" s="583">
        <f t="shared" si="56"/>
        <v>0</v>
      </c>
      <c r="AE93" s="591">
        <f>'приложение 1.1 '!H95</f>
        <v>3.4947512400000003</v>
      </c>
      <c r="AF93" s="591" t="str">
        <f t="shared" si="57"/>
        <v>0</v>
      </c>
      <c r="AG93" s="591" t="str">
        <f t="shared" si="58"/>
        <v>0</v>
      </c>
      <c r="AH93" s="591" t="str">
        <f t="shared" si="59"/>
        <v>0</v>
      </c>
      <c r="AI93" s="591" t="str">
        <f t="shared" si="60"/>
        <v>0</v>
      </c>
      <c r="AJ93" s="591" t="str">
        <f t="shared" si="61"/>
        <v>0</v>
      </c>
      <c r="AK93" s="591" t="str">
        <f t="shared" si="62"/>
        <v>0</v>
      </c>
      <c r="AL93" s="591" t="str">
        <f t="shared" si="63"/>
        <v>0</v>
      </c>
      <c r="AM93" s="591" t="str">
        <f t="shared" si="64"/>
        <v>0</v>
      </c>
      <c r="AN93" s="591" t="str">
        <f t="shared" si="51"/>
        <v>-</v>
      </c>
      <c r="AO93" s="591" t="str">
        <f t="shared" si="52"/>
        <v>-</v>
      </c>
      <c r="AP93" s="591">
        <f>'приложение 1.1 '!Y95</f>
        <v>0</v>
      </c>
      <c r="AQ93" s="591">
        <f>'приложение 1.1 '!Z95</f>
        <v>0</v>
      </c>
      <c r="AR93" s="591">
        <f>'приложение 1.1 '!AA95</f>
        <v>3.4947512400000003</v>
      </c>
      <c r="AS93" s="591">
        <f>'приложение 1.1 '!AB95</f>
        <v>0</v>
      </c>
      <c r="AT93" s="591">
        <f>'приложение 1.4.'!G118</f>
        <v>0</v>
      </c>
      <c r="AU93" s="591">
        <f>'приложение 1.4.'!I118</f>
        <v>0</v>
      </c>
      <c r="AV93" s="591">
        <f>'приложение 1.4.'!K118</f>
        <v>0</v>
      </c>
      <c r="AW93" s="591">
        <f>'приложение 1.4.'!M118</f>
        <v>0</v>
      </c>
      <c r="AX93" s="474">
        <f>'приложение 1.1 '!AD95</f>
        <v>0</v>
      </c>
      <c r="AY93" s="474">
        <f>'приложение 1.1 '!AC95</f>
        <v>0</v>
      </c>
      <c r="AZ93" s="591">
        <f t="shared" si="53"/>
        <v>3.4947512400000003</v>
      </c>
    </row>
    <row r="94" spans="1:52" s="9" customFormat="1" ht="31.5">
      <c r="A94" s="416" t="str">
        <f>'приложение 1.1 '!A96</f>
        <v>1.1.3.61</v>
      </c>
      <c r="B94" s="506" t="str">
        <f>'приложение 1.1 '!B96</f>
        <v>Реконструкция ТП-214 (Замена оборудования РУ-10кВ; РУ-0,4кВ; 2ТМ-400 на 2ТМГ-630)</v>
      </c>
      <c r="C94" s="529" t="str">
        <f>IF('приложение 1.1 '!G96=2012,'приложение 1.1 '!E96,"-")</f>
        <v>-</v>
      </c>
      <c r="D94" s="529" t="str">
        <f>IF('приложение 1.1 '!G96=2012,'приложение 1.1 '!D96,"-")</f>
        <v>-</v>
      </c>
      <c r="E94" s="529" t="str">
        <f>IF('приложение 1.1 '!G96=2013,'приложение 1.1 '!E96,"-")</f>
        <v>-</v>
      </c>
      <c r="F94" s="529" t="str">
        <f>IF('приложение 1.1 '!G96=2013,'приложение 1.1 '!D96,"-")</f>
        <v>-</v>
      </c>
      <c r="G94" s="529">
        <f>IF('приложение 1.1 '!G96=2014,'приложение 1.1 '!E96,"-")</f>
        <v>1.26</v>
      </c>
      <c r="H94" s="529">
        <f>IF('приложение 1.1 '!G96=2014,'приложение 1.1 '!D96,"-")</f>
        <v>0</v>
      </c>
      <c r="I94" s="529" t="str">
        <f>IF('приложение 1.1 '!G96=2015,'приложение 1.1 '!E96,"-")</f>
        <v>-</v>
      </c>
      <c r="J94" s="529" t="str">
        <f>IF('приложение 1.1 '!G96=2015,'приложение 1.1 '!D96,"-")</f>
        <v>-</v>
      </c>
      <c r="K94" s="529" t="str">
        <f>IF('приложение 1.1 '!G96=2016,'приложение 1.1 '!E96,"-")</f>
        <v>-</v>
      </c>
      <c r="L94" s="529" t="str">
        <f>IF('приложение 1.1 '!G96=2016,'приложение 1.1 '!D96,"-")</f>
        <v>-</v>
      </c>
      <c r="M94" s="529" t="str">
        <f>IF('приложение 1.1 '!G96=2017,'приложение 1.1 '!E96,"-")</f>
        <v>-</v>
      </c>
      <c r="N94" s="529" t="str">
        <f>IF('приложение 1.1 '!G96=2017,'приложение 1.1 '!D96,"-")</f>
        <v>-</v>
      </c>
      <c r="O94" s="529">
        <f t="shared" si="68"/>
        <v>1.26</v>
      </c>
      <c r="P94" s="529">
        <f t="shared" si="68"/>
        <v>0</v>
      </c>
      <c r="Q94" s="529"/>
      <c r="R94" s="529"/>
      <c r="S94" s="529"/>
      <c r="T94" s="529"/>
      <c r="U94" s="529">
        <v>0.8</v>
      </c>
      <c r="V94" s="529"/>
      <c r="W94" s="529" t="str">
        <f t="shared" si="66"/>
        <v>-</v>
      </c>
      <c r="X94" s="529"/>
      <c r="Y94" s="529" t="str">
        <f t="shared" si="67"/>
        <v>-</v>
      </c>
      <c r="Z94" s="529"/>
      <c r="AA94" s="529" t="str">
        <f t="shared" si="54"/>
        <v>-</v>
      </c>
      <c r="AB94" s="529"/>
      <c r="AC94" s="529">
        <f t="shared" si="55"/>
        <v>0.8</v>
      </c>
      <c r="AD94" s="583">
        <f t="shared" si="56"/>
        <v>0</v>
      </c>
      <c r="AE94" s="591">
        <f>'приложение 1.1 '!H96</f>
        <v>3.0817875799999999</v>
      </c>
      <c r="AF94" s="591" t="str">
        <f t="shared" si="57"/>
        <v>0</v>
      </c>
      <c r="AG94" s="591" t="str">
        <f t="shared" si="58"/>
        <v>0</v>
      </c>
      <c r="AH94" s="591" t="str">
        <f t="shared" si="59"/>
        <v>0</v>
      </c>
      <c r="AI94" s="591" t="str">
        <f t="shared" si="60"/>
        <v>0</v>
      </c>
      <c r="AJ94" s="591" t="str">
        <f t="shared" si="61"/>
        <v>0</v>
      </c>
      <c r="AK94" s="591" t="str">
        <f t="shared" si="62"/>
        <v>0</v>
      </c>
      <c r="AL94" s="591" t="str">
        <f t="shared" si="63"/>
        <v>0</v>
      </c>
      <c r="AM94" s="591" t="str">
        <f t="shared" si="64"/>
        <v>0</v>
      </c>
      <c r="AN94" s="591" t="str">
        <f t="shared" si="51"/>
        <v>-</v>
      </c>
      <c r="AO94" s="591" t="str">
        <f t="shared" si="52"/>
        <v>-</v>
      </c>
      <c r="AP94" s="591">
        <f>'приложение 1.1 '!Y96</f>
        <v>0</v>
      </c>
      <c r="AQ94" s="591">
        <f>'приложение 1.1 '!Z96</f>
        <v>2.14864042</v>
      </c>
      <c r="AR94" s="591">
        <f>'приложение 1.1 '!AA96</f>
        <v>0.93314715999999998</v>
      </c>
      <c r="AS94" s="591">
        <f>'приложение 1.1 '!AB96</f>
        <v>0</v>
      </c>
      <c r="AT94" s="591">
        <f>'приложение 1.4.'!G119</f>
        <v>0</v>
      </c>
      <c r="AU94" s="591">
        <f>'приложение 1.4.'!I119</f>
        <v>0</v>
      </c>
      <c r="AV94" s="591">
        <f>'приложение 1.4.'!K119</f>
        <v>0</v>
      </c>
      <c r="AW94" s="591">
        <f>'приложение 1.4.'!M119</f>
        <v>0</v>
      </c>
      <c r="AX94" s="474">
        <f>'приложение 1.1 '!AD96</f>
        <v>0</v>
      </c>
      <c r="AY94" s="474">
        <f>'приложение 1.1 '!AC96</f>
        <v>0</v>
      </c>
      <c r="AZ94" s="591">
        <f t="shared" si="53"/>
        <v>3.0817875799999999</v>
      </c>
    </row>
    <row r="95" spans="1:52" s="9" customFormat="1" ht="31.5">
      <c r="A95" s="416" t="str">
        <f>'приложение 1.1 '!A97</f>
        <v>1.1.3.62</v>
      </c>
      <c r="B95" s="506" t="str">
        <f>'приложение 1.1 '!B97</f>
        <v>Реконструкция ТП-223 (Замена оборудования РУ-10кВ; РУ-0,4кВ; 2ТМ-630 на 2ТМГ-1000)</v>
      </c>
      <c r="C95" s="529" t="str">
        <f>IF('приложение 1.1 '!G97=2012,'приложение 1.1 '!E97,"-")</f>
        <v>-</v>
      </c>
      <c r="D95" s="529" t="str">
        <f>IF('приложение 1.1 '!G97=2012,'приложение 1.1 '!D97,"-")</f>
        <v>-</v>
      </c>
      <c r="E95" s="529" t="str">
        <f>IF('приложение 1.1 '!G97=2013,'приложение 1.1 '!E97,"-")</f>
        <v>-</v>
      </c>
      <c r="F95" s="529" t="str">
        <f>IF('приложение 1.1 '!G97=2013,'приложение 1.1 '!D97,"-")</f>
        <v>-</v>
      </c>
      <c r="G95" s="529">
        <f>IF('приложение 1.1 '!G97=2014,'приложение 1.1 '!E97,"-")</f>
        <v>2</v>
      </c>
      <c r="H95" s="529">
        <f>IF('приложение 1.1 '!G97=2014,'приложение 1.1 '!D97,"-")</f>
        <v>0</v>
      </c>
      <c r="I95" s="529" t="str">
        <f>IF('приложение 1.1 '!G97=2015,'приложение 1.1 '!E97,"-")</f>
        <v>-</v>
      </c>
      <c r="J95" s="529" t="str">
        <f>IF('приложение 1.1 '!G97=2015,'приложение 1.1 '!D97,"-")</f>
        <v>-</v>
      </c>
      <c r="K95" s="529" t="str">
        <f>IF('приложение 1.1 '!G97=2016,'приложение 1.1 '!E97,"-")</f>
        <v>-</v>
      </c>
      <c r="L95" s="529" t="str">
        <f>IF('приложение 1.1 '!G97=2016,'приложение 1.1 '!D97,"-")</f>
        <v>-</v>
      </c>
      <c r="M95" s="529" t="str">
        <f>IF('приложение 1.1 '!G97=2017,'приложение 1.1 '!E97,"-")</f>
        <v>-</v>
      </c>
      <c r="N95" s="529" t="str">
        <f>IF('приложение 1.1 '!G97=2017,'приложение 1.1 '!D97,"-")</f>
        <v>-</v>
      </c>
      <c r="O95" s="529">
        <f t="shared" si="68"/>
        <v>2</v>
      </c>
      <c r="P95" s="529">
        <f t="shared" si="68"/>
        <v>0</v>
      </c>
      <c r="Q95" s="529"/>
      <c r="R95" s="529"/>
      <c r="S95" s="529"/>
      <c r="T95" s="529"/>
      <c r="U95" s="529">
        <v>1.26</v>
      </c>
      <c r="V95" s="529"/>
      <c r="W95" s="529" t="str">
        <f t="shared" si="66"/>
        <v>-</v>
      </c>
      <c r="X95" s="529"/>
      <c r="Y95" s="529" t="str">
        <f t="shared" si="67"/>
        <v>-</v>
      </c>
      <c r="Z95" s="529"/>
      <c r="AA95" s="529" t="str">
        <f t="shared" si="54"/>
        <v>-</v>
      </c>
      <c r="AB95" s="529"/>
      <c r="AC95" s="529">
        <f t="shared" si="55"/>
        <v>1.26</v>
      </c>
      <c r="AD95" s="583">
        <f t="shared" si="56"/>
        <v>0</v>
      </c>
      <c r="AE95" s="591">
        <f>'приложение 1.1 '!H97</f>
        <v>3.6377867400000001</v>
      </c>
      <c r="AF95" s="591" t="str">
        <f t="shared" si="57"/>
        <v>0</v>
      </c>
      <c r="AG95" s="591" t="str">
        <f t="shared" si="58"/>
        <v>0</v>
      </c>
      <c r="AH95" s="591" t="str">
        <f t="shared" si="59"/>
        <v>0</v>
      </c>
      <c r="AI95" s="591" t="str">
        <f t="shared" si="60"/>
        <v>0</v>
      </c>
      <c r="AJ95" s="591" t="str">
        <f t="shared" si="61"/>
        <v>0</v>
      </c>
      <c r="AK95" s="591" t="str">
        <f t="shared" si="62"/>
        <v>0</v>
      </c>
      <c r="AL95" s="591" t="str">
        <f t="shared" si="63"/>
        <v>0</v>
      </c>
      <c r="AM95" s="591" t="str">
        <f t="shared" si="64"/>
        <v>0</v>
      </c>
      <c r="AN95" s="591" t="str">
        <f t="shared" si="51"/>
        <v>-</v>
      </c>
      <c r="AO95" s="591" t="str">
        <f t="shared" si="52"/>
        <v>-</v>
      </c>
      <c r="AP95" s="591">
        <f>'приложение 1.1 '!Y97</f>
        <v>0</v>
      </c>
      <c r="AQ95" s="591">
        <f>'приложение 1.1 '!Z97</f>
        <v>0</v>
      </c>
      <c r="AR95" s="591">
        <f>'приложение 1.1 '!AA97</f>
        <v>3.6377867400000001</v>
      </c>
      <c r="AS95" s="591">
        <f>'приложение 1.1 '!AB97</f>
        <v>0</v>
      </c>
      <c r="AT95" s="591">
        <f>'приложение 1.4.'!G120</f>
        <v>0</v>
      </c>
      <c r="AU95" s="591">
        <f>'приложение 1.4.'!I120</f>
        <v>0</v>
      </c>
      <c r="AV95" s="591">
        <f>'приложение 1.4.'!K120</f>
        <v>0</v>
      </c>
      <c r="AW95" s="591">
        <f>'приложение 1.4.'!M120</f>
        <v>0</v>
      </c>
      <c r="AX95" s="474">
        <f>'приложение 1.1 '!AD97</f>
        <v>0</v>
      </c>
      <c r="AY95" s="474">
        <f>'приложение 1.1 '!AC97</f>
        <v>0</v>
      </c>
      <c r="AZ95" s="591">
        <f t="shared" si="53"/>
        <v>3.6377867400000001</v>
      </c>
    </row>
    <row r="96" spans="1:52" s="9" customFormat="1" ht="31.5">
      <c r="A96" s="416" t="str">
        <f>'приложение 1.1 '!A98</f>
        <v>1.1.3.63</v>
      </c>
      <c r="B96" s="506" t="str">
        <f>'приложение 1.1 '!B98</f>
        <v>Реконструкция ТП-351 (Замена оборудования РУ-10кВ; РУ-0,4кВ; 2ТМ-630 на 2ТМГ-1000)</v>
      </c>
      <c r="C96" s="529" t="str">
        <f>IF('приложение 1.1 '!G98=2012,'приложение 1.1 '!E98,"-")</f>
        <v>-</v>
      </c>
      <c r="D96" s="529" t="str">
        <f>IF('приложение 1.1 '!G98=2012,'приложение 1.1 '!D98,"-")</f>
        <v>-</v>
      </c>
      <c r="E96" s="529" t="str">
        <f>IF('приложение 1.1 '!G98=2013,'приложение 1.1 '!E98,"-")</f>
        <v>-</v>
      </c>
      <c r="F96" s="529" t="str">
        <f>IF('приложение 1.1 '!G98=2013,'приложение 1.1 '!D98,"-")</f>
        <v>-</v>
      </c>
      <c r="G96" s="529">
        <f>IF('приложение 1.1 '!G98=2014,'приложение 1.1 '!E98,"-")</f>
        <v>2</v>
      </c>
      <c r="H96" s="529">
        <f>IF('приложение 1.1 '!G98=2014,'приложение 1.1 '!D98,"-")</f>
        <v>0</v>
      </c>
      <c r="I96" s="529" t="str">
        <f>IF('приложение 1.1 '!G98=2015,'приложение 1.1 '!E98,"-")</f>
        <v>-</v>
      </c>
      <c r="J96" s="529" t="str">
        <f>IF('приложение 1.1 '!G98=2015,'приложение 1.1 '!D98,"-")</f>
        <v>-</v>
      </c>
      <c r="K96" s="529" t="str">
        <f>IF('приложение 1.1 '!G98=2016,'приложение 1.1 '!E98,"-")</f>
        <v>-</v>
      </c>
      <c r="L96" s="529" t="str">
        <f>IF('приложение 1.1 '!G98=2016,'приложение 1.1 '!D98,"-")</f>
        <v>-</v>
      </c>
      <c r="M96" s="529" t="str">
        <f>IF('приложение 1.1 '!G98=2017,'приложение 1.1 '!E98,"-")</f>
        <v>-</v>
      </c>
      <c r="N96" s="529" t="str">
        <f>IF('приложение 1.1 '!G98=2017,'приложение 1.1 '!D98,"-")</f>
        <v>-</v>
      </c>
      <c r="O96" s="529">
        <f t="shared" si="68"/>
        <v>2</v>
      </c>
      <c r="P96" s="529">
        <f t="shared" si="68"/>
        <v>0</v>
      </c>
      <c r="Q96" s="529"/>
      <c r="R96" s="529"/>
      <c r="S96" s="529"/>
      <c r="T96" s="529"/>
      <c r="U96" s="529">
        <v>1.26</v>
      </c>
      <c r="V96" s="529"/>
      <c r="W96" s="529" t="str">
        <f t="shared" si="66"/>
        <v>-</v>
      </c>
      <c r="X96" s="529"/>
      <c r="Y96" s="529" t="str">
        <f t="shared" si="67"/>
        <v>-</v>
      </c>
      <c r="Z96" s="529"/>
      <c r="AA96" s="529" t="str">
        <f t="shared" si="54"/>
        <v>-</v>
      </c>
      <c r="AB96" s="529"/>
      <c r="AC96" s="529">
        <f t="shared" si="55"/>
        <v>1.26</v>
      </c>
      <c r="AD96" s="583">
        <f t="shared" si="56"/>
        <v>0</v>
      </c>
      <c r="AE96" s="591">
        <f>'приложение 1.1 '!H98</f>
        <v>4.0725128100000001</v>
      </c>
      <c r="AF96" s="591" t="str">
        <f t="shared" si="57"/>
        <v>0</v>
      </c>
      <c r="AG96" s="591" t="str">
        <f t="shared" si="58"/>
        <v>0</v>
      </c>
      <c r="AH96" s="591" t="str">
        <f t="shared" si="59"/>
        <v>0</v>
      </c>
      <c r="AI96" s="591" t="str">
        <f t="shared" si="60"/>
        <v>0</v>
      </c>
      <c r="AJ96" s="591" t="str">
        <f t="shared" si="61"/>
        <v>0</v>
      </c>
      <c r="AK96" s="591" t="str">
        <f t="shared" si="62"/>
        <v>0</v>
      </c>
      <c r="AL96" s="591" t="str">
        <f t="shared" si="63"/>
        <v>0</v>
      </c>
      <c r="AM96" s="591" t="str">
        <f t="shared" si="64"/>
        <v>0</v>
      </c>
      <c r="AN96" s="591" t="str">
        <f t="shared" si="51"/>
        <v>-</v>
      </c>
      <c r="AO96" s="591" t="str">
        <f t="shared" si="52"/>
        <v>-</v>
      </c>
      <c r="AP96" s="591">
        <f>'приложение 1.1 '!Y98</f>
        <v>0</v>
      </c>
      <c r="AQ96" s="591">
        <f>'приложение 1.1 '!Z98</f>
        <v>0</v>
      </c>
      <c r="AR96" s="591">
        <f>'приложение 1.1 '!AA98</f>
        <v>4.0725128100000001</v>
      </c>
      <c r="AS96" s="591">
        <f>'приложение 1.1 '!AB98</f>
        <v>0</v>
      </c>
      <c r="AT96" s="591">
        <f>'приложение 1.4.'!G121</f>
        <v>0</v>
      </c>
      <c r="AU96" s="591">
        <f>'приложение 1.4.'!I121</f>
        <v>0</v>
      </c>
      <c r="AV96" s="591">
        <f>'приложение 1.4.'!K121</f>
        <v>0</v>
      </c>
      <c r="AW96" s="591">
        <f>'приложение 1.4.'!M121</f>
        <v>0</v>
      </c>
      <c r="AX96" s="474">
        <f>'приложение 1.1 '!AD98</f>
        <v>0</v>
      </c>
      <c r="AY96" s="474">
        <f>'приложение 1.1 '!AC98</f>
        <v>0</v>
      </c>
      <c r="AZ96" s="591">
        <f t="shared" si="53"/>
        <v>4.0725128100000001</v>
      </c>
    </row>
    <row r="97" spans="1:52" s="9" customFormat="1" ht="78.75">
      <c r="A97" s="416" t="str">
        <f>'приложение 1.1 '!A99</f>
        <v>1.1.3.64</v>
      </c>
      <c r="B97" s="506" t="str">
        <f>'приложение 1.1 '!B99</f>
        <v>Реконструкция ТП торгово-офисного развлекательного центра с подземной автостоянкой по ул.Профсоюзов (Установка дополнительных ячеек РУ-10кВ; 2ТМГ-2500кВА)</v>
      </c>
      <c r="C97" s="529" t="str">
        <f>IF('приложение 1.1 '!G99=2012,'приложение 1.1 '!E99,"-")</f>
        <v>-</v>
      </c>
      <c r="D97" s="529" t="str">
        <f>IF('приложение 1.1 '!G99=2012,'приложение 1.1 '!D99,"-")</f>
        <v>-</v>
      </c>
      <c r="E97" s="529">
        <f>IF('приложение 1.1 '!G99=2013,'приложение 1.1 '!E99,"-")</f>
        <v>5</v>
      </c>
      <c r="F97" s="529">
        <f>IF('приложение 1.1 '!G99=2013,'приложение 1.1 '!D99,"-")</f>
        <v>0</v>
      </c>
      <c r="G97" s="529" t="str">
        <f>IF('приложение 1.1 '!G99=2014,'приложение 1.1 '!E99,"-")</f>
        <v>-</v>
      </c>
      <c r="H97" s="529" t="str">
        <f>IF('приложение 1.1 '!G99=2014,'приложение 1.1 '!D99,"-")</f>
        <v>-</v>
      </c>
      <c r="I97" s="529" t="str">
        <f>IF('приложение 1.1 '!G99=2015,'приложение 1.1 '!E99,"-")</f>
        <v>-</v>
      </c>
      <c r="J97" s="529" t="str">
        <f>IF('приложение 1.1 '!G99=2015,'приложение 1.1 '!D99,"-")</f>
        <v>-</v>
      </c>
      <c r="K97" s="529" t="str">
        <f>IF('приложение 1.1 '!G99=2016,'приложение 1.1 '!E99,"-")</f>
        <v>-</v>
      </c>
      <c r="L97" s="529" t="str">
        <f>IF('приложение 1.1 '!G99=2016,'приложение 1.1 '!D99,"-")</f>
        <v>-</v>
      </c>
      <c r="M97" s="529" t="str">
        <f>IF('приложение 1.1 '!G99=2017,'приложение 1.1 '!E99,"-")</f>
        <v>-</v>
      </c>
      <c r="N97" s="529" t="str">
        <f>IF('приложение 1.1 '!G99=2017,'приложение 1.1 '!D99,"-")</f>
        <v>-</v>
      </c>
      <c r="O97" s="529">
        <f t="shared" si="68"/>
        <v>5</v>
      </c>
      <c r="P97" s="529">
        <f t="shared" si="68"/>
        <v>0</v>
      </c>
      <c r="Q97" s="529"/>
      <c r="R97" s="529"/>
      <c r="S97" s="529"/>
      <c r="T97" s="529"/>
      <c r="U97" s="529" t="str">
        <f t="shared" si="65"/>
        <v>-</v>
      </c>
      <c r="V97" s="529"/>
      <c r="W97" s="529" t="str">
        <f t="shared" si="66"/>
        <v>-</v>
      </c>
      <c r="X97" s="529"/>
      <c r="Y97" s="529" t="str">
        <f t="shared" si="67"/>
        <v>-</v>
      </c>
      <c r="Z97" s="529"/>
      <c r="AA97" s="529" t="str">
        <f t="shared" si="54"/>
        <v>-</v>
      </c>
      <c r="AB97" s="529"/>
      <c r="AC97" s="529">
        <f t="shared" si="55"/>
        <v>0</v>
      </c>
      <c r="AD97" s="583">
        <f t="shared" si="56"/>
        <v>0</v>
      </c>
      <c r="AE97" s="591">
        <f>'приложение 1.1 '!H99</f>
        <v>7.7425504400000005</v>
      </c>
      <c r="AF97" s="591" t="str">
        <f t="shared" si="57"/>
        <v>0</v>
      </c>
      <c r="AG97" s="591" t="str">
        <f t="shared" si="58"/>
        <v>0</v>
      </c>
      <c r="AH97" s="591" t="str">
        <f t="shared" si="59"/>
        <v>0</v>
      </c>
      <c r="AI97" s="591" t="str">
        <f t="shared" si="60"/>
        <v>0</v>
      </c>
      <c r="AJ97" s="591" t="str">
        <f t="shared" si="61"/>
        <v>0</v>
      </c>
      <c r="AK97" s="591" t="str">
        <f t="shared" si="62"/>
        <v>0</v>
      </c>
      <c r="AL97" s="591" t="str">
        <f t="shared" si="63"/>
        <v>0</v>
      </c>
      <c r="AM97" s="591" t="str">
        <f t="shared" si="64"/>
        <v>0</v>
      </c>
      <c r="AN97" s="591" t="str">
        <f t="shared" si="51"/>
        <v>-</v>
      </c>
      <c r="AO97" s="591" t="str">
        <f t="shared" si="52"/>
        <v>-</v>
      </c>
      <c r="AP97" s="591">
        <f>'приложение 1.1 '!Y99</f>
        <v>0</v>
      </c>
      <c r="AQ97" s="591">
        <f>'приложение 1.1 '!Z99</f>
        <v>0.24257964000001084</v>
      </c>
      <c r="AR97" s="591">
        <f>'приложение 1.1 '!AA99</f>
        <v>7.4999707999999901</v>
      </c>
      <c r="AS97" s="591">
        <f>'приложение 1.1 '!AB99</f>
        <v>0</v>
      </c>
      <c r="AT97" s="591">
        <f>'приложение 1.4.'!G122</f>
        <v>0</v>
      </c>
      <c r="AU97" s="591">
        <f>'приложение 1.4.'!I122</f>
        <v>0</v>
      </c>
      <c r="AV97" s="591">
        <f>'приложение 1.4.'!K122</f>
        <v>0</v>
      </c>
      <c r="AW97" s="591">
        <f>'приложение 1.4.'!M122</f>
        <v>0</v>
      </c>
      <c r="AX97" s="474">
        <f>'приложение 1.1 '!AD99</f>
        <v>0</v>
      </c>
      <c r="AY97" s="474">
        <f>'приложение 1.1 '!AC99</f>
        <v>0</v>
      </c>
      <c r="AZ97" s="591">
        <f t="shared" si="53"/>
        <v>7.7425504400000005</v>
      </c>
    </row>
    <row r="98" spans="1:52" s="9" customFormat="1" ht="31.5">
      <c r="A98" s="416" t="str">
        <f>'приложение 1.1 '!A100</f>
        <v>1.1.3.65</v>
      </c>
      <c r="B98" s="506" t="str">
        <f>'приложение 1.1 '!B100</f>
        <v>Реконструкция ТП-377 (Замена оборудования РУ-10кВ; РУ-0,4кВ; 2ТМ-630 на 2ТМГ-1000)</v>
      </c>
      <c r="C98" s="529" t="str">
        <f>IF('приложение 1.1 '!G100=2012,'приложение 1.1 '!E100,"-")</f>
        <v>-</v>
      </c>
      <c r="D98" s="529" t="str">
        <f>IF('приложение 1.1 '!G100=2012,'приложение 1.1 '!D100,"-")</f>
        <v>-</v>
      </c>
      <c r="E98" s="529">
        <f>IF('приложение 1.1 '!G100=2013,'приложение 1.1 '!E100,"-")</f>
        <v>2</v>
      </c>
      <c r="F98" s="529">
        <f>IF('приложение 1.1 '!G100=2013,'приложение 1.1 '!D100,"-")</f>
        <v>0</v>
      </c>
      <c r="G98" s="529" t="str">
        <f>IF('приложение 1.1 '!G100=2014,'приложение 1.1 '!E100,"-")</f>
        <v>-</v>
      </c>
      <c r="H98" s="529" t="str">
        <f>IF('приложение 1.1 '!G100=2014,'приложение 1.1 '!D100,"-")</f>
        <v>-</v>
      </c>
      <c r="I98" s="529" t="str">
        <f>IF('приложение 1.1 '!G100=2015,'приложение 1.1 '!E100,"-")</f>
        <v>-</v>
      </c>
      <c r="J98" s="529" t="str">
        <f>IF('приложение 1.1 '!G100=2015,'приложение 1.1 '!D100,"-")</f>
        <v>-</v>
      </c>
      <c r="K98" s="529" t="str">
        <f>IF('приложение 1.1 '!G100=2016,'приложение 1.1 '!E100,"-")</f>
        <v>-</v>
      </c>
      <c r="L98" s="529" t="str">
        <f>IF('приложение 1.1 '!G100=2016,'приложение 1.1 '!D100,"-")</f>
        <v>-</v>
      </c>
      <c r="M98" s="529" t="str">
        <f>IF('приложение 1.1 '!G100=2017,'приложение 1.1 '!E100,"-")</f>
        <v>-</v>
      </c>
      <c r="N98" s="529" t="str">
        <f>IF('приложение 1.1 '!G100=2017,'приложение 1.1 '!D100,"-")</f>
        <v>-</v>
      </c>
      <c r="O98" s="529">
        <f t="shared" si="68"/>
        <v>2</v>
      </c>
      <c r="P98" s="529">
        <f t="shared" si="68"/>
        <v>0</v>
      </c>
      <c r="Q98" s="529"/>
      <c r="R98" s="529"/>
      <c r="S98" s="529">
        <v>1.26</v>
      </c>
      <c r="T98" s="529"/>
      <c r="U98" s="529" t="str">
        <f t="shared" si="65"/>
        <v>-</v>
      </c>
      <c r="V98" s="529"/>
      <c r="W98" s="529" t="str">
        <f t="shared" si="66"/>
        <v>-</v>
      </c>
      <c r="X98" s="529"/>
      <c r="Y98" s="529" t="str">
        <f t="shared" si="67"/>
        <v>-</v>
      </c>
      <c r="Z98" s="529"/>
      <c r="AA98" s="529" t="str">
        <f t="shared" si="54"/>
        <v>-</v>
      </c>
      <c r="AB98" s="529"/>
      <c r="AC98" s="529">
        <f t="shared" si="55"/>
        <v>1.26</v>
      </c>
      <c r="AD98" s="583">
        <f t="shared" si="56"/>
        <v>0</v>
      </c>
      <c r="AE98" s="591">
        <f>'приложение 1.1 '!H100</f>
        <v>3.9594389299999997</v>
      </c>
      <c r="AF98" s="591" t="str">
        <f t="shared" si="57"/>
        <v>0</v>
      </c>
      <c r="AG98" s="591" t="str">
        <f t="shared" si="58"/>
        <v>0</v>
      </c>
      <c r="AH98" s="591" t="str">
        <f t="shared" si="59"/>
        <v>0</v>
      </c>
      <c r="AI98" s="591" t="str">
        <f t="shared" si="60"/>
        <v>0</v>
      </c>
      <c r="AJ98" s="591" t="str">
        <f t="shared" si="61"/>
        <v>0</v>
      </c>
      <c r="AK98" s="591" t="str">
        <f t="shared" si="62"/>
        <v>0</v>
      </c>
      <c r="AL98" s="591" t="str">
        <f t="shared" si="63"/>
        <v>0</v>
      </c>
      <c r="AM98" s="591" t="str">
        <f t="shared" si="64"/>
        <v>0</v>
      </c>
      <c r="AN98" s="591" t="str">
        <f t="shared" si="51"/>
        <v>-</v>
      </c>
      <c r="AO98" s="591" t="str">
        <f t="shared" si="52"/>
        <v>-</v>
      </c>
      <c r="AP98" s="591">
        <f>'приложение 1.1 '!Y100</f>
        <v>0</v>
      </c>
      <c r="AQ98" s="591">
        <f>'приложение 1.1 '!Z100</f>
        <v>3.9594389299999997</v>
      </c>
      <c r="AR98" s="591">
        <f>'приложение 1.1 '!AA100</f>
        <v>0</v>
      </c>
      <c r="AS98" s="591">
        <f>'приложение 1.1 '!AB100</f>
        <v>0</v>
      </c>
      <c r="AT98" s="591">
        <f>'приложение 1.4.'!G123</f>
        <v>0</v>
      </c>
      <c r="AU98" s="591">
        <f>'приложение 1.4.'!I123</f>
        <v>0</v>
      </c>
      <c r="AV98" s="591">
        <f>'приложение 1.4.'!K123</f>
        <v>0</v>
      </c>
      <c r="AW98" s="591">
        <f>'приложение 1.4.'!M123</f>
        <v>0</v>
      </c>
      <c r="AX98" s="474">
        <f>'приложение 1.1 '!AD100</f>
        <v>0</v>
      </c>
      <c r="AY98" s="474">
        <f>'приложение 1.1 '!AC100</f>
        <v>0</v>
      </c>
      <c r="AZ98" s="591">
        <f t="shared" si="53"/>
        <v>3.9594389299999997</v>
      </c>
    </row>
    <row r="99" spans="1:52" s="9" customFormat="1" ht="31.5">
      <c r="A99" s="416" t="str">
        <f>'приложение 1.1 '!A101</f>
        <v>1.1.3.66</v>
      </c>
      <c r="B99" s="506" t="str">
        <f>'приложение 1.1 '!B101</f>
        <v>Реконструкция БКТП-329 (Замена 2ТМГ-1000 на 2ТМГ-1250кВА, вводных АВ РУ-0,4кВ)</v>
      </c>
      <c r="C99" s="529" t="str">
        <f>IF('приложение 1.1 '!G101=2012,'приложение 1.1 '!E101,"-")</f>
        <v>-</v>
      </c>
      <c r="D99" s="529" t="str">
        <f>IF('приложение 1.1 '!G101=2012,'приложение 1.1 '!D101,"-")</f>
        <v>-</v>
      </c>
      <c r="E99" s="529" t="str">
        <f>IF('приложение 1.1 '!G101=2013,'приложение 1.1 '!E101,"-")</f>
        <v>-</v>
      </c>
      <c r="F99" s="529" t="str">
        <f>IF('приложение 1.1 '!G101=2013,'приложение 1.1 '!D101,"-")</f>
        <v>-</v>
      </c>
      <c r="G99" s="529" t="str">
        <f>IF('приложение 1.1 '!G101=2014,'приложение 1.1 '!E101,"-")</f>
        <v>-</v>
      </c>
      <c r="H99" s="529" t="str">
        <f>IF('приложение 1.1 '!G101=2014,'приложение 1.1 '!D101,"-")</f>
        <v>-</v>
      </c>
      <c r="I99" s="529">
        <f>IF('приложение 1.1 '!G101=2015,'приложение 1.1 '!E101,"-")</f>
        <v>2.5</v>
      </c>
      <c r="J99" s="529">
        <f>IF('приложение 1.1 '!G101=2015,'приложение 1.1 '!D101,"-")</f>
        <v>0</v>
      </c>
      <c r="K99" s="529" t="str">
        <f>IF('приложение 1.1 '!G101=2016,'приложение 1.1 '!E101,"-")</f>
        <v>-</v>
      </c>
      <c r="L99" s="529" t="str">
        <f>IF('приложение 1.1 '!G101=2016,'приложение 1.1 '!D101,"-")</f>
        <v>-</v>
      </c>
      <c r="M99" s="529" t="str">
        <f>IF('приложение 1.1 '!G101=2017,'приложение 1.1 '!E101,"-")</f>
        <v>-</v>
      </c>
      <c r="N99" s="529" t="str">
        <f>IF('приложение 1.1 '!G101=2017,'приложение 1.1 '!D101,"-")</f>
        <v>-</v>
      </c>
      <c r="O99" s="529">
        <f t="shared" si="68"/>
        <v>2.5</v>
      </c>
      <c r="P99" s="529">
        <f t="shared" si="68"/>
        <v>0</v>
      </c>
      <c r="Q99" s="529"/>
      <c r="R99" s="529"/>
      <c r="S99" s="529"/>
      <c r="T99" s="529"/>
      <c r="U99" s="529" t="str">
        <f t="shared" si="65"/>
        <v>-</v>
      </c>
      <c r="V99" s="529"/>
      <c r="W99" s="529">
        <v>2</v>
      </c>
      <c r="X99" s="529"/>
      <c r="Y99" s="529" t="str">
        <f t="shared" si="67"/>
        <v>-</v>
      </c>
      <c r="Z99" s="529"/>
      <c r="AA99" s="529" t="str">
        <f t="shared" si="54"/>
        <v>-</v>
      </c>
      <c r="AB99" s="529"/>
      <c r="AC99" s="529">
        <f t="shared" si="55"/>
        <v>2</v>
      </c>
      <c r="AD99" s="583">
        <f t="shared" si="56"/>
        <v>0</v>
      </c>
      <c r="AE99" s="591">
        <f>'приложение 1.1 '!H101</f>
        <v>3.007136</v>
      </c>
      <c r="AF99" s="591" t="str">
        <f t="shared" si="57"/>
        <v>0</v>
      </c>
      <c r="AG99" s="591" t="str">
        <f t="shared" si="58"/>
        <v>0</v>
      </c>
      <c r="AH99" s="591" t="str">
        <f t="shared" si="59"/>
        <v>0</v>
      </c>
      <c r="AI99" s="591" t="str">
        <f t="shared" si="60"/>
        <v>0</v>
      </c>
      <c r="AJ99" s="591" t="str">
        <f t="shared" si="61"/>
        <v>0</v>
      </c>
      <c r="AK99" s="591" t="str">
        <f t="shared" si="62"/>
        <v>0</v>
      </c>
      <c r="AL99" s="591" t="str">
        <f t="shared" si="63"/>
        <v>0</v>
      </c>
      <c r="AM99" s="591" t="str">
        <f t="shared" si="64"/>
        <v>0</v>
      </c>
      <c r="AN99" s="591" t="str">
        <f t="shared" si="51"/>
        <v>-</v>
      </c>
      <c r="AO99" s="591" t="str">
        <f t="shared" si="52"/>
        <v>-</v>
      </c>
      <c r="AP99" s="591">
        <f>'приложение 1.1 '!Y101</f>
        <v>0</v>
      </c>
      <c r="AQ99" s="591">
        <f>'приложение 1.1 '!Z101</f>
        <v>0</v>
      </c>
      <c r="AR99" s="591">
        <f>'приложение 1.1 '!AA101</f>
        <v>0</v>
      </c>
      <c r="AS99" s="591">
        <f>'приложение 1.1 '!AB101</f>
        <v>3.007136</v>
      </c>
      <c r="AT99" s="591">
        <f>'приложение 1.4.'!G124</f>
        <v>0</v>
      </c>
      <c r="AU99" s="591">
        <f>'приложение 1.4.'!I124</f>
        <v>0</v>
      </c>
      <c r="AV99" s="591">
        <f>'приложение 1.4.'!K124</f>
        <v>0</v>
      </c>
      <c r="AW99" s="591">
        <f>'приложение 1.4.'!M124</f>
        <v>0</v>
      </c>
      <c r="AX99" s="474">
        <f>'приложение 1.1 '!AD101</f>
        <v>0</v>
      </c>
      <c r="AY99" s="474">
        <f>'приложение 1.1 '!AC101</f>
        <v>0</v>
      </c>
      <c r="AZ99" s="591">
        <f t="shared" si="53"/>
        <v>3.007136</v>
      </c>
    </row>
    <row r="100" spans="1:52" s="9" customFormat="1" ht="47.25">
      <c r="A100" s="416" t="str">
        <f>'приложение 1.1 '!A102</f>
        <v>1.1.3.67</v>
      </c>
      <c r="B100" s="506" t="str">
        <f>'приложение 1.1 '!B102</f>
        <v>Реконструкция ТП-450 (Замена ТМГ-2х630кВА на ТМГ-2х1250кВА, замена оборудования РУ-0,4кВ, РУ-10кВ)</v>
      </c>
      <c r="C100" s="529" t="str">
        <f>IF('приложение 1.1 '!G102=2012,'приложение 1.1 '!E102,"-")</f>
        <v>-</v>
      </c>
      <c r="D100" s="529" t="str">
        <f>IF('приложение 1.1 '!G102=2012,'приложение 1.1 '!D102,"-")</f>
        <v>-</v>
      </c>
      <c r="E100" s="529" t="str">
        <f>IF('приложение 1.1 '!G102=2013,'приложение 1.1 '!E102,"-")</f>
        <v>-</v>
      </c>
      <c r="F100" s="529" t="str">
        <f>IF('приложение 1.1 '!G102=2013,'приложение 1.1 '!D102,"-")</f>
        <v>-</v>
      </c>
      <c r="G100" s="529">
        <f>IF('приложение 1.1 '!G102=2014,'приложение 1.1 '!E102,"-")</f>
        <v>2.5</v>
      </c>
      <c r="H100" s="529">
        <f>IF('приложение 1.1 '!G102=2014,'приложение 1.1 '!D102,"-")</f>
        <v>0</v>
      </c>
      <c r="I100" s="529" t="str">
        <f>IF('приложение 1.1 '!G102=2015,'приложение 1.1 '!E102,"-")</f>
        <v>-</v>
      </c>
      <c r="J100" s="529" t="str">
        <f>IF('приложение 1.1 '!G102=2015,'приложение 1.1 '!D102,"-")</f>
        <v>-</v>
      </c>
      <c r="K100" s="529" t="str">
        <f>IF('приложение 1.1 '!G102=2016,'приложение 1.1 '!E102,"-")</f>
        <v>-</v>
      </c>
      <c r="L100" s="529" t="str">
        <f>IF('приложение 1.1 '!G102=2016,'приложение 1.1 '!D102,"-")</f>
        <v>-</v>
      </c>
      <c r="M100" s="529" t="str">
        <f>IF('приложение 1.1 '!G102=2017,'приложение 1.1 '!E102,"-")</f>
        <v>-</v>
      </c>
      <c r="N100" s="529" t="str">
        <f>IF('приложение 1.1 '!G102=2017,'приложение 1.1 '!D102,"-")</f>
        <v>-</v>
      </c>
      <c r="O100" s="529">
        <f t="shared" si="68"/>
        <v>2.5</v>
      </c>
      <c r="P100" s="529">
        <f t="shared" si="68"/>
        <v>0</v>
      </c>
      <c r="Q100" s="529"/>
      <c r="R100" s="529"/>
      <c r="S100" s="529"/>
      <c r="T100" s="529"/>
      <c r="U100" s="529">
        <v>2</v>
      </c>
      <c r="V100" s="529"/>
      <c r="W100" s="529" t="str">
        <f t="shared" si="66"/>
        <v>-</v>
      </c>
      <c r="X100" s="529"/>
      <c r="Y100" s="529" t="str">
        <f t="shared" si="67"/>
        <v>-</v>
      </c>
      <c r="Z100" s="529"/>
      <c r="AA100" s="529" t="str">
        <f t="shared" si="54"/>
        <v>-</v>
      </c>
      <c r="AB100" s="529"/>
      <c r="AC100" s="529">
        <f t="shared" si="55"/>
        <v>2</v>
      </c>
      <c r="AD100" s="583">
        <f t="shared" si="56"/>
        <v>0</v>
      </c>
      <c r="AE100" s="591">
        <f>'приложение 1.1 '!H102</f>
        <v>7.5046236300000002</v>
      </c>
      <c r="AF100" s="591" t="str">
        <f t="shared" si="57"/>
        <v>0</v>
      </c>
      <c r="AG100" s="591" t="str">
        <f t="shared" si="58"/>
        <v>0</v>
      </c>
      <c r="AH100" s="591" t="str">
        <f t="shared" si="59"/>
        <v>0</v>
      </c>
      <c r="AI100" s="591" t="str">
        <f t="shared" si="60"/>
        <v>0</v>
      </c>
      <c r="AJ100" s="591" t="str">
        <f t="shared" si="61"/>
        <v>0</v>
      </c>
      <c r="AK100" s="591" t="str">
        <f t="shared" si="62"/>
        <v>0</v>
      </c>
      <c r="AL100" s="591" t="str">
        <f t="shared" si="63"/>
        <v>0</v>
      </c>
      <c r="AM100" s="591" t="str">
        <f t="shared" si="64"/>
        <v>0</v>
      </c>
      <c r="AN100" s="591" t="str">
        <f t="shared" si="51"/>
        <v>-</v>
      </c>
      <c r="AO100" s="591" t="str">
        <f t="shared" si="52"/>
        <v>-</v>
      </c>
      <c r="AP100" s="591">
        <f>'приложение 1.1 '!Y102</f>
        <v>0</v>
      </c>
      <c r="AQ100" s="591">
        <f>'приложение 1.1 '!Z102</f>
        <v>0</v>
      </c>
      <c r="AR100" s="591">
        <f>'приложение 1.1 '!AA102</f>
        <v>3.9755695000000002</v>
      </c>
      <c r="AS100" s="591">
        <f>'приложение 1.1 '!AB102</f>
        <v>3.52905413</v>
      </c>
      <c r="AT100" s="591">
        <f>'приложение 1.4.'!G125</f>
        <v>0</v>
      </c>
      <c r="AU100" s="591">
        <f>'приложение 1.4.'!I125</f>
        <v>0</v>
      </c>
      <c r="AV100" s="591">
        <f>'приложение 1.4.'!K125</f>
        <v>0</v>
      </c>
      <c r="AW100" s="591">
        <f>'приложение 1.4.'!M125</f>
        <v>0</v>
      </c>
      <c r="AX100" s="474">
        <f>'приложение 1.1 '!AD102</f>
        <v>0</v>
      </c>
      <c r="AY100" s="474">
        <f>'приложение 1.1 '!AC102</f>
        <v>0</v>
      </c>
      <c r="AZ100" s="591">
        <f t="shared" si="53"/>
        <v>7.5046236300000002</v>
      </c>
    </row>
    <row r="101" spans="1:52" s="9" customFormat="1" ht="47.25">
      <c r="A101" s="416" t="str">
        <f>'приложение 1.1 '!A103</f>
        <v>1.1.3.68</v>
      </c>
      <c r="B101" s="506" t="str">
        <f>'приложение 1.1 '!B103</f>
        <v>Реконструкция ТП-420 (Замена ТМГ-2*1000кВА на ТМГ-2*1250кВА; Замена оборудования РУ-10кВ, РУ-0,4кВ)</v>
      </c>
      <c r="C101" s="529" t="str">
        <f>IF('приложение 1.1 '!G103=2012,'приложение 1.1 '!E103,"-")</f>
        <v>-</v>
      </c>
      <c r="D101" s="529" t="str">
        <f>IF('приложение 1.1 '!G103=2012,'приложение 1.1 '!D103,"-")</f>
        <v>-</v>
      </c>
      <c r="E101" s="529" t="str">
        <f>IF('приложение 1.1 '!G103=2013,'приложение 1.1 '!E103,"-")</f>
        <v>-</v>
      </c>
      <c r="F101" s="529" t="str">
        <f>IF('приложение 1.1 '!G103=2013,'приложение 1.1 '!D103,"-")</f>
        <v>-</v>
      </c>
      <c r="G101" s="529">
        <f>IF('приложение 1.1 '!G103=2014,'приложение 1.1 '!E103,"-")</f>
        <v>2.5</v>
      </c>
      <c r="H101" s="529">
        <f>IF('приложение 1.1 '!G103=2014,'приложение 1.1 '!D103,"-")</f>
        <v>0</v>
      </c>
      <c r="I101" s="529" t="str">
        <f>IF('приложение 1.1 '!G103=2015,'приложение 1.1 '!E103,"-")</f>
        <v>-</v>
      </c>
      <c r="J101" s="529" t="str">
        <f>IF('приложение 1.1 '!G103=2015,'приложение 1.1 '!D103,"-")</f>
        <v>-</v>
      </c>
      <c r="K101" s="529" t="str">
        <f>IF('приложение 1.1 '!G103=2016,'приложение 1.1 '!E103,"-")</f>
        <v>-</v>
      </c>
      <c r="L101" s="529" t="str">
        <f>IF('приложение 1.1 '!G103=2016,'приложение 1.1 '!D103,"-")</f>
        <v>-</v>
      </c>
      <c r="M101" s="529" t="str">
        <f>IF('приложение 1.1 '!G103=2017,'приложение 1.1 '!E103,"-")</f>
        <v>-</v>
      </c>
      <c r="N101" s="529" t="str">
        <f>IF('приложение 1.1 '!G103=2017,'приложение 1.1 '!D103,"-")</f>
        <v>-</v>
      </c>
      <c r="O101" s="529">
        <f t="shared" si="68"/>
        <v>2.5</v>
      </c>
      <c r="P101" s="529">
        <f t="shared" si="68"/>
        <v>0</v>
      </c>
      <c r="Q101" s="529"/>
      <c r="R101" s="529"/>
      <c r="S101" s="529"/>
      <c r="T101" s="529"/>
      <c r="U101" s="529">
        <v>2</v>
      </c>
      <c r="V101" s="529"/>
      <c r="W101" s="529" t="str">
        <f t="shared" si="66"/>
        <v>-</v>
      </c>
      <c r="X101" s="529"/>
      <c r="Y101" s="529" t="str">
        <f t="shared" si="67"/>
        <v>-</v>
      </c>
      <c r="Z101" s="529"/>
      <c r="AA101" s="529" t="str">
        <f t="shared" si="54"/>
        <v>-</v>
      </c>
      <c r="AB101" s="529"/>
      <c r="AC101" s="529">
        <f t="shared" si="55"/>
        <v>2</v>
      </c>
      <c r="AD101" s="583">
        <f t="shared" si="56"/>
        <v>0</v>
      </c>
      <c r="AE101" s="591">
        <f>'приложение 1.1 '!H103</f>
        <v>2.7737449999999999</v>
      </c>
      <c r="AF101" s="591" t="str">
        <f t="shared" si="57"/>
        <v>0</v>
      </c>
      <c r="AG101" s="591" t="str">
        <f t="shared" si="58"/>
        <v>0</v>
      </c>
      <c r="AH101" s="591" t="str">
        <f t="shared" si="59"/>
        <v>0</v>
      </c>
      <c r="AI101" s="591" t="str">
        <f t="shared" si="60"/>
        <v>0</v>
      </c>
      <c r="AJ101" s="591" t="str">
        <f t="shared" si="61"/>
        <v>0</v>
      </c>
      <c r="AK101" s="591" t="str">
        <f t="shared" si="62"/>
        <v>0</v>
      </c>
      <c r="AL101" s="591" t="str">
        <f t="shared" si="63"/>
        <v>0</v>
      </c>
      <c r="AM101" s="591" t="str">
        <f t="shared" si="64"/>
        <v>0</v>
      </c>
      <c r="AN101" s="591" t="str">
        <f t="shared" si="51"/>
        <v>-</v>
      </c>
      <c r="AO101" s="591" t="str">
        <f t="shared" si="52"/>
        <v>-</v>
      </c>
      <c r="AP101" s="591">
        <f>'приложение 1.1 '!Y103</f>
        <v>0</v>
      </c>
      <c r="AQ101" s="591">
        <f>'приложение 1.1 '!Z103</f>
        <v>0</v>
      </c>
      <c r="AR101" s="591">
        <f>'приложение 1.1 '!AA103</f>
        <v>2.7737449999999999</v>
      </c>
      <c r="AS101" s="591">
        <f>'приложение 1.1 '!AB103</f>
        <v>0</v>
      </c>
      <c r="AT101" s="591">
        <f>'приложение 1.4.'!G126</f>
        <v>0</v>
      </c>
      <c r="AU101" s="591">
        <f>'приложение 1.4.'!I126</f>
        <v>0</v>
      </c>
      <c r="AV101" s="591">
        <f>'приложение 1.4.'!K126</f>
        <v>0</v>
      </c>
      <c r="AW101" s="591">
        <f>'приложение 1.4.'!M126</f>
        <v>0</v>
      </c>
      <c r="AX101" s="474">
        <f>'приложение 1.1 '!AD103</f>
        <v>0</v>
      </c>
      <c r="AY101" s="474">
        <f>'приложение 1.1 '!AC103</f>
        <v>0</v>
      </c>
      <c r="AZ101" s="591">
        <f t="shared" si="53"/>
        <v>2.7737449999999999</v>
      </c>
    </row>
    <row r="102" spans="1:52" s="9" customFormat="1" ht="63">
      <c r="A102" s="416" t="str">
        <f>'приложение 1.1 '!A104</f>
        <v>1.1.3.69</v>
      </c>
      <c r="B102" s="506" t="str">
        <f>'приложение 1.1 '!B104</f>
        <v>Реконструкция ТП-236 (Замена ТМ 2х630кВА на ТМГ 2х1000кВА 10/0,4кВ , Замена оборудования РУ-0,4кВ, РУ-10кВ, установка доп. ячейки РУ-10кВ)</v>
      </c>
      <c r="C102" s="529" t="str">
        <f>IF('приложение 1.1 '!G104=2012,'приложение 1.1 '!E104,"-")</f>
        <v>-</v>
      </c>
      <c r="D102" s="529" t="str">
        <f>IF('приложение 1.1 '!G104=2012,'приложение 1.1 '!D104,"-")</f>
        <v>-</v>
      </c>
      <c r="E102" s="529" t="str">
        <f>IF('приложение 1.1 '!G104=2013,'приложение 1.1 '!E104,"-")</f>
        <v>-</v>
      </c>
      <c r="F102" s="529" t="str">
        <f>IF('приложение 1.1 '!G104=2013,'приложение 1.1 '!D104,"-")</f>
        <v>-</v>
      </c>
      <c r="G102" s="529">
        <f>IF('приложение 1.1 '!G104=2014,'приложение 1.1 '!E104,"-")</f>
        <v>2</v>
      </c>
      <c r="H102" s="529">
        <f>IF('приложение 1.1 '!G104=2014,'приложение 1.1 '!D104,"-")</f>
        <v>0</v>
      </c>
      <c r="I102" s="529" t="str">
        <f>IF('приложение 1.1 '!G104=2015,'приложение 1.1 '!E104,"-")</f>
        <v>-</v>
      </c>
      <c r="J102" s="529" t="str">
        <f>IF('приложение 1.1 '!G104=2015,'приложение 1.1 '!D104,"-")</f>
        <v>-</v>
      </c>
      <c r="K102" s="529" t="str">
        <f>IF('приложение 1.1 '!G104=2016,'приложение 1.1 '!E104,"-")</f>
        <v>-</v>
      </c>
      <c r="L102" s="529" t="str">
        <f>IF('приложение 1.1 '!G104=2016,'приложение 1.1 '!D104,"-")</f>
        <v>-</v>
      </c>
      <c r="M102" s="529" t="str">
        <f>IF('приложение 1.1 '!G104=2017,'приложение 1.1 '!E104,"-")</f>
        <v>-</v>
      </c>
      <c r="N102" s="529" t="str">
        <f>IF('приложение 1.1 '!G104=2017,'приложение 1.1 '!D104,"-")</f>
        <v>-</v>
      </c>
      <c r="O102" s="529">
        <f t="shared" si="68"/>
        <v>2</v>
      </c>
      <c r="P102" s="529">
        <f t="shared" si="68"/>
        <v>0</v>
      </c>
      <c r="Q102" s="529"/>
      <c r="R102" s="529"/>
      <c r="S102" s="529"/>
      <c r="T102" s="529"/>
      <c r="U102" s="529">
        <v>1.26</v>
      </c>
      <c r="V102" s="529"/>
      <c r="W102" s="529" t="str">
        <f t="shared" si="66"/>
        <v>-</v>
      </c>
      <c r="X102" s="529"/>
      <c r="Y102" s="529" t="str">
        <f t="shared" si="67"/>
        <v>-</v>
      </c>
      <c r="Z102" s="529"/>
      <c r="AA102" s="529" t="str">
        <f t="shared" si="54"/>
        <v>-</v>
      </c>
      <c r="AB102" s="529"/>
      <c r="AC102" s="529">
        <f t="shared" si="55"/>
        <v>1.26</v>
      </c>
      <c r="AD102" s="583">
        <f t="shared" si="56"/>
        <v>0</v>
      </c>
      <c r="AE102" s="591">
        <f>'приложение 1.1 '!H104</f>
        <v>6.4128659500000005</v>
      </c>
      <c r="AF102" s="591" t="str">
        <f t="shared" si="57"/>
        <v>0</v>
      </c>
      <c r="AG102" s="591" t="str">
        <f t="shared" si="58"/>
        <v>0</v>
      </c>
      <c r="AH102" s="591" t="str">
        <f t="shared" si="59"/>
        <v>0</v>
      </c>
      <c r="AI102" s="591" t="str">
        <f t="shared" si="60"/>
        <v>0</v>
      </c>
      <c r="AJ102" s="591" t="str">
        <f t="shared" si="61"/>
        <v>0</v>
      </c>
      <c r="AK102" s="591" t="str">
        <f t="shared" si="62"/>
        <v>0</v>
      </c>
      <c r="AL102" s="591" t="str">
        <f t="shared" si="63"/>
        <v>0</v>
      </c>
      <c r="AM102" s="591" t="str">
        <f t="shared" si="64"/>
        <v>0</v>
      </c>
      <c r="AN102" s="591" t="str">
        <f t="shared" si="51"/>
        <v>-</v>
      </c>
      <c r="AO102" s="591" t="str">
        <f t="shared" si="52"/>
        <v>-</v>
      </c>
      <c r="AP102" s="591">
        <f>'приложение 1.1 '!Y104</f>
        <v>0</v>
      </c>
      <c r="AQ102" s="591">
        <f>'приложение 1.1 '!Z104</f>
        <v>0</v>
      </c>
      <c r="AR102" s="591">
        <f>'приложение 1.1 '!AA104</f>
        <v>6.4128659500000005</v>
      </c>
      <c r="AS102" s="591">
        <f>'приложение 1.1 '!AB104</f>
        <v>0</v>
      </c>
      <c r="AT102" s="591">
        <f>'приложение 1.4.'!G127</f>
        <v>0</v>
      </c>
      <c r="AU102" s="591">
        <f>'приложение 1.4.'!I127</f>
        <v>0</v>
      </c>
      <c r="AV102" s="591">
        <f>'приложение 1.4.'!K127</f>
        <v>0</v>
      </c>
      <c r="AW102" s="591">
        <f>'приложение 1.4.'!M127</f>
        <v>0</v>
      </c>
      <c r="AX102" s="474">
        <f>'приложение 1.1 '!AD104</f>
        <v>0</v>
      </c>
      <c r="AY102" s="474">
        <f>'приложение 1.1 '!AC104</f>
        <v>0</v>
      </c>
      <c r="AZ102" s="591">
        <f t="shared" si="53"/>
        <v>6.4128659500000005</v>
      </c>
    </row>
    <row r="103" spans="1:52" s="9" customFormat="1" ht="31.5">
      <c r="A103" s="416" t="str">
        <f>'приложение 1.1 '!A105</f>
        <v>1.1.3.70</v>
      </c>
      <c r="B103" s="506" t="str">
        <f>'приложение 1.1 '!B105</f>
        <v>Реконструкция ТП-249 (установка доп.ячейки РУ-10кВ)</v>
      </c>
      <c r="C103" s="529" t="str">
        <f>IF('приложение 1.1 '!G105=2012,'приложение 1.1 '!E105,"-")</f>
        <v>-</v>
      </c>
      <c r="D103" s="529" t="str">
        <f>IF('приложение 1.1 '!G105=2012,'приложение 1.1 '!D105,"-")</f>
        <v>-</v>
      </c>
      <c r="E103" s="529" t="str">
        <f>IF('приложение 1.1 '!G105=2013,'приложение 1.1 '!E105,"-")</f>
        <v>-</v>
      </c>
      <c r="F103" s="529" t="str">
        <f>IF('приложение 1.1 '!G105=2013,'приложение 1.1 '!D105,"-")</f>
        <v>-</v>
      </c>
      <c r="G103" s="529">
        <f>IF('приложение 1.1 '!G105=2014,'приложение 1.1 '!E105,"-")</f>
        <v>0</v>
      </c>
      <c r="H103" s="529">
        <f>IF('приложение 1.1 '!G105=2014,'приложение 1.1 '!D105,"-")</f>
        <v>0</v>
      </c>
      <c r="I103" s="529" t="str">
        <f>IF('приложение 1.1 '!G105=2015,'приложение 1.1 '!E105,"-")</f>
        <v>-</v>
      </c>
      <c r="J103" s="529" t="str">
        <f>IF('приложение 1.1 '!G105=2015,'приложение 1.1 '!D105,"-")</f>
        <v>-</v>
      </c>
      <c r="K103" s="529" t="str">
        <f>IF('приложение 1.1 '!G105=2016,'приложение 1.1 '!E105,"-")</f>
        <v>-</v>
      </c>
      <c r="L103" s="529" t="str">
        <f>IF('приложение 1.1 '!G105=2016,'приложение 1.1 '!D105,"-")</f>
        <v>-</v>
      </c>
      <c r="M103" s="529" t="str">
        <f>IF('приложение 1.1 '!G105=2017,'приложение 1.1 '!E105,"-")</f>
        <v>-</v>
      </c>
      <c r="N103" s="529" t="str">
        <f>IF('приложение 1.1 '!G105=2017,'приложение 1.1 '!D105,"-")</f>
        <v>-</v>
      </c>
      <c r="O103" s="529">
        <f t="shared" si="68"/>
        <v>0</v>
      </c>
      <c r="P103" s="529">
        <f t="shared" si="68"/>
        <v>0</v>
      </c>
      <c r="Q103" s="529"/>
      <c r="R103" s="529"/>
      <c r="S103" s="529"/>
      <c r="T103" s="529"/>
      <c r="U103" s="529">
        <f t="shared" ref="U103:V123" si="69">G103</f>
        <v>0</v>
      </c>
      <c r="V103" s="529"/>
      <c r="W103" s="529" t="str">
        <f t="shared" si="66"/>
        <v>-</v>
      </c>
      <c r="X103" s="529"/>
      <c r="Y103" s="529" t="str">
        <f t="shared" si="67"/>
        <v>-</v>
      </c>
      <c r="Z103" s="529"/>
      <c r="AA103" s="529" t="str">
        <f t="shared" si="54"/>
        <v>-</v>
      </c>
      <c r="AB103" s="529"/>
      <c r="AC103" s="529">
        <f t="shared" si="55"/>
        <v>0</v>
      </c>
      <c r="AD103" s="583">
        <f t="shared" si="56"/>
        <v>0</v>
      </c>
      <c r="AE103" s="591">
        <f>'приложение 1.1 '!H105</f>
        <v>0.92879639999999997</v>
      </c>
      <c r="AF103" s="591" t="str">
        <f t="shared" si="57"/>
        <v>0</v>
      </c>
      <c r="AG103" s="591" t="str">
        <f t="shared" si="58"/>
        <v>0</v>
      </c>
      <c r="AH103" s="591" t="str">
        <f t="shared" si="59"/>
        <v>0</v>
      </c>
      <c r="AI103" s="591" t="str">
        <f t="shared" si="60"/>
        <v>0</v>
      </c>
      <c r="AJ103" s="591" t="str">
        <f t="shared" si="61"/>
        <v>0</v>
      </c>
      <c r="AK103" s="591" t="str">
        <f t="shared" si="62"/>
        <v>0</v>
      </c>
      <c r="AL103" s="591" t="str">
        <f t="shared" si="63"/>
        <v>0</v>
      </c>
      <c r="AM103" s="591" t="str">
        <f t="shared" si="64"/>
        <v>0</v>
      </c>
      <c r="AN103" s="591" t="str">
        <f t="shared" si="51"/>
        <v>-</v>
      </c>
      <c r="AO103" s="591" t="str">
        <f t="shared" si="52"/>
        <v>-</v>
      </c>
      <c r="AP103" s="591">
        <f>'приложение 1.1 '!Y105</f>
        <v>0</v>
      </c>
      <c r="AQ103" s="591">
        <f>'приложение 1.1 '!Z105</f>
        <v>0</v>
      </c>
      <c r="AR103" s="591">
        <f>'приложение 1.1 '!AA105</f>
        <v>0.92879639999999997</v>
      </c>
      <c r="AS103" s="591">
        <f>'приложение 1.1 '!AB105</f>
        <v>0</v>
      </c>
      <c r="AT103" s="591">
        <f>'приложение 1.4.'!G128</f>
        <v>0</v>
      </c>
      <c r="AU103" s="591">
        <f>'приложение 1.4.'!I128</f>
        <v>0</v>
      </c>
      <c r="AV103" s="591">
        <f>'приложение 1.4.'!K128</f>
        <v>0</v>
      </c>
      <c r="AW103" s="591">
        <f>'приложение 1.4.'!M128</f>
        <v>0</v>
      </c>
      <c r="AX103" s="474">
        <f>'приложение 1.1 '!AD105</f>
        <v>0</v>
      </c>
      <c r="AY103" s="474">
        <f>'приложение 1.1 '!AC105</f>
        <v>0</v>
      </c>
      <c r="AZ103" s="591">
        <f t="shared" si="53"/>
        <v>0.92879639999999997</v>
      </c>
    </row>
    <row r="104" spans="1:52" s="9" customFormat="1" ht="47.25">
      <c r="A104" s="416" t="str">
        <f>'приложение 1.1 '!A106</f>
        <v>1.1.3.71</v>
      </c>
      <c r="B104" s="506" t="str">
        <f>'приложение 1.1 '!B106</f>
        <v>Реконструкция ТП-405 (Замена ТМ 2х630/10/0,4кВА на ТМГ 2х1000/10/0,4кВА, Замена РУ-0,4кВ)</v>
      </c>
      <c r="C104" s="529" t="str">
        <f>IF('приложение 1.1 '!G106=2012,'приложение 1.1 '!E106,"-")</f>
        <v>-</v>
      </c>
      <c r="D104" s="529" t="str">
        <f>IF('приложение 1.1 '!G106=2012,'приложение 1.1 '!D106,"-")</f>
        <v>-</v>
      </c>
      <c r="E104" s="529" t="str">
        <f>IF('приложение 1.1 '!G106=2013,'приложение 1.1 '!E106,"-")</f>
        <v>-</v>
      </c>
      <c r="F104" s="529" t="str">
        <f>IF('приложение 1.1 '!G106=2013,'приложение 1.1 '!D106,"-")</f>
        <v>-</v>
      </c>
      <c r="G104" s="529">
        <f>IF('приложение 1.1 '!G106=2014,'приложение 1.1 '!E106,"-")</f>
        <v>2</v>
      </c>
      <c r="H104" s="529">
        <f>IF('приложение 1.1 '!G106=2014,'приложение 1.1 '!D106,"-")</f>
        <v>0</v>
      </c>
      <c r="I104" s="529" t="str">
        <f>IF('приложение 1.1 '!G106=2015,'приложение 1.1 '!E106,"-")</f>
        <v>-</v>
      </c>
      <c r="J104" s="529" t="str">
        <f>IF('приложение 1.1 '!G106=2015,'приложение 1.1 '!D106,"-")</f>
        <v>-</v>
      </c>
      <c r="K104" s="529" t="str">
        <f>IF('приложение 1.1 '!G106=2016,'приложение 1.1 '!E106,"-")</f>
        <v>-</v>
      </c>
      <c r="L104" s="529" t="str">
        <f>IF('приложение 1.1 '!G106=2016,'приложение 1.1 '!D106,"-")</f>
        <v>-</v>
      </c>
      <c r="M104" s="529" t="str">
        <f>IF('приложение 1.1 '!G106=2017,'приложение 1.1 '!E106,"-")</f>
        <v>-</v>
      </c>
      <c r="N104" s="529" t="str">
        <f>IF('приложение 1.1 '!G106=2017,'приложение 1.1 '!D106,"-")</f>
        <v>-</v>
      </c>
      <c r="O104" s="529">
        <f t="shared" si="68"/>
        <v>2</v>
      </c>
      <c r="P104" s="529">
        <f t="shared" si="68"/>
        <v>0</v>
      </c>
      <c r="Q104" s="529"/>
      <c r="R104" s="529"/>
      <c r="S104" s="529"/>
      <c r="T104" s="529"/>
      <c r="U104" s="529">
        <v>1.26</v>
      </c>
      <c r="V104" s="529"/>
      <c r="W104" s="529" t="str">
        <f t="shared" si="66"/>
        <v>-</v>
      </c>
      <c r="X104" s="529"/>
      <c r="Y104" s="529" t="str">
        <f t="shared" si="67"/>
        <v>-</v>
      </c>
      <c r="Z104" s="529"/>
      <c r="AA104" s="529" t="str">
        <f t="shared" si="54"/>
        <v>-</v>
      </c>
      <c r="AB104" s="529"/>
      <c r="AC104" s="529">
        <f t="shared" si="55"/>
        <v>1.26</v>
      </c>
      <c r="AD104" s="583">
        <f t="shared" si="56"/>
        <v>0</v>
      </c>
      <c r="AE104" s="591">
        <f>'приложение 1.1 '!H106</f>
        <v>3.0257675000000002</v>
      </c>
      <c r="AF104" s="591" t="str">
        <f t="shared" si="57"/>
        <v>0</v>
      </c>
      <c r="AG104" s="591" t="str">
        <f t="shared" si="58"/>
        <v>0</v>
      </c>
      <c r="AH104" s="591" t="str">
        <f t="shared" si="59"/>
        <v>0</v>
      </c>
      <c r="AI104" s="591" t="str">
        <f t="shared" si="60"/>
        <v>0</v>
      </c>
      <c r="AJ104" s="591" t="str">
        <f t="shared" si="61"/>
        <v>0</v>
      </c>
      <c r="AK104" s="591" t="str">
        <f t="shared" si="62"/>
        <v>0</v>
      </c>
      <c r="AL104" s="591" t="str">
        <f t="shared" si="63"/>
        <v>0</v>
      </c>
      <c r="AM104" s="591" t="str">
        <f t="shared" si="64"/>
        <v>0</v>
      </c>
      <c r="AN104" s="591" t="str">
        <f t="shared" si="51"/>
        <v>-</v>
      </c>
      <c r="AO104" s="591" t="str">
        <f t="shared" si="52"/>
        <v>-</v>
      </c>
      <c r="AP104" s="591">
        <f>'приложение 1.1 '!Y106</f>
        <v>0</v>
      </c>
      <c r="AQ104" s="591">
        <f>'приложение 1.1 '!Z106</f>
        <v>0</v>
      </c>
      <c r="AR104" s="591">
        <f>'приложение 1.1 '!AA106</f>
        <v>3.0257675000000002</v>
      </c>
      <c r="AS104" s="591">
        <f>'приложение 1.1 '!AB106</f>
        <v>0</v>
      </c>
      <c r="AT104" s="591">
        <f>'приложение 1.4.'!G129</f>
        <v>0</v>
      </c>
      <c r="AU104" s="591">
        <f>'приложение 1.4.'!I129</f>
        <v>0</v>
      </c>
      <c r="AV104" s="591">
        <f>'приложение 1.4.'!K129</f>
        <v>0</v>
      </c>
      <c r="AW104" s="591">
        <f>'приложение 1.4.'!M129</f>
        <v>0</v>
      </c>
      <c r="AX104" s="474">
        <f>'приложение 1.1 '!AD106</f>
        <v>0</v>
      </c>
      <c r="AY104" s="474">
        <f>'приложение 1.1 '!AC106</f>
        <v>0</v>
      </c>
      <c r="AZ104" s="591">
        <f t="shared" si="53"/>
        <v>3.0257675000000002</v>
      </c>
    </row>
    <row r="105" spans="1:52" s="9" customFormat="1" ht="47.25">
      <c r="A105" s="416" t="str">
        <f>'приложение 1.1 '!A107</f>
        <v>1.1.3.72</v>
      </c>
      <c r="B105" s="506" t="str">
        <f>'приложение 1.1 '!B107</f>
        <v>Реконструкция ТП-275 (Замена ТМГ-2х1000кВА на ТМГ-2х1250кВА, замена оборудования РУ-0,4кВ, РУ-10кВ)</v>
      </c>
      <c r="C105" s="529" t="str">
        <f>IF('приложение 1.1 '!G107=2012,'приложение 1.1 '!E107,"-")</f>
        <v>-</v>
      </c>
      <c r="D105" s="529" t="str">
        <f>IF('приложение 1.1 '!G107=2012,'приложение 1.1 '!D107,"-")</f>
        <v>-</v>
      </c>
      <c r="E105" s="529" t="str">
        <f>IF('приложение 1.1 '!G107=2013,'приложение 1.1 '!E107,"-")</f>
        <v>-</v>
      </c>
      <c r="F105" s="529" t="str">
        <f>IF('приложение 1.1 '!G107=2013,'приложение 1.1 '!D107,"-")</f>
        <v>-</v>
      </c>
      <c r="G105" s="529">
        <f>IF('приложение 1.1 '!G107=2014,'приложение 1.1 '!E107,"-")</f>
        <v>2.5</v>
      </c>
      <c r="H105" s="529">
        <f>IF('приложение 1.1 '!G107=2014,'приложение 1.1 '!D107,"-")</f>
        <v>0</v>
      </c>
      <c r="I105" s="529" t="str">
        <f>IF('приложение 1.1 '!G107=2015,'приложение 1.1 '!E107,"-")</f>
        <v>-</v>
      </c>
      <c r="J105" s="529" t="str">
        <f>IF('приложение 1.1 '!G107=2015,'приложение 1.1 '!D107,"-")</f>
        <v>-</v>
      </c>
      <c r="K105" s="529" t="str">
        <f>IF('приложение 1.1 '!G107=2016,'приложение 1.1 '!E107,"-")</f>
        <v>-</v>
      </c>
      <c r="L105" s="529" t="str">
        <f>IF('приложение 1.1 '!G107=2016,'приложение 1.1 '!D107,"-")</f>
        <v>-</v>
      </c>
      <c r="M105" s="529" t="str">
        <f>IF('приложение 1.1 '!G107=2017,'приложение 1.1 '!E107,"-")</f>
        <v>-</v>
      </c>
      <c r="N105" s="529" t="str">
        <f>IF('приложение 1.1 '!G107=2017,'приложение 1.1 '!D107,"-")</f>
        <v>-</v>
      </c>
      <c r="O105" s="529">
        <f t="shared" si="68"/>
        <v>2.5</v>
      </c>
      <c r="P105" s="529">
        <f t="shared" si="68"/>
        <v>0</v>
      </c>
      <c r="Q105" s="529"/>
      <c r="R105" s="529"/>
      <c r="S105" s="529"/>
      <c r="T105" s="529"/>
      <c r="U105" s="529">
        <v>2</v>
      </c>
      <c r="V105" s="529"/>
      <c r="W105" s="529" t="str">
        <f t="shared" si="66"/>
        <v>-</v>
      </c>
      <c r="X105" s="529"/>
      <c r="Y105" s="529" t="str">
        <f t="shared" si="67"/>
        <v>-</v>
      </c>
      <c r="Z105" s="529"/>
      <c r="AA105" s="529" t="str">
        <f t="shared" si="54"/>
        <v>-</v>
      </c>
      <c r="AB105" s="529"/>
      <c r="AC105" s="529">
        <f t="shared" si="55"/>
        <v>2</v>
      </c>
      <c r="AD105" s="583">
        <f t="shared" si="56"/>
        <v>0</v>
      </c>
      <c r="AE105" s="591">
        <f>'приложение 1.1 '!H107</f>
        <v>5.7765685300000005</v>
      </c>
      <c r="AF105" s="591" t="str">
        <f t="shared" si="57"/>
        <v>0</v>
      </c>
      <c r="AG105" s="591" t="str">
        <f t="shared" si="58"/>
        <v>0</v>
      </c>
      <c r="AH105" s="591" t="str">
        <f t="shared" si="59"/>
        <v>0</v>
      </c>
      <c r="AI105" s="591" t="str">
        <f t="shared" si="60"/>
        <v>0</v>
      </c>
      <c r="AJ105" s="591" t="str">
        <f t="shared" si="61"/>
        <v>0</v>
      </c>
      <c r="AK105" s="591" t="str">
        <f t="shared" si="62"/>
        <v>0</v>
      </c>
      <c r="AL105" s="591" t="str">
        <f t="shared" si="63"/>
        <v>0</v>
      </c>
      <c r="AM105" s="591" t="str">
        <f t="shared" si="64"/>
        <v>0</v>
      </c>
      <c r="AN105" s="591" t="str">
        <f t="shared" si="51"/>
        <v>-</v>
      </c>
      <c r="AO105" s="591" t="str">
        <f t="shared" si="52"/>
        <v>-</v>
      </c>
      <c r="AP105" s="591">
        <f>'приложение 1.1 '!Y107</f>
        <v>0</v>
      </c>
      <c r="AQ105" s="591">
        <f>'приложение 1.1 '!Z107</f>
        <v>0</v>
      </c>
      <c r="AR105" s="591">
        <f>'приложение 1.1 '!AA107</f>
        <v>5.7765685300000005</v>
      </c>
      <c r="AS105" s="591">
        <f>'приложение 1.1 '!AB107</f>
        <v>0</v>
      </c>
      <c r="AT105" s="591">
        <f>'приложение 1.4.'!G130</f>
        <v>0</v>
      </c>
      <c r="AU105" s="591">
        <f>'приложение 1.4.'!I130</f>
        <v>0</v>
      </c>
      <c r="AV105" s="591">
        <f>'приложение 1.4.'!K130</f>
        <v>0</v>
      </c>
      <c r="AW105" s="591">
        <f>'приложение 1.4.'!M130</f>
        <v>0</v>
      </c>
      <c r="AX105" s="474">
        <f>'приложение 1.1 '!AD107</f>
        <v>0</v>
      </c>
      <c r="AY105" s="474">
        <f>'приложение 1.1 '!AC107</f>
        <v>0</v>
      </c>
      <c r="AZ105" s="591">
        <f t="shared" si="53"/>
        <v>5.7765685300000005</v>
      </c>
    </row>
    <row r="106" spans="1:52" s="9" customFormat="1" ht="47.25">
      <c r="A106" s="416" t="str">
        <f>'приложение 1.1 '!A108</f>
        <v>1.1.3.73</v>
      </c>
      <c r="B106" s="506" t="str">
        <f>'приложение 1.1 '!B108</f>
        <v>Реконструкция ТП-483 (Замена оборудования РУ-0,4; РУ-10кВ, Замена ТМГ 2х630кВА на ТМГ 2х1000кВА)</v>
      </c>
      <c r="C106" s="529" t="str">
        <f>IF('приложение 1.1 '!G108=2012,'приложение 1.1 '!E108,"-")</f>
        <v>-</v>
      </c>
      <c r="D106" s="529" t="str">
        <f>IF('приложение 1.1 '!G108=2012,'приложение 1.1 '!D108,"-")</f>
        <v>-</v>
      </c>
      <c r="E106" s="529" t="str">
        <f>IF('приложение 1.1 '!G108=2013,'приложение 1.1 '!E108,"-")</f>
        <v>-</v>
      </c>
      <c r="F106" s="529" t="str">
        <f>IF('приложение 1.1 '!G108=2013,'приложение 1.1 '!D108,"-")</f>
        <v>-</v>
      </c>
      <c r="G106" s="529">
        <f>IF('приложение 1.1 '!G108=2014,'приложение 1.1 '!E108,"-")</f>
        <v>2</v>
      </c>
      <c r="H106" s="529">
        <f>IF('приложение 1.1 '!G108=2014,'приложение 1.1 '!D108,"-")</f>
        <v>0</v>
      </c>
      <c r="I106" s="529" t="str">
        <f>IF('приложение 1.1 '!G108=2015,'приложение 1.1 '!E108,"-")</f>
        <v>-</v>
      </c>
      <c r="J106" s="529" t="str">
        <f>IF('приложение 1.1 '!G108=2015,'приложение 1.1 '!D108,"-")</f>
        <v>-</v>
      </c>
      <c r="K106" s="529" t="str">
        <f>IF('приложение 1.1 '!G108=2016,'приложение 1.1 '!E108,"-")</f>
        <v>-</v>
      </c>
      <c r="L106" s="529" t="str">
        <f>IF('приложение 1.1 '!G108=2016,'приложение 1.1 '!D108,"-")</f>
        <v>-</v>
      </c>
      <c r="M106" s="529" t="str">
        <f>IF('приложение 1.1 '!G108=2017,'приложение 1.1 '!E108,"-")</f>
        <v>-</v>
      </c>
      <c r="N106" s="529" t="str">
        <f>IF('приложение 1.1 '!G108=2017,'приложение 1.1 '!D108,"-")</f>
        <v>-</v>
      </c>
      <c r="O106" s="529">
        <f t="shared" si="68"/>
        <v>2</v>
      </c>
      <c r="P106" s="529">
        <f t="shared" si="68"/>
        <v>0</v>
      </c>
      <c r="Q106" s="529"/>
      <c r="R106" s="529"/>
      <c r="S106" s="529"/>
      <c r="T106" s="529"/>
      <c r="U106" s="529">
        <v>1.26</v>
      </c>
      <c r="V106" s="529"/>
      <c r="W106" s="529" t="str">
        <f t="shared" si="66"/>
        <v>-</v>
      </c>
      <c r="X106" s="529"/>
      <c r="Y106" s="529" t="str">
        <f t="shared" si="67"/>
        <v>-</v>
      </c>
      <c r="Z106" s="529"/>
      <c r="AA106" s="529" t="str">
        <f t="shared" si="54"/>
        <v>-</v>
      </c>
      <c r="AB106" s="529"/>
      <c r="AC106" s="529">
        <f t="shared" si="55"/>
        <v>1.26</v>
      </c>
      <c r="AD106" s="583">
        <f t="shared" si="56"/>
        <v>0</v>
      </c>
      <c r="AE106" s="591">
        <f>'приложение 1.1 '!H108</f>
        <v>4.4723304600000002</v>
      </c>
      <c r="AF106" s="591" t="str">
        <f t="shared" si="57"/>
        <v>0</v>
      </c>
      <c r="AG106" s="591" t="str">
        <f t="shared" si="58"/>
        <v>0</v>
      </c>
      <c r="AH106" s="591" t="str">
        <f t="shared" si="59"/>
        <v>0</v>
      </c>
      <c r="AI106" s="591" t="str">
        <f t="shared" si="60"/>
        <v>0</v>
      </c>
      <c r="AJ106" s="591" t="str">
        <f t="shared" si="61"/>
        <v>0</v>
      </c>
      <c r="AK106" s="591" t="str">
        <f t="shared" si="62"/>
        <v>0</v>
      </c>
      <c r="AL106" s="591" t="str">
        <f t="shared" si="63"/>
        <v>0</v>
      </c>
      <c r="AM106" s="591" t="str">
        <f t="shared" si="64"/>
        <v>0</v>
      </c>
      <c r="AN106" s="591" t="str">
        <f t="shared" si="51"/>
        <v>-</v>
      </c>
      <c r="AO106" s="591" t="str">
        <f t="shared" si="52"/>
        <v>-</v>
      </c>
      <c r="AP106" s="591">
        <f>'приложение 1.1 '!Y108</f>
        <v>0</v>
      </c>
      <c r="AQ106" s="591">
        <f>'приложение 1.1 '!Z108</f>
        <v>0</v>
      </c>
      <c r="AR106" s="591">
        <f>'приложение 1.1 '!AA108</f>
        <v>4.4723304600000002</v>
      </c>
      <c r="AS106" s="591">
        <f>'приложение 1.1 '!AB108</f>
        <v>0</v>
      </c>
      <c r="AT106" s="591">
        <f>'приложение 1.4.'!G131</f>
        <v>0</v>
      </c>
      <c r="AU106" s="591">
        <f>'приложение 1.4.'!I131</f>
        <v>0</v>
      </c>
      <c r="AV106" s="591">
        <f>'приложение 1.4.'!K131</f>
        <v>0</v>
      </c>
      <c r="AW106" s="591">
        <f>'приложение 1.4.'!M131</f>
        <v>0</v>
      </c>
      <c r="AX106" s="474">
        <f>'приложение 1.1 '!AD108</f>
        <v>0</v>
      </c>
      <c r="AY106" s="474">
        <f>'приложение 1.1 '!AC108</f>
        <v>0</v>
      </c>
      <c r="AZ106" s="591">
        <f t="shared" si="53"/>
        <v>4.4723304600000002</v>
      </c>
    </row>
    <row r="107" spans="1:52" s="9" customFormat="1" ht="31.5">
      <c r="A107" s="416" t="str">
        <f>'приложение 1.1 '!A109</f>
        <v>1.1.3.74</v>
      </c>
      <c r="B107" s="506" t="str">
        <f>'приложение 1.1 '!B109</f>
        <v>Реконструкция ТП-346 (Замена оборудования РУ-0,4; РУ-10кВ)</v>
      </c>
      <c r="C107" s="529" t="str">
        <f>IF('приложение 1.1 '!G109=2012,'приложение 1.1 '!E109,"-")</f>
        <v>-</v>
      </c>
      <c r="D107" s="529" t="str">
        <f>IF('приложение 1.1 '!G109=2012,'приложение 1.1 '!D109,"-")</f>
        <v>-</v>
      </c>
      <c r="E107" s="529" t="str">
        <f>IF('приложение 1.1 '!G109=2013,'приложение 1.1 '!E109,"-")</f>
        <v>-</v>
      </c>
      <c r="F107" s="529" t="str">
        <f>IF('приложение 1.1 '!G109=2013,'приложение 1.1 '!D109,"-")</f>
        <v>-</v>
      </c>
      <c r="G107" s="529">
        <f>IF('приложение 1.1 '!G109=2014,'приложение 1.1 '!E109,"-")</f>
        <v>0</v>
      </c>
      <c r="H107" s="529">
        <f>IF('приложение 1.1 '!G109=2014,'приложение 1.1 '!D109,"-")</f>
        <v>0</v>
      </c>
      <c r="I107" s="529" t="str">
        <f>IF('приложение 1.1 '!G109=2015,'приложение 1.1 '!E109,"-")</f>
        <v>-</v>
      </c>
      <c r="J107" s="529" t="str">
        <f>IF('приложение 1.1 '!G109=2015,'приложение 1.1 '!D109,"-")</f>
        <v>-</v>
      </c>
      <c r="K107" s="529" t="str">
        <f>IF('приложение 1.1 '!G109=2016,'приложение 1.1 '!E109,"-")</f>
        <v>-</v>
      </c>
      <c r="L107" s="529" t="str">
        <f>IF('приложение 1.1 '!G109=2016,'приложение 1.1 '!D109,"-")</f>
        <v>-</v>
      </c>
      <c r="M107" s="529" t="str">
        <f>IF('приложение 1.1 '!G109=2017,'приложение 1.1 '!E109,"-")</f>
        <v>-</v>
      </c>
      <c r="N107" s="529" t="str">
        <f>IF('приложение 1.1 '!G109=2017,'приложение 1.1 '!D109,"-")</f>
        <v>-</v>
      </c>
      <c r="O107" s="529">
        <f t="shared" si="68"/>
        <v>0</v>
      </c>
      <c r="P107" s="529">
        <f t="shared" si="68"/>
        <v>0</v>
      </c>
      <c r="Q107" s="529"/>
      <c r="R107" s="529"/>
      <c r="S107" s="529"/>
      <c r="T107" s="529"/>
      <c r="U107" s="529">
        <f t="shared" si="69"/>
        <v>0</v>
      </c>
      <c r="V107" s="529"/>
      <c r="W107" s="529" t="str">
        <f t="shared" si="66"/>
        <v>-</v>
      </c>
      <c r="X107" s="529"/>
      <c r="Y107" s="529" t="str">
        <f t="shared" si="67"/>
        <v>-</v>
      </c>
      <c r="Z107" s="529"/>
      <c r="AA107" s="529" t="str">
        <f t="shared" si="54"/>
        <v>-</v>
      </c>
      <c r="AB107" s="529"/>
      <c r="AC107" s="529">
        <f t="shared" si="55"/>
        <v>0</v>
      </c>
      <c r="AD107" s="583">
        <f t="shared" si="56"/>
        <v>0</v>
      </c>
      <c r="AE107" s="591">
        <f>'приложение 1.1 '!H109</f>
        <v>2.4352080200000001</v>
      </c>
      <c r="AF107" s="591" t="str">
        <f t="shared" si="57"/>
        <v>0</v>
      </c>
      <c r="AG107" s="591" t="str">
        <f t="shared" si="58"/>
        <v>0</v>
      </c>
      <c r="AH107" s="591" t="str">
        <f t="shared" si="59"/>
        <v>0</v>
      </c>
      <c r="AI107" s="591" t="str">
        <f t="shared" si="60"/>
        <v>0</v>
      </c>
      <c r="AJ107" s="591" t="str">
        <f t="shared" si="61"/>
        <v>0</v>
      </c>
      <c r="AK107" s="591" t="str">
        <f t="shared" si="62"/>
        <v>0</v>
      </c>
      <c r="AL107" s="591" t="str">
        <f t="shared" si="63"/>
        <v>0</v>
      </c>
      <c r="AM107" s="591" t="str">
        <f t="shared" si="64"/>
        <v>0</v>
      </c>
      <c r="AN107" s="591" t="str">
        <f t="shared" si="51"/>
        <v>-</v>
      </c>
      <c r="AO107" s="591" t="str">
        <f t="shared" si="52"/>
        <v>-</v>
      </c>
      <c r="AP107" s="591">
        <f>'приложение 1.1 '!Y109</f>
        <v>0</v>
      </c>
      <c r="AQ107" s="591">
        <f>'приложение 1.1 '!Z109</f>
        <v>0</v>
      </c>
      <c r="AR107" s="591">
        <f>'приложение 1.1 '!AA109</f>
        <v>2.4352080200000001</v>
      </c>
      <c r="AS107" s="591">
        <f>'приложение 1.1 '!AB109</f>
        <v>0</v>
      </c>
      <c r="AT107" s="591">
        <f>'приложение 1.4.'!G132</f>
        <v>0</v>
      </c>
      <c r="AU107" s="591">
        <f>'приложение 1.4.'!I132</f>
        <v>0</v>
      </c>
      <c r="AV107" s="591">
        <f>'приложение 1.4.'!K132</f>
        <v>0</v>
      </c>
      <c r="AW107" s="591">
        <f>'приложение 1.4.'!M132</f>
        <v>0</v>
      </c>
      <c r="AX107" s="474">
        <f>'приложение 1.1 '!AD109</f>
        <v>0</v>
      </c>
      <c r="AY107" s="474">
        <f>'приложение 1.1 '!AC109</f>
        <v>0</v>
      </c>
      <c r="AZ107" s="591">
        <f t="shared" si="53"/>
        <v>2.4352080200000001</v>
      </c>
    </row>
    <row r="108" spans="1:52" s="9" customFormat="1" ht="31.5">
      <c r="A108" s="416" t="str">
        <f>'приложение 1.1 '!A110</f>
        <v>1.1.3.75</v>
      </c>
      <c r="B108" s="506" t="str">
        <f>'приложение 1.1 '!B110</f>
        <v>Реконструкция ТП-348 (Замена оборудования РУ-0,4; РУ-10кВ)</v>
      </c>
      <c r="C108" s="529" t="str">
        <f>IF('приложение 1.1 '!G110=2012,'приложение 1.1 '!E110,"-")</f>
        <v>-</v>
      </c>
      <c r="D108" s="529" t="str">
        <f>IF('приложение 1.1 '!G110=2012,'приложение 1.1 '!D110,"-")</f>
        <v>-</v>
      </c>
      <c r="E108" s="529" t="str">
        <f>IF('приложение 1.1 '!G110=2013,'приложение 1.1 '!E110,"-")</f>
        <v>-</v>
      </c>
      <c r="F108" s="529" t="str">
        <f>IF('приложение 1.1 '!G110=2013,'приложение 1.1 '!D110,"-")</f>
        <v>-</v>
      </c>
      <c r="G108" s="529">
        <f>IF('приложение 1.1 '!G110=2014,'приложение 1.1 '!E110,"-")</f>
        <v>0</v>
      </c>
      <c r="H108" s="529">
        <f>IF('приложение 1.1 '!G110=2014,'приложение 1.1 '!D110,"-")</f>
        <v>0</v>
      </c>
      <c r="I108" s="529" t="str">
        <f>IF('приложение 1.1 '!G110=2015,'приложение 1.1 '!E110,"-")</f>
        <v>-</v>
      </c>
      <c r="J108" s="529" t="str">
        <f>IF('приложение 1.1 '!G110=2015,'приложение 1.1 '!D110,"-")</f>
        <v>-</v>
      </c>
      <c r="K108" s="529" t="str">
        <f>IF('приложение 1.1 '!G110=2016,'приложение 1.1 '!E110,"-")</f>
        <v>-</v>
      </c>
      <c r="L108" s="529" t="str">
        <f>IF('приложение 1.1 '!G110=2016,'приложение 1.1 '!D110,"-")</f>
        <v>-</v>
      </c>
      <c r="M108" s="529" t="str">
        <f>IF('приложение 1.1 '!G110=2017,'приложение 1.1 '!E110,"-")</f>
        <v>-</v>
      </c>
      <c r="N108" s="529" t="str">
        <f>IF('приложение 1.1 '!G110=2017,'приложение 1.1 '!D110,"-")</f>
        <v>-</v>
      </c>
      <c r="O108" s="529">
        <f t="shared" si="68"/>
        <v>0</v>
      </c>
      <c r="P108" s="529">
        <f t="shared" si="68"/>
        <v>0</v>
      </c>
      <c r="Q108" s="529"/>
      <c r="R108" s="529"/>
      <c r="S108" s="529"/>
      <c r="T108" s="529"/>
      <c r="U108" s="529">
        <f t="shared" si="69"/>
        <v>0</v>
      </c>
      <c r="V108" s="529"/>
      <c r="W108" s="529" t="str">
        <f t="shared" si="66"/>
        <v>-</v>
      </c>
      <c r="X108" s="529"/>
      <c r="Y108" s="529" t="str">
        <f t="shared" si="67"/>
        <v>-</v>
      </c>
      <c r="Z108" s="529"/>
      <c r="AA108" s="529" t="str">
        <f t="shared" si="54"/>
        <v>-</v>
      </c>
      <c r="AB108" s="529"/>
      <c r="AC108" s="529">
        <f t="shared" si="55"/>
        <v>0</v>
      </c>
      <c r="AD108" s="583">
        <f t="shared" si="56"/>
        <v>0</v>
      </c>
      <c r="AE108" s="591">
        <f>'приложение 1.1 '!H110</f>
        <v>2.4081174500000002</v>
      </c>
      <c r="AF108" s="591" t="str">
        <f t="shared" si="57"/>
        <v>0</v>
      </c>
      <c r="AG108" s="591" t="str">
        <f t="shared" si="58"/>
        <v>0</v>
      </c>
      <c r="AH108" s="591" t="str">
        <f t="shared" si="59"/>
        <v>0</v>
      </c>
      <c r="AI108" s="591" t="str">
        <f t="shared" si="60"/>
        <v>0</v>
      </c>
      <c r="AJ108" s="591" t="str">
        <f t="shared" si="61"/>
        <v>0</v>
      </c>
      <c r="AK108" s="591" t="str">
        <f t="shared" si="62"/>
        <v>0</v>
      </c>
      <c r="AL108" s="591" t="str">
        <f t="shared" si="63"/>
        <v>0</v>
      </c>
      <c r="AM108" s="591" t="str">
        <f t="shared" si="64"/>
        <v>0</v>
      </c>
      <c r="AN108" s="591" t="str">
        <f t="shared" si="51"/>
        <v>-</v>
      </c>
      <c r="AO108" s="591" t="str">
        <f t="shared" si="52"/>
        <v>-</v>
      </c>
      <c r="AP108" s="591">
        <f>'приложение 1.1 '!Y110</f>
        <v>0</v>
      </c>
      <c r="AQ108" s="591">
        <f>'приложение 1.1 '!Z110</f>
        <v>0</v>
      </c>
      <c r="AR108" s="591">
        <f>'приложение 1.1 '!AA110</f>
        <v>2.4081174500000002</v>
      </c>
      <c r="AS108" s="591">
        <f>'приложение 1.1 '!AB110</f>
        <v>0</v>
      </c>
      <c r="AT108" s="591">
        <f>'приложение 1.4.'!G133</f>
        <v>0</v>
      </c>
      <c r="AU108" s="591">
        <f>'приложение 1.4.'!I133</f>
        <v>0</v>
      </c>
      <c r="AV108" s="591">
        <f>'приложение 1.4.'!K133</f>
        <v>0</v>
      </c>
      <c r="AW108" s="591">
        <f>'приложение 1.4.'!M133</f>
        <v>0</v>
      </c>
      <c r="AX108" s="474">
        <f>'приложение 1.1 '!AD110</f>
        <v>0</v>
      </c>
      <c r="AY108" s="474">
        <f>'приложение 1.1 '!AC110</f>
        <v>0</v>
      </c>
      <c r="AZ108" s="591">
        <f t="shared" si="53"/>
        <v>2.4081174500000002</v>
      </c>
    </row>
    <row r="109" spans="1:52" s="9" customFormat="1" ht="31.5">
      <c r="A109" s="416" t="str">
        <f>'приложение 1.1 '!A111</f>
        <v>1.1.3.76</v>
      </c>
      <c r="B109" s="506" t="str">
        <f>'приложение 1.1 '!B111</f>
        <v>Реконструкция ТП-503 (замена ТМГ2х400кВА на ТМГ 2х630кВА 10/0,4; РУ-0,4кВ)</v>
      </c>
      <c r="C109" s="529" t="str">
        <f>IF('приложение 1.1 '!G111=2012,'приложение 1.1 '!E111,"-")</f>
        <v>-</v>
      </c>
      <c r="D109" s="529" t="str">
        <f>IF('приложение 1.1 '!G111=2012,'приложение 1.1 '!D111,"-")</f>
        <v>-</v>
      </c>
      <c r="E109" s="529" t="str">
        <f>IF('приложение 1.1 '!G111=2013,'приложение 1.1 '!E111,"-")</f>
        <v>-</v>
      </c>
      <c r="F109" s="529" t="str">
        <f>IF('приложение 1.1 '!G111=2013,'приложение 1.1 '!D111,"-")</f>
        <v>-</v>
      </c>
      <c r="G109" s="529">
        <f>IF('приложение 1.1 '!G111=2014,'приложение 1.1 '!E111,"-")</f>
        <v>1.26</v>
      </c>
      <c r="H109" s="529">
        <f>IF('приложение 1.1 '!G111=2014,'приложение 1.1 '!D111,"-")</f>
        <v>0</v>
      </c>
      <c r="I109" s="529" t="str">
        <f>IF('приложение 1.1 '!G111=2015,'приложение 1.1 '!E111,"-")</f>
        <v>-</v>
      </c>
      <c r="J109" s="529" t="str">
        <f>IF('приложение 1.1 '!G111=2015,'приложение 1.1 '!D111,"-")</f>
        <v>-</v>
      </c>
      <c r="K109" s="529" t="str">
        <f>IF('приложение 1.1 '!G111=2016,'приложение 1.1 '!E111,"-")</f>
        <v>-</v>
      </c>
      <c r="L109" s="529" t="str">
        <f>IF('приложение 1.1 '!G111=2016,'приложение 1.1 '!D111,"-")</f>
        <v>-</v>
      </c>
      <c r="M109" s="529" t="str">
        <f>IF('приложение 1.1 '!G111=2017,'приложение 1.1 '!E111,"-")</f>
        <v>-</v>
      </c>
      <c r="N109" s="529" t="str">
        <f>IF('приложение 1.1 '!G111=2017,'приложение 1.1 '!D111,"-")</f>
        <v>-</v>
      </c>
      <c r="O109" s="529">
        <f t="shared" si="68"/>
        <v>1.26</v>
      </c>
      <c r="P109" s="529">
        <f t="shared" si="68"/>
        <v>0</v>
      </c>
      <c r="Q109" s="529"/>
      <c r="R109" s="529"/>
      <c r="S109" s="529"/>
      <c r="T109" s="529"/>
      <c r="U109" s="529">
        <v>0.8</v>
      </c>
      <c r="V109" s="529"/>
      <c r="W109" s="529" t="str">
        <f t="shared" si="66"/>
        <v>-</v>
      </c>
      <c r="X109" s="529"/>
      <c r="Y109" s="529" t="str">
        <f t="shared" si="67"/>
        <v>-</v>
      </c>
      <c r="Z109" s="529"/>
      <c r="AA109" s="529" t="str">
        <f t="shared" si="54"/>
        <v>-</v>
      </c>
      <c r="AB109" s="529"/>
      <c r="AC109" s="529">
        <f t="shared" si="55"/>
        <v>0.8</v>
      </c>
      <c r="AD109" s="583">
        <f t="shared" si="56"/>
        <v>0</v>
      </c>
      <c r="AE109" s="591">
        <f>'приложение 1.1 '!H111</f>
        <v>3.8639269800000005</v>
      </c>
      <c r="AF109" s="591" t="str">
        <f t="shared" si="57"/>
        <v>0</v>
      </c>
      <c r="AG109" s="591" t="str">
        <f t="shared" si="58"/>
        <v>0</v>
      </c>
      <c r="AH109" s="591" t="str">
        <f t="shared" si="59"/>
        <v>0</v>
      </c>
      <c r="AI109" s="591" t="str">
        <f t="shared" si="60"/>
        <v>0</v>
      </c>
      <c r="AJ109" s="591" t="str">
        <f t="shared" si="61"/>
        <v>0</v>
      </c>
      <c r="AK109" s="591" t="str">
        <f t="shared" si="62"/>
        <v>0</v>
      </c>
      <c r="AL109" s="591" t="str">
        <f t="shared" si="63"/>
        <v>0</v>
      </c>
      <c r="AM109" s="591" t="str">
        <f t="shared" si="64"/>
        <v>0</v>
      </c>
      <c r="AN109" s="591" t="str">
        <f t="shared" si="51"/>
        <v>-</v>
      </c>
      <c r="AO109" s="591" t="str">
        <f t="shared" si="52"/>
        <v>-</v>
      </c>
      <c r="AP109" s="591">
        <f>'приложение 1.1 '!Y111</f>
        <v>0</v>
      </c>
      <c r="AQ109" s="591">
        <f>'приложение 1.1 '!Z111</f>
        <v>0</v>
      </c>
      <c r="AR109" s="591">
        <f>'приложение 1.1 '!AA111</f>
        <v>3.0639269800000002</v>
      </c>
      <c r="AS109" s="591">
        <f>'приложение 1.1 '!AB111</f>
        <v>0.8</v>
      </c>
      <c r="AT109" s="591">
        <f>'приложение 1.4.'!G134</f>
        <v>0</v>
      </c>
      <c r="AU109" s="591">
        <f>'приложение 1.4.'!I134</f>
        <v>0</v>
      </c>
      <c r="AV109" s="591">
        <f>'приложение 1.4.'!K134</f>
        <v>0</v>
      </c>
      <c r="AW109" s="591">
        <f>'приложение 1.4.'!M134</f>
        <v>0</v>
      </c>
      <c r="AX109" s="474">
        <f>'приложение 1.1 '!AD111</f>
        <v>0</v>
      </c>
      <c r="AY109" s="474">
        <f>'приложение 1.1 '!AC111</f>
        <v>0</v>
      </c>
      <c r="AZ109" s="591">
        <f t="shared" si="53"/>
        <v>3.8639269800000005</v>
      </c>
    </row>
    <row r="110" spans="1:52" s="9" customFormat="1" ht="31.5">
      <c r="A110" s="416" t="str">
        <f>'приложение 1.1 '!A112</f>
        <v>1.1.3.77</v>
      </c>
      <c r="B110" s="506" t="str">
        <f>'приложение 1.1 '!B112</f>
        <v>Реконструкция ТП-393 (Замена ТМ-2×630кВА на ТМГ-2×1000кВА 10/0,4кВ; РУ-0,4кВ)</v>
      </c>
      <c r="C110" s="529" t="str">
        <f>IF('приложение 1.1 '!G112=2012,'приложение 1.1 '!E112,"-")</f>
        <v>-</v>
      </c>
      <c r="D110" s="529" t="str">
        <f>IF('приложение 1.1 '!G112=2012,'приложение 1.1 '!D112,"-")</f>
        <v>-</v>
      </c>
      <c r="E110" s="529" t="str">
        <f>IF('приложение 1.1 '!G112=2013,'приложение 1.1 '!E112,"-")</f>
        <v>-</v>
      </c>
      <c r="F110" s="529" t="str">
        <f>IF('приложение 1.1 '!G112=2013,'приложение 1.1 '!D112,"-")</f>
        <v>-</v>
      </c>
      <c r="G110" s="529" t="str">
        <f>IF('приложение 1.1 '!G112=2014,'приложение 1.1 '!E112,"-")</f>
        <v>-</v>
      </c>
      <c r="H110" s="529" t="str">
        <f>IF('приложение 1.1 '!G112=2014,'приложение 1.1 '!D112,"-")</f>
        <v>-</v>
      </c>
      <c r="I110" s="529">
        <f>IF('приложение 1.1 '!G112=2015,'приложение 1.1 '!E112,"-")</f>
        <v>2</v>
      </c>
      <c r="J110" s="529">
        <f>IF('приложение 1.1 '!G112=2015,'приложение 1.1 '!D112,"-")</f>
        <v>0</v>
      </c>
      <c r="K110" s="529" t="str">
        <f>IF('приложение 1.1 '!G112=2016,'приложение 1.1 '!E112,"-")</f>
        <v>-</v>
      </c>
      <c r="L110" s="529" t="str">
        <f>IF('приложение 1.1 '!G112=2016,'приложение 1.1 '!D112,"-")</f>
        <v>-</v>
      </c>
      <c r="M110" s="529" t="str">
        <f>IF('приложение 1.1 '!G112=2017,'приложение 1.1 '!E112,"-")</f>
        <v>-</v>
      </c>
      <c r="N110" s="529" t="str">
        <f>IF('приложение 1.1 '!G112=2017,'приложение 1.1 '!D112,"-")</f>
        <v>-</v>
      </c>
      <c r="O110" s="529">
        <f t="shared" si="68"/>
        <v>2</v>
      </c>
      <c r="P110" s="529">
        <f t="shared" si="68"/>
        <v>0</v>
      </c>
      <c r="Q110" s="529"/>
      <c r="R110" s="529"/>
      <c r="S110" s="529"/>
      <c r="T110" s="529"/>
      <c r="U110" s="529" t="str">
        <f t="shared" si="69"/>
        <v>-</v>
      </c>
      <c r="V110" s="529"/>
      <c r="W110" s="529">
        <v>1.26</v>
      </c>
      <c r="X110" s="529"/>
      <c r="Y110" s="529" t="str">
        <f t="shared" si="67"/>
        <v>-</v>
      </c>
      <c r="Z110" s="529"/>
      <c r="AA110" s="529" t="str">
        <f t="shared" si="54"/>
        <v>-</v>
      </c>
      <c r="AB110" s="529"/>
      <c r="AC110" s="529">
        <f t="shared" si="55"/>
        <v>1.26</v>
      </c>
      <c r="AD110" s="583">
        <f t="shared" si="56"/>
        <v>0</v>
      </c>
      <c r="AE110" s="591">
        <f>'приложение 1.1 '!H112</f>
        <v>4.4584229999999998</v>
      </c>
      <c r="AF110" s="591" t="str">
        <f t="shared" si="57"/>
        <v>0</v>
      </c>
      <c r="AG110" s="591" t="str">
        <f t="shared" si="58"/>
        <v>0</v>
      </c>
      <c r="AH110" s="591" t="str">
        <f t="shared" si="59"/>
        <v>0</v>
      </c>
      <c r="AI110" s="591" t="str">
        <f t="shared" si="60"/>
        <v>0</v>
      </c>
      <c r="AJ110" s="591" t="str">
        <f t="shared" si="61"/>
        <v>0</v>
      </c>
      <c r="AK110" s="591" t="str">
        <f t="shared" si="62"/>
        <v>0</v>
      </c>
      <c r="AL110" s="591" t="str">
        <f t="shared" si="63"/>
        <v>0</v>
      </c>
      <c r="AM110" s="591" t="str">
        <f t="shared" si="64"/>
        <v>0</v>
      </c>
      <c r="AN110" s="591" t="str">
        <f t="shared" si="51"/>
        <v>-</v>
      </c>
      <c r="AO110" s="591" t="str">
        <f t="shared" si="52"/>
        <v>-</v>
      </c>
      <c r="AP110" s="591">
        <f>'приложение 1.1 '!Y112</f>
        <v>0</v>
      </c>
      <c r="AQ110" s="591">
        <f>'приложение 1.1 '!Z112</f>
        <v>0</v>
      </c>
      <c r="AR110" s="591">
        <f>'приложение 1.1 '!AA112</f>
        <v>0</v>
      </c>
      <c r="AS110" s="591">
        <f>'приложение 1.1 '!AB112</f>
        <v>4.4584229999999998</v>
      </c>
      <c r="AT110" s="591">
        <f>'приложение 1.4.'!G135</f>
        <v>0</v>
      </c>
      <c r="AU110" s="591">
        <f>'приложение 1.4.'!I135</f>
        <v>0</v>
      </c>
      <c r="AV110" s="591">
        <f>'приложение 1.4.'!K135</f>
        <v>0</v>
      </c>
      <c r="AW110" s="591">
        <f>'приложение 1.4.'!M135</f>
        <v>0</v>
      </c>
      <c r="AX110" s="474">
        <f>'приложение 1.1 '!AD112</f>
        <v>0</v>
      </c>
      <c r="AY110" s="474">
        <f>'приложение 1.1 '!AC112</f>
        <v>0</v>
      </c>
      <c r="AZ110" s="591">
        <f t="shared" si="53"/>
        <v>4.4584229999999998</v>
      </c>
    </row>
    <row r="111" spans="1:52" s="9" customFormat="1">
      <c r="A111" s="416" t="str">
        <f>'приложение 1.1 '!A113</f>
        <v>1.1.3.78</v>
      </c>
      <c r="B111" s="506" t="str">
        <f>'приложение 1.1 '!B113</f>
        <v>Реконструкция ТП-303 (замена ячеек КСО-386)</v>
      </c>
      <c r="C111" s="529" t="str">
        <f>IF('приложение 1.1 '!G113=2012,'приложение 1.1 '!E113,"-")</f>
        <v>-</v>
      </c>
      <c r="D111" s="529" t="str">
        <f>IF('приложение 1.1 '!G113=2012,'приложение 1.1 '!D113,"-")</f>
        <v>-</v>
      </c>
      <c r="E111" s="529" t="str">
        <f>IF('приложение 1.1 '!G113=2013,'приложение 1.1 '!E113,"-")</f>
        <v>-</v>
      </c>
      <c r="F111" s="529" t="str">
        <f>IF('приложение 1.1 '!G113=2013,'приложение 1.1 '!D113,"-")</f>
        <v>-</v>
      </c>
      <c r="G111" s="529" t="str">
        <f>IF('приложение 1.1 '!G113=2014,'приложение 1.1 '!E113,"-")</f>
        <v>-</v>
      </c>
      <c r="H111" s="529" t="str">
        <f>IF('приложение 1.1 '!G113=2014,'приложение 1.1 '!D113,"-")</f>
        <v>-</v>
      </c>
      <c r="I111" s="529" t="str">
        <f>IF('приложение 1.1 '!G113=2015,'приложение 1.1 '!E113,"-")</f>
        <v>-</v>
      </c>
      <c r="J111" s="529" t="str">
        <f>IF('приложение 1.1 '!G113=2015,'приложение 1.1 '!D113,"-")</f>
        <v>-</v>
      </c>
      <c r="K111" s="529" t="str">
        <f>IF('приложение 1.1 '!G113=2016,'приложение 1.1 '!E113,"-")</f>
        <v>-</v>
      </c>
      <c r="L111" s="529" t="str">
        <f>IF('приложение 1.1 '!G113=2016,'приложение 1.1 '!D113,"-")</f>
        <v>-</v>
      </c>
      <c r="M111" s="529">
        <f>IF('приложение 1.1 '!G113=2017,'приложение 1.1 '!E113,"-")</f>
        <v>0</v>
      </c>
      <c r="N111" s="529">
        <f>IF('приложение 1.1 '!G113=2017,'приложение 1.1 '!D113,"-")</f>
        <v>0</v>
      </c>
      <c r="O111" s="529">
        <f t="shared" si="68"/>
        <v>0</v>
      </c>
      <c r="P111" s="529">
        <f t="shared" si="68"/>
        <v>0</v>
      </c>
      <c r="Q111" s="529"/>
      <c r="R111" s="529"/>
      <c r="S111" s="529"/>
      <c r="T111" s="529"/>
      <c r="U111" s="529" t="str">
        <f t="shared" si="69"/>
        <v>-</v>
      </c>
      <c r="V111" s="529"/>
      <c r="W111" s="529" t="str">
        <f t="shared" si="66"/>
        <v>-</v>
      </c>
      <c r="X111" s="529"/>
      <c r="Y111" s="529" t="str">
        <f t="shared" si="67"/>
        <v>-</v>
      </c>
      <c r="Z111" s="529"/>
      <c r="AA111" s="529">
        <f t="shared" si="54"/>
        <v>0</v>
      </c>
      <c r="AB111" s="529"/>
      <c r="AC111" s="529">
        <f t="shared" si="55"/>
        <v>0</v>
      </c>
      <c r="AD111" s="583">
        <f t="shared" si="56"/>
        <v>0</v>
      </c>
      <c r="AE111" s="591">
        <f>'приложение 1.1 '!H113</f>
        <v>0.95967000000000002</v>
      </c>
      <c r="AF111" s="591" t="str">
        <f t="shared" si="57"/>
        <v>0</v>
      </c>
      <c r="AG111" s="591" t="str">
        <f t="shared" si="58"/>
        <v>0</v>
      </c>
      <c r="AH111" s="591" t="str">
        <f t="shared" si="59"/>
        <v>0</v>
      </c>
      <c r="AI111" s="591" t="str">
        <f t="shared" si="60"/>
        <v>0</v>
      </c>
      <c r="AJ111" s="591" t="str">
        <f t="shared" si="61"/>
        <v>0</v>
      </c>
      <c r="AK111" s="591" t="str">
        <f t="shared" si="62"/>
        <v>0</v>
      </c>
      <c r="AL111" s="591">
        <f t="shared" si="63"/>
        <v>0</v>
      </c>
      <c r="AM111" s="591">
        <f t="shared" si="64"/>
        <v>0</v>
      </c>
      <c r="AN111" s="591">
        <f t="shared" si="51"/>
        <v>0</v>
      </c>
      <c r="AO111" s="591">
        <f t="shared" si="52"/>
        <v>0</v>
      </c>
      <c r="AP111" s="591">
        <f>'приложение 1.1 '!Y113</f>
        <v>0</v>
      </c>
      <c r="AQ111" s="591">
        <f>'приложение 1.1 '!Z113</f>
        <v>0</v>
      </c>
      <c r="AR111" s="591">
        <f>'приложение 1.1 '!AA113</f>
        <v>0</v>
      </c>
      <c r="AS111" s="591">
        <f>'приложение 1.1 '!AB113</f>
        <v>0</v>
      </c>
      <c r="AT111" s="591">
        <f>'приложение 1.4.'!G136</f>
        <v>0</v>
      </c>
      <c r="AU111" s="591">
        <f>'приложение 1.4.'!I136</f>
        <v>0</v>
      </c>
      <c r="AV111" s="591">
        <f>'приложение 1.4.'!K136</f>
        <v>0</v>
      </c>
      <c r="AW111" s="591">
        <f>'приложение 1.4.'!M136</f>
        <v>0.95967000000000002</v>
      </c>
      <c r="AX111" s="474">
        <f>'приложение 1.1 '!AD113</f>
        <v>0.95967000000000002</v>
      </c>
      <c r="AY111" s="474">
        <f>'приложение 1.1 '!AC113</f>
        <v>0</v>
      </c>
      <c r="AZ111" s="591">
        <f t="shared" si="53"/>
        <v>0.95967000000000002</v>
      </c>
    </row>
    <row r="112" spans="1:52" s="9" customFormat="1">
      <c r="A112" s="416" t="str">
        <f>'приложение 1.1 '!A114</f>
        <v>1.1.3.79</v>
      </c>
      <c r="B112" s="506" t="str">
        <f>'приложение 1.1 '!B114</f>
        <v>Реконструкция ТП-324  (замена ячеек КСО-386)</v>
      </c>
      <c r="C112" s="529" t="str">
        <f>IF('приложение 1.1 '!G114=2012,'приложение 1.1 '!E114,"-")</f>
        <v>-</v>
      </c>
      <c r="D112" s="529" t="str">
        <f>IF('приложение 1.1 '!G114=2012,'приложение 1.1 '!D114,"-")</f>
        <v>-</v>
      </c>
      <c r="E112" s="529" t="str">
        <f>IF('приложение 1.1 '!G114=2013,'приложение 1.1 '!E114,"-")</f>
        <v>-</v>
      </c>
      <c r="F112" s="529" t="str">
        <f>IF('приложение 1.1 '!G114=2013,'приложение 1.1 '!D114,"-")</f>
        <v>-</v>
      </c>
      <c r="G112" s="529" t="str">
        <f>IF('приложение 1.1 '!G114=2014,'приложение 1.1 '!E114,"-")</f>
        <v>-</v>
      </c>
      <c r="H112" s="529" t="str">
        <f>IF('приложение 1.1 '!G114=2014,'приложение 1.1 '!D114,"-")</f>
        <v>-</v>
      </c>
      <c r="I112" s="529" t="str">
        <f>IF('приложение 1.1 '!G114=2015,'приложение 1.1 '!E114,"-")</f>
        <v>-</v>
      </c>
      <c r="J112" s="529" t="str">
        <f>IF('приложение 1.1 '!G114=2015,'приложение 1.1 '!D114,"-")</f>
        <v>-</v>
      </c>
      <c r="K112" s="529" t="str">
        <f>IF('приложение 1.1 '!G114=2016,'приложение 1.1 '!E114,"-")</f>
        <v>-</v>
      </c>
      <c r="L112" s="529" t="str">
        <f>IF('приложение 1.1 '!G114=2016,'приложение 1.1 '!D114,"-")</f>
        <v>-</v>
      </c>
      <c r="M112" s="529">
        <f>IF('приложение 1.1 '!G114=2017,'приложение 1.1 '!E114,"-")</f>
        <v>0</v>
      </c>
      <c r="N112" s="529">
        <f>IF('приложение 1.1 '!G114=2017,'приложение 1.1 '!D114,"-")</f>
        <v>0</v>
      </c>
      <c r="O112" s="529">
        <f t="shared" si="68"/>
        <v>0</v>
      </c>
      <c r="P112" s="529">
        <f t="shared" si="68"/>
        <v>0</v>
      </c>
      <c r="Q112" s="529"/>
      <c r="R112" s="529"/>
      <c r="S112" s="529"/>
      <c r="T112" s="529"/>
      <c r="U112" s="529" t="str">
        <f t="shared" si="69"/>
        <v>-</v>
      </c>
      <c r="V112" s="529"/>
      <c r="W112" s="529" t="str">
        <f t="shared" si="66"/>
        <v>-</v>
      </c>
      <c r="X112" s="529"/>
      <c r="Y112" s="529" t="str">
        <f t="shared" si="67"/>
        <v>-</v>
      </c>
      <c r="Z112" s="529"/>
      <c r="AA112" s="529">
        <f t="shared" si="54"/>
        <v>0</v>
      </c>
      <c r="AB112" s="529"/>
      <c r="AC112" s="529">
        <f t="shared" si="55"/>
        <v>0</v>
      </c>
      <c r="AD112" s="583">
        <f t="shared" si="56"/>
        <v>0</v>
      </c>
      <c r="AE112" s="591">
        <f>'приложение 1.1 '!H114</f>
        <v>1.29945</v>
      </c>
      <c r="AF112" s="591" t="str">
        <f t="shared" si="57"/>
        <v>0</v>
      </c>
      <c r="AG112" s="591" t="str">
        <f t="shared" si="58"/>
        <v>0</v>
      </c>
      <c r="AH112" s="591" t="str">
        <f t="shared" si="59"/>
        <v>0</v>
      </c>
      <c r="AI112" s="591" t="str">
        <f t="shared" si="60"/>
        <v>0</v>
      </c>
      <c r="AJ112" s="591" t="str">
        <f t="shared" si="61"/>
        <v>0</v>
      </c>
      <c r="AK112" s="591" t="str">
        <f t="shared" si="62"/>
        <v>0</v>
      </c>
      <c r="AL112" s="591">
        <f t="shared" si="63"/>
        <v>0</v>
      </c>
      <c r="AM112" s="591">
        <f t="shared" si="64"/>
        <v>0</v>
      </c>
      <c r="AN112" s="591">
        <f t="shared" si="51"/>
        <v>0</v>
      </c>
      <c r="AO112" s="591">
        <f t="shared" si="52"/>
        <v>0</v>
      </c>
      <c r="AP112" s="591">
        <f>'приложение 1.1 '!Y114</f>
        <v>0</v>
      </c>
      <c r="AQ112" s="591">
        <f>'приложение 1.1 '!Z114</f>
        <v>0</v>
      </c>
      <c r="AR112" s="591">
        <f>'приложение 1.1 '!AA114</f>
        <v>0</v>
      </c>
      <c r="AS112" s="591">
        <f>'приложение 1.1 '!AB114</f>
        <v>0</v>
      </c>
      <c r="AT112" s="591">
        <f>'приложение 1.4.'!G137</f>
        <v>0</v>
      </c>
      <c r="AU112" s="591">
        <f>'приложение 1.4.'!I137</f>
        <v>0</v>
      </c>
      <c r="AV112" s="591">
        <f>'приложение 1.4.'!K137</f>
        <v>0</v>
      </c>
      <c r="AW112" s="591">
        <f>'приложение 1.4.'!M137</f>
        <v>1.29945</v>
      </c>
      <c r="AX112" s="474">
        <f>'приложение 1.1 '!AD114</f>
        <v>1.29945</v>
      </c>
      <c r="AY112" s="474">
        <f>'приложение 1.1 '!AC114</f>
        <v>0</v>
      </c>
      <c r="AZ112" s="591">
        <f t="shared" si="53"/>
        <v>1.29945</v>
      </c>
    </row>
    <row r="113" spans="1:52" s="9" customFormat="1">
      <c r="A113" s="416" t="str">
        <f>'приложение 1.1 '!A115</f>
        <v>1.1.3.80</v>
      </c>
      <c r="B113" s="506" t="str">
        <f>'приложение 1.1 '!B115</f>
        <v>Реконструкция ТП-464  (замена ячеек КСО-386)</v>
      </c>
      <c r="C113" s="529" t="str">
        <f>IF('приложение 1.1 '!G115=2012,'приложение 1.1 '!E115,"-")</f>
        <v>-</v>
      </c>
      <c r="D113" s="529" t="str">
        <f>IF('приложение 1.1 '!G115=2012,'приложение 1.1 '!D115,"-")</f>
        <v>-</v>
      </c>
      <c r="E113" s="529" t="str">
        <f>IF('приложение 1.1 '!G115=2013,'приложение 1.1 '!E115,"-")</f>
        <v>-</v>
      </c>
      <c r="F113" s="529" t="str">
        <f>IF('приложение 1.1 '!G115=2013,'приложение 1.1 '!D115,"-")</f>
        <v>-</v>
      </c>
      <c r="G113" s="529" t="str">
        <f>IF('приложение 1.1 '!G115=2014,'приложение 1.1 '!E115,"-")</f>
        <v>-</v>
      </c>
      <c r="H113" s="529" t="str">
        <f>IF('приложение 1.1 '!G115=2014,'приложение 1.1 '!D115,"-")</f>
        <v>-</v>
      </c>
      <c r="I113" s="529" t="str">
        <f>IF('приложение 1.1 '!G115=2015,'приложение 1.1 '!E115,"-")</f>
        <v>-</v>
      </c>
      <c r="J113" s="529" t="str">
        <f>IF('приложение 1.1 '!G115=2015,'приложение 1.1 '!D115,"-")</f>
        <v>-</v>
      </c>
      <c r="K113" s="529" t="str">
        <f>IF('приложение 1.1 '!G115=2016,'приложение 1.1 '!E115,"-")</f>
        <v>-</v>
      </c>
      <c r="L113" s="529" t="str">
        <f>IF('приложение 1.1 '!G115=2016,'приложение 1.1 '!D115,"-")</f>
        <v>-</v>
      </c>
      <c r="M113" s="529">
        <f>IF('приложение 1.1 '!G115=2017,'приложение 1.1 '!E115,"-")</f>
        <v>0</v>
      </c>
      <c r="N113" s="529">
        <f>IF('приложение 1.1 '!G115=2017,'приложение 1.1 '!D115,"-")</f>
        <v>0</v>
      </c>
      <c r="O113" s="529">
        <f t="shared" si="68"/>
        <v>0</v>
      </c>
      <c r="P113" s="529">
        <f t="shared" si="68"/>
        <v>0</v>
      </c>
      <c r="Q113" s="529"/>
      <c r="R113" s="529"/>
      <c r="S113" s="529"/>
      <c r="T113" s="529"/>
      <c r="U113" s="529" t="str">
        <f t="shared" si="69"/>
        <v>-</v>
      </c>
      <c r="V113" s="529"/>
      <c r="W113" s="529" t="str">
        <f t="shared" si="66"/>
        <v>-</v>
      </c>
      <c r="X113" s="529"/>
      <c r="Y113" s="529" t="str">
        <f t="shared" si="67"/>
        <v>-</v>
      </c>
      <c r="Z113" s="529"/>
      <c r="AA113" s="529">
        <f t="shared" si="54"/>
        <v>0</v>
      </c>
      <c r="AB113" s="529"/>
      <c r="AC113" s="529">
        <f t="shared" si="55"/>
        <v>0</v>
      </c>
      <c r="AD113" s="583">
        <f t="shared" si="56"/>
        <v>0</v>
      </c>
      <c r="AE113" s="591">
        <f>'приложение 1.1 '!H115</f>
        <v>1.3066</v>
      </c>
      <c r="AF113" s="591" t="str">
        <f t="shared" si="57"/>
        <v>0</v>
      </c>
      <c r="AG113" s="591" t="str">
        <f t="shared" si="58"/>
        <v>0</v>
      </c>
      <c r="AH113" s="591" t="str">
        <f t="shared" si="59"/>
        <v>0</v>
      </c>
      <c r="AI113" s="591" t="str">
        <f t="shared" si="60"/>
        <v>0</v>
      </c>
      <c r="AJ113" s="591" t="str">
        <f t="shared" si="61"/>
        <v>0</v>
      </c>
      <c r="AK113" s="591" t="str">
        <f t="shared" si="62"/>
        <v>0</v>
      </c>
      <c r="AL113" s="591">
        <f t="shared" si="63"/>
        <v>0</v>
      </c>
      <c r="AM113" s="591">
        <f t="shared" si="64"/>
        <v>0</v>
      </c>
      <c r="AN113" s="591">
        <f t="shared" si="51"/>
        <v>0</v>
      </c>
      <c r="AO113" s="591">
        <f t="shared" si="52"/>
        <v>0</v>
      </c>
      <c r="AP113" s="591">
        <f>'приложение 1.1 '!Y115</f>
        <v>0</v>
      </c>
      <c r="AQ113" s="591">
        <f>'приложение 1.1 '!Z115</f>
        <v>0</v>
      </c>
      <c r="AR113" s="591">
        <f>'приложение 1.1 '!AA115</f>
        <v>0</v>
      </c>
      <c r="AS113" s="591">
        <f>'приложение 1.1 '!AB115</f>
        <v>0</v>
      </c>
      <c r="AT113" s="591">
        <f>'приложение 1.4.'!G138</f>
        <v>0</v>
      </c>
      <c r="AU113" s="591">
        <f>'приложение 1.4.'!I138</f>
        <v>0</v>
      </c>
      <c r="AV113" s="591">
        <f>'приложение 1.4.'!K138</f>
        <v>0</v>
      </c>
      <c r="AW113" s="591">
        <f>'приложение 1.4.'!M138</f>
        <v>1.3066</v>
      </c>
      <c r="AX113" s="474">
        <f>'приложение 1.1 '!AD115</f>
        <v>1.3066</v>
      </c>
      <c r="AY113" s="474">
        <f>'приложение 1.1 '!AC115</f>
        <v>0</v>
      </c>
      <c r="AZ113" s="591">
        <f t="shared" si="53"/>
        <v>1.3066</v>
      </c>
    </row>
    <row r="114" spans="1:52" s="9" customFormat="1" ht="31.5">
      <c r="A114" s="416" t="str">
        <f>'приложение 1.1 '!A116</f>
        <v>1.1.3.81</v>
      </c>
      <c r="B114" s="506" t="str">
        <f>'приложение 1.1 '!B116</f>
        <v>Реконструкция ТП-504 (Замена РУ-0,4кВ; замена одной ячейки КСО с ВНП)</v>
      </c>
      <c r="C114" s="529" t="str">
        <f>IF('приложение 1.1 '!G116=2012,'приложение 1.1 '!E116,"-")</f>
        <v>-</v>
      </c>
      <c r="D114" s="529" t="str">
        <f>IF('приложение 1.1 '!G116=2012,'приложение 1.1 '!D116,"-")</f>
        <v>-</v>
      </c>
      <c r="E114" s="529" t="str">
        <f>IF('приложение 1.1 '!G116=2013,'приложение 1.1 '!E116,"-")</f>
        <v>-</v>
      </c>
      <c r="F114" s="529" t="str">
        <f>IF('приложение 1.1 '!G116=2013,'приложение 1.1 '!D116,"-")</f>
        <v>-</v>
      </c>
      <c r="G114" s="529" t="str">
        <f>IF('приложение 1.1 '!G116=2014,'приложение 1.1 '!E116,"-")</f>
        <v>-</v>
      </c>
      <c r="H114" s="529" t="str">
        <f>IF('приложение 1.1 '!G116=2014,'приложение 1.1 '!D116,"-")</f>
        <v>-</v>
      </c>
      <c r="I114" s="529" t="str">
        <f>IF('приложение 1.1 '!G116=2015,'приложение 1.1 '!E116,"-")</f>
        <v>-</v>
      </c>
      <c r="J114" s="529" t="str">
        <f>IF('приложение 1.1 '!G116=2015,'приложение 1.1 '!D116,"-")</f>
        <v>-</v>
      </c>
      <c r="K114" s="529" t="str">
        <f>IF('приложение 1.1 '!G116=2016,'приложение 1.1 '!E116,"-")</f>
        <v>-</v>
      </c>
      <c r="L114" s="529" t="str">
        <f>IF('приложение 1.1 '!G116=2016,'приложение 1.1 '!D116,"-")</f>
        <v>-</v>
      </c>
      <c r="M114" s="529">
        <f>IF('приложение 1.1 '!G116=2017,'приложение 1.1 '!E116,"-")</f>
        <v>0</v>
      </c>
      <c r="N114" s="529">
        <f>IF('приложение 1.1 '!G116=2017,'приложение 1.1 '!D116,"-")</f>
        <v>0</v>
      </c>
      <c r="O114" s="529">
        <f t="shared" si="68"/>
        <v>0</v>
      </c>
      <c r="P114" s="529">
        <f t="shared" si="68"/>
        <v>0</v>
      </c>
      <c r="Q114" s="529"/>
      <c r="R114" s="529"/>
      <c r="S114" s="529"/>
      <c r="T114" s="529"/>
      <c r="U114" s="529" t="str">
        <f t="shared" si="69"/>
        <v>-</v>
      </c>
      <c r="V114" s="529"/>
      <c r="W114" s="529" t="str">
        <f t="shared" si="66"/>
        <v>-</v>
      </c>
      <c r="X114" s="529"/>
      <c r="Y114" s="529" t="str">
        <f t="shared" si="67"/>
        <v>-</v>
      </c>
      <c r="Z114" s="529"/>
      <c r="AA114" s="529">
        <f t="shared" si="54"/>
        <v>0</v>
      </c>
      <c r="AB114" s="529"/>
      <c r="AC114" s="529">
        <f t="shared" si="55"/>
        <v>0</v>
      </c>
      <c r="AD114" s="583">
        <f t="shared" si="56"/>
        <v>0</v>
      </c>
      <c r="AE114" s="591">
        <f>'приложение 1.1 '!H116</f>
        <v>3.3344999999999998</v>
      </c>
      <c r="AF114" s="591" t="str">
        <f t="shared" si="57"/>
        <v>0</v>
      </c>
      <c r="AG114" s="591" t="str">
        <f t="shared" si="58"/>
        <v>0</v>
      </c>
      <c r="AH114" s="591" t="str">
        <f t="shared" si="59"/>
        <v>0</v>
      </c>
      <c r="AI114" s="591" t="str">
        <f t="shared" si="60"/>
        <v>0</v>
      </c>
      <c r="AJ114" s="591" t="str">
        <f t="shared" si="61"/>
        <v>0</v>
      </c>
      <c r="AK114" s="591" t="str">
        <f t="shared" si="62"/>
        <v>0</v>
      </c>
      <c r="AL114" s="591">
        <f t="shared" si="63"/>
        <v>0</v>
      </c>
      <c r="AM114" s="591">
        <f t="shared" si="64"/>
        <v>0</v>
      </c>
      <c r="AN114" s="591">
        <f t="shared" si="51"/>
        <v>0</v>
      </c>
      <c r="AO114" s="591">
        <f t="shared" si="52"/>
        <v>0</v>
      </c>
      <c r="AP114" s="591">
        <f>'приложение 1.1 '!Y116</f>
        <v>0</v>
      </c>
      <c r="AQ114" s="591">
        <f>'приложение 1.1 '!Z116</f>
        <v>0</v>
      </c>
      <c r="AR114" s="591">
        <f>'приложение 1.1 '!AA116</f>
        <v>0</v>
      </c>
      <c r="AS114" s="591">
        <f>'приложение 1.1 '!AB116</f>
        <v>0</v>
      </c>
      <c r="AT114" s="591">
        <f>'приложение 1.4.'!G139</f>
        <v>0</v>
      </c>
      <c r="AU114" s="591">
        <f>'приложение 1.4.'!I139</f>
        <v>0</v>
      </c>
      <c r="AV114" s="591">
        <f>'приложение 1.4.'!K139</f>
        <v>0</v>
      </c>
      <c r="AW114" s="591">
        <f>'приложение 1.4.'!M139</f>
        <v>3.3344999999999998</v>
      </c>
      <c r="AX114" s="474">
        <f>'приложение 1.1 '!AD116</f>
        <v>3.3344999999999998</v>
      </c>
      <c r="AY114" s="474">
        <f>'приложение 1.1 '!AC116</f>
        <v>0</v>
      </c>
      <c r="AZ114" s="591">
        <f t="shared" si="53"/>
        <v>3.3344999999999998</v>
      </c>
    </row>
    <row r="115" spans="1:52" s="9" customFormat="1" ht="31.5">
      <c r="A115" s="416" t="str">
        <f>'приложение 1.1 '!A117</f>
        <v>1.1.3.83</v>
      </c>
      <c r="B115" s="506" t="str">
        <f>'приложение 1.1 '!B117</f>
        <v>Реконструкция ТП-591 (Замена ТМГ 2х630кВА на ТМГ 2х1000кВА)</v>
      </c>
      <c r="C115" s="529" t="str">
        <f>IF('приложение 1.1 '!G117=2012,'приложение 1.1 '!E117,"-")</f>
        <v>-</v>
      </c>
      <c r="D115" s="529" t="str">
        <f>IF('приложение 1.1 '!G117=2012,'приложение 1.1 '!D117,"-")</f>
        <v>-</v>
      </c>
      <c r="E115" s="529" t="str">
        <f>IF('приложение 1.1 '!G117=2013,'приложение 1.1 '!E117,"-")</f>
        <v>-</v>
      </c>
      <c r="F115" s="529" t="str">
        <f>IF('приложение 1.1 '!G117=2013,'приложение 1.1 '!D117,"-")</f>
        <v>-</v>
      </c>
      <c r="G115" s="529" t="str">
        <f>IF('приложение 1.1 '!G117=2014,'приложение 1.1 '!E117,"-")</f>
        <v>-</v>
      </c>
      <c r="H115" s="529" t="str">
        <f>IF('приложение 1.1 '!G117=2014,'приложение 1.1 '!D117,"-")</f>
        <v>-</v>
      </c>
      <c r="I115" s="529">
        <f>IF('приложение 1.1 '!G117=2015,'приложение 1.1 '!E117,"-")</f>
        <v>2</v>
      </c>
      <c r="J115" s="529">
        <f>IF('приложение 1.1 '!G117=2015,'приложение 1.1 '!D117,"-")</f>
        <v>0</v>
      </c>
      <c r="K115" s="529" t="str">
        <f>IF('приложение 1.1 '!G117=2016,'приложение 1.1 '!E117,"-")</f>
        <v>-</v>
      </c>
      <c r="L115" s="529" t="str">
        <f>IF('приложение 1.1 '!G117=2016,'приложение 1.1 '!D117,"-")</f>
        <v>-</v>
      </c>
      <c r="M115" s="529" t="str">
        <f>IF('приложение 1.1 '!G117=2017,'приложение 1.1 '!E117,"-")</f>
        <v>-</v>
      </c>
      <c r="N115" s="529" t="str">
        <f>IF('приложение 1.1 '!G117=2017,'приложение 1.1 '!D117,"-")</f>
        <v>-</v>
      </c>
      <c r="O115" s="529">
        <f t="shared" si="68"/>
        <v>2</v>
      </c>
      <c r="P115" s="529">
        <f t="shared" si="68"/>
        <v>0</v>
      </c>
      <c r="Q115" s="529"/>
      <c r="R115" s="529"/>
      <c r="S115" s="529"/>
      <c r="T115" s="529"/>
      <c r="U115" s="529" t="str">
        <f t="shared" si="69"/>
        <v>-</v>
      </c>
      <c r="V115" s="529"/>
      <c r="W115" s="529">
        <v>1.26</v>
      </c>
      <c r="X115" s="529"/>
      <c r="Y115" s="529" t="str">
        <f t="shared" si="67"/>
        <v>-</v>
      </c>
      <c r="Z115" s="529"/>
      <c r="AA115" s="529" t="str">
        <f t="shared" si="54"/>
        <v>-</v>
      </c>
      <c r="AB115" s="529"/>
      <c r="AC115" s="529">
        <f t="shared" si="55"/>
        <v>1.26</v>
      </c>
      <c r="AD115" s="583">
        <f t="shared" si="56"/>
        <v>0</v>
      </c>
      <c r="AE115" s="591">
        <f>'приложение 1.1 '!H117</f>
        <v>3.89141578</v>
      </c>
      <c r="AF115" s="591" t="str">
        <f t="shared" si="57"/>
        <v>0</v>
      </c>
      <c r="AG115" s="591" t="str">
        <f t="shared" si="58"/>
        <v>0</v>
      </c>
      <c r="AH115" s="591" t="str">
        <f t="shared" si="59"/>
        <v>0</v>
      </c>
      <c r="AI115" s="591" t="str">
        <f t="shared" si="60"/>
        <v>0</v>
      </c>
      <c r="AJ115" s="591" t="str">
        <f t="shared" si="61"/>
        <v>0</v>
      </c>
      <c r="AK115" s="591" t="str">
        <f t="shared" si="62"/>
        <v>0</v>
      </c>
      <c r="AL115" s="591" t="str">
        <f t="shared" si="63"/>
        <v>0</v>
      </c>
      <c r="AM115" s="591" t="str">
        <f t="shared" si="64"/>
        <v>0</v>
      </c>
      <c r="AN115" s="591" t="str">
        <f t="shared" si="51"/>
        <v>-</v>
      </c>
      <c r="AO115" s="591" t="str">
        <f t="shared" si="52"/>
        <v>-</v>
      </c>
      <c r="AP115" s="591">
        <f>'приложение 1.1 '!Y117</f>
        <v>0</v>
      </c>
      <c r="AQ115" s="591">
        <f>'приложение 1.1 '!Z117</f>
        <v>0</v>
      </c>
      <c r="AR115" s="591">
        <f>'приложение 1.1 '!AA117</f>
        <v>0</v>
      </c>
      <c r="AS115" s="591">
        <f>'приложение 1.1 '!AB117</f>
        <v>3.89141578</v>
      </c>
      <c r="AT115" s="591">
        <f>'приложение 1.4.'!G141</f>
        <v>0</v>
      </c>
      <c r="AU115" s="591">
        <f>'приложение 1.4.'!I141</f>
        <v>0</v>
      </c>
      <c r="AV115" s="591">
        <f>'приложение 1.4.'!K141</f>
        <v>0</v>
      </c>
      <c r="AW115" s="591">
        <f>'приложение 1.4.'!M141</f>
        <v>0</v>
      </c>
      <c r="AX115" s="474">
        <f>'приложение 1.1 '!AD117</f>
        <v>0</v>
      </c>
      <c r="AY115" s="474">
        <f>'приложение 1.1 '!AC117</f>
        <v>0</v>
      </c>
      <c r="AZ115" s="591">
        <f t="shared" si="53"/>
        <v>3.89141578</v>
      </c>
    </row>
    <row r="116" spans="1:52" s="9" customFormat="1" ht="47.25">
      <c r="A116" s="416" t="str">
        <f>'приложение 1.1 '!A118</f>
        <v>1.1.3.84</v>
      </c>
      <c r="B116" s="506" t="str">
        <f>'приложение 1.1 '!B118</f>
        <v>Реконструкция КТПН-686 (замена силовых трансформаторов 1*400 на 2*630; Замена оборудования РУ-10 кВ и РУ-0,4 кВ)</v>
      </c>
      <c r="C116" s="529">
        <f>IF('приложение 1.1 '!G118=2012,'приложение 1.1 '!E118,"-")</f>
        <v>1.26</v>
      </c>
      <c r="D116" s="529">
        <f>IF('приложение 1.1 '!G118=2012,'приложение 1.1 '!D118,"-")</f>
        <v>0</v>
      </c>
      <c r="E116" s="529" t="str">
        <f>IF('приложение 1.1 '!G118=2013,'приложение 1.1 '!E118,"-")</f>
        <v>-</v>
      </c>
      <c r="F116" s="529" t="str">
        <f>IF('приложение 1.1 '!G118=2013,'приложение 1.1 '!D118,"-")</f>
        <v>-</v>
      </c>
      <c r="G116" s="529" t="str">
        <f>IF('приложение 1.1 '!G118=2014,'приложение 1.1 '!E118,"-")</f>
        <v>-</v>
      </c>
      <c r="H116" s="529" t="str">
        <f>IF('приложение 1.1 '!G118=2014,'приложение 1.1 '!D118,"-")</f>
        <v>-</v>
      </c>
      <c r="I116" s="529" t="str">
        <f>IF('приложение 1.1 '!G118=2015,'приложение 1.1 '!E118,"-")</f>
        <v>-</v>
      </c>
      <c r="J116" s="529" t="str">
        <f>IF('приложение 1.1 '!G118=2015,'приложение 1.1 '!D118,"-")</f>
        <v>-</v>
      </c>
      <c r="K116" s="529" t="str">
        <f>IF('приложение 1.1 '!G118=2016,'приложение 1.1 '!E118,"-")</f>
        <v>-</v>
      </c>
      <c r="L116" s="529" t="str">
        <f>IF('приложение 1.1 '!G118=2016,'приложение 1.1 '!D118,"-")</f>
        <v>-</v>
      </c>
      <c r="M116" s="529" t="str">
        <f>IF('приложение 1.1 '!G118=2017,'приложение 1.1 '!E118,"-")</f>
        <v>-</v>
      </c>
      <c r="N116" s="529" t="str">
        <f>IF('приложение 1.1 '!G118=2017,'приложение 1.1 '!D118,"-")</f>
        <v>-</v>
      </c>
      <c r="O116" s="529">
        <f t="shared" si="68"/>
        <v>1.26</v>
      </c>
      <c r="P116" s="529">
        <f t="shared" si="68"/>
        <v>0</v>
      </c>
      <c r="Q116" s="529">
        <v>0.4</v>
      </c>
      <c r="R116" s="529"/>
      <c r="S116" s="529"/>
      <c r="T116" s="529"/>
      <c r="U116" s="529" t="str">
        <f t="shared" si="69"/>
        <v>-</v>
      </c>
      <c r="V116" s="529"/>
      <c r="W116" s="529" t="str">
        <f t="shared" si="66"/>
        <v>-</v>
      </c>
      <c r="X116" s="529"/>
      <c r="Y116" s="529" t="str">
        <f t="shared" si="67"/>
        <v>-</v>
      </c>
      <c r="Z116" s="529"/>
      <c r="AA116" s="529" t="str">
        <f t="shared" si="54"/>
        <v>-</v>
      </c>
      <c r="AB116" s="529"/>
      <c r="AC116" s="529">
        <f t="shared" si="55"/>
        <v>0.4</v>
      </c>
      <c r="AD116" s="583">
        <f t="shared" si="56"/>
        <v>0</v>
      </c>
      <c r="AE116" s="591">
        <f>'приложение 1.1 '!H118</f>
        <v>1.8360000000000001</v>
      </c>
      <c r="AF116" s="591" t="str">
        <f t="shared" si="57"/>
        <v>0</v>
      </c>
      <c r="AG116" s="591" t="str">
        <f t="shared" si="58"/>
        <v>0</v>
      </c>
      <c r="AH116" s="591" t="str">
        <f t="shared" si="59"/>
        <v>0</v>
      </c>
      <c r="AI116" s="591" t="str">
        <f t="shared" si="60"/>
        <v>0</v>
      </c>
      <c r="AJ116" s="591" t="str">
        <f t="shared" si="61"/>
        <v>0</v>
      </c>
      <c r="AK116" s="591" t="str">
        <f t="shared" si="62"/>
        <v>0</v>
      </c>
      <c r="AL116" s="591" t="str">
        <f t="shared" si="63"/>
        <v>0</v>
      </c>
      <c r="AM116" s="591" t="str">
        <f t="shared" si="64"/>
        <v>0</v>
      </c>
      <c r="AN116" s="591" t="str">
        <f t="shared" si="51"/>
        <v>-</v>
      </c>
      <c r="AO116" s="591" t="str">
        <f t="shared" si="52"/>
        <v>-</v>
      </c>
      <c r="AP116" s="591">
        <f>'приложение 1.1 '!Y118</f>
        <v>1.8360000000000001</v>
      </c>
      <c r="AQ116" s="591">
        <f>'приложение 1.1 '!Z118</f>
        <v>0</v>
      </c>
      <c r="AR116" s="591">
        <f>'приложение 1.1 '!AA118</f>
        <v>0</v>
      </c>
      <c r="AS116" s="591">
        <f>'приложение 1.1 '!AB118</f>
        <v>0</v>
      </c>
      <c r="AT116" s="591">
        <f>'приложение 1.4.'!G142</f>
        <v>0</v>
      </c>
      <c r="AU116" s="591">
        <f>'приложение 1.4.'!I142</f>
        <v>0</v>
      </c>
      <c r="AV116" s="591">
        <f>'приложение 1.4.'!K142</f>
        <v>0</v>
      </c>
      <c r="AW116" s="591">
        <f>'приложение 1.4.'!M142</f>
        <v>0</v>
      </c>
      <c r="AX116" s="474">
        <f>'приложение 1.1 '!AD118</f>
        <v>0</v>
      </c>
      <c r="AY116" s="474">
        <f>'приложение 1.1 '!AC118</f>
        <v>0</v>
      </c>
      <c r="AZ116" s="591">
        <f t="shared" si="53"/>
        <v>1.8360000000000001</v>
      </c>
    </row>
    <row r="117" spans="1:52" s="9" customFormat="1" ht="31.5">
      <c r="A117" s="416" t="str">
        <f>'приложение 1.1 '!A119</f>
        <v>1.1.3.85</v>
      </c>
      <c r="B117" s="506" t="str">
        <f>'приложение 1.1 '!B119</f>
        <v>Реконструкция КТПН-729 (замена ТМ-630 на 2ТМГ-630кВА)</v>
      </c>
      <c r="C117" s="529" t="str">
        <f>IF('приложение 1.1 '!G119=2012,'приложение 1.1 '!E119,"-")</f>
        <v>-</v>
      </c>
      <c r="D117" s="529" t="str">
        <f>IF('приложение 1.1 '!G119=2012,'приложение 1.1 '!D119,"-")</f>
        <v>-</v>
      </c>
      <c r="E117" s="529" t="str">
        <f>IF('приложение 1.1 '!G119=2013,'приложение 1.1 '!E119,"-")</f>
        <v>-</v>
      </c>
      <c r="F117" s="529" t="str">
        <f>IF('приложение 1.1 '!G119=2013,'приложение 1.1 '!D119,"-")</f>
        <v>-</v>
      </c>
      <c r="G117" s="529" t="str">
        <f>IF('приложение 1.1 '!G119=2014,'приложение 1.1 '!E119,"-")</f>
        <v>-</v>
      </c>
      <c r="H117" s="529" t="str">
        <f>IF('приложение 1.1 '!G119=2014,'приложение 1.1 '!D119,"-")</f>
        <v>-</v>
      </c>
      <c r="I117" s="529">
        <f>IF('приложение 1.1 '!G119=2015,'приложение 1.1 '!E119,"-")</f>
        <v>1.26</v>
      </c>
      <c r="J117" s="529">
        <f>IF('приложение 1.1 '!G119=2015,'приложение 1.1 '!D119,"-")</f>
        <v>0</v>
      </c>
      <c r="K117" s="529" t="str">
        <f>IF('приложение 1.1 '!G119=2016,'приложение 1.1 '!E119,"-")</f>
        <v>-</v>
      </c>
      <c r="L117" s="529" t="str">
        <f>IF('приложение 1.1 '!G119=2016,'приложение 1.1 '!D119,"-")</f>
        <v>-</v>
      </c>
      <c r="M117" s="529" t="str">
        <f>IF('приложение 1.1 '!G119=2017,'приложение 1.1 '!E119,"-")</f>
        <v>-</v>
      </c>
      <c r="N117" s="529" t="str">
        <f>IF('приложение 1.1 '!G119=2017,'приложение 1.1 '!D119,"-")</f>
        <v>-</v>
      </c>
      <c r="O117" s="529">
        <f t="shared" si="68"/>
        <v>1.26</v>
      </c>
      <c r="P117" s="529">
        <f t="shared" si="68"/>
        <v>0</v>
      </c>
      <c r="Q117" s="529"/>
      <c r="R117" s="529"/>
      <c r="S117" s="529"/>
      <c r="T117" s="529"/>
      <c r="U117" s="529" t="str">
        <f t="shared" si="69"/>
        <v>-</v>
      </c>
      <c r="V117" s="529"/>
      <c r="W117" s="529">
        <v>0.63</v>
      </c>
      <c r="X117" s="529"/>
      <c r="Y117" s="529" t="str">
        <f t="shared" si="67"/>
        <v>-</v>
      </c>
      <c r="Z117" s="529"/>
      <c r="AA117" s="529" t="str">
        <f t="shared" si="54"/>
        <v>-</v>
      </c>
      <c r="AB117" s="529"/>
      <c r="AC117" s="529">
        <f t="shared" si="55"/>
        <v>0.63</v>
      </c>
      <c r="AD117" s="583">
        <f t="shared" si="56"/>
        <v>0</v>
      </c>
      <c r="AE117" s="591">
        <f>'приложение 1.1 '!H119</f>
        <v>4.0969889999999998</v>
      </c>
      <c r="AF117" s="591" t="str">
        <f t="shared" ref="AF117:AF148" si="70">IF(AT117&gt;0,AN117,"0")</f>
        <v>0</v>
      </c>
      <c r="AG117" s="591" t="str">
        <f t="shared" ref="AG117:AG148" si="71">IF(AT117&gt;0,AO117,"0")</f>
        <v>0</v>
      </c>
      <c r="AH117" s="591" t="str">
        <f t="shared" ref="AH117:AH148" si="72">IF(AU117&gt;0,AN117,"0")</f>
        <v>0</v>
      </c>
      <c r="AI117" s="591" t="str">
        <f t="shared" ref="AI117:AI148" si="73">IF(AU117&gt;0,AO117,"0")</f>
        <v>0</v>
      </c>
      <c r="AJ117" s="591" t="str">
        <f t="shared" ref="AJ117:AJ148" si="74">IF(AV117&gt;0,AN117,"0")</f>
        <v>0</v>
      </c>
      <c r="AK117" s="591" t="str">
        <f t="shared" ref="AK117:AK148" si="75">IF(AV117&gt;0,AO117,"0")</f>
        <v>0</v>
      </c>
      <c r="AL117" s="591" t="str">
        <f t="shared" ref="AL117:AL148" si="76">IF(AW117&gt;0,AN117,"0")</f>
        <v>0</v>
      </c>
      <c r="AM117" s="591" t="str">
        <f t="shared" ref="AM117:AM148" si="77">IF(AW117&gt;0,AO117,"0")</f>
        <v>0</v>
      </c>
      <c r="AN117" s="591" t="str">
        <f t="shared" si="51"/>
        <v>-</v>
      </c>
      <c r="AO117" s="591" t="str">
        <f t="shared" si="52"/>
        <v>-</v>
      </c>
      <c r="AP117" s="591">
        <f>'приложение 1.1 '!Y119</f>
        <v>0</v>
      </c>
      <c r="AQ117" s="591">
        <f>'приложение 1.1 '!Z119</f>
        <v>0</v>
      </c>
      <c r="AR117" s="591">
        <f>'приложение 1.1 '!AA119</f>
        <v>0</v>
      </c>
      <c r="AS117" s="591">
        <f>'приложение 1.1 '!AB119</f>
        <v>4.0969889999999998</v>
      </c>
      <c r="AT117" s="591">
        <f>'приложение 1.4.'!G143</f>
        <v>0</v>
      </c>
      <c r="AU117" s="591">
        <f>'приложение 1.4.'!I143</f>
        <v>0</v>
      </c>
      <c r="AV117" s="591">
        <f>'приложение 1.4.'!K143</f>
        <v>0</v>
      </c>
      <c r="AW117" s="591">
        <f>'приложение 1.4.'!M143</f>
        <v>0</v>
      </c>
      <c r="AX117" s="474">
        <f>'приложение 1.1 '!AD119</f>
        <v>0</v>
      </c>
      <c r="AY117" s="474">
        <f>'приложение 1.1 '!AC119</f>
        <v>0</v>
      </c>
      <c r="AZ117" s="591">
        <f t="shared" si="53"/>
        <v>4.0969889999999998</v>
      </c>
    </row>
    <row r="118" spans="1:52" s="9" customFormat="1" ht="31.5">
      <c r="A118" s="416" t="str">
        <f>'приложение 1.1 '!A120</f>
        <v>1.1.3.87</v>
      </c>
      <c r="B118" s="506" t="str">
        <f>'приложение 1.1 '!B120</f>
        <v>Реконструкция ТП-491 (Замена РУ-10/0,4кВ, замена ТМГ 2х1000кВА на ТМГ-2х1000кВА)</v>
      </c>
      <c r="C118" s="529" t="str">
        <f>IF('приложение 1.1 '!G120=2012,'приложение 1.1 '!E120,"-")</f>
        <v>-</v>
      </c>
      <c r="D118" s="529" t="str">
        <f>IF('приложение 1.1 '!G120=2012,'приложение 1.1 '!D120,"-")</f>
        <v>-</v>
      </c>
      <c r="E118" s="529" t="str">
        <f>IF('приложение 1.1 '!G120=2013,'приложение 1.1 '!E120,"-")</f>
        <v>-</v>
      </c>
      <c r="F118" s="529" t="str">
        <f>IF('приложение 1.1 '!G120=2013,'приложение 1.1 '!D120,"-")</f>
        <v>-</v>
      </c>
      <c r="G118" s="529" t="str">
        <f>IF('приложение 1.1 '!G120=2014,'приложение 1.1 '!E120,"-")</f>
        <v>-</v>
      </c>
      <c r="H118" s="529" t="str">
        <f>IF('приложение 1.1 '!G120=2014,'приложение 1.1 '!D120,"-")</f>
        <v>-</v>
      </c>
      <c r="I118" s="529" t="str">
        <f>IF('приложение 1.1 '!G120=2015,'приложение 1.1 '!E120,"-")</f>
        <v>-</v>
      </c>
      <c r="J118" s="529" t="str">
        <f>IF('приложение 1.1 '!G120=2015,'приложение 1.1 '!D120,"-")</f>
        <v>-</v>
      </c>
      <c r="K118" s="529" t="str">
        <f>IF('приложение 1.1 '!G120=2016,'приложение 1.1 '!E120,"-")</f>
        <v>-</v>
      </c>
      <c r="L118" s="529" t="str">
        <f>IF('приложение 1.1 '!G120=2016,'приложение 1.1 '!D120,"-")</f>
        <v>-</v>
      </c>
      <c r="M118" s="529">
        <f>IF('приложение 1.1 '!G120=2017,'приложение 1.1 '!E120,"-")</f>
        <v>2</v>
      </c>
      <c r="N118" s="529">
        <f>IF('приложение 1.1 '!G120=2017,'приложение 1.1 '!D120,"-")</f>
        <v>0</v>
      </c>
      <c r="O118" s="529">
        <f t="shared" si="68"/>
        <v>2</v>
      </c>
      <c r="P118" s="529">
        <f t="shared" si="68"/>
        <v>0</v>
      </c>
      <c r="Q118" s="529"/>
      <c r="R118" s="529"/>
      <c r="S118" s="529"/>
      <c r="T118" s="529"/>
      <c r="U118" s="529" t="str">
        <f t="shared" si="69"/>
        <v>-</v>
      </c>
      <c r="V118" s="529"/>
      <c r="W118" s="529"/>
      <c r="X118" s="529"/>
      <c r="Y118" s="529" t="str">
        <f t="shared" ref="Y118:Y121" si="78">K118</f>
        <v>-</v>
      </c>
      <c r="Z118" s="529"/>
      <c r="AA118" s="529">
        <f t="shared" si="54"/>
        <v>2</v>
      </c>
      <c r="AB118" s="529"/>
      <c r="AC118" s="529">
        <f t="shared" si="55"/>
        <v>2</v>
      </c>
      <c r="AD118" s="583">
        <f t="shared" si="56"/>
        <v>0</v>
      </c>
      <c r="AE118" s="591">
        <f>'приложение 1.1 '!H120</f>
        <v>4.0623699999999996</v>
      </c>
      <c r="AF118" s="591" t="str">
        <f t="shared" si="70"/>
        <v>0</v>
      </c>
      <c r="AG118" s="591" t="str">
        <f t="shared" si="71"/>
        <v>0</v>
      </c>
      <c r="AH118" s="591" t="str">
        <f t="shared" si="72"/>
        <v>0</v>
      </c>
      <c r="AI118" s="591" t="str">
        <f t="shared" si="73"/>
        <v>0</v>
      </c>
      <c r="AJ118" s="591" t="str">
        <f t="shared" si="74"/>
        <v>0</v>
      </c>
      <c r="AK118" s="591" t="str">
        <f t="shared" si="75"/>
        <v>0</v>
      </c>
      <c r="AL118" s="591">
        <f t="shared" si="76"/>
        <v>2</v>
      </c>
      <c r="AM118" s="591">
        <f t="shared" si="77"/>
        <v>0</v>
      </c>
      <c r="AN118" s="591">
        <f t="shared" si="51"/>
        <v>2</v>
      </c>
      <c r="AO118" s="591">
        <f t="shared" si="52"/>
        <v>0</v>
      </c>
      <c r="AP118" s="591">
        <f>'приложение 1.1 '!Y120</f>
        <v>0</v>
      </c>
      <c r="AQ118" s="591">
        <f>'приложение 1.1 '!Z120</f>
        <v>0</v>
      </c>
      <c r="AR118" s="591">
        <f>'приложение 1.1 '!AA120</f>
        <v>0</v>
      </c>
      <c r="AS118" s="591">
        <f>'приложение 1.1 '!AB120</f>
        <v>0</v>
      </c>
      <c r="AT118" s="591">
        <f>'приложение 1.4.'!G145</f>
        <v>0</v>
      </c>
      <c r="AU118" s="591">
        <f>'приложение 1.4.'!I145</f>
        <v>0</v>
      </c>
      <c r="AV118" s="591">
        <f>'приложение 1.4.'!K145</f>
        <v>0</v>
      </c>
      <c r="AW118" s="591">
        <f>'приложение 1.4.'!M145</f>
        <v>4.0623699999999996</v>
      </c>
      <c r="AX118" s="474">
        <f>'приложение 1.1 '!AD120</f>
        <v>4.0623699999999996</v>
      </c>
      <c r="AY118" s="474">
        <f>'приложение 1.1 '!AC120</f>
        <v>0</v>
      </c>
      <c r="AZ118" s="591">
        <f t="shared" si="53"/>
        <v>4.0623699999999996</v>
      </c>
    </row>
    <row r="119" spans="1:52" s="9" customFormat="1" ht="31.5">
      <c r="A119" s="416" t="str">
        <f>'приложение 1.1 '!A121</f>
        <v>1.1.3.88</v>
      </c>
      <c r="B119" s="506" t="str">
        <f>'приложение 1.1 '!B121</f>
        <v>Реконструкция ТП-599  (Замена РУ-0,4кВ, замена ТМГ 2х1600кВА на ТМГ-2х2500кВА)</v>
      </c>
      <c r="C119" s="529" t="str">
        <f>IF('приложение 1.1 '!G121=2012,'приложение 1.1 '!E121,"-")</f>
        <v>-</v>
      </c>
      <c r="D119" s="529" t="str">
        <f>IF('приложение 1.1 '!G121=2012,'приложение 1.1 '!D121,"-")</f>
        <v>-</v>
      </c>
      <c r="E119" s="529" t="str">
        <f>IF('приложение 1.1 '!G121=2013,'приложение 1.1 '!E121,"-")</f>
        <v>-</v>
      </c>
      <c r="F119" s="529" t="str">
        <f>IF('приложение 1.1 '!G121=2013,'приложение 1.1 '!D121,"-")</f>
        <v>-</v>
      </c>
      <c r="G119" s="529" t="str">
        <f>IF('приложение 1.1 '!G121=2014,'приложение 1.1 '!E121,"-")</f>
        <v>-</v>
      </c>
      <c r="H119" s="529" t="str">
        <f>IF('приложение 1.1 '!G121=2014,'приложение 1.1 '!D121,"-")</f>
        <v>-</v>
      </c>
      <c r="I119" s="529" t="str">
        <f>IF('приложение 1.1 '!G121=2015,'приложение 1.1 '!E121,"-")</f>
        <v>-</v>
      </c>
      <c r="J119" s="529" t="str">
        <f>IF('приложение 1.1 '!G121=2015,'приложение 1.1 '!D121,"-")</f>
        <v>-</v>
      </c>
      <c r="K119" s="529">
        <f>IF('приложение 1.1 '!G121=2016,'приложение 1.1 '!E121,"-")</f>
        <v>5</v>
      </c>
      <c r="L119" s="529">
        <f>IF('приложение 1.1 '!G121=2016,'приложение 1.1 '!D121,"-")</f>
        <v>0</v>
      </c>
      <c r="M119" s="529" t="str">
        <f>IF('приложение 1.1 '!G121=2017,'приложение 1.1 '!E121,"-")</f>
        <v>-</v>
      </c>
      <c r="N119" s="529" t="str">
        <f>IF('приложение 1.1 '!G121=2017,'приложение 1.1 '!D121,"-")</f>
        <v>-</v>
      </c>
      <c r="O119" s="529">
        <f t="shared" si="68"/>
        <v>5</v>
      </c>
      <c r="P119" s="529">
        <f t="shared" si="68"/>
        <v>0</v>
      </c>
      <c r="Q119" s="529"/>
      <c r="R119" s="529"/>
      <c r="S119" s="529"/>
      <c r="T119" s="529"/>
      <c r="U119" s="529" t="str">
        <f t="shared" si="69"/>
        <v>-</v>
      </c>
      <c r="V119" s="529"/>
      <c r="W119" s="529"/>
      <c r="X119" s="529"/>
      <c r="Y119" s="529">
        <v>3.2</v>
      </c>
      <c r="Z119" s="529"/>
      <c r="AA119" s="529" t="str">
        <f t="shared" si="54"/>
        <v>-</v>
      </c>
      <c r="AB119" s="529"/>
      <c r="AC119" s="529">
        <f t="shared" si="55"/>
        <v>3.2</v>
      </c>
      <c r="AD119" s="583">
        <f t="shared" si="56"/>
        <v>0</v>
      </c>
      <c r="AE119" s="591">
        <f>'приложение 1.1 '!H121</f>
        <v>9.3627269999999996</v>
      </c>
      <c r="AF119" s="591" t="str">
        <f t="shared" si="70"/>
        <v>0</v>
      </c>
      <c r="AG119" s="591" t="str">
        <f t="shared" si="71"/>
        <v>0</v>
      </c>
      <c r="AH119" s="591" t="str">
        <f t="shared" si="72"/>
        <v>0</v>
      </c>
      <c r="AI119" s="591" t="str">
        <f t="shared" si="73"/>
        <v>0</v>
      </c>
      <c r="AJ119" s="591" t="str">
        <f t="shared" si="74"/>
        <v>0</v>
      </c>
      <c r="AK119" s="591" t="str">
        <f t="shared" si="75"/>
        <v>0</v>
      </c>
      <c r="AL119" s="591" t="str">
        <f t="shared" si="76"/>
        <v>0</v>
      </c>
      <c r="AM119" s="591" t="str">
        <f t="shared" si="77"/>
        <v>0</v>
      </c>
      <c r="AN119" s="591" t="str">
        <f t="shared" si="51"/>
        <v>-</v>
      </c>
      <c r="AO119" s="591" t="str">
        <f t="shared" si="52"/>
        <v>-</v>
      </c>
      <c r="AP119" s="591">
        <f>'приложение 1.1 '!Y121</f>
        <v>0</v>
      </c>
      <c r="AQ119" s="591">
        <f>'приложение 1.1 '!Z121</f>
        <v>0</v>
      </c>
      <c r="AR119" s="591">
        <f>'приложение 1.1 '!AA121</f>
        <v>0</v>
      </c>
      <c r="AS119" s="591">
        <f>'приложение 1.1 '!AB121</f>
        <v>0</v>
      </c>
      <c r="AT119" s="591">
        <f>'приложение 1.4.'!G146</f>
        <v>0</v>
      </c>
      <c r="AU119" s="591">
        <f>'приложение 1.4.'!I146</f>
        <v>0</v>
      </c>
      <c r="AV119" s="591">
        <f>'приложение 1.4.'!K146</f>
        <v>0</v>
      </c>
      <c r="AW119" s="591">
        <f>'приложение 1.4.'!M146</f>
        <v>0</v>
      </c>
      <c r="AX119" s="474">
        <f>'приложение 1.1 '!AD121</f>
        <v>0</v>
      </c>
      <c r="AY119" s="474">
        <f>'приложение 1.1 '!AC121</f>
        <v>9.3627269999999996</v>
      </c>
      <c r="AZ119" s="591">
        <f t="shared" si="53"/>
        <v>9.3627269999999996</v>
      </c>
    </row>
    <row r="120" spans="1:52" s="9" customFormat="1">
      <c r="A120" s="416" t="str">
        <f>'приложение 1.1 '!A122</f>
        <v>1.1.3.89</v>
      </c>
      <c r="B120" s="506" t="str">
        <f>'приложение 1.1 '!B122</f>
        <v>Реконструкция КРУН-10 ф.Речпорт 1 "Речпорт"</v>
      </c>
      <c r="C120" s="529" t="str">
        <f>IF('приложение 1.1 '!G122=2012,'приложение 1.1 '!E122,"-")</f>
        <v>-</v>
      </c>
      <c r="D120" s="529" t="str">
        <f>IF('приложение 1.1 '!G122=2012,'приложение 1.1 '!D122,"-")</f>
        <v>-</v>
      </c>
      <c r="E120" s="529" t="str">
        <f>IF('приложение 1.1 '!G122=2013,'приложение 1.1 '!E122,"-")</f>
        <v>-</v>
      </c>
      <c r="F120" s="529" t="str">
        <f>IF('приложение 1.1 '!G122=2013,'приложение 1.1 '!D122,"-")</f>
        <v>-</v>
      </c>
      <c r="G120" s="529" t="str">
        <f>IF('приложение 1.1 '!G122=2014,'приложение 1.1 '!E122,"-")</f>
        <v>-</v>
      </c>
      <c r="H120" s="529" t="str">
        <f>IF('приложение 1.1 '!G122=2014,'приложение 1.1 '!D122,"-")</f>
        <v>-</v>
      </c>
      <c r="I120" s="529" t="str">
        <f>IF('приложение 1.1 '!G122=2015,'приложение 1.1 '!E122,"-")</f>
        <v>-</v>
      </c>
      <c r="J120" s="529" t="str">
        <f>IF('приложение 1.1 '!G122=2015,'приложение 1.1 '!D122,"-")</f>
        <v>-</v>
      </c>
      <c r="K120" s="529">
        <f>IF('приложение 1.1 '!G122=2016,'приложение 1.1 '!E122,"-")</f>
        <v>0</v>
      </c>
      <c r="L120" s="529">
        <f>IF('приложение 1.1 '!G122=2016,'приложение 1.1 '!D122,"-")</f>
        <v>0</v>
      </c>
      <c r="M120" s="529" t="str">
        <f>IF('приложение 1.1 '!G122=2017,'приложение 1.1 '!E122,"-")</f>
        <v>-</v>
      </c>
      <c r="N120" s="529" t="str">
        <f>IF('приложение 1.1 '!G122=2017,'приложение 1.1 '!D122,"-")</f>
        <v>-</v>
      </c>
      <c r="O120" s="529">
        <f t="shared" si="68"/>
        <v>0</v>
      </c>
      <c r="P120" s="529">
        <f t="shared" si="68"/>
        <v>0</v>
      </c>
      <c r="Q120" s="529"/>
      <c r="R120" s="529"/>
      <c r="S120" s="529"/>
      <c r="T120" s="529"/>
      <c r="U120" s="529" t="str">
        <f t="shared" si="69"/>
        <v>-</v>
      </c>
      <c r="V120" s="529"/>
      <c r="W120" s="529"/>
      <c r="X120" s="529"/>
      <c r="Y120" s="529">
        <f t="shared" si="78"/>
        <v>0</v>
      </c>
      <c r="Z120" s="529"/>
      <c r="AA120" s="529" t="str">
        <f t="shared" si="54"/>
        <v>-</v>
      </c>
      <c r="AB120" s="529"/>
      <c r="AC120" s="529">
        <f t="shared" si="55"/>
        <v>0</v>
      </c>
      <c r="AD120" s="583">
        <f t="shared" si="56"/>
        <v>0</v>
      </c>
      <c r="AE120" s="591">
        <f>'приложение 1.1 '!H122</f>
        <v>0.72748699999999999</v>
      </c>
      <c r="AF120" s="591" t="str">
        <f t="shared" si="70"/>
        <v>0</v>
      </c>
      <c r="AG120" s="591" t="str">
        <f t="shared" si="71"/>
        <v>0</v>
      </c>
      <c r="AH120" s="591" t="str">
        <f t="shared" si="72"/>
        <v>0</v>
      </c>
      <c r="AI120" s="591" t="str">
        <f t="shared" si="73"/>
        <v>0</v>
      </c>
      <c r="AJ120" s="591" t="str">
        <f t="shared" si="74"/>
        <v>0</v>
      </c>
      <c r="AK120" s="591" t="str">
        <f t="shared" si="75"/>
        <v>0</v>
      </c>
      <c r="AL120" s="591" t="str">
        <f t="shared" si="76"/>
        <v>0</v>
      </c>
      <c r="AM120" s="591" t="str">
        <f t="shared" si="77"/>
        <v>0</v>
      </c>
      <c r="AN120" s="591" t="str">
        <f t="shared" si="51"/>
        <v>-</v>
      </c>
      <c r="AO120" s="591" t="str">
        <f t="shared" si="52"/>
        <v>-</v>
      </c>
      <c r="AP120" s="591">
        <f>'приложение 1.1 '!Y122</f>
        <v>0</v>
      </c>
      <c r="AQ120" s="591">
        <f>'приложение 1.1 '!Z122</f>
        <v>0</v>
      </c>
      <c r="AR120" s="591">
        <f>'приложение 1.1 '!AA122</f>
        <v>0</v>
      </c>
      <c r="AS120" s="591">
        <f>'приложение 1.1 '!AB122</f>
        <v>0</v>
      </c>
      <c r="AT120" s="591">
        <f>'приложение 1.4.'!G147</f>
        <v>0</v>
      </c>
      <c r="AU120" s="591">
        <f>'приложение 1.4.'!I147</f>
        <v>0</v>
      </c>
      <c r="AV120" s="591">
        <f>'приложение 1.4.'!K147</f>
        <v>0</v>
      </c>
      <c r="AW120" s="591">
        <f>'приложение 1.4.'!M147</f>
        <v>0</v>
      </c>
      <c r="AX120" s="474">
        <f>'приложение 1.1 '!AD122</f>
        <v>0</v>
      </c>
      <c r="AY120" s="474">
        <f>'приложение 1.1 '!AC122</f>
        <v>0.72748699999999999</v>
      </c>
      <c r="AZ120" s="591">
        <f t="shared" si="53"/>
        <v>0.72748699999999999</v>
      </c>
    </row>
    <row r="121" spans="1:52" s="9" customFormat="1" ht="31.5">
      <c r="A121" s="416" t="str">
        <f>'приложение 1.1 '!A123</f>
        <v>1.1.3.90</v>
      </c>
      <c r="B121" s="506" t="str">
        <f>'приложение 1.1 '!B123</f>
        <v>Реконструкция КРУН ВЛ-10кВ ф.Азерит 1-18-РП-132</v>
      </c>
      <c r="C121" s="529" t="str">
        <f>IF('приложение 1.1 '!G123=2012,'приложение 1.1 '!E123,"-")</f>
        <v>-</v>
      </c>
      <c r="D121" s="529" t="str">
        <f>IF('приложение 1.1 '!G123=2012,'приложение 1.1 '!D123,"-")</f>
        <v>-</v>
      </c>
      <c r="E121" s="529" t="str">
        <f>IF('приложение 1.1 '!G123=2013,'приложение 1.1 '!E123,"-")</f>
        <v>-</v>
      </c>
      <c r="F121" s="529" t="str">
        <f>IF('приложение 1.1 '!G123=2013,'приложение 1.1 '!D123,"-")</f>
        <v>-</v>
      </c>
      <c r="G121" s="529" t="str">
        <f>IF('приложение 1.1 '!G123=2014,'приложение 1.1 '!E123,"-")</f>
        <v>-</v>
      </c>
      <c r="H121" s="529" t="str">
        <f>IF('приложение 1.1 '!G123=2014,'приложение 1.1 '!D123,"-")</f>
        <v>-</v>
      </c>
      <c r="I121" s="529" t="str">
        <f>IF('приложение 1.1 '!G123=2015,'приложение 1.1 '!E123,"-")</f>
        <v>-</v>
      </c>
      <c r="J121" s="529" t="str">
        <f>IF('приложение 1.1 '!G123=2015,'приложение 1.1 '!D123,"-")</f>
        <v>-</v>
      </c>
      <c r="K121" s="529">
        <f>IF('приложение 1.1 '!G123=2016,'приложение 1.1 '!E123,"-")</f>
        <v>0</v>
      </c>
      <c r="L121" s="529">
        <f>IF('приложение 1.1 '!G123=2016,'приложение 1.1 '!D123,"-")</f>
        <v>0</v>
      </c>
      <c r="M121" s="529" t="str">
        <f>IF('приложение 1.1 '!G123=2017,'приложение 1.1 '!E123,"-")</f>
        <v>-</v>
      </c>
      <c r="N121" s="529" t="str">
        <f>IF('приложение 1.1 '!G123=2017,'приложение 1.1 '!D123,"-")</f>
        <v>-</v>
      </c>
      <c r="O121" s="529">
        <f t="shared" si="68"/>
        <v>0</v>
      </c>
      <c r="P121" s="529">
        <f t="shared" si="68"/>
        <v>0</v>
      </c>
      <c r="Q121" s="529"/>
      <c r="R121" s="529"/>
      <c r="S121" s="529"/>
      <c r="T121" s="529"/>
      <c r="U121" s="529" t="str">
        <f t="shared" si="69"/>
        <v>-</v>
      </c>
      <c r="V121" s="529"/>
      <c r="W121" s="529"/>
      <c r="X121" s="529"/>
      <c r="Y121" s="529">
        <f t="shared" si="78"/>
        <v>0</v>
      </c>
      <c r="Z121" s="529"/>
      <c r="AA121" s="529" t="str">
        <f t="shared" si="54"/>
        <v>-</v>
      </c>
      <c r="AB121" s="529"/>
      <c r="AC121" s="529">
        <f t="shared" si="55"/>
        <v>0</v>
      </c>
      <c r="AD121" s="583">
        <f t="shared" si="56"/>
        <v>0</v>
      </c>
      <c r="AE121" s="591">
        <f>'приложение 1.1 '!H123</f>
        <v>1.4536610000000001</v>
      </c>
      <c r="AF121" s="591" t="str">
        <f t="shared" si="70"/>
        <v>0</v>
      </c>
      <c r="AG121" s="591" t="str">
        <f t="shared" si="71"/>
        <v>0</v>
      </c>
      <c r="AH121" s="591" t="str">
        <f t="shared" si="72"/>
        <v>0</v>
      </c>
      <c r="AI121" s="591" t="str">
        <f t="shared" si="73"/>
        <v>0</v>
      </c>
      <c r="AJ121" s="591" t="str">
        <f t="shared" si="74"/>
        <v>0</v>
      </c>
      <c r="AK121" s="591" t="str">
        <f t="shared" si="75"/>
        <v>0</v>
      </c>
      <c r="AL121" s="591" t="str">
        <f t="shared" si="76"/>
        <v>0</v>
      </c>
      <c r="AM121" s="591" t="str">
        <f t="shared" si="77"/>
        <v>0</v>
      </c>
      <c r="AN121" s="591" t="str">
        <f t="shared" si="51"/>
        <v>-</v>
      </c>
      <c r="AO121" s="591" t="str">
        <f t="shared" si="52"/>
        <v>-</v>
      </c>
      <c r="AP121" s="591">
        <f>'приложение 1.1 '!Y123</f>
        <v>0</v>
      </c>
      <c r="AQ121" s="591">
        <f>'приложение 1.1 '!Z123</f>
        <v>0</v>
      </c>
      <c r="AR121" s="591">
        <f>'приложение 1.1 '!AA123</f>
        <v>0</v>
      </c>
      <c r="AS121" s="591">
        <f>'приложение 1.1 '!AB123</f>
        <v>0</v>
      </c>
      <c r="AT121" s="591">
        <f>'приложение 1.4.'!G148</f>
        <v>0</v>
      </c>
      <c r="AU121" s="591">
        <f>'приложение 1.4.'!I148</f>
        <v>0</v>
      </c>
      <c r="AV121" s="591">
        <f>'приложение 1.4.'!K148</f>
        <v>0</v>
      </c>
      <c r="AW121" s="591">
        <f>'приложение 1.4.'!M148</f>
        <v>0</v>
      </c>
      <c r="AX121" s="474">
        <f>'приложение 1.1 '!AD123</f>
        <v>0</v>
      </c>
      <c r="AY121" s="474">
        <f>'приложение 1.1 '!AC123</f>
        <v>1.4536610000000001</v>
      </c>
      <c r="AZ121" s="591">
        <f t="shared" si="53"/>
        <v>1.4536610000000001</v>
      </c>
    </row>
    <row r="122" spans="1:52" s="9" customFormat="1">
      <c r="A122" s="416" t="str">
        <f>'приложение 1.1 '!A124</f>
        <v>1.1.3.91</v>
      </c>
      <c r="B122" s="506" t="str">
        <f>'приложение 1.1 '!B124</f>
        <v>Реконструкция оборудования ТП-253</v>
      </c>
      <c r="C122" s="529" t="str">
        <f>IF('приложение 1.1 '!G124=2012,'приложение 1.1 '!E124,"-")</f>
        <v>-</v>
      </c>
      <c r="D122" s="529" t="str">
        <f>IF('приложение 1.1 '!G124=2012,'приложение 1.1 '!D124,"-")</f>
        <v>-</v>
      </c>
      <c r="E122" s="529" t="str">
        <f>IF('приложение 1.1 '!G124=2013,'приложение 1.1 '!E124,"-")</f>
        <v>-</v>
      </c>
      <c r="F122" s="529" t="str">
        <f>IF('приложение 1.1 '!G124=2013,'приложение 1.1 '!D124,"-")</f>
        <v>-</v>
      </c>
      <c r="G122" s="529" t="str">
        <f>IF('приложение 1.1 '!G124=2014,'приложение 1.1 '!E124,"-")</f>
        <v>-</v>
      </c>
      <c r="H122" s="529" t="str">
        <f>IF('приложение 1.1 '!G124=2014,'приложение 1.1 '!D124,"-")</f>
        <v>-</v>
      </c>
      <c r="I122" s="529" t="str">
        <f>IF('приложение 1.1 '!G124=2015,'приложение 1.1 '!E124,"-")</f>
        <v>-</v>
      </c>
      <c r="J122" s="529" t="str">
        <f>IF('приложение 1.1 '!G124=2015,'приложение 1.1 '!D124,"-")</f>
        <v>-</v>
      </c>
      <c r="K122" s="529" t="str">
        <f>IF('приложение 1.1 '!G124=2016,'приложение 1.1 '!E124,"-")</f>
        <v>-</v>
      </c>
      <c r="L122" s="529" t="str">
        <f>IF('приложение 1.1 '!G124=2016,'приложение 1.1 '!D124,"-")</f>
        <v>-</v>
      </c>
      <c r="M122" s="529">
        <f>IF('приложение 1.1 '!G124=2017,'приложение 1.1 '!E124,"-")</f>
        <v>0</v>
      </c>
      <c r="N122" s="529">
        <f>IF('приложение 1.1 '!G124=2017,'приложение 1.1 '!D124,"-")</f>
        <v>0</v>
      </c>
      <c r="O122" s="529">
        <f t="shared" ref="O122" si="79">SUM(C122,E122,G122,I122,K122,M122)</f>
        <v>0</v>
      </c>
      <c r="P122" s="529">
        <f t="shared" ref="P122" si="80">SUM(D122,F122,H122,J122,L122,N122)</f>
        <v>0</v>
      </c>
      <c r="Q122" s="529"/>
      <c r="R122" s="529"/>
      <c r="S122" s="529"/>
      <c r="T122" s="529"/>
      <c r="U122" s="529" t="str">
        <f t="shared" ref="U122" si="81">G122</f>
        <v>-</v>
      </c>
      <c r="V122" s="529"/>
      <c r="W122" s="529"/>
      <c r="X122" s="529"/>
      <c r="Y122" s="529" t="str">
        <f t="shared" ref="Y122" si="82">K122</f>
        <v>-</v>
      </c>
      <c r="Z122" s="529"/>
      <c r="AA122" s="529">
        <f t="shared" ref="AA122" si="83">M122</f>
        <v>0</v>
      </c>
      <c r="AB122" s="529"/>
      <c r="AC122" s="529">
        <f t="shared" ref="AC122" si="84">SUM(Q122,S122,U122,W122,Y122,AA122)</f>
        <v>0</v>
      </c>
      <c r="AD122" s="583">
        <f t="shared" ref="AD122" si="85">SUM(R122,T122,V122,X122,Z122,AB122)</f>
        <v>0</v>
      </c>
      <c r="AE122" s="591">
        <f>'приложение 1.1 '!H124</f>
        <v>0.27068999999999999</v>
      </c>
      <c r="AF122" s="591" t="str">
        <f t="shared" si="70"/>
        <v>0</v>
      </c>
      <c r="AG122" s="591" t="str">
        <f t="shared" si="71"/>
        <v>0</v>
      </c>
      <c r="AH122" s="591" t="str">
        <f t="shared" si="72"/>
        <v>0</v>
      </c>
      <c r="AI122" s="591" t="str">
        <f t="shared" si="73"/>
        <v>0</v>
      </c>
      <c r="AJ122" s="591">
        <f t="shared" si="74"/>
        <v>0</v>
      </c>
      <c r="AK122" s="591">
        <f t="shared" si="75"/>
        <v>0</v>
      </c>
      <c r="AL122" s="591" t="str">
        <f t="shared" si="76"/>
        <v>0</v>
      </c>
      <c r="AM122" s="591" t="str">
        <f t="shared" si="77"/>
        <v>0</v>
      </c>
      <c r="AN122" s="591">
        <f t="shared" si="51"/>
        <v>0</v>
      </c>
      <c r="AO122" s="591">
        <f t="shared" si="52"/>
        <v>0</v>
      </c>
      <c r="AP122" s="591">
        <f>'приложение 1.1 '!Y124</f>
        <v>0</v>
      </c>
      <c r="AQ122" s="591">
        <f>'приложение 1.1 '!Z124</f>
        <v>0</v>
      </c>
      <c r="AR122" s="591">
        <f>'приложение 1.1 '!AA124</f>
        <v>0</v>
      </c>
      <c r="AS122" s="591">
        <f>'приложение 1.1 '!AB124</f>
        <v>0</v>
      </c>
      <c r="AT122" s="591">
        <f>'приложение 1.4.'!G149</f>
        <v>0</v>
      </c>
      <c r="AU122" s="591">
        <f>'приложение 1.4.'!I149</f>
        <v>0</v>
      </c>
      <c r="AV122" s="591">
        <f>'приложение 1.4.'!K149</f>
        <v>0.27068999999999999</v>
      </c>
      <c r="AW122" s="591">
        <f>'приложение 1.4.'!M149</f>
        <v>0</v>
      </c>
      <c r="AX122" s="474">
        <f>'приложение 1.1 '!AD124</f>
        <v>0.27068999999999999</v>
      </c>
      <c r="AY122" s="474">
        <f>'приложение 1.1 '!AC124</f>
        <v>0</v>
      </c>
      <c r="AZ122" s="591">
        <f t="shared" si="53"/>
        <v>0.27068999999999999</v>
      </c>
    </row>
    <row r="123" spans="1:52" s="9" customFormat="1">
      <c r="A123" s="147" t="str">
        <f>'приложение 1.1 '!A125</f>
        <v>1.1.4.</v>
      </c>
      <c r="B123" s="159" t="str">
        <f>'приложение 1.1 '!B125</f>
        <v>Кабельные линии 6/10кВ</v>
      </c>
      <c r="C123" s="529" t="str">
        <f>IF('приложение 1.1 '!G125=2012,'приложение 1.1 '!E125,"-")</f>
        <v>-</v>
      </c>
      <c r="D123" s="529" t="str">
        <f>IF('приложение 1.1 '!G125=2012,'приложение 1.1 '!D125,"-")</f>
        <v>-</v>
      </c>
      <c r="E123" s="529" t="str">
        <f>IF('приложение 1.1 '!G125=2013,'приложение 1.1 '!E125,"-")</f>
        <v>-</v>
      </c>
      <c r="F123" s="529" t="str">
        <f>IF('приложение 1.1 '!G125=2013,'приложение 1.1 '!D125,"-")</f>
        <v>-</v>
      </c>
      <c r="G123" s="529" t="str">
        <f>IF('приложение 1.1 '!G125=2014,'приложение 1.1 '!E125,"-")</f>
        <v>-</v>
      </c>
      <c r="H123" s="529" t="str">
        <f>IF('приложение 1.1 '!G125=2014,'приложение 1.1 '!D125,"-")</f>
        <v>-</v>
      </c>
      <c r="I123" s="529" t="str">
        <f>IF('приложение 1.1 '!G125=2015,'приложение 1.1 '!E125,"-")</f>
        <v>-</v>
      </c>
      <c r="J123" s="529" t="str">
        <f>IF('приложение 1.1 '!G125=2015,'приложение 1.1 '!D125,"-")</f>
        <v>-</v>
      </c>
      <c r="K123" s="529" t="str">
        <f>IF('приложение 1.1 '!G125=2016,'приложение 1.1 '!E125,"-")</f>
        <v>-</v>
      </c>
      <c r="L123" s="529" t="str">
        <f>IF('приложение 1.1 '!G125=2016,'приложение 1.1 '!D125,"-")</f>
        <v>-</v>
      </c>
      <c r="M123" s="529" t="str">
        <f>IF('приложение 1.1 '!G125=2017,'приложение 1.1 '!E125,"-")</f>
        <v>-</v>
      </c>
      <c r="N123" s="529" t="str">
        <f>IF('приложение 1.1 '!G125=2017,'приложение 1.1 '!D125,"-")</f>
        <v>-</v>
      </c>
      <c r="O123" s="529">
        <f t="shared" si="68"/>
        <v>0</v>
      </c>
      <c r="P123" s="529">
        <f t="shared" si="68"/>
        <v>0</v>
      </c>
      <c r="Q123" s="529" t="s">
        <v>463</v>
      </c>
      <c r="R123" s="529" t="str">
        <f t="shared" ref="R123:R154" si="86">D123</f>
        <v>-</v>
      </c>
      <c r="S123" s="529" t="s">
        <v>463</v>
      </c>
      <c r="T123" s="529" t="str">
        <f t="shared" ref="T123:T154" si="87">F123</f>
        <v>-</v>
      </c>
      <c r="U123" s="529" t="str">
        <f t="shared" si="69"/>
        <v>-</v>
      </c>
      <c r="V123" s="529" t="str">
        <f t="shared" si="69"/>
        <v>-</v>
      </c>
      <c r="W123" s="529" t="str">
        <f t="shared" si="66"/>
        <v>-</v>
      </c>
      <c r="X123" s="529" t="str">
        <f t="shared" si="66"/>
        <v>-</v>
      </c>
      <c r="Y123" s="529" t="str">
        <f t="shared" si="67"/>
        <v>-</v>
      </c>
      <c r="Z123" s="529" t="str">
        <f t="shared" si="67"/>
        <v>-</v>
      </c>
      <c r="AA123" s="529" t="str">
        <f t="shared" si="54"/>
        <v>-</v>
      </c>
      <c r="AB123" s="529" t="str">
        <f t="shared" ref="AB123:AB130" si="88">N123</f>
        <v>-</v>
      </c>
      <c r="AC123" s="529">
        <f t="shared" si="55"/>
        <v>0</v>
      </c>
      <c r="AD123" s="583">
        <f t="shared" si="56"/>
        <v>0</v>
      </c>
      <c r="AE123" s="591">
        <f>'приложение 1.1 '!H125</f>
        <v>0</v>
      </c>
      <c r="AF123" s="591" t="str">
        <f t="shared" si="70"/>
        <v>0</v>
      </c>
      <c r="AG123" s="591" t="str">
        <f t="shared" si="71"/>
        <v>0</v>
      </c>
      <c r="AH123" s="591" t="str">
        <f t="shared" si="72"/>
        <v>0</v>
      </c>
      <c r="AI123" s="591" t="str">
        <f t="shared" si="73"/>
        <v>0</v>
      </c>
      <c r="AJ123" s="591" t="str">
        <f t="shared" si="74"/>
        <v>0</v>
      </c>
      <c r="AK123" s="591" t="str">
        <f t="shared" si="75"/>
        <v>0</v>
      </c>
      <c r="AL123" s="591" t="str">
        <f t="shared" si="76"/>
        <v>0</v>
      </c>
      <c r="AM123" s="591" t="str">
        <f t="shared" si="77"/>
        <v>0</v>
      </c>
      <c r="AN123" s="591" t="str">
        <f t="shared" si="51"/>
        <v>-</v>
      </c>
      <c r="AO123" s="591" t="str">
        <f t="shared" si="52"/>
        <v>-</v>
      </c>
      <c r="AP123" s="591">
        <f>'приложение 1.1 '!Y125</f>
        <v>0</v>
      </c>
      <c r="AQ123" s="591">
        <f>'приложение 1.1 '!Z125</f>
        <v>0</v>
      </c>
      <c r="AR123" s="591">
        <f>'приложение 1.1 '!AA125</f>
        <v>0</v>
      </c>
      <c r="AS123" s="591">
        <f>'приложение 1.1 '!AB125</f>
        <v>0</v>
      </c>
      <c r="AT123" s="591">
        <f>'приложение 1.4.'!G150</f>
        <v>0</v>
      </c>
      <c r="AU123" s="591">
        <f>'приложение 1.4.'!I150</f>
        <v>0</v>
      </c>
      <c r="AV123" s="591">
        <f>'приложение 1.4.'!K150</f>
        <v>0</v>
      </c>
      <c r="AW123" s="591">
        <f>'приложение 1.4.'!M150</f>
        <v>0</v>
      </c>
      <c r="AX123" s="474">
        <f>'приложение 1.1 '!AD125</f>
        <v>0</v>
      </c>
      <c r="AY123" s="474">
        <f>'приложение 1.1 '!AC125</f>
        <v>0</v>
      </c>
      <c r="AZ123" s="591">
        <f t="shared" si="53"/>
        <v>0</v>
      </c>
    </row>
    <row r="124" spans="1:52" s="9" customFormat="1" ht="31.5">
      <c r="A124" s="416" t="str">
        <f>'приложение 1.1 '!A126</f>
        <v>1.1.4.2</v>
      </c>
      <c r="B124" s="506" t="str">
        <f>'приложение 1.1 '!B126</f>
        <v>Реконструкция КЛ-10 кВ ТП-387 - ТП-388 (прокладка новых кабельных линий)</v>
      </c>
      <c r="C124" s="529" t="str">
        <f>IF('приложение 1.1 '!G126=2012,'приложение 1.1 '!E126,"-")</f>
        <v>-</v>
      </c>
      <c r="D124" s="529" t="str">
        <f>IF('приложение 1.1 '!G126=2012,'приложение 1.1 '!D126,"-")</f>
        <v>-</v>
      </c>
      <c r="E124" s="529" t="str">
        <f>IF('приложение 1.1 '!G126=2013,'приложение 1.1 '!E126,"-")</f>
        <v>-</v>
      </c>
      <c r="F124" s="529" t="str">
        <f>IF('приложение 1.1 '!G126=2013,'приложение 1.1 '!D126,"-")</f>
        <v>-</v>
      </c>
      <c r="G124" s="529" t="str">
        <f>IF('приложение 1.1 '!G126=2014,'приложение 1.1 '!E126,"-")</f>
        <v>-</v>
      </c>
      <c r="H124" s="529" t="str">
        <f>IF('приложение 1.1 '!G126=2014,'приложение 1.1 '!D126,"-")</f>
        <v>-</v>
      </c>
      <c r="I124" s="529" t="str">
        <f>IF('приложение 1.1 '!G126=2015,'приложение 1.1 '!E126,"-")</f>
        <v>-</v>
      </c>
      <c r="J124" s="529" t="str">
        <f>IF('приложение 1.1 '!G126=2015,'приложение 1.1 '!D126,"-")</f>
        <v>-</v>
      </c>
      <c r="K124" s="529" t="str">
        <f>IF('приложение 1.1 '!G126=2016,'приложение 1.1 '!E126,"-")</f>
        <v>-</v>
      </c>
      <c r="L124" s="529" t="str">
        <f>IF('приложение 1.1 '!G126=2016,'приложение 1.1 '!D126,"-")</f>
        <v>-</v>
      </c>
      <c r="M124" s="529">
        <f>IF('приложение 1.1 '!G126=2017,'приложение 1.1 '!E126,"-")</f>
        <v>0</v>
      </c>
      <c r="N124" s="529">
        <f>IF('приложение 1.1 '!G126=2017,'приложение 1.1 '!D126,"-")</f>
        <v>1.2</v>
      </c>
      <c r="O124" s="529">
        <f t="shared" si="68"/>
        <v>0</v>
      </c>
      <c r="P124" s="529">
        <f t="shared" si="68"/>
        <v>1.2</v>
      </c>
      <c r="Q124" s="529" t="s">
        <v>463</v>
      </c>
      <c r="R124" s="529" t="str">
        <f t="shared" si="86"/>
        <v>-</v>
      </c>
      <c r="S124" s="529" t="s">
        <v>463</v>
      </c>
      <c r="T124" s="529" t="str">
        <f t="shared" si="87"/>
        <v>-</v>
      </c>
      <c r="U124" s="529" t="s">
        <v>463</v>
      </c>
      <c r="V124" s="529" t="str">
        <f t="shared" ref="V124:V143" si="89">H124</f>
        <v>-</v>
      </c>
      <c r="W124" s="529" t="str">
        <f t="shared" si="66"/>
        <v>-</v>
      </c>
      <c r="X124" s="529" t="str">
        <f t="shared" si="66"/>
        <v>-</v>
      </c>
      <c r="Y124" s="529" t="str">
        <f t="shared" si="67"/>
        <v>-</v>
      </c>
      <c r="Z124" s="529" t="str">
        <f t="shared" si="67"/>
        <v>-</v>
      </c>
      <c r="AA124" s="529">
        <f t="shared" si="54"/>
        <v>0</v>
      </c>
      <c r="AB124" s="529">
        <f t="shared" si="88"/>
        <v>1.2</v>
      </c>
      <c r="AC124" s="529">
        <f t="shared" si="55"/>
        <v>0</v>
      </c>
      <c r="AD124" s="583">
        <f t="shared" si="56"/>
        <v>1.2</v>
      </c>
      <c r="AE124" s="591">
        <f>'приложение 1.1 '!H126</f>
        <v>1.0649599999999999</v>
      </c>
      <c r="AF124" s="591" t="str">
        <f t="shared" si="70"/>
        <v>0</v>
      </c>
      <c r="AG124" s="591" t="str">
        <f t="shared" si="71"/>
        <v>0</v>
      </c>
      <c r="AH124" s="591" t="str">
        <f t="shared" si="72"/>
        <v>0</v>
      </c>
      <c r="AI124" s="591" t="str">
        <f t="shared" si="73"/>
        <v>0</v>
      </c>
      <c r="AJ124" s="591" t="str">
        <f t="shared" si="74"/>
        <v>0</v>
      </c>
      <c r="AK124" s="591" t="str">
        <f t="shared" si="75"/>
        <v>0</v>
      </c>
      <c r="AL124" s="591">
        <f t="shared" si="76"/>
        <v>0</v>
      </c>
      <c r="AM124" s="591">
        <f t="shared" si="77"/>
        <v>1.2</v>
      </c>
      <c r="AN124" s="591">
        <f t="shared" si="51"/>
        <v>0</v>
      </c>
      <c r="AO124" s="591">
        <f t="shared" si="52"/>
        <v>1.2</v>
      </c>
      <c r="AP124" s="591">
        <f>'приложение 1.1 '!Y126</f>
        <v>0</v>
      </c>
      <c r="AQ124" s="591">
        <f>'приложение 1.1 '!Z126</f>
        <v>0</v>
      </c>
      <c r="AR124" s="591">
        <f>'приложение 1.1 '!AA126</f>
        <v>0</v>
      </c>
      <c r="AS124" s="591">
        <f>'приложение 1.1 '!AB126</f>
        <v>0</v>
      </c>
      <c r="AT124" s="591">
        <f>'приложение 1.4.'!G152</f>
        <v>0</v>
      </c>
      <c r="AU124" s="591">
        <f>'приложение 1.4.'!I152</f>
        <v>0</v>
      </c>
      <c r="AV124" s="591">
        <f>'приложение 1.4.'!K152</f>
        <v>0</v>
      </c>
      <c r="AW124" s="591">
        <f>'приложение 1.4.'!M152</f>
        <v>1.0649599999999999</v>
      </c>
      <c r="AX124" s="474">
        <f>'приложение 1.1 '!AD126</f>
        <v>1.0649599999999999</v>
      </c>
      <c r="AY124" s="474">
        <f>'приложение 1.1 '!AC126</f>
        <v>0</v>
      </c>
      <c r="AZ124" s="591">
        <f t="shared" si="53"/>
        <v>1.0649599999999999</v>
      </c>
    </row>
    <row r="125" spans="1:52" s="9" customFormat="1" ht="31.5">
      <c r="A125" s="416" t="str">
        <f>'приложение 1.1 '!A127</f>
        <v>1.1.4.3</v>
      </c>
      <c r="B125" s="506" t="str">
        <f>'приложение 1.1 '!B127</f>
        <v>Реконструкция КЛ-10 кВ РП-110 - ТП-331 (Прокладка второго кабеля)</v>
      </c>
      <c r="C125" s="529" t="str">
        <f>IF('приложение 1.1 '!G127=2012,'приложение 1.1 '!E127,"-")</f>
        <v>-</v>
      </c>
      <c r="D125" s="529" t="str">
        <f>IF('приложение 1.1 '!G127=2012,'приложение 1.1 '!D127,"-")</f>
        <v>-</v>
      </c>
      <c r="E125" s="529" t="str">
        <f>IF('приложение 1.1 '!G127=2013,'приложение 1.1 '!E127,"-")</f>
        <v>-</v>
      </c>
      <c r="F125" s="529" t="str">
        <f>IF('приложение 1.1 '!G127=2013,'приложение 1.1 '!D127,"-")</f>
        <v>-</v>
      </c>
      <c r="G125" s="529">
        <f>IF('приложение 1.1 '!G127=2014,'приложение 1.1 '!E127,"-")</f>
        <v>0</v>
      </c>
      <c r="H125" s="529">
        <f>IF('приложение 1.1 '!G127=2014,'приложение 1.1 '!D127,"-")</f>
        <v>0.88</v>
      </c>
      <c r="I125" s="529" t="str">
        <f>IF('приложение 1.1 '!G127=2015,'приложение 1.1 '!E127,"-")</f>
        <v>-</v>
      </c>
      <c r="J125" s="529" t="str">
        <f>IF('приложение 1.1 '!G127=2015,'приложение 1.1 '!D127,"-")</f>
        <v>-</v>
      </c>
      <c r="K125" s="529" t="str">
        <f>IF('приложение 1.1 '!G127=2016,'приложение 1.1 '!E127,"-")</f>
        <v>-</v>
      </c>
      <c r="L125" s="529" t="str">
        <f>IF('приложение 1.1 '!G127=2016,'приложение 1.1 '!D127,"-")</f>
        <v>-</v>
      </c>
      <c r="M125" s="529" t="str">
        <f>IF('приложение 1.1 '!G127=2017,'приложение 1.1 '!E127,"-")</f>
        <v>-</v>
      </c>
      <c r="N125" s="529" t="str">
        <f>IF('приложение 1.1 '!G127=2017,'приложение 1.1 '!D127,"-")</f>
        <v>-</v>
      </c>
      <c r="O125" s="529">
        <f t="shared" si="68"/>
        <v>0</v>
      </c>
      <c r="P125" s="529">
        <f t="shared" si="68"/>
        <v>0.88</v>
      </c>
      <c r="Q125" s="529" t="s">
        <v>463</v>
      </c>
      <c r="R125" s="529" t="str">
        <f t="shared" si="86"/>
        <v>-</v>
      </c>
      <c r="S125" s="529" t="s">
        <v>463</v>
      </c>
      <c r="T125" s="529" t="str">
        <f t="shared" si="87"/>
        <v>-</v>
      </c>
      <c r="U125" s="529" t="s">
        <v>463</v>
      </c>
      <c r="V125" s="529">
        <f t="shared" si="89"/>
        <v>0.88</v>
      </c>
      <c r="W125" s="529" t="str">
        <f t="shared" si="66"/>
        <v>-</v>
      </c>
      <c r="X125" s="529" t="str">
        <f t="shared" si="66"/>
        <v>-</v>
      </c>
      <c r="Y125" s="529" t="str">
        <f t="shared" si="67"/>
        <v>-</v>
      </c>
      <c r="Z125" s="529" t="str">
        <f t="shared" si="67"/>
        <v>-</v>
      </c>
      <c r="AA125" s="529" t="str">
        <f t="shared" si="54"/>
        <v>-</v>
      </c>
      <c r="AB125" s="529" t="str">
        <f t="shared" si="88"/>
        <v>-</v>
      </c>
      <c r="AC125" s="529">
        <f t="shared" si="55"/>
        <v>0</v>
      </c>
      <c r="AD125" s="583">
        <f t="shared" si="56"/>
        <v>0.88</v>
      </c>
      <c r="AE125" s="591">
        <f>'приложение 1.1 '!H127</f>
        <v>2.1980909999999998</v>
      </c>
      <c r="AF125" s="591" t="str">
        <f t="shared" si="70"/>
        <v>0</v>
      </c>
      <c r="AG125" s="591" t="str">
        <f t="shared" si="71"/>
        <v>0</v>
      </c>
      <c r="AH125" s="591" t="str">
        <f t="shared" si="72"/>
        <v>0</v>
      </c>
      <c r="AI125" s="591" t="str">
        <f t="shared" si="73"/>
        <v>0</v>
      </c>
      <c r="AJ125" s="591" t="str">
        <f t="shared" si="74"/>
        <v>0</v>
      </c>
      <c r="AK125" s="591" t="str">
        <f t="shared" si="75"/>
        <v>0</v>
      </c>
      <c r="AL125" s="591" t="str">
        <f t="shared" si="76"/>
        <v>0</v>
      </c>
      <c r="AM125" s="591" t="str">
        <f t="shared" si="77"/>
        <v>0</v>
      </c>
      <c r="AN125" s="591" t="str">
        <f t="shared" si="51"/>
        <v>-</v>
      </c>
      <c r="AO125" s="591" t="str">
        <f t="shared" si="52"/>
        <v>-</v>
      </c>
      <c r="AP125" s="591">
        <f>'приложение 1.1 '!Y127</f>
        <v>0</v>
      </c>
      <c r="AQ125" s="591">
        <f>'приложение 1.1 '!Z127</f>
        <v>0</v>
      </c>
      <c r="AR125" s="591">
        <f>'приложение 1.1 '!AA127</f>
        <v>2.1980909999999998</v>
      </c>
      <c r="AS125" s="591">
        <f>'приложение 1.1 '!AB127</f>
        <v>0</v>
      </c>
      <c r="AT125" s="591">
        <f>'приложение 1.4.'!G153</f>
        <v>0</v>
      </c>
      <c r="AU125" s="591">
        <f>'приложение 1.4.'!I153</f>
        <v>0</v>
      </c>
      <c r="AV125" s="591">
        <f>'приложение 1.4.'!K153</f>
        <v>0</v>
      </c>
      <c r="AW125" s="591">
        <f>'приложение 1.4.'!M153</f>
        <v>0</v>
      </c>
      <c r="AX125" s="474">
        <f>'приложение 1.1 '!AD127</f>
        <v>0</v>
      </c>
      <c r="AY125" s="474">
        <f>'приложение 1.1 '!AC127</f>
        <v>0</v>
      </c>
      <c r="AZ125" s="591">
        <f t="shared" si="53"/>
        <v>2.1980909999999998</v>
      </c>
    </row>
    <row r="126" spans="1:52" s="9" customFormat="1" ht="31.5">
      <c r="A126" s="416" t="str">
        <f>'приложение 1.1 '!A128</f>
        <v>1.1.4.5</v>
      </c>
      <c r="B126" s="506" t="str">
        <f>'приложение 1.1 '!B128</f>
        <v>Реконструкция КЛ-6 кВ ТП-201 - ТП-202 (замена существующих кабелей от ТП-201 до БКТП)</v>
      </c>
      <c r="C126" s="529" t="str">
        <f>IF('приложение 1.1 '!G128=2012,'приложение 1.1 '!E128,"-")</f>
        <v>-</v>
      </c>
      <c r="D126" s="529" t="str">
        <f>IF('приложение 1.1 '!G128=2012,'приложение 1.1 '!D128,"-")</f>
        <v>-</v>
      </c>
      <c r="E126" s="529" t="str">
        <f>IF('приложение 1.1 '!G128=2013,'приложение 1.1 '!E128,"-")</f>
        <v>-</v>
      </c>
      <c r="F126" s="529" t="str">
        <f>IF('приложение 1.1 '!G128=2013,'приложение 1.1 '!D128,"-")</f>
        <v>-</v>
      </c>
      <c r="G126" s="529" t="str">
        <f>IF('приложение 1.1 '!G128=2014,'приложение 1.1 '!E128,"-")</f>
        <v>-</v>
      </c>
      <c r="H126" s="529" t="str">
        <f>IF('приложение 1.1 '!G128=2014,'приложение 1.1 '!D128,"-")</f>
        <v>-</v>
      </c>
      <c r="I126" s="529" t="str">
        <f>IF('приложение 1.1 '!G128=2015,'приложение 1.1 '!E128,"-")</f>
        <v>-</v>
      </c>
      <c r="J126" s="529" t="str">
        <f>IF('приложение 1.1 '!G128=2015,'приложение 1.1 '!D128,"-")</f>
        <v>-</v>
      </c>
      <c r="K126" s="529" t="str">
        <f>IF('приложение 1.1 '!G128=2016,'приложение 1.1 '!E128,"-")</f>
        <v>-</v>
      </c>
      <c r="L126" s="529" t="str">
        <f>IF('приложение 1.1 '!G128=2016,'приложение 1.1 '!D128,"-")</f>
        <v>-</v>
      </c>
      <c r="M126" s="529">
        <f>IF('приложение 1.1 '!G128=2017,'приложение 1.1 '!E128,"-")</f>
        <v>0</v>
      </c>
      <c r="N126" s="529">
        <f>IF('приложение 1.1 '!G128=2017,'приложение 1.1 '!D128,"-")</f>
        <v>0.64</v>
      </c>
      <c r="O126" s="529">
        <f t="shared" si="68"/>
        <v>0</v>
      </c>
      <c r="P126" s="529">
        <f t="shared" si="68"/>
        <v>0.64</v>
      </c>
      <c r="Q126" s="529" t="s">
        <v>463</v>
      </c>
      <c r="R126" s="529" t="str">
        <f t="shared" si="86"/>
        <v>-</v>
      </c>
      <c r="S126" s="529" t="s">
        <v>463</v>
      </c>
      <c r="T126" s="529" t="str">
        <f t="shared" si="87"/>
        <v>-</v>
      </c>
      <c r="U126" s="529" t="s">
        <v>463</v>
      </c>
      <c r="V126" s="529" t="str">
        <f t="shared" si="89"/>
        <v>-</v>
      </c>
      <c r="W126" s="529" t="str">
        <f t="shared" si="66"/>
        <v>-</v>
      </c>
      <c r="X126" s="529" t="str">
        <f t="shared" si="66"/>
        <v>-</v>
      </c>
      <c r="Y126" s="529" t="str">
        <f t="shared" si="67"/>
        <v>-</v>
      </c>
      <c r="Z126" s="529" t="str">
        <f t="shared" si="67"/>
        <v>-</v>
      </c>
      <c r="AA126" s="529">
        <f t="shared" si="54"/>
        <v>0</v>
      </c>
      <c r="AB126" s="529">
        <f t="shared" si="88"/>
        <v>0.64</v>
      </c>
      <c r="AC126" s="529">
        <f t="shared" si="55"/>
        <v>0</v>
      </c>
      <c r="AD126" s="583">
        <f t="shared" si="56"/>
        <v>0.64</v>
      </c>
      <c r="AE126" s="591">
        <f>'приложение 1.1 '!H128</f>
        <v>2.74037</v>
      </c>
      <c r="AF126" s="591" t="str">
        <f t="shared" si="70"/>
        <v>0</v>
      </c>
      <c r="AG126" s="591" t="str">
        <f t="shared" si="71"/>
        <v>0</v>
      </c>
      <c r="AH126" s="591" t="str">
        <f t="shared" si="72"/>
        <v>0</v>
      </c>
      <c r="AI126" s="591" t="str">
        <f t="shared" si="73"/>
        <v>0</v>
      </c>
      <c r="AJ126" s="591" t="str">
        <f t="shared" si="74"/>
        <v>0</v>
      </c>
      <c r="AK126" s="591" t="str">
        <f t="shared" si="75"/>
        <v>0</v>
      </c>
      <c r="AL126" s="591">
        <f t="shared" si="76"/>
        <v>0</v>
      </c>
      <c r="AM126" s="591">
        <f t="shared" si="77"/>
        <v>0.64</v>
      </c>
      <c r="AN126" s="591">
        <f t="shared" si="51"/>
        <v>0</v>
      </c>
      <c r="AO126" s="591">
        <f t="shared" si="52"/>
        <v>0.64</v>
      </c>
      <c r="AP126" s="591">
        <f>'приложение 1.1 '!Y128</f>
        <v>0</v>
      </c>
      <c r="AQ126" s="591">
        <f>'приложение 1.1 '!Z128</f>
        <v>0</v>
      </c>
      <c r="AR126" s="591">
        <f>'приложение 1.1 '!AA128</f>
        <v>0</v>
      </c>
      <c r="AS126" s="591">
        <f>'приложение 1.1 '!AB128</f>
        <v>0</v>
      </c>
      <c r="AT126" s="591">
        <f>'приложение 1.4.'!G155</f>
        <v>0</v>
      </c>
      <c r="AU126" s="591">
        <f>'приложение 1.4.'!I155</f>
        <v>0</v>
      </c>
      <c r="AV126" s="591">
        <f>'приложение 1.4.'!K155</f>
        <v>0</v>
      </c>
      <c r="AW126" s="591">
        <f>'приложение 1.4.'!M155</f>
        <v>2.74037</v>
      </c>
      <c r="AX126" s="474">
        <f>'приложение 1.1 '!AD128</f>
        <v>2.74037</v>
      </c>
      <c r="AY126" s="474">
        <f>'приложение 1.1 '!AC128</f>
        <v>0</v>
      </c>
      <c r="AZ126" s="591">
        <f t="shared" si="53"/>
        <v>2.74037</v>
      </c>
    </row>
    <row r="127" spans="1:52" s="9" customFormat="1" ht="31.5">
      <c r="A127" s="416" t="str">
        <f>'приложение 1.1 '!A129</f>
        <v>1.1.4.7</v>
      </c>
      <c r="B127" s="506" t="str">
        <f>'приложение 1.1 '!B129</f>
        <v>Реконструкция КЛ-10 кВ ТП-378 - ТП-381 (Замена существующих кабелей)</v>
      </c>
      <c r="C127" s="529" t="str">
        <f>IF('приложение 1.1 '!G129=2012,'приложение 1.1 '!E129,"-")</f>
        <v>-</v>
      </c>
      <c r="D127" s="529" t="str">
        <f>IF('приложение 1.1 '!G129=2012,'приложение 1.1 '!D129,"-")</f>
        <v>-</v>
      </c>
      <c r="E127" s="529">
        <f>IF('приложение 1.1 '!G129=2013,'приложение 1.1 '!E129,"-")</f>
        <v>0</v>
      </c>
      <c r="F127" s="529">
        <f>IF('приложение 1.1 '!G129=2013,'приложение 1.1 '!D129,"-")</f>
        <v>0.98</v>
      </c>
      <c r="G127" s="529" t="str">
        <f>IF('приложение 1.1 '!G129=2014,'приложение 1.1 '!E129,"-")</f>
        <v>-</v>
      </c>
      <c r="H127" s="529" t="str">
        <f>IF('приложение 1.1 '!G129=2014,'приложение 1.1 '!D129,"-")</f>
        <v>-</v>
      </c>
      <c r="I127" s="529" t="str">
        <f>IF('приложение 1.1 '!G129=2015,'приложение 1.1 '!E129,"-")</f>
        <v>-</v>
      </c>
      <c r="J127" s="529" t="str">
        <f>IF('приложение 1.1 '!G129=2015,'приложение 1.1 '!D129,"-")</f>
        <v>-</v>
      </c>
      <c r="K127" s="529" t="str">
        <f>IF('приложение 1.1 '!G129=2016,'приложение 1.1 '!E129,"-")</f>
        <v>-</v>
      </c>
      <c r="L127" s="529" t="str">
        <f>IF('приложение 1.1 '!G129=2016,'приложение 1.1 '!D129,"-")</f>
        <v>-</v>
      </c>
      <c r="M127" s="529" t="str">
        <f>IF('приложение 1.1 '!G129=2017,'приложение 1.1 '!E129,"-")</f>
        <v>-</v>
      </c>
      <c r="N127" s="529" t="str">
        <f>IF('приложение 1.1 '!G129=2017,'приложение 1.1 '!D129,"-")</f>
        <v>-</v>
      </c>
      <c r="O127" s="529">
        <f t="shared" si="68"/>
        <v>0</v>
      </c>
      <c r="P127" s="529">
        <f t="shared" si="68"/>
        <v>0.98</v>
      </c>
      <c r="Q127" s="529" t="s">
        <v>463</v>
      </c>
      <c r="R127" s="529" t="str">
        <f t="shared" si="86"/>
        <v>-</v>
      </c>
      <c r="S127" s="529" t="s">
        <v>463</v>
      </c>
      <c r="T127" s="529">
        <f t="shared" si="87"/>
        <v>0.98</v>
      </c>
      <c r="U127" s="529" t="s">
        <v>463</v>
      </c>
      <c r="V127" s="529" t="str">
        <f t="shared" si="89"/>
        <v>-</v>
      </c>
      <c r="W127" s="529" t="str">
        <f t="shared" si="66"/>
        <v>-</v>
      </c>
      <c r="X127" s="529" t="str">
        <f t="shared" si="66"/>
        <v>-</v>
      </c>
      <c r="Y127" s="529" t="str">
        <f t="shared" si="67"/>
        <v>-</v>
      </c>
      <c r="Z127" s="529" t="str">
        <f t="shared" si="67"/>
        <v>-</v>
      </c>
      <c r="AA127" s="529" t="str">
        <f t="shared" si="54"/>
        <v>-</v>
      </c>
      <c r="AB127" s="529" t="str">
        <f t="shared" si="88"/>
        <v>-</v>
      </c>
      <c r="AC127" s="529">
        <f t="shared" si="55"/>
        <v>0</v>
      </c>
      <c r="AD127" s="583">
        <f t="shared" si="56"/>
        <v>0.98</v>
      </c>
      <c r="AE127" s="591">
        <f>'приложение 1.1 '!H129</f>
        <v>2.0661081499999998</v>
      </c>
      <c r="AF127" s="591" t="str">
        <f t="shared" si="70"/>
        <v>0</v>
      </c>
      <c r="AG127" s="591" t="str">
        <f t="shared" si="71"/>
        <v>0</v>
      </c>
      <c r="AH127" s="591" t="str">
        <f t="shared" si="72"/>
        <v>0</v>
      </c>
      <c r="AI127" s="591" t="str">
        <f t="shared" si="73"/>
        <v>0</v>
      </c>
      <c r="AJ127" s="591" t="str">
        <f t="shared" si="74"/>
        <v>0</v>
      </c>
      <c r="AK127" s="591" t="str">
        <f t="shared" si="75"/>
        <v>0</v>
      </c>
      <c r="AL127" s="591" t="str">
        <f t="shared" si="76"/>
        <v>0</v>
      </c>
      <c r="AM127" s="591" t="str">
        <f t="shared" si="77"/>
        <v>0</v>
      </c>
      <c r="AN127" s="591" t="str">
        <f t="shared" si="51"/>
        <v>-</v>
      </c>
      <c r="AO127" s="591" t="str">
        <f t="shared" si="52"/>
        <v>-</v>
      </c>
      <c r="AP127" s="591">
        <f>'приложение 1.1 '!Y129</f>
        <v>0</v>
      </c>
      <c r="AQ127" s="591">
        <f>'приложение 1.1 '!Z129</f>
        <v>2.0661081499999998</v>
      </c>
      <c r="AR127" s="591">
        <f>'приложение 1.1 '!AA129</f>
        <v>0</v>
      </c>
      <c r="AS127" s="591">
        <f>'приложение 1.1 '!AB129</f>
        <v>0</v>
      </c>
      <c r="AT127" s="591">
        <f>'приложение 1.4.'!G157</f>
        <v>0</v>
      </c>
      <c r="AU127" s="591">
        <f>'приложение 1.4.'!I157</f>
        <v>0</v>
      </c>
      <c r="AV127" s="591">
        <f>'приложение 1.4.'!K157</f>
        <v>0</v>
      </c>
      <c r="AW127" s="591">
        <f>'приложение 1.4.'!M157</f>
        <v>0</v>
      </c>
      <c r="AX127" s="474">
        <f>'приложение 1.1 '!AD129</f>
        <v>0</v>
      </c>
      <c r="AY127" s="474">
        <f>'приложение 1.1 '!AC129</f>
        <v>0</v>
      </c>
      <c r="AZ127" s="591">
        <f t="shared" ref="AZ127:AZ158" si="90">AY127+AX127+AS127+AR127+AQ127+AP127</f>
        <v>2.0661081499999998</v>
      </c>
    </row>
    <row r="128" spans="1:52" s="9" customFormat="1" ht="47.25">
      <c r="A128" s="416" t="str">
        <f>'приложение 1.1 '!A130</f>
        <v>1.1.4.9</v>
      </c>
      <c r="B128" s="506" t="str">
        <f>'приложение 1.1 '!B130</f>
        <v>Реконструкция КЛ-6 кВ ТП-369 - ТП-370   (замена 1 существующего и прокладка одного резервного кабелей)</v>
      </c>
      <c r="C128" s="529" t="str">
        <f>IF('приложение 1.1 '!G130=2012,'приложение 1.1 '!E130,"-")</f>
        <v>-</v>
      </c>
      <c r="D128" s="529" t="str">
        <f>IF('приложение 1.1 '!G130=2012,'приложение 1.1 '!D130,"-")</f>
        <v>-</v>
      </c>
      <c r="E128" s="529" t="str">
        <f>IF('приложение 1.1 '!G130=2013,'приложение 1.1 '!E130,"-")</f>
        <v>-</v>
      </c>
      <c r="F128" s="529" t="str">
        <f>IF('приложение 1.1 '!G130=2013,'приложение 1.1 '!D130,"-")</f>
        <v>-</v>
      </c>
      <c r="G128" s="529">
        <f>IF('приложение 1.1 '!G130=2014,'приложение 1.1 '!E130,"-")</f>
        <v>0</v>
      </c>
      <c r="H128" s="529">
        <f>IF('приложение 1.1 '!G130=2014,'приложение 1.1 '!D130,"-")</f>
        <v>0.57999999999999996</v>
      </c>
      <c r="I128" s="529" t="str">
        <f>IF('приложение 1.1 '!G130=2015,'приложение 1.1 '!E130,"-")</f>
        <v>-</v>
      </c>
      <c r="J128" s="529" t="str">
        <f>IF('приложение 1.1 '!G130=2015,'приложение 1.1 '!D130,"-")</f>
        <v>-</v>
      </c>
      <c r="K128" s="529" t="str">
        <f>IF('приложение 1.1 '!G130=2016,'приложение 1.1 '!E130,"-")</f>
        <v>-</v>
      </c>
      <c r="L128" s="529" t="str">
        <f>IF('приложение 1.1 '!G130=2016,'приложение 1.1 '!D130,"-")</f>
        <v>-</v>
      </c>
      <c r="M128" s="529" t="str">
        <f>IF('приложение 1.1 '!G130=2017,'приложение 1.1 '!E130,"-")</f>
        <v>-</v>
      </c>
      <c r="N128" s="529" t="str">
        <f>IF('приложение 1.1 '!G130=2017,'приложение 1.1 '!D130,"-")</f>
        <v>-</v>
      </c>
      <c r="O128" s="529">
        <f t="shared" si="68"/>
        <v>0</v>
      </c>
      <c r="P128" s="529">
        <f t="shared" si="68"/>
        <v>0.57999999999999996</v>
      </c>
      <c r="Q128" s="529" t="s">
        <v>463</v>
      </c>
      <c r="R128" s="529" t="str">
        <f t="shared" si="86"/>
        <v>-</v>
      </c>
      <c r="S128" s="529" t="s">
        <v>463</v>
      </c>
      <c r="T128" s="529" t="str">
        <f t="shared" si="87"/>
        <v>-</v>
      </c>
      <c r="U128" s="529" t="s">
        <v>463</v>
      </c>
      <c r="V128" s="529">
        <f t="shared" si="89"/>
        <v>0.57999999999999996</v>
      </c>
      <c r="W128" s="529" t="str">
        <f t="shared" si="66"/>
        <v>-</v>
      </c>
      <c r="X128" s="529" t="str">
        <f t="shared" si="66"/>
        <v>-</v>
      </c>
      <c r="Y128" s="529" t="str">
        <f t="shared" si="67"/>
        <v>-</v>
      </c>
      <c r="Z128" s="529" t="str">
        <f t="shared" si="67"/>
        <v>-</v>
      </c>
      <c r="AA128" s="529" t="str">
        <f t="shared" si="54"/>
        <v>-</v>
      </c>
      <c r="AB128" s="529" t="str">
        <f t="shared" si="88"/>
        <v>-</v>
      </c>
      <c r="AC128" s="529">
        <f t="shared" si="55"/>
        <v>0</v>
      </c>
      <c r="AD128" s="583">
        <f t="shared" si="56"/>
        <v>0.57999999999999996</v>
      </c>
      <c r="AE128" s="591">
        <f>'приложение 1.1 '!H130</f>
        <v>1.7633720000000002</v>
      </c>
      <c r="AF128" s="591" t="str">
        <f t="shared" si="70"/>
        <v>0</v>
      </c>
      <c r="AG128" s="591" t="str">
        <f t="shared" si="71"/>
        <v>0</v>
      </c>
      <c r="AH128" s="591" t="str">
        <f t="shared" si="72"/>
        <v>0</v>
      </c>
      <c r="AI128" s="591" t="str">
        <f t="shared" si="73"/>
        <v>0</v>
      </c>
      <c r="AJ128" s="591" t="str">
        <f t="shared" si="74"/>
        <v>0</v>
      </c>
      <c r="AK128" s="591" t="str">
        <f t="shared" si="75"/>
        <v>0</v>
      </c>
      <c r="AL128" s="591" t="str">
        <f t="shared" si="76"/>
        <v>0</v>
      </c>
      <c r="AM128" s="591" t="str">
        <f t="shared" si="77"/>
        <v>0</v>
      </c>
      <c r="AN128" s="591" t="str">
        <f t="shared" ref="AN128:AN160" si="91">M128</f>
        <v>-</v>
      </c>
      <c r="AO128" s="591" t="str">
        <f t="shared" ref="AO128:AO160" si="92">N128</f>
        <v>-</v>
      </c>
      <c r="AP128" s="591">
        <f>'приложение 1.1 '!Y130</f>
        <v>0</v>
      </c>
      <c r="AQ128" s="591">
        <f>'приложение 1.1 '!Z130</f>
        <v>0</v>
      </c>
      <c r="AR128" s="591">
        <f>'приложение 1.1 '!AA130</f>
        <v>1.7633720000000002</v>
      </c>
      <c r="AS128" s="591">
        <f>'приложение 1.1 '!AB130</f>
        <v>0</v>
      </c>
      <c r="AT128" s="591">
        <f>'приложение 1.4.'!G159</f>
        <v>0</v>
      </c>
      <c r="AU128" s="591">
        <f>'приложение 1.4.'!I159</f>
        <v>0</v>
      </c>
      <c r="AV128" s="591">
        <f>'приложение 1.4.'!K159</f>
        <v>0</v>
      </c>
      <c r="AW128" s="591">
        <f>'приложение 1.4.'!M159</f>
        <v>0</v>
      </c>
      <c r="AX128" s="474">
        <f>'приложение 1.1 '!AD130</f>
        <v>0</v>
      </c>
      <c r="AY128" s="474">
        <f>'приложение 1.1 '!AC130</f>
        <v>0</v>
      </c>
      <c r="AZ128" s="591">
        <f t="shared" si="90"/>
        <v>1.7633720000000002</v>
      </c>
    </row>
    <row r="129" spans="1:52" s="9" customFormat="1" ht="31.5">
      <c r="A129" s="416" t="str">
        <f>'приложение 1.1 '!A131</f>
        <v>1.1.4.10</v>
      </c>
      <c r="B129" s="506" t="str">
        <f>'приложение 1.1 '!B131</f>
        <v>Реконструкция КЛ-10 кВ  ТП-370 - ТП-371   ( прокладка одного резервного кабелей)</v>
      </c>
      <c r="C129" s="529" t="str">
        <f>IF('приложение 1.1 '!G131=2012,'приложение 1.1 '!E131,"-")</f>
        <v>-</v>
      </c>
      <c r="D129" s="529" t="str">
        <f>IF('приложение 1.1 '!G131=2012,'приложение 1.1 '!D131,"-")</f>
        <v>-</v>
      </c>
      <c r="E129" s="529" t="str">
        <f>IF('приложение 1.1 '!G131=2013,'приложение 1.1 '!E131,"-")</f>
        <v>-</v>
      </c>
      <c r="F129" s="529" t="str">
        <f>IF('приложение 1.1 '!G131=2013,'приложение 1.1 '!D131,"-")</f>
        <v>-</v>
      </c>
      <c r="G129" s="529">
        <f>IF('приложение 1.1 '!G131=2014,'приложение 1.1 '!E131,"-")</f>
        <v>0</v>
      </c>
      <c r="H129" s="529">
        <f>IF('приложение 1.1 '!G131=2014,'приложение 1.1 '!D131,"-")</f>
        <v>0.61</v>
      </c>
      <c r="I129" s="529" t="str">
        <f>IF('приложение 1.1 '!G131=2015,'приложение 1.1 '!E131,"-")</f>
        <v>-</v>
      </c>
      <c r="J129" s="529" t="str">
        <f>IF('приложение 1.1 '!G131=2015,'приложение 1.1 '!D131,"-")</f>
        <v>-</v>
      </c>
      <c r="K129" s="529" t="str">
        <f>IF('приложение 1.1 '!G131=2016,'приложение 1.1 '!E131,"-")</f>
        <v>-</v>
      </c>
      <c r="L129" s="529" t="str">
        <f>IF('приложение 1.1 '!G131=2016,'приложение 1.1 '!D131,"-")</f>
        <v>-</v>
      </c>
      <c r="M129" s="529" t="str">
        <f>IF('приложение 1.1 '!G131=2017,'приложение 1.1 '!E131,"-")</f>
        <v>-</v>
      </c>
      <c r="N129" s="529" t="str">
        <f>IF('приложение 1.1 '!G131=2017,'приложение 1.1 '!D131,"-")</f>
        <v>-</v>
      </c>
      <c r="O129" s="529">
        <f t="shared" si="68"/>
        <v>0</v>
      </c>
      <c r="P129" s="529">
        <f t="shared" si="68"/>
        <v>0.61</v>
      </c>
      <c r="Q129" s="529" t="s">
        <v>463</v>
      </c>
      <c r="R129" s="529" t="str">
        <f t="shared" si="86"/>
        <v>-</v>
      </c>
      <c r="S129" s="529" t="s">
        <v>463</v>
      </c>
      <c r="T129" s="529" t="str">
        <f t="shared" si="87"/>
        <v>-</v>
      </c>
      <c r="U129" s="529" t="s">
        <v>463</v>
      </c>
      <c r="V129" s="529">
        <f t="shared" si="89"/>
        <v>0.61</v>
      </c>
      <c r="W129" s="529" t="str">
        <f t="shared" si="66"/>
        <v>-</v>
      </c>
      <c r="X129" s="529" t="str">
        <f t="shared" si="66"/>
        <v>-</v>
      </c>
      <c r="Y129" s="529" t="str">
        <f t="shared" si="67"/>
        <v>-</v>
      </c>
      <c r="Z129" s="529" t="str">
        <f t="shared" si="67"/>
        <v>-</v>
      </c>
      <c r="AA129" s="529" t="str">
        <f t="shared" si="54"/>
        <v>-</v>
      </c>
      <c r="AB129" s="529" t="str">
        <f t="shared" si="88"/>
        <v>-</v>
      </c>
      <c r="AC129" s="529">
        <f t="shared" si="55"/>
        <v>0</v>
      </c>
      <c r="AD129" s="583">
        <f t="shared" si="56"/>
        <v>0.61</v>
      </c>
      <c r="AE129" s="591">
        <f>'приложение 1.1 '!H131</f>
        <v>0.86914599999999997</v>
      </c>
      <c r="AF129" s="591" t="str">
        <f t="shared" si="70"/>
        <v>0</v>
      </c>
      <c r="AG129" s="591" t="str">
        <f t="shared" si="71"/>
        <v>0</v>
      </c>
      <c r="AH129" s="591" t="str">
        <f t="shared" si="72"/>
        <v>0</v>
      </c>
      <c r="AI129" s="591" t="str">
        <f t="shared" si="73"/>
        <v>0</v>
      </c>
      <c r="AJ129" s="591" t="str">
        <f t="shared" si="74"/>
        <v>0</v>
      </c>
      <c r="AK129" s="591" t="str">
        <f t="shared" si="75"/>
        <v>0</v>
      </c>
      <c r="AL129" s="591" t="str">
        <f t="shared" si="76"/>
        <v>0</v>
      </c>
      <c r="AM129" s="591" t="str">
        <f t="shared" si="77"/>
        <v>0</v>
      </c>
      <c r="AN129" s="591" t="str">
        <f t="shared" si="91"/>
        <v>-</v>
      </c>
      <c r="AO129" s="591" t="str">
        <f t="shared" si="92"/>
        <v>-</v>
      </c>
      <c r="AP129" s="591">
        <f>'приложение 1.1 '!Y131</f>
        <v>0</v>
      </c>
      <c r="AQ129" s="591">
        <f>'приложение 1.1 '!Z131</f>
        <v>0</v>
      </c>
      <c r="AR129" s="591">
        <f>'приложение 1.1 '!AA131</f>
        <v>0.86914599999999997</v>
      </c>
      <c r="AS129" s="591">
        <f>'приложение 1.1 '!AB131</f>
        <v>0</v>
      </c>
      <c r="AT129" s="591">
        <f>'приложение 1.4.'!G160</f>
        <v>0</v>
      </c>
      <c r="AU129" s="591">
        <f>'приложение 1.4.'!I160</f>
        <v>0</v>
      </c>
      <c r="AV129" s="591">
        <f>'приложение 1.4.'!K160</f>
        <v>0</v>
      </c>
      <c r="AW129" s="591">
        <f>'приложение 1.4.'!M160</f>
        <v>0</v>
      </c>
      <c r="AX129" s="474">
        <f>'приложение 1.1 '!AD131</f>
        <v>0</v>
      </c>
      <c r="AY129" s="474">
        <f>'приложение 1.1 '!AC131</f>
        <v>0</v>
      </c>
      <c r="AZ129" s="591">
        <f t="shared" si="90"/>
        <v>0.86914599999999997</v>
      </c>
    </row>
    <row r="130" spans="1:52" s="9" customFormat="1" ht="47.25">
      <c r="A130" s="416" t="str">
        <f>'приложение 1.1 '!A132</f>
        <v>1.1.4.11</v>
      </c>
      <c r="B130" s="506" t="str">
        <f>'приложение 1.1 '!B132</f>
        <v>Реконструкция КЛ-10 кВ  ТП-352 - ТП-353   (замена 1 существующего и прокладка одного резервного кабелей )</v>
      </c>
      <c r="C130" s="529" t="str">
        <f>IF('приложение 1.1 '!G132=2012,'приложение 1.1 '!E132,"-")</f>
        <v>-</v>
      </c>
      <c r="D130" s="529" t="str">
        <f>IF('приложение 1.1 '!G132=2012,'приложение 1.1 '!D132,"-")</f>
        <v>-</v>
      </c>
      <c r="E130" s="529" t="str">
        <f>IF('приложение 1.1 '!G132=2013,'приложение 1.1 '!E132,"-")</f>
        <v>-</v>
      </c>
      <c r="F130" s="529" t="str">
        <f>IF('приложение 1.1 '!G132=2013,'приложение 1.1 '!D132,"-")</f>
        <v>-</v>
      </c>
      <c r="G130" s="529" t="str">
        <f>IF('приложение 1.1 '!G132=2014,'приложение 1.1 '!E132,"-")</f>
        <v>-</v>
      </c>
      <c r="H130" s="529" t="str">
        <f>IF('приложение 1.1 '!G132=2014,'приложение 1.1 '!D132,"-")</f>
        <v>-</v>
      </c>
      <c r="I130" s="529" t="str">
        <f>IF('приложение 1.1 '!G132=2015,'приложение 1.1 '!E132,"-")</f>
        <v>-</v>
      </c>
      <c r="J130" s="529" t="str">
        <f>IF('приложение 1.1 '!G132=2015,'приложение 1.1 '!D132,"-")</f>
        <v>-</v>
      </c>
      <c r="K130" s="529" t="str">
        <f>IF('приложение 1.1 '!G132=2016,'приложение 1.1 '!E132,"-")</f>
        <v>-</v>
      </c>
      <c r="L130" s="529" t="str">
        <f>IF('приложение 1.1 '!G132=2016,'приложение 1.1 '!D132,"-")</f>
        <v>-</v>
      </c>
      <c r="M130" s="529">
        <f>IF('приложение 1.1 '!G132=2017,'приложение 1.1 '!E132,"-")</f>
        <v>0</v>
      </c>
      <c r="N130" s="529">
        <f>IF('приложение 1.1 '!G132=2017,'приложение 1.1 '!D132,"-")</f>
        <v>0.32</v>
      </c>
      <c r="O130" s="529">
        <f t="shared" si="68"/>
        <v>0</v>
      </c>
      <c r="P130" s="529">
        <f t="shared" si="68"/>
        <v>0.32</v>
      </c>
      <c r="Q130" s="529" t="s">
        <v>463</v>
      </c>
      <c r="R130" s="529" t="str">
        <f t="shared" si="86"/>
        <v>-</v>
      </c>
      <c r="S130" s="529" t="s">
        <v>463</v>
      </c>
      <c r="T130" s="529" t="str">
        <f t="shared" si="87"/>
        <v>-</v>
      </c>
      <c r="U130" s="529" t="s">
        <v>463</v>
      </c>
      <c r="V130" s="529" t="str">
        <f t="shared" si="89"/>
        <v>-</v>
      </c>
      <c r="W130" s="529" t="str">
        <f t="shared" si="66"/>
        <v>-</v>
      </c>
      <c r="X130" s="529" t="str">
        <f t="shared" si="66"/>
        <v>-</v>
      </c>
      <c r="Y130" s="529" t="str">
        <f t="shared" si="67"/>
        <v>-</v>
      </c>
      <c r="Z130" s="529" t="str">
        <f t="shared" si="67"/>
        <v>-</v>
      </c>
      <c r="AA130" s="529">
        <f t="shared" si="54"/>
        <v>0</v>
      </c>
      <c r="AB130" s="529">
        <f t="shared" si="88"/>
        <v>0.32</v>
      </c>
      <c r="AC130" s="529">
        <f t="shared" si="55"/>
        <v>0</v>
      </c>
      <c r="AD130" s="583">
        <f t="shared" si="56"/>
        <v>0.32</v>
      </c>
      <c r="AE130" s="591">
        <f>'приложение 1.1 '!H132</f>
        <v>2.3305799999999999</v>
      </c>
      <c r="AF130" s="591" t="str">
        <f t="shared" si="70"/>
        <v>0</v>
      </c>
      <c r="AG130" s="591" t="str">
        <f t="shared" si="71"/>
        <v>0</v>
      </c>
      <c r="AH130" s="591" t="str">
        <f t="shared" si="72"/>
        <v>0</v>
      </c>
      <c r="AI130" s="591" t="str">
        <f t="shared" si="73"/>
        <v>0</v>
      </c>
      <c r="AJ130" s="591" t="str">
        <f t="shared" si="74"/>
        <v>0</v>
      </c>
      <c r="AK130" s="591" t="str">
        <f t="shared" si="75"/>
        <v>0</v>
      </c>
      <c r="AL130" s="591">
        <f t="shared" si="76"/>
        <v>0</v>
      </c>
      <c r="AM130" s="591">
        <f t="shared" si="77"/>
        <v>0.32</v>
      </c>
      <c r="AN130" s="591">
        <f t="shared" si="91"/>
        <v>0</v>
      </c>
      <c r="AO130" s="591">
        <f t="shared" si="92"/>
        <v>0.32</v>
      </c>
      <c r="AP130" s="591">
        <f>'приложение 1.1 '!Y132</f>
        <v>0</v>
      </c>
      <c r="AQ130" s="591">
        <f>'приложение 1.1 '!Z132</f>
        <v>0</v>
      </c>
      <c r="AR130" s="591">
        <f>'приложение 1.1 '!AA132</f>
        <v>0</v>
      </c>
      <c r="AS130" s="591">
        <f>'приложение 1.1 '!AB132</f>
        <v>0</v>
      </c>
      <c r="AT130" s="591">
        <f>'приложение 1.4.'!G161</f>
        <v>0</v>
      </c>
      <c r="AU130" s="591">
        <f>'приложение 1.4.'!I161</f>
        <v>0</v>
      </c>
      <c r="AV130" s="591">
        <f>'приложение 1.4.'!K161</f>
        <v>0</v>
      </c>
      <c r="AW130" s="591">
        <f>'приложение 1.4.'!M161</f>
        <v>2.3305799999999999</v>
      </c>
      <c r="AX130" s="474">
        <f>'приложение 1.1 '!AD132</f>
        <v>2.3305799999999999</v>
      </c>
      <c r="AY130" s="474">
        <f>'приложение 1.1 '!AC132</f>
        <v>0</v>
      </c>
      <c r="AZ130" s="591">
        <f t="shared" si="90"/>
        <v>2.3305799999999999</v>
      </c>
    </row>
    <row r="131" spans="1:52" s="9" customFormat="1" ht="31.5">
      <c r="A131" s="416" t="str">
        <f>'приложение 1.1 '!A133</f>
        <v>1.1.4.21</v>
      </c>
      <c r="B131" s="506" t="str">
        <f>'приложение 1.1 '!B133</f>
        <v>Реконструкция КЛ-10кВ от ТП-347 до ТП-348  (замена существующих кабелей)</v>
      </c>
      <c r="C131" s="529" t="str">
        <f>IF('приложение 1.1 '!G133=2012,'приложение 1.1 '!E133,"-")</f>
        <v>-</v>
      </c>
      <c r="D131" s="529" t="str">
        <f>IF('приложение 1.1 '!G133=2012,'приложение 1.1 '!D133,"-")</f>
        <v>-</v>
      </c>
      <c r="E131" s="529" t="str">
        <f>IF('приложение 1.1 '!G133=2013,'приложение 1.1 '!E133,"-")</f>
        <v>-</v>
      </c>
      <c r="F131" s="529" t="str">
        <f>IF('приложение 1.1 '!G133=2013,'приложение 1.1 '!D133,"-")</f>
        <v>-</v>
      </c>
      <c r="G131" s="529">
        <f>IF('приложение 1.1 '!G133=2014,'приложение 1.1 '!E133,"-")</f>
        <v>0</v>
      </c>
      <c r="H131" s="529">
        <f>IF('приложение 1.1 '!G133=2014,'приложение 1.1 '!D133,"-")</f>
        <v>0.81200000000000006</v>
      </c>
      <c r="I131" s="529" t="str">
        <f>IF('приложение 1.1 '!G133=2015,'приложение 1.1 '!E133,"-")</f>
        <v>-</v>
      </c>
      <c r="J131" s="529" t="str">
        <f>IF('приложение 1.1 '!G133=2015,'приложение 1.1 '!D133,"-")</f>
        <v>-</v>
      </c>
      <c r="K131" s="529" t="str">
        <f>IF('приложение 1.1 '!G133=2016,'приложение 1.1 '!E133,"-")</f>
        <v>-</v>
      </c>
      <c r="L131" s="529" t="str">
        <f>IF('приложение 1.1 '!G133=2016,'приложение 1.1 '!D133,"-")</f>
        <v>-</v>
      </c>
      <c r="M131" s="529" t="str">
        <f>IF('приложение 1.1 '!G133=2017,'приложение 1.1 '!E133,"-")</f>
        <v>-</v>
      </c>
      <c r="N131" s="529" t="str">
        <f>IF('приложение 1.1 '!G133=2017,'приложение 1.1 '!D133,"-")</f>
        <v>-</v>
      </c>
      <c r="O131" s="529">
        <f t="shared" si="68"/>
        <v>0</v>
      </c>
      <c r="P131" s="529">
        <f t="shared" si="68"/>
        <v>0.81200000000000006</v>
      </c>
      <c r="Q131" s="529" t="s">
        <v>463</v>
      </c>
      <c r="R131" s="529" t="str">
        <f t="shared" si="86"/>
        <v>-</v>
      </c>
      <c r="S131" s="529" t="s">
        <v>463</v>
      </c>
      <c r="T131" s="529" t="str">
        <f t="shared" si="87"/>
        <v>-</v>
      </c>
      <c r="U131" s="529" t="s">
        <v>463</v>
      </c>
      <c r="V131" s="529">
        <f t="shared" si="89"/>
        <v>0.81200000000000006</v>
      </c>
      <c r="W131" s="529" t="str">
        <f t="shared" si="66"/>
        <v>-</v>
      </c>
      <c r="X131" s="529" t="str">
        <f t="shared" si="66"/>
        <v>-</v>
      </c>
      <c r="Y131" s="529" t="str">
        <f t="shared" si="67"/>
        <v>-</v>
      </c>
      <c r="Z131" s="529" t="str">
        <f t="shared" si="67"/>
        <v>-</v>
      </c>
      <c r="AA131" s="529" t="str">
        <f t="shared" si="67"/>
        <v>-</v>
      </c>
      <c r="AB131" s="529" t="str">
        <f t="shared" si="67"/>
        <v>-</v>
      </c>
      <c r="AC131" s="529">
        <f t="shared" ref="AC131:AC166" si="93">SUM(Q131,S131,U131,W131,Y131,AA131)</f>
        <v>0</v>
      </c>
      <c r="AD131" s="583">
        <f t="shared" ref="AD131:AD166" si="94">SUM(R131,T131,V131,X131,Z131,AB131)</f>
        <v>0.81200000000000006</v>
      </c>
      <c r="AE131" s="591">
        <f>'приложение 1.1 '!H133</f>
        <v>2.34266043</v>
      </c>
      <c r="AF131" s="591" t="str">
        <f t="shared" si="70"/>
        <v>0</v>
      </c>
      <c r="AG131" s="591" t="str">
        <f t="shared" si="71"/>
        <v>0</v>
      </c>
      <c r="AH131" s="591" t="str">
        <f t="shared" si="72"/>
        <v>0</v>
      </c>
      <c r="AI131" s="591" t="str">
        <f t="shared" si="73"/>
        <v>0</v>
      </c>
      <c r="AJ131" s="591" t="str">
        <f t="shared" si="74"/>
        <v>0</v>
      </c>
      <c r="AK131" s="591" t="str">
        <f t="shared" si="75"/>
        <v>0</v>
      </c>
      <c r="AL131" s="591" t="str">
        <f t="shared" si="76"/>
        <v>0</v>
      </c>
      <c r="AM131" s="591" t="str">
        <f t="shared" si="77"/>
        <v>0</v>
      </c>
      <c r="AN131" s="591" t="str">
        <f t="shared" si="91"/>
        <v>-</v>
      </c>
      <c r="AO131" s="591" t="str">
        <f t="shared" si="92"/>
        <v>-</v>
      </c>
      <c r="AP131" s="591">
        <f>'приложение 1.1 '!Y133</f>
        <v>0</v>
      </c>
      <c r="AQ131" s="591">
        <f>'приложение 1.1 '!Z133</f>
        <v>0</v>
      </c>
      <c r="AR131" s="591">
        <f>'приложение 1.1 '!AA133</f>
        <v>2.34266043</v>
      </c>
      <c r="AS131" s="591">
        <f>'приложение 1.1 '!AB133</f>
        <v>0</v>
      </c>
      <c r="AT131" s="591">
        <f>'приложение 1.4.'!G171</f>
        <v>0</v>
      </c>
      <c r="AU131" s="591">
        <f>'приложение 1.4.'!I171</f>
        <v>0</v>
      </c>
      <c r="AV131" s="591">
        <f>'приложение 1.4.'!K171</f>
        <v>0</v>
      </c>
      <c r="AW131" s="591">
        <f>'приложение 1.4.'!M171</f>
        <v>0</v>
      </c>
      <c r="AX131" s="474">
        <f>'приложение 1.1 '!AD133</f>
        <v>0</v>
      </c>
      <c r="AY131" s="474">
        <f>'приложение 1.1 '!AC133</f>
        <v>0</v>
      </c>
      <c r="AZ131" s="591">
        <f t="shared" si="90"/>
        <v>2.34266043</v>
      </c>
    </row>
    <row r="132" spans="1:52" s="9" customFormat="1" ht="31.5">
      <c r="A132" s="416" t="str">
        <f>'приложение 1.1 '!A134</f>
        <v>1.1.4.22</v>
      </c>
      <c r="B132" s="506" t="str">
        <f>'приложение 1.1 '!B134</f>
        <v>Реконструкция КЛ -10 кВ от ТП-450  - ТП - 451 мкр. 25</v>
      </c>
      <c r="C132" s="529" t="str">
        <f>IF('приложение 1.1 '!G134=2012,'приложение 1.1 '!E134,"-")</f>
        <v>-</v>
      </c>
      <c r="D132" s="529" t="str">
        <f>IF('приложение 1.1 '!G134=2012,'приложение 1.1 '!D134,"-")</f>
        <v>-</v>
      </c>
      <c r="E132" s="529" t="str">
        <f>IF('приложение 1.1 '!G134=2013,'приложение 1.1 '!E134,"-")</f>
        <v>-</v>
      </c>
      <c r="F132" s="529" t="str">
        <f>IF('приложение 1.1 '!G134=2013,'приложение 1.1 '!D134,"-")</f>
        <v>-</v>
      </c>
      <c r="G132" s="529" t="str">
        <f>IF('приложение 1.1 '!G134=2014,'приложение 1.1 '!E134,"-")</f>
        <v>-</v>
      </c>
      <c r="H132" s="529" t="str">
        <f>IF('приложение 1.1 '!G134=2014,'приложение 1.1 '!D134,"-")</f>
        <v>-</v>
      </c>
      <c r="I132" s="529" t="str">
        <f>IF('приложение 1.1 '!G134=2015,'приложение 1.1 '!E134,"-")</f>
        <v>-</v>
      </c>
      <c r="J132" s="529" t="str">
        <f>IF('приложение 1.1 '!G134=2015,'приложение 1.1 '!D134,"-")</f>
        <v>-</v>
      </c>
      <c r="K132" s="529" t="str">
        <f>IF('приложение 1.1 '!G134=2016,'приложение 1.1 '!E134,"-")</f>
        <v>-</v>
      </c>
      <c r="L132" s="529" t="str">
        <f>IF('приложение 1.1 '!G134=2016,'приложение 1.1 '!D134,"-")</f>
        <v>-</v>
      </c>
      <c r="M132" s="529">
        <f>IF('приложение 1.1 '!G134=2017,'приложение 1.1 '!E134,"-")</f>
        <v>0</v>
      </c>
      <c r="N132" s="529">
        <f>IF('приложение 1.1 '!G134=2017,'приложение 1.1 '!D134,"-")</f>
        <v>0.53</v>
      </c>
      <c r="O132" s="529">
        <f t="shared" si="68"/>
        <v>0</v>
      </c>
      <c r="P132" s="529">
        <f t="shared" si="68"/>
        <v>0.53</v>
      </c>
      <c r="Q132" s="529" t="s">
        <v>463</v>
      </c>
      <c r="R132" s="529" t="str">
        <f t="shared" si="86"/>
        <v>-</v>
      </c>
      <c r="S132" s="529" t="s">
        <v>463</v>
      </c>
      <c r="T132" s="529" t="str">
        <f t="shared" si="87"/>
        <v>-</v>
      </c>
      <c r="U132" s="529" t="s">
        <v>463</v>
      </c>
      <c r="V132" s="529" t="str">
        <f t="shared" si="89"/>
        <v>-</v>
      </c>
      <c r="W132" s="529" t="str">
        <f t="shared" si="66"/>
        <v>-</v>
      </c>
      <c r="X132" s="529" t="str">
        <f t="shared" si="66"/>
        <v>-</v>
      </c>
      <c r="Y132" s="529" t="str">
        <f t="shared" si="67"/>
        <v>-</v>
      </c>
      <c r="Z132" s="529" t="str">
        <f t="shared" si="67"/>
        <v>-</v>
      </c>
      <c r="AA132" s="529">
        <f t="shared" si="67"/>
        <v>0</v>
      </c>
      <c r="AB132" s="529">
        <f t="shared" si="67"/>
        <v>0.53</v>
      </c>
      <c r="AC132" s="529">
        <f t="shared" si="93"/>
        <v>0</v>
      </c>
      <c r="AD132" s="583">
        <f t="shared" si="94"/>
        <v>0.53</v>
      </c>
      <c r="AE132" s="591">
        <f>'приложение 1.1 '!H134</f>
        <v>3.2966299999999999</v>
      </c>
      <c r="AF132" s="591" t="str">
        <f t="shared" si="70"/>
        <v>0</v>
      </c>
      <c r="AG132" s="591" t="str">
        <f t="shared" si="71"/>
        <v>0</v>
      </c>
      <c r="AH132" s="591" t="str">
        <f t="shared" si="72"/>
        <v>0</v>
      </c>
      <c r="AI132" s="591" t="str">
        <f t="shared" si="73"/>
        <v>0</v>
      </c>
      <c r="AJ132" s="591" t="str">
        <f t="shared" si="74"/>
        <v>0</v>
      </c>
      <c r="AK132" s="591" t="str">
        <f t="shared" si="75"/>
        <v>0</v>
      </c>
      <c r="AL132" s="591">
        <f t="shared" si="76"/>
        <v>0</v>
      </c>
      <c r="AM132" s="591">
        <f t="shared" si="77"/>
        <v>0.53</v>
      </c>
      <c r="AN132" s="591">
        <f t="shared" si="91"/>
        <v>0</v>
      </c>
      <c r="AO132" s="591">
        <f t="shared" si="92"/>
        <v>0.53</v>
      </c>
      <c r="AP132" s="591">
        <f>'приложение 1.1 '!Y134</f>
        <v>0</v>
      </c>
      <c r="AQ132" s="591">
        <f>'приложение 1.1 '!Z134</f>
        <v>0</v>
      </c>
      <c r="AR132" s="591">
        <f>'приложение 1.1 '!AA134</f>
        <v>0</v>
      </c>
      <c r="AS132" s="591">
        <f>'приложение 1.1 '!AB134</f>
        <v>0</v>
      </c>
      <c r="AT132" s="591">
        <f>'приложение 1.4.'!G172</f>
        <v>0</v>
      </c>
      <c r="AU132" s="591">
        <f>'приложение 1.4.'!I172</f>
        <v>0</v>
      </c>
      <c r="AV132" s="591">
        <f>'приложение 1.4.'!K172</f>
        <v>0</v>
      </c>
      <c r="AW132" s="591">
        <f>'приложение 1.4.'!M172</f>
        <v>3.2966299999999999</v>
      </c>
      <c r="AX132" s="474">
        <f>'приложение 1.1 '!AD134</f>
        <v>3.2966299999999999</v>
      </c>
      <c r="AY132" s="474">
        <f>'приложение 1.1 '!AC134</f>
        <v>0</v>
      </c>
      <c r="AZ132" s="591">
        <f t="shared" si="90"/>
        <v>3.2966299999999999</v>
      </c>
    </row>
    <row r="133" spans="1:52" s="9" customFormat="1">
      <c r="A133" s="416" t="str">
        <f>'приложение 1.1 '!A135</f>
        <v>1.1.4.24</v>
      </c>
      <c r="B133" s="506" t="str">
        <f>'приложение 1.1 '!B135</f>
        <v xml:space="preserve">Реконструкция КЛ-10кВ  ТП - 505 - ТП - 506 </v>
      </c>
      <c r="C133" s="529" t="str">
        <f>IF('приложение 1.1 '!G135=2012,'приложение 1.1 '!E135,"-")</f>
        <v>-</v>
      </c>
      <c r="D133" s="529" t="str">
        <f>IF('приложение 1.1 '!G135=2012,'приложение 1.1 '!D135,"-")</f>
        <v>-</v>
      </c>
      <c r="E133" s="529" t="str">
        <f>IF('приложение 1.1 '!G135=2013,'приложение 1.1 '!E135,"-")</f>
        <v>-</v>
      </c>
      <c r="F133" s="529" t="str">
        <f>IF('приложение 1.1 '!G135=2013,'приложение 1.1 '!D135,"-")</f>
        <v>-</v>
      </c>
      <c r="G133" s="529" t="str">
        <f>IF('приложение 1.1 '!G135=2014,'приложение 1.1 '!E135,"-")</f>
        <v>-</v>
      </c>
      <c r="H133" s="529" t="str">
        <f>IF('приложение 1.1 '!G135=2014,'приложение 1.1 '!D135,"-")</f>
        <v>-</v>
      </c>
      <c r="I133" s="529">
        <f>IF('приложение 1.1 '!G135=2015,'приложение 1.1 '!E135,"-")</f>
        <v>0</v>
      </c>
      <c r="J133" s="529">
        <f>IF('приложение 1.1 '!G135=2015,'приложение 1.1 '!D135,"-")</f>
        <v>0.47599999999999998</v>
      </c>
      <c r="K133" s="529" t="str">
        <f>IF('приложение 1.1 '!G135=2016,'приложение 1.1 '!E135,"-")</f>
        <v>-</v>
      </c>
      <c r="L133" s="529" t="str">
        <f>IF('приложение 1.1 '!G135=2016,'приложение 1.1 '!D135,"-")</f>
        <v>-</v>
      </c>
      <c r="M133" s="529" t="str">
        <f>IF('приложение 1.1 '!G135=2017,'приложение 1.1 '!E135,"-")</f>
        <v>-</v>
      </c>
      <c r="N133" s="529" t="str">
        <f>IF('приложение 1.1 '!G135=2017,'приложение 1.1 '!D135,"-")</f>
        <v>-</v>
      </c>
      <c r="O133" s="529">
        <f t="shared" si="68"/>
        <v>0</v>
      </c>
      <c r="P133" s="529">
        <f t="shared" si="68"/>
        <v>0.47599999999999998</v>
      </c>
      <c r="Q133" s="529" t="s">
        <v>463</v>
      </c>
      <c r="R133" s="529" t="str">
        <f t="shared" si="86"/>
        <v>-</v>
      </c>
      <c r="S133" s="529" t="s">
        <v>463</v>
      </c>
      <c r="T133" s="529" t="str">
        <f t="shared" si="87"/>
        <v>-</v>
      </c>
      <c r="U133" s="529" t="s">
        <v>463</v>
      </c>
      <c r="V133" s="529" t="str">
        <f t="shared" si="89"/>
        <v>-</v>
      </c>
      <c r="W133" s="529">
        <f t="shared" si="66"/>
        <v>0</v>
      </c>
      <c r="X133" s="529">
        <f t="shared" si="66"/>
        <v>0.47599999999999998</v>
      </c>
      <c r="Y133" s="529" t="str">
        <f t="shared" si="67"/>
        <v>-</v>
      </c>
      <c r="Z133" s="529" t="str">
        <f t="shared" si="67"/>
        <v>-</v>
      </c>
      <c r="AA133" s="529" t="str">
        <f t="shared" si="67"/>
        <v>-</v>
      </c>
      <c r="AB133" s="529" t="str">
        <f t="shared" si="67"/>
        <v>-</v>
      </c>
      <c r="AC133" s="529">
        <f t="shared" si="93"/>
        <v>0</v>
      </c>
      <c r="AD133" s="583">
        <f t="shared" si="94"/>
        <v>0.47599999999999998</v>
      </c>
      <c r="AE133" s="591">
        <f>'приложение 1.1 '!H135</f>
        <v>1.4862461300000001</v>
      </c>
      <c r="AF133" s="591" t="str">
        <f t="shared" si="70"/>
        <v>0</v>
      </c>
      <c r="AG133" s="591" t="str">
        <f t="shared" si="71"/>
        <v>0</v>
      </c>
      <c r="AH133" s="591" t="str">
        <f t="shared" si="72"/>
        <v>0</v>
      </c>
      <c r="AI133" s="591" t="str">
        <f t="shared" si="73"/>
        <v>0</v>
      </c>
      <c r="AJ133" s="591" t="str">
        <f t="shared" si="74"/>
        <v>0</v>
      </c>
      <c r="AK133" s="591" t="str">
        <f t="shared" si="75"/>
        <v>0</v>
      </c>
      <c r="AL133" s="591" t="str">
        <f t="shared" si="76"/>
        <v>0</v>
      </c>
      <c r="AM133" s="591" t="str">
        <f t="shared" si="77"/>
        <v>0</v>
      </c>
      <c r="AN133" s="591" t="str">
        <f t="shared" si="91"/>
        <v>-</v>
      </c>
      <c r="AO133" s="591" t="str">
        <f t="shared" si="92"/>
        <v>-</v>
      </c>
      <c r="AP133" s="591">
        <f>'приложение 1.1 '!Y135</f>
        <v>0</v>
      </c>
      <c r="AQ133" s="591">
        <f>'приложение 1.1 '!Z135</f>
        <v>0</v>
      </c>
      <c r="AR133" s="591">
        <f>'приложение 1.1 '!AA135</f>
        <v>0</v>
      </c>
      <c r="AS133" s="591">
        <f>'приложение 1.1 '!AB135</f>
        <v>1.4862461300000001</v>
      </c>
      <c r="AT133" s="591">
        <f>'приложение 1.4.'!G174</f>
        <v>0</v>
      </c>
      <c r="AU133" s="591">
        <f>'приложение 1.4.'!I174</f>
        <v>0</v>
      </c>
      <c r="AV133" s="591">
        <f>'приложение 1.4.'!K174</f>
        <v>0</v>
      </c>
      <c r="AW133" s="591">
        <f>'приложение 1.4.'!M174</f>
        <v>0</v>
      </c>
      <c r="AX133" s="474">
        <f>'приложение 1.1 '!AD135</f>
        <v>0</v>
      </c>
      <c r="AY133" s="474">
        <f>'приложение 1.1 '!AC135</f>
        <v>0</v>
      </c>
      <c r="AZ133" s="591">
        <f t="shared" si="90"/>
        <v>1.4862461300000001</v>
      </c>
    </row>
    <row r="134" spans="1:52" s="9" customFormat="1">
      <c r="A134" s="416" t="str">
        <f>'приложение 1.1 '!A136</f>
        <v>1.1.4.25</v>
      </c>
      <c r="B134" s="506" t="str">
        <f>'приложение 1.1 '!B136</f>
        <v>Реконструкция КЛ-10кВ от оп.36 до ПС "Сургут"</v>
      </c>
      <c r="C134" s="529" t="str">
        <f>IF('приложение 1.1 '!G136=2012,'приложение 1.1 '!E136,"-")</f>
        <v>-</v>
      </c>
      <c r="D134" s="529" t="str">
        <f>IF('приложение 1.1 '!G136=2012,'приложение 1.1 '!D136,"-")</f>
        <v>-</v>
      </c>
      <c r="E134" s="529" t="str">
        <f>IF('приложение 1.1 '!G136=2013,'приложение 1.1 '!E136,"-")</f>
        <v>-</v>
      </c>
      <c r="F134" s="529" t="str">
        <f>IF('приложение 1.1 '!G136=2013,'приложение 1.1 '!D136,"-")</f>
        <v>-</v>
      </c>
      <c r="G134" s="529" t="str">
        <f>IF('приложение 1.1 '!G136=2014,'приложение 1.1 '!E136,"-")</f>
        <v>-</v>
      </c>
      <c r="H134" s="529" t="str">
        <f>IF('приложение 1.1 '!G136=2014,'приложение 1.1 '!D136,"-")</f>
        <v>-</v>
      </c>
      <c r="I134" s="529" t="str">
        <f>IF('приложение 1.1 '!G136=2015,'приложение 1.1 '!E136,"-")</f>
        <v>-</v>
      </c>
      <c r="J134" s="529" t="str">
        <f>IF('приложение 1.1 '!G136=2015,'приложение 1.1 '!D136,"-")</f>
        <v>-</v>
      </c>
      <c r="K134" s="529" t="str">
        <f>IF('приложение 1.1 '!G136=2016,'приложение 1.1 '!E136,"-")</f>
        <v>-</v>
      </c>
      <c r="L134" s="529" t="str">
        <f>IF('приложение 1.1 '!G136=2016,'приложение 1.1 '!D136,"-")</f>
        <v>-</v>
      </c>
      <c r="M134" s="529">
        <f>IF('приложение 1.1 '!G136=2017,'приложение 1.1 '!E136,"-")</f>
        <v>0</v>
      </c>
      <c r="N134" s="529">
        <f>IF('приложение 1.1 '!G136=2017,'приложение 1.1 '!D136,"-")</f>
        <v>6.9119999999999999</v>
      </c>
      <c r="O134" s="529">
        <f t="shared" si="68"/>
        <v>0</v>
      </c>
      <c r="P134" s="529">
        <f t="shared" si="68"/>
        <v>6.9119999999999999</v>
      </c>
      <c r="Q134" s="529" t="s">
        <v>463</v>
      </c>
      <c r="R134" s="529" t="str">
        <f t="shared" si="86"/>
        <v>-</v>
      </c>
      <c r="S134" s="529" t="s">
        <v>463</v>
      </c>
      <c r="T134" s="529" t="str">
        <f t="shared" si="87"/>
        <v>-</v>
      </c>
      <c r="U134" s="529" t="s">
        <v>463</v>
      </c>
      <c r="V134" s="529" t="str">
        <f t="shared" si="89"/>
        <v>-</v>
      </c>
      <c r="W134" s="529" t="str">
        <f t="shared" si="66"/>
        <v>-</v>
      </c>
      <c r="X134" s="529" t="str">
        <f t="shared" si="66"/>
        <v>-</v>
      </c>
      <c r="Y134" s="529" t="str">
        <f t="shared" si="67"/>
        <v>-</v>
      </c>
      <c r="Z134" s="529" t="str">
        <f t="shared" si="67"/>
        <v>-</v>
      </c>
      <c r="AA134" s="529">
        <f t="shared" si="67"/>
        <v>0</v>
      </c>
      <c r="AB134" s="529">
        <f t="shared" si="67"/>
        <v>6.9119999999999999</v>
      </c>
      <c r="AC134" s="529">
        <f t="shared" si="93"/>
        <v>0</v>
      </c>
      <c r="AD134" s="583">
        <f t="shared" si="94"/>
        <v>6.9119999999999999</v>
      </c>
      <c r="AE134" s="591">
        <f>'приложение 1.1 '!H136</f>
        <v>18.20027</v>
      </c>
      <c r="AF134" s="591" t="str">
        <f t="shared" si="70"/>
        <v>0</v>
      </c>
      <c r="AG134" s="591" t="str">
        <f t="shared" si="71"/>
        <v>0</v>
      </c>
      <c r="AH134" s="591" t="str">
        <f t="shared" si="72"/>
        <v>0</v>
      </c>
      <c r="AI134" s="591" t="str">
        <f t="shared" si="73"/>
        <v>0</v>
      </c>
      <c r="AJ134" s="591" t="str">
        <f t="shared" si="74"/>
        <v>0</v>
      </c>
      <c r="AK134" s="591" t="str">
        <f t="shared" si="75"/>
        <v>0</v>
      </c>
      <c r="AL134" s="591">
        <f t="shared" si="76"/>
        <v>0</v>
      </c>
      <c r="AM134" s="591">
        <f t="shared" si="77"/>
        <v>6.9119999999999999</v>
      </c>
      <c r="AN134" s="591">
        <f t="shared" si="91"/>
        <v>0</v>
      </c>
      <c r="AO134" s="591">
        <f t="shared" si="92"/>
        <v>6.9119999999999999</v>
      </c>
      <c r="AP134" s="591">
        <f>'приложение 1.1 '!Y136</f>
        <v>0</v>
      </c>
      <c r="AQ134" s="591">
        <f>'приложение 1.1 '!Z136</f>
        <v>0</v>
      </c>
      <c r="AR134" s="591">
        <f>'приложение 1.1 '!AA136</f>
        <v>0</v>
      </c>
      <c r="AS134" s="591">
        <f>'приложение 1.1 '!AB136</f>
        <v>0</v>
      </c>
      <c r="AT134" s="591">
        <f>'приложение 1.4.'!G175</f>
        <v>0</v>
      </c>
      <c r="AU134" s="591">
        <f>'приложение 1.4.'!I175</f>
        <v>0</v>
      </c>
      <c r="AV134" s="591">
        <f>'приложение 1.4.'!K175</f>
        <v>0</v>
      </c>
      <c r="AW134" s="591">
        <f>'приложение 1.4.'!M175</f>
        <v>18.20027</v>
      </c>
      <c r="AX134" s="474">
        <f>'приложение 1.1 '!AD136</f>
        <v>18.20027</v>
      </c>
      <c r="AY134" s="474">
        <f>'приложение 1.1 '!AC136</f>
        <v>0</v>
      </c>
      <c r="AZ134" s="591">
        <f t="shared" si="90"/>
        <v>18.20027</v>
      </c>
    </row>
    <row r="135" spans="1:52" s="9" customFormat="1" ht="31.5">
      <c r="A135" s="416" t="str">
        <f>'приложение 1.1 '!A137</f>
        <v>1.1.4.26</v>
      </c>
      <c r="B135" s="506" t="str">
        <f>'приложение 1.1 '!B137</f>
        <v>Реконструкция КВЛ -10кВ от ПС -Сургут яч. 27;28</v>
      </c>
      <c r="C135" s="529" t="str">
        <f>IF('приложение 1.1 '!G137=2012,'приложение 1.1 '!E137,"-")</f>
        <v>-</v>
      </c>
      <c r="D135" s="529" t="str">
        <f>IF('приложение 1.1 '!G137=2012,'приложение 1.1 '!D137,"-")</f>
        <v>-</v>
      </c>
      <c r="E135" s="529" t="str">
        <f>IF('приложение 1.1 '!G137=2013,'приложение 1.1 '!E137,"-")</f>
        <v>-</v>
      </c>
      <c r="F135" s="529" t="str">
        <f>IF('приложение 1.1 '!G137=2013,'приложение 1.1 '!D137,"-")</f>
        <v>-</v>
      </c>
      <c r="G135" s="529" t="str">
        <f>IF('приложение 1.1 '!G137=2014,'приложение 1.1 '!E137,"-")</f>
        <v>-</v>
      </c>
      <c r="H135" s="529" t="str">
        <f>IF('приложение 1.1 '!G137=2014,'приложение 1.1 '!D137,"-")</f>
        <v>-</v>
      </c>
      <c r="I135" s="529" t="str">
        <f>IF('приложение 1.1 '!G137=2015,'приложение 1.1 '!E137,"-")</f>
        <v>-</v>
      </c>
      <c r="J135" s="529" t="str">
        <f>IF('приложение 1.1 '!G137=2015,'приложение 1.1 '!D137,"-")</f>
        <v>-</v>
      </c>
      <c r="K135" s="529" t="str">
        <f>IF('приложение 1.1 '!G137=2016,'приложение 1.1 '!E137,"-")</f>
        <v>-</v>
      </c>
      <c r="L135" s="529" t="str">
        <f>IF('приложение 1.1 '!G137=2016,'приложение 1.1 '!D137,"-")</f>
        <v>-</v>
      </c>
      <c r="M135" s="529">
        <f>IF('приложение 1.1 '!G137=2017,'приложение 1.1 '!E137,"-")</f>
        <v>0</v>
      </c>
      <c r="N135" s="529">
        <f>IF('приложение 1.1 '!G137=2017,'приложение 1.1 '!D137,"-")</f>
        <v>0.83199999999999996</v>
      </c>
      <c r="O135" s="529">
        <f t="shared" si="68"/>
        <v>0</v>
      </c>
      <c r="P135" s="529">
        <f t="shared" si="68"/>
        <v>0.83199999999999996</v>
      </c>
      <c r="Q135" s="529" t="s">
        <v>463</v>
      </c>
      <c r="R135" s="529" t="str">
        <f t="shared" si="86"/>
        <v>-</v>
      </c>
      <c r="S135" s="529" t="s">
        <v>463</v>
      </c>
      <c r="T135" s="529" t="str">
        <f t="shared" si="87"/>
        <v>-</v>
      </c>
      <c r="U135" s="529" t="s">
        <v>463</v>
      </c>
      <c r="V135" s="529" t="str">
        <f t="shared" si="89"/>
        <v>-</v>
      </c>
      <c r="W135" s="529" t="str">
        <f t="shared" si="66"/>
        <v>-</v>
      </c>
      <c r="X135" s="529" t="str">
        <f t="shared" si="66"/>
        <v>-</v>
      </c>
      <c r="Y135" s="529" t="str">
        <f t="shared" si="67"/>
        <v>-</v>
      </c>
      <c r="Z135" s="529" t="str">
        <f t="shared" si="67"/>
        <v>-</v>
      </c>
      <c r="AA135" s="529">
        <f t="shared" si="67"/>
        <v>0</v>
      </c>
      <c r="AB135" s="529">
        <f t="shared" si="67"/>
        <v>0.83199999999999996</v>
      </c>
      <c r="AC135" s="529">
        <f t="shared" si="93"/>
        <v>0</v>
      </c>
      <c r="AD135" s="583">
        <f t="shared" si="94"/>
        <v>0.83199999999999996</v>
      </c>
      <c r="AE135" s="591">
        <f>'приложение 1.1 '!H137</f>
        <v>2.25129</v>
      </c>
      <c r="AF135" s="591" t="str">
        <f t="shared" si="70"/>
        <v>0</v>
      </c>
      <c r="AG135" s="591" t="str">
        <f t="shared" si="71"/>
        <v>0</v>
      </c>
      <c r="AH135" s="591" t="str">
        <f t="shared" si="72"/>
        <v>0</v>
      </c>
      <c r="AI135" s="591" t="str">
        <f t="shared" si="73"/>
        <v>0</v>
      </c>
      <c r="AJ135" s="591" t="str">
        <f t="shared" si="74"/>
        <v>0</v>
      </c>
      <c r="AK135" s="591" t="str">
        <f t="shared" si="75"/>
        <v>0</v>
      </c>
      <c r="AL135" s="591">
        <f t="shared" si="76"/>
        <v>0</v>
      </c>
      <c r="AM135" s="591">
        <f t="shared" si="77"/>
        <v>0.83199999999999996</v>
      </c>
      <c r="AN135" s="591">
        <f t="shared" si="91"/>
        <v>0</v>
      </c>
      <c r="AO135" s="591">
        <f t="shared" si="92"/>
        <v>0.83199999999999996</v>
      </c>
      <c r="AP135" s="591">
        <f>'приложение 1.1 '!Y137</f>
        <v>0</v>
      </c>
      <c r="AQ135" s="591">
        <f>'приложение 1.1 '!Z137</f>
        <v>0</v>
      </c>
      <c r="AR135" s="591">
        <f>'приложение 1.1 '!AA137</f>
        <v>0</v>
      </c>
      <c r="AS135" s="591">
        <f>'приложение 1.1 '!AB137</f>
        <v>0</v>
      </c>
      <c r="AT135" s="591">
        <f>'приложение 1.4.'!G176</f>
        <v>0</v>
      </c>
      <c r="AU135" s="591">
        <f>'приложение 1.4.'!I176</f>
        <v>0</v>
      </c>
      <c r="AV135" s="591">
        <f>'приложение 1.4.'!K176</f>
        <v>0</v>
      </c>
      <c r="AW135" s="591">
        <f>'приложение 1.4.'!M176</f>
        <v>2.25129</v>
      </c>
      <c r="AX135" s="474">
        <f>'приложение 1.1 '!AD137</f>
        <v>2.25129</v>
      </c>
      <c r="AY135" s="474">
        <f>'приложение 1.1 '!AC137</f>
        <v>0</v>
      </c>
      <c r="AZ135" s="591">
        <f t="shared" si="90"/>
        <v>2.25129</v>
      </c>
    </row>
    <row r="136" spans="1:52" s="9" customFormat="1" ht="31.5">
      <c r="A136" s="416" t="str">
        <f>'приложение 1.1 '!A138</f>
        <v>1.1.4.27</v>
      </c>
      <c r="B136" s="506" t="str">
        <f>'приложение 1.1 '!B138</f>
        <v>Реконструкция КЛ-10кВ от  оп. 1 ВЛ-10кв до РП-143</v>
      </c>
      <c r="C136" s="529" t="str">
        <f>IF('приложение 1.1 '!G138=2012,'приложение 1.1 '!E138,"-")</f>
        <v>-</v>
      </c>
      <c r="D136" s="529" t="str">
        <f>IF('приложение 1.1 '!G138=2012,'приложение 1.1 '!D138,"-")</f>
        <v>-</v>
      </c>
      <c r="E136" s="529" t="str">
        <f>IF('приложение 1.1 '!G138=2013,'приложение 1.1 '!E138,"-")</f>
        <v>-</v>
      </c>
      <c r="F136" s="529" t="str">
        <f>IF('приложение 1.1 '!G138=2013,'приложение 1.1 '!D138,"-")</f>
        <v>-</v>
      </c>
      <c r="G136" s="529" t="str">
        <f>IF('приложение 1.1 '!G138=2014,'приложение 1.1 '!E138,"-")</f>
        <v>-</v>
      </c>
      <c r="H136" s="529" t="str">
        <f>IF('приложение 1.1 '!G138=2014,'приложение 1.1 '!D138,"-")</f>
        <v>-</v>
      </c>
      <c r="I136" s="529" t="str">
        <f>IF('приложение 1.1 '!G138=2015,'приложение 1.1 '!E138,"-")</f>
        <v>-</v>
      </c>
      <c r="J136" s="529" t="str">
        <f>IF('приложение 1.1 '!G138=2015,'приложение 1.1 '!D138,"-")</f>
        <v>-</v>
      </c>
      <c r="K136" s="529" t="str">
        <f>IF('приложение 1.1 '!G138=2016,'приложение 1.1 '!E138,"-")</f>
        <v>-</v>
      </c>
      <c r="L136" s="529" t="str">
        <f>IF('приложение 1.1 '!G138=2016,'приложение 1.1 '!D138,"-")</f>
        <v>-</v>
      </c>
      <c r="M136" s="529">
        <f>IF('приложение 1.1 '!G138=2017,'приложение 1.1 '!E138,"-")</f>
        <v>0</v>
      </c>
      <c r="N136" s="529">
        <f>IF('приложение 1.1 '!G138=2017,'приложение 1.1 '!D138,"-")</f>
        <v>0.28000000000000003</v>
      </c>
      <c r="O136" s="529">
        <f t="shared" si="68"/>
        <v>0</v>
      </c>
      <c r="P136" s="529">
        <f t="shared" si="68"/>
        <v>0.28000000000000003</v>
      </c>
      <c r="Q136" s="529" t="s">
        <v>463</v>
      </c>
      <c r="R136" s="529" t="str">
        <f t="shared" si="86"/>
        <v>-</v>
      </c>
      <c r="S136" s="529" t="s">
        <v>463</v>
      </c>
      <c r="T136" s="529" t="str">
        <f t="shared" si="87"/>
        <v>-</v>
      </c>
      <c r="U136" s="529" t="s">
        <v>463</v>
      </c>
      <c r="V136" s="529" t="str">
        <f t="shared" si="89"/>
        <v>-</v>
      </c>
      <c r="W136" s="529" t="str">
        <f t="shared" si="66"/>
        <v>-</v>
      </c>
      <c r="X136" s="529" t="str">
        <f t="shared" si="66"/>
        <v>-</v>
      </c>
      <c r="Y136" s="529" t="str">
        <f t="shared" si="67"/>
        <v>-</v>
      </c>
      <c r="Z136" s="529" t="str">
        <f t="shared" si="67"/>
        <v>-</v>
      </c>
      <c r="AA136" s="529">
        <f t="shared" si="67"/>
        <v>0</v>
      </c>
      <c r="AB136" s="529">
        <f t="shared" si="67"/>
        <v>0.28000000000000003</v>
      </c>
      <c r="AC136" s="529">
        <f t="shared" si="93"/>
        <v>0</v>
      </c>
      <c r="AD136" s="583">
        <f t="shared" si="94"/>
        <v>0.28000000000000003</v>
      </c>
      <c r="AE136" s="591">
        <f>'приложение 1.1 '!H138</f>
        <v>0.98609000000000002</v>
      </c>
      <c r="AF136" s="591" t="str">
        <f t="shared" si="70"/>
        <v>0</v>
      </c>
      <c r="AG136" s="591" t="str">
        <f t="shared" si="71"/>
        <v>0</v>
      </c>
      <c r="AH136" s="591" t="str">
        <f t="shared" si="72"/>
        <v>0</v>
      </c>
      <c r="AI136" s="591" t="str">
        <f t="shared" si="73"/>
        <v>0</v>
      </c>
      <c r="AJ136" s="591" t="str">
        <f t="shared" si="74"/>
        <v>0</v>
      </c>
      <c r="AK136" s="591" t="str">
        <f t="shared" si="75"/>
        <v>0</v>
      </c>
      <c r="AL136" s="591">
        <f t="shared" si="76"/>
        <v>0</v>
      </c>
      <c r="AM136" s="591">
        <f t="shared" si="77"/>
        <v>0.28000000000000003</v>
      </c>
      <c r="AN136" s="591">
        <f t="shared" si="91"/>
        <v>0</v>
      </c>
      <c r="AO136" s="591">
        <f t="shared" si="92"/>
        <v>0.28000000000000003</v>
      </c>
      <c r="AP136" s="591">
        <f>'приложение 1.1 '!Y138</f>
        <v>0</v>
      </c>
      <c r="AQ136" s="591">
        <f>'приложение 1.1 '!Z138</f>
        <v>0</v>
      </c>
      <c r="AR136" s="591">
        <f>'приложение 1.1 '!AA138</f>
        <v>0</v>
      </c>
      <c r="AS136" s="591">
        <f>'приложение 1.1 '!AB138</f>
        <v>0</v>
      </c>
      <c r="AT136" s="591">
        <f>'приложение 1.4.'!G177</f>
        <v>0</v>
      </c>
      <c r="AU136" s="591">
        <f>'приложение 1.4.'!I177</f>
        <v>0</v>
      </c>
      <c r="AV136" s="591">
        <f>'приложение 1.4.'!K177</f>
        <v>0</v>
      </c>
      <c r="AW136" s="591">
        <f>'приложение 1.4.'!M177</f>
        <v>0.98609000000000002</v>
      </c>
      <c r="AX136" s="474">
        <f>'приложение 1.1 '!AD138</f>
        <v>0.98609000000000002</v>
      </c>
      <c r="AY136" s="474">
        <f>'приложение 1.1 '!AC138</f>
        <v>0</v>
      </c>
      <c r="AZ136" s="591">
        <f t="shared" si="90"/>
        <v>0.98609000000000002</v>
      </c>
    </row>
    <row r="137" spans="1:52" s="9" customFormat="1" ht="31.5">
      <c r="A137" s="416" t="str">
        <f>'приложение 1.1 '!A139</f>
        <v>1.1.4.28</v>
      </c>
      <c r="B137" s="506" t="str">
        <f>'приложение 1.1 '!B139</f>
        <v>Реконструкция КЛ-10кВ от КТПН-680  -КТПН-Магистор</v>
      </c>
      <c r="C137" s="529" t="str">
        <f>IF('приложение 1.1 '!G139=2012,'приложение 1.1 '!E139,"-")</f>
        <v>-</v>
      </c>
      <c r="D137" s="529" t="str">
        <f>IF('приложение 1.1 '!G139=2012,'приложение 1.1 '!D139,"-")</f>
        <v>-</v>
      </c>
      <c r="E137" s="529" t="str">
        <f>IF('приложение 1.1 '!G139=2013,'приложение 1.1 '!E139,"-")</f>
        <v>-</v>
      </c>
      <c r="F137" s="529" t="str">
        <f>IF('приложение 1.1 '!G139=2013,'приложение 1.1 '!D139,"-")</f>
        <v>-</v>
      </c>
      <c r="G137" s="529" t="str">
        <f>IF('приложение 1.1 '!G139=2014,'приложение 1.1 '!E139,"-")</f>
        <v>-</v>
      </c>
      <c r="H137" s="529" t="str">
        <f>IF('приложение 1.1 '!G139=2014,'приложение 1.1 '!D139,"-")</f>
        <v>-</v>
      </c>
      <c r="I137" s="529" t="str">
        <f>IF('приложение 1.1 '!G139=2015,'приложение 1.1 '!E139,"-")</f>
        <v>-</v>
      </c>
      <c r="J137" s="529" t="str">
        <f>IF('приложение 1.1 '!G139=2015,'приложение 1.1 '!D139,"-")</f>
        <v>-</v>
      </c>
      <c r="K137" s="529">
        <f>IF('приложение 1.1 '!G139=2016,'приложение 1.1 '!E139,"-")</f>
        <v>0</v>
      </c>
      <c r="L137" s="529">
        <f>IF('приложение 1.1 '!G139=2016,'приложение 1.1 '!D139,"-")</f>
        <v>1.1579999999999999</v>
      </c>
      <c r="M137" s="529" t="str">
        <f>IF('приложение 1.1 '!G139=2017,'приложение 1.1 '!E139,"-")</f>
        <v>-</v>
      </c>
      <c r="N137" s="529" t="str">
        <f>IF('приложение 1.1 '!G139=2017,'приложение 1.1 '!D139,"-")</f>
        <v>-</v>
      </c>
      <c r="O137" s="529">
        <f t="shared" si="68"/>
        <v>0</v>
      </c>
      <c r="P137" s="529">
        <f t="shared" si="68"/>
        <v>1.1579999999999999</v>
      </c>
      <c r="Q137" s="529" t="s">
        <v>463</v>
      </c>
      <c r="R137" s="529" t="str">
        <f t="shared" si="86"/>
        <v>-</v>
      </c>
      <c r="S137" s="529" t="s">
        <v>463</v>
      </c>
      <c r="T137" s="529" t="str">
        <f t="shared" si="87"/>
        <v>-</v>
      </c>
      <c r="U137" s="529" t="s">
        <v>463</v>
      </c>
      <c r="V137" s="529" t="str">
        <f t="shared" si="89"/>
        <v>-</v>
      </c>
      <c r="W137" s="529" t="str">
        <f t="shared" si="66"/>
        <v>-</v>
      </c>
      <c r="X137" s="529" t="str">
        <f t="shared" si="66"/>
        <v>-</v>
      </c>
      <c r="Y137" s="529">
        <f t="shared" si="67"/>
        <v>0</v>
      </c>
      <c r="Z137" s="529">
        <f t="shared" si="67"/>
        <v>1.1579999999999999</v>
      </c>
      <c r="AA137" s="529" t="str">
        <f t="shared" si="67"/>
        <v>-</v>
      </c>
      <c r="AB137" s="529" t="str">
        <f t="shared" si="67"/>
        <v>-</v>
      </c>
      <c r="AC137" s="529">
        <f t="shared" si="93"/>
        <v>0</v>
      </c>
      <c r="AD137" s="583">
        <f t="shared" si="94"/>
        <v>1.1579999999999999</v>
      </c>
      <c r="AE137" s="591">
        <f>'приложение 1.1 '!H139</f>
        <v>3.5056410000000002</v>
      </c>
      <c r="AF137" s="591" t="str">
        <f t="shared" si="70"/>
        <v>0</v>
      </c>
      <c r="AG137" s="591" t="str">
        <f t="shared" si="71"/>
        <v>0</v>
      </c>
      <c r="AH137" s="591" t="str">
        <f t="shared" si="72"/>
        <v>0</v>
      </c>
      <c r="AI137" s="591" t="str">
        <f t="shared" si="73"/>
        <v>0</v>
      </c>
      <c r="AJ137" s="591" t="str">
        <f t="shared" si="74"/>
        <v>0</v>
      </c>
      <c r="AK137" s="591" t="str">
        <f t="shared" si="75"/>
        <v>0</v>
      </c>
      <c r="AL137" s="591" t="str">
        <f t="shared" si="76"/>
        <v>0</v>
      </c>
      <c r="AM137" s="591" t="str">
        <f t="shared" si="77"/>
        <v>0</v>
      </c>
      <c r="AN137" s="591" t="str">
        <f t="shared" si="91"/>
        <v>-</v>
      </c>
      <c r="AO137" s="591" t="str">
        <f t="shared" si="92"/>
        <v>-</v>
      </c>
      <c r="AP137" s="591">
        <f>'приложение 1.1 '!Y139</f>
        <v>0</v>
      </c>
      <c r="AQ137" s="591">
        <f>'приложение 1.1 '!Z139</f>
        <v>0</v>
      </c>
      <c r="AR137" s="591">
        <f>'приложение 1.1 '!AA139</f>
        <v>0</v>
      </c>
      <c r="AS137" s="591">
        <f>'приложение 1.1 '!AB139</f>
        <v>0</v>
      </c>
      <c r="AT137" s="591">
        <f>'приложение 1.4.'!G178</f>
        <v>0</v>
      </c>
      <c r="AU137" s="591">
        <f>'приложение 1.4.'!I178</f>
        <v>0</v>
      </c>
      <c r="AV137" s="591">
        <f>'приложение 1.4.'!K178</f>
        <v>0</v>
      </c>
      <c r="AW137" s="591">
        <f>'приложение 1.4.'!M178</f>
        <v>0</v>
      </c>
      <c r="AX137" s="474">
        <f>'приложение 1.1 '!AD139</f>
        <v>0</v>
      </c>
      <c r="AY137" s="474">
        <f>'приложение 1.1 '!AC139</f>
        <v>3.5056410000000002</v>
      </c>
      <c r="AZ137" s="591">
        <f t="shared" si="90"/>
        <v>3.5056410000000002</v>
      </c>
    </row>
    <row r="138" spans="1:52" s="9" customFormat="1">
      <c r="A138" s="416" t="str">
        <f>'приложение 1.1 '!A140</f>
        <v>1.1.4.29</v>
      </c>
      <c r="B138" s="506" t="str">
        <f>'приложение 1.1 '!B140</f>
        <v>Реконструкция ВЛ-10кВ ф.РП-6 яч.20</v>
      </c>
      <c r="C138" s="529" t="str">
        <f>IF('приложение 1.1 '!G140=2012,'приложение 1.1 '!E140,"-")</f>
        <v>-</v>
      </c>
      <c r="D138" s="529" t="str">
        <f>IF('приложение 1.1 '!G140=2012,'приложение 1.1 '!D140,"-")</f>
        <v>-</v>
      </c>
      <c r="E138" s="529" t="str">
        <f>IF('приложение 1.1 '!G140=2013,'приложение 1.1 '!E140,"-")</f>
        <v>-</v>
      </c>
      <c r="F138" s="529" t="str">
        <f>IF('приложение 1.1 '!G140=2013,'приложение 1.1 '!D140,"-")</f>
        <v>-</v>
      </c>
      <c r="G138" s="529" t="str">
        <f>IF('приложение 1.1 '!G140=2014,'приложение 1.1 '!E140,"-")</f>
        <v>-</v>
      </c>
      <c r="H138" s="529" t="str">
        <f>IF('приложение 1.1 '!G140=2014,'приложение 1.1 '!D140,"-")</f>
        <v>-</v>
      </c>
      <c r="I138" s="529" t="str">
        <f>IF('приложение 1.1 '!G140=2015,'приложение 1.1 '!E140,"-")</f>
        <v>-</v>
      </c>
      <c r="J138" s="529" t="str">
        <f>IF('приложение 1.1 '!G140=2015,'приложение 1.1 '!D140,"-")</f>
        <v>-</v>
      </c>
      <c r="K138" s="529" t="str">
        <f>IF('приложение 1.1 '!G140=2016,'приложение 1.1 '!E140,"-")</f>
        <v>-</v>
      </c>
      <c r="L138" s="529" t="str">
        <f>IF('приложение 1.1 '!G140=2016,'приложение 1.1 '!D140,"-")</f>
        <v>-</v>
      </c>
      <c r="M138" s="529">
        <f>IF('приложение 1.1 '!G140=2017,'приложение 1.1 '!E140,"-")</f>
        <v>0</v>
      </c>
      <c r="N138" s="529">
        <f>IF('приложение 1.1 '!G140=2017,'приложение 1.1 '!D140,"-")</f>
        <v>0</v>
      </c>
      <c r="O138" s="529">
        <f t="shared" ref="O138:O140" si="95">SUM(C138,E138,G138,I138,K138,M138)</f>
        <v>0</v>
      </c>
      <c r="P138" s="529">
        <f t="shared" ref="P138:P140" si="96">SUM(D138,F138,H138,J138,L138,N138)</f>
        <v>0</v>
      </c>
      <c r="Q138" s="529" t="s">
        <v>463</v>
      </c>
      <c r="R138" s="529" t="str">
        <f t="shared" ref="R138:R140" si="97">D138</f>
        <v>-</v>
      </c>
      <c r="S138" s="529" t="s">
        <v>463</v>
      </c>
      <c r="T138" s="529" t="str">
        <f t="shared" ref="T138:T140" si="98">F138</f>
        <v>-</v>
      </c>
      <c r="U138" s="529" t="s">
        <v>463</v>
      </c>
      <c r="V138" s="529" t="str">
        <f t="shared" ref="V138:V140" si="99">H138</f>
        <v>-</v>
      </c>
      <c r="W138" s="529" t="str">
        <f t="shared" ref="W138:W140" si="100">I138</f>
        <v>-</v>
      </c>
      <c r="X138" s="529" t="str">
        <f t="shared" ref="X138:X140" si="101">J138</f>
        <v>-</v>
      </c>
      <c r="Y138" s="529" t="str">
        <f t="shared" ref="Y138:Y140" si="102">K138</f>
        <v>-</v>
      </c>
      <c r="Z138" s="529" t="str">
        <f t="shared" ref="Z138:Z140" si="103">L138</f>
        <v>-</v>
      </c>
      <c r="AA138" s="529">
        <f t="shared" ref="AA138:AA140" si="104">M138</f>
        <v>0</v>
      </c>
      <c r="AB138" s="529">
        <f t="shared" ref="AB138:AB140" si="105">N138</f>
        <v>0</v>
      </c>
      <c r="AC138" s="529">
        <f t="shared" ref="AC138:AC140" si="106">SUM(Q138,S138,U138,W138,Y138,AA138)</f>
        <v>0</v>
      </c>
      <c r="AD138" s="583">
        <f t="shared" ref="AD138:AD140" si="107">SUM(R138,T138,V138,X138,Z138,AB138)</f>
        <v>0</v>
      </c>
      <c r="AE138" s="591">
        <f>'приложение 1.1 '!H140</f>
        <v>4.9270000000000001E-2</v>
      </c>
      <c r="AF138" s="591" t="str">
        <f t="shared" si="70"/>
        <v>0</v>
      </c>
      <c r="AG138" s="591" t="str">
        <f t="shared" si="71"/>
        <v>0</v>
      </c>
      <c r="AH138" s="591" t="str">
        <f t="shared" si="72"/>
        <v>0</v>
      </c>
      <c r="AI138" s="591" t="str">
        <f t="shared" si="73"/>
        <v>0</v>
      </c>
      <c r="AJ138" s="591">
        <f t="shared" si="74"/>
        <v>0</v>
      </c>
      <c r="AK138" s="591">
        <f t="shared" si="75"/>
        <v>0</v>
      </c>
      <c r="AL138" s="591" t="str">
        <f t="shared" si="76"/>
        <v>0</v>
      </c>
      <c r="AM138" s="591" t="str">
        <f t="shared" si="77"/>
        <v>0</v>
      </c>
      <c r="AN138" s="591">
        <f t="shared" si="91"/>
        <v>0</v>
      </c>
      <c r="AO138" s="591">
        <f t="shared" si="92"/>
        <v>0</v>
      </c>
      <c r="AP138" s="591">
        <f>'приложение 1.1 '!Y140</f>
        <v>0</v>
      </c>
      <c r="AQ138" s="591">
        <f>'приложение 1.1 '!Z140</f>
        <v>0</v>
      </c>
      <c r="AR138" s="591">
        <f>'приложение 1.1 '!AA140</f>
        <v>0</v>
      </c>
      <c r="AS138" s="591">
        <f>'приложение 1.1 '!AB140</f>
        <v>0</v>
      </c>
      <c r="AT138" s="591">
        <f>'приложение 1.4.'!G179</f>
        <v>0</v>
      </c>
      <c r="AU138" s="591">
        <f>'приложение 1.4.'!I179</f>
        <v>0</v>
      </c>
      <c r="AV138" s="591">
        <f>'приложение 1.4.'!K179</f>
        <v>4.9270000000000001E-2</v>
      </c>
      <c r="AW138" s="591">
        <f>'приложение 1.4.'!M179</f>
        <v>0</v>
      </c>
      <c r="AX138" s="474">
        <f>'приложение 1.1 '!AD140</f>
        <v>4.9270000000000001E-2</v>
      </c>
      <c r="AY138" s="474">
        <f>'приложение 1.1 '!AC140</f>
        <v>0</v>
      </c>
      <c r="AZ138" s="591">
        <f t="shared" si="90"/>
        <v>4.9270000000000001E-2</v>
      </c>
    </row>
    <row r="139" spans="1:52" s="9" customFormat="1">
      <c r="A139" s="416" t="str">
        <f>'приложение 1.1 '!A141</f>
        <v>1.1.4.30</v>
      </c>
      <c r="B139" s="506" t="str">
        <f>'приложение 1.1 '!B141</f>
        <v>Реконструкция КЛ-6кВ от ТП-213 до ТП-214</v>
      </c>
      <c r="C139" s="529" t="str">
        <f>IF('приложение 1.1 '!G141=2012,'приложение 1.1 '!E141,"-")</f>
        <v>-</v>
      </c>
      <c r="D139" s="529" t="str">
        <f>IF('приложение 1.1 '!G141=2012,'приложение 1.1 '!D141,"-")</f>
        <v>-</v>
      </c>
      <c r="E139" s="529" t="str">
        <f>IF('приложение 1.1 '!G141=2013,'приложение 1.1 '!E141,"-")</f>
        <v>-</v>
      </c>
      <c r="F139" s="529" t="str">
        <f>IF('приложение 1.1 '!G141=2013,'приложение 1.1 '!D141,"-")</f>
        <v>-</v>
      </c>
      <c r="G139" s="529" t="str">
        <f>IF('приложение 1.1 '!G141=2014,'приложение 1.1 '!E141,"-")</f>
        <v>-</v>
      </c>
      <c r="H139" s="529" t="str">
        <f>IF('приложение 1.1 '!G141=2014,'приложение 1.1 '!D141,"-")</f>
        <v>-</v>
      </c>
      <c r="I139" s="529" t="str">
        <f>IF('приложение 1.1 '!G141=2015,'приложение 1.1 '!E141,"-")</f>
        <v>-</v>
      </c>
      <c r="J139" s="529" t="str">
        <f>IF('приложение 1.1 '!G141=2015,'приложение 1.1 '!D141,"-")</f>
        <v>-</v>
      </c>
      <c r="K139" s="529" t="str">
        <f>IF('приложение 1.1 '!G141=2016,'приложение 1.1 '!E141,"-")</f>
        <v>-</v>
      </c>
      <c r="L139" s="529" t="str">
        <f>IF('приложение 1.1 '!G141=2016,'приложение 1.1 '!D141,"-")</f>
        <v>-</v>
      </c>
      <c r="M139" s="529">
        <f>IF('приложение 1.1 '!G141=2017,'приложение 1.1 '!E141,"-")</f>
        <v>0</v>
      </c>
      <c r="N139" s="529">
        <f>IF('приложение 1.1 '!G141=2017,'приложение 1.1 '!D141,"-")</f>
        <v>0.56799999999999995</v>
      </c>
      <c r="O139" s="529">
        <f t="shared" si="95"/>
        <v>0</v>
      </c>
      <c r="P139" s="529">
        <f t="shared" si="96"/>
        <v>0.56799999999999995</v>
      </c>
      <c r="Q139" s="529" t="s">
        <v>463</v>
      </c>
      <c r="R139" s="529" t="str">
        <f t="shared" si="97"/>
        <v>-</v>
      </c>
      <c r="S139" s="529" t="s">
        <v>463</v>
      </c>
      <c r="T139" s="529" t="str">
        <f t="shared" si="98"/>
        <v>-</v>
      </c>
      <c r="U139" s="529" t="s">
        <v>463</v>
      </c>
      <c r="V139" s="529" t="str">
        <f t="shared" si="99"/>
        <v>-</v>
      </c>
      <c r="W139" s="529" t="str">
        <f t="shared" si="100"/>
        <v>-</v>
      </c>
      <c r="X139" s="529" t="str">
        <f t="shared" si="101"/>
        <v>-</v>
      </c>
      <c r="Y139" s="529" t="str">
        <f t="shared" si="102"/>
        <v>-</v>
      </c>
      <c r="Z139" s="529" t="str">
        <f t="shared" si="103"/>
        <v>-</v>
      </c>
      <c r="AA139" s="529">
        <f t="shared" si="104"/>
        <v>0</v>
      </c>
      <c r="AB139" s="529">
        <f t="shared" si="105"/>
        <v>0.56799999999999995</v>
      </c>
      <c r="AC139" s="529">
        <f t="shared" si="106"/>
        <v>0</v>
      </c>
      <c r="AD139" s="583">
        <f t="shared" si="107"/>
        <v>0.56799999999999995</v>
      </c>
      <c r="AE139" s="591">
        <f>'приложение 1.1 '!H141</f>
        <v>0.745</v>
      </c>
      <c r="AF139" s="591" t="str">
        <f t="shared" si="70"/>
        <v>0</v>
      </c>
      <c r="AG139" s="591" t="str">
        <f t="shared" si="71"/>
        <v>0</v>
      </c>
      <c r="AH139" s="591" t="str">
        <f t="shared" si="72"/>
        <v>0</v>
      </c>
      <c r="AI139" s="591" t="str">
        <f t="shared" si="73"/>
        <v>0</v>
      </c>
      <c r="AJ139" s="591" t="str">
        <f t="shared" si="74"/>
        <v>0</v>
      </c>
      <c r="AK139" s="591" t="str">
        <f t="shared" si="75"/>
        <v>0</v>
      </c>
      <c r="AL139" s="591">
        <f t="shared" si="76"/>
        <v>0</v>
      </c>
      <c r="AM139" s="591">
        <f t="shared" si="77"/>
        <v>0.56799999999999995</v>
      </c>
      <c r="AN139" s="591">
        <f t="shared" si="91"/>
        <v>0</v>
      </c>
      <c r="AO139" s="591">
        <f t="shared" si="92"/>
        <v>0.56799999999999995</v>
      </c>
      <c r="AP139" s="591">
        <f>'приложение 1.1 '!Y141</f>
        <v>0</v>
      </c>
      <c r="AQ139" s="591">
        <f>'приложение 1.1 '!Z141</f>
        <v>0</v>
      </c>
      <c r="AR139" s="591">
        <f>'приложение 1.1 '!AA141</f>
        <v>0</v>
      </c>
      <c r="AS139" s="591">
        <f>'приложение 1.1 '!AB141</f>
        <v>0</v>
      </c>
      <c r="AT139" s="591">
        <f>'приложение 1.4.'!G180</f>
        <v>0</v>
      </c>
      <c r="AU139" s="591">
        <f>'приложение 1.4.'!I180</f>
        <v>0</v>
      </c>
      <c r="AV139" s="591">
        <f>'приложение 1.4.'!K180</f>
        <v>0</v>
      </c>
      <c r="AW139" s="591">
        <f>'приложение 1.4.'!M180</f>
        <v>0.745</v>
      </c>
      <c r="AX139" s="474">
        <f>'приложение 1.1 '!AD141</f>
        <v>0.745</v>
      </c>
      <c r="AY139" s="474">
        <f>'приложение 1.1 '!AC141</f>
        <v>0</v>
      </c>
      <c r="AZ139" s="591">
        <f t="shared" si="90"/>
        <v>0.745</v>
      </c>
    </row>
    <row r="140" spans="1:52" s="9" customFormat="1">
      <c r="A140" s="416" t="str">
        <f>'приложение 1.1 '!A142</f>
        <v>1.1.4.31</v>
      </c>
      <c r="B140" s="506" t="str">
        <f>'приложение 1.1 '!B142</f>
        <v>Реконструкция КЛ-6кВ  ТП - 214 -ТП - 215</v>
      </c>
      <c r="C140" s="529" t="str">
        <f>IF('приложение 1.1 '!G142=2012,'приложение 1.1 '!E142,"-")</f>
        <v>-</v>
      </c>
      <c r="D140" s="529" t="str">
        <f>IF('приложение 1.1 '!G142=2012,'приложение 1.1 '!D142,"-")</f>
        <v>-</v>
      </c>
      <c r="E140" s="529" t="str">
        <f>IF('приложение 1.1 '!G142=2013,'приложение 1.1 '!E142,"-")</f>
        <v>-</v>
      </c>
      <c r="F140" s="529" t="str">
        <f>IF('приложение 1.1 '!G142=2013,'приложение 1.1 '!D142,"-")</f>
        <v>-</v>
      </c>
      <c r="G140" s="529" t="str">
        <f>IF('приложение 1.1 '!G142=2014,'приложение 1.1 '!E142,"-")</f>
        <v>-</v>
      </c>
      <c r="H140" s="529" t="str">
        <f>IF('приложение 1.1 '!G142=2014,'приложение 1.1 '!D142,"-")</f>
        <v>-</v>
      </c>
      <c r="I140" s="529" t="str">
        <f>IF('приложение 1.1 '!G142=2015,'приложение 1.1 '!E142,"-")</f>
        <v>-</v>
      </c>
      <c r="J140" s="529" t="str">
        <f>IF('приложение 1.1 '!G142=2015,'приложение 1.1 '!D142,"-")</f>
        <v>-</v>
      </c>
      <c r="K140" s="529" t="str">
        <f>IF('приложение 1.1 '!G142=2016,'приложение 1.1 '!E142,"-")</f>
        <v>-</v>
      </c>
      <c r="L140" s="529" t="str">
        <f>IF('приложение 1.1 '!G142=2016,'приложение 1.1 '!D142,"-")</f>
        <v>-</v>
      </c>
      <c r="M140" s="529">
        <f>IF('приложение 1.1 '!G142=2017,'приложение 1.1 '!E142,"-")</f>
        <v>0</v>
      </c>
      <c r="N140" s="529">
        <f>IF('приложение 1.1 '!G142=2017,'приложение 1.1 '!D142,"-")</f>
        <v>0.316</v>
      </c>
      <c r="O140" s="529">
        <f t="shared" si="95"/>
        <v>0</v>
      </c>
      <c r="P140" s="529">
        <f t="shared" si="96"/>
        <v>0.316</v>
      </c>
      <c r="Q140" s="529" t="s">
        <v>463</v>
      </c>
      <c r="R140" s="529" t="str">
        <f t="shared" si="97"/>
        <v>-</v>
      </c>
      <c r="S140" s="529" t="s">
        <v>463</v>
      </c>
      <c r="T140" s="529" t="str">
        <f t="shared" si="98"/>
        <v>-</v>
      </c>
      <c r="U140" s="529" t="s">
        <v>463</v>
      </c>
      <c r="V140" s="529" t="str">
        <f t="shared" si="99"/>
        <v>-</v>
      </c>
      <c r="W140" s="529" t="str">
        <f t="shared" si="100"/>
        <v>-</v>
      </c>
      <c r="X140" s="529" t="str">
        <f t="shared" si="101"/>
        <v>-</v>
      </c>
      <c r="Y140" s="529" t="str">
        <f t="shared" si="102"/>
        <v>-</v>
      </c>
      <c r="Z140" s="529" t="str">
        <f t="shared" si="103"/>
        <v>-</v>
      </c>
      <c r="AA140" s="529">
        <f t="shared" si="104"/>
        <v>0</v>
      </c>
      <c r="AB140" s="529">
        <f t="shared" si="105"/>
        <v>0.316</v>
      </c>
      <c r="AC140" s="529">
        <f t="shared" si="106"/>
        <v>0</v>
      </c>
      <c r="AD140" s="583">
        <f t="shared" si="107"/>
        <v>0.316</v>
      </c>
      <c r="AE140" s="591">
        <f>'приложение 1.1 '!H142</f>
        <v>1.37</v>
      </c>
      <c r="AF140" s="591" t="str">
        <f t="shared" si="70"/>
        <v>0</v>
      </c>
      <c r="AG140" s="591" t="str">
        <f t="shared" si="71"/>
        <v>0</v>
      </c>
      <c r="AH140" s="591" t="str">
        <f t="shared" si="72"/>
        <v>0</v>
      </c>
      <c r="AI140" s="591" t="str">
        <f t="shared" si="73"/>
        <v>0</v>
      </c>
      <c r="AJ140" s="591" t="str">
        <f t="shared" si="74"/>
        <v>0</v>
      </c>
      <c r="AK140" s="591" t="str">
        <f t="shared" si="75"/>
        <v>0</v>
      </c>
      <c r="AL140" s="591">
        <f t="shared" si="76"/>
        <v>0</v>
      </c>
      <c r="AM140" s="591">
        <f t="shared" si="77"/>
        <v>0.316</v>
      </c>
      <c r="AN140" s="591">
        <f t="shared" si="91"/>
        <v>0</v>
      </c>
      <c r="AO140" s="591">
        <f t="shared" si="92"/>
        <v>0.316</v>
      </c>
      <c r="AP140" s="591">
        <f>'приложение 1.1 '!Y142</f>
        <v>0</v>
      </c>
      <c r="AQ140" s="591">
        <f>'приложение 1.1 '!Z142</f>
        <v>0</v>
      </c>
      <c r="AR140" s="591">
        <f>'приложение 1.1 '!AA142</f>
        <v>0</v>
      </c>
      <c r="AS140" s="591">
        <f>'приложение 1.1 '!AB142</f>
        <v>0</v>
      </c>
      <c r="AT140" s="591">
        <f>'приложение 1.4.'!G181</f>
        <v>0</v>
      </c>
      <c r="AU140" s="591">
        <f>'приложение 1.4.'!I181</f>
        <v>0</v>
      </c>
      <c r="AV140" s="591">
        <f>'приложение 1.4.'!K181</f>
        <v>0</v>
      </c>
      <c r="AW140" s="591">
        <f>'приложение 1.4.'!M181</f>
        <v>1.37</v>
      </c>
      <c r="AX140" s="474">
        <f>'приложение 1.1 '!AD142</f>
        <v>1.37</v>
      </c>
      <c r="AY140" s="474">
        <f>'приложение 1.1 '!AC142</f>
        <v>0</v>
      </c>
      <c r="AZ140" s="591">
        <f t="shared" si="90"/>
        <v>1.37</v>
      </c>
    </row>
    <row r="141" spans="1:52" s="9" customFormat="1">
      <c r="A141" s="416" t="str">
        <f>'приложение 1.1 '!A143</f>
        <v>1.1.5.</v>
      </c>
      <c r="B141" s="159" t="str">
        <f>'приложение 1.1 '!B143</f>
        <v>Кабельные линии 0,4кВ</v>
      </c>
      <c r="C141" s="529" t="str">
        <f>IF('приложение 1.1 '!G143=2012,'приложение 1.1 '!E143,"-")</f>
        <v>-</v>
      </c>
      <c r="D141" s="529" t="str">
        <f>IF('приложение 1.1 '!G143=2012,'приложение 1.1 '!D143,"-")</f>
        <v>-</v>
      </c>
      <c r="E141" s="529" t="str">
        <f>IF('приложение 1.1 '!G143=2013,'приложение 1.1 '!E143,"-")</f>
        <v>-</v>
      </c>
      <c r="F141" s="529" t="str">
        <f>IF('приложение 1.1 '!G143=2013,'приложение 1.1 '!D143,"-")</f>
        <v>-</v>
      </c>
      <c r="G141" s="529" t="str">
        <f>IF('приложение 1.1 '!G143=2014,'приложение 1.1 '!E143,"-")</f>
        <v>-</v>
      </c>
      <c r="H141" s="529" t="str">
        <f>IF('приложение 1.1 '!G143=2014,'приложение 1.1 '!D143,"-")</f>
        <v>-</v>
      </c>
      <c r="I141" s="529" t="str">
        <f>IF('приложение 1.1 '!G143=2015,'приложение 1.1 '!E143,"-")</f>
        <v>-</v>
      </c>
      <c r="J141" s="529" t="str">
        <f>IF('приложение 1.1 '!G143=2015,'приложение 1.1 '!D143,"-")</f>
        <v>-</v>
      </c>
      <c r="K141" s="529" t="str">
        <f>IF('приложение 1.1 '!G143=2016,'приложение 1.1 '!E143,"-")</f>
        <v>-</v>
      </c>
      <c r="L141" s="529" t="str">
        <f>IF('приложение 1.1 '!G143=2016,'приложение 1.1 '!D143,"-")</f>
        <v>-</v>
      </c>
      <c r="M141" s="529" t="str">
        <f>IF('приложение 1.1 '!G143=2017,'приложение 1.1 '!E143,"-")</f>
        <v>-</v>
      </c>
      <c r="N141" s="529" t="str">
        <f>IF('приложение 1.1 '!G143=2017,'приложение 1.1 '!D143,"-")</f>
        <v>-</v>
      </c>
      <c r="O141" s="529">
        <f t="shared" si="68"/>
        <v>0</v>
      </c>
      <c r="P141" s="529">
        <f t="shared" si="68"/>
        <v>0</v>
      </c>
      <c r="Q141" s="529" t="s">
        <v>463</v>
      </c>
      <c r="R141" s="529" t="str">
        <f t="shared" si="86"/>
        <v>-</v>
      </c>
      <c r="S141" s="529" t="s">
        <v>463</v>
      </c>
      <c r="T141" s="529" t="str">
        <f t="shared" si="87"/>
        <v>-</v>
      </c>
      <c r="U141" s="529" t="s">
        <v>463</v>
      </c>
      <c r="V141" s="529" t="str">
        <f t="shared" si="89"/>
        <v>-</v>
      </c>
      <c r="W141" s="529" t="str">
        <f t="shared" si="66"/>
        <v>-</v>
      </c>
      <c r="X141" s="529" t="str">
        <f t="shared" si="66"/>
        <v>-</v>
      </c>
      <c r="Y141" s="529" t="str">
        <f t="shared" si="67"/>
        <v>-</v>
      </c>
      <c r="Z141" s="529" t="str">
        <f t="shared" si="67"/>
        <v>-</v>
      </c>
      <c r="AA141" s="529" t="str">
        <f t="shared" si="67"/>
        <v>-</v>
      </c>
      <c r="AB141" s="529" t="str">
        <f t="shared" si="67"/>
        <v>-</v>
      </c>
      <c r="AC141" s="529">
        <f t="shared" si="93"/>
        <v>0</v>
      </c>
      <c r="AD141" s="583">
        <f t="shared" si="94"/>
        <v>0</v>
      </c>
      <c r="AE141" s="591">
        <f>'приложение 1.1 '!H143</f>
        <v>0</v>
      </c>
      <c r="AF141" s="591" t="str">
        <f t="shared" si="70"/>
        <v>0</v>
      </c>
      <c r="AG141" s="591" t="str">
        <f t="shared" si="71"/>
        <v>0</v>
      </c>
      <c r="AH141" s="591" t="str">
        <f t="shared" si="72"/>
        <v>0</v>
      </c>
      <c r="AI141" s="591" t="str">
        <f t="shared" si="73"/>
        <v>0</v>
      </c>
      <c r="AJ141" s="591" t="str">
        <f t="shared" si="74"/>
        <v>0</v>
      </c>
      <c r="AK141" s="591" t="str">
        <f t="shared" si="75"/>
        <v>0</v>
      </c>
      <c r="AL141" s="591" t="str">
        <f t="shared" si="76"/>
        <v>0</v>
      </c>
      <c r="AM141" s="591" t="str">
        <f t="shared" si="77"/>
        <v>0</v>
      </c>
      <c r="AN141" s="591" t="str">
        <f t="shared" si="91"/>
        <v>-</v>
      </c>
      <c r="AO141" s="591" t="str">
        <f t="shared" si="92"/>
        <v>-</v>
      </c>
      <c r="AP141" s="591">
        <f>'приложение 1.1 '!Y143</f>
        <v>0</v>
      </c>
      <c r="AQ141" s="591">
        <f>'приложение 1.1 '!Z143</f>
        <v>0</v>
      </c>
      <c r="AR141" s="591">
        <f>'приложение 1.1 '!AA143</f>
        <v>0</v>
      </c>
      <c r="AS141" s="591">
        <f>'приложение 1.1 '!AB143</f>
        <v>0</v>
      </c>
      <c r="AT141" s="591">
        <f>'приложение 1.4.'!G182</f>
        <v>0</v>
      </c>
      <c r="AU141" s="591">
        <f>'приложение 1.4.'!I182</f>
        <v>0</v>
      </c>
      <c r="AV141" s="591">
        <f>'приложение 1.4.'!K182</f>
        <v>0</v>
      </c>
      <c r="AW141" s="591">
        <f>'приложение 1.4.'!M182</f>
        <v>0</v>
      </c>
      <c r="AX141" s="474">
        <f>'приложение 1.1 '!AD143</f>
        <v>0</v>
      </c>
      <c r="AY141" s="474">
        <f>'приложение 1.1 '!AC143</f>
        <v>0</v>
      </c>
      <c r="AZ141" s="591">
        <f t="shared" si="90"/>
        <v>0</v>
      </c>
    </row>
    <row r="142" spans="1:52" s="9" customFormat="1" ht="47.25">
      <c r="A142" s="147" t="str">
        <f>'приложение 1.1 '!A144</f>
        <v>1.1.5.1</v>
      </c>
      <c r="B142" s="506" t="str">
        <f>'приложение 1.1 '!B144</f>
        <v>Реконструкция КЛ-0,4 кВ ТП-506 - Привокзальная,4  (замена существующих кабелей)</v>
      </c>
      <c r="C142" s="529">
        <f>IF('приложение 1.1 '!G144=2012,'приложение 1.1 '!E144,"-")</f>
        <v>0</v>
      </c>
      <c r="D142" s="529">
        <f>IF('приложение 1.1 '!G144=2012,'приложение 1.1 '!D144,"-")</f>
        <v>0.33</v>
      </c>
      <c r="E142" s="529" t="str">
        <f>IF('приложение 1.1 '!G144=2013,'приложение 1.1 '!E144,"-")</f>
        <v>-</v>
      </c>
      <c r="F142" s="529" t="str">
        <f>IF('приложение 1.1 '!G144=2013,'приложение 1.1 '!D144,"-")</f>
        <v>-</v>
      </c>
      <c r="G142" s="529" t="str">
        <f>IF('приложение 1.1 '!G144=2014,'приложение 1.1 '!E144,"-")</f>
        <v>-</v>
      </c>
      <c r="H142" s="529" t="str">
        <f>IF('приложение 1.1 '!G144=2014,'приложение 1.1 '!D144,"-")</f>
        <v>-</v>
      </c>
      <c r="I142" s="529" t="str">
        <f>IF('приложение 1.1 '!G144=2015,'приложение 1.1 '!E144,"-")</f>
        <v>-</v>
      </c>
      <c r="J142" s="529" t="str">
        <f>IF('приложение 1.1 '!G144=2015,'приложение 1.1 '!D144,"-")</f>
        <v>-</v>
      </c>
      <c r="K142" s="529" t="str">
        <f>IF('приложение 1.1 '!G144=2016,'приложение 1.1 '!E144,"-")</f>
        <v>-</v>
      </c>
      <c r="L142" s="529" t="str">
        <f>IF('приложение 1.1 '!G144=2016,'приложение 1.1 '!D144,"-")</f>
        <v>-</v>
      </c>
      <c r="M142" s="529" t="str">
        <f>IF('приложение 1.1 '!G144=2017,'приложение 1.1 '!E144,"-")</f>
        <v>-</v>
      </c>
      <c r="N142" s="529" t="str">
        <f>IF('приложение 1.1 '!G144=2017,'приложение 1.1 '!D144,"-")</f>
        <v>-</v>
      </c>
      <c r="O142" s="529">
        <f t="shared" si="68"/>
        <v>0</v>
      </c>
      <c r="P142" s="529">
        <f t="shared" si="68"/>
        <v>0.33</v>
      </c>
      <c r="Q142" s="529" t="s">
        <v>463</v>
      </c>
      <c r="R142" s="529">
        <f t="shared" si="86"/>
        <v>0.33</v>
      </c>
      <c r="S142" s="529" t="s">
        <v>463</v>
      </c>
      <c r="T142" s="529" t="str">
        <f t="shared" si="87"/>
        <v>-</v>
      </c>
      <c r="U142" s="529" t="s">
        <v>463</v>
      </c>
      <c r="V142" s="529" t="str">
        <f t="shared" si="89"/>
        <v>-</v>
      </c>
      <c r="W142" s="529" t="str">
        <f t="shared" si="66"/>
        <v>-</v>
      </c>
      <c r="X142" s="529" t="str">
        <f t="shared" si="66"/>
        <v>-</v>
      </c>
      <c r="Y142" s="529" t="str">
        <f t="shared" si="67"/>
        <v>-</v>
      </c>
      <c r="Z142" s="529" t="str">
        <f t="shared" si="67"/>
        <v>-</v>
      </c>
      <c r="AA142" s="529" t="str">
        <f t="shared" si="67"/>
        <v>-</v>
      </c>
      <c r="AB142" s="529" t="str">
        <f t="shared" si="67"/>
        <v>-</v>
      </c>
      <c r="AC142" s="529">
        <f t="shared" si="93"/>
        <v>0</v>
      </c>
      <c r="AD142" s="583">
        <f t="shared" si="94"/>
        <v>0.33</v>
      </c>
      <c r="AE142" s="591">
        <f>'приложение 1.1 '!H144</f>
        <v>0.34599999999999997</v>
      </c>
      <c r="AF142" s="591" t="str">
        <f t="shared" si="70"/>
        <v>0</v>
      </c>
      <c r="AG142" s="591" t="str">
        <f t="shared" si="71"/>
        <v>0</v>
      </c>
      <c r="AH142" s="591" t="str">
        <f t="shared" si="72"/>
        <v>0</v>
      </c>
      <c r="AI142" s="591" t="str">
        <f t="shared" si="73"/>
        <v>0</v>
      </c>
      <c r="AJ142" s="591" t="str">
        <f t="shared" si="74"/>
        <v>0</v>
      </c>
      <c r="AK142" s="591" t="str">
        <f t="shared" si="75"/>
        <v>0</v>
      </c>
      <c r="AL142" s="591" t="str">
        <f t="shared" si="76"/>
        <v>0</v>
      </c>
      <c r="AM142" s="591" t="str">
        <f t="shared" si="77"/>
        <v>0</v>
      </c>
      <c r="AN142" s="591" t="str">
        <f t="shared" si="91"/>
        <v>-</v>
      </c>
      <c r="AO142" s="591" t="str">
        <f t="shared" si="92"/>
        <v>-</v>
      </c>
      <c r="AP142" s="591">
        <f>'приложение 1.1 '!Y144</f>
        <v>0.34599999999999997</v>
      </c>
      <c r="AQ142" s="591">
        <f>'приложение 1.1 '!Z144</f>
        <v>0</v>
      </c>
      <c r="AR142" s="591">
        <f>'приложение 1.1 '!AA144</f>
        <v>0</v>
      </c>
      <c r="AS142" s="591">
        <f>'приложение 1.1 '!AB144</f>
        <v>0</v>
      </c>
      <c r="AT142" s="591">
        <f>'приложение 1.4.'!G183</f>
        <v>0</v>
      </c>
      <c r="AU142" s="591">
        <f>'приложение 1.4.'!I183</f>
        <v>0</v>
      </c>
      <c r="AV142" s="591">
        <f>'приложение 1.4.'!K183</f>
        <v>0</v>
      </c>
      <c r="AW142" s="591">
        <f>'приложение 1.4.'!M183</f>
        <v>0</v>
      </c>
      <c r="AX142" s="474">
        <f>'приложение 1.1 '!AD144</f>
        <v>0</v>
      </c>
      <c r="AY142" s="474">
        <f>'приложение 1.1 '!AC144</f>
        <v>0</v>
      </c>
      <c r="AZ142" s="591">
        <f t="shared" si="90"/>
        <v>0.34599999999999997</v>
      </c>
    </row>
    <row r="143" spans="1:52" s="9" customFormat="1" ht="31.5">
      <c r="A143" s="416" t="str">
        <f>'приложение 1.1 '!A145</f>
        <v>1.1.5.2</v>
      </c>
      <c r="B143" s="506" t="str">
        <f>'приложение 1.1 '!B145</f>
        <v>Реконструкция КЛ-0,4 кВ ТП-505 - Толстого,16  (замена существующих кабелей)</v>
      </c>
      <c r="C143" s="529">
        <f>IF('приложение 1.1 '!G145=2012,'приложение 1.1 '!E145,"-")</f>
        <v>0</v>
      </c>
      <c r="D143" s="529">
        <f>IF('приложение 1.1 '!G145=2012,'приложение 1.1 '!D145,"-")</f>
        <v>0.23</v>
      </c>
      <c r="E143" s="529" t="str">
        <f>IF('приложение 1.1 '!G145=2013,'приложение 1.1 '!E145,"-")</f>
        <v>-</v>
      </c>
      <c r="F143" s="529" t="str">
        <f>IF('приложение 1.1 '!G145=2013,'приложение 1.1 '!D145,"-")</f>
        <v>-</v>
      </c>
      <c r="G143" s="529" t="str">
        <f>IF('приложение 1.1 '!G145=2014,'приложение 1.1 '!E145,"-")</f>
        <v>-</v>
      </c>
      <c r="H143" s="529" t="str">
        <f>IF('приложение 1.1 '!G145=2014,'приложение 1.1 '!D145,"-")</f>
        <v>-</v>
      </c>
      <c r="I143" s="529" t="str">
        <f>IF('приложение 1.1 '!G145=2015,'приложение 1.1 '!E145,"-")</f>
        <v>-</v>
      </c>
      <c r="J143" s="529" t="str">
        <f>IF('приложение 1.1 '!G145=2015,'приложение 1.1 '!D145,"-")</f>
        <v>-</v>
      </c>
      <c r="K143" s="529" t="str">
        <f>IF('приложение 1.1 '!G145=2016,'приложение 1.1 '!E145,"-")</f>
        <v>-</v>
      </c>
      <c r="L143" s="529" t="str">
        <f>IF('приложение 1.1 '!G145=2016,'приложение 1.1 '!D145,"-")</f>
        <v>-</v>
      </c>
      <c r="M143" s="529" t="str">
        <f>IF('приложение 1.1 '!G145=2017,'приложение 1.1 '!E145,"-")</f>
        <v>-</v>
      </c>
      <c r="N143" s="529" t="str">
        <f>IF('приложение 1.1 '!G145=2017,'приложение 1.1 '!D145,"-")</f>
        <v>-</v>
      </c>
      <c r="O143" s="529">
        <f t="shared" si="68"/>
        <v>0</v>
      </c>
      <c r="P143" s="529">
        <f t="shared" si="68"/>
        <v>0.23</v>
      </c>
      <c r="Q143" s="529" t="s">
        <v>463</v>
      </c>
      <c r="R143" s="529">
        <f t="shared" si="86"/>
        <v>0.23</v>
      </c>
      <c r="S143" s="529" t="s">
        <v>463</v>
      </c>
      <c r="T143" s="529" t="str">
        <f t="shared" si="87"/>
        <v>-</v>
      </c>
      <c r="U143" s="529" t="s">
        <v>463</v>
      </c>
      <c r="V143" s="529" t="str">
        <f t="shared" si="89"/>
        <v>-</v>
      </c>
      <c r="W143" s="529" t="str">
        <f t="shared" si="66"/>
        <v>-</v>
      </c>
      <c r="X143" s="529" t="str">
        <f t="shared" si="66"/>
        <v>-</v>
      </c>
      <c r="Y143" s="529" t="str">
        <f t="shared" si="67"/>
        <v>-</v>
      </c>
      <c r="Z143" s="529" t="str">
        <f t="shared" si="67"/>
        <v>-</v>
      </c>
      <c r="AA143" s="529" t="str">
        <f t="shared" si="67"/>
        <v>-</v>
      </c>
      <c r="AB143" s="529" t="str">
        <f t="shared" si="67"/>
        <v>-</v>
      </c>
      <c r="AC143" s="529">
        <f t="shared" si="93"/>
        <v>0</v>
      </c>
      <c r="AD143" s="583">
        <f t="shared" si="94"/>
        <v>0.23</v>
      </c>
      <c r="AE143" s="591">
        <f>'приложение 1.1 '!H145</f>
        <v>0.32</v>
      </c>
      <c r="AF143" s="591" t="str">
        <f t="shared" si="70"/>
        <v>0</v>
      </c>
      <c r="AG143" s="591" t="str">
        <f t="shared" si="71"/>
        <v>0</v>
      </c>
      <c r="AH143" s="591" t="str">
        <f t="shared" si="72"/>
        <v>0</v>
      </c>
      <c r="AI143" s="591" t="str">
        <f t="shared" si="73"/>
        <v>0</v>
      </c>
      <c r="AJ143" s="591" t="str">
        <f t="shared" si="74"/>
        <v>0</v>
      </c>
      <c r="AK143" s="591" t="str">
        <f t="shared" si="75"/>
        <v>0</v>
      </c>
      <c r="AL143" s="591" t="str">
        <f t="shared" si="76"/>
        <v>0</v>
      </c>
      <c r="AM143" s="591" t="str">
        <f t="shared" si="77"/>
        <v>0</v>
      </c>
      <c r="AN143" s="591" t="str">
        <f t="shared" si="91"/>
        <v>-</v>
      </c>
      <c r="AO143" s="591" t="str">
        <f t="shared" si="92"/>
        <v>-</v>
      </c>
      <c r="AP143" s="591">
        <f>'приложение 1.1 '!Y145</f>
        <v>0.32</v>
      </c>
      <c r="AQ143" s="591">
        <f>'приложение 1.1 '!Z145</f>
        <v>0</v>
      </c>
      <c r="AR143" s="591">
        <f>'приложение 1.1 '!AA145</f>
        <v>0</v>
      </c>
      <c r="AS143" s="591">
        <f>'приложение 1.1 '!AB145</f>
        <v>0</v>
      </c>
      <c r="AT143" s="591">
        <f>'приложение 1.4.'!G184</f>
        <v>0</v>
      </c>
      <c r="AU143" s="591">
        <f>'приложение 1.4.'!I184</f>
        <v>0</v>
      </c>
      <c r="AV143" s="591">
        <f>'приложение 1.4.'!K184</f>
        <v>0</v>
      </c>
      <c r="AW143" s="591">
        <f>'приложение 1.4.'!M184</f>
        <v>0</v>
      </c>
      <c r="AX143" s="474">
        <f>'приложение 1.1 '!AD145</f>
        <v>0</v>
      </c>
      <c r="AY143" s="474">
        <f>'приложение 1.1 '!AC145</f>
        <v>0</v>
      </c>
      <c r="AZ143" s="591">
        <f t="shared" si="90"/>
        <v>0.32</v>
      </c>
    </row>
    <row r="144" spans="1:52" s="9" customFormat="1" ht="47.25">
      <c r="A144" s="416" t="str">
        <f>'приложение 1.1 '!A146</f>
        <v>1.1.5.14</v>
      </c>
      <c r="B144" s="506" t="str">
        <f>'приложение 1.1 '!B146</f>
        <v>Реконструкция КЛ-0,4 кВ ТП-451 - Пролетарский, 24 (Замена существующих кабелей)</v>
      </c>
      <c r="C144" s="529" t="str">
        <f>IF('приложение 1.1 '!G146=2012,'приложение 1.1 '!E146,"-")</f>
        <v>-</v>
      </c>
      <c r="D144" s="529" t="str">
        <f>IF('приложение 1.1 '!G146=2012,'приложение 1.1 '!D146,"-")</f>
        <v>-</v>
      </c>
      <c r="E144" s="529" t="str">
        <f>IF('приложение 1.1 '!G146=2013,'приложение 1.1 '!E146,"-")</f>
        <v>-</v>
      </c>
      <c r="F144" s="529" t="str">
        <f>IF('приложение 1.1 '!G146=2013,'приложение 1.1 '!D146,"-")</f>
        <v>-</v>
      </c>
      <c r="G144" s="529">
        <f>IF('приложение 1.1 '!G146=2014,'приложение 1.1 '!E146,"-")</f>
        <v>0</v>
      </c>
      <c r="H144" s="529">
        <f>IF('приложение 1.1 '!G146=2014,'приложение 1.1 '!D146,"-")</f>
        <v>0.26</v>
      </c>
      <c r="I144" s="529" t="str">
        <f>IF('приложение 1.1 '!G146=2015,'приложение 1.1 '!E146,"-")</f>
        <v>-</v>
      </c>
      <c r="J144" s="529" t="str">
        <f>IF('приложение 1.1 '!G146=2015,'приложение 1.1 '!D146,"-")</f>
        <v>-</v>
      </c>
      <c r="K144" s="529" t="str">
        <f>IF('приложение 1.1 '!G146=2016,'приложение 1.1 '!E146,"-")</f>
        <v>-</v>
      </c>
      <c r="L144" s="529" t="str">
        <f>IF('приложение 1.1 '!G146=2016,'приложение 1.1 '!D146,"-")</f>
        <v>-</v>
      </c>
      <c r="M144" s="529" t="str">
        <f>IF('приложение 1.1 '!G146=2017,'приложение 1.1 '!E146,"-")</f>
        <v>-</v>
      </c>
      <c r="N144" s="529" t="str">
        <f>IF('приложение 1.1 '!G146=2017,'приложение 1.1 '!D146,"-")</f>
        <v>-</v>
      </c>
      <c r="O144" s="529">
        <f t="shared" ref="O144:P175" si="108">SUM(C144,E144,G144,I144,K144,M144)</f>
        <v>0</v>
      </c>
      <c r="P144" s="529">
        <f t="shared" si="108"/>
        <v>0.26</v>
      </c>
      <c r="Q144" s="529" t="s">
        <v>463</v>
      </c>
      <c r="R144" s="529" t="str">
        <f t="shared" si="86"/>
        <v>-</v>
      </c>
      <c r="S144" s="529" t="s">
        <v>463</v>
      </c>
      <c r="T144" s="529" t="str">
        <f t="shared" si="87"/>
        <v>-</v>
      </c>
      <c r="U144" s="529" t="s">
        <v>463</v>
      </c>
      <c r="V144" s="529">
        <f t="shared" ref="V144:AB164" si="109">H144</f>
        <v>0.26</v>
      </c>
      <c r="W144" s="529" t="str">
        <f t="shared" si="109"/>
        <v>-</v>
      </c>
      <c r="X144" s="529" t="str">
        <f t="shared" si="109"/>
        <v>-</v>
      </c>
      <c r="Y144" s="529" t="str">
        <f t="shared" si="109"/>
        <v>-</v>
      </c>
      <c r="Z144" s="529" t="str">
        <f t="shared" si="109"/>
        <v>-</v>
      </c>
      <c r="AA144" s="529" t="str">
        <f t="shared" si="109"/>
        <v>-</v>
      </c>
      <c r="AB144" s="529" t="str">
        <f t="shared" si="109"/>
        <v>-</v>
      </c>
      <c r="AC144" s="529">
        <f t="shared" si="93"/>
        <v>0</v>
      </c>
      <c r="AD144" s="583">
        <f t="shared" si="94"/>
        <v>0.26</v>
      </c>
      <c r="AE144" s="591">
        <f>'приложение 1.1 '!H146</f>
        <v>0.37940199999999996</v>
      </c>
      <c r="AF144" s="591" t="str">
        <f t="shared" si="70"/>
        <v>0</v>
      </c>
      <c r="AG144" s="591" t="str">
        <f t="shared" si="71"/>
        <v>0</v>
      </c>
      <c r="AH144" s="591" t="str">
        <f t="shared" si="72"/>
        <v>0</v>
      </c>
      <c r="AI144" s="591" t="str">
        <f t="shared" si="73"/>
        <v>0</v>
      </c>
      <c r="AJ144" s="591" t="str">
        <f t="shared" si="74"/>
        <v>0</v>
      </c>
      <c r="AK144" s="591" t="str">
        <f t="shared" si="75"/>
        <v>0</v>
      </c>
      <c r="AL144" s="591" t="str">
        <f t="shared" si="76"/>
        <v>0</v>
      </c>
      <c r="AM144" s="591" t="str">
        <f t="shared" si="77"/>
        <v>0</v>
      </c>
      <c r="AN144" s="591" t="str">
        <f t="shared" si="91"/>
        <v>-</v>
      </c>
      <c r="AO144" s="591" t="str">
        <f t="shared" si="92"/>
        <v>-</v>
      </c>
      <c r="AP144" s="591">
        <f>'приложение 1.1 '!Y146</f>
        <v>0</v>
      </c>
      <c r="AQ144" s="591">
        <f>'приложение 1.1 '!Z146</f>
        <v>0</v>
      </c>
      <c r="AR144" s="591">
        <f>'приложение 1.1 '!AA146</f>
        <v>0.37940199999999996</v>
      </c>
      <c r="AS144" s="591">
        <f>'приложение 1.1 '!AB146</f>
        <v>0</v>
      </c>
      <c r="AT144" s="591">
        <f>'приложение 1.4.'!G196</f>
        <v>0</v>
      </c>
      <c r="AU144" s="591">
        <f>'приложение 1.4.'!I196</f>
        <v>0</v>
      </c>
      <c r="AV144" s="591">
        <f>'приложение 1.4.'!K196</f>
        <v>0</v>
      </c>
      <c r="AW144" s="591">
        <f>'приложение 1.4.'!M196</f>
        <v>0</v>
      </c>
      <c r="AX144" s="474">
        <f>'приложение 1.1 '!AD146</f>
        <v>0</v>
      </c>
      <c r="AY144" s="474">
        <f>'приложение 1.1 '!AC146</f>
        <v>0</v>
      </c>
      <c r="AZ144" s="591">
        <f t="shared" si="90"/>
        <v>0.37940199999999996</v>
      </c>
    </row>
    <row r="145" spans="1:52" s="9" customFormat="1" ht="47.25">
      <c r="A145" s="416" t="str">
        <f>'приложение 1.1 '!A147</f>
        <v>1.1.5.15</v>
      </c>
      <c r="B145" s="506" t="str">
        <f>'приложение 1.1 '!B147</f>
        <v>Реконструкция КЛ-0,4 кВ ТП-451 - Пролетарский, 26 (Замена существующих кабелей)</v>
      </c>
      <c r="C145" s="529" t="str">
        <f>IF('приложение 1.1 '!G147=2012,'приложение 1.1 '!E147,"-")</f>
        <v>-</v>
      </c>
      <c r="D145" s="529" t="str">
        <f>IF('приложение 1.1 '!G147=2012,'приложение 1.1 '!D147,"-")</f>
        <v>-</v>
      </c>
      <c r="E145" s="529" t="str">
        <f>IF('приложение 1.1 '!G147=2013,'приложение 1.1 '!E147,"-")</f>
        <v>-</v>
      </c>
      <c r="F145" s="529" t="str">
        <f>IF('приложение 1.1 '!G147=2013,'приложение 1.1 '!D147,"-")</f>
        <v>-</v>
      </c>
      <c r="G145" s="529" t="str">
        <f>IF('приложение 1.1 '!G147=2014,'приложение 1.1 '!E147,"-")</f>
        <v>-</v>
      </c>
      <c r="H145" s="529" t="str">
        <f>IF('приложение 1.1 '!G147=2014,'приложение 1.1 '!D147,"-")</f>
        <v>-</v>
      </c>
      <c r="I145" s="529" t="str">
        <f>IF('приложение 1.1 '!G147=2015,'приложение 1.1 '!E147,"-")</f>
        <v>-</v>
      </c>
      <c r="J145" s="529" t="str">
        <f>IF('приложение 1.1 '!G147=2015,'приложение 1.1 '!D147,"-")</f>
        <v>-</v>
      </c>
      <c r="K145" s="529" t="str">
        <f>IF('приложение 1.1 '!G147=2016,'приложение 1.1 '!E147,"-")</f>
        <v>-</v>
      </c>
      <c r="L145" s="529" t="str">
        <f>IF('приложение 1.1 '!G147=2016,'приложение 1.1 '!D147,"-")</f>
        <v>-</v>
      </c>
      <c r="M145" s="529">
        <f>IF('приложение 1.1 '!G147=2017,'приложение 1.1 '!E147,"-")</f>
        <v>0</v>
      </c>
      <c r="N145" s="529">
        <f>IF('приложение 1.1 '!G147=2017,'приложение 1.1 '!D147,"-")</f>
        <v>0.3</v>
      </c>
      <c r="O145" s="529">
        <f t="shared" si="108"/>
        <v>0</v>
      </c>
      <c r="P145" s="529">
        <f t="shared" si="108"/>
        <v>0.3</v>
      </c>
      <c r="Q145" s="529" t="s">
        <v>463</v>
      </c>
      <c r="R145" s="529" t="str">
        <f t="shared" si="86"/>
        <v>-</v>
      </c>
      <c r="S145" s="529" t="s">
        <v>463</v>
      </c>
      <c r="T145" s="529" t="str">
        <f t="shared" si="87"/>
        <v>-</v>
      </c>
      <c r="U145" s="529" t="s">
        <v>463</v>
      </c>
      <c r="V145" s="529" t="str">
        <f t="shared" si="109"/>
        <v>-</v>
      </c>
      <c r="W145" s="529" t="str">
        <f t="shared" si="109"/>
        <v>-</v>
      </c>
      <c r="X145" s="529" t="str">
        <f t="shared" si="109"/>
        <v>-</v>
      </c>
      <c r="Y145" s="529" t="str">
        <f t="shared" si="109"/>
        <v>-</v>
      </c>
      <c r="Z145" s="529" t="str">
        <f t="shared" si="109"/>
        <v>-</v>
      </c>
      <c r="AA145" s="529">
        <f t="shared" si="109"/>
        <v>0</v>
      </c>
      <c r="AB145" s="529">
        <f t="shared" si="109"/>
        <v>0.3</v>
      </c>
      <c r="AC145" s="529">
        <f t="shared" si="93"/>
        <v>0</v>
      </c>
      <c r="AD145" s="583">
        <f t="shared" si="94"/>
        <v>0.3</v>
      </c>
      <c r="AE145" s="591">
        <f>'приложение 1.1 '!H147</f>
        <v>0.59882999999999997</v>
      </c>
      <c r="AF145" s="591" t="str">
        <f t="shared" si="70"/>
        <v>0</v>
      </c>
      <c r="AG145" s="591" t="str">
        <f t="shared" si="71"/>
        <v>0</v>
      </c>
      <c r="AH145" s="591" t="str">
        <f t="shared" si="72"/>
        <v>0</v>
      </c>
      <c r="AI145" s="591" t="str">
        <f t="shared" si="73"/>
        <v>0</v>
      </c>
      <c r="AJ145" s="591" t="str">
        <f t="shared" si="74"/>
        <v>0</v>
      </c>
      <c r="AK145" s="591" t="str">
        <f t="shared" si="75"/>
        <v>0</v>
      </c>
      <c r="AL145" s="591">
        <f t="shared" si="76"/>
        <v>0</v>
      </c>
      <c r="AM145" s="591">
        <f t="shared" si="77"/>
        <v>0.3</v>
      </c>
      <c r="AN145" s="591">
        <f t="shared" si="91"/>
        <v>0</v>
      </c>
      <c r="AO145" s="591">
        <f t="shared" si="92"/>
        <v>0.3</v>
      </c>
      <c r="AP145" s="591">
        <f>'приложение 1.1 '!Y147</f>
        <v>0</v>
      </c>
      <c r="AQ145" s="591">
        <f>'приложение 1.1 '!Z147</f>
        <v>0</v>
      </c>
      <c r="AR145" s="591">
        <f>'приложение 1.1 '!AA147</f>
        <v>0</v>
      </c>
      <c r="AS145" s="591">
        <f>'приложение 1.1 '!AB147</f>
        <v>0</v>
      </c>
      <c r="AT145" s="591">
        <f>'приложение 1.4.'!G197</f>
        <v>0</v>
      </c>
      <c r="AU145" s="591">
        <f>'приложение 1.4.'!I197</f>
        <v>0</v>
      </c>
      <c r="AV145" s="591">
        <f>'приложение 1.4.'!K197</f>
        <v>0</v>
      </c>
      <c r="AW145" s="591">
        <f>'приложение 1.4.'!M197</f>
        <v>0.59882999999999997</v>
      </c>
      <c r="AX145" s="474">
        <f>'приложение 1.1 '!AD147</f>
        <v>0.59882999999999997</v>
      </c>
      <c r="AY145" s="474">
        <f>'приложение 1.1 '!AC147</f>
        <v>0</v>
      </c>
      <c r="AZ145" s="591">
        <f t="shared" si="90"/>
        <v>0.59882999999999997</v>
      </c>
    </row>
    <row r="146" spans="1:52" s="9" customFormat="1" ht="47.25">
      <c r="A146" s="416" t="str">
        <f>'приложение 1.1 '!A148</f>
        <v>1.1.5.26</v>
      </c>
      <c r="B146" s="506" t="str">
        <f>'приложение 1.1 '!B148</f>
        <v>Реконструкция КЛ-0,4 кВ. ТП-494 - Энергостроителей,2 п.Лунный  (замена существующих кабелей)</v>
      </c>
      <c r="C146" s="529" t="str">
        <f>IF('приложение 1.1 '!G148=2012,'приложение 1.1 '!E148,"-")</f>
        <v>-</v>
      </c>
      <c r="D146" s="529" t="str">
        <f>IF('приложение 1.1 '!G148=2012,'приложение 1.1 '!D148,"-")</f>
        <v>-</v>
      </c>
      <c r="E146" s="529" t="str">
        <f>IF('приложение 1.1 '!G148=2013,'приложение 1.1 '!E148,"-")</f>
        <v>-</v>
      </c>
      <c r="F146" s="529" t="str">
        <f>IF('приложение 1.1 '!G148=2013,'приложение 1.1 '!D148,"-")</f>
        <v>-</v>
      </c>
      <c r="G146" s="529" t="str">
        <f>IF('приложение 1.1 '!G148=2014,'приложение 1.1 '!E148,"-")</f>
        <v>-</v>
      </c>
      <c r="H146" s="529" t="str">
        <f>IF('приложение 1.1 '!G148=2014,'приложение 1.1 '!D148,"-")</f>
        <v>-</v>
      </c>
      <c r="I146" s="529">
        <f>IF('приложение 1.1 '!G148=2015,'приложение 1.1 '!E148,"-")</f>
        <v>0</v>
      </c>
      <c r="J146" s="529">
        <f>IF('приложение 1.1 '!G148=2015,'приложение 1.1 '!D148,"-")</f>
        <v>0.35399999999999998</v>
      </c>
      <c r="K146" s="529" t="str">
        <f>IF('приложение 1.1 '!G148=2016,'приложение 1.1 '!E148,"-")</f>
        <v>-</v>
      </c>
      <c r="L146" s="529" t="str">
        <f>IF('приложение 1.1 '!G148=2016,'приложение 1.1 '!D148,"-")</f>
        <v>-</v>
      </c>
      <c r="M146" s="529" t="str">
        <f>IF('приложение 1.1 '!G148=2017,'приложение 1.1 '!E148,"-")</f>
        <v>-</v>
      </c>
      <c r="N146" s="529" t="str">
        <f>IF('приложение 1.1 '!G148=2017,'приложение 1.1 '!D148,"-")</f>
        <v>-</v>
      </c>
      <c r="O146" s="529">
        <f t="shared" si="108"/>
        <v>0</v>
      </c>
      <c r="P146" s="529">
        <f t="shared" si="108"/>
        <v>0.35399999999999998</v>
      </c>
      <c r="Q146" s="529" t="s">
        <v>463</v>
      </c>
      <c r="R146" s="529" t="str">
        <f t="shared" si="86"/>
        <v>-</v>
      </c>
      <c r="S146" s="529" t="s">
        <v>463</v>
      </c>
      <c r="T146" s="529" t="str">
        <f t="shared" si="87"/>
        <v>-</v>
      </c>
      <c r="U146" s="529" t="s">
        <v>463</v>
      </c>
      <c r="V146" s="529" t="str">
        <f t="shared" si="109"/>
        <v>-</v>
      </c>
      <c r="W146" s="529">
        <f t="shared" si="109"/>
        <v>0</v>
      </c>
      <c r="X146" s="529">
        <f t="shared" si="109"/>
        <v>0.35399999999999998</v>
      </c>
      <c r="Y146" s="529" t="str">
        <f t="shared" si="109"/>
        <v>-</v>
      </c>
      <c r="Z146" s="529" t="str">
        <f t="shared" si="109"/>
        <v>-</v>
      </c>
      <c r="AA146" s="529" t="str">
        <f t="shared" si="109"/>
        <v>-</v>
      </c>
      <c r="AB146" s="529" t="str">
        <f t="shared" si="109"/>
        <v>-</v>
      </c>
      <c r="AC146" s="529">
        <f t="shared" si="93"/>
        <v>0</v>
      </c>
      <c r="AD146" s="583">
        <f t="shared" si="94"/>
        <v>0.35399999999999998</v>
      </c>
      <c r="AE146" s="591">
        <f>'приложение 1.1 '!H148</f>
        <v>0.45077666999999999</v>
      </c>
      <c r="AF146" s="591" t="str">
        <f t="shared" si="70"/>
        <v>0</v>
      </c>
      <c r="AG146" s="591" t="str">
        <f t="shared" si="71"/>
        <v>0</v>
      </c>
      <c r="AH146" s="591" t="str">
        <f t="shared" si="72"/>
        <v>0</v>
      </c>
      <c r="AI146" s="591" t="str">
        <f t="shared" si="73"/>
        <v>0</v>
      </c>
      <c r="AJ146" s="591" t="str">
        <f t="shared" si="74"/>
        <v>0</v>
      </c>
      <c r="AK146" s="591" t="str">
        <f t="shared" si="75"/>
        <v>0</v>
      </c>
      <c r="AL146" s="591" t="str">
        <f t="shared" si="76"/>
        <v>0</v>
      </c>
      <c r="AM146" s="591" t="str">
        <f t="shared" si="77"/>
        <v>0</v>
      </c>
      <c r="AN146" s="591" t="str">
        <f t="shared" si="91"/>
        <v>-</v>
      </c>
      <c r="AO146" s="591" t="str">
        <f t="shared" si="92"/>
        <v>-</v>
      </c>
      <c r="AP146" s="591">
        <f>'приложение 1.1 '!Y148</f>
        <v>0</v>
      </c>
      <c r="AQ146" s="591">
        <f>'приложение 1.1 '!Z148</f>
        <v>0</v>
      </c>
      <c r="AR146" s="591">
        <f>'приложение 1.1 '!AA148</f>
        <v>0</v>
      </c>
      <c r="AS146" s="591">
        <f>'приложение 1.1 '!AB148</f>
        <v>0.45077666999999999</v>
      </c>
      <c r="AT146" s="591">
        <f>'приложение 1.4.'!G208</f>
        <v>0</v>
      </c>
      <c r="AU146" s="591">
        <f>'приложение 1.4.'!I208</f>
        <v>0</v>
      </c>
      <c r="AV146" s="591">
        <f>'приложение 1.4.'!K208</f>
        <v>0</v>
      </c>
      <c r="AW146" s="591">
        <f>'приложение 1.4.'!M208</f>
        <v>0</v>
      </c>
      <c r="AX146" s="474">
        <f>'приложение 1.1 '!AD148</f>
        <v>0</v>
      </c>
      <c r="AY146" s="474">
        <f>'приложение 1.1 '!AC148</f>
        <v>0</v>
      </c>
      <c r="AZ146" s="591">
        <f t="shared" si="90"/>
        <v>0.45077666999999999</v>
      </c>
    </row>
    <row r="147" spans="1:52" s="9" customFormat="1" ht="31.5">
      <c r="A147" s="416" t="str">
        <f>'приложение 1.1 '!A149</f>
        <v>1.1.5.27</v>
      </c>
      <c r="B147" s="506" t="str">
        <f>'приложение 1.1 '!B149</f>
        <v>Реконструкция КЛ-0,4кВ от ТП-238 до ЦТП-25  (замена существующих кабелей)</v>
      </c>
      <c r="C147" s="529" t="str">
        <f>IF('приложение 1.1 '!G149=2012,'приложение 1.1 '!E149,"-")</f>
        <v>-</v>
      </c>
      <c r="D147" s="529" t="str">
        <f>IF('приложение 1.1 '!G149=2012,'приложение 1.1 '!D149,"-")</f>
        <v>-</v>
      </c>
      <c r="E147" s="529" t="str">
        <f>IF('приложение 1.1 '!G149=2013,'приложение 1.1 '!E149,"-")</f>
        <v>-</v>
      </c>
      <c r="F147" s="529" t="str">
        <f>IF('приложение 1.1 '!G149=2013,'приложение 1.1 '!D149,"-")</f>
        <v>-</v>
      </c>
      <c r="G147" s="529">
        <f>IF('приложение 1.1 '!G149=2014,'приложение 1.1 '!E149,"-")</f>
        <v>0</v>
      </c>
      <c r="H147" s="529">
        <f>IF('приложение 1.1 '!G149=2014,'приложение 1.1 '!D149,"-")</f>
        <v>0.31</v>
      </c>
      <c r="I147" s="529" t="str">
        <f>IF('приложение 1.1 '!G149=2015,'приложение 1.1 '!E149,"-")</f>
        <v>-</v>
      </c>
      <c r="J147" s="529" t="str">
        <f>IF('приложение 1.1 '!G149=2015,'приложение 1.1 '!D149,"-")</f>
        <v>-</v>
      </c>
      <c r="K147" s="529" t="str">
        <f>IF('приложение 1.1 '!G149=2016,'приложение 1.1 '!E149,"-")</f>
        <v>-</v>
      </c>
      <c r="L147" s="529" t="str">
        <f>IF('приложение 1.1 '!G149=2016,'приложение 1.1 '!D149,"-")</f>
        <v>-</v>
      </c>
      <c r="M147" s="529" t="str">
        <f>IF('приложение 1.1 '!G149=2017,'приложение 1.1 '!E149,"-")</f>
        <v>-</v>
      </c>
      <c r="N147" s="529" t="str">
        <f>IF('приложение 1.1 '!G149=2017,'приложение 1.1 '!D149,"-")</f>
        <v>-</v>
      </c>
      <c r="O147" s="529">
        <f t="shared" si="108"/>
        <v>0</v>
      </c>
      <c r="P147" s="529">
        <f t="shared" si="108"/>
        <v>0.31</v>
      </c>
      <c r="Q147" s="529" t="s">
        <v>463</v>
      </c>
      <c r="R147" s="529" t="str">
        <f t="shared" si="86"/>
        <v>-</v>
      </c>
      <c r="S147" s="529" t="s">
        <v>463</v>
      </c>
      <c r="T147" s="529" t="str">
        <f t="shared" si="87"/>
        <v>-</v>
      </c>
      <c r="U147" s="529" t="s">
        <v>463</v>
      </c>
      <c r="V147" s="529">
        <f t="shared" si="109"/>
        <v>0.31</v>
      </c>
      <c r="W147" s="529" t="str">
        <f t="shared" si="109"/>
        <v>-</v>
      </c>
      <c r="X147" s="529" t="str">
        <f t="shared" si="109"/>
        <v>-</v>
      </c>
      <c r="Y147" s="529" t="str">
        <f t="shared" si="109"/>
        <v>-</v>
      </c>
      <c r="Z147" s="529" t="str">
        <f t="shared" si="109"/>
        <v>-</v>
      </c>
      <c r="AA147" s="529" t="str">
        <f t="shared" si="109"/>
        <v>-</v>
      </c>
      <c r="AB147" s="529" t="str">
        <f t="shared" si="109"/>
        <v>-</v>
      </c>
      <c r="AC147" s="529">
        <f t="shared" si="93"/>
        <v>0</v>
      </c>
      <c r="AD147" s="583">
        <f t="shared" si="94"/>
        <v>0.31</v>
      </c>
      <c r="AE147" s="591">
        <f>'приложение 1.1 '!H149</f>
        <v>0.37273265999999999</v>
      </c>
      <c r="AF147" s="591" t="str">
        <f t="shared" si="70"/>
        <v>0</v>
      </c>
      <c r="AG147" s="591" t="str">
        <f t="shared" si="71"/>
        <v>0</v>
      </c>
      <c r="AH147" s="591" t="str">
        <f t="shared" si="72"/>
        <v>0</v>
      </c>
      <c r="AI147" s="591" t="str">
        <f t="shared" si="73"/>
        <v>0</v>
      </c>
      <c r="AJ147" s="591" t="str">
        <f t="shared" si="74"/>
        <v>0</v>
      </c>
      <c r="AK147" s="591" t="str">
        <f t="shared" si="75"/>
        <v>0</v>
      </c>
      <c r="AL147" s="591" t="str">
        <f t="shared" si="76"/>
        <v>0</v>
      </c>
      <c r="AM147" s="591" t="str">
        <f t="shared" si="77"/>
        <v>0</v>
      </c>
      <c r="AN147" s="591" t="str">
        <f t="shared" si="91"/>
        <v>-</v>
      </c>
      <c r="AO147" s="591" t="str">
        <f t="shared" si="92"/>
        <v>-</v>
      </c>
      <c r="AP147" s="591">
        <f>'приложение 1.1 '!Y149</f>
        <v>0</v>
      </c>
      <c r="AQ147" s="591">
        <f>'приложение 1.1 '!Z149</f>
        <v>0</v>
      </c>
      <c r="AR147" s="591">
        <f>'приложение 1.1 '!AA149</f>
        <v>0.37273265999999999</v>
      </c>
      <c r="AS147" s="591">
        <f>'приложение 1.1 '!AB149</f>
        <v>0</v>
      </c>
      <c r="AT147" s="591">
        <f>'приложение 1.4.'!G209</f>
        <v>0</v>
      </c>
      <c r="AU147" s="591">
        <f>'приложение 1.4.'!I209</f>
        <v>0</v>
      </c>
      <c r="AV147" s="591">
        <f>'приложение 1.4.'!K209</f>
        <v>0</v>
      </c>
      <c r="AW147" s="591">
        <f>'приложение 1.4.'!M209</f>
        <v>0</v>
      </c>
      <c r="AX147" s="474">
        <f>'приложение 1.1 '!AD149</f>
        <v>0</v>
      </c>
      <c r="AY147" s="474">
        <f>'приложение 1.1 '!AC149</f>
        <v>0</v>
      </c>
      <c r="AZ147" s="591">
        <f t="shared" si="90"/>
        <v>0.37273265999999999</v>
      </c>
    </row>
    <row r="148" spans="1:52" s="9" customFormat="1" ht="31.5">
      <c r="A148" s="416" t="str">
        <f>'приложение 1.1 '!A150</f>
        <v>1.1.5.28</v>
      </c>
      <c r="B148" s="506" t="str">
        <f>'приложение 1.1 '!B150</f>
        <v>Реконструкция КЛ-0,4кВ от ТП-339 до ЦТП-19  (замена существующих кабелей)</v>
      </c>
      <c r="C148" s="529" t="str">
        <f>IF('приложение 1.1 '!G150=2012,'приложение 1.1 '!E150,"-")</f>
        <v>-</v>
      </c>
      <c r="D148" s="529" t="str">
        <f>IF('приложение 1.1 '!G150=2012,'приложение 1.1 '!D150,"-")</f>
        <v>-</v>
      </c>
      <c r="E148" s="529" t="str">
        <f>IF('приложение 1.1 '!G150=2013,'приложение 1.1 '!E150,"-")</f>
        <v>-</v>
      </c>
      <c r="F148" s="529" t="str">
        <f>IF('приложение 1.1 '!G150=2013,'приложение 1.1 '!D150,"-")</f>
        <v>-</v>
      </c>
      <c r="G148" s="529" t="str">
        <f>IF('приложение 1.1 '!G150=2014,'приложение 1.1 '!E150,"-")</f>
        <v>-</v>
      </c>
      <c r="H148" s="529" t="str">
        <f>IF('приложение 1.1 '!G150=2014,'приложение 1.1 '!D150,"-")</f>
        <v>-</v>
      </c>
      <c r="I148" s="529">
        <f>IF('приложение 1.1 '!G150=2015,'приложение 1.1 '!E150,"-")</f>
        <v>0</v>
      </c>
      <c r="J148" s="529">
        <f>IF('приложение 1.1 '!G150=2015,'приложение 1.1 '!D150,"-")</f>
        <v>0.42399999999999999</v>
      </c>
      <c r="K148" s="529" t="str">
        <f>IF('приложение 1.1 '!G150=2016,'приложение 1.1 '!E150,"-")</f>
        <v>-</v>
      </c>
      <c r="L148" s="529" t="str">
        <f>IF('приложение 1.1 '!G150=2016,'приложение 1.1 '!D150,"-")</f>
        <v>-</v>
      </c>
      <c r="M148" s="529" t="str">
        <f>IF('приложение 1.1 '!G150=2017,'приложение 1.1 '!E150,"-")</f>
        <v>-</v>
      </c>
      <c r="N148" s="529" t="str">
        <f>IF('приложение 1.1 '!G150=2017,'приложение 1.1 '!D150,"-")</f>
        <v>-</v>
      </c>
      <c r="O148" s="529">
        <f t="shared" si="108"/>
        <v>0</v>
      </c>
      <c r="P148" s="529">
        <f t="shared" si="108"/>
        <v>0.42399999999999999</v>
      </c>
      <c r="Q148" s="529" t="s">
        <v>463</v>
      </c>
      <c r="R148" s="529" t="str">
        <f t="shared" si="86"/>
        <v>-</v>
      </c>
      <c r="S148" s="529" t="s">
        <v>463</v>
      </c>
      <c r="T148" s="529" t="str">
        <f t="shared" si="87"/>
        <v>-</v>
      </c>
      <c r="U148" s="529" t="s">
        <v>463</v>
      </c>
      <c r="V148" s="529" t="str">
        <f t="shared" si="109"/>
        <v>-</v>
      </c>
      <c r="W148" s="529">
        <f t="shared" si="109"/>
        <v>0</v>
      </c>
      <c r="X148" s="529">
        <f t="shared" si="109"/>
        <v>0.42399999999999999</v>
      </c>
      <c r="Y148" s="529" t="str">
        <f t="shared" si="109"/>
        <v>-</v>
      </c>
      <c r="Z148" s="529" t="str">
        <f t="shared" si="109"/>
        <v>-</v>
      </c>
      <c r="AA148" s="529" t="str">
        <f t="shared" si="109"/>
        <v>-</v>
      </c>
      <c r="AB148" s="529" t="str">
        <f t="shared" si="109"/>
        <v>-</v>
      </c>
      <c r="AC148" s="529">
        <f t="shared" si="93"/>
        <v>0</v>
      </c>
      <c r="AD148" s="583">
        <f t="shared" si="94"/>
        <v>0.42399999999999999</v>
      </c>
      <c r="AE148" s="591">
        <f>'приложение 1.1 '!H150</f>
        <v>0.59186872000000001</v>
      </c>
      <c r="AF148" s="591" t="str">
        <f t="shared" si="70"/>
        <v>0</v>
      </c>
      <c r="AG148" s="591" t="str">
        <f t="shared" si="71"/>
        <v>0</v>
      </c>
      <c r="AH148" s="591" t="str">
        <f t="shared" si="72"/>
        <v>0</v>
      </c>
      <c r="AI148" s="591" t="str">
        <f t="shared" si="73"/>
        <v>0</v>
      </c>
      <c r="AJ148" s="591" t="str">
        <f t="shared" si="74"/>
        <v>0</v>
      </c>
      <c r="AK148" s="591" t="str">
        <f t="shared" si="75"/>
        <v>0</v>
      </c>
      <c r="AL148" s="591" t="str">
        <f t="shared" si="76"/>
        <v>0</v>
      </c>
      <c r="AM148" s="591" t="str">
        <f t="shared" si="77"/>
        <v>0</v>
      </c>
      <c r="AN148" s="591" t="str">
        <f t="shared" si="91"/>
        <v>-</v>
      </c>
      <c r="AO148" s="591" t="str">
        <f t="shared" si="92"/>
        <v>-</v>
      </c>
      <c r="AP148" s="591">
        <f>'приложение 1.1 '!Y150</f>
        <v>0</v>
      </c>
      <c r="AQ148" s="591">
        <f>'приложение 1.1 '!Z150</f>
        <v>0</v>
      </c>
      <c r="AR148" s="591">
        <f>'приложение 1.1 '!AA150</f>
        <v>0</v>
      </c>
      <c r="AS148" s="591">
        <f>'приложение 1.1 '!AB150</f>
        <v>0.59186872000000001</v>
      </c>
      <c r="AT148" s="591">
        <f>'приложение 1.4.'!G210</f>
        <v>0</v>
      </c>
      <c r="AU148" s="591">
        <f>'приложение 1.4.'!I210</f>
        <v>0</v>
      </c>
      <c r="AV148" s="591">
        <f>'приложение 1.4.'!K210</f>
        <v>0</v>
      </c>
      <c r="AW148" s="591">
        <f>'приложение 1.4.'!M210</f>
        <v>0</v>
      </c>
      <c r="AX148" s="474">
        <f>'приложение 1.1 '!AD150</f>
        <v>0</v>
      </c>
      <c r="AY148" s="474">
        <f>'приложение 1.1 '!AC150</f>
        <v>0</v>
      </c>
      <c r="AZ148" s="591">
        <f t="shared" si="90"/>
        <v>0.59186872000000001</v>
      </c>
    </row>
    <row r="149" spans="1:52" s="9" customFormat="1" ht="31.5">
      <c r="A149" s="416" t="str">
        <f>'приложение 1.1 '!A151</f>
        <v>1.1.5.29</v>
      </c>
      <c r="B149" s="506" t="str">
        <f>'приложение 1.1 '!B151</f>
        <v>Реконструкция КЛ-0,4кВ от ТП-356 до Пушкина,16</v>
      </c>
      <c r="C149" s="529" t="str">
        <f>IF('приложение 1.1 '!G151=2012,'приложение 1.1 '!E151,"-")</f>
        <v>-</v>
      </c>
      <c r="D149" s="529" t="str">
        <f>IF('приложение 1.1 '!G151=2012,'приложение 1.1 '!D151,"-")</f>
        <v>-</v>
      </c>
      <c r="E149" s="529" t="str">
        <f>IF('приложение 1.1 '!G151=2013,'приложение 1.1 '!E151,"-")</f>
        <v>-</v>
      </c>
      <c r="F149" s="529" t="str">
        <f>IF('приложение 1.1 '!G151=2013,'приложение 1.1 '!D151,"-")</f>
        <v>-</v>
      </c>
      <c r="G149" s="529" t="str">
        <f>IF('приложение 1.1 '!G151=2014,'приложение 1.1 '!E151,"-")</f>
        <v>-</v>
      </c>
      <c r="H149" s="529" t="str">
        <f>IF('приложение 1.1 '!G151=2014,'приложение 1.1 '!D151,"-")</f>
        <v>-</v>
      </c>
      <c r="I149" s="529" t="str">
        <f>IF('приложение 1.1 '!G151=2015,'приложение 1.1 '!E151,"-")</f>
        <v>-</v>
      </c>
      <c r="J149" s="529" t="str">
        <f>IF('приложение 1.1 '!G151=2015,'приложение 1.1 '!D151,"-")</f>
        <v>-</v>
      </c>
      <c r="K149" s="529" t="str">
        <f>IF('приложение 1.1 '!G151=2016,'приложение 1.1 '!E151,"-")</f>
        <v>-</v>
      </c>
      <c r="L149" s="529" t="str">
        <f>IF('приложение 1.1 '!G151=2016,'приложение 1.1 '!D151,"-")</f>
        <v>-</v>
      </c>
      <c r="M149" s="529">
        <f>IF('приложение 1.1 '!G151=2017,'приложение 1.1 '!E151,"-")</f>
        <v>0</v>
      </c>
      <c r="N149" s="529">
        <f>IF('приложение 1.1 '!G151=2017,'приложение 1.1 '!D151,"-")</f>
        <v>0.11799999999999999</v>
      </c>
      <c r="O149" s="529">
        <f t="shared" si="108"/>
        <v>0</v>
      </c>
      <c r="P149" s="529">
        <f t="shared" si="108"/>
        <v>0.11799999999999999</v>
      </c>
      <c r="Q149" s="529" t="s">
        <v>463</v>
      </c>
      <c r="R149" s="529" t="str">
        <f t="shared" si="86"/>
        <v>-</v>
      </c>
      <c r="S149" s="529" t="s">
        <v>463</v>
      </c>
      <c r="T149" s="529" t="str">
        <f t="shared" si="87"/>
        <v>-</v>
      </c>
      <c r="U149" s="529" t="s">
        <v>463</v>
      </c>
      <c r="V149" s="529" t="str">
        <f t="shared" si="109"/>
        <v>-</v>
      </c>
      <c r="W149" s="529" t="str">
        <f t="shared" si="109"/>
        <v>-</v>
      </c>
      <c r="X149" s="529" t="str">
        <f t="shared" si="109"/>
        <v>-</v>
      </c>
      <c r="Y149" s="529" t="str">
        <f t="shared" si="109"/>
        <v>-</v>
      </c>
      <c r="Z149" s="529" t="str">
        <f t="shared" si="109"/>
        <v>-</v>
      </c>
      <c r="AA149" s="529">
        <f t="shared" si="109"/>
        <v>0</v>
      </c>
      <c r="AB149" s="529">
        <f t="shared" si="109"/>
        <v>0.11799999999999999</v>
      </c>
      <c r="AC149" s="529">
        <f t="shared" si="93"/>
        <v>0</v>
      </c>
      <c r="AD149" s="583">
        <f t="shared" si="94"/>
        <v>0.11799999999999999</v>
      </c>
      <c r="AE149" s="591">
        <f>'приложение 1.1 '!H151</f>
        <v>0.29563</v>
      </c>
      <c r="AF149" s="591" t="str">
        <f t="shared" ref="AF149:AF175" si="110">IF(AT149&gt;0,AN149,"0")</f>
        <v>0</v>
      </c>
      <c r="AG149" s="591" t="str">
        <f t="shared" ref="AG149:AG175" si="111">IF(AT149&gt;0,AO149,"0")</f>
        <v>0</v>
      </c>
      <c r="AH149" s="591" t="str">
        <f t="shared" ref="AH149:AH175" si="112">IF(AU149&gt;0,AN149,"0")</f>
        <v>0</v>
      </c>
      <c r="AI149" s="591" t="str">
        <f t="shared" ref="AI149:AI175" si="113">IF(AU149&gt;0,AO149,"0")</f>
        <v>0</v>
      </c>
      <c r="AJ149" s="591" t="str">
        <f t="shared" ref="AJ149:AJ175" si="114">IF(AV149&gt;0,AN149,"0")</f>
        <v>0</v>
      </c>
      <c r="AK149" s="591" t="str">
        <f t="shared" ref="AK149:AK175" si="115">IF(AV149&gt;0,AO149,"0")</f>
        <v>0</v>
      </c>
      <c r="AL149" s="591">
        <f t="shared" ref="AL149:AL175" si="116">IF(AW149&gt;0,AN149,"0")</f>
        <v>0</v>
      </c>
      <c r="AM149" s="591">
        <f t="shared" ref="AM149:AM175" si="117">IF(AW149&gt;0,AO149,"0")</f>
        <v>0.11799999999999999</v>
      </c>
      <c r="AN149" s="591">
        <f t="shared" si="91"/>
        <v>0</v>
      </c>
      <c r="AO149" s="591">
        <f t="shared" si="92"/>
        <v>0.11799999999999999</v>
      </c>
      <c r="AP149" s="591">
        <f>'приложение 1.1 '!Y151</f>
        <v>0</v>
      </c>
      <c r="AQ149" s="591">
        <f>'приложение 1.1 '!Z151</f>
        <v>0</v>
      </c>
      <c r="AR149" s="591">
        <f>'приложение 1.1 '!AA151</f>
        <v>0</v>
      </c>
      <c r="AS149" s="591">
        <f>'приложение 1.1 '!AB151</f>
        <v>0</v>
      </c>
      <c r="AT149" s="591">
        <f>'приложение 1.4.'!G211</f>
        <v>0</v>
      </c>
      <c r="AU149" s="591">
        <f>'приложение 1.4.'!I211</f>
        <v>0</v>
      </c>
      <c r="AV149" s="591">
        <f>'приложение 1.4.'!K211</f>
        <v>0</v>
      </c>
      <c r="AW149" s="591">
        <f>'приложение 1.4.'!M211</f>
        <v>0.29563</v>
      </c>
      <c r="AX149" s="474">
        <f>'приложение 1.1 '!AD151</f>
        <v>0.29563</v>
      </c>
      <c r="AY149" s="474">
        <f>'приложение 1.1 '!AC151</f>
        <v>0</v>
      </c>
      <c r="AZ149" s="591">
        <f t="shared" si="90"/>
        <v>0.29563</v>
      </c>
    </row>
    <row r="150" spans="1:52" s="9" customFormat="1" ht="31.5">
      <c r="A150" s="416" t="str">
        <f>'приложение 1.1 '!A152</f>
        <v>1.1.5.30</v>
      </c>
      <c r="B150" s="506" t="str">
        <f>'приложение 1.1 '!B152</f>
        <v>Реконструкция КЛ-0,4кВ от ТП-395 до ВЛКСМ-3</v>
      </c>
      <c r="C150" s="529" t="str">
        <f>IF('приложение 1.1 '!G152=2012,'приложение 1.1 '!E152,"-")</f>
        <v>-</v>
      </c>
      <c r="D150" s="529" t="str">
        <f>IF('приложение 1.1 '!G152=2012,'приложение 1.1 '!D152,"-")</f>
        <v>-</v>
      </c>
      <c r="E150" s="529" t="str">
        <f>IF('приложение 1.1 '!G152=2013,'приложение 1.1 '!E152,"-")</f>
        <v>-</v>
      </c>
      <c r="F150" s="529" t="str">
        <f>IF('приложение 1.1 '!G152=2013,'приложение 1.1 '!D152,"-")</f>
        <v>-</v>
      </c>
      <c r="G150" s="529" t="str">
        <f>IF('приложение 1.1 '!G152=2014,'приложение 1.1 '!E152,"-")</f>
        <v>-</v>
      </c>
      <c r="H150" s="529" t="str">
        <f>IF('приложение 1.1 '!G152=2014,'приложение 1.1 '!D152,"-")</f>
        <v>-</v>
      </c>
      <c r="I150" s="529" t="str">
        <f>IF('приложение 1.1 '!G152=2015,'приложение 1.1 '!E152,"-")</f>
        <v>-</v>
      </c>
      <c r="J150" s="529" t="str">
        <f>IF('приложение 1.1 '!G152=2015,'приложение 1.1 '!D152,"-")</f>
        <v>-</v>
      </c>
      <c r="K150" s="529" t="str">
        <f>IF('приложение 1.1 '!G152=2016,'приложение 1.1 '!E152,"-")</f>
        <v>-</v>
      </c>
      <c r="L150" s="529" t="str">
        <f>IF('приложение 1.1 '!G152=2016,'приложение 1.1 '!D152,"-")</f>
        <v>-</v>
      </c>
      <c r="M150" s="529">
        <f>IF('приложение 1.1 '!G152=2017,'приложение 1.1 '!E152,"-")</f>
        <v>0</v>
      </c>
      <c r="N150" s="529">
        <f>IF('приложение 1.1 '!G152=2017,'приложение 1.1 '!D152,"-")</f>
        <v>0.88200000000000001</v>
      </c>
      <c r="O150" s="529">
        <f t="shared" si="108"/>
        <v>0</v>
      </c>
      <c r="P150" s="529">
        <f t="shared" si="108"/>
        <v>0.88200000000000001</v>
      </c>
      <c r="Q150" s="529" t="s">
        <v>463</v>
      </c>
      <c r="R150" s="529" t="str">
        <f t="shared" si="86"/>
        <v>-</v>
      </c>
      <c r="S150" s="529" t="s">
        <v>463</v>
      </c>
      <c r="T150" s="529" t="str">
        <f t="shared" si="87"/>
        <v>-</v>
      </c>
      <c r="U150" s="529" t="s">
        <v>463</v>
      </c>
      <c r="V150" s="529" t="str">
        <f t="shared" si="109"/>
        <v>-</v>
      </c>
      <c r="W150" s="529" t="str">
        <f t="shared" si="109"/>
        <v>-</v>
      </c>
      <c r="X150" s="529" t="str">
        <f t="shared" si="109"/>
        <v>-</v>
      </c>
      <c r="Y150" s="529" t="str">
        <f t="shared" si="109"/>
        <v>-</v>
      </c>
      <c r="Z150" s="529" t="str">
        <f t="shared" si="109"/>
        <v>-</v>
      </c>
      <c r="AA150" s="529">
        <f t="shared" si="109"/>
        <v>0</v>
      </c>
      <c r="AB150" s="529">
        <f t="shared" si="109"/>
        <v>0.88200000000000001</v>
      </c>
      <c r="AC150" s="529">
        <f t="shared" si="93"/>
        <v>0</v>
      </c>
      <c r="AD150" s="583">
        <f t="shared" si="94"/>
        <v>0.88200000000000001</v>
      </c>
      <c r="AE150" s="591">
        <f>'приложение 1.1 '!H152</f>
        <v>2.8633600000000001</v>
      </c>
      <c r="AF150" s="591" t="str">
        <f t="shared" si="110"/>
        <v>0</v>
      </c>
      <c r="AG150" s="591" t="str">
        <f t="shared" si="111"/>
        <v>0</v>
      </c>
      <c r="AH150" s="591" t="str">
        <f t="shared" si="112"/>
        <v>0</v>
      </c>
      <c r="AI150" s="591" t="str">
        <f t="shared" si="113"/>
        <v>0</v>
      </c>
      <c r="AJ150" s="591" t="str">
        <f t="shared" si="114"/>
        <v>0</v>
      </c>
      <c r="AK150" s="591" t="str">
        <f t="shared" si="115"/>
        <v>0</v>
      </c>
      <c r="AL150" s="591">
        <f t="shared" si="116"/>
        <v>0</v>
      </c>
      <c r="AM150" s="591">
        <f t="shared" si="117"/>
        <v>0.88200000000000001</v>
      </c>
      <c r="AN150" s="591">
        <f t="shared" si="91"/>
        <v>0</v>
      </c>
      <c r="AO150" s="591">
        <f t="shared" si="92"/>
        <v>0.88200000000000001</v>
      </c>
      <c r="AP150" s="591">
        <f>'приложение 1.1 '!Y152</f>
        <v>0</v>
      </c>
      <c r="AQ150" s="591">
        <f>'приложение 1.1 '!Z152</f>
        <v>0</v>
      </c>
      <c r="AR150" s="591">
        <f>'приложение 1.1 '!AA152</f>
        <v>0</v>
      </c>
      <c r="AS150" s="591">
        <f>'приложение 1.1 '!AB152</f>
        <v>0</v>
      </c>
      <c r="AT150" s="591">
        <f>'приложение 1.4.'!G212</f>
        <v>0</v>
      </c>
      <c r="AU150" s="591">
        <f>'приложение 1.4.'!I212</f>
        <v>0</v>
      </c>
      <c r="AV150" s="591">
        <f>'приложение 1.4.'!K212</f>
        <v>0</v>
      </c>
      <c r="AW150" s="591">
        <f>'приложение 1.4.'!M212</f>
        <v>2.8633600000000001</v>
      </c>
      <c r="AX150" s="474">
        <f>'приложение 1.1 '!AD152</f>
        <v>2.8633600000000001</v>
      </c>
      <c r="AY150" s="474">
        <f>'приложение 1.1 '!AC152</f>
        <v>0</v>
      </c>
      <c r="AZ150" s="591">
        <f t="shared" si="90"/>
        <v>2.8633600000000001</v>
      </c>
    </row>
    <row r="151" spans="1:52" s="9" customFormat="1" ht="31.5">
      <c r="A151" s="416" t="str">
        <f>'приложение 1.1 '!A153</f>
        <v>1.1.5.31</v>
      </c>
      <c r="B151" s="506" t="str">
        <f>'приложение 1.1 '!B153</f>
        <v>Реконструкция КЛ-0,4кВ до ж.д Набережный-68,70</v>
      </c>
      <c r="C151" s="529" t="str">
        <f>IF('приложение 1.1 '!G153=2012,'приложение 1.1 '!E153,"-")</f>
        <v>-</v>
      </c>
      <c r="D151" s="529" t="str">
        <f>IF('приложение 1.1 '!G153=2012,'приложение 1.1 '!D153,"-")</f>
        <v>-</v>
      </c>
      <c r="E151" s="529" t="str">
        <f>IF('приложение 1.1 '!G153=2013,'приложение 1.1 '!E153,"-")</f>
        <v>-</v>
      </c>
      <c r="F151" s="529" t="str">
        <f>IF('приложение 1.1 '!G153=2013,'приложение 1.1 '!D153,"-")</f>
        <v>-</v>
      </c>
      <c r="G151" s="529" t="str">
        <f>IF('приложение 1.1 '!G153=2014,'приложение 1.1 '!E153,"-")</f>
        <v>-</v>
      </c>
      <c r="H151" s="529" t="str">
        <f>IF('приложение 1.1 '!G153=2014,'приложение 1.1 '!D153,"-")</f>
        <v>-</v>
      </c>
      <c r="I151" s="529">
        <f>IF('приложение 1.1 '!G153=2015,'приложение 1.1 '!E153,"-")</f>
        <v>0</v>
      </c>
      <c r="J151" s="529">
        <f>IF('приложение 1.1 '!G153=2015,'приложение 1.1 '!D153,"-")</f>
        <v>0.436</v>
      </c>
      <c r="K151" s="529" t="str">
        <f>IF('приложение 1.1 '!G153=2016,'приложение 1.1 '!E153,"-")</f>
        <v>-</v>
      </c>
      <c r="L151" s="529" t="str">
        <f>IF('приложение 1.1 '!G153=2016,'приложение 1.1 '!D153,"-")</f>
        <v>-</v>
      </c>
      <c r="M151" s="529" t="str">
        <f>IF('приложение 1.1 '!G153=2017,'приложение 1.1 '!E153,"-")</f>
        <v>-</v>
      </c>
      <c r="N151" s="529" t="str">
        <f>IF('приложение 1.1 '!G153=2017,'приложение 1.1 '!D153,"-")</f>
        <v>-</v>
      </c>
      <c r="O151" s="529">
        <f t="shared" si="108"/>
        <v>0</v>
      </c>
      <c r="P151" s="529">
        <f t="shared" si="108"/>
        <v>0.436</v>
      </c>
      <c r="Q151" s="529" t="s">
        <v>463</v>
      </c>
      <c r="R151" s="529" t="str">
        <f t="shared" si="86"/>
        <v>-</v>
      </c>
      <c r="S151" s="529" t="s">
        <v>463</v>
      </c>
      <c r="T151" s="529" t="str">
        <f t="shared" si="87"/>
        <v>-</v>
      </c>
      <c r="U151" s="529" t="s">
        <v>463</v>
      </c>
      <c r="V151" s="529" t="str">
        <f t="shared" si="109"/>
        <v>-</v>
      </c>
      <c r="W151" s="529">
        <f t="shared" si="109"/>
        <v>0</v>
      </c>
      <c r="X151" s="529">
        <f t="shared" si="109"/>
        <v>0.436</v>
      </c>
      <c r="Y151" s="529" t="str">
        <f t="shared" si="109"/>
        <v>-</v>
      </c>
      <c r="Z151" s="529" t="str">
        <f t="shared" si="109"/>
        <v>-</v>
      </c>
      <c r="AA151" s="529" t="str">
        <f t="shared" si="109"/>
        <v>-</v>
      </c>
      <c r="AB151" s="529" t="str">
        <f t="shared" si="109"/>
        <v>-</v>
      </c>
      <c r="AC151" s="529">
        <f t="shared" si="93"/>
        <v>0</v>
      </c>
      <c r="AD151" s="583">
        <f t="shared" si="94"/>
        <v>0.436</v>
      </c>
      <c r="AE151" s="591">
        <f>'приложение 1.1 '!H153</f>
        <v>0.52269900000000002</v>
      </c>
      <c r="AF151" s="591" t="str">
        <f t="shared" si="110"/>
        <v>0</v>
      </c>
      <c r="AG151" s="591" t="str">
        <f t="shared" si="111"/>
        <v>0</v>
      </c>
      <c r="AH151" s="591" t="str">
        <f t="shared" si="112"/>
        <v>0</v>
      </c>
      <c r="AI151" s="591" t="str">
        <f t="shared" si="113"/>
        <v>0</v>
      </c>
      <c r="AJ151" s="591" t="str">
        <f t="shared" si="114"/>
        <v>0</v>
      </c>
      <c r="AK151" s="591" t="str">
        <f t="shared" si="115"/>
        <v>0</v>
      </c>
      <c r="AL151" s="591" t="str">
        <f t="shared" si="116"/>
        <v>0</v>
      </c>
      <c r="AM151" s="591" t="str">
        <f t="shared" si="117"/>
        <v>0</v>
      </c>
      <c r="AN151" s="591" t="str">
        <f t="shared" si="91"/>
        <v>-</v>
      </c>
      <c r="AO151" s="591" t="str">
        <f t="shared" si="92"/>
        <v>-</v>
      </c>
      <c r="AP151" s="591">
        <f>'приложение 1.1 '!Y153</f>
        <v>0</v>
      </c>
      <c r="AQ151" s="591">
        <f>'приложение 1.1 '!Z153</f>
        <v>0</v>
      </c>
      <c r="AR151" s="591">
        <f>'приложение 1.1 '!AA153</f>
        <v>0</v>
      </c>
      <c r="AS151" s="591">
        <f>'приложение 1.1 '!AB153</f>
        <v>0.52269900000000002</v>
      </c>
      <c r="AT151" s="591">
        <f>'приложение 1.4.'!G213</f>
        <v>0</v>
      </c>
      <c r="AU151" s="591">
        <f>'приложение 1.4.'!I213</f>
        <v>0</v>
      </c>
      <c r="AV151" s="591">
        <f>'приложение 1.4.'!K213</f>
        <v>0</v>
      </c>
      <c r="AW151" s="591">
        <f>'приложение 1.4.'!M213</f>
        <v>0</v>
      </c>
      <c r="AX151" s="474">
        <f>'приложение 1.1 '!AD153</f>
        <v>0</v>
      </c>
      <c r="AY151" s="474">
        <f>'приложение 1.1 '!AC153</f>
        <v>0</v>
      </c>
      <c r="AZ151" s="591">
        <f t="shared" si="90"/>
        <v>0.52269900000000002</v>
      </c>
    </row>
    <row r="152" spans="1:52" s="9" customFormat="1" ht="31.5">
      <c r="A152" s="416" t="str">
        <f>'приложение 1.1 '!A154</f>
        <v>1.1.5.32</v>
      </c>
      <c r="B152" s="506" t="str">
        <f>'приложение 1.1 '!B154</f>
        <v>Реконструкция КЛ-0,4кВ от ТП-465 до ВРУ ж/д Нагорная,15</v>
      </c>
      <c r="C152" s="529" t="str">
        <f>IF('приложение 1.1 '!G154=2012,'приложение 1.1 '!E154,"-")</f>
        <v>-</v>
      </c>
      <c r="D152" s="529" t="str">
        <f>IF('приложение 1.1 '!G154=2012,'приложение 1.1 '!D154,"-")</f>
        <v>-</v>
      </c>
      <c r="E152" s="529" t="str">
        <f>IF('приложение 1.1 '!G154=2013,'приложение 1.1 '!E154,"-")</f>
        <v>-</v>
      </c>
      <c r="F152" s="529" t="str">
        <f>IF('приложение 1.1 '!G154=2013,'приложение 1.1 '!D154,"-")</f>
        <v>-</v>
      </c>
      <c r="G152" s="529" t="str">
        <f>IF('приложение 1.1 '!G154=2014,'приложение 1.1 '!E154,"-")</f>
        <v>-</v>
      </c>
      <c r="H152" s="529" t="str">
        <f>IF('приложение 1.1 '!G154=2014,'приложение 1.1 '!D154,"-")</f>
        <v>-</v>
      </c>
      <c r="I152" s="529">
        <f>IF('приложение 1.1 '!G154=2015,'приложение 1.1 '!E154,"-")</f>
        <v>0</v>
      </c>
      <c r="J152" s="529">
        <f>IF('приложение 1.1 '!G154=2015,'приложение 1.1 '!D154,"-")</f>
        <v>0.27200000000000002</v>
      </c>
      <c r="K152" s="529" t="str">
        <f>IF('приложение 1.1 '!G154=2016,'приложение 1.1 '!E154,"-")</f>
        <v>-</v>
      </c>
      <c r="L152" s="529" t="str">
        <f>IF('приложение 1.1 '!G154=2016,'приложение 1.1 '!D154,"-")</f>
        <v>-</v>
      </c>
      <c r="M152" s="529" t="str">
        <f>IF('приложение 1.1 '!G154=2017,'приложение 1.1 '!E154,"-")</f>
        <v>-</v>
      </c>
      <c r="N152" s="529" t="str">
        <f>IF('приложение 1.1 '!G154=2017,'приложение 1.1 '!D154,"-")</f>
        <v>-</v>
      </c>
      <c r="O152" s="529">
        <f t="shared" si="108"/>
        <v>0</v>
      </c>
      <c r="P152" s="529">
        <f t="shared" si="108"/>
        <v>0.27200000000000002</v>
      </c>
      <c r="Q152" s="529" t="s">
        <v>463</v>
      </c>
      <c r="R152" s="529" t="str">
        <f t="shared" si="86"/>
        <v>-</v>
      </c>
      <c r="S152" s="529" t="s">
        <v>463</v>
      </c>
      <c r="T152" s="529" t="str">
        <f t="shared" si="87"/>
        <v>-</v>
      </c>
      <c r="U152" s="529" t="s">
        <v>463</v>
      </c>
      <c r="V152" s="529" t="str">
        <f t="shared" si="109"/>
        <v>-</v>
      </c>
      <c r="W152" s="529">
        <f t="shared" si="109"/>
        <v>0</v>
      </c>
      <c r="X152" s="529">
        <f t="shared" si="109"/>
        <v>0.27200000000000002</v>
      </c>
      <c r="Y152" s="529" t="str">
        <f t="shared" si="109"/>
        <v>-</v>
      </c>
      <c r="Z152" s="529" t="str">
        <f t="shared" si="109"/>
        <v>-</v>
      </c>
      <c r="AA152" s="529" t="str">
        <f t="shared" si="109"/>
        <v>-</v>
      </c>
      <c r="AB152" s="529" t="str">
        <f t="shared" si="109"/>
        <v>-</v>
      </c>
      <c r="AC152" s="529">
        <f t="shared" si="93"/>
        <v>0</v>
      </c>
      <c r="AD152" s="583">
        <f t="shared" si="94"/>
        <v>0.27200000000000002</v>
      </c>
      <c r="AE152" s="591">
        <f>'приложение 1.1 '!H154</f>
        <v>0.46804800000000002</v>
      </c>
      <c r="AF152" s="591" t="str">
        <f t="shared" si="110"/>
        <v>0</v>
      </c>
      <c r="AG152" s="591" t="str">
        <f t="shared" si="111"/>
        <v>0</v>
      </c>
      <c r="AH152" s="591" t="str">
        <f t="shared" si="112"/>
        <v>0</v>
      </c>
      <c r="AI152" s="591" t="str">
        <f t="shared" si="113"/>
        <v>0</v>
      </c>
      <c r="AJ152" s="591" t="str">
        <f t="shared" si="114"/>
        <v>0</v>
      </c>
      <c r="AK152" s="591" t="str">
        <f t="shared" si="115"/>
        <v>0</v>
      </c>
      <c r="AL152" s="591" t="str">
        <f t="shared" si="116"/>
        <v>0</v>
      </c>
      <c r="AM152" s="591" t="str">
        <f t="shared" si="117"/>
        <v>0</v>
      </c>
      <c r="AN152" s="591" t="str">
        <f t="shared" si="91"/>
        <v>-</v>
      </c>
      <c r="AO152" s="591" t="str">
        <f t="shared" si="92"/>
        <v>-</v>
      </c>
      <c r="AP152" s="591">
        <f>'приложение 1.1 '!Y154</f>
        <v>0</v>
      </c>
      <c r="AQ152" s="591">
        <f>'приложение 1.1 '!Z154</f>
        <v>0</v>
      </c>
      <c r="AR152" s="591">
        <f>'приложение 1.1 '!AA154</f>
        <v>0</v>
      </c>
      <c r="AS152" s="591">
        <f>'приложение 1.1 '!AB154</f>
        <v>0.46804800000000002</v>
      </c>
      <c r="AT152" s="591">
        <f>'приложение 1.4.'!G214</f>
        <v>0</v>
      </c>
      <c r="AU152" s="591">
        <f>'приложение 1.4.'!I214</f>
        <v>0</v>
      </c>
      <c r="AV152" s="591">
        <f>'приложение 1.4.'!K214</f>
        <v>0</v>
      </c>
      <c r="AW152" s="591">
        <f>'приложение 1.4.'!M214</f>
        <v>0</v>
      </c>
      <c r="AX152" s="474">
        <f>'приложение 1.1 '!AD154</f>
        <v>0</v>
      </c>
      <c r="AY152" s="474">
        <f>'приложение 1.1 '!AC154</f>
        <v>0</v>
      </c>
      <c r="AZ152" s="591">
        <f t="shared" si="90"/>
        <v>0.46804800000000002</v>
      </c>
    </row>
    <row r="153" spans="1:52" s="9" customFormat="1" ht="31.5">
      <c r="A153" s="416" t="str">
        <f>'приложение 1.1 '!A155</f>
        <v>1.1.5.33</v>
      </c>
      <c r="B153" s="506" t="str">
        <f>'приложение 1.1 '!B155</f>
        <v>Реконструкция КЛ-0,4кВ от ТП-465 до ВРУ ж/д Нагорная,13</v>
      </c>
      <c r="C153" s="529" t="str">
        <f>IF('приложение 1.1 '!G155=2012,'приложение 1.1 '!E155,"-")</f>
        <v>-</v>
      </c>
      <c r="D153" s="529" t="str">
        <f>IF('приложение 1.1 '!G155=2012,'приложение 1.1 '!D155,"-")</f>
        <v>-</v>
      </c>
      <c r="E153" s="529" t="str">
        <f>IF('приложение 1.1 '!G155=2013,'приложение 1.1 '!E155,"-")</f>
        <v>-</v>
      </c>
      <c r="F153" s="529" t="str">
        <f>IF('приложение 1.1 '!G155=2013,'приложение 1.1 '!D155,"-")</f>
        <v>-</v>
      </c>
      <c r="G153" s="529" t="str">
        <f>IF('приложение 1.1 '!G155=2014,'приложение 1.1 '!E155,"-")</f>
        <v>-</v>
      </c>
      <c r="H153" s="529" t="str">
        <f>IF('приложение 1.1 '!G155=2014,'приложение 1.1 '!D155,"-")</f>
        <v>-</v>
      </c>
      <c r="I153" s="529">
        <f>IF('приложение 1.1 '!G155=2015,'приложение 1.1 '!E155,"-")</f>
        <v>0</v>
      </c>
      <c r="J153" s="529">
        <f>IF('приложение 1.1 '!G155=2015,'приложение 1.1 '!D155,"-")</f>
        <v>0.28000000000000003</v>
      </c>
      <c r="K153" s="529" t="str">
        <f>IF('приложение 1.1 '!G155=2016,'приложение 1.1 '!E155,"-")</f>
        <v>-</v>
      </c>
      <c r="L153" s="529" t="str">
        <f>IF('приложение 1.1 '!G155=2016,'приложение 1.1 '!D155,"-")</f>
        <v>-</v>
      </c>
      <c r="M153" s="529" t="str">
        <f>IF('приложение 1.1 '!G155=2017,'приложение 1.1 '!E155,"-")</f>
        <v>-</v>
      </c>
      <c r="N153" s="529" t="str">
        <f>IF('приложение 1.1 '!G155=2017,'приложение 1.1 '!D155,"-")</f>
        <v>-</v>
      </c>
      <c r="O153" s="529">
        <f t="shared" si="108"/>
        <v>0</v>
      </c>
      <c r="P153" s="529">
        <f t="shared" si="108"/>
        <v>0.28000000000000003</v>
      </c>
      <c r="Q153" s="529" t="s">
        <v>463</v>
      </c>
      <c r="R153" s="529" t="str">
        <f t="shared" si="86"/>
        <v>-</v>
      </c>
      <c r="S153" s="529" t="s">
        <v>463</v>
      </c>
      <c r="T153" s="529" t="str">
        <f t="shared" si="87"/>
        <v>-</v>
      </c>
      <c r="U153" s="529" t="s">
        <v>463</v>
      </c>
      <c r="V153" s="529" t="str">
        <f t="shared" si="109"/>
        <v>-</v>
      </c>
      <c r="W153" s="529">
        <f t="shared" si="109"/>
        <v>0</v>
      </c>
      <c r="X153" s="529">
        <f t="shared" si="109"/>
        <v>0.28000000000000003</v>
      </c>
      <c r="Y153" s="529" t="str">
        <f t="shared" si="109"/>
        <v>-</v>
      </c>
      <c r="Z153" s="529" t="str">
        <f t="shared" si="109"/>
        <v>-</v>
      </c>
      <c r="AA153" s="529" t="str">
        <f t="shared" si="109"/>
        <v>-</v>
      </c>
      <c r="AB153" s="529" t="str">
        <f t="shared" si="109"/>
        <v>-</v>
      </c>
      <c r="AC153" s="529">
        <f t="shared" si="93"/>
        <v>0</v>
      </c>
      <c r="AD153" s="583">
        <f t="shared" si="94"/>
        <v>0.28000000000000003</v>
      </c>
      <c r="AE153" s="591">
        <f>'приложение 1.1 '!H155</f>
        <v>0.28717799999999999</v>
      </c>
      <c r="AF153" s="591" t="str">
        <f t="shared" si="110"/>
        <v>0</v>
      </c>
      <c r="AG153" s="591" t="str">
        <f t="shared" si="111"/>
        <v>0</v>
      </c>
      <c r="AH153" s="591" t="str">
        <f t="shared" si="112"/>
        <v>0</v>
      </c>
      <c r="AI153" s="591" t="str">
        <f t="shared" si="113"/>
        <v>0</v>
      </c>
      <c r="AJ153" s="591" t="str">
        <f t="shared" si="114"/>
        <v>0</v>
      </c>
      <c r="AK153" s="591" t="str">
        <f t="shared" si="115"/>
        <v>0</v>
      </c>
      <c r="AL153" s="591" t="str">
        <f t="shared" si="116"/>
        <v>0</v>
      </c>
      <c r="AM153" s="591" t="str">
        <f t="shared" si="117"/>
        <v>0</v>
      </c>
      <c r="AN153" s="591" t="str">
        <f t="shared" si="91"/>
        <v>-</v>
      </c>
      <c r="AO153" s="591" t="str">
        <f t="shared" si="92"/>
        <v>-</v>
      </c>
      <c r="AP153" s="591">
        <f>'приложение 1.1 '!Y155</f>
        <v>0</v>
      </c>
      <c r="AQ153" s="591">
        <f>'приложение 1.1 '!Z155</f>
        <v>0</v>
      </c>
      <c r="AR153" s="591">
        <f>'приложение 1.1 '!AA155</f>
        <v>0</v>
      </c>
      <c r="AS153" s="591">
        <f>'приложение 1.1 '!AB155</f>
        <v>0.28717799999999999</v>
      </c>
      <c r="AT153" s="591">
        <f>'приложение 1.4.'!G215</f>
        <v>0</v>
      </c>
      <c r="AU153" s="591">
        <f>'приложение 1.4.'!I215</f>
        <v>0</v>
      </c>
      <c r="AV153" s="591">
        <f>'приложение 1.4.'!K215</f>
        <v>0</v>
      </c>
      <c r="AW153" s="591">
        <f>'приложение 1.4.'!M215</f>
        <v>0</v>
      </c>
      <c r="AX153" s="474">
        <f>'приложение 1.1 '!AD155</f>
        <v>0</v>
      </c>
      <c r="AY153" s="474">
        <f>'приложение 1.1 '!AC155</f>
        <v>0</v>
      </c>
      <c r="AZ153" s="591">
        <f t="shared" si="90"/>
        <v>0.28717799999999999</v>
      </c>
    </row>
    <row r="154" spans="1:52" s="9" customFormat="1" ht="31.5">
      <c r="A154" s="416" t="str">
        <f>'приложение 1.1 '!A156</f>
        <v>1.1.5.34</v>
      </c>
      <c r="B154" s="506" t="str">
        <f>'приложение 1.1 '!B156</f>
        <v>Реконструкция КЛ-0,4кв от ТП-371 Республики,74</v>
      </c>
      <c r="C154" s="529" t="str">
        <f>IF('приложение 1.1 '!G156=2012,'приложение 1.1 '!E156,"-")</f>
        <v>-</v>
      </c>
      <c r="D154" s="529" t="str">
        <f>IF('приложение 1.1 '!G156=2012,'приложение 1.1 '!D156,"-")</f>
        <v>-</v>
      </c>
      <c r="E154" s="529" t="str">
        <f>IF('приложение 1.1 '!G156=2013,'приложение 1.1 '!E156,"-")</f>
        <v>-</v>
      </c>
      <c r="F154" s="529" t="str">
        <f>IF('приложение 1.1 '!G156=2013,'приложение 1.1 '!D156,"-")</f>
        <v>-</v>
      </c>
      <c r="G154" s="529" t="str">
        <f>IF('приложение 1.1 '!G156=2014,'приложение 1.1 '!E156,"-")</f>
        <v>-</v>
      </c>
      <c r="H154" s="529" t="str">
        <f>IF('приложение 1.1 '!G156=2014,'приложение 1.1 '!D156,"-")</f>
        <v>-</v>
      </c>
      <c r="I154" s="529">
        <f>IF('приложение 1.1 '!G156=2015,'приложение 1.1 '!E156,"-")</f>
        <v>0</v>
      </c>
      <c r="J154" s="529">
        <f>IF('приложение 1.1 '!G156=2015,'приложение 1.1 '!D156,"-")</f>
        <v>0.66400000000000003</v>
      </c>
      <c r="K154" s="529" t="str">
        <f>IF('приложение 1.1 '!G156=2016,'приложение 1.1 '!E156,"-")</f>
        <v>-</v>
      </c>
      <c r="L154" s="529" t="str">
        <f>IF('приложение 1.1 '!G156=2016,'приложение 1.1 '!D156,"-")</f>
        <v>-</v>
      </c>
      <c r="M154" s="529" t="str">
        <f>IF('приложение 1.1 '!G156=2017,'приложение 1.1 '!E156,"-")</f>
        <v>-</v>
      </c>
      <c r="N154" s="529" t="str">
        <f>IF('приложение 1.1 '!G156=2017,'приложение 1.1 '!D156,"-")</f>
        <v>-</v>
      </c>
      <c r="O154" s="529">
        <f t="shared" si="108"/>
        <v>0</v>
      </c>
      <c r="P154" s="529">
        <f t="shared" si="108"/>
        <v>0.66400000000000003</v>
      </c>
      <c r="Q154" s="529" t="s">
        <v>463</v>
      </c>
      <c r="R154" s="529" t="str">
        <f t="shared" si="86"/>
        <v>-</v>
      </c>
      <c r="S154" s="529" t="s">
        <v>463</v>
      </c>
      <c r="T154" s="529" t="str">
        <f t="shared" si="87"/>
        <v>-</v>
      </c>
      <c r="U154" s="529" t="s">
        <v>463</v>
      </c>
      <c r="V154" s="529" t="str">
        <f t="shared" si="109"/>
        <v>-</v>
      </c>
      <c r="W154" s="529">
        <f t="shared" si="109"/>
        <v>0</v>
      </c>
      <c r="X154" s="529">
        <f t="shared" si="109"/>
        <v>0.66400000000000003</v>
      </c>
      <c r="Y154" s="529" t="str">
        <f t="shared" si="109"/>
        <v>-</v>
      </c>
      <c r="Z154" s="529" t="str">
        <f t="shared" si="109"/>
        <v>-</v>
      </c>
      <c r="AA154" s="529" t="str">
        <f t="shared" si="109"/>
        <v>-</v>
      </c>
      <c r="AB154" s="529" t="str">
        <f t="shared" si="109"/>
        <v>-</v>
      </c>
      <c r="AC154" s="529">
        <f t="shared" si="93"/>
        <v>0</v>
      </c>
      <c r="AD154" s="583">
        <f t="shared" si="94"/>
        <v>0.66400000000000003</v>
      </c>
      <c r="AE154" s="591">
        <f>'приложение 1.1 '!H156</f>
        <v>0.88945264000000002</v>
      </c>
      <c r="AF154" s="591" t="str">
        <f t="shared" si="110"/>
        <v>0</v>
      </c>
      <c r="AG154" s="591" t="str">
        <f t="shared" si="111"/>
        <v>0</v>
      </c>
      <c r="AH154" s="591" t="str">
        <f t="shared" si="112"/>
        <v>0</v>
      </c>
      <c r="AI154" s="591" t="str">
        <f t="shared" si="113"/>
        <v>0</v>
      </c>
      <c r="AJ154" s="591" t="str">
        <f t="shared" si="114"/>
        <v>0</v>
      </c>
      <c r="AK154" s="591" t="str">
        <f t="shared" si="115"/>
        <v>0</v>
      </c>
      <c r="AL154" s="591" t="str">
        <f t="shared" si="116"/>
        <v>0</v>
      </c>
      <c r="AM154" s="591" t="str">
        <f t="shared" si="117"/>
        <v>0</v>
      </c>
      <c r="AN154" s="591" t="str">
        <f t="shared" si="91"/>
        <v>-</v>
      </c>
      <c r="AO154" s="591" t="str">
        <f t="shared" si="92"/>
        <v>-</v>
      </c>
      <c r="AP154" s="591">
        <f>'приложение 1.1 '!Y156</f>
        <v>0</v>
      </c>
      <c r="AQ154" s="591">
        <f>'приложение 1.1 '!Z156</f>
        <v>0</v>
      </c>
      <c r="AR154" s="591">
        <f>'приложение 1.1 '!AA156</f>
        <v>0</v>
      </c>
      <c r="AS154" s="591">
        <f>'приложение 1.1 '!AB156</f>
        <v>0.88945264000000002</v>
      </c>
      <c r="AT154" s="591">
        <f>'приложение 1.4.'!G216</f>
        <v>0</v>
      </c>
      <c r="AU154" s="591">
        <f>'приложение 1.4.'!I216</f>
        <v>0</v>
      </c>
      <c r="AV154" s="591">
        <f>'приложение 1.4.'!K216</f>
        <v>0</v>
      </c>
      <c r="AW154" s="591">
        <f>'приложение 1.4.'!M216</f>
        <v>0</v>
      </c>
      <c r="AX154" s="474">
        <f>'приложение 1.1 '!AD156</f>
        <v>0</v>
      </c>
      <c r="AY154" s="474">
        <f>'приложение 1.1 '!AC156</f>
        <v>0</v>
      </c>
      <c r="AZ154" s="591">
        <f t="shared" si="90"/>
        <v>0.88945264000000002</v>
      </c>
    </row>
    <row r="155" spans="1:52" s="9" customFormat="1" ht="31.5">
      <c r="A155" s="416" t="str">
        <f>'приложение 1.1 '!A157</f>
        <v>1.1.5.35</v>
      </c>
      <c r="B155" s="506" t="str">
        <f>'приложение 1.1 '!B157</f>
        <v>Реконструкция КЛ-0,4кВ от ТП-371 Республики ,76</v>
      </c>
      <c r="C155" s="529" t="str">
        <f>IF('приложение 1.1 '!G157=2012,'приложение 1.1 '!E157,"-")</f>
        <v>-</v>
      </c>
      <c r="D155" s="529" t="str">
        <f>IF('приложение 1.1 '!G157=2012,'приложение 1.1 '!D157,"-")</f>
        <v>-</v>
      </c>
      <c r="E155" s="529" t="str">
        <f>IF('приложение 1.1 '!G157=2013,'приложение 1.1 '!E157,"-")</f>
        <v>-</v>
      </c>
      <c r="F155" s="529" t="str">
        <f>IF('приложение 1.1 '!G157=2013,'приложение 1.1 '!D157,"-")</f>
        <v>-</v>
      </c>
      <c r="G155" s="529" t="str">
        <f>IF('приложение 1.1 '!G157=2014,'приложение 1.1 '!E157,"-")</f>
        <v>-</v>
      </c>
      <c r="H155" s="529" t="str">
        <f>IF('приложение 1.1 '!G157=2014,'приложение 1.1 '!D157,"-")</f>
        <v>-</v>
      </c>
      <c r="I155" s="529">
        <f>IF('приложение 1.1 '!G157=2015,'приложение 1.1 '!E157,"-")</f>
        <v>0</v>
      </c>
      <c r="J155" s="529">
        <f>IF('приложение 1.1 '!G157=2015,'приложение 1.1 '!D157,"-")</f>
        <v>0.80400000000000005</v>
      </c>
      <c r="K155" s="529" t="str">
        <f>IF('приложение 1.1 '!G157=2016,'приложение 1.1 '!E157,"-")</f>
        <v>-</v>
      </c>
      <c r="L155" s="529" t="str">
        <f>IF('приложение 1.1 '!G157=2016,'приложение 1.1 '!D157,"-")</f>
        <v>-</v>
      </c>
      <c r="M155" s="529" t="str">
        <f>IF('приложение 1.1 '!G157=2017,'приложение 1.1 '!E157,"-")</f>
        <v>-</v>
      </c>
      <c r="N155" s="529" t="str">
        <f>IF('приложение 1.1 '!G157=2017,'приложение 1.1 '!D157,"-")</f>
        <v>-</v>
      </c>
      <c r="O155" s="529">
        <f t="shared" si="108"/>
        <v>0</v>
      </c>
      <c r="P155" s="529">
        <f t="shared" si="108"/>
        <v>0.80400000000000005</v>
      </c>
      <c r="Q155" s="529" t="s">
        <v>463</v>
      </c>
      <c r="R155" s="529" t="str">
        <f t="shared" ref="R155:R170" si="118">D155</f>
        <v>-</v>
      </c>
      <c r="S155" s="529" t="s">
        <v>463</v>
      </c>
      <c r="T155" s="529" t="str">
        <f t="shared" ref="T155:T170" si="119">F155</f>
        <v>-</v>
      </c>
      <c r="U155" s="529" t="s">
        <v>463</v>
      </c>
      <c r="V155" s="529" t="str">
        <f t="shared" si="109"/>
        <v>-</v>
      </c>
      <c r="W155" s="529">
        <f t="shared" si="109"/>
        <v>0</v>
      </c>
      <c r="X155" s="529">
        <f t="shared" si="109"/>
        <v>0.80400000000000005</v>
      </c>
      <c r="Y155" s="529" t="str">
        <f t="shared" si="109"/>
        <v>-</v>
      </c>
      <c r="Z155" s="529" t="str">
        <f t="shared" si="109"/>
        <v>-</v>
      </c>
      <c r="AA155" s="529" t="str">
        <f t="shared" si="109"/>
        <v>-</v>
      </c>
      <c r="AB155" s="529" t="str">
        <f t="shared" si="109"/>
        <v>-</v>
      </c>
      <c r="AC155" s="529">
        <f t="shared" si="93"/>
        <v>0</v>
      </c>
      <c r="AD155" s="583">
        <f t="shared" si="94"/>
        <v>0.80400000000000005</v>
      </c>
      <c r="AE155" s="591">
        <f>'приложение 1.1 '!H157</f>
        <v>1.1722429400000001</v>
      </c>
      <c r="AF155" s="591" t="str">
        <f t="shared" si="110"/>
        <v>0</v>
      </c>
      <c r="AG155" s="591" t="str">
        <f t="shared" si="111"/>
        <v>0</v>
      </c>
      <c r="AH155" s="591" t="str">
        <f t="shared" si="112"/>
        <v>0</v>
      </c>
      <c r="AI155" s="591" t="str">
        <f t="shared" si="113"/>
        <v>0</v>
      </c>
      <c r="AJ155" s="591" t="str">
        <f t="shared" si="114"/>
        <v>0</v>
      </c>
      <c r="AK155" s="591" t="str">
        <f t="shared" si="115"/>
        <v>0</v>
      </c>
      <c r="AL155" s="591" t="str">
        <f t="shared" si="116"/>
        <v>0</v>
      </c>
      <c r="AM155" s="591" t="str">
        <f t="shared" si="117"/>
        <v>0</v>
      </c>
      <c r="AN155" s="591" t="str">
        <f t="shared" si="91"/>
        <v>-</v>
      </c>
      <c r="AO155" s="591" t="str">
        <f t="shared" si="92"/>
        <v>-</v>
      </c>
      <c r="AP155" s="591">
        <f>'приложение 1.1 '!Y157</f>
        <v>0</v>
      </c>
      <c r="AQ155" s="591">
        <f>'приложение 1.1 '!Z157</f>
        <v>0</v>
      </c>
      <c r="AR155" s="591">
        <f>'приложение 1.1 '!AA157</f>
        <v>0</v>
      </c>
      <c r="AS155" s="591">
        <f>'приложение 1.1 '!AB157</f>
        <v>1.1722429400000001</v>
      </c>
      <c r="AT155" s="591">
        <f>'приложение 1.4.'!G217</f>
        <v>0</v>
      </c>
      <c r="AU155" s="591">
        <f>'приложение 1.4.'!I217</f>
        <v>0</v>
      </c>
      <c r="AV155" s="591">
        <f>'приложение 1.4.'!K217</f>
        <v>0</v>
      </c>
      <c r="AW155" s="591">
        <f>'приложение 1.4.'!M217</f>
        <v>0</v>
      </c>
      <c r="AX155" s="474">
        <f>'приложение 1.1 '!AD157</f>
        <v>0</v>
      </c>
      <c r="AY155" s="474">
        <f>'приложение 1.1 '!AC157</f>
        <v>0</v>
      </c>
      <c r="AZ155" s="591">
        <f t="shared" si="90"/>
        <v>1.1722429400000001</v>
      </c>
    </row>
    <row r="156" spans="1:52" s="9" customFormat="1" ht="31.5">
      <c r="A156" s="416" t="str">
        <f>'приложение 1.1 '!A158</f>
        <v>1.1.5.36</v>
      </c>
      <c r="B156" s="506" t="str">
        <f>'приложение 1.1 '!B158</f>
        <v>Реконструкция КЛ - 0,4 кВ ТП - 377  Просвещения 44</v>
      </c>
      <c r="C156" s="529" t="str">
        <f>IF('приложение 1.1 '!G158=2012,'приложение 1.1 '!E158,"-")</f>
        <v>-</v>
      </c>
      <c r="D156" s="529" t="str">
        <f>IF('приложение 1.1 '!G158=2012,'приложение 1.1 '!D158,"-")</f>
        <v>-</v>
      </c>
      <c r="E156" s="529" t="str">
        <f>IF('приложение 1.1 '!G158=2013,'приложение 1.1 '!E158,"-")</f>
        <v>-</v>
      </c>
      <c r="F156" s="529" t="str">
        <f>IF('приложение 1.1 '!G158=2013,'приложение 1.1 '!D158,"-")</f>
        <v>-</v>
      </c>
      <c r="G156" s="529" t="str">
        <f>IF('приложение 1.1 '!G158=2014,'приложение 1.1 '!E158,"-")</f>
        <v>-</v>
      </c>
      <c r="H156" s="529" t="str">
        <f>IF('приложение 1.1 '!G158=2014,'приложение 1.1 '!D158,"-")</f>
        <v>-</v>
      </c>
      <c r="I156" s="529" t="str">
        <f>IF('приложение 1.1 '!G158=2015,'приложение 1.1 '!E158,"-")</f>
        <v>-</v>
      </c>
      <c r="J156" s="529" t="str">
        <f>IF('приложение 1.1 '!G158=2015,'приложение 1.1 '!D158,"-")</f>
        <v>-</v>
      </c>
      <c r="K156" s="529" t="str">
        <f>IF('приложение 1.1 '!G158=2016,'приложение 1.1 '!E158,"-")</f>
        <v>-</v>
      </c>
      <c r="L156" s="529" t="str">
        <f>IF('приложение 1.1 '!G158=2016,'приложение 1.1 '!D158,"-")</f>
        <v>-</v>
      </c>
      <c r="M156" s="529">
        <f>IF('приложение 1.1 '!G158=2017,'приложение 1.1 '!E158,"-")</f>
        <v>0</v>
      </c>
      <c r="N156" s="529">
        <f>IF('приложение 1.1 '!G158=2017,'приложение 1.1 '!D158,"-")</f>
        <v>0.24</v>
      </c>
      <c r="O156" s="529">
        <f t="shared" si="108"/>
        <v>0</v>
      </c>
      <c r="P156" s="529">
        <f t="shared" si="108"/>
        <v>0.24</v>
      </c>
      <c r="Q156" s="529" t="s">
        <v>463</v>
      </c>
      <c r="R156" s="529" t="str">
        <f t="shared" si="118"/>
        <v>-</v>
      </c>
      <c r="S156" s="529" t="s">
        <v>463</v>
      </c>
      <c r="T156" s="529" t="str">
        <f t="shared" si="119"/>
        <v>-</v>
      </c>
      <c r="U156" s="529" t="s">
        <v>463</v>
      </c>
      <c r="V156" s="529" t="str">
        <f t="shared" si="109"/>
        <v>-</v>
      </c>
      <c r="W156" s="529" t="str">
        <f t="shared" si="109"/>
        <v>-</v>
      </c>
      <c r="X156" s="529" t="str">
        <f t="shared" si="109"/>
        <v>-</v>
      </c>
      <c r="Y156" s="529" t="str">
        <f t="shared" si="109"/>
        <v>-</v>
      </c>
      <c r="Z156" s="529" t="str">
        <f t="shared" si="109"/>
        <v>-</v>
      </c>
      <c r="AA156" s="529">
        <f t="shared" si="109"/>
        <v>0</v>
      </c>
      <c r="AB156" s="529">
        <f t="shared" si="109"/>
        <v>0.24</v>
      </c>
      <c r="AC156" s="529">
        <f t="shared" si="93"/>
        <v>0</v>
      </c>
      <c r="AD156" s="583">
        <f t="shared" si="94"/>
        <v>0.24</v>
      </c>
      <c r="AE156" s="591">
        <f>'приложение 1.1 '!H158</f>
        <v>0.42703999999999998</v>
      </c>
      <c r="AF156" s="591" t="str">
        <f t="shared" si="110"/>
        <v>0</v>
      </c>
      <c r="AG156" s="591" t="str">
        <f t="shared" si="111"/>
        <v>0</v>
      </c>
      <c r="AH156" s="591" t="str">
        <f t="shared" si="112"/>
        <v>0</v>
      </c>
      <c r="AI156" s="591" t="str">
        <f t="shared" si="113"/>
        <v>0</v>
      </c>
      <c r="AJ156" s="591" t="str">
        <f t="shared" si="114"/>
        <v>0</v>
      </c>
      <c r="AK156" s="591" t="str">
        <f t="shared" si="115"/>
        <v>0</v>
      </c>
      <c r="AL156" s="591">
        <f t="shared" si="116"/>
        <v>0</v>
      </c>
      <c r="AM156" s="591">
        <f t="shared" si="117"/>
        <v>0.24</v>
      </c>
      <c r="AN156" s="591">
        <f t="shared" si="91"/>
        <v>0</v>
      </c>
      <c r="AO156" s="591">
        <f t="shared" si="92"/>
        <v>0.24</v>
      </c>
      <c r="AP156" s="591">
        <f>'приложение 1.1 '!Y158</f>
        <v>0</v>
      </c>
      <c r="AQ156" s="591">
        <f>'приложение 1.1 '!Z158</f>
        <v>0</v>
      </c>
      <c r="AR156" s="591">
        <f>'приложение 1.1 '!AA158</f>
        <v>0</v>
      </c>
      <c r="AS156" s="591">
        <f>'приложение 1.1 '!AB158</f>
        <v>0</v>
      </c>
      <c r="AT156" s="591">
        <f>'приложение 1.4.'!G218</f>
        <v>0</v>
      </c>
      <c r="AU156" s="591">
        <f>'приложение 1.4.'!I218</f>
        <v>0</v>
      </c>
      <c r="AV156" s="591">
        <f>'приложение 1.4.'!K218</f>
        <v>0</v>
      </c>
      <c r="AW156" s="591">
        <f>'приложение 1.4.'!M218</f>
        <v>0.42703999999999998</v>
      </c>
      <c r="AX156" s="474">
        <f>'приложение 1.1 '!AD158</f>
        <v>0.42703999999999998</v>
      </c>
      <c r="AY156" s="474">
        <f>'приложение 1.1 '!AC158</f>
        <v>0</v>
      </c>
      <c r="AZ156" s="591">
        <f t="shared" si="90"/>
        <v>0.42703999999999998</v>
      </c>
    </row>
    <row r="157" spans="1:52" s="9" customFormat="1" ht="31.5">
      <c r="A157" s="416" t="str">
        <f>'приложение 1.1 '!A159</f>
        <v>1.1.5.37</v>
      </c>
      <c r="B157" s="506" t="str">
        <f>'приложение 1.1 '!B159</f>
        <v>Реконструкция КЛ-0,4кв от ТП-377 Просвещение 42</v>
      </c>
      <c r="C157" s="529" t="str">
        <f>IF('приложение 1.1 '!G159=2012,'приложение 1.1 '!E159,"-")</f>
        <v>-</v>
      </c>
      <c r="D157" s="529" t="str">
        <f>IF('приложение 1.1 '!G159=2012,'приложение 1.1 '!D159,"-")</f>
        <v>-</v>
      </c>
      <c r="E157" s="529" t="str">
        <f>IF('приложение 1.1 '!G159=2013,'приложение 1.1 '!E159,"-")</f>
        <v>-</v>
      </c>
      <c r="F157" s="529" t="str">
        <f>IF('приложение 1.1 '!G159=2013,'приложение 1.1 '!D159,"-")</f>
        <v>-</v>
      </c>
      <c r="G157" s="529" t="str">
        <f>IF('приложение 1.1 '!G159=2014,'приложение 1.1 '!E159,"-")</f>
        <v>-</v>
      </c>
      <c r="H157" s="529" t="str">
        <f>IF('приложение 1.1 '!G159=2014,'приложение 1.1 '!D159,"-")</f>
        <v>-</v>
      </c>
      <c r="I157" s="529" t="str">
        <f>IF('приложение 1.1 '!G159=2015,'приложение 1.1 '!E159,"-")</f>
        <v>-</v>
      </c>
      <c r="J157" s="529" t="str">
        <f>IF('приложение 1.1 '!G159=2015,'приложение 1.1 '!D159,"-")</f>
        <v>-</v>
      </c>
      <c r="K157" s="529" t="str">
        <f>IF('приложение 1.1 '!G159=2016,'приложение 1.1 '!E159,"-")</f>
        <v>-</v>
      </c>
      <c r="L157" s="529" t="str">
        <f>IF('приложение 1.1 '!G159=2016,'приложение 1.1 '!D159,"-")</f>
        <v>-</v>
      </c>
      <c r="M157" s="529">
        <f>IF('приложение 1.1 '!G159=2017,'приложение 1.1 '!E159,"-")</f>
        <v>0</v>
      </c>
      <c r="N157" s="529">
        <f>IF('приложение 1.1 '!G159=2017,'приложение 1.1 '!D159,"-")</f>
        <v>0.24</v>
      </c>
      <c r="O157" s="529">
        <f t="shared" si="108"/>
        <v>0</v>
      </c>
      <c r="P157" s="529">
        <f t="shared" si="108"/>
        <v>0.24</v>
      </c>
      <c r="Q157" s="529" t="s">
        <v>463</v>
      </c>
      <c r="R157" s="529" t="str">
        <f t="shared" si="118"/>
        <v>-</v>
      </c>
      <c r="S157" s="529" t="s">
        <v>463</v>
      </c>
      <c r="T157" s="529" t="str">
        <f t="shared" si="119"/>
        <v>-</v>
      </c>
      <c r="U157" s="529" t="s">
        <v>463</v>
      </c>
      <c r="V157" s="529" t="str">
        <f t="shared" si="109"/>
        <v>-</v>
      </c>
      <c r="W157" s="529" t="str">
        <f t="shared" si="109"/>
        <v>-</v>
      </c>
      <c r="X157" s="529" t="str">
        <f t="shared" si="109"/>
        <v>-</v>
      </c>
      <c r="Y157" s="529" t="str">
        <f t="shared" si="109"/>
        <v>-</v>
      </c>
      <c r="Z157" s="529" t="str">
        <f t="shared" si="109"/>
        <v>-</v>
      </c>
      <c r="AA157" s="529">
        <f t="shared" si="109"/>
        <v>0</v>
      </c>
      <c r="AB157" s="529">
        <f t="shared" si="109"/>
        <v>0.24</v>
      </c>
      <c r="AC157" s="529">
        <f t="shared" si="93"/>
        <v>0</v>
      </c>
      <c r="AD157" s="583">
        <f t="shared" si="94"/>
        <v>0.24</v>
      </c>
      <c r="AE157" s="591">
        <f>'приложение 1.1 '!H159</f>
        <v>0.76936000000000004</v>
      </c>
      <c r="AF157" s="591" t="str">
        <f t="shared" si="110"/>
        <v>0</v>
      </c>
      <c r="AG157" s="591" t="str">
        <f t="shared" si="111"/>
        <v>0</v>
      </c>
      <c r="AH157" s="591" t="str">
        <f t="shared" si="112"/>
        <v>0</v>
      </c>
      <c r="AI157" s="591" t="str">
        <f t="shared" si="113"/>
        <v>0</v>
      </c>
      <c r="AJ157" s="591" t="str">
        <f t="shared" si="114"/>
        <v>0</v>
      </c>
      <c r="AK157" s="591" t="str">
        <f t="shared" si="115"/>
        <v>0</v>
      </c>
      <c r="AL157" s="591">
        <f t="shared" si="116"/>
        <v>0</v>
      </c>
      <c r="AM157" s="591">
        <f t="shared" si="117"/>
        <v>0.24</v>
      </c>
      <c r="AN157" s="591">
        <f t="shared" si="91"/>
        <v>0</v>
      </c>
      <c r="AO157" s="591">
        <f t="shared" si="92"/>
        <v>0.24</v>
      </c>
      <c r="AP157" s="591">
        <f>'приложение 1.1 '!Y159</f>
        <v>0</v>
      </c>
      <c r="AQ157" s="591">
        <f>'приложение 1.1 '!Z159</f>
        <v>0</v>
      </c>
      <c r="AR157" s="591">
        <f>'приложение 1.1 '!AA159</f>
        <v>0</v>
      </c>
      <c r="AS157" s="591">
        <f>'приложение 1.1 '!AB159</f>
        <v>0</v>
      </c>
      <c r="AT157" s="591">
        <f>'приложение 1.4.'!G219</f>
        <v>0</v>
      </c>
      <c r="AU157" s="591">
        <f>'приложение 1.4.'!I219</f>
        <v>0</v>
      </c>
      <c r="AV157" s="591">
        <f>'приложение 1.4.'!K219</f>
        <v>0</v>
      </c>
      <c r="AW157" s="591">
        <f>'приложение 1.4.'!M219</f>
        <v>0.76936000000000004</v>
      </c>
      <c r="AX157" s="474">
        <f>'приложение 1.1 '!AD159</f>
        <v>0.76936000000000004</v>
      </c>
      <c r="AY157" s="474">
        <f>'приложение 1.1 '!AC159</f>
        <v>0</v>
      </c>
      <c r="AZ157" s="591">
        <f t="shared" si="90"/>
        <v>0.76936000000000004</v>
      </c>
    </row>
    <row r="158" spans="1:52" s="9" customFormat="1" ht="31.5">
      <c r="A158" s="416" t="str">
        <f>'приложение 1.1 '!A160</f>
        <v>1.1.5.38</v>
      </c>
      <c r="B158" s="506" t="str">
        <f>'приложение 1.1 '!B160</f>
        <v xml:space="preserve">Реконструкция КЛ - 0,4 кВ ТП - 377 Энергетиков 7 </v>
      </c>
      <c r="C158" s="529" t="str">
        <f>IF('приложение 1.1 '!G160=2012,'приложение 1.1 '!E160,"-")</f>
        <v>-</v>
      </c>
      <c r="D158" s="529" t="str">
        <f>IF('приложение 1.1 '!G160=2012,'приложение 1.1 '!D160,"-")</f>
        <v>-</v>
      </c>
      <c r="E158" s="529" t="str">
        <f>IF('приложение 1.1 '!G160=2013,'приложение 1.1 '!E160,"-")</f>
        <v>-</v>
      </c>
      <c r="F158" s="529" t="str">
        <f>IF('приложение 1.1 '!G160=2013,'приложение 1.1 '!D160,"-")</f>
        <v>-</v>
      </c>
      <c r="G158" s="529" t="str">
        <f>IF('приложение 1.1 '!G160=2014,'приложение 1.1 '!E160,"-")</f>
        <v>-</v>
      </c>
      <c r="H158" s="529" t="str">
        <f>IF('приложение 1.1 '!G160=2014,'приложение 1.1 '!D160,"-")</f>
        <v>-</v>
      </c>
      <c r="I158" s="529" t="str">
        <f>IF('приложение 1.1 '!G160=2015,'приложение 1.1 '!E160,"-")</f>
        <v>-</v>
      </c>
      <c r="J158" s="529" t="str">
        <f>IF('приложение 1.1 '!G160=2015,'приложение 1.1 '!D160,"-")</f>
        <v>-</v>
      </c>
      <c r="K158" s="529" t="str">
        <f>IF('приложение 1.1 '!G160=2016,'приложение 1.1 '!E160,"-")</f>
        <v>-</v>
      </c>
      <c r="L158" s="529" t="str">
        <f>IF('приложение 1.1 '!G160=2016,'приложение 1.1 '!D160,"-")</f>
        <v>-</v>
      </c>
      <c r="M158" s="529">
        <f>IF('приложение 1.1 '!G160=2017,'приложение 1.1 '!E160,"-")</f>
        <v>0</v>
      </c>
      <c r="N158" s="529">
        <f>IF('приложение 1.1 '!G160=2017,'приложение 1.1 '!D160,"-")</f>
        <v>0.24</v>
      </c>
      <c r="O158" s="529">
        <f t="shared" si="108"/>
        <v>0</v>
      </c>
      <c r="P158" s="529">
        <f t="shared" si="108"/>
        <v>0.24</v>
      </c>
      <c r="Q158" s="529" t="s">
        <v>463</v>
      </c>
      <c r="R158" s="529" t="str">
        <f t="shared" si="118"/>
        <v>-</v>
      </c>
      <c r="S158" s="529" t="s">
        <v>463</v>
      </c>
      <c r="T158" s="529" t="str">
        <f t="shared" si="119"/>
        <v>-</v>
      </c>
      <c r="U158" s="529" t="s">
        <v>463</v>
      </c>
      <c r="V158" s="529" t="str">
        <f t="shared" si="109"/>
        <v>-</v>
      </c>
      <c r="W158" s="529" t="str">
        <f t="shared" si="109"/>
        <v>-</v>
      </c>
      <c r="X158" s="529" t="str">
        <f t="shared" si="109"/>
        <v>-</v>
      </c>
      <c r="Y158" s="529" t="str">
        <f t="shared" si="109"/>
        <v>-</v>
      </c>
      <c r="Z158" s="529" t="str">
        <f t="shared" si="109"/>
        <v>-</v>
      </c>
      <c r="AA158" s="529">
        <f t="shared" si="109"/>
        <v>0</v>
      </c>
      <c r="AB158" s="529">
        <f t="shared" si="109"/>
        <v>0.24</v>
      </c>
      <c r="AC158" s="529">
        <f t="shared" si="93"/>
        <v>0</v>
      </c>
      <c r="AD158" s="583">
        <f t="shared" si="94"/>
        <v>0.24</v>
      </c>
      <c r="AE158" s="591">
        <f>'приложение 1.1 '!H160</f>
        <v>0.52342</v>
      </c>
      <c r="AF158" s="591" t="str">
        <f t="shared" si="110"/>
        <v>0</v>
      </c>
      <c r="AG158" s="591" t="str">
        <f t="shared" si="111"/>
        <v>0</v>
      </c>
      <c r="AH158" s="591" t="str">
        <f t="shared" si="112"/>
        <v>0</v>
      </c>
      <c r="AI158" s="591" t="str">
        <f t="shared" si="113"/>
        <v>0</v>
      </c>
      <c r="AJ158" s="591" t="str">
        <f t="shared" si="114"/>
        <v>0</v>
      </c>
      <c r="AK158" s="591" t="str">
        <f t="shared" si="115"/>
        <v>0</v>
      </c>
      <c r="AL158" s="591">
        <f t="shared" si="116"/>
        <v>0</v>
      </c>
      <c r="AM158" s="591">
        <f t="shared" si="117"/>
        <v>0.24</v>
      </c>
      <c r="AN158" s="591">
        <f t="shared" si="91"/>
        <v>0</v>
      </c>
      <c r="AO158" s="591">
        <f t="shared" si="92"/>
        <v>0.24</v>
      </c>
      <c r="AP158" s="591">
        <f>'приложение 1.1 '!Y160</f>
        <v>0</v>
      </c>
      <c r="AQ158" s="591">
        <f>'приложение 1.1 '!Z160</f>
        <v>0</v>
      </c>
      <c r="AR158" s="591">
        <f>'приложение 1.1 '!AA160</f>
        <v>0</v>
      </c>
      <c r="AS158" s="591">
        <f>'приложение 1.1 '!AB160</f>
        <v>0</v>
      </c>
      <c r="AT158" s="591">
        <f>'приложение 1.4.'!G220</f>
        <v>0</v>
      </c>
      <c r="AU158" s="591">
        <f>'приложение 1.4.'!I220</f>
        <v>0</v>
      </c>
      <c r="AV158" s="591">
        <f>'приложение 1.4.'!K220</f>
        <v>0</v>
      </c>
      <c r="AW158" s="591">
        <f>'приложение 1.4.'!M220</f>
        <v>0.52342</v>
      </c>
      <c r="AX158" s="474">
        <f>'приложение 1.1 '!AD160</f>
        <v>0.52342</v>
      </c>
      <c r="AY158" s="474">
        <f>'приложение 1.1 '!AC160</f>
        <v>0</v>
      </c>
      <c r="AZ158" s="591">
        <f t="shared" si="90"/>
        <v>0.52342</v>
      </c>
    </row>
    <row r="159" spans="1:52" s="9" customFormat="1" ht="31.5">
      <c r="A159" s="416" t="str">
        <f>'приложение 1.1 '!A161</f>
        <v>1.1.5.39</v>
      </c>
      <c r="B159" s="506" t="str">
        <f>'приложение 1.1 '!B161</f>
        <v>Реконструкция КЛ-0,4кВ  ТП-373 Энергетиков 15</v>
      </c>
      <c r="C159" s="529" t="str">
        <f>IF('приложение 1.1 '!G161=2012,'приложение 1.1 '!E161,"-")</f>
        <v>-</v>
      </c>
      <c r="D159" s="529" t="str">
        <f>IF('приложение 1.1 '!G161=2012,'приложение 1.1 '!D161,"-")</f>
        <v>-</v>
      </c>
      <c r="E159" s="529" t="str">
        <f>IF('приложение 1.1 '!G161=2013,'приложение 1.1 '!E161,"-")</f>
        <v>-</v>
      </c>
      <c r="F159" s="529" t="str">
        <f>IF('приложение 1.1 '!G161=2013,'приложение 1.1 '!D161,"-")</f>
        <v>-</v>
      </c>
      <c r="G159" s="529" t="str">
        <f>IF('приложение 1.1 '!G161=2014,'приложение 1.1 '!E161,"-")</f>
        <v>-</v>
      </c>
      <c r="H159" s="529" t="str">
        <f>IF('приложение 1.1 '!G161=2014,'приложение 1.1 '!D161,"-")</f>
        <v>-</v>
      </c>
      <c r="I159" s="529" t="str">
        <f>IF('приложение 1.1 '!G161=2015,'приложение 1.1 '!E161,"-")</f>
        <v>-</v>
      </c>
      <c r="J159" s="529" t="str">
        <f>IF('приложение 1.1 '!G161=2015,'приложение 1.1 '!D161,"-")</f>
        <v>-</v>
      </c>
      <c r="K159" s="529" t="str">
        <f>IF('приложение 1.1 '!G161=2016,'приложение 1.1 '!E161,"-")</f>
        <v>-</v>
      </c>
      <c r="L159" s="529" t="str">
        <f>IF('приложение 1.1 '!G161=2016,'приложение 1.1 '!D161,"-")</f>
        <v>-</v>
      </c>
      <c r="M159" s="529">
        <f>IF('приложение 1.1 '!G161=2017,'приложение 1.1 '!E161,"-")</f>
        <v>0</v>
      </c>
      <c r="N159" s="529">
        <f>IF('приложение 1.1 '!G161=2017,'приложение 1.1 '!D161,"-")</f>
        <v>0.22</v>
      </c>
      <c r="O159" s="529">
        <f t="shared" si="108"/>
        <v>0</v>
      </c>
      <c r="P159" s="529">
        <f t="shared" si="108"/>
        <v>0.22</v>
      </c>
      <c r="Q159" s="529" t="s">
        <v>463</v>
      </c>
      <c r="R159" s="529" t="str">
        <f t="shared" si="118"/>
        <v>-</v>
      </c>
      <c r="S159" s="529" t="s">
        <v>463</v>
      </c>
      <c r="T159" s="529" t="str">
        <f t="shared" si="119"/>
        <v>-</v>
      </c>
      <c r="U159" s="529" t="s">
        <v>463</v>
      </c>
      <c r="V159" s="529" t="str">
        <f t="shared" si="109"/>
        <v>-</v>
      </c>
      <c r="W159" s="529" t="str">
        <f t="shared" si="109"/>
        <v>-</v>
      </c>
      <c r="X159" s="529" t="str">
        <f t="shared" si="109"/>
        <v>-</v>
      </c>
      <c r="Y159" s="529" t="str">
        <f t="shared" si="109"/>
        <v>-</v>
      </c>
      <c r="Z159" s="529" t="str">
        <f t="shared" si="109"/>
        <v>-</v>
      </c>
      <c r="AA159" s="529">
        <f t="shared" si="109"/>
        <v>0</v>
      </c>
      <c r="AB159" s="529">
        <f t="shared" si="109"/>
        <v>0.22</v>
      </c>
      <c r="AC159" s="529">
        <f t="shared" si="93"/>
        <v>0</v>
      </c>
      <c r="AD159" s="583">
        <f t="shared" si="94"/>
        <v>0.22</v>
      </c>
      <c r="AE159" s="591">
        <f>'приложение 1.1 '!H161</f>
        <v>2.13523</v>
      </c>
      <c r="AF159" s="591" t="str">
        <f t="shared" si="110"/>
        <v>0</v>
      </c>
      <c r="AG159" s="591" t="str">
        <f t="shared" si="111"/>
        <v>0</v>
      </c>
      <c r="AH159" s="591" t="str">
        <f t="shared" si="112"/>
        <v>0</v>
      </c>
      <c r="AI159" s="591" t="str">
        <f t="shared" si="113"/>
        <v>0</v>
      </c>
      <c r="AJ159" s="591" t="str">
        <f t="shared" si="114"/>
        <v>0</v>
      </c>
      <c r="AK159" s="591" t="str">
        <f t="shared" si="115"/>
        <v>0</v>
      </c>
      <c r="AL159" s="591">
        <f t="shared" si="116"/>
        <v>0</v>
      </c>
      <c r="AM159" s="591">
        <f t="shared" si="117"/>
        <v>0.22</v>
      </c>
      <c r="AN159" s="591">
        <f t="shared" si="91"/>
        <v>0</v>
      </c>
      <c r="AO159" s="591">
        <f t="shared" si="92"/>
        <v>0.22</v>
      </c>
      <c r="AP159" s="591">
        <f>'приложение 1.1 '!Y161</f>
        <v>0</v>
      </c>
      <c r="AQ159" s="591">
        <f>'приложение 1.1 '!Z161</f>
        <v>0</v>
      </c>
      <c r="AR159" s="591">
        <f>'приложение 1.1 '!AA161</f>
        <v>0</v>
      </c>
      <c r="AS159" s="591">
        <f>'приложение 1.1 '!AB161</f>
        <v>0</v>
      </c>
      <c r="AT159" s="591">
        <f>'приложение 1.4.'!G221</f>
        <v>0</v>
      </c>
      <c r="AU159" s="591">
        <f>'приложение 1.4.'!I221</f>
        <v>0</v>
      </c>
      <c r="AV159" s="591">
        <f>'приложение 1.4.'!K221</f>
        <v>0</v>
      </c>
      <c r="AW159" s="591">
        <f>'приложение 1.4.'!M221</f>
        <v>2.13523</v>
      </c>
      <c r="AX159" s="474">
        <f>'приложение 1.1 '!AD161</f>
        <v>2.13523</v>
      </c>
      <c r="AY159" s="474">
        <f>'приложение 1.1 '!AC161</f>
        <v>0</v>
      </c>
      <c r="AZ159" s="591">
        <f t="shared" ref="AZ159:AZ175" si="120">AY159+AX159+AS159+AR159+AQ159+AP159</f>
        <v>2.13523</v>
      </c>
    </row>
    <row r="160" spans="1:52" s="9" customFormat="1">
      <c r="A160" s="416" t="str">
        <f>'приложение 1.1 '!A162</f>
        <v>1.1.5.40</v>
      </c>
      <c r="B160" s="506" t="str">
        <f>'приложение 1.1 '!B162</f>
        <v xml:space="preserve">Реконструкция КЛ-0,4кв от ТП-379 Гагарина-14  </v>
      </c>
      <c r="C160" s="529" t="str">
        <f>IF('приложение 1.1 '!G162=2012,'приложение 1.1 '!E162,"-")</f>
        <v>-</v>
      </c>
      <c r="D160" s="529" t="str">
        <f>IF('приложение 1.1 '!G162=2012,'приложение 1.1 '!D162,"-")</f>
        <v>-</v>
      </c>
      <c r="E160" s="529" t="str">
        <f>IF('приложение 1.1 '!G162=2013,'приложение 1.1 '!E162,"-")</f>
        <v>-</v>
      </c>
      <c r="F160" s="529" t="str">
        <f>IF('приложение 1.1 '!G162=2013,'приложение 1.1 '!D162,"-")</f>
        <v>-</v>
      </c>
      <c r="G160" s="529" t="str">
        <f>IF('приложение 1.1 '!G162=2014,'приложение 1.1 '!E162,"-")</f>
        <v>-</v>
      </c>
      <c r="H160" s="529" t="str">
        <f>IF('приложение 1.1 '!G162=2014,'приложение 1.1 '!D162,"-")</f>
        <v>-</v>
      </c>
      <c r="I160" s="529" t="str">
        <f>IF('приложение 1.1 '!G162=2015,'приложение 1.1 '!E162,"-")</f>
        <v>-</v>
      </c>
      <c r="J160" s="529" t="str">
        <f>IF('приложение 1.1 '!G162=2015,'приложение 1.1 '!D162,"-")</f>
        <v>-</v>
      </c>
      <c r="K160" s="529" t="str">
        <f>IF('приложение 1.1 '!G162=2016,'приложение 1.1 '!E162,"-")</f>
        <v>-</v>
      </c>
      <c r="L160" s="529" t="str">
        <f>IF('приложение 1.1 '!G162=2016,'приложение 1.1 '!D162,"-")</f>
        <v>-</v>
      </c>
      <c r="M160" s="529">
        <f>IF('приложение 1.1 '!G162=2017,'приложение 1.1 '!E162,"-")</f>
        <v>0</v>
      </c>
      <c r="N160" s="529">
        <f>IF('приложение 1.1 '!G162=2017,'приложение 1.1 '!D162,"-")</f>
        <v>0.16</v>
      </c>
      <c r="O160" s="529">
        <f t="shared" si="108"/>
        <v>0</v>
      </c>
      <c r="P160" s="529">
        <f t="shared" si="108"/>
        <v>0.16</v>
      </c>
      <c r="Q160" s="529" t="s">
        <v>463</v>
      </c>
      <c r="R160" s="529" t="str">
        <f t="shared" si="118"/>
        <v>-</v>
      </c>
      <c r="S160" s="529" t="s">
        <v>463</v>
      </c>
      <c r="T160" s="529" t="str">
        <f t="shared" si="119"/>
        <v>-</v>
      </c>
      <c r="U160" s="529" t="s">
        <v>463</v>
      </c>
      <c r="V160" s="529" t="str">
        <f t="shared" si="109"/>
        <v>-</v>
      </c>
      <c r="W160" s="529" t="str">
        <f t="shared" si="109"/>
        <v>-</v>
      </c>
      <c r="X160" s="529" t="str">
        <f t="shared" si="109"/>
        <v>-</v>
      </c>
      <c r="Y160" s="529" t="str">
        <f t="shared" si="109"/>
        <v>-</v>
      </c>
      <c r="Z160" s="529" t="str">
        <f t="shared" si="109"/>
        <v>-</v>
      </c>
      <c r="AA160" s="529">
        <f t="shared" si="109"/>
        <v>0</v>
      </c>
      <c r="AB160" s="529">
        <f t="shared" si="109"/>
        <v>0.16</v>
      </c>
      <c r="AC160" s="529">
        <f t="shared" si="93"/>
        <v>0</v>
      </c>
      <c r="AD160" s="583">
        <f t="shared" si="94"/>
        <v>0.16</v>
      </c>
      <c r="AE160" s="591">
        <f>'приложение 1.1 '!H162</f>
        <v>0.71896000000000004</v>
      </c>
      <c r="AF160" s="591" t="str">
        <f t="shared" si="110"/>
        <v>0</v>
      </c>
      <c r="AG160" s="591" t="str">
        <f t="shared" si="111"/>
        <v>0</v>
      </c>
      <c r="AH160" s="591" t="str">
        <f t="shared" si="112"/>
        <v>0</v>
      </c>
      <c r="AI160" s="591" t="str">
        <f t="shared" si="113"/>
        <v>0</v>
      </c>
      <c r="AJ160" s="591" t="str">
        <f t="shared" si="114"/>
        <v>0</v>
      </c>
      <c r="AK160" s="591" t="str">
        <f t="shared" si="115"/>
        <v>0</v>
      </c>
      <c r="AL160" s="591">
        <f t="shared" si="116"/>
        <v>0</v>
      </c>
      <c r="AM160" s="591">
        <f t="shared" si="117"/>
        <v>0.16</v>
      </c>
      <c r="AN160" s="591">
        <f t="shared" si="91"/>
        <v>0</v>
      </c>
      <c r="AO160" s="591">
        <f t="shared" si="92"/>
        <v>0.16</v>
      </c>
      <c r="AP160" s="591">
        <f>'приложение 1.1 '!Y162</f>
        <v>0</v>
      </c>
      <c r="AQ160" s="591">
        <f>'приложение 1.1 '!Z162</f>
        <v>0</v>
      </c>
      <c r="AR160" s="591">
        <f>'приложение 1.1 '!AA162</f>
        <v>0</v>
      </c>
      <c r="AS160" s="591">
        <f>'приложение 1.1 '!AB162</f>
        <v>0</v>
      </c>
      <c r="AT160" s="591">
        <f>'приложение 1.4.'!G222</f>
        <v>0</v>
      </c>
      <c r="AU160" s="591">
        <f>'приложение 1.4.'!I222</f>
        <v>0</v>
      </c>
      <c r="AV160" s="591">
        <f>'приложение 1.4.'!K222</f>
        <v>0</v>
      </c>
      <c r="AW160" s="591">
        <f>'приложение 1.4.'!M222</f>
        <v>0.71896000000000004</v>
      </c>
      <c r="AX160" s="474">
        <f>'приложение 1.1 '!AD162</f>
        <v>0.71896000000000004</v>
      </c>
      <c r="AY160" s="474">
        <f>'приложение 1.1 '!AC162</f>
        <v>0</v>
      </c>
      <c r="AZ160" s="591">
        <f t="shared" si="120"/>
        <v>0.71896000000000004</v>
      </c>
    </row>
    <row r="161" spans="1:52" s="9" customFormat="1" ht="31.5">
      <c r="A161" s="416" t="str">
        <f>'приложение 1.1 '!A163</f>
        <v>1.1.5.41</v>
      </c>
      <c r="B161" s="506" t="str">
        <f>'приложение 1.1 '!B163</f>
        <v xml:space="preserve">Реконструкция КЛ-0,4кв от ТП-359   Маяковского -27/1 </v>
      </c>
      <c r="C161" s="529" t="str">
        <f>IF('приложение 1.1 '!G163=2012,'приложение 1.1 '!E163,"-")</f>
        <v>-</v>
      </c>
      <c r="D161" s="529" t="str">
        <f>IF('приложение 1.1 '!G163=2012,'приложение 1.1 '!D163,"-")</f>
        <v>-</v>
      </c>
      <c r="E161" s="529" t="str">
        <f>IF('приложение 1.1 '!G163=2013,'приложение 1.1 '!E163,"-")</f>
        <v>-</v>
      </c>
      <c r="F161" s="529" t="str">
        <f>IF('приложение 1.1 '!G163=2013,'приложение 1.1 '!D163,"-")</f>
        <v>-</v>
      </c>
      <c r="G161" s="529" t="str">
        <f>IF('приложение 1.1 '!G163=2014,'приложение 1.1 '!E163,"-")</f>
        <v>-</v>
      </c>
      <c r="H161" s="529" t="str">
        <f>IF('приложение 1.1 '!G163=2014,'приложение 1.1 '!D163,"-")</f>
        <v>-</v>
      </c>
      <c r="I161" s="529" t="str">
        <f>IF('приложение 1.1 '!G163=2015,'приложение 1.1 '!E163,"-")</f>
        <v>-</v>
      </c>
      <c r="J161" s="529" t="str">
        <f>IF('приложение 1.1 '!G163=2015,'приложение 1.1 '!D163,"-")</f>
        <v>-</v>
      </c>
      <c r="K161" s="529" t="str">
        <f>IF('приложение 1.1 '!G163=2016,'приложение 1.1 '!E163,"-")</f>
        <v>-</v>
      </c>
      <c r="L161" s="529" t="str">
        <f>IF('приложение 1.1 '!G163=2016,'приложение 1.1 '!D163,"-")</f>
        <v>-</v>
      </c>
      <c r="M161" s="529">
        <f>IF('приложение 1.1 '!G163=2017,'приложение 1.1 '!E163,"-")</f>
        <v>0</v>
      </c>
      <c r="N161" s="529">
        <f>IF('приложение 1.1 '!G163=2017,'приложение 1.1 '!D163,"-")</f>
        <v>0.317</v>
      </c>
      <c r="O161" s="529">
        <f t="shared" si="108"/>
        <v>0</v>
      </c>
      <c r="P161" s="529">
        <f t="shared" si="108"/>
        <v>0.317</v>
      </c>
      <c r="Q161" s="529" t="s">
        <v>463</v>
      </c>
      <c r="R161" s="529" t="str">
        <f t="shared" si="118"/>
        <v>-</v>
      </c>
      <c r="S161" s="529" t="s">
        <v>463</v>
      </c>
      <c r="T161" s="529" t="str">
        <f t="shared" si="119"/>
        <v>-</v>
      </c>
      <c r="U161" s="529" t="s">
        <v>463</v>
      </c>
      <c r="V161" s="529" t="str">
        <f t="shared" si="109"/>
        <v>-</v>
      </c>
      <c r="W161" s="529" t="str">
        <f t="shared" si="109"/>
        <v>-</v>
      </c>
      <c r="X161" s="529" t="str">
        <f t="shared" si="109"/>
        <v>-</v>
      </c>
      <c r="Y161" s="529" t="str">
        <f t="shared" si="109"/>
        <v>-</v>
      </c>
      <c r="Z161" s="529" t="str">
        <f t="shared" si="109"/>
        <v>-</v>
      </c>
      <c r="AA161" s="529">
        <f t="shared" si="109"/>
        <v>0</v>
      </c>
      <c r="AB161" s="529">
        <f t="shared" si="109"/>
        <v>0.317</v>
      </c>
      <c r="AC161" s="529">
        <f t="shared" si="93"/>
        <v>0</v>
      </c>
      <c r="AD161" s="583">
        <f t="shared" si="94"/>
        <v>0.317</v>
      </c>
      <c r="AE161" s="591">
        <f>'приложение 1.1 '!H163</f>
        <v>0.41460999999999998</v>
      </c>
      <c r="AF161" s="591" t="str">
        <f t="shared" si="110"/>
        <v>0</v>
      </c>
      <c r="AG161" s="591" t="str">
        <f t="shared" si="111"/>
        <v>0</v>
      </c>
      <c r="AH161" s="591" t="str">
        <f t="shared" si="112"/>
        <v>0</v>
      </c>
      <c r="AI161" s="591" t="str">
        <f t="shared" si="113"/>
        <v>0</v>
      </c>
      <c r="AJ161" s="591" t="str">
        <f t="shared" si="114"/>
        <v>0</v>
      </c>
      <c r="AK161" s="591" t="str">
        <f t="shared" si="115"/>
        <v>0</v>
      </c>
      <c r="AL161" s="591">
        <f t="shared" si="116"/>
        <v>0</v>
      </c>
      <c r="AM161" s="591">
        <f t="shared" si="117"/>
        <v>0.317</v>
      </c>
      <c r="AN161" s="591">
        <f t="shared" ref="AN161:AN175" si="121">M161</f>
        <v>0</v>
      </c>
      <c r="AO161" s="591">
        <f t="shared" ref="AO161:AO175" si="122">N161</f>
        <v>0.317</v>
      </c>
      <c r="AP161" s="591">
        <f>'приложение 1.1 '!Y163</f>
        <v>0</v>
      </c>
      <c r="AQ161" s="591">
        <f>'приложение 1.1 '!Z163</f>
        <v>0</v>
      </c>
      <c r="AR161" s="591">
        <f>'приложение 1.1 '!AA163</f>
        <v>0</v>
      </c>
      <c r="AS161" s="591">
        <f>'приложение 1.1 '!AB163</f>
        <v>0</v>
      </c>
      <c r="AT161" s="591">
        <f>'приложение 1.4.'!G223</f>
        <v>0</v>
      </c>
      <c r="AU161" s="591">
        <f>'приложение 1.4.'!I223</f>
        <v>0</v>
      </c>
      <c r="AV161" s="591">
        <f>'приложение 1.4.'!K223</f>
        <v>0</v>
      </c>
      <c r="AW161" s="591">
        <f>'приложение 1.4.'!M223</f>
        <v>0.41460999999999998</v>
      </c>
      <c r="AX161" s="474">
        <f>'приложение 1.1 '!AD163</f>
        <v>0.41460999999999998</v>
      </c>
      <c r="AY161" s="474">
        <f>'приложение 1.1 '!AC163</f>
        <v>0</v>
      </c>
      <c r="AZ161" s="591">
        <f t="shared" si="120"/>
        <v>0.41460999999999998</v>
      </c>
    </row>
    <row r="162" spans="1:52" s="9" customFormat="1">
      <c r="A162" s="416" t="str">
        <f>'приложение 1.1 '!A164</f>
        <v>1.1.5.42</v>
      </c>
      <c r="B162" s="506" t="str">
        <f>'приложение 1.1 '!B164</f>
        <v>Реконструкция КЛ-0,4кВ от ТП-397-ЦТП - 42</v>
      </c>
      <c r="C162" s="529" t="str">
        <f>IF('приложение 1.1 '!G164=2012,'приложение 1.1 '!E164,"-")</f>
        <v>-</v>
      </c>
      <c r="D162" s="529" t="str">
        <f>IF('приложение 1.1 '!G164=2012,'приложение 1.1 '!D164,"-")</f>
        <v>-</v>
      </c>
      <c r="E162" s="529" t="str">
        <f>IF('приложение 1.1 '!G164=2013,'приложение 1.1 '!E164,"-")</f>
        <v>-</v>
      </c>
      <c r="F162" s="529" t="str">
        <f>IF('приложение 1.1 '!G164=2013,'приложение 1.1 '!D164,"-")</f>
        <v>-</v>
      </c>
      <c r="G162" s="529" t="str">
        <f>IF('приложение 1.1 '!G164=2014,'приложение 1.1 '!E164,"-")</f>
        <v>-</v>
      </c>
      <c r="H162" s="529" t="str">
        <f>IF('приложение 1.1 '!G164=2014,'приложение 1.1 '!D164,"-")</f>
        <v>-</v>
      </c>
      <c r="I162" s="529" t="str">
        <f>IF('приложение 1.1 '!G164=2015,'приложение 1.1 '!E164,"-")</f>
        <v>-</v>
      </c>
      <c r="J162" s="529" t="str">
        <f>IF('приложение 1.1 '!G164=2015,'приложение 1.1 '!D164,"-")</f>
        <v>-</v>
      </c>
      <c r="K162" s="529">
        <f>IF('приложение 1.1 '!G164=2016,'приложение 1.1 '!E164,"-")</f>
        <v>0</v>
      </c>
      <c r="L162" s="529">
        <f>IF('приложение 1.1 '!G164=2016,'приложение 1.1 '!D164,"-")</f>
        <v>0.23200000000000001</v>
      </c>
      <c r="M162" s="529" t="str">
        <f>IF('приложение 1.1 '!G164=2017,'приложение 1.1 '!E164,"-")</f>
        <v>-</v>
      </c>
      <c r="N162" s="529" t="str">
        <f>IF('приложение 1.1 '!G164=2017,'приложение 1.1 '!D164,"-")</f>
        <v>-</v>
      </c>
      <c r="O162" s="529">
        <f t="shared" si="108"/>
        <v>0</v>
      </c>
      <c r="P162" s="529">
        <f t="shared" si="108"/>
        <v>0.23200000000000001</v>
      </c>
      <c r="Q162" s="529" t="s">
        <v>463</v>
      </c>
      <c r="R162" s="529" t="str">
        <f t="shared" si="118"/>
        <v>-</v>
      </c>
      <c r="S162" s="529" t="s">
        <v>463</v>
      </c>
      <c r="T162" s="529" t="str">
        <f t="shared" si="119"/>
        <v>-</v>
      </c>
      <c r="U162" s="529" t="s">
        <v>463</v>
      </c>
      <c r="V162" s="529" t="str">
        <f t="shared" si="109"/>
        <v>-</v>
      </c>
      <c r="W162" s="529" t="str">
        <f t="shared" si="109"/>
        <v>-</v>
      </c>
      <c r="X162" s="529" t="str">
        <f t="shared" si="109"/>
        <v>-</v>
      </c>
      <c r="Y162" s="529">
        <f t="shared" si="109"/>
        <v>0</v>
      </c>
      <c r="Z162" s="529">
        <f t="shared" si="109"/>
        <v>0.23200000000000001</v>
      </c>
      <c r="AA162" s="529" t="str">
        <f t="shared" si="109"/>
        <v>-</v>
      </c>
      <c r="AB162" s="529" t="str">
        <f t="shared" si="109"/>
        <v>-</v>
      </c>
      <c r="AC162" s="529">
        <f t="shared" si="93"/>
        <v>0</v>
      </c>
      <c r="AD162" s="583">
        <f t="shared" si="94"/>
        <v>0.23200000000000001</v>
      </c>
      <c r="AE162" s="591">
        <f>'приложение 1.1 '!H164</f>
        <v>0.27918300000000001</v>
      </c>
      <c r="AF162" s="591" t="str">
        <f t="shared" si="110"/>
        <v>0</v>
      </c>
      <c r="AG162" s="591" t="str">
        <f t="shared" si="111"/>
        <v>0</v>
      </c>
      <c r="AH162" s="591" t="str">
        <f t="shared" si="112"/>
        <v>0</v>
      </c>
      <c r="AI162" s="591" t="str">
        <f t="shared" si="113"/>
        <v>0</v>
      </c>
      <c r="AJ162" s="591" t="str">
        <f t="shared" si="114"/>
        <v>0</v>
      </c>
      <c r="AK162" s="591" t="str">
        <f t="shared" si="115"/>
        <v>0</v>
      </c>
      <c r="AL162" s="591" t="str">
        <f t="shared" si="116"/>
        <v>0</v>
      </c>
      <c r="AM162" s="591" t="str">
        <f t="shared" si="117"/>
        <v>0</v>
      </c>
      <c r="AN162" s="591" t="str">
        <f t="shared" si="121"/>
        <v>-</v>
      </c>
      <c r="AO162" s="591" t="str">
        <f t="shared" si="122"/>
        <v>-</v>
      </c>
      <c r="AP162" s="591">
        <f>'приложение 1.1 '!Y164</f>
        <v>0</v>
      </c>
      <c r="AQ162" s="591">
        <f>'приложение 1.1 '!Z164</f>
        <v>0</v>
      </c>
      <c r="AR162" s="591">
        <f>'приложение 1.1 '!AA164</f>
        <v>0</v>
      </c>
      <c r="AS162" s="591">
        <f>'приложение 1.1 '!AB164</f>
        <v>0</v>
      </c>
      <c r="AT162" s="591">
        <f>'приложение 1.4.'!G224</f>
        <v>0</v>
      </c>
      <c r="AU162" s="591">
        <f>'приложение 1.4.'!I224</f>
        <v>0</v>
      </c>
      <c r="AV162" s="591">
        <f>'приложение 1.4.'!K224</f>
        <v>0</v>
      </c>
      <c r="AW162" s="591">
        <f>'приложение 1.4.'!M224</f>
        <v>0</v>
      </c>
      <c r="AX162" s="474">
        <f>'приложение 1.1 '!AD164</f>
        <v>0</v>
      </c>
      <c r="AY162" s="474">
        <f>'приложение 1.1 '!AC164</f>
        <v>0.27918300000000001</v>
      </c>
      <c r="AZ162" s="591">
        <f t="shared" si="120"/>
        <v>0.27918300000000001</v>
      </c>
    </row>
    <row r="163" spans="1:52" s="9" customFormat="1">
      <c r="A163" s="147" t="str">
        <f>'приложение 1.1 '!A165</f>
        <v>1.1.6.</v>
      </c>
      <c r="B163" s="159" t="str">
        <f>'приложение 1.1 '!B165</f>
        <v>Воздушные линии 6/10кВ</v>
      </c>
      <c r="C163" s="529" t="str">
        <f>IF('приложение 1.1 '!G165=2012,'приложение 1.1 '!E165,"-")</f>
        <v>-</v>
      </c>
      <c r="D163" s="529" t="str">
        <f>IF('приложение 1.1 '!G165=2012,'приложение 1.1 '!D165,"-")</f>
        <v>-</v>
      </c>
      <c r="E163" s="529" t="str">
        <f>IF('приложение 1.1 '!G165=2013,'приложение 1.1 '!E165,"-")</f>
        <v>-</v>
      </c>
      <c r="F163" s="529" t="str">
        <f>IF('приложение 1.1 '!G165=2013,'приложение 1.1 '!D165,"-")</f>
        <v>-</v>
      </c>
      <c r="G163" s="529" t="str">
        <f>IF('приложение 1.1 '!G165=2014,'приложение 1.1 '!E165,"-")</f>
        <v>-</v>
      </c>
      <c r="H163" s="529" t="str">
        <f>IF('приложение 1.1 '!G165=2014,'приложение 1.1 '!D165,"-")</f>
        <v>-</v>
      </c>
      <c r="I163" s="529" t="str">
        <f>IF('приложение 1.1 '!G165=2015,'приложение 1.1 '!E165,"-")</f>
        <v>-</v>
      </c>
      <c r="J163" s="529" t="str">
        <f>IF('приложение 1.1 '!G165=2015,'приложение 1.1 '!D165,"-")</f>
        <v>-</v>
      </c>
      <c r="K163" s="529" t="str">
        <f>IF('приложение 1.1 '!G165=2016,'приложение 1.1 '!E165,"-")</f>
        <v>-</v>
      </c>
      <c r="L163" s="529" t="str">
        <f>IF('приложение 1.1 '!G165=2016,'приложение 1.1 '!D165,"-")</f>
        <v>-</v>
      </c>
      <c r="M163" s="529" t="str">
        <f>IF('приложение 1.1 '!G165=2017,'приложение 1.1 '!E165,"-")</f>
        <v>-</v>
      </c>
      <c r="N163" s="529" t="str">
        <f>IF('приложение 1.1 '!G165=2017,'приложение 1.1 '!D165,"-")</f>
        <v>-</v>
      </c>
      <c r="O163" s="529">
        <f t="shared" si="108"/>
        <v>0</v>
      </c>
      <c r="P163" s="529">
        <f t="shared" si="108"/>
        <v>0</v>
      </c>
      <c r="Q163" s="529" t="s">
        <v>463</v>
      </c>
      <c r="R163" s="529" t="str">
        <f t="shared" si="118"/>
        <v>-</v>
      </c>
      <c r="S163" s="529" t="s">
        <v>463</v>
      </c>
      <c r="T163" s="529" t="str">
        <f t="shared" si="119"/>
        <v>-</v>
      </c>
      <c r="U163" s="529" t="s">
        <v>463</v>
      </c>
      <c r="V163" s="529" t="str">
        <f t="shared" si="109"/>
        <v>-</v>
      </c>
      <c r="W163" s="529" t="str">
        <f t="shared" si="109"/>
        <v>-</v>
      </c>
      <c r="X163" s="529" t="str">
        <f t="shared" si="109"/>
        <v>-</v>
      </c>
      <c r="Y163" s="529" t="str">
        <f t="shared" si="109"/>
        <v>-</v>
      </c>
      <c r="Z163" s="529" t="str">
        <f t="shared" si="109"/>
        <v>-</v>
      </c>
      <c r="AA163" s="529" t="str">
        <f t="shared" si="109"/>
        <v>-</v>
      </c>
      <c r="AB163" s="529" t="str">
        <f t="shared" si="109"/>
        <v>-</v>
      </c>
      <c r="AC163" s="529">
        <f t="shared" si="93"/>
        <v>0</v>
      </c>
      <c r="AD163" s="583">
        <f t="shared" si="94"/>
        <v>0</v>
      </c>
      <c r="AE163" s="591">
        <f>'приложение 1.1 '!H165</f>
        <v>0</v>
      </c>
      <c r="AF163" s="591" t="str">
        <f t="shared" si="110"/>
        <v>0</v>
      </c>
      <c r="AG163" s="591" t="str">
        <f t="shared" si="111"/>
        <v>0</v>
      </c>
      <c r="AH163" s="591" t="str">
        <f t="shared" si="112"/>
        <v>0</v>
      </c>
      <c r="AI163" s="591" t="str">
        <f t="shared" si="113"/>
        <v>0</v>
      </c>
      <c r="AJ163" s="591" t="str">
        <f t="shared" si="114"/>
        <v>0</v>
      </c>
      <c r="AK163" s="591" t="str">
        <f t="shared" si="115"/>
        <v>0</v>
      </c>
      <c r="AL163" s="591" t="str">
        <f t="shared" si="116"/>
        <v>0</v>
      </c>
      <c r="AM163" s="591" t="str">
        <f t="shared" si="117"/>
        <v>0</v>
      </c>
      <c r="AN163" s="591" t="str">
        <f t="shared" si="121"/>
        <v>-</v>
      </c>
      <c r="AO163" s="591" t="str">
        <f t="shared" si="122"/>
        <v>-</v>
      </c>
      <c r="AP163" s="591">
        <f>'приложение 1.1 '!Y165</f>
        <v>0</v>
      </c>
      <c r="AQ163" s="591">
        <f>'приложение 1.1 '!Z165</f>
        <v>0</v>
      </c>
      <c r="AR163" s="591">
        <f>'приложение 1.1 '!AA165</f>
        <v>0</v>
      </c>
      <c r="AS163" s="591">
        <f>'приложение 1.1 '!AB165</f>
        <v>0</v>
      </c>
      <c r="AT163" s="591">
        <f>'приложение 1.4.'!G225</f>
        <v>0</v>
      </c>
      <c r="AU163" s="591">
        <f>'приложение 1.4.'!I225</f>
        <v>0</v>
      </c>
      <c r="AV163" s="591">
        <f>'приложение 1.4.'!K225</f>
        <v>0</v>
      </c>
      <c r="AW163" s="591">
        <f>'приложение 1.4.'!M225</f>
        <v>0</v>
      </c>
      <c r="AX163" s="474">
        <f>'приложение 1.1 '!AD165</f>
        <v>0</v>
      </c>
      <c r="AY163" s="474">
        <f>'приложение 1.1 '!AC165</f>
        <v>0</v>
      </c>
      <c r="AZ163" s="591">
        <f t="shared" si="120"/>
        <v>0</v>
      </c>
    </row>
    <row r="164" spans="1:52" s="9" customFormat="1" ht="47.25">
      <c r="A164" s="147" t="str">
        <f>'приложение 1.1 '!A166</f>
        <v>1.1.6.1</v>
      </c>
      <c r="B164" s="506" t="str">
        <f>'приложение 1.1 '!B166</f>
        <v>Реконструкция ВЛ-10кВ от ПС-Привокзальной ф.Юность-1 (прокладка кабельных линий переход через ж/д пути)</v>
      </c>
      <c r="C164" s="529">
        <f>IF('приложение 1.1 '!G166=2012,'приложение 1.1 '!E166,"-")</f>
        <v>0</v>
      </c>
      <c r="D164" s="529">
        <f>IF('приложение 1.1 '!G166=2012,'приложение 1.1 '!D166,"-")</f>
        <v>0.51</v>
      </c>
      <c r="E164" s="529" t="str">
        <f>IF('приложение 1.1 '!G166=2013,'приложение 1.1 '!E166,"-")</f>
        <v>-</v>
      </c>
      <c r="F164" s="529" t="str">
        <f>IF('приложение 1.1 '!G166=2013,'приложение 1.1 '!D166,"-")</f>
        <v>-</v>
      </c>
      <c r="G164" s="529" t="str">
        <f>IF('приложение 1.1 '!G166=2014,'приложение 1.1 '!E166,"-")</f>
        <v>-</v>
      </c>
      <c r="H164" s="529" t="str">
        <f>IF('приложение 1.1 '!G166=2014,'приложение 1.1 '!D166,"-")</f>
        <v>-</v>
      </c>
      <c r="I164" s="529" t="str">
        <f>IF('приложение 1.1 '!G166=2015,'приложение 1.1 '!E166,"-")</f>
        <v>-</v>
      </c>
      <c r="J164" s="529" t="str">
        <f>IF('приложение 1.1 '!G166=2015,'приложение 1.1 '!D166,"-")</f>
        <v>-</v>
      </c>
      <c r="K164" s="529" t="str">
        <f>IF('приложение 1.1 '!G166=2016,'приложение 1.1 '!E166,"-")</f>
        <v>-</v>
      </c>
      <c r="L164" s="529" t="str">
        <f>IF('приложение 1.1 '!G166=2016,'приложение 1.1 '!D166,"-")</f>
        <v>-</v>
      </c>
      <c r="M164" s="529" t="str">
        <f>IF('приложение 1.1 '!G166=2017,'приложение 1.1 '!E166,"-")</f>
        <v>-</v>
      </c>
      <c r="N164" s="529" t="str">
        <f>IF('приложение 1.1 '!G166=2017,'приложение 1.1 '!D166,"-")</f>
        <v>-</v>
      </c>
      <c r="O164" s="529">
        <f t="shared" si="108"/>
        <v>0</v>
      </c>
      <c r="P164" s="529">
        <f t="shared" si="108"/>
        <v>0.51</v>
      </c>
      <c r="Q164" s="529" t="s">
        <v>463</v>
      </c>
      <c r="R164" s="529">
        <f t="shared" si="118"/>
        <v>0.51</v>
      </c>
      <c r="S164" s="529" t="s">
        <v>463</v>
      </c>
      <c r="T164" s="529" t="str">
        <f t="shared" si="119"/>
        <v>-</v>
      </c>
      <c r="U164" s="529" t="s">
        <v>463</v>
      </c>
      <c r="V164" s="529" t="str">
        <f t="shared" si="109"/>
        <v>-</v>
      </c>
      <c r="W164" s="529" t="str">
        <f t="shared" si="109"/>
        <v>-</v>
      </c>
      <c r="X164" s="529" t="str">
        <f t="shared" si="109"/>
        <v>-</v>
      </c>
      <c r="Y164" s="529" t="str">
        <f t="shared" ref="Y164:AB175" si="123">K164</f>
        <v>-</v>
      </c>
      <c r="Z164" s="529" t="str">
        <f t="shared" si="123"/>
        <v>-</v>
      </c>
      <c r="AA164" s="529" t="str">
        <f t="shared" si="123"/>
        <v>-</v>
      </c>
      <c r="AB164" s="529" t="str">
        <f t="shared" si="123"/>
        <v>-</v>
      </c>
      <c r="AC164" s="529">
        <f t="shared" si="93"/>
        <v>0</v>
      </c>
      <c r="AD164" s="583">
        <f t="shared" si="94"/>
        <v>0.51</v>
      </c>
      <c r="AE164" s="591">
        <f>'приложение 1.1 '!H166</f>
        <v>0.61399999999999999</v>
      </c>
      <c r="AF164" s="591" t="str">
        <f t="shared" si="110"/>
        <v>0</v>
      </c>
      <c r="AG164" s="591" t="str">
        <f t="shared" si="111"/>
        <v>0</v>
      </c>
      <c r="AH164" s="591" t="str">
        <f t="shared" si="112"/>
        <v>0</v>
      </c>
      <c r="AI164" s="591" t="str">
        <f t="shared" si="113"/>
        <v>0</v>
      </c>
      <c r="AJ164" s="591" t="str">
        <f t="shared" si="114"/>
        <v>0</v>
      </c>
      <c r="AK164" s="591" t="str">
        <f t="shared" si="115"/>
        <v>0</v>
      </c>
      <c r="AL164" s="591" t="str">
        <f t="shared" si="116"/>
        <v>0</v>
      </c>
      <c r="AM164" s="591" t="str">
        <f t="shared" si="117"/>
        <v>0</v>
      </c>
      <c r="AN164" s="591" t="str">
        <f t="shared" si="121"/>
        <v>-</v>
      </c>
      <c r="AO164" s="591" t="str">
        <f t="shared" si="122"/>
        <v>-</v>
      </c>
      <c r="AP164" s="591">
        <f>'приложение 1.1 '!Y166</f>
        <v>0.61399999999999999</v>
      </c>
      <c r="AQ164" s="591">
        <f>'приложение 1.1 '!Z166</f>
        <v>0</v>
      </c>
      <c r="AR164" s="591">
        <f>'приложение 1.1 '!AA166</f>
        <v>0</v>
      </c>
      <c r="AS164" s="591">
        <f>'приложение 1.1 '!AB166</f>
        <v>0</v>
      </c>
      <c r="AT164" s="591">
        <f>'приложение 1.4.'!G226</f>
        <v>0</v>
      </c>
      <c r="AU164" s="591">
        <f>'приложение 1.4.'!I226</f>
        <v>0</v>
      </c>
      <c r="AV164" s="591">
        <f>'приложение 1.4.'!K226</f>
        <v>0</v>
      </c>
      <c r="AW164" s="591">
        <f>'приложение 1.4.'!M226</f>
        <v>0</v>
      </c>
      <c r="AX164" s="474">
        <f>'приложение 1.1 '!AD166</f>
        <v>0</v>
      </c>
      <c r="AY164" s="474">
        <f>'приложение 1.1 '!AC166</f>
        <v>0</v>
      </c>
      <c r="AZ164" s="591">
        <f t="shared" si="120"/>
        <v>0.61399999999999999</v>
      </c>
    </row>
    <row r="165" spans="1:52" s="9" customFormat="1" ht="31.5">
      <c r="A165" s="416" t="str">
        <f>'приложение 1.1 '!A167</f>
        <v>1.1.6.2</v>
      </c>
      <c r="B165" s="506" t="str">
        <f>'приложение 1.1 '!B167</f>
        <v>Реконструкция ВЛ-10кВ, КЛ-10кВ от ТП-503 до ТП-508 (прокладка 2КЛ-10кВ)</v>
      </c>
      <c r="C165" s="529" t="str">
        <f>IF('приложение 1.1 '!G167=2012,'приложение 1.1 '!E167,"-")</f>
        <v>-</v>
      </c>
      <c r="D165" s="529" t="str">
        <f>IF('приложение 1.1 '!G167=2012,'приложение 1.1 '!D167,"-")</f>
        <v>-</v>
      </c>
      <c r="E165" s="529">
        <f>IF('приложение 1.1 '!G167=2013,'приложение 1.1 '!E167,"-")</f>
        <v>0</v>
      </c>
      <c r="F165" s="529">
        <f>IF('приложение 1.1 '!G167=2013,'приложение 1.1 '!D167,"-")</f>
        <v>0.60799999999999998</v>
      </c>
      <c r="G165" s="529" t="str">
        <f>IF('приложение 1.1 '!G167=2014,'приложение 1.1 '!E167,"-")</f>
        <v>-</v>
      </c>
      <c r="H165" s="529" t="str">
        <f>IF('приложение 1.1 '!G167=2014,'приложение 1.1 '!D167,"-")</f>
        <v>-</v>
      </c>
      <c r="I165" s="529" t="str">
        <f>IF('приложение 1.1 '!G167=2015,'приложение 1.1 '!E167,"-")</f>
        <v>-</v>
      </c>
      <c r="J165" s="529" t="str">
        <f>IF('приложение 1.1 '!G167=2015,'приложение 1.1 '!D167,"-")</f>
        <v>-</v>
      </c>
      <c r="K165" s="529" t="str">
        <f>IF('приложение 1.1 '!G167=2016,'приложение 1.1 '!E167,"-")</f>
        <v>-</v>
      </c>
      <c r="L165" s="529" t="str">
        <f>IF('приложение 1.1 '!G167=2016,'приложение 1.1 '!D167,"-")</f>
        <v>-</v>
      </c>
      <c r="M165" s="529" t="str">
        <f>IF('приложение 1.1 '!G167=2017,'приложение 1.1 '!E167,"-")</f>
        <v>-</v>
      </c>
      <c r="N165" s="529" t="str">
        <f>IF('приложение 1.1 '!G167=2017,'приложение 1.1 '!D167,"-")</f>
        <v>-</v>
      </c>
      <c r="O165" s="529">
        <f t="shared" si="108"/>
        <v>0</v>
      </c>
      <c r="P165" s="529">
        <f t="shared" si="108"/>
        <v>0.60799999999999998</v>
      </c>
      <c r="Q165" s="529" t="s">
        <v>463</v>
      </c>
      <c r="R165" s="529" t="str">
        <f t="shared" si="118"/>
        <v>-</v>
      </c>
      <c r="S165" s="529" t="s">
        <v>463</v>
      </c>
      <c r="T165" s="529">
        <f t="shared" si="119"/>
        <v>0.60799999999999998</v>
      </c>
      <c r="U165" s="529" t="s">
        <v>463</v>
      </c>
      <c r="V165" s="529" t="str">
        <f t="shared" ref="V165:X175" si="124">H165</f>
        <v>-</v>
      </c>
      <c r="W165" s="529" t="str">
        <f t="shared" si="124"/>
        <v>-</v>
      </c>
      <c r="X165" s="529" t="str">
        <f t="shared" si="124"/>
        <v>-</v>
      </c>
      <c r="Y165" s="529" t="str">
        <f t="shared" si="123"/>
        <v>-</v>
      </c>
      <c r="Z165" s="529" t="str">
        <f t="shared" si="123"/>
        <v>-</v>
      </c>
      <c r="AA165" s="529" t="str">
        <f t="shared" si="123"/>
        <v>-</v>
      </c>
      <c r="AB165" s="529" t="str">
        <f t="shared" si="123"/>
        <v>-</v>
      </c>
      <c r="AC165" s="529">
        <f t="shared" si="93"/>
        <v>0</v>
      </c>
      <c r="AD165" s="583">
        <f t="shared" si="94"/>
        <v>0.60799999999999998</v>
      </c>
      <c r="AE165" s="591">
        <f>'приложение 1.1 '!H167</f>
        <v>1.7776542</v>
      </c>
      <c r="AF165" s="591" t="str">
        <f t="shared" si="110"/>
        <v>0</v>
      </c>
      <c r="AG165" s="591" t="str">
        <f t="shared" si="111"/>
        <v>0</v>
      </c>
      <c r="AH165" s="591" t="str">
        <f t="shared" si="112"/>
        <v>0</v>
      </c>
      <c r="AI165" s="591" t="str">
        <f t="shared" si="113"/>
        <v>0</v>
      </c>
      <c r="AJ165" s="591" t="str">
        <f t="shared" si="114"/>
        <v>0</v>
      </c>
      <c r="AK165" s="591" t="str">
        <f t="shared" si="115"/>
        <v>0</v>
      </c>
      <c r="AL165" s="591" t="str">
        <f t="shared" si="116"/>
        <v>0</v>
      </c>
      <c r="AM165" s="591" t="str">
        <f t="shared" si="117"/>
        <v>0</v>
      </c>
      <c r="AN165" s="591" t="str">
        <f t="shared" si="121"/>
        <v>-</v>
      </c>
      <c r="AO165" s="591" t="str">
        <f t="shared" si="122"/>
        <v>-</v>
      </c>
      <c r="AP165" s="591">
        <f>'приложение 1.1 '!Y167</f>
        <v>0</v>
      </c>
      <c r="AQ165" s="591">
        <f>'приложение 1.1 '!Z167</f>
        <v>1.6209265900000001</v>
      </c>
      <c r="AR165" s="591">
        <f>'приложение 1.1 '!AA167</f>
        <v>0.15672760999999999</v>
      </c>
      <c r="AS165" s="591">
        <f>'приложение 1.1 '!AB167</f>
        <v>0</v>
      </c>
      <c r="AT165" s="591">
        <f>'приложение 1.4.'!G227</f>
        <v>0</v>
      </c>
      <c r="AU165" s="591">
        <f>'приложение 1.4.'!I227</f>
        <v>0</v>
      </c>
      <c r="AV165" s="591">
        <f>'приложение 1.4.'!K227</f>
        <v>0</v>
      </c>
      <c r="AW165" s="591">
        <f>'приложение 1.4.'!M227</f>
        <v>0</v>
      </c>
      <c r="AX165" s="474">
        <f>'приложение 1.1 '!AD167</f>
        <v>0</v>
      </c>
      <c r="AY165" s="474">
        <f>'приложение 1.1 '!AC167</f>
        <v>0</v>
      </c>
      <c r="AZ165" s="591">
        <f t="shared" si="120"/>
        <v>1.7776542</v>
      </c>
    </row>
    <row r="166" spans="1:52" s="9" customFormat="1" ht="31.5">
      <c r="A166" s="416" t="str">
        <f>'приложение 1.1 '!A168</f>
        <v>1.1.6.3</v>
      </c>
      <c r="B166" s="506" t="str">
        <f>'приложение 1.1 '!B168</f>
        <v>Реконструкция ВЛ-10кВ ПС "Сургут" яч.29;19 (замена на 4КЛ-10кВ) мкр. 45 к.к.</v>
      </c>
      <c r="C166" s="529" t="str">
        <f>IF('приложение 1.1 '!G168=2012,'приложение 1.1 '!E168,"-")</f>
        <v>-</v>
      </c>
      <c r="D166" s="529" t="str">
        <f>IF('приложение 1.1 '!G168=2012,'приложение 1.1 '!D168,"-")</f>
        <v>-</v>
      </c>
      <c r="E166" s="529">
        <f>IF('приложение 1.1 '!G168=2013,'приложение 1.1 '!E168,"-")</f>
        <v>0</v>
      </c>
      <c r="F166" s="529">
        <f>IF('приложение 1.1 '!G168=2013,'приложение 1.1 '!D168,"-")</f>
        <v>4</v>
      </c>
      <c r="G166" s="529" t="str">
        <f>IF('приложение 1.1 '!G168=2014,'приложение 1.1 '!E168,"-")</f>
        <v>-</v>
      </c>
      <c r="H166" s="529" t="str">
        <f>IF('приложение 1.1 '!G168=2014,'приложение 1.1 '!D168,"-")</f>
        <v>-</v>
      </c>
      <c r="I166" s="529" t="str">
        <f>IF('приложение 1.1 '!G168=2015,'приложение 1.1 '!E168,"-")</f>
        <v>-</v>
      </c>
      <c r="J166" s="529" t="str">
        <f>IF('приложение 1.1 '!G168=2015,'приложение 1.1 '!D168,"-")</f>
        <v>-</v>
      </c>
      <c r="K166" s="529" t="str">
        <f>IF('приложение 1.1 '!G168=2016,'приложение 1.1 '!E168,"-")</f>
        <v>-</v>
      </c>
      <c r="L166" s="529" t="str">
        <f>IF('приложение 1.1 '!G168=2016,'приложение 1.1 '!D168,"-")</f>
        <v>-</v>
      </c>
      <c r="M166" s="529" t="str">
        <f>IF('приложение 1.1 '!G168=2017,'приложение 1.1 '!E168,"-")</f>
        <v>-</v>
      </c>
      <c r="N166" s="529" t="str">
        <f>IF('приложение 1.1 '!G168=2017,'приложение 1.1 '!D168,"-")</f>
        <v>-</v>
      </c>
      <c r="O166" s="529">
        <f t="shared" si="108"/>
        <v>0</v>
      </c>
      <c r="P166" s="529">
        <f t="shared" si="108"/>
        <v>4</v>
      </c>
      <c r="Q166" s="529" t="s">
        <v>463</v>
      </c>
      <c r="R166" s="529" t="str">
        <f t="shared" si="118"/>
        <v>-</v>
      </c>
      <c r="S166" s="529" t="s">
        <v>463</v>
      </c>
      <c r="T166" s="529">
        <v>0</v>
      </c>
      <c r="U166" s="529" t="s">
        <v>463</v>
      </c>
      <c r="V166" s="529" t="str">
        <f t="shared" si="124"/>
        <v>-</v>
      </c>
      <c r="W166" s="529" t="str">
        <f t="shared" si="124"/>
        <v>-</v>
      </c>
      <c r="X166" s="529" t="str">
        <f t="shared" si="124"/>
        <v>-</v>
      </c>
      <c r="Y166" s="529" t="str">
        <f t="shared" si="123"/>
        <v>-</v>
      </c>
      <c r="Z166" s="529" t="str">
        <f t="shared" si="123"/>
        <v>-</v>
      </c>
      <c r="AA166" s="529" t="str">
        <f t="shared" si="123"/>
        <v>-</v>
      </c>
      <c r="AB166" s="529" t="str">
        <f t="shared" si="123"/>
        <v>-</v>
      </c>
      <c r="AC166" s="529">
        <f t="shared" si="93"/>
        <v>0</v>
      </c>
      <c r="AD166" s="583">
        <f t="shared" si="94"/>
        <v>0</v>
      </c>
      <c r="AE166" s="591">
        <f>'приложение 1.1 '!H168</f>
        <v>9.6033492000000003</v>
      </c>
      <c r="AF166" s="591" t="str">
        <f t="shared" si="110"/>
        <v>0</v>
      </c>
      <c r="AG166" s="591" t="str">
        <f t="shared" si="111"/>
        <v>0</v>
      </c>
      <c r="AH166" s="591" t="str">
        <f t="shared" si="112"/>
        <v>0</v>
      </c>
      <c r="AI166" s="591" t="str">
        <f t="shared" si="113"/>
        <v>0</v>
      </c>
      <c r="AJ166" s="591" t="str">
        <f t="shared" si="114"/>
        <v>0</v>
      </c>
      <c r="AK166" s="591" t="str">
        <f t="shared" si="115"/>
        <v>0</v>
      </c>
      <c r="AL166" s="591" t="str">
        <f t="shared" si="116"/>
        <v>0</v>
      </c>
      <c r="AM166" s="591" t="str">
        <f t="shared" si="117"/>
        <v>0</v>
      </c>
      <c r="AN166" s="591" t="str">
        <f t="shared" si="121"/>
        <v>-</v>
      </c>
      <c r="AO166" s="591" t="str">
        <f t="shared" si="122"/>
        <v>-</v>
      </c>
      <c r="AP166" s="591">
        <f>'приложение 1.1 '!Y168</f>
        <v>0</v>
      </c>
      <c r="AQ166" s="591">
        <f>'приложение 1.1 '!Z168</f>
        <v>9.6033492000000003</v>
      </c>
      <c r="AR166" s="591">
        <f>'приложение 1.1 '!AA168</f>
        <v>0</v>
      </c>
      <c r="AS166" s="591">
        <f>'приложение 1.1 '!AB168</f>
        <v>0</v>
      </c>
      <c r="AT166" s="591">
        <f>'приложение 1.4.'!G228</f>
        <v>0</v>
      </c>
      <c r="AU166" s="591">
        <f>'приложение 1.4.'!I228</f>
        <v>0</v>
      </c>
      <c r="AV166" s="591">
        <f>'приложение 1.4.'!K228</f>
        <v>0</v>
      </c>
      <c r="AW166" s="591">
        <f>'приложение 1.4.'!M228</f>
        <v>0</v>
      </c>
      <c r="AX166" s="474">
        <f>'приложение 1.1 '!AD168</f>
        <v>0</v>
      </c>
      <c r="AY166" s="474">
        <f>'приложение 1.1 '!AC168</f>
        <v>0</v>
      </c>
      <c r="AZ166" s="591">
        <f t="shared" si="120"/>
        <v>9.6033492000000003</v>
      </c>
    </row>
    <row r="167" spans="1:52" s="9" customFormat="1">
      <c r="A167" s="147" t="str">
        <f>'приложение 1.1 '!A169</f>
        <v>1.1.7.</v>
      </c>
      <c r="B167" s="159" t="str">
        <f>'приложение 1.1 '!B169</f>
        <v>Воздушные линии 0,4кВ</v>
      </c>
      <c r="C167" s="529" t="str">
        <f>IF('приложение 1.1 '!G169=2012,'приложение 1.1 '!E169,"-")</f>
        <v>-</v>
      </c>
      <c r="D167" s="529" t="str">
        <f>IF('приложение 1.1 '!G169=2012,'приложение 1.1 '!D169,"-")</f>
        <v>-</v>
      </c>
      <c r="E167" s="529" t="str">
        <f>IF('приложение 1.1 '!G169=2013,'приложение 1.1 '!E169,"-")</f>
        <v>-</v>
      </c>
      <c r="F167" s="529" t="str">
        <f>IF('приложение 1.1 '!G169=2013,'приложение 1.1 '!D169,"-")</f>
        <v>-</v>
      </c>
      <c r="G167" s="529" t="str">
        <f>IF('приложение 1.1 '!G169=2014,'приложение 1.1 '!E169,"-")</f>
        <v>-</v>
      </c>
      <c r="H167" s="529" t="str">
        <f>IF('приложение 1.1 '!G169=2014,'приложение 1.1 '!D169,"-")</f>
        <v>-</v>
      </c>
      <c r="I167" s="529" t="str">
        <f>IF('приложение 1.1 '!G169=2015,'приложение 1.1 '!E169,"-")</f>
        <v>-</v>
      </c>
      <c r="J167" s="529" t="str">
        <f>IF('приложение 1.1 '!G169=2015,'приложение 1.1 '!D169,"-")</f>
        <v>-</v>
      </c>
      <c r="K167" s="529" t="str">
        <f>IF('приложение 1.1 '!G169=2016,'приложение 1.1 '!E169,"-")</f>
        <v>-</v>
      </c>
      <c r="L167" s="529" t="str">
        <f>IF('приложение 1.1 '!G169=2016,'приложение 1.1 '!D169,"-")</f>
        <v>-</v>
      </c>
      <c r="M167" s="529" t="str">
        <f>IF('приложение 1.1 '!G169=2017,'приложение 1.1 '!E169,"-")</f>
        <v>-</v>
      </c>
      <c r="N167" s="529" t="str">
        <f>IF('приложение 1.1 '!G169=2017,'приложение 1.1 '!D169,"-")</f>
        <v>-</v>
      </c>
      <c r="O167" s="529">
        <f t="shared" si="108"/>
        <v>0</v>
      </c>
      <c r="P167" s="529">
        <f t="shared" si="108"/>
        <v>0</v>
      </c>
      <c r="Q167" s="529" t="s">
        <v>463</v>
      </c>
      <c r="R167" s="529" t="str">
        <f t="shared" si="118"/>
        <v>-</v>
      </c>
      <c r="S167" s="529" t="s">
        <v>463</v>
      </c>
      <c r="T167" s="529" t="str">
        <f t="shared" si="119"/>
        <v>-</v>
      </c>
      <c r="U167" s="529" t="s">
        <v>463</v>
      </c>
      <c r="V167" s="529" t="str">
        <f t="shared" si="124"/>
        <v>-</v>
      </c>
      <c r="W167" s="529" t="str">
        <f t="shared" si="124"/>
        <v>-</v>
      </c>
      <c r="X167" s="529" t="str">
        <f t="shared" si="124"/>
        <v>-</v>
      </c>
      <c r="Y167" s="529" t="str">
        <f t="shared" si="123"/>
        <v>-</v>
      </c>
      <c r="Z167" s="529" t="str">
        <f t="shared" si="123"/>
        <v>-</v>
      </c>
      <c r="AA167" s="529" t="str">
        <f t="shared" si="123"/>
        <v>-</v>
      </c>
      <c r="AB167" s="529" t="str">
        <f t="shared" si="123"/>
        <v>-</v>
      </c>
      <c r="AC167" s="529">
        <f t="shared" ref="AC167:AC175" si="125">SUM(Q167,S167,U167,W167,Y167,AA167)</f>
        <v>0</v>
      </c>
      <c r="AD167" s="583">
        <f t="shared" ref="AD167:AD175" si="126">SUM(R167,T167,V167,X167,Z167,AB167)</f>
        <v>0</v>
      </c>
      <c r="AE167" s="591">
        <f>'приложение 1.1 '!H169</f>
        <v>0</v>
      </c>
      <c r="AF167" s="591" t="str">
        <f t="shared" si="110"/>
        <v>0</v>
      </c>
      <c r="AG167" s="591" t="str">
        <f t="shared" si="111"/>
        <v>0</v>
      </c>
      <c r="AH167" s="591" t="str">
        <f t="shared" si="112"/>
        <v>0</v>
      </c>
      <c r="AI167" s="591" t="str">
        <f t="shared" si="113"/>
        <v>0</v>
      </c>
      <c r="AJ167" s="591" t="str">
        <f t="shared" si="114"/>
        <v>0</v>
      </c>
      <c r="AK167" s="591" t="str">
        <f t="shared" si="115"/>
        <v>0</v>
      </c>
      <c r="AL167" s="591" t="str">
        <f t="shared" si="116"/>
        <v>0</v>
      </c>
      <c r="AM167" s="591" t="str">
        <f t="shared" si="117"/>
        <v>0</v>
      </c>
      <c r="AN167" s="591" t="str">
        <f t="shared" si="121"/>
        <v>-</v>
      </c>
      <c r="AO167" s="591" t="str">
        <f t="shared" si="122"/>
        <v>-</v>
      </c>
      <c r="AP167" s="591">
        <f>'приложение 1.1 '!Y169</f>
        <v>0</v>
      </c>
      <c r="AQ167" s="591">
        <f>'приложение 1.1 '!Z169</f>
        <v>0</v>
      </c>
      <c r="AR167" s="591">
        <f>'приложение 1.1 '!AA169</f>
        <v>0</v>
      </c>
      <c r="AS167" s="591">
        <f>'приложение 1.1 '!AB169</f>
        <v>0</v>
      </c>
      <c r="AT167" s="591">
        <f>'приложение 1.4.'!G229</f>
        <v>0</v>
      </c>
      <c r="AU167" s="591">
        <f>'приложение 1.4.'!I229</f>
        <v>0</v>
      </c>
      <c r="AV167" s="591">
        <f>'приложение 1.4.'!K229</f>
        <v>0</v>
      </c>
      <c r="AW167" s="591">
        <f>'приложение 1.4.'!M229</f>
        <v>0</v>
      </c>
      <c r="AX167" s="474">
        <f>'приложение 1.1 '!AD169</f>
        <v>0</v>
      </c>
      <c r="AY167" s="474">
        <f>'приложение 1.1 '!AC169</f>
        <v>0</v>
      </c>
      <c r="AZ167" s="591">
        <f t="shared" si="120"/>
        <v>0</v>
      </c>
    </row>
    <row r="168" spans="1:52" s="9" customFormat="1" ht="63">
      <c r="A168" s="416" t="str">
        <f>'приложение 1.1 '!A170</f>
        <v>1.1.7.2</v>
      </c>
      <c r="B168" s="506" t="str">
        <f>'приложение 1.1 '!B170</f>
        <v>Реконструкция ВЛ-0,4 кВ от КТПН-718 ф.2,5,6; КТПН-719 ф.2,4 п.Юность; КТПН-691 п.Лесной; КТПН-635 п.Взлетный; КТПН-667. Замена провода на СИП,  создание АИИС КУЭ</v>
      </c>
      <c r="C168" s="529" t="str">
        <f>IF('приложение 1.1 '!G170=2012,'приложение 1.1 '!E170,"-")</f>
        <v>-</v>
      </c>
      <c r="D168" s="529" t="str">
        <f>IF('приложение 1.1 '!G170=2012,'приложение 1.1 '!D170,"-")</f>
        <v>-</v>
      </c>
      <c r="E168" s="529">
        <f>IF('приложение 1.1 '!G170=2013,'приложение 1.1 '!E170,"-")</f>
        <v>0</v>
      </c>
      <c r="F168" s="529">
        <f>IF('приложение 1.1 '!G170=2013,'приложение 1.1 '!D170,"-")</f>
        <v>4.43</v>
      </c>
      <c r="G168" s="529" t="str">
        <f>IF('приложение 1.1 '!G170=2014,'приложение 1.1 '!E170,"-")</f>
        <v>-</v>
      </c>
      <c r="H168" s="529" t="str">
        <f>IF('приложение 1.1 '!G170=2014,'приложение 1.1 '!D170,"-")</f>
        <v>-</v>
      </c>
      <c r="I168" s="529" t="str">
        <f>IF('приложение 1.1 '!G170=2015,'приложение 1.1 '!E170,"-")</f>
        <v>-</v>
      </c>
      <c r="J168" s="529" t="str">
        <f>IF('приложение 1.1 '!G170=2015,'приложение 1.1 '!D170,"-")</f>
        <v>-</v>
      </c>
      <c r="K168" s="529" t="str">
        <f>IF('приложение 1.1 '!G170=2016,'приложение 1.1 '!E170,"-")</f>
        <v>-</v>
      </c>
      <c r="L168" s="529" t="str">
        <f>IF('приложение 1.1 '!G170=2016,'приложение 1.1 '!D170,"-")</f>
        <v>-</v>
      </c>
      <c r="M168" s="529" t="str">
        <f>IF('приложение 1.1 '!G170=2017,'приложение 1.1 '!E170,"-")</f>
        <v>-</v>
      </c>
      <c r="N168" s="529" t="str">
        <f>IF('приложение 1.1 '!G170=2017,'приложение 1.1 '!D170,"-")</f>
        <v>-</v>
      </c>
      <c r="O168" s="529">
        <f t="shared" si="108"/>
        <v>0</v>
      </c>
      <c r="P168" s="529">
        <f t="shared" si="108"/>
        <v>4.43</v>
      </c>
      <c r="Q168" s="529" t="s">
        <v>463</v>
      </c>
      <c r="R168" s="529" t="str">
        <f t="shared" si="118"/>
        <v>-</v>
      </c>
      <c r="S168" s="529" t="s">
        <v>463</v>
      </c>
      <c r="T168" s="529">
        <f t="shared" si="119"/>
        <v>4.43</v>
      </c>
      <c r="U168" s="529" t="s">
        <v>463</v>
      </c>
      <c r="V168" s="529" t="str">
        <f t="shared" si="124"/>
        <v>-</v>
      </c>
      <c r="W168" s="529" t="str">
        <f t="shared" si="124"/>
        <v>-</v>
      </c>
      <c r="X168" s="529" t="str">
        <f t="shared" si="124"/>
        <v>-</v>
      </c>
      <c r="Y168" s="529" t="str">
        <f t="shared" si="123"/>
        <v>-</v>
      </c>
      <c r="Z168" s="529" t="str">
        <f t="shared" si="123"/>
        <v>-</v>
      </c>
      <c r="AA168" s="529" t="str">
        <f t="shared" si="123"/>
        <v>-</v>
      </c>
      <c r="AB168" s="529" t="str">
        <f t="shared" si="123"/>
        <v>-</v>
      </c>
      <c r="AC168" s="529">
        <f t="shared" si="125"/>
        <v>0</v>
      </c>
      <c r="AD168" s="583">
        <f t="shared" si="126"/>
        <v>4.43</v>
      </c>
      <c r="AE168" s="591">
        <f>'приложение 1.1 '!H170</f>
        <v>9.6211472099999984</v>
      </c>
      <c r="AF168" s="591" t="str">
        <f t="shared" si="110"/>
        <v>0</v>
      </c>
      <c r="AG168" s="591" t="str">
        <f t="shared" si="111"/>
        <v>0</v>
      </c>
      <c r="AH168" s="591" t="str">
        <f t="shared" si="112"/>
        <v>0</v>
      </c>
      <c r="AI168" s="591" t="str">
        <f t="shared" si="113"/>
        <v>0</v>
      </c>
      <c r="AJ168" s="591" t="str">
        <f t="shared" si="114"/>
        <v>0</v>
      </c>
      <c r="AK168" s="591" t="str">
        <f t="shared" si="115"/>
        <v>0</v>
      </c>
      <c r="AL168" s="591" t="str">
        <f t="shared" si="116"/>
        <v>0</v>
      </c>
      <c r="AM168" s="591" t="str">
        <f t="shared" si="117"/>
        <v>0</v>
      </c>
      <c r="AN168" s="591" t="str">
        <f t="shared" si="121"/>
        <v>-</v>
      </c>
      <c r="AO168" s="591" t="str">
        <f t="shared" si="122"/>
        <v>-</v>
      </c>
      <c r="AP168" s="591">
        <f>'приложение 1.1 '!Y170</f>
        <v>0</v>
      </c>
      <c r="AQ168" s="591">
        <f>'приложение 1.1 '!Z170</f>
        <v>9.6211472099999984</v>
      </c>
      <c r="AR168" s="591">
        <f>'приложение 1.1 '!AA170</f>
        <v>0</v>
      </c>
      <c r="AS168" s="591">
        <f>'приложение 1.1 '!AB170</f>
        <v>0</v>
      </c>
      <c r="AT168" s="591">
        <f>'приложение 1.4.'!G231</f>
        <v>0</v>
      </c>
      <c r="AU168" s="591">
        <f>'приложение 1.4.'!I231</f>
        <v>0</v>
      </c>
      <c r="AV168" s="591">
        <f>'приложение 1.4.'!K231</f>
        <v>0</v>
      </c>
      <c r="AW168" s="591">
        <f>'приложение 1.4.'!M231</f>
        <v>0</v>
      </c>
      <c r="AX168" s="474">
        <f>'приложение 1.1 '!AD170</f>
        <v>0</v>
      </c>
      <c r="AY168" s="474">
        <f>'приложение 1.1 '!AC170</f>
        <v>0</v>
      </c>
      <c r="AZ168" s="591">
        <f t="shared" si="120"/>
        <v>9.6211472099999984</v>
      </c>
    </row>
    <row r="169" spans="1:52" s="9" customFormat="1" ht="47.25">
      <c r="A169" s="416" t="str">
        <f>'приложение 1.1 '!A171</f>
        <v>1.1.7.3</v>
      </c>
      <c r="B169" s="506" t="str">
        <f>'приложение 1.1 '!B171</f>
        <v>Реконструкция ВЛ-0,4кВ от ТП-523 ф.25. Замена провода на СИП. Для электроснабжения  п.Снежный</v>
      </c>
      <c r="C169" s="529" t="str">
        <f>IF('приложение 1.1 '!G171=2012,'приложение 1.1 '!E171,"-")</f>
        <v>-</v>
      </c>
      <c r="D169" s="529" t="str">
        <f>IF('приложение 1.1 '!G171=2012,'приложение 1.1 '!D171,"-")</f>
        <v>-</v>
      </c>
      <c r="E169" s="529" t="str">
        <f>IF('приложение 1.1 '!G171=2013,'приложение 1.1 '!E171,"-")</f>
        <v>-</v>
      </c>
      <c r="F169" s="529" t="str">
        <f>IF('приложение 1.1 '!G171=2013,'приложение 1.1 '!D171,"-")</f>
        <v>-</v>
      </c>
      <c r="G169" s="529">
        <f>IF('приложение 1.1 '!G171=2014,'приложение 1.1 '!E171,"-")</f>
        <v>0</v>
      </c>
      <c r="H169" s="529">
        <f>IF('приложение 1.1 '!G171=2014,'приложение 1.1 '!D171,"-")</f>
        <v>0.55000000000000004</v>
      </c>
      <c r="I169" s="529" t="str">
        <f>IF('приложение 1.1 '!G171=2015,'приложение 1.1 '!E171,"-")</f>
        <v>-</v>
      </c>
      <c r="J169" s="529" t="str">
        <f>IF('приложение 1.1 '!G171=2015,'приложение 1.1 '!D171,"-")</f>
        <v>-</v>
      </c>
      <c r="K169" s="529" t="str">
        <f>IF('приложение 1.1 '!G171=2016,'приложение 1.1 '!E171,"-")</f>
        <v>-</v>
      </c>
      <c r="L169" s="529" t="str">
        <f>IF('приложение 1.1 '!G171=2016,'приложение 1.1 '!D171,"-")</f>
        <v>-</v>
      </c>
      <c r="M169" s="529" t="str">
        <f>IF('приложение 1.1 '!G171=2017,'приложение 1.1 '!E171,"-")</f>
        <v>-</v>
      </c>
      <c r="N169" s="529" t="str">
        <f>IF('приложение 1.1 '!G171=2017,'приложение 1.1 '!D171,"-")</f>
        <v>-</v>
      </c>
      <c r="O169" s="529">
        <f t="shared" si="108"/>
        <v>0</v>
      </c>
      <c r="P169" s="529">
        <f t="shared" si="108"/>
        <v>0.55000000000000004</v>
      </c>
      <c r="Q169" s="529" t="s">
        <v>463</v>
      </c>
      <c r="R169" s="529" t="str">
        <f t="shared" si="118"/>
        <v>-</v>
      </c>
      <c r="S169" s="529" t="s">
        <v>463</v>
      </c>
      <c r="T169" s="529" t="str">
        <f t="shared" si="119"/>
        <v>-</v>
      </c>
      <c r="U169" s="529" t="s">
        <v>463</v>
      </c>
      <c r="V169" s="529">
        <f t="shared" si="124"/>
        <v>0.55000000000000004</v>
      </c>
      <c r="W169" s="529" t="str">
        <f t="shared" si="124"/>
        <v>-</v>
      </c>
      <c r="X169" s="529" t="str">
        <f t="shared" si="124"/>
        <v>-</v>
      </c>
      <c r="Y169" s="529" t="str">
        <f t="shared" si="123"/>
        <v>-</v>
      </c>
      <c r="Z169" s="529" t="str">
        <f t="shared" si="123"/>
        <v>-</v>
      </c>
      <c r="AA169" s="529" t="str">
        <f t="shared" si="123"/>
        <v>-</v>
      </c>
      <c r="AB169" s="529" t="str">
        <f t="shared" si="123"/>
        <v>-</v>
      </c>
      <c r="AC169" s="529">
        <f t="shared" si="125"/>
        <v>0</v>
      </c>
      <c r="AD169" s="583">
        <f t="shared" si="126"/>
        <v>0.55000000000000004</v>
      </c>
      <c r="AE169" s="591">
        <f>'приложение 1.1 '!H171</f>
        <v>0.61990000000000001</v>
      </c>
      <c r="AF169" s="591" t="str">
        <f t="shared" si="110"/>
        <v>0</v>
      </c>
      <c r="AG169" s="591" t="str">
        <f t="shared" si="111"/>
        <v>0</v>
      </c>
      <c r="AH169" s="591" t="str">
        <f t="shared" si="112"/>
        <v>0</v>
      </c>
      <c r="AI169" s="591" t="str">
        <f t="shared" si="113"/>
        <v>0</v>
      </c>
      <c r="AJ169" s="591" t="str">
        <f t="shared" si="114"/>
        <v>0</v>
      </c>
      <c r="AK169" s="591" t="str">
        <f t="shared" si="115"/>
        <v>0</v>
      </c>
      <c r="AL169" s="591" t="str">
        <f t="shared" si="116"/>
        <v>0</v>
      </c>
      <c r="AM169" s="591" t="str">
        <f t="shared" si="117"/>
        <v>0</v>
      </c>
      <c r="AN169" s="591" t="str">
        <f t="shared" si="121"/>
        <v>-</v>
      </c>
      <c r="AO169" s="591" t="str">
        <f t="shared" si="122"/>
        <v>-</v>
      </c>
      <c r="AP169" s="591">
        <f>'приложение 1.1 '!Y171</f>
        <v>0</v>
      </c>
      <c r="AQ169" s="591">
        <f>'приложение 1.1 '!Z171</f>
        <v>0</v>
      </c>
      <c r="AR169" s="591">
        <f>'приложение 1.1 '!AA171</f>
        <v>0.61990000000000001</v>
      </c>
      <c r="AS169" s="591">
        <f>'приложение 1.1 '!AB171</f>
        <v>0</v>
      </c>
      <c r="AT169" s="591">
        <f>'приложение 1.4.'!G232</f>
        <v>0</v>
      </c>
      <c r="AU169" s="591">
        <f>'приложение 1.4.'!I232</f>
        <v>0</v>
      </c>
      <c r="AV169" s="591">
        <f>'приложение 1.4.'!K232</f>
        <v>0</v>
      </c>
      <c r="AW169" s="591">
        <f>'приложение 1.4.'!M232</f>
        <v>0</v>
      </c>
      <c r="AX169" s="474">
        <f>'приложение 1.1 '!AD171</f>
        <v>0</v>
      </c>
      <c r="AY169" s="474">
        <f>'приложение 1.1 '!AC171</f>
        <v>0</v>
      </c>
      <c r="AZ169" s="591">
        <f t="shared" si="120"/>
        <v>0.61990000000000001</v>
      </c>
    </row>
    <row r="170" spans="1:52" s="9" customFormat="1" ht="47.25">
      <c r="A170" s="416" t="str">
        <f>'приложение 1.1 '!A172</f>
        <v>1.1.7.4</v>
      </c>
      <c r="B170" s="506" t="str">
        <f>'приложение 1.1 '!B172</f>
        <v>Реконструкция ВЛ-0,4кВ от ТП-489, п.Зеленый от КТПН-УБР-2, КТПН-725, КТПН-726, КТПН-727</v>
      </c>
      <c r="C170" s="529" t="str">
        <f>IF('приложение 1.1 '!G172=2012,'приложение 1.1 '!E172,"-")</f>
        <v>-</v>
      </c>
      <c r="D170" s="529" t="str">
        <f>IF('приложение 1.1 '!G172=2012,'приложение 1.1 '!D172,"-")</f>
        <v>-</v>
      </c>
      <c r="E170" s="529" t="str">
        <f>IF('приложение 1.1 '!G172=2013,'приложение 1.1 '!E172,"-")</f>
        <v>-</v>
      </c>
      <c r="F170" s="529" t="str">
        <f>IF('приложение 1.1 '!G172=2013,'приложение 1.1 '!D172,"-")</f>
        <v>-</v>
      </c>
      <c r="G170" s="529">
        <f>IF('приложение 1.1 '!G172=2014,'приложение 1.1 '!E172,"-")</f>
        <v>0</v>
      </c>
      <c r="H170" s="529">
        <f>IF('приложение 1.1 '!G172=2014,'приложение 1.1 '!D172,"-")</f>
        <v>10.576000000000001</v>
      </c>
      <c r="I170" s="529" t="str">
        <f>IF('приложение 1.1 '!G172=2015,'приложение 1.1 '!E172,"-")</f>
        <v>-</v>
      </c>
      <c r="J170" s="529" t="str">
        <f>IF('приложение 1.1 '!G172=2015,'приложение 1.1 '!D172,"-")</f>
        <v>-</v>
      </c>
      <c r="K170" s="529" t="str">
        <f>IF('приложение 1.1 '!G172=2016,'приложение 1.1 '!E172,"-")</f>
        <v>-</v>
      </c>
      <c r="L170" s="529" t="str">
        <f>IF('приложение 1.1 '!G172=2016,'приложение 1.1 '!D172,"-")</f>
        <v>-</v>
      </c>
      <c r="M170" s="529" t="str">
        <f>IF('приложение 1.1 '!G172=2017,'приложение 1.1 '!E172,"-")</f>
        <v>-</v>
      </c>
      <c r="N170" s="529" t="str">
        <f>IF('приложение 1.1 '!G172=2017,'приложение 1.1 '!D172,"-")</f>
        <v>-</v>
      </c>
      <c r="O170" s="529">
        <f t="shared" si="108"/>
        <v>0</v>
      </c>
      <c r="P170" s="529">
        <f t="shared" si="108"/>
        <v>10.576000000000001</v>
      </c>
      <c r="Q170" s="529" t="s">
        <v>463</v>
      </c>
      <c r="R170" s="529" t="str">
        <f t="shared" si="118"/>
        <v>-</v>
      </c>
      <c r="S170" s="529" t="s">
        <v>463</v>
      </c>
      <c r="T170" s="529" t="str">
        <f t="shared" si="119"/>
        <v>-</v>
      </c>
      <c r="U170" s="529" t="s">
        <v>463</v>
      </c>
      <c r="V170" s="529">
        <f t="shared" si="124"/>
        <v>10.576000000000001</v>
      </c>
      <c r="W170" s="529" t="str">
        <f t="shared" si="124"/>
        <v>-</v>
      </c>
      <c r="X170" s="529" t="str">
        <f t="shared" si="124"/>
        <v>-</v>
      </c>
      <c r="Y170" s="529" t="str">
        <f t="shared" si="123"/>
        <v>-</v>
      </c>
      <c r="Z170" s="529" t="str">
        <f t="shared" si="123"/>
        <v>-</v>
      </c>
      <c r="AA170" s="529" t="str">
        <f t="shared" si="123"/>
        <v>-</v>
      </c>
      <c r="AB170" s="529" t="str">
        <f t="shared" si="123"/>
        <v>-</v>
      </c>
      <c r="AC170" s="529">
        <f t="shared" si="125"/>
        <v>0</v>
      </c>
      <c r="AD170" s="583">
        <f t="shared" si="126"/>
        <v>10.576000000000001</v>
      </c>
      <c r="AE170" s="591">
        <f>'приложение 1.1 '!H172</f>
        <v>5.2743930700000003</v>
      </c>
      <c r="AF170" s="591" t="str">
        <f t="shared" si="110"/>
        <v>0</v>
      </c>
      <c r="AG170" s="591" t="str">
        <f t="shared" si="111"/>
        <v>0</v>
      </c>
      <c r="AH170" s="591" t="str">
        <f t="shared" si="112"/>
        <v>0</v>
      </c>
      <c r="AI170" s="591" t="str">
        <f t="shared" si="113"/>
        <v>0</v>
      </c>
      <c r="AJ170" s="591" t="str">
        <f t="shared" si="114"/>
        <v>0</v>
      </c>
      <c r="AK170" s="591" t="str">
        <f t="shared" si="115"/>
        <v>0</v>
      </c>
      <c r="AL170" s="591" t="str">
        <f t="shared" si="116"/>
        <v>0</v>
      </c>
      <c r="AM170" s="591" t="str">
        <f t="shared" si="117"/>
        <v>0</v>
      </c>
      <c r="AN170" s="591" t="str">
        <f t="shared" si="121"/>
        <v>-</v>
      </c>
      <c r="AO170" s="591" t="str">
        <f t="shared" si="122"/>
        <v>-</v>
      </c>
      <c r="AP170" s="591">
        <f>'приложение 1.1 '!Y172</f>
        <v>0</v>
      </c>
      <c r="AQ170" s="591">
        <f>'приложение 1.1 '!Z172</f>
        <v>0</v>
      </c>
      <c r="AR170" s="591">
        <f>'приложение 1.1 '!AA172</f>
        <v>5.2743930700000003</v>
      </c>
      <c r="AS170" s="591">
        <f>'приложение 1.1 '!AB172</f>
        <v>0</v>
      </c>
      <c r="AT170" s="591">
        <f>'приложение 1.4.'!G233</f>
        <v>0</v>
      </c>
      <c r="AU170" s="591">
        <f>'приложение 1.4.'!I233</f>
        <v>0</v>
      </c>
      <c r="AV170" s="591">
        <f>'приложение 1.4.'!K233</f>
        <v>0</v>
      </c>
      <c r="AW170" s="591">
        <f>'приложение 1.4.'!M233</f>
        <v>0</v>
      </c>
      <c r="AX170" s="474">
        <f>'приложение 1.1 '!AD172</f>
        <v>0</v>
      </c>
      <c r="AY170" s="474">
        <f>'приложение 1.1 '!AC172</f>
        <v>0</v>
      </c>
      <c r="AZ170" s="591">
        <f t="shared" si="120"/>
        <v>5.2743930700000003</v>
      </c>
    </row>
    <row r="171" spans="1:52" s="9" customFormat="1" ht="31.5">
      <c r="A171" s="416" t="str">
        <f>'приложение 1.1 '!A173</f>
        <v>1.1.7.5</v>
      </c>
      <c r="B171" s="506" t="str">
        <f>'приложение 1.1 '!B173</f>
        <v>Реконструкция КВЛ-0,4кв по  ул. Береговая от БКТП-328</v>
      </c>
      <c r="C171" s="529" t="str">
        <f>IF('приложение 1.1 '!G173=2012,'приложение 1.1 '!E173,"-")</f>
        <v>-</v>
      </c>
      <c r="D171" s="529" t="str">
        <f>IF('приложение 1.1 '!G173=2012,'приложение 1.1 '!D173,"-")</f>
        <v>-</v>
      </c>
      <c r="E171" s="529" t="str">
        <f>IF('приложение 1.1 '!G173=2013,'приложение 1.1 '!E173,"-")</f>
        <v>-</v>
      </c>
      <c r="F171" s="529" t="str">
        <f>IF('приложение 1.1 '!G173=2013,'приложение 1.1 '!D173,"-")</f>
        <v>-</v>
      </c>
      <c r="G171" s="529" t="str">
        <f>IF('приложение 1.1 '!G173=2014,'приложение 1.1 '!E173,"-")</f>
        <v>-</v>
      </c>
      <c r="H171" s="529" t="str">
        <f>IF('приложение 1.1 '!G173=2014,'приложение 1.1 '!D173,"-")</f>
        <v>-</v>
      </c>
      <c r="I171" s="529" t="str">
        <f>IF('приложение 1.1 '!G173=2015,'приложение 1.1 '!E173,"-")</f>
        <v>-</v>
      </c>
      <c r="J171" s="529" t="str">
        <f>IF('приложение 1.1 '!G173=2015,'приложение 1.1 '!D173,"-")</f>
        <v>-</v>
      </c>
      <c r="K171" s="529" t="str">
        <f>IF('приложение 1.1 '!G173=2016,'приложение 1.1 '!E173,"-")</f>
        <v>-</v>
      </c>
      <c r="L171" s="529" t="str">
        <f>IF('приложение 1.1 '!G173=2016,'приложение 1.1 '!D173,"-")</f>
        <v>-</v>
      </c>
      <c r="M171" s="529">
        <f>IF('приложение 1.1 '!G173=2017,'приложение 1.1 '!E173,"-")</f>
        <v>0</v>
      </c>
      <c r="N171" s="529">
        <f>IF('приложение 1.1 '!G173=2017,'приложение 1.1 '!D173,"-")</f>
        <v>1.3005</v>
      </c>
      <c r="O171" s="529">
        <f t="shared" ref="O171" si="127">SUM(C171,E171,G171,I171,K171,M171)</f>
        <v>0</v>
      </c>
      <c r="P171" s="529">
        <f t="shared" ref="P171" si="128">SUM(D171,F171,H171,J171,L171,N171)</f>
        <v>1.3005</v>
      </c>
      <c r="Q171" s="529" t="s">
        <v>463</v>
      </c>
      <c r="R171" s="529" t="str">
        <f t="shared" ref="R171" si="129">D171</f>
        <v>-</v>
      </c>
      <c r="S171" s="529" t="s">
        <v>463</v>
      </c>
      <c r="T171" s="529" t="str">
        <f t="shared" ref="T171" si="130">F171</f>
        <v>-</v>
      </c>
      <c r="U171" s="529" t="s">
        <v>463</v>
      </c>
      <c r="V171" s="529" t="str">
        <f t="shared" ref="V171" si="131">H171</f>
        <v>-</v>
      </c>
      <c r="W171" s="529" t="str">
        <f t="shared" ref="W171" si="132">I171</f>
        <v>-</v>
      </c>
      <c r="X171" s="529" t="str">
        <f t="shared" ref="X171" si="133">J171</f>
        <v>-</v>
      </c>
      <c r="Y171" s="529" t="str">
        <f t="shared" ref="Y171" si="134">K171</f>
        <v>-</v>
      </c>
      <c r="Z171" s="529" t="str">
        <f t="shared" ref="Z171" si="135">L171</f>
        <v>-</v>
      </c>
      <c r="AA171" s="529">
        <f t="shared" ref="AA171" si="136">M171</f>
        <v>0</v>
      </c>
      <c r="AB171" s="529">
        <f t="shared" ref="AB171" si="137">N171</f>
        <v>1.3005</v>
      </c>
      <c r="AC171" s="529">
        <f t="shared" ref="AC171" si="138">SUM(Q171,S171,U171,W171,Y171,AA171)</f>
        <v>0</v>
      </c>
      <c r="AD171" s="583">
        <f t="shared" ref="AD171" si="139">SUM(R171,T171,V171,X171,Z171,AB171)</f>
        <v>1.3005</v>
      </c>
      <c r="AE171" s="591">
        <f>'приложение 1.1 '!H173</f>
        <v>1.0044500000000001</v>
      </c>
      <c r="AF171" s="591" t="str">
        <f t="shared" si="110"/>
        <v>0</v>
      </c>
      <c r="AG171" s="591" t="str">
        <f t="shared" si="111"/>
        <v>0</v>
      </c>
      <c r="AH171" s="591" t="str">
        <f t="shared" si="112"/>
        <v>0</v>
      </c>
      <c r="AI171" s="591" t="str">
        <f t="shared" si="113"/>
        <v>0</v>
      </c>
      <c r="AJ171" s="591">
        <f t="shared" si="114"/>
        <v>0</v>
      </c>
      <c r="AK171" s="591">
        <f t="shared" si="115"/>
        <v>1.3005</v>
      </c>
      <c r="AL171" s="591" t="str">
        <f t="shared" si="116"/>
        <v>0</v>
      </c>
      <c r="AM171" s="591" t="str">
        <f t="shared" si="117"/>
        <v>0</v>
      </c>
      <c r="AN171" s="591">
        <f t="shared" si="121"/>
        <v>0</v>
      </c>
      <c r="AO171" s="591">
        <f t="shared" si="122"/>
        <v>1.3005</v>
      </c>
      <c r="AP171" s="591">
        <f>'приложение 1.1 '!Y173</f>
        <v>0</v>
      </c>
      <c r="AQ171" s="591">
        <f>'приложение 1.1 '!Z173</f>
        <v>0</v>
      </c>
      <c r="AR171" s="591">
        <f>'приложение 1.1 '!AA173</f>
        <v>0</v>
      </c>
      <c r="AS171" s="591">
        <f>'приложение 1.1 '!AB173</f>
        <v>0</v>
      </c>
      <c r="AT171" s="591">
        <f>'приложение 1.4.'!G234</f>
        <v>0</v>
      </c>
      <c r="AU171" s="591">
        <f>'приложение 1.4.'!I234</f>
        <v>0</v>
      </c>
      <c r="AV171" s="591">
        <f>'приложение 1.4.'!K234</f>
        <v>1.0044500000000001</v>
      </c>
      <c r="AW171" s="591">
        <f>'приложение 1.4.'!M234</f>
        <v>0</v>
      </c>
      <c r="AX171" s="474">
        <f>'приложение 1.1 '!AD173</f>
        <v>1.0044500000000001</v>
      </c>
      <c r="AY171" s="474">
        <f>'приложение 1.1 '!AC173</f>
        <v>0</v>
      </c>
      <c r="AZ171" s="591">
        <f t="shared" si="120"/>
        <v>1.0044500000000001</v>
      </c>
    </row>
    <row r="172" spans="1:52" s="9" customFormat="1">
      <c r="A172" s="147" t="str">
        <f>'приложение 1.1 '!A174</f>
        <v>1.1.8.</v>
      </c>
      <c r="B172" s="159" t="str">
        <f>'приложение 1.1 '!B174</f>
        <v>Прочие электросетевые объекты</v>
      </c>
      <c r="C172" s="529" t="str">
        <f>IF('приложение 1.1 '!G174=2012,'приложение 1.1 '!E174,"-")</f>
        <v>-</v>
      </c>
      <c r="D172" s="529" t="str">
        <f>IF('приложение 1.1 '!G174=2012,'приложение 1.1 '!D174,"-")</f>
        <v>-</v>
      </c>
      <c r="E172" s="529" t="str">
        <f>IF('приложение 1.1 '!G174=2013,'приложение 1.1 '!E174,"-")</f>
        <v>-</v>
      </c>
      <c r="F172" s="529" t="str">
        <f>IF('приложение 1.1 '!G174=2013,'приложение 1.1 '!D174,"-")</f>
        <v>-</v>
      </c>
      <c r="G172" s="529" t="str">
        <f>IF('приложение 1.1 '!G174=2014,'приложение 1.1 '!E174,"-")</f>
        <v>-</v>
      </c>
      <c r="H172" s="529" t="str">
        <f>IF('приложение 1.1 '!G174=2014,'приложение 1.1 '!D174,"-")</f>
        <v>-</v>
      </c>
      <c r="I172" s="529" t="str">
        <f>IF('приложение 1.1 '!G174=2015,'приложение 1.1 '!E174,"-")</f>
        <v>-</v>
      </c>
      <c r="J172" s="529" t="str">
        <f>IF('приложение 1.1 '!G174=2015,'приложение 1.1 '!D174,"-")</f>
        <v>-</v>
      </c>
      <c r="K172" s="529" t="str">
        <f>IF('приложение 1.1 '!G174=2016,'приложение 1.1 '!E174,"-")</f>
        <v>-</v>
      </c>
      <c r="L172" s="529" t="str">
        <f>IF('приложение 1.1 '!G174=2016,'приложение 1.1 '!D174,"-")</f>
        <v>-</v>
      </c>
      <c r="M172" s="529" t="str">
        <f>IF('приложение 1.1 '!G174=2017,'приложение 1.1 '!E174,"-")</f>
        <v>-</v>
      </c>
      <c r="N172" s="529" t="str">
        <f>IF('приложение 1.1 '!G174=2017,'приложение 1.1 '!D174,"-")</f>
        <v>-</v>
      </c>
      <c r="O172" s="529">
        <f t="shared" si="108"/>
        <v>0</v>
      </c>
      <c r="P172" s="529">
        <f t="shared" si="108"/>
        <v>0</v>
      </c>
      <c r="Q172" s="529">
        <v>0</v>
      </c>
      <c r="R172" s="529">
        <v>0</v>
      </c>
      <c r="S172" s="529">
        <v>0</v>
      </c>
      <c r="T172" s="529">
        <v>0</v>
      </c>
      <c r="U172" s="529">
        <v>0</v>
      </c>
      <c r="V172" s="529">
        <v>0</v>
      </c>
      <c r="W172" s="529" t="str">
        <f t="shared" si="124"/>
        <v>-</v>
      </c>
      <c r="X172" s="529">
        <v>0</v>
      </c>
      <c r="Y172" s="529" t="str">
        <f t="shared" si="123"/>
        <v>-</v>
      </c>
      <c r="Z172" s="529">
        <v>0</v>
      </c>
      <c r="AA172" s="529" t="str">
        <f t="shared" si="123"/>
        <v>-</v>
      </c>
      <c r="AB172" s="529">
        <v>0</v>
      </c>
      <c r="AC172" s="529">
        <f t="shared" si="125"/>
        <v>0</v>
      </c>
      <c r="AD172" s="583">
        <f t="shared" si="126"/>
        <v>0</v>
      </c>
      <c r="AE172" s="591">
        <f>'приложение 1.1 '!H174</f>
        <v>0</v>
      </c>
      <c r="AF172" s="591" t="str">
        <f t="shared" si="110"/>
        <v>0</v>
      </c>
      <c r="AG172" s="591" t="str">
        <f t="shared" si="111"/>
        <v>0</v>
      </c>
      <c r="AH172" s="591" t="str">
        <f t="shared" si="112"/>
        <v>0</v>
      </c>
      <c r="AI172" s="591" t="str">
        <f t="shared" si="113"/>
        <v>0</v>
      </c>
      <c r="AJ172" s="591" t="str">
        <f t="shared" si="114"/>
        <v>0</v>
      </c>
      <c r="AK172" s="591" t="str">
        <f t="shared" si="115"/>
        <v>0</v>
      </c>
      <c r="AL172" s="591" t="str">
        <f t="shared" si="116"/>
        <v>0</v>
      </c>
      <c r="AM172" s="591" t="str">
        <f t="shared" si="117"/>
        <v>0</v>
      </c>
      <c r="AN172" s="591" t="str">
        <f t="shared" si="121"/>
        <v>-</v>
      </c>
      <c r="AO172" s="591" t="str">
        <f t="shared" si="122"/>
        <v>-</v>
      </c>
      <c r="AP172" s="591">
        <f>'приложение 1.1 '!Y174</f>
        <v>0</v>
      </c>
      <c r="AQ172" s="591">
        <f>'приложение 1.1 '!Z174</f>
        <v>0</v>
      </c>
      <c r="AR172" s="591">
        <f>'приложение 1.1 '!AA174</f>
        <v>0</v>
      </c>
      <c r="AS172" s="591">
        <f>'приложение 1.1 '!AB174</f>
        <v>0</v>
      </c>
      <c r="AT172" s="591">
        <f>'приложение 1.4.'!G235</f>
        <v>0</v>
      </c>
      <c r="AU172" s="591">
        <f>'приложение 1.4.'!I235</f>
        <v>0</v>
      </c>
      <c r="AV172" s="591">
        <f>'приложение 1.4.'!K235</f>
        <v>0</v>
      </c>
      <c r="AW172" s="591">
        <f>'приложение 1.4.'!M235</f>
        <v>0</v>
      </c>
      <c r="AX172" s="474">
        <f>'приложение 1.1 '!AD174</f>
        <v>0</v>
      </c>
      <c r="AY172" s="474">
        <f>'приложение 1.1 '!AC174</f>
        <v>0</v>
      </c>
      <c r="AZ172" s="591">
        <f t="shared" si="120"/>
        <v>0</v>
      </c>
    </row>
    <row r="173" spans="1:52" s="9" customFormat="1" ht="31.5">
      <c r="A173" s="416" t="str">
        <f>'приложение 1.1 '!A175</f>
        <v>1.1.8.1</v>
      </c>
      <c r="B173" s="506" t="str">
        <f>'приложение 1.1 '!B175</f>
        <v>Реконструкция фасадов и помещений зданий РП и ТП</v>
      </c>
      <c r="C173" s="529" t="str">
        <f>IF('приложение 1.1 '!G175=2012,'приложение 1.1 '!E175,"-")</f>
        <v>-</v>
      </c>
      <c r="D173" s="529" t="str">
        <f>IF('приложение 1.1 '!G175=2012,'приложение 1.1 '!D175,"-")</f>
        <v>-</v>
      </c>
      <c r="E173" s="529" t="str">
        <f>IF('приложение 1.1 '!G175=2013,'приложение 1.1 '!E175,"-")</f>
        <v>-</v>
      </c>
      <c r="F173" s="529" t="str">
        <f>IF('приложение 1.1 '!G175=2013,'приложение 1.1 '!D175,"-")</f>
        <v>-</v>
      </c>
      <c r="G173" s="529">
        <f>IF('приложение 1.1 '!G175=2014,'приложение 1.1 '!E175,"-")</f>
        <v>0</v>
      </c>
      <c r="H173" s="529">
        <f>IF('приложение 1.1 '!G175=2014,'приложение 1.1 '!D175,"-")</f>
        <v>0</v>
      </c>
      <c r="I173" s="529" t="str">
        <f>IF('приложение 1.1 '!G175=2015,'приложение 1.1 '!E175,"-")</f>
        <v>-</v>
      </c>
      <c r="J173" s="529" t="str">
        <f>IF('приложение 1.1 '!G175=2015,'приложение 1.1 '!D175,"-")</f>
        <v>-</v>
      </c>
      <c r="K173" s="529" t="str">
        <f>IF('приложение 1.1 '!G175=2016,'приложение 1.1 '!E175,"-")</f>
        <v>-</v>
      </c>
      <c r="L173" s="529" t="str">
        <f>IF('приложение 1.1 '!G175=2016,'приложение 1.1 '!D175,"-")</f>
        <v>-</v>
      </c>
      <c r="M173" s="529" t="str">
        <f>IF('приложение 1.1 '!G175=2017,'приложение 1.1 '!E175,"-")</f>
        <v>-</v>
      </c>
      <c r="N173" s="529" t="str">
        <f>IF('приложение 1.1 '!G175=2017,'приложение 1.1 '!D175,"-")</f>
        <v>-</v>
      </c>
      <c r="O173" s="529">
        <f t="shared" si="108"/>
        <v>0</v>
      </c>
      <c r="P173" s="529">
        <f t="shared" si="108"/>
        <v>0</v>
      </c>
      <c r="Q173" s="529">
        <v>0</v>
      </c>
      <c r="R173" s="529">
        <v>0</v>
      </c>
      <c r="S173" s="529">
        <v>0</v>
      </c>
      <c r="T173" s="529">
        <v>0</v>
      </c>
      <c r="U173" s="529">
        <v>0</v>
      </c>
      <c r="V173" s="529">
        <v>0</v>
      </c>
      <c r="W173" s="529" t="str">
        <f t="shared" si="124"/>
        <v>-</v>
      </c>
      <c r="X173" s="529">
        <v>0</v>
      </c>
      <c r="Y173" s="529" t="str">
        <f t="shared" si="123"/>
        <v>-</v>
      </c>
      <c r="Z173" s="529">
        <v>0</v>
      </c>
      <c r="AA173" s="529" t="str">
        <f t="shared" si="123"/>
        <v>-</v>
      </c>
      <c r="AB173" s="529">
        <v>0</v>
      </c>
      <c r="AC173" s="529">
        <f t="shared" si="125"/>
        <v>0</v>
      </c>
      <c r="AD173" s="583">
        <f t="shared" si="126"/>
        <v>0</v>
      </c>
      <c r="AE173" s="591">
        <f>'приложение 1.1 '!H175</f>
        <v>3.6717037000000001</v>
      </c>
      <c r="AF173" s="591" t="str">
        <f t="shared" si="110"/>
        <v>0</v>
      </c>
      <c r="AG173" s="591" t="str">
        <f t="shared" si="111"/>
        <v>0</v>
      </c>
      <c r="AH173" s="591" t="str">
        <f t="shared" si="112"/>
        <v>0</v>
      </c>
      <c r="AI173" s="591" t="str">
        <f t="shared" si="113"/>
        <v>0</v>
      </c>
      <c r="AJ173" s="591" t="str">
        <f t="shared" si="114"/>
        <v>0</v>
      </c>
      <c r="AK173" s="591" t="str">
        <f t="shared" si="115"/>
        <v>0</v>
      </c>
      <c r="AL173" s="591" t="str">
        <f t="shared" si="116"/>
        <v>0</v>
      </c>
      <c r="AM173" s="591" t="str">
        <f t="shared" si="117"/>
        <v>0</v>
      </c>
      <c r="AN173" s="591" t="str">
        <f t="shared" si="121"/>
        <v>-</v>
      </c>
      <c r="AO173" s="591" t="str">
        <f t="shared" si="122"/>
        <v>-</v>
      </c>
      <c r="AP173" s="591">
        <f>'приложение 1.1 '!Y175</f>
        <v>0.99299999999999999</v>
      </c>
      <c r="AQ173" s="591">
        <f>'приложение 1.1 '!Z175</f>
        <v>0.3819572</v>
      </c>
      <c r="AR173" s="591">
        <f>'приложение 1.1 '!AA175</f>
        <v>2.2967465000000002</v>
      </c>
      <c r="AS173" s="591">
        <f>'приложение 1.1 '!AB175</f>
        <v>0</v>
      </c>
      <c r="AT173" s="591">
        <f>'приложение 1.4.'!G236</f>
        <v>0</v>
      </c>
      <c r="AU173" s="591">
        <f>'приложение 1.4.'!I236</f>
        <v>0</v>
      </c>
      <c r="AV173" s="591">
        <f>'приложение 1.4.'!K236</f>
        <v>0</v>
      </c>
      <c r="AW173" s="591">
        <f>'приложение 1.4.'!M236</f>
        <v>0</v>
      </c>
      <c r="AX173" s="474">
        <f>'приложение 1.1 '!AD175</f>
        <v>0</v>
      </c>
      <c r="AY173" s="474">
        <f>'приложение 1.1 '!AC175</f>
        <v>0</v>
      </c>
      <c r="AZ173" s="591">
        <f t="shared" si="120"/>
        <v>3.6717037000000001</v>
      </c>
    </row>
    <row r="174" spans="1:52" s="9" customFormat="1">
      <c r="A174" s="416" t="str">
        <f>'приложение 1.1 '!A176</f>
        <v>1.1.8.2</v>
      </c>
      <c r="B174" s="506" t="str">
        <f>'приложение 1.1 '!B176</f>
        <v>Монтаж системы АИИС КУЭ РП; ТП; КТПН</v>
      </c>
      <c r="C174" s="529" t="str">
        <f>IF('приложение 1.1 '!G176=2012,'приложение 1.1 '!E176,"-")</f>
        <v>-</v>
      </c>
      <c r="D174" s="529" t="str">
        <f>IF('приложение 1.1 '!G176=2012,'приложение 1.1 '!D176,"-")</f>
        <v>-</v>
      </c>
      <c r="E174" s="529" t="str">
        <f>IF('приложение 1.1 '!G176=2013,'приложение 1.1 '!E176,"-")</f>
        <v>-</v>
      </c>
      <c r="F174" s="529" t="str">
        <f>IF('приложение 1.1 '!G176=2013,'приложение 1.1 '!D176,"-")</f>
        <v>-</v>
      </c>
      <c r="G174" s="529" t="str">
        <f>IF('приложение 1.1 '!G176=2014,'приложение 1.1 '!E176,"-")</f>
        <v>-</v>
      </c>
      <c r="H174" s="529" t="str">
        <f>IF('приложение 1.1 '!G176=2014,'приложение 1.1 '!D176,"-")</f>
        <v>-</v>
      </c>
      <c r="I174" s="529" t="str">
        <f>IF('приложение 1.1 '!G176=2015,'приложение 1.1 '!E176,"-")</f>
        <v>-</v>
      </c>
      <c r="J174" s="529" t="str">
        <f>IF('приложение 1.1 '!G176=2015,'приложение 1.1 '!D176,"-")</f>
        <v>-</v>
      </c>
      <c r="K174" s="529" t="str">
        <f>IF('приложение 1.1 '!G176=2016,'приложение 1.1 '!E176,"-")</f>
        <v>-</v>
      </c>
      <c r="L174" s="529" t="str">
        <f>IF('приложение 1.1 '!G176=2016,'приложение 1.1 '!D176,"-")</f>
        <v>-</v>
      </c>
      <c r="M174" s="529">
        <f>IF('приложение 1.1 '!G176=2017,'приложение 1.1 '!E176,"-")</f>
        <v>0</v>
      </c>
      <c r="N174" s="529">
        <f>IF('приложение 1.1 '!G176=2017,'приложение 1.1 '!D176,"-")</f>
        <v>0</v>
      </c>
      <c r="O174" s="529">
        <f t="shared" si="108"/>
        <v>0</v>
      </c>
      <c r="P174" s="529">
        <f t="shared" si="108"/>
        <v>0</v>
      </c>
      <c r="Q174" s="529">
        <v>0</v>
      </c>
      <c r="R174" s="529">
        <v>0</v>
      </c>
      <c r="S174" s="529">
        <v>0</v>
      </c>
      <c r="T174" s="529">
        <v>0</v>
      </c>
      <c r="U174" s="529">
        <v>0</v>
      </c>
      <c r="V174" s="529">
        <v>0</v>
      </c>
      <c r="W174" s="529" t="str">
        <f t="shared" si="124"/>
        <v>-</v>
      </c>
      <c r="X174" s="529">
        <v>0</v>
      </c>
      <c r="Y174" s="529" t="str">
        <f t="shared" si="123"/>
        <v>-</v>
      </c>
      <c r="Z174" s="529">
        <v>0</v>
      </c>
      <c r="AA174" s="529">
        <f t="shared" si="123"/>
        <v>0</v>
      </c>
      <c r="AB174" s="529">
        <v>0</v>
      </c>
      <c r="AC174" s="529">
        <f t="shared" si="125"/>
        <v>0</v>
      </c>
      <c r="AD174" s="583">
        <f t="shared" si="126"/>
        <v>0</v>
      </c>
      <c r="AE174" s="591">
        <f>'приложение 1.1 '!H176</f>
        <v>50.877779239999995</v>
      </c>
      <c r="AF174" s="591" t="str">
        <f t="shared" si="110"/>
        <v>0</v>
      </c>
      <c r="AG174" s="591" t="str">
        <f t="shared" si="111"/>
        <v>0</v>
      </c>
      <c r="AH174" s="591" t="str">
        <f t="shared" si="112"/>
        <v>0</v>
      </c>
      <c r="AI174" s="591" t="str">
        <f t="shared" si="113"/>
        <v>0</v>
      </c>
      <c r="AJ174" s="591">
        <f t="shared" si="114"/>
        <v>0</v>
      </c>
      <c r="AK174" s="591">
        <f t="shared" si="115"/>
        <v>0</v>
      </c>
      <c r="AL174" s="591" t="str">
        <f t="shared" si="116"/>
        <v>0</v>
      </c>
      <c r="AM174" s="591" t="str">
        <f t="shared" si="117"/>
        <v>0</v>
      </c>
      <c r="AN174" s="591">
        <f t="shared" si="121"/>
        <v>0</v>
      </c>
      <c r="AO174" s="591">
        <f t="shared" si="122"/>
        <v>0</v>
      </c>
      <c r="AP174" s="591">
        <f>'приложение 1.1 '!Y176</f>
        <v>0</v>
      </c>
      <c r="AQ174" s="591">
        <f>'приложение 1.1 '!Z176</f>
        <v>1.64050433</v>
      </c>
      <c r="AR174" s="591">
        <f>'приложение 1.1 '!AA176</f>
        <v>12.38485047</v>
      </c>
      <c r="AS174" s="591">
        <f>'приложение 1.1 '!AB176</f>
        <v>15.48571486</v>
      </c>
      <c r="AT174" s="591">
        <f>'приложение 1.4.'!G237</f>
        <v>0</v>
      </c>
      <c r="AU174" s="591">
        <f>'приложение 1.4.'!I237</f>
        <v>0</v>
      </c>
      <c r="AV174" s="591">
        <f>'приложение 1.4.'!K237</f>
        <v>16.06660999999999</v>
      </c>
      <c r="AW174" s="591">
        <f>'приложение 1.4.'!M237</f>
        <v>0</v>
      </c>
      <c r="AX174" s="474">
        <f>'приложение 1.1 '!AD176</f>
        <v>16.066610000000001</v>
      </c>
      <c r="AY174" s="474">
        <f>'приложение 1.1 '!AC176</f>
        <v>5.3000995799999995</v>
      </c>
      <c r="AZ174" s="591">
        <f t="shared" si="120"/>
        <v>50.877779239999995</v>
      </c>
    </row>
    <row r="175" spans="1:52" s="9" customFormat="1">
      <c r="A175" s="416" t="str">
        <f>'приложение 1.1 '!A177</f>
        <v>1.1.8.3</v>
      </c>
      <c r="B175" s="506" t="str">
        <f>'приложение 1.1 '!B177</f>
        <v>Монтаж системы АИИС КУЭ на РП128, РП-130</v>
      </c>
      <c r="C175" s="529">
        <f>IF('приложение 1.1 '!G177=2012,'приложение 1.1 '!E177,"-")</f>
        <v>0</v>
      </c>
      <c r="D175" s="529">
        <f>IF('приложение 1.1 '!G177=2012,'приложение 1.1 '!D177,"-")</f>
        <v>0</v>
      </c>
      <c r="E175" s="529" t="str">
        <f>IF('приложение 1.1 '!G177=2013,'приложение 1.1 '!E177,"-")</f>
        <v>-</v>
      </c>
      <c r="F175" s="529" t="str">
        <f>IF('приложение 1.1 '!G177=2013,'приложение 1.1 '!D177,"-")</f>
        <v>-</v>
      </c>
      <c r="G175" s="529" t="str">
        <f>IF('приложение 1.1 '!G177=2014,'приложение 1.1 '!E177,"-")</f>
        <v>-</v>
      </c>
      <c r="H175" s="529" t="str">
        <f>IF('приложение 1.1 '!G177=2014,'приложение 1.1 '!D177,"-")</f>
        <v>-</v>
      </c>
      <c r="I175" s="529" t="str">
        <f>IF('приложение 1.1 '!G177=2015,'приложение 1.1 '!E177,"-")</f>
        <v>-</v>
      </c>
      <c r="J175" s="529" t="str">
        <f>IF('приложение 1.1 '!G177=2015,'приложение 1.1 '!D177,"-")</f>
        <v>-</v>
      </c>
      <c r="K175" s="529" t="str">
        <f>IF('приложение 1.1 '!G177=2016,'приложение 1.1 '!E177,"-")</f>
        <v>-</v>
      </c>
      <c r="L175" s="529" t="str">
        <f>IF('приложение 1.1 '!G177=2016,'приложение 1.1 '!D177,"-")</f>
        <v>-</v>
      </c>
      <c r="M175" s="529" t="str">
        <f>IF('приложение 1.1 '!G177=2017,'приложение 1.1 '!E177,"-")</f>
        <v>-</v>
      </c>
      <c r="N175" s="529" t="str">
        <f>IF('приложение 1.1 '!G177=2017,'приложение 1.1 '!D177,"-")</f>
        <v>-</v>
      </c>
      <c r="O175" s="529">
        <f t="shared" si="108"/>
        <v>0</v>
      </c>
      <c r="P175" s="529">
        <f t="shared" si="108"/>
        <v>0</v>
      </c>
      <c r="Q175" s="529">
        <v>0</v>
      </c>
      <c r="R175" s="529">
        <v>0</v>
      </c>
      <c r="S175" s="529">
        <v>0</v>
      </c>
      <c r="T175" s="529">
        <v>0</v>
      </c>
      <c r="U175" s="529">
        <v>0</v>
      </c>
      <c r="V175" s="529">
        <v>0</v>
      </c>
      <c r="W175" s="529" t="str">
        <f t="shared" si="124"/>
        <v>-</v>
      </c>
      <c r="X175" s="529">
        <v>0</v>
      </c>
      <c r="Y175" s="529" t="str">
        <f t="shared" si="123"/>
        <v>-</v>
      </c>
      <c r="Z175" s="529">
        <v>0</v>
      </c>
      <c r="AA175" s="529" t="str">
        <f t="shared" si="123"/>
        <v>-</v>
      </c>
      <c r="AB175" s="529">
        <v>0</v>
      </c>
      <c r="AC175" s="529">
        <f t="shared" si="125"/>
        <v>0</v>
      </c>
      <c r="AD175" s="583">
        <f t="shared" si="126"/>
        <v>0</v>
      </c>
      <c r="AE175" s="591">
        <f>'приложение 1.1 '!H177</f>
        <v>0.55300000000000005</v>
      </c>
      <c r="AF175" s="591" t="str">
        <f t="shared" si="110"/>
        <v>0</v>
      </c>
      <c r="AG175" s="591" t="str">
        <f t="shared" si="111"/>
        <v>0</v>
      </c>
      <c r="AH175" s="591" t="str">
        <f t="shared" si="112"/>
        <v>0</v>
      </c>
      <c r="AI175" s="591" t="str">
        <f t="shared" si="113"/>
        <v>0</v>
      </c>
      <c r="AJ175" s="591" t="str">
        <f t="shared" si="114"/>
        <v>0</v>
      </c>
      <c r="AK175" s="591" t="str">
        <f t="shared" si="115"/>
        <v>0</v>
      </c>
      <c r="AL175" s="591" t="str">
        <f t="shared" si="116"/>
        <v>0</v>
      </c>
      <c r="AM175" s="591" t="str">
        <f t="shared" si="117"/>
        <v>0</v>
      </c>
      <c r="AN175" s="591" t="str">
        <f t="shared" si="121"/>
        <v>-</v>
      </c>
      <c r="AO175" s="591" t="str">
        <f t="shared" si="122"/>
        <v>-</v>
      </c>
      <c r="AP175" s="591">
        <f>'приложение 1.1 '!Y177</f>
        <v>0.55300000000000005</v>
      </c>
      <c r="AQ175" s="591">
        <f>'приложение 1.1 '!Z177</f>
        <v>0</v>
      </c>
      <c r="AR175" s="591">
        <f>'приложение 1.1 '!AA177</f>
        <v>0</v>
      </c>
      <c r="AS175" s="591">
        <f>'приложение 1.1 '!AB177</f>
        <v>0</v>
      </c>
      <c r="AT175" s="591">
        <f>'приложение 1.4.'!G238</f>
        <v>0</v>
      </c>
      <c r="AU175" s="591">
        <f>'приложение 1.4.'!I238</f>
        <v>0</v>
      </c>
      <c r="AV175" s="591">
        <f>'приложение 1.4.'!K238</f>
        <v>0</v>
      </c>
      <c r="AW175" s="591">
        <f>'приложение 1.4.'!M238</f>
        <v>0</v>
      </c>
      <c r="AX175" s="474">
        <f>'приложение 1.1 '!AD177</f>
        <v>0</v>
      </c>
      <c r="AY175" s="474">
        <f>'приложение 1.1 '!AC177</f>
        <v>0</v>
      </c>
      <c r="AZ175" s="591">
        <f t="shared" si="120"/>
        <v>0.55300000000000005</v>
      </c>
    </row>
    <row r="176" spans="1:52" s="9" customFormat="1">
      <c r="A176" s="416"/>
      <c r="B176" s="159" t="s">
        <v>475</v>
      </c>
      <c r="C176" s="584">
        <f t="shared" ref="C176:AH176" si="140">SUM(C20:C175)</f>
        <v>12.52</v>
      </c>
      <c r="D176" s="584">
        <f t="shared" si="140"/>
        <v>1.07</v>
      </c>
      <c r="E176" s="584">
        <f t="shared" si="140"/>
        <v>21.259999999999998</v>
      </c>
      <c r="F176" s="584">
        <f t="shared" si="140"/>
        <v>10.018000000000001</v>
      </c>
      <c r="G176" s="584">
        <f t="shared" si="140"/>
        <v>35.559999999999995</v>
      </c>
      <c r="H176" s="584">
        <f t="shared" si="140"/>
        <v>14.577999999999999</v>
      </c>
      <c r="I176" s="584">
        <f t="shared" si="140"/>
        <v>9.76</v>
      </c>
      <c r="J176" s="584">
        <f t="shared" si="140"/>
        <v>3.71</v>
      </c>
      <c r="K176" s="584">
        <f t="shared" si="140"/>
        <v>5</v>
      </c>
      <c r="L176" s="584">
        <f t="shared" si="140"/>
        <v>1.39</v>
      </c>
      <c r="M176" s="584">
        <f t="shared" si="140"/>
        <v>9.1999999999999993</v>
      </c>
      <c r="N176" s="584">
        <f t="shared" si="140"/>
        <v>15.615500000000003</v>
      </c>
      <c r="O176" s="584">
        <f t="shared" si="140"/>
        <v>93.300000000000026</v>
      </c>
      <c r="P176" s="584">
        <f t="shared" si="140"/>
        <v>46.381499999999996</v>
      </c>
      <c r="Q176" s="584">
        <f t="shared" si="140"/>
        <v>5.8400000000000007</v>
      </c>
      <c r="R176" s="584">
        <f t="shared" si="140"/>
        <v>1.07</v>
      </c>
      <c r="S176" s="584">
        <f t="shared" si="140"/>
        <v>10.08</v>
      </c>
      <c r="T176" s="584">
        <f t="shared" si="140"/>
        <v>6.0179999999999998</v>
      </c>
      <c r="U176" s="584">
        <f t="shared" si="140"/>
        <v>22.940000000000005</v>
      </c>
      <c r="V176" s="584">
        <f t="shared" si="140"/>
        <v>14.577999999999999</v>
      </c>
      <c r="W176" s="584">
        <f t="shared" si="140"/>
        <v>7.669999999999999</v>
      </c>
      <c r="X176" s="584">
        <f t="shared" si="140"/>
        <v>3.71</v>
      </c>
      <c r="Y176" s="584">
        <f t="shared" si="140"/>
        <v>3.2</v>
      </c>
      <c r="Z176" s="584">
        <f t="shared" si="140"/>
        <v>1.39</v>
      </c>
      <c r="AA176" s="584">
        <f t="shared" si="140"/>
        <v>7.72</v>
      </c>
      <c r="AB176" s="584">
        <f t="shared" si="140"/>
        <v>15.615500000000003</v>
      </c>
      <c r="AC176" s="584">
        <f t="shared" si="140"/>
        <v>57.45</v>
      </c>
      <c r="AD176" s="585">
        <f t="shared" si="140"/>
        <v>42.381499999999996</v>
      </c>
      <c r="AE176" s="585">
        <f t="shared" si="140"/>
        <v>540.88781057440667</v>
      </c>
      <c r="AF176" s="585">
        <f t="shared" si="140"/>
        <v>0</v>
      </c>
      <c r="AG176" s="585">
        <f t="shared" si="140"/>
        <v>0</v>
      </c>
      <c r="AH176" s="585">
        <f t="shared" si="140"/>
        <v>0</v>
      </c>
      <c r="AI176" s="585">
        <f t="shared" ref="AI176:AZ176" si="141">SUM(AI20:AI175)</f>
        <v>0</v>
      </c>
      <c r="AJ176" s="585">
        <f t="shared" si="141"/>
        <v>0</v>
      </c>
      <c r="AK176" s="585">
        <f t="shared" si="141"/>
        <v>1.3005</v>
      </c>
      <c r="AL176" s="585">
        <f t="shared" si="141"/>
        <v>9.1999999999999993</v>
      </c>
      <c r="AM176" s="585">
        <f t="shared" si="141"/>
        <v>14.315000000000003</v>
      </c>
      <c r="AN176" s="585">
        <f t="shared" si="141"/>
        <v>9.1999999999999993</v>
      </c>
      <c r="AO176" s="585">
        <f t="shared" si="141"/>
        <v>15.615500000000003</v>
      </c>
      <c r="AP176" s="585">
        <f t="shared" si="141"/>
        <v>27.778399999999998</v>
      </c>
      <c r="AQ176" s="585">
        <f t="shared" si="141"/>
        <v>60.985877360000011</v>
      </c>
      <c r="AR176" s="585">
        <f t="shared" si="141"/>
        <v>147.79475820000005</v>
      </c>
      <c r="AS176" s="585">
        <f t="shared" si="141"/>
        <v>56.674528040000006</v>
      </c>
      <c r="AT176" s="585">
        <f t="shared" si="141"/>
        <v>0</v>
      </c>
      <c r="AU176" s="585">
        <f t="shared" si="141"/>
        <v>0</v>
      </c>
      <c r="AV176" s="585">
        <f t="shared" si="141"/>
        <v>19.05807999999999</v>
      </c>
      <c r="AW176" s="585">
        <f t="shared" si="141"/>
        <v>202.20636486440674</v>
      </c>
      <c r="AX176" s="585">
        <f t="shared" si="141"/>
        <v>221.26444486440673</v>
      </c>
      <c r="AY176" s="585">
        <f t="shared" si="141"/>
        <v>26.389802109999998</v>
      </c>
      <c r="AZ176" s="585">
        <f t="shared" si="141"/>
        <v>540.88781057440667</v>
      </c>
    </row>
    <row r="177" spans="1:52" s="9" customFormat="1">
      <c r="A177" s="147" t="s">
        <v>400</v>
      </c>
      <c r="B177" s="159" t="s">
        <v>338</v>
      </c>
      <c r="C177" s="586"/>
      <c r="D177" s="593"/>
      <c r="E177" s="586"/>
      <c r="F177" s="586"/>
      <c r="G177" s="586"/>
      <c r="H177" s="586"/>
      <c r="I177" s="586"/>
      <c r="J177" s="586"/>
      <c r="K177" s="586"/>
      <c r="L177" s="586"/>
      <c r="M177" s="586"/>
      <c r="N177" s="586"/>
      <c r="O177" s="586"/>
      <c r="P177" s="586"/>
      <c r="Q177" s="586"/>
      <c r="R177" s="529"/>
      <c r="S177" s="586"/>
      <c r="T177" s="586"/>
      <c r="U177" s="586"/>
      <c r="V177" s="586"/>
      <c r="W177" s="586"/>
      <c r="X177" s="586"/>
      <c r="Y177" s="586"/>
      <c r="Z177" s="586"/>
      <c r="AA177" s="586"/>
      <c r="AB177" s="586"/>
      <c r="AC177" s="154"/>
      <c r="AD177" s="154"/>
      <c r="AE177" s="596"/>
      <c r="AF177" s="591"/>
      <c r="AG177" s="591"/>
      <c r="AH177" s="591"/>
      <c r="AI177" s="591"/>
      <c r="AJ177" s="591"/>
      <c r="AK177" s="591"/>
      <c r="AL177" s="591"/>
      <c r="AM177" s="591"/>
      <c r="AN177" s="591"/>
      <c r="AO177" s="591"/>
      <c r="AP177" s="596"/>
      <c r="AQ177" s="596"/>
      <c r="AR177" s="596"/>
      <c r="AS177" s="596"/>
      <c r="AT177" s="591"/>
      <c r="AU177" s="591"/>
      <c r="AV177" s="591"/>
      <c r="AW177" s="591"/>
      <c r="AX177" s="596"/>
      <c r="AY177" s="596"/>
      <c r="AZ177" s="592"/>
    </row>
    <row r="178" spans="1:52" s="9" customFormat="1">
      <c r="A178" s="632">
        <v>1</v>
      </c>
      <c r="B178" s="506" t="s">
        <v>235</v>
      </c>
      <c r="C178" s="586"/>
      <c r="D178" s="593"/>
      <c r="E178" s="586"/>
      <c r="F178" s="586"/>
      <c r="G178" s="586"/>
      <c r="H178" s="586"/>
      <c r="I178" s="586"/>
      <c r="J178" s="586"/>
      <c r="K178" s="586"/>
      <c r="L178" s="586"/>
      <c r="M178" s="586"/>
      <c r="N178" s="586"/>
      <c r="O178" s="586"/>
      <c r="P178" s="586"/>
      <c r="Q178" s="586"/>
      <c r="R178" s="529"/>
      <c r="S178" s="586"/>
      <c r="T178" s="586"/>
      <c r="U178" s="586"/>
      <c r="V178" s="586"/>
      <c r="W178" s="586"/>
      <c r="X178" s="586"/>
      <c r="Y178" s="586"/>
      <c r="Z178" s="586"/>
      <c r="AA178" s="586"/>
      <c r="AB178" s="586"/>
      <c r="AC178" s="529">
        <f>SUM(Q178,S178,U178,W178,Y178,AA178)</f>
        <v>0</v>
      </c>
      <c r="AD178" s="583">
        <f>SUM(R178,T178,V178,X178,Z178,AB178)</f>
        <v>0</v>
      </c>
      <c r="AE178" s="591">
        <f>'приложение 1.1 '!H180</f>
        <v>6.0965788099999996</v>
      </c>
      <c r="AF178" s="591" t="str">
        <f>IF(AT178&gt;0,AN178,"0")</f>
        <v>0</v>
      </c>
      <c r="AG178" s="591" t="str">
        <f>IF(AT178&gt;0,AO178,"0")</f>
        <v>0</v>
      </c>
      <c r="AH178" s="591" t="str">
        <f>IF(AU178&gt;0,AN178,"0")</f>
        <v>0</v>
      </c>
      <c r="AI178" s="591" t="str">
        <f>IF(AU178&gt;0,AO178,"0")</f>
        <v>0</v>
      </c>
      <c r="AJ178" s="591">
        <f>IF(AV178&gt;0,AN178,"0")</f>
        <v>0</v>
      </c>
      <c r="AK178" s="591">
        <f>IF(AV178&gt;0,AO178,"0")</f>
        <v>0</v>
      </c>
      <c r="AL178" s="591" t="str">
        <f>IF(AW178&gt;0,AN178,"0")</f>
        <v>0</v>
      </c>
      <c r="AM178" s="591" t="str">
        <f>IF(AW178&gt;0,AO178,"0")</f>
        <v>0</v>
      </c>
      <c r="AN178" s="591">
        <f t="shared" ref="AN178" si="142">M178</f>
        <v>0</v>
      </c>
      <c r="AO178" s="591">
        <f t="shared" ref="AO178" si="143">N178</f>
        <v>0</v>
      </c>
      <c r="AP178" s="591">
        <f>'приложение 1.1 '!Y180</f>
        <v>0</v>
      </c>
      <c r="AQ178" s="591">
        <f>'приложение 1.1 '!Z180</f>
        <v>4.37314589</v>
      </c>
      <c r="AR178" s="591">
        <f>'приложение 1.1 '!AA180</f>
        <v>1.2606629199999999</v>
      </c>
      <c r="AS178" s="591">
        <f>'приложение 1.1 '!AB180</f>
        <v>0</v>
      </c>
      <c r="AT178" s="591">
        <f>'приложение 1.4.'!G243</f>
        <v>0</v>
      </c>
      <c r="AU178" s="591">
        <f>'приложение 1.4.'!I243</f>
        <v>0</v>
      </c>
      <c r="AV178" s="591">
        <f>'приложение 1.4.'!K243</f>
        <v>0.46276999999999968</v>
      </c>
      <c r="AW178" s="591">
        <f>'приложение 1.4.'!M243</f>
        <v>0</v>
      </c>
      <c r="AX178" s="474">
        <f>'приложение 1.1 '!AD180</f>
        <v>0.46277000000000001</v>
      </c>
      <c r="AY178" s="474">
        <f>'приложение 1.1 '!AC180</f>
        <v>0</v>
      </c>
      <c r="AZ178" s="591">
        <f t="shared" ref="AZ178" si="144">AY178+AX178+AS178+AR178+AQ178+AP178</f>
        <v>6.0965788100000005</v>
      </c>
    </row>
    <row r="179" spans="1:52" s="9" customFormat="1">
      <c r="A179" s="632"/>
      <c r="B179" s="159" t="s">
        <v>337</v>
      </c>
      <c r="C179" s="594">
        <f>C178</f>
        <v>0</v>
      </c>
      <c r="D179" s="594">
        <f t="shared" ref="D179:AB179" si="145">D178</f>
        <v>0</v>
      </c>
      <c r="E179" s="594">
        <f t="shared" si="145"/>
        <v>0</v>
      </c>
      <c r="F179" s="594">
        <f t="shared" si="145"/>
        <v>0</v>
      </c>
      <c r="G179" s="594">
        <f t="shared" si="145"/>
        <v>0</v>
      </c>
      <c r="H179" s="594">
        <f t="shared" si="145"/>
        <v>0</v>
      </c>
      <c r="I179" s="594">
        <f t="shared" si="145"/>
        <v>0</v>
      </c>
      <c r="J179" s="594">
        <f t="shared" si="145"/>
        <v>0</v>
      </c>
      <c r="K179" s="594">
        <f t="shared" si="145"/>
        <v>0</v>
      </c>
      <c r="L179" s="594">
        <f t="shared" si="145"/>
        <v>0</v>
      </c>
      <c r="M179" s="594">
        <f t="shared" si="145"/>
        <v>0</v>
      </c>
      <c r="N179" s="594">
        <f t="shared" si="145"/>
        <v>0</v>
      </c>
      <c r="O179" s="594"/>
      <c r="P179" s="594"/>
      <c r="Q179" s="594">
        <f t="shared" si="145"/>
        <v>0</v>
      </c>
      <c r="R179" s="594">
        <f t="shared" si="145"/>
        <v>0</v>
      </c>
      <c r="S179" s="594">
        <f t="shared" si="145"/>
        <v>0</v>
      </c>
      <c r="T179" s="594">
        <f t="shared" si="145"/>
        <v>0</v>
      </c>
      <c r="U179" s="594">
        <f t="shared" si="145"/>
        <v>0</v>
      </c>
      <c r="V179" s="594">
        <f t="shared" si="145"/>
        <v>0</v>
      </c>
      <c r="W179" s="594">
        <f t="shared" si="145"/>
        <v>0</v>
      </c>
      <c r="X179" s="594">
        <f t="shared" si="145"/>
        <v>0</v>
      </c>
      <c r="Y179" s="594">
        <f t="shared" si="145"/>
        <v>0</v>
      </c>
      <c r="Z179" s="594">
        <f t="shared" si="145"/>
        <v>0</v>
      </c>
      <c r="AA179" s="594">
        <f t="shared" si="145"/>
        <v>0</v>
      </c>
      <c r="AB179" s="594">
        <f t="shared" si="145"/>
        <v>0</v>
      </c>
      <c r="AC179" s="594">
        <f>AC178</f>
        <v>0</v>
      </c>
      <c r="AD179" s="595">
        <f>AD178</f>
        <v>0</v>
      </c>
      <c r="AE179" s="595">
        <f t="shared" ref="AE179:AZ179" si="146">AE178</f>
        <v>6.0965788099999996</v>
      </c>
      <c r="AF179" s="595" t="str">
        <f t="shared" si="146"/>
        <v>0</v>
      </c>
      <c r="AG179" s="595" t="str">
        <f t="shared" si="146"/>
        <v>0</v>
      </c>
      <c r="AH179" s="595" t="str">
        <f t="shared" si="146"/>
        <v>0</v>
      </c>
      <c r="AI179" s="595" t="str">
        <f t="shared" si="146"/>
        <v>0</v>
      </c>
      <c r="AJ179" s="595">
        <f t="shared" si="146"/>
        <v>0</v>
      </c>
      <c r="AK179" s="595">
        <f t="shared" si="146"/>
        <v>0</v>
      </c>
      <c r="AL179" s="595" t="str">
        <f t="shared" si="146"/>
        <v>0</v>
      </c>
      <c r="AM179" s="595" t="str">
        <f t="shared" si="146"/>
        <v>0</v>
      </c>
      <c r="AN179" s="595">
        <f t="shared" si="146"/>
        <v>0</v>
      </c>
      <c r="AO179" s="595">
        <f t="shared" si="146"/>
        <v>0</v>
      </c>
      <c r="AP179" s="595">
        <f t="shared" si="146"/>
        <v>0</v>
      </c>
      <c r="AQ179" s="595">
        <f t="shared" si="146"/>
        <v>4.37314589</v>
      </c>
      <c r="AR179" s="595">
        <f t="shared" si="146"/>
        <v>1.2606629199999999</v>
      </c>
      <c r="AS179" s="595">
        <f t="shared" si="146"/>
        <v>0</v>
      </c>
      <c r="AT179" s="595">
        <f>AT178</f>
        <v>0</v>
      </c>
      <c r="AU179" s="595">
        <f t="shared" si="146"/>
        <v>0</v>
      </c>
      <c r="AV179" s="595">
        <f t="shared" si="146"/>
        <v>0.46276999999999968</v>
      </c>
      <c r="AW179" s="595">
        <f t="shared" si="146"/>
        <v>0</v>
      </c>
      <c r="AX179" s="595">
        <f t="shared" si="146"/>
        <v>0.46277000000000001</v>
      </c>
      <c r="AY179" s="595">
        <f t="shared" si="146"/>
        <v>0</v>
      </c>
      <c r="AZ179" s="595">
        <f t="shared" si="146"/>
        <v>6.0965788100000005</v>
      </c>
    </row>
    <row r="180" spans="1:52" s="9" customFormat="1" ht="47.25">
      <c r="A180" s="147" t="s">
        <v>411</v>
      </c>
      <c r="B180" s="159" t="s">
        <v>251</v>
      </c>
      <c r="C180" s="586"/>
      <c r="D180" s="596"/>
      <c r="E180" s="591"/>
      <c r="F180" s="529"/>
      <c r="G180" s="586"/>
      <c r="H180" s="586"/>
      <c r="I180" s="586"/>
      <c r="J180" s="586"/>
      <c r="K180" s="586"/>
      <c r="L180" s="586"/>
      <c r="M180" s="586"/>
      <c r="N180" s="586"/>
      <c r="O180" s="586"/>
      <c r="P180" s="586"/>
      <c r="Q180" s="586"/>
      <c r="R180" s="529"/>
      <c r="S180" s="586"/>
      <c r="T180" s="586"/>
      <c r="U180" s="586"/>
      <c r="V180" s="586"/>
      <c r="W180" s="586"/>
      <c r="X180" s="586"/>
      <c r="Y180" s="586"/>
      <c r="Z180" s="586"/>
      <c r="AA180" s="586"/>
      <c r="AB180" s="586"/>
      <c r="AC180" s="586"/>
      <c r="AD180" s="587"/>
      <c r="AE180" s="596"/>
      <c r="AF180" s="591"/>
      <c r="AG180" s="591"/>
      <c r="AH180" s="591"/>
      <c r="AI180" s="591"/>
      <c r="AJ180" s="591"/>
      <c r="AK180" s="591"/>
      <c r="AL180" s="591"/>
      <c r="AM180" s="591"/>
      <c r="AN180" s="591"/>
      <c r="AO180" s="591"/>
      <c r="AP180" s="596"/>
      <c r="AQ180" s="596"/>
      <c r="AR180" s="596"/>
      <c r="AS180" s="596"/>
      <c r="AT180" s="591"/>
      <c r="AU180" s="591"/>
      <c r="AV180" s="591"/>
      <c r="AW180" s="591"/>
      <c r="AX180" s="596"/>
      <c r="AY180" s="596"/>
      <c r="AZ180" s="591"/>
    </row>
    <row r="181" spans="1:52" s="9" customFormat="1" ht="31.5">
      <c r="A181" s="632">
        <v>1</v>
      </c>
      <c r="B181" s="506" t="s">
        <v>236</v>
      </c>
      <c r="C181" s="586"/>
      <c r="D181" s="593"/>
      <c r="E181" s="586"/>
      <c r="F181" s="586"/>
      <c r="G181" s="586"/>
      <c r="H181" s="586"/>
      <c r="I181" s="586"/>
      <c r="J181" s="586"/>
      <c r="K181" s="586"/>
      <c r="L181" s="586"/>
      <c r="M181" s="586"/>
      <c r="N181" s="586"/>
      <c r="O181" s="586"/>
      <c r="P181" s="586"/>
      <c r="Q181" s="586"/>
      <c r="R181" s="529"/>
      <c r="S181" s="586"/>
      <c r="T181" s="586"/>
      <c r="U181" s="586"/>
      <c r="V181" s="586"/>
      <c r="W181" s="586"/>
      <c r="X181" s="586"/>
      <c r="Y181" s="586"/>
      <c r="Z181" s="586"/>
      <c r="AA181" s="586"/>
      <c r="AB181" s="586"/>
      <c r="AC181" s="529">
        <f>SUM(Q181,S181,U181,W181,Y181,AA181)</f>
        <v>0</v>
      </c>
      <c r="AD181" s="583">
        <f>SUM(R181,T181,V181,X181,Z181,AB181)</f>
        <v>0</v>
      </c>
      <c r="AE181" s="591">
        <f>'приложение 1.1 '!H183</f>
        <v>2.4569160000000001</v>
      </c>
      <c r="AF181" s="591" t="str">
        <f>IF(AT181&gt;0,AN181,"0")</f>
        <v>0</v>
      </c>
      <c r="AG181" s="591" t="str">
        <f>IF(AT181&gt;0,AO181,"0")</f>
        <v>0</v>
      </c>
      <c r="AH181" s="591" t="str">
        <f>IF(AU181&gt;0,AN181,"0")</f>
        <v>0</v>
      </c>
      <c r="AI181" s="591" t="str">
        <f>IF(AU181&gt;0,AO181,"0")</f>
        <v>0</v>
      </c>
      <c r="AJ181" s="591" t="str">
        <f>IF(AV181&gt;0,AN181,"0")</f>
        <v>0</v>
      </c>
      <c r="AK181" s="591" t="str">
        <f>IF(AV181&gt;0,AO181,"0")</f>
        <v>0</v>
      </c>
      <c r="AL181" s="591" t="str">
        <f>IF(AW181&gt;0,AN181,"0")</f>
        <v>0</v>
      </c>
      <c r="AM181" s="591" t="str">
        <f>IF(AW181&gt;0,AO181,"0")</f>
        <v>0</v>
      </c>
      <c r="AN181" s="591">
        <f t="shared" ref="AN181" si="147">M181</f>
        <v>0</v>
      </c>
      <c r="AO181" s="591">
        <f t="shared" ref="AO181" si="148">N181</f>
        <v>0</v>
      </c>
      <c r="AP181" s="591">
        <f>'приложение 1.1 '!Y183</f>
        <v>0</v>
      </c>
      <c r="AQ181" s="591">
        <f>'приложение 1.1 '!Z183</f>
        <v>0</v>
      </c>
      <c r="AR181" s="591">
        <f>'приложение 1.1 '!AA183</f>
        <v>1.425073</v>
      </c>
      <c r="AS181" s="591">
        <f>'приложение 1.1 '!AB183</f>
        <v>1.0318430000000001</v>
      </c>
      <c r="AT181" s="591">
        <f>'приложение 1.4.'!G245</f>
        <v>0</v>
      </c>
      <c r="AU181" s="591">
        <f>'приложение 1.4.'!I245</f>
        <v>0</v>
      </c>
      <c r="AV181" s="591">
        <f>'приложение 1.4.'!K245</f>
        <v>0</v>
      </c>
      <c r="AW181" s="591">
        <f>'приложение 1.4.'!M245</f>
        <v>0</v>
      </c>
      <c r="AX181" s="474">
        <f>'приложение 1.1 '!AD183</f>
        <v>0</v>
      </c>
      <c r="AY181" s="474">
        <f>'приложение 1.1 '!AC183</f>
        <v>0</v>
      </c>
      <c r="AZ181" s="591">
        <f t="shared" ref="AZ181" si="149">AY181+AX181+AS181+AR181+AQ181+AP181</f>
        <v>2.4569160000000001</v>
      </c>
    </row>
    <row r="182" spans="1:52" s="9" customFormat="1">
      <c r="A182" s="632"/>
      <c r="B182" s="159" t="s">
        <v>339</v>
      </c>
      <c r="C182" s="594">
        <f>C181</f>
        <v>0</v>
      </c>
      <c r="D182" s="594">
        <f t="shared" ref="D182:AB182" si="150">D181</f>
        <v>0</v>
      </c>
      <c r="E182" s="594">
        <f t="shared" si="150"/>
        <v>0</v>
      </c>
      <c r="F182" s="594">
        <f t="shared" si="150"/>
        <v>0</v>
      </c>
      <c r="G182" s="594">
        <f t="shared" si="150"/>
        <v>0</v>
      </c>
      <c r="H182" s="594">
        <f t="shared" si="150"/>
        <v>0</v>
      </c>
      <c r="I182" s="594">
        <f t="shared" si="150"/>
        <v>0</v>
      </c>
      <c r="J182" s="594">
        <f t="shared" si="150"/>
        <v>0</v>
      </c>
      <c r="K182" s="594">
        <f t="shared" si="150"/>
        <v>0</v>
      </c>
      <c r="L182" s="594">
        <f t="shared" si="150"/>
        <v>0</v>
      </c>
      <c r="M182" s="594">
        <f t="shared" si="150"/>
        <v>0</v>
      </c>
      <c r="N182" s="594">
        <f t="shared" si="150"/>
        <v>0</v>
      </c>
      <c r="O182" s="594"/>
      <c r="P182" s="594"/>
      <c r="Q182" s="594">
        <f t="shared" si="150"/>
        <v>0</v>
      </c>
      <c r="R182" s="594">
        <f t="shared" si="150"/>
        <v>0</v>
      </c>
      <c r="S182" s="594">
        <f t="shared" si="150"/>
        <v>0</v>
      </c>
      <c r="T182" s="594">
        <f t="shared" si="150"/>
        <v>0</v>
      </c>
      <c r="U182" s="594">
        <f t="shared" si="150"/>
        <v>0</v>
      </c>
      <c r="V182" s="594">
        <f t="shared" si="150"/>
        <v>0</v>
      </c>
      <c r="W182" s="594">
        <f t="shared" si="150"/>
        <v>0</v>
      </c>
      <c r="X182" s="594">
        <f t="shared" si="150"/>
        <v>0</v>
      </c>
      <c r="Y182" s="594">
        <f t="shared" si="150"/>
        <v>0</v>
      </c>
      <c r="Z182" s="594">
        <f t="shared" si="150"/>
        <v>0</v>
      </c>
      <c r="AA182" s="594">
        <f t="shared" si="150"/>
        <v>0</v>
      </c>
      <c r="AB182" s="594">
        <f t="shared" si="150"/>
        <v>0</v>
      </c>
      <c r="AC182" s="594">
        <f>AC181</f>
        <v>0</v>
      </c>
      <c r="AD182" s="595">
        <f>AD181</f>
        <v>0</v>
      </c>
      <c r="AE182" s="595">
        <f t="shared" ref="AE182:AZ182" si="151">AE181</f>
        <v>2.4569160000000001</v>
      </c>
      <c r="AF182" s="595" t="str">
        <f t="shared" si="151"/>
        <v>0</v>
      </c>
      <c r="AG182" s="595" t="str">
        <f t="shared" si="151"/>
        <v>0</v>
      </c>
      <c r="AH182" s="595" t="str">
        <f t="shared" si="151"/>
        <v>0</v>
      </c>
      <c r="AI182" s="595" t="str">
        <f t="shared" si="151"/>
        <v>0</v>
      </c>
      <c r="AJ182" s="595" t="str">
        <f t="shared" si="151"/>
        <v>0</v>
      </c>
      <c r="AK182" s="595" t="str">
        <f t="shared" si="151"/>
        <v>0</v>
      </c>
      <c r="AL182" s="595" t="str">
        <f t="shared" si="151"/>
        <v>0</v>
      </c>
      <c r="AM182" s="595" t="str">
        <f t="shared" si="151"/>
        <v>0</v>
      </c>
      <c r="AN182" s="595">
        <f t="shared" si="151"/>
        <v>0</v>
      </c>
      <c r="AO182" s="595">
        <f t="shared" si="151"/>
        <v>0</v>
      </c>
      <c r="AP182" s="595">
        <f t="shared" si="151"/>
        <v>0</v>
      </c>
      <c r="AQ182" s="595">
        <f t="shared" si="151"/>
        <v>0</v>
      </c>
      <c r="AR182" s="595">
        <f t="shared" si="151"/>
        <v>1.425073</v>
      </c>
      <c r="AS182" s="595">
        <f t="shared" si="151"/>
        <v>1.0318430000000001</v>
      </c>
      <c r="AT182" s="595">
        <f t="shared" si="151"/>
        <v>0</v>
      </c>
      <c r="AU182" s="595">
        <f t="shared" si="151"/>
        <v>0</v>
      </c>
      <c r="AV182" s="595">
        <f t="shared" si="151"/>
        <v>0</v>
      </c>
      <c r="AW182" s="595">
        <f t="shared" si="151"/>
        <v>0</v>
      </c>
      <c r="AX182" s="595">
        <f t="shared" si="151"/>
        <v>0</v>
      </c>
      <c r="AY182" s="595">
        <f t="shared" si="151"/>
        <v>0</v>
      </c>
      <c r="AZ182" s="595">
        <f t="shared" si="151"/>
        <v>2.4569160000000001</v>
      </c>
    </row>
    <row r="183" spans="1:52" s="9" customFormat="1">
      <c r="A183" s="630">
        <v>2</v>
      </c>
      <c r="B183" s="160" t="s">
        <v>164</v>
      </c>
      <c r="C183" s="588">
        <f>C457</f>
        <v>23.7</v>
      </c>
      <c r="D183" s="588">
        <f t="shared" ref="D183:AB183" si="152">D457</f>
        <v>14.484000000000002</v>
      </c>
      <c r="E183" s="588">
        <f t="shared" si="152"/>
        <v>79.160000000000011</v>
      </c>
      <c r="F183" s="588">
        <f t="shared" si="152"/>
        <v>67.560999999999964</v>
      </c>
      <c r="G183" s="588">
        <f t="shared" si="152"/>
        <v>37.559999999999995</v>
      </c>
      <c r="H183" s="588">
        <f t="shared" si="152"/>
        <v>19.819999999999997</v>
      </c>
      <c r="I183" s="588">
        <f t="shared" si="152"/>
        <v>62.38</v>
      </c>
      <c r="J183" s="588">
        <f t="shared" si="152"/>
        <v>47.372499999999995</v>
      </c>
      <c r="K183" s="588">
        <f t="shared" si="152"/>
        <v>53.900000000000006</v>
      </c>
      <c r="L183" s="588">
        <f t="shared" si="152"/>
        <v>39.220199999999998</v>
      </c>
      <c r="M183" s="588">
        <f t="shared" si="152"/>
        <v>68.02000000000001</v>
      </c>
      <c r="N183" s="588">
        <f t="shared" si="152"/>
        <v>31.924000000000003</v>
      </c>
      <c r="O183" s="588">
        <f t="shared" si="152"/>
        <v>324.7199999999998</v>
      </c>
      <c r="P183" s="588">
        <f t="shared" si="152"/>
        <v>220.38170000000008</v>
      </c>
      <c r="Q183" s="588">
        <f t="shared" si="152"/>
        <v>0</v>
      </c>
      <c r="R183" s="588">
        <f t="shared" si="152"/>
        <v>0</v>
      </c>
      <c r="S183" s="588">
        <f t="shared" si="152"/>
        <v>0</v>
      </c>
      <c r="T183" s="588">
        <f t="shared" si="152"/>
        <v>0</v>
      </c>
      <c r="U183" s="588">
        <f t="shared" si="152"/>
        <v>0</v>
      </c>
      <c r="V183" s="588">
        <f t="shared" si="152"/>
        <v>0</v>
      </c>
      <c r="W183" s="588">
        <f t="shared" si="152"/>
        <v>0</v>
      </c>
      <c r="X183" s="588">
        <f t="shared" si="152"/>
        <v>0</v>
      </c>
      <c r="Y183" s="588">
        <f t="shared" si="152"/>
        <v>0</v>
      </c>
      <c r="Z183" s="588">
        <f t="shared" si="152"/>
        <v>0</v>
      </c>
      <c r="AA183" s="588">
        <f t="shared" si="152"/>
        <v>0</v>
      </c>
      <c r="AB183" s="588">
        <f t="shared" si="152"/>
        <v>0</v>
      </c>
      <c r="AC183" s="588">
        <f>AC457</f>
        <v>0</v>
      </c>
      <c r="AD183" s="589">
        <f>AD457</f>
        <v>0</v>
      </c>
      <c r="AE183" s="589">
        <f t="shared" ref="AE183:AZ183" si="153">AE457</f>
        <v>1800.3248093055934</v>
      </c>
      <c r="AF183" s="589">
        <f t="shared" si="153"/>
        <v>0</v>
      </c>
      <c r="AG183" s="589">
        <f t="shared" si="153"/>
        <v>0</v>
      </c>
      <c r="AH183" s="589">
        <f t="shared" si="153"/>
        <v>0</v>
      </c>
      <c r="AI183" s="589">
        <f t="shared" si="153"/>
        <v>0</v>
      </c>
      <c r="AJ183" s="589">
        <f t="shared" si="153"/>
        <v>0</v>
      </c>
      <c r="AK183" s="589">
        <f t="shared" si="153"/>
        <v>3.2749999999999999</v>
      </c>
      <c r="AL183" s="589">
        <f t="shared" si="153"/>
        <v>69.280000000000015</v>
      </c>
      <c r="AM183" s="589">
        <f t="shared" si="153"/>
        <v>28.649000000000001</v>
      </c>
      <c r="AN183" s="589">
        <f t="shared" si="153"/>
        <v>68.02000000000001</v>
      </c>
      <c r="AO183" s="589">
        <f t="shared" si="153"/>
        <v>31.924000000000003</v>
      </c>
      <c r="AP183" s="589">
        <f t="shared" si="153"/>
        <v>154.94059694999996</v>
      </c>
      <c r="AQ183" s="589">
        <f t="shared" si="153"/>
        <v>249.05399557000004</v>
      </c>
      <c r="AR183" s="589">
        <f t="shared" si="153"/>
        <v>200.66990495999997</v>
      </c>
      <c r="AS183" s="589">
        <f t="shared" si="153"/>
        <v>369.88711679999977</v>
      </c>
      <c r="AT183" s="589">
        <f t="shared" si="153"/>
        <v>0.54722000000000004</v>
      </c>
      <c r="AU183" s="589">
        <f t="shared" si="153"/>
        <v>34.95825</v>
      </c>
      <c r="AV183" s="589">
        <f t="shared" si="153"/>
        <v>9.4957500000000028</v>
      </c>
      <c r="AW183" s="589">
        <f t="shared" si="153"/>
        <v>309.69768713559313</v>
      </c>
      <c r="AX183" s="589">
        <f t="shared" si="153"/>
        <v>354.69890713559312</v>
      </c>
      <c r="AY183" s="589">
        <f t="shared" si="153"/>
        <v>471.07428789000005</v>
      </c>
      <c r="AZ183" s="589">
        <f t="shared" si="153"/>
        <v>1800.3248093055934</v>
      </c>
    </row>
    <row r="184" spans="1:52" s="9" customFormat="1" ht="31.5">
      <c r="A184" s="630" t="s">
        <v>402</v>
      </c>
      <c r="B184" s="159" t="s">
        <v>250</v>
      </c>
      <c r="C184" s="586"/>
      <c r="D184" s="597"/>
      <c r="E184" s="586"/>
      <c r="F184" s="586"/>
      <c r="G184" s="586"/>
      <c r="H184" s="586"/>
      <c r="I184" s="586"/>
      <c r="J184" s="586"/>
      <c r="K184" s="586"/>
      <c r="L184" s="586"/>
      <c r="M184" s="586"/>
      <c r="N184" s="586"/>
      <c r="O184" s="586"/>
      <c r="P184" s="586"/>
      <c r="Q184" s="586"/>
      <c r="R184" s="590"/>
      <c r="S184" s="586"/>
      <c r="T184" s="586"/>
      <c r="U184" s="586"/>
      <c r="V184" s="586"/>
      <c r="W184" s="586"/>
      <c r="X184" s="586"/>
      <c r="Y184" s="586"/>
      <c r="Z184" s="586"/>
      <c r="AA184" s="586"/>
      <c r="AB184" s="586"/>
      <c r="AC184" s="596"/>
      <c r="AD184" s="598"/>
      <c r="AE184" s="591">
        <f>'приложение 1.1 '!H186</f>
        <v>0</v>
      </c>
      <c r="AF184" s="591"/>
      <c r="AG184" s="591"/>
      <c r="AH184" s="591"/>
      <c r="AI184" s="591"/>
      <c r="AJ184" s="591"/>
      <c r="AK184" s="591"/>
      <c r="AL184" s="591"/>
      <c r="AM184" s="591"/>
      <c r="AN184" s="591">
        <f t="shared" ref="AN184" si="154">M184</f>
        <v>0</v>
      </c>
      <c r="AO184" s="591">
        <f t="shared" ref="AO184" si="155">N184</f>
        <v>0</v>
      </c>
      <c r="AP184" s="591">
        <f>'приложение 1.1 '!Y186</f>
        <v>0</v>
      </c>
      <c r="AQ184" s="591">
        <f>'приложение 1.1 '!Z186</f>
        <v>0</v>
      </c>
      <c r="AR184" s="591">
        <f>'приложение 1.1 '!AA186</f>
        <v>0</v>
      </c>
      <c r="AS184" s="591">
        <f>'приложение 1.1 '!AB186</f>
        <v>0</v>
      </c>
      <c r="AT184" s="591"/>
      <c r="AU184" s="591"/>
      <c r="AV184" s="591"/>
      <c r="AW184" s="591"/>
      <c r="AX184" s="474">
        <f>'приложение 1.1 '!AD186</f>
        <v>0</v>
      </c>
      <c r="AY184" s="474">
        <f>'приложение 1.1 '!AC186</f>
        <v>0</v>
      </c>
      <c r="AZ184" s="591">
        <f t="shared" ref="AZ184" si="156">AY184+AX184+AS184+AR184+AQ184+AP184</f>
        <v>0</v>
      </c>
    </row>
    <row r="185" spans="1:52" s="9" customFormat="1">
      <c r="A185" s="630" t="s">
        <v>868</v>
      </c>
      <c r="B185" s="159" t="str">
        <f>'приложение 1.1 '!B187</f>
        <v>Подстанции БКТП 6/10кВ</v>
      </c>
      <c r="C185" s="529"/>
      <c r="D185" s="529"/>
      <c r="E185" s="529"/>
      <c r="F185" s="529"/>
      <c r="G185" s="529"/>
      <c r="H185" s="529"/>
      <c r="I185" s="529"/>
      <c r="J185" s="529"/>
      <c r="K185" s="529"/>
      <c r="L185" s="529"/>
      <c r="M185" s="529"/>
      <c r="N185" s="529"/>
      <c r="O185" s="529"/>
      <c r="P185" s="529"/>
      <c r="Q185" s="586"/>
      <c r="R185" s="586"/>
      <c r="S185" s="586"/>
      <c r="T185" s="586"/>
      <c r="U185" s="586"/>
      <c r="V185" s="586"/>
      <c r="W185" s="586"/>
      <c r="X185" s="586"/>
      <c r="Y185" s="586"/>
      <c r="Z185" s="586"/>
      <c r="AA185" s="586"/>
      <c r="AB185" s="586"/>
      <c r="AC185" s="529"/>
      <c r="AD185" s="583"/>
      <c r="AE185" s="591">
        <f>'приложение 1.1 '!H187</f>
        <v>0</v>
      </c>
      <c r="AF185" s="591"/>
      <c r="AG185" s="591"/>
      <c r="AH185" s="591"/>
      <c r="AI185" s="591"/>
      <c r="AJ185" s="591"/>
      <c r="AK185" s="591"/>
      <c r="AL185" s="591"/>
      <c r="AM185" s="591"/>
      <c r="AN185" s="591">
        <f t="shared" ref="AN185:AN238" si="157">M185</f>
        <v>0</v>
      </c>
      <c r="AO185" s="591">
        <f t="shared" ref="AO185:AO238" si="158">N185</f>
        <v>0</v>
      </c>
      <c r="AP185" s="591">
        <f>'приложение 1.1 '!Y187</f>
        <v>0</v>
      </c>
      <c r="AQ185" s="591">
        <f>'приложение 1.1 '!Z187</f>
        <v>0</v>
      </c>
      <c r="AR185" s="591">
        <f>'приложение 1.1 '!AA187</f>
        <v>0</v>
      </c>
      <c r="AS185" s="591">
        <f>'приложение 1.1 '!AB187</f>
        <v>0</v>
      </c>
      <c r="AT185" s="591">
        <f>'приложение 1.4.'!G248</f>
        <v>0</v>
      </c>
      <c r="AU185" s="591">
        <f>'приложение 1.4.'!I248</f>
        <v>0</v>
      </c>
      <c r="AV185" s="591">
        <f>'приложение 1.4.'!K248</f>
        <v>0</v>
      </c>
      <c r="AW185" s="591">
        <f>'приложение 1.4.'!M248</f>
        <v>0</v>
      </c>
      <c r="AX185" s="474">
        <f>'приложение 1.1 '!AD187</f>
        <v>0</v>
      </c>
      <c r="AY185" s="474">
        <f>'приложение 1.1 '!AC187</f>
        <v>0</v>
      </c>
      <c r="AZ185" s="591">
        <f t="shared" ref="AZ185:AZ238" si="159">AY185+AX185+AS185+AR185+AQ185+AP185</f>
        <v>0</v>
      </c>
    </row>
    <row r="186" spans="1:52" s="9" customFormat="1" ht="31.5">
      <c r="A186" s="95" t="str">
        <f>'приложение 1.1 '!A188</f>
        <v>2.1.1.1</v>
      </c>
      <c r="B186" s="506" t="str">
        <f>'приложение 1.1 '!B188</f>
        <v xml:space="preserve">Строительство 2БКТП -1000кВА ПТД №1 (противотуберкулезный диспансер) </v>
      </c>
      <c r="C186" s="529" t="str">
        <f>IF('приложение 1.1 '!G188=2012,'приложение 1.1 '!E188,"-")</f>
        <v>-</v>
      </c>
      <c r="D186" s="529" t="str">
        <f>IF('приложение 1.1 '!G188=2012,'приложение 1.1 '!D188,"-")</f>
        <v>-</v>
      </c>
      <c r="E186" s="529">
        <f>IF('приложение 1.1 '!G188=2013,'приложение 1.1 '!E188,"-")</f>
        <v>2</v>
      </c>
      <c r="F186" s="529">
        <f>IF('приложение 1.1 '!G188=2013,'приложение 1.1 '!D188,"-")</f>
        <v>0</v>
      </c>
      <c r="G186" s="529" t="str">
        <f>IF('приложение 1.1 '!G188=2014,'приложение 1.1 '!E188,"-")</f>
        <v>-</v>
      </c>
      <c r="H186" s="529" t="str">
        <f>IF('приложение 1.1 '!G188=2014,'приложение 1.1 '!D188,"-")</f>
        <v>-</v>
      </c>
      <c r="I186" s="529" t="str">
        <f>IF('приложение 1.1 '!G188=2015,'приложение 1.1 '!E188,"-")</f>
        <v>-</v>
      </c>
      <c r="J186" s="529" t="str">
        <f>IF('приложение 1.1 '!G188=2015,'приложение 1.1 '!D188,"-")</f>
        <v>-</v>
      </c>
      <c r="K186" s="529" t="str">
        <f>IF('приложение 1.1 '!G188=2016,'приложение 1.1 '!E188,"-")</f>
        <v>-</v>
      </c>
      <c r="L186" s="529" t="str">
        <f>IF('приложение 1.1 '!G188=2016,'приложение 1.1 '!D188,"-")</f>
        <v>-</v>
      </c>
      <c r="M186" s="529" t="str">
        <f>IF('приложение 1.1 '!G188=2017,'приложение 1.1 '!E188,"-")</f>
        <v>-</v>
      </c>
      <c r="N186" s="529" t="str">
        <f>IF('приложение 1.1 '!G188=2017,'приложение 1.1 '!D188,"-")</f>
        <v>-</v>
      </c>
      <c r="O186" s="529">
        <f t="shared" ref="O186:P197" si="160">SUM(C186,E186,G186,I186,K186,M186)</f>
        <v>2</v>
      </c>
      <c r="P186" s="529">
        <f t="shared" si="160"/>
        <v>0</v>
      </c>
      <c r="Q186" s="529">
        <v>0</v>
      </c>
      <c r="R186" s="529">
        <v>0</v>
      </c>
      <c r="S186" s="529">
        <v>0</v>
      </c>
      <c r="T186" s="529">
        <v>0</v>
      </c>
      <c r="U186" s="529">
        <v>0</v>
      </c>
      <c r="V186" s="529">
        <v>0</v>
      </c>
      <c r="W186" s="529">
        <v>0</v>
      </c>
      <c r="X186" s="529">
        <v>0</v>
      </c>
      <c r="Y186" s="529">
        <v>0</v>
      </c>
      <c r="Z186" s="529">
        <v>0</v>
      </c>
      <c r="AA186" s="529">
        <v>0</v>
      </c>
      <c r="AB186" s="529">
        <v>0</v>
      </c>
      <c r="AC186" s="529">
        <f>SUM(Q186,S186,U186,W186,Y186,AA186)</f>
        <v>0</v>
      </c>
      <c r="AD186" s="583">
        <f>SUM(R186,T186,V186,X186,Z186,AB186)</f>
        <v>0</v>
      </c>
      <c r="AE186" s="591">
        <f>'приложение 1.1 '!H188</f>
        <v>0.26750919000000001</v>
      </c>
      <c r="AF186" s="591" t="str">
        <f t="shared" ref="AF186:AF249" si="161">IF(AT186&gt;0,AN186,"0")</f>
        <v>0</v>
      </c>
      <c r="AG186" s="591" t="str">
        <f t="shared" ref="AG186:AG249" si="162">IF(AT186&gt;0,AO186,"0")</f>
        <v>0</v>
      </c>
      <c r="AH186" s="591" t="str">
        <f>IF(AU186&gt;0,AN186,"0")</f>
        <v>0</v>
      </c>
      <c r="AI186" s="591" t="str">
        <f t="shared" ref="AI186:AI249" si="163">IF(AU186&gt;0,AO186,"0")</f>
        <v>0</v>
      </c>
      <c r="AJ186" s="591" t="str">
        <f>IF(AV186&gt;0,AN186,"0")</f>
        <v>0</v>
      </c>
      <c r="AK186" s="591" t="str">
        <f t="shared" ref="AK186:AK249" si="164">IF(AV186&gt;0,AO186,"0")</f>
        <v>0</v>
      </c>
      <c r="AL186" s="591" t="str">
        <f>IF(AW186&gt;0,AN186,"0")</f>
        <v>0</v>
      </c>
      <c r="AM186" s="591" t="str">
        <f t="shared" ref="AM186:AM217" si="165">IF(AW186&gt;0,AO186,"0")</f>
        <v>0</v>
      </c>
      <c r="AN186" s="591" t="str">
        <f t="shared" si="157"/>
        <v>-</v>
      </c>
      <c r="AO186" s="591" t="str">
        <f t="shared" si="158"/>
        <v>-</v>
      </c>
      <c r="AP186" s="591">
        <f>'приложение 1.1 '!Y188</f>
        <v>0.25317000000000001</v>
      </c>
      <c r="AQ186" s="591">
        <f>'приложение 1.1 '!Z188</f>
        <v>1.433919E-2</v>
      </c>
      <c r="AR186" s="591">
        <f>'приложение 1.1 '!AA188</f>
        <v>0</v>
      </c>
      <c r="AS186" s="591">
        <f>'приложение 1.1 '!AB188</f>
        <v>0</v>
      </c>
      <c r="AT186" s="591">
        <f>'приложение 1.4.'!G249</f>
        <v>0</v>
      </c>
      <c r="AU186" s="591">
        <f>'приложение 1.4.'!I249</f>
        <v>0</v>
      </c>
      <c r="AV186" s="591">
        <f>'приложение 1.4.'!K249</f>
        <v>0</v>
      </c>
      <c r="AW186" s="591">
        <f>'приложение 1.4.'!M249</f>
        <v>0</v>
      </c>
      <c r="AX186" s="474">
        <f>'приложение 1.1 '!AD188</f>
        <v>0</v>
      </c>
      <c r="AY186" s="474">
        <f>'приложение 1.1 '!AC188</f>
        <v>0</v>
      </c>
      <c r="AZ186" s="591">
        <f t="shared" si="159"/>
        <v>0.26750919000000001</v>
      </c>
    </row>
    <row r="187" spans="1:52" s="9" customFormat="1" ht="31.5">
      <c r="A187" s="95" t="str">
        <f>'приложение 1.1 '!A189</f>
        <v>2.1.1.2</v>
      </c>
      <c r="B187" s="506" t="str">
        <f>'приложение 1.1 '!B189</f>
        <v xml:space="preserve">Строительство 2БКТП -1000кВА ПТД №2 (противотуберкулезный диспансер) </v>
      </c>
      <c r="C187" s="529" t="str">
        <f>IF('приложение 1.1 '!G189=2012,'приложение 1.1 '!E189,"-")</f>
        <v>-</v>
      </c>
      <c r="D187" s="529" t="str">
        <f>IF('приложение 1.1 '!G189=2012,'приложение 1.1 '!D189,"-")</f>
        <v>-</v>
      </c>
      <c r="E187" s="529">
        <f>IF('приложение 1.1 '!G189=2013,'приложение 1.1 '!E189,"-")</f>
        <v>2</v>
      </c>
      <c r="F187" s="529">
        <f>IF('приложение 1.1 '!G189=2013,'приложение 1.1 '!D189,"-")</f>
        <v>0</v>
      </c>
      <c r="G187" s="529" t="str">
        <f>IF('приложение 1.1 '!G189=2014,'приложение 1.1 '!E189,"-")</f>
        <v>-</v>
      </c>
      <c r="H187" s="529" t="str">
        <f>IF('приложение 1.1 '!G189=2014,'приложение 1.1 '!D189,"-")</f>
        <v>-</v>
      </c>
      <c r="I187" s="529" t="str">
        <f>IF('приложение 1.1 '!G189=2015,'приложение 1.1 '!E189,"-")</f>
        <v>-</v>
      </c>
      <c r="J187" s="529" t="str">
        <f>IF('приложение 1.1 '!G189=2015,'приложение 1.1 '!D189,"-")</f>
        <v>-</v>
      </c>
      <c r="K187" s="529" t="str">
        <f>IF('приложение 1.1 '!G189=2016,'приложение 1.1 '!E189,"-")</f>
        <v>-</v>
      </c>
      <c r="L187" s="529" t="str">
        <f>IF('приложение 1.1 '!G189=2016,'приложение 1.1 '!D189,"-")</f>
        <v>-</v>
      </c>
      <c r="M187" s="529" t="str">
        <f>IF('приложение 1.1 '!G189=2017,'приложение 1.1 '!E189,"-")</f>
        <v>-</v>
      </c>
      <c r="N187" s="529" t="str">
        <f>IF('приложение 1.1 '!G189=2017,'приложение 1.1 '!D189,"-")</f>
        <v>-</v>
      </c>
      <c r="O187" s="529">
        <f t="shared" si="160"/>
        <v>2</v>
      </c>
      <c r="P187" s="529">
        <f t="shared" si="160"/>
        <v>0</v>
      </c>
      <c r="Q187" s="529">
        <v>0</v>
      </c>
      <c r="R187" s="529">
        <v>0</v>
      </c>
      <c r="S187" s="529">
        <v>0</v>
      </c>
      <c r="T187" s="529">
        <v>0</v>
      </c>
      <c r="U187" s="529">
        <v>0</v>
      </c>
      <c r="V187" s="529">
        <v>0</v>
      </c>
      <c r="W187" s="529">
        <v>0</v>
      </c>
      <c r="X187" s="529">
        <v>0</v>
      </c>
      <c r="Y187" s="529">
        <v>0</v>
      </c>
      <c r="Z187" s="529">
        <v>0</v>
      </c>
      <c r="AA187" s="529">
        <v>0</v>
      </c>
      <c r="AB187" s="529">
        <v>0</v>
      </c>
      <c r="AC187" s="529">
        <f t="shared" ref="AC187:AC240" si="166">SUM(Q187,S187,U187,W187,Y187,AA187)</f>
        <v>0</v>
      </c>
      <c r="AD187" s="583">
        <f t="shared" ref="AD187:AD240" si="167">SUM(R187,T187,V187,X187,Z187,AB187)</f>
        <v>0</v>
      </c>
      <c r="AE187" s="591">
        <f>'приложение 1.1 '!H189</f>
        <v>4.7540103299999998</v>
      </c>
      <c r="AF187" s="591" t="str">
        <f t="shared" si="161"/>
        <v>0</v>
      </c>
      <c r="AG187" s="591" t="str">
        <f t="shared" si="162"/>
        <v>0</v>
      </c>
      <c r="AH187" s="591" t="str">
        <f>IF(AU187&gt;0,AN187,"0")</f>
        <v>0</v>
      </c>
      <c r="AI187" s="591" t="str">
        <f t="shared" si="163"/>
        <v>0</v>
      </c>
      <c r="AJ187" s="591" t="str">
        <f>IF(AV187&gt;0,AN187,"0")</f>
        <v>0</v>
      </c>
      <c r="AK187" s="591" t="str">
        <f t="shared" si="164"/>
        <v>0</v>
      </c>
      <c r="AL187" s="591" t="str">
        <f>IF(AW187&gt;0,AN187,"0")</f>
        <v>0</v>
      </c>
      <c r="AM187" s="591" t="str">
        <f t="shared" si="165"/>
        <v>0</v>
      </c>
      <c r="AN187" s="591" t="str">
        <f t="shared" si="157"/>
        <v>-</v>
      </c>
      <c r="AO187" s="591" t="str">
        <f t="shared" si="158"/>
        <v>-</v>
      </c>
      <c r="AP187" s="591">
        <f>'приложение 1.1 '!Y189</f>
        <v>4.7540103299999998</v>
      </c>
      <c r="AQ187" s="591">
        <f>'приложение 1.1 '!Z189</f>
        <v>0</v>
      </c>
      <c r="AR187" s="591">
        <f>'приложение 1.1 '!AA189</f>
        <v>0</v>
      </c>
      <c r="AS187" s="591">
        <f>'приложение 1.1 '!AB189</f>
        <v>0</v>
      </c>
      <c r="AT187" s="591">
        <f>'приложение 1.4.'!G250</f>
        <v>0</v>
      </c>
      <c r="AU187" s="591">
        <f>'приложение 1.4.'!I250</f>
        <v>0</v>
      </c>
      <c r="AV187" s="591">
        <f>'приложение 1.4.'!K250</f>
        <v>0</v>
      </c>
      <c r="AW187" s="591">
        <f>'приложение 1.4.'!M250</f>
        <v>0</v>
      </c>
      <c r="AX187" s="474">
        <f>'приложение 1.1 '!AD189</f>
        <v>0</v>
      </c>
      <c r="AY187" s="474">
        <f>'приложение 1.1 '!AC189</f>
        <v>0</v>
      </c>
      <c r="AZ187" s="591">
        <f t="shared" si="159"/>
        <v>4.7540103299999998</v>
      </c>
    </row>
    <row r="188" spans="1:52" s="9" customFormat="1" ht="31.5">
      <c r="A188" s="95" t="str">
        <f>'приложение 1.1 '!A190</f>
        <v>2.1.1.3</v>
      </c>
      <c r="B188" s="506" t="str">
        <f>'приложение 1.1 '!B190</f>
        <v>Строительство БКТП №6 2х1000кВА (ж/д с проектными номерами 6,7,8,9) мкр.39</v>
      </c>
      <c r="C188" s="529" t="str">
        <f>IF('приложение 1.1 '!G190=2012,'приложение 1.1 '!E190,"-")</f>
        <v>-</v>
      </c>
      <c r="D188" s="529" t="str">
        <f>IF('приложение 1.1 '!G190=2012,'приложение 1.1 '!D190,"-")</f>
        <v>-</v>
      </c>
      <c r="E188" s="529" t="str">
        <f>IF('приложение 1.1 '!G190=2013,'приложение 1.1 '!E190,"-")</f>
        <v>-</v>
      </c>
      <c r="F188" s="529" t="str">
        <f>IF('приложение 1.1 '!G190=2013,'приложение 1.1 '!D190,"-")</f>
        <v>-</v>
      </c>
      <c r="G188" s="529" t="str">
        <f>IF('приложение 1.1 '!G190=2014,'приложение 1.1 '!E190,"-")</f>
        <v>-</v>
      </c>
      <c r="H188" s="529" t="str">
        <f>IF('приложение 1.1 '!G190=2014,'приложение 1.1 '!D190,"-")</f>
        <v>-</v>
      </c>
      <c r="I188" s="529">
        <f>IF('приложение 1.1 '!G190=2015,'приложение 1.1 '!E190,"-")</f>
        <v>2</v>
      </c>
      <c r="J188" s="529">
        <f>IF('приложение 1.1 '!G190=2015,'приложение 1.1 '!D190,"-")</f>
        <v>0</v>
      </c>
      <c r="K188" s="529" t="str">
        <f>IF('приложение 1.1 '!G190=2016,'приложение 1.1 '!E190,"-")</f>
        <v>-</v>
      </c>
      <c r="L188" s="529" t="str">
        <f>IF('приложение 1.1 '!G190=2016,'приложение 1.1 '!D190,"-")</f>
        <v>-</v>
      </c>
      <c r="M188" s="529" t="str">
        <f>IF('приложение 1.1 '!G190=2017,'приложение 1.1 '!E190,"-")</f>
        <v>-</v>
      </c>
      <c r="N188" s="529" t="str">
        <f>IF('приложение 1.1 '!G190=2017,'приложение 1.1 '!D190,"-")</f>
        <v>-</v>
      </c>
      <c r="O188" s="529">
        <f t="shared" si="160"/>
        <v>2</v>
      </c>
      <c r="P188" s="529">
        <f t="shared" si="160"/>
        <v>0</v>
      </c>
      <c r="Q188" s="529">
        <v>0</v>
      </c>
      <c r="R188" s="529">
        <v>0</v>
      </c>
      <c r="S188" s="529">
        <v>0</v>
      </c>
      <c r="T188" s="529">
        <v>0</v>
      </c>
      <c r="U188" s="529">
        <v>0</v>
      </c>
      <c r="V188" s="529">
        <v>0</v>
      </c>
      <c r="W188" s="529">
        <v>0</v>
      </c>
      <c r="X188" s="529">
        <v>0</v>
      </c>
      <c r="Y188" s="529">
        <v>0</v>
      </c>
      <c r="Z188" s="529">
        <v>0</v>
      </c>
      <c r="AA188" s="529">
        <v>0</v>
      </c>
      <c r="AB188" s="529">
        <v>0</v>
      </c>
      <c r="AC188" s="529">
        <f t="shared" si="166"/>
        <v>0</v>
      </c>
      <c r="AD188" s="583">
        <f t="shared" si="167"/>
        <v>0</v>
      </c>
      <c r="AE188" s="591">
        <f>'приложение 1.1 '!H190</f>
        <v>8.1093889299999997</v>
      </c>
      <c r="AF188" s="591" t="str">
        <f t="shared" si="161"/>
        <v>0</v>
      </c>
      <c r="AG188" s="591" t="str">
        <f t="shared" si="162"/>
        <v>0</v>
      </c>
      <c r="AH188" s="591" t="str">
        <f>IF(AU188&gt;0,AN188,"0")</f>
        <v>0</v>
      </c>
      <c r="AI188" s="591" t="str">
        <f t="shared" si="163"/>
        <v>0</v>
      </c>
      <c r="AJ188" s="591" t="str">
        <f>IF(AV188&gt;0,AN188,"0")</f>
        <v>0</v>
      </c>
      <c r="AK188" s="591" t="str">
        <f t="shared" si="164"/>
        <v>0</v>
      </c>
      <c r="AL188" s="591" t="str">
        <f>IF(AW188&gt;0,AN188,"0")</f>
        <v>0</v>
      </c>
      <c r="AM188" s="591" t="str">
        <f t="shared" si="165"/>
        <v>0</v>
      </c>
      <c r="AN188" s="591" t="str">
        <f t="shared" si="157"/>
        <v>-</v>
      </c>
      <c r="AO188" s="591" t="str">
        <f t="shared" si="158"/>
        <v>-</v>
      </c>
      <c r="AP188" s="591">
        <f>'приложение 1.1 '!Y190</f>
        <v>0</v>
      </c>
      <c r="AQ188" s="591">
        <f>'приложение 1.1 '!Z190</f>
        <v>0</v>
      </c>
      <c r="AR188" s="591">
        <f>'приложение 1.1 '!AA190</f>
        <v>0</v>
      </c>
      <c r="AS188" s="591">
        <f>'приложение 1.1 '!AB190</f>
        <v>8.1093889299999997</v>
      </c>
      <c r="AT188" s="591">
        <f>'приложение 1.4.'!G251</f>
        <v>0</v>
      </c>
      <c r="AU188" s="591">
        <f>'приложение 1.4.'!I251</f>
        <v>0</v>
      </c>
      <c r="AV188" s="591">
        <f>'приложение 1.4.'!K251</f>
        <v>0</v>
      </c>
      <c r="AW188" s="591">
        <f>'приложение 1.4.'!M251</f>
        <v>0</v>
      </c>
      <c r="AX188" s="474">
        <f>'приложение 1.1 '!AD190</f>
        <v>0</v>
      </c>
      <c r="AY188" s="474">
        <f>'приложение 1.1 '!AC190</f>
        <v>0</v>
      </c>
      <c r="AZ188" s="591">
        <f t="shared" si="159"/>
        <v>8.1093889299999997</v>
      </c>
    </row>
    <row r="189" spans="1:52" s="9" customFormat="1">
      <c r="A189" s="95" t="str">
        <f>'приложение 1.1 '!A191</f>
        <v>2.1.1.4</v>
      </c>
      <c r="B189" s="506" t="str">
        <f>'приложение 1.1 '!B191</f>
        <v>Строительство 2БКТП-1600кВА мкр. №20А</v>
      </c>
      <c r="C189" s="529" t="str">
        <f>IF('приложение 1.1 '!G191=2012,'приложение 1.1 '!E191,"-")</f>
        <v>-</v>
      </c>
      <c r="D189" s="529" t="str">
        <f>IF('приложение 1.1 '!G191=2012,'приложение 1.1 '!D191,"-")</f>
        <v>-</v>
      </c>
      <c r="E189" s="529">
        <f>IF('приложение 1.1 '!G191=2013,'приложение 1.1 '!E191,"-")</f>
        <v>3.2</v>
      </c>
      <c r="F189" s="529">
        <f>IF('приложение 1.1 '!G191=2013,'приложение 1.1 '!D191,"-")</f>
        <v>0</v>
      </c>
      <c r="G189" s="529" t="str">
        <f>IF('приложение 1.1 '!G191=2014,'приложение 1.1 '!E191,"-")</f>
        <v>-</v>
      </c>
      <c r="H189" s="529" t="str">
        <f>IF('приложение 1.1 '!G191=2014,'приложение 1.1 '!D191,"-")</f>
        <v>-</v>
      </c>
      <c r="I189" s="529" t="str">
        <f>IF('приложение 1.1 '!G191=2015,'приложение 1.1 '!E191,"-")</f>
        <v>-</v>
      </c>
      <c r="J189" s="529" t="str">
        <f>IF('приложение 1.1 '!G191=2015,'приложение 1.1 '!D191,"-")</f>
        <v>-</v>
      </c>
      <c r="K189" s="529" t="str">
        <f>IF('приложение 1.1 '!G191=2016,'приложение 1.1 '!E191,"-")</f>
        <v>-</v>
      </c>
      <c r="L189" s="529" t="str">
        <f>IF('приложение 1.1 '!G191=2016,'приложение 1.1 '!D191,"-")</f>
        <v>-</v>
      </c>
      <c r="M189" s="529" t="str">
        <f>IF('приложение 1.1 '!G191=2017,'приложение 1.1 '!E191,"-")</f>
        <v>-</v>
      </c>
      <c r="N189" s="529" t="str">
        <f>IF('приложение 1.1 '!G191=2017,'приложение 1.1 '!D191,"-")</f>
        <v>-</v>
      </c>
      <c r="O189" s="529">
        <f t="shared" si="160"/>
        <v>3.2</v>
      </c>
      <c r="P189" s="529">
        <f t="shared" si="160"/>
        <v>0</v>
      </c>
      <c r="Q189" s="529">
        <v>0</v>
      </c>
      <c r="R189" s="529">
        <v>0</v>
      </c>
      <c r="S189" s="529">
        <v>0</v>
      </c>
      <c r="T189" s="529">
        <v>0</v>
      </c>
      <c r="U189" s="529">
        <v>0</v>
      </c>
      <c r="V189" s="529">
        <v>0</v>
      </c>
      <c r="W189" s="529">
        <v>0</v>
      </c>
      <c r="X189" s="529">
        <v>0</v>
      </c>
      <c r="Y189" s="529">
        <v>0</v>
      </c>
      <c r="Z189" s="529">
        <v>0</v>
      </c>
      <c r="AA189" s="529">
        <v>0</v>
      </c>
      <c r="AB189" s="529">
        <v>0</v>
      </c>
      <c r="AC189" s="529">
        <f t="shared" si="166"/>
        <v>0</v>
      </c>
      <c r="AD189" s="583">
        <f t="shared" si="167"/>
        <v>0</v>
      </c>
      <c r="AE189" s="591">
        <f>'приложение 1.1 '!H191</f>
        <v>6.5884350000000005</v>
      </c>
      <c r="AF189" s="591" t="str">
        <f t="shared" si="161"/>
        <v>0</v>
      </c>
      <c r="AG189" s="591" t="str">
        <f t="shared" si="162"/>
        <v>0</v>
      </c>
      <c r="AH189" s="591" t="str">
        <f>IF(AU189&gt;0,AN189,"0")</f>
        <v>0</v>
      </c>
      <c r="AI189" s="591" t="str">
        <f t="shared" si="163"/>
        <v>0</v>
      </c>
      <c r="AJ189" s="591" t="str">
        <f>IF(AV189&gt;0,AN189,"0")</f>
        <v>0</v>
      </c>
      <c r="AK189" s="591" t="str">
        <f t="shared" si="164"/>
        <v>0</v>
      </c>
      <c r="AL189" s="591" t="str">
        <f>IF(AW189&gt;0,AN189,"0")</f>
        <v>0</v>
      </c>
      <c r="AM189" s="591" t="str">
        <f t="shared" si="165"/>
        <v>0</v>
      </c>
      <c r="AN189" s="591" t="str">
        <f t="shared" si="157"/>
        <v>-</v>
      </c>
      <c r="AO189" s="591" t="str">
        <f t="shared" si="158"/>
        <v>-</v>
      </c>
      <c r="AP189" s="591">
        <f>'приложение 1.1 '!Y191</f>
        <v>6.5884350000000005</v>
      </c>
      <c r="AQ189" s="591">
        <f>'приложение 1.1 '!Z191</f>
        <v>0</v>
      </c>
      <c r="AR189" s="591">
        <f>'приложение 1.1 '!AA191</f>
        <v>0</v>
      </c>
      <c r="AS189" s="591">
        <f>'приложение 1.1 '!AB191</f>
        <v>0</v>
      </c>
      <c r="AT189" s="591">
        <f>'приложение 1.4.'!G252</f>
        <v>0</v>
      </c>
      <c r="AU189" s="591">
        <f>'приложение 1.4.'!I252</f>
        <v>0</v>
      </c>
      <c r="AV189" s="591">
        <f>'приложение 1.4.'!K252</f>
        <v>0</v>
      </c>
      <c r="AW189" s="591">
        <f>'приложение 1.4.'!M252</f>
        <v>0</v>
      </c>
      <c r="AX189" s="474">
        <f>'приложение 1.1 '!AD191</f>
        <v>0</v>
      </c>
      <c r="AY189" s="474">
        <f>'приложение 1.1 '!AC191</f>
        <v>0</v>
      </c>
      <c r="AZ189" s="591">
        <f t="shared" si="159"/>
        <v>6.5884350000000005</v>
      </c>
    </row>
    <row r="190" spans="1:52" s="9" customFormat="1">
      <c r="A190" s="95" t="str">
        <f>'приложение 1.1 '!A192</f>
        <v>2.1.1.5</v>
      </c>
      <c r="B190" s="506" t="str">
        <f>'приложение 1.1 '!B192</f>
        <v>Строительство 2БКТП-1000кВА мкр.20А</v>
      </c>
      <c r="C190" s="529" t="str">
        <f>IF('приложение 1.1 '!G192=2012,'приложение 1.1 '!E192,"-")</f>
        <v>-</v>
      </c>
      <c r="D190" s="529" t="str">
        <f>IF('приложение 1.1 '!G192=2012,'приложение 1.1 '!D192,"-")</f>
        <v>-</v>
      </c>
      <c r="E190" s="529" t="str">
        <f>IF('приложение 1.1 '!G192=2013,'приложение 1.1 '!E192,"-")</f>
        <v>-</v>
      </c>
      <c r="F190" s="529" t="str">
        <f>IF('приложение 1.1 '!G192=2013,'приложение 1.1 '!D192,"-")</f>
        <v>-</v>
      </c>
      <c r="G190" s="529" t="str">
        <f>IF('приложение 1.1 '!G192=2014,'приложение 1.1 '!E192,"-")</f>
        <v>-</v>
      </c>
      <c r="H190" s="529" t="str">
        <f>IF('приложение 1.1 '!G192=2014,'приложение 1.1 '!D192,"-")</f>
        <v>-</v>
      </c>
      <c r="I190" s="529" t="str">
        <f>IF('приложение 1.1 '!G192=2015,'приложение 1.1 '!E192,"-")</f>
        <v>-</v>
      </c>
      <c r="J190" s="529" t="str">
        <f>IF('приложение 1.1 '!G192=2015,'приложение 1.1 '!D192,"-")</f>
        <v>-</v>
      </c>
      <c r="K190" s="529">
        <f>IF('приложение 1.1 '!G192=2016,'приложение 1.1 '!E192,"-")</f>
        <v>2</v>
      </c>
      <c r="L190" s="529">
        <f>IF('приложение 1.1 '!G192=2016,'приложение 1.1 '!D192,"-")</f>
        <v>0</v>
      </c>
      <c r="M190" s="529" t="str">
        <f>IF('приложение 1.1 '!G192=2017,'приложение 1.1 '!E192,"-")</f>
        <v>-</v>
      </c>
      <c r="N190" s="529" t="str">
        <f>IF('приложение 1.1 '!G192=2017,'приложение 1.1 '!D192,"-")</f>
        <v>-</v>
      </c>
      <c r="O190" s="529">
        <f t="shared" si="160"/>
        <v>2</v>
      </c>
      <c r="P190" s="529">
        <f t="shared" si="160"/>
        <v>0</v>
      </c>
      <c r="Q190" s="529">
        <v>0</v>
      </c>
      <c r="R190" s="529">
        <v>0</v>
      </c>
      <c r="S190" s="529">
        <v>0</v>
      </c>
      <c r="T190" s="529">
        <v>0</v>
      </c>
      <c r="U190" s="529">
        <v>0</v>
      </c>
      <c r="V190" s="529">
        <v>0</v>
      </c>
      <c r="W190" s="529">
        <v>0</v>
      </c>
      <c r="X190" s="529">
        <v>0</v>
      </c>
      <c r="Y190" s="529">
        <v>0</v>
      </c>
      <c r="Z190" s="529">
        <v>0</v>
      </c>
      <c r="AA190" s="529">
        <v>0</v>
      </c>
      <c r="AB190" s="529">
        <v>0</v>
      </c>
      <c r="AC190" s="529">
        <f t="shared" si="166"/>
        <v>0</v>
      </c>
      <c r="AD190" s="583">
        <f t="shared" si="167"/>
        <v>0</v>
      </c>
      <c r="AE190" s="591">
        <f>'приложение 1.1 '!H192</f>
        <v>5.8944048799999997</v>
      </c>
      <c r="AF190" s="591" t="str">
        <f t="shared" si="161"/>
        <v>0</v>
      </c>
      <c r="AG190" s="591" t="str">
        <f t="shared" si="162"/>
        <v>0</v>
      </c>
      <c r="AH190" s="591">
        <v>0</v>
      </c>
      <c r="AI190" s="591" t="str">
        <f t="shared" si="163"/>
        <v>0</v>
      </c>
      <c r="AJ190" s="591">
        <v>0</v>
      </c>
      <c r="AK190" s="591" t="str">
        <f t="shared" si="164"/>
        <v>0</v>
      </c>
      <c r="AL190" s="591">
        <v>0</v>
      </c>
      <c r="AM190" s="591" t="str">
        <f t="shared" si="165"/>
        <v>0</v>
      </c>
      <c r="AN190" s="591" t="str">
        <f t="shared" si="157"/>
        <v>-</v>
      </c>
      <c r="AO190" s="591" t="str">
        <f t="shared" si="158"/>
        <v>-</v>
      </c>
      <c r="AP190" s="591">
        <f>'приложение 1.1 '!Y192</f>
        <v>0</v>
      </c>
      <c r="AQ190" s="591">
        <f>'приложение 1.1 '!Z192</f>
        <v>0</v>
      </c>
      <c r="AR190" s="591">
        <f>'приложение 1.1 '!AA192</f>
        <v>5.8944048799999997</v>
      </c>
      <c r="AS190" s="591">
        <f>'приложение 1.1 '!AB192</f>
        <v>0</v>
      </c>
      <c r="AT190" s="591">
        <f>'приложение 1.4.'!G253</f>
        <v>0</v>
      </c>
      <c r="AU190" s="591">
        <f>'приложение 1.4.'!I253</f>
        <v>0</v>
      </c>
      <c r="AV190" s="591">
        <f>'приложение 1.4.'!K253</f>
        <v>0</v>
      </c>
      <c r="AW190" s="591">
        <f>'приложение 1.4.'!M253</f>
        <v>0</v>
      </c>
      <c r="AX190" s="474">
        <f>'приложение 1.1 '!AD192</f>
        <v>0</v>
      </c>
      <c r="AY190" s="474">
        <f>'приложение 1.1 '!AC192</f>
        <v>0</v>
      </c>
      <c r="AZ190" s="591">
        <f t="shared" si="159"/>
        <v>5.8944048799999997</v>
      </c>
    </row>
    <row r="191" spans="1:52" s="9" customFormat="1" ht="31.5">
      <c r="A191" s="95" t="str">
        <f>'приложение 1.1 '!A193</f>
        <v>2.1.1.7</v>
      </c>
      <c r="B191" s="506" t="str">
        <f>'приложение 1.1 '!B193</f>
        <v>БКТП-2х1000кВА мкр.8 (для перевода ж/д с газовых плит на электрические)</v>
      </c>
      <c r="C191" s="529" t="str">
        <f>IF('приложение 1.1 '!G193=2012,'приложение 1.1 '!E193,"-")</f>
        <v>-</v>
      </c>
      <c r="D191" s="529" t="str">
        <f>IF('приложение 1.1 '!G193=2012,'приложение 1.1 '!D193,"-")</f>
        <v>-</v>
      </c>
      <c r="E191" s="529" t="str">
        <f>IF('приложение 1.1 '!G193=2013,'приложение 1.1 '!E193,"-")</f>
        <v>-</v>
      </c>
      <c r="F191" s="529" t="str">
        <f>IF('приложение 1.1 '!G193=2013,'приложение 1.1 '!D193,"-")</f>
        <v>-</v>
      </c>
      <c r="G191" s="529" t="str">
        <f>IF('приложение 1.1 '!G193=2014,'приложение 1.1 '!E193,"-")</f>
        <v>-</v>
      </c>
      <c r="H191" s="529" t="str">
        <f>IF('приложение 1.1 '!G193=2014,'приложение 1.1 '!D193,"-")</f>
        <v>-</v>
      </c>
      <c r="I191" s="529">
        <f>IF('приложение 1.1 '!G193=2015,'приложение 1.1 '!E193,"-")</f>
        <v>2</v>
      </c>
      <c r="J191" s="529">
        <f>IF('приложение 1.1 '!G193=2015,'приложение 1.1 '!D193,"-")</f>
        <v>0</v>
      </c>
      <c r="K191" s="529" t="str">
        <f>IF('приложение 1.1 '!G193=2016,'приложение 1.1 '!E193,"-")</f>
        <v>-</v>
      </c>
      <c r="L191" s="529" t="str">
        <f>IF('приложение 1.1 '!G193=2016,'приложение 1.1 '!D193,"-")</f>
        <v>-</v>
      </c>
      <c r="M191" s="529" t="str">
        <f>IF('приложение 1.1 '!G193=2017,'приложение 1.1 '!E193,"-")</f>
        <v>-</v>
      </c>
      <c r="N191" s="529" t="str">
        <f>IF('приложение 1.1 '!G193=2017,'приложение 1.1 '!D193,"-")</f>
        <v>-</v>
      </c>
      <c r="O191" s="529">
        <f t="shared" si="160"/>
        <v>2</v>
      </c>
      <c r="P191" s="529">
        <f t="shared" si="160"/>
        <v>0</v>
      </c>
      <c r="Q191" s="529">
        <v>0</v>
      </c>
      <c r="R191" s="529">
        <v>0</v>
      </c>
      <c r="S191" s="529">
        <v>0</v>
      </c>
      <c r="T191" s="529">
        <v>0</v>
      </c>
      <c r="U191" s="529">
        <v>0</v>
      </c>
      <c r="V191" s="529">
        <v>0</v>
      </c>
      <c r="W191" s="529">
        <v>0</v>
      </c>
      <c r="X191" s="529">
        <v>0</v>
      </c>
      <c r="Y191" s="529">
        <v>0</v>
      </c>
      <c r="Z191" s="529">
        <v>0</v>
      </c>
      <c r="AA191" s="529">
        <v>0</v>
      </c>
      <c r="AB191" s="529">
        <v>0</v>
      </c>
      <c r="AC191" s="529">
        <f t="shared" si="166"/>
        <v>0</v>
      </c>
      <c r="AD191" s="583">
        <f t="shared" si="167"/>
        <v>0</v>
      </c>
      <c r="AE191" s="591">
        <f>'приложение 1.1 '!H193</f>
        <v>6.3085194500000004</v>
      </c>
      <c r="AF191" s="591" t="str">
        <f t="shared" si="161"/>
        <v>0</v>
      </c>
      <c r="AG191" s="591" t="str">
        <f t="shared" si="162"/>
        <v>0</v>
      </c>
      <c r="AH191" s="591" t="str">
        <f t="shared" ref="AH191:AH254" si="168">IF(AU191&gt;0,AN191,"0")</f>
        <v>0</v>
      </c>
      <c r="AI191" s="591" t="str">
        <f t="shared" si="163"/>
        <v>0</v>
      </c>
      <c r="AJ191" s="591" t="str">
        <f t="shared" ref="AJ191:AJ254" si="169">IF(AV191&gt;0,AN191,"0")</f>
        <v>0</v>
      </c>
      <c r="AK191" s="591" t="str">
        <f t="shared" si="164"/>
        <v>0</v>
      </c>
      <c r="AL191" s="591" t="str">
        <f t="shared" ref="AL191:AL205" si="170">IF(AW191&gt;0,AN191,"0")</f>
        <v>0</v>
      </c>
      <c r="AM191" s="591" t="str">
        <f t="shared" si="165"/>
        <v>0</v>
      </c>
      <c r="AN191" s="591" t="str">
        <f t="shared" si="157"/>
        <v>-</v>
      </c>
      <c r="AO191" s="591" t="str">
        <f t="shared" si="158"/>
        <v>-</v>
      </c>
      <c r="AP191" s="591">
        <f>'приложение 1.1 '!Y193</f>
        <v>0</v>
      </c>
      <c r="AQ191" s="591">
        <f>'приложение 1.1 '!Z193</f>
        <v>0</v>
      </c>
      <c r="AR191" s="591">
        <f>'приложение 1.1 '!AA193</f>
        <v>0</v>
      </c>
      <c r="AS191" s="591">
        <f>'приложение 1.1 '!AB193</f>
        <v>6.3085194500000004</v>
      </c>
      <c r="AT191" s="591">
        <f>'приложение 1.4.'!G255</f>
        <v>0</v>
      </c>
      <c r="AU191" s="591">
        <f>'приложение 1.4.'!I255</f>
        <v>0</v>
      </c>
      <c r="AV191" s="591">
        <f>'приложение 1.4.'!K255</f>
        <v>0</v>
      </c>
      <c r="AW191" s="591">
        <f>'приложение 1.4.'!M255</f>
        <v>0</v>
      </c>
      <c r="AX191" s="474">
        <f>'приложение 1.1 '!AD193</f>
        <v>0</v>
      </c>
      <c r="AY191" s="474">
        <f>'приложение 1.1 '!AC193</f>
        <v>0</v>
      </c>
      <c r="AZ191" s="591">
        <f t="shared" si="159"/>
        <v>6.3085194500000004</v>
      </c>
    </row>
    <row r="192" spans="1:52" s="9" customFormat="1" ht="31.5">
      <c r="A192" s="95" t="str">
        <f>'приложение 1.1 '!A194</f>
        <v>2.1.1.8</v>
      </c>
      <c r="B192" s="506" t="str">
        <f>'приложение 1.1 '!B194</f>
        <v xml:space="preserve">Строительство 2БКТП-1000кВА Храм Георгия Победоносца </v>
      </c>
      <c r="C192" s="529" t="str">
        <f>IF('приложение 1.1 '!G194=2012,'приложение 1.1 '!E194,"-")</f>
        <v>-</v>
      </c>
      <c r="D192" s="529" t="str">
        <f>IF('приложение 1.1 '!G194=2012,'приложение 1.1 '!D194,"-")</f>
        <v>-</v>
      </c>
      <c r="E192" s="529">
        <f>IF('приложение 1.1 '!G194=2013,'приложение 1.1 '!E194,"-")</f>
        <v>2</v>
      </c>
      <c r="F192" s="529">
        <f>IF('приложение 1.1 '!G194=2013,'приложение 1.1 '!D194,"-")</f>
        <v>0</v>
      </c>
      <c r="G192" s="529" t="str">
        <f>IF('приложение 1.1 '!G194=2014,'приложение 1.1 '!E194,"-")</f>
        <v>-</v>
      </c>
      <c r="H192" s="529" t="str">
        <f>IF('приложение 1.1 '!G194=2014,'приложение 1.1 '!D194,"-")</f>
        <v>-</v>
      </c>
      <c r="I192" s="529" t="str">
        <f>IF('приложение 1.1 '!G194=2015,'приложение 1.1 '!E194,"-")</f>
        <v>-</v>
      </c>
      <c r="J192" s="529" t="str">
        <f>IF('приложение 1.1 '!G194=2015,'приложение 1.1 '!D194,"-")</f>
        <v>-</v>
      </c>
      <c r="K192" s="529" t="str">
        <f>IF('приложение 1.1 '!G194=2016,'приложение 1.1 '!E194,"-")</f>
        <v>-</v>
      </c>
      <c r="L192" s="529" t="str">
        <f>IF('приложение 1.1 '!G194=2016,'приложение 1.1 '!D194,"-")</f>
        <v>-</v>
      </c>
      <c r="M192" s="529" t="str">
        <f>IF('приложение 1.1 '!G194=2017,'приложение 1.1 '!E194,"-")</f>
        <v>-</v>
      </c>
      <c r="N192" s="529" t="str">
        <f>IF('приложение 1.1 '!G194=2017,'приложение 1.1 '!D194,"-")</f>
        <v>-</v>
      </c>
      <c r="O192" s="529">
        <f t="shared" si="160"/>
        <v>2</v>
      </c>
      <c r="P192" s="529">
        <f t="shared" si="160"/>
        <v>0</v>
      </c>
      <c r="Q192" s="529">
        <v>0</v>
      </c>
      <c r="R192" s="529">
        <v>0</v>
      </c>
      <c r="S192" s="529">
        <v>0</v>
      </c>
      <c r="T192" s="529">
        <v>0</v>
      </c>
      <c r="U192" s="529">
        <v>0</v>
      </c>
      <c r="V192" s="529">
        <v>0</v>
      </c>
      <c r="W192" s="529">
        <v>0</v>
      </c>
      <c r="X192" s="529">
        <v>0</v>
      </c>
      <c r="Y192" s="529">
        <v>0</v>
      </c>
      <c r="Z192" s="529">
        <v>0</v>
      </c>
      <c r="AA192" s="529">
        <v>0</v>
      </c>
      <c r="AB192" s="529">
        <v>0</v>
      </c>
      <c r="AC192" s="529">
        <f t="shared" si="166"/>
        <v>0</v>
      </c>
      <c r="AD192" s="583">
        <f t="shared" si="167"/>
        <v>0</v>
      </c>
      <c r="AE192" s="591">
        <f>'приложение 1.1 '!H194</f>
        <v>5.8867785599999998</v>
      </c>
      <c r="AF192" s="591" t="str">
        <f t="shared" si="161"/>
        <v>0</v>
      </c>
      <c r="AG192" s="591" t="str">
        <f t="shared" si="162"/>
        <v>0</v>
      </c>
      <c r="AH192" s="591" t="str">
        <f t="shared" si="168"/>
        <v>0</v>
      </c>
      <c r="AI192" s="591" t="str">
        <f t="shared" si="163"/>
        <v>0</v>
      </c>
      <c r="AJ192" s="591" t="str">
        <f t="shared" si="169"/>
        <v>0</v>
      </c>
      <c r="AK192" s="591" t="str">
        <f t="shared" si="164"/>
        <v>0</v>
      </c>
      <c r="AL192" s="591" t="str">
        <f t="shared" si="170"/>
        <v>0</v>
      </c>
      <c r="AM192" s="591" t="str">
        <f t="shared" si="165"/>
        <v>0</v>
      </c>
      <c r="AN192" s="591" t="str">
        <f t="shared" si="157"/>
        <v>-</v>
      </c>
      <c r="AO192" s="591" t="str">
        <f t="shared" si="158"/>
        <v>-</v>
      </c>
      <c r="AP192" s="591">
        <f>'приложение 1.1 '!Y194</f>
        <v>0</v>
      </c>
      <c r="AQ192" s="591">
        <f>'приложение 1.1 '!Z194</f>
        <v>5.8867785599999998</v>
      </c>
      <c r="AR192" s="591">
        <f>'приложение 1.1 '!AA194</f>
        <v>0</v>
      </c>
      <c r="AS192" s="591">
        <f>'приложение 1.1 '!AB194</f>
        <v>0</v>
      </c>
      <c r="AT192" s="591">
        <f>'приложение 1.4.'!G256</f>
        <v>0</v>
      </c>
      <c r="AU192" s="591">
        <f>'приложение 1.4.'!I256</f>
        <v>0</v>
      </c>
      <c r="AV192" s="591">
        <f>'приложение 1.4.'!K256</f>
        <v>0</v>
      </c>
      <c r="AW192" s="591">
        <f>'приложение 1.4.'!M256</f>
        <v>0</v>
      </c>
      <c r="AX192" s="474">
        <f>'приложение 1.1 '!AD194</f>
        <v>0</v>
      </c>
      <c r="AY192" s="474">
        <f>'приложение 1.1 '!AC194</f>
        <v>0</v>
      </c>
      <c r="AZ192" s="591">
        <f t="shared" si="159"/>
        <v>5.8867785599999998</v>
      </c>
    </row>
    <row r="193" spans="1:52" s="9" customFormat="1" ht="31.5">
      <c r="A193" s="95" t="str">
        <f>'приложение 1.1 '!A195</f>
        <v>2.1.1.9</v>
      </c>
      <c r="B193" s="506" t="str">
        <f>'приложение 1.1 '!B195</f>
        <v>Строительство 2БКТП-1600кВА мкр.30А (ж/д №1 мкр.30А)</v>
      </c>
      <c r="C193" s="529" t="str">
        <f>IF('приложение 1.1 '!G195=2012,'приложение 1.1 '!E195,"-")</f>
        <v>-</v>
      </c>
      <c r="D193" s="529" t="str">
        <f>IF('приложение 1.1 '!G195=2012,'приложение 1.1 '!D195,"-")</f>
        <v>-</v>
      </c>
      <c r="E193" s="529">
        <f>IF('приложение 1.1 '!G195=2013,'приложение 1.1 '!E195,"-")</f>
        <v>3.2</v>
      </c>
      <c r="F193" s="529">
        <f>IF('приложение 1.1 '!G195=2013,'приложение 1.1 '!D195,"-")</f>
        <v>0</v>
      </c>
      <c r="G193" s="529" t="str">
        <f>IF('приложение 1.1 '!G195=2014,'приложение 1.1 '!E195,"-")</f>
        <v>-</v>
      </c>
      <c r="H193" s="529" t="str">
        <f>IF('приложение 1.1 '!G195=2014,'приложение 1.1 '!D195,"-")</f>
        <v>-</v>
      </c>
      <c r="I193" s="529" t="str">
        <f>IF('приложение 1.1 '!G195=2015,'приложение 1.1 '!E195,"-")</f>
        <v>-</v>
      </c>
      <c r="J193" s="529" t="str">
        <f>IF('приложение 1.1 '!G195=2015,'приложение 1.1 '!D195,"-")</f>
        <v>-</v>
      </c>
      <c r="K193" s="529" t="str">
        <f>IF('приложение 1.1 '!G195=2016,'приложение 1.1 '!E195,"-")</f>
        <v>-</v>
      </c>
      <c r="L193" s="529" t="str">
        <f>IF('приложение 1.1 '!G195=2016,'приложение 1.1 '!D195,"-")</f>
        <v>-</v>
      </c>
      <c r="M193" s="529" t="str">
        <f>IF('приложение 1.1 '!G195=2017,'приложение 1.1 '!E195,"-")</f>
        <v>-</v>
      </c>
      <c r="N193" s="529" t="str">
        <f>IF('приложение 1.1 '!G195=2017,'приложение 1.1 '!D195,"-")</f>
        <v>-</v>
      </c>
      <c r="O193" s="529">
        <f t="shared" si="160"/>
        <v>3.2</v>
      </c>
      <c r="P193" s="529">
        <f t="shared" si="160"/>
        <v>0</v>
      </c>
      <c r="Q193" s="529">
        <v>0</v>
      </c>
      <c r="R193" s="529">
        <v>0</v>
      </c>
      <c r="S193" s="529">
        <v>0</v>
      </c>
      <c r="T193" s="529">
        <v>0</v>
      </c>
      <c r="U193" s="529">
        <v>0</v>
      </c>
      <c r="V193" s="529">
        <v>0</v>
      </c>
      <c r="W193" s="529">
        <v>0</v>
      </c>
      <c r="X193" s="529">
        <v>0</v>
      </c>
      <c r="Y193" s="529">
        <v>0</v>
      </c>
      <c r="Z193" s="529">
        <v>0</v>
      </c>
      <c r="AA193" s="529">
        <v>0</v>
      </c>
      <c r="AB193" s="529">
        <v>0</v>
      </c>
      <c r="AC193" s="529">
        <f t="shared" si="166"/>
        <v>0</v>
      </c>
      <c r="AD193" s="583">
        <f t="shared" si="167"/>
        <v>0</v>
      </c>
      <c r="AE193" s="591">
        <f>'приложение 1.1 '!H195</f>
        <v>5.609</v>
      </c>
      <c r="AF193" s="591" t="str">
        <f t="shared" si="161"/>
        <v>0</v>
      </c>
      <c r="AG193" s="591" t="str">
        <f t="shared" si="162"/>
        <v>0</v>
      </c>
      <c r="AH193" s="591" t="str">
        <f t="shared" si="168"/>
        <v>0</v>
      </c>
      <c r="AI193" s="591" t="str">
        <f t="shared" si="163"/>
        <v>0</v>
      </c>
      <c r="AJ193" s="591" t="str">
        <f t="shared" si="169"/>
        <v>0</v>
      </c>
      <c r="AK193" s="591" t="str">
        <f t="shared" si="164"/>
        <v>0</v>
      </c>
      <c r="AL193" s="591" t="str">
        <f t="shared" si="170"/>
        <v>0</v>
      </c>
      <c r="AM193" s="591" t="str">
        <f t="shared" si="165"/>
        <v>0</v>
      </c>
      <c r="AN193" s="591" t="str">
        <f t="shared" si="157"/>
        <v>-</v>
      </c>
      <c r="AO193" s="591" t="str">
        <f t="shared" si="158"/>
        <v>-</v>
      </c>
      <c r="AP193" s="591">
        <f>'приложение 1.1 '!Y195</f>
        <v>5.609</v>
      </c>
      <c r="AQ193" s="591">
        <f>'приложение 1.1 '!Z195</f>
        <v>0</v>
      </c>
      <c r="AR193" s="591">
        <f>'приложение 1.1 '!AA195</f>
        <v>0</v>
      </c>
      <c r="AS193" s="591">
        <f>'приложение 1.1 '!AB195</f>
        <v>0</v>
      </c>
      <c r="AT193" s="591">
        <f>'приложение 1.4.'!G257</f>
        <v>0</v>
      </c>
      <c r="AU193" s="591">
        <f>'приложение 1.4.'!I257</f>
        <v>0</v>
      </c>
      <c r="AV193" s="591">
        <f>'приложение 1.4.'!K257</f>
        <v>0</v>
      </c>
      <c r="AW193" s="591">
        <f>'приложение 1.4.'!M257</f>
        <v>0</v>
      </c>
      <c r="AX193" s="474">
        <f>'приложение 1.1 '!AD195</f>
        <v>0</v>
      </c>
      <c r="AY193" s="474">
        <f>'приложение 1.1 '!AC195</f>
        <v>0</v>
      </c>
      <c r="AZ193" s="591">
        <f t="shared" si="159"/>
        <v>5.609</v>
      </c>
    </row>
    <row r="194" spans="1:52" s="9" customFormat="1" ht="31.5">
      <c r="A194" s="95" t="str">
        <f>'приложение 1.1 '!A196</f>
        <v>2.1.1.10</v>
      </c>
      <c r="B194" s="506" t="str">
        <f>'приложение 1.1 '!B196</f>
        <v>Строительство 2БКТП-1000кВА в мкр.31 (ж/д №5 мкр. 31)</v>
      </c>
      <c r="C194" s="529" t="str">
        <f>IF('приложение 1.1 '!G196=2012,'приложение 1.1 '!E196,"-")</f>
        <v>-</v>
      </c>
      <c r="D194" s="529" t="str">
        <f>IF('приложение 1.1 '!G196=2012,'приложение 1.1 '!D196,"-")</f>
        <v>-</v>
      </c>
      <c r="E194" s="529">
        <f>IF('приложение 1.1 '!G196=2013,'приложение 1.1 '!E196,"-")</f>
        <v>2</v>
      </c>
      <c r="F194" s="529">
        <f>IF('приложение 1.1 '!G196=2013,'приложение 1.1 '!D196,"-")</f>
        <v>0</v>
      </c>
      <c r="G194" s="529" t="str">
        <f>IF('приложение 1.1 '!G196=2014,'приложение 1.1 '!E196,"-")</f>
        <v>-</v>
      </c>
      <c r="H194" s="529" t="str">
        <f>IF('приложение 1.1 '!G196=2014,'приложение 1.1 '!D196,"-")</f>
        <v>-</v>
      </c>
      <c r="I194" s="529" t="str">
        <f>IF('приложение 1.1 '!G196=2015,'приложение 1.1 '!E196,"-")</f>
        <v>-</v>
      </c>
      <c r="J194" s="529" t="str">
        <f>IF('приложение 1.1 '!G196=2015,'приложение 1.1 '!D196,"-")</f>
        <v>-</v>
      </c>
      <c r="K194" s="529" t="str">
        <f>IF('приложение 1.1 '!G196=2016,'приложение 1.1 '!E196,"-")</f>
        <v>-</v>
      </c>
      <c r="L194" s="529" t="str">
        <f>IF('приложение 1.1 '!G196=2016,'приложение 1.1 '!D196,"-")</f>
        <v>-</v>
      </c>
      <c r="M194" s="529" t="str">
        <f>IF('приложение 1.1 '!G196=2017,'приложение 1.1 '!E196,"-")</f>
        <v>-</v>
      </c>
      <c r="N194" s="529" t="str">
        <f>IF('приложение 1.1 '!G196=2017,'приложение 1.1 '!D196,"-")</f>
        <v>-</v>
      </c>
      <c r="O194" s="529">
        <f t="shared" si="160"/>
        <v>2</v>
      </c>
      <c r="P194" s="529">
        <f t="shared" si="160"/>
        <v>0</v>
      </c>
      <c r="Q194" s="529">
        <v>0</v>
      </c>
      <c r="R194" s="529">
        <v>0</v>
      </c>
      <c r="S194" s="529">
        <v>0</v>
      </c>
      <c r="T194" s="529">
        <v>0</v>
      </c>
      <c r="U194" s="529">
        <v>0</v>
      </c>
      <c r="V194" s="529">
        <v>0</v>
      </c>
      <c r="W194" s="529">
        <v>0</v>
      </c>
      <c r="X194" s="529">
        <v>0</v>
      </c>
      <c r="Y194" s="529">
        <v>0</v>
      </c>
      <c r="Z194" s="529">
        <v>0</v>
      </c>
      <c r="AA194" s="529">
        <v>0</v>
      </c>
      <c r="AB194" s="529">
        <v>0</v>
      </c>
      <c r="AC194" s="529">
        <f t="shared" si="166"/>
        <v>0</v>
      </c>
      <c r="AD194" s="583">
        <f t="shared" si="167"/>
        <v>0</v>
      </c>
      <c r="AE194" s="591">
        <f>'приложение 1.1 '!H196</f>
        <v>4.1360000000000001</v>
      </c>
      <c r="AF194" s="591" t="str">
        <f t="shared" si="161"/>
        <v>0</v>
      </c>
      <c r="AG194" s="591" t="str">
        <f t="shared" si="162"/>
        <v>0</v>
      </c>
      <c r="AH194" s="591" t="str">
        <f t="shared" si="168"/>
        <v>0</v>
      </c>
      <c r="AI194" s="591" t="str">
        <f t="shared" si="163"/>
        <v>0</v>
      </c>
      <c r="AJ194" s="591" t="str">
        <f t="shared" si="169"/>
        <v>0</v>
      </c>
      <c r="AK194" s="591" t="str">
        <f t="shared" si="164"/>
        <v>0</v>
      </c>
      <c r="AL194" s="591" t="str">
        <f t="shared" si="170"/>
        <v>0</v>
      </c>
      <c r="AM194" s="591" t="str">
        <f t="shared" si="165"/>
        <v>0</v>
      </c>
      <c r="AN194" s="591" t="str">
        <f t="shared" si="157"/>
        <v>-</v>
      </c>
      <c r="AO194" s="591" t="str">
        <f t="shared" si="158"/>
        <v>-</v>
      </c>
      <c r="AP194" s="591">
        <f>'приложение 1.1 '!Y196</f>
        <v>4.1360000000000001</v>
      </c>
      <c r="AQ194" s="591">
        <f>'приложение 1.1 '!Z196</f>
        <v>0</v>
      </c>
      <c r="AR194" s="591">
        <f>'приложение 1.1 '!AA196</f>
        <v>0</v>
      </c>
      <c r="AS194" s="591">
        <f>'приложение 1.1 '!AB196</f>
        <v>0</v>
      </c>
      <c r="AT194" s="591">
        <f>'приложение 1.4.'!G258</f>
        <v>0</v>
      </c>
      <c r="AU194" s="591">
        <f>'приложение 1.4.'!I258</f>
        <v>0</v>
      </c>
      <c r="AV194" s="591">
        <f>'приложение 1.4.'!K258</f>
        <v>0</v>
      </c>
      <c r="AW194" s="591">
        <f>'приложение 1.4.'!M258</f>
        <v>0</v>
      </c>
      <c r="AX194" s="474">
        <f>'приложение 1.1 '!AD196</f>
        <v>0</v>
      </c>
      <c r="AY194" s="474">
        <f>'приложение 1.1 '!AC196</f>
        <v>0</v>
      </c>
      <c r="AZ194" s="591">
        <f t="shared" si="159"/>
        <v>4.1360000000000001</v>
      </c>
    </row>
    <row r="195" spans="1:52" s="9" customFormat="1" ht="31.5">
      <c r="A195" s="95" t="str">
        <f>'приложение 1.1 '!A197</f>
        <v>2.1.1.12</v>
      </c>
      <c r="B195" s="506" t="str">
        <f>'приложение 1.1 '!B197</f>
        <v>Строительство 2БКТП-1000кВА, для электроснабжения АБК.</v>
      </c>
      <c r="C195" s="529" t="str">
        <f>IF('приложение 1.1 '!G197=2012,'приложение 1.1 '!E197,"-")</f>
        <v>-</v>
      </c>
      <c r="D195" s="529" t="str">
        <f>IF('приложение 1.1 '!G197=2012,'приложение 1.1 '!D197,"-")</f>
        <v>-</v>
      </c>
      <c r="E195" s="529" t="str">
        <f>IF('приложение 1.1 '!G197=2013,'приложение 1.1 '!E197,"-")</f>
        <v>-</v>
      </c>
      <c r="F195" s="529" t="str">
        <f>IF('приложение 1.1 '!G197=2013,'приложение 1.1 '!D197,"-")</f>
        <v>-</v>
      </c>
      <c r="G195" s="529">
        <f>IF('приложение 1.1 '!G197=2014,'приложение 1.1 '!E197,"-")</f>
        <v>2</v>
      </c>
      <c r="H195" s="529">
        <f>IF('приложение 1.1 '!G197=2014,'приложение 1.1 '!D197,"-")</f>
        <v>0</v>
      </c>
      <c r="I195" s="529" t="str">
        <f>IF('приложение 1.1 '!G197=2015,'приложение 1.1 '!E197,"-")</f>
        <v>-</v>
      </c>
      <c r="J195" s="529" t="str">
        <f>IF('приложение 1.1 '!G197=2015,'приложение 1.1 '!D197,"-")</f>
        <v>-</v>
      </c>
      <c r="K195" s="529" t="str">
        <f>IF('приложение 1.1 '!G197=2016,'приложение 1.1 '!E197,"-")</f>
        <v>-</v>
      </c>
      <c r="L195" s="529" t="str">
        <f>IF('приложение 1.1 '!G197=2016,'приложение 1.1 '!D197,"-")</f>
        <v>-</v>
      </c>
      <c r="M195" s="529" t="str">
        <f>IF('приложение 1.1 '!G197=2017,'приложение 1.1 '!E197,"-")</f>
        <v>-</v>
      </c>
      <c r="N195" s="529" t="str">
        <f>IF('приложение 1.1 '!G197=2017,'приложение 1.1 '!D197,"-")</f>
        <v>-</v>
      </c>
      <c r="O195" s="529">
        <f t="shared" si="160"/>
        <v>2</v>
      </c>
      <c r="P195" s="529">
        <f t="shared" si="160"/>
        <v>0</v>
      </c>
      <c r="Q195" s="529">
        <v>0</v>
      </c>
      <c r="R195" s="529">
        <v>0</v>
      </c>
      <c r="S195" s="529">
        <v>0</v>
      </c>
      <c r="T195" s="529">
        <v>0</v>
      </c>
      <c r="U195" s="529">
        <v>0</v>
      </c>
      <c r="V195" s="529">
        <v>0</v>
      </c>
      <c r="W195" s="529">
        <v>0</v>
      </c>
      <c r="X195" s="529">
        <v>0</v>
      </c>
      <c r="Y195" s="529">
        <v>0</v>
      </c>
      <c r="Z195" s="529">
        <v>0</v>
      </c>
      <c r="AA195" s="529">
        <v>0</v>
      </c>
      <c r="AB195" s="529">
        <v>0</v>
      </c>
      <c r="AC195" s="529">
        <f t="shared" si="166"/>
        <v>0</v>
      </c>
      <c r="AD195" s="583">
        <f t="shared" si="167"/>
        <v>0</v>
      </c>
      <c r="AE195" s="591">
        <f>'приложение 1.1 '!H197</f>
        <v>6.1901654600000002</v>
      </c>
      <c r="AF195" s="591" t="str">
        <f t="shared" si="161"/>
        <v>0</v>
      </c>
      <c r="AG195" s="591" t="str">
        <f t="shared" si="162"/>
        <v>0</v>
      </c>
      <c r="AH195" s="591" t="str">
        <f t="shared" si="168"/>
        <v>0</v>
      </c>
      <c r="AI195" s="591" t="str">
        <f t="shared" si="163"/>
        <v>0</v>
      </c>
      <c r="AJ195" s="591" t="str">
        <f t="shared" si="169"/>
        <v>0</v>
      </c>
      <c r="AK195" s="591" t="str">
        <f t="shared" si="164"/>
        <v>0</v>
      </c>
      <c r="AL195" s="591" t="str">
        <f t="shared" si="170"/>
        <v>0</v>
      </c>
      <c r="AM195" s="591" t="str">
        <f t="shared" si="165"/>
        <v>0</v>
      </c>
      <c r="AN195" s="591" t="str">
        <f t="shared" si="157"/>
        <v>-</v>
      </c>
      <c r="AO195" s="591" t="str">
        <f t="shared" si="158"/>
        <v>-</v>
      </c>
      <c r="AP195" s="591">
        <f>'приложение 1.1 '!Y197</f>
        <v>0</v>
      </c>
      <c r="AQ195" s="591">
        <f>'приложение 1.1 '!Z197</f>
        <v>0</v>
      </c>
      <c r="AR195" s="591">
        <f>'приложение 1.1 '!AA197</f>
        <v>6.1901654600000002</v>
      </c>
      <c r="AS195" s="591">
        <f>'приложение 1.1 '!AB197</f>
        <v>0</v>
      </c>
      <c r="AT195" s="591">
        <f>'приложение 1.4.'!G260</f>
        <v>0</v>
      </c>
      <c r="AU195" s="591">
        <f>'приложение 1.4.'!I260</f>
        <v>0</v>
      </c>
      <c r="AV195" s="591">
        <f>'приложение 1.4.'!K260</f>
        <v>0</v>
      </c>
      <c r="AW195" s="591">
        <f>'приложение 1.4.'!M260</f>
        <v>0</v>
      </c>
      <c r="AX195" s="474">
        <f>'приложение 1.1 '!AD197</f>
        <v>0</v>
      </c>
      <c r="AY195" s="474">
        <f>'приложение 1.1 '!AC197</f>
        <v>0</v>
      </c>
      <c r="AZ195" s="591">
        <f t="shared" si="159"/>
        <v>6.1901654600000002</v>
      </c>
    </row>
    <row r="196" spans="1:52" s="9" customFormat="1">
      <c r="A196" s="95" t="str">
        <f>'приложение 1.1 '!A198</f>
        <v>2.1.1.13</v>
      </c>
      <c r="B196" s="506" t="str">
        <f>'приложение 1.1 '!B198</f>
        <v>Строительство БКТП 2х1000кВА  мкр.6</v>
      </c>
      <c r="C196" s="529" t="str">
        <f>IF('приложение 1.1 '!G198=2012,'приложение 1.1 '!E198,"-")</f>
        <v>-</v>
      </c>
      <c r="D196" s="529" t="str">
        <f>IF('приложение 1.1 '!G198=2012,'приложение 1.1 '!D198,"-")</f>
        <v>-</v>
      </c>
      <c r="E196" s="529" t="str">
        <f>IF('приложение 1.1 '!G198=2013,'приложение 1.1 '!E198,"-")</f>
        <v>-</v>
      </c>
      <c r="F196" s="529" t="str">
        <f>IF('приложение 1.1 '!G198=2013,'приложение 1.1 '!D198,"-")</f>
        <v>-</v>
      </c>
      <c r="G196" s="529" t="str">
        <f>IF('приложение 1.1 '!G198=2014,'приложение 1.1 '!E198,"-")</f>
        <v>-</v>
      </c>
      <c r="H196" s="529" t="str">
        <f>IF('приложение 1.1 '!G198=2014,'приложение 1.1 '!D198,"-")</f>
        <v>-</v>
      </c>
      <c r="I196" s="529">
        <f>IF('приложение 1.1 '!G198=2015,'приложение 1.1 '!E198,"-")</f>
        <v>2</v>
      </c>
      <c r="J196" s="529">
        <f>IF('приложение 1.1 '!G198=2015,'приложение 1.1 '!D198,"-")</f>
        <v>0</v>
      </c>
      <c r="K196" s="529" t="str">
        <f>IF('приложение 1.1 '!G198=2016,'приложение 1.1 '!E198,"-")</f>
        <v>-</v>
      </c>
      <c r="L196" s="529" t="str">
        <f>IF('приложение 1.1 '!G198=2016,'приложение 1.1 '!D198,"-")</f>
        <v>-</v>
      </c>
      <c r="M196" s="529" t="str">
        <f>IF('приложение 1.1 '!G198=2017,'приложение 1.1 '!E198,"-")</f>
        <v>-</v>
      </c>
      <c r="N196" s="529" t="str">
        <f>IF('приложение 1.1 '!G198=2017,'приложение 1.1 '!D198,"-")</f>
        <v>-</v>
      </c>
      <c r="O196" s="529">
        <f t="shared" si="160"/>
        <v>2</v>
      </c>
      <c r="P196" s="529">
        <f t="shared" si="160"/>
        <v>0</v>
      </c>
      <c r="Q196" s="529">
        <v>0</v>
      </c>
      <c r="R196" s="529">
        <v>0</v>
      </c>
      <c r="S196" s="529">
        <v>0</v>
      </c>
      <c r="T196" s="529">
        <v>0</v>
      </c>
      <c r="U196" s="529">
        <v>0</v>
      </c>
      <c r="V196" s="529">
        <v>0</v>
      </c>
      <c r="W196" s="529">
        <v>0</v>
      </c>
      <c r="X196" s="529">
        <v>0</v>
      </c>
      <c r="Y196" s="529">
        <v>0</v>
      </c>
      <c r="Z196" s="529">
        <v>0</v>
      </c>
      <c r="AA196" s="529">
        <v>0</v>
      </c>
      <c r="AB196" s="529">
        <v>0</v>
      </c>
      <c r="AC196" s="529">
        <f t="shared" si="166"/>
        <v>0</v>
      </c>
      <c r="AD196" s="583">
        <f t="shared" si="167"/>
        <v>0</v>
      </c>
      <c r="AE196" s="591">
        <f>'приложение 1.1 '!H198</f>
        <v>7.2737961900000005</v>
      </c>
      <c r="AF196" s="591" t="str">
        <f t="shared" si="161"/>
        <v>0</v>
      </c>
      <c r="AG196" s="591" t="str">
        <f t="shared" si="162"/>
        <v>0</v>
      </c>
      <c r="AH196" s="591" t="str">
        <f t="shared" si="168"/>
        <v>0</v>
      </c>
      <c r="AI196" s="591" t="str">
        <f t="shared" si="163"/>
        <v>0</v>
      </c>
      <c r="AJ196" s="591" t="str">
        <f t="shared" si="169"/>
        <v>0</v>
      </c>
      <c r="AK196" s="591" t="str">
        <f t="shared" si="164"/>
        <v>0</v>
      </c>
      <c r="AL196" s="591" t="str">
        <f t="shared" si="170"/>
        <v>0</v>
      </c>
      <c r="AM196" s="591" t="str">
        <f t="shared" si="165"/>
        <v>0</v>
      </c>
      <c r="AN196" s="591" t="str">
        <f t="shared" si="157"/>
        <v>-</v>
      </c>
      <c r="AO196" s="591" t="str">
        <f t="shared" si="158"/>
        <v>-</v>
      </c>
      <c r="AP196" s="591">
        <f>'приложение 1.1 '!Y198</f>
        <v>0</v>
      </c>
      <c r="AQ196" s="591">
        <f>'приложение 1.1 '!Z198</f>
        <v>0</v>
      </c>
      <c r="AR196" s="591">
        <f>'приложение 1.1 '!AA198</f>
        <v>0</v>
      </c>
      <c r="AS196" s="591">
        <f>'приложение 1.1 '!AB198</f>
        <v>7.2737961900000005</v>
      </c>
      <c r="AT196" s="591">
        <f>'приложение 1.4.'!G261</f>
        <v>0</v>
      </c>
      <c r="AU196" s="591">
        <f>'приложение 1.4.'!I261</f>
        <v>0</v>
      </c>
      <c r="AV196" s="591">
        <f>'приложение 1.4.'!K261</f>
        <v>0</v>
      </c>
      <c r="AW196" s="591">
        <f>'приложение 1.4.'!M261</f>
        <v>0</v>
      </c>
      <c r="AX196" s="474">
        <f>'приложение 1.1 '!AD198</f>
        <v>0</v>
      </c>
      <c r="AY196" s="474">
        <f>'приложение 1.1 '!AC198</f>
        <v>0</v>
      </c>
      <c r="AZ196" s="591">
        <f t="shared" si="159"/>
        <v>7.2737961900000005</v>
      </c>
    </row>
    <row r="197" spans="1:52" s="9" customFormat="1">
      <c r="A197" s="95" t="str">
        <f>'приложение 1.1 '!A199</f>
        <v>2.1.1.14</v>
      </c>
      <c r="B197" s="506" t="str">
        <f>'приложение 1.1 '!B199</f>
        <v>Строительство 2БКТП-1000кВА 45 к.к.</v>
      </c>
      <c r="C197" s="529" t="str">
        <f>IF('приложение 1.1 '!G199=2012,'приложение 1.1 '!E199,"-")</f>
        <v>-</v>
      </c>
      <c r="D197" s="529" t="str">
        <f>IF('приложение 1.1 '!G199=2012,'приложение 1.1 '!D199,"-")</f>
        <v>-</v>
      </c>
      <c r="E197" s="529" t="str">
        <f>IF('приложение 1.1 '!G199=2013,'приложение 1.1 '!E199,"-")</f>
        <v>-</v>
      </c>
      <c r="F197" s="529" t="str">
        <f>IF('приложение 1.1 '!G199=2013,'приложение 1.1 '!D199,"-")</f>
        <v>-</v>
      </c>
      <c r="G197" s="529" t="str">
        <f>IF('приложение 1.1 '!G199=2014,'приложение 1.1 '!E199,"-")</f>
        <v>-</v>
      </c>
      <c r="H197" s="529" t="str">
        <f>IF('приложение 1.1 '!G199=2014,'приложение 1.1 '!D199,"-")</f>
        <v>-</v>
      </c>
      <c r="I197" s="529">
        <f>IF('приложение 1.1 '!G199=2015,'приложение 1.1 '!E199,"-")</f>
        <v>2</v>
      </c>
      <c r="J197" s="529">
        <f>IF('приложение 1.1 '!G199=2015,'приложение 1.1 '!D199,"-")</f>
        <v>0</v>
      </c>
      <c r="K197" s="529" t="str">
        <f>IF('приложение 1.1 '!G199=2016,'приложение 1.1 '!E199,"-")</f>
        <v>-</v>
      </c>
      <c r="L197" s="529" t="str">
        <f>IF('приложение 1.1 '!G199=2016,'приложение 1.1 '!D199,"-")</f>
        <v>-</v>
      </c>
      <c r="M197" s="529" t="str">
        <f>IF('приложение 1.1 '!G199=2017,'приложение 1.1 '!E199,"-")</f>
        <v>-</v>
      </c>
      <c r="N197" s="529" t="str">
        <f>IF('приложение 1.1 '!G199=2017,'приложение 1.1 '!D199,"-")</f>
        <v>-</v>
      </c>
      <c r="O197" s="529">
        <f t="shared" si="160"/>
        <v>2</v>
      </c>
      <c r="P197" s="529">
        <f t="shared" si="160"/>
        <v>0</v>
      </c>
      <c r="Q197" s="529">
        <v>0</v>
      </c>
      <c r="R197" s="529">
        <v>0</v>
      </c>
      <c r="S197" s="529">
        <v>0</v>
      </c>
      <c r="T197" s="529">
        <v>0</v>
      </c>
      <c r="U197" s="529">
        <v>0</v>
      </c>
      <c r="V197" s="529">
        <v>0</v>
      </c>
      <c r="W197" s="529">
        <v>0</v>
      </c>
      <c r="X197" s="529">
        <v>0</v>
      </c>
      <c r="Y197" s="529">
        <v>0</v>
      </c>
      <c r="Z197" s="529">
        <v>0</v>
      </c>
      <c r="AA197" s="529">
        <v>0</v>
      </c>
      <c r="AB197" s="529">
        <v>0</v>
      </c>
      <c r="AC197" s="529">
        <f t="shared" si="166"/>
        <v>0</v>
      </c>
      <c r="AD197" s="583">
        <f t="shared" si="167"/>
        <v>0</v>
      </c>
      <c r="AE197" s="591">
        <f>'приложение 1.1 '!H199</f>
        <v>8.223567469999999</v>
      </c>
      <c r="AF197" s="591" t="str">
        <f t="shared" si="161"/>
        <v>0</v>
      </c>
      <c r="AG197" s="591" t="str">
        <f t="shared" si="162"/>
        <v>0</v>
      </c>
      <c r="AH197" s="591" t="str">
        <f t="shared" si="168"/>
        <v>0</v>
      </c>
      <c r="AI197" s="591" t="str">
        <f t="shared" si="163"/>
        <v>0</v>
      </c>
      <c r="AJ197" s="591" t="str">
        <f t="shared" si="169"/>
        <v>0</v>
      </c>
      <c r="AK197" s="591" t="str">
        <f t="shared" si="164"/>
        <v>0</v>
      </c>
      <c r="AL197" s="591" t="str">
        <f t="shared" si="170"/>
        <v>0</v>
      </c>
      <c r="AM197" s="591" t="str">
        <f t="shared" si="165"/>
        <v>0</v>
      </c>
      <c r="AN197" s="591" t="str">
        <f t="shared" si="157"/>
        <v>-</v>
      </c>
      <c r="AO197" s="591" t="str">
        <f t="shared" si="158"/>
        <v>-</v>
      </c>
      <c r="AP197" s="591">
        <f>'приложение 1.1 '!Y199</f>
        <v>0</v>
      </c>
      <c r="AQ197" s="591">
        <f>'приложение 1.1 '!Z199</f>
        <v>0</v>
      </c>
      <c r="AR197" s="591">
        <f>'приложение 1.1 '!AA199</f>
        <v>0</v>
      </c>
      <c r="AS197" s="591">
        <f>'приложение 1.1 '!AB199</f>
        <v>8.223567469999999</v>
      </c>
      <c r="AT197" s="591">
        <f>'приложение 1.4.'!G262</f>
        <v>0</v>
      </c>
      <c r="AU197" s="591">
        <f>'приложение 1.4.'!I262</f>
        <v>0</v>
      </c>
      <c r="AV197" s="591">
        <f>'приложение 1.4.'!K262</f>
        <v>0</v>
      </c>
      <c r="AW197" s="591">
        <f>'приложение 1.4.'!M262</f>
        <v>0</v>
      </c>
      <c r="AX197" s="474">
        <f>'приложение 1.1 '!AD199</f>
        <v>0</v>
      </c>
      <c r="AY197" s="474">
        <f>'приложение 1.1 '!AC199</f>
        <v>0</v>
      </c>
      <c r="AZ197" s="591">
        <f t="shared" si="159"/>
        <v>8.223567469999999</v>
      </c>
    </row>
    <row r="198" spans="1:52" s="9" customFormat="1" ht="31.5">
      <c r="A198" s="95" t="str">
        <f>'приложение 1.1 '!A200</f>
        <v>2.1.1.18</v>
      </c>
      <c r="B198" s="506" t="str">
        <f>'приложение 1.1 '!B200</f>
        <v xml:space="preserve">Строительство БКТП-2х1600кВА для электроснабжения Детского сада в мкр. 24  </v>
      </c>
      <c r="C198" s="529" t="str">
        <f>IF('приложение 1.1 '!G200=2012,'приложение 1.1 '!E200,"-")</f>
        <v>-</v>
      </c>
      <c r="D198" s="529" t="str">
        <f>IF('приложение 1.1 '!G200=2012,'приложение 1.1 '!D200,"-")</f>
        <v>-</v>
      </c>
      <c r="E198" s="529">
        <f>IF('приложение 1.1 '!G200=2013,'приложение 1.1 '!E200,"-")</f>
        <v>3.2</v>
      </c>
      <c r="F198" s="529">
        <f>IF('приложение 1.1 '!G200=2013,'приложение 1.1 '!D200,"-")</f>
        <v>0</v>
      </c>
      <c r="G198" s="529" t="str">
        <f>IF('приложение 1.1 '!G200=2014,'приложение 1.1 '!E200,"-")</f>
        <v>-</v>
      </c>
      <c r="H198" s="529" t="str">
        <f>IF('приложение 1.1 '!G200=2014,'приложение 1.1 '!D200,"-")</f>
        <v>-</v>
      </c>
      <c r="I198" s="529" t="str">
        <f>IF('приложение 1.1 '!G200=2015,'приложение 1.1 '!E200,"-")</f>
        <v>-</v>
      </c>
      <c r="J198" s="529" t="str">
        <f>IF('приложение 1.1 '!G200=2015,'приложение 1.1 '!D200,"-")</f>
        <v>-</v>
      </c>
      <c r="K198" s="529" t="str">
        <f>IF('приложение 1.1 '!G200=2016,'приложение 1.1 '!E200,"-")</f>
        <v>-</v>
      </c>
      <c r="L198" s="529" t="str">
        <f>IF('приложение 1.1 '!G200=2016,'приложение 1.1 '!D200,"-")</f>
        <v>-</v>
      </c>
      <c r="M198" s="529" t="str">
        <f>IF('приложение 1.1 '!G200=2017,'приложение 1.1 '!E200,"-")</f>
        <v>-</v>
      </c>
      <c r="N198" s="529" t="str">
        <f>IF('приложение 1.1 '!G200=2017,'приложение 1.1 '!D200,"-")</f>
        <v>-</v>
      </c>
      <c r="O198" s="529">
        <f t="shared" ref="O198:P255" si="171">SUM(C198,E198,G198,I198,K198,M198)</f>
        <v>3.2</v>
      </c>
      <c r="P198" s="529">
        <f t="shared" si="171"/>
        <v>0</v>
      </c>
      <c r="Q198" s="529">
        <v>0</v>
      </c>
      <c r="R198" s="529">
        <v>0</v>
      </c>
      <c r="S198" s="529">
        <v>0</v>
      </c>
      <c r="T198" s="529">
        <v>0</v>
      </c>
      <c r="U198" s="529">
        <v>0</v>
      </c>
      <c r="V198" s="529">
        <v>0</v>
      </c>
      <c r="W198" s="529">
        <v>0</v>
      </c>
      <c r="X198" s="529">
        <v>0</v>
      </c>
      <c r="Y198" s="529">
        <v>0</v>
      </c>
      <c r="Z198" s="529">
        <v>0</v>
      </c>
      <c r="AA198" s="529">
        <v>0</v>
      </c>
      <c r="AB198" s="529">
        <v>0</v>
      </c>
      <c r="AC198" s="529">
        <f t="shared" si="166"/>
        <v>0</v>
      </c>
      <c r="AD198" s="583">
        <f t="shared" si="167"/>
        <v>0</v>
      </c>
      <c r="AE198" s="591">
        <f>'приложение 1.1 '!H200</f>
        <v>8.1083821</v>
      </c>
      <c r="AF198" s="591" t="str">
        <f t="shared" si="161"/>
        <v>0</v>
      </c>
      <c r="AG198" s="591" t="str">
        <f t="shared" si="162"/>
        <v>0</v>
      </c>
      <c r="AH198" s="591" t="str">
        <f t="shared" si="168"/>
        <v>0</v>
      </c>
      <c r="AI198" s="591" t="str">
        <f t="shared" si="163"/>
        <v>0</v>
      </c>
      <c r="AJ198" s="591" t="str">
        <f t="shared" si="169"/>
        <v>0</v>
      </c>
      <c r="AK198" s="591" t="str">
        <f t="shared" si="164"/>
        <v>0</v>
      </c>
      <c r="AL198" s="591" t="str">
        <f t="shared" si="170"/>
        <v>0</v>
      </c>
      <c r="AM198" s="591" t="str">
        <f t="shared" si="165"/>
        <v>0</v>
      </c>
      <c r="AN198" s="591" t="str">
        <f t="shared" si="157"/>
        <v>-</v>
      </c>
      <c r="AO198" s="591" t="str">
        <f t="shared" si="158"/>
        <v>-</v>
      </c>
      <c r="AP198" s="591">
        <f>'приложение 1.1 '!Y200</f>
        <v>0</v>
      </c>
      <c r="AQ198" s="591">
        <f>'приложение 1.1 '!Z200</f>
        <v>8.1083821</v>
      </c>
      <c r="AR198" s="591">
        <f>'приложение 1.1 '!AA200</f>
        <v>0</v>
      </c>
      <c r="AS198" s="591">
        <f>'приложение 1.1 '!AB200</f>
        <v>0</v>
      </c>
      <c r="AT198" s="591">
        <f>'приложение 1.4.'!G266</f>
        <v>0</v>
      </c>
      <c r="AU198" s="591">
        <f>'приложение 1.4.'!I266</f>
        <v>0</v>
      </c>
      <c r="AV198" s="591">
        <f>'приложение 1.4.'!K266</f>
        <v>0</v>
      </c>
      <c r="AW198" s="591">
        <f>'приложение 1.4.'!M266</f>
        <v>0</v>
      </c>
      <c r="AX198" s="474">
        <f>'приложение 1.1 '!AD200</f>
        <v>0</v>
      </c>
      <c r="AY198" s="474">
        <f>'приложение 1.1 '!AC200</f>
        <v>0</v>
      </c>
      <c r="AZ198" s="591">
        <f t="shared" si="159"/>
        <v>8.1083821</v>
      </c>
    </row>
    <row r="199" spans="1:52" s="9" customFormat="1" ht="31.5">
      <c r="A199" s="95" t="str">
        <f>'приложение 1.1 '!A201</f>
        <v>2.1.1.19</v>
      </c>
      <c r="B199" s="506" t="str">
        <f>'приложение 1.1 '!B201</f>
        <v>Строительство 2БКТП-1000кВА, для электроснабжения Детского сада в мкр. 32 №1;2</v>
      </c>
      <c r="C199" s="529" t="str">
        <f>IF('приложение 1.1 '!G201=2012,'приложение 1.1 '!E201,"-")</f>
        <v>-</v>
      </c>
      <c r="D199" s="529" t="str">
        <f>IF('приложение 1.1 '!G201=2012,'приложение 1.1 '!D201,"-")</f>
        <v>-</v>
      </c>
      <c r="E199" s="529">
        <f>IF('приложение 1.1 '!G201=2013,'приложение 1.1 '!E201,"-")</f>
        <v>2</v>
      </c>
      <c r="F199" s="529">
        <f>IF('приложение 1.1 '!G201=2013,'приложение 1.1 '!D201,"-")</f>
        <v>0</v>
      </c>
      <c r="G199" s="529" t="str">
        <f>IF('приложение 1.1 '!G201=2014,'приложение 1.1 '!E201,"-")</f>
        <v>-</v>
      </c>
      <c r="H199" s="529" t="str">
        <f>IF('приложение 1.1 '!G201=2014,'приложение 1.1 '!D201,"-")</f>
        <v>-</v>
      </c>
      <c r="I199" s="529" t="str">
        <f>IF('приложение 1.1 '!G201=2015,'приложение 1.1 '!E201,"-")</f>
        <v>-</v>
      </c>
      <c r="J199" s="529" t="str">
        <f>IF('приложение 1.1 '!G201=2015,'приложение 1.1 '!D201,"-")</f>
        <v>-</v>
      </c>
      <c r="K199" s="529" t="str">
        <f>IF('приложение 1.1 '!G201=2016,'приложение 1.1 '!E201,"-")</f>
        <v>-</v>
      </c>
      <c r="L199" s="529" t="str">
        <f>IF('приложение 1.1 '!G201=2016,'приложение 1.1 '!D201,"-")</f>
        <v>-</v>
      </c>
      <c r="M199" s="529" t="str">
        <f>IF('приложение 1.1 '!G201=2017,'приложение 1.1 '!E201,"-")</f>
        <v>-</v>
      </c>
      <c r="N199" s="529" t="str">
        <f>IF('приложение 1.1 '!G201=2017,'приложение 1.1 '!D201,"-")</f>
        <v>-</v>
      </c>
      <c r="O199" s="529">
        <f t="shared" si="171"/>
        <v>2</v>
      </c>
      <c r="P199" s="529">
        <f t="shared" si="171"/>
        <v>0</v>
      </c>
      <c r="Q199" s="529">
        <v>0</v>
      </c>
      <c r="R199" s="529">
        <v>0</v>
      </c>
      <c r="S199" s="529">
        <v>0</v>
      </c>
      <c r="T199" s="529">
        <v>0</v>
      </c>
      <c r="U199" s="529">
        <v>0</v>
      </c>
      <c r="V199" s="529">
        <v>0</v>
      </c>
      <c r="W199" s="529">
        <v>0</v>
      </c>
      <c r="X199" s="529">
        <v>0</v>
      </c>
      <c r="Y199" s="529">
        <v>0</v>
      </c>
      <c r="Z199" s="529">
        <v>0</v>
      </c>
      <c r="AA199" s="529">
        <v>0</v>
      </c>
      <c r="AB199" s="529">
        <v>0</v>
      </c>
      <c r="AC199" s="529">
        <f t="shared" si="166"/>
        <v>0</v>
      </c>
      <c r="AD199" s="583">
        <f t="shared" si="167"/>
        <v>0</v>
      </c>
      <c r="AE199" s="591">
        <f>'приложение 1.1 '!H201</f>
        <v>5.5777418799999996</v>
      </c>
      <c r="AF199" s="591" t="str">
        <f t="shared" si="161"/>
        <v>0</v>
      </c>
      <c r="AG199" s="591" t="str">
        <f t="shared" si="162"/>
        <v>0</v>
      </c>
      <c r="AH199" s="591" t="str">
        <f t="shared" si="168"/>
        <v>0</v>
      </c>
      <c r="AI199" s="591" t="str">
        <f t="shared" si="163"/>
        <v>0</v>
      </c>
      <c r="AJ199" s="591" t="str">
        <f t="shared" si="169"/>
        <v>0</v>
      </c>
      <c r="AK199" s="591" t="str">
        <f t="shared" si="164"/>
        <v>0</v>
      </c>
      <c r="AL199" s="591" t="str">
        <f t="shared" si="170"/>
        <v>0</v>
      </c>
      <c r="AM199" s="591" t="str">
        <f t="shared" si="165"/>
        <v>0</v>
      </c>
      <c r="AN199" s="591" t="str">
        <f t="shared" si="157"/>
        <v>-</v>
      </c>
      <c r="AO199" s="591" t="str">
        <f t="shared" si="158"/>
        <v>-</v>
      </c>
      <c r="AP199" s="591">
        <f>'приложение 1.1 '!Y201</f>
        <v>0</v>
      </c>
      <c r="AQ199" s="591">
        <f>'приложение 1.1 '!Z201</f>
        <v>5.5777418799999996</v>
      </c>
      <c r="AR199" s="591">
        <f>'приложение 1.1 '!AA201</f>
        <v>0</v>
      </c>
      <c r="AS199" s="591">
        <f>'приложение 1.1 '!AB201</f>
        <v>0</v>
      </c>
      <c r="AT199" s="591">
        <f>'приложение 1.4.'!G267</f>
        <v>0</v>
      </c>
      <c r="AU199" s="591">
        <f>'приложение 1.4.'!I267</f>
        <v>0</v>
      </c>
      <c r="AV199" s="591">
        <f>'приложение 1.4.'!K267</f>
        <v>0</v>
      </c>
      <c r="AW199" s="591">
        <f>'приложение 1.4.'!M267</f>
        <v>0</v>
      </c>
      <c r="AX199" s="474">
        <f>'приложение 1.1 '!AD201</f>
        <v>0</v>
      </c>
      <c r="AY199" s="474">
        <f>'приложение 1.1 '!AC201</f>
        <v>0</v>
      </c>
      <c r="AZ199" s="591">
        <f t="shared" si="159"/>
        <v>5.5777418799999996</v>
      </c>
    </row>
    <row r="200" spans="1:52" s="9" customFormat="1" ht="31.5">
      <c r="A200" s="95" t="str">
        <f>'приложение 1.1 '!A202</f>
        <v>2.1.1.20</v>
      </c>
      <c r="B200" s="506" t="str">
        <f>'приложение 1.1 '!B202</f>
        <v>Монтаж 2БКТП-1600кВА (ТП-№1) застройка 40 мкр.</v>
      </c>
      <c r="C200" s="529" t="str">
        <f>IF('приложение 1.1 '!G202=2012,'приложение 1.1 '!E202,"-")</f>
        <v>-</v>
      </c>
      <c r="D200" s="529" t="str">
        <f>IF('приложение 1.1 '!G202=2012,'приложение 1.1 '!D202,"-")</f>
        <v>-</v>
      </c>
      <c r="E200" s="529">
        <f>IF('приложение 1.1 '!G202=2013,'приложение 1.1 '!E202,"-")</f>
        <v>3.2</v>
      </c>
      <c r="F200" s="529">
        <f>IF('приложение 1.1 '!G202=2013,'приложение 1.1 '!D202,"-")</f>
        <v>0</v>
      </c>
      <c r="G200" s="529" t="str">
        <f>IF('приложение 1.1 '!G202=2014,'приложение 1.1 '!E202,"-")</f>
        <v>-</v>
      </c>
      <c r="H200" s="529" t="str">
        <f>IF('приложение 1.1 '!G202=2014,'приложение 1.1 '!D202,"-")</f>
        <v>-</v>
      </c>
      <c r="I200" s="529" t="str">
        <f>IF('приложение 1.1 '!G202=2015,'приложение 1.1 '!E202,"-")</f>
        <v>-</v>
      </c>
      <c r="J200" s="529" t="str">
        <f>IF('приложение 1.1 '!G202=2015,'приложение 1.1 '!D202,"-")</f>
        <v>-</v>
      </c>
      <c r="K200" s="529" t="str">
        <f>IF('приложение 1.1 '!G202=2016,'приложение 1.1 '!E202,"-")</f>
        <v>-</v>
      </c>
      <c r="L200" s="529" t="str">
        <f>IF('приложение 1.1 '!G202=2016,'приложение 1.1 '!D202,"-")</f>
        <v>-</v>
      </c>
      <c r="M200" s="529" t="str">
        <f>IF('приложение 1.1 '!G202=2017,'приложение 1.1 '!E202,"-")</f>
        <v>-</v>
      </c>
      <c r="N200" s="529" t="str">
        <f>IF('приложение 1.1 '!G202=2017,'приложение 1.1 '!D202,"-")</f>
        <v>-</v>
      </c>
      <c r="O200" s="529">
        <f t="shared" si="171"/>
        <v>3.2</v>
      </c>
      <c r="P200" s="529">
        <f t="shared" si="171"/>
        <v>0</v>
      </c>
      <c r="Q200" s="529">
        <v>0</v>
      </c>
      <c r="R200" s="529">
        <v>0</v>
      </c>
      <c r="S200" s="529">
        <v>0</v>
      </c>
      <c r="T200" s="529">
        <v>0</v>
      </c>
      <c r="U200" s="529">
        <v>0</v>
      </c>
      <c r="V200" s="529">
        <v>0</v>
      </c>
      <c r="W200" s="529">
        <v>0</v>
      </c>
      <c r="X200" s="529">
        <v>0</v>
      </c>
      <c r="Y200" s="529">
        <v>0</v>
      </c>
      <c r="Z200" s="529">
        <v>0</v>
      </c>
      <c r="AA200" s="529">
        <v>0</v>
      </c>
      <c r="AB200" s="529">
        <v>0</v>
      </c>
      <c r="AC200" s="529">
        <f t="shared" si="166"/>
        <v>0</v>
      </c>
      <c r="AD200" s="583">
        <f t="shared" si="167"/>
        <v>0</v>
      </c>
      <c r="AE200" s="591">
        <f>'приложение 1.1 '!H202</f>
        <v>7.7417359999999995</v>
      </c>
      <c r="AF200" s="591" t="str">
        <f t="shared" si="161"/>
        <v>0</v>
      </c>
      <c r="AG200" s="591" t="str">
        <f t="shared" si="162"/>
        <v>0</v>
      </c>
      <c r="AH200" s="591" t="str">
        <f t="shared" si="168"/>
        <v>0</v>
      </c>
      <c r="AI200" s="591" t="str">
        <f t="shared" si="163"/>
        <v>0</v>
      </c>
      <c r="AJ200" s="591" t="str">
        <f t="shared" si="169"/>
        <v>0</v>
      </c>
      <c r="AK200" s="591" t="str">
        <f t="shared" si="164"/>
        <v>0</v>
      </c>
      <c r="AL200" s="591" t="str">
        <f t="shared" si="170"/>
        <v>0</v>
      </c>
      <c r="AM200" s="591" t="str">
        <f t="shared" si="165"/>
        <v>0</v>
      </c>
      <c r="AN200" s="591" t="str">
        <f t="shared" si="157"/>
        <v>-</v>
      </c>
      <c r="AO200" s="591" t="str">
        <f t="shared" si="158"/>
        <v>-</v>
      </c>
      <c r="AP200" s="591">
        <f>'приложение 1.1 '!Y202</f>
        <v>7.7417359999999995</v>
      </c>
      <c r="AQ200" s="591">
        <f>'приложение 1.1 '!Z202</f>
        <v>0</v>
      </c>
      <c r="AR200" s="591">
        <f>'приложение 1.1 '!AA202</f>
        <v>0</v>
      </c>
      <c r="AS200" s="591">
        <f>'приложение 1.1 '!AB202</f>
        <v>0</v>
      </c>
      <c r="AT200" s="591">
        <f>'приложение 1.4.'!G268</f>
        <v>0</v>
      </c>
      <c r="AU200" s="591">
        <f>'приложение 1.4.'!I268</f>
        <v>0</v>
      </c>
      <c r="AV200" s="591">
        <f>'приложение 1.4.'!K268</f>
        <v>0</v>
      </c>
      <c r="AW200" s="591">
        <f>'приложение 1.4.'!M268</f>
        <v>0</v>
      </c>
      <c r="AX200" s="474">
        <f>'приложение 1.1 '!AD202</f>
        <v>0</v>
      </c>
      <c r="AY200" s="474">
        <f>'приложение 1.1 '!AC202</f>
        <v>0</v>
      </c>
      <c r="AZ200" s="591">
        <f t="shared" si="159"/>
        <v>7.7417359999999995</v>
      </c>
    </row>
    <row r="201" spans="1:52" s="9" customFormat="1" ht="31.5">
      <c r="A201" s="95" t="str">
        <f>'приложение 1.1 '!A203</f>
        <v>2.1.1.21</v>
      </c>
      <c r="B201" s="506" t="str">
        <f>'приложение 1.1 '!B203</f>
        <v>Монтаж 2БКТП-1600кВА (ТП-№2) застройка 40 мкр.</v>
      </c>
      <c r="C201" s="529" t="str">
        <f>IF('приложение 1.1 '!G203=2012,'приложение 1.1 '!E203,"-")</f>
        <v>-</v>
      </c>
      <c r="D201" s="529" t="str">
        <f>IF('приложение 1.1 '!G203=2012,'приложение 1.1 '!D203,"-")</f>
        <v>-</v>
      </c>
      <c r="E201" s="529">
        <f>IF('приложение 1.1 '!G203=2013,'приложение 1.1 '!E203,"-")</f>
        <v>3.2</v>
      </c>
      <c r="F201" s="529">
        <f>IF('приложение 1.1 '!G203=2013,'приложение 1.1 '!D203,"-")</f>
        <v>0</v>
      </c>
      <c r="G201" s="529" t="str">
        <f>IF('приложение 1.1 '!G203=2014,'приложение 1.1 '!E203,"-")</f>
        <v>-</v>
      </c>
      <c r="H201" s="529" t="str">
        <f>IF('приложение 1.1 '!G203=2014,'приложение 1.1 '!D203,"-")</f>
        <v>-</v>
      </c>
      <c r="I201" s="529" t="str">
        <f>IF('приложение 1.1 '!G203=2015,'приложение 1.1 '!E203,"-")</f>
        <v>-</v>
      </c>
      <c r="J201" s="529" t="str">
        <f>IF('приложение 1.1 '!G203=2015,'приложение 1.1 '!D203,"-")</f>
        <v>-</v>
      </c>
      <c r="K201" s="529" t="str">
        <f>IF('приложение 1.1 '!G203=2016,'приложение 1.1 '!E203,"-")</f>
        <v>-</v>
      </c>
      <c r="L201" s="529" t="str">
        <f>IF('приложение 1.1 '!G203=2016,'приложение 1.1 '!D203,"-")</f>
        <v>-</v>
      </c>
      <c r="M201" s="529" t="str">
        <f>IF('приложение 1.1 '!G203=2017,'приложение 1.1 '!E203,"-")</f>
        <v>-</v>
      </c>
      <c r="N201" s="529" t="str">
        <f>IF('приложение 1.1 '!G203=2017,'приложение 1.1 '!D203,"-")</f>
        <v>-</v>
      </c>
      <c r="O201" s="529">
        <f t="shared" si="171"/>
        <v>3.2</v>
      </c>
      <c r="P201" s="529">
        <f t="shared" si="171"/>
        <v>0</v>
      </c>
      <c r="Q201" s="529">
        <v>0</v>
      </c>
      <c r="R201" s="529">
        <v>0</v>
      </c>
      <c r="S201" s="529">
        <v>0</v>
      </c>
      <c r="T201" s="529">
        <v>0</v>
      </c>
      <c r="U201" s="529">
        <v>0</v>
      </c>
      <c r="V201" s="529">
        <v>0</v>
      </c>
      <c r="W201" s="529">
        <v>0</v>
      </c>
      <c r="X201" s="529">
        <v>0</v>
      </c>
      <c r="Y201" s="529">
        <v>0</v>
      </c>
      <c r="Z201" s="529">
        <v>0</v>
      </c>
      <c r="AA201" s="529">
        <v>0</v>
      </c>
      <c r="AB201" s="529">
        <v>0</v>
      </c>
      <c r="AC201" s="529">
        <f t="shared" si="166"/>
        <v>0</v>
      </c>
      <c r="AD201" s="583">
        <f t="shared" si="167"/>
        <v>0</v>
      </c>
      <c r="AE201" s="591">
        <f>'приложение 1.1 '!H203</f>
        <v>7.7417359999999995</v>
      </c>
      <c r="AF201" s="591" t="str">
        <f t="shared" si="161"/>
        <v>0</v>
      </c>
      <c r="AG201" s="591" t="str">
        <f t="shared" si="162"/>
        <v>0</v>
      </c>
      <c r="AH201" s="591" t="str">
        <f t="shared" si="168"/>
        <v>0</v>
      </c>
      <c r="AI201" s="591" t="str">
        <f t="shared" si="163"/>
        <v>0</v>
      </c>
      <c r="AJ201" s="591" t="str">
        <f t="shared" si="169"/>
        <v>0</v>
      </c>
      <c r="AK201" s="591" t="str">
        <f t="shared" si="164"/>
        <v>0</v>
      </c>
      <c r="AL201" s="591" t="str">
        <f t="shared" si="170"/>
        <v>0</v>
      </c>
      <c r="AM201" s="591" t="str">
        <f t="shared" si="165"/>
        <v>0</v>
      </c>
      <c r="AN201" s="591" t="str">
        <f t="shared" si="157"/>
        <v>-</v>
      </c>
      <c r="AO201" s="591" t="str">
        <f t="shared" si="158"/>
        <v>-</v>
      </c>
      <c r="AP201" s="591">
        <f>'приложение 1.1 '!Y203</f>
        <v>7.7417359999999995</v>
      </c>
      <c r="AQ201" s="591">
        <f>'приложение 1.1 '!Z203</f>
        <v>0</v>
      </c>
      <c r="AR201" s="591">
        <f>'приложение 1.1 '!AA203</f>
        <v>0</v>
      </c>
      <c r="AS201" s="591">
        <f>'приложение 1.1 '!AB203</f>
        <v>0</v>
      </c>
      <c r="AT201" s="591">
        <f>'приложение 1.4.'!G269</f>
        <v>0</v>
      </c>
      <c r="AU201" s="591">
        <f>'приложение 1.4.'!I269</f>
        <v>0</v>
      </c>
      <c r="AV201" s="591">
        <f>'приложение 1.4.'!K269</f>
        <v>0</v>
      </c>
      <c r="AW201" s="591">
        <f>'приложение 1.4.'!M269</f>
        <v>0</v>
      </c>
      <c r="AX201" s="474">
        <f>'приложение 1.1 '!AD203</f>
        <v>0</v>
      </c>
      <c r="AY201" s="474">
        <f>'приложение 1.1 '!AC203</f>
        <v>0</v>
      </c>
      <c r="AZ201" s="591">
        <f t="shared" si="159"/>
        <v>7.7417359999999995</v>
      </c>
    </row>
    <row r="202" spans="1:52" s="9" customFormat="1" ht="31.5">
      <c r="A202" s="95" t="str">
        <f>'приложение 1.1 '!A204</f>
        <v>2.1.1.22</v>
      </c>
      <c r="B202" s="506" t="str">
        <f>'приложение 1.1 '!B204</f>
        <v>Монтаж 2БКТП-1600кВА (ТП-№3) застройка 40 мкр.</v>
      </c>
      <c r="C202" s="529" t="str">
        <f>IF('приложение 1.1 '!G204=2012,'приложение 1.1 '!E204,"-")</f>
        <v>-</v>
      </c>
      <c r="D202" s="529" t="str">
        <f>IF('приложение 1.1 '!G204=2012,'приложение 1.1 '!D204,"-")</f>
        <v>-</v>
      </c>
      <c r="E202" s="529">
        <f>IF('приложение 1.1 '!G204=2013,'приложение 1.1 '!E204,"-")</f>
        <v>3.2</v>
      </c>
      <c r="F202" s="529">
        <f>IF('приложение 1.1 '!G204=2013,'приложение 1.1 '!D204,"-")</f>
        <v>0</v>
      </c>
      <c r="G202" s="529" t="str">
        <f>IF('приложение 1.1 '!G204=2014,'приложение 1.1 '!E204,"-")</f>
        <v>-</v>
      </c>
      <c r="H202" s="529" t="str">
        <f>IF('приложение 1.1 '!G204=2014,'приложение 1.1 '!D204,"-")</f>
        <v>-</v>
      </c>
      <c r="I202" s="529" t="str">
        <f>IF('приложение 1.1 '!G204=2015,'приложение 1.1 '!E204,"-")</f>
        <v>-</v>
      </c>
      <c r="J202" s="529" t="str">
        <f>IF('приложение 1.1 '!G204=2015,'приложение 1.1 '!D204,"-")</f>
        <v>-</v>
      </c>
      <c r="K202" s="529" t="str">
        <f>IF('приложение 1.1 '!G204=2016,'приложение 1.1 '!E204,"-")</f>
        <v>-</v>
      </c>
      <c r="L202" s="529" t="str">
        <f>IF('приложение 1.1 '!G204=2016,'приложение 1.1 '!D204,"-")</f>
        <v>-</v>
      </c>
      <c r="M202" s="529" t="str">
        <f>IF('приложение 1.1 '!G204=2017,'приложение 1.1 '!E204,"-")</f>
        <v>-</v>
      </c>
      <c r="N202" s="529" t="str">
        <f>IF('приложение 1.1 '!G204=2017,'приложение 1.1 '!D204,"-")</f>
        <v>-</v>
      </c>
      <c r="O202" s="529">
        <f t="shared" si="171"/>
        <v>3.2</v>
      </c>
      <c r="P202" s="529">
        <f t="shared" si="171"/>
        <v>0</v>
      </c>
      <c r="Q202" s="529">
        <v>0</v>
      </c>
      <c r="R202" s="529">
        <v>0</v>
      </c>
      <c r="S202" s="529">
        <v>0</v>
      </c>
      <c r="T202" s="529">
        <v>0</v>
      </c>
      <c r="U202" s="529">
        <v>0</v>
      </c>
      <c r="V202" s="529">
        <v>0</v>
      </c>
      <c r="W202" s="529">
        <v>0</v>
      </c>
      <c r="X202" s="529">
        <v>0</v>
      </c>
      <c r="Y202" s="529">
        <v>0</v>
      </c>
      <c r="Z202" s="529">
        <v>0</v>
      </c>
      <c r="AA202" s="529">
        <v>0</v>
      </c>
      <c r="AB202" s="529">
        <v>0</v>
      </c>
      <c r="AC202" s="529">
        <f t="shared" si="166"/>
        <v>0</v>
      </c>
      <c r="AD202" s="583">
        <f t="shared" si="167"/>
        <v>0</v>
      </c>
      <c r="AE202" s="591">
        <f>'приложение 1.1 '!H204</f>
        <v>7.7417359999999995</v>
      </c>
      <c r="AF202" s="591" t="str">
        <f t="shared" si="161"/>
        <v>0</v>
      </c>
      <c r="AG202" s="591" t="str">
        <f t="shared" si="162"/>
        <v>0</v>
      </c>
      <c r="AH202" s="591" t="str">
        <f t="shared" si="168"/>
        <v>0</v>
      </c>
      <c r="AI202" s="591" t="str">
        <f t="shared" si="163"/>
        <v>0</v>
      </c>
      <c r="AJ202" s="591" t="str">
        <f t="shared" si="169"/>
        <v>0</v>
      </c>
      <c r="AK202" s="591" t="str">
        <f t="shared" si="164"/>
        <v>0</v>
      </c>
      <c r="AL202" s="591" t="str">
        <f t="shared" si="170"/>
        <v>0</v>
      </c>
      <c r="AM202" s="591" t="str">
        <f t="shared" si="165"/>
        <v>0</v>
      </c>
      <c r="AN202" s="591" t="str">
        <f t="shared" si="157"/>
        <v>-</v>
      </c>
      <c r="AO202" s="591" t="str">
        <f t="shared" si="158"/>
        <v>-</v>
      </c>
      <c r="AP202" s="591">
        <f>'приложение 1.1 '!Y204</f>
        <v>7.7417359999999995</v>
      </c>
      <c r="AQ202" s="591">
        <f>'приложение 1.1 '!Z204</f>
        <v>0</v>
      </c>
      <c r="AR202" s="591">
        <f>'приложение 1.1 '!AA204</f>
        <v>0</v>
      </c>
      <c r="AS202" s="591">
        <f>'приложение 1.1 '!AB204</f>
        <v>0</v>
      </c>
      <c r="AT202" s="591">
        <f>'приложение 1.4.'!G270</f>
        <v>0</v>
      </c>
      <c r="AU202" s="591">
        <f>'приложение 1.4.'!I270</f>
        <v>0</v>
      </c>
      <c r="AV202" s="591">
        <f>'приложение 1.4.'!K270</f>
        <v>0</v>
      </c>
      <c r="AW202" s="591">
        <f>'приложение 1.4.'!M270</f>
        <v>0</v>
      </c>
      <c r="AX202" s="474">
        <f>'приложение 1.1 '!AD204</f>
        <v>0</v>
      </c>
      <c r="AY202" s="474">
        <f>'приложение 1.1 '!AC204</f>
        <v>0</v>
      </c>
      <c r="AZ202" s="591">
        <f t="shared" si="159"/>
        <v>7.7417359999999995</v>
      </c>
    </row>
    <row r="203" spans="1:52" s="9" customFormat="1" ht="31.5">
      <c r="A203" s="95" t="str">
        <f>'приложение 1.1 '!A205</f>
        <v>2.1.1.23</v>
      </c>
      <c r="B203" s="506" t="str">
        <f>'приложение 1.1 '!B205</f>
        <v>Монтаж 2БКТП-1600кВА (ТП-№4) застройка 40 мкр.</v>
      </c>
      <c r="C203" s="529" t="str">
        <f>IF('приложение 1.1 '!G205=2012,'приложение 1.1 '!E205,"-")</f>
        <v>-</v>
      </c>
      <c r="D203" s="529" t="str">
        <f>IF('приложение 1.1 '!G205=2012,'приложение 1.1 '!D205,"-")</f>
        <v>-</v>
      </c>
      <c r="E203" s="529">
        <f>IF('приложение 1.1 '!G205=2013,'приложение 1.1 '!E205,"-")</f>
        <v>3.2</v>
      </c>
      <c r="F203" s="529">
        <f>IF('приложение 1.1 '!G205=2013,'приложение 1.1 '!D205,"-")</f>
        <v>0</v>
      </c>
      <c r="G203" s="529" t="str">
        <f>IF('приложение 1.1 '!G205=2014,'приложение 1.1 '!E205,"-")</f>
        <v>-</v>
      </c>
      <c r="H203" s="529" t="str">
        <f>IF('приложение 1.1 '!G205=2014,'приложение 1.1 '!D205,"-")</f>
        <v>-</v>
      </c>
      <c r="I203" s="529" t="str">
        <f>IF('приложение 1.1 '!G205=2015,'приложение 1.1 '!E205,"-")</f>
        <v>-</v>
      </c>
      <c r="J203" s="529" t="str">
        <f>IF('приложение 1.1 '!G205=2015,'приложение 1.1 '!D205,"-")</f>
        <v>-</v>
      </c>
      <c r="K203" s="529" t="str">
        <f>IF('приложение 1.1 '!G205=2016,'приложение 1.1 '!E205,"-")</f>
        <v>-</v>
      </c>
      <c r="L203" s="529" t="str">
        <f>IF('приложение 1.1 '!G205=2016,'приложение 1.1 '!D205,"-")</f>
        <v>-</v>
      </c>
      <c r="M203" s="529" t="str">
        <f>IF('приложение 1.1 '!G205=2017,'приложение 1.1 '!E205,"-")</f>
        <v>-</v>
      </c>
      <c r="N203" s="529" t="str">
        <f>IF('приложение 1.1 '!G205=2017,'приложение 1.1 '!D205,"-")</f>
        <v>-</v>
      </c>
      <c r="O203" s="529">
        <f t="shared" si="171"/>
        <v>3.2</v>
      </c>
      <c r="P203" s="529">
        <f t="shared" si="171"/>
        <v>0</v>
      </c>
      <c r="Q203" s="529">
        <v>0</v>
      </c>
      <c r="R203" s="529">
        <v>0</v>
      </c>
      <c r="S203" s="529">
        <v>0</v>
      </c>
      <c r="T203" s="529">
        <v>0</v>
      </c>
      <c r="U203" s="529">
        <v>0</v>
      </c>
      <c r="V203" s="529">
        <v>0</v>
      </c>
      <c r="W203" s="529">
        <v>0</v>
      </c>
      <c r="X203" s="529">
        <v>0</v>
      </c>
      <c r="Y203" s="529">
        <v>0</v>
      </c>
      <c r="Z203" s="529">
        <v>0</v>
      </c>
      <c r="AA203" s="529">
        <v>0</v>
      </c>
      <c r="AB203" s="529">
        <v>0</v>
      </c>
      <c r="AC203" s="529">
        <f t="shared" si="166"/>
        <v>0</v>
      </c>
      <c r="AD203" s="583">
        <f t="shared" si="167"/>
        <v>0</v>
      </c>
      <c r="AE203" s="591">
        <f>'приложение 1.1 '!H205</f>
        <v>15.483471999999999</v>
      </c>
      <c r="AF203" s="591" t="str">
        <f t="shared" si="161"/>
        <v>0</v>
      </c>
      <c r="AG203" s="591" t="str">
        <f t="shared" si="162"/>
        <v>0</v>
      </c>
      <c r="AH203" s="591" t="str">
        <f t="shared" si="168"/>
        <v>0</v>
      </c>
      <c r="AI203" s="591" t="str">
        <f t="shared" si="163"/>
        <v>0</v>
      </c>
      <c r="AJ203" s="591" t="str">
        <f t="shared" si="169"/>
        <v>0</v>
      </c>
      <c r="AK203" s="591" t="str">
        <f t="shared" si="164"/>
        <v>0</v>
      </c>
      <c r="AL203" s="591" t="str">
        <f t="shared" si="170"/>
        <v>0</v>
      </c>
      <c r="AM203" s="591" t="str">
        <f t="shared" si="165"/>
        <v>0</v>
      </c>
      <c r="AN203" s="591" t="str">
        <f t="shared" si="157"/>
        <v>-</v>
      </c>
      <c r="AO203" s="591" t="str">
        <f t="shared" si="158"/>
        <v>-</v>
      </c>
      <c r="AP203" s="591">
        <f>'приложение 1.1 '!Y205</f>
        <v>7.7417359999999995</v>
      </c>
      <c r="AQ203" s="591">
        <f>'приложение 1.1 '!Z205</f>
        <v>7.7417359999999995</v>
      </c>
      <c r="AR203" s="591">
        <f>'приложение 1.1 '!AA205</f>
        <v>0</v>
      </c>
      <c r="AS203" s="591">
        <f>'приложение 1.1 '!AB205</f>
        <v>0</v>
      </c>
      <c r="AT203" s="591">
        <f>'приложение 1.4.'!G271</f>
        <v>0</v>
      </c>
      <c r="AU203" s="591">
        <f>'приложение 1.4.'!I271</f>
        <v>0</v>
      </c>
      <c r="AV203" s="591">
        <f>'приложение 1.4.'!K271</f>
        <v>0</v>
      </c>
      <c r="AW203" s="591">
        <f>'приложение 1.4.'!M271</f>
        <v>0</v>
      </c>
      <c r="AX203" s="474">
        <f>'приложение 1.1 '!AD205</f>
        <v>0</v>
      </c>
      <c r="AY203" s="474">
        <f>'приложение 1.1 '!AC205</f>
        <v>0</v>
      </c>
      <c r="AZ203" s="591">
        <f t="shared" si="159"/>
        <v>15.483471999999999</v>
      </c>
    </row>
    <row r="204" spans="1:52" s="9" customFormat="1">
      <c r="A204" s="95" t="str">
        <f>'приложение 1.1 '!A206</f>
        <v>2.1.1.24</v>
      </c>
      <c r="B204" s="506" t="str">
        <f>'приложение 1.1 '!B206</f>
        <v xml:space="preserve">Строительство 2БКТП-1000кВА ИЖК мкр.37 </v>
      </c>
      <c r="C204" s="529" t="str">
        <f>IF('приложение 1.1 '!G206=2012,'приложение 1.1 '!E206,"-")</f>
        <v>-</v>
      </c>
      <c r="D204" s="529" t="str">
        <f>IF('приложение 1.1 '!G206=2012,'приложение 1.1 '!D206,"-")</f>
        <v>-</v>
      </c>
      <c r="E204" s="529">
        <f>IF('приложение 1.1 '!G206=2013,'приложение 1.1 '!E206,"-")</f>
        <v>2</v>
      </c>
      <c r="F204" s="529">
        <f>IF('приложение 1.1 '!G206=2013,'приложение 1.1 '!D206,"-")</f>
        <v>0</v>
      </c>
      <c r="G204" s="529" t="str">
        <f>IF('приложение 1.1 '!G206=2014,'приложение 1.1 '!E206,"-")</f>
        <v>-</v>
      </c>
      <c r="H204" s="529" t="str">
        <f>IF('приложение 1.1 '!G206=2014,'приложение 1.1 '!D206,"-")</f>
        <v>-</v>
      </c>
      <c r="I204" s="529" t="str">
        <f>IF('приложение 1.1 '!G206=2015,'приложение 1.1 '!E206,"-")</f>
        <v>-</v>
      </c>
      <c r="J204" s="529" t="str">
        <f>IF('приложение 1.1 '!G206=2015,'приложение 1.1 '!D206,"-")</f>
        <v>-</v>
      </c>
      <c r="K204" s="529" t="str">
        <f>IF('приложение 1.1 '!G206=2016,'приложение 1.1 '!E206,"-")</f>
        <v>-</v>
      </c>
      <c r="L204" s="529" t="str">
        <f>IF('приложение 1.1 '!G206=2016,'приложение 1.1 '!D206,"-")</f>
        <v>-</v>
      </c>
      <c r="M204" s="529" t="str">
        <f>IF('приложение 1.1 '!G206=2017,'приложение 1.1 '!E206,"-")</f>
        <v>-</v>
      </c>
      <c r="N204" s="529" t="str">
        <f>IF('приложение 1.1 '!G206=2017,'приложение 1.1 '!D206,"-")</f>
        <v>-</v>
      </c>
      <c r="O204" s="529">
        <f t="shared" si="171"/>
        <v>2</v>
      </c>
      <c r="P204" s="529">
        <f t="shared" si="171"/>
        <v>0</v>
      </c>
      <c r="Q204" s="529">
        <v>0</v>
      </c>
      <c r="R204" s="529">
        <v>0</v>
      </c>
      <c r="S204" s="529">
        <v>0</v>
      </c>
      <c r="T204" s="529">
        <v>0</v>
      </c>
      <c r="U204" s="529">
        <v>0</v>
      </c>
      <c r="V204" s="529">
        <v>0</v>
      </c>
      <c r="W204" s="529">
        <v>0</v>
      </c>
      <c r="X204" s="529">
        <v>0</v>
      </c>
      <c r="Y204" s="529">
        <v>0</v>
      </c>
      <c r="Z204" s="529">
        <v>0</v>
      </c>
      <c r="AA204" s="529">
        <v>0</v>
      </c>
      <c r="AB204" s="529">
        <v>0</v>
      </c>
      <c r="AC204" s="529">
        <f t="shared" si="166"/>
        <v>0</v>
      </c>
      <c r="AD204" s="583">
        <f t="shared" si="167"/>
        <v>0</v>
      </c>
      <c r="AE204" s="591">
        <f>'приложение 1.1 '!H206</f>
        <v>4.968550099999999</v>
      </c>
      <c r="AF204" s="591" t="str">
        <f t="shared" si="161"/>
        <v>0</v>
      </c>
      <c r="AG204" s="591" t="str">
        <f t="shared" si="162"/>
        <v>0</v>
      </c>
      <c r="AH204" s="591" t="str">
        <f t="shared" si="168"/>
        <v>0</v>
      </c>
      <c r="AI204" s="591" t="str">
        <f t="shared" si="163"/>
        <v>0</v>
      </c>
      <c r="AJ204" s="591" t="str">
        <f t="shared" si="169"/>
        <v>0</v>
      </c>
      <c r="AK204" s="591" t="str">
        <f t="shared" si="164"/>
        <v>0</v>
      </c>
      <c r="AL204" s="591" t="str">
        <f t="shared" si="170"/>
        <v>0</v>
      </c>
      <c r="AM204" s="591" t="str">
        <f t="shared" si="165"/>
        <v>0</v>
      </c>
      <c r="AN204" s="591" t="str">
        <f t="shared" si="157"/>
        <v>-</v>
      </c>
      <c r="AO204" s="591" t="str">
        <f t="shared" si="158"/>
        <v>-</v>
      </c>
      <c r="AP204" s="591">
        <f>'приложение 1.1 '!Y206</f>
        <v>0</v>
      </c>
      <c r="AQ204" s="591">
        <f>'приложение 1.1 '!Z206</f>
        <v>4.9452765999999988</v>
      </c>
      <c r="AR204" s="591">
        <f>'приложение 1.1 '!AA206</f>
        <v>2.3273499999999999E-2</v>
      </c>
      <c r="AS204" s="591">
        <f>'приложение 1.1 '!AB206</f>
        <v>0</v>
      </c>
      <c r="AT204" s="591">
        <f>'приложение 1.4.'!G272</f>
        <v>0</v>
      </c>
      <c r="AU204" s="591">
        <f>'приложение 1.4.'!I272</f>
        <v>0</v>
      </c>
      <c r="AV204" s="591">
        <f>'приложение 1.4.'!K272</f>
        <v>0</v>
      </c>
      <c r="AW204" s="591">
        <f>'приложение 1.4.'!M272</f>
        <v>0</v>
      </c>
      <c r="AX204" s="474">
        <f>'приложение 1.1 '!AD206</f>
        <v>0</v>
      </c>
      <c r="AY204" s="474">
        <f>'приложение 1.1 '!AC206</f>
        <v>0</v>
      </c>
      <c r="AZ204" s="591">
        <f t="shared" si="159"/>
        <v>4.968550099999999</v>
      </c>
    </row>
    <row r="205" spans="1:52" s="9" customFormat="1" ht="47.25">
      <c r="A205" s="95" t="str">
        <f>'приложение 1.1 '!A207</f>
        <v>2.1.1.25</v>
      </c>
      <c r="B205" s="506" t="str">
        <f>'приложение 1.1 '!B207</f>
        <v>Строительство БКТП-2х1000кВА  для электроснабжения жилого комплекса №304.1 (блок А) 24 мкр.</v>
      </c>
      <c r="C205" s="529" t="str">
        <f>IF('приложение 1.1 '!G207=2012,'приложение 1.1 '!E207,"-")</f>
        <v>-</v>
      </c>
      <c r="D205" s="529" t="str">
        <f>IF('приложение 1.1 '!G207=2012,'приложение 1.1 '!D207,"-")</f>
        <v>-</v>
      </c>
      <c r="E205" s="529">
        <f>IF('приложение 1.1 '!G207=2013,'приложение 1.1 '!E207,"-")</f>
        <v>2</v>
      </c>
      <c r="F205" s="529">
        <f>IF('приложение 1.1 '!G207=2013,'приложение 1.1 '!D207,"-")</f>
        <v>0</v>
      </c>
      <c r="G205" s="529" t="str">
        <f>IF('приложение 1.1 '!G207=2014,'приложение 1.1 '!E207,"-")</f>
        <v>-</v>
      </c>
      <c r="H205" s="529" t="str">
        <f>IF('приложение 1.1 '!G207=2014,'приложение 1.1 '!D207,"-")</f>
        <v>-</v>
      </c>
      <c r="I205" s="529" t="str">
        <f>IF('приложение 1.1 '!G207=2015,'приложение 1.1 '!E207,"-")</f>
        <v>-</v>
      </c>
      <c r="J205" s="529" t="str">
        <f>IF('приложение 1.1 '!G207=2015,'приложение 1.1 '!D207,"-")</f>
        <v>-</v>
      </c>
      <c r="K205" s="529" t="str">
        <f>IF('приложение 1.1 '!G207=2016,'приложение 1.1 '!E207,"-")</f>
        <v>-</v>
      </c>
      <c r="L205" s="529" t="str">
        <f>IF('приложение 1.1 '!G207=2016,'приложение 1.1 '!D207,"-")</f>
        <v>-</v>
      </c>
      <c r="M205" s="529" t="str">
        <f>IF('приложение 1.1 '!G207=2017,'приложение 1.1 '!E207,"-")</f>
        <v>-</v>
      </c>
      <c r="N205" s="529" t="str">
        <f>IF('приложение 1.1 '!G207=2017,'приложение 1.1 '!D207,"-")</f>
        <v>-</v>
      </c>
      <c r="O205" s="529">
        <f t="shared" si="171"/>
        <v>2</v>
      </c>
      <c r="P205" s="529">
        <f t="shared" si="171"/>
        <v>0</v>
      </c>
      <c r="Q205" s="529">
        <v>0</v>
      </c>
      <c r="R205" s="529">
        <v>0</v>
      </c>
      <c r="S205" s="529">
        <v>0</v>
      </c>
      <c r="T205" s="529">
        <v>0</v>
      </c>
      <c r="U205" s="529">
        <v>0</v>
      </c>
      <c r="V205" s="529">
        <v>0</v>
      </c>
      <c r="W205" s="529">
        <v>0</v>
      </c>
      <c r="X205" s="529">
        <v>0</v>
      </c>
      <c r="Y205" s="529">
        <v>0</v>
      </c>
      <c r="Z205" s="529">
        <v>0</v>
      </c>
      <c r="AA205" s="529">
        <v>0</v>
      </c>
      <c r="AB205" s="529">
        <v>0</v>
      </c>
      <c r="AC205" s="529">
        <f t="shared" si="166"/>
        <v>0</v>
      </c>
      <c r="AD205" s="583">
        <f t="shared" si="167"/>
        <v>0</v>
      </c>
      <c r="AE205" s="591">
        <f>'приложение 1.1 '!H207</f>
        <v>5.4905349999999995</v>
      </c>
      <c r="AF205" s="591" t="str">
        <f t="shared" si="161"/>
        <v>0</v>
      </c>
      <c r="AG205" s="591" t="str">
        <f t="shared" si="162"/>
        <v>0</v>
      </c>
      <c r="AH205" s="591" t="str">
        <f t="shared" si="168"/>
        <v>0</v>
      </c>
      <c r="AI205" s="591" t="str">
        <f t="shared" si="163"/>
        <v>0</v>
      </c>
      <c r="AJ205" s="591" t="str">
        <f t="shared" si="169"/>
        <v>0</v>
      </c>
      <c r="AK205" s="591" t="str">
        <f t="shared" si="164"/>
        <v>0</v>
      </c>
      <c r="AL205" s="591" t="str">
        <f t="shared" si="170"/>
        <v>0</v>
      </c>
      <c r="AM205" s="591" t="str">
        <f t="shared" si="165"/>
        <v>0</v>
      </c>
      <c r="AN205" s="591" t="str">
        <f t="shared" si="157"/>
        <v>-</v>
      </c>
      <c r="AO205" s="591" t="str">
        <f t="shared" si="158"/>
        <v>-</v>
      </c>
      <c r="AP205" s="591">
        <f>'приложение 1.1 '!Y207</f>
        <v>0</v>
      </c>
      <c r="AQ205" s="591">
        <f>'приложение 1.1 '!Z207</f>
        <v>5.4905349999999995</v>
      </c>
      <c r="AR205" s="591">
        <f>'приложение 1.1 '!AA207</f>
        <v>0</v>
      </c>
      <c r="AS205" s="591">
        <f>'приложение 1.1 '!AB207</f>
        <v>0</v>
      </c>
      <c r="AT205" s="591">
        <f>'приложение 1.4.'!G273</f>
        <v>0</v>
      </c>
      <c r="AU205" s="591">
        <f>'приложение 1.4.'!I273</f>
        <v>0</v>
      </c>
      <c r="AV205" s="591">
        <f>'приложение 1.4.'!K273</f>
        <v>0</v>
      </c>
      <c r="AW205" s="591">
        <f>'приложение 1.4.'!M273</f>
        <v>0</v>
      </c>
      <c r="AX205" s="474">
        <f>'приложение 1.1 '!AD207</f>
        <v>0</v>
      </c>
      <c r="AY205" s="474">
        <f>'приложение 1.1 '!AC207</f>
        <v>0</v>
      </c>
      <c r="AZ205" s="591">
        <f t="shared" si="159"/>
        <v>5.4905349999999995</v>
      </c>
    </row>
    <row r="206" spans="1:52" s="9" customFormat="1" ht="31.5">
      <c r="A206" s="95" t="str">
        <f>'приложение 1.1 '!A208</f>
        <v>2.1.1.27</v>
      </c>
      <c r="B206" s="506" t="str">
        <f>'приложение 1.1 '!B208</f>
        <v xml:space="preserve">Строительство 2БКТП-1000 кВА (электроснабжение 10 кВ п. Лунный) </v>
      </c>
      <c r="C206" s="529" t="str">
        <f>IF('приложение 1.1 '!G208=2012,'приложение 1.1 '!E208,"-")</f>
        <v>-</v>
      </c>
      <c r="D206" s="529" t="str">
        <f>IF('приложение 1.1 '!G208=2012,'приложение 1.1 '!D208,"-")</f>
        <v>-</v>
      </c>
      <c r="E206" s="529" t="str">
        <f>IF('приложение 1.1 '!G208=2013,'приложение 1.1 '!E208,"-")</f>
        <v>-</v>
      </c>
      <c r="F206" s="529" t="str">
        <f>IF('приложение 1.1 '!G208=2013,'приложение 1.1 '!D208,"-")</f>
        <v>-</v>
      </c>
      <c r="G206" s="529" t="str">
        <f>IF('приложение 1.1 '!G208=2014,'приложение 1.1 '!E208,"-")</f>
        <v>-</v>
      </c>
      <c r="H206" s="529" t="str">
        <f>IF('приложение 1.1 '!G208=2014,'приложение 1.1 '!D208,"-")</f>
        <v>-</v>
      </c>
      <c r="I206" s="529" t="str">
        <f>IF('приложение 1.1 '!G208=2015,'приложение 1.1 '!E208,"-")</f>
        <v>-</v>
      </c>
      <c r="J206" s="529" t="str">
        <f>IF('приложение 1.1 '!G208=2015,'приложение 1.1 '!D208,"-")</f>
        <v>-</v>
      </c>
      <c r="K206" s="529" t="str">
        <f>IF('приложение 1.1 '!G208=2016,'приложение 1.1 '!E208,"-")</f>
        <v>-</v>
      </c>
      <c r="L206" s="529" t="str">
        <f>IF('приложение 1.1 '!G208=2016,'приложение 1.1 '!D208,"-")</f>
        <v>-</v>
      </c>
      <c r="M206" s="529">
        <f>IF('приложение 1.1 '!G208=2017,'приложение 1.1 '!E208,"-")</f>
        <v>2</v>
      </c>
      <c r="N206" s="529">
        <f>IF('приложение 1.1 '!G208=2017,'приложение 1.1 '!D208,"-")</f>
        <v>0</v>
      </c>
      <c r="O206" s="529">
        <f t="shared" si="171"/>
        <v>2</v>
      </c>
      <c r="P206" s="529">
        <f t="shared" si="171"/>
        <v>0</v>
      </c>
      <c r="Q206" s="529">
        <v>0</v>
      </c>
      <c r="R206" s="529">
        <v>0</v>
      </c>
      <c r="S206" s="529">
        <v>0</v>
      </c>
      <c r="T206" s="529">
        <v>0</v>
      </c>
      <c r="U206" s="529">
        <v>0</v>
      </c>
      <c r="V206" s="529">
        <v>0</v>
      </c>
      <c r="W206" s="529">
        <v>0</v>
      </c>
      <c r="X206" s="529">
        <v>0</v>
      </c>
      <c r="Y206" s="529">
        <v>0</v>
      </c>
      <c r="Z206" s="529">
        <v>0</v>
      </c>
      <c r="AA206" s="529">
        <v>0</v>
      </c>
      <c r="AB206" s="529">
        <v>0</v>
      </c>
      <c r="AC206" s="529">
        <f t="shared" si="166"/>
        <v>0</v>
      </c>
      <c r="AD206" s="583">
        <f t="shared" si="167"/>
        <v>0</v>
      </c>
      <c r="AE206" s="591">
        <f>'приложение 1.1 '!H208</f>
        <v>4.2598829999999997E-2</v>
      </c>
      <c r="AF206" s="591" t="str">
        <f t="shared" si="161"/>
        <v>0</v>
      </c>
      <c r="AG206" s="591" t="str">
        <f t="shared" si="162"/>
        <v>0</v>
      </c>
      <c r="AH206" s="591" t="str">
        <f t="shared" si="168"/>
        <v>0</v>
      </c>
      <c r="AI206" s="591" t="str">
        <f t="shared" si="163"/>
        <v>0</v>
      </c>
      <c r="AJ206" s="591" t="str">
        <f t="shared" si="169"/>
        <v>0</v>
      </c>
      <c r="AK206" s="591" t="str">
        <f t="shared" si="164"/>
        <v>0</v>
      </c>
      <c r="AL206" s="591">
        <v>2</v>
      </c>
      <c r="AM206" s="591" t="str">
        <f t="shared" si="165"/>
        <v>0</v>
      </c>
      <c r="AN206" s="591">
        <f t="shared" si="157"/>
        <v>2</v>
      </c>
      <c r="AO206" s="591">
        <f t="shared" si="158"/>
        <v>0</v>
      </c>
      <c r="AP206" s="591">
        <f>'приложение 1.1 '!Y208</f>
        <v>5.0000000000000001E-3</v>
      </c>
      <c r="AQ206" s="591">
        <f>'приложение 1.1 '!Z208</f>
        <v>3.0486760000000002E-2</v>
      </c>
      <c r="AR206" s="591">
        <f>'приложение 1.1 '!AA208</f>
        <v>7.1120699999999999E-3</v>
      </c>
      <c r="AS206" s="591">
        <f>'приложение 1.1 '!AB208</f>
        <v>0</v>
      </c>
      <c r="AT206" s="591">
        <f>'приложение 1.4.'!G275</f>
        <v>0</v>
      </c>
      <c r="AU206" s="591">
        <f>'приложение 1.4.'!I275</f>
        <v>0</v>
      </c>
      <c r="AV206" s="591">
        <f>'приложение 1.4.'!K275</f>
        <v>0</v>
      </c>
      <c r="AW206" s="591">
        <f>'приложение 1.4.'!M275</f>
        <v>0</v>
      </c>
      <c r="AX206" s="474">
        <f>'приложение 1.1 '!AD208</f>
        <v>0</v>
      </c>
      <c r="AY206" s="474">
        <f>'приложение 1.1 '!AC208</f>
        <v>0</v>
      </c>
      <c r="AZ206" s="591">
        <f t="shared" si="159"/>
        <v>4.2598829999999997E-2</v>
      </c>
    </row>
    <row r="207" spans="1:52" s="9" customFormat="1" ht="31.5">
      <c r="A207" s="95" t="str">
        <f>'приложение 1.1 '!A209</f>
        <v>2.1.1.30</v>
      </c>
      <c r="B207" s="506" t="str">
        <f>'приложение 1.1 '!B209</f>
        <v>Строительство БКТП-2х630кВА (окружная клиническая больница)</v>
      </c>
      <c r="C207" s="529" t="str">
        <f>IF('приложение 1.1 '!G209=2012,'приложение 1.1 '!E209,"-")</f>
        <v>-</v>
      </c>
      <c r="D207" s="529" t="str">
        <f>IF('приложение 1.1 '!G209=2012,'приложение 1.1 '!D209,"-")</f>
        <v>-</v>
      </c>
      <c r="E207" s="529" t="str">
        <f>IF('приложение 1.1 '!G209=2013,'приложение 1.1 '!E209,"-")</f>
        <v>-</v>
      </c>
      <c r="F207" s="529" t="str">
        <f>IF('приложение 1.1 '!G209=2013,'приложение 1.1 '!D209,"-")</f>
        <v>-</v>
      </c>
      <c r="G207" s="529" t="str">
        <f>IF('приложение 1.1 '!G209=2014,'приложение 1.1 '!E209,"-")</f>
        <v>-</v>
      </c>
      <c r="H207" s="529" t="str">
        <f>IF('приложение 1.1 '!G209=2014,'приложение 1.1 '!D209,"-")</f>
        <v>-</v>
      </c>
      <c r="I207" s="529">
        <f>IF('приложение 1.1 '!G209=2015,'приложение 1.1 '!E209,"-")</f>
        <v>1.26</v>
      </c>
      <c r="J207" s="529">
        <f>IF('приложение 1.1 '!G209=2015,'приложение 1.1 '!D209,"-")</f>
        <v>0</v>
      </c>
      <c r="K207" s="529" t="str">
        <f>IF('приложение 1.1 '!G209=2016,'приложение 1.1 '!E209,"-")</f>
        <v>-</v>
      </c>
      <c r="L207" s="529" t="str">
        <f>IF('приложение 1.1 '!G209=2016,'приложение 1.1 '!D209,"-")</f>
        <v>-</v>
      </c>
      <c r="M207" s="529" t="str">
        <f>IF('приложение 1.1 '!G209=2017,'приложение 1.1 '!E209,"-")</f>
        <v>-</v>
      </c>
      <c r="N207" s="529" t="str">
        <f>IF('приложение 1.1 '!G209=2017,'приложение 1.1 '!D209,"-")</f>
        <v>-</v>
      </c>
      <c r="O207" s="529">
        <f t="shared" si="171"/>
        <v>1.26</v>
      </c>
      <c r="P207" s="529">
        <f t="shared" si="171"/>
        <v>0</v>
      </c>
      <c r="Q207" s="529">
        <v>0</v>
      </c>
      <c r="R207" s="529">
        <v>0</v>
      </c>
      <c r="S207" s="529">
        <v>0</v>
      </c>
      <c r="T207" s="529">
        <v>0</v>
      </c>
      <c r="U207" s="529">
        <v>0</v>
      </c>
      <c r="V207" s="529">
        <v>0</v>
      </c>
      <c r="W207" s="529">
        <v>0</v>
      </c>
      <c r="X207" s="529">
        <v>0</v>
      </c>
      <c r="Y207" s="529">
        <v>0</v>
      </c>
      <c r="Z207" s="529">
        <v>0</v>
      </c>
      <c r="AA207" s="529">
        <v>0</v>
      </c>
      <c r="AB207" s="529">
        <v>0</v>
      </c>
      <c r="AC207" s="529">
        <f t="shared" si="166"/>
        <v>0</v>
      </c>
      <c r="AD207" s="583">
        <f t="shared" si="167"/>
        <v>0</v>
      </c>
      <c r="AE207" s="591">
        <f>'приложение 1.1 '!H209</f>
        <v>5.8576917800000006</v>
      </c>
      <c r="AF207" s="591" t="str">
        <f t="shared" si="161"/>
        <v>0</v>
      </c>
      <c r="AG207" s="591" t="str">
        <f t="shared" si="162"/>
        <v>0</v>
      </c>
      <c r="AH207" s="591" t="str">
        <f t="shared" si="168"/>
        <v>0</v>
      </c>
      <c r="AI207" s="591" t="str">
        <f t="shared" si="163"/>
        <v>0</v>
      </c>
      <c r="AJ207" s="591" t="str">
        <f t="shared" si="169"/>
        <v>0</v>
      </c>
      <c r="AK207" s="591" t="str">
        <f t="shared" si="164"/>
        <v>0</v>
      </c>
      <c r="AL207" s="591" t="str">
        <f t="shared" ref="AL207:AL213" si="172">IF(AW207&gt;0,AN207,"0")</f>
        <v>0</v>
      </c>
      <c r="AM207" s="591" t="str">
        <f t="shared" si="165"/>
        <v>0</v>
      </c>
      <c r="AN207" s="591" t="str">
        <f t="shared" si="157"/>
        <v>-</v>
      </c>
      <c r="AO207" s="591" t="str">
        <f t="shared" si="158"/>
        <v>-</v>
      </c>
      <c r="AP207" s="591">
        <f>'приложение 1.1 '!Y209</f>
        <v>0</v>
      </c>
      <c r="AQ207" s="591">
        <f>'приложение 1.1 '!Z209</f>
        <v>0</v>
      </c>
      <c r="AR207" s="591">
        <f>'приложение 1.1 '!AA209</f>
        <v>0</v>
      </c>
      <c r="AS207" s="591">
        <f>'приложение 1.1 '!AB209</f>
        <v>5.8576917800000006</v>
      </c>
      <c r="AT207" s="591">
        <f>'приложение 1.4.'!G278</f>
        <v>0</v>
      </c>
      <c r="AU207" s="591">
        <f>'приложение 1.4.'!I278</f>
        <v>0</v>
      </c>
      <c r="AV207" s="591">
        <f>'приложение 1.4.'!K278</f>
        <v>0</v>
      </c>
      <c r="AW207" s="591">
        <f>'приложение 1.4.'!M278</f>
        <v>0</v>
      </c>
      <c r="AX207" s="474">
        <f>'приложение 1.1 '!AD209</f>
        <v>0</v>
      </c>
      <c r="AY207" s="474">
        <f>'приложение 1.1 '!AC209</f>
        <v>0</v>
      </c>
      <c r="AZ207" s="591">
        <f t="shared" si="159"/>
        <v>5.8576917800000006</v>
      </c>
    </row>
    <row r="208" spans="1:52" s="9" customFormat="1">
      <c r="A208" s="630" t="str">
        <f>'приложение 1.1 '!A210</f>
        <v>2.1.2.</v>
      </c>
      <c r="B208" s="159" t="str">
        <f>'приложение 1.1 '!B210</f>
        <v>Подстанции КТПН 6/10кВ</v>
      </c>
      <c r="C208" s="529" t="str">
        <f>IF('приложение 1.1 '!G210=2012,'приложение 1.1 '!E210,"-")</f>
        <v>-</v>
      </c>
      <c r="D208" s="529" t="str">
        <f>IF('приложение 1.1 '!G210=2012,'приложение 1.1 '!D210,"-")</f>
        <v>-</v>
      </c>
      <c r="E208" s="529" t="str">
        <f>IF('приложение 1.1 '!G210=2013,'приложение 1.1 '!E210,"-")</f>
        <v>-</v>
      </c>
      <c r="F208" s="529" t="str">
        <f>IF('приложение 1.1 '!G210=2013,'приложение 1.1 '!D210,"-")</f>
        <v>-</v>
      </c>
      <c r="G208" s="529" t="str">
        <f>IF('приложение 1.1 '!G210=2014,'приложение 1.1 '!E210,"-")</f>
        <v>-</v>
      </c>
      <c r="H208" s="529" t="str">
        <f>IF('приложение 1.1 '!G210=2014,'приложение 1.1 '!D210,"-")</f>
        <v>-</v>
      </c>
      <c r="I208" s="529" t="str">
        <f>IF('приложение 1.1 '!G210=2015,'приложение 1.1 '!E210,"-")</f>
        <v>-</v>
      </c>
      <c r="J208" s="529" t="str">
        <f>IF('приложение 1.1 '!G210=2015,'приложение 1.1 '!D210,"-")</f>
        <v>-</v>
      </c>
      <c r="K208" s="529" t="str">
        <f>IF('приложение 1.1 '!G210=2016,'приложение 1.1 '!E210,"-")</f>
        <v>-</v>
      </c>
      <c r="L208" s="529" t="str">
        <f>IF('приложение 1.1 '!G210=2016,'приложение 1.1 '!D210,"-")</f>
        <v>-</v>
      </c>
      <c r="M208" s="529" t="str">
        <f>IF('приложение 1.1 '!G210=2017,'приложение 1.1 '!E210,"-")</f>
        <v>-</v>
      </c>
      <c r="N208" s="529" t="str">
        <f>IF('приложение 1.1 '!G210=2017,'приложение 1.1 '!D210,"-")</f>
        <v>-</v>
      </c>
      <c r="O208" s="529">
        <f t="shared" si="171"/>
        <v>0</v>
      </c>
      <c r="P208" s="529">
        <f t="shared" si="171"/>
        <v>0</v>
      </c>
      <c r="Q208" s="529">
        <v>0</v>
      </c>
      <c r="R208" s="529">
        <v>0</v>
      </c>
      <c r="S208" s="529">
        <v>0</v>
      </c>
      <c r="T208" s="529">
        <v>0</v>
      </c>
      <c r="U208" s="529">
        <v>0</v>
      </c>
      <c r="V208" s="529">
        <v>0</v>
      </c>
      <c r="W208" s="529">
        <v>0</v>
      </c>
      <c r="X208" s="529">
        <v>0</v>
      </c>
      <c r="Y208" s="529">
        <v>0</v>
      </c>
      <c r="Z208" s="529">
        <v>0</v>
      </c>
      <c r="AA208" s="529">
        <v>0</v>
      </c>
      <c r="AB208" s="529">
        <v>0</v>
      </c>
      <c r="AC208" s="529">
        <f t="shared" si="166"/>
        <v>0</v>
      </c>
      <c r="AD208" s="583">
        <f t="shared" si="167"/>
        <v>0</v>
      </c>
      <c r="AE208" s="591">
        <f>'приложение 1.1 '!H210</f>
        <v>0</v>
      </c>
      <c r="AF208" s="591" t="str">
        <f t="shared" si="161"/>
        <v>0</v>
      </c>
      <c r="AG208" s="591" t="str">
        <f t="shared" si="162"/>
        <v>0</v>
      </c>
      <c r="AH208" s="591" t="str">
        <f t="shared" si="168"/>
        <v>0</v>
      </c>
      <c r="AI208" s="591" t="str">
        <f t="shared" si="163"/>
        <v>0</v>
      </c>
      <c r="AJ208" s="591" t="str">
        <f t="shared" si="169"/>
        <v>0</v>
      </c>
      <c r="AK208" s="591" t="str">
        <f t="shared" si="164"/>
        <v>0</v>
      </c>
      <c r="AL208" s="591" t="str">
        <f t="shared" si="172"/>
        <v>0</v>
      </c>
      <c r="AM208" s="591" t="str">
        <f t="shared" si="165"/>
        <v>0</v>
      </c>
      <c r="AN208" s="591" t="str">
        <f t="shared" si="157"/>
        <v>-</v>
      </c>
      <c r="AO208" s="591" t="str">
        <f t="shared" si="158"/>
        <v>-</v>
      </c>
      <c r="AP208" s="591">
        <f>'приложение 1.1 '!Y210</f>
        <v>0</v>
      </c>
      <c r="AQ208" s="591">
        <f>'приложение 1.1 '!Z210</f>
        <v>0</v>
      </c>
      <c r="AR208" s="591">
        <f>'приложение 1.1 '!AA210</f>
        <v>0</v>
      </c>
      <c r="AS208" s="591">
        <f>'приложение 1.1 '!AB210</f>
        <v>0</v>
      </c>
      <c r="AT208" s="591">
        <f>'приложение 1.4.'!G279</f>
        <v>0</v>
      </c>
      <c r="AU208" s="591">
        <f>'приложение 1.4.'!I279</f>
        <v>0</v>
      </c>
      <c r="AV208" s="591">
        <f>'приложение 1.4.'!K279</f>
        <v>0</v>
      </c>
      <c r="AW208" s="591">
        <f>'приложение 1.4.'!M279</f>
        <v>0</v>
      </c>
      <c r="AX208" s="474">
        <f>'приложение 1.1 '!AD210</f>
        <v>0</v>
      </c>
      <c r="AY208" s="474">
        <f>'приложение 1.1 '!AC210</f>
        <v>0</v>
      </c>
      <c r="AZ208" s="591">
        <f t="shared" si="159"/>
        <v>0</v>
      </c>
    </row>
    <row r="209" spans="1:52" s="9" customFormat="1" ht="31.5">
      <c r="A209" s="95" t="str">
        <f>'приложение 1.1 '!A211</f>
        <v>2.1.2.1</v>
      </c>
      <c r="B209" s="506" t="str">
        <f>'приложение 1.1 '!B211</f>
        <v>Строительство КТПН-400 кВА для электроснабжения "Центра ГИМС МЧС России"</v>
      </c>
      <c r="C209" s="529">
        <f>IF('приложение 1.1 '!G211=2012,'приложение 1.1 '!E211,"-")</f>
        <v>0.4</v>
      </c>
      <c r="D209" s="529">
        <f>IF('приложение 1.1 '!G211=2012,'приложение 1.1 '!D211,"-")</f>
        <v>0</v>
      </c>
      <c r="E209" s="529" t="str">
        <f>IF('приложение 1.1 '!G211=2013,'приложение 1.1 '!E211,"-")</f>
        <v>-</v>
      </c>
      <c r="F209" s="529" t="str">
        <f>IF('приложение 1.1 '!G211=2013,'приложение 1.1 '!D211,"-")</f>
        <v>-</v>
      </c>
      <c r="G209" s="529" t="str">
        <f>IF('приложение 1.1 '!G211=2014,'приложение 1.1 '!E211,"-")</f>
        <v>-</v>
      </c>
      <c r="H209" s="529" t="str">
        <f>IF('приложение 1.1 '!G211=2014,'приложение 1.1 '!D211,"-")</f>
        <v>-</v>
      </c>
      <c r="I209" s="529" t="str">
        <f>IF('приложение 1.1 '!G211=2015,'приложение 1.1 '!E211,"-")</f>
        <v>-</v>
      </c>
      <c r="J209" s="529" t="str">
        <f>IF('приложение 1.1 '!G211=2015,'приложение 1.1 '!D211,"-")</f>
        <v>-</v>
      </c>
      <c r="K209" s="529" t="str">
        <f>IF('приложение 1.1 '!G211=2016,'приложение 1.1 '!E211,"-")</f>
        <v>-</v>
      </c>
      <c r="L209" s="529" t="str">
        <f>IF('приложение 1.1 '!G211=2016,'приложение 1.1 '!D211,"-")</f>
        <v>-</v>
      </c>
      <c r="M209" s="529" t="str">
        <f>IF('приложение 1.1 '!G211=2017,'приложение 1.1 '!E211,"-")</f>
        <v>-</v>
      </c>
      <c r="N209" s="529" t="str">
        <f>IF('приложение 1.1 '!G211=2017,'приложение 1.1 '!D211,"-")</f>
        <v>-</v>
      </c>
      <c r="O209" s="529">
        <f t="shared" si="171"/>
        <v>0.4</v>
      </c>
      <c r="P209" s="529">
        <f t="shared" si="171"/>
        <v>0</v>
      </c>
      <c r="Q209" s="529">
        <v>0</v>
      </c>
      <c r="R209" s="529">
        <v>0</v>
      </c>
      <c r="S209" s="529">
        <v>0</v>
      </c>
      <c r="T209" s="529">
        <v>0</v>
      </c>
      <c r="U209" s="529">
        <v>0</v>
      </c>
      <c r="V209" s="529">
        <v>0</v>
      </c>
      <c r="W209" s="529">
        <v>0</v>
      </c>
      <c r="X209" s="529">
        <v>0</v>
      </c>
      <c r="Y209" s="529">
        <v>0</v>
      </c>
      <c r="Z209" s="529">
        <v>0</v>
      </c>
      <c r="AA209" s="529">
        <v>0</v>
      </c>
      <c r="AB209" s="529">
        <v>0</v>
      </c>
      <c r="AC209" s="529">
        <f t="shared" si="166"/>
        <v>0</v>
      </c>
      <c r="AD209" s="583">
        <f t="shared" si="167"/>
        <v>0</v>
      </c>
      <c r="AE209" s="591">
        <f>'приложение 1.1 '!H211</f>
        <v>0.90600000000000003</v>
      </c>
      <c r="AF209" s="591" t="str">
        <f t="shared" si="161"/>
        <v>0</v>
      </c>
      <c r="AG209" s="591" t="str">
        <f t="shared" si="162"/>
        <v>0</v>
      </c>
      <c r="AH209" s="591" t="str">
        <f t="shared" si="168"/>
        <v>0</v>
      </c>
      <c r="AI209" s="591" t="str">
        <f t="shared" si="163"/>
        <v>0</v>
      </c>
      <c r="AJ209" s="591" t="str">
        <f t="shared" si="169"/>
        <v>0</v>
      </c>
      <c r="AK209" s="591" t="str">
        <f t="shared" si="164"/>
        <v>0</v>
      </c>
      <c r="AL209" s="591" t="str">
        <f t="shared" si="172"/>
        <v>0</v>
      </c>
      <c r="AM209" s="591" t="str">
        <f t="shared" si="165"/>
        <v>0</v>
      </c>
      <c r="AN209" s="591" t="str">
        <f t="shared" si="157"/>
        <v>-</v>
      </c>
      <c r="AO209" s="591" t="str">
        <f t="shared" si="158"/>
        <v>-</v>
      </c>
      <c r="AP209" s="591">
        <f>'приложение 1.1 '!Y211</f>
        <v>0.90600000000000003</v>
      </c>
      <c r="AQ209" s="591">
        <f>'приложение 1.1 '!Z211</f>
        <v>0</v>
      </c>
      <c r="AR209" s="591">
        <f>'приложение 1.1 '!AA211</f>
        <v>0</v>
      </c>
      <c r="AS209" s="591">
        <f>'приложение 1.1 '!AB211</f>
        <v>0</v>
      </c>
      <c r="AT209" s="591">
        <f>'приложение 1.4.'!G280</f>
        <v>0</v>
      </c>
      <c r="AU209" s="591">
        <f>'приложение 1.4.'!I280</f>
        <v>0</v>
      </c>
      <c r="AV209" s="591">
        <f>'приложение 1.4.'!K280</f>
        <v>0</v>
      </c>
      <c r="AW209" s="591">
        <f>'приложение 1.4.'!M280</f>
        <v>0</v>
      </c>
      <c r="AX209" s="474">
        <f>'приложение 1.1 '!AD211</f>
        <v>0</v>
      </c>
      <c r="AY209" s="474">
        <f>'приложение 1.1 '!AC211</f>
        <v>0</v>
      </c>
      <c r="AZ209" s="591">
        <f t="shared" si="159"/>
        <v>0.90600000000000003</v>
      </c>
    </row>
    <row r="210" spans="1:52" s="9" customFormat="1" ht="31.5">
      <c r="A210" s="95" t="str">
        <f>'приложение 1.1 '!A212</f>
        <v>2.1.2.2</v>
      </c>
      <c r="B210" s="506" t="str">
        <f>'приложение 1.1 '!B212</f>
        <v>Строительство КТПН-400кВА электроснабжение ФГБОУ ДПО "УЦ ФПС по ХМАО-Югре"</v>
      </c>
      <c r="C210" s="529" t="str">
        <f>IF('приложение 1.1 '!G212=2012,'приложение 1.1 '!E212,"-")</f>
        <v>-</v>
      </c>
      <c r="D210" s="529" t="str">
        <f>IF('приложение 1.1 '!G212=2012,'приложение 1.1 '!D212,"-")</f>
        <v>-</v>
      </c>
      <c r="E210" s="529">
        <f>IF('приложение 1.1 '!G212=2013,'приложение 1.1 '!E212,"-")</f>
        <v>0.8</v>
      </c>
      <c r="F210" s="529">
        <f>IF('приложение 1.1 '!G212=2013,'приложение 1.1 '!D212,"-")</f>
        <v>0</v>
      </c>
      <c r="G210" s="529" t="str">
        <f>IF('приложение 1.1 '!G212=2014,'приложение 1.1 '!E212,"-")</f>
        <v>-</v>
      </c>
      <c r="H210" s="529" t="str">
        <f>IF('приложение 1.1 '!G212=2014,'приложение 1.1 '!D212,"-")</f>
        <v>-</v>
      </c>
      <c r="I210" s="529" t="str">
        <f>IF('приложение 1.1 '!G212=2015,'приложение 1.1 '!E212,"-")</f>
        <v>-</v>
      </c>
      <c r="J210" s="529" t="str">
        <f>IF('приложение 1.1 '!G212=2015,'приложение 1.1 '!D212,"-")</f>
        <v>-</v>
      </c>
      <c r="K210" s="529" t="str">
        <f>IF('приложение 1.1 '!G212=2016,'приложение 1.1 '!E212,"-")</f>
        <v>-</v>
      </c>
      <c r="L210" s="529" t="str">
        <f>IF('приложение 1.1 '!G212=2016,'приложение 1.1 '!D212,"-")</f>
        <v>-</v>
      </c>
      <c r="M210" s="529" t="str">
        <f>IF('приложение 1.1 '!G212=2017,'приложение 1.1 '!E212,"-")</f>
        <v>-</v>
      </c>
      <c r="N210" s="529" t="str">
        <f>IF('приложение 1.1 '!G212=2017,'приложение 1.1 '!D212,"-")</f>
        <v>-</v>
      </c>
      <c r="O210" s="529">
        <f t="shared" si="171"/>
        <v>0.8</v>
      </c>
      <c r="P210" s="529">
        <f t="shared" si="171"/>
        <v>0</v>
      </c>
      <c r="Q210" s="529">
        <v>0</v>
      </c>
      <c r="R210" s="529">
        <v>0</v>
      </c>
      <c r="S210" s="529">
        <v>0</v>
      </c>
      <c r="T210" s="529">
        <v>0</v>
      </c>
      <c r="U210" s="529">
        <v>0</v>
      </c>
      <c r="V210" s="529">
        <v>0</v>
      </c>
      <c r="W210" s="529">
        <v>0</v>
      </c>
      <c r="X210" s="529">
        <v>0</v>
      </c>
      <c r="Y210" s="529">
        <v>0</v>
      </c>
      <c r="Z210" s="529">
        <v>0</v>
      </c>
      <c r="AA210" s="529">
        <v>0</v>
      </c>
      <c r="AB210" s="529">
        <v>0</v>
      </c>
      <c r="AC210" s="529">
        <f t="shared" si="166"/>
        <v>0</v>
      </c>
      <c r="AD210" s="583">
        <f t="shared" si="167"/>
        <v>0</v>
      </c>
      <c r="AE210" s="591">
        <f>'приложение 1.1 '!H212</f>
        <v>8.5752999999999996E-2</v>
      </c>
      <c r="AF210" s="591" t="str">
        <f t="shared" si="161"/>
        <v>0</v>
      </c>
      <c r="AG210" s="591" t="str">
        <f t="shared" si="162"/>
        <v>0</v>
      </c>
      <c r="AH210" s="591" t="str">
        <f t="shared" si="168"/>
        <v>0</v>
      </c>
      <c r="AI210" s="591" t="str">
        <f t="shared" si="163"/>
        <v>0</v>
      </c>
      <c r="AJ210" s="591" t="str">
        <f t="shared" si="169"/>
        <v>0</v>
      </c>
      <c r="AK210" s="591" t="str">
        <f t="shared" si="164"/>
        <v>0</v>
      </c>
      <c r="AL210" s="591" t="str">
        <f t="shared" si="172"/>
        <v>0</v>
      </c>
      <c r="AM210" s="591" t="str">
        <f t="shared" si="165"/>
        <v>0</v>
      </c>
      <c r="AN210" s="591" t="str">
        <f t="shared" si="157"/>
        <v>-</v>
      </c>
      <c r="AO210" s="591" t="str">
        <f t="shared" si="158"/>
        <v>-</v>
      </c>
      <c r="AP210" s="591">
        <f>'приложение 1.1 '!Y212</f>
        <v>8.5752999999999996E-2</v>
      </c>
      <c r="AQ210" s="591">
        <f>'приложение 1.1 '!Z212</f>
        <v>0</v>
      </c>
      <c r="AR210" s="591">
        <f>'приложение 1.1 '!AA212</f>
        <v>0</v>
      </c>
      <c r="AS210" s="591">
        <f>'приложение 1.1 '!AB212</f>
        <v>0</v>
      </c>
      <c r="AT210" s="591">
        <f>'приложение 1.4.'!G281</f>
        <v>0</v>
      </c>
      <c r="AU210" s="591">
        <f>'приложение 1.4.'!I281</f>
        <v>0</v>
      </c>
      <c r="AV210" s="591">
        <f>'приложение 1.4.'!K281</f>
        <v>0</v>
      </c>
      <c r="AW210" s="591">
        <f>'приложение 1.4.'!M281</f>
        <v>0</v>
      </c>
      <c r="AX210" s="474">
        <f>'приложение 1.1 '!AD212</f>
        <v>0</v>
      </c>
      <c r="AY210" s="474">
        <f>'приложение 1.1 '!AC212</f>
        <v>0</v>
      </c>
      <c r="AZ210" s="591">
        <f t="shared" si="159"/>
        <v>8.5752999999999996E-2</v>
      </c>
    </row>
    <row r="211" spans="1:52" s="9" customFormat="1" ht="31.5">
      <c r="A211" s="95" t="str">
        <f>'приложение 1.1 '!A213</f>
        <v>2.1.2.3</v>
      </c>
      <c r="B211" s="506" t="str">
        <f>'приложение 1.1 '!B213</f>
        <v>Строительство 2КТПН-630кВА по ул.Домостроителей,6.Электроснабжение склада</v>
      </c>
      <c r="C211" s="529" t="str">
        <f>IF('приложение 1.1 '!G213=2012,'приложение 1.1 '!E213,"-")</f>
        <v>-</v>
      </c>
      <c r="D211" s="529" t="str">
        <f>IF('приложение 1.1 '!G213=2012,'приложение 1.1 '!D213,"-")</f>
        <v>-</v>
      </c>
      <c r="E211" s="529">
        <f>IF('приложение 1.1 '!G213=2013,'приложение 1.1 '!E213,"-")</f>
        <v>1.26</v>
      </c>
      <c r="F211" s="529">
        <f>IF('приложение 1.1 '!G213=2013,'приложение 1.1 '!D213,"-")</f>
        <v>0</v>
      </c>
      <c r="G211" s="529" t="str">
        <f>IF('приложение 1.1 '!G213=2014,'приложение 1.1 '!E213,"-")</f>
        <v>-</v>
      </c>
      <c r="H211" s="529" t="str">
        <f>IF('приложение 1.1 '!G213=2014,'приложение 1.1 '!D213,"-")</f>
        <v>-</v>
      </c>
      <c r="I211" s="529" t="str">
        <f>IF('приложение 1.1 '!G213=2015,'приложение 1.1 '!E213,"-")</f>
        <v>-</v>
      </c>
      <c r="J211" s="529" t="str">
        <f>IF('приложение 1.1 '!G213=2015,'приложение 1.1 '!D213,"-")</f>
        <v>-</v>
      </c>
      <c r="K211" s="529" t="str">
        <f>IF('приложение 1.1 '!G213=2016,'приложение 1.1 '!E213,"-")</f>
        <v>-</v>
      </c>
      <c r="L211" s="529" t="str">
        <f>IF('приложение 1.1 '!G213=2016,'приложение 1.1 '!D213,"-")</f>
        <v>-</v>
      </c>
      <c r="M211" s="529" t="str">
        <f>IF('приложение 1.1 '!G213=2017,'приложение 1.1 '!E213,"-")</f>
        <v>-</v>
      </c>
      <c r="N211" s="529" t="str">
        <f>IF('приложение 1.1 '!G213=2017,'приложение 1.1 '!D213,"-")</f>
        <v>-</v>
      </c>
      <c r="O211" s="529">
        <f t="shared" si="171"/>
        <v>1.26</v>
      </c>
      <c r="P211" s="529">
        <f t="shared" si="171"/>
        <v>0</v>
      </c>
      <c r="Q211" s="529">
        <v>0</v>
      </c>
      <c r="R211" s="529">
        <v>0</v>
      </c>
      <c r="S211" s="529">
        <v>0</v>
      </c>
      <c r="T211" s="529">
        <v>0</v>
      </c>
      <c r="U211" s="529">
        <v>0</v>
      </c>
      <c r="V211" s="529">
        <v>0</v>
      </c>
      <c r="W211" s="529">
        <v>0</v>
      </c>
      <c r="X211" s="529">
        <v>0</v>
      </c>
      <c r="Y211" s="529">
        <v>0</v>
      </c>
      <c r="Z211" s="529">
        <v>0</v>
      </c>
      <c r="AA211" s="529">
        <v>0</v>
      </c>
      <c r="AB211" s="529">
        <v>0</v>
      </c>
      <c r="AC211" s="529">
        <f t="shared" si="166"/>
        <v>0</v>
      </c>
      <c r="AD211" s="583">
        <f t="shared" si="167"/>
        <v>0</v>
      </c>
      <c r="AE211" s="591">
        <f>'приложение 1.1 '!H213</f>
        <v>2.9727031499999996</v>
      </c>
      <c r="AF211" s="591" t="str">
        <f t="shared" si="161"/>
        <v>0</v>
      </c>
      <c r="AG211" s="591" t="str">
        <f t="shared" si="162"/>
        <v>0</v>
      </c>
      <c r="AH211" s="591" t="str">
        <f t="shared" si="168"/>
        <v>0</v>
      </c>
      <c r="AI211" s="591" t="str">
        <f t="shared" si="163"/>
        <v>0</v>
      </c>
      <c r="AJ211" s="591" t="str">
        <f t="shared" si="169"/>
        <v>0</v>
      </c>
      <c r="AK211" s="591" t="str">
        <f t="shared" si="164"/>
        <v>0</v>
      </c>
      <c r="AL211" s="591" t="str">
        <f t="shared" si="172"/>
        <v>0</v>
      </c>
      <c r="AM211" s="591" t="str">
        <f t="shared" si="165"/>
        <v>0</v>
      </c>
      <c r="AN211" s="591" t="str">
        <f t="shared" si="157"/>
        <v>-</v>
      </c>
      <c r="AO211" s="591" t="str">
        <f t="shared" si="158"/>
        <v>-</v>
      </c>
      <c r="AP211" s="591">
        <f>'приложение 1.1 '!Y213</f>
        <v>0</v>
      </c>
      <c r="AQ211" s="591">
        <f>'приложение 1.1 '!Z213</f>
        <v>2.9727031499999996</v>
      </c>
      <c r="AR211" s="591">
        <f>'приложение 1.1 '!AA213</f>
        <v>0</v>
      </c>
      <c r="AS211" s="591">
        <f>'приложение 1.1 '!AB213</f>
        <v>0</v>
      </c>
      <c r="AT211" s="591">
        <f>'приложение 1.4.'!G282</f>
        <v>0</v>
      </c>
      <c r="AU211" s="591">
        <f>'приложение 1.4.'!I282</f>
        <v>0</v>
      </c>
      <c r="AV211" s="591">
        <f>'приложение 1.4.'!K282</f>
        <v>0</v>
      </c>
      <c r="AW211" s="591">
        <f>'приложение 1.4.'!M282</f>
        <v>0</v>
      </c>
      <c r="AX211" s="474">
        <f>'приложение 1.1 '!AD213</f>
        <v>0</v>
      </c>
      <c r="AY211" s="474">
        <f>'приложение 1.1 '!AC213</f>
        <v>0</v>
      </c>
      <c r="AZ211" s="591">
        <f t="shared" si="159"/>
        <v>2.9727031499999996</v>
      </c>
    </row>
    <row r="212" spans="1:52" s="9" customFormat="1" ht="31.5">
      <c r="A212" s="95" t="str">
        <f>'приложение 1.1 '!A214</f>
        <v>2.1.2.4</v>
      </c>
      <c r="B212" s="506" t="str">
        <f>'приложение 1.1 '!B214</f>
        <v>Строительство 2КТПН-1000кВА 45 к.к., (котельная для снабжения мкр.№38,39)</v>
      </c>
      <c r="C212" s="529" t="str">
        <f>IF('приложение 1.1 '!G214=2012,'приложение 1.1 '!E214,"-")</f>
        <v>-</v>
      </c>
      <c r="D212" s="529" t="str">
        <f>IF('приложение 1.1 '!G214=2012,'приложение 1.1 '!D214,"-")</f>
        <v>-</v>
      </c>
      <c r="E212" s="529">
        <f>IF('приложение 1.1 '!G214=2013,'приложение 1.1 '!E214,"-")</f>
        <v>2</v>
      </c>
      <c r="F212" s="529">
        <f>IF('приложение 1.1 '!G214=2013,'приложение 1.1 '!D214,"-")</f>
        <v>0</v>
      </c>
      <c r="G212" s="529" t="str">
        <f>IF('приложение 1.1 '!G214=2014,'приложение 1.1 '!E214,"-")</f>
        <v>-</v>
      </c>
      <c r="H212" s="529" t="str">
        <f>IF('приложение 1.1 '!G214=2014,'приложение 1.1 '!D214,"-")</f>
        <v>-</v>
      </c>
      <c r="I212" s="529" t="str">
        <f>IF('приложение 1.1 '!G214=2015,'приложение 1.1 '!E214,"-")</f>
        <v>-</v>
      </c>
      <c r="J212" s="529" t="str">
        <f>IF('приложение 1.1 '!G214=2015,'приложение 1.1 '!D214,"-")</f>
        <v>-</v>
      </c>
      <c r="K212" s="529" t="str">
        <f>IF('приложение 1.1 '!G214=2016,'приложение 1.1 '!E214,"-")</f>
        <v>-</v>
      </c>
      <c r="L212" s="529" t="str">
        <f>IF('приложение 1.1 '!G214=2016,'приложение 1.1 '!D214,"-")</f>
        <v>-</v>
      </c>
      <c r="M212" s="529" t="str">
        <f>IF('приложение 1.1 '!G214=2017,'приложение 1.1 '!E214,"-")</f>
        <v>-</v>
      </c>
      <c r="N212" s="529" t="str">
        <f>IF('приложение 1.1 '!G214=2017,'приложение 1.1 '!D214,"-")</f>
        <v>-</v>
      </c>
      <c r="O212" s="529">
        <f t="shared" si="171"/>
        <v>2</v>
      </c>
      <c r="P212" s="529">
        <f t="shared" si="171"/>
        <v>0</v>
      </c>
      <c r="Q212" s="529">
        <v>0</v>
      </c>
      <c r="R212" s="529">
        <v>0</v>
      </c>
      <c r="S212" s="529">
        <v>0</v>
      </c>
      <c r="T212" s="529">
        <v>0</v>
      </c>
      <c r="U212" s="529">
        <v>0</v>
      </c>
      <c r="V212" s="529">
        <v>0</v>
      </c>
      <c r="W212" s="529">
        <v>0</v>
      </c>
      <c r="X212" s="529">
        <v>0</v>
      </c>
      <c r="Y212" s="529">
        <v>0</v>
      </c>
      <c r="Z212" s="529">
        <v>0</v>
      </c>
      <c r="AA212" s="529">
        <v>0</v>
      </c>
      <c r="AB212" s="529">
        <v>0</v>
      </c>
      <c r="AC212" s="529">
        <f t="shared" si="166"/>
        <v>0</v>
      </c>
      <c r="AD212" s="583">
        <f t="shared" si="167"/>
        <v>0</v>
      </c>
      <c r="AE212" s="591">
        <f>'приложение 1.1 '!H214</f>
        <v>2.9574600000000002</v>
      </c>
      <c r="AF212" s="591" t="str">
        <f t="shared" si="161"/>
        <v>0</v>
      </c>
      <c r="AG212" s="591" t="str">
        <f t="shared" si="162"/>
        <v>0</v>
      </c>
      <c r="AH212" s="591" t="str">
        <f t="shared" si="168"/>
        <v>0</v>
      </c>
      <c r="AI212" s="591" t="str">
        <f t="shared" si="163"/>
        <v>0</v>
      </c>
      <c r="AJ212" s="591" t="str">
        <f t="shared" si="169"/>
        <v>0</v>
      </c>
      <c r="AK212" s="591" t="str">
        <f t="shared" si="164"/>
        <v>0</v>
      </c>
      <c r="AL212" s="591" t="str">
        <f t="shared" si="172"/>
        <v>0</v>
      </c>
      <c r="AM212" s="591" t="str">
        <f t="shared" si="165"/>
        <v>0</v>
      </c>
      <c r="AN212" s="591" t="str">
        <f t="shared" si="157"/>
        <v>-</v>
      </c>
      <c r="AO212" s="591" t="str">
        <f t="shared" si="158"/>
        <v>-</v>
      </c>
      <c r="AP212" s="591">
        <f>'приложение 1.1 '!Y214</f>
        <v>0</v>
      </c>
      <c r="AQ212" s="591">
        <f>'приложение 1.1 '!Z214</f>
        <v>2.9574600000000002</v>
      </c>
      <c r="AR212" s="591">
        <f>'приложение 1.1 '!AA214</f>
        <v>0</v>
      </c>
      <c r="AS212" s="591">
        <f>'приложение 1.1 '!AB214</f>
        <v>0</v>
      </c>
      <c r="AT212" s="591">
        <f>'приложение 1.4.'!G283</f>
        <v>0</v>
      </c>
      <c r="AU212" s="591">
        <f>'приложение 1.4.'!I283</f>
        <v>0</v>
      </c>
      <c r="AV212" s="591">
        <f>'приложение 1.4.'!K283</f>
        <v>0</v>
      </c>
      <c r="AW212" s="591">
        <f>'приложение 1.4.'!M283</f>
        <v>0</v>
      </c>
      <c r="AX212" s="474">
        <f>'приложение 1.1 '!AD214</f>
        <v>0</v>
      </c>
      <c r="AY212" s="474">
        <f>'приложение 1.1 '!AC214</f>
        <v>0</v>
      </c>
      <c r="AZ212" s="591">
        <f t="shared" si="159"/>
        <v>2.9574600000000002</v>
      </c>
    </row>
    <row r="213" spans="1:52" s="9" customFormat="1">
      <c r="A213" s="95" t="str">
        <f>'приложение 1.1 '!A215</f>
        <v>2.1.2.5</v>
      </c>
      <c r="B213" s="506" t="str">
        <f>'приложение 1.1 '!B215</f>
        <v>Строительство КТПН-2х400кВА  9ПУ  (ТП-517)</v>
      </c>
      <c r="C213" s="529" t="str">
        <f>IF('приложение 1.1 '!G215=2012,'приложение 1.1 '!E215,"-")</f>
        <v>-</v>
      </c>
      <c r="D213" s="529" t="str">
        <f>IF('приложение 1.1 '!G215=2012,'приложение 1.1 '!D215,"-")</f>
        <v>-</v>
      </c>
      <c r="E213" s="529" t="str">
        <f>IF('приложение 1.1 '!G215=2013,'приложение 1.1 '!E215,"-")</f>
        <v>-</v>
      </c>
      <c r="F213" s="529" t="str">
        <f>IF('приложение 1.1 '!G215=2013,'приложение 1.1 '!D215,"-")</f>
        <v>-</v>
      </c>
      <c r="G213" s="529">
        <f>IF('приложение 1.1 '!G215=2014,'приложение 1.1 '!E215,"-")</f>
        <v>0.8</v>
      </c>
      <c r="H213" s="529">
        <f>IF('приложение 1.1 '!G215=2014,'приложение 1.1 '!D215,"-")</f>
        <v>0</v>
      </c>
      <c r="I213" s="529" t="str">
        <f>IF('приложение 1.1 '!G215=2015,'приложение 1.1 '!E215,"-")</f>
        <v>-</v>
      </c>
      <c r="J213" s="529" t="str">
        <f>IF('приложение 1.1 '!G215=2015,'приложение 1.1 '!D215,"-")</f>
        <v>-</v>
      </c>
      <c r="K213" s="529" t="str">
        <f>IF('приложение 1.1 '!G215=2016,'приложение 1.1 '!E215,"-")</f>
        <v>-</v>
      </c>
      <c r="L213" s="529" t="str">
        <f>IF('приложение 1.1 '!G215=2016,'приложение 1.1 '!D215,"-")</f>
        <v>-</v>
      </c>
      <c r="M213" s="529" t="str">
        <f>IF('приложение 1.1 '!G215=2017,'приложение 1.1 '!E215,"-")</f>
        <v>-</v>
      </c>
      <c r="N213" s="529" t="str">
        <f>IF('приложение 1.1 '!G215=2017,'приложение 1.1 '!D215,"-")</f>
        <v>-</v>
      </c>
      <c r="O213" s="529">
        <f t="shared" si="171"/>
        <v>0.8</v>
      </c>
      <c r="P213" s="529">
        <f t="shared" si="171"/>
        <v>0</v>
      </c>
      <c r="Q213" s="529">
        <v>0</v>
      </c>
      <c r="R213" s="529">
        <v>0</v>
      </c>
      <c r="S213" s="529">
        <v>0</v>
      </c>
      <c r="T213" s="529">
        <v>0</v>
      </c>
      <c r="U213" s="529">
        <v>0</v>
      </c>
      <c r="V213" s="529">
        <v>0</v>
      </c>
      <c r="W213" s="529">
        <v>0</v>
      </c>
      <c r="X213" s="529">
        <v>0</v>
      </c>
      <c r="Y213" s="529">
        <v>0</v>
      </c>
      <c r="Z213" s="529">
        <v>0</v>
      </c>
      <c r="AA213" s="529">
        <v>0</v>
      </c>
      <c r="AB213" s="529">
        <v>0</v>
      </c>
      <c r="AC213" s="529">
        <f t="shared" si="166"/>
        <v>0</v>
      </c>
      <c r="AD213" s="583">
        <f t="shared" si="167"/>
        <v>0</v>
      </c>
      <c r="AE213" s="591">
        <f>'приложение 1.1 '!H215</f>
        <v>2.2620449499999999</v>
      </c>
      <c r="AF213" s="591" t="str">
        <f t="shared" si="161"/>
        <v>0</v>
      </c>
      <c r="AG213" s="591" t="str">
        <f t="shared" si="162"/>
        <v>0</v>
      </c>
      <c r="AH213" s="591" t="str">
        <f t="shared" si="168"/>
        <v>0</v>
      </c>
      <c r="AI213" s="591" t="str">
        <f t="shared" si="163"/>
        <v>0</v>
      </c>
      <c r="AJ213" s="591" t="str">
        <f t="shared" si="169"/>
        <v>0</v>
      </c>
      <c r="AK213" s="591" t="str">
        <f t="shared" si="164"/>
        <v>0</v>
      </c>
      <c r="AL213" s="591" t="str">
        <f t="shared" si="172"/>
        <v>0</v>
      </c>
      <c r="AM213" s="591" t="str">
        <f t="shared" si="165"/>
        <v>0</v>
      </c>
      <c r="AN213" s="591" t="str">
        <f t="shared" si="157"/>
        <v>-</v>
      </c>
      <c r="AO213" s="591" t="str">
        <f t="shared" si="158"/>
        <v>-</v>
      </c>
      <c r="AP213" s="591">
        <f>'приложение 1.1 '!Y215</f>
        <v>0</v>
      </c>
      <c r="AQ213" s="591">
        <f>'приложение 1.1 '!Z215</f>
        <v>0</v>
      </c>
      <c r="AR213" s="591">
        <f>'приложение 1.1 '!AA215</f>
        <v>2.2620449499999999</v>
      </c>
      <c r="AS213" s="591">
        <f>'приложение 1.1 '!AB215</f>
        <v>0</v>
      </c>
      <c r="AT213" s="591">
        <f>'приложение 1.4.'!G284</f>
        <v>0</v>
      </c>
      <c r="AU213" s="591">
        <f>'приложение 1.4.'!I284</f>
        <v>0</v>
      </c>
      <c r="AV213" s="591">
        <f>'приложение 1.4.'!K284</f>
        <v>0</v>
      </c>
      <c r="AW213" s="591">
        <f>'приложение 1.4.'!M284</f>
        <v>0</v>
      </c>
      <c r="AX213" s="474">
        <f>'приложение 1.1 '!AD215</f>
        <v>0</v>
      </c>
      <c r="AY213" s="474">
        <f>'приложение 1.1 '!AC215</f>
        <v>0</v>
      </c>
      <c r="AZ213" s="591">
        <f t="shared" si="159"/>
        <v>2.2620449499999999</v>
      </c>
    </row>
    <row r="214" spans="1:52" s="9" customFormat="1" ht="31.5">
      <c r="A214" s="95" t="str">
        <f>'приложение 1.1 '!A216</f>
        <v>2.1.2.6</v>
      </c>
      <c r="B214" s="506" t="str">
        <f>'приложение 1.1 '!B216</f>
        <v>Строительство КТПН-2х630кВА для электроснабжения дилерского центра Хонда</v>
      </c>
      <c r="C214" s="529" t="str">
        <f>IF('приложение 1.1 '!G216=2012,'приложение 1.1 '!E216,"-")</f>
        <v>-</v>
      </c>
      <c r="D214" s="529" t="str">
        <f>IF('приложение 1.1 '!G216=2012,'приложение 1.1 '!D216,"-")</f>
        <v>-</v>
      </c>
      <c r="E214" s="529" t="str">
        <f>IF('приложение 1.1 '!G216=2013,'приложение 1.1 '!E216,"-")</f>
        <v>-</v>
      </c>
      <c r="F214" s="529" t="str">
        <f>IF('приложение 1.1 '!G216=2013,'приложение 1.1 '!D216,"-")</f>
        <v>-</v>
      </c>
      <c r="G214" s="529" t="str">
        <f>IF('приложение 1.1 '!G216=2014,'приложение 1.1 '!E216,"-")</f>
        <v>-</v>
      </c>
      <c r="H214" s="529" t="str">
        <f>IF('приложение 1.1 '!G216=2014,'приложение 1.1 '!D216,"-")</f>
        <v>-</v>
      </c>
      <c r="I214" s="529" t="str">
        <f>IF('приложение 1.1 '!G216=2015,'приложение 1.1 '!E216,"-")</f>
        <v>-</v>
      </c>
      <c r="J214" s="529" t="str">
        <f>IF('приложение 1.1 '!G216=2015,'приложение 1.1 '!D216,"-")</f>
        <v>-</v>
      </c>
      <c r="K214" s="529" t="str">
        <f>IF('приложение 1.1 '!G216=2016,'приложение 1.1 '!E216,"-")</f>
        <v>-</v>
      </c>
      <c r="L214" s="529" t="str">
        <f>IF('приложение 1.1 '!G216=2016,'приложение 1.1 '!D216,"-")</f>
        <v>-</v>
      </c>
      <c r="M214" s="529">
        <f>IF('приложение 1.1 '!G216=2017,'приложение 1.1 '!E216,"-")</f>
        <v>1.26</v>
      </c>
      <c r="N214" s="529">
        <f>IF('приложение 1.1 '!G216=2017,'приложение 1.1 '!D216,"-")</f>
        <v>0</v>
      </c>
      <c r="O214" s="529">
        <f t="shared" si="171"/>
        <v>1.26</v>
      </c>
      <c r="P214" s="529">
        <f t="shared" si="171"/>
        <v>0</v>
      </c>
      <c r="Q214" s="529">
        <v>0</v>
      </c>
      <c r="R214" s="529">
        <v>0</v>
      </c>
      <c r="S214" s="529">
        <v>0</v>
      </c>
      <c r="T214" s="529">
        <v>0</v>
      </c>
      <c r="U214" s="529">
        <v>0</v>
      </c>
      <c r="V214" s="529">
        <v>0</v>
      </c>
      <c r="W214" s="529">
        <v>0</v>
      </c>
      <c r="X214" s="529">
        <v>0</v>
      </c>
      <c r="Y214" s="529">
        <v>0</v>
      </c>
      <c r="Z214" s="529">
        <v>0</v>
      </c>
      <c r="AA214" s="529">
        <v>0</v>
      </c>
      <c r="AB214" s="529">
        <v>0</v>
      </c>
      <c r="AC214" s="529">
        <f t="shared" si="166"/>
        <v>0</v>
      </c>
      <c r="AD214" s="583">
        <f t="shared" si="167"/>
        <v>0</v>
      </c>
      <c r="AE214" s="591">
        <f>'приложение 1.1 '!H216</f>
        <v>2.9857170000000002</v>
      </c>
      <c r="AF214" s="591" t="str">
        <f t="shared" si="161"/>
        <v>0</v>
      </c>
      <c r="AG214" s="591" t="str">
        <f t="shared" si="162"/>
        <v>0</v>
      </c>
      <c r="AH214" s="591" t="str">
        <f t="shared" si="168"/>
        <v>0</v>
      </c>
      <c r="AI214" s="591" t="str">
        <f t="shared" si="163"/>
        <v>0</v>
      </c>
      <c r="AJ214" s="591" t="str">
        <f t="shared" si="169"/>
        <v>0</v>
      </c>
      <c r="AK214" s="591" t="str">
        <f t="shared" si="164"/>
        <v>0</v>
      </c>
      <c r="AL214" s="591">
        <v>1.26</v>
      </c>
      <c r="AM214" s="591" t="str">
        <f t="shared" si="165"/>
        <v>0</v>
      </c>
      <c r="AN214" s="591">
        <f t="shared" si="157"/>
        <v>1.26</v>
      </c>
      <c r="AO214" s="591">
        <f t="shared" si="158"/>
        <v>0</v>
      </c>
      <c r="AP214" s="591">
        <f>'приложение 1.1 '!Y216</f>
        <v>0</v>
      </c>
      <c r="AQ214" s="591">
        <f>'приложение 1.1 '!Z216</f>
        <v>0</v>
      </c>
      <c r="AR214" s="591">
        <f>'приложение 1.1 '!AA216</f>
        <v>2.9857170000000002</v>
      </c>
      <c r="AS214" s="591">
        <f>'приложение 1.1 '!AB216</f>
        <v>0</v>
      </c>
      <c r="AT214" s="591">
        <f>'приложение 1.4.'!G285</f>
        <v>0</v>
      </c>
      <c r="AU214" s="591">
        <f>'приложение 1.4.'!I285</f>
        <v>0</v>
      </c>
      <c r="AV214" s="591">
        <f>'приложение 1.4.'!K285</f>
        <v>0</v>
      </c>
      <c r="AW214" s="591">
        <f>'приложение 1.4.'!M285</f>
        <v>0</v>
      </c>
      <c r="AX214" s="474">
        <f>'приложение 1.1 '!AD216</f>
        <v>0</v>
      </c>
      <c r="AY214" s="474">
        <f>'приложение 1.1 '!AC216</f>
        <v>0</v>
      </c>
      <c r="AZ214" s="591">
        <f t="shared" si="159"/>
        <v>2.9857170000000002</v>
      </c>
    </row>
    <row r="215" spans="1:52" s="9" customFormat="1" ht="47.25">
      <c r="A215" s="95" t="str">
        <f>'приложение 1.1 '!A217</f>
        <v>2.1.2.7</v>
      </c>
      <c r="B215" s="506" t="str">
        <f>'приложение 1.1 '!B217</f>
        <v>Строительство 2КТПН-400кВА КНС Югорский тракт, для электроснабжения канализационной насосной станции  по Югорскому тракту</v>
      </c>
      <c r="C215" s="529" t="str">
        <f>IF('приложение 1.1 '!G217=2012,'приложение 1.1 '!E217,"-")</f>
        <v>-</v>
      </c>
      <c r="D215" s="529" t="str">
        <f>IF('приложение 1.1 '!G217=2012,'приложение 1.1 '!D217,"-")</f>
        <v>-</v>
      </c>
      <c r="E215" s="529">
        <f>IF('приложение 1.1 '!G217=2013,'приложение 1.1 '!E217,"-")</f>
        <v>0.8</v>
      </c>
      <c r="F215" s="529">
        <f>IF('приложение 1.1 '!G217=2013,'приложение 1.1 '!D217,"-")</f>
        <v>0</v>
      </c>
      <c r="G215" s="529" t="str">
        <f>IF('приложение 1.1 '!G217=2014,'приложение 1.1 '!E217,"-")</f>
        <v>-</v>
      </c>
      <c r="H215" s="529" t="str">
        <f>IF('приложение 1.1 '!G217=2014,'приложение 1.1 '!D217,"-")</f>
        <v>-</v>
      </c>
      <c r="I215" s="529" t="str">
        <f>IF('приложение 1.1 '!G217=2015,'приложение 1.1 '!E217,"-")</f>
        <v>-</v>
      </c>
      <c r="J215" s="529" t="str">
        <f>IF('приложение 1.1 '!G217=2015,'приложение 1.1 '!D217,"-")</f>
        <v>-</v>
      </c>
      <c r="K215" s="529" t="str">
        <f>IF('приложение 1.1 '!G217=2016,'приложение 1.1 '!E217,"-")</f>
        <v>-</v>
      </c>
      <c r="L215" s="529" t="str">
        <f>IF('приложение 1.1 '!G217=2016,'приложение 1.1 '!D217,"-")</f>
        <v>-</v>
      </c>
      <c r="M215" s="529" t="str">
        <f>IF('приложение 1.1 '!G217=2017,'приложение 1.1 '!E217,"-")</f>
        <v>-</v>
      </c>
      <c r="N215" s="529" t="str">
        <f>IF('приложение 1.1 '!G217=2017,'приложение 1.1 '!D217,"-")</f>
        <v>-</v>
      </c>
      <c r="O215" s="529">
        <f t="shared" si="171"/>
        <v>0.8</v>
      </c>
      <c r="P215" s="529">
        <f t="shared" si="171"/>
        <v>0</v>
      </c>
      <c r="Q215" s="529">
        <v>0</v>
      </c>
      <c r="R215" s="529">
        <v>0</v>
      </c>
      <c r="S215" s="529">
        <v>0</v>
      </c>
      <c r="T215" s="529">
        <v>0</v>
      </c>
      <c r="U215" s="529">
        <v>0</v>
      </c>
      <c r="V215" s="529">
        <v>0</v>
      </c>
      <c r="W215" s="529">
        <v>0</v>
      </c>
      <c r="X215" s="529">
        <v>0</v>
      </c>
      <c r="Y215" s="529">
        <v>0</v>
      </c>
      <c r="Z215" s="529">
        <v>0</v>
      </c>
      <c r="AA215" s="529">
        <v>0</v>
      </c>
      <c r="AB215" s="529">
        <v>0</v>
      </c>
      <c r="AC215" s="529">
        <f t="shared" si="166"/>
        <v>0</v>
      </c>
      <c r="AD215" s="583">
        <f t="shared" si="167"/>
        <v>0</v>
      </c>
      <c r="AE215" s="591">
        <f>'приложение 1.1 '!H217</f>
        <v>2.0532409999999999</v>
      </c>
      <c r="AF215" s="591" t="str">
        <f t="shared" si="161"/>
        <v>0</v>
      </c>
      <c r="AG215" s="591" t="str">
        <f t="shared" si="162"/>
        <v>0</v>
      </c>
      <c r="AH215" s="591" t="str">
        <f t="shared" si="168"/>
        <v>0</v>
      </c>
      <c r="AI215" s="591" t="str">
        <f t="shared" si="163"/>
        <v>0</v>
      </c>
      <c r="AJ215" s="591" t="str">
        <f t="shared" si="169"/>
        <v>0</v>
      </c>
      <c r="AK215" s="591" t="str">
        <f t="shared" si="164"/>
        <v>0</v>
      </c>
      <c r="AL215" s="591" t="str">
        <f t="shared" ref="AL215:AL220" si="173">IF(AW215&gt;0,AN215,"0")</f>
        <v>0</v>
      </c>
      <c r="AM215" s="591" t="str">
        <f t="shared" si="165"/>
        <v>0</v>
      </c>
      <c r="AN215" s="591" t="str">
        <f t="shared" si="157"/>
        <v>-</v>
      </c>
      <c r="AO215" s="591" t="str">
        <f t="shared" si="158"/>
        <v>-</v>
      </c>
      <c r="AP215" s="591">
        <f>'приложение 1.1 '!Y217</f>
        <v>0</v>
      </c>
      <c r="AQ215" s="591">
        <f>'приложение 1.1 '!Z217</f>
        <v>2.0532409999999999</v>
      </c>
      <c r="AR215" s="591">
        <f>'приложение 1.1 '!AA217</f>
        <v>0</v>
      </c>
      <c r="AS215" s="591">
        <f>'приложение 1.1 '!AB217</f>
        <v>0</v>
      </c>
      <c r="AT215" s="591">
        <f>'приложение 1.4.'!G286</f>
        <v>0</v>
      </c>
      <c r="AU215" s="591">
        <f>'приложение 1.4.'!I286</f>
        <v>0</v>
      </c>
      <c r="AV215" s="591">
        <f>'приложение 1.4.'!K286</f>
        <v>0</v>
      </c>
      <c r="AW215" s="591">
        <f>'приложение 1.4.'!M286</f>
        <v>0</v>
      </c>
      <c r="AX215" s="474">
        <f>'приложение 1.1 '!AD217</f>
        <v>0</v>
      </c>
      <c r="AY215" s="474">
        <f>'приложение 1.1 '!AC217</f>
        <v>0</v>
      </c>
      <c r="AZ215" s="591">
        <f t="shared" si="159"/>
        <v>2.0532409999999999</v>
      </c>
    </row>
    <row r="216" spans="1:52" s="9" customFormat="1" ht="31.5">
      <c r="A216" s="95" t="str">
        <f>'приложение 1.1 '!A218</f>
        <v>2.1.2.8</v>
      </c>
      <c r="B216" s="506" t="str">
        <f>'приложение 1.1 '!B218</f>
        <v>Строительство КТПН-1 400кВА ДНТ Мостовик-2</v>
      </c>
      <c r="C216" s="529" t="str">
        <f>IF('приложение 1.1 '!G218=2012,'приложение 1.1 '!E218,"-")</f>
        <v>-</v>
      </c>
      <c r="D216" s="529" t="str">
        <f>IF('приложение 1.1 '!G218=2012,'приложение 1.1 '!D218,"-")</f>
        <v>-</v>
      </c>
      <c r="E216" s="529" t="str">
        <f>IF('приложение 1.1 '!G218=2013,'приложение 1.1 '!E218,"-")</f>
        <v>-</v>
      </c>
      <c r="F216" s="529" t="str">
        <f>IF('приложение 1.1 '!G218=2013,'приложение 1.1 '!D218,"-")</f>
        <v>-</v>
      </c>
      <c r="G216" s="529" t="str">
        <f>IF('приложение 1.1 '!G218=2014,'приложение 1.1 '!E218,"-")</f>
        <v>-</v>
      </c>
      <c r="H216" s="529" t="str">
        <f>IF('приложение 1.1 '!G218=2014,'приложение 1.1 '!D218,"-")</f>
        <v>-</v>
      </c>
      <c r="I216" s="529">
        <f>IF('приложение 1.1 '!G218=2015,'приложение 1.1 '!E218,"-")</f>
        <v>0.8</v>
      </c>
      <c r="J216" s="529">
        <f>IF('приложение 1.1 '!G218=2015,'приложение 1.1 '!D218,"-")</f>
        <v>0</v>
      </c>
      <c r="K216" s="529" t="str">
        <f>IF('приложение 1.1 '!G218=2016,'приложение 1.1 '!E218,"-")</f>
        <v>-</v>
      </c>
      <c r="L216" s="529" t="str">
        <f>IF('приложение 1.1 '!G218=2016,'приложение 1.1 '!D218,"-")</f>
        <v>-</v>
      </c>
      <c r="M216" s="529" t="str">
        <f>IF('приложение 1.1 '!G218=2017,'приложение 1.1 '!E218,"-")</f>
        <v>-</v>
      </c>
      <c r="N216" s="529" t="str">
        <f>IF('приложение 1.1 '!G218=2017,'приложение 1.1 '!D218,"-")</f>
        <v>-</v>
      </c>
      <c r="O216" s="529">
        <f t="shared" si="171"/>
        <v>0.8</v>
      </c>
      <c r="P216" s="529">
        <f t="shared" si="171"/>
        <v>0</v>
      </c>
      <c r="Q216" s="529">
        <v>0</v>
      </c>
      <c r="R216" s="529">
        <v>0</v>
      </c>
      <c r="S216" s="529">
        <v>0</v>
      </c>
      <c r="T216" s="529">
        <v>0</v>
      </c>
      <c r="U216" s="529">
        <v>0</v>
      </c>
      <c r="V216" s="529">
        <v>0</v>
      </c>
      <c r="W216" s="529">
        <v>0</v>
      </c>
      <c r="X216" s="529">
        <v>0</v>
      </c>
      <c r="Y216" s="529">
        <v>0</v>
      </c>
      <c r="Z216" s="529">
        <v>0</v>
      </c>
      <c r="AA216" s="529">
        <v>0</v>
      </c>
      <c r="AB216" s="529">
        <v>0</v>
      </c>
      <c r="AC216" s="529">
        <f t="shared" si="166"/>
        <v>0</v>
      </c>
      <c r="AD216" s="583">
        <f t="shared" si="167"/>
        <v>0</v>
      </c>
      <c r="AE216" s="591">
        <f>'приложение 1.1 '!H218</f>
        <v>1.82396</v>
      </c>
      <c r="AF216" s="591" t="str">
        <f t="shared" si="161"/>
        <v>0</v>
      </c>
      <c r="AG216" s="591" t="str">
        <f t="shared" si="162"/>
        <v>0</v>
      </c>
      <c r="AH216" s="591" t="str">
        <f t="shared" si="168"/>
        <v>0</v>
      </c>
      <c r="AI216" s="591" t="str">
        <f t="shared" si="163"/>
        <v>0</v>
      </c>
      <c r="AJ216" s="591" t="str">
        <f t="shared" si="169"/>
        <v>0</v>
      </c>
      <c r="AK216" s="591" t="str">
        <f t="shared" si="164"/>
        <v>0</v>
      </c>
      <c r="AL216" s="591" t="str">
        <f t="shared" si="173"/>
        <v>0</v>
      </c>
      <c r="AM216" s="591" t="str">
        <f t="shared" si="165"/>
        <v>0</v>
      </c>
      <c r="AN216" s="591" t="str">
        <f t="shared" si="157"/>
        <v>-</v>
      </c>
      <c r="AO216" s="591" t="str">
        <f t="shared" si="158"/>
        <v>-</v>
      </c>
      <c r="AP216" s="591">
        <f>'приложение 1.1 '!Y218</f>
        <v>0</v>
      </c>
      <c r="AQ216" s="591">
        <f>'приложение 1.1 '!Z218</f>
        <v>0</v>
      </c>
      <c r="AR216" s="591">
        <f>'приложение 1.1 '!AA218</f>
        <v>0</v>
      </c>
      <c r="AS216" s="591">
        <f>'приложение 1.1 '!AB218</f>
        <v>1.82396</v>
      </c>
      <c r="AT216" s="591">
        <f>'приложение 1.4.'!G287</f>
        <v>0</v>
      </c>
      <c r="AU216" s="591">
        <f>'приложение 1.4.'!I287</f>
        <v>0</v>
      </c>
      <c r="AV216" s="591">
        <f>'приложение 1.4.'!K287</f>
        <v>0</v>
      </c>
      <c r="AW216" s="591">
        <f>'приложение 1.4.'!M287</f>
        <v>0</v>
      </c>
      <c r="AX216" s="474">
        <f>'приложение 1.1 '!AD218</f>
        <v>0</v>
      </c>
      <c r="AY216" s="474">
        <f>'приложение 1.1 '!AC218</f>
        <v>0</v>
      </c>
      <c r="AZ216" s="591">
        <f t="shared" si="159"/>
        <v>1.82396</v>
      </c>
    </row>
    <row r="217" spans="1:52" s="9" customFormat="1" ht="31.5">
      <c r="A217" s="95" t="str">
        <f>'приложение 1.1 '!A219</f>
        <v>2.1.2.9</v>
      </c>
      <c r="B217" s="506" t="str">
        <f>'приложение 1.1 '!B219</f>
        <v>Строительство КТПН-2 400кВА ДНТ Мостовик-2</v>
      </c>
      <c r="C217" s="529" t="str">
        <f>IF('приложение 1.1 '!G219=2012,'приложение 1.1 '!E219,"-")</f>
        <v>-</v>
      </c>
      <c r="D217" s="529" t="str">
        <f>IF('приложение 1.1 '!G219=2012,'приложение 1.1 '!D219,"-")</f>
        <v>-</v>
      </c>
      <c r="E217" s="529" t="str">
        <f>IF('приложение 1.1 '!G219=2013,'приложение 1.1 '!E219,"-")</f>
        <v>-</v>
      </c>
      <c r="F217" s="529" t="str">
        <f>IF('приложение 1.1 '!G219=2013,'приложение 1.1 '!D219,"-")</f>
        <v>-</v>
      </c>
      <c r="G217" s="529" t="str">
        <f>IF('приложение 1.1 '!G219=2014,'приложение 1.1 '!E219,"-")</f>
        <v>-</v>
      </c>
      <c r="H217" s="529" t="str">
        <f>IF('приложение 1.1 '!G219=2014,'приложение 1.1 '!D219,"-")</f>
        <v>-</v>
      </c>
      <c r="I217" s="529">
        <f>IF('приложение 1.1 '!G219=2015,'приложение 1.1 '!E219,"-")</f>
        <v>0.8</v>
      </c>
      <c r="J217" s="529">
        <f>IF('приложение 1.1 '!G219=2015,'приложение 1.1 '!D219,"-")</f>
        <v>0</v>
      </c>
      <c r="K217" s="529" t="str">
        <f>IF('приложение 1.1 '!G219=2016,'приложение 1.1 '!E219,"-")</f>
        <v>-</v>
      </c>
      <c r="L217" s="529" t="str">
        <f>IF('приложение 1.1 '!G219=2016,'приложение 1.1 '!D219,"-")</f>
        <v>-</v>
      </c>
      <c r="M217" s="529" t="str">
        <f>IF('приложение 1.1 '!G219=2017,'приложение 1.1 '!E219,"-")</f>
        <v>-</v>
      </c>
      <c r="N217" s="529" t="str">
        <f>IF('приложение 1.1 '!G219=2017,'приложение 1.1 '!D219,"-")</f>
        <v>-</v>
      </c>
      <c r="O217" s="529">
        <f t="shared" si="171"/>
        <v>0.8</v>
      </c>
      <c r="P217" s="529">
        <f t="shared" si="171"/>
        <v>0</v>
      </c>
      <c r="Q217" s="529">
        <v>0</v>
      </c>
      <c r="R217" s="529">
        <v>0</v>
      </c>
      <c r="S217" s="529">
        <v>0</v>
      </c>
      <c r="T217" s="529">
        <v>0</v>
      </c>
      <c r="U217" s="529">
        <v>0</v>
      </c>
      <c r="V217" s="529">
        <v>0</v>
      </c>
      <c r="W217" s="529">
        <v>0</v>
      </c>
      <c r="X217" s="529">
        <v>0</v>
      </c>
      <c r="Y217" s="529">
        <v>0</v>
      </c>
      <c r="Z217" s="529">
        <v>0</v>
      </c>
      <c r="AA217" s="529">
        <v>0</v>
      </c>
      <c r="AB217" s="529">
        <v>0</v>
      </c>
      <c r="AC217" s="529">
        <f t="shared" si="166"/>
        <v>0</v>
      </c>
      <c r="AD217" s="583">
        <f t="shared" si="167"/>
        <v>0</v>
      </c>
      <c r="AE217" s="591">
        <f>'приложение 1.1 '!H219</f>
        <v>2.2969490000000001</v>
      </c>
      <c r="AF217" s="591" t="str">
        <f t="shared" si="161"/>
        <v>0</v>
      </c>
      <c r="AG217" s="591" t="str">
        <f t="shared" si="162"/>
        <v>0</v>
      </c>
      <c r="AH217" s="591" t="str">
        <f t="shared" si="168"/>
        <v>0</v>
      </c>
      <c r="AI217" s="591" t="str">
        <f t="shared" si="163"/>
        <v>0</v>
      </c>
      <c r="AJ217" s="591" t="str">
        <f t="shared" si="169"/>
        <v>0</v>
      </c>
      <c r="AK217" s="591" t="str">
        <f t="shared" si="164"/>
        <v>0</v>
      </c>
      <c r="AL217" s="591" t="str">
        <f t="shared" si="173"/>
        <v>0</v>
      </c>
      <c r="AM217" s="591" t="str">
        <f t="shared" si="165"/>
        <v>0</v>
      </c>
      <c r="AN217" s="591" t="str">
        <f t="shared" si="157"/>
        <v>-</v>
      </c>
      <c r="AO217" s="591" t="str">
        <f t="shared" si="158"/>
        <v>-</v>
      </c>
      <c r="AP217" s="591">
        <f>'приложение 1.1 '!Y219</f>
        <v>0</v>
      </c>
      <c r="AQ217" s="591">
        <f>'приложение 1.1 '!Z219</f>
        <v>0</v>
      </c>
      <c r="AR217" s="591">
        <f>'приложение 1.1 '!AA219</f>
        <v>0</v>
      </c>
      <c r="AS217" s="591">
        <f>'приложение 1.1 '!AB219</f>
        <v>2.2969490000000001</v>
      </c>
      <c r="AT217" s="591">
        <f>'приложение 1.4.'!G288</f>
        <v>0</v>
      </c>
      <c r="AU217" s="591">
        <f>'приложение 1.4.'!I288</f>
        <v>0</v>
      </c>
      <c r="AV217" s="591">
        <f>'приложение 1.4.'!K288</f>
        <v>0</v>
      </c>
      <c r="AW217" s="591">
        <f>'приложение 1.4.'!M288</f>
        <v>0</v>
      </c>
      <c r="AX217" s="474">
        <f>'приложение 1.1 '!AD219</f>
        <v>0</v>
      </c>
      <c r="AY217" s="474">
        <f>'приложение 1.1 '!AC219</f>
        <v>0</v>
      </c>
      <c r="AZ217" s="591">
        <f t="shared" si="159"/>
        <v>2.2969490000000001</v>
      </c>
    </row>
    <row r="218" spans="1:52" s="9" customFormat="1">
      <c r="A218" s="95" t="str">
        <f>'приложение 1.1 '!A220</f>
        <v>2.1.2.10</v>
      </c>
      <c r="B218" s="506" t="str">
        <f>'приложение 1.1 '!B220</f>
        <v>Строительство КТПН-400кВА ДНТ Дружба</v>
      </c>
      <c r="C218" s="529" t="str">
        <f>IF('приложение 1.1 '!G220=2012,'приложение 1.1 '!E220,"-")</f>
        <v>-</v>
      </c>
      <c r="D218" s="529" t="str">
        <f>IF('приложение 1.1 '!G220=2012,'приложение 1.1 '!D220,"-")</f>
        <v>-</v>
      </c>
      <c r="E218" s="529" t="str">
        <f>IF('приложение 1.1 '!G220=2013,'приложение 1.1 '!E220,"-")</f>
        <v>-</v>
      </c>
      <c r="F218" s="529" t="str">
        <f>IF('приложение 1.1 '!G220=2013,'приложение 1.1 '!D220,"-")</f>
        <v>-</v>
      </c>
      <c r="G218" s="529" t="str">
        <f>IF('приложение 1.1 '!G220=2014,'приложение 1.1 '!E220,"-")</f>
        <v>-</v>
      </c>
      <c r="H218" s="529" t="str">
        <f>IF('приложение 1.1 '!G220=2014,'приложение 1.1 '!D220,"-")</f>
        <v>-</v>
      </c>
      <c r="I218" s="529" t="str">
        <f>IF('приложение 1.1 '!G220=2015,'приложение 1.1 '!E220,"-")</f>
        <v>-</v>
      </c>
      <c r="J218" s="529" t="str">
        <f>IF('приложение 1.1 '!G220=2015,'приложение 1.1 '!D220,"-")</f>
        <v>-</v>
      </c>
      <c r="K218" s="529">
        <f>IF('приложение 1.1 '!G220=2016,'приложение 1.1 '!E220,"-")</f>
        <v>0.4</v>
      </c>
      <c r="L218" s="529">
        <f>IF('приложение 1.1 '!G220=2016,'приложение 1.1 '!D220,"-")</f>
        <v>0</v>
      </c>
      <c r="M218" s="529" t="str">
        <f>IF('приложение 1.1 '!G220=2017,'приложение 1.1 '!E220,"-")</f>
        <v>-</v>
      </c>
      <c r="N218" s="529" t="str">
        <f>IF('приложение 1.1 '!G220=2017,'приложение 1.1 '!D220,"-")</f>
        <v>-</v>
      </c>
      <c r="O218" s="529">
        <f t="shared" si="171"/>
        <v>0.4</v>
      </c>
      <c r="P218" s="529">
        <f t="shared" si="171"/>
        <v>0</v>
      </c>
      <c r="Q218" s="529">
        <v>0</v>
      </c>
      <c r="R218" s="529">
        <v>0</v>
      </c>
      <c r="S218" s="529">
        <v>0</v>
      </c>
      <c r="T218" s="529">
        <v>0</v>
      </c>
      <c r="U218" s="529">
        <v>0</v>
      </c>
      <c r="V218" s="529">
        <v>0</v>
      </c>
      <c r="W218" s="529">
        <v>0</v>
      </c>
      <c r="X218" s="529">
        <v>0</v>
      </c>
      <c r="Y218" s="529">
        <v>0</v>
      </c>
      <c r="Z218" s="529">
        <v>0</v>
      </c>
      <c r="AA218" s="529">
        <v>0</v>
      </c>
      <c r="AB218" s="529">
        <v>0</v>
      </c>
      <c r="AC218" s="529">
        <f t="shared" si="166"/>
        <v>0</v>
      </c>
      <c r="AD218" s="583">
        <f t="shared" si="167"/>
        <v>0</v>
      </c>
      <c r="AE218" s="591">
        <f>'приложение 1.1 '!H220</f>
        <v>1.2985298600000001</v>
      </c>
      <c r="AF218" s="591" t="str">
        <f t="shared" si="161"/>
        <v>0</v>
      </c>
      <c r="AG218" s="591" t="str">
        <f t="shared" si="162"/>
        <v>0</v>
      </c>
      <c r="AH218" s="591" t="str">
        <f t="shared" si="168"/>
        <v>0</v>
      </c>
      <c r="AI218" s="591" t="str">
        <f t="shared" si="163"/>
        <v>0</v>
      </c>
      <c r="AJ218" s="591" t="str">
        <f t="shared" si="169"/>
        <v>0</v>
      </c>
      <c r="AK218" s="591" t="str">
        <f t="shared" si="164"/>
        <v>0</v>
      </c>
      <c r="AL218" s="591" t="str">
        <f t="shared" si="173"/>
        <v>0</v>
      </c>
      <c r="AM218" s="591" t="str">
        <f t="shared" ref="AM218:AM249" si="174">IF(AW218&gt;0,AO218,"0")</f>
        <v>0</v>
      </c>
      <c r="AN218" s="591" t="str">
        <f t="shared" si="157"/>
        <v>-</v>
      </c>
      <c r="AO218" s="591" t="str">
        <f t="shared" si="158"/>
        <v>-</v>
      </c>
      <c r="AP218" s="591">
        <f>'приложение 1.1 '!Y220</f>
        <v>0</v>
      </c>
      <c r="AQ218" s="591">
        <f>'приложение 1.1 '!Z220</f>
        <v>0</v>
      </c>
      <c r="AR218" s="591">
        <f>'приложение 1.1 '!AA220</f>
        <v>0</v>
      </c>
      <c r="AS218" s="591">
        <f>'приложение 1.1 '!AB220</f>
        <v>0</v>
      </c>
      <c r="AT218" s="591">
        <f>'приложение 1.4.'!G289</f>
        <v>0</v>
      </c>
      <c r="AU218" s="591">
        <f>'приложение 1.4.'!I289</f>
        <v>0</v>
      </c>
      <c r="AV218" s="591">
        <f>'приложение 1.4.'!K289</f>
        <v>0</v>
      </c>
      <c r="AW218" s="591">
        <f>'приложение 1.4.'!M289</f>
        <v>0</v>
      </c>
      <c r="AX218" s="474">
        <f>'приложение 1.1 '!AD220</f>
        <v>0</v>
      </c>
      <c r="AY218" s="474">
        <f>'приложение 1.1 '!AC220</f>
        <v>1.2985298600000001</v>
      </c>
      <c r="AZ218" s="591">
        <f t="shared" si="159"/>
        <v>1.2985298600000001</v>
      </c>
    </row>
    <row r="219" spans="1:52" s="9" customFormat="1">
      <c r="A219" s="630" t="str">
        <f>'приложение 1.1 '!A221</f>
        <v>2.1.3.</v>
      </c>
      <c r="B219" s="159" t="str">
        <f>'приложение 1.1 '!B221</f>
        <v>Подстанции РП;ТП 6/10кВ</v>
      </c>
      <c r="C219" s="529" t="str">
        <f>IF('приложение 1.1 '!G221=2012,'приложение 1.1 '!E221,"-")</f>
        <v>-</v>
      </c>
      <c r="D219" s="529" t="str">
        <f>IF('приложение 1.1 '!G221=2012,'приложение 1.1 '!D221,"-")</f>
        <v>-</v>
      </c>
      <c r="E219" s="529" t="str">
        <f>IF('приложение 1.1 '!G221=2013,'приложение 1.1 '!E221,"-")</f>
        <v>-</v>
      </c>
      <c r="F219" s="529" t="str">
        <f>IF('приложение 1.1 '!G221=2013,'приложение 1.1 '!D221,"-")</f>
        <v>-</v>
      </c>
      <c r="G219" s="529" t="str">
        <f>IF('приложение 1.1 '!G221=2014,'приложение 1.1 '!E221,"-")</f>
        <v>-</v>
      </c>
      <c r="H219" s="529" t="str">
        <f>IF('приложение 1.1 '!G221=2014,'приложение 1.1 '!D221,"-")</f>
        <v>-</v>
      </c>
      <c r="I219" s="529" t="str">
        <f>IF('приложение 1.1 '!G221=2015,'приложение 1.1 '!E221,"-")</f>
        <v>-</v>
      </c>
      <c r="J219" s="529" t="str">
        <f>IF('приложение 1.1 '!G221=2015,'приложение 1.1 '!D221,"-")</f>
        <v>-</v>
      </c>
      <c r="K219" s="529" t="str">
        <f>IF('приложение 1.1 '!G221=2016,'приложение 1.1 '!E221,"-")</f>
        <v>-</v>
      </c>
      <c r="L219" s="529" t="str">
        <f>IF('приложение 1.1 '!G221=2016,'приложение 1.1 '!D221,"-")</f>
        <v>-</v>
      </c>
      <c r="M219" s="529" t="str">
        <f>IF('приложение 1.1 '!G221=2017,'приложение 1.1 '!E221,"-")</f>
        <v>-</v>
      </c>
      <c r="N219" s="529" t="str">
        <f>IF('приложение 1.1 '!G221=2017,'приложение 1.1 '!D221,"-")</f>
        <v>-</v>
      </c>
      <c r="O219" s="529">
        <f t="shared" si="171"/>
        <v>0</v>
      </c>
      <c r="P219" s="529">
        <f t="shared" si="171"/>
        <v>0</v>
      </c>
      <c r="Q219" s="529">
        <v>0</v>
      </c>
      <c r="R219" s="529">
        <v>0</v>
      </c>
      <c r="S219" s="529">
        <v>0</v>
      </c>
      <c r="T219" s="529">
        <v>0</v>
      </c>
      <c r="U219" s="529">
        <v>0</v>
      </c>
      <c r="V219" s="529">
        <v>0</v>
      </c>
      <c r="W219" s="529">
        <v>0</v>
      </c>
      <c r="X219" s="529">
        <v>0</v>
      </c>
      <c r="Y219" s="529">
        <v>0</v>
      </c>
      <c r="Z219" s="529">
        <v>0</v>
      </c>
      <c r="AA219" s="529">
        <v>0</v>
      </c>
      <c r="AB219" s="529">
        <v>0</v>
      </c>
      <c r="AC219" s="529">
        <f t="shared" si="166"/>
        <v>0</v>
      </c>
      <c r="AD219" s="583">
        <f t="shared" si="167"/>
        <v>0</v>
      </c>
      <c r="AE219" s="591">
        <f>'приложение 1.1 '!H221</f>
        <v>0</v>
      </c>
      <c r="AF219" s="591" t="str">
        <f t="shared" si="161"/>
        <v>0</v>
      </c>
      <c r="AG219" s="591" t="str">
        <f t="shared" si="162"/>
        <v>0</v>
      </c>
      <c r="AH219" s="591" t="str">
        <f t="shared" si="168"/>
        <v>0</v>
      </c>
      <c r="AI219" s="591" t="str">
        <f t="shared" si="163"/>
        <v>0</v>
      </c>
      <c r="AJ219" s="591" t="str">
        <f t="shared" si="169"/>
        <v>0</v>
      </c>
      <c r="AK219" s="591" t="str">
        <f t="shared" si="164"/>
        <v>0</v>
      </c>
      <c r="AL219" s="591" t="str">
        <f t="shared" si="173"/>
        <v>0</v>
      </c>
      <c r="AM219" s="591" t="str">
        <f t="shared" si="174"/>
        <v>0</v>
      </c>
      <c r="AN219" s="591" t="str">
        <f t="shared" si="157"/>
        <v>-</v>
      </c>
      <c r="AO219" s="591" t="str">
        <f t="shared" si="158"/>
        <v>-</v>
      </c>
      <c r="AP219" s="591">
        <f>'приложение 1.1 '!Y221</f>
        <v>0</v>
      </c>
      <c r="AQ219" s="591">
        <f>'приложение 1.1 '!Z221</f>
        <v>0</v>
      </c>
      <c r="AR219" s="591">
        <f>'приложение 1.1 '!AA221</f>
        <v>0</v>
      </c>
      <c r="AS219" s="591">
        <f>'приложение 1.1 '!AB221</f>
        <v>0</v>
      </c>
      <c r="AT219" s="591">
        <f>'приложение 1.4.'!G290</f>
        <v>0</v>
      </c>
      <c r="AU219" s="591">
        <f>'приложение 1.4.'!I290</f>
        <v>0</v>
      </c>
      <c r="AV219" s="591">
        <f>'приложение 1.4.'!K290</f>
        <v>0</v>
      </c>
      <c r="AW219" s="591">
        <f>'приложение 1.4.'!M290</f>
        <v>0</v>
      </c>
      <c r="AX219" s="474">
        <f>'приложение 1.1 '!AD221</f>
        <v>0</v>
      </c>
      <c r="AY219" s="474">
        <f>'приложение 1.1 '!AC221</f>
        <v>0</v>
      </c>
      <c r="AZ219" s="591">
        <f t="shared" si="159"/>
        <v>0</v>
      </c>
    </row>
    <row r="220" spans="1:52" s="9" customFormat="1" ht="31.5">
      <c r="A220" s="95" t="str">
        <f>'приложение 1.1 '!A222</f>
        <v>2.1.3.1</v>
      </c>
      <c r="B220" s="506" t="str">
        <f>'приложение 1.1 '!B222</f>
        <v xml:space="preserve">Строительство ТП 2х1600кВА,  для электроснабжения Детского сада в мкр. ПИКС </v>
      </c>
      <c r="C220" s="529" t="str">
        <f>IF('приложение 1.1 '!G222=2012,'приложение 1.1 '!E222,"-")</f>
        <v>-</v>
      </c>
      <c r="D220" s="529" t="str">
        <f>IF('приложение 1.1 '!G222=2012,'приложение 1.1 '!D222,"-")</f>
        <v>-</v>
      </c>
      <c r="E220" s="529" t="str">
        <f>IF('приложение 1.1 '!G222=2013,'приложение 1.1 '!E222,"-")</f>
        <v>-</v>
      </c>
      <c r="F220" s="529" t="str">
        <f>IF('приложение 1.1 '!G222=2013,'приложение 1.1 '!D222,"-")</f>
        <v>-</v>
      </c>
      <c r="G220" s="529">
        <f>IF('приложение 1.1 '!G222=2014,'приложение 1.1 '!E222,"-")</f>
        <v>3.2</v>
      </c>
      <c r="H220" s="529">
        <f>IF('приложение 1.1 '!G222=2014,'приложение 1.1 '!D222,"-")</f>
        <v>0</v>
      </c>
      <c r="I220" s="529" t="str">
        <f>IF('приложение 1.1 '!G222=2015,'приложение 1.1 '!E222,"-")</f>
        <v>-</v>
      </c>
      <c r="J220" s="529" t="str">
        <f>IF('приложение 1.1 '!G222=2015,'приложение 1.1 '!D222,"-")</f>
        <v>-</v>
      </c>
      <c r="K220" s="529" t="str">
        <f>IF('приложение 1.1 '!G222=2016,'приложение 1.1 '!E222,"-")</f>
        <v>-</v>
      </c>
      <c r="L220" s="529" t="str">
        <f>IF('приложение 1.1 '!G222=2016,'приложение 1.1 '!D222,"-")</f>
        <v>-</v>
      </c>
      <c r="M220" s="529" t="str">
        <f>IF('приложение 1.1 '!G222=2017,'приложение 1.1 '!E222,"-")</f>
        <v>-</v>
      </c>
      <c r="N220" s="529" t="str">
        <f>IF('приложение 1.1 '!G222=2017,'приложение 1.1 '!D222,"-")</f>
        <v>-</v>
      </c>
      <c r="O220" s="529">
        <f t="shared" si="171"/>
        <v>3.2</v>
      </c>
      <c r="P220" s="529">
        <f t="shared" si="171"/>
        <v>0</v>
      </c>
      <c r="Q220" s="529">
        <v>0</v>
      </c>
      <c r="R220" s="529">
        <v>0</v>
      </c>
      <c r="S220" s="529">
        <v>0</v>
      </c>
      <c r="T220" s="529">
        <v>0</v>
      </c>
      <c r="U220" s="529">
        <v>0</v>
      </c>
      <c r="V220" s="529">
        <v>0</v>
      </c>
      <c r="W220" s="529">
        <v>0</v>
      </c>
      <c r="X220" s="529">
        <v>0</v>
      </c>
      <c r="Y220" s="529">
        <v>0</v>
      </c>
      <c r="Z220" s="529">
        <v>0</v>
      </c>
      <c r="AA220" s="529">
        <v>0</v>
      </c>
      <c r="AB220" s="529">
        <v>0</v>
      </c>
      <c r="AC220" s="529">
        <f t="shared" si="166"/>
        <v>0</v>
      </c>
      <c r="AD220" s="583">
        <f t="shared" si="167"/>
        <v>0</v>
      </c>
      <c r="AE220" s="591">
        <f>'приложение 1.1 '!H222</f>
        <v>10.2668751</v>
      </c>
      <c r="AF220" s="591" t="str">
        <f t="shared" si="161"/>
        <v>0</v>
      </c>
      <c r="AG220" s="591" t="str">
        <f t="shared" si="162"/>
        <v>0</v>
      </c>
      <c r="AH220" s="591" t="str">
        <f t="shared" si="168"/>
        <v>0</v>
      </c>
      <c r="AI220" s="591" t="str">
        <f t="shared" si="163"/>
        <v>0</v>
      </c>
      <c r="AJ220" s="591" t="str">
        <f t="shared" si="169"/>
        <v>0</v>
      </c>
      <c r="AK220" s="591" t="str">
        <f t="shared" si="164"/>
        <v>0</v>
      </c>
      <c r="AL220" s="591" t="str">
        <f t="shared" si="173"/>
        <v>0</v>
      </c>
      <c r="AM220" s="591" t="str">
        <f t="shared" si="174"/>
        <v>0</v>
      </c>
      <c r="AN220" s="591" t="str">
        <f t="shared" si="157"/>
        <v>-</v>
      </c>
      <c r="AO220" s="591" t="str">
        <f t="shared" si="158"/>
        <v>-</v>
      </c>
      <c r="AP220" s="591">
        <f>'приложение 1.1 '!Y222</f>
        <v>0</v>
      </c>
      <c r="AQ220" s="591">
        <f>'приложение 1.1 '!Z222</f>
        <v>0</v>
      </c>
      <c r="AR220" s="591">
        <f>'приложение 1.1 '!AA222</f>
        <v>10.2668751</v>
      </c>
      <c r="AS220" s="591">
        <f>'приложение 1.1 '!AB222</f>
        <v>0</v>
      </c>
      <c r="AT220" s="591">
        <f>'приложение 1.4.'!G291</f>
        <v>0</v>
      </c>
      <c r="AU220" s="591">
        <f>'приложение 1.4.'!I291</f>
        <v>0</v>
      </c>
      <c r="AV220" s="591">
        <f>'приложение 1.4.'!K291</f>
        <v>0</v>
      </c>
      <c r="AW220" s="591">
        <f>'приложение 1.4.'!M291</f>
        <v>0</v>
      </c>
      <c r="AX220" s="474">
        <f>'приложение 1.1 '!AD222</f>
        <v>0</v>
      </c>
      <c r="AY220" s="474">
        <f>'приложение 1.1 '!AC222</f>
        <v>0</v>
      </c>
      <c r="AZ220" s="591">
        <f t="shared" si="159"/>
        <v>10.2668751</v>
      </c>
    </row>
    <row r="221" spans="1:52" s="9" customFormat="1" ht="47.25">
      <c r="A221" s="95" t="str">
        <f>'приложение 1.1 '!A223</f>
        <v>2.1.3.4</v>
      </c>
      <c r="B221" s="506" t="str">
        <f>'приложение 1.1 '!B223</f>
        <v xml:space="preserve">Строительство РП(ТП) 2х2500кВА мкр.31А  Электроснабжение Клинического перенатального центра на 315 коек </v>
      </c>
      <c r="C221" s="529" t="str">
        <f>IF('приложение 1.1 '!G223=2012,'приложение 1.1 '!E223,"-")</f>
        <v>-</v>
      </c>
      <c r="D221" s="529" t="str">
        <f>IF('приложение 1.1 '!G223=2012,'приложение 1.1 '!D223,"-")</f>
        <v>-</v>
      </c>
      <c r="E221" s="529" t="str">
        <f>IF('приложение 1.1 '!G223=2013,'приложение 1.1 '!E223,"-")</f>
        <v>-</v>
      </c>
      <c r="F221" s="529" t="str">
        <f>IF('приложение 1.1 '!G223=2013,'приложение 1.1 '!D223,"-")</f>
        <v>-</v>
      </c>
      <c r="G221" s="529" t="str">
        <f>IF('приложение 1.1 '!G223=2014,'приложение 1.1 '!E223,"-")</f>
        <v>-</v>
      </c>
      <c r="H221" s="529" t="str">
        <f>IF('приложение 1.1 '!G223=2014,'приложение 1.1 '!D223,"-")</f>
        <v>-</v>
      </c>
      <c r="I221" s="529" t="str">
        <f>IF('приложение 1.1 '!G223=2015,'приложение 1.1 '!E223,"-")</f>
        <v>-</v>
      </c>
      <c r="J221" s="529" t="str">
        <f>IF('приложение 1.1 '!G223=2015,'приложение 1.1 '!D223,"-")</f>
        <v>-</v>
      </c>
      <c r="K221" s="529" t="str">
        <f>IF('приложение 1.1 '!G223=2016,'приложение 1.1 '!E223,"-")</f>
        <v>-</v>
      </c>
      <c r="L221" s="529" t="str">
        <f>IF('приложение 1.1 '!G223=2016,'приложение 1.1 '!D223,"-")</f>
        <v>-</v>
      </c>
      <c r="M221" s="529">
        <f>IF('приложение 1.1 '!G223=2017,'приложение 1.1 '!E223,"-")</f>
        <v>5</v>
      </c>
      <c r="N221" s="529">
        <f>IF('приложение 1.1 '!G223=2017,'приложение 1.1 '!D223,"-")</f>
        <v>0</v>
      </c>
      <c r="O221" s="529">
        <f t="shared" si="171"/>
        <v>5</v>
      </c>
      <c r="P221" s="529">
        <f t="shared" si="171"/>
        <v>0</v>
      </c>
      <c r="Q221" s="529">
        <v>0</v>
      </c>
      <c r="R221" s="529">
        <v>0</v>
      </c>
      <c r="S221" s="529">
        <v>0</v>
      </c>
      <c r="T221" s="529">
        <v>0</v>
      </c>
      <c r="U221" s="529">
        <v>0</v>
      </c>
      <c r="V221" s="529">
        <v>0</v>
      </c>
      <c r="W221" s="529">
        <v>0</v>
      </c>
      <c r="X221" s="529">
        <v>0</v>
      </c>
      <c r="Y221" s="529">
        <v>0</v>
      </c>
      <c r="Z221" s="529">
        <v>0</v>
      </c>
      <c r="AA221" s="529">
        <v>0</v>
      </c>
      <c r="AB221" s="529">
        <v>0</v>
      </c>
      <c r="AC221" s="529">
        <f t="shared" si="166"/>
        <v>0</v>
      </c>
      <c r="AD221" s="583">
        <f t="shared" si="167"/>
        <v>0</v>
      </c>
      <c r="AE221" s="591">
        <f>'приложение 1.1 '!H223</f>
        <v>23.323212900000001</v>
      </c>
      <c r="AF221" s="591" t="str">
        <f t="shared" si="161"/>
        <v>0</v>
      </c>
      <c r="AG221" s="591" t="str">
        <f t="shared" si="162"/>
        <v>0</v>
      </c>
      <c r="AH221" s="591" t="str">
        <f t="shared" si="168"/>
        <v>0</v>
      </c>
      <c r="AI221" s="591" t="str">
        <f t="shared" si="163"/>
        <v>0</v>
      </c>
      <c r="AJ221" s="591" t="str">
        <f t="shared" si="169"/>
        <v>0</v>
      </c>
      <c r="AK221" s="591" t="str">
        <f t="shared" si="164"/>
        <v>0</v>
      </c>
      <c r="AL221" s="591">
        <v>5</v>
      </c>
      <c r="AM221" s="591" t="str">
        <f t="shared" si="174"/>
        <v>0</v>
      </c>
      <c r="AN221" s="591">
        <f t="shared" si="157"/>
        <v>5</v>
      </c>
      <c r="AO221" s="591">
        <f t="shared" si="158"/>
        <v>0</v>
      </c>
      <c r="AP221" s="591">
        <f>'приложение 1.1 '!Y223</f>
        <v>0</v>
      </c>
      <c r="AQ221" s="591">
        <f>'приложение 1.1 '!Z223</f>
        <v>0</v>
      </c>
      <c r="AR221" s="591">
        <f>'приложение 1.1 '!AA223</f>
        <v>0</v>
      </c>
      <c r="AS221" s="591">
        <f>'приложение 1.1 '!AB223</f>
        <v>0</v>
      </c>
      <c r="AT221" s="591">
        <f>'приложение 1.4.'!G294</f>
        <v>0</v>
      </c>
      <c r="AU221" s="591">
        <f>'приложение 1.4.'!I294</f>
        <v>0</v>
      </c>
      <c r="AV221" s="591">
        <f>'приложение 1.4.'!K294</f>
        <v>0</v>
      </c>
      <c r="AW221" s="591">
        <f>'приложение 1.4.'!M294</f>
        <v>0</v>
      </c>
      <c r="AX221" s="474">
        <f>'приложение 1.1 '!AD223</f>
        <v>0</v>
      </c>
      <c r="AY221" s="474">
        <f>'приложение 1.1 '!AC223</f>
        <v>23.323212900000001</v>
      </c>
      <c r="AZ221" s="591">
        <f t="shared" si="159"/>
        <v>23.323212900000001</v>
      </c>
    </row>
    <row r="222" spans="1:52" s="9" customFormat="1" ht="47.25">
      <c r="A222" s="95" t="str">
        <f>'приложение 1.1 '!A224</f>
        <v>2.1.3.5</v>
      </c>
      <c r="B222" s="506" t="str">
        <f>'приложение 1.1 '!B224</f>
        <v xml:space="preserve">Строительство ТП1 2х2500кВА мкр.31А Электроснабжение Клинического перенатального центра на 315 коек </v>
      </c>
      <c r="C222" s="529" t="str">
        <f>IF('приложение 1.1 '!G224=2012,'приложение 1.1 '!E224,"-")</f>
        <v>-</v>
      </c>
      <c r="D222" s="529" t="str">
        <f>IF('приложение 1.1 '!G224=2012,'приложение 1.1 '!D224,"-")</f>
        <v>-</v>
      </c>
      <c r="E222" s="529" t="str">
        <f>IF('приложение 1.1 '!G224=2013,'приложение 1.1 '!E224,"-")</f>
        <v>-</v>
      </c>
      <c r="F222" s="529" t="str">
        <f>IF('приложение 1.1 '!G224=2013,'приложение 1.1 '!D224,"-")</f>
        <v>-</v>
      </c>
      <c r="G222" s="529" t="str">
        <f>IF('приложение 1.1 '!G224=2014,'приложение 1.1 '!E224,"-")</f>
        <v>-</v>
      </c>
      <c r="H222" s="529" t="str">
        <f>IF('приложение 1.1 '!G224=2014,'приложение 1.1 '!D224,"-")</f>
        <v>-</v>
      </c>
      <c r="I222" s="529" t="str">
        <f>IF('приложение 1.1 '!G224=2015,'приложение 1.1 '!E224,"-")</f>
        <v>-</v>
      </c>
      <c r="J222" s="529" t="str">
        <f>IF('приложение 1.1 '!G224=2015,'приложение 1.1 '!D224,"-")</f>
        <v>-</v>
      </c>
      <c r="K222" s="529" t="str">
        <f>IF('приложение 1.1 '!G224=2016,'приложение 1.1 '!E224,"-")</f>
        <v>-</v>
      </c>
      <c r="L222" s="529" t="str">
        <f>IF('приложение 1.1 '!G224=2016,'приложение 1.1 '!D224,"-")</f>
        <v>-</v>
      </c>
      <c r="M222" s="529">
        <f>IF('приложение 1.1 '!G224=2017,'приложение 1.1 '!E224,"-")</f>
        <v>5</v>
      </c>
      <c r="N222" s="529">
        <f>IF('приложение 1.1 '!G224=2017,'приложение 1.1 '!D224,"-")</f>
        <v>0</v>
      </c>
      <c r="O222" s="529">
        <f t="shared" si="171"/>
        <v>5</v>
      </c>
      <c r="P222" s="529">
        <f t="shared" si="171"/>
        <v>0</v>
      </c>
      <c r="Q222" s="529">
        <v>0</v>
      </c>
      <c r="R222" s="529">
        <v>0</v>
      </c>
      <c r="S222" s="529">
        <v>0</v>
      </c>
      <c r="T222" s="529">
        <v>0</v>
      </c>
      <c r="U222" s="529">
        <v>0</v>
      </c>
      <c r="V222" s="529">
        <v>0</v>
      </c>
      <c r="W222" s="529">
        <v>0</v>
      </c>
      <c r="X222" s="529">
        <v>0</v>
      </c>
      <c r="Y222" s="529">
        <v>0</v>
      </c>
      <c r="Z222" s="529">
        <v>0</v>
      </c>
      <c r="AA222" s="529">
        <v>0</v>
      </c>
      <c r="AB222" s="529">
        <v>0</v>
      </c>
      <c r="AC222" s="529">
        <f t="shared" si="166"/>
        <v>0</v>
      </c>
      <c r="AD222" s="583">
        <f t="shared" si="167"/>
        <v>0</v>
      </c>
      <c r="AE222" s="591">
        <f>'приложение 1.1 '!H224</f>
        <v>17.766649999999998</v>
      </c>
      <c r="AF222" s="591" t="str">
        <f t="shared" si="161"/>
        <v>0</v>
      </c>
      <c r="AG222" s="591" t="str">
        <f t="shared" si="162"/>
        <v>0</v>
      </c>
      <c r="AH222" s="591" t="str">
        <f t="shared" si="168"/>
        <v>0</v>
      </c>
      <c r="AI222" s="591" t="str">
        <f t="shared" si="163"/>
        <v>0</v>
      </c>
      <c r="AJ222" s="591" t="str">
        <f t="shared" si="169"/>
        <v>0</v>
      </c>
      <c r="AK222" s="591" t="str">
        <f t="shared" si="164"/>
        <v>0</v>
      </c>
      <c r="AL222" s="591">
        <f t="shared" ref="AL222:AL285" si="175">IF(AW222&gt;0,AN222,"0")</f>
        <v>5</v>
      </c>
      <c r="AM222" s="591">
        <f t="shared" si="174"/>
        <v>0</v>
      </c>
      <c r="AN222" s="591">
        <f t="shared" si="157"/>
        <v>5</v>
      </c>
      <c r="AO222" s="591">
        <f t="shared" si="158"/>
        <v>0</v>
      </c>
      <c r="AP222" s="591">
        <f>'приложение 1.1 '!Y224</f>
        <v>0</v>
      </c>
      <c r="AQ222" s="591">
        <f>'приложение 1.1 '!Z224</f>
        <v>0</v>
      </c>
      <c r="AR222" s="591">
        <f>'приложение 1.1 '!AA224</f>
        <v>0</v>
      </c>
      <c r="AS222" s="591">
        <f>'приложение 1.1 '!AB224</f>
        <v>0</v>
      </c>
      <c r="AT222" s="591">
        <f>'приложение 1.4.'!G295</f>
        <v>0</v>
      </c>
      <c r="AU222" s="591">
        <f>'приложение 1.4.'!I295</f>
        <v>0</v>
      </c>
      <c r="AV222" s="591">
        <f>'приложение 1.4.'!K295</f>
        <v>0</v>
      </c>
      <c r="AW222" s="591">
        <f>'приложение 1.4.'!M295</f>
        <v>17.766649999999998</v>
      </c>
      <c r="AX222" s="474">
        <f>'приложение 1.1 '!AD224</f>
        <v>17.766649999999998</v>
      </c>
      <c r="AY222" s="474">
        <f>'приложение 1.1 '!AC224</f>
        <v>0</v>
      </c>
      <c r="AZ222" s="591">
        <f t="shared" si="159"/>
        <v>17.766649999999998</v>
      </c>
    </row>
    <row r="223" spans="1:52" s="9" customFormat="1" ht="47.25">
      <c r="A223" s="95" t="str">
        <f>'приложение 1.1 '!A225</f>
        <v>2.1.3.6</v>
      </c>
      <c r="B223" s="506" t="str">
        <f>'приложение 1.1 '!B225</f>
        <v xml:space="preserve">Строительство ТП2 2х2500кВА  мкр.31А Электроснабжение Клинического перенатального центра на 315 коек </v>
      </c>
      <c r="C223" s="529" t="str">
        <f>IF('приложение 1.1 '!G225=2012,'приложение 1.1 '!E225,"-")</f>
        <v>-</v>
      </c>
      <c r="D223" s="529" t="str">
        <f>IF('приложение 1.1 '!G225=2012,'приложение 1.1 '!D225,"-")</f>
        <v>-</v>
      </c>
      <c r="E223" s="529" t="str">
        <f>IF('приложение 1.1 '!G225=2013,'приложение 1.1 '!E225,"-")</f>
        <v>-</v>
      </c>
      <c r="F223" s="529" t="str">
        <f>IF('приложение 1.1 '!G225=2013,'приложение 1.1 '!D225,"-")</f>
        <v>-</v>
      </c>
      <c r="G223" s="529" t="str">
        <f>IF('приложение 1.1 '!G225=2014,'приложение 1.1 '!E225,"-")</f>
        <v>-</v>
      </c>
      <c r="H223" s="529" t="str">
        <f>IF('приложение 1.1 '!G225=2014,'приложение 1.1 '!D225,"-")</f>
        <v>-</v>
      </c>
      <c r="I223" s="529" t="str">
        <f>IF('приложение 1.1 '!G225=2015,'приложение 1.1 '!E225,"-")</f>
        <v>-</v>
      </c>
      <c r="J223" s="529" t="str">
        <f>IF('приложение 1.1 '!G225=2015,'приложение 1.1 '!D225,"-")</f>
        <v>-</v>
      </c>
      <c r="K223" s="529" t="str">
        <f>IF('приложение 1.1 '!G225=2016,'приложение 1.1 '!E225,"-")</f>
        <v>-</v>
      </c>
      <c r="L223" s="529" t="str">
        <f>IF('приложение 1.1 '!G225=2016,'приложение 1.1 '!D225,"-")</f>
        <v>-</v>
      </c>
      <c r="M223" s="529">
        <f>IF('приложение 1.1 '!G225=2017,'приложение 1.1 '!E225,"-")</f>
        <v>5</v>
      </c>
      <c r="N223" s="529">
        <f>IF('приложение 1.1 '!G225=2017,'приложение 1.1 '!D225,"-")</f>
        <v>0</v>
      </c>
      <c r="O223" s="529">
        <f t="shared" si="171"/>
        <v>5</v>
      </c>
      <c r="P223" s="529">
        <f t="shared" si="171"/>
        <v>0</v>
      </c>
      <c r="Q223" s="529">
        <v>0</v>
      </c>
      <c r="R223" s="529">
        <v>0</v>
      </c>
      <c r="S223" s="529">
        <v>0</v>
      </c>
      <c r="T223" s="529">
        <v>0</v>
      </c>
      <c r="U223" s="529">
        <v>0</v>
      </c>
      <c r="V223" s="529">
        <v>0</v>
      </c>
      <c r="W223" s="529">
        <v>0</v>
      </c>
      <c r="X223" s="529">
        <v>0</v>
      </c>
      <c r="Y223" s="529">
        <v>0</v>
      </c>
      <c r="Z223" s="529">
        <v>0</v>
      </c>
      <c r="AA223" s="529">
        <v>0</v>
      </c>
      <c r="AB223" s="529">
        <v>0</v>
      </c>
      <c r="AC223" s="529">
        <f t="shared" si="166"/>
        <v>0</v>
      </c>
      <c r="AD223" s="583">
        <f t="shared" si="167"/>
        <v>0</v>
      </c>
      <c r="AE223" s="591">
        <f>'приложение 1.1 '!H225</f>
        <v>17.766649999999998</v>
      </c>
      <c r="AF223" s="591" t="str">
        <f t="shared" si="161"/>
        <v>0</v>
      </c>
      <c r="AG223" s="591" t="str">
        <f t="shared" si="162"/>
        <v>0</v>
      </c>
      <c r="AH223" s="591" t="str">
        <f t="shared" si="168"/>
        <v>0</v>
      </c>
      <c r="AI223" s="591" t="str">
        <f t="shared" si="163"/>
        <v>0</v>
      </c>
      <c r="AJ223" s="591" t="str">
        <f t="shared" si="169"/>
        <v>0</v>
      </c>
      <c r="AK223" s="591" t="str">
        <f t="shared" si="164"/>
        <v>0</v>
      </c>
      <c r="AL223" s="591">
        <f t="shared" si="175"/>
        <v>5</v>
      </c>
      <c r="AM223" s="591">
        <f t="shared" si="174"/>
        <v>0</v>
      </c>
      <c r="AN223" s="591">
        <f t="shared" si="157"/>
        <v>5</v>
      </c>
      <c r="AO223" s="591">
        <f t="shared" si="158"/>
        <v>0</v>
      </c>
      <c r="AP223" s="591">
        <f>'приложение 1.1 '!Y225</f>
        <v>0</v>
      </c>
      <c r="AQ223" s="591">
        <f>'приложение 1.1 '!Z225</f>
        <v>0</v>
      </c>
      <c r="AR223" s="591">
        <f>'приложение 1.1 '!AA225</f>
        <v>0</v>
      </c>
      <c r="AS223" s="591">
        <f>'приложение 1.1 '!AB225</f>
        <v>0</v>
      </c>
      <c r="AT223" s="591">
        <f>'приложение 1.4.'!G296</f>
        <v>0</v>
      </c>
      <c r="AU223" s="591">
        <f>'приложение 1.4.'!I296</f>
        <v>0</v>
      </c>
      <c r="AV223" s="591">
        <f>'приложение 1.4.'!K296</f>
        <v>0</v>
      </c>
      <c r="AW223" s="591">
        <f>'приложение 1.4.'!M296</f>
        <v>17.766649999999998</v>
      </c>
      <c r="AX223" s="474">
        <f>'приложение 1.1 '!AD225</f>
        <v>17.766649999999998</v>
      </c>
      <c r="AY223" s="474">
        <f>'приложение 1.1 '!AC225</f>
        <v>0</v>
      </c>
      <c r="AZ223" s="591">
        <f t="shared" si="159"/>
        <v>17.766649999999998</v>
      </c>
    </row>
    <row r="224" spans="1:52" s="9" customFormat="1" ht="47.25">
      <c r="A224" s="95" t="str">
        <f>'приложение 1.1 '!A226</f>
        <v>2.1.3.7</v>
      </c>
      <c r="B224" s="506" t="str">
        <f>'приложение 1.1 '!B226</f>
        <v xml:space="preserve">Строительство ТП3 2х2500кВА мкр.31А Электроснабжение Клинического перенатального центра на 315 коек </v>
      </c>
      <c r="C224" s="529" t="str">
        <f>IF('приложение 1.1 '!G226=2012,'приложение 1.1 '!E226,"-")</f>
        <v>-</v>
      </c>
      <c r="D224" s="529" t="str">
        <f>IF('приложение 1.1 '!G226=2012,'приложение 1.1 '!D226,"-")</f>
        <v>-</v>
      </c>
      <c r="E224" s="529" t="str">
        <f>IF('приложение 1.1 '!G226=2013,'приложение 1.1 '!E226,"-")</f>
        <v>-</v>
      </c>
      <c r="F224" s="529" t="str">
        <f>IF('приложение 1.1 '!G226=2013,'приложение 1.1 '!D226,"-")</f>
        <v>-</v>
      </c>
      <c r="G224" s="529" t="str">
        <f>IF('приложение 1.1 '!G226=2014,'приложение 1.1 '!E226,"-")</f>
        <v>-</v>
      </c>
      <c r="H224" s="529" t="str">
        <f>IF('приложение 1.1 '!G226=2014,'приложение 1.1 '!D226,"-")</f>
        <v>-</v>
      </c>
      <c r="I224" s="529" t="str">
        <f>IF('приложение 1.1 '!G226=2015,'приложение 1.1 '!E226,"-")</f>
        <v>-</v>
      </c>
      <c r="J224" s="529" t="str">
        <f>IF('приложение 1.1 '!G226=2015,'приложение 1.1 '!D226,"-")</f>
        <v>-</v>
      </c>
      <c r="K224" s="529" t="str">
        <f>IF('приложение 1.1 '!G226=2016,'приложение 1.1 '!E226,"-")</f>
        <v>-</v>
      </c>
      <c r="L224" s="529" t="str">
        <f>IF('приложение 1.1 '!G226=2016,'приложение 1.1 '!D226,"-")</f>
        <v>-</v>
      </c>
      <c r="M224" s="529">
        <f>IF('приложение 1.1 '!G226=2017,'приложение 1.1 '!E226,"-")</f>
        <v>5</v>
      </c>
      <c r="N224" s="529">
        <f>IF('приложение 1.1 '!G226=2017,'приложение 1.1 '!D226,"-")</f>
        <v>0</v>
      </c>
      <c r="O224" s="529">
        <f t="shared" si="171"/>
        <v>5</v>
      </c>
      <c r="P224" s="529">
        <f t="shared" si="171"/>
        <v>0</v>
      </c>
      <c r="Q224" s="529">
        <v>0</v>
      </c>
      <c r="R224" s="529">
        <v>0</v>
      </c>
      <c r="S224" s="529">
        <v>0</v>
      </c>
      <c r="T224" s="529">
        <v>0</v>
      </c>
      <c r="U224" s="529">
        <v>0</v>
      </c>
      <c r="V224" s="529">
        <v>0</v>
      </c>
      <c r="W224" s="529">
        <v>0</v>
      </c>
      <c r="X224" s="529">
        <v>0</v>
      </c>
      <c r="Y224" s="529">
        <v>0</v>
      </c>
      <c r="Z224" s="529">
        <v>0</v>
      </c>
      <c r="AA224" s="529">
        <v>0</v>
      </c>
      <c r="AB224" s="529">
        <v>0</v>
      </c>
      <c r="AC224" s="529">
        <f t="shared" si="166"/>
        <v>0</v>
      </c>
      <c r="AD224" s="583">
        <f t="shared" si="167"/>
        <v>0</v>
      </c>
      <c r="AE224" s="591">
        <f>'приложение 1.1 '!H226</f>
        <v>17.766649999999998</v>
      </c>
      <c r="AF224" s="591" t="str">
        <f t="shared" si="161"/>
        <v>0</v>
      </c>
      <c r="AG224" s="591" t="str">
        <f t="shared" si="162"/>
        <v>0</v>
      </c>
      <c r="AH224" s="591" t="str">
        <f t="shared" si="168"/>
        <v>0</v>
      </c>
      <c r="AI224" s="591" t="str">
        <f t="shared" si="163"/>
        <v>0</v>
      </c>
      <c r="AJ224" s="591" t="str">
        <f t="shared" si="169"/>
        <v>0</v>
      </c>
      <c r="AK224" s="591" t="str">
        <f t="shared" si="164"/>
        <v>0</v>
      </c>
      <c r="AL224" s="591">
        <f t="shared" si="175"/>
        <v>5</v>
      </c>
      <c r="AM224" s="591">
        <f t="shared" si="174"/>
        <v>0</v>
      </c>
      <c r="AN224" s="591">
        <f t="shared" si="157"/>
        <v>5</v>
      </c>
      <c r="AO224" s="591">
        <f t="shared" si="158"/>
        <v>0</v>
      </c>
      <c r="AP224" s="591">
        <f>'приложение 1.1 '!Y226</f>
        <v>0</v>
      </c>
      <c r="AQ224" s="591">
        <f>'приложение 1.1 '!Z226</f>
        <v>0</v>
      </c>
      <c r="AR224" s="591">
        <f>'приложение 1.1 '!AA226</f>
        <v>0</v>
      </c>
      <c r="AS224" s="591">
        <f>'приложение 1.1 '!AB226</f>
        <v>0</v>
      </c>
      <c r="AT224" s="591">
        <f>'приложение 1.4.'!G297</f>
        <v>0</v>
      </c>
      <c r="AU224" s="591">
        <f>'приложение 1.4.'!I297</f>
        <v>0</v>
      </c>
      <c r="AV224" s="591">
        <f>'приложение 1.4.'!K297</f>
        <v>0</v>
      </c>
      <c r="AW224" s="591">
        <f>'приложение 1.4.'!M297</f>
        <v>17.766649999999998</v>
      </c>
      <c r="AX224" s="474">
        <f>'приложение 1.1 '!AD226</f>
        <v>17.766649999999998</v>
      </c>
      <c r="AY224" s="474">
        <f>'приложение 1.1 '!AC226</f>
        <v>0</v>
      </c>
      <c r="AZ224" s="591">
        <f t="shared" si="159"/>
        <v>17.766649999999998</v>
      </c>
    </row>
    <row r="225" spans="1:52" s="9" customFormat="1">
      <c r="A225" s="95" t="str">
        <f>'приложение 1.1 '!A227</f>
        <v>2.1.3.8</v>
      </c>
      <c r="B225" s="506" t="str">
        <f>'приложение 1.1 '!B227</f>
        <v>Строительство ТП №9 2*2500кВА  мкр.23А</v>
      </c>
      <c r="C225" s="529" t="str">
        <f>IF('приложение 1.1 '!G227=2012,'приложение 1.1 '!E227,"-")</f>
        <v>-</v>
      </c>
      <c r="D225" s="529" t="str">
        <f>IF('приложение 1.1 '!G227=2012,'приложение 1.1 '!D227,"-")</f>
        <v>-</v>
      </c>
      <c r="E225" s="529" t="str">
        <f>IF('приложение 1.1 '!G227=2013,'приложение 1.1 '!E227,"-")</f>
        <v>-</v>
      </c>
      <c r="F225" s="529" t="str">
        <f>IF('приложение 1.1 '!G227=2013,'приложение 1.1 '!D227,"-")</f>
        <v>-</v>
      </c>
      <c r="G225" s="529" t="str">
        <f>IF('приложение 1.1 '!G227=2014,'приложение 1.1 '!E227,"-")</f>
        <v>-</v>
      </c>
      <c r="H225" s="529" t="str">
        <f>IF('приложение 1.1 '!G227=2014,'приложение 1.1 '!D227,"-")</f>
        <v>-</v>
      </c>
      <c r="I225" s="529" t="str">
        <f>IF('приложение 1.1 '!G227=2015,'приложение 1.1 '!E227,"-")</f>
        <v>-</v>
      </c>
      <c r="J225" s="529" t="str">
        <f>IF('приложение 1.1 '!G227=2015,'приложение 1.1 '!D227,"-")</f>
        <v>-</v>
      </c>
      <c r="K225" s="529">
        <f>IF('приложение 1.1 '!G227=2016,'приложение 1.1 '!E227,"-")</f>
        <v>5</v>
      </c>
      <c r="L225" s="529">
        <f>IF('приложение 1.1 '!G227=2016,'приложение 1.1 '!D227,"-")</f>
        <v>0</v>
      </c>
      <c r="M225" s="529" t="str">
        <f>IF('приложение 1.1 '!G227=2017,'приложение 1.1 '!E227,"-")</f>
        <v>-</v>
      </c>
      <c r="N225" s="529" t="str">
        <f>IF('приложение 1.1 '!G227=2017,'приложение 1.1 '!D227,"-")</f>
        <v>-</v>
      </c>
      <c r="O225" s="529">
        <f t="shared" si="171"/>
        <v>5</v>
      </c>
      <c r="P225" s="529">
        <f t="shared" si="171"/>
        <v>0</v>
      </c>
      <c r="Q225" s="529">
        <v>0</v>
      </c>
      <c r="R225" s="529">
        <v>0</v>
      </c>
      <c r="S225" s="529">
        <v>0</v>
      </c>
      <c r="T225" s="529">
        <v>0</v>
      </c>
      <c r="U225" s="529">
        <v>0</v>
      </c>
      <c r="V225" s="529">
        <v>0</v>
      </c>
      <c r="W225" s="529">
        <v>0</v>
      </c>
      <c r="X225" s="529">
        <v>0</v>
      </c>
      <c r="Y225" s="529">
        <v>0</v>
      </c>
      <c r="Z225" s="529">
        <v>0</v>
      </c>
      <c r="AA225" s="529">
        <v>0</v>
      </c>
      <c r="AB225" s="529">
        <v>0</v>
      </c>
      <c r="AC225" s="529">
        <f t="shared" si="166"/>
        <v>0</v>
      </c>
      <c r="AD225" s="583">
        <f t="shared" si="167"/>
        <v>0</v>
      </c>
      <c r="AE225" s="591">
        <f>'приложение 1.1 '!H227</f>
        <v>16.109666480000001</v>
      </c>
      <c r="AF225" s="591" t="str">
        <f t="shared" si="161"/>
        <v>0</v>
      </c>
      <c r="AG225" s="591" t="str">
        <f t="shared" si="162"/>
        <v>0</v>
      </c>
      <c r="AH225" s="591" t="str">
        <f t="shared" si="168"/>
        <v>0</v>
      </c>
      <c r="AI225" s="591" t="str">
        <f t="shared" si="163"/>
        <v>0</v>
      </c>
      <c r="AJ225" s="591" t="str">
        <f t="shared" si="169"/>
        <v>0</v>
      </c>
      <c r="AK225" s="591" t="str">
        <f t="shared" si="164"/>
        <v>0</v>
      </c>
      <c r="AL225" s="591" t="str">
        <f t="shared" si="175"/>
        <v>0</v>
      </c>
      <c r="AM225" s="591" t="str">
        <f t="shared" si="174"/>
        <v>0</v>
      </c>
      <c r="AN225" s="591" t="str">
        <f t="shared" si="157"/>
        <v>-</v>
      </c>
      <c r="AO225" s="591" t="str">
        <f t="shared" si="158"/>
        <v>-</v>
      </c>
      <c r="AP225" s="591">
        <f>'приложение 1.1 '!Y227</f>
        <v>0</v>
      </c>
      <c r="AQ225" s="591">
        <f>'приложение 1.1 '!Z227</f>
        <v>0</v>
      </c>
      <c r="AR225" s="591">
        <f>'приложение 1.1 '!AA227</f>
        <v>0</v>
      </c>
      <c r="AS225" s="591">
        <f>'приложение 1.1 '!AB227</f>
        <v>2.6316370199999999</v>
      </c>
      <c r="AT225" s="591">
        <f>'приложение 1.4.'!G298</f>
        <v>0</v>
      </c>
      <c r="AU225" s="591">
        <f>'приложение 1.4.'!I298</f>
        <v>0</v>
      </c>
      <c r="AV225" s="591">
        <f>'приложение 1.4.'!K298</f>
        <v>0</v>
      </c>
      <c r="AW225" s="591">
        <f>'приложение 1.4.'!M298</f>
        <v>0</v>
      </c>
      <c r="AX225" s="474">
        <f>'приложение 1.1 '!AD227</f>
        <v>0</v>
      </c>
      <c r="AY225" s="474">
        <f>'приложение 1.1 '!AC227</f>
        <v>13.47802946</v>
      </c>
      <c r="AZ225" s="591">
        <f t="shared" si="159"/>
        <v>16.109666480000001</v>
      </c>
    </row>
    <row r="226" spans="1:52" s="9" customFormat="1" ht="31.5">
      <c r="A226" s="95" t="str">
        <f>'приложение 1.1 '!A228</f>
        <v>2.1.3.9</v>
      </c>
      <c r="B226" s="506" t="str">
        <f>'приложение 1.1 '!B228</f>
        <v>Строительство ТП№23-2х2500кВА мкр.44 (2-й этап строительства)</v>
      </c>
      <c r="C226" s="529" t="str">
        <f>IF('приложение 1.1 '!G228=2012,'приложение 1.1 '!E228,"-")</f>
        <v>-</v>
      </c>
      <c r="D226" s="529" t="str">
        <f>IF('приложение 1.1 '!G228=2012,'приложение 1.1 '!D228,"-")</f>
        <v>-</v>
      </c>
      <c r="E226" s="529" t="str">
        <f>IF('приложение 1.1 '!G228=2013,'приложение 1.1 '!E228,"-")</f>
        <v>-</v>
      </c>
      <c r="F226" s="529" t="str">
        <f>IF('приложение 1.1 '!G228=2013,'приложение 1.1 '!D228,"-")</f>
        <v>-</v>
      </c>
      <c r="G226" s="529">
        <f>IF('приложение 1.1 '!G228=2014,'приложение 1.1 '!E228,"-")</f>
        <v>5</v>
      </c>
      <c r="H226" s="529">
        <f>IF('приложение 1.1 '!G228=2014,'приложение 1.1 '!D228,"-")</f>
        <v>0</v>
      </c>
      <c r="I226" s="529" t="str">
        <f>IF('приложение 1.1 '!G228=2015,'приложение 1.1 '!E228,"-")</f>
        <v>-</v>
      </c>
      <c r="J226" s="529" t="str">
        <f>IF('приложение 1.1 '!G228=2015,'приложение 1.1 '!D228,"-")</f>
        <v>-</v>
      </c>
      <c r="K226" s="529" t="str">
        <f>IF('приложение 1.1 '!G228=2016,'приложение 1.1 '!E228,"-")</f>
        <v>-</v>
      </c>
      <c r="L226" s="529" t="str">
        <f>IF('приложение 1.1 '!G228=2016,'приложение 1.1 '!D228,"-")</f>
        <v>-</v>
      </c>
      <c r="M226" s="529" t="str">
        <f>IF('приложение 1.1 '!G228=2017,'приложение 1.1 '!E228,"-")</f>
        <v>-</v>
      </c>
      <c r="N226" s="529" t="str">
        <f>IF('приложение 1.1 '!G228=2017,'приложение 1.1 '!D228,"-")</f>
        <v>-</v>
      </c>
      <c r="O226" s="529">
        <f t="shared" si="171"/>
        <v>5</v>
      </c>
      <c r="P226" s="529">
        <f t="shared" si="171"/>
        <v>0</v>
      </c>
      <c r="Q226" s="529">
        <v>0</v>
      </c>
      <c r="R226" s="529">
        <v>0</v>
      </c>
      <c r="S226" s="529">
        <v>0</v>
      </c>
      <c r="T226" s="529">
        <v>0</v>
      </c>
      <c r="U226" s="529">
        <v>0</v>
      </c>
      <c r="V226" s="529">
        <v>0</v>
      </c>
      <c r="W226" s="529">
        <v>0</v>
      </c>
      <c r="X226" s="529">
        <v>0</v>
      </c>
      <c r="Y226" s="529">
        <v>0</v>
      </c>
      <c r="Z226" s="529">
        <v>0</v>
      </c>
      <c r="AA226" s="529">
        <v>0</v>
      </c>
      <c r="AB226" s="529">
        <v>0</v>
      </c>
      <c r="AC226" s="529">
        <f t="shared" si="166"/>
        <v>0</v>
      </c>
      <c r="AD226" s="583">
        <f t="shared" si="167"/>
        <v>0</v>
      </c>
      <c r="AE226" s="591">
        <f>'приложение 1.1 '!H228</f>
        <v>16.526119680000001</v>
      </c>
      <c r="AF226" s="591" t="str">
        <f t="shared" si="161"/>
        <v>0</v>
      </c>
      <c r="AG226" s="591" t="str">
        <f t="shared" si="162"/>
        <v>0</v>
      </c>
      <c r="AH226" s="591" t="str">
        <f t="shared" si="168"/>
        <v>0</v>
      </c>
      <c r="AI226" s="591" t="str">
        <f t="shared" si="163"/>
        <v>0</v>
      </c>
      <c r="AJ226" s="591" t="str">
        <f t="shared" si="169"/>
        <v>0</v>
      </c>
      <c r="AK226" s="591" t="str">
        <f t="shared" si="164"/>
        <v>0</v>
      </c>
      <c r="AL226" s="591" t="str">
        <f t="shared" si="175"/>
        <v>0</v>
      </c>
      <c r="AM226" s="591" t="str">
        <f t="shared" si="174"/>
        <v>0</v>
      </c>
      <c r="AN226" s="591" t="str">
        <f t="shared" si="157"/>
        <v>-</v>
      </c>
      <c r="AO226" s="591" t="str">
        <f t="shared" si="158"/>
        <v>-</v>
      </c>
      <c r="AP226" s="591">
        <f>'приложение 1.1 '!Y228</f>
        <v>0</v>
      </c>
      <c r="AQ226" s="591">
        <f>'приложение 1.1 '!Z228</f>
        <v>0</v>
      </c>
      <c r="AR226" s="591">
        <f>'приложение 1.1 '!AA228</f>
        <v>16.526119680000001</v>
      </c>
      <c r="AS226" s="591">
        <f>'приложение 1.1 '!AB228</f>
        <v>0</v>
      </c>
      <c r="AT226" s="591">
        <f>'приложение 1.4.'!G299</f>
        <v>0</v>
      </c>
      <c r="AU226" s="591">
        <f>'приложение 1.4.'!I299</f>
        <v>0</v>
      </c>
      <c r="AV226" s="591">
        <f>'приложение 1.4.'!K299</f>
        <v>0</v>
      </c>
      <c r="AW226" s="591">
        <f>'приложение 1.4.'!M299</f>
        <v>0</v>
      </c>
      <c r="AX226" s="474">
        <f>'приложение 1.1 '!AD228</f>
        <v>0</v>
      </c>
      <c r="AY226" s="474">
        <f>'приложение 1.1 '!AC228</f>
        <v>0</v>
      </c>
      <c r="AZ226" s="591">
        <f t="shared" si="159"/>
        <v>16.526119680000001</v>
      </c>
    </row>
    <row r="227" spans="1:52" s="9" customFormat="1">
      <c r="A227" s="95" t="str">
        <f>'приложение 1.1 '!A229</f>
        <v>2.1.3.10</v>
      </c>
      <c r="B227" s="506" t="str">
        <f>'приложение 1.1 '!B229</f>
        <v>Строительство ТП-2х1600кВА мкр.18</v>
      </c>
      <c r="C227" s="529" t="str">
        <f>IF('приложение 1.1 '!G229=2012,'приложение 1.1 '!E229,"-")</f>
        <v>-</v>
      </c>
      <c r="D227" s="529" t="str">
        <f>IF('приложение 1.1 '!G229=2012,'приложение 1.1 '!D229,"-")</f>
        <v>-</v>
      </c>
      <c r="E227" s="529" t="str">
        <f>IF('приложение 1.1 '!G229=2013,'приложение 1.1 '!E229,"-")</f>
        <v>-</v>
      </c>
      <c r="F227" s="529" t="str">
        <f>IF('приложение 1.1 '!G229=2013,'приложение 1.1 '!D229,"-")</f>
        <v>-</v>
      </c>
      <c r="G227" s="529">
        <f>IF('приложение 1.1 '!G229=2014,'приложение 1.1 '!E229,"-")</f>
        <v>3.2</v>
      </c>
      <c r="H227" s="529">
        <f>IF('приложение 1.1 '!G229=2014,'приложение 1.1 '!D229,"-")</f>
        <v>0</v>
      </c>
      <c r="I227" s="529" t="str">
        <f>IF('приложение 1.1 '!G229=2015,'приложение 1.1 '!E229,"-")</f>
        <v>-</v>
      </c>
      <c r="J227" s="529" t="str">
        <f>IF('приложение 1.1 '!G229=2015,'приложение 1.1 '!D229,"-")</f>
        <v>-</v>
      </c>
      <c r="K227" s="529" t="str">
        <f>IF('приложение 1.1 '!G229=2016,'приложение 1.1 '!E229,"-")</f>
        <v>-</v>
      </c>
      <c r="L227" s="529" t="str">
        <f>IF('приложение 1.1 '!G229=2016,'приложение 1.1 '!D229,"-")</f>
        <v>-</v>
      </c>
      <c r="M227" s="529" t="str">
        <f>IF('приложение 1.1 '!G229=2017,'приложение 1.1 '!E229,"-")</f>
        <v>-</v>
      </c>
      <c r="N227" s="529" t="str">
        <f>IF('приложение 1.1 '!G229=2017,'приложение 1.1 '!D229,"-")</f>
        <v>-</v>
      </c>
      <c r="O227" s="529">
        <f t="shared" si="171"/>
        <v>3.2</v>
      </c>
      <c r="P227" s="529">
        <f t="shared" si="171"/>
        <v>0</v>
      </c>
      <c r="Q227" s="529">
        <v>0</v>
      </c>
      <c r="R227" s="529">
        <v>0</v>
      </c>
      <c r="S227" s="529">
        <v>0</v>
      </c>
      <c r="T227" s="529">
        <v>0</v>
      </c>
      <c r="U227" s="529">
        <v>0</v>
      </c>
      <c r="V227" s="529">
        <v>0</v>
      </c>
      <c r="W227" s="529">
        <v>0</v>
      </c>
      <c r="X227" s="529">
        <v>0</v>
      </c>
      <c r="Y227" s="529">
        <v>0</v>
      </c>
      <c r="Z227" s="529">
        <v>0</v>
      </c>
      <c r="AA227" s="529">
        <v>0</v>
      </c>
      <c r="AB227" s="529">
        <v>0</v>
      </c>
      <c r="AC227" s="529">
        <f t="shared" si="166"/>
        <v>0</v>
      </c>
      <c r="AD227" s="583">
        <f t="shared" si="167"/>
        <v>0</v>
      </c>
      <c r="AE227" s="591">
        <f>'приложение 1.1 '!H229</f>
        <v>10.9182851</v>
      </c>
      <c r="AF227" s="591" t="str">
        <f t="shared" si="161"/>
        <v>0</v>
      </c>
      <c r="AG227" s="591" t="str">
        <f t="shared" si="162"/>
        <v>0</v>
      </c>
      <c r="AH227" s="591" t="str">
        <f t="shared" si="168"/>
        <v>0</v>
      </c>
      <c r="AI227" s="591" t="str">
        <f t="shared" si="163"/>
        <v>0</v>
      </c>
      <c r="AJ227" s="591" t="str">
        <f t="shared" si="169"/>
        <v>0</v>
      </c>
      <c r="AK227" s="591" t="str">
        <f t="shared" si="164"/>
        <v>0</v>
      </c>
      <c r="AL227" s="591" t="str">
        <f t="shared" si="175"/>
        <v>0</v>
      </c>
      <c r="AM227" s="591" t="str">
        <f t="shared" si="174"/>
        <v>0</v>
      </c>
      <c r="AN227" s="591" t="str">
        <f t="shared" si="157"/>
        <v>-</v>
      </c>
      <c r="AO227" s="591" t="str">
        <f t="shared" si="158"/>
        <v>-</v>
      </c>
      <c r="AP227" s="591">
        <f>'приложение 1.1 '!Y229</f>
        <v>0</v>
      </c>
      <c r="AQ227" s="591">
        <f>'приложение 1.1 '!Z229</f>
        <v>0</v>
      </c>
      <c r="AR227" s="591">
        <f>'приложение 1.1 '!AA229</f>
        <v>10.9182851</v>
      </c>
      <c r="AS227" s="591">
        <f>'приложение 1.1 '!AB229</f>
        <v>0</v>
      </c>
      <c r="AT227" s="591">
        <f>'приложение 1.4.'!G300</f>
        <v>0</v>
      </c>
      <c r="AU227" s="591">
        <f>'приложение 1.4.'!I300</f>
        <v>0</v>
      </c>
      <c r="AV227" s="591">
        <f>'приложение 1.4.'!K300</f>
        <v>0</v>
      </c>
      <c r="AW227" s="591">
        <f>'приложение 1.4.'!M300</f>
        <v>0</v>
      </c>
      <c r="AX227" s="474">
        <f>'приложение 1.1 '!AD229</f>
        <v>0</v>
      </c>
      <c r="AY227" s="474">
        <f>'приложение 1.1 '!AC229</f>
        <v>0</v>
      </c>
      <c r="AZ227" s="591">
        <f t="shared" si="159"/>
        <v>10.9182851</v>
      </c>
    </row>
    <row r="228" spans="1:52" s="9" customFormat="1">
      <c r="A228" s="95" t="str">
        <f>'приложение 1.1 '!A230</f>
        <v>2.1.3.11</v>
      </c>
      <c r="B228" s="506" t="str">
        <f>'приложение 1.1 '!B230</f>
        <v>Строительство ТП №8 2х1600кВА мкр. 23А</v>
      </c>
      <c r="C228" s="529" t="str">
        <f>IF('приложение 1.1 '!G230=2012,'приложение 1.1 '!E230,"-")</f>
        <v>-</v>
      </c>
      <c r="D228" s="529" t="str">
        <f>IF('приложение 1.1 '!G230=2012,'приложение 1.1 '!D230,"-")</f>
        <v>-</v>
      </c>
      <c r="E228" s="529" t="str">
        <f>IF('приложение 1.1 '!G230=2013,'приложение 1.1 '!E230,"-")</f>
        <v>-</v>
      </c>
      <c r="F228" s="529" t="str">
        <f>IF('приложение 1.1 '!G230=2013,'приложение 1.1 '!D230,"-")</f>
        <v>-</v>
      </c>
      <c r="G228" s="529" t="str">
        <f>IF('приложение 1.1 '!G230=2014,'приложение 1.1 '!E230,"-")</f>
        <v>-</v>
      </c>
      <c r="H228" s="529" t="str">
        <f>IF('приложение 1.1 '!G230=2014,'приложение 1.1 '!D230,"-")</f>
        <v>-</v>
      </c>
      <c r="I228" s="529" t="str">
        <f>IF('приложение 1.1 '!G230=2015,'приложение 1.1 '!E230,"-")</f>
        <v>-</v>
      </c>
      <c r="J228" s="529" t="str">
        <f>IF('приложение 1.1 '!G230=2015,'приложение 1.1 '!D230,"-")</f>
        <v>-</v>
      </c>
      <c r="K228" s="529">
        <f>IF('приложение 1.1 '!G230=2016,'приложение 1.1 '!E230,"-")</f>
        <v>3.2</v>
      </c>
      <c r="L228" s="529">
        <f>IF('приложение 1.1 '!G230=2016,'приложение 1.1 '!D230,"-")</f>
        <v>0</v>
      </c>
      <c r="M228" s="529" t="str">
        <f>IF('приложение 1.1 '!G230=2017,'приложение 1.1 '!E230,"-")</f>
        <v>-</v>
      </c>
      <c r="N228" s="529" t="str">
        <f>IF('приложение 1.1 '!G230=2017,'приложение 1.1 '!D230,"-")</f>
        <v>-</v>
      </c>
      <c r="O228" s="529">
        <f t="shared" si="171"/>
        <v>3.2</v>
      </c>
      <c r="P228" s="529">
        <f t="shared" si="171"/>
        <v>0</v>
      </c>
      <c r="Q228" s="529">
        <v>0</v>
      </c>
      <c r="R228" s="529">
        <v>0</v>
      </c>
      <c r="S228" s="529">
        <v>0</v>
      </c>
      <c r="T228" s="529">
        <v>0</v>
      </c>
      <c r="U228" s="529">
        <v>0</v>
      </c>
      <c r="V228" s="529">
        <v>0</v>
      </c>
      <c r="W228" s="529">
        <v>0</v>
      </c>
      <c r="X228" s="529">
        <v>0</v>
      </c>
      <c r="Y228" s="529">
        <v>0</v>
      </c>
      <c r="Z228" s="529">
        <v>0</v>
      </c>
      <c r="AA228" s="529">
        <v>0</v>
      </c>
      <c r="AB228" s="529">
        <v>0</v>
      </c>
      <c r="AC228" s="529">
        <f t="shared" si="166"/>
        <v>0</v>
      </c>
      <c r="AD228" s="583">
        <f t="shared" si="167"/>
        <v>0</v>
      </c>
      <c r="AE228" s="591">
        <f>'приложение 1.1 '!H230</f>
        <v>23.782572909999804</v>
      </c>
      <c r="AF228" s="591" t="str">
        <f t="shared" si="161"/>
        <v>0</v>
      </c>
      <c r="AG228" s="591" t="str">
        <f t="shared" si="162"/>
        <v>0</v>
      </c>
      <c r="AH228" s="591" t="str">
        <f t="shared" si="168"/>
        <v>0</v>
      </c>
      <c r="AI228" s="591" t="str">
        <f t="shared" si="163"/>
        <v>0</v>
      </c>
      <c r="AJ228" s="591" t="str">
        <f t="shared" si="169"/>
        <v>0</v>
      </c>
      <c r="AK228" s="591" t="str">
        <f t="shared" si="164"/>
        <v>0</v>
      </c>
      <c r="AL228" s="591" t="str">
        <f t="shared" si="175"/>
        <v>0</v>
      </c>
      <c r="AM228" s="591" t="str">
        <f t="shared" si="174"/>
        <v>0</v>
      </c>
      <c r="AN228" s="591" t="str">
        <f t="shared" si="157"/>
        <v>-</v>
      </c>
      <c r="AO228" s="591" t="str">
        <f t="shared" si="158"/>
        <v>-</v>
      </c>
      <c r="AP228" s="591">
        <f>'приложение 1.1 '!Y230</f>
        <v>0</v>
      </c>
      <c r="AQ228" s="591">
        <f>'приложение 1.1 '!Z230</f>
        <v>0</v>
      </c>
      <c r="AR228" s="591">
        <f>'приложение 1.1 '!AA230</f>
        <v>0</v>
      </c>
      <c r="AS228" s="591">
        <f>'приложение 1.1 '!AB230</f>
        <v>8.3639183799998023</v>
      </c>
      <c r="AT228" s="591">
        <f>'приложение 1.4.'!G301</f>
        <v>0</v>
      </c>
      <c r="AU228" s="591">
        <f>'приложение 1.4.'!I301</f>
        <v>0</v>
      </c>
      <c r="AV228" s="591">
        <f>'приложение 1.4.'!K301</f>
        <v>0</v>
      </c>
      <c r="AW228" s="591">
        <f>'приложение 1.4.'!M301</f>
        <v>0</v>
      </c>
      <c r="AX228" s="474">
        <f>'приложение 1.1 '!AD230</f>
        <v>0</v>
      </c>
      <c r="AY228" s="474">
        <f>'приложение 1.1 '!AC230</f>
        <v>15.418654530000001</v>
      </c>
      <c r="AZ228" s="591">
        <f t="shared" si="159"/>
        <v>23.782572909999804</v>
      </c>
    </row>
    <row r="229" spans="1:52" s="9" customFormat="1">
      <c r="A229" s="95" t="str">
        <f>'приложение 1.1 '!A231</f>
        <v>2.1.3.12</v>
      </c>
      <c r="B229" s="506" t="str">
        <f>'приложение 1.1 '!B231</f>
        <v xml:space="preserve">Строительство ТП -2х1600кВА мкр.28 </v>
      </c>
      <c r="C229" s="529" t="str">
        <f>IF('приложение 1.1 '!G231=2012,'приложение 1.1 '!E231,"-")</f>
        <v>-</v>
      </c>
      <c r="D229" s="529" t="str">
        <f>IF('приложение 1.1 '!G231=2012,'приложение 1.1 '!D231,"-")</f>
        <v>-</v>
      </c>
      <c r="E229" s="529" t="str">
        <f>IF('приложение 1.1 '!G231=2013,'приложение 1.1 '!E231,"-")</f>
        <v>-</v>
      </c>
      <c r="F229" s="529" t="str">
        <f>IF('приложение 1.1 '!G231=2013,'приложение 1.1 '!D231,"-")</f>
        <v>-</v>
      </c>
      <c r="G229" s="529" t="str">
        <f>IF('приложение 1.1 '!G231=2014,'приложение 1.1 '!E231,"-")</f>
        <v>-</v>
      </c>
      <c r="H229" s="529" t="str">
        <f>IF('приложение 1.1 '!G231=2014,'приложение 1.1 '!D231,"-")</f>
        <v>-</v>
      </c>
      <c r="I229" s="529">
        <f>IF('приложение 1.1 '!G231=2015,'приложение 1.1 '!E231,"-")</f>
        <v>3.2</v>
      </c>
      <c r="J229" s="529">
        <f>IF('приложение 1.1 '!G231=2015,'приложение 1.1 '!D231,"-")</f>
        <v>0</v>
      </c>
      <c r="K229" s="529" t="str">
        <f>IF('приложение 1.1 '!G231=2016,'приложение 1.1 '!E231,"-")</f>
        <v>-</v>
      </c>
      <c r="L229" s="529" t="str">
        <f>IF('приложение 1.1 '!G231=2016,'приложение 1.1 '!D231,"-")</f>
        <v>-</v>
      </c>
      <c r="M229" s="529" t="str">
        <f>IF('приложение 1.1 '!G231=2017,'приложение 1.1 '!E231,"-")</f>
        <v>-</v>
      </c>
      <c r="N229" s="529" t="str">
        <f>IF('приложение 1.1 '!G231=2017,'приложение 1.1 '!D231,"-")</f>
        <v>-</v>
      </c>
      <c r="O229" s="529">
        <f t="shared" si="171"/>
        <v>3.2</v>
      </c>
      <c r="P229" s="529">
        <f t="shared" si="171"/>
        <v>0</v>
      </c>
      <c r="Q229" s="529">
        <v>0</v>
      </c>
      <c r="R229" s="529">
        <v>0</v>
      </c>
      <c r="S229" s="529">
        <v>0</v>
      </c>
      <c r="T229" s="529">
        <v>0</v>
      </c>
      <c r="U229" s="529">
        <v>0</v>
      </c>
      <c r="V229" s="529">
        <v>0</v>
      </c>
      <c r="W229" s="529">
        <v>0</v>
      </c>
      <c r="X229" s="529">
        <v>0</v>
      </c>
      <c r="Y229" s="529">
        <v>0</v>
      </c>
      <c r="Z229" s="529">
        <v>0</v>
      </c>
      <c r="AA229" s="529">
        <v>0</v>
      </c>
      <c r="AB229" s="529">
        <v>0</v>
      </c>
      <c r="AC229" s="529">
        <f t="shared" si="166"/>
        <v>0</v>
      </c>
      <c r="AD229" s="583">
        <f t="shared" si="167"/>
        <v>0</v>
      </c>
      <c r="AE229" s="591">
        <f>'приложение 1.1 '!H231</f>
        <v>13.673375049999999</v>
      </c>
      <c r="AF229" s="591" t="str">
        <f t="shared" si="161"/>
        <v>0</v>
      </c>
      <c r="AG229" s="591" t="str">
        <f t="shared" si="162"/>
        <v>0</v>
      </c>
      <c r="AH229" s="591" t="str">
        <f t="shared" si="168"/>
        <v>0</v>
      </c>
      <c r="AI229" s="591" t="str">
        <f t="shared" si="163"/>
        <v>0</v>
      </c>
      <c r="AJ229" s="591" t="str">
        <f t="shared" si="169"/>
        <v>0</v>
      </c>
      <c r="AK229" s="591" t="str">
        <f t="shared" si="164"/>
        <v>0</v>
      </c>
      <c r="AL229" s="591" t="str">
        <f t="shared" si="175"/>
        <v>0</v>
      </c>
      <c r="AM229" s="591" t="str">
        <f t="shared" si="174"/>
        <v>0</v>
      </c>
      <c r="AN229" s="591" t="str">
        <f t="shared" si="157"/>
        <v>-</v>
      </c>
      <c r="AO229" s="591" t="str">
        <f t="shared" si="158"/>
        <v>-</v>
      </c>
      <c r="AP229" s="591">
        <f>'приложение 1.1 '!Y231</f>
        <v>0</v>
      </c>
      <c r="AQ229" s="591">
        <f>'приложение 1.1 '!Z231</f>
        <v>0</v>
      </c>
      <c r="AR229" s="591">
        <f>'приложение 1.1 '!AA231</f>
        <v>0</v>
      </c>
      <c r="AS229" s="591">
        <f>'приложение 1.1 '!AB231</f>
        <v>13.673375049999999</v>
      </c>
      <c r="AT229" s="591">
        <f>'приложение 1.4.'!G302</f>
        <v>0</v>
      </c>
      <c r="AU229" s="591">
        <f>'приложение 1.4.'!I302</f>
        <v>0</v>
      </c>
      <c r="AV229" s="591">
        <f>'приложение 1.4.'!K302</f>
        <v>0</v>
      </c>
      <c r="AW229" s="591">
        <f>'приложение 1.4.'!M302</f>
        <v>0</v>
      </c>
      <c r="AX229" s="474">
        <f>'приложение 1.1 '!AD231</f>
        <v>0</v>
      </c>
      <c r="AY229" s="474">
        <f>'приложение 1.1 '!AC231</f>
        <v>0</v>
      </c>
      <c r="AZ229" s="591">
        <f t="shared" si="159"/>
        <v>13.673375049999999</v>
      </c>
    </row>
    <row r="230" spans="1:52" s="9" customFormat="1" ht="31.5">
      <c r="A230" s="95" t="str">
        <f>'приложение 1.1 '!A232</f>
        <v>2.1.3.13</v>
      </c>
      <c r="B230" s="506" t="str">
        <f>'приложение 1.1 '!B232</f>
        <v>Строительство ТП№5 2х1600кВА мкр.38 (3-я очередь)</v>
      </c>
      <c r="C230" s="529" t="str">
        <f>IF('приложение 1.1 '!G232=2012,'приложение 1.1 '!E232,"-")</f>
        <v>-</v>
      </c>
      <c r="D230" s="529" t="str">
        <f>IF('приложение 1.1 '!G232=2012,'приложение 1.1 '!D232,"-")</f>
        <v>-</v>
      </c>
      <c r="E230" s="529" t="str">
        <f>IF('приложение 1.1 '!G232=2013,'приложение 1.1 '!E232,"-")</f>
        <v>-</v>
      </c>
      <c r="F230" s="529" t="str">
        <f>IF('приложение 1.1 '!G232=2013,'приложение 1.1 '!D232,"-")</f>
        <v>-</v>
      </c>
      <c r="G230" s="529" t="str">
        <f>IF('приложение 1.1 '!G232=2014,'приложение 1.1 '!E232,"-")</f>
        <v>-</v>
      </c>
      <c r="H230" s="529" t="str">
        <f>IF('приложение 1.1 '!G232=2014,'приложение 1.1 '!D232,"-")</f>
        <v>-</v>
      </c>
      <c r="I230" s="529" t="str">
        <f>IF('приложение 1.1 '!G232=2015,'приложение 1.1 '!E232,"-")</f>
        <v>-</v>
      </c>
      <c r="J230" s="529" t="str">
        <f>IF('приложение 1.1 '!G232=2015,'приложение 1.1 '!D232,"-")</f>
        <v>-</v>
      </c>
      <c r="K230" s="529">
        <f>IF('приложение 1.1 '!G232=2016,'приложение 1.1 '!E232,"-")</f>
        <v>3.2</v>
      </c>
      <c r="L230" s="529">
        <f>IF('приложение 1.1 '!G232=2016,'приложение 1.1 '!D232,"-")</f>
        <v>0</v>
      </c>
      <c r="M230" s="529" t="str">
        <f>IF('приложение 1.1 '!G232=2017,'приложение 1.1 '!E232,"-")</f>
        <v>-</v>
      </c>
      <c r="N230" s="529" t="str">
        <f>IF('приложение 1.1 '!G232=2017,'приложение 1.1 '!D232,"-")</f>
        <v>-</v>
      </c>
      <c r="O230" s="529">
        <f t="shared" si="171"/>
        <v>3.2</v>
      </c>
      <c r="P230" s="529">
        <f t="shared" si="171"/>
        <v>0</v>
      </c>
      <c r="Q230" s="529">
        <v>0</v>
      </c>
      <c r="R230" s="529">
        <v>0</v>
      </c>
      <c r="S230" s="529">
        <v>0</v>
      </c>
      <c r="T230" s="529">
        <v>0</v>
      </c>
      <c r="U230" s="529">
        <v>0</v>
      </c>
      <c r="V230" s="529">
        <v>0</v>
      </c>
      <c r="W230" s="529">
        <v>0</v>
      </c>
      <c r="X230" s="529">
        <v>0</v>
      </c>
      <c r="Y230" s="529">
        <v>0</v>
      </c>
      <c r="Z230" s="529">
        <v>0</v>
      </c>
      <c r="AA230" s="529">
        <v>0</v>
      </c>
      <c r="AB230" s="529">
        <v>0</v>
      </c>
      <c r="AC230" s="529">
        <f t="shared" si="166"/>
        <v>0</v>
      </c>
      <c r="AD230" s="583">
        <f t="shared" si="167"/>
        <v>0</v>
      </c>
      <c r="AE230" s="591">
        <f>'приложение 1.1 '!H232</f>
        <v>8.8795813688135592</v>
      </c>
      <c r="AF230" s="591" t="str">
        <f t="shared" si="161"/>
        <v>0</v>
      </c>
      <c r="AG230" s="591" t="str">
        <f t="shared" si="162"/>
        <v>0</v>
      </c>
      <c r="AH230" s="591" t="str">
        <f t="shared" si="168"/>
        <v>0</v>
      </c>
      <c r="AI230" s="591" t="str">
        <f t="shared" si="163"/>
        <v>0</v>
      </c>
      <c r="AJ230" s="591" t="str">
        <f t="shared" si="169"/>
        <v>0</v>
      </c>
      <c r="AK230" s="591" t="str">
        <f t="shared" si="164"/>
        <v>0</v>
      </c>
      <c r="AL230" s="591" t="str">
        <f t="shared" si="175"/>
        <v>0</v>
      </c>
      <c r="AM230" s="591" t="str">
        <f t="shared" si="174"/>
        <v>0</v>
      </c>
      <c r="AN230" s="591" t="str">
        <f t="shared" si="157"/>
        <v>-</v>
      </c>
      <c r="AO230" s="591" t="str">
        <f t="shared" si="158"/>
        <v>-</v>
      </c>
      <c r="AP230" s="591">
        <f>'приложение 1.1 '!Y232</f>
        <v>0</v>
      </c>
      <c r="AQ230" s="591">
        <f>'приложение 1.1 '!Z232</f>
        <v>0</v>
      </c>
      <c r="AR230" s="591">
        <f>'приложение 1.1 '!AA232</f>
        <v>0</v>
      </c>
      <c r="AS230" s="591">
        <f>'приложение 1.1 '!AB232</f>
        <v>0</v>
      </c>
      <c r="AT230" s="591">
        <f>'приложение 1.4.'!G303</f>
        <v>0</v>
      </c>
      <c r="AU230" s="591">
        <f>'приложение 1.4.'!I303</f>
        <v>0</v>
      </c>
      <c r="AV230" s="591">
        <f>'приложение 1.4.'!K303</f>
        <v>0</v>
      </c>
      <c r="AW230" s="591">
        <f>'приложение 1.4.'!M303</f>
        <v>0</v>
      </c>
      <c r="AX230" s="474">
        <f>'приложение 1.1 '!AD232</f>
        <v>0</v>
      </c>
      <c r="AY230" s="474">
        <f>'приложение 1.1 '!AC232</f>
        <v>8.8795813688135592</v>
      </c>
      <c r="AZ230" s="591">
        <f t="shared" si="159"/>
        <v>8.8795813688135592</v>
      </c>
    </row>
    <row r="231" spans="1:52" s="9" customFormat="1" ht="31.5">
      <c r="A231" s="95" t="str">
        <f>'приложение 1.1 '!A233</f>
        <v>2.1.3.14</v>
      </c>
      <c r="B231" s="506" t="str">
        <f>'приложение 1.1 '!B233</f>
        <v>Строительство ТП №6 2х1600кВА мкр.38 (3-я очередь)</v>
      </c>
      <c r="C231" s="529" t="str">
        <f>IF('приложение 1.1 '!G233=2012,'приложение 1.1 '!E233,"-")</f>
        <v>-</v>
      </c>
      <c r="D231" s="529" t="str">
        <f>IF('приложение 1.1 '!G233=2012,'приложение 1.1 '!D233,"-")</f>
        <v>-</v>
      </c>
      <c r="E231" s="529" t="str">
        <f>IF('приложение 1.1 '!G233=2013,'приложение 1.1 '!E233,"-")</f>
        <v>-</v>
      </c>
      <c r="F231" s="529" t="str">
        <f>IF('приложение 1.1 '!G233=2013,'приложение 1.1 '!D233,"-")</f>
        <v>-</v>
      </c>
      <c r="G231" s="529" t="str">
        <f>IF('приложение 1.1 '!G233=2014,'приложение 1.1 '!E233,"-")</f>
        <v>-</v>
      </c>
      <c r="H231" s="529" t="str">
        <f>IF('приложение 1.1 '!G233=2014,'приложение 1.1 '!D233,"-")</f>
        <v>-</v>
      </c>
      <c r="I231" s="529" t="str">
        <f>IF('приложение 1.1 '!G233=2015,'приложение 1.1 '!E233,"-")</f>
        <v>-</v>
      </c>
      <c r="J231" s="529" t="str">
        <f>IF('приложение 1.1 '!G233=2015,'приложение 1.1 '!D233,"-")</f>
        <v>-</v>
      </c>
      <c r="K231" s="529">
        <f>IF('приложение 1.1 '!G233=2016,'приложение 1.1 '!E233,"-")</f>
        <v>3.2</v>
      </c>
      <c r="L231" s="529">
        <f>IF('приложение 1.1 '!G233=2016,'приложение 1.1 '!D233,"-")</f>
        <v>0</v>
      </c>
      <c r="M231" s="529" t="str">
        <f>IF('приложение 1.1 '!G233=2017,'приложение 1.1 '!E233,"-")</f>
        <v>-</v>
      </c>
      <c r="N231" s="529" t="str">
        <f>IF('приложение 1.1 '!G233=2017,'приложение 1.1 '!D233,"-")</f>
        <v>-</v>
      </c>
      <c r="O231" s="529">
        <f t="shared" si="171"/>
        <v>3.2</v>
      </c>
      <c r="P231" s="529">
        <f t="shared" si="171"/>
        <v>0</v>
      </c>
      <c r="Q231" s="529">
        <v>0</v>
      </c>
      <c r="R231" s="529">
        <v>0</v>
      </c>
      <c r="S231" s="529">
        <v>0</v>
      </c>
      <c r="T231" s="529">
        <v>0</v>
      </c>
      <c r="U231" s="529">
        <v>0</v>
      </c>
      <c r="V231" s="529">
        <v>0</v>
      </c>
      <c r="W231" s="529">
        <v>0</v>
      </c>
      <c r="X231" s="529">
        <v>0</v>
      </c>
      <c r="Y231" s="529">
        <v>0</v>
      </c>
      <c r="Z231" s="529">
        <v>0</v>
      </c>
      <c r="AA231" s="529">
        <v>0</v>
      </c>
      <c r="AB231" s="529">
        <v>0</v>
      </c>
      <c r="AC231" s="529">
        <f t="shared" si="166"/>
        <v>0</v>
      </c>
      <c r="AD231" s="583">
        <f t="shared" si="167"/>
        <v>0</v>
      </c>
      <c r="AE231" s="591">
        <f>'приложение 1.1 '!H233</f>
        <v>8.0706221481355946</v>
      </c>
      <c r="AF231" s="591" t="str">
        <f t="shared" si="161"/>
        <v>0</v>
      </c>
      <c r="AG231" s="591" t="str">
        <f t="shared" si="162"/>
        <v>0</v>
      </c>
      <c r="AH231" s="591" t="str">
        <f t="shared" si="168"/>
        <v>0</v>
      </c>
      <c r="AI231" s="591" t="str">
        <f t="shared" si="163"/>
        <v>0</v>
      </c>
      <c r="AJ231" s="591" t="str">
        <f t="shared" si="169"/>
        <v>0</v>
      </c>
      <c r="AK231" s="591" t="str">
        <f t="shared" si="164"/>
        <v>0</v>
      </c>
      <c r="AL231" s="591" t="str">
        <f t="shared" si="175"/>
        <v>0</v>
      </c>
      <c r="AM231" s="591" t="str">
        <f t="shared" si="174"/>
        <v>0</v>
      </c>
      <c r="AN231" s="591" t="str">
        <f t="shared" si="157"/>
        <v>-</v>
      </c>
      <c r="AO231" s="591" t="str">
        <f t="shared" si="158"/>
        <v>-</v>
      </c>
      <c r="AP231" s="591">
        <f>'приложение 1.1 '!Y233</f>
        <v>0</v>
      </c>
      <c r="AQ231" s="591">
        <f>'приложение 1.1 '!Z233</f>
        <v>0</v>
      </c>
      <c r="AR231" s="591">
        <f>'приложение 1.1 '!AA233</f>
        <v>0</v>
      </c>
      <c r="AS231" s="591">
        <f>'приложение 1.1 '!AB233</f>
        <v>0</v>
      </c>
      <c r="AT231" s="591">
        <f>'приложение 1.4.'!G304</f>
        <v>0</v>
      </c>
      <c r="AU231" s="591">
        <f>'приложение 1.4.'!I304</f>
        <v>0</v>
      </c>
      <c r="AV231" s="591">
        <f>'приложение 1.4.'!K304</f>
        <v>0</v>
      </c>
      <c r="AW231" s="591">
        <f>'приложение 1.4.'!M304</f>
        <v>0</v>
      </c>
      <c r="AX231" s="474">
        <f>'приложение 1.1 '!AD233</f>
        <v>0</v>
      </c>
      <c r="AY231" s="474">
        <f>'приложение 1.1 '!AC233</f>
        <v>8.0706221481355946</v>
      </c>
      <c r="AZ231" s="591">
        <f t="shared" si="159"/>
        <v>8.0706221481355946</v>
      </c>
    </row>
    <row r="232" spans="1:52" s="9" customFormat="1" ht="31.5">
      <c r="A232" s="95" t="str">
        <f>'приложение 1.1 '!A234</f>
        <v>2.1.3.15</v>
      </c>
      <c r="B232" s="506" t="str">
        <f>'приложение 1.1 '!B234</f>
        <v>Строительство ТП-2х1000кВА в мкр. 20А (бассейн, архив, хореографическая школа)</v>
      </c>
      <c r="C232" s="529" t="str">
        <f>IF('приложение 1.1 '!G234=2012,'приложение 1.1 '!E234,"-")</f>
        <v>-</v>
      </c>
      <c r="D232" s="529" t="str">
        <f>IF('приложение 1.1 '!G234=2012,'приложение 1.1 '!D234,"-")</f>
        <v>-</v>
      </c>
      <c r="E232" s="529" t="str">
        <f>IF('приложение 1.1 '!G234=2013,'приложение 1.1 '!E234,"-")</f>
        <v>-</v>
      </c>
      <c r="F232" s="529" t="str">
        <f>IF('приложение 1.1 '!G234=2013,'приложение 1.1 '!D234,"-")</f>
        <v>-</v>
      </c>
      <c r="G232" s="529" t="str">
        <f>IF('приложение 1.1 '!G234=2014,'приложение 1.1 '!E234,"-")</f>
        <v>-</v>
      </c>
      <c r="H232" s="529" t="str">
        <f>IF('приложение 1.1 '!G234=2014,'приложение 1.1 '!D234,"-")</f>
        <v>-</v>
      </c>
      <c r="I232" s="529">
        <f>IF('приложение 1.1 '!G234=2015,'приложение 1.1 '!E234,"-")</f>
        <v>2</v>
      </c>
      <c r="J232" s="529">
        <f>IF('приложение 1.1 '!G234=2015,'приложение 1.1 '!D234,"-")</f>
        <v>0</v>
      </c>
      <c r="K232" s="529" t="str">
        <f>IF('приложение 1.1 '!G234=2016,'приложение 1.1 '!E234,"-")</f>
        <v>-</v>
      </c>
      <c r="L232" s="529" t="str">
        <f>IF('приложение 1.1 '!G234=2016,'приложение 1.1 '!D234,"-")</f>
        <v>-</v>
      </c>
      <c r="M232" s="529" t="str">
        <f>IF('приложение 1.1 '!G234=2017,'приложение 1.1 '!E234,"-")</f>
        <v>-</v>
      </c>
      <c r="N232" s="529" t="str">
        <f>IF('приложение 1.1 '!G234=2017,'приложение 1.1 '!D234,"-")</f>
        <v>-</v>
      </c>
      <c r="O232" s="529">
        <f t="shared" si="171"/>
        <v>2</v>
      </c>
      <c r="P232" s="529">
        <f t="shared" si="171"/>
        <v>0</v>
      </c>
      <c r="Q232" s="529">
        <v>0</v>
      </c>
      <c r="R232" s="529">
        <v>0</v>
      </c>
      <c r="S232" s="529">
        <v>0</v>
      </c>
      <c r="T232" s="529">
        <v>0</v>
      </c>
      <c r="U232" s="529">
        <v>0</v>
      </c>
      <c r="V232" s="529">
        <v>0</v>
      </c>
      <c r="W232" s="529">
        <v>0</v>
      </c>
      <c r="X232" s="529">
        <v>0</v>
      </c>
      <c r="Y232" s="529">
        <v>0</v>
      </c>
      <c r="Z232" s="529">
        <v>0</v>
      </c>
      <c r="AA232" s="529">
        <v>0</v>
      </c>
      <c r="AB232" s="529">
        <v>0</v>
      </c>
      <c r="AC232" s="529">
        <f t="shared" si="166"/>
        <v>0</v>
      </c>
      <c r="AD232" s="583">
        <f t="shared" si="167"/>
        <v>0</v>
      </c>
      <c r="AE232" s="591">
        <f>'приложение 1.1 '!H234</f>
        <v>8.3656020799999986</v>
      </c>
      <c r="AF232" s="591" t="str">
        <f t="shared" si="161"/>
        <v>0</v>
      </c>
      <c r="AG232" s="591" t="str">
        <f t="shared" si="162"/>
        <v>0</v>
      </c>
      <c r="AH232" s="591" t="str">
        <f t="shared" si="168"/>
        <v>0</v>
      </c>
      <c r="AI232" s="591" t="str">
        <f t="shared" si="163"/>
        <v>0</v>
      </c>
      <c r="AJ232" s="591" t="str">
        <f t="shared" si="169"/>
        <v>0</v>
      </c>
      <c r="AK232" s="591" t="str">
        <f t="shared" si="164"/>
        <v>0</v>
      </c>
      <c r="AL232" s="591" t="str">
        <f t="shared" si="175"/>
        <v>0</v>
      </c>
      <c r="AM232" s="591" t="str">
        <f t="shared" si="174"/>
        <v>0</v>
      </c>
      <c r="AN232" s="591" t="str">
        <f t="shared" si="157"/>
        <v>-</v>
      </c>
      <c r="AO232" s="591" t="str">
        <f t="shared" si="158"/>
        <v>-</v>
      </c>
      <c r="AP232" s="591">
        <f>'приложение 1.1 '!Y234</f>
        <v>0</v>
      </c>
      <c r="AQ232" s="591">
        <f>'приложение 1.1 '!Z234</f>
        <v>0</v>
      </c>
      <c r="AR232" s="591">
        <f>'приложение 1.1 '!AA234</f>
        <v>2.1873759999999999E-2</v>
      </c>
      <c r="AS232" s="591">
        <f>'приложение 1.1 '!AB234</f>
        <v>8.3437283199999985</v>
      </c>
      <c r="AT232" s="591">
        <f>'приложение 1.4.'!G305</f>
        <v>0</v>
      </c>
      <c r="AU232" s="591">
        <f>'приложение 1.4.'!I305</f>
        <v>0</v>
      </c>
      <c r="AV232" s="591">
        <f>'приложение 1.4.'!K305</f>
        <v>0</v>
      </c>
      <c r="AW232" s="591">
        <f>'приложение 1.4.'!M305</f>
        <v>0</v>
      </c>
      <c r="AX232" s="474">
        <f>'приложение 1.1 '!AD234</f>
        <v>0</v>
      </c>
      <c r="AY232" s="474">
        <f>'приложение 1.1 '!AC234</f>
        <v>0</v>
      </c>
      <c r="AZ232" s="591">
        <f t="shared" si="159"/>
        <v>8.3656020799999986</v>
      </c>
    </row>
    <row r="233" spans="1:52" s="9" customFormat="1">
      <c r="A233" s="95" t="str">
        <f>'приложение 1.1 '!A235</f>
        <v>2.1.3.16</v>
      </c>
      <c r="B233" s="506" t="str">
        <f>'приложение 1.1 '!B235</f>
        <v>Монтаж оборудования ТП-1 «Сити-Молл»</v>
      </c>
      <c r="C233" s="529" t="str">
        <f>IF('приложение 1.1 '!G235=2012,'приложение 1.1 '!E235,"-")</f>
        <v>-</v>
      </c>
      <c r="D233" s="529" t="str">
        <f>IF('приложение 1.1 '!G235=2012,'приложение 1.1 '!D235,"-")</f>
        <v>-</v>
      </c>
      <c r="E233" s="529">
        <f>IF('приложение 1.1 '!G235=2013,'приложение 1.1 '!E235,"-")</f>
        <v>3.2</v>
      </c>
      <c r="F233" s="529">
        <f>IF('приложение 1.1 '!G235=2013,'приложение 1.1 '!D235,"-")</f>
        <v>0</v>
      </c>
      <c r="G233" s="529" t="str">
        <f>IF('приложение 1.1 '!G235=2014,'приложение 1.1 '!E235,"-")</f>
        <v>-</v>
      </c>
      <c r="H233" s="529" t="str">
        <f>IF('приложение 1.1 '!G235=2014,'приложение 1.1 '!D235,"-")</f>
        <v>-</v>
      </c>
      <c r="I233" s="529" t="str">
        <f>IF('приложение 1.1 '!G235=2015,'приложение 1.1 '!E235,"-")</f>
        <v>-</v>
      </c>
      <c r="J233" s="529" t="str">
        <f>IF('приложение 1.1 '!G235=2015,'приложение 1.1 '!D235,"-")</f>
        <v>-</v>
      </c>
      <c r="K233" s="529" t="str">
        <f>IF('приложение 1.1 '!G235=2016,'приложение 1.1 '!E235,"-")</f>
        <v>-</v>
      </c>
      <c r="L233" s="529" t="str">
        <f>IF('приложение 1.1 '!G235=2016,'приложение 1.1 '!D235,"-")</f>
        <v>-</v>
      </c>
      <c r="M233" s="529" t="str">
        <f>IF('приложение 1.1 '!G235=2017,'приложение 1.1 '!E235,"-")</f>
        <v>-</v>
      </c>
      <c r="N233" s="529" t="str">
        <f>IF('приложение 1.1 '!G235=2017,'приложение 1.1 '!D235,"-")</f>
        <v>-</v>
      </c>
      <c r="O233" s="529">
        <f t="shared" si="171"/>
        <v>3.2</v>
      </c>
      <c r="P233" s="529">
        <f t="shared" si="171"/>
        <v>0</v>
      </c>
      <c r="Q233" s="529">
        <v>0</v>
      </c>
      <c r="R233" s="529">
        <v>0</v>
      </c>
      <c r="S233" s="529">
        <v>0</v>
      </c>
      <c r="T233" s="529">
        <v>0</v>
      </c>
      <c r="U233" s="529">
        <v>0</v>
      </c>
      <c r="V233" s="529">
        <v>0</v>
      </c>
      <c r="W233" s="529">
        <v>0</v>
      </c>
      <c r="X233" s="529">
        <v>0</v>
      </c>
      <c r="Y233" s="529">
        <v>0</v>
      </c>
      <c r="Z233" s="529">
        <v>0</v>
      </c>
      <c r="AA233" s="529">
        <v>0</v>
      </c>
      <c r="AB233" s="529">
        <v>0</v>
      </c>
      <c r="AC233" s="529">
        <f t="shared" si="166"/>
        <v>0</v>
      </c>
      <c r="AD233" s="583">
        <f t="shared" si="167"/>
        <v>0</v>
      </c>
      <c r="AE233" s="591">
        <f>'приложение 1.1 '!H235</f>
        <v>2.6841576099999993</v>
      </c>
      <c r="AF233" s="591" t="str">
        <f t="shared" si="161"/>
        <v>0</v>
      </c>
      <c r="AG233" s="591" t="str">
        <f t="shared" si="162"/>
        <v>0</v>
      </c>
      <c r="AH233" s="591" t="str">
        <f t="shared" si="168"/>
        <v>0</v>
      </c>
      <c r="AI233" s="591" t="str">
        <f t="shared" si="163"/>
        <v>0</v>
      </c>
      <c r="AJ233" s="591" t="str">
        <f t="shared" si="169"/>
        <v>0</v>
      </c>
      <c r="AK233" s="591" t="str">
        <f t="shared" si="164"/>
        <v>0</v>
      </c>
      <c r="AL233" s="591" t="str">
        <f t="shared" si="175"/>
        <v>0</v>
      </c>
      <c r="AM233" s="591" t="str">
        <f t="shared" si="174"/>
        <v>0</v>
      </c>
      <c r="AN233" s="591" t="str">
        <f t="shared" si="157"/>
        <v>-</v>
      </c>
      <c r="AO233" s="591" t="str">
        <f t="shared" si="158"/>
        <v>-</v>
      </c>
      <c r="AP233" s="591">
        <f>'приложение 1.1 '!Y235</f>
        <v>2.3877666099999995</v>
      </c>
      <c r="AQ233" s="591">
        <f>'приложение 1.1 '!Z235</f>
        <v>0.29639100000000002</v>
      </c>
      <c r="AR233" s="591">
        <f>'приложение 1.1 '!AA235</f>
        <v>0</v>
      </c>
      <c r="AS233" s="591">
        <f>'приложение 1.1 '!AB235</f>
        <v>0</v>
      </c>
      <c r="AT233" s="591">
        <f>'приложение 1.4.'!G306</f>
        <v>0</v>
      </c>
      <c r="AU233" s="591">
        <f>'приложение 1.4.'!I306</f>
        <v>0</v>
      </c>
      <c r="AV233" s="591">
        <f>'приложение 1.4.'!K306</f>
        <v>0</v>
      </c>
      <c r="AW233" s="591">
        <f>'приложение 1.4.'!M306</f>
        <v>0</v>
      </c>
      <c r="AX233" s="474">
        <f>'приложение 1.1 '!AD235</f>
        <v>0</v>
      </c>
      <c r="AY233" s="474">
        <f>'приложение 1.1 '!AC235</f>
        <v>0</v>
      </c>
      <c r="AZ233" s="591">
        <f t="shared" si="159"/>
        <v>2.6841576099999993</v>
      </c>
    </row>
    <row r="234" spans="1:52" s="9" customFormat="1">
      <c r="A234" s="95" t="str">
        <f>'приложение 1.1 '!A236</f>
        <v>2.1.3.17</v>
      </c>
      <c r="B234" s="506" t="str">
        <f>'приложение 1.1 '!B236</f>
        <v>Монтаж оборудования ТП-2 «Сити-Молл»</v>
      </c>
      <c r="C234" s="529" t="str">
        <f>IF('приложение 1.1 '!G236=2012,'приложение 1.1 '!E236,"-")</f>
        <v>-</v>
      </c>
      <c r="D234" s="529" t="str">
        <f>IF('приложение 1.1 '!G236=2012,'приложение 1.1 '!D236,"-")</f>
        <v>-</v>
      </c>
      <c r="E234" s="529">
        <f>IF('приложение 1.1 '!G236=2013,'приложение 1.1 '!E236,"-")</f>
        <v>3.2</v>
      </c>
      <c r="F234" s="529">
        <f>IF('приложение 1.1 '!G236=2013,'приложение 1.1 '!D236,"-")</f>
        <v>0</v>
      </c>
      <c r="G234" s="529" t="str">
        <f>IF('приложение 1.1 '!G236=2014,'приложение 1.1 '!E236,"-")</f>
        <v>-</v>
      </c>
      <c r="H234" s="529" t="str">
        <f>IF('приложение 1.1 '!G236=2014,'приложение 1.1 '!D236,"-")</f>
        <v>-</v>
      </c>
      <c r="I234" s="529" t="str">
        <f>IF('приложение 1.1 '!G236=2015,'приложение 1.1 '!E236,"-")</f>
        <v>-</v>
      </c>
      <c r="J234" s="529" t="str">
        <f>IF('приложение 1.1 '!G236=2015,'приложение 1.1 '!D236,"-")</f>
        <v>-</v>
      </c>
      <c r="K234" s="529" t="str">
        <f>IF('приложение 1.1 '!G236=2016,'приложение 1.1 '!E236,"-")</f>
        <v>-</v>
      </c>
      <c r="L234" s="529" t="str">
        <f>IF('приложение 1.1 '!G236=2016,'приложение 1.1 '!D236,"-")</f>
        <v>-</v>
      </c>
      <c r="M234" s="529" t="str">
        <f>IF('приложение 1.1 '!G236=2017,'приложение 1.1 '!E236,"-")</f>
        <v>-</v>
      </c>
      <c r="N234" s="529" t="str">
        <f>IF('приложение 1.1 '!G236=2017,'приложение 1.1 '!D236,"-")</f>
        <v>-</v>
      </c>
      <c r="O234" s="529">
        <f t="shared" si="171"/>
        <v>3.2</v>
      </c>
      <c r="P234" s="529">
        <f t="shared" si="171"/>
        <v>0</v>
      </c>
      <c r="Q234" s="529">
        <v>0</v>
      </c>
      <c r="R234" s="529">
        <v>0</v>
      </c>
      <c r="S234" s="529">
        <v>0</v>
      </c>
      <c r="T234" s="529">
        <v>0</v>
      </c>
      <c r="U234" s="529">
        <v>0</v>
      </c>
      <c r="V234" s="529">
        <v>0</v>
      </c>
      <c r="W234" s="529">
        <v>0</v>
      </c>
      <c r="X234" s="529">
        <v>0</v>
      </c>
      <c r="Y234" s="529">
        <v>0</v>
      </c>
      <c r="Z234" s="529">
        <v>0</v>
      </c>
      <c r="AA234" s="529">
        <v>0</v>
      </c>
      <c r="AB234" s="529">
        <v>0</v>
      </c>
      <c r="AC234" s="529">
        <f t="shared" si="166"/>
        <v>0</v>
      </c>
      <c r="AD234" s="583">
        <f t="shared" si="167"/>
        <v>0</v>
      </c>
      <c r="AE234" s="591">
        <f>'приложение 1.1 '!H236</f>
        <v>2.6581258499999998</v>
      </c>
      <c r="AF234" s="591" t="str">
        <f t="shared" si="161"/>
        <v>0</v>
      </c>
      <c r="AG234" s="591" t="str">
        <f t="shared" si="162"/>
        <v>0</v>
      </c>
      <c r="AH234" s="591" t="str">
        <f t="shared" si="168"/>
        <v>0</v>
      </c>
      <c r="AI234" s="591" t="str">
        <f t="shared" si="163"/>
        <v>0</v>
      </c>
      <c r="AJ234" s="591" t="str">
        <f t="shared" si="169"/>
        <v>0</v>
      </c>
      <c r="AK234" s="591" t="str">
        <f t="shared" si="164"/>
        <v>0</v>
      </c>
      <c r="AL234" s="591" t="str">
        <f t="shared" si="175"/>
        <v>0</v>
      </c>
      <c r="AM234" s="591" t="str">
        <f t="shared" si="174"/>
        <v>0</v>
      </c>
      <c r="AN234" s="591" t="str">
        <f t="shared" si="157"/>
        <v>-</v>
      </c>
      <c r="AO234" s="591" t="str">
        <f t="shared" si="158"/>
        <v>-</v>
      </c>
      <c r="AP234" s="591">
        <f>'приложение 1.1 '!Y236</f>
        <v>2.3633978499999997</v>
      </c>
      <c r="AQ234" s="591">
        <f>'приложение 1.1 '!Z236</f>
        <v>0.29472799999999999</v>
      </c>
      <c r="AR234" s="591">
        <f>'приложение 1.1 '!AA236</f>
        <v>0</v>
      </c>
      <c r="AS234" s="591">
        <f>'приложение 1.1 '!AB236</f>
        <v>0</v>
      </c>
      <c r="AT234" s="591">
        <f>'приложение 1.4.'!G307</f>
        <v>0</v>
      </c>
      <c r="AU234" s="591">
        <f>'приложение 1.4.'!I307</f>
        <v>0</v>
      </c>
      <c r="AV234" s="591">
        <f>'приложение 1.4.'!K307</f>
        <v>0</v>
      </c>
      <c r="AW234" s="591">
        <f>'приложение 1.4.'!M307</f>
        <v>0</v>
      </c>
      <c r="AX234" s="474">
        <f>'приложение 1.1 '!AD236</f>
        <v>0</v>
      </c>
      <c r="AY234" s="474">
        <f>'приложение 1.1 '!AC236</f>
        <v>0</v>
      </c>
      <c r="AZ234" s="591">
        <f t="shared" si="159"/>
        <v>2.6581258499999998</v>
      </c>
    </row>
    <row r="235" spans="1:52" s="9" customFormat="1">
      <c r="A235" s="95" t="str">
        <f>'приложение 1.1 '!A237</f>
        <v>2.1.3.18</v>
      </c>
      <c r="B235" s="506" t="str">
        <f>'приложение 1.1 '!B237</f>
        <v>Монтаж оборудования ТП-3 «Сити-Молл»</v>
      </c>
      <c r="C235" s="529" t="str">
        <f>IF('приложение 1.1 '!G237=2012,'приложение 1.1 '!E237,"-")</f>
        <v>-</v>
      </c>
      <c r="D235" s="529" t="str">
        <f>IF('приложение 1.1 '!G237=2012,'приложение 1.1 '!D237,"-")</f>
        <v>-</v>
      </c>
      <c r="E235" s="529">
        <f>IF('приложение 1.1 '!G237=2013,'приложение 1.1 '!E237,"-")</f>
        <v>3.2</v>
      </c>
      <c r="F235" s="529">
        <f>IF('приложение 1.1 '!G237=2013,'приложение 1.1 '!D237,"-")</f>
        <v>0</v>
      </c>
      <c r="G235" s="529" t="str">
        <f>IF('приложение 1.1 '!G237=2014,'приложение 1.1 '!E237,"-")</f>
        <v>-</v>
      </c>
      <c r="H235" s="529" t="str">
        <f>IF('приложение 1.1 '!G237=2014,'приложение 1.1 '!D237,"-")</f>
        <v>-</v>
      </c>
      <c r="I235" s="529" t="str">
        <f>IF('приложение 1.1 '!G237=2015,'приложение 1.1 '!E237,"-")</f>
        <v>-</v>
      </c>
      <c r="J235" s="529" t="str">
        <f>IF('приложение 1.1 '!G237=2015,'приложение 1.1 '!D237,"-")</f>
        <v>-</v>
      </c>
      <c r="K235" s="529" t="str">
        <f>IF('приложение 1.1 '!G237=2016,'приложение 1.1 '!E237,"-")</f>
        <v>-</v>
      </c>
      <c r="L235" s="529" t="str">
        <f>IF('приложение 1.1 '!G237=2016,'приложение 1.1 '!D237,"-")</f>
        <v>-</v>
      </c>
      <c r="M235" s="529" t="str">
        <f>IF('приложение 1.1 '!G237=2017,'приложение 1.1 '!E237,"-")</f>
        <v>-</v>
      </c>
      <c r="N235" s="529" t="str">
        <f>IF('приложение 1.1 '!G237=2017,'приложение 1.1 '!D237,"-")</f>
        <v>-</v>
      </c>
      <c r="O235" s="529">
        <f t="shared" si="171"/>
        <v>3.2</v>
      </c>
      <c r="P235" s="529">
        <f t="shared" si="171"/>
        <v>0</v>
      </c>
      <c r="Q235" s="529">
        <v>0</v>
      </c>
      <c r="R235" s="529">
        <v>0</v>
      </c>
      <c r="S235" s="529">
        <v>0</v>
      </c>
      <c r="T235" s="529">
        <v>0</v>
      </c>
      <c r="U235" s="529">
        <v>0</v>
      </c>
      <c r="V235" s="529">
        <v>0</v>
      </c>
      <c r="W235" s="529">
        <v>0</v>
      </c>
      <c r="X235" s="529">
        <v>0</v>
      </c>
      <c r="Y235" s="529">
        <v>0</v>
      </c>
      <c r="Z235" s="529">
        <v>0</v>
      </c>
      <c r="AA235" s="529">
        <v>0</v>
      </c>
      <c r="AB235" s="529">
        <v>0</v>
      </c>
      <c r="AC235" s="529">
        <f t="shared" si="166"/>
        <v>0</v>
      </c>
      <c r="AD235" s="583">
        <f t="shared" si="167"/>
        <v>0</v>
      </c>
      <c r="AE235" s="591">
        <f>'приложение 1.1 '!H237</f>
        <v>2.6581258499999998</v>
      </c>
      <c r="AF235" s="591" t="str">
        <f t="shared" si="161"/>
        <v>0</v>
      </c>
      <c r="AG235" s="591" t="str">
        <f t="shared" si="162"/>
        <v>0</v>
      </c>
      <c r="AH235" s="591" t="str">
        <f t="shared" si="168"/>
        <v>0</v>
      </c>
      <c r="AI235" s="591" t="str">
        <f t="shared" si="163"/>
        <v>0</v>
      </c>
      <c r="AJ235" s="591" t="str">
        <f t="shared" si="169"/>
        <v>0</v>
      </c>
      <c r="AK235" s="591" t="str">
        <f t="shared" si="164"/>
        <v>0</v>
      </c>
      <c r="AL235" s="591" t="str">
        <f t="shared" si="175"/>
        <v>0</v>
      </c>
      <c r="AM235" s="591" t="str">
        <f t="shared" si="174"/>
        <v>0</v>
      </c>
      <c r="AN235" s="591" t="str">
        <f t="shared" si="157"/>
        <v>-</v>
      </c>
      <c r="AO235" s="591" t="str">
        <f t="shared" si="158"/>
        <v>-</v>
      </c>
      <c r="AP235" s="591">
        <f>'приложение 1.1 '!Y237</f>
        <v>2.3633978499999997</v>
      </c>
      <c r="AQ235" s="591">
        <f>'приложение 1.1 '!Z237</f>
        <v>0.29472799999999999</v>
      </c>
      <c r="AR235" s="591">
        <f>'приложение 1.1 '!AA237</f>
        <v>0</v>
      </c>
      <c r="AS235" s="591">
        <f>'приложение 1.1 '!AB237</f>
        <v>0</v>
      </c>
      <c r="AT235" s="591">
        <f>'приложение 1.4.'!G308</f>
        <v>0</v>
      </c>
      <c r="AU235" s="591">
        <f>'приложение 1.4.'!I308</f>
        <v>0</v>
      </c>
      <c r="AV235" s="591">
        <f>'приложение 1.4.'!K308</f>
        <v>0</v>
      </c>
      <c r="AW235" s="591">
        <f>'приложение 1.4.'!M308</f>
        <v>0</v>
      </c>
      <c r="AX235" s="474">
        <f>'приложение 1.1 '!AD237</f>
        <v>0</v>
      </c>
      <c r="AY235" s="474">
        <f>'приложение 1.1 '!AC237</f>
        <v>0</v>
      </c>
      <c r="AZ235" s="591">
        <f t="shared" si="159"/>
        <v>2.6581258499999998</v>
      </c>
    </row>
    <row r="236" spans="1:52" s="9" customFormat="1">
      <c r="A236" s="95" t="str">
        <f>'приложение 1.1 '!A238</f>
        <v>2.1.3.19</v>
      </c>
      <c r="B236" s="506" t="str">
        <f>'приложение 1.1 '!B238</f>
        <v>Монтаж оборудования ТП-4 «Сити-Молл»</v>
      </c>
      <c r="C236" s="529" t="str">
        <f>IF('приложение 1.1 '!G238=2012,'приложение 1.1 '!E238,"-")</f>
        <v>-</v>
      </c>
      <c r="D236" s="529" t="str">
        <f>IF('приложение 1.1 '!G238=2012,'приложение 1.1 '!D238,"-")</f>
        <v>-</v>
      </c>
      <c r="E236" s="529">
        <f>IF('приложение 1.1 '!G238=2013,'приложение 1.1 '!E238,"-")</f>
        <v>3.2</v>
      </c>
      <c r="F236" s="529">
        <f>IF('приложение 1.1 '!G238=2013,'приложение 1.1 '!D238,"-")</f>
        <v>0</v>
      </c>
      <c r="G236" s="529" t="str">
        <f>IF('приложение 1.1 '!G238=2014,'приложение 1.1 '!E238,"-")</f>
        <v>-</v>
      </c>
      <c r="H236" s="529" t="str">
        <f>IF('приложение 1.1 '!G238=2014,'приложение 1.1 '!D238,"-")</f>
        <v>-</v>
      </c>
      <c r="I236" s="529" t="str">
        <f>IF('приложение 1.1 '!G238=2015,'приложение 1.1 '!E238,"-")</f>
        <v>-</v>
      </c>
      <c r="J236" s="529" t="str">
        <f>IF('приложение 1.1 '!G238=2015,'приложение 1.1 '!D238,"-")</f>
        <v>-</v>
      </c>
      <c r="K236" s="529" t="str">
        <f>IF('приложение 1.1 '!G238=2016,'приложение 1.1 '!E238,"-")</f>
        <v>-</v>
      </c>
      <c r="L236" s="529" t="str">
        <f>IF('приложение 1.1 '!G238=2016,'приложение 1.1 '!D238,"-")</f>
        <v>-</v>
      </c>
      <c r="M236" s="529" t="str">
        <f>IF('приложение 1.1 '!G238=2017,'приложение 1.1 '!E238,"-")</f>
        <v>-</v>
      </c>
      <c r="N236" s="529" t="str">
        <f>IF('приложение 1.1 '!G238=2017,'приложение 1.1 '!D238,"-")</f>
        <v>-</v>
      </c>
      <c r="O236" s="529">
        <f t="shared" si="171"/>
        <v>3.2</v>
      </c>
      <c r="P236" s="529">
        <f t="shared" si="171"/>
        <v>0</v>
      </c>
      <c r="Q236" s="529">
        <v>0</v>
      </c>
      <c r="R236" s="529">
        <v>0</v>
      </c>
      <c r="S236" s="529">
        <v>0</v>
      </c>
      <c r="T236" s="529">
        <v>0</v>
      </c>
      <c r="U236" s="529">
        <v>0</v>
      </c>
      <c r="V236" s="529">
        <v>0</v>
      </c>
      <c r="W236" s="529">
        <v>0</v>
      </c>
      <c r="X236" s="529">
        <v>0</v>
      </c>
      <c r="Y236" s="529">
        <v>0</v>
      </c>
      <c r="Z236" s="529">
        <v>0</v>
      </c>
      <c r="AA236" s="529">
        <v>0</v>
      </c>
      <c r="AB236" s="529">
        <v>0</v>
      </c>
      <c r="AC236" s="529">
        <f t="shared" si="166"/>
        <v>0</v>
      </c>
      <c r="AD236" s="583">
        <f t="shared" si="167"/>
        <v>0</v>
      </c>
      <c r="AE236" s="591">
        <f>'приложение 1.1 '!H238</f>
        <v>2.7821596500000001</v>
      </c>
      <c r="AF236" s="591" t="str">
        <f t="shared" si="161"/>
        <v>0</v>
      </c>
      <c r="AG236" s="591" t="str">
        <f t="shared" si="162"/>
        <v>0</v>
      </c>
      <c r="AH236" s="591" t="str">
        <f t="shared" si="168"/>
        <v>0</v>
      </c>
      <c r="AI236" s="591" t="str">
        <f t="shared" si="163"/>
        <v>0</v>
      </c>
      <c r="AJ236" s="591" t="str">
        <f t="shared" si="169"/>
        <v>0</v>
      </c>
      <c r="AK236" s="591" t="str">
        <f t="shared" si="164"/>
        <v>0</v>
      </c>
      <c r="AL236" s="591" t="str">
        <f t="shared" si="175"/>
        <v>0</v>
      </c>
      <c r="AM236" s="591" t="str">
        <f t="shared" si="174"/>
        <v>0</v>
      </c>
      <c r="AN236" s="591" t="str">
        <f t="shared" si="157"/>
        <v>-</v>
      </c>
      <c r="AO236" s="591" t="str">
        <f t="shared" si="158"/>
        <v>-</v>
      </c>
      <c r="AP236" s="591">
        <f>'приложение 1.1 '!Y238</f>
        <v>2.48743165</v>
      </c>
      <c r="AQ236" s="591">
        <f>'приложение 1.1 '!Z238</f>
        <v>0.29472799999999999</v>
      </c>
      <c r="AR236" s="591">
        <f>'приложение 1.1 '!AA238</f>
        <v>0</v>
      </c>
      <c r="AS236" s="591">
        <f>'приложение 1.1 '!AB238</f>
        <v>0</v>
      </c>
      <c r="AT236" s="591">
        <f>'приложение 1.4.'!G309</f>
        <v>0</v>
      </c>
      <c r="AU236" s="591">
        <f>'приложение 1.4.'!I309</f>
        <v>0</v>
      </c>
      <c r="AV236" s="591">
        <f>'приложение 1.4.'!K309</f>
        <v>0</v>
      </c>
      <c r="AW236" s="591">
        <f>'приложение 1.4.'!M309</f>
        <v>0</v>
      </c>
      <c r="AX236" s="474">
        <f>'приложение 1.1 '!AD238</f>
        <v>0</v>
      </c>
      <c r="AY236" s="474">
        <f>'приложение 1.1 '!AC238</f>
        <v>0</v>
      </c>
      <c r="AZ236" s="591">
        <f t="shared" si="159"/>
        <v>2.7821596500000001</v>
      </c>
    </row>
    <row r="237" spans="1:52" s="9" customFormat="1">
      <c r="A237" s="95" t="str">
        <f>'приложение 1.1 '!A239</f>
        <v>2.1.3.20</v>
      </c>
      <c r="B237" s="506" t="str">
        <f>'приложение 1.1 '!B239</f>
        <v>Монтаж оборудования ТП-5«Сити-Молл»</v>
      </c>
      <c r="C237" s="529" t="str">
        <f>IF('приложение 1.1 '!G239=2012,'приложение 1.1 '!E239,"-")</f>
        <v>-</v>
      </c>
      <c r="D237" s="529" t="str">
        <f>IF('приложение 1.1 '!G239=2012,'приложение 1.1 '!D239,"-")</f>
        <v>-</v>
      </c>
      <c r="E237" s="529">
        <f>IF('приложение 1.1 '!G239=2013,'приложение 1.1 '!E239,"-")</f>
        <v>3.2</v>
      </c>
      <c r="F237" s="529">
        <f>IF('приложение 1.1 '!G239=2013,'приложение 1.1 '!D239,"-")</f>
        <v>0</v>
      </c>
      <c r="G237" s="529" t="str">
        <f>IF('приложение 1.1 '!G239=2014,'приложение 1.1 '!E239,"-")</f>
        <v>-</v>
      </c>
      <c r="H237" s="529" t="str">
        <f>IF('приложение 1.1 '!G239=2014,'приложение 1.1 '!D239,"-")</f>
        <v>-</v>
      </c>
      <c r="I237" s="529" t="str">
        <f>IF('приложение 1.1 '!G239=2015,'приложение 1.1 '!E239,"-")</f>
        <v>-</v>
      </c>
      <c r="J237" s="529" t="str">
        <f>IF('приложение 1.1 '!G239=2015,'приложение 1.1 '!D239,"-")</f>
        <v>-</v>
      </c>
      <c r="K237" s="529" t="str">
        <f>IF('приложение 1.1 '!G239=2016,'приложение 1.1 '!E239,"-")</f>
        <v>-</v>
      </c>
      <c r="L237" s="529" t="str">
        <f>IF('приложение 1.1 '!G239=2016,'приложение 1.1 '!D239,"-")</f>
        <v>-</v>
      </c>
      <c r="M237" s="529" t="str">
        <f>IF('приложение 1.1 '!G239=2017,'приложение 1.1 '!E239,"-")</f>
        <v>-</v>
      </c>
      <c r="N237" s="529" t="str">
        <f>IF('приложение 1.1 '!G239=2017,'приложение 1.1 '!D239,"-")</f>
        <v>-</v>
      </c>
      <c r="O237" s="529">
        <f t="shared" si="171"/>
        <v>3.2</v>
      </c>
      <c r="P237" s="529">
        <f t="shared" si="171"/>
        <v>0</v>
      </c>
      <c r="Q237" s="529">
        <v>0</v>
      </c>
      <c r="R237" s="529">
        <v>0</v>
      </c>
      <c r="S237" s="529">
        <v>0</v>
      </c>
      <c r="T237" s="529">
        <v>0</v>
      </c>
      <c r="U237" s="529">
        <v>0</v>
      </c>
      <c r="V237" s="529">
        <v>0</v>
      </c>
      <c r="W237" s="529">
        <v>0</v>
      </c>
      <c r="X237" s="529">
        <v>0</v>
      </c>
      <c r="Y237" s="529">
        <v>0</v>
      </c>
      <c r="Z237" s="529">
        <v>0</v>
      </c>
      <c r="AA237" s="529">
        <v>0</v>
      </c>
      <c r="AB237" s="529">
        <v>0</v>
      </c>
      <c r="AC237" s="529">
        <f t="shared" si="166"/>
        <v>0</v>
      </c>
      <c r="AD237" s="583">
        <f t="shared" si="167"/>
        <v>0</v>
      </c>
      <c r="AE237" s="591">
        <f>'приложение 1.1 '!H239</f>
        <v>2.7870657400000001</v>
      </c>
      <c r="AF237" s="591" t="str">
        <f t="shared" si="161"/>
        <v>0</v>
      </c>
      <c r="AG237" s="591" t="str">
        <f t="shared" si="162"/>
        <v>0</v>
      </c>
      <c r="AH237" s="591" t="str">
        <f t="shared" si="168"/>
        <v>0</v>
      </c>
      <c r="AI237" s="591" t="str">
        <f t="shared" si="163"/>
        <v>0</v>
      </c>
      <c r="AJ237" s="591" t="str">
        <f t="shared" si="169"/>
        <v>0</v>
      </c>
      <c r="AK237" s="591" t="str">
        <f t="shared" si="164"/>
        <v>0</v>
      </c>
      <c r="AL237" s="591" t="str">
        <f t="shared" si="175"/>
        <v>0</v>
      </c>
      <c r="AM237" s="591" t="str">
        <f t="shared" si="174"/>
        <v>0</v>
      </c>
      <c r="AN237" s="591" t="str">
        <f t="shared" si="157"/>
        <v>-</v>
      </c>
      <c r="AO237" s="591" t="str">
        <f t="shared" si="158"/>
        <v>-</v>
      </c>
      <c r="AP237" s="591">
        <f>'приложение 1.1 '!Y239</f>
        <v>2.49233774</v>
      </c>
      <c r="AQ237" s="591">
        <f>'приложение 1.1 '!Z239</f>
        <v>0.29472799999999999</v>
      </c>
      <c r="AR237" s="591">
        <f>'приложение 1.1 '!AA239</f>
        <v>0</v>
      </c>
      <c r="AS237" s="591">
        <f>'приложение 1.1 '!AB239</f>
        <v>0</v>
      </c>
      <c r="AT237" s="591">
        <f>'приложение 1.4.'!G310</f>
        <v>0</v>
      </c>
      <c r="AU237" s="591">
        <f>'приложение 1.4.'!I310</f>
        <v>0</v>
      </c>
      <c r="AV237" s="591">
        <f>'приложение 1.4.'!K310</f>
        <v>0</v>
      </c>
      <c r="AW237" s="591">
        <f>'приложение 1.4.'!M310</f>
        <v>0</v>
      </c>
      <c r="AX237" s="474">
        <f>'приложение 1.1 '!AD239</f>
        <v>0</v>
      </c>
      <c r="AY237" s="474">
        <f>'приложение 1.1 '!AC239</f>
        <v>0</v>
      </c>
      <c r="AZ237" s="591">
        <f t="shared" si="159"/>
        <v>2.7870657400000001</v>
      </c>
    </row>
    <row r="238" spans="1:52" s="9" customFormat="1">
      <c r="A238" s="95" t="str">
        <f>'приложение 1.1 '!A240</f>
        <v>2.1.3.21</v>
      </c>
      <c r="B238" s="506" t="str">
        <f>'приложение 1.1 '!B240</f>
        <v>Монтаж оборудования ТП-6«Сити-Молл»</v>
      </c>
      <c r="C238" s="529" t="str">
        <f>IF('приложение 1.1 '!G240=2012,'приложение 1.1 '!E240,"-")</f>
        <v>-</v>
      </c>
      <c r="D238" s="529" t="str">
        <f>IF('приложение 1.1 '!G240=2012,'приложение 1.1 '!D240,"-")</f>
        <v>-</v>
      </c>
      <c r="E238" s="529">
        <f>IF('приложение 1.1 '!G240=2013,'приложение 1.1 '!E240,"-")</f>
        <v>3.2</v>
      </c>
      <c r="F238" s="529">
        <f>IF('приложение 1.1 '!G240=2013,'приложение 1.1 '!D240,"-")</f>
        <v>0</v>
      </c>
      <c r="G238" s="529" t="str">
        <f>IF('приложение 1.1 '!G240=2014,'приложение 1.1 '!E240,"-")</f>
        <v>-</v>
      </c>
      <c r="H238" s="529" t="str">
        <f>IF('приложение 1.1 '!G240=2014,'приложение 1.1 '!D240,"-")</f>
        <v>-</v>
      </c>
      <c r="I238" s="529" t="str">
        <f>IF('приложение 1.1 '!G240=2015,'приложение 1.1 '!E240,"-")</f>
        <v>-</v>
      </c>
      <c r="J238" s="529" t="str">
        <f>IF('приложение 1.1 '!G240=2015,'приложение 1.1 '!D240,"-")</f>
        <v>-</v>
      </c>
      <c r="K238" s="529" t="str">
        <f>IF('приложение 1.1 '!G240=2016,'приложение 1.1 '!E240,"-")</f>
        <v>-</v>
      </c>
      <c r="L238" s="529" t="str">
        <f>IF('приложение 1.1 '!G240=2016,'приложение 1.1 '!D240,"-")</f>
        <v>-</v>
      </c>
      <c r="M238" s="529" t="str">
        <f>IF('приложение 1.1 '!G240=2017,'приложение 1.1 '!E240,"-")</f>
        <v>-</v>
      </c>
      <c r="N238" s="529" t="str">
        <f>IF('приложение 1.1 '!G240=2017,'приложение 1.1 '!D240,"-")</f>
        <v>-</v>
      </c>
      <c r="O238" s="529">
        <f t="shared" si="171"/>
        <v>3.2</v>
      </c>
      <c r="P238" s="529">
        <f t="shared" si="171"/>
        <v>0</v>
      </c>
      <c r="Q238" s="529">
        <v>0</v>
      </c>
      <c r="R238" s="529">
        <v>0</v>
      </c>
      <c r="S238" s="529">
        <v>0</v>
      </c>
      <c r="T238" s="529">
        <v>0</v>
      </c>
      <c r="U238" s="529">
        <v>0</v>
      </c>
      <c r="V238" s="529">
        <v>0</v>
      </c>
      <c r="W238" s="529">
        <v>0</v>
      </c>
      <c r="X238" s="529">
        <v>0</v>
      </c>
      <c r="Y238" s="529">
        <v>0</v>
      </c>
      <c r="Z238" s="529">
        <v>0</v>
      </c>
      <c r="AA238" s="529">
        <v>0</v>
      </c>
      <c r="AB238" s="529">
        <v>0</v>
      </c>
      <c r="AC238" s="529">
        <f t="shared" si="166"/>
        <v>0</v>
      </c>
      <c r="AD238" s="583">
        <f t="shared" si="167"/>
        <v>0</v>
      </c>
      <c r="AE238" s="591">
        <f>'приложение 1.1 '!H240</f>
        <v>2.7870657400000001</v>
      </c>
      <c r="AF238" s="591" t="str">
        <f t="shared" si="161"/>
        <v>0</v>
      </c>
      <c r="AG238" s="591" t="str">
        <f t="shared" si="162"/>
        <v>0</v>
      </c>
      <c r="AH238" s="591" t="str">
        <f t="shared" si="168"/>
        <v>0</v>
      </c>
      <c r="AI238" s="591" t="str">
        <f t="shared" si="163"/>
        <v>0</v>
      </c>
      <c r="AJ238" s="591" t="str">
        <f t="shared" si="169"/>
        <v>0</v>
      </c>
      <c r="AK238" s="591" t="str">
        <f t="shared" si="164"/>
        <v>0</v>
      </c>
      <c r="AL238" s="591" t="str">
        <f t="shared" si="175"/>
        <v>0</v>
      </c>
      <c r="AM238" s="591" t="str">
        <f t="shared" si="174"/>
        <v>0</v>
      </c>
      <c r="AN238" s="591" t="str">
        <f t="shared" si="157"/>
        <v>-</v>
      </c>
      <c r="AO238" s="591" t="str">
        <f t="shared" si="158"/>
        <v>-</v>
      </c>
      <c r="AP238" s="591">
        <f>'приложение 1.1 '!Y240</f>
        <v>2.49233774</v>
      </c>
      <c r="AQ238" s="591">
        <f>'приложение 1.1 '!Z240</f>
        <v>0.29472799999999999</v>
      </c>
      <c r="AR238" s="591">
        <f>'приложение 1.1 '!AA240</f>
        <v>0</v>
      </c>
      <c r="AS238" s="591">
        <f>'приложение 1.1 '!AB240</f>
        <v>0</v>
      </c>
      <c r="AT238" s="591">
        <f>'приложение 1.4.'!G311</f>
        <v>0</v>
      </c>
      <c r="AU238" s="591">
        <f>'приложение 1.4.'!I311</f>
        <v>0</v>
      </c>
      <c r="AV238" s="591">
        <f>'приложение 1.4.'!K311</f>
        <v>0</v>
      </c>
      <c r="AW238" s="591">
        <f>'приложение 1.4.'!M311</f>
        <v>0</v>
      </c>
      <c r="AX238" s="474">
        <f>'приложение 1.1 '!AD240</f>
        <v>0</v>
      </c>
      <c r="AY238" s="474">
        <f>'приложение 1.1 '!AC240</f>
        <v>0</v>
      </c>
      <c r="AZ238" s="591">
        <f t="shared" si="159"/>
        <v>2.7870657400000001</v>
      </c>
    </row>
    <row r="239" spans="1:52" s="9" customFormat="1">
      <c r="A239" s="95" t="str">
        <f>'приложение 1.1 '!A241</f>
        <v>2.1.3.22</v>
      </c>
      <c r="B239" s="506" t="str">
        <f>'приложение 1.1 '!B241</f>
        <v>Монтаж оборудования ТП-7«Сити-Молл»</v>
      </c>
      <c r="C239" s="529" t="str">
        <f>IF('приложение 1.1 '!G241=2012,'приложение 1.1 '!E241,"-")</f>
        <v>-</v>
      </c>
      <c r="D239" s="529" t="str">
        <f>IF('приложение 1.1 '!G241=2012,'приложение 1.1 '!D241,"-")</f>
        <v>-</v>
      </c>
      <c r="E239" s="529">
        <f>IF('приложение 1.1 '!G241=2013,'приложение 1.1 '!E241,"-")</f>
        <v>4</v>
      </c>
      <c r="F239" s="529">
        <f>IF('приложение 1.1 '!G241=2013,'приложение 1.1 '!D241,"-")</f>
        <v>0</v>
      </c>
      <c r="G239" s="529" t="str">
        <f>IF('приложение 1.1 '!G241=2014,'приложение 1.1 '!E241,"-")</f>
        <v>-</v>
      </c>
      <c r="H239" s="529" t="str">
        <f>IF('приложение 1.1 '!G241=2014,'приложение 1.1 '!D241,"-")</f>
        <v>-</v>
      </c>
      <c r="I239" s="529" t="str">
        <f>IF('приложение 1.1 '!G241=2015,'приложение 1.1 '!E241,"-")</f>
        <v>-</v>
      </c>
      <c r="J239" s="529" t="str">
        <f>IF('приложение 1.1 '!G241=2015,'приложение 1.1 '!D241,"-")</f>
        <v>-</v>
      </c>
      <c r="K239" s="529" t="str">
        <f>IF('приложение 1.1 '!G241=2016,'приложение 1.1 '!E241,"-")</f>
        <v>-</v>
      </c>
      <c r="L239" s="529" t="str">
        <f>IF('приложение 1.1 '!G241=2016,'приложение 1.1 '!D241,"-")</f>
        <v>-</v>
      </c>
      <c r="M239" s="529" t="str">
        <f>IF('приложение 1.1 '!G241=2017,'приложение 1.1 '!E241,"-")</f>
        <v>-</v>
      </c>
      <c r="N239" s="529" t="str">
        <f>IF('приложение 1.1 '!G241=2017,'приложение 1.1 '!D241,"-")</f>
        <v>-</v>
      </c>
      <c r="O239" s="529">
        <f t="shared" si="171"/>
        <v>4</v>
      </c>
      <c r="P239" s="529">
        <f t="shared" si="171"/>
        <v>0</v>
      </c>
      <c r="Q239" s="529">
        <v>0</v>
      </c>
      <c r="R239" s="529">
        <v>0</v>
      </c>
      <c r="S239" s="529">
        <v>0</v>
      </c>
      <c r="T239" s="529">
        <v>0</v>
      </c>
      <c r="U239" s="529">
        <v>0</v>
      </c>
      <c r="V239" s="529">
        <v>0</v>
      </c>
      <c r="W239" s="529">
        <v>0</v>
      </c>
      <c r="X239" s="529">
        <v>0</v>
      </c>
      <c r="Y239" s="529">
        <v>0</v>
      </c>
      <c r="Z239" s="529">
        <v>0</v>
      </c>
      <c r="AA239" s="529">
        <v>0</v>
      </c>
      <c r="AB239" s="529">
        <v>0</v>
      </c>
      <c r="AC239" s="529">
        <f t="shared" si="166"/>
        <v>0</v>
      </c>
      <c r="AD239" s="583">
        <f t="shared" si="167"/>
        <v>0</v>
      </c>
      <c r="AE239" s="591">
        <f>'приложение 1.1 '!H241</f>
        <v>3.16893146</v>
      </c>
      <c r="AF239" s="591" t="str">
        <f t="shared" si="161"/>
        <v>0</v>
      </c>
      <c r="AG239" s="591" t="str">
        <f t="shared" si="162"/>
        <v>0</v>
      </c>
      <c r="AH239" s="591" t="str">
        <f t="shared" si="168"/>
        <v>0</v>
      </c>
      <c r="AI239" s="591" t="str">
        <f t="shared" si="163"/>
        <v>0</v>
      </c>
      <c r="AJ239" s="591" t="str">
        <f t="shared" si="169"/>
        <v>0</v>
      </c>
      <c r="AK239" s="591" t="str">
        <f t="shared" si="164"/>
        <v>0</v>
      </c>
      <c r="AL239" s="591" t="str">
        <f t="shared" si="175"/>
        <v>0</v>
      </c>
      <c r="AM239" s="591" t="str">
        <f t="shared" si="174"/>
        <v>0</v>
      </c>
      <c r="AN239" s="591" t="str">
        <f t="shared" ref="AN239:AN276" si="176">M239</f>
        <v>-</v>
      </c>
      <c r="AO239" s="591" t="str">
        <f t="shared" ref="AO239:AO276" si="177">N239</f>
        <v>-</v>
      </c>
      <c r="AP239" s="591">
        <f>'приложение 1.1 '!Y241</f>
        <v>2.8742034599999999</v>
      </c>
      <c r="AQ239" s="591">
        <f>'приложение 1.1 '!Z241</f>
        <v>0.29472799999999999</v>
      </c>
      <c r="AR239" s="591">
        <f>'приложение 1.1 '!AA241</f>
        <v>0</v>
      </c>
      <c r="AS239" s="591">
        <f>'приложение 1.1 '!AB241</f>
        <v>0</v>
      </c>
      <c r="AT239" s="591">
        <f>'приложение 1.4.'!G312</f>
        <v>0</v>
      </c>
      <c r="AU239" s="591">
        <f>'приложение 1.4.'!I312</f>
        <v>0</v>
      </c>
      <c r="AV239" s="591">
        <f>'приложение 1.4.'!K312</f>
        <v>0</v>
      </c>
      <c r="AW239" s="591">
        <f>'приложение 1.4.'!M312</f>
        <v>0</v>
      </c>
      <c r="AX239" s="474">
        <f>'приложение 1.1 '!AD241</f>
        <v>0</v>
      </c>
      <c r="AY239" s="474">
        <f>'приложение 1.1 '!AC241</f>
        <v>0</v>
      </c>
      <c r="AZ239" s="591">
        <f t="shared" ref="AZ239:AZ276" si="178">AY239+AX239+AS239+AR239+AQ239+AP239</f>
        <v>3.16893146</v>
      </c>
    </row>
    <row r="240" spans="1:52" s="9" customFormat="1">
      <c r="A240" s="95" t="str">
        <f>'приложение 1.1 '!A242</f>
        <v>2.1.3.23</v>
      </c>
      <c r="B240" s="506" t="str">
        <f>'приложение 1.1 '!B242</f>
        <v>Монтаж оборудования ТП-8«Сити-Молл»</v>
      </c>
      <c r="C240" s="529" t="str">
        <f>IF('приложение 1.1 '!G242=2012,'приложение 1.1 '!E242,"-")</f>
        <v>-</v>
      </c>
      <c r="D240" s="529" t="str">
        <f>IF('приложение 1.1 '!G242=2012,'приложение 1.1 '!D242,"-")</f>
        <v>-</v>
      </c>
      <c r="E240" s="529">
        <f>IF('приложение 1.1 '!G242=2013,'приложение 1.1 '!E242,"-")</f>
        <v>4</v>
      </c>
      <c r="F240" s="529">
        <f>IF('приложение 1.1 '!G242=2013,'приложение 1.1 '!D242,"-")</f>
        <v>0</v>
      </c>
      <c r="G240" s="529" t="str">
        <f>IF('приложение 1.1 '!G242=2014,'приложение 1.1 '!E242,"-")</f>
        <v>-</v>
      </c>
      <c r="H240" s="529" t="str">
        <f>IF('приложение 1.1 '!G242=2014,'приложение 1.1 '!D242,"-")</f>
        <v>-</v>
      </c>
      <c r="I240" s="529" t="str">
        <f>IF('приложение 1.1 '!G242=2015,'приложение 1.1 '!E242,"-")</f>
        <v>-</v>
      </c>
      <c r="J240" s="529" t="str">
        <f>IF('приложение 1.1 '!G242=2015,'приложение 1.1 '!D242,"-")</f>
        <v>-</v>
      </c>
      <c r="K240" s="529" t="str">
        <f>IF('приложение 1.1 '!G242=2016,'приложение 1.1 '!E242,"-")</f>
        <v>-</v>
      </c>
      <c r="L240" s="529" t="str">
        <f>IF('приложение 1.1 '!G242=2016,'приложение 1.1 '!D242,"-")</f>
        <v>-</v>
      </c>
      <c r="M240" s="529" t="str">
        <f>IF('приложение 1.1 '!G242=2017,'приложение 1.1 '!E242,"-")</f>
        <v>-</v>
      </c>
      <c r="N240" s="529" t="str">
        <f>IF('приложение 1.1 '!G242=2017,'приложение 1.1 '!D242,"-")</f>
        <v>-</v>
      </c>
      <c r="O240" s="529">
        <f t="shared" si="171"/>
        <v>4</v>
      </c>
      <c r="P240" s="529">
        <f t="shared" si="171"/>
        <v>0</v>
      </c>
      <c r="Q240" s="529">
        <v>0</v>
      </c>
      <c r="R240" s="529">
        <v>0</v>
      </c>
      <c r="S240" s="529">
        <v>0</v>
      </c>
      <c r="T240" s="529">
        <v>0</v>
      </c>
      <c r="U240" s="529">
        <v>0</v>
      </c>
      <c r="V240" s="529">
        <v>0</v>
      </c>
      <c r="W240" s="529">
        <v>0</v>
      </c>
      <c r="X240" s="529">
        <v>0</v>
      </c>
      <c r="Y240" s="529">
        <v>0</v>
      </c>
      <c r="Z240" s="529">
        <v>0</v>
      </c>
      <c r="AA240" s="529">
        <v>0</v>
      </c>
      <c r="AB240" s="529">
        <v>0</v>
      </c>
      <c r="AC240" s="529">
        <f t="shared" si="166"/>
        <v>0</v>
      </c>
      <c r="AD240" s="583">
        <f t="shared" si="167"/>
        <v>0</v>
      </c>
      <c r="AE240" s="591">
        <f>'приложение 1.1 '!H242</f>
        <v>5.1701552300000007</v>
      </c>
      <c r="AF240" s="591" t="str">
        <f t="shared" si="161"/>
        <v>0</v>
      </c>
      <c r="AG240" s="591" t="str">
        <f t="shared" si="162"/>
        <v>0</v>
      </c>
      <c r="AH240" s="591" t="str">
        <f t="shared" si="168"/>
        <v>0</v>
      </c>
      <c r="AI240" s="591" t="str">
        <f t="shared" si="163"/>
        <v>0</v>
      </c>
      <c r="AJ240" s="591" t="str">
        <f t="shared" si="169"/>
        <v>0</v>
      </c>
      <c r="AK240" s="591" t="str">
        <f t="shared" si="164"/>
        <v>0</v>
      </c>
      <c r="AL240" s="591" t="str">
        <f t="shared" si="175"/>
        <v>0</v>
      </c>
      <c r="AM240" s="591" t="str">
        <f t="shared" si="174"/>
        <v>0</v>
      </c>
      <c r="AN240" s="591" t="str">
        <f t="shared" si="176"/>
        <v>-</v>
      </c>
      <c r="AO240" s="591" t="str">
        <f t="shared" si="177"/>
        <v>-</v>
      </c>
      <c r="AP240" s="591">
        <f>'приложение 1.1 '!Y242</f>
        <v>4.8772622300000004</v>
      </c>
      <c r="AQ240" s="591">
        <f>'приложение 1.1 '!Z242</f>
        <v>0.29289299999999996</v>
      </c>
      <c r="AR240" s="591">
        <f>'приложение 1.1 '!AA242</f>
        <v>0</v>
      </c>
      <c r="AS240" s="591">
        <f>'приложение 1.1 '!AB242</f>
        <v>0</v>
      </c>
      <c r="AT240" s="591">
        <f>'приложение 1.4.'!G313</f>
        <v>0</v>
      </c>
      <c r="AU240" s="591">
        <f>'приложение 1.4.'!I313</f>
        <v>0</v>
      </c>
      <c r="AV240" s="591">
        <f>'приложение 1.4.'!K313</f>
        <v>0</v>
      </c>
      <c r="AW240" s="591">
        <f>'приложение 1.4.'!M313</f>
        <v>0</v>
      </c>
      <c r="AX240" s="474">
        <f>'приложение 1.1 '!AD242</f>
        <v>0</v>
      </c>
      <c r="AY240" s="474">
        <f>'приложение 1.1 '!AC242</f>
        <v>0</v>
      </c>
      <c r="AZ240" s="591">
        <f t="shared" si="178"/>
        <v>5.1701552300000007</v>
      </c>
    </row>
    <row r="241" spans="1:52" s="9" customFormat="1" ht="31.5">
      <c r="A241" s="95" t="str">
        <f>'приложение 1.1 '!A243</f>
        <v>2.1.3.24</v>
      </c>
      <c r="B241" s="506" t="str">
        <f>'приложение 1.1 '!B243</f>
        <v>Строительство РП(ТП)-2х2500 кВА, Застройка микрорайона №30</v>
      </c>
      <c r="C241" s="529" t="str">
        <f>IF('приложение 1.1 '!G243=2012,'приложение 1.1 '!E243,"-")</f>
        <v>-</v>
      </c>
      <c r="D241" s="529" t="str">
        <f>IF('приложение 1.1 '!G243=2012,'приложение 1.1 '!D243,"-")</f>
        <v>-</v>
      </c>
      <c r="E241" s="529" t="str">
        <f>IF('приложение 1.1 '!G243=2013,'приложение 1.1 '!E243,"-")</f>
        <v>-</v>
      </c>
      <c r="F241" s="529" t="str">
        <f>IF('приложение 1.1 '!G243=2013,'приложение 1.1 '!D243,"-")</f>
        <v>-</v>
      </c>
      <c r="G241" s="529">
        <f>IF('приложение 1.1 '!G243=2014,'приложение 1.1 '!E243,"-")</f>
        <v>5</v>
      </c>
      <c r="H241" s="529">
        <f>IF('приложение 1.1 '!G243=2014,'приложение 1.1 '!D243,"-")</f>
        <v>0</v>
      </c>
      <c r="I241" s="529" t="str">
        <f>IF('приложение 1.1 '!G243=2015,'приложение 1.1 '!E243,"-")</f>
        <v>-</v>
      </c>
      <c r="J241" s="529" t="str">
        <f>IF('приложение 1.1 '!G243=2015,'приложение 1.1 '!D243,"-")</f>
        <v>-</v>
      </c>
      <c r="K241" s="529" t="str">
        <f>IF('приложение 1.1 '!G243=2016,'приложение 1.1 '!E243,"-")</f>
        <v>-</v>
      </c>
      <c r="L241" s="529" t="str">
        <f>IF('приложение 1.1 '!G243=2016,'приложение 1.1 '!D243,"-")</f>
        <v>-</v>
      </c>
      <c r="M241" s="529" t="str">
        <f>IF('приложение 1.1 '!G243=2017,'приложение 1.1 '!E243,"-")</f>
        <v>-</v>
      </c>
      <c r="N241" s="529" t="str">
        <f>IF('приложение 1.1 '!G243=2017,'приложение 1.1 '!D243,"-")</f>
        <v>-</v>
      </c>
      <c r="O241" s="529">
        <f t="shared" si="171"/>
        <v>5</v>
      </c>
      <c r="P241" s="529">
        <f t="shared" si="171"/>
        <v>0</v>
      </c>
      <c r="Q241" s="529">
        <v>0</v>
      </c>
      <c r="R241" s="529">
        <v>0</v>
      </c>
      <c r="S241" s="529">
        <v>0</v>
      </c>
      <c r="T241" s="529">
        <v>0</v>
      </c>
      <c r="U241" s="529">
        <v>0</v>
      </c>
      <c r="V241" s="529">
        <v>0</v>
      </c>
      <c r="W241" s="529">
        <v>0</v>
      </c>
      <c r="X241" s="529">
        <v>0</v>
      </c>
      <c r="Y241" s="529">
        <v>0</v>
      </c>
      <c r="Z241" s="529">
        <v>0</v>
      </c>
      <c r="AA241" s="529">
        <v>0</v>
      </c>
      <c r="AB241" s="529">
        <v>0</v>
      </c>
      <c r="AC241" s="529">
        <f t="shared" ref="AC241:AC276" si="179">SUM(Q241,S241,U241,W241,Y241,AA241)</f>
        <v>0</v>
      </c>
      <c r="AD241" s="583">
        <f t="shared" ref="AD241:AD276" si="180">SUM(R241,T241,V241,X241,Z241,AB241)</f>
        <v>0</v>
      </c>
      <c r="AE241" s="591">
        <f>'приложение 1.1 '!H243</f>
        <v>20.625093080000003</v>
      </c>
      <c r="AF241" s="591" t="str">
        <f t="shared" si="161"/>
        <v>0</v>
      </c>
      <c r="AG241" s="591" t="str">
        <f t="shared" si="162"/>
        <v>0</v>
      </c>
      <c r="AH241" s="591" t="str">
        <f t="shared" si="168"/>
        <v>0</v>
      </c>
      <c r="AI241" s="591" t="str">
        <f t="shared" si="163"/>
        <v>0</v>
      </c>
      <c r="AJ241" s="591" t="str">
        <f t="shared" si="169"/>
        <v>0</v>
      </c>
      <c r="AK241" s="591" t="str">
        <f t="shared" si="164"/>
        <v>0</v>
      </c>
      <c r="AL241" s="591" t="str">
        <f t="shared" si="175"/>
        <v>0</v>
      </c>
      <c r="AM241" s="591" t="str">
        <f t="shared" si="174"/>
        <v>0</v>
      </c>
      <c r="AN241" s="591" t="str">
        <f t="shared" si="176"/>
        <v>-</v>
      </c>
      <c r="AO241" s="591" t="str">
        <f t="shared" si="177"/>
        <v>-</v>
      </c>
      <c r="AP241" s="591">
        <f>'приложение 1.1 '!Y243</f>
        <v>0</v>
      </c>
      <c r="AQ241" s="591">
        <f>'приложение 1.1 '!Z243</f>
        <v>19.891662920000002</v>
      </c>
      <c r="AR241" s="591">
        <f>'приложение 1.1 '!AA243</f>
        <v>0.73343016000000005</v>
      </c>
      <c r="AS241" s="591">
        <f>'приложение 1.1 '!AB243</f>
        <v>0</v>
      </c>
      <c r="AT241" s="591">
        <f>'приложение 1.4.'!G314</f>
        <v>0</v>
      </c>
      <c r="AU241" s="591">
        <f>'приложение 1.4.'!I314</f>
        <v>0</v>
      </c>
      <c r="AV241" s="591">
        <f>'приложение 1.4.'!K314</f>
        <v>0</v>
      </c>
      <c r="AW241" s="591">
        <f>'приложение 1.4.'!M314</f>
        <v>0</v>
      </c>
      <c r="AX241" s="474">
        <f>'приложение 1.1 '!AD243</f>
        <v>0</v>
      </c>
      <c r="AY241" s="474">
        <f>'приложение 1.1 '!AC243</f>
        <v>0</v>
      </c>
      <c r="AZ241" s="591">
        <f t="shared" si="178"/>
        <v>20.625093080000003</v>
      </c>
    </row>
    <row r="242" spans="1:52" s="9" customFormat="1" ht="31.5">
      <c r="A242" s="95" t="str">
        <f>'приложение 1.1 '!A244</f>
        <v>2.1.3.25</v>
      </c>
      <c r="B242" s="506" t="str">
        <f>'приложение 1.1 '!B244</f>
        <v>Строительство ТП-40 2х1600 кВА, Застройка микрорайона №30</v>
      </c>
      <c r="C242" s="529" t="str">
        <f>IF('приложение 1.1 '!G244=2012,'приложение 1.1 '!E244,"-")</f>
        <v>-</v>
      </c>
      <c r="D242" s="529" t="str">
        <f>IF('приложение 1.1 '!G244=2012,'приложение 1.1 '!D244,"-")</f>
        <v>-</v>
      </c>
      <c r="E242" s="529" t="str">
        <f>IF('приложение 1.1 '!G244=2013,'приложение 1.1 '!E244,"-")</f>
        <v>-</v>
      </c>
      <c r="F242" s="529" t="str">
        <f>IF('приложение 1.1 '!G244=2013,'приложение 1.1 '!D244,"-")</f>
        <v>-</v>
      </c>
      <c r="G242" s="529">
        <f>IF('приложение 1.1 '!G244=2014,'приложение 1.1 '!E244,"-")</f>
        <v>3.2</v>
      </c>
      <c r="H242" s="529">
        <f>IF('приложение 1.1 '!G244=2014,'приложение 1.1 '!D244,"-")</f>
        <v>0</v>
      </c>
      <c r="I242" s="529" t="str">
        <f>IF('приложение 1.1 '!G244=2015,'приложение 1.1 '!E244,"-")</f>
        <v>-</v>
      </c>
      <c r="J242" s="529" t="str">
        <f>IF('приложение 1.1 '!G244=2015,'приложение 1.1 '!D244,"-")</f>
        <v>-</v>
      </c>
      <c r="K242" s="529" t="str">
        <f>IF('приложение 1.1 '!G244=2016,'приложение 1.1 '!E244,"-")</f>
        <v>-</v>
      </c>
      <c r="L242" s="529" t="str">
        <f>IF('приложение 1.1 '!G244=2016,'приложение 1.1 '!D244,"-")</f>
        <v>-</v>
      </c>
      <c r="M242" s="529" t="str">
        <f>IF('приложение 1.1 '!G244=2017,'приложение 1.1 '!E244,"-")</f>
        <v>-</v>
      </c>
      <c r="N242" s="529" t="str">
        <f>IF('приложение 1.1 '!G244=2017,'приложение 1.1 '!D244,"-")</f>
        <v>-</v>
      </c>
      <c r="O242" s="529">
        <f t="shared" si="171"/>
        <v>3.2</v>
      </c>
      <c r="P242" s="529">
        <f t="shared" si="171"/>
        <v>0</v>
      </c>
      <c r="Q242" s="529">
        <v>0</v>
      </c>
      <c r="R242" s="529">
        <v>0</v>
      </c>
      <c r="S242" s="529">
        <v>0</v>
      </c>
      <c r="T242" s="529">
        <v>0</v>
      </c>
      <c r="U242" s="529">
        <v>0</v>
      </c>
      <c r="V242" s="529">
        <v>0</v>
      </c>
      <c r="W242" s="529">
        <v>0</v>
      </c>
      <c r="X242" s="529">
        <v>0</v>
      </c>
      <c r="Y242" s="529">
        <v>0</v>
      </c>
      <c r="Z242" s="529">
        <v>0</v>
      </c>
      <c r="AA242" s="529">
        <v>0</v>
      </c>
      <c r="AB242" s="529">
        <v>0</v>
      </c>
      <c r="AC242" s="529">
        <f t="shared" si="179"/>
        <v>0</v>
      </c>
      <c r="AD242" s="583">
        <f t="shared" si="180"/>
        <v>0</v>
      </c>
      <c r="AE242" s="591">
        <f>'приложение 1.1 '!H244</f>
        <v>10.35519075</v>
      </c>
      <c r="AF242" s="591" t="str">
        <f t="shared" si="161"/>
        <v>0</v>
      </c>
      <c r="AG242" s="591" t="str">
        <f t="shared" si="162"/>
        <v>0</v>
      </c>
      <c r="AH242" s="591" t="str">
        <f t="shared" si="168"/>
        <v>0</v>
      </c>
      <c r="AI242" s="591" t="str">
        <f t="shared" si="163"/>
        <v>0</v>
      </c>
      <c r="AJ242" s="591" t="str">
        <f t="shared" si="169"/>
        <v>0</v>
      </c>
      <c r="AK242" s="591" t="str">
        <f t="shared" si="164"/>
        <v>0</v>
      </c>
      <c r="AL242" s="591" t="str">
        <f t="shared" si="175"/>
        <v>0</v>
      </c>
      <c r="AM242" s="591" t="str">
        <f t="shared" si="174"/>
        <v>0</v>
      </c>
      <c r="AN242" s="591" t="str">
        <f t="shared" si="176"/>
        <v>-</v>
      </c>
      <c r="AO242" s="591" t="str">
        <f t="shared" si="177"/>
        <v>-</v>
      </c>
      <c r="AP242" s="591">
        <f>'приложение 1.1 '!Y244</f>
        <v>0</v>
      </c>
      <c r="AQ242" s="591">
        <f>'приложение 1.1 '!Z244</f>
        <v>2.7177540299999996</v>
      </c>
      <c r="AR242" s="591">
        <f>'приложение 1.1 '!AA244</f>
        <v>7.6374367200000002</v>
      </c>
      <c r="AS242" s="591">
        <f>'приложение 1.1 '!AB244</f>
        <v>0</v>
      </c>
      <c r="AT242" s="591">
        <f>'приложение 1.4.'!G315</f>
        <v>0</v>
      </c>
      <c r="AU242" s="591">
        <f>'приложение 1.4.'!I315</f>
        <v>0</v>
      </c>
      <c r="AV242" s="591">
        <f>'приложение 1.4.'!K315</f>
        <v>0</v>
      </c>
      <c r="AW242" s="591">
        <f>'приложение 1.4.'!M315</f>
        <v>0</v>
      </c>
      <c r="AX242" s="474">
        <f>'приложение 1.1 '!AD244</f>
        <v>0</v>
      </c>
      <c r="AY242" s="474">
        <f>'приложение 1.1 '!AC244</f>
        <v>0</v>
      </c>
      <c r="AZ242" s="591">
        <f t="shared" si="178"/>
        <v>10.35519075</v>
      </c>
    </row>
    <row r="243" spans="1:52" s="9" customFormat="1" ht="31.5">
      <c r="A243" s="95" t="str">
        <f>'приложение 1.1 '!A245</f>
        <v>2.1.3.26</v>
      </c>
      <c r="B243" s="506" t="str">
        <f>'приложение 1.1 '!B245</f>
        <v>Строительство ТП-34А 2х2500 кВА, Застройка микрорайона №30</v>
      </c>
      <c r="C243" s="529" t="str">
        <f>IF('приложение 1.1 '!G245=2012,'приложение 1.1 '!E245,"-")</f>
        <v>-</v>
      </c>
      <c r="D243" s="529" t="str">
        <f>IF('приложение 1.1 '!G245=2012,'приложение 1.1 '!D245,"-")</f>
        <v>-</v>
      </c>
      <c r="E243" s="529" t="str">
        <f>IF('приложение 1.1 '!G245=2013,'приложение 1.1 '!E245,"-")</f>
        <v>-</v>
      </c>
      <c r="F243" s="529" t="str">
        <f>IF('приложение 1.1 '!G245=2013,'приложение 1.1 '!D245,"-")</f>
        <v>-</v>
      </c>
      <c r="G243" s="529">
        <f>IF('приложение 1.1 '!G245=2014,'приложение 1.1 '!E245,"-")</f>
        <v>5</v>
      </c>
      <c r="H243" s="529">
        <f>IF('приложение 1.1 '!G245=2014,'приложение 1.1 '!D245,"-")</f>
        <v>0</v>
      </c>
      <c r="I243" s="529" t="str">
        <f>IF('приложение 1.1 '!G245=2015,'приложение 1.1 '!E245,"-")</f>
        <v>-</v>
      </c>
      <c r="J243" s="529" t="str">
        <f>IF('приложение 1.1 '!G245=2015,'приложение 1.1 '!D245,"-")</f>
        <v>-</v>
      </c>
      <c r="K243" s="529" t="str">
        <f>IF('приложение 1.1 '!G245=2016,'приложение 1.1 '!E245,"-")</f>
        <v>-</v>
      </c>
      <c r="L243" s="529" t="str">
        <f>IF('приложение 1.1 '!G245=2016,'приложение 1.1 '!D245,"-")</f>
        <v>-</v>
      </c>
      <c r="M243" s="529" t="str">
        <f>IF('приложение 1.1 '!G245=2017,'приложение 1.1 '!E245,"-")</f>
        <v>-</v>
      </c>
      <c r="N243" s="529" t="str">
        <f>IF('приложение 1.1 '!G245=2017,'приложение 1.1 '!D245,"-")</f>
        <v>-</v>
      </c>
      <c r="O243" s="529">
        <f t="shared" si="171"/>
        <v>5</v>
      </c>
      <c r="P243" s="529">
        <f t="shared" si="171"/>
        <v>0</v>
      </c>
      <c r="Q243" s="529">
        <v>0</v>
      </c>
      <c r="R243" s="529">
        <v>0</v>
      </c>
      <c r="S243" s="529">
        <v>0</v>
      </c>
      <c r="T243" s="529">
        <v>0</v>
      </c>
      <c r="U243" s="529">
        <v>0</v>
      </c>
      <c r="V243" s="529">
        <v>0</v>
      </c>
      <c r="W243" s="529">
        <v>0</v>
      </c>
      <c r="X243" s="529">
        <v>0</v>
      </c>
      <c r="Y243" s="529">
        <v>0</v>
      </c>
      <c r="Z243" s="529">
        <v>0</v>
      </c>
      <c r="AA243" s="529">
        <v>0</v>
      </c>
      <c r="AB243" s="529">
        <v>0</v>
      </c>
      <c r="AC243" s="529">
        <f t="shared" si="179"/>
        <v>0</v>
      </c>
      <c r="AD243" s="583">
        <f t="shared" si="180"/>
        <v>0</v>
      </c>
      <c r="AE243" s="591">
        <f>'приложение 1.1 '!H245</f>
        <v>13.32964876</v>
      </c>
      <c r="AF243" s="591" t="str">
        <f t="shared" si="161"/>
        <v>0</v>
      </c>
      <c r="AG243" s="591" t="str">
        <f t="shared" si="162"/>
        <v>0</v>
      </c>
      <c r="AH243" s="591" t="str">
        <f t="shared" si="168"/>
        <v>0</v>
      </c>
      <c r="AI243" s="591" t="str">
        <f t="shared" si="163"/>
        <v>0</v>
      </c>
      <c r="AJ243" s="591" t="str">
        <f t="shared" si="169"/>
        <v>0</v>
      </c>
      <c r="AK243" s="591" t="str">
        <f t="shared" si="164"/>
        <v>0</v>
      </c>
      <c r="AL243" s="591" t="str">
        <f t="shared" si="175"/>
        <v>0</v>
      </c>
      <c r="AM243" s="591" t="str">
        <f t="shared" si="174"/>
        <v>0</v>
      </c>
      <c r="AN243" s="591" t="str">
        <f t="shared" si="176"/>
        <v>-</v>
      </c>
      <c r="AO243" s="591" t="str">
        <f t="shared" si="177"/>
        <v>-</v>
      </c>
      <c r="AP243" s="591">
        <f>'приложение 1.1 '!Y245</f>
        <v>0</v>
      </c>
      <c r="AQ243" s="591">
        <f>'приложение 1.1 '!Z245</f>
        <v>2.7177540299999996</v>
      </c>
      <c r="AR243" s="591">
        <f>'приложение 1.1 '!AA245</f>
        <v>10.611894729999999</v>
      </c>
      <c r="AS243" s="591">
        <f>'приложение 1.1 '!AB245</f>
        <v>0</v>
      </c>
      <c r="AT243" s="591">
        <f>'приложение 1.4.'!G316</f>
        <v>0</v>
      </c>
      <c r="AU243" s="591">
        <f>'приложение 1.4.'!I316</f>
        <v>0</v>
      </c>
      <c r="AV243" s="591">
        <f>'приложение 1.4.'!K316</f>
        <v>0</v>
      </c>
      <c r="AW243" s="591">
        <f>'приложение 1.4.'!M316</f>
        <v>0</v>
      </c>
      <c r="AX243" s="474">
        <f>'приложение 1.1 '!AD245</f>
        <v>0</v>
      </c>
      <c r="AY243" s="474">
        <f>'приложение 1.1 '!AC245</f>
        <v>0</v>
      </c>
      <c r="AZ243" s="591">
        <f t="shared" si="178"/>
        <v>13.32964876</v>
      </c>
    </row>
    <row r="244" spans="1:52" s="9" customFormat="1">
      <c r="A244" s="95" t="str">
        <f>'приложение 1.1 '!A246</f>
        <v>2.1.3.27</v>
      </c>
      <c r="B244" s="506" t="str">
        <f>'приложение 1.1 '!B246</f>
        <v>Строительство ТП№36 2х1600кВА мкр.30</v>
      </c>
      <c r="C244" s="529" t="str">
        <f>IF('приложение 1.1 '!G246=2012,'приложение 1.1 '!E246,"-")</f>
        <v>-</v>
      </c>
      <c r="D244" s="529" t="str">
        <f>IF('приложение 1.1 '!G246=2012,'приложение 1.1 '!D246,"-")</f>
        <v>-</v>
      </c>
      <c r="E244" s="529" t="str">
        <f>IF('приложение 1.1 '!G246=2013,'приложение 1.1 '!E246,"-")</f>
        <v>-</v>
      </c>
      <c r="F244" s="529" t="str">
        <f>IF('приложение 1.1 '!G246=2013,'приложение 1.1 '!D246,"-")</f>
        <v>-</v>
      </c>
      <c r="G244" s="529">
        <f>IF('приложение 1.1 '!G246=2014,'приложение 1.1 '!E246,"-")</f>
        <v>3.2</v>
      </c>
      <c r="H244" s="529">
        <f>IF('приложение 1.1 '!G246=2014,'приложение 1.1 '!D246,"-")</f>
        <v>0</v>
      </c>
      <c r="I244" s="529" t="str">
        <f>IF('приложение 1.1 '!G246=2015,'приложение 1.1 '!E246,"-")</f>
        <v>-</v>
      </c>
      <c r="J244" s="529" t="str">
        <f>IF('приложение 1.1 '!G246=2015,'приложение 1.1 '!D246,"-")</f>
        <v>-</v>
      </c>
      <c r="K244" s="529" t="str">
        <f>IF('приложение 1.1 '!G246=2016,'приложение 1.1 '!E246,"-")</f>
        <v>-</v>
      </c>
      <c r="L244" s="529" t="str">
        <f>IF('приложение 1.1 '!G246=2016,'приложение 1.1 '!D246,"-")</f>
        <v>-</v>
      </c>
      <c r="M244" s="529" t="str">
        <f>IF('приложение 1.1 '!G246=2017,'приложение 1.1 '!E246,"-")</f>
        <v>-</v>
      </c>
      <c r="N244" s="529" t="str">
        <f>IF('приложение 1.1 '!G246=2017,'приложение 1.1 '!D246,"-")</f>
        <v>-</v>
      </c>
      <c r="O244" s="529">
        <f t="shared" si="171"/>
        <v>3.2</v>
      </c>
      <c r="P244" s="529">
        <f t="shared" si="171"/>
        <v>0</v>
      </c>
      <c r="Q244" s="529">
        <v>0</v>
      </c>
      <c r="R244" s="529">
        <v>0</v>
      </c>
      <c r="S244" s="529">
        <v>0</v>
      </c>
      <c r="T244" s="529">
        <v>0</v>
      </c>
      <c r="U244" s="529">
        <v>0</v>
      </c>
      <c r="V244" s="529">
        <v>0</v>
      </c>
      <c r="W244" s="529">
        <v>0</v>
      </c>
      <c r="X244" s="529">
        <v>0</v>
      </c>
      <c r="Y244" s="529">
        <v>0</v>
      </c>
      <c r="Z244" s="529">
        <v>0</v>
      </c>
      <c r="AA244" s="529">
        <v>0</v>
      </c>
      <c r="AB244" s="529">
        <v>0</v>
      </c>
      <c r="AC244" s="529">
        <f t="shared" si="179"/>
        <v>0</v>
      </c>
      <c r="AD244" s="583">
        <f t="shared" si="180"/>
        <v>0</v>
      </c>
      <c r="AE244" s="591">
        <f>'приложение 1.1 '!H246</f>
        <v>9.9127100400000003</v>
      </c>
      <c r="AF244" s="591" t="str">
        <f t="shared" si="161"/>
        <v>0</v>
      </c>
      <c r="AG244" s="591" t="str">
        <f t="shared" si="162"/>
        <v>0</v>
      </c>
      <c r="AH244" s="591" t="str">
        <f t="shared" si="168"/>
        <v>0</v>
      </c>
      <c r="AI244" s="591" t="str">
        <f t="shared" si="163"/>
        <v>0</v>
      </c>
      <c r="AJ244" s="591" t="str">
        <f t="shared" si="169"/>
        <v>0</v>
      </c>
      <c r="AK244" s="591" t="str">
        <f t="shared" si="164"/>
        <v>0</v>
      </c>
      <c r="AL244" s="591" t="str">
        <f t="shared" si="175"/>
        <v>0</v>
      </c>
      <c r="AM244" s="591" t="str">
        <f t="shared" si="174"/>
        <v>0</v>
      </c>
      <c r="AN244" s="591" t="str">
        <f t="shared" si="176"/>
        <v>-</v>
      </c>
      <c r="AO244" s="591" t="str">
        <f t="shared" si="177"/>
        <v>-</v>
      </c>
      <c r="AP244" s="591">
        <f>'приложение 1.1 '!Y246</f>
        <v>0</v>
      </c>
      <c r="AQ244" s="591">
        <f>'приложение 1.1 '!Z246</f>
        <v>0</v>
      </c>
      <c r="AR244" s="591">
        <f>'приложение 1.1 '!AA246</f>
        <v>9.9127100400000003</v>
      </c>
      <c r="AS244" s="591">
        <f>'приложение 1.1 '!AB246</f>
        <v>0</v>
      </c>
      <c r="AT244" s="591">
        <f>'приложение 1.4.'!G317</f>
        <v>0</v>
      </c>
      <c r="AU244" s="591">
        <f>'приложение 1.4.'!I317</f>
        <v>0</v>
      </c>
      <c r="AV244" s="591">
        <f>'приложение 1.4.'!K317</f>
        <v>0</v>
      </c>
      <c r="AW244" s="591">
        <f>'приложение 1.4.'!M317</f>
        <v>0</v>
      </c>
      <c r="AX244" s="474">
        <f>'приложение 1.1 '!AD246</f>
        <v>0</v>
      </c>
      <c r="AY244" s="474">
        <f>'приложение 1.1 '!AC246</f>
        <v>0</v>
      </c>
      <c r="AZ244" s="591">
        <f t="shared" si="178"/>
        <v>9.9127100400000003</v>
      </c>
    </row>
    <row r="245" spans="1:52" s="9" customFormat="1" ht="31.5">
      <c r="A245" s="95" t="str">
        <f>'приложение 1.1 '!A247</f>
        <v>2.1.3.28</v>
      </c>
      <c r="B245" s="506" t="str">
        <f>'приложение 1.1 '!B247</f>
        <v>Монтаж оборудования ТП-1 мкр.38  (Ренесанс констракшн)</v>
      </c>
      <c r="C245" s="529">
        <f>IF('приложение 1.1 '!G247=2012,'приложение 1.1 '!E247,"-")</f>
        <v>4</v>
      </c>
      <c r="D245" s="529">
        <f>IF('приложение 1.1 '!G247=2012,'приложение 1.1 '!D247,"-")</f>
        <v>0</v>
      </c>
      <c r="E245" s="529" t="str">
        <f>IF('приложение 1.1 '!G247=2013,'приложение 1.1 '!E247,"-")</f>
        <v>-</v>
      </c>
      <c r="F245" s="529" t="str">
        <f>IF('приложение 1.1 '!G247=2013,'приложение 1.1 '!D247,"-")</f>
        <v>-</v>
      </c>
      <c r="G245" s="529" t="str">
        <f>IF('приложение 1.1 '!G247=2014,'приложение 1.1 '!E247,"-")</f>
        <v>-</v>
      </c>
      <c r="H245" s="529" t="str">
        <f>IF('приложение 1.1 '!G247=2014,'приложение 1.1 '!D247,"-")</f>
        <v>-</v>
      </c>
      <c r="I245" s="529" t="str">
        <f>IF('приложение 1.1 '!G247=2015,'приложение 1.1 '!E247,"-")</f>
        <v>-</v>
      </c>
      <c r="J245" s="529" t="str">
        <f>IF('приложение 1.1 '!G247=2015,'приложение 1.1 '!D247,"-")</f>
        <v>-</v>
      </c>
      <c r="K245" s="529" t="str">
        <f>IF('приложение 1.1 '!G247=2016,'приложение 1.1 '!E247,"-")</f>
        <v>-</v>
      </c>
      <c r="L245" s="529" t="str">
        <f>IF('приложение 1.1 '!G247=2016,'приложение 1.1 '!D247,"-")</f>
        <v>-</v>
      </c>
      <c r="M245" s="529" t="str">
        <f>IF('приложение 1.1 '!G247=2017,'приложение 1.1 '!E247,"-")</f>
        <v>-</v>
      </c>
      <c r="N245" s="529" t="str">
        <f>IF('приложение 1.1 '!G247=2017,'приложение 1.1 '!D247,"-")</f>
        <v>-</v>
      </c>
      <c r="O245" s="529">
        <f t="shared" si="171"/>
        <v>4</v>
      </c>
      <c r="P245" s="529">
        <f t="shared" si="171"/>
        <v>0</v>
      </c>
      <c r="Q245" s="529">
        <v>0</v>
      </c>
      <c r="R245" s="529">
        <v>0</v>
      </c>
      <c r="S245" s="529">
        <v>0</v>
      </c>
      <c r="T245" s="529">
        <v>0</v>
      </c>
      <c r="U245" s="529">
        <v>0</v>
      </c>
      <c r="V245" s="529">
        <v>0</v>
      </c>
      <c r="W245" s="529">
        <v>0</v>
      </c>
      <c r="X245" s="529">
        <v>0</v>
      </c>
      <c r="Y245" s="529">
        <v>0</v>
      </c>
      <c r="Z245" s="529">
        <v>0</v>
      </c>
      <c r="AA245" s="529">
        <v>0</v>
      </c>
      <c r="AB245" s="529">
        <v>0</v>
      </c>
      <c r="AC245" s="529">
        <f t="shared" si="179"/>
        <v>0</v>
      </c>
      <c r="AD245" s="583">
        <f t="shared" si="180"/>
        <v>0</v>
      </c>
      <c r="AE245" s="591">
        <f>'приложение 1.1 '!H247</f>
        <v>3.3809850999999997</v>
      </c>
      <c r="AF245" s="591" t="str">
        <f t="shared" si="161"/>
        <v>0</v>
      </c>
      <c r="AG245" s="591" t="str">
        <f t="shared" si="162"/>
        <v>0</v>
      </c>
      <c r="AH245" s="591" t="str">
        <f t="shared" si="168"/>
        <v>0</v>
      </c>
      <c r="AI245" s="591" t="str">
        <f t="shared" si="163"/>
        <v>0</v>
      </c>
      <c r="AJ245" s="591" t="str">
        <f t="shared" si="169"/>
        <v>0</v>
      </c>
      <c r="AK245" s="591" t="str">
        <f t="shared" si="164"/>
        <v>0</v>
      </c>
      <c r="AL245" s="591" t="str">
        <f t="shared" si="175"/>
        <v>0</v>
      </c>
      <c r="AM245" s="591" t="str">
        <f t="shared" si="174"/>
        <v>0</v>
      </c>
      <c r="AN245" s="591" t="str">
        <f t="shared" si="176"/>
        <v>-</v>
      </c>
      <c r="AO245" s="591" t="str">
        <f t="shared" si="177"/>
        <v>-</v>
      </c>
      <c r="AP245" s="591">
        <f>'приложение 1.1 '!Y247</f>
        <v>3.2735990999999998</v>
      </c>
      <c r="AQ245" s="591">
        <f>'приложение 1.1 '!Z247</f>
        <v>0.107386</v>
      </c>
      <c r="AR245" s="591">
        <f>'приложение 1.1 '!AA247</f>
        <v>0</v>
      </c>
      <c r="AS245" s="591">
        <f>'приложение 1.1 '!AB247</f>
        <v>0</v>
      </c>
      <c r="AT245" s="591">
        <f>'приложение 1.4.'!G318</f>
        <v>0</v>
      </c>
      <c r="AU245" s="591">
        <f>'приложение 1.4.'!I318</f>
        <v>0</v>
      </c>
      <c r="AV245" s="591">
        <f>'приложение 1.4.'!K318</f>
        <v>0</v>
      </c>
      <c r="AW245" s="591">
        <f>'приложение 1.4.'!M318</f>
        <v>0</v>
      </c>
      <c r="AX245" s="474">
        <f>'приложение 1.1 '!AD247</f>
        <v>0</v>
      </c>
      <c r="AY245" s="474">
        <f>'приложение 1.1 '!AC247</f>
        <v>0</v>
      </c>
      <c r="AZ245" s="591">
        <f t="shared" si="178"/>
        <v>3.3809850999999997</v>
      </c>
    </row>
    <row r="246" spans="1:52" s="9" customFormat="1" ht="31.5">
      <c r="A246" s="95" t="str">
        <f>'приложение 1.1 '!A248</f>
        <v>2.1.3.29</v>
      </c>
      <c r="B246" s="506" t="str">
        <f>'приложение 1.1 '!B248</f>
        <v>Монтаж оборудования ТП-4 мкр.38  (Ренесанс констракшн)</v>
      </c>
      <c r="C246" s="529">
        <f>IF('приложение 1.1 '!G248=2012,'приложение 1.1 '!E248,"-")</f>
        <v>6.3</v>
      </c>
      <c r="D246" s="529">
        <f>IF('приложение 1.1 '!G248=2012,'приложение 1.1 '!D248,"-")</f>
        <v>0</v>
      </c>
      <c r="E246" s="529" t="str">
        <f>IF('приложение 1.1 '!G248=2013,'приложение 1.1 '!E248,"-")</f>
        <v>-</v>
      </c>
      <c r="F246" s="529" t="str">
        <f>IF('приложение 1.1 '!G248=2013,'приложение 1.1 '!D248,"-")</f>
        <v>-</v>
      </c>
      <c r="G246" s="529" t="str">
        <f>IF('приложение 1.1 '!G248=2014,'приложение 1.1 '!E248,"-")</f>
        <v>-</v>
      </c>
      <c r="H246" s="529" t="str">
        <f>IF('приложение 1.1 '!G248=2014,'приложение 1.1 '!D248,"-")</f>
        <v>-</v>
      </c>
      <c r="I246" s="529" t="str">
        <f>IF('приложение 1.1 '!G248=2015,'приложение 1.1 '!E248,"-")</f>
        <v>-</v>
      </c>
      <c r="J246" s="529" t="str">
        <f>IF('приложение 1.1 '!G248=2015,'приложение 1.1 '!D248,"-")</f>
        <v>-</v>
      </c>
      <c r="K246" s="529" t="str">
        <f>IF('приложение 1.1 '!G248=2016,'приложение 1.1 '!E248,"-")</f>
        <v>-</v>
      </c>
      <c r="L246" s="529" t="str">
        <f>IF('приложение 1.1 '!G248=2016,'приложение 1.1 '!D248,"-")</f>
        <v>-</v>
      </c>
      <c r="M246" s="529" t="str">
        <f>IF('приложение 1.1 '!G248=2017,'приложение 1.1 '!E248,"-")</f>
        <v>-</v>
      </c>
      <c r="N246" s="529" t="str">
        <f>IF('приложение 1.1 '!G248=2017,'приложение 1.1 '!D248,"-")</f>
        <v>-</v>
      </c>
      <c r="O246" s="529">
        <f t="shared" si="171"/>
        <v>6.3</v>
      </c>
      <c r="P246" s="529">
        <f t="shared" si="171"/>
        <v>0</v>
      </c>
      <c r="Q246" s="529">
        <v>0</v>
      </c>
      <c r="R246" s="529">
        <v>0</v>
      </c>
      <c r="S246" s="529">
        <v>0</v>
      </c>
      <c r="T246" s="529">
        <v>0</v>
      </c>
      <c r="U246" s="529">
        <v>0</v>
      </c>
      <c r="V246" s="529">
        <v>0</v>
      </c>
      <c r="W246" s="529">
        <v>0</v>
      </c>
      <c r="X246" s="529">
        <v>0</v>
      </c>
      <c r="Y246" s="529">
        <v>0</v>
      </c>
      <c r="Z246" s="529">
        <v>0</v>
      </c>
      <c r="AA246" s="529">
        <v>0</v>
      </c>
      <c r="AB246" s="529">
        <v>0</v>
      </c>
      <c r="AC246" s="529">
        <f t="shared" si="179"/>
        <v>0</v>
      </c>
      <c r="AD246" s="583">
        <f t="shared" si="180"/>
        <v>0</v>
      </c>
      <c r="AE246" s="591">
        <f>'приложение 1.1 '!H248</f>
        <v>4.95832914</v>
      </c>
      <c r="AF246" s="591" t="str">
        <f t="shared" si="161"/>
        <v>0</v>
      </c>
      <c r="AG246" s="591" t="str">
        <f t="shared" si="162"/>
        <v>0</v>
      </c>
      <c r="AH246" s="591" t="str">
        <f t="shared" si="168"/>
        <v>0</v>
      </c>
      <c r="AI246" s="591" t="str">
        <f t="shared" si="163"/>
        <v>0</v>
      </c>
      <c r="AJ246" s="591" t="str">
        <f t="shared" si="169"/>
        <v>0</v>
      </c>
      <c r="AK246" s="591" t="str">
        <f t="shared" si="164"/>
        <v>0</v>
      </c>
      <c r="AL246" s="591" t="str">
        <f t="shared" si="175"/>
        <v>0</v>
      </c>
      <c r="AM246" s="591" t="str">
        <f t="shared" si="174"/>
        <v>0</v>
      </c>
      <c r="AN246" s="591" t="str">
        <f t="shared" si="176"/>
        <v>-</v>
      </c>
      <c r="AO246" s="591" t="str">
        <f t="shared" si="177"/>
        <v>-</v>
      </c>
      <c r="AP246" s="591">
        <f>'приложение 1.1 '!Y248</f>
        <v>4.9013421399999997</v>
      </c>
      <c r="AQ246" s="591">
        <f>'приложение 1.1 '!Z248</f>
        <v>5.6987000000000003E-2</v>
      </c>
      <c r="AR246" s="591">
        <f>'приложение 1.1 '!AA248</f>
        <v>0</v>
      </c>
      <c r="AS246" s="591">
        <f>'приложение 1.1 '!AB248</f>
        <v>0</v>
      </c>
      <c r="AT246" s="591">
        <f>'приложение 1.4.'!G319</f>
        <v>0</v>
      </c>
      <c r="AU246" s="591">
        <f>'приложение 1.4.'!I319</f>
        <v>0</v>
      </c>
      <c r="AV246" s="591">
        <f>'приложение 1.4.'!K319</f>
        <v>0</v>
      </c>
      <c r="AW246" s="591">
        <f>'приложение 1.4.'!M319</f>
        <v>0</v>
      </c>
      <c r="AX246" s="474">
        <f>'приложение 1.1 '!AD248</f>
        <v>0</v>
      </c>
      <c r="AY246" s="474">
        <f>'приложение 1.1 '!AC248</f>
        <v>0</v>
      </c>
      <c r="AZ246" s="591">
        <f t="shared" si="178"/>
        <v>4.95832914</v>
      </c>
    </row>
    <row r="247" spans="1:52" s="9" customFormat="1" ht="31.5">
      <c r="A247" s="95" t="str">
        <f>'приложение 1.1 '!A249</f>
        <v>2.1.3.30</v>
      </c>
      <c r="B247" s="506" t="str">
        <f>'приложение 1.1 '!B249</f>
        <v>Монтаж оборудования ТП-3 мкр.38  (Ренесанс констракшн)</v>
      </c>
      <c r="C247" s="529">
        <f>IF('приложение 1.1 '!G249=2012,'приложение 1.1 '!E249,"-")</f>
        <v>5</v>
      </c>
      <c r="D247" s="529">
        <f>IF('приложение 1.1 '!G249=2012,'приложение 1.1 '!D249,"-")</f>
        <v>0</v>
      </c>
      <c r="E247" s="529" t="str">
        <f>IF('приложение 1.1 '!G249=2013,'приложение 1.1 '!E249,"-")</f>
        <v>-</v>
      </c>
      <c r="F247" s="529" t="str">
        <f>IF('приложение 1.1 '!G249=2013,'приложение 1.1 '!D249,"-")</f>
        <v>-</v>
      </c>
      <c r="G247" s="529" t="str">
        <f>IF('приложение 1.1 '!G249=2014,'приложение 1.1 '!E249,"-")</f>
        <v>-</v>
      </c>
      <c r="H247" s="529" t="str">
        <f>IF('приложение 1.1 '!G249=2014,'приложение 1.1 '!D249,"-")</f>
        <v>-</v>
      </c>
      <c r="I247" s="529" t="str">
        <f>IF('приложение 1.1 '!G249=2015,'приложение 1.1 '!E249,"-")</f>
        <v>-</v>
      </c>
      <c r="J247" s="529" t="str">
        <f>IF('приложение 1.1 '!G249=2015,'приложение 1.1 '!D249,"-")</f>
        <v>-</v>
      </c>
      <c r="K247" s="529" t="str">
        <f>IF('приложение 1.1 '!G249=2016,'приложение 1.1 '!E249,"-")</f>
        <v>-</v>
      </c>
      <c r="L247" s="529" t="str">
        <f>IF('приложение 1.1 '!G249=2016,'приложение 1.1 '!D249,"-")</f>
        <v>-</v>
      </c>
      <c r="M247" s="529" t="str">
        <f>IF('приложение 1.1 '!G249=2017,'приложение 1.1 '!E249,"-")</f>
        <v>-</v>
      </c>
      <c r="N247" s="529" t="str">
        <f>IF('приложение 1.1 '!G249=2017,'приложение 1.1 '!D249,"-")</f>
        <v>-</v>
      </c>
      <c r="O247" s="529">
        <f t="shared" si="171"/>
        <v>5</v>
      </c>
      <c r="P247" s="529">
        <f t="shared" si="171"/>
        <v>0</v>
      </c>
      <c r="Q247" s="529">
        <v>0</v>
      </c>
      <c r="R247" s="529">
        <v>0</v>
      </c>
      <c r="S247" s="529">
        <v>0</v>
      </c>
      <c r="T247" s="529">
        <v>0</v>
      </c>
      <c r="U247" s="529">
        <v>0</v>
      </c>
      <c r="V247" s="529">
        <v>0</v>
      </c>
      <c r="W247" s="529">
        <v>0</v>
      </c>
      <c r="X247" s="529">
        <v>0</v>
      </c>
      <c r="Y247" s="529">
        <v>0</v>
      </c>
      <c r="Z247" s="529">
        <v>0</v>
      </c>
      <c r="AA247" s="529">
        <v>0</v>
      </c>
      <c r="AB247" s="529">
        <v>0</v>
      </c>
      <c r="AC247" s="529">
        <f t="shared" si="179"/>
        <v>0</v>
      </c>
      <c r="AD247" s="583">
        <f t="shared" si="180"/>
        <v>0</v>
      </c>
      <c r="AE247" s="591">
        <f>'приложение 1.1 '!H249</f>
        <v>3.8317097599999999</v>
      </c>
      <c r="AF247" s="591" t="str">
        <f t="shared" si="161"/>
        <v>0</v>
      </c>
      <c r="AG247" s="591" t="str">
        <f t="shared" si="162"/>
        <v>0</v>
      </c>
      <c r="AH247" s="591" t="str">
        <f t="shared" si="168"/>
        <v>0</v>
      </c>
      <c r="AI247" s="591" t="str">
        <f t="shared" si="163"/>
        <v>0</v>
      </c>
      <c r="AJ247" s="591" t="str">
        <f t="shared" si="169"/>
        <v>0</v>
      </c>
      <c r="AK247" s="591" t="str">
        <f t="shared" si="164"/>
        <v>0</v>
      </c>
      <c r="AL247" s="591" t="str">
        <f t="shared" si="175"/>
        <v>0</v>
      </c>
      <c r="AM247" s="591" t="str">
        <f t="shared" si="174"/>
        <v>0</v>
      </c>
      <c r="AN247" s="591" t="str">
        <f t="shared" si="176"/>
        <v>-</v>
      </c>
      <c r="AO247" s="591" t="str">
        <f t="shared" si="177"/>
        <v>-</v>
      </c>
      <c r="AP247" s="591">
        <f>'приложение 1.1 '!Y249</f>
        <v>3.7622937599999999</v>
      </c>
      <c r="AQ247" s="591">
        <f>'приложение 1.1 '!Z249</f>
        <v>6.9415999999999992E-2</v>
      </c>
      <c r="AR247" s="591">
        <f>'приложение 1.1 '!AA249</f>
        <v>0</v>
      </c>
      <c r="AS247" s="591">
        <f>'приложение 1.1 '!AB249</f>
        <v>0</v>
      </c>
      <c r="AT247" s="591">
        <f>'приложение 1.4.'!G320</f>
        <v>0</v>
      </c>
      <c r="AU247" s="591">
        <f>'приложение 1.4.'!I320</f>
        <v>0</v>
      </c>
      <c r="AV247" s="591">
        <f>'приложение 1.4.'!K320</f>
        <v>0</v>
      </c>
      <c r="AW247" s="591">
        <f>'приложение 1.4.'!M320</f>
        <v>0</v>
      </c>
      <c r="AX247" s="474">
        <f>'приложение 1.1 '!AD249</f>
        <v>0</v>
      </c>
      <c r="AY247" s="474">
        <f>'приложение 1.1 '!AC249</f>
        <v>0</v>
      </c>
      <c r="AZ247" s="591">
        <f t="shared" si="178"/>
        <v>3.8317097599999999</v>
      </c>
    </row>
    <row r="248" spans="1:52" s="9" customFormat="1" ht="31.5">
      <c r="A248" s="95" t="str">
        <f>'приложение 1.1 '!A250</f>
        <v>2.1.3.31</v>
      </c>
      <c r="B248" s="506" t="str">
        <f>'приложение 1.1 '!B250</f>
        <v>Монтаж оборудования ТП-5 мкр.38   (Ренесанс констракшн)</v>
      </c>
      <c r="C248" s="529">
        <f>IF('приложение 1.1 '!G250=2012,'приложение 1.1 '!E250,"-")</f>
        <v>4</v>
      </c>
      <c r="D248" s="529">
        <f>IF('приложение 1.1 '!G250=2012,'приложение 1.1 '!D250,"-")</f>
        <v>0</v>
      </c>
      <c r="E248" s="529" t="str">
        <f>IF('приложение 1.1 '!G250=2013,'приложение 1.1 '!E250,"-")</f>
        <v>-</v>
      </c>
      <c r="F248" s="529" t="str">
        <f>IF('приложение 1.1 '!G250=2013,'приложение 1.1 '!D250,"-")</f>
        <v>-</v>
      </c>
      <c r="G248" s="529" t="str">
        <f>IF('приложение 1.1 '!G250=2014,'приложение 1.1 '!E250,"-")</f>
        <v>-</v>
      </c>
      <c r="H248" s="529" t="str">
        <f>IF('приложение 1.1 '!G250=2014,'приложение 1.1 '!D250,"-")</f>
        <v>-</v>
      </c>
      <c r="I248" s="529" t="str">
        <f>IF('приложение 1.1 '!G250=2015,'приложение 1.1 '!E250,"-")</f>
        <v>-</v>
      </c>
      <c r="J248" s="529" t="str">
        <f>IF('приложение 1.1 '!G250=2015,'приложение 1.1 '!D250,"-")</f>
        <v>-</v>
      </c>
      <c r="K248" s="529" t="str">
        <f>IF('приложение 1.1 '!G250=2016,'приложение 1.1 '!E250,"-")</f>
        <v>-</v>
      </c>
      <c r="L248" s="529" t="str">
        <f>IF('приложение 1.1 '!G250=2016,'приложение 1.1 '!D250,"-")</f>
        <v>-</v>
      </c>
      <c r="M248" s="529" t="str">
        <f>IF('приложение 1.1 '!G250=2017,'приложение 1.1 '!E250,"-")</f>
        <v>-</v>
      </c>
      <c r="N248" s="529" t="str">
        <f>IF('приложение 1.1 '!G250=2017,'приложение 1.1 '!D250,"-")</f>
        <v>-</v>
      </c>
      <c r="O248" s="529">
        <f t="shared" si="171"/>
        <v>4</v>
      </c>
      <c r="P248" s="529">
        <f t="shared" si="171"/>
        <v>0</v>
      </c>
      <c r="Q248" s="529">
        <v>0</v>
      </c>
      <c r="R248" s="529">
        <v>0</v>
      </c>
      <c r="S248" s="529">
        <v>0</v>
      </c>
      <c r="T248" s="529">
        <v>0</v>
      </c>
      <c r="U248" s="529">
        <v>0</v>
      </c>
      <c r="V248" s="529">
        <v>0</v>
      </c>
      <c r="W248" s="529">
        <v>0</v>
      </c>
      <c r="X248" s="529">
        <v>0</v>
      </c>
      <c r="Y248" s="529">
        <v>0</v>
      </c>
      <c r="Z248" s="529">
        <v>0</v>
      </c>
      <c r="AA248" s="529">
        <v>0</v>
      </c>
      <c r="AB248" s="529">
        <v>0</v>
      </c>
      <c r="AC248" s="529">
        <f t="shared" si="179"/>
        <v>0</v>
      </c>
      <c r="AD248" s="583">
        <f t="shared" si="180"/>
        <v>0</v>
      </c>
      <c r="AE248" s="591">
        <f>'приложение 1.1 '!H250</f>
        <v>3.4250416800000001</v>
      </c>
      <c r="AF248" s="591" t="str">
        <f t="shared" si="161"/>
        <v>0</v>
      </c>
      <c r="AG248" s="591" t="str">
        <f t="shared" si="162"/>
        <v>0</v>
      </c>
      <c r="AH248" s="591" t="str">
        <f t="shared" si="168"/>
        <v>0</v>
      </c>
      <c r="AI248" s="591" t="str">
        <f t="shared" si="163"/>
        <v>0</v>
      </c>
      <c r="AJ248" s="591" t="str">
        <f t="shared" si="169"/>
        <v>0</v>
      </c>
      <c r="AK248" s="591" t="str">
        <f t="shared" si="164"/>
        <v>0</v>
      </c>
      <c r="AL248" s="591" t="str">
        <f t="shared" si="175"/>
        <v>0</v>
      </c>
      <c r="AM248" s="591" t="str">
        <f t="shared" si="174"/>
        <v>0</v>
      </c>
      <c r="AN248" s="591" t="str">
        <f t="shared" si="176"/>
        <v>-</v>
      </c>
      <c r="AO248" s="591" t="str">
        <f t="shared" si="177"/>
        <v>-</v>
      </c>
      <c r="AP248" s="591">
        <f>'приложение 1.1 '!Y250</f>
        <v>3.2415516800000002</v>
      </c>
      <c r="AQ248" s="591">
        <f>'приложение 1.1 '!Z250</f>
        <v>0.18349000000000001</v>
      </c>
      <c r="AR248" s="591">
        <f>'приложение 1.1 '!AA250</f>
        <v>0</v>
      </c>
      <c r="AS248" s="591">
        <f>'приложение 1.1 '!AB250</f>
        <v>0</v>
      </c>
      <c r="AT248" s="591">
        <f>'приложение 1.4.'!G321</f>
        <v>0</v>
      </c>
      <c r="AU248" s="591">
        <f>'приложение 1.4.'!I321</f>
        <v>0</v>
      </c>
      <c r="AV248" s="591">
        <f>'приложение 1.4.'!K321</f>
        <v>0</v>
      </c>
      <c r="AW248" s="591">
        <f>'приложение 1.4.'!M321</f>
        <v>0</v>
      </c>
      <c r="AX248" s="474">
        <f>'приложение 1.1 '!AD250</f>
        <v>0</v>
      </c>
      <c r="AY248" s="474">
        <f>'приложение 1.1 '!AC250</f>
        <v>0</v>
      </c>
      <c r="AZ248" s="591">
        <f t="shared" si="178"/>
        <v>3.4250416800000001</v>
      </c>
    </row>
    <row r="249" spans="1:52" s="9" customFormat="1" ht="31.5">
      <c r="A249" s="95" t="str">
        <f>'приложение 1.1 '!A251</f>
        <v>2.1.3.32</v>
      </c>
      <c r="B249" s="506" t="str">
        <f>'приложение 1.1 '!B251</f>
        <v>Монтаж оборудования ТП-2 мкр.38  (Ренесанс констракшн)</v>
      </c>
      <c r="C249" s="529">
        <f>IF('приложение 1.1 '!G251=2012,'приложение 1.1 '!E251,"-")</f>
        <v>4</v>
      </c>
      <c r="D249" s="529">
        <f>IF('приложение 1.1 '!G251=2012,'приложение 1.1 '!D251,"-")</f>
        <v>0</v>
      </c>
      <c r="E249" s="529" t="str">
        <f>IF('приложение 1.1 '!G251=2013,'приложение 1.1 '!E251,"-")</f>
        <v>-</v>
      </c>
      <c r="F249" s="529" t="str">
        <f>IF('приложение 1.1 '!G251=2013,'приложение 1.1 '!D251,"-")</f>
        <v>-</v>
      </c>
      <c r="G249" s="529" t="str">
        <f>IF('приложение 1.1 '!G251=2014,'приложение 1.1 '!E251,"-")</f>
        <v>-</v>
      </c>
      <c r="H249" s="529" t="str">
        <f>IF('приложение 1.1 '!G251=2014,'приложение 1.1 '!D251,"-")</f>
        <v>-</v>
      </c>
      <c r="I249" s="529" t="str">
        <f>IF('приложение 1.1 '!G251=2015,'приложение 1.1 '!E251,"-")</f>
        <v>-</v>
      </c>
      <c r="J249" s="529" t="str">
        <f>IF('приложение 1.1 '!G251=2015,'приложение 1.1 '!D251,"-")</f>
        <v>-</v>
      </c>
      <c r="K249" s="529" t="str">
        <f>IF('приложение 1.1 '!G251=2016,'приложение 1.1 '!E251,"-")</f>
        <v>-</v>
      </c>
      <c r="L249" s="529" t="str">
        <f>IF('приложение 1.1 '!G251=2016,'приложение 1.1 '!D251,"-")</f>
        <v>-</v>
      </c>
      <c r="M249" s="529" t="str">
        <f>IF('приложение 1.1 '!G251=2017,'приложение 1.1 '!E251,"-")</f>
        <v>-</v>
      </c>
      <c r="N249" s="529" t="str">
        <f>IF('приложение 1.1 '!G251=2017,'приложение 1.1 '!D251,"-")</f>
        <v>-</v>
      </c>
      <c r="O249" s="529">
        <f t="shared" si="171"/>
        <v>4</v>
      </c>
      <c r="P249" s="529">
        <f t="shared" si="171"/>
        <v>0</v>
      </c>
      <c r="Q249" s="529">
        <v>0</v>
      </c>
      <c r="R249" s="529">
        <v>0</v>
      </c>
      <c r="S249" s="529">
        <v>0</v>
      </c>
      <c r="T249" s="529">
        <v>0</v>
      </c>
      <c r="U249" s="529">
        <v>0</v>
      </c>
      <c r="V249" s="529">
        <v>0</v>
      </c>
      <c r="W249" s="529">
        <v>0</v>
      </c>
      <c r="X249" s="529">
        <v>0</v>
      </c>
      <c r="Y249" s="529">
        <v>0</v>
      </c>
      <c r="Z249" s="529">
        <v>0</v>
      </c>
      <c r="AA249" s="529">
        <v>0</v>
      </c>
      <c r="AB249" s="529">
        <v>0</v>
      </c>
      <c r="AC249" s="529">
        <f t="shared" si="179"/>
        <v>0</v>
      </c>
      <c r="AD249" s="583">
        <f t="shared" si="180"/>
        <v>0</v>
      </c>
      <c r="AE249" s="591">
        <f>'приложение 1.1 '!H251</f>
        <v>3.44096344</v>
      </c>
      <c r="AF249" s="591" t="str">
        <f t="shared" si="161"/>
        <v>0</v>
      </c>
      <c r="AG249" s="591" t="str">
        <f t="shared" si="162"/>
        <v>0</v>
      </c>
      <c r="AH249" s="591" t="str">
        <f t="shared" si="168"/>
        <v>0</v>
      </c>
      <c r="AI249" s="591" t="str">
        <f t="shared" si="163"/>
        <v>0</v>
      </c>
      <c r="AJ249" s="591" t="str">
        <f t="shared" si="169"/>
        <v>0</v>
      </c>
      <c r="AK249" s="591" t="str">
        <f t="shared" si="164"/>
        <v>0</v>
      </c>
      <c r="AL249" s="591" t="str">
        <f t="shared" si="175"/>
        <v>0</v>
      </c>
      <c r="AM249" s="591" t="str">
        <f t="shared" si="174"/>
        <v>0</v>
      </c>
      <c r="AN249" s="591" t="str">
        <f t="shared" si="176"/>
        <v>-</v>
      </c>
      <c r="AO249" s="591" t="str">
        <f t="shared" si="177"/>
        <v>-</v>
      </c>
      <c r="AP249" s="591">
        <f>'приложение 1.1 '!Y251</f>
        <v>3.3808054400000001</v>
      </c>
      <c r="AQ249" s="591">
        <f>'приложение 1.1 '!Z251</f>
        <v>6.0158000000000003E-2</v>
      </c>
      <c r="AR249" s="591">
        <f>'приложение 1.1 '!AA251</f>
        <v>0</v>
      </c>
      <c r="AS249" s="591">
        <f>'приложение 1.1 '!AB251</f>
        <v>0</v>
      </c>
      <c r="AT249" s="591">
        <f>'приложение 1.4.'!G322</f>
        <v>0</v>
      </c>
      <c r="AU249" s="591">
        <f>'приложение 1.4.'!I322</f>
        <v>0</v>
      </c>
      <c r="AV249" s="591">
        <f>'приложение 1.4.'!K322</f>
        <v>0</v>
      </c>
      <c r="AW249" s="591">
        <f>'приложение 1.4.'!M322</f>
        <v>0</v>
      </c>
      <c r="AX249" s="474">
        <f>'приложение 1.1 '!AD251</f>
        <v>0</v>
      </c>
      <c r="AY249" s="474">
        <f>'приложение 1.1 '!AC251</f>
        <v>0</v>
      </c>
      <c r="AZ249" s="591">
        <f t="shared" si="178"/>
        <v>3.44096344</v>
      </c>
    </row>
    <row r="250" spans="1:52" s="9" customFormat="1" ht="31.5">
      <c r="A250" s="95" t="str">
        <f>'приложение 1.1 '!A252</f>
        <v>2.1.3.33</v>
      </c>
      <c r="B250" s="506" t="str">
        <f>'приложение 1.1 '!B252</f>
        <v>Монтаж оборудования РП-10кВ  мкр.38  (Ренесанс констракшн)</v>
      </c>
      <c r="C250" s="529">
        <f>IF('приложение 1.1 '!G252=2012,'приложение 1.1 '!E252,"-")</f>
        <v>0</v>
      </c>
      <c r="D250" s="529">
        <f>IF('приложение 1.1 '!G252=2012,'приложение 1.1 '!D252,"-")</f>
        <v>0</v>
      </c>
      <c r="E250" s="529" t="str">
        <f>IF('приложение 1.1 '!G252=2013,'приложение 1.1 '!E252,"-")</f>
        <v>-</v>
      </c>
      <c r="F250" s="529" t="str">
        <f>IF('приложение 1.1 '!G252=2013,'приложение 1.1 '!D252,"-")</f>
        <v>-</v>
      </c>
      <c r="G250" s="529" t="str">
        <f>IF('приложение 1.1 '!G252=2014,'приложение 1.1 '!E252,"-")</f>
        <v>-</v>
      </c>
      <c r="H250" s="529" t="str">
        <f>IF('приложение 1.1 '!G252=2014,'приложение 1.1 '!D252,"-")</f>
        <v>-</v>
      </c>
      <c r="I250" s="529" t="str">
        <f>IF('приложение 1.1 '!G252=2015,'приложение 1.1 '!E252,"-")</f>
        <v>-</v>
      </c>
      <c r="J250" s="529" t="str">
        <f>IF('приложение 1.1 '!G252=2015,'приложение 1.1 '!D252,"-")</f>
        <v>-</v>
      </c>
      <c r="K250" s="529" t="str">
        <f>IF('приложение 1.1 '!G252=2016,'приложение 1.1 '!E252,"-")</f>
        <v>-</v>
      </c>
      <c r="L250" s="529" t="str">
        <f>IF('приложение 1.1 '!G252=2016,'приложение 1.1 '!D252,"-")</f>
        <v>-</v>
      </c>
      <c r="M250" s="529" t="str">
        <f>IF('приложение 1.1 '!G252=2017,'приложение 1.1 '!E252,"-")</f>
        <v>-</v>
      </c>
      <c r="N250" s="529" t="str">
        <f>IF('приложение 1.1 '!G252=2017,'приложение 1.1 '!D252,"-")</f>
        <v>-</v>
      </c>
      <c r="O250" s="529">
        <f t="shared" si="171"/>
        <v>0</v>
      </c>
      <c r="P250" s="529">
        <f t="shared" si="171"/>
        <v>0</v>
      </c>
      <c r="Q250" s="529">
        <v>0</v>
      </c>
      <c r="R250" s="529">
        <v>0</v>
      </c>
      <c r="S250" s="529">
        <v>0</v>
      </c>
      <c r="T250" s="529">
        <v>0</v>
      </c>
      <c r="U250" s="529">
        <v>0</v>
      </c>
      <c r="V250" s="529">
        <v>0</v>
      </c>
      <c r="W250" s="529">
        <v>0</v>
      </c>
      <c r="X250" s="529">
        <v>0</v>
      </c>
      <c r="Y250" s="529">
        <v>0</v>
      </c>
      <c r="Z250" s="529">
        <v>0</v>
      </c>
      <c r="AA250" s="529">
        <v>0</v>
      </c>
      <c r="AB250" s="529">
        <v>0</v>
      </c>
      <c r="AC250" s="529">
        <f t="shared" si="179"/>
        <v>0</v>
      </c>
      <c r="AD250" s="583">
        <f t="shared" si="180"/>
        <v>0</v>
      </c>
      <c r="AE250" s="591">
        <f>'приложение 1.1 '!H252</f>
        <v>4.6754024699999999</v>
      </c>
      <c r="AF250" s="591" t="str">
        <f t="shared" ref="AF250:AF313" si="181">IF(AT250&gt;0,AN250,"0")</f>
        <v>0</v>
      </c>
      <c r="AG250" s="591" t="str">
        <f t="shared" ref="AG250:AG313" si="182">IF(AT250&gt;0,AO250,"0")</f>
        <v>0</v>
      </c>
      <c r="AH250" s="591" t="str">
        <f t="shared" si="168"/>
        <v>0</v>
      </c>
      <c r="AI250" s="591" t="str">
        <f t="shared" ref="AI250:AI313" si="183">IF(AU250&gt;0,AO250,"0")</f>
        <v>0</v>
      </c>
      <c r="AJ250" s="591" t="str">
        <f t="shared" si="169"/>
        <v>0</v>
      </c>
      <c r="AK250" s="591" t="str">
        <f t="shared" ref="AK250:AK313" si="184">IF(AV250&gt;0,AO250,"0")</f>
        <v>0</v>
      </c>
      <c r="AL250" s="591" t="str">
        <f t="shared" si="175"/>
        <v>0</v>
      </c>
      <c r="AM250" s="591" t="str">
        <f t="shared" ref="AM250:AM281" si="185">IF(AW250&gt;0,AO250,"0")</f>
        <v>0</v>
      </c>
      <c r="AN250" s="591" t="str">
        <f t="shared" si="176"/>
        <v>-</v>
      </c>
      <c r="AO250" s="591" t="str">
        <f t="shared" si="177"/>
        <v>-</v>
      </c>
      <c r="AP250" s="591">
        <f>'приложение 1.1 '!Y252</f>
        <v>4.6754024699999999</v>
      </c>
      <c r="AQ250" s="591">
        <f>'приложение 1.1 '!Z252</f>
        <v>0</v>
      </c>
      <c r="AR250" s="591">
        <f>'приложение 1.1 '!AA252</f>
        <v>0</v>
      </c>
      <c r="AS250" s="591">
        <f>'приложение 1.1 '!AB252</f>
        <v>0</v>
      </c>
      <c r="AT250" s="591">
        <f>'приложение 1.4.'!G323</f>
        <v>0</v>
      </c>
      <c r="AU250" s="591">
        <f>'приложение 1.4.'!I323</f>
        <v>0</v>
      </c>
      <c r="AV250" s="591">
        <f>'приложение 1.4.'!K323</f>
        <v>0</v>
      </c>
      <c r="AW250" s="591">
        <f>'приложение 1.4.'!M323</f>
        <v>0</v>
      </c>
      <c r="AX250" s="474">
        <f>'приложение 1.1 '!AD252</f>
        <v>0</v>
      </c>
      <c r="AY250" s="474">
        <f>'приложение 1.1 '!AC252</f>
        <v>0</v>
      </c>
      <c r="AZ250" s="591">
        <f t="shared" si="178"/>
        <v>4.6754024699999999</v>
      </c>
    </row>
    <row r="251" spans="1:52" s="9" customFormat="1" ht="31.5">
      <c r="A251" s="95" t="str">
        <f>'приложение 1.1 '!A253</f>
        <v>2.1.3.34</v>
      </c>
      <c r="B251" s="506" t="str">
        <f>'приложение 1.1 '!B253</f>
        <v>Строительство ТП №1-2х1600 кВА  мкр.38 (1-я очередь)</v>
      </c>
      <c r="C251" s="529" t="str">
        <f>IF('приложение 1.1 '!G253=2012,'приложение 1.1 '!E253,"-")</f>
        <v>-</v>
      </c>
      <c r="D251" s="529" t="str">
        <f>IF('приложение 1.1 '!G253=2012,'приложение 1.1 '!D253,"-")</f>
        <v>-</v>
      </c>
      <c r="E251" s="529">
        <f>IF('приложение 1.1 '!G253=2013,'приложение 1.1 '!E253,"-")</f>
        <v>3.2</v>
      </c>
      <c r="F251" s="529">
        <f>IF('приложение 1.1 '!G253=2013,'приложение 1.1 '!D253,"-")</f>
        <v>0</v>
      </c>
      <c r="G251" s="529" t="str">
        <f>IF('приложение 1.1 '!G253=2014,'приложение 1.1 '!E253,"-")</f>
        <v>-</v>
      </c>
      <c r="H251" s="529" t="str">
        <f>IF('приложение 1.1 '!G253=2014,'приложение 1.1 '!D253,"-")</f>
        <v>-</v>
      </c>
      <c r="I251" s="529" t="str">
        <f>IF('приложение 1.1 '!G253=2015,'приложение 1.1 '!E253,"-")</f>
        <v>-</v>
      </c>
      <c r="J251" s="529" t="str">
        <f>IF('приложение 1.1 '!G253=2015,'приложение 1.1 '!D253,"-")</f>
        <v>-</v>
      </c>
      <c r="K251" s="529" t="str">
        <f>IF('приложение 1.1 '!G253=2016,'приложение 1.1 '!E253,"-")</f>
        <v>-</v>
      </c>
      <c r="L251" s="529" t="str">
        <f>IF('приложение 1.1 '!G253=2016,'приложение 1.1 '!D253,"-")</f>
        <v>-</v>
      </c>
      <c r="M251" s="529" t="str">
        <f>IF('приложение 1.1 '!G253=2017,'приложение 1.1 '!E253,"-")</f>
        <v>-</v>
      </c>
      <c r="N251" s="529" t="str">
        <f>IF('приложение 1.1 '!G253=2017,'приложение 1.1 '!D253,"-")</f>
        <v>-</v>
      </c>
      <c r="O251" s="529">
        <f t="shared" si="171"/>
        <v>3.2</v>
      </c>
      <c r="P251" s="529">
        <f t="shared" si="171"/>
        <v>0</v>
      </c>
      <c r="Q251" s="529">
        <v>0</v>
      </c>
      <c r="R251" s="529">
        <v>0</v>
      </c>
      <c r="S251" s="529">
        <v>0</v>
      </c>
      <c r="T251" s="529">
        <v>0</v>
      </c>
      <c r="U251" s="529">
        <v>0</v>
      </c>
      <c r="V251" s="529">
        <v>0</v>
      </c>
      <c r="W251" s="529">
        <v>0</v>
      </c>
      <c r="X251" s="529">
        <v>0</v>
      </c>
      <c r="Y251" s="529">
        <v>0</v>
      </c>
      <c r="Z251" s="529">
        <v>0</v>
      </c>
      <c r="AA251" s="529">
        <v>0</v>
      </c>
      <c r="AB251" s="529">
        <v>0</v>
      </c>
      <c r="AC251" s="529">
        <f t="shared" si="179"/>
        <v>0</v>
      </c>
      <c r="AD251" s="583">
        <f t="shared" si="180"/>
        <v>0</v>
      </c>
      <c r="AE251" s="591">
        <f>'приложение 1.1 '!H253</f>
        <v>7.7997987000000002</v>
      </c>
      <c r="AF251" s="591" t="str">
        <f t="shared" si="181"/>
        <v>0</v>
      </c>
      <c r="AG251" s="591" t="str">
        <f t="shared" si="182"/>
        <v>0</v>
      </c>
      <c r="AH251" s="591" t="str">
        <f t="shared" si="168"/>
        <v>0</v>
      </c>
      <c r="AI251" s="591" t="str">
        <f t="shared" si="183"/>
        <v>0</v>
      </c>
      <c r="AJ251" s="591" t="str">
        <f t="shared" si="169"/>
        <v>0</v>
      </c>
      <c r="AK251" s="591" t="str">
        <f t="shared" si="184"/>
        <v>0</v>
      </c>
      <c r="AL251" s="591" t="str">
        <f t="shared" si="175"/>
        <v>0</v>
      </c>
      <c r="AM251" s="591" t="str">
        <f t="shared" si="185"/>
        <v>0</v>
      </c>
      <c r="AN251" s="591" t="str">
        <f t="shared" si="176"/>
        <v>-</v>
      </c>
      <c r="AO251" s="591" t="str">
        <f t="shared" si="177"/>
        <v>-</v>
      </c>
      <c r="AP251" s="591">
        <f>'приложение 1.1 '!Y253</f>
        <v>0</v>
      </c>
      <c r="AQ251" s="591">
        <f>'приложение 1.1 '!Z253</f>
        <v>7.7497987000000004</v>
      </c>
      <c r="AR251" s="591">
        <f>'приложение 1.1 '!AA253</f>
        <v>0.05</v>
      </c>
      <c r="AS251" s="591">
        <f>'приложение 1.1 '!AB253</f>
        <v>0</v>
      </c>
      <c r="AT251" s="591">
        <f>'приложение 1.4.'!G324</f>
        <v>0</v>
      </c>
      <c r="AU251" s="591">
        <f>'приложение 1.4.'!I324</f>
        <v>0</v>
      </c>
      <c r="AV251" s="591">
        <f>'приложение 1.4.'!K324</f>
        <v>0</v>
      </c>
      <c r="AW251" s="591">
        <f>'приложение 1.4.'!M324</f>
        <v>0</v>
      </c>
      <c r="AX251" s="474">
        <f>'приложение 1.1 '!AD253</f>
        <v>0</v>
      </c>
      <c r="AY251" s="474">
        <f>'приложение 1.1 '!AC253</f>
        <v>0</v>
      </c>
      <c r="AZ251" s="591">
        <f t="shared" si="178"/>
        <v>7.7997987000000002</v>
      </c>
    </row>
    <row r="252" spans="1:52" s="9" customFormat="1" ht="31.5">
      <c r="A252" s="95" t="str">
        <f>'приложение 1.1 '!A254</f>
        <v>2.1.3.35</v>
      </c>
      <c r="B252" s="506" t="str">
        <f>'приложение 1.1 '!B254</f>
        <v>Строительство РП (ТП )2х2500 кВА мкр.38 (1-я очередь)</v>
      </c>
      <c r="C252" s="529" t="str">
        <f>IF('приложение 1.1 '!G254=2012,'приложение 1.1 '!E254,"-")</f>
        <v>-</v>
      </c>
      <c r="D252" s="529" t="str">
        <f>IF('приложение 1.1 '!G254=2012,'приложение 1.1 '!D254,"-")</f>
        <v>-</v>
      </c>
      <c r="E252" s="529">
        <f>IF('приложение 1.1 '!G254=2013,'приложение 1.1 '!E254,"-")</f>
        <v>5</v>
      </c>
      <c r="F252" s="529">
        <f>IF('приложение 1.1 '!G254=2013,'приложение 1.1 '!D254,"-")</f>
        <v>0</v>
      </c>
      <c r="G252" s="529" t="str">
        <f>IF('приложение 1.1 '!G254=2014,'приложение 1.1 '!E254,"-")</f>
        <v>-</v>
      </c>
      <c r="H252" s="529" t="str">
        <f>IF('приложение 1.1 '!G254=2014,'приложение 1.1 '!D254,"-")</f>
        <v>-</v>
      </c>
      <c r="I252" s="529" t="str">
        <f>IF('приложение 1.1 '!G254=2015,'приложение 1.1 '!E254,"-")</f>
        <v>-</v>
      </c>
      <c r="J252" s="529" t="str">
        <f>IF('приложение 1.1 '!G254=2015,'приложение 1.1 '!D254,"-")</f>
        <v>-</v>
      </c>
      <c r="K252" s="529" t="str">
        <f>IF('приложение 1.1 '!G254=2016,'приложение 1.1 '!E254,"-")</f>
        <v>-</v>
      </c>
      <c r="L252" s="529" t="str">
        <f>IF('приложение 1.1 '!G254=2016,'приложение 1.1 '!D254,"-")</f>
        <v>-</v>
      </c>
      <c r="M252" s="529" t="str">
        <f>IF('приложение 1.1 '!G254=2017,'приложение 1.1 '!E254,"-")</f>
        <v>-</v>
      </c>
      <c r="N252" s="529" t="str">
        <f>IF('приложение 1.1 '!G254=2017,'приложение 1.1 '!D254,"-")</f>
        <v>-</v>
      </c>
      <c r="O252" s="529">
        <f t="shared" si="171"/>
        <v>5</v>
      </c>
      <c r="P252" s="529">
        <f t="shared" si="171"/>
        <v>0</v>
      </c>
      <c r="Q252" s="529">
        <v>0</v>
      </c>
      <c r="R252" s="529">
        <v>0</v>
      </c>
      <c r="S252" s="529">
        <v>0</v>
      </c>
      <c r="T252" s="529">
        <v>0</v>
      </c>
      <c r="U252" s="529">
        <v>0</v>
      </c>
      <c r="V252" s="529">
        <v>0</v>
      </c>
      <c r="W252" s="529">
        <v>0</v>
      </c>
      <c r="X252" s="529">
        <v>0</v>
      </c>
      <c r="Y252" s="529">
        <v>0</v>
      </c>
      <c r="Z252" s="529">
        <v>0</v>
      </c>
      <c r="AA252" s="529">
        <v>0</v>
      </c>
      <c r="AB252" s="529">
        <v>0</v>
      </c>
      <c r="AC252" s="529">
        <f t="shared" si="179"/>
        <v>0</v>
      </c>
      <c r="AD252" s="583">
        <f t="shared" si="180"/>
        <v>0</v>
      </c>
      <c r="AE252" s="591">
        <f>'приложение 1.1 '!H254</f>
        <v>18.212589000000001</v>
      </c>
      <c r="AF252" s="591" t="str">
        <f t="shared" si="181"/>
        <v>0</v>
      </c>
      <c r="AG252" s="591" t="str">
        <f t="shared" si="182"/>
        <v>0</v>
      </c>
      <c r="AH252" s="591" t="str">
        <f t="shared" si="168"/>
        <v>0</v>
      </c>
      <c r="AI252" s="591" t="str">
        <f t="shared" si="183"/>
        <v>0</v>
      </c>
      <c r="AJ252" s="591" t="str">
        <f t="shared" si="169"/>
        <v>0</v>
      </c>
      <c r="AK252" s="591" t="str">
        <f t="shared" si="184"/>
        <v>0</v>
      </c>
      <c r="AL252" s="591" t="str">
        <f t="shared" si="175"/>
        <v>0</v>
      </c>
      <c r="AM252" s="591" t="str">
        <f t="shared" si="185"/>
        <v>0</v>
      </c>
      <c r="AN252" s="591" t="str">
        <f t="shared" si="176"/>
        <v>-</v>
      </c>
      <c r="AO252" s="591" t="str">
        <f t="shared" si="177"/>
        <v>-</v>
      </c>
      <c r="AP252" s="591">
        <f>'приложение 1.1 '!Y254</f>
        <v>0</v>
      </c>
      <c r="AQ252" s="591">
        <f>'приложение 1.1 '!Z254</f>
        <v>18.212589000000001</v>
      </c>
      <c r="AR252" s="591">
        <f>'приложение 1.1 '!AA254</f>
        <v>0</v>
      </c>
      <c r="AS252" s="591">
        <f>'приложение 1.1 '!AB254</f>
        <v>0</v>
      </c>
      <c r="AT252" s="591">
        <f>'приложение 1.4.'!G325</f>
        <v>0</v>
      </c>
      <c r="AU252" s="591">
        <f>'приложение 1.4.'!I325</f>
        <v>0</v>
      </c>
      <c r="AV252" s="591">
        <f>'приложение 1.4.'!K325</f>
        <v>0</v>
      </c>
      <c r="AW252" s="591">
        <f>'приложение 1.4.'!M325</f>
        <v>0</v>
      </c>
      <c r="AX252" s="474">
        <f>'приложение 1.1 '!AD254</f>
        <v>0</v>
      </c>
      <c r="AY252" s="474">
        <f>'приложение 1.1 '!AC254</f>
        <v>0</v>
      </c>
      <c r="AZ252" s="591">
        <f t="shared" si="178"/>
        <v>18.212589000000001</v>
      </c>
    </row>
    <row r="253" spans="1:52" s="9" customFormat="1" ht="31.5">
      <c r="A253" s="95" t="str">
        <f>'приложение 1.1 '!A255</f>
        <v>2.1.3.36</v>
      </c>
      <c r="B253" s="506" t="str">
        <f>'приложение 1.1 '!B255</f>
        <v>Строительство ТП № 2 -2х1250кВА мкр.38  (1-я очередь)</v>
      </c>
      <c r="C253" s="529" t="str">
        <f>IF('приложение 1.1 '!G255=2012,'приложение 1.1 '!E255,"-")</f>
        <v>-</v>
      </c>
      <c r="D253" s="529" t="str">
        <f>IF('приложение 1.1 '!G255=2012,'приложение 1.1 '!D255,"-")</f>
        <v>-</v>
      </c>
      <c r="E253" s="529" t="str">
        <f>IF('приложение 1.1 '!G255=2013,'приложение 1.1 '!E255,"-")</f>
        <v>-</v>
      </c>
      <c r="F253" s="529" t="str">
        <f>IF('приложение 1.1 '!G255=2013,'приложение 1.1 '!D255,"-")</f>
        <v>-</v>
      </c>
      <c r="G253" s="529" t="str">
        <f>IF('приложение 1.1 '!G255=2014,'приложение 1.1 '!E255,"-")</f>
        <v>-</v>
      </c>
      <c r="H253" s="529" t="str">
        <f>IF('приложение 1.1 '!G255=2014,'приложение 1.1 '!D255,"-")</f>
        <v>-</v>
      </c>
      <c r="I253" s="529">
        <f>IF('приложение 1.1 '!G255=2015,'приложение 1.1 '!E255,"-")</f>
        <v>2.5</v>
      </c>
      <c r="J253" s="529">
        <f>IF('приложение 1.1 '!G255=2015,'приложение 1.1 '!D255,"-")</f>
        <v>0</v>
      </c>
      <c r="K253" s="529" t="str">
        <f>IF('приложение 1.1 '!G255=2016,'приложение 1.1 '!E255,"-")</f>
        <v>-</v>
      </c>
      <c r="L253" s="529" t="str">
        <f>IF('приложение 1.1 '!G255=2016,'приложение 1.1 '!D255,"-")</f>
        <v>-</v>
      </c>
      <c r="M253" s="529" t="str">
        <f>IF('приложение 1.1 '!G255=2017,'приложение 1.1 '!E255,"-")</f>
        <v>-</v>
      </c>
      <c r="N253" s="529" t="str">
        <f>IF('приложение 1.1 '!G255=2017,'приложение 1.1 '!D255,"-")</f>
        <v>-</v>
      </c>
      <c r="O253" s="529">
        <f t="shared" si="171"/>
        <v>2.5</v>
      </c>
      <c r="P253" s="529">
        <f t="shared" si="171"/>
        <v>0</v>
      </c>
      <c r="Q253" s="529">
        <v>0</v>
      </c>
      <c r="R253" s="529">
        <v>0</v>
      </c>
      <c r="S253" s="529">
        <v>0</v>
      </c>
      <c r="T253" s="529">
        <v>0</v>
      </c>
      <c r="U253" s="529">
        <v>0</v>
      </c>
      <c r="V253" s="529">
        <v>0</v>
      </c>
      <c r="W253" s="529">
        <v>0</v>
      </c>
      <c r="X253" s="529">
        <v>0</v>
      </c>
      <c r="Y253" s="529">
        <v>0</v>
      </c>
      <c r="Z253" s="529">
        <v>0</v>
      </c>
      <c r="AA253" s="529">
        <v>0</v>
      </c>
      <c r="AB253" s="529">
        <v>0</v>
      </c>
      <c r="AC253" s="529">
        <f t="shared" si="179"/>
        <v>0</v>
      </c>
      <c r="AD253" s="583">
        <f t="shared" si="180"/>
        <v>0</v>
      </c>
      <c r="AE253" s="591">
        <f>'приложение 1.1 '!H255</f>
        <v>5.9172640000000003</v>
      </c>
      <c r="AF253" s="591" t="str">
        <f t="shared" si="181"/>
        <v>0</v>
      </c>
      <c r="AG253" s="591" t="str">
        <f t="shared" si="182"/>
        <v>0</v>
      </c>
      <c r="AH253" s="591" t="str">
        <f t="shared" si="168"/>
        <v>0</v>
      </c>
      <c r="AI253" s="591" t="str">
        <f t="shared" si="183"/>
        <v>0</v>
      </c>
      <c r="AJ253" s="591" t="str">
        <f t="shared" si="169"/>
        <v>0</v>
      </c>
      <c r="AK253" s="591" t="str">
        <f t="shared" si="184"/>
        <v>0</v>
      </c>
      <c r="AL253" s="591" t="str">
        <f t="shared" si="175"/>
        <v>0</v>
      </c>
      <c r="AM253" s="591" t="str">
        <f t="shared" si="185"/>
        <v>0</v>
      </c>
      <c r="AN253" s="591" t="str">
        <f t="shared" si="176"/>
        <v>-</v>
      </c>
      <c r="AO253" s="591" t="str">
        <f t="shared" si="177"/>
        <v>-</v>
      </c>
      <c r="AP253" s="591">
        <f>'приложение 1.1 '!Y255</f>
        <v>0</v>
      </c>
      <c r="AQ253" s="591">
        <f>'приложение 1.1 '!Z255</f>
        <v>0</v>
      </c>
      <c r="AR253" s="591">
        <f>'приложение 1.1 '!AA255</f>
        <v>5.9172640000000003</v>
      </c>
      <c r="AS253" s="591">
        <f>'приложение 1.1 '!AB255</f>
        <v>0</v>
      </c>
      <c r="AT253" s="591">
        <f>'приложение 1.4.'!G326</f>
        <v>0</v>
      </c>
      <c r="AU253" s="591">
        <f>'приложение 1.4.'!I326</f>
        <v>0</v>
      </c>
      <c r="AV253" s="591">
        <f>'приложение 1.4.'!K326</f>
        <v>0</v>
      </c>
      <c r="AW253" s="591">
        <f>'приложение 1.4.'!M326</f>
        <v>0</v>
      </c>
      <c r="AX253" s="474">
        <f>'приложение 1.1 '!AD255</f>
        <v>0</v>
      </c>
      <c r="AY253" s="474">
        <f>'приложение 1.1 '!AC255</f>
        <v>0</v>
      </c>
      <c r="AZ253" s="591">
        <f t="shared" si="178"/>
        <v>5.9172640000000003</v>
      </c>
    </row>
    <row r="254" spans="1:52" s="9" customFormat="1" ht="31.5">
      <c r="A254" s="95" t="str">
        <f>'приложение 1.1 '!A256</f>
        <v>2.1.3.37</v>
      </c>
      <c r="B254" s="506" t="str">
        <f>'приложение 1.1 '!B256</f>
        <v xml:space="preserve">Строительство ТП №3-2х1600кВА мкр.38 (1-я очередь) </v>
      </c>
      <c r="C254" s="529" t="str">
        <f>IF('приложение 1.1 '!G256=2012,'приложение 1.1 '!E256,"-")</f>
        <v>-</v>
      </c>
      <c r="D254" s="529" t="str">
        <f>IF('приложение 1.1 '!G256=2012,'приложение 1.1 '!D256,"-")</f>
        <v>-</v>
      </c>
      <c r="E254" s="529" t="str">
        <f>IF('приложение 1.1 '!G256=2013,'приложение 1.1 '!E256,"-")</f>
        <v>-</v>
      </c>
      <c r="F254" s="529" t="str">
        <f>IF('приложение 1.1 '!G256=2013,'приложение 1.1 '!D256,"-")</f>
        <v>-</v>
      </c>
      <c r="G254" s="529" t="str">
        <f>IF('приложение 1.1 '!G256=2014,'приложение 1.1 '!E256,"-")</f>
        <v>-</v>
      </c>
      <c r="H254" s="529" t="str">
        <f>IF('приложение 1.1 '!G256=2014,'приложение 1.1 '!D256,"-")</f>
        <v>-</v>
      </c>
      <c r="I254" s="529">
        <f>IF('приложение 1.1 '!G256=2015,'приложение 1.1 '!E256,"-")</f>
        <v>3.2</v>
      </c>
      <c r="J254" s="529">
        <f>IF('приложение 1.1 '!G256=2015,'приложение 1.1 '!D256,"-")</f>
        <v>0</v>
      </c>
      <c r="K254" s="529" t="str">
        <f>IF('приложение 1.1 '!G256=2016,'приложение 1.1 '!E256,"-")</f>
        <v>-</v>
      </c>
      <c r="L254" s="529" t="str">
        <f>IF('приложение 1.1 '!G256=2016,'приложение 1.1 '!D256,"-")</f>
        <v>-</v>
      </c>
      <c r="M254" s="529" t="str">
        <f>IF('приложение 1.1 '!G256=2017,'приложение 1.1 '!E256,"-")</f>
        <v>-</v>
      </c>
      <c r="N254" s="529" t="str">
        <f>IF('приложение 1.1 '!G256=2017,'приложение 1.1 '!D256,"-")</f>
        <v>-</v>
      </c>
      <c r="O254" s="529">
        <f t="shared" si="171"/>
        <v>3.2</v>
      </c>
      <c r="P254" s="529">
        <f t="shared" si="171"/>
        <v>0</v>
      </c>
      <c r="Q254" s="529">
        <v>0</v>
      </c>
      <c r="R254" s="529">
        <v>0</v>
      </c>
      <c r="S254" s="529">
        <v>0</v>
      </c>
      <c r="T254" s="529">
        <v>0</v>
      </c>
      <c r="U254" s="529">
        <v>0</v>
      </c>
      <c r="V254" s="529">
        <v>0</v>
      </c>
      <c r="W254" s="529">
        <v>0</v>
      </c>
      <c r="X254" s="529">
        <v>0</v>
      </c>
      <c r="Y254" s="529">
        <v>0</v>
      </c>
      <c r="Z254" s="529">
        <v>0</v>
      </c>
      <c r="AA254" s="529">
        <v>0</v>
      </c>
      <c r="AB254" s="529">
        <v>0</v>
      </c>
      <c r="AC254" s="529">
        <f t="shared" si="179"/>
        <v>0</v>
      </c>
      <c r="AD254" s="583">
        <f t="shared" si="180"/>
        <v>0</v>
      </c>
      <c r="AE254" s="591">
        <f>'приложение 1.1 '!H256</f>
        <v>7.8469360000000004</v>
      </c>
      <c r="AF254" s="591" t="str">
        <f t="shared" si="181"/>
        <v>0</v>
      </c>
      <c r="AG254" s="591" t="str">
        <f t="shared" si="182"/>
        <v>0</v>
      </c>
      <c r="AH254" s="591" t="str">
        <f t="shared" si="168"/>
        <v>0</v>
      </c>
      <c r="AI254" s="591" t="str">
        <f t="shared" si="183"/>
        <v>0</v>
      </c>
      <c r="AJ254" s="591" t="str">
        <f t="shared" si="169"/>
        <v>0</v>
      </c>
      <c r="AK254" s="591" t="str">
        <f t="shared" si="184"/>
        <v>0</v>
      </c>
      <c r="AL254" s="591" t="str">
        <f t="shared" si="175"/>
        <v>0</v>
      </c>
      <c r="AM254" s="591" t="str">
        <f t="shared" si="185"/>
        <v>0</v>
      </c>
      <c r="AN254" s="591" t="str">
        <f t="shared" si="176"/>
        <v>-</v>
      </c>
      <c r="AO254" s="591" t="str">
        <f t="shared" si="177"/>
        <v>-</v>
      </c>
      <c r="AP254" s="591">
        <f>'приложение 1.1 '!Y256</f>
        <v>0</v>
      </c>
      <c r="AQ254" s="591">
        <f>'приложение 1.1 '!Z256</f>
        <v>0</v>
      </c>
      <c r="AR254" s="591">
        <f>'приложение 1.1 '!AA256</f>
        <v>7.8469360000000004</v>
      </c>
      <c r="AS254" s="591">
        <f>'приложение 1.1 '!AB256</f>
        <v>0</v>
      </c>
      <c r="AT254" s="591">
        <f>'приложение 1.4.'!G327</f>
        <v>0</v>
      </c>
      <c r="AU254" s="591">
        <f>'приложение 1.4.'!I327</f>
        <v>0</v>
      </c>
      <c r="AV254" s="591">
        <f>'приложение 1.4.'!K327</f>
        <v>0</v>
      </c>
      <c r="AW254" s="591">
        <f>'приложение 1.4.'!M327</f>
        <v>0</v>
      </c>
      <c r="AX254" s="474">
        <f>'приложение 1.1 '!AD256</f>
        <v>0</v>
      </c>
      <c r="AY254" s="474">
        <f>'приложение 1.1 '!AC256</f>
        <v>0</v>
      </c>
      <c r="AZ254" s="591">
        <f t="shared" si="178"/>
        <v>7.8469360000000004</v>
      </c>
    </row>
    <row r="255" spans="1:52" s="9" customFormat="1" ht="31.5">
      <c r="A255" s="95" t="str">
        <f>'приложение 1.1 '!A257</f>
        <v>2.1.3.38</v>
      </c>
      <c r="B255" s="506" t="str">
        <f>'приложение 1.1 '!B257</f>
        <v>Строительство ТП№4 2х2500кВА мкр.38 (2-я очередь )</v>
      </c>
      <c r="C255" s="529" t="str">
        <f>IF('приложение 1.1 '!G257=2012,'приложение 1.1 '!E257,"-")</f>
        <v>-</v>
      </c>
      <c r="D255" s="529" t="str">
        <f>IF('приложение 1.1 '!G257=2012,'приложение 1.1 '!D257,"-")</f>
        <v>-</v>
      </c>
      <c r="E255" s="529" t="str">
        <f>IF('приложение 1.1 '!G257=2013,'приложение 1.1 '!E257,"-")</f>
        <v>-</v>
      </c>
      <c r="F255" s="529" t="str">
        <f>IF('приложение 1.1 '!G257=2013,'приложение 1.1 '!D257,"-")</f>
        <v>-</v>
      </c>
      <c r="G255" s="529" t="str">
        <f>IF('приложение 1.1 '!G257=2014,'приложение 1.1 '!E257,"-")</f>
        <v>-</v>
      </c>
      <c r="H255" s="529" t="str">
        <f>IF('приложение 1.1 '!G257=2014,'приложение 1.1 '!D257,"-")</f>
        <v>-</v>
      </c>
      <c r="I255" s="529">
        <f>IF('приложение 1.1 '!G257=2015,'приложение 1.1 '!E257,"-")</f>
        <v>5</v>
      </c>
      <c r="J255" s="529">
        <f>IF('приложение 1.1 '!G257=2015,'приложение 1.1 '!D257,"-")</f>
        <v>0</v>
      </c>
      <c r="K255" s="529" t="str">
        <f>IF('приложение 1.1 '!G257=2016,'приложение 1.1 '!E257,"-")</f>
        <v>-</v>
      </c>
      <c r="L255" s="529" t="str">
        <f>IF('приложение 1.1 '!G257=2016,'приложение 1.1 '!D257,"-")</f>
        <v>-</v>
      </c>
      <c r="M255" s="529" t="str">
        <f>IF('приложение 1.1 '!G257=2017,'приложение 1.1 '!E257,"-")</f>
        <v>-</v>
      </c>
      <c r="N255" s="529" t="str">
        <f>IF('приложение 1.1 '!G257=2017,'приложение 1.1 '!D257,"-")</f>
        <v>-</v>
      </c>
      <c r="O255" s="529">
        <f t="shared" si="171"/>
        <v>5</v>
      </c>
      <c r="P255" s="529">
        <f t="shared" si="171"/>
        <v>0</v>
      </c>
      <c r="Q255" s="529">
        <v>0</v>
      </c>
      <c r="R255" s="529">
        <v>0</v>
      </c>
      <c r="S255" s="529">
        <v>0</v>
      </c>
      <c r="T255" s="529">
        <v>0</v>
      </c>
      <c r="U255" s="529">
        <v>0</v>
      </c>
      <c r="V255" s="529">
        <v>0</v>
      </c>
      <c r="W255" s="529">
        <v>0</v>
      </c>
      <c r="X255" s="529">
        <v>0</v>
      </c>
      <c r="Y255" s="529">
        <v>0</v>
      </c>
      <c r="Z255" s="529">
        <v>0</v>
      </c>
      <c r="AA255" s="529">
        <v>0</v>
      </c>
      <c r="AB255" s="529">
        <v>0</v>
      </c>
      <c r="AC255" s="529">
        <f t="shared" si="179"/>
        <v>0</v>
      </c>
      <c r="AD255" s="583">
        <f t="shared" si="180"/>
        <v>0</v>
      </c>
      <c r="AE255" s="591">
        <f>'приложение 1.1 '!H257</f>
        <v>14.585049770000001</v>
      </c>
      <c r="AF255" s="591" t="str">
        <f t="shared" si="181"/>
        <v>0</v>
      </c>
      <c r="AG255" s="591" t="str">
        <f t="shared" si="182"/>
        <v>0</v>
      </c>
      <c r="AH255" s="591" t="str">
        <f t="shared" ref="AH255:AH318" si="186">IF(AU255&gt;0,AN255,"0")</f>
        <v>0</v>
      </c>
      <c r="AI255" s="591" t="str">
        <f t="shared" si="183"/>
        <v>0</v>
      </c>
      <c r="AJ255" s="591" t="str">
        <f t="shared" ref="AJ255:AJ318" si="187">IF(AV255&gt;0,AN255,"0")</f>
        <v>0</v>
      </c>
      <c r="AK255" s="591" t="str">
        <f t="shared" si="184"/>
        <v>0</v>
      </c>
      <c r="AL255" s="591" t="str">
        <f t="shared" si="175"/>
        <v>0</v>
      </c>
      <c r="AM255" s="591" t="str">
        <f t="shared" si="185"/>
        <v>0</v>
      </c>
      <c r="AN255" s="591" t="str">
        <f t="shared" si="176"/>
        <v>-</v>
      </c>
      <c r="AO255" s="591" t="str">
        <f t="shared" si="177"/>
        <v>-</v>
      </c>
      <c r="AP255" s="591">
        <f>'приложение 1.1 '!Y257</f>
        <v>0</v>
      </c>
      <c r="AQ255" s="591">
        <f>'приложение 1.1 '!Z257</f>
        <v>0</v>
      </c>
      <c r="AR255" s="591">
        <f>'приложение 1.1 '!AA257</f>
        <v>14.051263000000001</v>
      </c>
      <c r="AS255" s="591">
        <f>'приложение 1.1 '!AB257</f>
        <v>0.53378676999999997</v>
      </c>
      <c r="AT255" s="591">
        <f>'приложение 1.4.'!G328</f>
        <v>0</v>
      </c>
      <c r="AU255" s="591">
        <f>'приложение 1.4.'!I328</f>
        <v>0</v>
      </c>
      <c r="AV255" s="591">
        <f>'приложение 1.4.'!K328</f>
        <v>0</v>
      </c>
      <c r="AW255" s="591">
        <f>'приложение 1.4.'!M328</f>
        <v>0</v>
      </c>
      <c r="AX255" s="474">
        <f>'приложение 1.1 '!AD257</f>
        <v>0</v>
      </c>
      <c r="AY255" s="474">
        <f>'приложение 1.1 '!AC257</f>
        <v>0</v>
      </c>
      <c r="AZ255" s="591">
        <f t="shared" si="178"/>
        <v>14.585049770000001</v>
      </c>
    </row>
    <row r="256" spans="1:52" s="9" customFormat="1" ht="31.5">
      <c r="A256" s="95" t="str">
        <f>'приложение 1.1 '!A258</f>
        <v>2.1.3.39</v>
      </c>
      <c r="B256" s="506" t="str">
        <f>'приложение 1.1 '!B258</f>
        <v>Строительство РП(ТП)-2х1250кВА застройка 44 мкр.</v>
      </c>
      <c r="C256" s="529" t="str">
        <f>IF('приложение 1.1 '!G258=2012,'приложение 1.1 '!E258,"-")</f>
        <v>-</v>
      </c>
      <c r="D256" s="529" t="str">
        <f>IF('приложение 1.1 '!G258=2012,'приложение 1.1 '!D258,"-")</f>
        <v>-</v>
      </c>
      <c r="E256" s="529">
        <f>IF('приложение 1.1 '!G258=2013,'приложение 1.1 '!E258,"-")</f>
        <v>2.5</v>
      </c>
      <c r="F256" s="529">
        <f>IF('приложение 1.1 '!G258=2013,'приложение 1.1 '!D258,"-")</f>
        <v>0</v>
      </c>
      <c r="G256" s="529" t="str">
        <f>IF('приложение 1.1 '!G258=2014,'приложение 1.1 '!E258,"-")</f>
        <v>-</v>
      </c>
      <c r="H256" s="529" t="str">
        <f>IF('приложение 1.1 '!G258=2014,'приложение 1.1 '!D258,"-")</f>
        <v>-</v>
      </c>
      <c r="I256" s="529" t="str">
        <f>IF('приложение 1.1 '!G258=2015,'приложение 1.1 '!E258,"-")</f>
        <v>-</v>
      </c>
      <c r="J256" s="529" t="str">
        <f>IF('приложение 1.1 '!G258=2015,'приложение 1.1 '!D258,"-")</f>
        <v>-</v>
      </c>
      <c r="K256" s="529" t="str">
        <f>IF('приложение 1.1 '!G258=2016,'приложение 1.1 '!E258,"-")</f>
        <v>-</v>
      </c>
      <c r="L256" s="529" t="str">
        <f>IF('приложение 1.1 '!G258=2016,'приложение 1.1 '!D258,"-")</f>
        <v>-</v>
      </c>
      <c r="M256" s="529" t="str">
        <f>IF('приложение 1.1 '!G258=2017,'приложение 1.1 '!E258,"-")</f>
        <v>-</v>
      </c>
      <c r="N256" s="529" t="str">
        <f>IF('приложение 1.1 '!G258=2017,'приложение 1.1 '!D258,"-")</f>
        <v>-</v>
      </c>
      <c r="O256" s="529">
        <f t="shared" ref="O256:P297" si="188">SUM(C256,E256,G256,I256,K256,M256)</f>
        <v>2.5</v>
      </c>
      <c r="P256" s="529">
        <f t="shared" si="188"/>
        <v>0</v>
      </c>
      <c r="Q256" s="529">
        <v>0</v>
      </c>
      <c r="R256" s="529">
        <v>0</v>
      </c>
      <c r="S256" s="529">
        <v>0</v>
      </c>
      <c r="T256" s="529">
        <v>0</v>
      </c>
      <c r="U256" s="529">
        <v>0</v>
      </c>
      <c r="V256" s="529">
        <v>0</v>
      </c>
      <c r="W256" s="529">
        <v>0</v>
      </c>
      <c r="X256" s="529">
        <v>0</v>
      </c>
      <c r="Y256" s="529">
        <v>0</v>
      </c>
      <c r="Z256" s="529">
        <v>0</v>
      </c>
      <c r="AA256" s="529">
        <v>0</v>
      </c>
      <c r="AB256" s="529">
        <v>0</v>
      </c>
      <c r="AC256" s="529">
        <f t="shared" si="179"/>
        <v>0</v>
      </c>
      <c r="AD256" s="583">
        <f t="shared" si="180"/>
        <v>0</v>
      </c>
      <c r="AE256" s="591">
        <f>'приложение 1.1 '!H258</f>
        <v>18.439092600000002</v>
      </c>
      <c r="AF256" s="591" t="str">
        <f t="shared" si="181"/>
        <v>0</v>
      </c>
      <c r="AG256" s="591" t="str">
        <f t="shared" si="182"/>
        <v>0</v>
      </c>
      <c r="AH256" s="591" t="str">
        <f t="shared" si="186"/>
        <v>0</v>
      </c>
      <c r="AI256" s="591" t="str">
        <f t="shared" si="183"/>
        <v>0</v>
      </c>
      <c r="AJ256" s="591" t="str">
        <f t="shared" si="187"/>
        <v>0</v>
      </c>
      <c r="AK256" s="591" t="str">
        <f t="shared" si="184"/>
        <v>0</v>
      </c>
      <c r="AL256" s="591" t="str">
        <f t="shared" si="175"/>
        <v>0</v>
      </c>
      <c r="AM256" s="591" t="str">
        <f t="shared" si="185"/>
        <v>0</v>
      </c>
      <c r="AN256" s="591" t="str">
        <f t="shared" si="176"/>
        <v>-</v>
      </c>
      <c r="AO256" s="591" t="str">
        <f t="shared" si="177"/>
        <v>-</v>
      </c>
      <c r="AP256" s="591">
        <f>'приложение 1.1 '!Y258</f>
        <v>6.093</v>
      </c>
      <c r="AQ256" s="591">
        <f>'приложение 1.1 '!Z258</f>
        <v>12.3460926</v>
      </c>
      <c r="AR256" s="591">
        <f>'приложение 1.1 '!AA258</f>
        <v>0</v>
      </c>
      <c r="AS256" s="591">
        <f>'приложение 1.1 '!AB258</f>
        <v>0</v>
      </c>
      <c r="AT256" s="591">
        <f>'приложение 1.4.'!G329</f>
        <v>0</v>
      </c>
      <c r="AU256" s="591">
        <f>'приложение 1.4.'!I329</f>
        <v>0</v>
      </c>
      <c r="AV256" s="591">
        <f>'приложение 1.4.'!K329</f>
        <v>0</v>
      </c>
      <c r="AW256" s="591">
        <f>'приложение 1.4.'!M329</f>
        <v>0</v>
      </c>
      <c r="AX256" s="474">
        <f>'приложение 1.1 '!AD258</f>
        <v>0</v>
      </c>
      <c r="AY256" s="474">
        <f>'приложение 1.1 '!AC258</f>
        <v>0</v>
      </c>
      <c r="AZ256" s="591">
        <f t="shared" si="178"/>
        <v>18.439092600000002</v>
      </c>
    </row>
    <row r="257" spans="1:52" s="9" customFormat="1" ht="47.25">
      <c r="A257" s="95" t="str">
        <f>'приложение 1.1 '!A259</f>
        <v>2.1.3.40</v>
      </c>
      <c r="B257" s="506" t="str">
        <f>'приложение 1.1 '!B259</f>
        <v>Строительство РП(ТП) 2х1250кВА, для электроснабжения жилого дома №32, мкр.18-19-20</v>
      </c>
      <c r="C257" s="529" t="str">
        <f>IF('приложение 1.1 '!G259=2012,'приложение 1.1 '!E259,"-")</f>
        <v>-</v>
      </c>
      <c r="D257" s="529" t="str">
        <f>IF('приложение 1.1 '!G259=2012,'приложение 1.1 '!D259,"-")</f>
        <v>-</v>
      </c>
      <c r="E257" s="529" t="str">
        <f>IF('приложение 1.1 '!G259=2013,'приложение 1.1 '!E259,"-")</f>
        <v>-</v>
      </c>
      <c r="F257" s="529" t="str">
        <f>IF('приложение 1.1 '!G259=2013,'приложение 1.1 '!D259,"-")</f>
        <v>-</v>
      </c>
      <c r="G257" s="529">
        <f>IF('приложение 1.1 '!G259=2014,'приложение 1.1 '!E259,"-")</f>
        <v>2.5</v>
      </c>
      <c r="H257" s="529">
        <f>IF('приложение 1.1 '!G259=2014,'приложение 1.1 '!D259,"-")</f>
        <v>0</v>
      </c>
      <c r="I257" s="529" t="str">
        <f>IF('приложение 1.1 '!G259=2015,'приложение 1.1 '!E259,"-")</f>
        <v>-</v>
      </c>
      <c r="J257" s="529" t="str">
        <f>IF('приложение 1.1 '!G259=2015,'приложение 1.1 '!D259,"-")</f>
        <v>-</v>
      </c>
      <c r="K257" s="529" t="str">
        <f>IF('приложение 1.1 '!G259=2016,'приложение 1.1 '!E259,"-")</f>
        <v>-</v>
      </c>
      <c r="L257" s="529" t="str">
        <f>IF('приложение 1.1 '!G259=2016,'приложение 1.1 '!D259,"-")</f>
        <v>-</v>
      </c>
      <c r="M257" s="529" t="str">
        <f>IF('приложение 1.1 '!G259=2017,'приложение 1.1 '!E259,"-")</f>
        <v>-</v>
      </c>
      <c r="N257" s="529" t="str">
        <f>IF('приложение 1.1 '!G259=2017,'приложение 1.1 '!D259,"-")</f>
        <v>-</v>
      </c>
      <c r="O257" s="529">
        <f t="shared" si="188"/>
        <v>2.5</v>
      </c>
      <c r="P257" s="529">
        <f t="shared" si="188"/>
        <v>0</v>
      </c>
      <c r="Q257" s="529">
        <v>0</v>
      </c>
      <c r="R257" s="529">
        <v>0</v>
      </c>
      <c r="S257" s="529">
        <v>0</v>
      </c>
      <c r="T257" s="529">
        <v>0</v>
      </c>
      <c r="U257" s="529">
        <v>0</v>
      </c>
      <c r="V257" s="529">
        <v>0</v>
      </c>
      <c r="W257" s="529">
        <v>0</v>
      </c>
      <c r="X257" s="529">
        <v>0</v>
      </c>
      <c r="Y257" s="529">
        <v>0</v>
      </c>
      <c r="Z257" s="529">
        <v>0</v>
      </c>
      <c r="AA257" s="529">
        <v>0</v>
      </c>
      <c r="AB257" s="529">
        <v>0</v>
      </c>
      <c r="AC257" s="529">
        <f t="shared" si="179"/>
        <v>0</v>
      </c>
      <c r="AD257" s="583">
        <f t="shared" si="180"/>
        <v>0</v>
      </c>
      <c r="AE257" s="591">
        <f>'приложение 1.1 '!H259</f>
        <v>12.627673000000001</v>
      </c>
      <c r="AF257" s="591" t="str">
        <f t="shared" si="181"/>
        <v>0</v>
      </c>
      <c r="AG257" s="591" t="str">
        <f t="shared" si="182"/>
        <v>0</v>
      </c>
      <c r="AH257" s="591" t="str">
        <f t="shared" si="186"/>
        <v>0</v>
      </c>
      <c r="AI257" s="591" t="str">
        <f t="shared" si="183"/>
        <v>0</v>
      </c>
      <c r="AJ257" s="591" t="str">
        <f t="shared" si="187"/>
        <v>0</v>
      </c>
      <c r="AK257" s="591" t="str">
        <f t="shared" si="184"/>
        <v>0</v>
      </c>
      <c r="AL257" s="591" t="str">
        <f t="shared" si="175"/>
        <v>0</v>
      </c>
      <c r="AM257" s="591" t="str">
        <f t="shared" si="185"/>
        <v>0</v>
      </c>
      <c r="AN257" s="591" t="str">
        <f t="shared" si="176"/>
        <v>-</v>
      </c>
      <c r="AO257" s="591" t="str">
        <f t="shared" si="177"/>
        <v>-</v>
      </c>
      <c r="AP257" s="591">
        <f>'приложение 1.1 '!Y259</f>
        <v>0</v>
      </c>
      <c r="AQ257" s="591">
        <f>'приложение 1.1 '!Z259</f>
        <v>12.627673000000001</v>
      </c>
      <c r="AR257" s="591">
        <f>'приложение 1.1 '!AA259</f>
        <v>0</v>
      </c>
      <c r="AS257" s="591">
        <f>'приложение 1.1 '!AB259</f>
        <v>0</v>
      </c>
      <c r="AT257" s="591">
        <f>'приложение 1.4.'!G330</f>
        <v>0</v>
      </c>
      <c r="AU257" s="591">
        <f>'приложение 1.4.'!I330</f>
        <v>0</v>
      </c>
      <c r="AV257" s="591">
        <f>'приложение 1.4.'!K330</f>
        <v>0</v>
      </c>
      <c r="AW257" s="591">
        <f>'приложение 1.4.'!M330</f>
        <v>0</v>
      </c>
      <c r="AX257" s="474">
        <f>'приложение 1.1 '!AD259</f>
        <v>0</v>
      </c>
      <c r="AY257" s="474">
        <f>'приложение 1.1 '!AC259</f>
        <v>0</v>
      </c>
      <c r="AZ257" s="591">
        <f t="shared" si="178"/>
        <v>12.627673000000001</v>
      </c>
    </row>
    <row r="258" spans="1:52" s="9" customFormat="1">
      <c r="A258" s="95" t="str">
        <f>'приложение 1.1 '!A260</f>
        <v>2.1.3.41</v>
      </c>
      <c r="B258" s="506" t="str">
        <f>'приложение 1.1 '!B260</f>
        <v>Строительство ТП-2х1600 кВА мкр.37</v>
      </c>
      <c r="C258" s="529" t="str">
        <f>IF('приложение 1.1 '!G260=2012,'приложение 1.1 '!E260,"-")</f>
        <v>-</v>
      </c>
      <c r="D258" s="529" t="str">
        <f>IF('приложение 1.1 '!G260=2012,'приложение 1.1 '!D260,"-")</f>
        <v>-</v>
      </c>
      <c r="E258" s="529" t="str">
        <f>IF('приложение 1.1 '!G260=2013,'приложение 1.1 '!E260,"-")</f>
        <v>-</v>
      </c>
      <c r="F258" s="529" t="str">
        <f>IF('приложение 1.1 '!G260=2013,'приложение 1.1 '!D260,"-")</f>
        <v>-</v>
      </c>
      <c r="G258" s="529">
        <f>IF('приложение 1.1 '!G260=2014,'приложение 1.1 '!E260,"-")</f>
        <v>3.2</v>
      </c>
      <c r="H258" s="529">
        <f>IF('приложение 1.1 '!G260=2014,'приложение 1.1 '!D260,"-")</f>
        <v>0</v>
      </c>
      <c r="I258" s="529" t="str">
        <f>IF('приложение 1.1 '!G260=2015,'приложение 1.1 '!E260,"-")</f>
        <v>-</v>
      </c>
      <c r="J258" s="529" t="str">
        <f>IF('приложение 1.1 '!G260=2015,'приложение 1.1 '!D260,"-")</f>
        <v>-</v>
      </c>
      <c r="K258" s="529" t="str">
        <f>IF('приложение 1.1 '!G260=2016,'приложение 1.1 '!E260,"-")</f>
        <v>-</v>
      </c>
      <c r="L258" s="529" t="str">
        <f>IF('приложение 1.1 '!G260=2016,'приложение 1.1 '!D260,"-")</f>
        <v>-</v>
      </c>
      <c r="M258" s="529" t="str">
        <f>IF('приложение 1.1 '!G260=2017,'приложение 1.1 '!E260,"-")</f>
        <v>-</v>
      </c>
      <c r="N258" s="529" t="str">
        <f>IF('приложение 1.1 '!G260=2017,'приложение 1.1 '!D260,"-")</f>
        <v>-</v>
      </c>
      <c r="O258" s="529">
        <f t="shared" si="188"/>
        <v>3.2</v>
      </c>
      <c r="P258" s="529">
        <f t="shared" si="188"/>
        <v>0</v>
      </c>
      <c r="Q258" s="529">
        <v>0</v>
      </c>
      <c r="R258" s="529">
        <v>0</v>
      </c>
      <c r="S258" s="529">
        <v>0</v>
      </c>
      <c r="T258" s="529">
        <v>0</v>
      </c>
      <c r="U258" s="529">
        <v>0</v>
      </c>
      <c r="V258" s="529">
        <v>0</v>
      </c>
      <c r="W258" s="529">
        <v>0</v>
      </c>
      <c r="X258" s="529">
        <v>0</v>
      </c>
      <c r="Y258" s="529">
        <v>0</v>
      </c>
      <c r="Z258" s="529">
        <v>0</v>
      </c>
      <c r="AA258" s="529">
        <v>0</v>
      </c>
      <c r="AB258" s="529">
        <v>0</v>
      </c>
      <c r="AC258" s="529">
        <f t="shared" si="179"/>
        <v>0</v>
      </c>
      <c r="AD258" s="583">
        <f t="shared" si="180"/>
        <v>0</v>
      </c>
      <c r="AE258" s="591">
        <f>'приложение 1.1 '!H260</f>
        <v>9.4229029200000003</v>
      </c>
      <c r="AF258" s="591" t="str">
        <f t="shared" si="181"/>
        <v>0</v>
      </c>
      <c r="AG258" s="591" t="str">
        <f t="shared" si="182"/>
        <v>0</v>
      </c>
      <c r="AH258" s="591" t="str">
        <f t="shared" si="186"/>
        <v>0</v>
      </c>
      <c r="AI258" s="591" t="str">
        <f t="shared" si="183"/>
        <v>0</v>
      </c>
      <c r="AJ258" s="591" t="str">
        <f t="shared" si="187"/>
        <v>0</v>
      </c>
      <c r="AK258" s="591" t="str">
        <f t="shared" si="184"/>
        <v>0</v>
      </c>
      <c r="AL258" s="591" t="str">
        <f t="shared" si="175"/>
        <v>0</v>
      </c>
      <c r="AM258" s="591" t="str">
        <f t="shared" si="185"/>
        <v>0</v>
      </c>
      <c r="AN258" s="591" t="str">
        <f t="shared" si="176"/>
        <v>-</v>
      </c>
      <c r="AO258" s="591" t="str">
        <f t="shared" si="177"/>
        <v>-</v>
      </c>
      <c r="AP258" s="591">
        <f>'приложение 1.1 '!Y260</f>
        <v>0</v>
      </c>
      <c r="AQ258" s="591">
        <f>'приложение 1.1 '!Z260</f>
        <v>2.7177540499999999</v>
      </c>
      <c r="AR258" s="591">
        <f>'приложение 1.1 '!AA260</f>
        <v>6.7051488700000004</v>
      </c>
      <c r="AS258" s="591">
        <f>'приложение 1.1 '!AB260</f>
        <v>0</v>
      </c>
      <c r="AT258" s="591">
        <f>'приложение 1.4.'!G331</f>
        <v>0</v>
      </c>
      <c r="AU258" s="591">
        <f>'приложение 1.4.'!I331</f>
        <v>0</v>
      </c>
      <c r="AV258" s="591">
        <f>'приложение 1.4.'!K331</f>
        <v>0</v>
      </c>
      <c r="AW258" s="591">
        <f>'приложение 1.4.'!M331</f>
        <v>0</v>
      </c>
      <c r="AX258" s="474">
        <f>'приложение 1.1 '!AD260</f>
        <v>0</v>
      </c>
      <c r="AY258" s="474">
        <f>'приложение 1.1 '!AC260</f>
        <v>0</v>
      </c>
      <c r="AZ258" s="591">
        <f t="shared" si="178"/>
        <v>9.4229029200000003</v>
      </c>
    </row>
    <row r="259" spans="1:52" s="9" customFormat="1" ht="31.5">
      <c r="A259" s="95" t="str">
        <f>'приложение 1.1 '!A261</f>
        <v>2.1.3.42</v>
      </c>
      <c r="B259" s="506" t="str">
        <f>'приложение 1.1 '!B261</f>
        <v>Строительство ТП - № 1 (2х1600кВА) мкр.37 врезка</v>
      </c>
      <c r="C259" s="529" t="str">
        <f>IF('приложение 1.1 '!G261=2012,'приложение 1.1 '!E261,"-")</f>
        <v>-</v>
      </c>
      <c r="D259" s="529" t="str">
        <f>IF('приложение 1.1 '!G261=2012,'приложение 1.1 '!D261,"-")</f>
        <v>-</v>
      </c>
      <c r="E259" s="529" t="str">
        <f>IF('приложение 1.1 '!G261=2013,'приложение 1.1 '!E261,"-")</f>
        <v>-</v>
      </c>
      <c r="F259" s="529" t="str">
        <f>IF('приложение 1.1 '!G261=2013,'приложение 1.1 '!D261,"-")</f>
        <v>-</v>
      </c>
      <c r="G259" s="529" t="str">
        <f>IF('приложение 1.1 '!G261=2014,'приложение 1.1 '!E261,"-")</f>
        <v>-</v>
      </c>
      <c r="H259" s="529" t="str">
        <f>IF('приложение 1.1 '!G261=2014,'приложение 1.1 '!D261,"-")</f>
        <v>-</v>
      </c>
      <c r="I259" s="529">
        <f>IF('приложение 1.1 '!G261=2015,'приложение 1.1 '!E261,"-")</f>
        <v>3.2</v>
      </c>
      <c r="J259" s="529">
        <f>IF('приложение 1.1 '!G261=2015,'приложение 1.1 '!D261,"-")</f>
        <v>0</v>
      </c>
      <c r="K259" s="529" t="str">
        <f>IF('приложение 1.1 '!G261=2016,'приложение 1.1 '!E261,"-")</f>
        <v>-</v>
      </c>
      <c r="L259" s="529" t="str">
        <f>IF('приложение 1.1 '!G261=2016,'приложение 1.1 '!D261,"-")</f>
        <v>-</v>
      </c>
      <c r="M259" s="529" t="str">
        <f>IF('приложение 1.1 '!G261=2017,'приложение 1.1 '!E261,"-")</f>
        <v>-</v>
      </c>
      <c r="N259" s="529" t="str">
        <f>IF('приложение 1.1 '!G261=2017,'приложение 1.1 '!D261,"-")</f>
        <v>-</v>
      </c>
      <c r="O259" s="529">
        <f t="shared" si="188"/>
        <v>3.2</v>
      </c>
      <c r="P259" s="529">
        <f t="shared" si="188"/>
        <v>0</v>
      </c>
      <c r="Q259" s="529">
        <v>0</v>
      </c>
      <c r="R259" s="529">
        <v>0</v>
      </c>
      <c r="S259" s="529">
        <v>0</v>
      </c>
      <c r="T259" s="529">
        <v>0</v>
      </c>
      <c r="U259" s="529">
        <v>0</v>
      </c>
      <c r="V259" s="529">
        <v>0</v>
      </c>
      <c r="W259" s="529">
        <v>0</v>
      </c>
      <c r="X259" s="529">
        <v>0</v>
      </c>
      <c r="Y259" s="529">
        <v>0</v>
      </c>
      <c r="Z259" s="529">
        <v>0</v>
      </c>
      <c r="AA259" s="529">
        <v>0</v>
      </c>
      <c r="AB259" s="529">
        <v>0</v>
      </c>
      <c r="AC259" s="529">
        <f t="shared" si="179"/>
        <v>0</v>
      </c>
      <c r="AD259" s="583">
        <f t="shared" si="180"/>
        <v>0</v>
      </c>
      <c r="AE259" s="591">
        <f>'приложение 1.1 '!H261</f>
        <v>10.268274030000001</v>
      </c>
      <c r="AF259" s="591" t="str">
        <f t="shared" si="181"/>
        <v>0</v>
      </c>
      <c r="AG259" s="591" t="str">
        <f t="shared" si="182"/>
        <v>0</v>
      </c>
      <c r="AH259" s="591" t="str">
        <f t="shared" si="186"/>
        <v>0</v>
      </c>
      <c r="AI259" s="591" t="str">
        <f t="shared" si="183"/>
        <v>0</v>
      </c>
      <c r="AJ259" s="591" t="str">
        <f t="shared" si="187"/>
        <v>0</v>
      </c>
      <c r="AK259" s="591" t="str">
        <f t="shared" si="184"/>
        <v>0</v>
      </c>
      <c r="AL259" s="591" t="str">
        <f t="shared" si="175"/>
        <v>0</v>
      </c>
      <c r="AM259" s="591" t="str">
        <f t="shared" si="185"/>
        <v>0</v>
      </c>
      <c r="AN259" s="591" t="str">
        <f t="shared" si="176"/>
        <v>-</v>
      </c>
      <c r="AO259" s="591" t="str">
        <f t="shared" si="177"/>
        <v>-</v>
      </c>
      <c r="AP259" s="591">
        <f>'приложение 1.1 '!Y261</f>
        <v>0</v>
      </c>
      <c r="AQ259" s="591">
        <f>'приложение 1.1 '!Z261</f>
        <v>0</v>
      </c>
      <c r="AR259" s="591">
        <f>'приложение 1.1 '!AA261</f>
        <v>0</v>
      </c>
      <c r="AS259" s="591">
        <f>'приложение 1.1 '!AB261</f>
        <v>10.268274030000001</v>
      </c>
      <c r="AT259" s="591">
        <f>'приложение 1.4.'!G332</f>
        <v>0</v>
      </c>
      <c r="AU259" s="591">
        <f>'приложение 1.4.'!I332</f>
        <v>0</v>
      </c>
      <c r="AV259" s="591">
        <f>'приложение 1.4.'!K332</f>
        <v>0</v>
      </c>
      <c r="AW259" s="591">
        <f>'приложение 1.4.'!M332</f>
        <v>0</v>
      </c>
      <c r="AX259" s="474">
        <f>'приложение 1.1 '!AD261</f>
        <v>0</v>
      </c>
      <c r="AY259" s="474">
        <f>'приложение 1.1 '!AC261</f>
        <v>0</v>
      </c>
      <c r="AZ259" s="591">
        <f t="shared" si="178"/>
        <v>10.268274030000001</v>
      </c>
    </row>
    <row r="260" spans="1:52" s="9" customFormat="1">
      <c r="A260" s="95" t="str">
        <f>'приложение 1.1 '!A262</f>
        <v>2.1.3.43</v>
      </c>
      <c r="B260" s="506" t="str">
        <f>'приложение 1.1 '!B262</f>
        <v>Строительство РП(ТП)№31 2х630кВА мкр.43</v>
      </c>
      <c r="C260" s="529" t="str">
        <f>IF('приложение 1.1 '!G262=2012,'приложение 1.1 '!E262,"-")</f>
        <v>-</v>
      </c>
      <c r="D260" s="529" t="str">
        <f>IF('приложение 1.1 '!G262=2012,'приложение 1.1 '!D262,"-")</f>
        <v>-</v>
      </c>
      <c r="E260" s="529" t="str">
        <f>IF('приложение 1.1 '!G262=2013,'приложение 1.1 '!E262,"-")</f>
        <v>-</v>
      </c>
      <c r="F260" s="529" t="str">
        <f>IF('приложение 1.1 '!G262=2013,'приложение 1.1 '!D262,"-")</f>
        <v>-</v>
      </c>
      <c r="G260" s="529" t="str">
        <f>IF('приложение 1.1 '!G262=2014,'приложение 1.1 '!E262,"-")</f>
        <v>-</v>
      </c>
      <c r="H260" s="529" t="str">
        <f>IF('приложение 1.1 '!G262=2014,'приложение 1.1 '!D262,"-")</f>
        <v>-</v>
      </c>
      <c r="I260" s="529" t="str">
        <f>IF('приложение 1.1 '!G262=2015,'приложение 1.1 '!E262,"-")</f>
        <v>-</v>
      </c>
      <c r="J260" s="529" t="str">
        <f>IF('приложение 1.1 '!G262=2015,'приложение 1.1 '!D262,"-")</f>
        <v>-</v>
      </c>
      <c r="K260" s="529">
        <f>IF('приложение 1.1 '!G262=2016,'приложение 1.1 '!E262,"-")</f>
        <v>1.26</v>
      </c>
      <c r="L260" s="529">
        <f>IF('приложение 1.1 '!G262=2016,'приложение 1.1 '!D262,"-")</f>
        <v>0</v>
      </c>
      <c r="M260" s="529" t="str">
        <f>IF('приложение 1.1 '!G262=2017,'приложение 1.1 '!E262,"-")</f>
        <v>-</v>
      </c>
      <c r="N260" s="529" t="str">
        <f>IF('приложение 1.1 '!G262=2017,'приложение 1.1 '!D262,"-")</f>
        <v>-</v>
      </c>
      <c r="O260" s="529">
        <f t="shared" si="188"/>
        <v>1.26</v>
      </c>
      <c r="P260" s="529">
        <f t="shared" si="188"/>
        <v>0</v>
      </c>
      <c r="Q260" s="529">
        <v>0</v>
      </c>
      <c r="R260" s="529">
        <v>0</v>
      </c>
      <c r="S260" s="529">
        <v>0</v>
      </c>
      <c r="T260" s="529">
        <v>0</v>
      </c>
      <c r="U260" s="529">
        <v>0</v>
      </c>
      <c r="V260" s="529">
        <v>0</v>
      </c>
      <c r="W260" s="529">
        <v>0</v>
      </c>
      <c r="X260" s="529">
        <v>0</v>
      </c>
      <c r="Y260" s="529">
        <v>0</v>
      </c>
      <c r="Z260" s="529">
        <v>0</v>
      </c>
      <c r="AA260" s="529">
        <v>0</v>
      </c>
      <c r="AB260" s="529">
        <v>0</v>
      </c>
      <c r="AC260" s="529">
        <f t="shared" si="179"/>
        <v>0</v>
      </c>
      <c r="AD260" s="583">
        <f t="shared" si="180"/>
        <v>0</v>
      </c>
      <c r="AE260" s="591">
        <f>'приложение 1.1 '!H262</f>
        <v>14.99138613</v>
      </c>
      <c r="AF260" s="591" t="str">
        <f t="shared" si="181"/>
        <v>0</v>
      </c>
      <c r="AG260" s="591" t="str">
        <f t="shared" si="182"/>
        <v>0</v>
      </c>
      <c r="AH260" s="591" t="str">
        <f t="shared" si="186"/>
        <v>0</v>
      </c>
      <c r="AI260" s="591" t="str">
        <f t="shared" si="183"/>
        <v>0</v>
      </c>
      <c r="AJ260" s="591" t="str">
        <f t="shared" si="187"/>
        <v>0</v>
      </c>
      <c r="AK260" s="591" t="str">
        <f t="shared" si="184"/>
        <v>0</v>
      </c>
      <c r="AL260" s="591" t="str">
        <f t="shared" si="175"/>
        <v>0</v>
      </c>
      <c r="AM260" s="591" t="str">
        <f t="shared" si="185"/>
        <v>0</v>
      </c>
      <c r="AN260" s="591" t="str">
        <f t="shared" si="176"/>
        <v>-</v>
      </c>
      <c r="AO260" s="591" t="str">
        <f t="shared" si="177"/>
        <v>-</v>
      </c>
      <c r="AP260" s="591">
        <f>'приложение 1.1 '!Y262</f>
        <v>0</v>
      </c>
      <c r="AQ260" s="591">
        <f>'приложение 1.1 '!Z262</f>
        <v>0</v>
      </c>
      <c r="AR260" s="591">
        <f>'приложение 1.1 '!AA262</f>
        <v>0</v>
      </c>
      <c r="AS260" s="591">
        <f>'приложение 1.1 '!AB262</f>
        <v>0</v>
      </c>
      <c r="AT260" s="591">
        <f>'приложение 1.4.'!G333</f>
        <v>0</v>
      </c>
      <c r="AU260" s="591">
        <f>'приложение 1.4.'!I333</f>
        <v>0</v>
      </c>
      <c r="AV260" s="591">
        <f>'приложение 1.4.'!K333</f>
        <v>0</v>
      </c>
      <c r="AW260" s="591">
        <f>'приложение 1.4.'!M333</f>
        <v>0</v>
      </c>
      <c r="AX260" s="474">
        <f>'приложение 1.1 '!AD262</f>
        <v>0</v>
      </c>
      <c r="AY260" s="474">
        <f>'приложение 1.1 '!AC262</f>
        <v>14.99138613</v>
      </c>
      <c r="AZ260" s="591">
        <f t="shared" si="178"/>
        <v>14.99138613</v>
      </c>
    </row>
    <row r="261" spans="1:52" s="9" customFormat="1">
      <c r="A261" s="95" t="str">
        <f>'приложение 1.1 '!A263</f>
        <v>2.1.3.44</v>
      </c>
      <c r="B261" s="506" t="str">
        <f>'приложение 1.1 '!B263</f>
        <v>Строительство ТП№33 2х630кВА мкр.43</v>
      </c>
      <c r="C261" s="529" t="str">
        <f>IF('приложение 1.1 '!G263=2012,'приложение 1.1 '!E263,"-")</f>
        <v>-</v>
      </c>
      <c r="D261" s="529" t="str">
        <f>IF('приложение 1.1 '!G263=2012,'приложение 1.1 '!D263,"-")</f>
        <v>-</v>
      </c>
      <c r="E261" s="529" t="str">
        <f>IF('приложение 1.1 '!G263=2013,'приложение 1.1 '!E263,"-")</f>
        <v>-</v>
      </c>
      <c r="F261" s="529" t="str">
        <f>IF('приложение 1.1 '!G263=2013,'приложение 1.1 '!D263,"-")</f>
        <v>-</v>
      </c>
      <c r="G261" s="529" t="str">
        <f>IF('приложение 1.1 '!G263=2014,'приложение 1.1 '!E263,"-")</f>
        <v>-</v>
      </c>
      <c r="H261" s="529" t="str">
        <f>IF('приложение 1.1 '!G263=2014,'приложение 1.1 '!D263,"-")</f>
        <v>-</v>
      </c>
      <c r="I261" s="529" t="str">
        <f>IF('приложение 1.1 '!G263=2015,'приложение 1.1 '!E263,"-")</f>
        <v>-</v>
      </c>
      <c r="J261" s="529" t="str">
        <f>IF('приложение 1.1 '!G263=2015,'приложение 1.1 '!D263,"-")</f>
        <v>-</v>
      </c>
      <c r="K261" s="529">
        <f>IF('приложение 1.1 '!G263=2016,'приложение 1.1 '!E263,"-")</f>
        <v>1.26</v>
      </c>
      <c r="L261" s="529">
        <f>IF('приложение 1.1 '!G263=2016,'приложение 1.1 '!D263,"-")</f>
        <v>0</v>
      </c>
      <c r="M261" s="529" t="str">
        <f>IF('приложение 1.1 '!G263=2017,'приложение 1.1 '!E263,"-")</f>
        <v>-</v>
      </c>
      <c r="N261" s="529" t="str">
        <f>IF('приложение 1.1 '!G263=2017,'приложение 1.1 '!D263,"-")</f>
        <v>-</v>
      </c>
      <c r="O261" s="529">
        <f t="shared" si="188"/>
        <v>1.26</v>
      </c>
      <c r="P261" s="529">
        <f t="shared" si="188"/>
        <v>0</v>
      </c>
      <c r="Q261" s="529">
        <v>0</v>
      </c>
      <c r="R261" s="529">
        <v>0</v>
      </c>
      <c r="S261" s="529">
        <v>0</v>
      </c>
      <c r="T261" s="529">
        <v>0</v>
      </c>
      <c r="U261" s="529">
        <v>0</v>
      </c>
      <c r="V261" s="529">
        <v>0</v>
      </c>
      <c r="W261" s="529">
        <v>0</v>
      </c>
      <c r="X261" s="529">
        <v>0</v>
      </c>
      <c r="Y261" s="529">
        <v>0</v>
      </c>
      <c r="Z261" s="529">
        <v>0</v>
      </c>
      <c r="AA261" s="529">
        <v>0</v>
      </c>
      <c r="AB261" s="529">
        <v>0</v>
      </c>
      <c r="AC261" s="529">
        <f t="shared" si="179"/>
        <v>0</v>
      </c>
      <c r="AD261" s="583">
        <f t="shared" si="180"/>
        <v>0</v>
      </c>
      <c r="AE261" s="591">
        <f>'приложение 1.1 '!H263</f>
        <v>7.3536006100000009</v>
      </c>
      <c r="AF261" s="591" t="str">
        <f t="shared" si="181"/>
        <v>0</v>
      </c>
      <c r="AG261" s="591" t="str">
        <f t="shared" si="182"/>
        <v>0</v>
      </c>
      <c r="AH261" s="591" t="str">
        <f t="shared" si="186"/>
        <v>0</v>
      </c>
      <c r="AI261" s="591" t="str">
        <f t="shared" si="183"/>
        <v>0</v>
      </c>
      <c r="AJ261" s="591" t="str">
        <f t="shared" si="187"/>
        <v>0</v>
      </c>
      <c r="AK261" s="591" t="str">
        <f t="shared" si="184"/>
        <v>0</v>
      </c>
      <c r="AL261" s="591" t="str">
        <f t="shared" si="175"/>
        <v>0</v>
      </c>
      <c r="AM261" s="591" t="str">
        <f t="shared" si="185"/>
        <v>0</v>
      </c>
      <c r="AN261" s="591" t="str">
        <f t="shared" si="176"/>
        <v>-</v>
      </c>
      <c r="AO261" s="591" t="str">
        <f t="shared" si="177"/>
        <v>-</v>
      </c>
      <c r="AP261" s="591">
        <f>'приложение 1.1 '!Y263</f>
        <v>0</v>
      </c>
      <c r="AQ261" s="591">
        <f>'приложение 1.1 '!Z263</f>
        <v>0</v>
      </c>
      <c r="AR261" s="591">
        <f>'приложение 1.1 '!AA263</f>
        <v>0</v>
      </c>
      <c r="AS261" s="591">
        <f>'приложение 1.1 '!AB263</f>
        <v>0</v>
      </c>
      <c r="AT261" s="591">
        <f>'приложение 1.4.'!G334</f>
        <v>0</v>
      </c>
      <c r="AU261" s="591">
        <f>'приложение 1.4.'!I334</f>
        <v>0</v>
      </c>
      <c r="AV261" s="591">
        <f>'приложение 1.4.'!K334</f>
        <v>0</v>
      </c>
      <c r="AW261" s="591">
        <f>'приложение 1.4.'!M334</f>
        <v>0</v>
      </c>
      <c r="AX261" s="474">
        <f>'приложение 1.1 '!AD263</f>
        <v>0</v>
      </c>
      <c r="AY261" s="474">
        <f>'приложение 1.1 '!AC263</f>
        <v>7.3536006100000009</v>
      </c>
      <c r="AZ261" s="591">
        <f t="shared" si="178"/>
        <v>7.3536006100000009</v>
      </c>
    </row>
    <row r="262" spans="1:52" s="9" customFormat="1">
      <c r="A262" s="95" t="str">
        <f>'приложение 1.1 '!A264</f>
        <v>2.1.3.45</v>
      </c>
      <c r="B262" s="506" t="str">
        <f>'приложение 1.1 '!B264</f>
        <v>Строительство ТП№33а 2х630кВА мкр.43</v>
      </c>
      <c r="C262" s="529" t="str">
        <f>IF('приложение 1.1 '!G264=2012,'приложение 1.1 '!E264,"-")</f>
        <v>-</v>
      </c>
      <c r="D262" s="529" t="str">
        <f>IF('приложение 1.1 '!G264=2012,'приложение 1.1 '!D264,"-")</f>
        <v>-</v>
      </c>
      <c r="E262" s="529" t="str">
        <f>IF('приложение 1.1 '!G264=2013,'приложение 1.1 '!E264,"-")</f>
        <v>-</v>
      </c>
      <c r="F262" s="529" t="str">
        <f>IF('приложение 1.1 '!G264=2013,'приложение 1.1 '!D264,"-")</f>
        <v>-</v>
      </c>
      <c r="G262" s="529" t="str">
        <f>IF('приложение 1.1 '!G264=2014,'приложение 1.1 '!E264,"-")</f>
        <v>-</v>
      </c>
      <c r="H262" s="529" t="str">
        <f>IF('приложение 1.1 '!G264=2014,'приложение 1.1 '!D264,"-")</f>
        <v>-</v>
      </c>
      <c r="I262" s="529" t="str">
        <f>IF('приложение 1.1 '!G264=2015,'приложение 1.1 '!E264,"-")</f>
        <v>-</v>
      </c>
      <c r="J262" s="529" t="str">
        <f>IF('приложение 1.1 '!G264=2015,'приложение 1.1 '!D264,"-")</f>
        <v>-</v>
      </c>
      <c r="K262" s="529">
        <f>IF('приложение 1.1 '!G264=2016,'приложение 1.1 '!E264,"-")</f>
        <v>1.26</v>
      </c>
      <c r="L262" s="529">
        <f>IF('приложение 1.1 '!G264=2016,'приложение 1.1 '!D264,"-")</f>
        <v>0</v>
      </c>
      <c r="M262" s="529" t="str">
        <f>IF('приложение 1.1 '!G264=2017,'приложение 1.1 '!E264,"-")</f>
        <v>-</v>
      </c>
      <c r="N262" s="529" t="str">
        <f>IF('приложение 1.1 '!G264=2017,'приложение 1.1 '!D264,"-")</f>
        <v>-</v>
      </c>
      <c r="O262" s="529">
        <f t="shared" si="188"/>
        <v>1.26</v>
      </c>
      <c r="P262" s="529">
        <f t="shared" si="188"/>
        <v>0</v>
      </c>
      <c r="Q262" s="529">
        <v>0</v>
      </c>
      <c r="R262" s="529">
        <v>0</v>
      </c>
      <c r="S262" s="529">
        <v>0</v>
      </c>
      <c r="T262" s="529">
        <v>0</v>
      </c>
      <c r="U262" s="529">
        <v>0</v>
      </c>
      <c r="V262" s="529">
        <v>0</v>
      </c>
      <c r="W262" s="529">
        <v>0</v>
      </c>
      <c r="X262" s="529">
        <v>0</v>
      </c>
      <c r="Y262" s="529">
        <v>0</v>
      </c>
      <c r="Z262" s="529">
        <v>0</v>
      </c>
      <c r="AA262" s="529">
        <v>0</v>
      </c>
      <c r="AB262" s="529">
        <v>0</v>
      </c>
      <c r="AC262" s="529">
        <f t="shared" si="179"/>
        <v>0</v>
      </c>
      <c r="AD262" s="583">
        <f t="shared" si="180"/>
        <v>0</v>
      </c>
      <c r="AE262" s="591">
        <f>'приложение 1.1 '!H264</f>
        <v>7.3536006100000009</v>
      </c>
      <c r="AF262" s="591" t="str">
        <f t="shared" si="181"/>
        <v>0</v>
      </c>
      <c r="AG262" s="591" t="str">
        <f t="shared" si="182"/>
        <v>0</v>
      </c>
      <c r="AH262" s="591" t="str">
        <f t="shared" si="186"/>
        <v>0</v>
      </c>
      <c r="AI262" s="591" t="str">
        <f t="shared" si="183"/>
        <v>0</v>
      </c>
      <c r="AJ262" s="591" t="str">
        <f t="shared" si="187"/>
        <v>0</v>
      </c>
      <c r="AK262" s="591" t="str">
        <f t="shared" si="184"/>
        <v>0</v>
      </c>
      <c r="AL262" s="591" t="str">
        <f t="shared" si="175"/>
        <v>0</v>
      </c>
      <c r="AM262" s="591" t="str">
        <f t="shared" si="185"/>
        <v>0</v>
      </c>
      <c r="AN262" s="591" t="str">
        <f t="shared" si="176"/>
        <v>-</v>
      </c>
      <c r="AO262" s="591" t="str">
        <f t="shared" si="177"/>
        <v>-</v>
      </c>
      <c r="AP262" s="591">
        <f>'приложение 1.1 '!Y264</f>
        <v>0</v>
      </c>
      <c r="AQ262" s="591">
        <f>'приложение 1.1 '!Z264</f>
        <v>0</v>
      </c>
      <c r="AR262" s="591">
        <f>'приложение 1.1 '!AA264</f>
        <v>0</v>
      </c>
      <c r="AS262" s="591">
        <f>'приложение 1.1 '!AB264</f>
        <v>0</v>
      </c>
      <c r="AT262" s="591">
        <f>'приложение 1.4.'!G335</f>
        <v>0</v>
      </c>
      <c r="AU262" s="591">
        <f>'приложение 1.4.'!I335</f>
        <v>0</v>
      </c>
      <c r="AV262" s="591">
        <f>'приложение 1.4.'!K335</f>
        <v>0</v>
      </c>
      <c r="AW262" s="591">
        <f>'приложение 1.4.'!M335</f>
        <v>0</v>
      </c>
      <c r="AX262" s="474">
        <f>'приложение 1.1 '!AD264</f>
        <v>0</v>
      </c>
      <c r="AY262" s="474">
        <f>'приложение 1.1 '!AC264</f>
        <v>7.3536006100000009</v>
      </c>
      <c r="AZ262" s="591">
        <f t="shared" si="178"/>
        <v>7.3536006100000009</v>
      </c>
    </row>
    <row r="263" spans="1:52" s="9" customFormat="1">
      <c r="A263" s="95" t="str">
        <f>'приложение 1.1 '!A265</f>
        <v>2.1.3.46</v>
      </c>
      <c r="B263" s="506" t="str">
        <f>'приложение 1.1 '!B265</f>
        <v>Строительство ТП№37 2х630кВА мкр.43</v>
      </c>
      <c r="C263" s="529" t="str">
        <f>IF('приложение 1.1 '!G265=2012,'приложение 1.1 '!E265,"-")</f>
        <v>-</v>
      </c>
      <c r="D263" s="529" t="str">
        <f>IF('приложение 1.1 '!G265=2012,'приложение 1.1 '!D265,"-")</f>
        <v>-</v>
      </c>
      <c r="E263" s="529" t="str">
        <f>IF('приложение 1.1 '!G265=2013,'приложение 1.1 '!E265,"-")</f>
        <v>-</v>
      </c>
      <c r="F263" s="529" t="str">
        <f>IF('приложение 1.1 '!G265=2013,'приложение 1.1 '!D265,"-")</f>
        <v>-</v>
      </c>
      <c r="G263" s="529" t="str">
        <f>IF('приложение 1.1 '!G265=2014,'приложение 1.1 '!E265,"-")</f>
        <v>-</v>
      </c>
      <c r="H263" s="529" t="str">
        <f>IF('приложение 1.1 '!G265=2014,'приложение 1.1 '!D265,"-")</f>
        <v>-</v>
      </c>
      <c r="I263" s="529" t="str">
        <f>IF('приложение 1.1 '!G265=2015,'приложение 1.1 '!E265,"-")</f>
        <v>-</v>
      </c>
      <c r="J263" s="529" t="str">
        <f>IF('приложение 1.1 '!G265=2015,'приложение 1.1 '!D265,"-")</f>
        <v>-</v>
      </c>
      <c r="K263" s="529" t="str">
        <f>IF('приложение 1.1 '!G265=2016,'приложение 1.1 '!E265,"-")</f>
        <v>-</v>
      </c>
      <c r="L263" s="529" t="str">
        <f>IF('приложение 1.1 '!G265=2016,'приложение 1.1 '!D265,"-")</f>
        <v>-</v>
      </c>
      <c r="M263" s="529">
        <f>IF('приложение 1.1 '!G265=2017,'приложение 1.1 '!E265,"-")</f>
        <v>1.26</v>
      </c>
      <c r="N263" s="529">
        <f>IF('приложение 1.1 '!G265=2017,'приложение 1.1 '!D265,"-")</f>
        <v>0</v>
      </c>
      <c r="O263" s="529">
        <f t="shared" si="188"/>
        <v>1.26</v>
      </c>
      <c r="P263" s="529">
        <f t="shared" si="188"/>
        <v>0</v>
      </c>
      <c r="Q263" s="529">
        <v>0</v>
      </c>
      <c r="R263" s="529">
        <v>0</v>
      </c>
      <c r="S263" s="529">
        <v>0</v>
      </c>
      <c r="T263" s="529">
        <v>0</v>
      </c>
      <c r="U263" s="529">
        <v>0</v>
      </c>
      <c r="V263" s="529">
        <v>0</v>
      </c>
      <c r="W263" s="529">
        <v>0</v>
      </c>
      <c r="X263" s="529">
        <v>0</v>
      </c>
      <c r="Y263" s="529">
        <v>0</v>
      </c>
      <c r="Z263" s="529">
        <v>0</v>
      </c>
      <c r="AA263" s="529">
        <v>0</v>
      </c>
      <c r="AB263" s="529">
        <v>0</v>
      </c>
      <c r="AC263" s="529">
        <f t="shared" si="179"/>
        <v>0</v>
      </c>
      <c r="AD263" s="583">
        <f t="shared" si="180"/>
        <v>0</v>
      </c>
      <c r="AE263" s="591">
        <f>'приложение 1.1 '!H265</f>
        <v>13.5</v>
      </c>
      <c r="AF263" s="591" t="str">
        <f t="shared" si="181"/>
        <v>0</v>
      </c>
      <c r="AG263" s="591" t="str">
        <f t="shared" si="182"/>
        <v>0</v>
      </c>
      <c r="AH263" s="591" t="str">
        <f t="shared" si="186"/>
        <v>0</v>
      </c>
      <c r="AI263" s="591" t="str">
        <f t="shared" si="183"/>
        <v>0</v>
      </c>
      <c r="AJ263" s="591" t="str">
        <f t="shared" si="187"/>
        <v>0</v>
      </c>
      <c r="AK263" s="591" t="str">
        <f t="shared" si="184"/>
        <v>0</v>
      </c>
      <c r="AL263" s="591">
        <f t="shared" si="175"/>
        <v>1.26</v>
      </c>
      <c r="AM263" s="591">
        <f t="shared" si="185"/>
        <v>0</v>
      </c>
      <c r="AN263" s="591">
        <f t="shared" si="176"/>
        <v>1.26</v>
      </c>
      <c r="AO263" s="591">
        <f t="shared" si="177"/>
        <v>0</v>
      </c>
      <c r="AP263" s="591">
        <f>'приложение 1.1 '!Y265</f>
        <v>0</v>
      </c>
      <c r="AQ263" s="591">
        <f>'приложение 1.1 '!Z265</f>
        <v>0</v>
      </c>
      <c r="AR263" s="591">
        <f>'приложение 1.1 '!AA265</f>
        <v>0</v>
      </c>
      <c r="AS263" s="591">
        <f>'приложение 1.1 '!AB265</f>
        <v>0</v>
      </c>
      <c r="AT263" s="591">
        <f>'приложение 1.4.'!G336</f>
        <v>0</v>
      </c>
      <c r="AU263" s="591">
        <f>'приложение 1.4.'!I336</f>
        <v>0</v>
      </c>
      <c r="AV263" s="591">
        <f>'приложение 1.4.'!K336</f>
        <v>0</v>
      </c>
      <c r="AW263" s="591">
        <f>'приложение 1.4.'!M336</f>
        <v>13.5</v>
      </c>
      <c r="AX263" s="474">
        <f>'приложение 1.1 '!AD265</f>
        <v>13.5</v>
      </c>
      <c r="AY263" s="474">
        <f>'приложение 1.1 '!AC265</f>
        <v>0</v>
      </c>
      <c r="AZ263" s="591">
        <f t="shared" si="178"/>
        <v>13.5</v>
      </c>
    </row>
    <row r="264" spans="1:52" s="9" customFormat="1">
      <c r="A264" s="95" t="str">
        <f>'приложение 1.1 '!A266</f>
        <v>2.1.3.47</v>
      </c>
      <c r="B264" s="506" t="str">
        <f>'приложение 1.1 '!B266</f>
        <v>Строительство ТП№38 2х630кВА мкр.43</v>
      </c>
      <c r="C264" s="529" t="str">
        <f>IF('приложение 1.1 '!G266=2012,'приложение 1.1 '!E266,"-")</f>
        <v>-</v>
      </c>
      <c r="D264" s="529" t="str">
        <f>IF('приложение 1.1 '!G266=2012,'приложение 1.1 '!D266,"-")</f>
        <v>-</v>
      </c>
      <c r="E264" s="529" t="str">
        <f>IF('приложение 1.1 '!G266=2013,'приложение 1.1 '!E266,"-")</f>
        <v>-</v>
      </c>
      <c r="F264" s="529" t="str">
        <f>IF('приложение 1.1 '!G266=2013,'приложение 1.1 '!D266,"-")</f>
        <v>-</v>
      </c>
      <c r="G264" s="529" t="str">
        <f>IF('приложение 1.1 '!G266=2014,'приложение 1.1 '!E266,"-")</f>
        <v>-</v>
      </c>
      <c r="H264" s="529" t="str">
        <f>IF('приложение 1.1 '!G266=2014,'приложение 1.1 '!D266,"-")</f>
        <v>-</v>
      </c>
      <c r="I264" s="529" t="str">
        <f>IF('приложение 1.1 '!G266=2015,'приложение 1.1 '!E266,"-")</f>
        <v>-</v>
      </c>
      <c r="J264" s="529" t="str">
        <f>IF('приложение 1.1 '!G266=2015,'приложение 1.1 '!D266,"-")</f>
        <v>-</v>
      </c>
      <c r="K264" s="529" t="str">
        <f>IF('приложение 1.1 '!G266=2016,'приложение 1.1 '!E266,"-")</f>
        <v>-</v>
      </c>
      <c r="L264" s="529" t="str">
        <f>IF('приложение 1.1 '!G266=2016,'приложение 1.1 '!D266,"-")</f>
        <v>-</v>
      </c>
      <c r="M264" s="529">
        <f>IF('приложение 1.1 '!G266=2017,'приложение 1.1 '!E266,"-")</f>
        <v>1.26</v>
      </c>
      <c r="N264" s="529">
        <f>IF('приложение 1.1 '!G266=2017,'приложение 1.1 '!D266,"-")</f>
        <v>0</v>
      </c>
      <c r="O264" s="529">
        <f t="shared" si="188"/>
        <v>1.26</v>
      </c>
      <c r="P264" s="529">
        <f t="shared" si="188"/>
        <v>0</v>
      </c>
      <c r="Q264" s="529">
        <v>0</v>
      </c>
      <c r="R264" s="529">
        <v>0</v>
      </c>
      <c r="S264" s="529">
        <v>0</v>
      </c>
      <c r="T264" s="529">
        <v>0</v>
      </c>
      <c r="U264" s="529">
        <v>0</v>
      </c>
      <c r="V264" s="529">
        <v>0</v>
      </c>
      <c r="W264" s="529">
        <v>0</v>
      </c>
      <c r="X264" s="529">
        <v>0</v>
      </c>
      <c r="Y264" s="529">
        <v>0</v>
      </c>
      <c r="Z264" s="529">
        <v>0</v>
      </c>
      <c r="AA264" s="529">
        <v>0</v>
      </c>
      <c r="AB264" s="529">
        <v>0</v>
      </c>
      <c r="AC264" s="529">
        <f t="shared" si="179"/>
        <v>0</v>
      </c>
      <c r="AD264" s="583">
        <f t="shared" si="180"/>
        <v>0</v>
      </c>
      <c r="AE264" s="591">
        <f>'приложение 1.1 '!H266</f>
        <v>13.5</v>
      </c>
      <c r="AF264" s="591" t="str">
        <f t="shared" si="181"/>
        <v>0</v>
      </c>
      <c r="AG264" s="591" t="str">
        <f t="shared" si="182"/>
        <v>0</v>
      </c>
      <c r="AH264" s="591" t="str">
        <f t="shared" si="186"/>
        <v>0</v>
      </c>
      <c r="AI264" s="591" t="str">
        <f t="shared" si="183"/>
        <v>0</v>
      </c>
      <c r="AJ264" s="591" t="str">
        <f t="shared" si="187"/>
        <v>0</v>
      </c>
      <c r="AK264" s="591" t="str">
        <f t="shared" si="184"/>
        <v>0</v>
      </c>
      <c r="AL264" s="591">
        <f t="shared" si="175"/>
        <v>1.26</v>
      </c>
      <c r="AM264" s="591">
        <f t="shared" si="185"/>
        <v>0</v>
      </c>
      <c r="AN264" s="591">
        <f t="shared" si="176"/>
        <v>1.26</v>
      </c>
      <c r="AO264" s="591">
        <f t="shared" si="177"/>
        <v>0</v>
      </c>
      <c r="AP264" s="591">
        <f>'приложение 1.1 '!Y266</f>
        <v>0</v>
      </c>
      <c r="AQ264" s="591">
        <f>'приложение 1.1 '!Z266</f>
        <v>0</v>
      </c>
      <c r="AR264" s="591">
        <f>'приложение 1.1 '!AA266</f>
        <v>0</v>
      </c>
      <c r="AS264" s="591">
        <f>'приложение 1.1 '!AB266</f>
        <v>0</v>
      </c>
      <c r="AT264" s="591">
        <f>'приложение 1.4.'!G337</f>
        <v>0</v>
      </c>
      <c r="AU264" s="591">
        <f>'приложение 1.4.'!I337</f>
        <v>0</v>
      </c>
      <c r="AV264" s="591">
        <f>'приложение 1.4.'!K337</f>
        <v>0</v>
      </c>
      <c r="AW264" s="591">
        <f>'приложение 1.4.'!M337</f>
        <v>13.5</v>
      </c>
      <c r="AX264" s="474">
        <f>'приложение 1.1 '!AD266</f>
        <v>13.5</v>
      </c>
      <c r="AY264" s="474">
        <f>'приложение 1.1 '!AC266</f>
        <v>0</v>
      </c>
      <c r="AZ264" s="591">
        <f t="shared" si="178"/>
        <v>13.5</v>
      </c>
    </row>
    <row r="265" spans="1:52" s="9" customFormat="1">
      <c r="A265" s="95" t="str">
        <f>'приложение 1.1 '!A267</f>
        <v>2.1.3.48</v>
      </c>
      <c r="B265" s="506" t="str">
        <f>'приложение 1.1 '!B267</f>
        <v>Строительство ТП№34 2х630кВА мкр.43</v>
      </c>
      <c r="C265" s="529" t="str">
        <f>IF('приложение 1.1 '!G267=2012,'приложение 1.1 '!E267,"-")</f>
        <v>-</v>
      </c>
      <c r="D265" s="529" t="str">
        <f>IF('приложение 1.1 '!G267=2012,'приложение 1.1 '!D267,"-")</f>
        <v>-</v>
      </c>
      <c r="E265" s="529" t="str">
        <f>IF('приложение 1.1 '!G267=2013,'приложение 1.1 '!E267,"-")</f>
        <v>-</v>
      </c>
      <c r="F265" s="529" t="str">
        <f>IF('приложение 1.1 '!G267=2013,'приложение 1.1 '!D267,"-")</f>
        <v>-</v>
      </c>
      <c r="G265" s="529" t="str">
        <f>IF('приложение 1.1 '!G267=2014,'приложение 1.1 '!E267,"-")</f>
        <v>-</v>
      </c>
      <c r="H265" s="529" t="str">
        <f>IF('приложение 1.1 '!G267=2014,'приложение 1.1 '!D267,"-")</f>
        <v>-</v>
      </c>
      <c r="I265" s="529" t="str">
        <f>IF('приложение 1.1 '!G267=2015,'приложение 1.1 '!E267,"-")</f>
        <v>-</v>
      </c>
      <c r="J265" s="529" t="str">
        <f>IF('приложение 1.1 '!G267=2015,'приложение 1.1 '!D267,"-")</f>
        <v>-</v>
      </c>
      <c r="K265" s="529" t="str">
        <f>IF('приложение 1.1 '!G267=2016,'приложение 1.1 '!E267,"-")</f>
        <v>-</v>
      </c>
      <c r="L265" s="529" t="str">
        <f>IF('приложение 1.1 '!G267=2016,'приложение 1.1 '!D267,"-")</f>
        <v>-</v>
      </c>
      <c r="M265" s="529">
        <f>IF('приложение 1.1 '!G267=2017,'приложение 1.1 '!E267,"-")</f>
        <v>1.26</v>
      </c>
      <c r="N265" s="529">
        <f>IF('приложение 1.1 '!G267=2017,'приложение 1.1 '!D267,"-")</f>
        <v>0</v>
      </c>
      <c r="O265" s="529">
        <f t="shared" si="188"/>
        <v>1.26</v>
      </c>
      <c r="P265" s="529">
        <f t="shared" si="188"/>
        <v>0</v>
      </c>
      <c r="Q265" s="529">
        <v>0</v>
      </c>
      <c r="R265" s="529">
        <v>0</v>
      </c>
      <c r="S265" s="529">
        <v>0</v>
      </c>
      <c r="T265" s="529">
        <v>0</v>
      </c>
      <c r="U265" s="529">
        <v>0</v>
      </c>
      <c r="V265" s="529">
        <v>0</v>
      </c>
      <c r="W265" s="529">
        <v>0</v>
      </c>
      <c r="X265" s="529">
        <v>0</v>
      </c>
      <c r="Y265" s="529">
        <v>0</v>
      </c>
      <c r="Z265" s="529">
        <v>0</v>
      </c>
      <c r="AA265" s="529">
        <v>0</v>
      </c>
      <c r="AB265" s="529">
        <v>0</v>
      </c>
      <c r="AC265" s="529">
        <f t="shared" si="179"/>
        <v>0</v>
      </c>
      <c r="AD265" s="583">
        <f t="shared" si="180"/>
        <v>0</v>
      </c>
      <c r="AE265" s="591">
        <f>'приложение 1.1 '!H267</f>
        <v>13.5</v>
      </c>
      <c r="AF265" s="591" t="str">
        <f t="shared" si="181"/>
        <v>0</v>
      </c>
      <c r="AG265" s="591" t="str">
        <f t="shared" si="182"/>
        <v>0</v>
      </c>
      <c r="AH265" s="591" t="str">
        <f t="shared" si="186"/>
        <v>0</v>
      </c>
      <c r="AI265" s="591" t="str">
        <f t="shared" si="183"/>
        <v>0</v>
      </c>
      <c r="AJ265" s="591" t="str">
        <f t="shared" si="187"/>
        <v>0</v>
      </c>
      <c r="AK265" s="591" t="str">
        <f t="shared" si="184"/>
        <v>0</v>
      </c>
      <c r="AL265" s="591">
        <f t="shared" si="175"/>
        <v>1.26</v>
      </c>
      <c r="AM265" s="591">
        <f t="shared" si="185"/>
        <v>0</v>
      </c>
      <c r="AN265" s="591">
        <f t="shared" si="176"/>
        <v>1.26</v>
      </c>
      <c r="AO265" s="591">
        <f t="shared" si="177"/>
        <v>0</v>
      </c>
      <c r="AP265" s="591">
        <f>'приложение 1.1 '!Y267</f>
        <v>0</v>
      </c>
      <c r="AQ265" s="591">
        <f>'приложение 1.1 '!Z267</f>
        <v>0</v>
      </c>
      <c r="AR265" s="591">
        <f>'приложение 1.1 '!AA267</f>
        <v>0</v>
      </c>
      <c r="AS265" s="591">
        <f>'приложение 1.1 '!AB267</f>
        <v>0</v>
      </c>
      <c r="AT265" s="591">
        <f>'приложение 1.4.'!G338</f>
        <v>0</v>
      </c>
      <c r="AU265" s="591">
        <f>'приложение 1.4.'!I338</f>
        <v>0</v>
      </c>
      <c r="AV265" s="591">
        <f>'приложение 1.4.'!K338</f>
        <v>0</v>
      </c>
      <c r="AW265" s="591">
        <f>'приложение 1.4.'!M338</f>
        <v>13.5</v>
      </c>
      <c r="AX265" s="474">
        <f>'приложение 1.1 '!AD267</f>
        <v>13.5</v>
      </c>
      <c r="AY265" s="474">
        <f>'приложение 1.1 '!AC267</f>
        <v>0</v>
      </c>
      <c r="AZ265" s="591">
        <f t="shared" si="178"/>
        <v>13.5</v>
      </c>
    </row>
    <row r="266" spans="1:52" s="9" customFormat="1">
      <c r="A266" s="95" t="str">
        <f>'приложение 1.1 '!A268</f>
        <v>2.1.3.49</v>
      </c>
      <c r="B266" s="506" t="str">
        <f>'приложение 1.1 '!B268</f>
        <v>Строительство ТП№35 2х630кВА мкр.43</v>
      </c>
      <c r="C266" s="529" t="str">
        <f>IF('приложение 1.1 '!G268=2012,'приложение 1.1 '!E268,"-")</f>
        <v>-</v>
      </c>
      <c r="D266" s="529" t="str">
        <f>IF('приложение 1.1 '!G268=2012,'приложение 1.1 '!D268,"-")</f>
        <v>-</v>
      </c>
      <c r="E266" s="529" t="str">
        <f>IF('приложение 1.1 '!G268=2013,'приложение 1.1 '!E268,"-")</f>
        <v>-</v>
      </c>
      <c r="F266" s="529" t="str">
        <f>IF('приложение 1.1 '!G268=2013,'приложение 1.1 '!D268,"-")</f>
        <v>-</v>
      </c>
      <c r="G266" s="529" t="str">
        <f>IF('приложение 1.1 '!G268=2014,'приложение 1.1 '!E268,"-")</f>
        <v>-</v>
      </c>
      <c r="H266" s="529" t="str">
        <f>IF('приложение 1.1 '!G268=2014,'приложение 1.1 '!D268,"-")</f>
        <v>-</v>
      </c>
      <c r="I266" s="529" t="str">
        <f>IF('приложение 1.1 '!G268=2015,'приложение 1.1 '!E268,"-")</f>
        <v>-</v>
      </c>
      <c r="J266" s="529" t="str">
        <f>IF('приложение 1.1 '!G268=2015,'приложение 1.1 '!D268,"-")</f>
        <v>-</v>
      </c>
      <c r="K266" s="529" t="str">
        <f>IF('приложение 1.1 '!G268=2016,'приложение 1.1 '!E268,"-")</f>
        <v>-</v>
      </c>
      <c r="L266" s="529" t="str">
        <f>IF('приложение 1.1 '!G268=2016,'приложение 1.1 '!D268,"-")</f>
        <v>-</v>
      </c>
      <c r="M266" s="529">
        <f>IF('приложение 1.1 '!G268=2017,'приложение 1.1 '!E268,"-")</f>
        <v>1.26</v>
      </c>
      <c r="N266" s="529">
        <f>IF('приложение 1.1 '!G268=2017,'приложение 1.1 '!D268,"-")</f>
        <v>0</v>
      </c>
      <c r="O266" s="529">
        <f t="shared" si="188"/>
        <v>1.26</v>
      </c>
      <c r="P266" s="529">
        <f t="shared" si="188"/>
        <v>0</v>
      </c>
      <c r="Q266" s="529">
        <v>0</v>
      </c>
      <c r="R266" s="529">
        <v>0</v>
      </c>
      <c r="S266" s="529">
        <v>0</v>
      </c>
      <c r="T266" s="529">
        <v>0</v>
      </c>
      <c r="U266" s="529">
        <v>0</v>
      </c>
      <c r="V266" s="529">
        <v>0</v>
      </c>
      <c r="W266" s="529">
        <v>0</v>
      </c>
      <c r="X266" s="529">
        <v>0</v>
      </c>
      <c r="Y266" s="529">
        <v>0</v>
      </c>
      <c r="Z266" s="529">
        <v>0</v>
      </c>
      <c r="AA266" s="529">
        <v>0</v>
      </c>
      <c r="AB266" s="529">
        <v>0</v>
      </c>
      <c r="AC266" s="529">
        <f t="shared" si="179"/>
        <v>0</v>
      </c>
      <c r="AD266" s="583">
        <f t="shared" si="180"/>
        <v>0</v>
      </c>
      <c r="AE266" s="591">
        <f>'приложение 1.1 '!H268</f>
        <v>13.5</v>
      </c>
      <c r="AF266" s="591" t="str">
        <f t="shared" si="181"/>
        <v>0</v>
      </c>
      <c r="AG266" s="591" t="str">
        <f t="shared" si="182"/>
        <v>0</v>
      </c>
      <c r="AH266" s="591" t="str">
        <f t="shared" si="186"/>
        <v>0</v>
      </c>
      <c r="AI266" s="591" t="str">
        <f t="shared" si="183"/>
        <v>0</v>
      </c>
      <c r="AJ266" s="591" t="str">
        <f t="shared" si="187"/>
        <v>0</v>
      </c>
      <c r="AK266" s="591" t="str">
        <f t="shared" si="184"/>
        <v>0</v>
      </c>
      <c r="AL266" s="591">
        <f t="shared" si="175"/>
        <v>1.26</v>
      </c>
      <c r="AM266" s="591">
        <f t="shared" si="185"/>
        <v>0</v>
      </c>
      <c r="AN266" s="591">
        <f t="shared" si="176"/>
        <v>1.26</v>
      </c>
      <c r="AO266" s="591">
        <f t="shared" si="177"/>
        <v>0</v>
      </c>
      <c r="AP266" s="591">
        <f>'приложение 1.1 '!Y268</f>
        <v>0</v>
      </c>
      <c r="AQ266" s="591">
        <f>'приложение 1.1 '!Z268</f>
        <v>0</v>
      </c>
      <c r="AR266" s="591">
        <f>'приложение 1.1 '!AA268</f>
        <v>0</v>
      </c>
      <c r="AS266" s="591">
        <f>'приложение 1.1 '!AB268</f>
        <v>0</v>
      </c>
      <c r="AT266" s="591">
        <f>'приложение 1.4.'!G339</f>
        <v>0</v>
      </c>
      <c r="AU266" s="591">
        <f>'приложение 1.4.'!I339</f>
        <v>0</v>
      </c>
      <c r="AV266" s="591">
        <f>'приложение 1.4.'!K339</f>
        <v>0</v>
      </c>
      <c r="AW266" s="591">
        <f>'приложение 1.4.'!M339</f>
        <v>13.5</v>
      </c>
      <c r="AX266" s="474">
        <f>'приложение 1.1 '!AD268</f>
        <v>13.5</v>
      </c>
      <c r="AY266" s="474">
        <f>'приложение 1.1 '!AC268</f>
        <v>0</v>
      </c>
      <c r="AZ266" s="591">
        <f t="shared" si="178"/>
        <v>13.5</v>
      </c>
    </row>
    <row r="267" spans="1:52" s="9" customFormat="1">
      <c r="A267" s="95" t="str">
        <f>'приложение 1.1 '!A269</f>
        <v>2.1.3.50</v>
      </c>
      <c r="B267" s="506" t="str">
        <f>'приложение 1.1 '!B269</f>
        <v>Строительство ТП№36 2х630кВА мкр.43</v>
      </c>
      <c r="C267" s="529" t="str">
        <f>IF('приложение 1.1 '!G269=2012,'приложение 1.1 '!E269,"-")</f>
        <v>-</v>
      </c>
      <c r="D267" s="529" t="str">
        <f>IF('приложение 1.1 '!G269=2012,'приложение 1.1 '!D269,"-")</f>
        <v>-</v>
      </c>
      <c r="E267" s="529" t="str">
        <f>IF('приложение 1.1 '!G269=2013,'приложение 1.1 '!E269,"-")</f>
        <v>-</v>
      </c>
      <c r="F267" s="529" t="str">
        <f>IF('приложение 1.1 '!G269=2013,'приложение 1.1 '!D269,"-")</f>
        <v>-</v>
      </c>
      <c r="G267" s="529" t="str">
        <f>IF('приложение 1.1 '!G269=2014,'приложение 1.1 '!E269,"-")</f>
        <v>-</v>
      </c>
      <c r="H267" s="529" t="str">
        <f>IF('приложение 1.1 '!G269=2014,'приложение 1.1 '!D269,"-")</f>
        <v>-</v>
      </c>
      <c r="I267" s="529" t="str">
        <f>IF('приложение 1.1 '!G269=2015,'приложение 1.1 '!E269,"-")</f>
        <v>-</v>
      </c>
      <c r="J267" s="529" t="str">
        <f>IF('приложение 1.1 '!G269=2015,'приложение 1.1 '!D269,"-")</f>
        <v>-</v>
      </c>
      <c r="K267" s="529" t="str">
        <f>IF('приложение 1.1 '!G269=2016,'приложение 1.1 '!E269,"-")</f>
        <v>-</v>
      </c>
      <c r="L267" s="529" t="str">
        <f>IF('приложение 1.1 '!G269=2016,'приложение 1.1 '!D269,"-")</f>
        <v>-</v>
      </c>
      <c r="M267" s="529">
        <f>IF('приложение 1.1 '!G269=2017,'приложение 1.1 '!E269,"-")</f>
        <v>1.26</v>
      </c>
      <c r="N267" s="529">
        <f>IF('приложение 1.1 '!G269=2017,'приложение 1.1 '!D269,"-")</f>
        <v>0</v>
      </c>
      <c r="O267" s="529">
        <f t="shared" si="188"/>
        <v>1.26</v>
      </c>
      <c r="P267" s="529">
        <f t="shared" si="188"/>
        <v>0</v>
      </c>
      <c r="Q267" s="529">
        <v>0</v>
      </c>
      <c r="R267" s="529">
        <v>0</v>
      </c>
      <c r="S267" s="529">
        <v>0</v>
      </c>
      <c r="T267" s="529">
        <v>0</v>
      </c>
      <c r="U267" s="529">
        <v>0</v>
      </c>
      <c r="V267" s="529">
        <v>0</v>
      </c>
      <c r="W267" s="529">
        <v>0</v>
      </c>
      <c r="X267" s="529">
        <v>0</v>
      </c>
      <c r="Y267" s="529">
        <v>0</v>
      </c>
      <c r="Z267" s="529">
        <v>0</v>
      </c>
      <c r="AA267" s="529">
        <v>0</v>
      </c>
      <c r="AB267" s="529">
        <v>0</v>
      </c>
      <c r="AC267" s="529">
        <f t="shared" si="179"/>
        <v>0</v>
      </c>
      <c r="AD267" s="583">
        <f t="shared" si="180"/>
        <v>0</v>
      </c>
      <c r="AE267" s="591">
        <f>'приложение 1.1 '!H269</f>
        <v>13.876569990000007</v>
      </c>
      <c r="AF267" s="591" t="str">
        <f t="shared" si="181"/>
        <v>0</v>
      </c>
      <c r="AG267" s="591" t="str">
        <f t="shared" si="182"/>
        <v>0</v>
      </c>
      <c r="AH267" s="591" t="str">
        <f t="shared" si="186"/>
        <v>0</v>
      </c>
      <c r="AI267" s="591" t="str">
        <f t="shared" si="183"/>
        <v>0</v>
      </c>
      <c r="AJ267" s="591" t="str">
        <f t="shared" si="187"/>
        <v>0</v>
      </c>
      <c r="AK267" s="591" t="str">
        <f t="shared" si="184"/>
        <v>0</v>
      </c>
      <c r="AL267" s="591">
        <f t="shared" si="175"/>
        <v>1.26</v>
      </c>
      <c r="AM267" s="591">
        <f t="shared" si="185"/>
        <v>0</v>
      </c>
      <c r="AN267" s="591">
        <f t="shared" si="176"/>
        <v>1.26</v>
      </c>
      <c r="AO267" s="591">
        <f t="shared" si="177"/>
        <v>0</v>
      </c>
      <c r="AP267" s="591">
        <f>'приложение 1.1 '!Y269</f>
        <v>0</v>
      </c>
      <c r="AQ267" s="591">
        <f>'приложение 1.1 '!Z269</f>
        <v>0</v>
      </c>
      <c r="AR267" s="591">
        <f>'приложение 1.1 '!AA269</f>
        <v>0</v>
      </c>
      <c r="AS267" s="591">
        <f>'приложение 1.1 '!AB269</f>
        <v>0</v>
      </c>
      <c r="AT267" s="591">
        <f>'приложение 1.4.'!G340</f>
        <v>0</v>
      </c>
      <c r="AU267" s="591">
        <f>'приложение 1.4.'!I340</f>
        <v>0</v>
      </c>
      <c r="AV267" s="591">
        <f>'приложение 1.4.'!K340</f>
        <v>0</v>
      </c>
      <c r="AW267" s="591">
        <f>'приложение 1.4.'!M340</f>
        <v>13.5</v>
      </c>
      <c r="AX267" s="474">
        <f>'приложение 1.1 '!AD269</f>
        <v>13.876569990000007</v>
      </c>
      <c r="AY267" s="474">
        <f>'приложение 1.1 '!AC269</f>
        <v>0</v>
      </c>
      <c r="AZ267" s="591">
        <f t="shared" si="178"/>
        <v>13.876569990000007</v>
      </c>
    </row>
    <row r="268" spans="1:52" s="9" customFormat="1">
      <c r="A268" s="95" t="str">
        <f>'приложение 1.1 '!A270</f>
        <v>2.1.3.52</v>
      </c>
      <c r="B268" s="506" t="str">
        <f>'приложение 1.1 '!B270</f>
        <v>Строительство РП(ТП) 2х2500кВА мкр.35</v>
      </c>
      <c r="C268" s="529" t="str">
        <f>IF('приложение 1.1 '!G270=2012,'приложение 1.1 '!E270,"-")</f>
        <v>-</v>
      </c>
      <c r="D268" s="529" t="str">
        <f>IF('приложение 1.1 '!G270=2012,'приложение 1.1 '!D270,"-")</f>
        <v>-</v>
      </c>
      <c r="E268" s="529" t="str">
        <f>IF('приложение 1.1 '!G270=2013,'приложение 1.1 '!E270,"-")</f>
        <v>-</v>
      </c>
      <c r="F268" s="529" t="str">
        <f>IF('приложение 1.1 '!G270=2013,'приложение 1.1 '!D270,"-")</f>
        <v>-</v>
      </c>
      <c r="G268" s="529" t="str">
        <f>IF('приложение 1.1 '!G270=2014,'приложение 1.1 '!E270,"-")</f>
        <v>-</v>
      </c>
      <c r="H268" s="529" t="str">
        <f>IF('приложение 1.1 '!G270=2014,'приложение 1.1 '!D270,"-")</f>
        <v>-</v>
      </c>
      <c r="I268" s="529" t="str">
        <f>IF('приложение 1.1 '!G270=2015,'приложение 1.1 '!E270,"-")</f>
        <v>-</v>
      </c>
      <c r="J268" s="529" t="str">
        <f>IF('приложение 1.1 '!G270=2015,'приложение 1.1 '!D270,"-")</f>
        <v>-</v>
      </c>
      <c r="K268" s="529">
        <f>IF('приложение 1.1 '!G270=2016,'приложение 1.1 '!E270,"-")</f>
        <v>5</v>
      </c>
      <c r="L268" s="529">
        <f>IF('приложение 1.1 '!G270=2016,'приложение 1.1 '!D270,"-")</f>
        <v>0</v>
      </c>
      <c r="M268" s="529" t="str">
        <f>IF('приложение 1.1 '!G270=2017,'приложение 1.1 '!E270,"-")</f>
        <v>-</v>
      </c>
      <c r="N268" s="529" t="str">
        <f>IF('приложение 1.1 '!G270=2017,'приложение 1.1 '!D270,"-")</f>
        <v>-</v>
      </c>
      <c r="O268" s="529">
        <f t="shared" si="188"/>
        <v>5</v>
      </c>
      <c r="P268" s="529">
        <f t="shared" si="188"/>
        <v>0</v>
      </c>
      <c r="Q268" s="529">
        <v>0</v>
      </c>
      <c r="R268" s="529">
        <v>0</v>
      </c>
      <c r="S268" s="529">
        <v>0</v>
      </c>
      <c r="T268" s="529">
        <v>0</v>
      </c>
      <c r="U268" s="529">
        <v>0</v>
      </c>
      <c r="V268" s="529">
        <v>0</v>
      </c>
      <c r="W268" s="529">
        <v>0</v>
      </c>
      <c r="X268" s="529">
        <v>0</v>
      </c>
      <c r="Y268" s="529">
        <v>0</v>
      </c>
      <c r="Z268" s="529">
        <v>0</v>
      </c>
      <c r="AA268" s="529">
        <v>0</v>
      </c>
      <c r="AB268" s="529">
        <v>0</v>
      </c>
      <c r="AC268" s="529">
        <f t="shared" si="179"/>
        <v>0</v>
      </c>
      <c r="AD268" s="583">
        <f t="shared" si="180"/>
        <v>0</v>
      </c>
      <c r="AE268" s="591">
        <f>'приложение 1.1 '!H270</f>
        <v>19.662046380000003</v>
      </c>
      <c r="AF268" s="591" t="str">
        <f t="shared" si="181"/>
        <v>0</v>
      </c>
      <c r="AG268" s="591" t="str">
        <f t="shared" si="182"/>
        <v>0</v>
      </c>
      <c r="AH268" s="591" t="str">
        <f t="shared" si="186"/>
        <v>0</v>
      </c>
      <c r="AI268" s="591" t="str">
        <f t="shared" si="183"/>
        <v>0</v>
      </c>
      <c r="AJ268" s="591" t="str">
        <f t="shared" si="187"/>
        <v>0</v>
      </c>
      <c r="AK268" s="591" t="str">
        <f t="shared" si="184"/>
        <v>0</v>
      </c>
      <c r="AL268" s="591" t="str">
        <f t="shared" si="175"/>
        <v>0</v>
      </c>
      <c r="AM268" s="591" t="str">
        <f t="shared" si="185"/>
        <v>0</v>
      </c>
      <c r="AN268" s="591" t="str">
        <f t="shared" si="176"/>
        <v>-</v>
      </c>
      <c r="AO268" s="591" t="str">
        <f t="shared" si="177"/>
        <v>-</v>
      </c>
      <c r="AP268" s="591">
        <f>'приложение 1.1 '!Y270</f>
        <v>0</v>
      </c>
      <c r="AQ268" s="591">
        <f>'приложение 1.1 '!Z270</f>
        <v>0</v>
      </c>
      <c r="AR268" s="591">
        <f>'приложение 1.1 '!AA270</f>
        <v>0</v>
      </c>
      <c r="AS268" s="591">
        <f>'приложение 1.1 '!AB270</f>
        <v>0</v>
      </c>
      <c r="AT268" s="591">
        <f>'приложение 1.4.'!G342</f>
        <v>0</v>
      </c>
      <c r="AU268" s="591">
        <f>'приложение 1.4.'!I342</f>
        <v>0</v>
      </c>
      <c r="AV268" s="591">
        <f>'приложение 1.4.'!K342</f>
        <v>0</v>
      </c>
      <c r="AW268" s="591">
        <f>'приложение 1.4.'!M342</f>
        <v>0</v>
      </c>
      <c r="AX268" s="474">
        <f>'приложение 1.1 '!AD270</f>
        <v>0</v>
      </c>
      <c r="AY268" s="474">
        <f>'приложение 1.1 '!AC270</f>
        <v>19.662046380000003</v>
      </c>
      <c r="AZ268" s="591">
        <f t="shared" si="178"/>
        <v>19.662046380000003</v>
      </c>
    </row>
    <row r="269" spans="1:52" s="9" customFormat="1">
      <c r="A269" s="95" t="str">
        <f>'приложение 1.1 '!A271</f>
        <v>2.1.3.54</v>
      </c>
      <c r="B269" s="506" t="str">
        <f>'приложение 1.1 '!B271</f>
        <v>Строительство ТП-2х1600кВА 45 к.к.</v>
      </c>
      <c r="C269" s="529" t="str">
        <f>IF('приложение 1.1 '!G271=2012,'приложение 1.1 '!E271,"-")</f>
        <v>-</v>
      </c>
      <c r="D269" s="529" t="str">
        <f>IF('приложение 1.1 '!G271=2012,'приложение 1.1 '!D271,"-")</f>
        <v>-</v>
      </c>
      <c r="E269" s="529" t="str">
        <f>IF('приложение 1.1 '!G271=2013,'приложение 1.1 '!E271,"-")</f>
        <v>-</v>
      </c>
      <c r="F269" s="529" t="str">
        <f>IF('приложение 1.1 '!G271=2013,'приложение 1.1 '!D271,"-")</f>
        <v>-</v>
      </c>
      <c r="G269" s="529" t="str">
        <f>IF('приложение 1.1 '!G271=2014,'приложение 1.1 '!E271,"-")</f>
        <v>-</v>
      </c>
      <c r="H269" s="529" t="str">
        <f>IF('приложение 1.1 '!G271=2014,'приложение 1.1 '!D271,"-")</f>
        <v>-</v>
      </c>
      <c r="I269" s="529">
        <f>IF('приложение 1.1 '!G271=2015,'приложение 1.1 '!E271,"-")</f>
        <v>3.2</v>
      </c>
      <c r="J269" s="529">
        <f>IF('приложение 1.1 '!G271=2015,'приложение 1.1 '!D271,"-")</f>
        <v>0</v>
      </c>
      <c r="K269" s="529" t="str">
        <f>IF('приложение 1.1 '!G271=2016,'приложение 1.1 '!E271,"-")</f>
        <v>-</v>
      </c>
      <c r="L269" s="529" t="str">
        <f>IF('приложение 1.1 '!G271=2016,'приложение 1.1 '!D271,"-")</f>
        <v>-</v>
      </c>
      <c r="M269" s="529" t="str">
        <f>IF('приложение 1.1 '!G271=2017,'приложение 1.1 '!E271,"-")</f>
        <v>-</v>
      </c>
      <c r="N269" s="529" t="str">
        <f>IF('приложение 1.1 '!G271=2017,'приложение 1.1 '!D271,"-")</f>
        <v>-</v>
      </c>
      <c r="O269" s="529">
        <f t="shared" si="188"/>
        <v>3.2</v>
      </c>
      <c r="P269" s="529">
        <f t="shared" si="188"/>
        <v>0</v>
      </c>
      <c r="Q269" s="529">
        <v>0</v>
      </c>
      <c r="R269" s="529">
        <v>0</v>
      </c>
      <c r="S269" s="529">
        <v>0</v>
      </c>
      <c r="T269" s="529">
        <v>0</v>
      </c>
      <c r="U269" s="529">
        <v>0</v>
      </c>
      <c r="V269" s="529">
        <v>0</v>
      </c>
      <c r="W269" s="529">
        <v>0</v>
      </c>
      <c r="X269" s="529">
        <v>0</v>
      </c>
      <c r="Y269" s="529">
        <v>0</v>
      </c>
      <c r="Z269" s="529">
        <v>0</v>
      </c>
      <c r="AA269" s="529">
        <v>0</v>
      </c>
      <c r="AB269" s="529">
        <v>0</v>
      </c>
      <c r="AC269" s="529">
        <f t="shared" si="179"/>
        <v>0</v>
      </c>
      <c r="AD269" s="583">
        <f t="shared" si="180"/>
        <v>0</v>
      </c>
      <c r="AE269" s="591">
        <f>'приложение 1.1 '!H271</f>
        <v>11.86053662</v>
      </c>
      <c r="AF269" s="591" t="str">
        <f t="shared" si="181"/>
        <v>0</v>
      </c>
      <c r="AG269" s="591" t="str">
        <f t="shared" si="182"/>
        <v>0</v>
      </c>
      <c r="AH269" s="591" t="str">
        <f t="shared" si="186"/>
        <v>0</v>
      </c>
      <c r="AI269" s="591" t="str">
        <f t="shared" si="183"/>
        <v>0</v>
      </c>
      <c r="AJ269" s="591" t="str">
        <f t="shared" si="187"/>
        <v>0</v>
      </c>
      <c r="AK269" s="591" t="str">
        <f t="shared" si="184"/>
        <v>0</v>
      </c>
      <c r="AL269" s="591" t="str">
        <f t="shared" si="175"/>
        <v>0</v>
      </c>
      <c r="AM269" s="591" t="str">
        <f t="shared" si="185"/>
        <v>0</v>
      </c>
      <c r="AN269" s="591" t="str">
        <f t="shared" si="176"/>
        <v>-</v>
      </c>
      <c r="AO269" s="591" t="str">
        <f t="shared" si="177"/>
        <v>-</v>
      </c>
      <c r="AP269" s="591">
        <f>'приложение 1.1 '!Y271</f>
        <v>0</v>
      </c>
      <c r="AQ269" s="591">
        <f>'приложение 1.1 '!Z271</f>
        <v>0</v>
      </c>
      <c r="AR269" s="591">
        <f>'приложение 1.1 '!AA271</f>
        <v>0</v>
      </c>
      <c r="AS269" s="591">
        <f>'приложение 1.1 '!AB271</f>
        <v>11.86053662</v>
      </c>
      <c r="AT269" s="591">
        <f>'приложение 1.4.'!G344</f>
        <v>0</v>
      </c>
      <c r="AU269" s="591">
        <f>'приложение 1.4.'!I344</f>
        <v>0</v>
      </c>
      <c r="AV269" s="591">
        <f>'приложение 1.4.'!K344</f>
        <v>0</v>
      </c>
      <c r="AW269" s="591">
        <f>'приложение 1.4.'!M344</f>
        <v>0</v>
      </c>
      <c r="AX269" s="474">
        <f>'приложение 1.1 '!AD271</f>
        <v>0</v>
      </c>
      <c r="AY269" s="474">
        <f>'приложение 1.1 '!AC271</f>
        <v>0</v>
      </c>
      <c r="AZ269" s="591">
        <f t="shared" si="178"/>
        <v>11.86053662</v>
      </c>
    </row>
    <row r="270" spans="1:52" s="9" customFormat="1">
      <c r="A270" s="95" t="str">
        <f>'приложение 1.1 '!A272</f>
        <v>2.1.3.55</v>
      </c>
      <c r="B270" s="506" t="str">
        <f>'приложение 1.1 '!B272</f>
        <v xml:space="preserve">Строительство ТП-2х630кВА по ул.Инженерная </v>
      </c>
      <c r="C270" s="529" t="str">
        <f>IF('приложение 1.1 '!G272=2012,'приложение 1.1 '!E272,"-")</f>
        <v>-</v>
      </c>
      <c r="D270" s="529" t="str">
        <f>IF('приложение 1.1 '!G272=2012,'приложение 1.1 '!D272,"-")</f>
        <v>-</v>
      </c>
      <c r="E270" s="529" t="str">
        <f>IF('приложение 1.1 '!G272=2013,'приложение 1.1 '!E272,"-")</f>
        <v>-</v>
      </c>
      <c r="F270" s="529" t="str">
        <f>IF('приложение 1.1 '!G272=2013,'приложение 1.1 '!D272,"-")</f>
        <v>-</v>
      </c>
      <c r="G270" s="529">
        <f>IF('приложение 1.1 '!G272=2014,'приложение 1.1 '!E272,"-")</f>
        <v>1.26</v>
      </c>
      <c r="H270" s="529">
        <f>IF('приложение 1.1 '!G272=2014,'приложение 1.1 '!D272,"-")</f>
        <v>0</v>
      </c>
      <c r="I270" s="529" t="str">
        <f>IF('приложение 1.1 '!G272=2015,'приложение 1.1 '!E272,"-")</f>
        <v>-</v>
      </c>
      <c r="J270" s="529" t="str">
        <f>IF('приложение 1.1 '!G272=2015,'приложение 1.1 '!D272,"-")</f>
        <v>-</v>
      </c>
      <c r="K270" s="529" t="str">
        <f>IF('приложение 1.1 '!G272=2016,'приложение 1.1 '!E272,"-")</f>
        <v>-</v>
      </c>
      <c r="L270" s="529" t="str">
        <f>IF('приложение 1.1 '!G272=2016,'приложение 1.1 '!D272,"-")</f>
        <v>-</v>
      </c>
      <c r="M270" s="529" t="str">
        <f>IF('приложение 1.1 '!G272=2017,'приложение 1.1 '!E272,"-")</f>
        <v>-</v>
      </c>
      <c r="N270" s="529" t="str">
        <f>IF('приложение 1.1 '!G272=2017,'приложение 1.1 '!D272,"-")</f>
        <v>-</v>
      </c>
      <c r="O270" s="529">
        <f t="shared" si="188"/>
        <v>1.26</v>
      </c>
      <c r="P270" s="529">
        <f t="shared" si="188"/>
        <v>0</v>
      </c>
      <c r="Q270" s="529">
        <v>0</v>
      </c>
      <c r="R270" s="529">
        <v>0</v>
      </c>
      <c r="S270" s="529">
        <v>0</v>
      </c>
      <c r="T270" s="529">
        <v>0</v>
      </c>
      <c r="U270" s="529">
        <v>0</v>
      </c>
      <c r="V270" s="529">
        <v>0</v>
      </c>
      <c r="W270" s="529">
        <v>0</v>
      </c>
      <c r="X270" s="529">
        <v>0</v>
      </c>
      <c r="Y270" s="529">
        <v>0</v>
      </c>
      <c r="Z270" s="529">
        <v>0</v>
      </c>
      <c r="AA270" s="529">
        <v>0</v>
      </c>
      <c r="AB270" s="529">
        <v>0</v>
      </c>
      <c r="AC270" s="529">
        <f t="shared" si="179"/>
        <v>0</v>
      </c>
      <c r="AD270" s="583">
        <f t="shared" si="180"/>
        <v>0</v>
      </c>
      <c r="AE270" s="591">
        <f>'приложение 1.1 '!H272</f>
        <v>2.9441095599999998</v>
      </c>
      <c r="AF270" s="591" t="str">
        <f t="shared" si="181"/>
        <v>0</v>
      </c>
      <c r="AG270" s="591" t="str">
        <f t="shared" si="182"/>
        <v>0</v>
      </c>
      <c r="AH270" s="591" t="str">
        <f t="shared" si="186"/>
        <v>0</v>
      </c>
      <c r="AI270" s="591" t="str">
        <f t="shared" si="183"/>
        <v>0</v>
      </c>
      <c r="AJ270" s="591" t="str">
        <f t="shared" si="187"/>
        <v>0</v>
      </c>
      <c r="AK270" s="591" t="str">
        <f t="shared" si="184"/>
        <v>0</v>
      </c>
      <c r="AL270" s="591" t="str">
        <f t="shared" si="175"/>
        <v>0</v>
      </c>
      <c r="AM270" s="591" t="str">
        <f t="shared" si="185"/>
        <v>0</v>
      </c>
      <c r="AN270" s="591" t="str">
        <f t="shared" si="176"/>
        <v>-</v>
      </c>
      <c r="AO270" s="591" t="str">
        <f t="shared" si="177"/>
        <v>-</v>
      </c>
      <c r="AP270" s="591">
        <f>'приложение 1.1 '!Y272</f>
        <v>0</v>
      </c>
      <c r="AQ270" s="591">
        <f>'приложение 1.1 '!Z272</f>
        <v>0</v>
      </c>
      <c r="AR270" s="591">
        <f>'приложение 1.1 '!AA272</f>
        <v>2.9441095599999998</v>
      </c>
      <c r="AS270" s="591">
        <f>'приложение 1.1 '!AB272</f>
        <v>0</v>
      </c>
      <c r="AT270" s="591">
        <f>'приложение 1.4.'!G345</f>
        <v>0</v>
      </c>
      <c r="AU270" s="591">
        <f>'приложение 1.4.'!I345</f>
        <v>0</v>
      </c>
      <c r="AV270" s="591">
        <f>'приложение 1.4.'!K345</f>
        <v>0</v>
      </c>
      <c r="AW270" s="591">
        <f>'приложение 1.4.'!M345</f>
        <v>0</v>
      </c>
      <c r="AX270" s="474">
        <f>'приложение 1.1 '!AD272</f>
        <v>0</v>
      </c>
      <c r="AY270" s="474">
        <f>'приложение 1.1 '!AC272</f>
        <v>0</v>
      </c>
      <c r="AZ270" s="591">
        <f t="shared" si="178"/>
        <v>2.9441095599999998</v>
      </c>
    </row>
    <row r="271" spans="1:52" s="9" customFormat="1">
      <c r="A271" s="95" t="str">
        <f>'приложение 1.1 '!A273</f>
        <v>2.1.3.60</v>
      </c>
      <c r="B271" s="506" t="str">
        <f>'приложение 1.1 '!B273</f>
        <v>Строительство РП(ТП) 2х2500кВА мкр.1</v>
      </c>
      <c r="C271" s="529" t="str">
        <f>IF('приложение 1.1 '!G273=2012,'приложение 1.1 '!E273,"-")</f>
        <v>-</v>
      </c>
      <c r="D271" s="529" t="str">
        <f>IF('приложение 1.1 '!G273=2012,'приложение 1.1 '!D273,"-")</f>
        <v>-</v>
      </c>
      <c r="E271" s="529" t="str">
        <f>IF('приложение 1.1 '!G273=2013,'приложение 1.1 '!E273,"-")</f>
        <v>-</v>
      </c>
      <c r="F271" s="529" t="str">
        <f>IF('приложение 1.1 '!G273=2013,'приложение 1.1 '!D273,"-")</f>
        <v>-</v>
      </c>
      <c r="G271" s="529" t="str">
        <f>IF('приложение 1.1 '!G273=2014,'приложение 1.1 '!E273,"-")</f>
        <v>-</v>
      </c>
      <c r="H271" s="529" t="str">
        <f>IF('приложение 1.1 '!G273=2014,'приложение 1.1 '!D273,"-")</f>
        <v>-</v>
      </c>
      <c r="I271" s="529" t="str">
        <f>IF('приложение 1.1 '!G273=2015,'приложение 1.1 '!E273,"-")</f>
        <v>-</v>
      </c>
      <c r="J271" s="529" t="str">
        <f>IF('приложение 1.1 '!G273=2015,'приложение 1.1 '!D273,"-")</f>
        <v>-</v>
      </c>
      <c r="K271" s="529">
        <f>IF('приложение 1.1 '!G273=2016,'приложение 1.1 '!E273,"-")</f>
        <v>5</v>
      </c>
      <c r="L271" s="529">
        <f>IF('приложение 1.1 '!G273=2016,'приложение 1.1 '!D273,"-")</f>
        <v>0</v>
      </c>
      <c r="M271" s="529" t="str">
        <f>IF('приложение 1.1 '!G273=2017,'приложение 1.1 '!E273,"-")</f>
        <v>-</v>
      </c>
      <c r="N271" s="529" t="str">
        <f>IF('приложение 1.1 '!G273=2017,'приложение 1.1 '!D273,"-")</f>
        <v>-</v>
      </c>
      <c r="O271" s="529">
        <f t="shared" si="188"/>
        <v>5</v>
      </c>
      <c r="P271" s="529">
        <f t="shared" si="188"/>
        <v>0</v>
      </c>
      <c r="Q271" s="529">
        <v>0</v>
      </c>
      <c r="R271" s="529">
        <v>0</v>
      </c>
      <c r="S271" s="529">
        <v>0</v>
      </c>
      <c r="T271" s="529">
        <v>0</v>
      </c>
      <c r="U271" s="529">
        <v>0</v>
      </c>
      <c r="V271" s="529">
        <v>0</v>
      </c>
      <c r="W271" s="529">
        <v>0</v>
      </c>
      <c r="X271" s="529">
        <v>0</v>
      </c>
      <c r="Y271" s="529">
        <v>0</v>
      </c>
      <c r="Z271" s="529">
        <v>0</v>
      </c>
      <c r="AA271" s="529">
        <v>0</v>
      </c>
      <c r="AB271" s="529">
        <v>0</v>
      </c>
      <c r="AC271" s="529">
        <f t="shared" si="179"/>
        <v>0</v>
      </c>
      <c r="AD271" s="583">
        <f t="shared" si="180"/>
        <v>0</v>
      </c>
      <c r="AE271" s="591">
        <f>'приложение 1.1 '!H273</f>
        <v>27.256769310000003</v>
      </c>
      <c r="AF271" s="591" t="str">
        <f t="shared" si="181"/>
        <v>0</v>
      </c>
      <c r="AG271" s="591" t="str">
        <f t="shared" si="182"/>
        <v>0</v>
      </c>
      <c r="AH271" s="591" t="str">
        <f t="shared" si="186"/>
        <v>0</v>
      </c>
      <c r="AI271" s="591" t="str">
        <f t="shared" si="183"/>
        <v>0</v>
      </c>
      <c r="AJ271" s="591" t="str">
        <f t="shared" si="187"/>
        <v>0</v>
      </c>
      <c r="AK271" s="591" t="str">
        <f t="shared" si="184"/>
        <v>0</v>
      </c>
      <c r="AL271" s="591" t="str">
        <f t="shared" si="175"/>
        <v>0</v>
      </c>
      <c r="AM271" s="591" t="str">
        <f t="shared" si="185"/>
        <v>0</v>
      </c>
      <c r="AN271" s="591" t="str">
        <f t="shared" si="176"/>
        <v>-</v>
      </c>
      <c r="AO271" s="591" t="str">
        <f t="shared" si="177"/>
        <v>-</v>
      </c>
      <c r="AP271" s="591">
        <f>'приложение 1.1 '!Y273</f>
        <v>0</v>
      </c>
      <c r="AQ271" s="591">
        <f>'приложение 1.1 '!Z273</f>
        <v>0</v>
      </c>
      <c r="AR271" s="591">
        <f>'приложение 1.1 '!AA273</f>
        <v>2.4340700000000002</v>
      </c>
      <c r="AS271" s="591">
        <f>'приложение 1.1 '!AB273</f>
        <v>3.57516378</v>
      </c>
      <c r="AT271" s="591">
        <f>'приложение 1.4.'!G350</f>
        <v>0</v>
      </c>
      <c r="AU271" s="591">
        <f>'приложение 1.4.'!I350</f>
        <v>0</v>
      </c>
      <c r="AV271" s="591">
        <f>'приложение 1.4.'!K350</f>
        <v>0</v>
      </c>
      <c r="AW271" s="591">
        <f>'приложение 1.4.'!M350</f>
        <v>0</v>
      </c>
      <c r="AX271" s="474">
        <f>'приложение 1.1 '!AD273</f>
        <v>0</v>
      </c>
      <c r="AY271" s="474">
        <f>'приложение 1.1 '!AC273</f>
        <v>21.247535530000004</v>
      </c>
      <c r="AZ271" s="591">
        <f t="shared" si="178"/>
        <v>27.256769310000003</v>
      </c>
    </row>
    <row r="272" spans="1:52" s="9" customFormat="1">
      <c r="A272" s="95" t="str">
        <f>'приложение 1.1 '!A274</f>
        <v>2.1.3.61</v>
      </c>
      <c r="B272" s="506" t="str">
        <f>'приложение 1.1 '!B274</f>
        <v>Строительство ТП№10 2х2500кВА мкр.23А</v>
      </c>
      <c r="C272" s="529" t="str">
        <f>IF('приложение 1.1 '!G274=2012,'приложение 1.1 '!E274,"-")</f>
        <v>-</v>
      </c>
      <c r="D272" s="529" t="str">
        <f>IF('приложение 1.1 '!G274=2012,'приложение 1.1 '!D274,"-")</f>
        <v>-</v>
      </c>
      <c r="E272" s="529" t="str">
        <f>IF('приложение 1.1 '!G274=2013,'приложение 1.1 '!E274,"-")</f>
        <v>-</v>
      </c>
      <c r="F272" s="529" t="str">
        <f>IF('приложение 1.1 '!G274=2013,'приложение 1.1 '!D274,"-")</f>
        <v>-</v>
      </c>
      <c r="G272" s="529" t="str">
        <f>IF('приложение 1.1 '!G274=2014,'приложение 1.1 '!E274,"-")</f>
        <v>-</v>
      </c>
      <c r="H272" s="529" t="str">
        <f>IF('приложение 1.1 '!G274=2014,'приложение 1.1 '!D274,"-")</f>
        <v>-</v>
      </c>
      <c r="I272" s="529" t="str">
        <f>IF('приложение 1.1 '!G274=2015,'приложение 1.1 '!E274,"-")</f>
        <v>-</v>
      </c>
      <c r="J272" s="529" t="str">
        <f>IF('приложение 1.1 '!G274=2015,'приложение 1.1 '!D274,"-")</f>
        <v>-</v>
      </c>
      <c r="K272" s="529" t="str">
        <f>IF('приложение 1.1 '!G274=2016,'приложение 1.1 '!E274,"-")</f>
        <v>-</v>
      </c>
      <c r="L272" s="529" t="str">
        <f>IF('приложение 1.1 '!G274=2016,'приложение 1.1 '!D274,"-")</f>
        <v>-</v>
      </c>
      <c r="M272" s="529">
        <f>IF('приложение 1.1 '!G274=2017,'приложение 1.1 '!E274,"-")</f>
        <v>5</v>
      </c>
      <c r="N272" s="529">
        <f>IF('приложение 1.1 '!G274=2017,'приложение 1.1 '!D274,"-")</f>
        <v>0</v>
      </c>
      <c r="O272" s="529">
        <f t="shared" si="188"/>
        <v>5</v>
      </c>
      <c r="P272" s="529">
        <f t="shared" si="188"/>
        <v>0</v>
      </c>
      <c r="Q272" s="529">
        <v>0</v>
      </c>
      <c r="R272" s="529">
        <v>0</v>
      </c>
      <c r="S272" s="529">
        <v>0</v>
      </c>
      <c r="T272" s="529">
        <v>0</v>
      </c>
      <c r="U272" s="529">
        <v>0</v>
      </c>
      <c r="V272" s="529">
        <v>0</v>
      </c>
      <c r="W272" s="529">
        <v>0</v>
      </c>
      <c r="X272" s="529">
        <v>0</v>
      </c>
      <c r="Y272" s="529">
        <v>0</v>
      </c>
      <c r="Z272" s="529">
        <v>0</v>
      </c>
      <c r="AA272" s="529">
        <v>0</v>
      </c>
      <c r="AB272" s="529">
        <v>0</v>
      </c>
      <c r="AC272" s="529">
        <f t="shared" si="179"/>
        <v>0</v>
      </c>
      <c r="AD272" s="583">
        <f t="shared" si="180"/>
        <v>0</v>
      </c>
      <c r="AE272" s="591">
        <f>'приложение 1.1 '!H274</f>
        <v>14.960820500000001</v>
      </c>
      <c r="AF272" s="591" t="str">
        <f t="shared" si="181"/>
        <v>0</v>
      </c>
      <c r="AG272" s="591" t="str">
        <f t="shared" si="182"/>
        <v>0</v>
      </c>
      <c r="AH272" s="591" t="str">
        <f t="shared" si="186"/>
        <v>0</v>
      </c>
      <c r="AI272" s="591" t="str">
        <f t="shared" si="183"/>
        <v>0</v>
      </c>
      <c r="AJ272" s="591" t="str">
        <f t="shared" si="187"/>
        <v>0</v>
      </c>
      <c r="AK272" s="591" t="str">
        <f t="shared" si="184"/>
        <v>0</v>
      </c>
      <c r="AL272" s="591">
        <f t="shared" si="175"/>
        <v>5</v>
      </c>
      <c r="AM272" s="591">
        <f t="shared" si="185"/>
        <v>0</v>
      </c>
      <c r="AN272" s="591">
        <f t="shared" si="176"/>
        <v>5</v>
      </c>
      <c r="AO272" s="591">
        <f t="shared" si="177"/>
        <v>0</v>
      </c>
      <c r="AP272" s="591">
        <f>'приложение 1.1 '!Y274</f>
        <v>0</v>
      </c>
      <c r="AQ272" s="591">
        <f>'приложение 1.1 '!Z274</f>
        <v>0</v>
      </c>
      <c r="AR272" s="591">
        <f>'приложение 1.1 '!AA274</f>
        <v>0</v>
      </c>
      <c r="AS272" s="591">
        <f>'приложение 1.1 '!AB274</f>
        <v>0</v>
      </c>
      <c r="AT272" s="591">
        <f>'приложение 1.4.'!G351</f>
        <v>0</v>
      </c>
      <c r="AU272" s="591">
        <f>'приложение 1.4.'!I351</f>
        <v>0</v>
      </c>
      <c r="AV272" s="591">
        <f>'приложение 1.4.'!K351</f>
        <v>0</v>
      </c>
      <c r="AW272" s="591">
        <f>'приложение 1.4.'!M351</f>
        <v>2.6388990000000003</v>
      </c>
      <c r="AX272" s="474">
        <f>'приложение 1.1 '!AD274</f>
        <v>2.6388990000000003</v>
      </c>
      <c r="AY272" s="474">
        <f>'приложение 1.1 '!AC274</f>
        <v>12.3219215</v>
      </c>
      <c r="AZ272" s="591">
        <f t="shared" si="178"/>
        <v>14.960820500000001</v>
      </c>
    </row>
    <row r="273" spans="1:52" s="9" customFormat="1">
      <c r="A273" s="95" t="str">
        <f>'приложение 1.1 '!A275</f>
        <v>2.1.3.62</v>
      </c>
      <c r="B273" s="506" t="str">
        <f>'приложение 1.1 '!B275</f>
        <v>Строительство ТП№11 2х2500кВА мкр.23А</v>
      </c>
      <c r="C273" s="529" t="str">
        <f>IF('приложение 1.1 '!G275=2012,'приложение 1.1 '!E275,"-")</f>
        <v>-</v>
      </c>
      <c r="D273" s="529" t="str">
        <f>IF('приложение 1.1 '!G275=2012,'приложение 1.1 '!D275,"-")</f>
        <v>-</v>
      </c>
      <c r="E273" s="529" t="str">
        <f>IF('приложение 1.1 '!G275=2013,'приложение 1.1 '!E275,"-")</f>
        <v>-</v>
      </c>
      <c r="F273" s="529" t="str">
        <f>IF('приложение 1.1 '!G275=2013,'приложение 1.1 '!D275,"-")</f>
        <v>-</v>
      </c>
      <c r="G273" s="529" t="str">
        <f>IF('приложение 1.1 '!G275=2014,'приложение 1.1 '!E275,"-")</f>
        <v>-</v>
      </c>
      <c r="H273" s="529" t="str">
        <f>IF('приложение 1.1 '!G275=2014,'приложение 1.1 '!D275,"-")</f>
        <v>-</v>
      </c>
      <c r="I273" s="529" t="str">
        <f>IF('приложение 1.1 '!G275=2015,'приложение 1.1 '!E275,"-")</f>
        <v>-</v>
      </c>
      <c r="J273" s="529" t="str">
        <f>IF('приложение 1.1 '!G275=2015,'приложение 1.1 '!D275,"-")</f>
        <v>-</v>
      </c>
      <c r="K273" s="529">
        <f>IF('приложение 1.1 '!G275=2016,'приложение 1.1 '!E275,"-")</f>
        <v>5</v>
      </c>
      <c r="L273" s="529">
        <f>IF('приложение 1.1 '!G275=2016,'приложение 1.1 '!D275,"-")</f>
        <v>0</v>
      </c>
      <c r="M273" s="529" t="str">
        <f>IF('приложение 1.1 '!G275=2017,'приложение 1.1 '!E275,"-")</f>
        <v>-</v>
      </c>
      <c r="N273" s="529" t="str">
        <f>IF('приложение 1.1 '!G275=2017,'приложение 1.1 '!D275,"-")</f>
        <v>-</v>
      </c>
      <c r="O273" s="529">
        <f t="shared" si="188"/>
        <v>5</v>
      </c>
      <c r="P273" s="529">
        <f t="shared" si="188"/>
        <v>0</v>
      </c>
      <c r="Q273" s="529">
        <v>0</v>
      </c>
      <c r="R273" s="529">
        <v>0</v>
      </c>
      <c r="S273" s="529">
        <v>0</v>
      </c>
      <c r="T273" s="529">
        <v>0</v>
      </c>
      <c r="U273" s="529">
        <v>0</v>
      </c>
      <c r="V273" s="529">
        <v>0</v>
      </c>
      <c r="W273" s="529">
        <v>0</v>
      </c>
      <c r="X273" s="529">
        <v>0</v>
      </c>
      <c r="Y273" s="529">
        <v>0</v>
      </c>
      <c r="Z273" s="529">
        <v>0</v>
      </c>
      <c r="AA273" s="529">
        <v>0</v>
      </c>
      <c r="AB273" s="529">
        <v>0</v>
      </c>
      <c r="AC273" s="529">
        <f t="shared" si="179"/>
        <v>0</v>
      </c>
      <c r="AD273" s="583">
        <f t="shared" si="180"/>
        <v>0</v>
      </c>
      <c r="AE273" s="591">
        <f>'приложение 1.1 '!H275</f>
        <v>15.22747616</v>
      </c>
      <c r="AF273" s="591" t="str">
        <f t="shared" si="181"/>
        <v>0</v>
      </c>
      <c r="AG273" s="591" t="str">
        <f t="shared" si="182"/>
        <v>0</v>
      </c>
      <c r="AH273" s="591" t="str">
        <f t="shared" si="186"/>
        <v>0</v>
      </c>
      <c r="AI273" s="591" t="str">
        <f t="shared" si="183"/>
        <v>0</v>
      </c>
      <c r="AJ273" s="591" t="str">
        <f t="shared" si="187"/>
        <v>0</v>
      </c>
      <c r="AK273" s="591" t="str">
        <f t="shared" si="184"/>
        <v>0</v>
      </c>
      <c r="AL273" s="591" t="str">
        <f t="shared" si="175"/>
        <v>0</v>
      </c>
      <c r="AM273" s="591" t="str">
        <f t="shared" si="185"/>
        <v>0</v>
      </c>
      <c r="AN273" s="591" t="str">
        <f t="shared" si="176"/>
        <v>-</v>
      </c>
      <c r="AO273" s="591" t="str">
        <f t="shared" si="177"/>
        <v>-</v>
      </c>
      <c r="AP273" s="591">
        <f>'приложение 1.1 '!Y275</f>
        <v>0</v>
      </c>
      <c r="AQ273" s="591">
        <f>'приложение 1.1 '!Z275</f>
        <v>0</v>
      </c>
      <c r="AR273" s="591">
        <f>'приложение 1.1 '!AA275</f>
        <v>0</v>
      </c>
      <c r="AS273" s="591">
        <f>'приложение 1.1 '!AB275</f>
        <v>0</v>
      </c>
      <c r="AT273" s="591">
        <f>'приложение 1.4.'!G352</f>
        <v>0</v>
      </c>
      <c r="AU273" s="591">
        <f>'приложение 1.4.'!I352</f>
        <v>0</v>
      </c>
      <c r="AV273" s="591">
        <f>'приложение 1.4.'!K352</f>
        <v>0</v>
      </c>
      <c r="AW273" s="591">
        <f>'приложение 1.4.'!M352</f>
        <v>0</v>
      </c>
      <c r="AX273" s="474">
        <f>'приложение 1.1 '!AD275</f>
        <v>0</v>
      </c>
      <c r="AY273" s="474">
        <f>'приложение 1.1 '!AC275</f>
        <v>15.22747616</v>
      </c>
      <c r="AZ273" s="591">
        <f t="shared" si="178"/>
        <v>15.22747616</v>
      </c>
    </row>
    <row r="274" spans="1:52" s="9" customFormat="1">
      <c r="A274" s="95" t="str">
        <f>'приложение 1.1 '!A276</f>
        <v>2.1.3.71</v>
      </c>
      <c r="B274" s="506" t="str">
        <f>'приложение 1.1 '!B276</f>
        <v>Строительство ТП1 2х1600кВА мкр.42</v>
      </c>
      <c r="C274" s="529" t="str">
        <f>IF('приложение 1.1 '!G276=2012,'приложение 1.1 '!E276,"-")</f>
        <v>-</v>
      </c>
      <c r="D274" s="529" t="str">
        <f>IF('приложение 1.1 '!G276=2012,'приложение 1.1 '!D276,"-")</f>
        <v>-</v>
      </c>
      <c r="E274" s="529" t="str">
        <f>IF('приложение 1.1 '!G276=2013,'приложение 1.1 '!E276,"-")</f>
        <v>-</v>
      </c>
      <c r="F274" s="529" t="str">
        <f>IF('приложение 1.1 '!G276=2013,'приложение 1.1 '!D276,"-")</f>
        <v>-</v>
      </c>
      <c r="G274" s="529" t="str">
        <f>IF('приложение 1.1 '!G276=2014,'приложение 1.1 '!E276,"-")</f>
        <v>-</v>
      </c>
      <c r="H274" s="529" t="str">
        <f>IF('приложение 1.1 '!G276=2014,'приложение 1.1 '!D276,"-")</f>
        <v>-</v>
      </c>
      <c r="I274" s="529" t="str">
        <f>IF('приложение 1.1 '!G276=2015,'приложение 1.1 '!E276,"-")</f>
        <v>-</v>
      </c>
      <c r="J274" s="529" t="str">
        <f>IF('приложение 1.1 '!G276=2015,'приложение 1.1 '!D276,"-")</f>
        <v>-</v>
      </c>
      <c r="K274" s="529">
        <f>IF('приложение 1.1 '!G276=2016,'приложение 1.1 '!E276,"-")</f>
        <v>3.2</v>
      </c>
      <c r="L274" s="529">
        <f>IF('приложение 1.1 '!G276=2016,'приложение 1.1 '!D276,"-")</f>
        <v>0</v>
      </c>
      <c r="M274" s="529" t="str">
        <f>IF('приложение 1.1 '!G276=2017,'приложение 1.1 '!E276,"-")</f>
        <v>-</v>
      </c>
      <c r="N274" s="529" t="str">
        <f>IF('приложение 1.1 '!G276=2017,'приложение 1.1 '!D276,"-")</f>
        <v>-</v>
      </c>
      <c r="O274" s="529">
        <f t="shared" si="188"/>
        <v>3.2</v>
      </c>
      <c r="P274" s="529">
        <f t="shared" si="188"/>
        <v>0</v>
      </c>
      <c r="Q274" s="529">
        <v>0</v>
      </c>
      <c r="R274" s="529">
        <v>0</v>
      </c>
      <c r="S274" s="529">
        <v>0</v>
      </c>
      <c r="T274" s="529">
        <v>0</v>
      </c>
      <c r="U274" s="529">
        <v>0</v>
      </c>
      <c r="V274" s="529">
        <v>0</v>
      </c>
      <c r="W274" s="529">
        <v>0</v>
      </c>
      <c r="X274" s="529">
        <v>0</v>
      </c>
      <c r="Y274" s="529">
        <v>0</v>
      </c>
      <c r="Z274" s="529">
        <v>0</v>
      </c>
      <c r="AA274" s="529">
        <v>0</v>
      </c>
      <c r="AB274" s="529">
        <v>0</v>
      </c>
      <c r="AC274" s="529">
        <f t="shared" si="179"/>
        <v>0</v>
      </c>
      <c r="AD274" s="583">
        <f t="shared" si="180"/>
        <v>0</v>
      </c>
      <c r="AE274" s="591">
        <f>'приложение 1.1 '!H276</f>
        <v>8.0958156579661029</v>
      </c>
      <c r="AF274" s="591" t="str">
        <f t="shared" si="181"/>
        <v>0</v>
      </c>
      <c r="AG274" s="591" t="str">
        <f t="shared" si="182"/>
        <v>0</v>
      </c>
      <c r="AH274" s="591" t="str">
        <f t="shared" si="186"/>
        <v>0</v>
      </c>
      <c r="AI274" s="591" t="str">
        <f t="shared" si="183"/>
        <v>0</v>
      </c>
      <c r="AJ274" s="591" t="str">
        <f t="shared" si="187"/>
        <v>0</v>
      </c>
      <c r="AK274" s="591" t="str">
        <f t="shared" si="184"/>
        <v>0</v>
      </c>
      <c r="AL274" s="591" t="str">
        <f t="shared" si="175"/>
        <v>0</v>
      </c>
      <c r="AM274" s="591" t="str">
        <f t="shared" si="185"/>
        <v>0</v>
      </c>
      <c r="AN274" s="591" t="str">
        <f t="shared" si="176"/>
        <v>-</v>
      </c>
      <c r="AO274" s="591" t="str">
        <f t="shared" si="177"/>
        <v>-</v>
      </c>
      <c r="AP274" s="591">
        <f>'приложение 1.1 '!Y276</f>
        <v>0</v>
      </c>
      <c r="AQ274" s="591">
        <f>'приложение 1.1 '!Z276</f>
        <v>0</v>
      </c>
      <c r="AR274" s="591">
        <f>'приложение 1.1 '!AA276</f>
        <v>0</v>
      </c>
      <c r="AS274" s="591">
        <f>'приложение 1.1 '!AB276</f>
        <v>0</v>
      </c>
      <c r="AT274" s="591">
        <f>'приложение 1.4.'!G361</f>
        <v>0</v>
      </c>
      <c r="AU274" s="591">
        <f>'приложение 1.4.'!I361</f>
        <v>0</v>
      </c>
      <c r="AV274" s="591">
        <f>'приложение 1.4.'!K361</f>
        <v>0</v>
      </c>
      <c r="AW274" s="591">
        <f>'приложение 1.4.'!M361</f>
        <v>0</v>
      </c>
      <c r="AX274" s="474">
        <f>'приложение 1.1 '!AD276</f>
        <v>0</v>
      </c>
      <c r="AY274" s="474">
        <f>'приложение 1.1 '!AC276</f>
        <v>8.0958156579661029</v>
      </c>
      <c r="AZ274" s="591">
        <f t="shared" si="178"/>
        <v>8.0958156579661029</v>
      </c>
    </row>
    <row r="275" spans="1:52" s="9" customFormat="1">
      <c r="A275" s="95" t="str">
        <f>'приложение 1.1 '!A277</f>
        <v>2.1.3.72</v>
      </c>
      <c r="B275" s="506" t="str">
        <f>'приложение 1.1 '!B277</f>
        <v>Строительство ТП2 2х2500кВА мкр.42</v>
      </c>
      <c r="C275" s="529" t="str">
        <f>IF('приложение 1.1 '!G277=2012,'приложение 1.1 '!E277,"-")</f>
        <v>-</v>
      </c>
      <c r="D275" s="529" t="str">
        <f>IF('приложение 1.1 '!G277=2012,'приложение 1.1 '!D277,"-")</f>
        <v>-</v>
      </c>
      <c r="E275" s="529" t="str">
        <f>IF('приложение 1.1 '!G277=2013,'приложение 1.1 '!E277,"-")</f>
        <v>-</v>
      </c>
      <c r="F275" s="529" t="str">
        <f>IF('приложение 1.1 '!G277=2013,'приложение 1.1 '!D277,"-")</f>
        <v>-</v>
      </c>
      <c r="G275" s="529" t="str">
        <f>IF('приложение 1.1 '!G277=2014,'приложение 1.1 '!E277,"-")</f>
        <v>-</v>
      </c>
      <c r="H275" s="529" t="str">
        <f>IF('приложение 1.1 '!G277=2014,'приложение 1.1 '!D277,"-")</f>
        <v>-</v>
      </c>
      <c r="I275" s="529" t="str">
        <f>IF('приложение 1.1 '!G277=2015,'приложение 1.1 '!E277,"-")</f>
        <v>-</v>
      </c>
      <c r="J275" s="529" t="str">
        <f>IF('приложение 1.1 '!G277=2015,'приложение 1.1 '!D277,"-")</f>
        <v>-</v>
      </c>
      <c r="K275" s="529" t="str">
        <f>IF('приложение 1.1 '!G277=2016,'приложение 1.1 '!E277,"-")</f>
        <v>-</v>
      </c>
      <c r="L275" s="529" t="str">
        <f>IF('приложение 1.1 '!G277=2016,'приложение 1.1 '!D277,"-")</f>
        <v>-</v>
      </c>
      <c r="M275" s="529">
        <f>IF('приложение 1.1 '!G277=2017,'приложение 1.1 '!E277,"-")</f>
        <v>5</v>
      </c>
      <c r="N275" s="529">
        <f>IF('приложение 1.1 '!G277=2017,'приложение 1.1 '!D277,"-")</f>
        <v>0</v>
      </c>
      <c r="O275" s="529">
        <f t="shared" si="188"/>
        <v>5</v>
      </c>
      <c r="P275" s="529">
        <f t="shared" si="188"/>
        <v>0</v>
      </c>
      <c r="Q275" s="529">
        <v>0</v>
      </c>
      <c r="R275" s="529">
        <v>0</v>
      </c>
      <c r="S275" s="529">
        <v>0</v>
      </c>
      <c r="T275" s="529">
        <v>0</v>
      </c>
      <c r="U275" s="529">
        <v>0</v>
      </c>
      <c r="V275" s="529">
        <v>0</v>
      </c>
      <c r="W275" s="529">
        <v>0</v>
      </c>
      <c r="X275" s="529">
        <v>0</v>
      </c>
      <c r="Y275" s="529">
        <v>0</v>
      </c>
      <c r="Z275" s="529">
        <v>0</v>
      </c>
      <c r="AA275" s="529">
        <v>0</v>
      </c>
      <c r="AB275" s="529">
        <v>0</v>
      </c>
      <c r="AC275" s="529">
        <f t="shared" si="179"/>
        <v>0</v>
      </c>
      <c r="AD275" s="583">
        <f t="shared" si="180"/>
        <v>0</v>
      </c>
      <c r="AE275" s="591">
        <f>'приложение 1.1 '!H277</f>
        <v>16.35201</v>
      </c>
      <c r="AF275" s="591" t="str">
        <f t="shared" si="181"/>
        <v>0</v>
      </c>
      <c r="AG275" s="591" t="str">
        <f t="shared" si="182"/>
        <v>0</v>
      </c>
      <c r="AH275" s="591" t="str">
        <f t="shared" si="186"/>
        <v>0</v>
      </c>
      <c r="AI275" s="591" t="str">
        <f t="shared" si="183"/>
        <v>0</v>
      </c>
      <c r="AJ275" s="591" t="str">
        <f t="shared" si="187"/>
        <v>0</v>
      </c>
      <c r="AK275" s="591" t="str">
        <f t="shared" si="184"/>
        <v>0</v>
      </c>
      <c r="AL275" s="591">
        <f t="shared" si="175"/>
        <v>5</v>
      </c>
      <c r="AM275" s="591">
        <f t="shared" si="185"/>
        <v>0</v>
      </c>
      <c r="AN275" s="591">
        <f t="shared" si="176"/>
        <v>5</v>
      </c>
      <c r="AO275" s="591">
        <f t="shared" si="177"/>
        <v>0</v>
      </c>
      <c r="AP275" s="591">
        <f>'приложение 1.1 '!Y277</f>
        <v>0</v>
      </c>
      <c r="AQ275" s="591">
        <f>'приложение 1.1 '!Z277</f>
        <v>0</v>
      </c>
      <c r="AR275" s="591">
        <f>'приложение 1.1 '!AA277</f>
        <v>0</v>
      </c>
      <c r="AS275" s="591">
        <f>'приложение 1.1 '!AB277</f>
        <v>0</v>
      </c>
      <c r="AT275" s="591">
        <f>'приложение 1.4.'!G362</f>
        <v>0</v>
      </c>
      <c r="AU275" s="591">
        <f>'приложение 1.4.'!I362</f>
        <v>0</v>
      </c>
      <c r="AV275" s="591">
        <f>'приложение 1.4.'!K362</f>
        <v>0</v>
      </c>
      <c r="AW275" s="591">
        <f>'приложение 1.4.'!M362</f>
        <v>16.35201</v>
      </c>
      <c r="AX275" s="474">
        <f>'приложение 1.1 '!AD277</f>
        <v>16.35201</v>
      </c>
      <c r="AY275" s="474">
        <f>'приложение 1.1 '!AC277</f>
        <v>0</v>
      </c>
      <c r="AZ275" s="591">
        <f t="shared" si="178"/>
        <v>16.35201</v>
      </c>
    </row>
    <row r="276" spans="1:52" s="9" customFormat="1" ht="31.5">
      <c r="A276" s="95" t="str">
        <f>'приложение 1.1 '!A278</f>
        <v>2.1.3.73</v>
      </c>
      <c r="B276" s="506" t="str">
        <f>'приложение 1.1 '!B278</f>
        <v>Строительство ТП-2х2500кВА мкр.24 (Жилой комплекс №304 (КРП) ДСК-1)</v>
      </c>
      <c r="C276" s="529" t="str">
        <f>IF('приложение 1.1 '!G278=2012,'приложение 1.1 '!E278,"-")</f>
        <v>-</v>
      </c>
      <c r="D276" s="529" t="str">
        <f>IF('приложение 1.1 '!G278=2012,'приложение 1.1 '!D278,"-")</f>
        <v>-</v>
      </c>
      <c r="E276" s="529" t="str">
        <f>IF('приложение 1.1 '!G278=2013,'приложение 1.1 '!E278,"-")</f>
        <v>-</v>
      </c>
      <c r="F276" s="529" t="str">
        <f>IF('приложение 1.1 '!G278=2013,'приложение 1.1 '!D278,"-")</f>
        <v>-</v>
      </c>
      <c r="G276" s="529" t="str">
        <f>IF('приложение 1.1 '!G278=2014,'приложение 1.1 '!E278,"-")</f>
        <v>-</v>
      </c>
      <c r="H276" s="529" t="str">
        <f>IF('приложение 1.1 '!G278=2014,'приложение 1.1 '!D278,"-")</f>
        <v>-</v>
      </c>
      <c r="I276" s="529">
        <f>IF('приложение 1.1 '!G278=2015,'приложение 1.1 '!E278,"-")</f>
        <v>5</v>
      </c>
      <c r="J276" s="529">
        <f>IF('приложение 1.1 '!G278=2015,'приложение 1.1 '!D278,"-")</f>
        <v>0</v>
      </c>
      <c r="K276" s="529" t="str">
        <f>IF('приложение 1.1 '!G278=2016,'приложение 1.1 '!E278,"-")</f>
        <v>-</v>
      </c>
      <c r="L276" s="529" t="str">
        <f>IF('приложение 1.1 '!G278=2016,'приложение 1.1 '!D278,"-")</f>
        <v>-</v>
      </c>
      <c r="M276" s="529" t="str">
        <f>IF('приложение 1.1 '!G278=2017,'приложение 1.1 '!E278,"-")</f>
        <v>-</v>
      </c>
      <c r="N276" s="529" t="str">
        <f>IF('приложение 1.1 '!G278=2017,'приложение 1.1 '!D278,"-")</f>
        <v>-</v>
      </c>
      <c r="O276" s="529">
        <f t="shared" si="188"/>
        <v>5</v>
      </c>
      <c r="P276" s="529">
        <f t="shared" si="188"/>
        <v>0</v>
      </c>
      <c r="Q276" s="529">
        <v>0</v>
      </c>
      <c r="R276" s="529">
        <v>0</v>
      </c>
      <c r="S276" s="529">
        <v>0</v>
      </c>
      <c r="T276" s="529">
        <v>0</v>
      </c>
      <c r="U276" s="529">
        <v>0</v>
      </c>
      <c r="V276" s="529">
        <v>0</v>
      </c>
      <c r="W276" s="529">
        <v>0</v>
      </c>
      <c r="X276" s="529">
        <v>0</v>
      </c>
      <c r="Y276" s="529">
        <v>0</v>
      </c>
      <c r="Z276" s="529">
        <v>0</v>
      </c>
      <c r="AA276" s="529">
        <v>0</v>
      </c>
      <c r="AB276" s="529">
        <v>0</v>
      </c>
      <c r="AC276" s="529">
        <f t="shared" si="179"/>
        <v>0</v>
      </c>
      <c r="AD276" s="583">
        <f t="shared" si="180"/>
        <v>0</v>
      </c>
      <c r="AE276" s="591">
        <f>'приложение 1.1 '!H278</f>
        <v>16.09026141</v>
      </c>
      <c r="AF276" s="591" t="str">
        <f t="shared" si="181"/>
        <v>0</v>
      </c>
      <c r="AG276" s="591" t="str">
        <f t="shared" si="182"/>
        <v>0</v>
      </c>
      <c r="AH276" s="591" t="str">
        <f t="shared" si="186"/>
        <v>0</v>
      </c>
      <c r="AI276" s="591" t="str">
        <f t="shared" si="183"/>
        <v>0</v>
      </c>
      <c r="AJ276" s="591" t="str">
        <f t="shared" si="187"/>
        <v>0</v>
      </c>
      <c r="AK276" s="591" t="str">
        <f t="shared" si="184"/>
        <v>0</v>
      </c>
      <c r="AL276" s="591" t="str">
        <f t="shared" si="175"/>
        <v>0</v>
      </c>
      <c r="AM276" s="591" t="str">
        <f t="shared" si="185"/>
        <v>0</v>
      </c>
      <c r="AN276" s="591" t="str">
        <f t="shared" si="176"/>
        <v>-</v>
      </c>
      <c r="AO276" s="591" t="str">
        <f t="shared" si="177"/>
        <v>-</v>
      </c>
      <c r="AP276" s="591">
        <f>'приложение 1.1 '!Y278</f>
        <v>0</v>
      </c>
      <c r="AQ276" s="591">
        <f>'приложение 1.1 '!Z278</f>
        <v>0</v>
      </c>
      <c r="AR276" s="591">
        <f>'приложение 1.1 '!AA278</f>
        <v>0</v>
      </c>
      <c r="AS276" s="591">
        <f>'приложение 1.1 '!AB278</f>
        <v>16.09026141</v>
      </c>
      <c r="AT276" s="591">
        <f>'приложение 1.4.'!G363</f>
        <v>0</v>
      </c>
      <c r="AU276" s="591">
        <f>'приложение 1.4.'!I363</f>
        <v>0</v>
      </c>
      <c r="AV276" s="591">
        <f>'приложение 1.4.'!K363</f>
        <v>0</v>
      </c>
      <c r="AW276" s="591">
        <f>'приложение 1.4.'!M363</f>
        <v>0</v>
      </c>
      <c r="AX276" s="474">
        <f>'приложение 1.1 '!AD278</f>
        <v>0</v>
      </c>
      <c r="AY276" s="474">
        <f>'приложение 1.1 '!AC278</f>
        <v>0</v>
      </c>
      <c r="AZ276" s="591">
        <f t="shared" si="178"/>
        <v>16.09026141</v>
      </c>
    </row>
    <row r="277" spans="1:52" s="9" customFormat="1">
      <c r="A277" s="95" t="str">
        <f>'приложение 1.1 '!A279</f>
        <v>2.1.3.89</v>
      </c>
      <c r="B277" s="506" t="str">
        <f>'приложение 1.1 '!B279</f>
        <v>Строительство ТП 2х1600кВА мкр.20А</v>
      </c>
      <c r="C277" s="529" t="str">
        <f>IF('приложение 1.1 '!G279=2012,'приложение 1.1 '!E279,"-")</f>
        <v>-</v>
      </c>
      <c r="D277" s="529" t="str">
        <f>IF('приложение 1.1 '!G279=2012,'приложение 1.1 '!D279,"-")</f>
        <v>-</v>
      </c>
      <c r="E277" s="529" t="str">
        <f>IF('приложение 1.1 '!G279=2013,'приложение 1.1 '!E279,"-")</f>
        <v>-</v>
      </c>
      <c r="F277" s="529" t="str">
        <f>IF('приложение 1.1 '!G279=2013,'приложение 1.1 '!D279,"-")</f>
        <v>-</v>
      </c>
      <c r="G277" s="529" t="str">
        <f>IF('приложение 1.1 '!G279=2014,'приложение 1.1 '!E279,"-")</f>
        <v>-</v>
      </c>
      <c r="H277" s="529" t="str">
        <f>IF('приложение 1.1 '!G279=2014,'приложение 1.1 '!D279,"-")</f>
        <v>-</v>
      </c>
      <c r="I277" s="529" t="str">
        <f>IF('приложение 1.1 '!G279=2015,'приложение 1.1 '!E279,"-")</f>
        <v>-</v>
      </c>
      <c r="J277" s="529" t="str">
        <f>IF('приложение 1.1 '!G279=2015,'приложение 1.1 '!D279,"-")</f>
        <v>-</v>
      </c>
      <c r="K277" s="529">
        <f>IF('приложение 1.1 '!G279=2016,'приложение 1.1 '!E279,"-")</f>
        <v>3.2</v>
      </c>
      <c r="L277" s="529">
        <f>IF('приложение 1.1 '!G279=2016,'приложение 1.1 '!D279,"-")</f>
        <v>0</v>
      </c>
      <c r="M277" s="529" t="str">
        <f>IF('приложение 1.1 '!G279=2017,'приложение 1.1 '!E279,"-")</f>
        <v>-</v>
      </c>
      <c r="N277" s="529" t="str">
        <f>IF('приложение 1.1 '!G279=2017,'приложение 1.1 '!D279,"-")</f>
        <v>-</v>
      </c>
      <c r="O277" s="529">
        <f t="shared" si="188"/>
        <v>3.2</v>
      </c>
      <c r="P277" s="529">
        <f t="shared" si="188"/>
        <v>0</v>
      </c>
      <c r="Q277" s="529">
        <v>0</v>
      </c>
      <c r="R277" s="529">
        <v>0</v>
      </c>
      <c r="S277" s="529">
        <v>0</v>
      </c>
      <c r="T277" s="529">
        <v>0</v>
      </c>
      <c r="U277" s="529">
        <v>0</v>
      </c>
      <c r="V277" s="529">
        <v>0</v>
      </c>
      <c r="W277" s="529">
        <v>0</v>
      </c>
      <c r="X277" s="529">
        <v>0</v>
      </c>
      <c r="Y277" s="529">
        <v>0</v>
      </c>
      <c r="Z277" s="529">
        <v>0</v>
      </c>
      <c r="AA277" s="529">
        <v>0</v>
      </c>
      <c r="AB277" s="529">
        <v>0</v>
      </c>
      <c r="AC277" s="529">
        <f t="shared" ref="AC277:AC345" si="189">SUM(Q277,S277,U277,W277,Y277,AA277)</f>
        <v>0</v>
      </c>
      <c r="AD277" s="583">
        <f t="shared" ref="AD277:AD345" si="190">SUM(R277,T277,V277,X277,Z277,AB277)</f>
        <v>0</v>
      </c>
      <c r="AE277" s="591">
        <f>'приложение 1.1 '!H279</f>
        <v>10.119472346101697</v>
      </c>
      <c r="AF277" s="591" t="str">
        <f t="shared" si="181"/>
        <v>0</v>
      </c>
      <c r="AG277" s="591" t="str">
        <f t="shared" si="182"/>
        <v>0</v>
      </c>
      <c r="AH277" s="591" t="str">
        <f t="shared" si="186"/>
        <v>0</v>
      </c>
      <c r="AI277" s="591" t="str">
        <f t="shared" si="183"/>
        <v>0</v>
      </c>
      <c r="AJ277" s="591" t="str">
        <f t="shared" si="187"/>
        <v>0</v>
      </c>
      <c r="AK277" s="591" t="str">
        <f t="shared" si="184"/>
        <v>0</v>
      </c>
      <c r="AL277" s="591" t="str">
        <f t="shared" si="175"/>
        <v>0</v>
      </c>
      <c r="AM277" s="591" t="str">
        <f t="shared" si="185"/>
        <v>0</v>
      </c>
      <c r="AN277" s="591" t="str">
        <f t="shared" ref="AN277:AN333" si="191">M277</f>
        <v>-</v>
      </c>
      <c r="AO277" s="591" t="str">
        <f t="shared" ref="AO277:AO333" si="192">N277</f>
        <v>-</v>
      </c>
      <c r="AP277" s="591">
        <f>'приложение 1.1 '!Y279</f>
        <v>0</v>
      </c>
      <c r="AQ277" s="591">
        <f>'приложение 1.1 '!Z279</f>
        <v>0</v>
      </c>
      <c r="AR277" s="591">
        <f>'приложение 1.1 '!AA279</f>
        <v>0</v>
      </c>
      <c r="AS277" s="591">
        <f>'приложение 1.1 '!AB279</f>
        <v>0</v>
      </c>
      <c r="AT277" s="591">
        <f>'приложение 1.4.'!G379</f>
        <v>0</v>
      </c>
      <c r="AU277" s="591">
        <f>'приложение 1.4.'!I379</f>
        <v>0</v>
      </c>
      <c r="AV277" s="591">
        <f>'приложение 1.4.'!K379</f>
        <v>0</v>
      </c>
      <c r="AW277" s="591">
        <f>'приложение 1.4.'!M379</f>
        <v>0</v>
      </c>
      <c r="AX277" s="474">
        <f>'приложение 1.1 '!AD279</f>
        <v>0</v>
      </c>
      <c r="AY277" s="474">
        <f>'приложение 1.1 '!AC279</f>
        <v>10.119472346101697</v>
      </c>
      <c r="AZ277" s="591">
        <f t="shared" ref="AZ277:AZ333" si="193">AY277+AX277+AS277+AR277+AQ277+AP277</f>
        <v>10.119472346101697</v>
      </c>
    </row>
    <row r="278" spans="1:52" s="9" customFormat="1">
      <c r="A278" s="95" t="str">
        <f>'приложение 1.1 '!A280</f>
        <v>2.1.3.90</v>
      </c>
      <c r="B278" s="506" t="str">
        <f>'приложение 1.1 '!B280</f>
        <v>Строительство ТП 2х2500кВА мкр.20А (стр.18)</v>
      </c>
      <c r="C278" s="529" t="str">
        <f>IF('приложение 1.1 '!G280=2012,'приложение 1.1 '!E280,"-")</f>
        <v>-</v>
      </c>
      <c r="D278" s="529" t="str">
        <f>IF('приложение 1.1 '!G280=2012,'приложение 1.1 '!D280,"-")</f>
        <v>-</v>
      </c>
      <c r="E278" s="529" t="str">
        <f>IF('приложение 1.1 '!G280=2013,'приложение 1.1 '!E280,"-")</f>
        <v>-</v>
      </c>
      <c r="F278" s="529" t="str">
        <f>IF('приложение 1.1 '!G280=2013,'приложение 1.1 '!D280,"-")</f>
        <v>-</v>
      </c>
      <c r="G278" s="529" t="str">
        <f>IF('приложение 1.1 '!G280=2014,'приложение 1.1 '!E280,"-")</f>
        <v>-</v>
      </c>
      <c r="H278" s="529" t="str">
        <f>IF('приложение 1.1 '!G280=2014,'приложение 1.1 '!D280,"-")</f>
        <v>-</v>
      </c>
      <c r="I278" s="529" t="str">
        <f>IF('приложение 1.1 '!G280=2015,'приложение 1.1 '!E280,"-")</f>
        <v>-</v>
      </c>
      <c r="J278" s="529" t="str">
        <f>IF('приложение 1.1 '!G280=2015,'приложение 1.1 '!D280,"-")</f>
        <v>-</v>
      </c>
      <c r="K278" s="529" t="str">
        <f>IF('приложение 1.1 '!G280=2016,'приложение 1.1 '!E280,"-")</f>
        <v>-</v>
      </c>
      <c r="L278" s="529" t="str">
        <f>IF('приложение 1.1 '!G280=2016,'приложение 1.1 '!D280,"-")</f>
        <v>-</v>
      </c>
      <c r="M278" s="529">
        <f>IF('приложение 1.1 '!G280=2017,'приложение 1.1 '!E280,"-")</f>
        <v>5</v>
      </c>
      <c r="N278" s="529">
        <f>IF('приложение 1.1 '!G280=2017,'приложение 1.1 '!D280,"-")</f>
        <v>0</v>
      </c>
      <c r="O278" s="529">
        <f t="shared" si="188"/>
        <v>5</v>
      </c>
      <c r="P278" s="529">
        <f t="shared" si="188"/>
        <v>0</v>
      </c>
      <c r="Q278" s="529">
        <v>0</v>
      </c>
      <c r="R278" s="529">
        <v>0</v>
      </c>
      <c r="S278" s="529">
        <v>0</v>
      </c>
      <c r="T278" s="529">
        <v>0</v>
      </c>
      <c r="U278" s="529">
        <v>0</v>
      </c>
      <c r="V278" s="529">
        <v>0</v>
      </c>
      <c r="W278" s="529">
        <v>0</v>
      </c>
      <c r="X278" s="529">
        <v>0</v>
      </c>
      <c r="Y278" s="529">
        <v>0</v>
      </c>
      <c r="Z278" s="529">
        <v>0</v>
      </c>
      <c r="AA278" s="529">
        <v>0</v>
      </c>
      <c r="AB278" s="529">
        <v>0</v>
      </c>
      <c r="AC278" s="529">
        <f t="shared" si="189"/>
        <v>0</v>
      </c>
      <c r="AD278" s="583">
        <f t="shared" si="190"/>
        <v>0</v>
      </c>
      <c r="AE278" s="591">
        <f>'приложение 1.1 '!H280</f>
        <v>16.349930000000001</v>
      </c>
      <c r="AF278" s="591" t="str">
        <f t="shared" si="181"/>
        <v>0</v>
      </c>
      <c r="AG278" s="591" t="str">
        <f t="shared" si="182"/>
        <v>0</v>
      </c>
      <c r="AH278" s="591" t="str">
        <f t="shared" si="186"/>
        <v>0</v>
      </c>
      <c r="AI278" s="591" t="str">
        <f t="shared" si="183"/>
        <v>0</v>
      </c>
      <c r="AJ278" s="591" t="str">
        <f t="shared" si="187"/>
        <v>0</v>
      </c>
      <c r="AK278" s="591" t="str">
        <f t="shared" si="184"/>
        <v>0</v>
      </c>
      <c r="AL278" s="591">
        <f t="shared" si="175"/>
        <v>5</v>
      </c>
      <c r="AM278" s="591">
        <f t="shared" si="185"/>
        <v>0</v>
      </c>
      <c r="AN278" s="591">
        <f t="shared" si="191"/>
        <v>5</v>
      </c>
      <c r="AO278" s="591">
        <f t="shared" si="192"/>
        <v>0</v>
      </c>
      <c r="AP278" s="591">
        <f>'приложение 1.1 '!Y280</f>
        <v>0</v>
      </c>
      <c r="AQ278" s="591">
        <f>'приложение 1.1 '!Z280</f>
        <v>0</v>
      </c>
      <c r="AR278" s="591">
        <f>'приложение 1.1 '!AA280</f>
        <v>0</v>
      </c>
      <c r="AS278" s="591">
        <f>'приложение 1.1 '!AB280</f>
        <v>0</v>
      </c>
      <c r="AT278" s="591">
        <f>'приложение 1.4.'!G380</f>
        <v>0</v>
      </c>
      <c r="AU278" s="591">
        <f>'приложение 1.4.'!I380</f>
        <v>0</v>
      </c>
      <c r="AV278" s="591">
        <f>'приложение 1.4.'!K380</f>
        <v>0</v>
      </c>
      <c r="AW278" s="591">
        <f>'приложение 1.4.'!M380</f>
        <v>16.349930000000001</v>
      </c>
      <c r="AX278" s="474">
        <f>'приложение 1.1 '!AD280</f>
        <v>16.349930000000001</v>
      </c>
      <c r="AY278" s="474">
        <f>'приложение 1.1 '!AC280</f>
        <v>0</v>
      </c>
      <c r="AZ278" s="591">
        <f t="shared" si="193"/>
        <v>16.349930000000001</v>
      </c>
    </row>
    <row r="279" spans="1:52" s="9" customFormat="1">
      <c r="A279" s="95" t="str">
        <f>'приложение 1.1 '!A281</f>
        <v>2.1.3.93</v>
      </c>
      <c r="B279" s="506" t="str">
        <f>'приложение 1.1 '!B281</f>
        <v>Строительство ТП 2х630кВА мкр.16А</v>
      </c>
      <c r="C279" s="529" t="str">
        <f>IF('приложение 1.1 '!G281=2012,'приложение 1.1 '!E281,"-")</f>
        <v>-</v>
      </c>
      <c r="D279" s="529" t="str">
        <f>IF('приложение 1.1 '!G281=2012,'приложение 1.1 '!D281,"-")</f>
        <v>-</v>
      </c>
      <c r="E279" s="529" t="str">
        <f>IF('приложение 1.1 '!G281=2013,'приложение 1.1 '!E281,"-")</f>
        <v>-</v>
      </c>
      <c r="F279" s="529" t="str">
        <f>IF('приложение 1.1 '!G281=2013,'приложение 1.1 '!D281,"-")</f>
        <v>-</v>
      </c>
      <c r="G279" s="529" t="str">
        <f>IF('приложение 1.1 '!G281=2014,'приложение 1.1 '!E281,"-")</f>
        <v>-</v>
      </c>
      <c r="H279" s="529" t="str">
        <f>IF('приложение 1.1 '!G281=2014,'приложение 1.1 '!D281,"-")</f>
        <v>-</v>
      </c>
      <c r="I279" s="529" t="str">
        <f>IF('приложение 1.1 '!G281=2015,'приложение 1.1 '!E281,"-")</f>
        <v>-</v>
      </c>
      <c r="J279" s="529" t="str">
        <f>IF('приложение 1.1 '!G281=2015,'приложение 1.1 '!D281,"-")</f>
        <v>-</v>
      </c>
      <c r="K279" s="529">
        <f>IF('приложение 1.1 '!G281=2016,'приложение 1.1 '!E281,"-")</f>
        <v>1.26</v>
      </c>
      <c r="L279" s="529">
        <f>IF('приложение 1.1 '!G281=2016,'приложение 1.1 '!D281,"-")</f>
        <v>0</v>
      </c>
      <c r="M279" s="529" t="str">
        <f>IF('приложение 1.1 '!G281=2017,'приложение 1.1 '!E281,"-")</f>
        <v>-</v>
      </c>
      <c r="N279" s="529" t="str">
        <f>IF('приложение 1.1 '!G281=2017,'приложение 1.1 '!D281,"-")</f>
        <v>-</v>
      </c>
      <c r="O279" s="529">
        <f t="shared" si="188"/>
        <v>1.26</v>
      </c>
      <c r="P279" s="529">
        <f t="shared" si="188"/>
        <v>0</v>
      </c>
      <c r="Q279" s="529">
        <v>0</v>
      </c>
      <c r="R279" s="529">
        <v>0</v>
      </c>
      <c r="S279" s="529">
        <v>0</v>
      </c>
      <c r="T279" s="529">
        <v>0</v>
      </c>
      <c r="U279" s="529">
        <v>0</v>
      </c>
      <c r="V279" s="529">
        <v>0</v>
      </c>
      <c r="W279" s="529">
        <v>0</v>
      </c>
      <c r="X279" s="529">
        <v>0</v>
      </c>
      <c r="Y279" s="529">
        <v>0</v>
      </c>
      <c r="Z279" s="529">
        <v>0</v>
      </c>
      <c r="AA279" s="529">
        <v>0</v>
      </c>
      <c r="AB279" s="529">
        <v>0</v>
      </c>
      <c r="AC279" s="529">
        <f t="shared" si="189"/>
        <v>0</v>
      </c>
      <c r="AD279" s="583">
        <f t="shared" si="190"/>
        <v>0</v>
      </c>
      <c r="AE279" s="591">
        <f>'приложение 1.1 '!H281</f>
        <v>7.1135176200000005</v>
      </c>
      <c r="AF279" s="591" t="str">
        <f t="shared" si="181"/>
        <v>0</v>
      </c>
      <c r="AG279" s="591" t="str">
        <f t="shared" si="182"/>
        <v>0</v>
      </c>
      <c r="AH279" s="591" t="str">
        <f t="shared" si="186"/>
        <v>0</v>
      </c>
      <c r="AI279" s="591" t="str">
        <f t="shared" si="183"/>
        <v>0</v>
      </c>
      <c r="AJ279" s="591" t="str">
        <f t="shared" si="187"/>
        <v>0</v>
      </c>
      <c r="AK279" s="591" t="str">
        <f t="shared" si="184"/>
        <v>0</v>
      </c>
      <c r="AL279" s="591" t="str">
        <f t="shared" si="175"/>
        <v>0</v>
      </c>
      <c r="AM279" s="591" t="str">
        <f t="shared" si="185"/>
        <v>0</v>
      </c>
      <c r="AN279" s="591" t="str">
        <f t="shared" si="191"/>
        <v>-</v>
      </c>
      <c r="AO279" s="591" t="str">
        <f t="shared" si="192"/>
        <v>-</v>
      </c>
      <c r="AP279" s="591">
        <f>'приложение 1.1 '!Y281</f>
        <v>0</v>
      </c>
      <c r="AQ279" s="591">
        <f>'приложение 1.1 '!Z281</f>
        <v>0</v>
      </c>
      <c r="AR279" s="591">
        <f>'приложение 1.1 '!AA281</f>
        <v>0</v>
      </c>
      <c r="AS279" s="591">
        <f>'приложение 1.1 '!AB281</f>
        <v>0</v>
      </c>
      <c r="AT279" s="591">
        <f>'приложение 1.4.'!G383</f>
        <v>0</v>
      </c>
      <c r="AU279" s="591">
        <f>'приложение 1.4.'!I383</f>
        <v>0</v>
      </c>
      <c r="AV279" s="591">
        <f>'приложение 1.4.'!K383</f>
        <v>0</v>
      </c>
      <c r="AW279" s="591">
        <f>'приложение 1.4.'!M383</f>
        <v>0</v>
      </c>
      <c r="AX279" s="474">
        <f>'приложение 1.1 '!AD281</f>
        <v>0</v>
      </c>
      <c r="AY279" s="474">
        <f>'приложение 1.1 '!AC281</f>
        <v>7.1135176200000005</v>
      </c>
      <c r="AZ279" s="591">
        <f t="shared" si="193"/>
        <v>7.1135176200000005</v>
      </c>
    </row>
    <row r="280" spans="1:52" s="9" customFormat="1">
      <c r="A280" s="95" t="str">
        <f>'приложение 1.1 '!A282</f>
        <v>2.1.3.94</v>
      </c>
      <c r="B280" s="506" t="str">
        <f>'приложение 1.1 '!B282</f>
        <v>Строительство ТП-2х1600кВА мкр.30А</v>
      </c>
      <c r="C280" s="529" t="str">
        <f>IF('приложение 1.1 '!G282=2012,'приложение 1.1 '!E282,"-")</f>
        <v>-</v>
      </c>
      <c r="D280" s="529" t="str">
        <f>IF('приложение 1.1 '!G282=2012,'приложение 1.1 '!D282,"-")</f>
        <v>-</v>
      </c>
      <c r="E280" s="529" t="str">
        <f>IF('приложение 1.1 '!G282=2013,'приложение 1.1 '!E282,"-")</f>
        <v>-</v>
      </c>
      <c r="F280" s="529" t="str">
        <f>IF('приложение 1.1 '!G282=2013,'приложение 1.1 '!D282,"-")</f>
        <v>-</v>
      </c>
      <c r="G280" s="529" t="str">
        <f>IF('приложение 1.1 '!G282=2014,'приложение 1.1 '!E282,"-")</f>
        <v>-</v>
      </c>
      <c r="H280" s="529" t="str">
        <f>IF('приложение 1.1 '!G282=2014,'приложение 1.1 '!D282,"-")</f>
        <v>-</v>
      </c>
      <c r="I280" s="529" t="str">
        <f>IF('приложение 1.1 '!G282=2015,'приложение 1.1 '!E282,"-")</f>
        <v>-</v>
      </c>
      <c r="J280" s="529" t="str">
        <f>IF('приложение 1.1 '!G282=2015,'приложение 1.1 '!D282,"-")</f>
        <v>-</v>
      </c>
      <c r="K280" s="529">
        <f>IF('приложение 1.1 '!G282=2016,'приложение 1.1 '!E282,"-")</f>
        <v>3.2</v>
      </c>
      <c r="L280" s="529">
        <f>IF('приложение 1.1 '!G282=2016,'приложение 1.1 '!D282,"-")</f>
        <v>0</v>
      </c>
      <c r="M280" s="529" t="str">
        <f>IF('приложение 1.1 '!G282=2017,'приложение 1.1 '!E282,"-")</f>
        <v>-</v>
      </c>
      <c r="N280" s="529" t="str">
        <f>IF('приложение 1.1 '!G282=2017,'приложение 1.1 '!D282,"-")</f>
        <v>-</v>
      </c>
      <c r="O280" s="529">
        <f t="shared" si="188"/>
        <v>3.2</v>
      </c>
      <c r="P280" s="529">
        <f t="shared" si="188"/>
        <v>0</v>
      </c>
      <c r="Q280" s="529">
        <v>0</v>
      </c>
      <c r="R280" s="529">
        <v>0</v>
      </c>
      <c r="S280" s="529">
        <v>0</v>
      </c>
      <c r="T280" s="529">
        <v>0</v>
      </c>
      <c r="U280" s="529">
        <v>0</v>
      </c>
      <c r="V280" s="529">
        <v>0</v>
      </c>
      <c r="W280" s="529">
        <v>0</v>
      </c>
      <c r="X280" s="529">
        <v>0</v>
      </c>
      <c r="Y280" s="529">
        <v>0</v>
      </c>
      <c r="Z280" s="529">
        <v>0</v>
      </c>
      <c r="AA280" s="529">
        <v>0</v>
      </c>
      <c r="AB280" s="529">
        <v>0</v>
      </c>
      <c r="AC280" s="529">
        <f t="shared" si="189"/>
        <v>0</v>
      </c>
      <c r="AD280" s="583">
        <f t="shared" si="190"/>
        <v>0</v>
      </c>
      <c r="AE280" s="591">
        <f>'приложение 1.1 '!H282</f>
        <v>8.8760492088135603</v>
      </c>
      <c r="AF280" s="591" t="str">
        <f t="shared" si="181"/>
        <v>0</v>
      </c>
      <c r="AG280" s="591" t="str">
        <f t="shared" si="182"/>
        <v>0</v>
      </c>
      <c r="AH280" s="591" t="str">
        <f t="shared" si="186"/>
        <v>0</v>
      </c>
      <c r="AI280" s="591" t="str">
        <f t="shared" si="183"/>
        <v>0</v>
      </c>
      <c r="AJ280" s="591" t="str">
        <f t="shared" si="187"/>
        <v>0</v>
      </c>
      <c r="AK280" s="591" t="str">
        <f t="shared" si="184"/>
        <v>0</v>
      </c>
      <c r="AL280" s="591" t="str">
        <f t="shared" si="175"/>
        <v>0</v>
      </c>
      <c r="AM280" s="591" t="str">
        <f t="shared" si="185"/>
        <v>0</v>
      </c>
      <c r="AN280" s="591" t="str">
        <f t="shared" si="191"/>
        <v>-</v>
      </c>
      <c r="AO280" s="591" t="str">
        <f t="shared" si="192"/>
        <v>-</v>
      </c>
      <c r="AP280" s="591">
        <f>'приложение 1.1 '!Y282</f>
        <v>0</v>
      </c>
      <c r="AQ280" s="591">
        <f>'приложение 1.1 '!Z282</f>
        <v>0</v>
      </c>
      <c r="AR280" s="591">
        <f>'приложение 1.1 '!AA282</f>
        <v>0</v>
      </c>
      <c r="AS280" s="591">
        <f>'приложение 1.1 '!AB282</f>
        <v>0</v>
      </c>
      <c r="AT280" s="591">
        <f>'приложение 1.4.'!G384</f>
        <v>0</v>
      </c>
      <c r="AU280" s="591">
        <f>'приложение 1.4.'!I384</f>
        <v>0</v>
      </c>
      <c r="AV280" s="591">
        <f>'приложение 1.4.'!K384</f>
        <v>0</v>
      </c>
      <c r="AW280" s="591">
        <f>'приложение 1.4.'!M384</f>
        <v>0</v>
      </c>
      <c r="AX280" s="474">
        <f>'приложение 1.1 '!AD282</f>
        <v>0</v>
      </c>
      <c r="AY280" s="474">
        <f>'приложение 1.1 '!AC282</f>
        <v>8.8760492088135603</v>
      </c>
      <c r="AZ280" s="591">
        <f t="shared" si="193"/>
        <v>8.8760492088135603</v>
      </c>
    </row>
    <row r="281" spans="1:52" s="9" customFormat="1">
      <c r="A281" s="95" t="str">
        <f>'приложение 1.1 '!A283</f>
        <v>2.1.3.95</v>
      </c>
      <c r="B281" s="506" t="str">
        <f>'приложение 1.1 '!B283</f>
        <v>Строительство ТП-2х1000кВА п. Дорожный</v>
      </c>
      <c r="C281" s="529" t="str">
        <f>IF('приложение 1.1 '!G283=2012,'приложение 1.1 '!E283,"-")</f>
        <v>-</v>
      </c>
      <c r="D281" s="529" t="str">
        <f>IF('приложение 1.1 '!G283=2012,'приложение 1.1 '!D283,"-")</f>
        <v>-</v>
      </c>
      <c r="E281" s="529" t="str">
        <f>IF('приложение 1.1 '!G283=2013,'приложение 1.1 '!E283,"-")</f>
        <v>-</v>
      </c>
      <c r="F281" s="529" t="str">
        <f>IF('приложение 1.1 '!G283=2013,'приложение 1.1 '!D283,"-")</f>
        <v>-</v>
      </c>
      <c r="G281" s="529" t="str">
        <f>IF('приложение 1.1 '!G283=2014,'приложение 1.1 '!E283,"-")</f>
        <v>-</v>
      </c>
      <c r="H281" s="529" t="str">
        <f>IF('приложение 1.1 '!G283=2014,'приложение 1.1 '!D283,"-")</f>
        <v>-</v>
      </c>
      <c r="I281" s="529" t="str">
        <f>IF('приложение 1.1 '!G283=2015,'приложение 1.1 '!E283,"-")</f>
        <v>-</v>
      </c>
      <c r="J281" s="529" t="str">
        <f>IF('приложение 1.1 '!G283=2015,'приложение 1.1 '!D283,"-")</f>
        <v>-</v>
      </c>
      <c r="K281" s="529">
        <f>IF('приложение 1.1 '!G283=2016,'приложение 1.1 '!E283,"-")</f>
        <v>2</v>
      </c>
      <c r="L281" s="529">
        <f>IF('приложение 1.1 '!G283=2016,'приложение 1.1 '!D283,"-")</f>
        <v>0</v>
      </c>
      <c r="M281" s="529" t="str">
        <f>IF('приложение 1.1 '!G283=2017,'приложение 1.1 '!E283,"-")</f>
        <v>-</v>
      </c>
      <c r="N281" s="529" t="str">
        <f>IF('приложение 1.1 '!G283=2017,'приложение 1.1 '!D283,"-")</f>
        <v>-</v>
      </c>
      <c r="O281" s="529">
        <f t="shared" ref="O281" si="194">SUM(C281,E281,G281,I281,K281,M281)</f>
        <v>2</v>
      </c>
      <c r="P281" s="529">
        <f t="shared" ref="P281" si="195">SUM(D281,F281,H281,J281,L281,N281)</f>
        <v>0</v>
      </c>
      <c r="Q281" s="529">
        <v>0</v>
      </c>
      <c r="R281" s="529">
        <v>0</v>
      </c>
      <c r="S281" s="529">
        <v>0</v>
      </c>
      <c r="T281" s="529">
        <v>0</v>
      </c>
      <c r="U281" s="529">
        <v>0</v>
      </c>
      <c r="V281" s="529">
        <v>0</v>
      </c>
      <c r="W281" s="529">
        <v>0</v>
      </c>
      <c r="X281" s="529">
        <v>0</v>
      </c>
      <c r="Y281" s="529">
        <v>0</v>
      </c>
      <c r="Z281" s="529">
        <v>0</v>
      </c>
      <c r="AA281" s="529">
        <v>0</v>
      </c>
      <c r="AB281" s="529">
        <v>0</v>
      </c>
      <c r="AC281" s="529">
        <f t="shared" ref="AC281" si="196">SUM(Q281,S281,U281,W281,Y281,AA281)</f>
        <v>0</v>
      </c>
      <c r="AD281" s="583">
        <f t="shared" ref="AD281" si="197">SUM(R281,T281,V281,X281,Z281,AB281)</f>
        <v>0</v>
      </c>
      <c r="AE281" s="591">
        <f>'приложение 1.1 '!H283</f>
        <v>7.3907885015254244</v>
      </c>
      <c r="AF281" s="591" t="str">
        <f t="shared" si="181"/>
        <v>0</v>
      </c>
      <c r="AG281" s="591" t="str">
        <f t="shared" si="182"/>
        <v>0</v>
      </c>
      <c r="AH281" s="591" t="str">
        <f t="shared" si="186"/>
        <v>0</v>
      </c>
      <c r="AI281" s="591" t="str">
        <f t="shared" si="183"/>
        <v>0</v>
      </c>
      <c r="AJ281" s="591" t="str">
        <f t="shared" si="187"/>
        <v>0</v>
      </c>
      <c r="AK281" s="591" t="str">
        <f t="shared" si="184"/>
        <v>0</v>
      </c>
      <c r="AL281" s="591" t="str">
        <f t="shared" si="175"/>
        <v>0</v>
      </c>
      <c r="AM281" s="591" t="str">
        <f t="shared" si="185"/>
        <v>0</v>
      </c>
      <c r="AN281" s="591" t="str">
        <f t="shared" si="191"/>
        <v>-</v>
      </c>
      <c r="AO281" s="591" t="str">
        <f t="shared" si="192"/>
        <v>-</v>
      </c>
      <c r="AP281" s="591">
        <f>'приложение 1.1 '!Y283</f>
        <v>0</v>
      </c>
      <c r="AQ281" s="591">
        <f>'приложение 1.1 '!Z283</f>
        <v>0</v>
      </c>
      <c r="AR281" s="591">
        <f>'приложение 1.1 '!AA283</f>
        <v>0</v>
      </c>
      <c r="AS281" s="591">
        <f>'приложение 1.1 '!AB283</f>
        <v>0</v>
      </c>
      <c r="AT281" s="591">
        <f>'приложение 1.4.'!G385</f>
        <v>0</v>
      </c>
      <c r="AU281" s="591">
        <f>'приложение 1.4.'!I385</f>
        <v>0</v>
      </c>
      <c r="AV281" s="591">
        <f>'приложение 1.4.'!K385</f>
        <v>0</v>
      </c>
      <c r="AW281" s="591">
        <f>'приложение 1.4.'!M385</f>
        <v>0</v>
      </c>
      <c r="AX281" s="474">
        <f>'приложение 1.1 '!AD283</f>
        <v>0</v>
      </c>
      <c r="AY281" s="474">
        <f>'приложение 1.1 '!AC283</f>
        <v>7.3907885015254244</v>
      </c>
      <c r="AZ281" s="591">
        <f t="shared" si="193"/>
        <v>7.3907885015254244</v>
      </c>
    </row>
    <row r="282" spans="1:52" s="9" customFormat="1">
      <c r="A282" s="95" t="str">
        <f>'приложение 1.1 '!A284</f>
        <v>2.1.3.96</v>
      </c>
      <c r="B282" s="506" t="str">
        <f>'приложение 1.1 '!B284</f>
        <v>Строительство ТП№13 2х2500кВА мкр.31Б</v>
      </c>
      <c r="C282" s="529" t="str">
        <f>IF('приложение 1.1 '!G284=2012,'приложение 1.1 '!E284,"-")</f>
        <v>-</v>
      </c>
      <c r="D282" s="529" t="str">
        <f>IF('приложение 1.1 '!G284=2012,'приложение 1.1 '!D284,"-")</f>
        <v>-</v>
      </c>
      <c r="E282" s="529" t="str">
        <f>IF('приложение 1.1 '!G284=2013,'приложение 1.1 '!E284,"-")</f>
        <v>-</v>
      </c>
      <c r="F282" s="529" t="str">
        <f>IF('приложение 1.1 '!G284=2013,'приложение 1.1 '!D284,"-")</f>
        <v>-</v>
      </c>
      <c r="G282" s="529" t="str">
        <f>IF('приложение 1.1 '!G284=2014,'приложение 1.1 '!E284,"-")</f>
        <v>-</v>
      </c>
      <c r="H282" s="529" t="str">
        <f>IF('приложение 1.1 '!G284=2014,'приложение 1.1 '!D284,"-")</f>
        <v>-</v>
      </c>
      <c r="I282" s="529" t="str">
        <f>IF('приложение 1.1 '!G284=2015,'приложение 1.1 '!E284,"-")</f>
        <v>-</v>
      </c>
      <c r="J282" s="529" t="str">
        <f>IF('приложение 1.1 '!G284=2015,'приложение 1.1 '!D284,"-")</f>
        <v>-</v>
      </c>
      <c r="K282" s="529" t="str">
        <f>IF('приложение 1.1 '!G284=2016,'приложение 1.1 '!E284,"-")</f>
        <v>-</v>
      </c>
      <c r="L282" s="529" t="str">
        <f>IF('приложение 1.1 '!G284=2016,'приложение 1.1 '!D284,"-")</f>
        <v>-</v>
      </c>
      <c r="M282" s="529">
        <f>IF('приложение 1.1 '!G284=2017,'приложение 1.1 '!E284,"-")</f>
        <v>5</v>
      </c>
      <c r="N282" s="529">
        <f>IF('приложение 1.1 '!G284=2017,'приложение 1.1 '!D284,"-")</f>
        <v>0</v>
      </c>
      <c r="O282" s="529">
        <f t="shared" ref="O282:O289" si="198">SUM(C282,E282,G282,I282,K282,M282)</f>
        <v>5</v>
      </c>
      <c r="P282" s="529">
        <f t="shared" ref="P282:P289" si="199">SUM(D282,F282,H282,J282,L282,N282)</f>
        <v>0</v>
      </c>
      <c r="Q282" s="529">
        <v>0</v>
      </c>
      <c r="R282" s="529">
        <v>0</v>
      </c>
      <c r="S282" s="529">
        <v>0</v>
      </c>
      <c r="T282" s="529">
        <v>0</v>
      </c>
      <c r="U282" s="529">
        <v>0</v>
      </c>
      <c r="V282" s="529">
        <v>0</v>
      </c>
      <c r="W282" s="529">
        <v>0</v>
      </c>
      <c r="X282" s="529">
        <v>0</v>
      </c>
      <c r="Y282" s="529">
        <v>0</v>
      </c>
      <c r="Z282" s="529">
        <v>0</v>
      </c>
      <c r="AA282" s="529">
        <v>0</v>
      </c>
      <c r="AB282" s="529">
        <v>0</v>
      </c>
      <c r="AC282" s="529">
        <f t="shared" ref="AC282:AC289" si="200">SUM(Q282,S282,U282,W282,Y282,AA282)</f>
        <v>0</v>
      </c>
      <c r="AD282" s="583">
        <f t="shared" ref="AD282:AD289" si="201">SUM(R282,T282,V282,X282,Z282,AB282)</f>
        <v>0</v>
      </c>
      <c r="AE282" s="591">
        <f>'приложение 1.1 '!H284</f>
        <v>15.59198</v>
      </c>
      <c r="AF282" s="591" t="str">
        <f t="shared" si="181"/>
        <v>0</v>
      </c>
      <c r="AG282" s="591" t="str">
        <f t="shared" si="182"/>
        <v>0</v>
      </c>
      <c r="AH282" s="591" t="str">
        <f t="shared" si="186"/>
        <v>0</v>
      </c>
      <c r="AI282" s="591" t="str">
        <f t="shared" si="183"/>
        <v>0</v>
      </c>
      <c r="AJ282" s="591" t="str">
        <f t="shared" si="187"/>
        <v>0</v>
      </c>
      <c r="AK282" s="591" t="str">
        <f t="shared" si="184"/>
        <v>0</v>
      </c>
      <c r="AL282" s="591">
        <f t="shared" si="175"/>
        <v>5</v>
      </c>
      <c r="AM282" s="591">
        <f t="shared" ref="AM282:AM308" si="202">IF(AW282&gt;0,AO282,"0")</f>
        <v>0</v>
      </c>
      <c r="AN282" s="591">
        <f t="shared" si="191"/>
        <v>5</v>
      </c>
      <c r="AO282" s="591">
        <f t="shared" si="192"/>
        <v>0</v>
      </c>
      <c r="AP282" s="591">
        <f>'приложение 1.1 '!Y284</f>
        <v>0</v>
      </c>
      <c r="AQ282" s="591">
        <f>'приложение 1.1 '!Z284</f>
        <v>0</v>
      </c>
      <c r="AR282" s="591">
        <f>'приложение 1.1 '!AA284</f>
        <v>0</v>
      </c>
      <c r="AS282" s="591">
        <f>'приложение 1.1 '!AB284</f>
        <v>0</v>
      </c>
      <c r="AT282" s="591">
        <f>'приложение 1.4.'!G386</f>
        <v>0</v>
      </c>
      <c r="AU282" s="591">
        <f>'приложение 1.4.'!I386</f>
        <v>0</v>
      </c>
      <c r="AV282" s="591">
        <f>'приложение 1.4.'!K386</f>
        <v>0</v>
      </c>
      <c r="AW282" s="591">
        <f>'приложение 1.4.'!M386</f>
        <v>15.59198</v>
      </c>
      <c r="AX282" s="474">
        <f>'приложение 1.1 '!AD284</f>
        <v>15.59198</v>
      </c>
      <c r="AY282" s="474">
        <f>'приложение 1.1 '!AC284</f>
        <v>0</v>
      </c>
      <c r="AZ282" s="591">
        <f t="shared" si="193"/>
        <v>15.59198</v>
      </c>
    </row>
    <row r="283" spans="1:52" s="9" customFormat="1">
      <c r="A283" s="95" t="str">
        <f>'приложение 1.1 '!A285</f>
        <v>2.1.3.97</v>
      </c>
      <c r="B283" s="506" t="str">
        <f>'приложение 1.1 '!B285</f>
        <v>Строительство ТП№15 2х1250кВА мкр.31Б</v>
      </c>
      <c r="C283" s="529" t="str">
        <f>IF('приложение 1.1 '!G285=2012,'приложение 1.1 '!E285,"-")</f>
        <v>-</v>
      </c>
      <c r="D283" s="529" t="str">
        <f>IF('приложение 1.1 '!G285=2012,'приложение 1.1 '!D285,"-")</f>
        <v>-</v>
      </c>
      <c r="E283" s="529" t="str">
        <f>IF('приложение 1.1 '!G285=2013,'приложение 1.1 '!E285,"-")</f>
        <v>-</v>
      </c>
      <c r="F283" s="529" t="str">
        <f>IF('приложение 1.1 '!G285=2013,'приложение 1.1 '!D285,"-")</f>
        <v>-</v>
      </c>
      <c r="G283" s="529" t="str">
        <f>IF('приложение 1.1 '!G285=2014,'приложение 1.1 '!E285,"-")</f>
        <v>-</v>
      </c>
      <c r="H283" s="529" t="str">
        <f>IF('приложение 1.1 '!G285=2014,'приложение 1.1 '!D285,"-")</f>
        <v>-</v>
      </c>
      <c r="I283" s="529" t="str">
        <f>IF('приложение 1.1 '!G285=2015,'приложение 1.1 '!E285,"-")</f>
        <v>-</v>
      </c>
      <c r="J283" s="529" t="str">
        <f>IF('приложение 1.1 '!G285=2015,'приложение 1.1 '!D285,"-")</f>
        <v>-</v>
      </c>
      <c r="K283" s="529" t="str">
        <f>IF('приложение 1.1 '!G285=2016,'приложение 1.1 '!E285,"-")</f>
        <v>-</v>
      </c>
      <c r="L283" s="529" t="str">
        <f>IF('приложение 1.1 '!G285=2016,'приложение 1.1 '!D285,"-")</f>
        <v>-</v>
      </c>
      <c r="M283" s="529">
        <f>IF('приложение 1.1 '!G285=2017,'приложение 1.1 '!E285,"-")</f>
        <v>2.5</v>
      </c>
      <c r="N283" s="529">
        <f>IF('приложение 1.1 '!G285=2017,'приложение 1.1 '!D285,"-")</f>
        <v>0</v>
      </c>
      <c r="O283" s="529">
        <f t="shared" si="198"/>
        <v>2.5</v>
      </c>
      <c r="P283" s="529">
        <f t="shared" si="199"/>
        <v>0</v>
      </c>
      <c r="Q283" s="529">
        <v>0</v>
      </c>
      <c r="R283" s="529">
        <v>0</v>
      </c>
      <c r="S283" s="529">
        <v>0</v>
      </c>
      <c r="T283" s="529">
        <v>0</v>
      </c>
      <c r="U283" s="529">
        <v>0</v>
      </c>
      <c r="V283" s="529">
        <v>0</v>
      </c>
      <c r="W283" s="529">
        <v>0</v>
      </c>
      <c r="X283" s="529">
        <v>0</v>
      </c>
      <c r="Y283" s="529">
        <v>0</v>
      </c>
      <c r="Z283" s="529">
        <v>0</v>
      </c>
      <c r="AA283" s="529">
        <v>0</v>
      </c>
      <c r="AB283" s="529">
        <v>0</v>
      </c>
      <c r="AC283" s="529">
        <f t="shared" si="200"/>
        <v>0</v>
      </c>
      <c r="AD283" s="583">
        <f t="shared" si="201"/>
        <v>0</v>
      </c>
      <c r="AE283" s="591">
        <f>'приложение 1.1 '!H285</f>
        <v>9.8240800000000004</v>
      </c>
      <c r="AF283" s="591" t="str">
        <f t="shared" si="181"/>
        <v>0</v>
      </c>
      <c r="AG283" s="591" t="str">
        <f t="shared" si="182"/>
        <v>0</v>
      </c>
      <c r="AH283" s="591" t="str">
        <f t="shared" si="186"/>
        <v>0</v>
      </c>
      <c r="AI283" s="591" t="str">
        <f t="shared" si="183"/>
        <v>0</v>
      </c>
      <c r="AJ283" s="591" t="str">
        <f t="shared" si="187"/>
        <v>0</v>
      </c>
      <c r="AK283" s="591" t="str">
        <f t="shared" si="184"/>
        <v>0</v>
      </c>
      <c r="AL283" s="591">
        <f t="shared" si="175"/>
        <v>2.5</v>
      </c>
      <c r="AM283" s="591">
        <f t="shared" si="202"/>
        <v>0</v>
      </c>
      <c r="AN283" s="591">
        <f t="shared" si="191"/>
        <v>2.5</v>
      </c>
      <c r="AO283" s="591">
        <f t="shared" si="192"/>
        <v>0</v>
      </c>
      <c r="AP283" s="591">
        <f>'приложение 1.1 '!Y285</f>
        <v>0</v>
      </c>
      <c r="AQ283" s="591">
        <f>'приложение 1.1 '!Z285</f>
        <v>0</v>
      </c>
      <c r="AR283" s="591">
        <f>'приложение 1.1 '!AA285</f>
        <v>0</v>
      </c>
      <c r="AS283" s="591">
        <f>'приложение 1.1 '!AB285</f>
        <v>0</v>
      </c>
      <c r="AT283" s="591">
        <f>'приложение 1.4.'!G387</f>
        <v>0</v>
      </c>
      <c r="AU283" s="591">
        <f>'приложение 1.4.'!I387</f>
        <v>0</v>
      </c>
      <c r="AV283" s="591">
        <f>'приложение 1.4.'!K387</f>
        <v>0</v>
      </c>
      <c r="AW283" s="591">
        <f>'приложение 1.4.'!M387</f>
        <v>9.8240800000000004</v>
      </c>
      <c r="AX283" s="474">
        <f>'приложение 1.1 '!AD285</f>
        <v>9.8240800000000004</v>
      </c>
      <c r="AY283" s="474">
        <f>'приложение 1.1 '!AC285</f>
        <v>0</v>
      </c>
      <c r="AZ283" s="591">
        <f t="shared" si="193"/>
        <v>9.8240800000000004</v>
      </c>
    </row>
    <row r="284" spans="1:52" s="9" customFormat="1">
      <c r="A284" s="95" t="str">
        <f>'приложение 1.1 '!A286</f>
        <v>2.1.3.98</v>
      </c>
      <c r="B284" s="506" t="str">
        <f>'приложение 1.1 '!B286</f>
        <v>Строительство ТП№1 2х630кВА п. Дорожный</v>
      </c>
      <c r="C284" s="529" t="str">
        <f>IF('приложение 1.1 '!G286=2012,'приложение 1.1 '!E286,"-")</f>
        <v>-</v>
      </c>
      <c r="D284" s="529" t="str">
        <f>IF('приложение 1.1 '!G286=2012,'приложение 1.1 '!D286,"-")</f>
        <v>-</v>
      </c>
      <c r="E284" s="529" t="str">
        <f>IF('приложение 1.1 '!G286=2013,'приложение 1.1 '!E286,"-")</f>
        <v>-</v>
      </c>
      <c r="F284" s="529" t="str">
        <f>IF('приложение 1.1 '!G286=2013,'приложение 1.1 '!D286,"-")</f>
        <v>-</v>
      </c>
      <c r="G284" s="529" t="str">
        <f>IF('приложение 1.1 '!G286=2014,'приложение 1.1 '!E286,"-")</f>
        <v>-</v>
      </c>
      <c r="H284" s="529" t="str">
        <f>IF('приложение 1.1 '!G286=2014,'приложение 1.1 '!D286,"-")</f>
        <v>-</v>
      </c>
      <c r="I284" s="529" t="str">
        <f>IF('приложение 1.1 '!G286=2015,'приложение 1.1 '!E286,"-")</f>
        <v>-</v>
      </c>
      <c r="J284" s="529" t="str">
        <f>IF('приложение 1.1 '!G286=2015,'приложение 1.1 '!D286,"-")</f>
        <v>-</v>
      </c>
      <c r="K284" s="529" t="str">
        <f>IF('приложение 1.1 '!G286=2016,'приложение 1.1 '!E286,"-")</f>
        <v>-</v>
      </c>
      <c r="L284" s="529" t="str">
        <f>IF('приложение 1.1 '!G286=2016,'приложение 1.1 '!D286,"-")</f>
        <v>-</v>
      </c>
      <c r="M284" s="529">
        <f>IF('приложение 1.1 '!G286=2017,'приложение 1.1 '!E286,"-")</f>
        <v>1.26</v>
      </c>
      <c r="N284" s="529">
        <f>IF('приложение 1.1 '!G286=2017,'приложение 1.1 '!D286,"-")</f>
        <v>0</v>
      </c>
      <c r="O284" s="529">
        <f t="shared" si="198"/>
        <v>1.26</v>
      </c>
      <c r="P284" s="529">
        <f t="shared" si="199"/>
        <v>0</v>
      </c>
      <c r="Q284" s="529">
        <v>0</v>
      </c>
      <c r="R284" s="529">
        <v>0</v>
      </c>
      <c r="S284" s="529">
        <v>0</v>
      </c>
      <c r="T284" s="529">
        <v>0</v>
      </c>
      <c r="U284" s="529">
        <v>0</v>
      </c>
      <c r="V284" s="529">
        <v>0</v>
      </c>
      <c r="W284" s="529">
        <v>0</v>
      </c>
      <c r="X284" s="529">
        <v>0</v>
      </c>
      <c r="Y284" s="529">
        <v>0</v>
      </c>
      <c r="Z284" s="529">
        <v>0</v>
      </c>
      <c r="AA284" s="529">
        <v>0</v>
      </c>
      <c r="AB284" s="529">
        <v>0</v>
      </c>
      <c r="AC284" s="529">
        <f t="shared" si="200"/>
        <v>0</v>
      </c>
      <c r="AD284" s="583">
        <f t="shared" si="201"/>
        <v>0</v>
      </c>
      <c r="AE284" s="591">
        <f>'приложение 1.1 '!H286</f>
        <v>7.26715</v>
      </c>
      <c r="AF284" s="591" t="str">
        <f t="shared" si="181"/>
        <v>0</v>
      </c>
      <c r="AG284" s="591" t="str">
        <f t="shared" si="182"/>
        <v>0</v>
      </c>
      <c r="AH284" s="591" t="str">
        <f t="shared" si="186"/>
        <v>0</v>
      </c>
      <c r="AI284" s="591" t="str">
        <f t="shared" si="183"/>
        <v>0</v>
      </c>
      <c r="AJ284" s="591" t="str">
        <f t="shared" si="187"/>
        <v>0</v>
      </c>
      <c r="AK284" s="591" t="str">
        <f t="shared" si="184"/>
        <v>0</v>
      </c>
      <c r="AL284" s="591">
        <f t="shared" si="175"/>
        <v>1.26</v>
      </c>
      <c r="AM284" s="591">
        <f t="shared" si="202"/>
        <v>0</v>
      </c>
      <c r="AN284" s="591">
        <f t="shared" si="191"/>
        <v>1.26</v>
      </c>
      <c r="AO284" s="591">
        <f t="shared" si="192"/>
        <v>0</v>
      </c>
      <c r="AP284" s="591">
        <f>'приложение 1.1 '!Y286</f>
        <v>0</v>
      </c>
      <c r="AQ284" s="591">
        <f>'приложение 1.1 '!Z286</f>
        <v>0</v>
      </c>
      <c r="AR284" s="591">
        <f>'приложение 1.1 '!AA286</f>
        <v>0</v>
      </c>
      <c r="AS284" s="591">
        <f>'приложение 1.1 '!AB286</f>
        <v>0</v>
      </c>
      <c r="AT284" s="591">
        <f>'приложение 1.4.'!G388</f>
        <v>0</v>
      </c>
      <c r="AU284" s="591">
        <f>'приложение 1.4.'!I388</f>
        <v>0</v>
      </c>
      <c r="AV284" s="591">
        <f>'приложение 1.4.'!K388</f>
        <v>0</v>
      </c>
      <c r="AW284" s="591">
        <f>'приложение 1.4.'!M388</f>
        <v>7.26715</v>
      </c>
      <c r="AX284" s="474">
        <f>'приложение 1.1 '!AD286</f>
        <v>7.26715</v>
      </c>
      <c r="AY284" s="474">
        <f>'приложение 1.1 '!AC286</f>
        <v>0</v>
      </c>
      <c r="AZ284" s="591">
        <f t="shared" si="193"/>
        <v>7.26715</v>
      </c>
    </row>
    <row r="285" spans="1:52" s="9" customFormat="1">
      <c r="A285" s="95" t="str">
        <f>'приложение 1.1 '!A287</f>
        <v>2.1.3.99</v>
      </c>
      <c r="B285" s="506" t="str">
        <f>'приложение 1.1 '!B287</f>
        <v>Строительство ТП3 2х1600кВА мкр.42</v>
      </c>
      <c r="C285" s="529" t="str">
        <f>IF('приложение 1.1 '!G287=2012,'приложение 1.1 '!E287,"-")</f>
        <v>-</v>
      </c>
      <c r="D285" s="529" t="str">
        <f>IF('приложение 1.1 '!G287=2012,'приложение 1.1 '!D287,"-")</f>
        <v>-</v>
      </c>
      <c r="E285" s="529" t="str">
        <f>IF('приложение 1.1 '!G287=2013,'приложение 1.1 '!E287,"-")</f>
        <v>-</v>
      </c>
      <c r="F285" s="529" t="str">
        <f>IF('приложение 1.1 '!G287=2013,'приложение 1.1 '!D287,"-")</f>
        <v>-</v>
      </c>
      <c r="G285" s="529" t="str">
        <f>IF('приложение 1.1 '!G287=2014,'приложение 1.1 '!E287,"-")</f>
        <v>-</v>
      </c>
      <c r="H285" s="529" t="str">
        <f>IF('приложение 1.1 '!G287=2014,'приложение 1.1 '!D287,"-")</f>
        <v>-</v>
      </c>
      <c r="I285" s="529" t="str">
        <f>IF('приложение 1.1 '!G287=2015,'приложение 1.1 '!E287,"-")</f>
        <v>-</v>
      </c>
      <c r="J285" s="529" t="str">
        <f>IF('приложение 1.1 '!G287=2015,'приложение 1.1 '!D287,"-")</f>
        <v>-</v>
      </c>
      <c r="K285" s="529" t="str">
        <f>IF('приложение 1.1 '!G287=2016,'приложение 1.1 '!E287,"-")</f>
        <v>-</v>
      </c>
      <c r="L285" s="529" t="str">
        <f>IF('приложение 1.1 '!G287=2016,'приложение 1.1 '!D287,"-")</f>
        <v>-</v>
      </c>
      <c r="M285" s="529">
        <f>IF('приложение 1.1 '!G287=2017,'приложение 1.1 '!E287,"-")</f>
        <v>3.2</v>
      </c>
      <c r="N285" s="529">
        <f>IF('приложение 1.1 '!G287=2017,'приложение 1.1 '!D287,"-")</f>
        <v>0</v>
      </c>
      <c r="O285" s="529">
        <f t="shared" si="198"/>
        <v>3.2</v>
      </c>
      <c r="P285" s="529">
        <f t="shared" si="199"/>
        <v>0</v>
      </c>
      <c r="Q285" s="529">
        <v>0</v>
      </c>
      <c r="R285" s="529">
        <v>0</v>
      </c>
      <c r="S285" s="529">
        <v>0</v>
      </c>
      <c r="T285" s="529">
        <v>0</v>
      </c>
      <c r="U285" s="529">
        <v>0</v>
      </c>
      <c r="V285" s="529">
        <v>0</v>
      </c>
      <c r="W285" s="529">
        <v>0</v>
      </c>
      <c r="X285" s="529">
        <v>0</v>
      </c>
      <c r="Y285" s="529">
        <v>0</v>
      </c>
      <c r="Z285" s="529">
        <v>0</v>
      </c>
      <c r="AA285" s="529">
        <v>0</v>
      </c>
      <c r="AB285" s="529">
        <v>0</v>
      </c>
      <c r="AC285" s="529">
        <f t="shared" si="200"/>
        <v>0</v>
      </c>
      <c r="AD285" s="583">
        <f t="shared" si="201"/>
        <v>0</v>
      </c>
      <c r="AE285" s="591">
        <f>'приложение 1.1 '!H287</f>
        <v>8.0890000000000004</v>
      </c>
      <c r="AF285" s="591" t="str">
        <f t="shared" si="181"/>
        <v>0</v>
      </c>
      <c r="AG285" s="591" t="str">
        <f t="shared" si="182"/>
        <v>0</v>
      </c>
      <c r="AH285" s="591" t="str">
        <f t="shared" si="186"/>
        <v>0</v>
      </c>
      <c r="AI285" s="591" t="str">
        <f t="shared" si="183"/>
        <v>0</v>
      </c>
      <c r="AJ285" s="591" t="str">
        <f t="shared" si="187"/>
        <v>0</v>
      </c>
      <c r="AK285" s="591" t="str">
        <f t="shared" si="184"/>
        <v>0</v>
      </c>
      <c r="AL285" s="591">
        <f t="shared" si="175"/>
        <v>3.2</v>
      </c>
      <c r="AM285" s="591">
        <f t="shared" si="202"/>
        <v>0</v>
      </c>
      <c r="AN285" s="591">
        <f t="shared" si="191"/>
        <v>3.2</v>
      </c>
      <c r="AO285" s="591">
        <f t="shared" si="192"/>
        <v>0</v>
      </c>
      <c r="AP285" s="591">
        <f>'приложение 1.1 '!Y287</f>
        <v>0</v>
      </c>
      <c r="AQ285" s="591">
        <f>'приложение 1.1 '!Z287</f>
        <v>0</v>
      </c>
      <c r="AR285" s="591">
        <f>'приложение 1.1 '!AA287</f>
        <v>0</v>
      </c>
      <c r="AS285" s="591">
        <f>'приложение 1.1 '!AB287</f>
        <v>0</v>
      </c>
      <c r="AT285" s="591">
        <f>'приложение 1.4.'!G389</f>
        <v>0</v>
      </c>
      <c r="AU285" s="591">
        <f>'приложение 1.4.'!I389</f>
        <v>0</v>
      </c>
      <c r="AV285" s="591">
        <f>'приложение 1.4.'!K389</f>
        <v>0</v>
      </c>
      <c r="AW285" s="591">
        <f>'приложение 1.4.'!M389</f>
        <v>8.0890000000000004</v>
      </c>
      <c r="AX285" s="474">
        <f>'приложение 1.1 '!AD287</f>
        <v>8.0890000000000004</v>
      </c>
      <c r="AY285" s="474">
        <f>'приложение 1.1 '!AC287</f>
        <v>0</v>
      </c>
      <c r="AZ285" s="591">
        <f t="shared" si="193"/>
        <v>8.0890000000000004</v>
      </c>
    </row>
    <row r="286" spans="1:52" s="9" customFormat="1">
      <c r="A286" s="95" t="str">
        <f>'приложение 1.1 '!A288</f>
        <v>2.1.3.100</v>
      </c>
      <c r="B286" s="506" t="str">
        <f>'приложение 1.1 '!B288</f>
        <v>Строительство ТП-2х2500кВА мкр.44 (стр.18)</v>
      </c>
      <c r="C286" s="529" t="str">
        <f>IF('приложение 1.1 '!G288=2012,'приложение 1.1 '!E288,"-")</f>
        <v>-</v>
      </c>
      <c r="D286" s="529" t="str">
        <f>IF('приложение 1.1 '!G288=2012,'приложение 1.1 '!D288,"-")</f>
        <v>-</v>
      </c>
      <c r="E286" s="529" t="str">
        <f>IF('приложение 1.1 '!G288=2013,'приложение 1.1 '!E288,"-")</f>
        <v>-</v>
      </c>
      <c r="F286" s="529" t="str">
        <f>IF('приложение 1.1 '!G288=2013,'приложение 1.1 '!D288,"-")</f>
        <v>-</v>
      </c>
      <c r="G286" s="529" t="str">
        <f>IF('приложение 1.1 '!G288=2014,'приложение 1.1 '!E288,"-")</f>
        <v>-</v>
      </c>
      <c r="H286" s="529" t="str">
        <f>IF('приложение 1.1 '!G288=2014,'приложение 1.1 '!D288,"-")</f>
        <v>-</v>
      </c>
      <c r="I286" s="529" t="str">
        <f>IF('приложение 1.1 '!G288=2015,'приложение 1.1 '!E288,"-")</f>
        <v>-</v>
      </c>
      <c r="J286" s="529" t="str">
        <f>IF('приложение 1.1 '!G288=2015,'приложение 1.1 '!D288,"-")</f>
        <v>-</v>
      </c>
      <c r="K286" s="529" t="str">
        <f>IF('приложение 1.1 '!G288=2016,'приложение 1.1 '!E288,"-")</f>
        <v>-</v>
      </c>
      <c r="L286" s="529" t="str">
        <f>IF('приложение 1.1 '!G288=2016,'приложение 1.1 '!D288,"-")</f>
        <v>-</v>
      </c>
      <c r="M286" s="529">
        <f>IF('приложение 1.1 '!G288=2017,'приложение 1.1 '!E288,"-")</f>
        <v>5</v>
      </c>
      <c r="N286" s="529">
        <f>IF('приложение 1.1 '!G288=2017,'приложение 1.1 '!D288,"-")</f>
        <v>0</v>
      </c>
      <c r="O286" s="529">
        <f t="shared" si="198"/>
        <v>5</v>
      </c>
      <c r="P286" s="529">
        <f t="shared" si="199"/>
        <v>0</v>
      </c>
      <c r="Q286" s="529">
        <v>0</v>
      </c>
      <c r="R286" s="529">
        <v>0</v>
      </c>
      <c r="S286" s="529">
        <v>0</v>
      </c>
      <c r="T286" s="529">
        <v>0</v>
      </c>
      <c r="U286" s="529">
        <v>0</v>
      </c>
      <c r="V286" s="529">
        <v>0</v>
      </c>
      <c r="W286" s="529">
        <v>0</v>
      </c>
      <c r="X286" s="529">
        <v>0</v>
      </c>
      <c r="Y286" s="529">
        <v>0</v>
      </c>
      <c r="Z286" s="529">
        <v>0</v>
      </c>
      <c r="AA286" s="529">
        <v>0</v>
      </c>
      <c r="AB286" s="529">
        <v>0</v>
      </c>
      <c r="AC286" s="529">
        <f t="shared" si="200"/>
        <v>0</v>
      </c>
      <c r="AD286" s="583">
        <f t="shared" si="201"/>
        <v>0</v>
      </c>
      <c r="AE286" s="591">
        <f>'приложение 1.1 '!H288</f>
        <v>17.5</v>
      </c>
      <c r="AF286" s="591" t="str">
        <f t="shared" si="181"/>
        <v>0</v>
      </c>
      <c r="AG286" s="591" t="str">
        <f t="shared" si="182"/>
        <v>0</v>
      </c>
      <c r="AH286" s="591" t="str">
        <f t="shared" si="186"/>
        <v>0</v>
      </c>
      <c r="AI286" s="591" t="str">
        <f t="shared" si="183"/>
        <v>0</v>
      </c>
      <c r="AJ286" s="591" t="str">
        <f t="shared" si="187"/>
        <v>0</v>
      </c>
      <c r="AK286" s="591" t="str">
        <f t="shared" si="184"/>
        <v>0</v>
      </c>
      <c r="AL286" s="591">
        <f t="shared" ref="AL286:AL349" si="203">IF(AW286&gt;0,AN286,"0")</f>
        <v>5</v>
      </c>
      <c r="AM286" s="591">
        <f t="shared" si="202"/>
        <v>0</v>
      </c>
      <c r="AN286" s="591">
        <f t="shared" si="191"/>
        <v>5</v>
      </c>
      <c r="AO286" s="591">
        <f t="shared" si="192"/>
        <v>0</v>
      </c>
      <c r="AP286" s="591">
        <f>'приложение 1.1 '!Y288</f>
        <v>0</v>
      </c>
      <c r="AQ286" s="591">
        <f>'приложение 1.1 '!Z288</f>
        <v>0</v>
      </c>
      <c r="AR286" s="591">
        <f>'приложение 1.1 '!AA288</f>
        <v>0</v>
      </c>
      <c r="AS286" s="591">
        <f>'приложение 1.1 '!AB288</f>
        <v>0</v>
      </c>
      <c r="AT286" s="591">
        <f>'приложение 1.4.'!G390</f>
        <v>0</v>
      </c>
      <c r="AU286" s="591">
        <f>'приложение 1.4.'!I390</f>
        <v>0</v>
      </c>
      <c r="AV286" s="591">
        <f>'приложение 1.4.'!K390</f>
        <v>0</v>
      </c>
      <c r="AW286" s="591">
        <f>'приложение 1.4.'!M390</f>
        <v>17.5</v>
      </c>
      <c r="AX286" s="474">
        <f>'приложение 1.1 '!AD288</f>
        <v>17.5</v>
      </c>
      <c r="AY286" s="474">
        <f>'приложение 1.1 '!AC288</f>
        <v>0</v>
      </c>
      <c r="AZ286" s="591">
        <f t="shared" si="193"/>
        <v>17.5</v>
      </c>
    </row>
    <row r="287" spans="1:52" s="9" customFormat="1">
      <c r="A287" s="95" t="str">
        <f>'приложение 1.1 '!A289</f>
        <v>2.1.3.101</v>
      </c>
      <c r="B287" s="506" t="str">
        <f>'приложение 1.1 '!B289</f>
        <v>Строительство ТП 2х1000кВА мкр.4</v>
      </c>
      <c r="C287" s="529" t="str">
        <f>IF('приложение 1.1 '!G289=2012,'приложение 1.1 '!E289,"-")</f>
        <v>-</v>
      </c>
      <c r="D287" s="529" t="str">
        <f>IF('приложение 1.1 '!G289=2012,'приложение 1.1 '!D289,"-")</f>
        <v>-</v>
      </c>
      <c r="E287" s="529" t="str">
        <f>IF('приложение 1.1 '!G289=2013,'приложение 1.1 '!E289,"-")</f>
        <v>-</v>
      </c>
      <c r="F287" s="529" t="str">
        <f>IF('приложение 1.1 '!G289=2013,'приложение 1.1 '!D289,"-")</f>
        <v>-</v>
      </c>
      <c r="G287" s="529" t="str">
        <f>IF('приложение 1.1 '!G289=2014,'приложение 1.1 '!E289,"-")</f>
        <v>-</v>
      </c>
      <c r="H287" s="529" t="str">
        <f>IF('приложение 1.1 '!G289=2014,'приложение 1.1 '!D289,"-")</f>
        <v>-</v>
      </c>
      <c r="I287" s="529" t="str">
        <f>IF('приложение 1.1 '!G289=2015,'приложение 1.1 '!E289,"-")</f>
        <v>-</v>
      </c>
      <c r="J287" s="529" t="str">
        <f>IF('приложение 1.1 '!G289=2015,'приложение 1.1 '!D289,"-")</f>
        <v>-</v>
      </c>
      <c r="K287" s="529" t="str">
        <f>IF('приложение 1.1 '!G289=2016,'приложение 1.1 '!E289,"-")</f>
        <v>-</v>
      </c>
      <c r="L287" s="529" t="str">
        <f>IF('приложение 1.1 '!G289=2016,'приложение 1.1 '!D289,"-")</f>
        <v>-</v>
      </c>
      <c r="M287" s="529">
        <f>IF('приложение 1.1 '!G289=2017,'приложение 1.1 '!E289,"-")</f>
        <v>2</v>
      </c>
      <c r="N287" s="529">
        <f>IF('приложение 1.1 '!G289=2017,'приложение 1.1 '!D289,"-")</f>
        <v>0</v>
      </c>
      <c r="O287" s="529">
        <f t="shared" si="198"/>
        <v>2</v>
      </c>
      <c r="P287" s="529">
        <f t="shared" si="199"/>
        <v>0</v>
      </c>
      <c r="Q287" s="529">
        <v>0</v>
      </c>
      <c r="R287" s="529">
        <v>0</v>
      </c>
      <c r="S287" s="529">
        <v>0</v>
      </c>
      <c r="T287" s="529">
        <v>0</v>
      </c>
      <c r="U287" s="529">
        <v>0</v>
      </c>
      <c r="V287" s="529">
        <v>0</v>
      </c>
      <c r="W287" s="529">
        <v>0</v>
      </c>
      <c r="X287" s="529">
        <v>0</v>
      </c>
      <c r="Y287" s="529">
        <v>0</v>
      </c>
      <c r="Z287" s="529">
        <v>0</v>
      </c>
      <c r="AA287" s="529">
        <v>0</v>
      </c>
      <c r="AB287" s="529">
        <v>0</v>
      </c>
      <c r="AC287" s="529">
        <f t="shared" si="200"/>
        <v>0</v>
      </c>
      <c r="AD287" s="583">
        <f t="shared" si="201"/>
        <v>0</v>
      </c>
      <c r="AE287" s="591">
        <f>'приложение 1.1 '!H289</f>
        <v>10</v>
      </c>
      <c r="AF287" s="591" t="str">
        <f t="shared" si="181"/>
        <v>0</v>
      </c>
      <c r="AG287" s="591" t="str">
        <f t="shared" si="182"/>
        <v>0</v>
      </c>
      <c r="AH287" s="591" t="str">
        <f t="shared" si="186"/>
        <v>0</v>
      </c>
      <c r="AI287" s="591" t="str">
        <f t="shared" si="183"/>
        <v>0</v>
      </c>
      <c r="AJ287" s="591" t="str">
        <f t="shared" si="187"/>
        <v>0</v>
      </c>
      <c r="AK287" s="591" t="str">
        <f t="shared" si="184"/>
        <v>0</v>
      </c>
      <c r="AL287" s="591">
        <f t="shared" si="203"/>
        <v>2</v>
      </c>
      <c r="AM287" s="591">
        <f t="shared" si="202"/>
        <v>0</v>
      </c>
      <c r="AN287" s="591">
        <f t="shared" si="191"/>
        <v>2</v>
      </c>
      <c r="AO287" s="591">
        <f t="shared" si="192"/>
        <v>0</v>
      </c>
      <c r="AP287" s="591">
        <f>'приложение 1.1 '!Y289</f>
        <v>0</v>
      </c>
      <c r="AQ287" s="591">
        <f>'приложение 1.1 '!Z289</f>
        <v>0</v>
      </c>
      <c r="AR287" s="591">
        <f>'приложение 1.1 '!AA289</f>
        <v>0</v>
      </c>
      <c r="AS287" s="591">
        <f>'приложение 1.1 '!AB289</f>
        <v>0</v>
      </c>
      <c r="AT287" s="591">
        <f>'приложение 1.4.'!G391</f>
        <v>0</v>
      </c>
      <c r="AU287" s="591">
        <f>'приложение 1.4.'!I391</f>
        <v>0</v>
      </c>
      <c r="AV287" s="591">
        <f>'приложение 1.4.'!K391</f>
        <v>0</v>
      </c>
      <c r="AW287" s="591">
        <f>'приложение 1.4.'!M391</f>
        <v>10</v>
      </c>
      <c r="AX287" s="474">
        <f>'приложение 1.1 '!AD289</f>
        <v>10</v>
      </c>
      <c r="AY287" s="474">
        <f>'приложение 1.1 '!AC289</f>
        <v>0</v>
      </c>
      <c r="AZ287" s="591">
        <f t="shared" si="193"/>
        <v>10</v>
      </c>
    </row>
    <row r="288" spans="1:52" s="9" customFormat="1">
      <c r="A288" s="95" t="str">
        <f>'приложение 1.1 '!A290</f>
        <v>2.1.3.102</v>
      </c>
      <c r="B288" s="506" t="str">
        <f>'приложение 1.1 '!B290</f>
        <v>Строительство ТП-2х1250кВА мкр.А</v>
      </c>
      <c r="C288" s="529" t="str">
        <f>IF('приложение 1.1 '!G290=2012,'приложение 1.1 '!E290,"-")</f>
        <v>-</v>
      </c>
      <c r="D288" s="529" t="str">
        <f>IF('приложение 1.1 '!G290=2012,'приложение 1.1 '!D290,"-")</f>
        <v>-</v>
      </c>
      <c r="E288" s="529" t="str">
        <f>IF('приложение 1.1 '!G290=2013,'приложение 1.1 '!E290,"-")</f>
        <v>-</v>
      </c>
      <c r="F288" s="529" t="str">
        <f>IF('приложение 1.1 '!G290=2013,'приложение 1.1 '!D290,"-")</f>
        <v>-</v>
      </c>
      <c r="G288" s="529" t="str">
        <f>IF('приложение 1.1 '!G290=2014,'приложение 1.1 '!E290,"-")</f>
        <v>-</v>
      </c>
      <c r="H288" s="529" t="str">
        <f>IF('приложение 1.1 '!G290=2014,'приложение 1.1 '!D290,"-")</f>
        <v>-</v>
      </c>
      <c r="I288" s="529" t="str">
        <f>IF('приложение 1.1 '!G290=2015,'приложение 1.1 '!E290,"-")</f>
        <v>-</v>
      </c>
      <c r="J288" s="529" t="str">
        <f>IF('приложение 1.1 '!G290=2015,'приложение 1.1 '!D290,"-")</f>
        <v>-</v>
      </c>
      <c r="K288" s="529" t="str">
        <f>IF('приложение 1.1 '!G290=2016,'приложение 1.1 '!E290,"-")</f>
        <v>-</v>
      </c>
      <c r="L288" s="529" t="str">
        <f>IF('приложение 1.1 '!G290=2016,'приложение 1.1 '!D290,"-")</f>
        <v>-</v>
      </c>
      <c r="M288" s="529">
        <f>IF('приложение 1.1 '!G290=2017,'приложение 1.1 '!E290,"-")</f>
        <v>2.5</v>
      </c>
      <c r="N288" s="529">
        <f>IF('приложение 1.1 '!G290=2017,'приложение 1.1 '!D290,"-")</f>
        <v>0</v>
      </c>
      <c r="O288" s="529">
        <f t="shared" si="198"/>
        <v>2.5</v>
      </c>
      <c r="P288" s="529">
        <f t="shared" si="199"/>
        <v>0</v>
      </c>
      <c r="Q288" s="529">
        <v>0</v>
      </c>
      <c r="R288" s="529">
        <v>0</v>
      </c>
      <c r="S288" s="529">
        <v>0</v>
      </c>
      <c r="T288" s="529">
        <v>0</v>
      </c>
      <c r="U288" s="529">
        <v>0</v>
      </c>
      <c r="V288" s="529">
        <v>0</v>
      </c>
      <c r="W288" s="529">
        <v>0</v>
      </c>
      <c r="X288" s="529">
        <v>0</v>
      </c>
      <c r="Y288" s="529">
        <v>0</v>
      </c>
      <c r="Z288" s="529">
        <v>0</v>
      </c>
      <c r="AA288" s="529">
        <v>0</v>
      </c>
      <c r="AB288" s="529">
        <v>0</v>
      </c>
      <c r="AC288" s="529">
        <f t="shared" si="200"/>
        <v>0</v>
      </c>
      <c r="AD288" s="583">
        <f t="shared" si="201"/>
        <v>0</v>
      </c>
      <c r="AE288" s="591">
        <f>'приложение 1.1 '!H290</f>
        <v>11.103910000000001</v>
      </c>
      <c r="AF288" s="591" t="str">
        <f t="shared" si="181"/>
        <v>0</v>
      </c>
      <c r="AG288" s="591" t="str">
        <f t="shared" si="182"/>
        <v>0</v>
      </c>
      <c r="AH288" s="591" t="str">
        <f t="shared" si="186"/>
        <v>0</v>
      </c>
      <c r="AI288" s="591" t="str">
        <f t="shared" si="183"/>
        <v>0</v>
      </c>
      <c r="AJ288" s="591" t="str">
        <f t="shared" si="187"/>
        <v>0</v>
      </c>
      <c r="AK288" s="591" t="str">
        <f t="shared" si="184"/>
        <v>0</v>
      </c>
      <c r="AL288" s="591">
        <f t="shared" si="203"/>
        <v>2.5</v>
      </c>
      <c r="AM288" s="591">
        <f t="shared" si="202"/>
        <v>0</v>
      </c>
      <c r="AN288" s="591">
        <f t="shared" si="191"/>
        <v>2.5</v>
      </c>
      <c r="AO288" s="591">
        <f t="shared" si="192"/>
        <v>0</v>
      </c>
      <c r="AP288" s="591">
        <f>'приложение 1.1 '!Y290</f>
        <v>0</v>
      </c>
      <c r="AQ288" s="591">
        <f>'приложение 1.1 '!Z290</f>
        <v>0</v>
      </c>
      <c r="AR288" s="591">
        <f>'приложение 1.1 '!AA290</f>
        <v>0</v>
      </c>
      <c r="AS288" s="591">
        <f>'приложение 1.1 '!AB290</f>
        <v>0</v>
      </c>
      <c r="AT288" s="591">
        <f>'приложение 1.4.'!G392</f>
        <v>0</v>
      </c>
      <c r="AU288" s="591">
        <f>'приложение 1.4.'!I392</f>
        <v>0</v>
      </c>
      <c r="AV288" s="591">
        <f>'приложение 1.4.'!K392</f>
        <v>0</v>
      </c>
      <c r="AW288" s="591">
        <f>'приложение 1.4.'!M392</f>
        <v>11.103910000000001</v>
      </c>
      <c r="AX288" s="474">
        <f>'приложение 1.1 '!AD290</f>
        <v>11.103910000000001</v>
      </c>
      <c r="AY288" s="474">
        <f>'приложение 1.1 '!AC290</f>
        <v>0</v>
      </c>
      <c r="AZ288" s="591">
        <f t="shared" si="193"/>
        <v>11.103910000000001</v>
      </c>
    </row>
    <row r="289" spans="1:52" s="9" customFormat="1">
      <c r="A289" s="95" t="str">
        <f>'приложение 1.1 '!A291</f>
        <v>2.1.3.103</v>
      </c>
      <c r="B289" s="506" t="str">
        <f>'приложение 1.1 '!B291</f>
        <v>Строительство ТП-2х1000кВА мкр.1А</v>
      </c>
      <c r="C289" s="529" t="str">
        <f>IF('приложение 1.1 '!G291=2012,'приложение 1.1 '!E291,"-")</f>
        <v>-</v>
      </c>
      <c r="D289" s="529" t="str">
        <f>IF('приложение 1.1 '!G291=2012,'приложение 1.1 '!D291,"-")</f>
        <v>-</v>
      </c>
      <c r="E289" s="529" t="str">
        <f>IF('приложение 1.1 '!G291=2013,'приложение 1.1 '!E291,"-")</f>
        <v>-</v>
      </c>
      <c r="F289" s="529" t="str">
        <f>IF('приложение 1.1 '!G291=2013,'приложение 1.1 '!D291,"-")</f>
        <v>-</v>
      </c>
      <c r="G289" s="529" t="str">
        <f>IF('приложение 1.1 '!G291=2014,'приложение 1.1 '!E291,"-")</f>
        <v>-</v>
      </c>
      <c r="H289" s="529" t="str">
        <f>IF('приложение 1.1 '!G291=2014,'приложение 1.1 '!D291,"-")</f>
        <v>-</v>
      </c>
      <c r="I289" s="529" t="str">
        <f>IF('приложение 1.1 '!G291=2015,'приложение 1.1 '!E291,"-")</f>
        <v>-</v>
      </c>
      <c r="J289" s="529" t="str">
        <f>IF('приложение 1.1 '!G291=2015,'приложение 1.1 '!D291,"-")</f>
        <v>-</v>
      </c>
      <c r="K289" s="529" t="str">
        <f>IF('приложение 1.1 '!G291=2016,'приложение 1.1 '!E291,"-")</f>
        <v>-</v>
      </c>
      <c r="L289" s="529" t="str">
        <f>IF('приложение 1.1 '!G291=2016,'приложение 1.1 '!D291,"-")</f>
        <v>-</v>
      </c>
      <c r="M289" s="529">
        <f>IF('приложение 1.1 '!G291=2017,'приложение 1.1 '!E291,"-")</f>
        <v>2</v>
      </c>
      <c r="N289" s="529">
        <f>IF('приложение 1.1 '!G291=2017,'приложение 1.1 '!D291,"-")</f>
        <v>0</v>
      </c>
      <c r="O289" s="529">
        <f t="shared" si="198"/>
        <v>2</v>
      </c>
      <c r="P289" s="529">
        <f t="shared" si="199"/>
        <v>0</v>
      </c>
      <c r="Q289" s="529">
        <v>0</v>
      </c>
      <c r="R289" s="529">
        <v>0</v>
      </c>
      <c r="S289" s="529">
        <v>0</v>
      </c>
      <c r="T289" s="529">
        <v>0</v>
      </c>
      <c r="U289" s="529">
        <v>0</v>
      </c>
      <c r="V289" s="529">
        <v>0</v>
      </c>
      <c r="W289" s="529">
        <v>0</v>
      </c>
      <c r="X289" s="529">
        <v>0</v>
      </c>
      <c r="Y289" s="529">
        <v>0</v>
      </c>
      <c r="Z289" s="529">
        <v>0</v>
      </c>
      <c r="AA289" s="529">
        <v>0</v>
      </c>
      <c r="AB289" s="529">
        <v>0</v>
      </c>
      <c r="AC289" s="529">
        <f t="shared" si="200"/>
        <v>0</v>
      </c>
      <c r="AD289" s="583">
        <f t="shared" si="201"/>
        <v>0</v>
      </c>
      <c r="AE289" s="591">
        <f>'приложение 1.1 '!H291</f>
        <v>8.4645700000000001</v>
      </c>
      <c r="AF289" s="591" t="str">
        <f t="shared" si="181"/>
        <v>0</v>
      </c>
      <c r="AG289" s="591" t="str">
        <f t="shared" si="182"/>
        <v>0</v>
      </c>
      <c r="AH289" s="591" t="str">
        <f t="shared" si="186"/>
        <v>0</v>
      </c>
      <c r="AI289" s="591" t="str">
        <f t="shared" si="183"/>
        <v>0</v>
      </c>
      <c r="AJ289" s="591" t="str">
        <f t="shared" si="187"/>
        <v>0</v>
      </c>
      <c r="AK289" s="591" t="str">
        <f t="shared" si="184"/>
        <v>0</v>
      </c>
      <c r="AL289" s="591">
        <f t="shared" si="203"/>
        <v>2</v>
      </c>
      <c r="AM289" s="591">
        <f t="shared" si="202"/>
        <v>0</v>
      </c>
      <c r="AN289" s="591">
        <f t="shared" si="191"/>
        <v>2</v>
      </c>
      <c r="AO289" s="591">
        <f t="shared" si="192"/>
        <v>0</v>
      </c>
      <c r="AP289" s="591">
        <f>'приложение 1.1 '!Y291</f>
        <v>0</v>
      </c>
      <c r="AQ289" s="591">
        <f>'приложение 1.1 '!Z291</f>
        <v>0</v>
      </c>
      <c r="AR289" s="591">
        <f>'приложение 1.1 '!AA291</f>
        <v>0</v>
      </c>
      <c r="AS289" s="591">
        <f>'приложение 1.1 '!AB291</f>
        <v>0</v>
      </c>
      <c r="AT289" s="591">
        <f>'приложение 1.4.'!G393</f>
        <v>0</v>
      </c>
      <c r="AU289" s="591">
        <f>'приложение 1.4.'!I393</f>
        <v>0</v>
      </c>
      <c r="AV289" s="591">
        <f>'приложение 1.4.'!K393</f>
        <v>0</v>
      </c>
      <c r="AW289" s="591">
        <f>'приложение 1.4.'!M393</f>
        <v>8.4645700000000001</v>
      </c>
      <c r="AX289" s="474">
        <f>'приложение 1.1 '!AD291</f>
        <v>8.4645700000000001</v>
      </c>
      <c r="AY289" s="474">
        <f>'приложение 1.1 '!AC291</f>
        <v>0</v>
      </c>
      <c r="AZ289" s="591">
        <f t="shared" si="193"/>
        <v>8.4645700000000001</v>
      </c>
    </row>
    <row r="290" spans="1:52" s="9" customFormat="1">
      <c r="A290" s="630" t="str">
        <f>'приложение 1.1 '!A292</f>
        <v>2.1.4.</v>
      </c>
      <c r="B290" s="159" t="str">
        <f>'приложение 1.1 '!B292</f>
        <v>Кабельные линии 6/10кВ</v>
      </c>
      <c r="C290" s="529" t="str">
        <f>IF('приложение 1.1 '!G292=2012,'приложение 1.1 '!E292,"-")</f>
        <v>-</v>
      </c>
      <c r="D290" s="529" t="str">
        <f>IF('приложение 1.1 '!G292=2012,'приложение 1.1 '!D292,"-")</f>
        <v>-</v>
      </c>
      <c r="E290" s="529" t="str">
        <f>IF('приложение 1.1 '!G292=2013,'приложение 1.1 '!E292,"-")</f>
        <v>-</v>
      </c>
      <c r="F290" s="529" t="str">
        <f>IF('приложение 1.1 '!G292=2013,'приложение 1.1 '!D292,"-")</f>
        <v>-</v>
      </c>
      <c r="G290" s="529" t="str">
        <f>IF('приложение 1.1 '!G292=2014,'приложение 1.1 '!E292,"-")</f>
        <v>-</v>
      </c>
      <c r="H290" s="529" t="str">
        <f>IF('приложение 1.1 '!G292=2014,'приложение 1.1 '!D292,"-")</f>
        <v>-</v>
      </c>
      <c r="I290" s="529" t="str">
        <f>IF('приложение 1.1 '!G292=2015,'приложение 1.1 '!E292,"-")</f>
        <v>-</v>
      </c>
      <c r="J290" s="529" t="str">
        <f>IF('приложение 1.1 '!G292=2015,'приложение 1.1 '!D292,"-")</f>
        <v>-</v>
      </c>
      <c r="K290" s="529" t="str">
        <f>IF('приложение 1.1 '!G292=2016,'приложение 1.1 '!E292,"-")</f>
        <v>-</v>
      </c>
      <c r="L290" s="529" t="str">
        <f>IF('приложение 1.1 '!G292=2016,'приложение 1.1 '!D292,"-")</f>
        <v>-</v>
      </c>
      <c r="M290" s="529" t="str">
        <f>IF('приложение 1.1 '!G292=2017,'приложение 1.1 '!E292,"-")</f>
        <v>-</v>
      </c>
      <c r="N290" s="529" t="str">
        <f>IF('приложение 1.1 '!G292=2017,'приложение 1.1 '!D292,"-")</f>
        <v>-</v>
      </c>
      <c r="O290" s="529">
        <f t="shared" si="188"/>
        <v>0</v>
      </c>
      <c r="P290" s="529">
        <f t="shared" si="188"/>
        <v>0</v>
      </c>
      <c r="Q290" s="529">
        <v>0</v>
      </c>
      <c r="R290" s="529">
        <v>0</v>
      </c>
      <c r="S290" s="529">
        <v>0</v>
      </c>
      <c r="T290" s="529">
        <v>0</v>
      </c>
      <c r="U290" s="529">
        <v>0</v>
      </c>
      <c r="V290" s="529">
        <v>0</v>
      </c>
      <c r="W290" s="529">
        <v>0</v>
      </c>
      <c r="X290" s="529">
        <v>0</v>
      </c>
      <c r="Y290" s="529">
        <v>0</v>
      </c>
      <c r="Z290" s="529">
        <v>0</v>
      </c>
      <c r="AA290" s="529">
        <v>0</v>
      </c>
      <c r="AB290" s="529">
        <v>0</v>
      </c>
      <c r="AC290" s="529">
        <f t="shared" si="189"/>
        <v>0</v>
      </c>
      <c r="AD290" s="583">
        <f t="shared" si="190"/>
        <v>0</v>
      </c>
      <c r="AE290" s="591">
        <f>'приложение 1.1 '!H292</f>
        <v>0</v>
      </c>
      <c r="AF290" s="591" t="str">
        <f t="shared" si="181"/>
        <v>0</v>
      </c>
      <c r="AG290" s="591" t="str">
        <f t="shared" si="182"/>
        <v>0</v>
      </c>
      <c r="AH290" s="591" t="str">
        <f t="shared" si="186"/>
        <v>0</v>
      </c>
      <c r="AI290" s="591" t="str">
        <f t="shared" si="183"/>
        <v>0</v>
      </c>
      <c r="AJ290" s="591" t="str">
        <f t="shared" si="187"/>
        <v>0</v>
      </c>
      <c r="AK290" s="591" t="str">
        <f t="shared" si="184"/>
        <v>0</v>
      </c>
      <c r="AL290" s="591" t="str">
        <f t="shared" si="203"/>
        <v>0</v>
      </c>
      <c r="AM290" s="591" t="str">
        <f t="shared" si="202"/>
        <v>0</v>
      </c>
      <c r="AN290" s="591" t="str">
        <f t="shared" si="191"/>
        <v>-</v>
      </c>
      <c r="AO290" s="591" t="str">
        <f t="shared" si="192"/>
        <v>-</v>
      </c>
      <c r="AP290" s="591">
        <f>'приложение 1.1 '!Y292</f>
        <v>0</v>
      </c>
      <c r="AQ290" s="591">
        <f>'приложение 1.1 '!Z292</f>
        <v>0</v>
      </c>
      <c r="AR290" s="591">
        <f>'приложение 1.1 '!AA292</f>
        <v>0</v>
      </c>
      <c r="AS290" s="591">
        <f>'приложение 1.1 '!AB292</f>
        <v>0</v>
      </c>
      <c r="AT290" s="591">
        <f>'приложение 1.4.'!G394</f>
        <v>0</v>
      </c>
      <c r="AU290" s="591">
        <f>'приложение 1.4.'!I394</f>
        <v>0</v>
      </c>
      <c r="AV290" s="591">
        <f>'приложение 1.4.'!K394</f>
        <v>0</v>
      </c>
      <c r="AW290" s="591">
        <f>'приложение 1.4.'!M394</f>
        <v>0</v>
      </c>
      <c r="AX290" s="474">
        <f>'приложение 1.1 '!AD292</f>
        <v>0</v>
      </c>
      <c r="AY290" s="474">
        <f>'приложение 1.1 '!AC292</f>
        <v>0</v>
      </c>
      <c r="AZ290" s="591">
        <f t="shared" si="193"/>
        <v>0</v>
      </c>
    </row>
    <row r="291" spans="1:52" s="9" customFormat="1" ht="31.5">
      <c r="A291" s="95" t="str">
        <f>'приложение 1.1 '!A293</f>
        <v>2.1.4.1</v>
      </c>
      <c r="B291" s="506" t="str">
        <f>'приложение 1.1 '!B293</f>
        <v>Строительство КЛ-10 кВ от РП-133 до ПС "Западная"</v>
      </c>
      <c r="C291" s="529" t="str">
        <f>IF('приложение 1.1 '!G293=2012,'приложение 1.1 '!E293,"-")</f>
        <v>-</v>
      </c>
      <c r="D291" s="529" t="str">
        <f>IF('приложение 1.1 '!G293=2012,'приложение 1.1 '!D293,"-")</f>
        <v>-</v>
      </c>
      <c r="E291" s="529">
        <f>IF('приложение 1.1 '!G293=2013,'приложение 1.1 '!E293,"-")</f>
        <v>0</v>
      </c>
      <c r="F291" s="529">
        <f>IF('приложение 1.1 '!G293=2013,'приложение 1.1 '!D293,"-")</f>
        <v>15.096</v>
      </c>
      <c r="G291" s="529" t="str">
        <f>IF('приложение 1.1 '!G293=2014,'приложение 1.1 '!E293,"-")</f>
        <v>-</v>
      </c>
      <c r="H291" s="529" t="str">
        <f>IF('приложение 1.1 '!G293=2014,'приложение 1.1 '!D293,"-")</f>
        <v>-</v>
      </c>
      <c r="I291" s="529" t="str">
        <f>IF('приложение 1.1 '!G293=2015,'приложение 1.1 '!E293,"-")</f>
        <v>-</v>
      </c>
      <c r="J291" s="529" t="str">
        <f>IF('приложение 1.1 '!G293=2015,'приложение 1.1 '!D293,"-")</f>
        <v>-</v>
      </c>
      <c r="K291" s="529" t="str">
        <f>IF('приложение 1.1 '!G293=2016,'приложение 1.1 '!E293,"-")</f>
        <v>-</v>
      </c>
      <c r="L291" s="529" t="str">
        <f>IF('приложение 1.1 '!G293=2016,'приложение 1.1 '!D293,"-")</f>
        <v>-</v>
      </c>
      <c r="M291" s="529" t="str">
        <f>IF('приложение 1.1 '!G293=2017,'приложение 1.1 '!E293,"-")</f>
        <v>-</v>
      </c>
      <c r="N291" s="529" t="str">
        <f>IF('приложение 1.1 '!G293=2017,'приложение 1.1 '!D293,"-")</f>
        <v>-</v>
      </c>
      <c r="O291" s="529">
        <f t="shared" si="188"/>
        <v>0</v>
      </c>
      <c r="P291" s="529">
        <f t="shared" si="188"/>
        <v>15.096</v>
      </c>
      <c r="Q291" s="529">
        <v>0</v>
      </c>
      <c r="R291" s="529">
        <v>0</v>
      </c>
      <c r="S291" s="529">
        <v>0</v>
      </c>
      <c r="T291" s="529">
        <v>0</v>
      </c>
      <c r="U291" s="529">
        <v>0</v>
      </c>
      <c r="V291" s="529">
        <v>0</v>
      </c>
      <c r="W291" s="529">
        <v>0</v>
      </c>
      <c r="X291" s="529">
        <v>0</v>
      </c>
      <c r="Y291" s="529">
        <v>0</v>
      </c>
      <c r="Z291" s="529">
        <v>0</v>
      </c>
      <c r="AA291" s="529">
        <v>0</v>
      </c>
      <c r="AB291" s="529">
        <v>0</v>
      </c>
      <c r="AC291" s="529">
        <f t="shared" si="189"/>
        <v>0</v>
      </c>
      <c r="AD291" s="583">
        <f t="shared" si="190"/>
        <v>0</v>
      </c>
      <c r="AE291" s="591">
        <f>'приложение 1.1 '!H293</f>
        <v>6.39729525</v>
      </c>
      <c r="AF291" s="591" t="str">
        <f t="shared" si="181"/>
        <v>0</v>
      </c>
      <c r="AG291" s="591" t="str">
        <f t="shared" si="182"/>
        <v>0</v>
      </c>
      <c r="AH291" s="591" t="str">
        <f t="shared" si="186"/>
        <v>0</v>
      </c>
      <c r="AI291" s="591" t="str">
        <f t="shared" si="183"/>
        <v>0</v>
      </c>
      <c r="AJ291" s="591" t="str">
        <f t="shared" si="187"/>
        <v>0</v>
      </c>
      <c r="AK291" s="591" t="str">
        <f t="shared" si="184"/>
        <v>0</v>
      </c>
      <c r="AL291" s="591" t="str">
        <f t="shared" si="203"/>
        <v>0</v>
      </c>
      <c r="AM291" s="591" t="str">
        <f t="shared" si="202"/>
        <v>0</v>
      </c>
      <c r="AN291" s="591" t="str">
        <f t="shared" si="191"/>
        <v>-</v>
      </c>
      <c r="AO291" s="591" t="str">
        <f t="shared" si="192"/>
        <v>-</v>
      </c>
      <c r="AP291" s="591">
        <f>'приложение 1.1 '!Y293</f>
        <v>6.3769999999999998</v>
      </c>
      <c r="AQ291" s="591">
        <f>'приложение 1.1 '!Z293</f>
        <v>0</v>
      </c>
      <c r="AR291" s="591">
        <f>'приложение 1.1 '!AA293</f>
        <v>2.0295250000000001E-2</v>
      </c>
      <c r="AS291" s="591">
        <f>'приложение 1.1 '!AB293</f>
        <v>0</v>
      </c>
      <c r="AT291" s="591">
        <f>'приложение 1.4.'!G395</f>
        <v>0</v>
      </c>
      <c r="AU291" s="591">
        <f>'приложение 1.4.'!I395</f>
        <v>0</v>
      </c>
      <c r="AV291" s="591">
        <f>'приложение 1.4.'!K395</f>
        <v>0</v>
      </c>
      <c r="AW291" s="591">
        <f>'приложение 1.4.'!M395</f>
        <v>0</v>
      </c>
      <c r="AX291" s="474">
        <f>'приложение 1.1 '!AD293</f>
        <v>0</v>
      </c>
      <c r="AY291" s="474">
        <f>'приложение 1.1 '!AC293</f>
        <v>0</v>
      </c>
      <c r="AZ291" s="591">
        <f t="shared" si="193"/>
        <v>6.39729525</v>
      </c>
    </row>
    <row r="292" spans="1:52" s="9" customFormat="1" ht="31.5">
      <c r="A292" s="95" t="str">
        <f>'приложение 1.1 '!A294</f>
        <v>2.1.4.2</v>
      </c>
      <c r="B292" s="506" t="str">
        <f>'приложение 1.1 '!B294</f>
        <v>Строительство КЛ-10 кВ ПС-Университет - РП-116</v>
      </c>
      <c r="C292" s="529" t="str">
        <f>IF('приложение 1.1 '!G294=2012,'приложение 1.1 '!E294,"-")</f>
        <v>-</v>
      </c>
      <c r="D292" s="529" t="str">
        <f>IF('приложение 1.1 '!G294=2012,'приложение 1.1 '!D294,"-")</f>
        <v>-</v>
      </c>
      <c r="E292" s="529">
        <f>IF('приложение 1.1 '!G294=2013,'приложение 1.1 '!E294,"-")</f>
        <v>0</v>
      </c>
      <c r="F292" s="529">
        <f>IF('приложение 1.1 '!G294=2013,'приложение 1.1 '!D294,"-")</f>
        <v>17.43</v>
      </c>
      <c r="G292" s="529" t="str">
        <f>IF('приложение 1.1 '!G294=2014,'приложение 1.1 '!E294,"-")</f>
        <v>-</v>
      </c>
      <c r="H292" s="529" t="str">
        <f>IF('приложение 1.1 '!G294=2014,'приложение 1.1 '!D294,"-")</f>
        <v>-</v>
      </c>
      <c r="I292" s="529" t="str">
        <f>IF('приложение 1.1 '!G294=2015,'приложение 1.1 '!E294,"-")</f>
        <v>-</v>
      </c>
      <c r="J292" s="529" t="str">
        <f>IF('приложение 1.1 '!G294=2015,'приложение 1.1 '!D294,"-")</f>
        <v>-</v>
      </c>
      <c r="K292" s="529" t="str">
        <f>IF('приложение 1.1 '!G294=2016,'приложение 1.1 '!E294,"-")</f>
        <v>-</v>
      </c>
      <c r="L292" s="529" t="str">
        <f>IF('приложение 1.1 '!G294=2016,'приложение 1.1 '!D294,"-")</f>
        <v>-</v>
      </c>
      <c r="M292" s="529" t="str">
        <f>IF('приложение 1.1 '!G294=2017,'приложение 1.1 '!E294,"-")</f>
        <v>-</v>
      </c>
      <c r="N292" s="529" t="str">
        <f>IF('приложение 1.1 '!G294=2017,'приложение 1.1 '!D294,"-")</f>
        <v>-</v>
      </c>
      <c r="O292" s="529">
        <f t="shared" si="188"/>
        <v>0</v>
      </c>
      <c r="P292" s="529">
        <f t="shared" si="188"/>
        <v>17.43</v>
      </c>
      <c r="Q292" s="529">
        <v>0</v>
      </c>
      <c r="R292" s="529">
        <v>0</v>
      </c>
      <c r="S292" s="529">
        <v>0</v>
      </c>
      <c r="T292" s="529">
        <v>0</v>
      </c>
      <c r="U292" s="529">
        <v>0</v>
      </c>
      <c r="V292" s="529">
        <v>0</v>
      </c>
      <c r="W292" s="529">
        <v>0</v>
      </c>
      <c r="X292" s="529">
        <v>0</v>
      </c>
      <c r="Y292" s="529">
        <v>0</v>
      </c>
      <c r="Z292" s="529">
        <v>0</v>
      </c>
      <c r="AA292" s="529">
        <v>0</v>
      </c>
      <c r="AB292" s="529">
        <v>0</v>
      </c>
      <c r="AC292" s="529">
        <f t="shared" si="189"/>
        <v>0</v>
      </c>
      <c r="AD292" s="583">
        <f t="shared" si="190"/>
        <v>0</v>
      </c>
      <c r="AE292" s="591">
        <f>'приложение 1.1 '!H294</f>
        <v>24.39960074</v>
      </c>
      <c r="AF292" s="591" t="str">
        <f t="shared" si="181"/>
        <v>0</v>
      </c>
      <c r="AG292" s="591" t="str">
        <f t="shared" si="182"/>
        <v>0</v>
      </c>
      <c r="AH292" s="591" t="str">
        <f t="shared" si="186"/>
        <v>0</v>
      </c>
      <c r="AI292" s="591" t="str">
        <f t="shared" si="183"/>
        <v>0</v>
      </c>
      <c r="AJ292" s="591" t="str">
        <f t="shared" si="187"/>
        <v>0</v>
      </c>
      <c r="AK292" s="591" t="str">
        <f t="shared" si="184"/>
        <v>0</v>
      </c>
      <c r="AL292" s="591" t="str">
        <f t="shared" si="203"/>
        <v>0</v>
      </c>
      <c r="AM292" s="591" t="str">
        <f t="shared" si="202"/>
        <v>0</v>
      </c>
      <c r="AN292" s="591" t="str">
        <f t="shared" si="191"/>
        <v>-</v>
      </c>
      <c r="AO292" s="591" t="str">
        <f t="shared" si="192"/>
        <v>-</v>
      </c>
      <c r="AP292" s="591">
        <f>'приложение 1.1 '!Y294</f>
        <v>0.68300000000000005</v>
      </c>
      <c r="AQ292" s="591">
        <f>'приложение 1.1 '!Z294</f>
        <v>23.439302220000002</v>
      </c>
      <c r="AR292" s="591">
        <f>'приложение 1.1 '!AA294</f>
        <v>0.27729851999999999</v>
      </c>
      <c r="AS292" s="591">
        <f>'приложение 1.1 '!AB294</f>
        <v>0</v>
      </c>
      <c r="AT292" s="591">
        <f>'приложение 1.4.'!G396</f>
        <v>0</v>
      </c>
      <c r="AU292" s="591">
        <f>'приложение 1.4.'!I396</f>
        <v>0</v>
      </c>
      <c r="AV292" s="591">
        <f>'приложение 1.4.'!K396</f>
        <v>0</v>
      </c>
      <c r="AW292" s="591">
        <f>'приложение 1.4.'!M396</f>
        <v>0</v>
      </c>
      <c r="AX292" s="474">
        <f>'приложение 1.1 '!AD294</f>
        <v>0</v>
      </c>
      <c r="AY292" s="474">
        <f>'приложение 1.1 '!AC294</f>
        <v>0</v>
      </c>
      <c r="AZ292" s="591">
        <f t="shared" si="193"/>
        <v>24.39960074</v>
      </c>
    </row>
    <row r="293" spans="1:52" s="9" customFormat="1" ht="31.5">
      <c r="A293" s="95" t="str">
        <f>'приложение 1.1 '!A295</f>
        <v>2.1.4.3</v>
      </c>
      <c r="B293" s="506" t="str">
        <f>'приложение 1.1 '!B295</f>
        <v>Строительство КЛ-10 кВ от ВЛ-10 кВ ф. Хлебозавод I;II оп. №3 до КТПН-732</v>
      </c>
      <c r="C293" s="529">
        <f>IF('приложение 1.1 '!G295=2012,'приложение 1.1 '!E295,"-")</f>
        <v>0</v>
      </c>
      <c r="D293" s="529">
        <f>IF('приложение 1.1 '!G295=2012,'приложение 1.1 '!D295,"-")</f>
        <v>0.35</v>
      </c>
      <c r="E293" s="529" t="str">
        <f>IF('приложение 1.1 '!G295=2013,'приложение 1.1 '!E295,"-")</f>
        <v>-</v>
      </c>
      <c r="F293" s="529" t="str">
        <f>IF('приложение 1.1 '!G295=2013,'приложение 1.1 '!D295,"-")</f>
        <v>-</v>
      </c>
      <c r="G293" s="529" t="str">
        <f>IF('приложение 1.1 '!G295=2014,'приложение 1.1 '!E295,"-")</f>
        <v>-</v>
      </c>
      <c r="H293" s="529" t="str">
        <f>IF('приложение 1.1 '!G295=2014,'приложение 1.1 '!D295,"-")</f>
        <v>-</v>
      </c>
      <c r="I293" s="529" t="str">
        <f>IF('приложение 1.1 '!G295=2015,'приложение 1.1 '!E295,"-")</f>
        <v>-</v>
      </c>
      <c r="J293" s="529" t="str">
        <f>IF('приложение 1.1 '!G295=2015,'приложение 1.1 '!D295,"-")</f>
        <v>-</v>
      </c>
      <c r="K293" s="529" t="str">
        <f>IF('приложение 1.1 '!G295=2016,'приложение 1.1 '!E295,"-")</f>
        <v>-</v>
      </c>
      <c r="L293" s="529" t="str">
        <f>IF('приложение 1.1 '!G295=2016,'приложение 1.1 '!D295,"-")</f>
        <v>-</v>
      </c>
      <c r="M293" s="529" t="str">
        <f>IF('приложение 1.1 '!G295=2017,'приложение 1.1 '!E295,"-")</f>
        <v>-</v>
      </c>
      <c r="N293" s="529" t="str">
        <f>IF('приложение 1.1 '!G295=2017,'приложение 1.1 '!D295,"-")</f>
        <v>-</v>
      </c>
      <c r="O293" s="529">
        <f t="shared" si="188"/>
        <v>0</v>
      </c>
      <c r="P293" s="529">
        <f t="shared" si="188"/>
        <v>0.35</v>
      </c>
      <c r="Q293" s="529">
        <v>0</v>
      </c>
      <c r="R293" s="529">
        <v>0</v>
      </c>
      <c r="S293" s="529">
        <v>0</v>
      </c>
      <c r="T293" s="529">
        <v>0</v>
      </c>
      <c r="U293" s="529">
        <v>0</v>
      </c>
      <c r="V293" s="529">
        <v>0</v>
      </c>
      <c r="W293" s="529">
        <v>0</v>
      </c>
      <c r="X293" s="529">
        <v>0</v>
      </c>
      <c r="Y293" s="529">
        <v>0</v>
      </c>
      <c r="Z293" s="529">
        <v>0</v>
      </c>
      <c r="AA293" s="529">
        <v>0</v>
      </c>
      <c r="AB293" s="529">
        <v>0</v>
      </c>
      <c r="AC293" s="529">
        <f t="shared" si="189"/>
        <v>0</v>
      </c>
      <c r="AD293" s="583">
        <f t="shared" si="190"/>
        <v>0</v>
      </c>
      <c r="AE293" s="591">
        <f>'приложение 1.1 '!H295</f>
        <v>0.83582961999999994</v>
      </c>
      <c r="AF293" s="591" t="str">
        <f t="shared" si="181"/>
        <v>0</v>
      </c>
      <c r="AG293" s="591" t="str">
        <f t="shared" si="182"/>
        <v>0</v>
      </c>
      <c r="AH293" s="591" t="str">
        <f t="shared" si="186"/>
        <v>0</v>
      </c>
      <c r="AI293" s="591" t="str">
        <f t="shared" si="183"/>
        <v>0</v>
      </c>
      <c r="AJ293" s="591" t="str">
        <f t="shared" si="187"/>
        <v>0</v>
      </c>
      <c r="AK293" s="591" t="str">
        <f t="shared" si="184"/>
        <v>0</v>
      </c>
      <c r="AL293" s="591" t="str">
        <f t="shared" si="203"/>
        <v>0</v>
      </c>
      <c r="AM293" s="591" t="str">
        <f t="shared" si="202"/>
        <v>0</v>
      </c>
      <c r="AN293" s="591" t="str">
        <f t="shared" si="191"/>
        <v>-</v>
      </c>
      <c r="AO293" s="591" t="str">
        <f t="shared" si="192"/>
        <v>-</v>
      </c>
      <c r="AP293" s="591">
        <f>'приложение 1.1 '!Y295</f>
        <v>0.81899999999999995</v>
      </c>
      <c r="AQ293" s="591">
        <f>'приложение 1.1 '!Z295</f>
        <v>1.682962E-2</v>
      </c>
      <c r="AR293" s="591">
        <f>'приложение 1.1 '!AA295</f>
        <v>0</v>
      </c>
      <c r="AS293" s="591">
        <f>'приложение 1.1 '!AB295</f>
        <v>0</v>
      </c>
      <c r="AT293" s="591">
        <f>'приложение 1.4.'!G397</f>
        <v>0</v>
      </c>
      <c r="AU293" s="591">
        <f>'приложение 1.4.'!I397</f>
        <v>0</v>
      </c>
      <c r="AV293" s="591">
        <f>'приложение 1.4.'!K397</f>
        <v>0</v>
      </c>
      <c r="AW293" s="591">
        <f>'приложение 1.4.'!M397</f>
        <v>0</v>
      </c>
      <c r="AX293" s="474">
        <f>'приложение 1.1 '!AD295</f>
        <v>0</v>
      </c>
      <c r="AY293" s="474">
        <f>'приложение 1.1 '!AC295</f>
        <v>0</v>
      </c>
      <c r="AZ293" s="591">
        <f t="shared" si="193"/>
        <v>0.83582961999999994</v>
      </c>
    </row>
    <row r="294" spans="1:52" s="9" customFormat="1" ht="31.5">
      <c r="A294" s="95" t="str">
        <f>'приложение 1.1 '!A296</f>
        <v>2.1.4.4</v>
      </c>
      <c r="B294" s="506" t="str">
        <f>'приложение 1.1 '!B296</f>
        <v>Строительство КЛ-10 кВ от ПС-"Университет" до РП-мкр.30</v>
      </c>
      <c r="C294" s="529" t="str">
        <f>IF('приложение 1.1 '!G296=2012,'приложение 1.1 '!E296,"-")</f>
        <v>-</v>
      </c>
      <c r="D294" s="529" t="str">
        <f>IF('приложение 1.1 '!G296=2012,'приложение 1.1 '!D296,"-")</f>
        <v>-</v>
      </c>
      <c r="E294" s="529" t="str">
        <f>IF('приложение 1.1 '!G296=2013,'приложение 1.1 '!E296,"-")</f>
        <v>-</v>
      </c>
      <c r="F294" s="529" t="str">
        <f>IF('приложение 1.1 '!G296=2013,'приложение 1.1 '!D296,"-")</f>
        <v>-</v>
      </c>
      <c r="G294" s="529">
        <f>IF('приложение 1.1 '!G296=2014,'приложение 1.1 '!E296,"-")</f>
        <v>0</v>
      </c>
      <c r="H294" s="529">
        <f>IF('приложение 1.1 '!G296=2014,'приложение 1.1 '!D296,"-")</f>
        <v>10.76</v>
      </c>
      <c r="I294" s="529" t="str">
        <f>IF('приложение 1.1 '!G296=2015,'приложение 1.1 '!E296,"-")</f>
        <v>-</v>
      </c>
      <c r="J294" s="529" t="str">
        <f>IF('приложение 1.1 '!G296=2015,'приложение 1.1 '!D296,"-")</f>
        <v>-</v>
      </c>
      <c r="K294" s="529" t="str">
        <f>IF('приложение 1.1 '!G296=2016,'приложение 1.1 '!E296,"-")</f>
        <v>-</v>
      </c>
      <c r="L294" s="529" t="str">
        <f>IF('приложение 1.1 '!G296=2016,'приложение 1.1 '!D296,"-")</f>
        <v>-</v>
      </c>
      <c r="M294" s="529" t="str">
        <f>IF('приложение 1.1 '!G296=2017,'приложение 1.1 '!E296,"-")</f>
        <v>-</v>
      </c>
      <c r="N294" s="529" t="str">
        <f>IF('приложение 1.1 '!G296=2017,'приложение 1.1 '!D296,"-")</f>
        <v>-</v>
      </c>
      <c r="O294" s="529">
        <f t="shared" si="188"/>
        <v>0</v>
      </c>
      <c r="P294" s="529">
        <f t="shared" si="188"/>
        <v>10.76</v>
      </c>
      <c r="Q294" s="529">
        <v>0</v>
      </c>
      <c r="R294" s="529">
        <v>0</v>
      </c>
      <c r="S294" s="529">
        <v>0</v>
      </c>
      <c r="T294" s="529">
        <v>0</v>
      </c>
      <c r="U294" s="529">
        <v>0</v>
      </c>
      <c r="V294" s="529">
        <v>0</v>
      </c>
      <c r="W294" s="529">
        <v>0</v>
      </c>
      <c r="X294" s="529">
        <v>0</v>
      </c>
      <c r="Y294" s="529">
        <v>0</v>
      </c>
      <c r="Z294" s="529">
        <v>0</v>
      </c>
      <c r="AA294" s="529">
        <v>0</v>
      </c>
      <c r="AB294" s="529">
        <v>0</v>
      </c>
      <c r="AC294" s="529">
        <f t="shared" si="189"/>
        <v>0</v>
      </c>
      <c r="AD294" s="583">
        <f t="shared" si="190"/>
        <v>0</v>
      </c>
      <c r="AE294" s="591">
        <f>'приложение 1.1 '!H296</f>
        <v>17.937582279999997</v>
      </c>
      <c r="AF294" s="591" t="str">
        <f t="shared" si="181"/>
        <v>0</v>
      </c>
      <c r="AG294" s="591" t="str">
        <f t="shared" si="182"/>
        <v>0</v>
      </c>
      <c r="AH294" s="591" t="str">
        <f t="shared" si="186"/>
        <v>0</v>
      </c>
      <c r="AI294" s="591" t="str">
        <f t="shared" si="183"/>
        <v>0</v>
      </c>
      <c r="AJ294" s="591" t="str">
        <f t="shared" si="187"/>
        <v>0</v>
      </c>
      <c r="AK294" s="591" t="str">
        <f t="shared" si="184"/>
        <v>0</v>
      </c>
      <c r="AL294" s="591" t="str">
        <f t="shared" si="203"/>
        <v>0</v>
      </c>
      <c r="AM294" s="591" t="str">
        <f t="shared" si="202"/>
        <v>0</v>
      </c>
      <c r="AN294" s="591" t="str">
        <f t="shared" si="191"/>
        <v>-</v>
      </c>
      <c r="AO294" s="591" t="str">
        <f t="shared" si="192"/>
        <v>-</v>
      </c>
      <c r="AP294" s="591">
        <f>'приложение 1.1 '!Y296</f>
        <v>0</v>
      </c>
      <c r="AQ294" s="591">
        <f>'приложение 1.1 '!Z296</f>
        <v>17.937582279999997</v>
      </c>
      <c r="AR294" s="591">
        <f>'приложение 1.1 '!AA296</f>
        <v>0</v>
      </c>
      <c r="AS294" s="591">
        <f>'приложение 1.1 '!AB296</f>
        <v>0</v>
      </c>
      <c r="AT294" s="591">
        <f>'приложение 1.4.'!G398</f>
        <v>0</v>
      </c>
      <c r="AU294" s="591">
        <f>'приложение 1.4.'!I398</f>
        <v>0</v>
      </c>
      <c r="AV294" s="591">
        <f>'приложение 1.4.'!K398</f>
        <v>0</v>
      </c>
      <c r="AW294" s="591">
        <f>'приложение 1.4.'!M398</f>
        <v>0</v>
      </c>
      <c r="AX294" s="474">
        <f>'приложение 1.1 '!AD296</f>
        <v>0</v>
      </c>
      <c r="AY294" s="474">
        <f>'приложение 1.1 '!AC296</f>
        <v>0</v>
      </c>
      <c r="AZ294" s="591">
        <f t="shared" si="193"/>
        <v>17.937582279999997</v>
      </c>
    </row>
    <row r="295" spans="1:52" s="9" customFormat="1" ht="31.5">
      <c r="A295" s="95" t="str">
        <f>'приложение 1.1 '!A297</f>
        <v>2.1.4.5</v>
      </c>
      <c r="B295" s="506" t="str">
        <f>'приложение 1.1 '!B297</f>
        <v>Строительство КЛ-10кВ от ПС "Олимпийская" до БКРП-10-ТП-2500кВА</v>
      </c>
      <c r="C295" s="529" t="str">
        <f>IF('приложение 1.1 '!G297=2012,'приложение 1.1 '!E297,"-")</f>
        <v>-</v>
      </c>
      <c r="D295" s="529" t="str">
        <f>IF('приложение 1.1 '!G297=2012,'приложение 1.1 '!D297,"-")</f>
        <v>-</v>
      </c>
      <c r="E295" s="529">
        <f>IF('приложение 1.1 '!G297=2013,'приложение 1.1 '!E297,"-")</f>
        <v>0</v>
      </c>
      <c r="F295" s="529">
        <f>IF('приложение 1.1 '!G297=2013,'приложение 1.1 '!D297,"-")</f>
        <v>2.1</v>
      </c>
      <c r="G295" s="529" t="str">
        <f>IF('приложение 1.1 '!G297=2014,'приложение 1.1 '!E297,"-")</f>
        <v>-</v>
      </c>
      <c r="H295" s="529" t="str">
        <f>IF('приложение 1.1 '!G297=2014,'приложение 1.1 '!D297,"-")</f>
        <v>-</v>
      </c>
      <c r="I295" s="529" t="str">
        <f>IF('приложение 1.1 '!G297=2015,'приложение 1.1 '!E297,"-")</f>
        <v>-</v>
      </c>
      <c r="J295" s="529" t="str">
        <f>IF('приложение 1.1 '!G297=2015,'приложение 1.1 '!D297,"-")</f>
        <v>-</v>
      </c>
      <c r="K295" s="529" t="str">
        <f>IF('приложение 1.1 '!G297=2016,'приложение 1.1 '!E297,"-")</f>
        <v>-</v>
      </c>
      <c r="L295" s="529" t="str">
        <f>IF('приложение 1.1 '!G297=2016,'приложение 1.1 '!D297,"-")</f>
        <v>-</v>
      </c>
      <c r="M295" s="529" t="str">
        <f>IF('приложение 1.1 '!G297=2017,'приложение 1.1 '!E297,"-")</f>
        <v>-</v>
      </c>
      <c r="N295" s="529" t="str">
        <f>IF('приложение 1.1 '!G297=2017,'приложение 1.1 '!D297,"-")</f>
        <v>-</v>
      </c>
      <c r="O295" s="529">
        <f t="shared" si="188"/>
        <v>0</v>
      </c>
      <c r="P295" s="529">
        <f t="shared" si="188"/>
        <v>2.1</v>
      </c>
      <c r="Q295" s="529">
        <v>0</v>
      </c>
      <c r="R295" s="529">
        <v>0</v>
      </c>
      <c r="S295" s="529">
        <v>0</v>
      </c>
      <c r="T295" s="529">
        <v>0</v>
      </c>
      <c r="U295" s="529">
        <v>0</v>
      </c>
      <c r="V295" s="529">
        <v>0</v>
      </c>
      <c r="W295" s="529">
        <v>0</v>
      </c>
      <c r="X295" s="529">
        <v>0</v>
      </c>
      <c r="Y295" s="529">
        <v>0</v>
      </c>
      <c r="Z295" s="529">
        <v>0</v>
      </c>
      <c r="AA295" s="529">
        <v>0</v>
      </c>
      <c r="AB295" s="529">
        <v>0</v>
      </c>
      <c r="AC295" s="529">
        <f t="shared" si="189"/>
        <v>0</v>
      </c>
      <c r="AD295" s="583">
        <f t="shared" si="190"/>
        <v>0</v>
      </c>
      <c r="AE295" s="591">
        <f>'приложение 1.1 '!H297</f>
        <v>2.952</v>
      </c>
      <c r="AF295" s="591" t="str">
        <f t="shared" si="181"/>
        <v>0</v>
      </c>
      <c r="AG295" s="591" t="str">
        <f t="shared" si="182"/>
        <v>0</v>
      </c>
      <c r="AH295" s="591" t="str">
        <f t="shared" si="186"/>
        <v>0</v>
      </c>
      <c r="AI295" s="591" t="str">
        <f t="shared" si="183"/>
        <v>0</v>
      </c>
      <c r="AJ295" s="591" t="str">
        <f t="shared" si="187"/>
        <v>0</v>
      </c>
      <c r="AK295" s="591" t="str">
        <f t="shared" si="184"/>
        <v>0</v>
      </c>
      <c r="AL295" s="591" t="str">
        <f t="shared" si="203"/>
        <v>0</v>
      </c>
      <c r="AM295" s="591" t="str">
        <f t="shared" si="202"/>
        <v>0</v>
      </c>
      <c r="AN295" s="591" t="str">
        <f t="shared" si="191"/>
        <v>-</v>
      </c>
      <c r="AO295" s="591" t="str">
        <f t="shared" si="192"/>
        <v>-</v>
      </c>
      <c r="AP295" s="591">
        <f>'приложение 1.1 '!Y297</f>
        <v>2.952</v>
      </c>
      <c r="AQ295" s="591">
        <f>'приложение 1.1 '!Z297</f>
        <v>0</v>
      </c>
      <c r="AR295" s="591">
        <f>'приложение 1.1 '!AA297</f>
        <v>0</v>
      </c>
      <c r="AS295" s="591">
        <f>'приложение 1.1 '!AB297</f>
        <v>0</v>
      </c>
      <c r="AT295" s="591">
        <f>'приложение 1.4.'!G399</f>
        <v>0</v>
      </c>
      <c r="AU295" s="591">
        <f>'приложение 1.4.'!I399</f>
        <v>0</v>
      </c>
      <c r="AV295" s="591">
        <f>'приложение 1.4.'!K399</f>
        <v>0</v>
      </c>
      <c r="AW295" s="591">
        <f>'приложение 1.4.'!M399</f>
        <v>0</v>
      </c>
      <c r="AX295" s="474">
        <f>'приложение 1.1 '!AD297</f>
        <v>0</v>
      </c>
      <c r="AY295" s="474">
        <f>'приложение 1.1 '!AC297</f>
        <v>0</v>
      </c>
      <c r="AZ295" s="591">
        <f t="shared" si="193"/>
        <v>2.952</v>
      </c>
    </row>
    <row r="296" spans="1:52" s="9" customFormat="1" ht="31.5">
      <c r="A296" s="95" t="str">
        <f>'приложение 1.1 '!A298</f>
        <v>2.1.4.6</v>
      </c>
      <c r="B296" s="506" t="str">
        <f>'приложение 1.1 '!B298</f>
        <v>Строительство КЛ-10 кВ от КТПН-680 до РП-131</v>
      </c>
      <c r="C296" s="529" t="str">
        <f>IF('приложение 1.1 '!G298=2012,'приложение 1.1 '!E298,"-")</f>
        <v>-</v>
      </c>
      <c r="D296" s="529" t="str">
        <f>IF('приложение 1.1 '!G298=2012,'приложение 1.1 '!D298,"-")</f>
        <v>-</v>
      </c>
      <c r="E296" s="529" t="str">
        <f>IF('приложение 1.1 '!G298=2013,'приложение 1.1 '!E298,"-")</f>
        <v>-</v>
      </c>
      <c r="F296" s="529" t="str">
        <f>IF('приложение 1.1 '!G298=2013,'приложение 1.1 '!D298,"-")</f>
        <v>-</v>
      </c>
      <c r="G296" s="529" t="str">
        <f>IF('приложение 1.1 '!G298=2014,'приложение 1.1 '!E298,"-")</f>
        <v>-</v>
      </c>
      <c r="H296" s="529" t="str">
        <f>IF('приложение 1.1 '!G298=2014,'приложение 1.1 '!D298,"-")</f>
        <v>-</v>
      </c>
      <c r="I296" s="529" t="str">
        <f>IF('приложение 1.1 '!G298=2015,'приложение 1.1 '!E298,"-")</f>
        <v>-</v>
      </c>
      <c r="J296" s="529" t="str">
        <f>IF('приложение 1.1 '!G298=2015,'приложение 1.1 '!D298,"-")</f>
        <v>-</v>
      </c>
      <c r="K296" s="529">
        <f>IF('приложение 1.1 '!G298=2016,'приложение 1.1 '!E298,"-")</f>
        <v>0</v>
      </c>
      <c r="L296" s="529">
        <f>IF('приложение 1.1 '!G298=2016,'приложение 1.1 '!D298,"-")</f>
        <v>0.214</v>
      </c>
      <c r="M296" s="529" t="str">
        <f>IF('приложение 1.1 '!G298=2017,'приложение 1.1 '!E298,"-")</f>
        <v>-</v>
      </c>
      <c r="N296" s="529" t="str">
        <f>IF('приложение 1.1 '!G298=2017,'приложение 1.1 '!D298,"-")</f>
        <v>-</v>
      </c>
      <c r="O296" s="529">
        <f t="shared" si="188"/>
        <v>0</v>
      </c>
      <c r="P296" s="529">
        <f t="shared" si="188"/>
        <v>0.214</v>
      </c>
      <c r="Q296" s="529">
        <v>0</v>
      </c>
      <c r="R296" s="529">
        <v>0</v>
      </c>
      <c r="S296" s="529">
        <v>0</v>
      </c>
      <c r="T296" s="529">
        <v>0</v>
      </c>
      <c r="U296" s="529">
        <v>0</v>
      </c>
      <c r="V296" s="529">
        <v>0</v>
      </c>
      <c r="W296" s="529">
        <v>0</v>
      </c>
      <c r="X296" s="529">
        <v>0</v>
      </c>
      <c r="Y296" s="529">
        <v>0</v>
      </c>
      <c r="Z296" s="529">
        <v>0</v>
      </c>
      <c r="AA296" s="529">
        <v>0</v>
      </c>
      <c r="AB296" s="529">
        <v>0</v>
      </c>
      <c r="AC296" s="529">
        <f t="shared" si="189"/>
        <v>0</v>
      </c>
      <c r="AD296" s="583">
        <f t="shared" si="190"/>
        <v>0</v>
      </c>
      <c r="AE296" s="591">
        <f>'приложение 1.1 '!H298</f>
        <v>0.43631547000000004</v>
      </c>
      <c r="AF296" s="591" t="str">
        <f t="shared" si="181"/>
        <v>0</v>
      </c>
      <c r="AG296" s="591" t="str">
        <f t="shared" si="182"/>
        <v>0</v>
      </c>
      <c r="AH296" s="591" t="str">
        <f t="shared" si="186"/>
        <v>0</v>
      </c>
      <c r="AI296" s="591" t="str">
        <f t="shared" si="183"/>
        <v>0</v>
      </c>
      <c r="AJ296" s="591" t="str">
        <f t="shared" si="187"/>
        <v>0</v>
      </c>
      <c r="AK296" s="591" t="str">
        <f t="shared" si="184"/>
        <v>0</v>
      </c>
      <c r="AL296" s="591" t="str">
        <f t="shared" si="203"/>
        <v>0</v>
      </c>
      <c r="AM296" s="591" t="str">
        <f t="shared" si="202"/>
        <v>0</v>
      </c>
      <c r="AN296" s="591" t="str">
        <f t="shared" si="191"/>
        <v>-</v>
      </c>
      <c r="AO296" s="591" t="str">
        <f t="shared" si="192"/>
        <v>-</v>
      </c>
      <c r="AP296" s="591">
        <f>'приложение 1.1 '!Y298</f>
        <v>0</v>
      </c>
      <c r="AQ296" s="591">
        <f>'приложение 1.1 '!Z298</f>
        <v>0</v>
      </c>
      <c r="AR296" s="591">
        <f>'приложение 1.1 '!AA298</f>
        <v>0</v>
      </c>
      <c r="AS296" s="591">
        <f>'приложение 1.1 '!AB298</f>
        <v>0</v>
      </c>
      <c r="AT296" s="591">
        <f>'приложение 1.4.'!G400</f>
        <v>0</v>
      </c>
      <c r="AU296" s="591">
        <f>'приложение 1.4.'!I400</f>
        <v>0</v>
      </c>
      <c r="AV296" s="591">
        <f>'приложение 1.4.'!K400</f>
        <v>0</v>
      </c>
      <c r="AW296" s="591">
        <f>'приложение 1.4.'!M400</f>
        <v>0</v>
      </c>
      <c r="AX296" s="474">
        <f>'приложение 1.1 '!AD298</f>
        <v>0</v>
      </c>
      <c r="AY296" s="474">
        <f>'приложение 1.1 '!AC298</f>
        <v>0.43631547000000004</v>
      </c>
      <c r="AZ296" s="591">
        <f t="shared" si="193"/>
        <v>0.43631547000000004</v>
      </c>
    </row>
    <row r="297" spans="1:52" s="9" customFormat="1">
      <c r="A297" s="95" t="str">
        <f>'приложение 1.1 '!A299</f>
        <v>2.1.4.7</v>
      </c>
      <c r="B297" s="506" t="str">
        <f>'приложение 1.1 '!B299</f>
        <v>Строительство 2КЛ-10кВ от ТП-508 до ТП-511</v>
      </c>
      <c r="C297" s="529" t="str">
        <f>IF('приложение 1.1 '!G299=2012,'приложение 1.1 '!E299,"-")</f>
        <v>-</v>
      </c>
      <c r="D297" s="529" t="str">
        <f>IF('приложение 1.1 '!G299=2012,'приложение 1.1 '!D299,"-")</f>
        <v>-</v>
      </c>
      <c r="E297" s="529">
        <f>IF('приложение 1.1 '!G299=2013,'приложение 1.1 '!E299,"-")</f>
        <v>0</v>
      </c>
      <c r="F297" s="529">
        <f>IF('приложение 1.1 '!G299=2013,'приложение 1.1 '!D299,"-")</f>
        <v>1.1579999999999999</v>
      </c>
      <c r="G297" s="529" t="str">
        <f>IF('приложение 1.1 '!G299=2014,'приложение 1.1 '!E299,"-")</f>
        <v>-</v>
      </c>
      <c r="H297" s="529" t="str">
        <f>IF('приложение 1.1 '!G299=2014,'приложение 1.1 '!D299,"-")</f>
        <v>-</v>
      </c>
      <c r="I297" s="529" t="str">
        <f>IF('приложение 1.1 '!G299=2015,'приложение 1.1 '!E299,"-")</f>
        <v>-</v>
      </c>
      <c r="J297" s="529" t="str">
        <f>IF('приложение 1.1 '!G299=2015,'приложение 1.1 '!D299,"-")</f>
        <v>-</v>
      </c>
      <c r="K297" s="529" t="str">
        <f>IF('приложение 1.1 '!G299=2016,'приложение 1.1 '!E299,"-")</f>
        <v>-</v>
      </c>
      <c r="L297" s="529" t="str">
        <f>IF('приложение 1.1 '!G299=2016,'приложение 1.1 '!D299,"-")</f>
        <v>-</v>
      </c>
      <c r="M297" s="529" t="str">
        <f>IF('приложение 1.1 '!G299=2017,'приложение 1.1 '!E299,"-")</f>
        <v>-</v>
      </c>
      <c r="N297" s="529" t="str">
        <f>IF('приложение 1.1 '!G299=2017,'приложение 1.1 '!D299,"-")</f>
        <v>-</v>
      </c>
      <c r="O297" s="529">
        <f t="shared" si="188"/>
        <v>0</v>
      </c>
      <c r="P297" s="529">
        <f t="shared" si="188"/>
        <v>1.1579999999999999</v>
      </c>
      <c r="Q297" s="529">
        <v>0</v>
      </c>
      <c r="R297" s="529">
        <v>0</v>
      </c>
      <c r="S297" s="529">
        <v>0</v>
      </c>
      <c r="T297" s="529">
        <v>0</v>
      </c>
      <c r="U297" s="529">
        <v>0</v>
      </c>
      <c r="V297" s="529">
        <v>0</v>
      </c>
      <c r="W297" s="529">
        <v>0</v>
      </c>
      <c r="X297" s="529">
        <v>0</v>
      </c>
      <c r="Y297" s="529">
        <v>0</v>
      </c>
      <c r="Z297" s="529">
        <v>0</v>
      </c>
      <c r="AA297" s="529">
        <v>0</v>
      </c>
      <c r="AB297" s="529">
        <v>0</v>
      </c>
      <c r="AC297" s="529">
        <f t="shared" si="189"/>
        <v>0</v>
      </c>
      <c r="AD297" s="583">
        <f t="shared" si="190"/>
        <v>0</v>
      </c>
      <c r="AE297" s="591">
        <f>'приложение 1.1 '!H299</f>
        <v>2.4361026699999999</v>
      </c>
      <c r="AF297" s="591" t="str">
        <f t="shared" si="181"/>
        <v>0</v>
      </c>
      <c r="AG297" s="591" t="str">
        <f t="shared" si="182"/>
        <v>0</v>
      </c>
      <c r="AH297" s="591" t="str">
        <f t="shared" si="186"/>
        <v>0</v>
      </c>
      <c r="AI297" s="591" t="str">
        <f t="shared" si="183"/>
        <v>0</v>
      </c>
      <c r="AJ297" s="591" t="str">
        <f t="shared" si="187"/>
        <v>0</v>
      </c>
      <c r="AK297" s="591" t="str">
        <f t="shared" si="184"/>
        <v>0</v>
      </c>
      <c r="AL297" s="591" t="str">
        <f t="shared" si="203"/>
        <v>0</v>
      </c>
      <c r="AM297" s="591" t="str">
        <f t="shared" si="202"/>
        <v>0</v>
      </c>
      <c r="AN297" s="591" t="str">
        <f t="shared" si="191"/>
        <v>-</v>
      </c>
      <c r="AO297" s="591" t="str">
        <f t="shared" si="192"/>
        <v>-</v>
      </c>
      <c r="AP297" s="591">
        <f>'приложение 1.1 '!Y299</f>
        <v>0</v>
      </c>
      <c r="AQ297" s="591">
        <f>'приложение 1.1 '!Z299</f>
        <v>2.17501174</v>
      </c>
      <c r="AR297" s="591">
        <f>'приложение 1.1 '!AA299</f>
        <v>0.26109093</v>
      </c>
      <c r="AS297" s="591">
        <f>'приложение 1.1 '!AB299</f>
        <v>0</v>
      </c>
      <c r="AT297" s="591">
        <f>'приложение 1.4.'!G401</f>
        <v>0</v>
      </c>
      <c r="AU297" s="591">
        <f>'приложение 1.4.'!I401</f>
        <v>0</v>
      </c>
      <c r="AV297" s="591">
        <f>'приложение 1.4.'!K401</f>
        <v>0</v>
      </c>
      <c r="AW297" s="591">
        <f>'приложение 1.4.'!M401</f>
        <v>0</v>
      </c>
      <c r="AX297" s="474">
        <f>'приложение 1.1 '!AD299</f>
        <v>0</v>
      </c>
      <c r="AY297" s="474">
        <f>'приложение 1.1 '!AC299</f>
        <v>0</v>
      </c>
      <c r="AZ297" s="591">
        <f t="shared" si="193"/>
        <v>2.4361026699999999</v>
      </c>
    </row>
    <row r="298" spans="1:52" s="9" customFormat="1">
      <c r="A298" s="95" t="str">
        <f>'приложение 1.1 '!A300</f>
        <v>2.1.4.8</v>
      </c>
      <c r="B298" s="506" t="str">
        <f>'приложение 1.1 '!B300</f>
        <v>Строительство 2КЛ-10кВ от ВЛ до ТП-679</v>
      </c>
      <c r="C298" s="529" t="str">
        <f>IF('приложение 1.1 '!G300=2012,'приложение 1.1 '!E300,"-")</f>
        <v>-</v>
      </c>
      <c r="D298" s="529" t="str">
        <f>IF('приложение 1.1 '!G300=2012,'приложение 1.1 '!D300,"-")</f>
        <v>-</v>
      </c>
      <c r="E298" s="529">
        <f>IF('приложение 1.1 '!G300=2013,'приложение 1.1 '!E300,"-")</f>
        <v>0</v>
      </c>
      <c r="F298" s="529">
        <f>IF('приложение 1.1 '!G300=2013,'приложение 1.1 '!D300,"-")</f>
        <v>0.34399999999999997</v>
      </c>
      <c r="G298" s="529" t="str">
        <f>IF('приложение 1.1 '!G300=2014,'приложение 1.1 '!E300,"-")</f>
        <v>-</v>
      </c>
      <c r="H298" s="529" t="str">
        <f>IF('приложение 1.1 '!G300=2014,'приложение 1.1 '!D300,"-")</f>
        <v>-</v>
      </c>
      <c r="I298" s="529" t="str">
        <f>IF('приложение 1.1 '!G300=2015,'приложение 1.1 '!E300,"-")</f>
        <v>-</v>
      </c>
      <c r="J298" s="529" t="str">
        <f>IF('приложение 1.1 '!G300=2015,'приложение 1.1 '!D300,"-")</f>
        <v>-</v>
      </c>
      <c r="K298" s="529" t="str">
        <f>IF('приложение 1.1 '!G300=2016,'приложение 1.1 '!E300,"-")</f>
        <v>-</v>
      </c>
      <c r="L298" s="529" t="str">
        <f>IF('приложение 1.1 '!G300=2016,'приложение 1.1 '!D300,"-")</f>
        <v>-</v>
      </c>
      <c r="M298" s="529" t="str">
        <f>IF('приложение 1.1 '!G300=2017,'приложение 1.1 '!E300,"-")</f>
        <v>-</v>
      </c>
      <c r="N298" s="529" t="str">
        <f>IF('приложение 1.1 '!G300=2017,'приложение 1.1 '!D300,"-")</f>
        <v>-</v>
      </c>
      <c r="O298" s="529">
        <f t="shared" ref="O298:P362" si="204">SUM(C298,E298,G298,I298,K298,M298)</f>
        <v>0</v>
      </c>
      <c r="P298" s="529">
        <f t="shared" si="204"/>
        <v>0.34399999999999997</v>
      </c>
      <c r="Q298" s="529">
        <v>0</v>
      </c>
      <c r="R298" s="529">
        <v>0</v>
      </c>
      <c r="S298" s="529">
        <v>0</v>
      </c>
      <c r="T298" s="529">
        <v>0</v>
      </c>
      <c r="U298" s="529">
        <v>0</v>
      </c>
      <c r="V298" s="529">
        <v>0</v>
      </c>
      <c r="W298" s="529">
        <v>0</v>
      </c>
      <c r="X298" s="529">
        <v>0</v>
      </c>
      <c r="Y298" s="529">
        <v>0</v>
      </c>
      <c r="Z298" s="529">
        <v>0</v>
      </c>
      <c r="AA298" s="529">
        <v>0</v>
      </c>
      <c r="AB298" s="529">
        <v>0</v>
      </c>
      <c r="AC298" s="529">
        <f t="shared" si="189"/>
        <v>0</v>
      </c>
      <c r="AD298" s="583">
        <f t="shared" si="190"/>
        <v>0</v>
      </c>
      <c r="AE298" s="591">
        <f>'приложение 1.1 '!H300</f>
        <v>0.12789585000000001</v>
      </c>
      <c r="AF298" s="591" t="str">
        <f t="shared" si="181"/>
        <v>0</v>
      </c>
      <c r="AG298" s="591" t="str">
        <f t="shared" si="182"/>
        <v>0</v>
      </c>
      <c r="AH298" s="591" t="str">
        <f t="shared" si="186"/>
        <v>0</v>
      </c>
      <c r="AI298" s="591" t="str">
        <f t="shared" si="183"/>
        <v>0</v>
      </c>
      <c r="AJ298" s="591" t="str">
        <f t="shared" si="187"/>
        <v>0</v>
      </c>
      <c r="AK298" s="591" t="str">
        <f t="shared" si="184"/>
        <v>0</v>
      </c>
      <c r="AL298" s="591" t="str">
        <f t="shared" si="203"/>
        <v>0</v>
      </c>
      <c r="AM298" s="591" t="str">
        <f t="shared" si="202"/>
        <v>0</v>
      </c>
      <c r="AN298" s="591" t="str">
        <f t="shared" si="191"/>
        <v>-</v>
      </c>
      <c r="AO298" s="591" t="str">
        <f t="shared" si="192"/>
        <v>-</v>
      </c>
      <c r="AP298" s="591">
        <f>'приложение 1.1 '!Y300</f>
        <v>0</v>
      </c>
      <c r="AQ298" s="591">
        <f>'приложение 1.1 '!Z300</f>
        <v>0.12789585000000001</v>
      </c>
      <c r="AR298" s="591">
        <f>'приложение 1.1 '!AA300</f>
        <v>0</v>
      </c>
      <c r="AS298" s="591">
        <f>'приложение 1.1 '!AB300</f>
        <v>0</v>
      </c>
      <c r="AT298" s="591">
        <f>'приложение 1.4.'!G402</f>
        <v>0</v>
      </c>
      <c r="AU298" s="591">
        <f>'приложение 1.4.'!I402</f>
        <v>0</v>
      </c>
      <c r="AV298" s="591">
        <f>'приложение 1.4.'!K402</f>
        <v>0</v>
      </c>
      <c r="AW298" s="591">
        <f>'приложение 1.4.'!M402</f>
        <v>0</v>
      </c>
      <c r="AX298" s="474">
        <f>'приложение 1.1 '!AD300</f>
        <v>0</v>
      </c>
      <c r="AY298" s="474">
        <f>'приложение 1.1 '!AC300</f>
        <v>0</v>
      </c>
      <c r="AZ298" s="591">
        <f t="shared" si="193"/>
        <v>0.12789585000000001</v>
      </c>
    </row>
    <row r="299" spans="1:52" s="9" customFormat="1" ht="31.5">
      <c r="A299" s="95" t="str">
        <f>'приложение 1.1 '!A301</f>
        <v>2.1.4.9</v>
      </c>
      <c r="B299" s="506" t="str">
        <f>'приложение 1.1 '!B301</f>
        <v xml:space="preserve">Строительство КЛ-10кВ от РП-147 до ТП-456 мкр. 23А </v>
      </c>
      <c r="C299" s="529" t="str">
        <f>IF('приложение 1.1 '!G301=2012,'приложение 1.1 '!E301,"-")</f>
        <v>-</v>
      </c>
      <c r="D299" s="529" t="str">
        <f>IF('приложение 1.1 '!G301=2012,'приложение 1.1 '!D301,"-")</f>
        <v>-</v>
      </c>
      <c r="E299" s="529" t="str">
        <f>IF('приложение 1.1 '!G301=2013,'приложение 1.1 '!E301,"-")</f>
        <v>-</v>
      </c>
      <c r="F299" s="529" t="str">
        <f>IF('приложение 1.1 '!G301=2013,'приложение 1.1 '!D301,"-")</f>
        <v>-</v>
      </c>
      <c r="G299" s="529" t="str">
        <f>IF('приложение 1.1 '!G301=2014,'приложение 1.1 '!E301,"-")</f>
        <v>-</v>
      </c>
      <c r="H299" s="529" t="str">
        <f>IF('приложение 1.1 '!G301=2014,'приложение 1.1 '!D301,"-")</f>
        <v>-</v>
      </c>
      <c r="I299" s="529">
        <f>IF('приложение 1.1 '!G301=2015,'приложение 1.1 '!E301,"-")</f>
        <v>0</v>
      </c>
      <c r="J299" s="529">
        <f>IF('приложение 1.1 '!G301=2015,'приложение 1.1 '!D301,"-")</f>
        <v>1.4630000000000001</v>
      </c>
      <c r="K299" s="529" t="str">
        <f>IF('приложение 1.1 '!G301=2016,'приложение 1.1 '!E301,"-")</f>
        <v>-</v>
      </c>
      <c r="L299" s="529" t="str">
        <f>IF('приложение 1.1 '!G301=2016,'приложение 1.1 '!D301,"-")</f>
        <v>-</v>
      </c>
      <c r="M299" s="529" t="str">
        <f>IF('приложение 1.1 '!G301=2017,'приложение 1.1 '!E301,"-")</f>
        <v>-</v>
      </c>
      <c r="N299" s="529" t="str">
        <f>IF('приложение 1.1 '!G301=2017,'приложение 1.1 '!D301,"-")</f>
        <v>-</v>
      </c>
      <c r="O299" s="529">
        <f t="shared" si="204"/>
        <v>0</v>
      </c>
      <c r="P299" s="529">
        <f t="shared" si="204"/>
        <v>1.4630000000000001</v>
      </c>
      <c r="Q299" s="529">
        <v>0</v>
      </c>
      <c r="R299" s="529">
        <v>0</v>
      </c>
      <c r="S299" s="529">
        <v>0</v>
      </c>
      <c r="T299" s="529">
        <v>0</v>
      </c>
      <c r="U299" s="529">
        <v>0</v>
      </c>
      <c r="V299" s="529">
        <v>0</v>
      </c>
      <c r="W299" s="529">
        <v>0</v>
      </c>
      <c r="X299" s="529">
        <v>0</v>
      </c>
      <c r="Y299" s="529">
        <v>0</v>
      </c>
      <c r="Z299" s="529">
        <v>0</v>
      </c>
      <c r="AA299" s="529">
        <v>0</v>
      </c>
      <c r="AB299" s="529">
        <v>0</v>
      </c>
      <c r="AC299" s="529">
        <f t="shared" si="189"/>
        <v>0</v>
      </c>
      <c r="AD299" s="583">
        <f t="shared" si="190"/>
        <v>0</v>
      </c>
      <c r="AE299" s="591">
        <f>'приложение 1.1 '!H301</f>
        <v>3.5922320299999999</v>
      </c>
      <c r="AF299" s="591" t="str">
        <f t="shared" si="181"/>
        <v>0</v>
      </c>
      <c r="AG299" s="591" t="str">
        <f t="shared" si="182"/>
        <v>0</v>
      </c>
      <c r="AH299" s="591" t="str">
        <f t="shared" si="186"/>
        <v>0</v>
      </c>
      <c r="AI299" s="591" t="str">
        <f t="shared" si="183"/>
        <v>0</v>
      </c>
      <c r="AJ299" s="591" t="str">
        <f t="shared" si="187"/>
        <v>0</v>
      </c>
      <c r="AK299" s="591" t="str">
        <f t="shared" si="184"/>
        <v>0</v>
      </c>
      <c r="AL299" s="591" t="str">
        <f t="shared" si="203"/>
        <v>0</v>
      </c>
      <c r="AM299" s="591" t="str">
        <f t="shared" si="202"/>
        <v>0</v>
      </c>
      <c r="AN299" s="591" t="str">
        <f t="shared" si="191"/>
        <v>-</v>
      </c>
      <c r="AO299" s="591" t="str">
        <f t="shared" si="192"/>
        <v>-</v>
      </c>
      <c r="AP299" s="591">
        <f>'приложение 1.1 '!Y301</f>
        <v>0</v>
      </c>
      <c r="AQ299" s="591">
        <f>'приложение 1.1 '!Z301</f>
        <v>0</v>
      </c>
      <c r="AR299" s="591">
        <f>'приложение 1.1 '!AA301</f>
        <v>0</v>
      </c>
      <c r="AS299" s="591">
        <f>'приложение 1.1 '!AB301</f>
        <v>3.5922320299999999</v>
      </c>
      <c r="AT299" s="591">
        <f>'приложение 1.4.'!G403</f>
        <v>0</v>
      </c>
      <c r="AU299" s="591">
        <f>'приложение 1.4.'!I403</f>
        <v>0</v>
      </c>
      <c r="AV299" s="591">
        <f>'приложение 1.4.'!K403</f>
        <v>0</v>
      </c>
      <c r="AW299" s="591">
        <f>'приложение 1.4.'!M403</f>
        <v>0</v>
      </c>
      <c r="AX299" s="474">
        <f>'приложение 1.1 '!AD301</f>
        <v>0</v>
      </c>
      <c r="AY299" s="474">
        <f>'приложение 1.1 '!AC301</f>
        <v>0</v>
      </c>
      <c r="AZ299" s="591">
        <f t="shared" si="193"/>
        <v>3.5922320299999999</v>
      </c>
    </row>
    <row r="300" spans="1:52" s="9" customFormat="1">
      <c r="A300" s="95" t="str">
        <f>'приложение 1.1 '!A302</f>
        <v>2.1.4.10</v>
      </c>
      <c r="B300" s="506" t="str">
        <f>'приложение 1.1 '!B302</f>
        <v>Строительство КЛ-10кВ от ТП-506 до ТП-501</v>
      </c>
      <c r="C300" s="529" t="str">
        <f>IF('приложение 1.1 '!G302=2012,'приложение 1.1 '!E302,"-")</f>
        <v>-</v>
      </c>
      <c r="D300" s="529" t="str">
        <f>IF('приложение 1.1 '!G302=2012,'приложение 1.1 '!D302,"-")</f>
        <v>-</v>
      </c>
      <c r="E300" s="529" t="str">
        <f>IF('приложение 1.1 '!G302=2013,'приложение 1.1 '!E302,"-")</f>
        <v>-</v>
      </c>
      <c r="F300" s="529" t="str">
        <f>IF('приложение 1.1 '!G302=2013,'приложение 1.1 '!D302,"-")</f>
        <v>-</v>
      </c>
      <c r="G300" s="529" t="str">
        <f>IF('приложение 1.1 '!G302=2014,'приложение 1.1 '!E302,"-")</f>
        <v>-</v>
      </c>
      <c r="H300" s="529" t="str">
        <f>IF('приложение 1.1 '!G302=2014,'приложение 1.1 '!D302,"-")</f>
        <v>-</v>
      </c>
      <c r="I300" s="529">
        <f>IF('приложение 1.1 '!G302=2015,'приложение 1.1 '!E302,"-")</f>
        <v>0</v>
      </c>
      <c r="J300" s="529">
        <f>IF('приложение 1.1 '!G302=2015,'приложение 1.1 '!D302,"-")</f>
        <v>0.33800000000000002</v>
      </c>
      <c r="K300" s="529" t="str">
        <f>IF('приложение 1.1 '!G302=2016,'приложение 1.1 '!E302,"-")</f>
        <v>-</v>
      </c>
      <c r="L300" s="529" t="str">
        <f>IF('приложение 1.1 '!G302=2016,'приложение 1.1 '!D302,"-")</f>
        <v>-</v>
      </c>
      <c r="M300" s="529" t="str">
        <f>IF('приложение 1.1 '!G302=2017,'приложение 1.1 '!E302,"-")</f>
        <v>-</v>
      </c>
      <c r="N300" s="529" t="str">
        <f>IF('приложение 1.1 '!G302=2017,'приложение 1.1 '!D302,"-")</f>
        <v>-</v>
      </c>
      <c r="O300" s="529">
        <f t="shared" si="204"/>
        <v>0</v>
      </c>
      <c r="P300" s="529">
        <f t="shared" si="204"/>
        <v>0.33800000000000002</v>
      </c>
      <c r="Q300" s="529">
        <v>0</v>
      </c>
      <c r="R300" s="529">
        <v>0</v>
      </c>
      <c r="S300" s="529">
        <v>0</v>
      </c>
      <c r="T300" s="529">
        <v>0</v>
      </c>
      <c r="U300" s="529">
        <v>0</v>
      </c>
      <c r="V300" s="529">
        <v>0</v>
      </c>
      <c r="W300" s="529">
        <v>0</v>
      </c>
      <c r="X300" s="529">
        <v>0</v>
      </c>
      <c r="Y300" s="529">
        <v>0</v>
      </c>
      <c r="Z300" s="529">
        <v>0</v>
      </c>
      <c r="AA300" s="529">
        <v>0</v>
      </c>
      <c r="AB300" s="529">
        <v>0</v>
      </c>
      <c r="AC300" s="529">
        <f t="shared" si="189"/>
        <v>0</v>
      </c>
      <c r="AD300" s="583">
        <f t="shared" si="190"/>
        <v>0</v>
      </c>
      <c r="AE300" s="591">
        <f>'приложение 1.1 '!H302</f>
        <v>1.1537061399999999</v>
      </c>
      <c r="AF300" s="591" t="str">
        <f t="shared" si="181"/>
        <v>0</v>
      </c>
      <c r="AG300" s="591" t="str">
        <f t="shared" si="182"/>
        <v>0</v>
      </c>
      <c r="AH300" s="591" t="str">
        <f t="shared" si="186"/>
        <v>0</v>
      </c>
      <c r="AI300" s="591" t="str">
        <f t="shared" si="183"/>
        <v>0</v>
      </c>
      <c r="AJ300" s="591" t="str">
        <f t="shared" si="187"/>
        <v>0</v>
      </c>
      <c r="AK300" s="591" t="str">
        <f t="shared" si="184"/>
        <v>0</v>
      </c>
      <c r="AL300" s="591" t="str">
        <f t="shared" si="203"/>
        <v>0</v>
      </c>
      <c r="AM300" s="591" t="str">
        <f t="shared" si="202"/>
        <v>0</v>
      </c>
      <c r="AN300" s="591" t="str">
        <f t="shared" si="191"/>
        <v>-</v>
      </c>
      <c r="AO300" s="591" t="str">
        <f t="shared" si="192"/>
        <v>-</v>
      </c>
      <c r="AP300" s="591">
        <f>'приложение 1.1 '!Y302</f>
        <v>0</v>
      </c>
      <c r="AQ300" s="591">
        <f>'приложение 1.1 '!Z302</f>
        <v>0</v>
      </c>
      <c r="AR300" s="591">
        <f>'приложение 1.1 '!AA302</f>
        <v>0</v>
      </c>
      <c r="AS300" s="591">
        <f>'приложение 1.1 '!AB302</f>
        <v>1.1537061399999999</v>
      </c>
      <c r="AT300" s="591">
        <f>'приложение 1.4.'!G404</f>
        <v>0</v>
      </c>
      <c r="AU300" s="591">
        <f>'приложение 1.4.'!I404</f>
        <v>0</v>
      </c>
      <c r="AV300" s="591">
        <f>'приложение 1.4.'!K404</f>
        <v>0</v>
      </c>
      <c r="AW300" s="591">
        <f>'приложение 1.4.'!M404</f>
        <v>0</v>
      </c>
      <c r="AX300" s="474">
        <f>'приложение 1.1 '!AD302</f>
        <v>0</v>
      </c>
      <c r="AY300" s="474">
        <f>'приложение 1.1 '!AC302</f>
        <v>0</v>
      </c>
      <c r="AZ300" s="591">
        <f t="shared" si="193"/>
        <v>1.1537061399999999</v>
      </c>
    </row>
    <row r="301" spans="1:52" s="9" customFormat="1">
      <c r="A301" s="95" t="str">
        <f>'приложение 1.1 '!A303</f>
        <v>2.1.4.11</v>
      </c>
      <c r="B301" s="506" t="str">
        <f>'приложение 1.1 '!B303</f>
        <v>Строительство КЛ-10кВ от ТП-501 до ТП-504</v>
      </c>
      <c r="C301" s="529" t="str">
        <f>IF('приложение 1.1 '!G303=2012,'приложение 1.1 '!E303,"-")</f>
        <v>-</v>
      </c>
      <c r="D301" s="529" t="str">
        <f>IF('приложение 1.1 '!G303=2012,'приложение 1.1 '!D303,"-")</f>
        <v>-</v>
      </c>
      <c r="E301" s="529" t="str">
        <f>IF('приложение 1.1 '!G303=2013,'приложение 1.1 '!E303,"-")</f>
        <v>-</v>
      </c>
      <c r="F301" s="529" t="str">
        <f>IF('приложение 1.1 '!G303=2013,'приложение 1.1 '!D303,"-")</f>
        <v>-</v>
      </c>
      <c r="G301" s="529" t="str">
        <f>IF('приложение 1.1 '!G303=2014,'приложение 1.1 '!E303,"-")</f>
        <v>-</v>
      </c>
      <c r="H301" s="529" t="str">
        <f>IF('приложение 1.1 '!G303=2014,'приложение 1.1 '!D303,"-")</f>
        <v>-</v>
      </c>
      <c r="I301" s="529">
        <f>IF('приложение 1.1 '!G303=2015,'приложение 1.1 '!E303,"-")</f>
        <v>0</v>
      </c>
      <c r="J301" s="529">
        <f>IF('приложение 1.1 '!G303=2015,'приложение 1.1 '!D303,"-")</f>
        <v>0.51800000000000002</v>
      </c>
      <c r="K301" s="529" t="str">
        <f>IF('приложение 1.1 '!G303=2016,'приложение 1.1 '!E303,"-")</f>
        <v>-</v>
      </c>
      <c r="L301" s="529" t="str">
        <f>IF('приложение 1.1 '!G303=2016,'приложение 1.1 '!D303,"-")</f>
        <v>-</v>
      </c>
      <c r="M301" s="529" t="str">
        <f>IF('приложение 1.1 '!G303=2017,'приложение 1.1 '!E303,"-")</f>
        <v>-</v>
      </c>
      <c r="N301" s="529" t="str">
        <f>IF('приложение 1.1 '!G303=2017,'приложение 1.1 '!D303,"-")</f>
        <v>-</v>
      </c>
      <c r="O301" s="529">
        <f t="shared" si="204"/>
        <v>0</v>
      </c>
      <c r="P301" s="529">
        <f t="shared" si="204"/>
        <v>0.51800000000000002</v>
      </c>
      <c r="Q301" s="529">
        <v>0</v>
      </c>
      <c r="R301" s="529">
        <v>0</v>
      </c>
      <c r="S301" s="529">
        <v>0</v>
      </c>
      <c r="T301" s="529">
        <v>0</v>
      </c>
      <c r="U301" s="529">
        <v>0</v>
      </c>
      <c r="V301" s="529">
        <v>0</v>
      </c>
      <c r="W301" s="529">
        <v>0</v>
      </c>
      <c r="X301" s="529">
        <v>0</v>
      </c>
      <c r="Y301" s="529">
        <v>0</v>
      </c>
      <c r="Z301" s="529">
        <v>0</v>
      </c>
      <c r="AA301" s="529">
        <v>0</v>
      </c>
      <c r="AB301" s="529">
        <v>0</v>
      </c>
      <c r="AC301" s="529">
        <f t="shared" si="189"/>
        <v>0</v>
      </c>
      <c r="AD301" s="583">
        <f t="shared" si="190"/>
        <v>0</v>
      </c>
      <c r="AE301" s="591">
        <f>'приложение 1.1 '!H303</f>
        <v>1.6142132</v>
      </c>
      <c r="AF301" s="591" t="str">
        <f t="shared" si="181"/>
        <v>0</v>
      </c>
      <c r="AG301" s="591" t="str">
        <f t="shared" si="182"/>
        <v>0</v>
      </c>
      <c r="AH301" s="591" t="str">
        <f t="shared" si="186"/>
        <v>0</v>
      </c>
      <c r="AI301" s="591" t="str">
        <f t="shared" si="183"/>
        <v>0</v>
      </c>
      <c r="AJ301" s="591" t="str">
        <f t="shared" si="187"/>
        <v>0</v>
      </c>
      <c r="AK301" s="591" t="str">
        <f t="shared" si="184"/>
        <v>0</v>
      </c>
      <c r="AL301" s="591" t="str">
        <f t="shared" si="203"/>
        <v>0</v>
      </c>
      <c r="AM301" s="591" t="str">
        <f t="shared" si="202"/>
        <v>0</v>
      </c>
      <c r="AN301" s="591" t="str">
        <f t="shared" si="191"/>
        <v>-</v>
      </c>
      <c r="AO301" s="591" t="str">
        <f t="shared" si="192"/>
        <v>-</v>
      </c>
      <c r="AP301" s="591">
        <f>'приложение 1.1 '!Y303</f>
        <v>0</v>
      </c>
      <c r="AQ301" s="591">
        <f>'приложение 1.1 '!Z303</f>
        <v>0</v>
      </c>
      <c r="AR301" s="591">
        <f>'приложение 1.1 '!AA303</f>
        <v>0</v>
      </c>
      <c r="AS301" s="591">
        <f>'приложение 1.1 '!AB303</f>
        <v>1.6142132</v>
      </c>
      <c r="AT301" s="591">
        <f>'приложение 1.4.'!G405</f>
        <v>0</v>
      </c>
      <c r="AU301" s="591">
        <f>'приложение 1.4.'!I405</f>
        <v>0</v>
      </c>
      <c r="AV301" s="591">
        <f>'приложение 1.4.'!K405</f>
        <v>0</v>
      </c>
      <c r="AW301" s="591">
        <f>'приложение 1.4.'!M405</f>
        <v>0</v>
      </c>
      <c r="AX301" s="474">
        <f>'приложение 1.1 '!AD303</f>
        <v>0</v>
      </c>
      <c r="AY301" s="474">
        <f>'приложение 1.1 '!AC303</f>
        <v>0</v>
      </c>
      <c r="AZ301" s="591">
        <f t="shared" si="193"/>
        <v>1.6142132</v>
      </c>
    </row>
    <row r="302" spans="1:52" s="9" customFormat="1">
      <c r="A302" s="95" t="str">
        <f>'приложение 1.1 '!A304</f>
        <v>2.1.4.12</v>
      </c>
      <c r="B302" s="506" t="str">
        <f>'приложение 1.1 '!B304</f>
        <v>Строительство КЛ-10кВ от ТП-504 до ТП-502</v>
      </c>
      <c r="C302" s="529" t="str">
        <f>IF('приложение 1.1 '!G304=2012,'приложение 1.1 '!E304,"-")</f>
        <v>-</v>
      </c>
      <c r="D302" s="529" t="str">
        <f>IF('приложение 1.1 '!G304=2012,'приложение 1.1 '!D304,"-")</f>
        <v>-</v>
      </c>
      <c r="E302" s="529" t="str">
        <f>IF('приложение 1.1 '!G304=2013,'приложение 1.1 '!E304,"-")</f>
        <v>-</v>
      </c>
      <c r="F302" s="529" t="str">
        <f>IF('приложение 1.1 '!G304=2013,'приложение 1.1 '!D304,"-")</f>
        <v>-</v>
      </c>
      <c r="G302" s="529" t="str">
        <f>IF('приложение 1.1 '!G304=2014,'приложение 1.1 '!E304,"-")</f>
        <v>-</v>
      </c>
      <c r="H302" s="529" t="str">
        <f>IF('приложение 1.1 '!G304=2014,'приложение 1.1 '!D304,"-")</f>
        <v>-</v>
      </c>
      <c r="I302" s="529">
        <f>IF('приложение 1.1 '!G304=2015,'приложение 1.1 '!E304,"-")</f>
        <v>0</v>
      </c>
      <c r="J302" s="529">
        <f>IF('приложение 1.1 '!G304=2015,'приложение 1.1 '!D304,"-")</f>
        <v>0.57399999999999995</v>
      </c>
      <c r="K302" s="529" t="str">
        <f>IF('приложение 1.1 '!G304=2016,'приложение 1.1 '!E304,"-")</f>
        <v>-</v>
      </c>
      <c r="L302" s="529" t="str">
        <f>IF('приложение 1.1 '!G304=2016,'приложение 1.1 '!D304,"-")</f>
        <v>-</v>
      </c>
      <c r="M302" s="529" t="str">
        <f>IF('приложение 1.1 '!G304=2017,'приложение 1.1 '!E304,"-")</f>
        <v>-</v>
      </c>
      <c r="N302" s="529" t="str">
        <f>IF('приложение 1.1 '!G304=2017,'приложение 1.1 '!D304,"-")</f>
        <v>-</v>
      </c>
      <c r="O302" s="529">
        <f t="shared" si="204"/>
        <v>0</v>
      </c>
      <c r="P302" s="529">
        <f t="shared" si="204"/>
        <v>0.57399999999999995</v>
      </c>
      <c r="Q302" s="529">
        <v>0</v>
      </c>
      <c r="R302" s="529">
        <v>0</v>
      </c>
      <c r="S302" s="529">
        <v>0</v>
      </c>
      <c r="T302" s="529">
        <v>0</v>
      </c>
      <c r="U302" s="529">
        <v>0</v>
      </c>
      <c r="V302" s="529">
        <v>0</v>
      </c>
      <c r="W302" s="529">
        <v>0</v>
      </c>
      <c r="X302" s="529">
        <v>0</v>
      </c>
      <c r="Y302" s="529">
        <v>0</v>
      </c>
      <c r="Z302" s="529">
        <v>0</v>
      </c>
      <c r="AA302" s="529">
        <v>0</v>
      </c>
      <c r="AB302" s="529">
        <v>0</v>
      </c>
      <c r="AC302" s="529">
        <f t="shared" si="189"/>
        <v>0</v>
      </c>
      <c r="AD302" s="583">
        <f t="shared" si="190"/>
        <v>0</v>
      </c>
      <c r="AE302" s="591">
        <f>'приложение 1.1 '!H304</f>
        <v>1.7915462099999999</v>
      </c>
      <c r="AF302" s="591" t="str">
        <f t="shared" si="181"/>
        <v>0</v>
      </c>
      <c r="AG302" s="591" t="str">
        <f t="shared" si="182"/>
        <v>0</v>
      </c>
      <c r="AH302" s="591" t="str">
        <f t="shared" si="186"/>
        <v>0</v>
      </c>
      <c r="AI302" s="591" t="str">
        <f t="shared" si="183"/>
        <v>0</v>
      </c>
      <c r="AJ302" s="591" t="str">
        <f t="shared" si="187"/>
        <v>0</v>
      </c>
      <c r="AK302" s="591" t="str">
        <f t="shared" si="184"/>
        <v>0</v>
      </c>
      <c r="AL302" s="591" t="str">
        <f t="shared" si="203"/>
        <v>0</v>
      </c>
      <c r="AM302" s="591" t="str">
        <f t="shared" si="202"/>
        <v>0</v>
      </c>
      <c r="AN302" s="591" t="str">
        <f t="shared" si="191"/>
        <v>-</v>
      </c>
      <c r="AO302" s="591" t="str">
        <f t="shared" si="192"/>
        <v>-</v>
      </c>
      <c r="AP302" s="591">
        <f>'приложение 1.1 '!Y304</f>
        <v>0</v>
      </c>
      <c r="AQ302" s="591">
        <f>'приложение 1.1 '!Z304</f>
        <v>0</v>
      </c>
      <c r="AR302" s="591">
        <f>'приложение 1.1 '!AA304</f>
        <v>0</v>
      </c>
      <c r="AS302" s="591">
        <f>'приложение 1.1 '!AB304</f>
        <v>1.7915462099999999</v>
      </c>
      <c r="AT302" s="591">
        <f>'приложение 1.4.'!G406</f>
        <v>0</v>
      </c>
      <c r="AU302" s="591">
        <f>'приложение 1.4.'!I406</f>
        <v>0</v>
      </c>
      <c r="AV302" s="591">
        <f>'приложение 1.4.'!K406</f>
        <v>0</v>
      </c>
      <c r="AW302" s="591">
        <f>'приложение 1.4.'!M406</f>
        <v>0</v>
      </c>
      <c r="AX302" s="474">
        <f>'приложение 1.1 '!AD304</f>
        <v>0</v>
      </c>
      <c r="AY302" s="474">
        <f>'приложение 1.1 '!AC304</f>
        <v>0</v>
      </c>
      <c r="AZ302" s="591">
        <f t="shared" si="193"/>
        <v>1.7915462099999999</v>
      </c>
    </row>
    <row r="303" spans="1:52" s="9" customFormat="1">
      <c r="A303" s="95" t="str">
        <f>'приложение 1.1 '!A305</f>
        <v>2.1.4.13</v>
      </c>
      <c r="B303" s="506" t="str">
        <f>'приложение 1.1 '!B305</f>
        <v>Строительство КЛ-10кВ от ТП-502 до ТП-503</v>
      </c>
      <c r="C303" s="529" t="str">
        <f>IF('приложение 1.1 '!G305=2012,'приложение 1.1 '!E305,"-")</f>
        <v>-</v>
      </c>
      <c r="D303" s="529" t="str">
        <f>IF('приложение 1.1 '!G305=2012,'приложение 1.1 '!D305,"-")</f>
        <v>-</v>
      </c>
      <c r="E303" s="529" t="str">
        <f>IF('приложение 1.1 '!G305=2013,'приложение 1.1 '!E305,"-")</f>
        <v>-</v>
      </c>
      <c r="F303" s="529" t="str">
        <f>IF('приложение 1.1 '!G305=2013,'приложение 1.1 '!D305,"-")</f>
        <v>-</v>
      </c>
      <c r="G303" s="529" t="str">
        <f>IF('приложение 1.1 '!G305=2014,'приложение 1.1 '!E305,"-")</f>
        <v>-</v>
      </c>
      <c r="H303" s="529" t="str">
        <f>IF('приложение 1.1 '!G305=2014,'приложение 1.1 '!D305,"-")</f>
        <v>-</v>
      </c>
      <c r="I303" s="529">
        <f>IF('приложение 1.1 '!G305=2015,'приложение 1.1 '!E305,"-")</f>
        <v>0</v>
      </c>
      <c r="J303" s="529">
        <f>IF('приложение 1.1 '!G305=2015,'приложение 1.1 '!D305,"-")</f>
        <v>0.66800000000000004</v>
      </c>
      <c r="K303" s="529" t="str">
        <f>IF('приложение 1.1 '!G305=2016,'приложение 1.1 '!E305,"-")</f>
        <v>-</v>
      </c>
      <c r="L303" s="529" t="str">
        <f>IF('приложение 1.1 '!G305=2016,'приложение 1.1 '!D305,"-")</f>
        <v>-</v>
      </c>
      <c r="M303" s="529" t="str">
        <f>IF('приложение 1.1 '!G305=2017,'приложение 1.1 '!E305,"-")</f>
        <v>-</v>
      </c>
      <c r="N303" s="529" t="str">
        <f>IF('приложение 1.1 '!G305=2017,'приложение 1.1 '!D305,"-")</f>
        <v>-</v>
      </c>
      <c r="O303" s="529">
        <f t="shared" si="204"/>
        <v>0</v>
      </c>
      <c r="P303" s="529">
        <f t="shared" si="204"/>
        <v>0.66800000000000004</v>
      </c>
      <c r="Q303" s="529">
        <v>0</v>
      </c>
      <c r="R303" s="529">
        <v>0</v>
      </c>
      <c r="S303" s="529">
        <v>0</v>
      </c>
      <c r="T303" s="529">
        <v>0</v>
      </c>
      <c r="U303" s="529">
        <v>0</v>
      </c>
      <c r="V303" s="529">
        <v>0</v>
      </c>
      <c r="W303" s="529">
        <v>0</v>
      </c>
      <c r="X303" s="529">
        <v>0</v>
      </c>
      <c r="Y303" s="529">
        <v>0</v>
      </c>
      <c r="Z303" s="529">
        <v>0</v>
      </c>
      <c r="AA303" s="529">
        <v>0</v>
      </c>
      <c r="AB303" s="529">
        <v>0</v>
      </c>
      <c r="AC303" s="529">
        <f t="shared" si="189"/>
        <v>0</v>
      </c>
      <c r="AD303" s="583">
        <f t="shared" si="190"/>
        <v>0</v>
      </c>
      <c r="AE303" s="591">
        <f>'приложение 1.1 '!H305</f>
        <v>2.0722988099999999</v>
      </c>
      <c r="AF303" s="591" t="str">
        <f t="shared" si="181"/>
        <v>0</v>
      </c>
      <c r="AG303" s="591" t="str">
        <f t="shared" si="182"/>
        <v>0</v>
      </c>
      <c r="AH303" s="591" t="str">
        <f t="shared" si="186"/>
        <v>0</v>
      </c>
      <c r="AI303" s="591" t="str">
        <f t="shared" si="183"/>
        <v>0</v>
      </c>
      <c r="AJ303" s="591" t="str">
        <f t="shared" si="187"/>
        <v>0</v>
      </c>
      <c r="AK303" s="591" t="str">
        <f t="shared" si="184"/>
        <v>0</v>
      </c>
      <c r="AL303" s="591" t="str">
        <f t="shared" si="203"/>
        <v>0</v>
      </c>
      <c r="AM303" s="591" t="str">
        <f t="shared" si="202"/>
        <v>0</v>
      </c>
      <c r="AN303" s="591" t="str">
        <f t="shared" si="191"/>
        <v>-</v>
      </c>
      <c r="AO303" s="591" t="str">
        <f t="shared" si="192"/>
        <v>-</v>
      </c>
      <c r="AP303" s="591">
        <f>'приложение 1.1 '!Y305</f>
        <v>0</v>
      </c>
      <c r="AQ303" s="591">
        <f>'приложение 1.1 '!Z305</f>
        <v>0</v>
      </c>
      <c r="AR303" s="591">
        <f>'приложение 1.1 '!AA305</f>
        <v>0</v>
      </c>
      <c r="AS303" s="591">
        <f>'приложение 1.1 '!AB305</f>
        <v>2.0722988099999999</v>
      </c>
      <c r="AT303" s="591">
        <f>'приложение 1.4.'!G407</f>
        <v>0</v>
      </c>
      <c r="AU303" s="591">
        <f>'приложение 1.4.'!I407</f>
        <v>0</v>
      </c>
      <c r="AV303" s="591">
        <f>'приложение 1.4.'!K407</f>
        <v>0</v>
      </c>
      <c r="AW303" s="591">
        <f>'приложение 1.4.'!M407</f>
        <v>0</v>
      </c>
      <c r="AX303" s="474">
        <f>'приложение 1.1 '!AD305</f>
        <v>0</v>
      </c>
      <c r="AY303" s="474">
        <f>'приложение 1.1 '!AC305</f>
        <v>0</v>
      </c>
      <c r="AZ303" s="591">
        <f t="shared" si="193"/>
        <v>2.0722988099999999</v>
      </c>
    </row>
    <row r="304" spans="1:52" s="9" customFormat="1" ht="31.5">
      <c r="A304" s="95" t="str">
        <f>'приложение 1.1 '!A306</f>
        <v>2.1.4.14</v>
      </c>
      <c r="B304" s="506" t="str">
        <f>'приложение 1.1 '!B306</f>
        <v>Строительство КЛ-10кВ от ПС " Западная" до РП-ТП 2х1250кВА</v>
      </c>
      <c r="C304" s="529" t="str">
        <f>IF('приложение 1.1 '!G306=2012,'приложение 1.1 '!E306,"-")</f>
        <v>-</v>
      </c>
      <c r="D304" s="529" t="str">
        <f>IF('приложение 1.1 '!G306=2012,'приложение 1.1 '!D306,"-")</f>
        <v>-</v>
      </c>
      <c r="E304" s="529" t="str">
        <f>IF('приложение 1.1 '!G306=2013,'приложение 1.1 '!E306,"-")</f>
        <v>-</v>
      </c>
      <c r="F304" s="529" t="str">
        <f>IF('приложение 1.1 '!G306=2013,'приложение 1.1 '!D306,"-")</f>
        <v>-</v>
      </c>
      <c r="G304" s="529" t="str">
        <f>IF('приложение 1.1 '!G306=2014,'приложение 1.1 '!E306,"-")</f>
        <v>-</v>
      </c>
      <c r="H304" s="529" t="str">
        <f>IF('приложение 1.1 '!G306=2014,'приложение 1.1 '!D306,"-")</f>
        <v>-</v>
      </c>
      <c r="I304" s="529">
        <f>IF('приложение 1.1 '!G306=2015,'приложение 1.1 '!E306,"-")</f>
        <v>0</v>
      </c>
      <c r="J304" s="529">
        <f>IF('приложение 1.1 '!G306=2015,'приложение 1.1 '!D306,"-")</f>
        <v>4.0579999999999998</v>
      </c>
      <c r="K304" s="529" t="str">
        <f>IF('приложение 1.1 '!G306=2016,'приложение 1.1 '!E306,"-")</f>
        <v>-</v>
      </c>
      <c r="L304" s="529" t="str">
        <f>IF('приложение 1.1 '!G306=2016,'приложение 1.1 '!D306,"-")</f>
        <v>-</v>
      </c>
      <c r="M304" s="529" t="str">
        <f>IF('приложение 1.1 '!G306=2017,'приложение 1.1 '!E306,"-")</f>
        <v>-</v>
      </c>
      <c r="N304" s="529" t="str">
        <f>IF('приложение 1.1 '!G306=2017,'приложение 1.1 '!D306,"-")</f>
        <v>-</v>
      </c>
      <c r="O304" s="529">
        <f t="shared" si="204"/>
        <v>0</v>
      </c>
      <c r="P304" s="529">
        <f t="shared" si="204"/>
        <v>4.0579999999999998</v>
      </c>
      <c r="Q304" s="529">
        <v>0</v>
      </c>
      <c r="R304" s="529">
        <v>0</v>
      </c>
      <c r="S304" s="529">
        <v>0</v>
      </c>
      <c r="T304" s="529">
        <v>0</v>
      </c>
      <c r="U304" s="529">
        <v>0</v>
      </c>
      <c r="V304" s="529">
        <v>0</v>
      </c>
      <c r="W304" s="529">
        <v>0</v>
      </c>
      <c r="X304" s="529">
        <v>0</v>
      </c>
      <c r="Y304" s="529">
        <v>0</v>
      </c>
      <c r="Z304" s="529">
        <v>0</v>
      </c>
      <c r="AA304" s="529">
        <v>0</v>
      </c>
      <c r="AB304" s="529">
        <v>0</v>
      </c>
      <c r="AC304" s="529">
        <f t="shared" si="189"/>
        <v>0</v>
      </c>
      <c r="AD304" s="583">
        <f t="shared" si="190"/>
        <v>0</v>
      </c>
      <c r="AE304" s="591">
        <f>'приложение 1.1 '!H306</f>
        <v>10.404514199999999</v>
      </c>
      <c r="AF304" s="591" t="str">
        <f t="shared" si="181"/>
        <v>0</v>
      </c>
      <c r="AG304" s="591" t="str">
        <f t="shared" si="182"/>
        <v>0</v>
      </c>
      <c r="AH304" s="591" t="str">
        <f t="shared" si="186"/>
        <v>0</v>
      </c>
      <c r="AI304" s="591" t="str">
        <f t="shared" si="183"/>
        <v>0</v>
      </c>
      <c r="AJ304" s="591" t="str">
        <f t="shared" si="187"/>
        <v>0</v>
      </c>
      <c r="AK304" s="591" t="str">
        <f t="shared" si="184"/>
        <v>0</v>
      </c>
      <c r="AL304" s="591" t="str">
        <f t="shared" si="203"/>
        <v>0</v>
      </c>
      <c r="AM304" s="591" t="str">
        <f t="shared" si="202"/>
        <v>0</v>
      </c>
      <c r="AN304" s="591" t="str">
        <f t="shared" si="191"/>
        <v>-</v>
      </c>
      <c r="AO304" s="591" t="str">
        <f t="shared" si="192"/>
        <v>-</v>
      </c>
      <c r="AP304" s="591">
        <f>'приложение 1.1 '!Y306</f>
        <v>0</v>
      </c>
      <c r="AQ304" s="591">
        <f>'приложение 1.1 '!Z306</f>
        <v>0</v>
      </c>
      <c r="AR304" s="591">
        <f>'приложение 1.1 '!AA306</f>
        <v>10.404514199999999</v>
      </c>
      <c r="AS304" s="591">
        <f>'приложение 1.1 '!AB306</f>
        <v>0</v>
      </c>
      <c r="AT304" s="591">
        <f>'приложение 1.4.'!G408</f>
        <v>0</v>
      </c>
      <c r="AU304" s="591">
        <f>'приложение 1.4.'!I408</f>
        <v>0</v>
      </c>
      <c r="AV304" s="591">
        <f>'приложение 1.4.'!K408</f>
        <v>0</v>
      </c>
      <c r="AW304" s="591">
        <f>'приложение 1.4.'!M408</f>
        <v>0</v>
      </c>
      <c r="AX304" s="474">
        <f>'приложение 1.1 '!AD306</f>
        <v>0</v>
      </c>
      <c r="AY304" s="474">
        <f>'приложение 1.1 '!AC306</f>
        <v>0</v>
      </c>
      <c r="AZ304" s="591">
        <f t="shared" si="193"/>
        <v>10.404514199999999</v>
      </c>
    </row>
    <row r="305" spans="1:52" s="9" customFormat="1">
      <c r="A305" s="95" t="str">
        <f>'приложение 1.1 '!A307</f>
        <v>2.1.4.15</v>
      </c>
      <c r="B305" s="506" t="str">
        <f>'приложение 1.1 '!B307</f>
        <v>Строительство КЛ-10кВ от ТП-249 до ТП-236</v>
      </c>
      <c r="C305" s="529" t="str">
        <f>IF('приложение 1.1 '!G307=2012,'приложение 1.1 '!E307,"-")</f>
        <v>-</v>
      </c>
      <c r="D305" s="529" t="str">
        <f>IF('приложение 1.1 '!G307=2012,'приложение 1.1 '!D307,"-")</f>
        <v>-</v>
      </c>
      <c r="E305" s="529" t="str">
        <f>IF('приложение 1.1 '!G307=2013,'приложение 1.1 '!E307,"-")</f>
        <v>-</v>
      </c>
      <c r="F305" s="529" t="str">
        <f>IF('приложение 1.1 '!G307=2013,'приложение 1.1 '!D307,"-")</f>
        <v>-</v>
      </c>
      <c r="G305" s="529">
        <f>IF('приложение 1.1 '!G307=2014,'приложение 1.1 '!E307,"-")</f>
        <v>0</v>
      </c>
      <c r="H305" s="529">
        <f>IF('приложение 1.1 '!G307=2014,'приложение 1.1 '!D307,"-")</f>
        <v>1.1200000000000001</v>
      </c>
      <c r="I305" s="529" t="str">
        <f>IF('приложение 1.1 '!G307=2015,'приложение 1.1 '!E307,"-")</f>
        <v>-</v>
      </c>
      <c r="J305" s="529" t="str">
        <f>IF('приложение 1.1 '!G307=2015,'приложение 1.1 '!D307,"-")</f>
        <v>-</v>
      </c>
      <c r="K305" s="529" t="str">
        <f>IF('приложение 1.1 '!G307=2016,'приложение 1.1 '!E307,"-")</f>
        <v>-</v>
      </c>
      <c r="L305" s="529" t="str">
        <f>IF('приложение 1.1 '!G307=2016,'приложение 1.1 '!D307,"-")</f>
        <v>-</v>
      </c>
      <c r="M305" s="529" t="str">
        <f>IF('приложение 1.1 '!G307=2017,'приложение 1.1 '!E307,"-")</f>
        <v>-</v>
      </c>
      <c r="N305" s="529" t="str">
        <f>IF('приложение 1.1 '!G307=2017,'приложение 1.1 '!D307,"-")</f>
        <v>-</v>
      </c>
      <c r="O305" s="529">
        <f t="shared" si="204"/>
        <v>0</v>
      </c>
      <c r="P305" s="529">
        <f t="shared" si="204"/>
        <v>1.1200000000000001</v>
      </c>
      <c r="Q305" s="529">
        <v>0</v>
      </c>
      <c r="R305" s="529">
        <v>0</v>
      </c>
      <c r="S305" s="529">
        <v>0</v>
      </c>
      <c r="T305" s="529">
        <v>0</v>
      </c>
      <c r="U305" s="529">
        <v>0</v>
      </c>
      <c r="V305" s="529">
        <v>0</v>
      </c>
      <c r="W305" s="529">
        <v>0</v>
      </c>
      <c r="X305" s="529">
        <v>0</v>
      </c>
      <c r="Y305" s="529">
        <v>0</v>
      </c>
      <c r="Z305" s="529">
        <v>0</v>
      </c>
      <c r="AA305" s="529">
        <v>0</v>
      </c>
      <c r="AB305" s="529">
        <v>0</v>
      </c>
      <c r="AC305" s="529">
        <f t="shared" si="189"/>
        <v>0</v>
      </c>
      <c r="AD305" s="583">
        <f t="shared" si="190"/>
        <v>0</v>
      </c>
      <c r="AE305" s="591">
        <f>'приложение 1.1 '!H307</f>
        <v>2.98045509</v>
      </c>
      <c r="AF305" s="591" t="str">
        <f t="shared" si="181"/>
        <v>0</v>
      </c>
      <c r="AG305" s="591" t="str">
        <f t="shared" si="182"/>
        <v>0</v>
      </c>
      <c r="AH305" s="591" t="str">
        <f t="shared" si="186"/>
        <v>0</v>
      </c>
      <c r="AI305" s="591" t="str">
        <f t="shared" si="183"/>
        <v>0</v>
      </c>
      <c r="AJ305" s="591" t="str">
        <f t="shared" si="187"/>
        <v>0</v>
      </c>
      <c r="AK305" s="591" t="str">
        <f t="shared" si="184"/>
        <v>0</v>
      </c>
      <c r="AL305" s="591" t="str">
        <f t="shared" si="203"/>
        <v>0</v>
      </c>
      <c r="AM305" s="591" t="str">
        <f t="shared" si="202"/>
        <v>0</v>
      </c>
      <c r="AN305" s="591" t="str">
        <f t="shared" si="191"/>
        <v>-</v>
      </c>
      <c r="AO305" s="591" t="str">
        <f t="shared" si="192"/>
        <v>-</v>
      </c>
      <c r="AP305" s="591">
        <f>'приложение 1.1 '!Y307</f>
        <v>0</v>
      </c>
      <c r="AQ305" s="591">
        <f>'приложение 1.1 '!Z307</f>
        <v>0</v>
      </c>
      <c r="AR305" s="591">
        <f>'приложение 1.1 '!AA307</f>
        <v>2.98045509</v>
      </c>
      <c r="AS305" s="591">
        <f>'приложение 1.1 '!AB307</f>
        <v>0</v>
      </c>
      <c r="AT305" s="591">
        <f>'приложение 1.4.'!G409</f>
        <v>0</v>
      </c>
      <c r="AU305" s="591">
        <f>'приложение 1.4.'!I409</f>
        <v>0</v>
      </c>
      <c r="AV305" s="591">
        <f>'приложение 1.4.'!K409</f>
        <v>0</v>
      </c>
      <c r="AW305" s="591">
        <f>'приложение 1.4.'!M409</f>
        <v>0</v>
      </c>
      <c r="AX305" s="474">
        <f>'приложение 1.1 '!AD307</f>
        <v>0</v>
      </c>
      <c r="AY305" s="474">
        <f>'приложение 1.1 '!AC307</f>
        <v>0</v>
      </c>
      <c r="AZ305" s="591">
        <f t="shared" si="193"/>
        <v>2.98045509</v>
      </c>
    </row>
    <row r="306" spans="1:52" s="9" customFormat="1" ht="31.5">
      <c r="A306" s="95" t="str">
        <f>'приложение 1.1 '!A308</f>
        <v>2.1.4.16</v>
      </c>
      <c r="B306" s="506" t="str">
        <f>'приложение 1.1 '!B308</f>
        <v>Строительство КЛ-10кВ от ТП-533 до места врезки в КЛ-10кВ ТП-362-ТП-326</v>
      </c>
      <c r="C306" s="529" t="str">
        <f>IF('приложение 1.1 '!G308=2012,'приложение 1.1 '!E308,"-")</f>
        <v>-</v>
      </c>
      <c r="D306" s="529" t="str">
        <f>IF('приложение 1.1 '!G308=2012,'приложение 1.1 '!D308,"-")</f>
        <v>-</v>
      </c>
      <c r="E306" s="529" t="str">
        <f>IF('приложение 1.1 '!G308=2013,'приложение 1.1 '!E308,"-")</f>
        <v>-</v>
      </c>
      <c r="F306" s="529" t="str">
        <f>IF('приложение 1.1 '!G308=2013,'приложение 1.1 '!D308,"-")</f>
        <v>-</v>
      </c>
      <c r="G306" s="529">
        <f>IF('приложение 1.1 '!G308=2014,'приложение 1.1 '!E308,"-")</f>
        <v>0</v>
      </c>
      <c r="H306" s="529">
        <f>IF('приложение 1.1 '!G308=2014,'приложение 1.1 '!D308,"-")</f>
        <v>0.28599999999999998</v>
      </c>
      <c r="I306" s="529" t="str">
        <f>IF('приложение 1.1 '!G308=2015,'приложение 1.1 '!E308,"-")</f>
        <v>-</v>
      </c>
      <c r="J306" s="529" t="str">
        <f>IF('приложение 1.1 '!G308=2015,'приложение 1.1 '!D308,"-")</f>
        <v>-</v>
      </c>
      <c r="K306" s="529" t="str">
        <f>IF('приложение 1.1 '!G308=2016,'приложение 1.1 '!E308,"-")</f>
        <v>-</v>
      </c>
      <c r="L306" s="529" t="str">
        <f>IF('приложение 1.1 '!G308=2016,'приложение 1.1 '!D308,"-")</f>
        <v>-</v>
      </c>
      <c r="M306" s="529" t="str">
        <f>IF('приложение 1.1 '!G308=2017,'приложение 1.1 '!E308,"-")</f>
        <v>-</v>
      </c>
      <c r="N306" s="529" t="str">
        <f>IF('приложение 1.1 '!G308=2017,'приложение 1.1 '!D308,"-")</f>
        <v>-</v>
      </c>
      <c r="O306" s="529">
        <f t="shared" si="204"/>
        <v>0</v>
      </c>
      <c r="P306" s="529">
        <f t="shared" si="204"/>
        <v>0.28599999999999998</v>
      </c>
      <c r="Q306" s="529">
        <v>0</v>
      </c>
      <c r="R306" s="529">
        <v>0</v>
      </c>
      <c r="S306" s="529">
        <v>0</v>
      </c>
      <c r="T306" s="529">
        <v>0</v>
      </c>
      <c r="U306" s="529">
        <v>0</v>
      </c>
      <c r="V306" s="529">
        <v>0</v>
      </c>
      <c r="W306" s="529">
        <v>0</v>
      </c>
      <c r="X306" s="529">
        <v>0</v>
      </c>
      <c r="Y306" s="529">
        <v>0</v>
      </c>
      <c r="Z306" s="529">
        <v>0</v>
      </c>
      <c r="AA306" s="529">
        <v>0</v>
      </c>
      <c r="AB306" s="529">
        <v>0</v>
      </c>
      <c r="AC306" s="529">
        <f t="shared" si="189"/>
        <v>0</v>
      </c>
      <c r="AD306" s="583">
        <f t="shared" si="190"/>
        <v>0</v>
      </c>
      <c r="AE306" s="591">
        <f>'приложение 1.1 '!H308</f>
        <v>0.80635000000000001</v>
      </c>
      <c r="AF306" s="591" t="str">
        <f t="shared" si="181"/>
        <v>0</v>
      </c>
      <c r="AG306" s="591" t="str">
        <f t="shared" si="182"/>
        <v>0</v>
      </c>
      <c r="AH306" s="591" t="str">
        <f t="shared" si="186"/>
        <v>0</v>
      </c>
      <c r="AI306" s="591" t="str">
        <f t="shared" si="183"/>
        <v>0</v>
      </c>
      <c r="AJ306" s="591" t="str">
        <f t="shared" si="187"/>
        <v>0</v>
      </c>
      <c r="AK306" s="591" t="str">
        <f t="shared" si="184"/>
        <v>0</v>
      </c>
      <c r="AL306" s="591" t="str">
        <f t="shared" si="203"/>
        <v>0</v>
      </c>
      <c r="AM306" s="591" t="str">
        <f t="shared" si="202"/>
        <v>0</v>
      </c>
      <c r="AN306" s="591" t="str">
        <f t="shared" si="191"/>
        <v>-</v>
      </c>
      <c r="AO306" s="591" t="str">
        <f t="shared" si="192"/>
        <v>-</v>
      </c>
      <c r="AP306" s="591">
        <f>'приложение 1.1 '!Y308</f>
        <v>0</v>
      </c>
      <c r="AQ306" s="591">
        <f>'приложение 1.1 '!Z308</f>
        <v>0</v>
      </c>
      <c r="AR306" s="591">
        <f>'приложение 1.1 '!AA308</f>
        <v>0.80635000000000001</v>
      </c>
      <c r="AS306" s="591">
        <f>'приложение 1.1 '!AB308</f>
        <v>0</v>
      </c>
      <c r="AT306" s="591">
        <f>'приложение 1.4.'!G410</f>
        <v>0</v>
      </c>
      <c r="AU306" s="591">
        <f>'приложение 1.4.'!I410</f>
        <v>0</v>
      </c>
      <c r="AV306" s="591">
        <f>'приложение 1.4.'!K410</f>
        <v>0</v>
      </c>
      <c r="AW306" s="591">
        <f>'приложение 1.4.'!M410</f>
        <v>0</v>
      </c>
      <c r="AX306" s="474">
        <f>'приложение 1.1 '!AD308</f>
        <v>0</v>
      </c>
      <c r="AY306" s="474">
        <f>'приложение 1.1 '!AC308</f>
        <v>0</v>
      </c>
      <c r="AZ306" s="591">
        <f t="shared" si="193"/>
        <v>0.80635000000000001</v>
      </c>
    </row>
    <row r="307" spans="1:52" s="9" customFormat="1" ht="31.5">
      <c r="A307" s="95" t="str">
        <f>'приложение 1.1 '!A309</f>
        <v>2.1.4.17</v>
      </c>
      <c r="B307" s="506" t="str">
        <f>'приложение 1.1 '!B309</f>
        <v>Строительство КЛ-10кВ от ТП-399 до места врезки в КЛ-10кВ</v>
      </c>
      <c r="C307" s="529" t="str">
        <f>IF('приложение 1.1 '!G309=2012,'приложение 1.1 '!E309,"-")</f>
        <v>-</v>
      </c>
      <c r="D307" s="529" t="str">
        <f>IF('приложение 1.1 '!G309=2012,'приложение 1.1 '!D309,"-")</f>
        <v>-</v>
      </c>
      <c r="E307" s="529" t="str">
        <f>IF('приложение 1.1 '!G309=2013,'приложение 1.1 '!E309,"-")</f>
        <v>-</v>
      </c>
      <c r="F307" s="529" t="str">
        <f>IF('приложение 1.1 '!G309=2013,'приложение 1.1 '!D309,"-")</f>
        <v>-</v>
      </c>
      <c r="G307" s="529" t="str">
        <f>IF('приложение 1.1 '!G309=2014,'приложение 1.1 '!E309,"-")</f>
        <v>-</v>
      </c>
      <c r="H307" s="529" t="str">
        <f>IF('приложение 1.1 '!G309=2014,'приложение 1.1 '!D309,"-")</f>
        <v>-</v>
      </c>
      <c r="I307" s="529" t="str">
        <f>IF('приложение 1.1 '!G309=2015,'приложение 1.1 '!E309,"-")</f>
        <v>-</v>
      </c>
      <c r="J307" s="529" t="str">
        <f>IF('приложение 1.1 '!G309=2015,'приложение 1.1 '!D309,"-")</f>
        <v>-</v>
      </c>
      <c r="K307" s="529" t="str">
        <f>IF('приложение 1.1 '!G309=2016,'приложение 1.1 '!E309,"-")</f>
        <v>-</v>
      </c>
      <c r="L307" s="529" t="str">
        <f>IF('приложение 1.1 '!G309=2016,'приложение 1.1 '!D309,"-")</f>
        <v>-</v>
      </c>
      <c r="M307" s="529">
        <f>IF('приложение 1.1 '!G309=2017,'приложение 1.1 '!E309,"-")</f>
        <v>0</v>
      </c>
      <c r="N307" s="529">
        <f>IF('приложение 1.1 '!G309=2017,'приложение 1.1 '!D309,"-")</f>
        <v>0.47</v>
      </c>
      <c r="O307" s="529">
        <f t="shared" si="204"/>
        <v>0</v>
      </c>
      <c r="P307" s="529">
        <f t="shared" si="204"/>
        <v>0.47</v>
      </c>
      <c r="Q307" s="529">
        <v>0</v>
      </c>
      <c r="R307" s="529">
        <v>0</v>
      </c>
      <c r="S307" s="529">
        <v>0</v>
      </c>
      <c r="T307" s="529">
        <v>0</v>
      </c>
      <c r="U307" s="529">
        <v>0</v>
      </c>
      <c r="V307" s="529">
        <v>0</v>
      </c>
      <c r="W307" s="529">
        <v>0</v>
      </c>
      <c r="X307" s="529">
        <v>0</v>
      </c>
      <c r="Y307" s="529">
        <v>0</v>
      </c>
      <c r="Z307" s="529">
        <v>0</v>
      </c>
      <c r="AA307" s="529">
        <v>0</v>
      </c>
      <c r="AB307" s="529">
        <v>0</v>
      </c>
      <c r="AC307" s="529">
        <f t="shared" si="189"/>
        <v>0</v>
      </c>
      <c r="AD307" s="583">
        <f t="shared" si="190"/>
        <v>0</v>
      </c>
      <c r="AE307" s="591">
        <f>'приложение 1.1 '!H309</f>
        <v>1.9188700000000001</v>
      </c>
      <c r="AF307" s="591" t="str">
        <f t="shared" si="181"/>
        <v>0</v>
      </c>
      <c r="AG307" s="591" t="str">
        <f t="shared" si="182"/>
        <v>0</v>
      </c>
      <c r="AH307" s="591" t="str">
        <f t="shared" si="186"/>
        <v>0</v>
      </c>
      <c r="AI307" s="591" t="str">
        <f t="shared" si="183"/>
        <v>0</v>
      </c>
      <c r="AJ307" s="591">
        <f t="shared" si="187"/>
        <v>0</v>
      </c>
      <c r="AK307" s="591">
        <f t="shared" si="184"/>
        <v>0.47</v>
      </c>
      <c r="AL307" s="591" t="str">
        <f t="shared" si="203"/>
        <v>0</v>
      </c>
      <c r="AM307" s="591" t="str">
        <f t="shared" si="202"/>
        <v>0</v>
      </c>
      <c r="AN307" s="591">
        <f t="shared" si="191"/>
        <v>0</v>
      </c>
      <c r="AO307" s="591">
        <f t="shared" si="192"/>
        <v>0.47</v>
      </c>
      <c r="AP307" s="591">
        <f>'приложение 1.1 '!Y309</f>
        <v>0</v>
      </c>
      <c r="AQ307" s="591">
        <f>'приложение 1.1 '!Z309</f>
        <v>0</v>
      </c>
      <c r="AR307" s="591">
        <f>'приложение 1.1 '!AA309</f>
        <v>0</v>
      </c>
      <c r="AS307" s="591">
        <f>'приложение 1.1 '!AB309</f>
        <v>0</v>
      </c>
      <c r="AT307" s="591">
        <f>'приложение 1.4.'!G411</f>
        <v>0</v>
      </c>
      <c r="AU307" s="591">
        <f>'приложение 1.4.'!I411</f>
        <v>0</v>
      </c>
      <c r="AV307" s="591">
        <f>'приложение 1.4.'!K411</f>
        <v>1.9188700000000001</v>
      </c>
      <c r="AW307" s="591">
        <f>'приложение 1.4.'!M411</f>
        <v>0</v>
      </c>
      <c r="AX307" s="474">
        <f>'приложение 1.1 '!AD309</f>
        <v>1.9188700000000001</v>
      </c>
      <c r="AY307" s="474">
        <f>'приложение 1.1 '!AC309</f>
        <v>0</v>
      </c>
      <c r="AZ307" s="591">
        <f t="shared" si="193"/>
        <v>1.9188700000000001</v>
      </c>
    </row>
    <row r="308" spans="1:52" s="9" customFormat="1" ht="31.5">
      <c r="A308" s="95" t="str">
        <f>'приложение 1.1 '!A310</f>
        <v>2.1.4.19</v>
      </c>
      <c r="B308" s="506" t="str">
        <f>'приложение 1.1 '!B310</f>
        <v>Строительство КЛ-10кВ от БКТП 2х1000кВА мкр.6 до места врезки</v>
      </c>
      <c r="C308" s="529" t="str">
        <f>IF('приложение 1.1 '!G310=2012,'приложение 1.1 '!E310,"-")</f>
        <v>-</v>
      </c>
      <c r="D308" s="529" t="str">
        <f>IF('приложение 1.1 '!G310=2012,'приложение 1.1 '!D310,"-")</f>
        <v>-</v>
      </c>
      <c r="E308" s="529" t="str">
        <f>IF('приложение 1.1 '!G310=2013,'приложение 1.1 '!E310,"-")</f>
        <v>-</v>
      </c>
      <c r="F308" s="529" t="str">
        <f>IF('приложение 1.1 '!G310=2013,'приложение 1.1 '!D310,"-")</f>
        <v>-</v>
      </c>
      <c r="G308" s="529" t="str">
        <f>IF('приложение 1.1 '!G310=2014,'приложение 1.1 '!E310,"-")</f>
        <v>-</v>
      </c>
      <c r="H308" s="529" t="str">
        <f>IF('приложение 1.1 '!G310=2014,'приложение 1.1 '!D310,"-")</f>
        <v>-</v>
      </c>
      <c r="I308" s="529">
        <f>IF('приложение 1.1 '!G310=2015,'приложение 1.1 '!E310,"-")</f>
        <v>0</v>
      </c>
      <c r="J308" s="529">
        <f>IF('приложение 1.1 '!G310=2015,'приложение 1.1 '!D310,"-")</f>
        <v>0.17599999999999999</v>
      </c>
      <c r="K308" s="529" t="str">
        <f>IF('приложение 1.1 '!G310=2016,'приложение 1.1 '!E310,"-")</f>
        <v>-</v>
      </c>
      <c r="L308" s="529" t="str">
        <f>IF('приложение 1.1 '!G310=2016,'приложение 1.1 '!D310,"-")</f>
        <v>-</v>
      </c>
      <c r="M308" s="529" t="str">
        <f>IF('приложение 1.1 '!G310=2017,'приложение 1.1 '!E310,"-")</f>
        <v>-</v>
      </c>
      <c r="N308" s="529" t="str">
        <f>IF('приложение 1.1 '!G310=2017,'приложение 1.1 '!D310,"-")</f>
        <v>-</v>
      </c>
      <c r="O308" s="529">
        <f t="shared" si="204"/>
        <v>0</v>
      </c>
      <c r="P308" s="529">
        <f t="shared" si="204"/>
        <v>0.17599999999999999</v>
      </c>
      <c r="Q308" s="529">
        <v>0</v>
      </c>
      <c r="R308" s="529">
        <v>0</v>
      </c>
      <c r="S308" s="529">
        <v>0</v>
      </c>
      <c r="T308" s="529">
        <v>0</v>
      </c>
      <c r="U308" s="529">
        <v>0</v>
      </c>
      <c r="V308" s="529">
        <v>0</v>
      </c>
      <c r="W308" s="529">
        <v>0</v>
      </c>
      <c r="X308" s="529">
        <v>0</v>
      </c>
      <c r="Y308" s="529">
        <v>0</v>
      </c>
      <c r="Z308" s="529">
        <v>0</v>
      </c>
      <c r="AA308" s="529">
        <v>0</v>
      </c>
      <c r="AB308" s="529">
        <v>0</v>
      </c>
      <c r="AC308" s="529">
        <f t="shared" si="189"/>
        <v>0</v>
      </c>
      <c r="AD308" s="583">
        <f t="shared" si="190"/>
        <v>0</v>
      </c>
      <c r="AE308" s="591">
        <f>'приложение 1.1 '!H310</f>
        <v>0.46782962</v>
      </c>
      <c r="AF308" s="591" t="str">
        <f t="shared" si="181"/>
        <v>0</v>
      </c>
      <c r="AG308" s="591" t="str">
        <f t="shared" si="182"/>
        <v>0</v>
      </c>
      <c r="AH308" s="591" t="str">
        <f t="shared" si="186"/>
        <v>0</v>
      </c>
      <c r="AI308" s="591" t="str">
        <f t="shared" si="183"/>
        <v>0</v>
      </c>
      <c r="AJ308" s="591" t="str">
        <f t="shared" si="187"/>
        <v>0</v>
      </c>
      <c r="AK308" s="591" t="str">
        <f t="shared" si="184"/>
        <v>0</v>
      </c>
      <c r="AL308" s="591" t="str">
        <f t="shared" si="203"/>
        <v>0</v>
      </c>
      <c r="AM308" s="591" t="str">
        <f t="shared" si="202"/>
        <v>0</v>
      </c>
      <c r="AN308" s="591" t="str">
        <f t="shared" si="191"/>
        <v>-</v>
      </c>
      <c r="AO308" s="591" t="str">
        <f t="shared" si="192"/>
        <v>-</v>
      </c>
      <c r="AP308" s="591">
        <f>'приложение 1.1 '!Y310</f>
        <v>0</v>
      </c>
      <c r="AQ308" s="591">
        <f>'приложение 1.1 '!Z310</f>
        <v>0</v>
      </c>
      <c r="AR308" s="591">
        <f>'приложение 1.1 '!AA310</f>
        <v>0</v>
      </c>
      <c r="AS308" s="591">
        <f>'приложение 1.1 '!AB310</f>
        <v>0.46782962</v>
      </c>
      <c r="AT308" s="591">
        <f>'приложение 1.4.'!G413</f>
        <v>0</v>
      </c>
      <c r="AU308" s="591">
        <f>'приложение 1.4.'!I413</f>
        <v>0</v>
      </c>
      <c r="AV308" s="591">
        <f>'приложение 1.4.'!K413</f>
        <v>0</v>
      </c>
      <c r="AW308" s="591">
        <f>'приложение 1.4.'!M413</f>
        <v>0</v>
      </c>
      <c r="AX308" s="474">
        <f>'приложение 1.1 '!AD310</f>
        <v>0</v>
      </c>
      <c r="AY308" s="474">
        <f>'приложение 1.1 '!AC310</f>
        <v>0</v>
      </c>
      <c r="AZ308" s="591">
        <f t="shared" si="193"/>
        <v>0.46782962</v>
      </c>
    </row>
    <row r="309" spans="1:52" s="9" customFormat="1" ht="31.5">
      <c r="A309" s="95" t="str">
        <f>'приложение 1.1 '!A311</f>
        <v>2.1.4.20</v>
      </c>
      <c r="B309" s="506" t="str">
        <f>'приложение 1.1 '!B311</f>
        <v>Строительство КЛ-10кВ от БКТП-234 до КТПН-2х1000кВА</v>
      </c>
      <c r="C309" s="529" t="str">
        <f>IF('приложение 1.1 '!G311=2012,'приложение 1.1 '!E311,"-")</f>
        <v>-</v>
      </c>
      <c r="D309" s="529" t="str">
        <f>IF('приложение 1.1 '!G311=2012,'приложение 1.1 '!D311,"-")</f>
        <v>-</v>
      </c>
      <c r="E309" s="529" t="str">
        <f>IF('приложение 1.1 '!G311=2013,'приложение 1.1 '!E311,"-")</f>
        <v>-</v>
      </c>
      <c r="F309" s="529" t="str">
        <f>IF('приложение 1.1 '!G311=2013,'приложение 1.1 '!D311,"-")</f>
        <v>-</v>
      </c>
      <c r="G309" s="529" t="str">
        <f>IF('приложение 1.1 '!G311=2014,'приложение 1.1 '!E311,"-")</f>
        <v>-</v>
      </c>
      <c r="H309" s="529" t="str">
        <f>IF('приложение 1.1 '!G311=2014,'приложение 1.1 '!D311,"-")</f>
        <v>-</v>
      </c>
      <c r="I309" s="529" t="str">
        <f>IF('приложение 1.1 '!G311=2015,'приложение 1.1 '!E311,"-")</f>
        <v>-</v>
      </c>
      <c r="J309" s="529" t="str">
        <f>IF('приложение 1.1 '!G311=2015,'приложение 1.1 '!D311,"-")</f>
        <v>-</v>
      </c>
      <c r="K309" s="529">
        <f>IF('приложение 1.1 '!G311=2016,'приложение 1.1 '!E311,"-")</f>
        <v>0</v>
      </c>
      <c r="L309" s="529">
        <f>IF('приложение 1.1 '!G311=2016,'приложение 1.1 '!D311,"-")</f>
        <v>1.18</v>
      </c>
      <c r="M309" s="529" t="str">
        <f>IF('приложение 1.1 '!G311=2017,'приложение 1.1 '!E311,"-")</f>
        <v>-</v>
      </c>
      <c r="N309" s="529" t="str">
        <f>IF('приложение 1.1 '!G311=2017,'приложение 1.1 '!D311,"-")</f>
        <v>-</v>
      </c>
      <c r="O309" s="529">
        <f t="shared" si="204"/>
        <v>0</v>
      </c>
      <c r="P309" s="529">
        <f t="shared" si="204"/>
        <v>1.18</v>
      </c>
      <c r="Q309" s="529">
        <v>0</v>
      </c>
      <c r="R309" s="529">
        <v>0</v>
      </c>
      <c r="S309" s="529">
        <v>0</v>
      </c>
      <c r="T309" s="529">
        <v>0</v>
      </c>
      <c r="U309" s="529">
        <v>0</v>
      </c>
      <c r="V309" s="529">
        <v>0</v>
      </c>
      <c r="W309" s="529">
        <v>0</v>
      </c>
      <c r="X309" s="529">
        <v>0</v>
      </c>
      <c r="Y309" s="529">
        <v>0</v>
      </c>
      <c r="Z309" s="529">
        <v>0</v>
      </c>
      <c r="AA309" s="529">
        <v>0</v>
      </c>
      <c r="AB309" s="529">
        <v>0</v>
      </c>
      <c r="AC309" s="529">
        <f t="shared" si="189"/>
        <v>0</v>
      </c>
      <c r="AD309" s="583">
        <f t="shared" si="190"/>
        <v>0</v>
      </c>
      <c r="AE309" s="591">
        <f>'приложение 1.1 '!H311</f>
        <v>2.8012340899999999</v>
      </c>
      <c r="AF309" s="591" t="str">
        <f t="shared" si="181"/>
        <v>0</v>
      </c>
      <c r="AG309" s="591" t="str">
        <f t="shared" si="182"/>
        <v>0</v>
      </c>
      <c r="AH309" s="591" t="str">
        <f t="shared" si="186"/>
        <v>0</v>
      </c>
      <c r="AI309" s="591" t="str">
        <f t="shared" si="183"/>
        <v>0</v>
      </c>
      <c r="AJ309" s="591" t="str">
        <f t="shared" si="187"/>
        <v>0</v>
      </c>
      <c r="AK309" s="591" t="str">
        <f t="shared" si="184"/>
        <v>0</v>
      </c>
      <c r="AL309" s="591" t="str">
        <f t="shared" si="203"/>
        <v>0</v>
      </c>
      <c r="AM309" s="591" t="str">
        <f>AO309</f>
        <v>-</v>
      </c>
      <c r="AN309" s="591" t="str">
        <f t="shared" si="191"/>
        <v>-</v>
      </c>
      <c r="AO309" s="591" t="str">
        <f t="shared" si="192"/>
        <v>-</v>
      </c>
      <c r="AP309" s="591">
        <f>'приложение 1.1 '!Y311</f>
        <v>0</v>
      </c>
      <c r="AQ309" s="591">
        <f>'приложение 1.1 '!Z311</f>
        <v>0</v>
      </c>
      <c r="AR309" s="591">
        <f>'приложение 1.1 '!AA311</f>
        <v>2.8012340899999999</v>
      </c>
      <c r="AS309" s="591">
        <f>'приложение 1.1 '!AB311</f>
        <v>0</v>
      </c>
      <c r="AT309" s="591">
        <f>'приложение 1.4.'!G414</f>
        <v>0</v>
      </c>
      <c r="AU309" s="591">
        <f>'приложение 1.4.'!I414</f>
        <v>0</v>
      </c>
      <c r="AV309" s="591">
        <f>'приложение 1.4.'!K414</f>
        <v>0</v>
      </c>
      <c r="AW309" s="591">
        <f>'приложение 1.4.'!M414</f>
        <v>0</v>
      </c>
      <c r="AX309" s="474">
        <f>'приложение 1.1 '!AD311</f>
        <v>0</v>
      </c>
      <c r="AY309" s="474">
        <f>'приложение 1.1 '!AC311</f>
        <v>0</v>
      </c>
      <c r="AZ309" s="591">
        <f t="shared" si="193"/>
        <v>2.8012340899999999</v>
      </c>
    </row>
    <row r="310" spans="1:52" s="9" customFormat="1">
      <c r="A310" s="95" t="str">
        <f>'приложение 1.1 '!A312</f>
        <v>2.1.4.21</v>
      </c>
      <c r="B310" s="506" t="str">
        <f>'приложение 1.1 '!B312</f>
        <v>Строительство КЛ-10кВ от ТП-336 до ТП-339</v>
      </c>
      <c r="C310" s="529" t="str">
        <f>IF('приложение 1.1 '!G312=2012,'приложение 1.1 '!E312,"-")</f>
        <v>-</v>
      </c>
      <c r="D310" s="529" t="str">
        <f>IF('приложение 1.1 '!G312=2012,'приложение 1.1 '!D312,"-")</f>
        <v>-</v>
      </c>
      <c r="E310" s="529" t="str">
        <f>IF('приложение 1.1 '!G312=2013,'приложение 1.1 '!E312,"-")</f>
        <v>-</v>
      </c>
      <c r="F310" s="529" t="str">
        <f>IF('приложение 1.1 '!G312=2013,'приложение 1.1 '!D312,"-")</f>
        <v>-</v>
      </c>
      <c r="G310" s="529" t="str">
        <f>IF('приложение 1.1 '!G312=2014,'приложение 1.1 '!E312,"-")</f>
        <v>-</v>
      </c>
      <c r="H310" s="529" t="str">
        <f>IF('приложение 1.1 '!G312=2014,'приложение 1.1 '!D312,"-")</f>
        <v>-</v>
      </c>
      <c r="I310" s="529">
        <f>IF('приложение 1.1 '!G312=2015,'приложение 1.1 '!E312,"-")</f>
        <v>0</v>
      </c>
      <c r="J310" s="529">
        <f>IF('приложение 1.1 '!G312=2015,'приложение 1.1 '!D312,"-")</f>
        <v>1.016</v>
      </c>
      <c r="K310" s="529" t="str">
        <f>IF('приложение 1.1 '!G312=2016,'приложение 1.1 '!E312,"-")</f>
        <v>-</v>
      </c>
      <c r="L310" s="529" t="str">
        <f>IF('приложение 1.1 '!G312=2016,'приложение 1.1 '!D312,"-")</f>
        <v>-</v>
      </c>
      <c r="M310" s="529" t="str">
        <f>IF('приложение 1.1 '!G312=2017,'приложение 1.1 '!E312,"-")</f>
        <v>-</v>
      </c>
      <c r="N310" s="529" t="str">
        <f>IF('приложение 1.1 '!G312=2017,'приложение 1.1 '!D312,"-")</f>
        <v>-</v>
      </c>
      <c r="O310" s="529">
        <f t="shared" si="204"/>
        <v>0</v>
      </c>
      <c r="P310" s="529">
        <f t="shared" si="204"/>
        <v>1.016</v>
      </c>
      <c r="Q310" s="529">
        <v>0</v>
      </c>
      <c r="R310" s="529">
        <v>0</v>
      </c>
      <c r="S310" s="529">
        <v>0</v>
      </c>
      <c r="T310" s="529">
        <v>0</v>
      </c>
      <c r="U310" s="529">
        <v>0</v>
      </c>
      <c r="V310" s="529">
        <v>0</v>
      </c>
      <c r="W310" s="529">
        <v>0</v>
      </c>
      <c r="X310" s="529">
        <v>0</v>
      </c>
      <c r="Y310" s="529">
        <v>0</v>
      </c>
      <c r="Z310" s="529">
        <v>0</v>
      </c>
      <c r="AA310" s="529">
        <v>0</v>
      </c>
      <c r="AB310" s="529">
        <v>0</v>
      </c>
      <c r="AC310" s="529">
        <f t="shared" si="189"/>
        <v>0</v>
      </c>
      <c r="AD310" s="583">
        <f t="shared" si="190"/>
        <v>0</v>
      </c>
      <c r="AE310" s="591">
        <f>'приложение 1.1 '!H312</f>
        <v>2.6998639999999998</v>
      </c>
      <c r="AF310" s="591" t="str">
        <f t="shared" si="181"/>
        <v>0</v>
      </c>
      <c r="AG310" s="591" t="str">
        <f t="shared" si="182"/>
        <v>0</v>
      </c>
      <c r="AH310" s="591" t="str">
        <f t="shared" si="186"/>
        <v>0</v>
      </c>
      <c r="AI310" s="591" t="str">
        <f t="shared" si="183"/>
        <v>0</v>
      </c>
      <c r="AJ310" s="591" t="str">
        <f t="shared" si="187"/>
        <v>0</v>
      </c>
      <c r="AK310" s="591" t="str">
        <f t="shared" si="184"/>
        <v>0</v>
      </c>
      <c r="AL310" s="591" t="str">
        <f t="shared" si="203"/>
        <v>0</v>
      </c>
      <c r="AM310" s="591" t="str">
        <f>IF(AW310&gt;0,AO310,"0")</f>
        <v>0</v>
      </c>
      <c r="AN310" s="591" t="str">
        <f t="shared" si="191"/>
        <v>-</v>
      </c>
      <c r="AO310" s="591" t="str">
        <f t="shared" si="192"/>
        <v>-</v>
      </c>
      <c r="AP310" s="591">
        <f>'приложение 1.1 '!Y312</f>
        <v>0</v>
      </c>
      <c r="AQ310" s="591">
        <f>'приложение 1.1 '!Z312</f>
        <v>0</v>
      </c>
      <c r="AR310" s="591">
        <f>'приложение 1.1 '!AA312</f>
        <v>0</v>
      </c>
      <c r="AS310" s="591">
        <f>'приложение 1.1 '!AB312</f>
        <v>2.6998639999999998</v>
      </c>
      <c r="AT310" s="591">
        <f>'приложение 1.4.'!G415</f>
        <v>0</v>
      </c>
      <c r="AU310" s="591">
        <f>'приложение 1.4.'!I415</f>
        <v>0</v>
      </c>
      <c r="AV310" s="591">
        <f>'приложение 1.4.'!K415</f>
        <v>0</v>
      </c>
      <c r="AW310" s="591">
        <f>'приложение 1.4.'!M415</f>
        <v>0</v>
      </c>
      <c r="AX310" s="474">
        <f>'приложение 1.1 '!AD312</f>
        <v>0</v>
      </c>
      <c r="AY310" s="474">
        <f>'приложение 1.1 '!AC312</f>
        <v>0</v>
      </c>
      <c r="AZ310" s="591">
        <f t="shared" si="193"/>
        <v>2.6998639999999998</v>
      </c>
    </row>
    <row r="311" spans="1:52" s="9" customFormat="1" ht="31.5">
      <c r="A311" s="95" t="str">
        <f>'приложение 1.1 '!A313</f>
        <v>2.1.4.22</v>
      </c>
      <c r="B311" s="506" t="str">
        <f>'приложение 1.1 '!B313</f>
        <v xml:space="preserve">Строительство КЛ-10кВ ПС «Западная» до ТП-1 (противотуберкулезный диспансер) </v>
      </c>
      <c r="C311" s="529" t="str">
        <f>IF('приложение 1.1 '!G313=2012,'приложение 1.1 '!E313,"-")</f>
        <v>-</v>
      </c>
      <c r="D311" s="529" t="str">
        <f>IF('приложение 1.1 '!G313=2012,'приложение 1.1 '!D313,"-")</f>
        <v>-</v>
      </c>
      <c r="E311" s="529">
        <f>IF('приложение 1.1 '!G313=2013,'приложение 1.1 '!E313,"-")</f>
        <v>0</v>
      </c>
      <c r="F311" s="529">
        <f>IF('приложение 1.1 '!G313=2013,'приложение 1.1 '!D313,"-")</f>
        <v>2.8</v>
      </c>
      <c r="G311" s="529" t="str">
        <f>IF('приложение 1.1 '!G313=2014,'приложение 1.1 '!E313,"-")</f>
        <v>-</v>
      </c>
      <c r="H311" s="529" t="str">
        <f>IF('приложение 1.1 '!G313=2014,'приложение 1.1 '!D313,"-")</f>
        <v>-</v>
      </c>
      <c r="I311" s="529" t="str">
        <f>IF('приложение 1.1 '!G313=2015,'приложение 1.1 '!E313,"-")</f>
        <v>-</v>
      </c>
      <c r="J311" s="529" t="str">
        <f>IF('приложение 1.1 '!G313=2015,'приложение 1.1 '!D313,"-")</f>
        <v>-</v>
      </c>
      <c r="K311" s="529" t="str">
        <f>IF('приложение 1.1 '!G313=2016,'приложение 1.1 '!E313,"-")</f>
        <v>-</v>
      </c>
      <c r="L311" s="529" t="str">
        <f>IF('приложение 1.1 '!G313=2016,'приложение 1.1 '!D313,"-")</f>
        <v>-</v>
      </c>
      <c r="M311" s="529" t="str">
        <f>IF('приложение 1.1 '!G313=2017,'приложение 1.1 '!E313,"-")</f>
        <v>-</v>
      </c>
      <c r="N311" s="529" t="str">
        <f>IF('приложение 1.1 '!G313=2017,'приложение 1.1 '!D313,"-")</f>
        <v>-</v>
      </c>
      <c r="O311" s="529">
        <f t="shared" si="204"/>
        <v>0</v>
      </c>
      <c r="P311" s="529">
        <f t="shared" si="204"/>
        <v>2.8</v>
      </c>
      <c r="Q311" s="529">
        <v>0</v>
      </c>
      <c r="R311" s="529">
        <v>0</v>
      </c>
      <c r="S311" s="529">
        <v>0</v>
      </c>
      <c r="T311" s="529">
        <v>0</v>
      </c>
      <c r="U311" s="529">
        <v>0</v>
      </c>
      <c r="V311" s="529">
        <v>0</v>
      </c>
      <c r="W311" s="529">
        <v>0</v>
      </c>
      <c r="X311" s="529">
        <v>0</v>
      </c>
      <c r="Y311" s="529">
        <v>0</v>
      </c>
      <c r="Z311" s="529">
        <v>0</v>
      </c>
      <c r="AA311" s="529">
        <v>0</v>
      </c>
      <c r="AB311" s="529">
        <v>0</v>
      </c>
      <c r="AC311" s="529">
        <f t="shared" si="189"/>
        <v>0</v>
      </c>
      <c r="AD311" s="583">
        <f t="shared" si="190"/>
        <v>0</v>
      </c>
      <c r="AE311" s="591">
        <f>'приложение 1.1 '!H313</f>
        <v>5.2197730600000005</v>
      </c>
      <c r="AF311" s="591" t="str">
        <f t="shared" si="181"/>
        <v>0</v>
      </c>
      <c r="AG311" s="591" t="str">
        <f t="shared" si="182"/>
        <v>0</v>
      </c>
      <c r="AH311" s="591" t="str">
        <f t="shared" si="186"/>
        <v>0</v>
      </c>
      <c r="AI311" s="591" t="str">
        <f t="shared" si="183"/>
        <v>0</v>
      </c>
      <c r="AJ311" s="591" t="str">
        <f t="shared" si="187"/>
        <v>0</v>
      </c>
      <c r="AK311" s="591" t="str">
        <f t="shared" si="184"/>
        <v>0</v>
      </c>
      <c r="AL311" s="591" t="str">
        <f t="shared" si="203"/>
        <v>0</v>
      </c>
      <c r="AM311" s="591" t="str">
        <f>IF(AW311&gt;0,AO311,"0")</f>
        <v>0</v>
      </c>
      <c r="AN311" s="591" t="str">
        <f t="shared" si="191"/>
        <v>-</v>
      </c>
      <c r="AO311" s="591" t="str">
        <f t="shared" si="192"/>
        <v>-</v>
      </c>
      <c r="AP311" s="591">
        <f>'приложение 1.1 '!Y313</f>
        <v>5.2197730600000005</v>
      </c>
      <c r="AQ311" s="591">
        <f>'приложение 1.1 '!Z313</f>
        <v>0</v>
      </c>
      <c r="AR311" s="591">
        <f>'приложение 1.1 '!AA313</f>
        <v>0</v>
      </c>
      <c r="AS311" s="591">
        <f>'приложение 1.1 '!AB313</f>
        <v>0</v>
      </c>
      <c r="AT311" s="591">
        <f>'приложение 1.4.'!G416</f>
        <v>0</v>
      </c>
      <c r="AU311" s="591">
        <f>'приложение 1.4.'!I416</f>
        <v>0</v>
      </c>
      <c r="AV311" s="591">
        <f>'приложение 1.4.'!K416</f>
        <v>0</v>
      </c>
      <c r="AW311" s="591">
        <f>'приложение 1.4.'!M416</f>
        <v>0</v>
      </c>
      <c r="AX311" s="474">
        <f>'приложение 1.1 '!AD313</f>
        <v>0</v>
      </c>
      <c r="AY311" s="474">
        <f>'приложение 1.1 '!AC313</f>
        <v>0</v>
      </c>
      <c r="AZ311" s="591">
        <f t="shared" si="193"/>
        <v>5.2197730600000005</v>
      </c>
    </row>
    <row r="312" spans="1:52" s="9" customFormat="1" ht="31.5">
      <c r="A312" s="95" t="str">
        <f>'приложение 1.1 '!A314</f>
        <v>2.1.4.23</v>
      </c>
      <c r="B312" s="506" t="str">
        <f>'приложение 1.1 '!B314</f>
        <v xml:space="preserve">Строительство  КЛ-10кВ от ТП-1-ТП-2 (противотуберкулезный диспансер) </v>
      </c>
      <c r="C312" s="529" t="str">
        <f>IF('приложение 1.1 '!G314=2012,'приложение 1.1 '!E314,"-")</f>
        <v>-</v>
      </c>
      <c r="D312" s="529" t="str">
        <f>IF('приложение 1.1 '!G314=2012,'приложение 1.1 '!D314,"-")</f>
        <v>-</v>
      </c>
      <c r="E312" s="529">
        <f>IF('приложение 1.1 '!G314=2013,'приложение 1.1 '!E314,"-")</f>
        <v>0</v>
      </c>
      <c r="F312" s="529">
        <f>IF('приложение 1.1 '!G314=2013,'приложение 1.1 '!D314,"-")</f>
        <v>0.24</v>
      </c>
      <c r="G312" s="529" t="str">
        <f>IF('приложение 1.1 '!G314=2014,'приложение 1.1 '!E314,"-")</f>
        <v>-</v>
      </c>
      <c r="H312" s="529" t="str">
        <f>IF('приложение 1.1 '!G314=2014,'приложение 1.1 '!D314,"-")</f>
        <v>-</v>
      </c>
      <c r="I312" s="529" t="str">
        <f>IF('приложение 1.1 '!G314=2015,'приложение 1.1 '!E314,"-")</f>
        <v>-</v>
      </c>
      <c r="J312" s="529" t="str">
        <f>IF('приложение 1.1 '!G314=2015,'приложение 1.1 '!D314,"-")</f>
        <v>-</v>
      </c>
      <c r="K312" s="529" t="str">
        <f>IF('приложение 1.1 '!G314=2016,'приложение 1.1 '!E314,"-")</f>
        <v>-</v>
      </c>
      <c r="L312" s="529" t="str">
        <f>IF('приложение 1.1 '!G314=2016,'приложение 1.1 '!D314,"-")</f>
        <v>-</v>
      </c>
      <c r="M312" s="529" t="str">
        <f>IF('приложение 1.1 '!G314=2017,'приложение 1.1 '!E314,"-")</f>
        <v>-</v>
      </c>
      <c r="N312" s="529" t="str">
        <f>IF('приложение 1.1 '!G314=2017,'приложение 1.1 '!D314,"-")</f>
        <v>-</v>
      </c>
      <c r="O312" s="529">
        <f t="shared" si="204"/>
        <v>0</v>
      </c>
      <c r="P312" s="529">
        <f t="shared" si="204"/>
        <v>0.24</v>
      </c>
      <c r="Q312" s="529">
        <v>0</v>
      </c>
      <c r="R312" s="529">
        <v>0</v>
      </c>
      <c r="S312" s="529">
        <v>0</v>
      </c>
      <c r="T312" s="529">
        <v>0</v>
      </c>
      <c r="U312" s="529">
        <v>0</v>
      </c>
      <c r="V312" s="529">
        <v>0</v>
      </c>
      <c r="W312" s="529">
        <v>0</v>
      </c>
      <c r="X312" s="529">
        <v>0</v>
      </c>
      <c r="Y312" s="529">
        <v>0</v>
      </c>
      <c r="Z312" s="529">
        <v>0</v>
      </c>
      <c r="AA312" s="529">
        <v>0</v>
      </c>
      <c r="AB312" s="529">
        <v>0</v>
      </c>
      <c r="AC312" s="529">
        <f t="shared" si="189"/>
        <v>0</v>
      </c>
      <c r="AD312" s="583">
        <f t="shared" si="190"/>
        <v>0</v>
      </c>
      <c r="AE312" s="591">
        <f>'приложение 1.1 '!H314</f>
        <v>0.56217499999999998</v>
      </c>
      <c r="AF312" s="591" t="str">
        <f t="shared" si="181"/>
        <v>0</v>
      </c>
      <c r="AG312" s="591" t="str">
        <f t="shared" si="182"/>
        <v>0</v>
      </c>
      <c r="AH312" s="591" t="str">
        <f t="shared" si="186"/>
        <v>0</v>
      </c>
      <c r="AI312" s="591" t="str">
        <f t="shared" si="183"/>
        <v>0</v>
      </c>
      <c r="AJ312" s="591" t="str">
        <f t="shared" si="187"/>
        <v>0</v>
      </c>
      <c r="AK312" s="591" t="str">
        <f t="shared" si="184"/>
        <v>0</v>
      </c>
      <c r="AL312" s="591" t="str">
        <f t="shared" si="203"/>
        <v>0</v>
      </c>
      <c r="AM312" s="591" t="str">
        <f>IF(AW312&gt;0,AO312,"0")</f>
        <v>0</v>
      </c>
      <c r="AN312" s="591" t="str">
        <f t="shared" si="191"/>
        <v>-</v>
      </c>
      <c r="AO312" s="591" t="str">
        <f t="shared" si="192"/>
        <v>-</v>
      </c>
      <c r="AP312" s="591">
        <f>'приложение 1.1 '!Y314</f>
        <v>0.56217499999999998</v>
      </c>
      <c r="AQ312" s="591">
        <f>'приложение 1.1 '!Z314</f>
        <v>0</v>
      </c>
      <c r="AR312" s="591">
        <f>'приложение 1.1 '!AA314</f>
        <v>0</v>
      </c>
      <c r="AS312" s="591">
        <f>'приложение 1.1 '!AB314</f>
        <v>0</v>
      </c>
      <c r="AT312" s="591">
        <f>'приложение 1.4.'!G417</f>
        <v>0</v>
      </c>
      <c r="AU312" s="591">
        <f>'приложение 1.4.'!I417</f>
        <v>0</v>
      </c>
      <c r="AV312" s="591">
        <f>'приложение 1.4.'!K417</f>
        <v>0</v>
      </c>
      <c r="AW312" s="591">
        <f>'приложение 1.4.'!M417</f>
        <v>0</v>
      </c>
      <c r="AX312" s="474">
        <f>'приложение 1.1 '!AD314</f>
        <v>0</v>
      </c>
      <c r="AY312" s="474">
        <f>'приложение 1.1 '!AC314</f>
        <v>0</v>
      </c>
      <c r="AZ312" s="591">
        <f t="shared" si="193"/>
        <v>0.56217499999999998</v>
      </c>
    </row>
    <row r="313" spans="1:52" s="9" customFormat="1" ht="31.5">
      <c r="A313" s="95" t="str">
        <f>'приложение 1.1 '!A315</f>
        <v>2.1.4.24</v>
      </c>
      <c r="B313" s="506" t="str">
        <f>'приложение 1.1 '!B315</f>
        <v xml:space="preserve">Строительство  КЛ-10кВ от ТП-2 –ТП-3 (противотуберкулезный диспансер) </v>
      </c>
      <c r="C313" s="529" t="str">
        <f>IF('приложение 1.1 '!G315=2012,'приложение 1.1 '!E315,"-")</f>
        <v>-</v>
      </c>
      <c r="D313" s="529" t="str">
        <f>IF('приложение 1.1 '!G315=2012,'приложение 1.1 '!D315,"-")</f>
        <v>-</v>
      </c>
      <c r="E313" s="529">
        <f>IF('приложение 1.1 '!G315=2013,'приложение 1.1 '!E315,"-")</f>
        <v>0</v>
      </c>
      <c r="F313" s="529">
        <f>IF('приложение 1.1 '!G315=2013,'приложение 1.1 '!D315,"-")</f>
        <v>0.36</v>
      </c>
      <c r="G313" s="529" t="str">
        <f>IF('приложение 1.1 '!G315=2014,'приложение 1.1 '!E315,"-")</f>
        <v>-</v>
      </c>
      <c r="H313" s="529" t="str">
        <f>IF('приложение 1.1 '!G315=2014,'приложение 1.1 '!D315,"-")</f>
        <v>-</v>
      </c>
      <c r="I313" s="529" t="str">
        <f>IF('приложение 1.1 '!G315=2015,'приложение 1.1 '!E315,"-")</f>
        <v>-</v>
      </c>
      <c r="J313" s="529" t="str">
        <f>IF('приложение 1.1 '!G315=2015,'приложение 1.1 '!D315,"-")</f>
        <v>-</v>
      </c>
      <c r="K313" s="529" t="str">
        <f>IF('приложение 1.1 '!G315=2016,'приложение 1.1 '!E315,"-")</f>
        <v>-</v>
      </c>
      <c r="L313" s="529" t="str">
        <f>IF('приложение 1.1 '!G315=2016,'приложение 1.1 '!D315,"-")</f>
        <v>-</v>
      </c>
      <c r="M313" s="529" t="str">
        <f>IF('приложение 1.1 '!G315=2017,'приложение 1.1 '!E315,"-")</f>
        <v>-</v>
      </c>
      <c r="N313" s="529" t="str">
        <f>IF('приложение 1.1 '!G315=2017,'приложение 1.1 '!D315,"-")</f>
        <v>-</v>
      </c>
      <c r="O313" s="529">
        <f t="shared" si="204"/>
        <v>0</v>
      </c>
      <c r="P313" s="529">
        <f t="shared" si="204"/>
        <v>0.36</v>
      </c>
      <c r="Q313" s="529">
        <v>0</v>
      </c>
      <c r="R313" s="529">
        <v>0</v>
      </c>
      <c r="S313" s="529">
        <v>0</v>
      </c>
      <c r="T313" s="529">
        <v>0</v>
      </c>
      <c r="U313" s="529">
        <v>0</v>
      </c>
      <c r="V313" s="529">
        <v>0</v>
      </c>
      <c r="W313" s="529">
        <v>0</v>
      </c>
      <c r="X313" s="529">
        <v>0</v>
      </c>
      <c r="Y313" s="529">
        <v>0</v>
      </c>
      <c r="Z313" s="529">
        <v>0</v>
      </c>
      <c r="AA313" s="529">
        <v>0</v>
      </c>
      <c r="AB313" s="529">
        <v>0</v>
      </c>
      <c r="AC313" s="529">
        <f t="shared" si="189"/>
        <v>0</v>
      </c>
      <c r="AD313" s="583">
        <f t="shared" si="190"/>
        <v>0</v>
      </c>
      <c r="AE313" s="591">
        <f>'приложение 1.1 '!H315</f>
        <v>0.78187600000000002</v>
      </c>
      <c r="AF313" s="591" t="str">
        <f t="shared" si="181"/>
        <v>0</v>
      </c>
      <c r="AG313" s="591" t="str">
        <f t="shared" si="182"/>
        <v>0</v>
      </c>
      <c r="AH313" s="591" t="str">
        <f t="shared" si="186"/>
        <v>0</v>
      </c>
      <c r="AI313" s="591" t="str">
        <f t="shared" si="183"/>
        <v>0</v>
      </c>
      <c r="AJ313" s="591" t="str">
        <f t="shared" si="187"/>
        <v>0</v>
      </c>
      <c r="AK313" s="591" t="str">
        <f t="shared" si="184"/>
        <v>0</v>
      </c>
      <c r="AL313" s="591" t="str">
        <f t="shared" si="203"/>
        <v>0</v>
      </c>
      <c r="AM313" s="591" t="str">
        <f>IF(AW313&gt;0,AO313,"0")</f>
        <v>0</v>
      </c>
      <c r="AN313" s="591" t="str">
        <f t="shared" si="191"/>
        <v>-</v>
      </c>
      <c r="AO313" s="591" t="str">
        <f t="shared" si="192"/>
        <v>-</v>
      </c>
      <c r="AP313" s="591">
        <f>'приложение 1.1 '!Y315</f>
        <v>0.78187600000000002</v>
      </c>
      <c r="AQ313" s="591">
        <f>'приложение 1.1 '!Z315</f>
        <v>0</v>
      </c>
      <c r="AR313" s="591">
        <f>'приложение 1.1 '!AA315</f>
        <v>0</v>
      </c>
      <c r="AS313" s="591">
        <f>'приложение 1.1 '!AB315</f>
        <v>0</v>
      </c>
      <c r="AT313" s="591">
        <f>'приложение 1.4.'!G418</f>
        <v>0</v>
      </c>
      <c r="AU313" s="591">
        <f>'приложение 1.4.'!I418</f>
        <v>0</v>
      </c>
      <c r="AV313" s="591">
        <f>'приложение 1.4.'!K418</f>
        <v>0</v>
      </c>
      <c r="AW313" s="591">
        <f>'приложение 1.4.'!M418</f>
        <v>0</v>
      </c>
      <c r="AX313" s="474">
        <f>'приложение 1.1 '!AD315</f>
        <v>0</v>
      </c>
      <c r="AY313" s="474">
        <f>'приложение 1.1 '!AC315</f>
        <v>0</v>
      </c>
      <c r="AZ313" s="591">
        <f t="shared" si="193"/>
        <v>0.78187600000000002</v>
      </c>
    </row>
    <row r="314" spans="1:52" s="9" customFormat="1" ht="31.5">
      <c r="A314" s="95" t="str">
        <f>'приложение 1.1 '!A316</f>
        <v>2.1.4.26</v>
      </c>
      <c r="B314" s="506" t="str">
        <f>'приложение 1.1 '!B316</f>
        <v>Строительство КЛ-10кВ от 2БКТП-1600квА до места врезки мкр.20А</v>
      </c>
      <c r="C314" s="529" t="str">
        <f>IF('приложение 1.1 '!G316=2012,'приложение 1.1 '!E316,"-")</f>
        <v>-</v>
      </c>
      <c r="D314" s="529" t="str">
        <f>IF('приложение 1.1 '!G316=2012,'приложение 1.1 '!D316,"-")</f>
        <v>-</v>
      </c>
      <c r="E314" s="529">
        <f>IF('приложение 1.1 '!G316=2013,'приложение 1.1 '!E316,"-")</f>
        <v>0</v>
      </c>
      <c r="F314" s="529">
        <f>IF('приложение 1.1 '!G316=2013,'приложение 1.1 '!D316,"-")</f>
        <v>7.0000000000000007E-2</v>
      </c>
      <c r="G314" s="529" t="str">
        <f>IF('приложение 1.1 '!G316=2014,'приложение 1.1 '!E316,"-")</f>
        <v>-</v>
      </c>
      <c r="H314" s="529" t="str">
        <f>IF('приложение 1.1 '!G316=2014,'приложение 1.1 '!D316,"-")</f>
        <v>-</v>
      </c>
      <c r="I314" s="529" t="str">
        <f>IF('приложение 1.1 '!G316=2015,'приложение 1.1 '!E316,"-")</f>
        <v>-</v>
      </c>
      <c r="J314" s="529" t="str">
        <f>IF('приложение 1.1 '!G316=2015,'приложение 1.1 '!D316,"-")</f>
        <v>-</v>
      </c>
      <c r="K314" s="529" t="str">
        <f>IF('приложение 1.1 '!G316=2016,'приложение 1.1 '!E316,"-")</f>
        <v>-</v>
      </c>
      <c r="L314" s="529" t="str">
        <f>IF('приложение 1.1 '!G316=2016,'приложение 1.1 '!D316,"-")</f>
        <v>-</v>
      </c>
      <c r="M314" s="529" t="str">
        <f>IF('приложение 1.1 '!G316=2017,'приложение 1.1 '!E316,"-")</f>
        <v>-</v>
      </c>
      <c r="N314" s="529" t="str">
        <f>IF('приложение 1.1 '!G316=2017,'приложение 1.1 '!D316,"-")</f>
        <v>-</v>
      </c>
      <c r="O314" s="529">
        <f t="shared" si="204"/>
        <v>0</v>
      </c>
      <c r="P314" s="529">
        <f t="shared" si="204"/>
        <v>7.0000000000000007E-2</v>
      </c>
      <c r="Q314" s="529">
        <v>0</v>
      </c>
      <c r="R314" s="529">
        <v>0</v>
      </c>
      <c r="S314" s="529">
        <v>0</v>
      </c>
      <c r="T314" s="529">
        <v>0</v>
      </c>
      <c r="U314" s="529">
        <v>0</v>
      </c>
      <c r="V314" s="529">
        <v>0</v>
      </c>
      <c r="W314" s="529">
        <v>0</v>
      </c>
      <c r="X314" s="529">
        <v>0</v>
      </c>
      <c r="Y314" s="529">
        <v>0</v>
      </c>
      <c r="Z314" s="529">
        <v>0</v>
      </c>
      <c r="AA314" s="529">
        <v>0</v>
      </c>
      <c r="AB314" s="529">
        <v>0</v>
      </c>
      <c r="AC314" s="529">
        <f t="shared" si="189"/>
        <v>0</v>
      </c>
      <c r="AD314" s="583">
        <f t="shared" si="190"/>
        <v>0</v>
      </c>
      <c r="AE314" s="591">
        <f>'приложение 1.1 '!H316</f>
        <v>0.46056499999999989</v>
      </c>
      <c r="AF314" s="591" t="str">
        <f t="shared" ref="AF314:AF377" si="205">IF(AT314&gt;0,AN314,"0")</f>
        <v>0</v>
      </c>
      <c r="AG314" s="591" t="str">
        <f t="shared" ref="AG314:AG377" si="206">IF(AT314&gt;0,AO314,"0")</f>
        <v>0</v>
      </c>
      <c r="AH314" s="591" t="str">
        <f t="shared" si="186"/>
        <v>0</v>
      </c>
      <c r="AI314" s="591" t="str">
        <f t="shared" ref="AI314:AI377" si="207">IF(AU314&gt;0,AO314,"0")</f>
        <v>0</v>
      </c>
      <c r="AJ314" s="591" t="str">
        <f t="shared" si="187"/>
        <v>0</v>
      </c>
      <c r="AK314" s="591" t="str">
        <f t="shared" ref="AK314:AK377" si="208">IF(AV314&gt;0,AO314,"0")</f>
        <v>0</v>
      </c>
      <c r="AL314" s="591" t="str">
        <f t="shared" si="203"/>
        <v>0</v>
      </c>
      <c r="AM314" s="591" t="str">
        <f>IF(AW314&gt;0,AO314,"0")</f>
        <v>0</v>
      </c>
      <c r="AN314" s="591" t="str">
        <f t="shared" si="191"/>
        <v>-</v>
      </c>
      <c r="AO314" s="591" t="str">
        <f t="shared" si="192"/>
        <v>-</v>
      </c>
      <c r="AP314" s="591">
        <f>'приложение 1.1 '!Y316</f>
        <v>0.46056499999999989</v>
      </c>
      <c r="AQ314" s="591">
        <f>'приложение 1.1 '!Z316</f>
        <v>0</v>
      </c>
      <c r="AR314" s="591">
        <f>'приложение 1.1 '!AA316</f>
        <v>0</v>
      </c>
      <c r="AS314" s="591">
        <f>'приложение 1.1 '!AB316</f>
        <v>0</v>
      </c>
      <c r="AT314" s="591">
        <f>'приложение 1.4.'!G420</f>
        <v>0</v>
      </c>
      <c r="AU314" s="591">
        <f>'приложение 1.4.'!I420</f>
        <v>0</v>
      </c>
      <c r="AV314" s="591">
        <f>'приложение 1.4.'!K420</f>
        <v>0</v>
      </c>
      <c r="AW314" s="591">
        <f>'приложение 1.4.'!M420</f>
        <v>0</v>
      </c>
      <c r="AX314" s="474">
        <f>'приложение 1.1 '!AD316</f>
        <v>0</v>
      </c>
      <c r="AY314" s="474">
        <f>'приложение 1.1 '!AC316</f>
        <v>0</v>
      </c>
      <c r="AZ314" s="591">
        <f t="shared" si="193"/>
        <v>0.46056499999999989</v>
      </c>
    </row>
    <row r="315" spans="1:52" s="9" customFormat="1" ht="31.5">
      <c r="A315" s="95" t="str">
        <f>'приложение 1.1 '!A317</f>
        <v>2.1.4.27</v>
      </c>
      <c r="B315" s="506" t="str">
        <f>'приложение 1.1 '!B317</f>
        <v>Строительство КЛ-10кВ от 2БКТП-1000кВА до РП(ТП)-2х2500кВА мкр.20А</v>
      </c>
      <c r="C315" s="529" t="str">
        <f>IF('приложение 1.1 '!G317=2012,'приложение 1.1 '!E317,"-")</f>
        <v>-</v>
      </c>
      <c r="D315" s="529" t="str">
        <f>IF('приложение 1.1 '!G317=2012,'приложение 1.1 '!D317,"-")</f>
        <v>-</v>
      </c>
      <c r="E315" s="529" t="str">
        <f>IF('приложение 1.1 '!G317=2013,'приложение 1.1 '!E317,"-")</f>
        <v>-</v>
      </c>
      <c r="F315" s="529" t="str">
        <f>IF('приложение 1.1 '!G317=2013,'приложение 1.1 '!D317,"-")</f>
        <v>-</v>
      </c>
      <c r="G315" s="529" t="str">
        <f>IF('приложение 1.1 '!G317=2014,'приложение 1.1 '!E317,"-")</f>
        <v>-</v>
      </c>
      <c r="H315" s="529" t="str">
        <f>IF('приложение 1.1 '!G317=2014,'приложение 1.1 '!D317,"-")</f>
        <v>-</v>
      </c>
      <c r="I315" s="529" t="str">
        <f>IF('приложение 1.1 '!G317=2015,'приложение 1.1 '!E317,"-")</f>
        <v>-</v>
      </c>
      <c r="J315" s="529" t="str">
        <f>IF('приложение 1.1 '!G317=2015,'приложение 1.1 '!D317,"-")</f>
        <v>-</v>
      </c>
      <c r="K315" s="529">
        <f>IF('приложение 1.1 '!G317=2016,'приложение 1.1 '!E317,"-")</f>
        <v>0</v>
      </c>
      <c r="L315" s="529">
        <f>IF('приложение 1.1 '!G317=2016,'приложение 1.1 '!D317,"-")</f>
        <v>0.67600000000000005</v>
      </c>
      <c r="M315" s="529" t="str">
        <f>IF('приложение 1.1 '!G317=2017,'приложение 1.1 '!E317,"-")</f>
        <v>-</v>
      </c>
      <c r="N315" s="529" t="str">
        <f>IF('приложение 1.1 '!G317=2017,'приложение 1.1 '!D317,"-")</f>
        <v>-</v>
      </c>
      <c r="O315" s="529">
        <f t="shared" si="204"/>
        <v>0</v>
      </c>
      <c r="P315" s="529">
        <f t="shared" si="204"/>
        <v>0.67600000000000005</v>
      </c>
      <c r="Q315" s="529">
        <v>0</v>
      </c>
      <c r="R315" s="529">
        <v>0</v>
      </c>
      <c r="S315" s="529">
        <v>0</v>
      </c>
      <c r="T315" s="529">
        <v>0</v>
      </c>
      <c r="U315" s="529">
        <v>0</v>
      </c>
      <c r="V315" s="529">
        <v>0</v>
      </c>
      <c r="W315" s="529">
        <v>0</v>
      </c>
      <c r="X315" s="529">
        <v>0</v>
      </c>
      <c r="Y315" s="529">
        <v>0</v>
      </c>
      <c r="Z315" s="529">
        <v>0</v>
      </c>
      <c r="AA315" s="529">
        <v>0</v>
      </c>
      <c r="AB315" s="529">
        <v>0</v>
      </c>
      <c r="AC315" s="529">
        <f t="shared" si="189"/>
        <v>0</v>
      </c>
      <c r="AD315" s="583">
        <f t="shared" si="190"/>
        <v>0</v>
      </c>
      <c r="AE315" s="591">
        <f>'приложение 1.1 '!H317</f>
        <v>1.5268296700000001</v>
      </c>
      <c r="AF315" s="591" t="str">
        <f t="shared" si="205"/>
        <v>0</v>
      </c>
      <c r="AG315" s="591" t="str">
        <f t="shared" si="206"/>
        <v>0</v>
      </c>
      <c r="AH315" s="591" t="str">
        <f t="shared" si="186"/>
        <v>0</v>
      </c>
      <c r="AI315" s="591" t="str">
        <f t="shared" si="207"/>
        <v>0</v>
      </c>
      <c r="AJ315" s="591" t="str">
        <f t="shared" si="187"/>
        <v>0</v>
      </c>
      <c r="AK315" s="591" t="str">
        <f t="shared" si="208"/>
        <v>0</v>
      </c>
      <c r="AL315" s="591" t="str">
        <f t="shared" si="203"/>
        <v>0</v>
      </c>
      <c r="AM315" s="591">
        <v>0</v>
      </c>
      <c r="AN315" s="591" t="str">
        <f t="shared" si="191"/>
        <v>-</v>
      </c>
      <c r="AO315" s="591" t="str">
        <f t="shared" si="192"/>
        <v>-</v>
      </c>
      <c r="AP315" s="591">
        <f>'приложение 1.1 '!Y317</f>
        <v>0</v>
      </c>
      <c r="AQ315" s="591">
        <f>'приложение 1.1 '!Z317</f>
        <v>0</v>
      </c>
      <c r="AR315" s="591">
        <f>'приложение 1.1 '!AA317</f>
        <v>1.5268296700000001</v>
      </c>
      <c r="AS315" s="591">
        <f>'приложение 1.1 '!AB317</f>
        <v>0</v>
      </c>
      <c r="AT315" s="591">
        <f>'приложение 1.4.'!G421</f>
        <v>0</v>
      </c>
      <c r="AU315" s="591">
        <f>'приложение 1.4.'!I421</f>
        <v>0</v>
      </c>
      <c r="AV315" s="591">
        <f>'приложение 1.4.'!K421</f>
        <v>0</v>
      </c>
      <c r="AW315" s="591">
        <f>'приложение 1.4.'!M421</f>
        <v>0</v>
      </c>
      <c r="AX315" s="474">
        <f>'приложение 1.1 '!AD317</f>
        <v>0</v>
      </c>
      <c r="AY315" s="474">
        <f>'приложение 1.1 '!AC317</f>
        <v>0</v>
      </c>
      <c r="AZ315" s="591">
        <f t="shared" si="193"/>
        <v>1.5268296700000001</v>
      </c>
    </row>
    <row r="316" spans="1:52" s="9" customFormat="1" ht="47.25">
      <c r="A316" s="95" t="str">
        <f>'приложение 1.1 '!A318</f>
        <v>2.1.4.27</v>
      </c>
      <c r="B316" s="506" t="str">
        <f>'приложение 1.1 '!B318</f>
        <v>КЛ-10кВ  ТП (поз.18) мкр.20А до места врезки в КЛ-10кВ 2БКТП-1000кВА-РП(ТП)-2*2500кВА мкр.20А</v>
      </c>
      <c r="C316" s="529" t="str">
        <f>IF('приложение 1.1 '!G318=2012,'приложение 1.1 '!E318,"-")</f>
        <v>-</v>
      </c>
      <c r="D316" s="529" t="str">
        <f>IF('приложение 1.1 '!G318=2012,'приложение 1.1 '!D318,"-")</f>
        <v>-</v>
      </c>
      <c r="E316" s="529" t="str">
        <f>IF('приложение 1.1 '!G318=2013,'приложение 1.1 '!E318,"-")</f>
        <v>-</v>
      </c>
      <c r="F316" s="529" t="str">
        <f>IF('приложение 1.1 '!G318=2013,'приложение 1.1 '!D318,"-")</f>
        <v>-</v>
      </c>
      <c r="G316" s="529" t="str">
        <f>IF('приложение 1.1 '!G318=2014,'приложение 1.1 '!E318,"-")</f>
        <v>-</v>
      </c>
      <c r="H316" s="529" t="str">
        <f>IF('приложение 1.1 '!G318=2014,'приложение 1.1 '!D318,"-")</f>
        <v>-</v>
      </c>
      <c r="I316" s="529" t="str">
        <f>IF('приложение 1.1 '!G318=2015,'приложение 1.1 '!E318,"-")</f>
        <v>-</v>
      </c>
      <c r="J316" s="529" t="str">
        <f>IF('приложение 1.1 '!G318=2015,'приложение 1.1 '!D318,"-")</f>
        <v>-</v>
      </c>
      <c r="K316" s="529" t="str">
        <f>IF('приложение 1.1 '!G318=2016,'приложение 1.1 '!E318,"-")</f>
        <v>-</v>
      </c>
      <c r="L316" s="529" t="str">
        <f>IF('приложение 1.1 '!G318=2016,'приложение 1.1 '!D318,"-")</f>
        <v>-</v>
      </c>
      <c r="M316" s="529">
        <f>IF('приложение 1.1 '!G318=2017,'приложение 1.1 '!E318,"-")</f>
        <v>0</v>
      </c>
      <c r="N316" s="529">
        <f>IF('приложение 1.1 '!G318=2017,'приложение 1.1 '!D318,"-")</f>
        <v>0.16</v>
      </c>
      <c r="O316" s="529">
        <f t="shared" ref="O316" si="209">SUM(C316,E316,G316,I316,K316,M316)</f>
        <v>0</v>
      </c>
      <c r="P316" s="529">
        <f t="shared" ref="P316" si="210">SUM(D316,F316,H316,J316,L316,N316)</f>
        <v>0.16</v>
      </c>
      <c r="Q316" s="529">
        <v>0</v>
      </c>
      <c r="R316" s="529">
        <v>0</v>
      </c>
      <c r="S316" s="529">
        <v>0</v>
      </c>
      <c r="T316" s="529">
        <v>0</v>
      </c>
      <c r="U316" s="529">
        <v>0</v>
      </c>
      <c r="V316" s="529">
        <v>0</v>
      </c>
      <c r="W316" s="529">
        <v>0</v>
      </c>
      <c r="X316" s="529">
        <v>0</v>
      </c>
      <c r="Y316" s="529">
        <v>0</v>
      </c>
      <c r="Z316" s="529">
        <v>0</v>
      </c>
      <c r="AA316" s="529">
        <v>0</v>
      </c>
      <c r="AB316" s="529">
        <v>0</v>
      </c>
      <c r="AC316" s="529">
        <f t="shared" ref="AC316" si="211">SUM(Q316,S316,U316,W316,Y316,AA316)</f>
        <v>0</v>
      </c>
      <c r="AD316" s="583">
        <f t="shared" ref="AD316" si="212">SUM(R316,T316,V316,X316,Z316,AB316)</f>
        <v>0</v>
      </c>
      <c r="AE316" s="591">
        <f>'приложение 1.1 '!H318</f>
        <v>0.56474747999999997</v>
      </c>
      <c r="AF316" s="591" t="str">
        <f t="shared" si="205"/>
        <v>0</v>
      </c>
      <c r="AG316" s="591" t="str">
        <f t="shared" si="206"/>
        <v>0</v>
      </c>
      <c r="AH316" s="591" t="str">
        <f t="shared" si="186"/>
        <v>0</v>
      </c>
      <c r="AI316" s="591" t="str">
        <f t="shared" si="207"/>
        <v>0</v>
      </c>
      <c r="AJ316" s="591" t="str">
        <f t="shared" si="187"/>
        <v>0</v>
      </c>
      <c r="AK316" s="591" t="str">
        <f t="shared" si="208"/>
        <v>0</v>
      </c>
      <c r="AL316" s="591" t="str">
        <f t="shared" si="203"/>
        <v>0</v>
      </c>
      <c r="AM316" s="591">
        <f>AO316</f>
        <v>0.16</v>
      </c>
      <c r="AN316" s="591">
        <f t="shared" si="191"/>
        <v>0</v>
      </c>
      <c r="AO316" s="591">
        <f t="shared" si="192"/>
        <v>0.16</v>
      </c>
      <c r="AP316" s="591">
        <f>'приложение 1.1 '!Y318</f>
        <v>0</v>
      </c>
      <c r="AQ316" s="591">
        <f>'приложение 1.1 '!Z318</f>
        <v>0</v>
      </c>
      <c r="AR316" s="591">
        <f>'приложение 1.1 '!AA318</f>
        <v>0</v>
      </c>
      <c r="AS316" s="591">
        <f>'приложение 1.1 '!AB318</f>
        <v>0</v>
      </c>
      <c r="AT316" s="591">
        <f>'приложение 1.4.'!G422</f>
        <v>0</v>
      </c>
      <c r="AU316" s="591">
        <f>'приложение 1.4.'!I422</f>
        <v>0</v>
      </c>
      <c r="AV316" s="591">
        <f>'приложение 1.4.'!K422</f>
        <v>0</v>
      </c>
      <c r="AW316" s="591">
        <f>'приложение 1.4.'!M422</f>
        <v>0</v>
      </c>
      <c r="AX316" s="474">
        <f>'приложение 1.1 '!AD318</f>
        <v>0</v>
      </c>
      <c r="AY316" s="474">
        <f>'приложение 1.1 '!AC318</f>
        <v>0.56474747999999997</v>
      </c>
      <c r="AZ316" s="591">
        <f t="shared" si="193"/>
        <v>0.56474747999999997</v>
      </c>
    </row>
    <row r="317" spans="1:52" s="9" customFormat="1" ht="47.25">
      <c r="A317" s="95" t="str">
        <f>'приложение 1.1 '!A319</f>
        <v>2.1.4.28</v>
      </c>
      <c r="B317" s="506" t="str">
        <f>'приложение 1.1 '!B319</f>
        <v>Строительство КЛ-10кВ от БКТП-2012 до ТП-2х1000кВА в мкр. 20А (бассейн, архив, хореографическая школа)</v>
      </c>
      <c r="C317" s="529" t="str">
        <f>IF('приложение 1.1 '!G319=2012,'приложение 1.1 '!E319,"-")</f>
        <v>-</v>
      </c>
      <c r="D317" s="529" t="str">
        <f>IF('приложение 1.1 '!G319=2012,'приложение 1.1 '!D319,"-")</f>
        <v>-</v>
      </c>
      <c r="E317" s="529" t="str">
        <f>IF('приложение 1.1 '!G319=2013,'приложение 1.1 '!E319,"-")</f>
        <v>-</v>
      </c>
      <c r="F317" s="529" t="str">
        <f>IF('приложение 1.1 '!G319=2013,'приложение 1.1 '!D319,"-")</f>
        <v>-</v>
      </c>
      <c r="G317" s="529" t="str">
        <f>IF('приложение 1.1 '!G319=2014,'приложение 1.1 '!E319,"-")</f>
        <v>-</v>
      </c>
      <c r="H317" s="529" t="str">
        <f>IF('приложение 1.1 '!G319=2014,'приложение 1.1 '!D319,"-")</f>
        <v>-</v>
      </c>
      <c r="I317" s="529">
        <f>IF('приложение 1.1 '!G319=2015,'приложение 1.1 '!E319,"-")</f>
        <v>0</v>
      </c>
      <c r="J317" s="529">
        <f>IF('приложение 1.1 '!G319=2015,'приложение 1.1 '!D319,"-")</f>
        <v>0.94599999999999995</v>
      </c>
      <c r="K317" s="529" t="str">
        <f>IF('приложение 1.1 '!G319=2016,'приложение 1.1 '!E319,"-")</f>
        <v>-</v>
      </c>
      <c r="L317" s="529" t="str">
        <f>IF('приложение 1.1 '!G319=2016,'приложение 1.1 '!D319,"-")</f>
        <v>-</v>
      </c>
      <c r="M317" s="529" t="str">
        <f>IF('приложение 1.1 '!G319=2017,'приложение 1.1 '!E319,"-")</f>
        <v>-</v>
      </c>
      <c r="N317" s="529" t="str">
        <f>IF('приложение 1.1 '!G319=2017,'приложение 1.1 '!D319,"-")</f>
        <v>-</v>
      </c>
      <c r="O317" s="529">
        <f t="shared" si="204"/>
        <v>0</v>
      </c>
      <c r="P317" s="529">
        <f t="shared" si="204"/>
        <v>0.94599999999999995</v>
      </c>
      <c r="Q317" s="529">
        <v>0</v>
      </c>
      <c r="R317" s="529">
        <v>0</v>
      </c>
      <c r="S317" s="529">
        <v>0</v>
      </c>
      <c r="T317" s="529">
        <v>0</v>
      </c>
      <c r="U317" s="529">
        <v>0</v>
      </c>
      <c r="V317" s="529">
        <v>0</v>
      </c>
      <c r="W317" s="529">
        <v>0</v>
      </c>
      <c r="X317" s="529">
        <v>0</v>
      </c>
      <c r="Y317" s="529">
        <v>0</v>
      </c>
      <c r="Z317" s="529">
        <v>0</v>
      </c>
      <c r="AA317" s="529">
        <v>0</v>
      </c>
      <c r="AB317" s="529">
        <v>0</v>
      </c>
      <c r="AC317" s="529">
        <f t="shared" si="189"/>
        <v>0</v>
      </c>
      <c r="AD317" s="583">
        <f t="shared" si="190"/>
        <v>0</v>
      </c>
      <c r="AE317" s="591">
        <f>'приложение 1.1 '!H319</f>
        <v>3.3366566600000001</v>
      </c>
      <c r="AF317" s="591" t="str">
        <f t="shared" si="205"/>
        <v>0</v>
      </c>
      <c r="AG317" s="591" t="str">
        <f t="shared" si="206"/>
        <v>0</v>
      </c>
      <c r="AH317" s="591" t="str">
        <f t="shared" si="186"/>
        <v>0</v>
      </c>
      <c r="AI317" s="591" t="str">
        <f t="shared" si="207"/>
        <v>0</v>
      </c>
      <c r="AJ317" s="591" t="str">
        <f t="shared" si="187"/>
        <v>0</v>
      </c>
      <c r="AK317" s="591" t="str">
        <f t="shared" si="208"/>
        <v>0</v>
      </c>
      <c r="AL317" s="591" t="str">
        <f t="shared" si="203"/>
        <v>0</v>
      </c>
      <c r="AM317" s="591" t="str">
        <f t="shared" ref="AM317:AM322" si="213">IF(AW317&gt;0,AO317,"0")</f>
        <v>0</v>
      </c>
      <c r="AN317" s="591" t="str">
        <f t="shared" si="191"/>
        <v>-</v>
      </c>
      <c r="AO317" s="591" t="str">
        <f t="shared" si="192"/>
        <v>-</v>
      </c>
      <c r="AP317" s="591">
        <f>'приложение 1.1 '!Y319</f>
        <v>0</v>
      </c>
      <c r="AQ317" s="591">
        <f>'приложение 1.1 '!Z319</f>
        <v>0</v>
      </c>
      <c r="AR317" s="591">
        <f>'приложение 1.1 '!AA319</f>
        <v>0</v>
      </c>
      <c r="AS317" s="591">
        <f>'приложение 1.1 '!AB319</f>
        <v>3.3366566600000001</v>
      </c>
      <c r="AT317" s="591">
        <f>'приложение 1.4.'!G423</f>
        <v>0</v>
      </c>
      <c r="AU317" s="591">
        <f>'приложение 1.4.'!I423</f>
        <v>0</v>
      </c>
      <c r="AV317" s="591">
        <f>'приложение 1.4.'!K423</f>
        <v>0</v>
      </c>
      <c r="AW317" s="591">
        <f>'приложение 1.4.'!M423</f>
        <v>0</v>
      </c>
      <c r="AX317" s="474">
        <f>'приложение 1.1 '!AD319</f>
        <v>0</v>
      </c>
      <c r="AY317" s="474">
        <f>'приложение 1.1 '!AC319</f>
        <v>0</v>
      </c>
      <c r="AZ317" s="591">
        <f t="shared" si="193"/>
        <v>3.3366566600000001</v>
      </c>
    </row>
    <row r="318" spans="1:52" s="9" customFormat="1" ht="47.25">
      <c r="A318" s="95" t="str">
        <f>'приложение 1.1 '!A320</f>
        <v>2.1.4.29</v>
      </c>
      <c r="B318" s="506" t="str">
        <f>'приложение 1.1 '!B320</f>
        <v>КЛ-10кВ РП-ТП-мкр. 18,19,20 2БКТП-1000кВА "Храм в честь великомученика Георгия Победоносца"</v>
      </c>
      <c r="C318" s="529" t="str">
        <f>IF('приложение 1.1 '!G320=2012,'приложение 1.1 '!E320,"-")</f>
        <v>-</v>
      </c>
      <c r="D318" s="529" t="str">
        <f>IF('приложение 1.1 '!G320=2012,'приложение 1.1 '!D320,"-")</f>
        <v>-</v>
      </c>
      <c r="E318" s="529">
        <f>IF('приложение 1.1 '!G320=2013,'приложение 1.1 '!E320,"-")</f>
        <v>0</v>
      </c>
      <c r="F318" s="529">
        <f>IF('приложение 1.1 '!G320=2013,'приложение 1.1 '!D320,"-")</f>
        <v>1.3759999999999999</v>
      </c>
      <c r="G318" s="529" t="str">
        <f>IF('приложение 1.1 '!G320=2014,'приложение 1.1 '!E320,"-")</f>
        <v>-</v>
      </c>
      <c r="H318" s="529" t="str">
        <f>IF('приложение 1.1 '!G320=2014,'приложение 1.1 '!D320,"-")</f>
        <v>-</v>
      </c>
      <c r="I318" s="529" t="str">
        <f>IF('приложение 1.1 '!G320=2015,'приложение 1.1 '!E320,"-")</f>
        <v>-</v>
      </c>
      <c r="J318" s="529" t="str">
        <f>IF('приложение 1.1 '!G320=2015,'приложение 1.1 '!D320,"-")</f>
        <v>-</v>
      </c>
      <c r="K318" s="529" t="str">
        <f>IF('приложение 1.1 '!G320=2016,'приложение 1.1 '!E320,"-")</f>
        <v>-</v>
      </c>
      <c r="L318" s="529" t="str">
        <f>IF('приложение 1.1 '!G320=2016,'приложение 1.1 '!D320,"-")</f>
        <v>-</v>
      </c>
      <c r="M318" s="529" t="str">
        <f>IF('приложение 1.1 '!G320=2017,'приложение 1.1 '!E320,"-")</f>
        <v>-</v>
      </c>
      <c r="N318" s="529" t="str">
        <f>IF('приложение 1.1 '!G320=2017,'приложение 1.1 '!D320,"-")</f>
        <v>-</v>
      </c>
      <c r="O318" s="529">
        <f t="shared" si="204"/>
        <v>0</v>
      </c>
      <c r="P318" s="529">
        <f t="shared" si="204"/>
        <v>1.3759999999999999</v>
      </c>
      <c r="Q318" s="529">
        <v>0</v>
      </c>
      <c r="R318" s="529">
        <v>0</v>
      </c>
      <c r="S318" s="529">
        <v>0</v>
      </c>
      <c r="T318" s="529">
        <v>0</v>
      </c>
      <c r="U318" s="529">
        <v>0</v>
      </c>
      <c r="V318" s="529">
        <v>0</v>
      </c>
      <c r="W318" s="529">
        <v>0</v>
      </c>
      <c r="X318" s="529">
        <v>0</v>
      </c>
      <c r="Y318" s="529">
        <v>0</v>
      </c>
      <c r="Z318" s="529">
        <v>0</v>
      </c>
      <c r="AA318" s="529">
        <v>0</v>
      </c>
      <c r="AB318" s="529">
        <v>0</v>
      </c>
      <c r="AC318" s="529">
        <f t="shared" si="189"/>
        <v>0</v>
      </c>
      <c r="AD318" s="583">
        <f t="shared" si="190"/>
        <v>0</v>
      </c>
      <c r="AE318" s="591">
        <f>'приложение 1.1 '!H320</f>
        <v>2.8016948299999997</v>
      </c>
      <c r="AF318" s="591" t="str">
        <f t="shared" si="205"/>
        <v>0</v>
      </c>
      <c r="AG318" s="591" t="str">
        <f t="shared" si="206"/>
        <v>0</v>
      </c>
      <c r="AH318" s="591" t="str">
        <f t="shared" si="186"/>
        <v>0</v>
      </c>
      <c r="AI318" s="591" t="str">
        <f t="shared" si="207"/>
        <v>0</v>
      </c>
      <c r="AJ318" s="591" t="str">
        <f t="shared" si="187"/>
        <v>0</v>
      </c>
      <c r="AK318" s="591" t="str">
        <f t="shared" si="208"/>
        <v>0</v>
      </c>
      <c r="AL318" s="591" t="str">
        <f t="shared" si="203"/>
        <v>0</v>
      </c>
      <c r="AM318" s="591" t="str">
        <f t="shared" si="213"/>
        <v>0</v>
      </c>
      <c r="AN318" s="591" t="str">
        <f t="shared" si="191"/>
        <v>-</v>
      </c>
      <c r="AO318" s="591" t="str">
        <f t="shared" si="192"/>
        <v>-</v>
      </c>
      <c r="AP318" s="591">
        <f>'приложение 1.1 '!Y320</f>
        <v>0</v>
      </c>
      <c r="AQ318" s="591">
        <f>'приложение 1.1 '!Z320</f>
        <v>2.8016948299999997</v>
      </c>
      <c r="AR318" s="591">
        <f>'приложение 1.1 '!AA320</f>
        <v>0</v>
      </c>
      <c r="AS318" s="591">
        <f>'приложение 1.1 '!AB320</f>
        <v>0</v>
      </c>
      <c r="AT318" s="591">
        <f>'приложение 1.4.'!G424</f>
        <v>0</v>
      </c>
      <c r="AU318" s="591">
        <f>'приложение 1.4.'!I424</f>
        <v>0</v>
      </c>
      <c r="AV318" s="591">
        <f>'приложение 1.4.'!K424</f>
        <v>0</v>
      </c>
      <c r="AW318" s="591">
        <f>'приложение 1.4.'!M424</f>
        <v>0</v>
      </c>
      <c r="AX318" s="474">
        <f>'приложение 1.1 '!AD320</f>
        <v>0</v>
      </c>
      <c r="AY318" s="474">
        <f>'приложение 1.1 '!AC320</f>
        <v>0</v>
      </c>
      <c r="AZ318" s="591">
        <f t="shared" si="193"/>
        <v>2.8016948299999997</v>
      </c>
    </row>
    <row r="319" spans="1:52" s="9" customFormat="1" ht="31.5">
      <c r="A319" s="95" t="str">
        <f>'приложение 1.1 '!A321</f>
        <v>2.1.4.30</v>
      </c>
      <c r="B319" s="506" t="str">
        <f>'приложение 1.1 '!B321</f>
        <v>Строительство КЛ-10кВ от 2БКТП-1000кВА до точки врезки, для электроснабжения АБК.</v>
      </c>
      <c r="C319" s="529" t="str">
        <f>IF('приложение 1.1 '!G321=2012,'приложение 1.1 '!E321,"-")</f>
        <v>-</v>
      </c>
      <c r="D319" s="529" t="str">
        <f>IF('приложение 1.1 '!G321=2012,'приложение 1.1 '!D321,"-")</f>
        <v>-</v>
      </c>
      <c r="E319" s="529" t="str">
        <f>IF('приложение 1.1 '!G321=2013,'приложение 1.1 '!E321,"-")</f>
        <v>-</v>
      </c>
      <c r="F319" s="529" t="str">
        <f>IF('приложение 1.1 '!G321=2013,'приложение 1.1 '!D321,"-")</f>
        <v>-</v>
      </c>
      <c r="G319" s="529">
        <f>IF('приложение 1.1 '!G321=2014,'приложение 1.1 '!E321,"-")</f>
        <v>0</v>
      </c>
      <c r="H319" s="529">
        <f>IF('приложение 1.1 '!G321=2014,'приложение 1.1 '!D321,"-")</f>
        <v>0.23200000000000001</v>
      </c>
      <c r="I319" s="529" t="str">
        <f>IF('приложение 1.1 '!G321=2015,'приложение 1.1 '!E321,"-")</f>
        <v>-</v>
      </c>
      <c r="J319" s="529" t="str">
        <f>IF('приложение 1.1 '!G321=2015,'приложение 1.1 '!D321,"-")</f>
        <v>-</v>
      </c>
      <c r="K319" s="529" t="str">
        <f>IF('приложение 1.1 '!G321=2016,'приложение 1.1 '!E321,"-")</f>
        <v>-</v>
      </c>
      <c r="L319" s="529" t="str">
        <f>IF('приложение 1.1 '!G321=2016,'приложение 1.1 '!D321,"-")</f>
        <v>-</v>
      </c>
      <c r="M319" s="529" t="str">
        <f>IF('приложение 1.1 '!G321=2017,'приложение 1.1 '!E321,"-")</f>
        <v>-</v>
      </c>
      <c r="N319" s="529" t="str">
        <f>IF('приложение 1.1 '!G321=2017,'приложение 1.1 '!D321,"-")</f>
        <v>-</v>
      </c>
      <c r="O319" s="529">
        <f t="shared" si="204"/>
        <v>0</v>
      </c>
      <c r="P319" s="529">
        <f t="shared" si="204"/>
        <v>0.23200000000000001</v>
      </c>
      <c r="Q319" s="529">
        <v>0</v>
      </c>
      <c r="R319" s="529">
        <v>0</v>
      </c>
      <c r="S319" s="529">
        <v>0</v>
      </c>
      <c r="T319" s="529">
        <v>0</v>
      </c>
      <c r="U319" s="529">
        <v>0</v>
      </c>
      <c r="V319" s="529">
        <v>0</v>
      </c>
      <c r="W319" s="529">
        <v>0</v>
      </c>
      <c r="X319" s="529">
        <v>0</v>
      </c>
      <c r="Y319" s="529">
        <v>0</v>
      </c>
      <c r="Z319" s="529">
        <v>0</v>
      </c>
      <c r="AA319" s="529">
        <v>0</v>
      </c>
      <c r="AB319" s="529">
        <v>0</v>
      </c>
      <c r="AC319" s="529">
        <f t="shared" si="189"/>
        <v>0</v>
      </c>
      <c r="AD319" s="583">
        <f t="shared" si="190"/>
        <v>0</v>
      </c>
      <c r="AE319" s="591">
        <f>'приложение 1.1 '!H321</f>
        <v>0.81649510000000003</v>
      </c>
      <c r="AF319" s="591" t="str">
        <f t="shared" si="205"/>
        <v>0</v>
      </c>
      <c r="AG319" s="591" t="str">
        <f t="shared" si="206"/>
        <v>0</v>
      </c>
      <c r="AH319" s="591" t="str">
        <f t="shared" ref="AH319:AH382" si="214">IF(AU319&gt;0,AN319,"0")</f>
        <v>0</v>
      </c>
      <c r="AI319" s="591" t="str">
        <f t="shared" si="207"/>
        <v>0</v>
      </c>
      <c r="AJ319" s="591" t="str">
        <f t="shared" ref="AJ319:AJ382" si="215">IF(AV319&gt;0,AN319,"0")</f>
        <v>0</v>
      </c>
      <c r="AK319" s="591" t="str">
        <f t="shared" si="208"/>
        <v>0</v>
      </c>
      <c r="AL319" s="591" t="str">
        <f t="shared" si="203"/>
        <v>0</v>
      </c>
      <c r="AM319" s="591" t="str">
        <f t="shared" si="213"/>
        <v>0</v>
      </c>
      <c r="AN319" s="591" t="str">
        <f t="shared" si="191"/>
        <v>-</v>
      </c>
      <c r="AO319" s="591" t="str">
        <f t="shared" si="192"/>
        <v>-</v>
      </c>
      <c r="AP319" s="591">
        <f>'приложение 1.1 '!Y321</f>
        <v>0</v>
      </c>
      <c r="AQ319" s="591">
        <f>'приложение 1.1 '!Z321</f>
        <v>0.81649510000000003</v>
      </c>
      <c r="AR319" s="591">
        <f>'приложение 1.1 '!AA321</f>
        <v>0</v>
      </c>
      <c r="AS319" s="591">
        <f>'приложение 1.1 '!AB321</f>
        <v>0</v>
      </c>
      <c r="AT319" s="591">
        <f>'приложение 1.4.'!G425</f>
        <v>0</v>
      </c>
      <c r="AU319" s="591">
        <f>'приложение 1.4.'!I425</f>
        <v>0</v>
      </c>
      <c r="AV319" s="591">
        <f>'приложение 1.4.'!K425</f>
        <v>0</v>
      </c>
      <c r="AW319" s="591">
        <f>'приложение 1.4.'!M425</f>
        <v>0</v>
      </c>
      <c r="AX319" s="474">
        <f>'приложение 1.1 '!AD321</f>
        <v>0</v>
      </c>
      <c r="AY319" s="474">
        <f>'приложение 1.1 '!AC321</f>
        <v>0</v>
      </c>
      <c r="AZ319" s="591">
        <f t="shared" si="193"/>
        <v>0.81649510000000003</v>
      </c>
    </row>
    <row r="320" spans="1:52" s="9" customFormat="1" ht="47.25">
      <c r="A320" s="95" t="str">
        <f>'приложение 1.1 '!A322</f>
        <v>2.1.4.31</v>
      </c>
      <c r="B320" s="506" t="str">
        <f>'приложение 1.1 '!B322</f>
        <v>Строительство КЛ-6кВ от ВЛ-6кВ Водозабора 9 пр.уз. РП-УПУ -139  №7 -КТПН-2х400кВА  9 ПУ (ТП-517)</v>
      </c>
      <c r="C320" s="529" t="str">
        <f>IF('приложение 1.1 '!G322=2012,'приложение 1.1 '!E322,"-")</f>
        <v>-</v>
      </c>
      <c r="D320" s="529" t="str">
        <f>IF('приложение 1.1 '!G322=2012,'приложение 1.1 '!D322,"-")</f>
        <v>-</v>
      </c>
      <c r="E320" s="529" t="str">
        <f>IF('приложение 1.1 '!G322=2013,'приложение 1.1 '!E322,"-")</f>
        <v>-</v>
      </c>
      <c r="F320" s="529" t="str">
        <f>IF('приложение 1.1 '!G322=2013,'приложение 1.1 '!D322,"-")</f>
        <v>-</v>
      </c>
      <c r="G320" s="529">
        <f>IF('приложение 1.1 '!G322=2014,'приложение 1.1 '!E322,"-")</f>
        <v>0</v>
      </c>
      <c r="H320" s="529">
        <f>IF('приложение 1.1 '!G322=2014,'приложение 1.1 '!D322,"-")</f>
        <v>0.108</v>
      </c>
      <c r="I320" s="529" t="str">
        <f>IF('приложение 1.1 '!G322=2015,'приложение 1.1 '!E322,"-")</f>
        <v>-</v>
      </c>
      <c r="J320" s="529" t="str">
        <f>IF('приложение 1.1 '!G322=2015,'приложение 1.1 '!D322,"-")</f>
        <v>-</v>
      </c>
      <c r="K320" s="529" t="str">
        <f>IF('приложение 1.1 '!G322=2016,'приложение 1.1 '!E322,"-")</f>
        <v>-</v>
      </c>
      <c r="L320" s="529" t="str">
        <f>IF('приложение 1.1 '!G322=2016,'приложение 1.1 '!D322,"-")</f>
        <v>-</v>
      </c>
      <c r="M320" s="529" t="str">
        <f>IF('приложение 1.1 '!G322=2017,'приложение 1.1 '!E322,"-")</f>
        <v>-</v>
      </c>
      <c r="N320" s="529" t="str">
        <f>IF('приложение 1.1 '!G322=2017,'приложение 1.1 '!D322,"-")</f>
        <v>-</v>
      </c>
      <c r="O320" s="529">
        <f t="shared" si="204"/>
        <v>0</v>
      </c>
      <c r="P320" s="529">
        <f t="shared" si="204"/>
        <v>0.108</v>
      </c>
      <c r="Q320" s="529">
        <v>0</v>
      </c>
      <c r="R320" s="529">
        <v>0</v>
      </c>
      <c r="S320" s="529">
        <v>0</v>
      </c>
      <c r="T320" s="529">
        <v>0</v>
      </c>
      <c r="U320" s="529">
        <v>0</v>
      </c>
      <c r="V320" s="529">
        <v>0</v>
      </c>
      <c r="W320" s="529">
        <v>0</v>
      </c>
      <c r="X320" s="529">
        <v>0</v>
      </c>
      <c r="Y320" s="529">
        <v>0</v>
      </c>
      <c r="Z320" s="529">
        <v>0</v>
      </c>
      <c r="AA320" s="529">
        <v>0</v>
      </c>
      <c r="AB320" s="529">
        <v>0</v>
      </c>
      <c r="AC320" s="529">
        <f t="shared" si="189"/>
        <v>0</v>
      </c>
      <c r="AD320" s="583">
        <f t="shared" si="190"/>
        <v>0</v>
      </c>
      <c r="AE320" s="591">
        <f>'приложение 1.1 '!H322</f>
        <v>0.24645821000000001</v>
      </c>
      <c r="AF320" s="591" t="str">
        <f t="shared" si="205"/>
        <v>0</v>
      </c>
      <c r="AG320" s="591" t="str">
        <f t="shared" si="206"/>
        <v>0</v>
      </c>
      <c r="AH320" s="591" t="str">
        <f t="shared" si="214"/>
        <v>0</v>
      </c>
      <c r="AI320" s="591" t="str">
        <f t="shared" si="207"/>
        <v>0</v>
      </c>
      <c r="AJ320" s="591" t="str">
        <f t="shared" si="215"/>
        <v>0</v>
      </c>
      <c r="AK320" s="591" t="str">
        <f t="shared" si="208"/>
        <v>0</v>
      </c>
      <c r="AL320" s="591" t="str">
        <f t="shared" si="203"/>
        <v>0</v>
      </c>
      <c r="AM320" s="591" t="str">
        <f t="shared" si="213"/>
        <v>0</v>
      </c>
      <c r="AN320" s="591" t="str">
        <f t="shared" si="191"/>
        <v>-</v>
      </c>
      <c r="AO320" s="591" t="str">
        <f t="shared" si="192"/>
        <v>-</v>
      </c>
      <c r="AP320" s="591">
        <f>'приложение 1.1 '!Y322</f>
        <v>0</v>
      </c>
      <c r="AQ320" s="591">
        <f>'приложение 1.1 '!Z322</f>
        <v>0</v>
      </c>
      <c r="AR320" s="591">
        <f>'приложение 1.1 '!AA322</f>
        <v>0.24645821000000001</v>
      </c>
      <c r="AS320" s="591">
        <f>'приложение 1.1 '!AB322</f>
        <v>0</v>
      </c>
      <c r="AT320" s="591">
        <f>'приложение 1.4.'!G426</f>
        <v>0</v>
      </c>
      <c r="AU320" s="591">
        <f>'приложение 1.4.'!I426</f>
        <v>0</v>
      </c>
      <c r="AV320" s="591">
        <f>'приложение 1.4.'!K426</f>
        <v>0</v>
      </c>
      <c r="AW320" s="591">
        <f>'приложение 1.4.'!M426</f>
        <v>0</v>
      </c>
      <c r="AX320" s="474">
        <f>'приложение 1.1 '!AD322</f>
        <v>0</v>
      </c>
      <c r="AY320" s="474">
        <f>'приложение 1.1 '!AC322</f>
        <v>0</v>
      </c>
      <c r="AZ320" s="591">
        <f t="shared" si="193"/>
        <v>0.24645821000000001</v>
      </c>
    </row>
    <row r="321" spans="1:52" s="9" customFormat="1" ht="31.5">
      <c r="A321" s="95" t="str">
        <f>'приложение 1.1 '!A323</f>
        <v>2.1.4.32</v>
      </c>
      <c r="B321" s="506" t="str">
        <f>'приложение 1.1 '!B323</f>
        <v>Строительство КЛ-10кВ от РП-Пождепо(2020) -ТП-3.2 мкр.45</v>
      </c>
      <c r="C321" s="529" t="str">
        <f>IF('приложение 1.1 '!G323=2012,'приложение 1.1 '!E323,"-")</f>
        <v>-</v>
      </c>
      <c r="D321" s="529" t="str">
        <f>IF('приложение 1.1 '!G323=2012,'приложение 1.1 '!D323,"-")</f>
        <v>-</v>
      </c>
      <c r="E321" s="529" t="str">
        <f>IF('приложение 1.1 '!G323=2013,'приложение 1.1 '!E323,"-")</f>
        <v>-</v>
      </c>
      <c r="F321" s="529" t="str">
        <f>IF('приложение 1.1 '!G323=2013,'приложение 1.1 '!D323,"-")</f>
        <v>-</v>
      </c>
      <c r="G321" s="529" t="str">
        <f>IF('приложение 1.1 '!G323=2014,'приложение 1.1 '!E323,"-")</f>
        <v>-</v>
      </c>
      <c r="H321" s="529" t="str">
        <f>IF('приложение 1.1 '!G323=2014,'приложение 1.1 '!D323,"-")</f>
        <v>-</v>
      </c>
      <c r="I321" s="529">
        <f>IF('приложение 1.1 '!G323=2015,'приложение 1.1 '!E323,"-")</f>
        <v>0</v>
      </c>
      <c r="J321" s="529">
        <f>IF('приложение 1.1 '!G323=2015,'приложение 1.1 '!D323,"-")</f>
        <v>1.41</v>
      </c>
      <c r="K321" s="529" t="str">
        <f>IF('приложение 1.1 '!G323=2016,'приложение 1.1 '!E323,"-")</f>
        <v>-</v>
      </c>
      <c r="L321" s="529" t="str">
        <f>IF('приложение 1.1 '!G323=2016,'приложение 1.1 '!D323,"-")</f>
        <v>-</v>
      </c>
      <c r="M321" s="529" t="str">
        <f>IF('приложение 1.1 '!G323=2017,'приложение 1.1 '!E323,"-")</f>
        <v>-</v>
      </c>
      <c r="N321" s="529" t="str">
        <f>IF('приложение 1.1 '!G323=2017,'приложение 1.1 '!D323,"-")</f>
        <v>-</v>
      </c>
      <c r="O321" s="529">
        <f t="shared" si="204"/>
        <v>0</v>
      </c>
      <c r="P321" s="529">
        <f t="shared" si="204"/>
        <v>1.41</v>
      </c>
      <c r="Q321" s="529">
        <v>0</v>
      </c>
      <c r="R321" s="529">
        <v>0</v>
      </c>
      <c r="S321" s="529">
        <v>0</v>
      </c>
      <c r="T321" s="529">
        <v>0</v>
      </c>
      <c r="U321" s="529">
        <v>0</v>
      </c>
      <c r="V321" s="529">
        <v>0</v>
      </c>
      <c r="W321" s="529">
        <v>0</v>
      </c>
      <c r="X321" s="529">
        <v>0</v>
      </c>
      <c r="Y321" s="529">
        <v>0</v>
      </c>
      <c r="Z321" s="529">
        <v>0</v>
      </c>
      <c r="AA321" s="529">
        <v>0</v>
      </c>
      <c r="AB321" s="529">
        <v>0</v>
      </c>
      <c r="AC321" s="529">
        <f t="shared" si="189"/>
        <v>0</v>
      </c>
      <c r="AD321" s="583">
        <f t="shared" si="190"/>
        <v>0</v>
      </c>
      <c r="AE321" s="591">
        <f>'приложение 1.1 '!H323</f>
        <v>3.3786409599999998</v>
      </c>
      <c r="AF321" s="591" t="str">
        <f t="shared" si="205"/>
        <v>0</v>
      </c>
      <c r="AG321" s="591" t="str">
        <f t="shared" si="206"/>
        <v>0</v>
      </c>
      <c r="AH321" s="591" t="str">
        <f t="shared" si="214"/>
        <v>0</v>
      </c>
      <c r="AI321" s="591" t="str">
        <f t="shared" si="207"/>
        <v>0</v>
      </c>
      <c r="AJ321" s="591" t="str">
        <f t="shared" si="215"/>
        <v>0</v>
      </c>
      <c r="AK321" s="591" t="str">
        <f t="shared" si="208"/>
        <v>0</v>
      </c>
      <c r="AL321" s="591" t="str">
        <f t="shared" si="203"/>
        <v>0</v>
      </c>
      <c r="AM321" s="591" t="str">
        <f t="shared" si="213"/>
        <v>0</v>
      </c>
      <c r="AN321" s="591" t="str">
        <f t="shared" si="191"/>
        <v>-</v>
      </c>
      <c r="AO321" s="591" t="str">
        <f t="shared" si="192"/>
        <v>-</v>
      </c>
      <c r="AP321" s="591">
        <f>'приложение 1.1 '!Y323</f>
        <v>0</v>
      </c>
      <c r="AQ321" s="591">
        <f>'приложение 1.1 '!Z323</f>
        <v>0</v>
      </c>
      <c r="AR321" s="591">
        <f>'приложение 1.1 '!AA323</f>
        <v>3.3786409599999998</v>
      </c>
      <c r="AS321" s="591">
        <f>'приложение 1.1 '!AB323</f>
        <v>0</v>
      </c>
      <c r="AT321" s="591">
        <f>'приложение 1.4.'!G427</f>
        <v>0</v>
      </c>
      <c r="AU321" s="591">
        <f>'приложение 1.4.'!I427</f>
        <v>0</v>
      </c>
      <c r="AV321" s="591">
        <f>'приложение 1.4.'!K427</f>
        <v>0</v>
      </c>
      <c r="AW321" s="591">
        <f>'приложение 1.4.'!M427</f>
        <v>0</v>
      </c>
      <c r="AX321" s="474">
        <f>'приложение 1.1 '!AD323</f>
        <v>0</v>
      </c>
      <c r="AY321" s="474">
        <f>'приложение 1.1 '!AC323</f>
        <v>0</v>
      </c>
      <c r="AZ321" s="591">
        <f t="shared" si="193"/>
        <v>3.3786409599999998</v>
      </c>
    </row>
    <row r="322" spans="1:52" s="9" customFormat="1" ht="31.5">
      <c r="A322" s="95" t="str">
        <f>'приложение 1.1 '!A324</f>
        <v>2.1.4.33</v>
      </c>
      <c r="B322" s="506" t="str">
        <f>'приложение 1.1 '!B324</f>
        <v>Строительство КЛ-10кВ ТП-2х1600кВА 45 к.к. - БКТП-2х1000кВА 45 к.к.</v>
      </c>
      <c r="C322" s="529" t="str">
        <f>IF('приложение 1.1 '!G324=2012,'приложение 1.1 '!E324,"-")</f>
        <v>-</v>
      </c>
      <c r="D322" s="529" t="str">
        <f>IF('приложение 1.1 '!G324=2012,'приложение 1.1 '!D324,"-")</f>
        <v>-</v>
      </c>
      <c r="E322" s="529" t="str">
        <f>IF('приложение 1.1 '!G324=2013,'приложение 1.1 '!E324,"-")</f>
        <v>-</v>
      </c>
      <c r="F322" s="529" t="str">
        <f>IF('приложение 1.1 '!G324=2013,'приложение 1.1 '!D324,"-")</f>
        <v>-</v>
      </c>
      <c r="G322" s="529" t="str">
        <f>IF('приложение 1.1 '!G324=2014,'приложение 1.1 '!E324,"-")</f>
        <v>-</v>
      </c>
      <c r="H322" s="529" t="str">
        <f>IF('приложение 1.1 '!G324=2014,'приложение 1.1 '!D324,"-")</f>
        <v>-</v>
      </c>
      <c r="I322" s="529">
        <f>IF('приложение 1.1 '!G324=2015,'приложение 1.1 '!E324,"-")</f>
        <v>0</v>
      </c>
      <c r="J322" s="529">
        <f>IF('приложение 1.1 '!G324=2015,'приложение 1.1 '!D324,"-")</f>
        <v>0.29799999999999999</v>
      </c>
      <c r="K322" s="529" t="str">
        <f>IF('приложение 1.1 '!G324=2016,'приложение 1.1 '!E324,"-")</f>
        <v>-</v>
      </c>
      <c r="L322" s="529" t="str">
        <f>IF('приложение 1.1 '!G324=2016,'приложение 1.1 '!D324,"-")</f>
        <v>-</v>
      </c>
      <c r="M322" s="529" t="str">
        <f>IF('приложение 1.1 '!G324=2017,'приложение 1.1 '!E324,"-")</f>
        <v>-</v>
      </c>
      <c r="N322" s="529" t="str">
        <f>IF('приложение 1.1 '!G324=2017,'приложение 1.1 '!D324,"-")</f>
        <v>-</v>
      </c>
      <c r="O322" s="529">
        <f t="shared" si="204"/>
        <v>0</v>
      </c>
      <c r="P322" s="529">
        <f t="shared" si="204"/>
        <v>0.29799999999999999</v>
      </c>
      <c r="Q322" s="529">
        <v>0</v>
      </c>
      <c r="R322" s="529">
        <v>0</v>
      </c>
      <c r="S322" s="529">
        <v>0</v>
      </c>
      <c r="T322" s="529">
        <v>0</v>
      </c>
      <c r="U322" s="529">
        <v>0</v>
      </c>
      <c r="V322" s="529">
        <v>0</v>
      </c>
      <c r="W322" s="529">
        <v>0</v>
      </c>
      <c r="X322" s="529">
        <v>0</v>
      </c>
      <c r="Y322" s="529">
        <v>0</v>
      </c>
      <c r="Z322" s="529">
        <v>0</v>
      </c>
      <c r="AA322" s="529">
        <v>0</v>
      </c>
      <c r="AB322" s="529">
        <v>0</v>
      </c>
      <c r="AC322" s="529">
        <f t="shared" si="189"/>
        <v>0</v>
      </c>
      <c r="AD322" s="583">
        <f t="shared" si="190"/>
        <v>0</v>
      </c>
      <c r="AE322" s="591">
        <f>'приложение 1.1 '!H324</f>
        <v>0.94275688000000002</v>
      </c>
      <c r="AF322" s="591" t="str">
        <f t="shared" si="205"/>
        <v>0</v>
      </c>
      <c r="AG322" s="591" t="str">
        <f t="shared" si="206"/>
        <v>0</v>
      </c>
      <c r="AH322" s="591" t="str">
        <f t="shared" si="214"/>
        <v>0</v>
      </c>
      <c r="AI322" s="591" t="str">
        <f t="shared" si="207"/>
        <v>0</v>
      </c>
      <c r="AJ322" s="591" t="str">
        <f t="shared" si="215"/>
        <v>0</v>
      </c>
      <c r="AK322" s="591" t="str">
        <f t="shared" si="208"/>
        <v>0</v>
      </c>
      <c r="AL322" s="591" t="str">
        <f t="shared" si="203"/>
        <v>0</v>
      </c>
      <c r="AM322" s="591" t="str">
        <f t="shared" si="213"/>
        <v>0</v>
      </c>
      <c r="AN322" s="591" t="str">
        <f t="shared" si="191"/>
        <v>-</v>
      </c>
      <c r="AO322" s="591" t="str">
        <f t="shared" si="192"/>
        <v>-</v>
      </c>
      <c r="AP322" s="591">
        <f>'приложение 1.1 '!Y324</f>
        <v>0</v>
      </c>
      <c r="AQ322" s="591">
        <f>'приложение 1.1 '!Z324</f>
        <v>0</v>
      </c>
      <c r="AR322" s="591">
        <f>'приложение 1.1 '!AA324</f>
        <v>0</v>
      </c>
      <c r="AS322" s="591">
        <f>'приложение 1.1 '!AB324</f>
        <v>0.94275688000000002</v>
      </c>
      <c r="AT322" s="591">
        <f>'приложение 1.4.'!G428</f>
        <v>0</v>
      </c>
      <c r="AU322" s="591">
        <f>'приложение 1.4.'!I428</f>
        <v>0</v>
      </c>
      <c r="AV322" s="591">
        <f>'приложение 1.4.'!K428</f>
        <v>0</v>
      </c>
      <c r="AW322" s="591">
        <f>'приложение 1.4.'!M428</f>
        <v>0</v>
      </c>
      <c r="AX322" s="474">
        <f>'приложение 1.1 '!AD324</f>
        <v>0</v>
      </c>
      <c r="AY322" s="474">
        <f>'приложение 1.1 '!AC324</f>
        <v>0</v>
      </c>
      <c r="AZ322" s="591">
        <f t="shared" si="193"/>
        <v>0.94275688000000002</v>
      </c>
    </row>
    <row r="323" spans="1:52" s="9" customFormat="1" ht="47.25">
      <c r="A323" s="95" t="str">
        <f>'приложение 1.1 '!A325</f>
        <v>2.1.4.34</v>
      </c>
      <c r="B323" s="506" t="str">
        <f>'приложение 1.1 '!B325</f>
        <v>Строительство КЛ-10кВ от РП-153 до 2КТПН-630кВА,  для электроснабжения дилерского центра Хонда</v>
      </c>
      <c r="C323" s="529" t="str">
        <f>IF('приложение 1.1 '!G325=2012,'приложение 1.1 '!E325,"-")</f>
        <v>-</v>
      </c>
      <c r="D323" s="529" t="str">
        <f>IF('приложение 1.1 '!G325=2012,'приложение 1.1 '!D325,"-")</f>
        <v>-</v>
      </c>
      <c r="E323" s="529" t="str">
        <f>IF('приложение 1.1 '!G325=2013,'приложение 1.1 '!E325,"-")</f>
        <v>-</v>
      </c>
      <c r="F323" s="529" t="str">
        <f>IF('приложение 1.1 '!G325=2013,'приложение 1.1 '!D325,"-")</f>
        <v>-</v>
      </c>
      <c r="G323" s="529" t="str">
        <f>IF('приложение 1.1 '!G325=2014,'приложение 1.1 '!E325,"-")</f>
        <v>-</v>
      </c>
      <c r="H323" s="529" t="str">
        <f>IF('приложение 1.1 '!G325=2014,'приложение 1.1 '!D325,"-")</f>
        <v>-</v>
      </c>
      <c r="I323" s="529" t="str">
        <f>IF('приложение 1.1 '!G325=2015,'приложение 1.1 '!E325,"-")</f>
        <v>-</v>
      </c>
      <c r="J323" s="529" t="str">
        <f>IF('приложение 1.1 '!G325=2015,'приложение 1.1 '!D325,"-")</f>
        <v>-</v>
      </c>
      <c r="K323" s="529" t="str">
        <f>IF('приложение 1.1 '!G325=2016,'приложение 1.1 '!E325,"-")</f>
        <v>-</v>
      </c>
      <c r="L323" s="529" t="str">
        <f>IF('приложение 1.1 '!G325=2016,'приложение 1.1 '!D325,"-")</f>
        <v>-</v>
      </c>
      <c r="M323" s="529">
        <f>IF('приложение 1.1 '!G325=2017,'приложение 1.1 '!E325,"-")</f>
        <v>0</v>
      </c>
      <c r="N323" s="529">
        <f>IF('приложение 1.1 '!G325=2017,'приложение 1.1 '!D325,"-")</f>
        <v>0.3</v>
      </c>
      <c r="O323" s="529">
        <f t="shared" si="204"/>
        <v>0</v>
      </c>
      <c r="P323" s="529">
        <f t="shared" si="204"/>
        <v>0.3</v>
      </c>
      <c r="Q323" s="529">
        <v>0</v>
      </c>
      <c r="R323" s="529">
        <v>0</v>
      </c>
      <c r="S323" s="529">
        <v>0</v>
      </c>
      <c r="T323" s="529">
        <v>0</v>
      </c>
      <c r="U323" s="529">
        <v>0</v>
      </c>
      <c r="V323" s="529">
        <v>0</v>
      </c>
      <c r="W323" s="529">
        <v>0</v>
      </c>
      <c r="X323" s="529">
        <v>0</v>
      </c>
      <c r="Y323" s="529">
        <v>0</v>
      </c>
      <c r="Z323" s="529">
        <v>0</v>
      </c>
      <c r="AA323" s="529">
        <v>0</v>
      </c>
      <c r="AB323" s="529">
        <v>0</v>
      </c>
      <c r="AC323" s="529">
        <f t="shared" si="189"/>
        <v>0</v>
      </c>
      <c r="AD323" s="583">
        <f t="shared" si="190"/>
        <v>0</v>
      </c>
      <c r="AE323" s="591">
        <f>'приложение 1.1 '!H325</f>
        <v>0.70580900000000002</v>
      </c>
      <c r="AF323" s="591" t="str">
        <f t="shared" si="205"/>
        <v>0</v>
      </c>
      <c r="AG323" s="591" t="str">
        <f t="shared" si="206"/>
        <v>0</v>
      </c>
      <c r="AH323" s="591" t="str">
        <f t="shared" si="214"/>
        <v>0</v>
      </c>
      <c r="AI323" s="591" t="str">
        <f t="shared" si="207"/>
        <v>0</v>
      </c>
      <c r="AJ323" s="591" t="str">
        <f t="shared" si="215"/>
        <v>0</v>
      </c>
      <c r="AK323" s="591" t="str">
        <f t="shared" si="208"/>
        <v>0</v>
      </c>
      <c r="AL323" s="591" t="str">
        <f t="shared" si="203"/>
        <v>0</v>
      </c>
      <c r="AM323" s="591">
        <v>0.3</v>
      </c>
      <c r="AN323" s="591">
        <f t="shared" si="191"/>
        <v>0</v>
      </c>
      <c r="AO323" s="591">
        <f t="shared" si="192"/>
        <v>0.3</v>
      </c>
      <c r="AP323" s="591">
        <f>'приложение 1.1 '!Y325</f>
        <v>0</v>
      </c>
      <c r="AQ323" s="591">
        <f>'приложение 1.1 '!Z325</f>
        <v>0</v>
      </c>
      <c r="AR323" s="591">
        <f>'приложение 1.1 '!AA325</f>
        <v>0.70580900000000002</v>
      </c>
      <c r="AS323" s="591">
        <f>'приложение 1.1 '!AB325</f>
        <v>0</v>
      </c>
      <c r="AT323" s="591">
        <f>'приложение 1.4.'!G429</f>
        <v>0</v>
      </c>
      <c r="AU323" s="591">
        <f>'приложение 1.4.'!I429</f>
        <v>0</v>
      </c>
      <c r="AV323" s="591">
        <f>'приложение 1.4.'!K429</f>
        <v>0</v>
      </c>
      <c r="AW323" s="591">
        <f>'приложение 1.4.'!M429</f>
        <v>0</v>
      </c>
      <c r="AX323" s="474">
        <f>'приложение 1.1 '!AD325</f>
        <v>0</v>
      </c>
      <c r="AY323" s="474">
        <f>'приложение 1.1 '!AC325</f>
        <v>0</v>
      </c>
      <c r="AZ323" s="591">
        <f t="shared" si="193"/>
        <v>0.70580900000000002</v>
      </c>
    </row>
    <row r="324" spans="1:52" s="9" customFormat="1" ht="47.25">
      <c r="A324" s="95" t="str">
        <f>'приложение 1.1 '!A326</f>
        <v>2.1.4.35</v>
      </c>
      <c r="B324" s="506" t="str">
        <f>'приложение 1.1 '!B326</f>
        <v>Строительство КЛ-10кВ от РП-143 до КТПН-400кВА Учебный центр электроснабжение ФГБОУ ДПО "УЦ ФПС по ХМАО-Югре"</v>
      </c>
      <c r="C324" s="529">
        <f>IF('приложение 1.1 '!G326=2012,'приложение 1.1 '!E326,"-")</f>
        <v>0</v>
      </c>
      <c r="D324" s="529">
        <f>IF('приложение 1.1 '!G326=2012,'приложение 1.1 '!D326,"-")</f>
        <v>0.23799999999999999</v>
      </c>
      <c r="E324" s="529" t="str">
        <f>IF('приложение 1.1 '!G326=2013,'приложение 1.1 '!E326,"-")</f>
        <v>-</v>
      </c>
      <c r="F324" s="529" t="str">
        <f>IF('приложение 1.1 '!G326=2013,'приложение 1.1 '!D326,"-")</f>
        <v>-</v>
      </c>
      <c r="G324" s="529" t="str">
        <f>IF('приложение 1.1 '!G326=2014,'приложение 1.1 '!E326,"-")</f>
        <v>-</v>
      </c>
      <c r="H324" s="529" t="str">
        <f>IF('приложение 1.1 '!G326=2014,'приложение 1.1 '!D326,"-")</f>
        <v>-</v>
      </c>
      <c r="I324" s="529" t="str">
        <f>IF('приложение 1.1 '!G326=2015,'приложение 1.1 '!E326,"-")</f>
        <v>-</v>
      </c>
      <c r="J324" s="529" t="str">
        <f>IF('приложение 1.1 '!G326=2015,'приложение 1.1 '!D326,"-")</f>
        <v>-</v>
      </c>
      <c r="K324" s="529" t="str">
        <f>IF('приложение 1.1 '!G326=2016,'приложение 1.1 '!E326,"-")</f>
        <v>-</v>
      </c>
      <c r="L324" s="529" t="str">
        <f>IF('приложение 1.1 '!G326=2016,'приложение 1.1 '!D326,"-")</f>
        <v>-</v>
      </c>
      <c r="M324" s="529" t="str">
        <f>IF('приложение 1.1 '!G326=2017,'приложение 1.1 '!E326,"-")</f>
        <v>-</v>
      </c>
      <c r="N324" s="529" t="str">
        <f>IF('приложение 1.1 '!G326=2017,'приложение 1.1 '!D326,"-")</f>
        <v>-</v>
      </c>
      <c r="O324" s="529">
        <f t="shared" si="204"/>
        <v>0</v>
      </c>
      <c r="P324" s="529">
        <f t="shared" si="204"/>
        <v>0.23799999999999999</v>
      </c>
      <c r="Q324" s="529">
        <v>0</v>
      </c>
      <c r="R324" s="529">
        <v>0</v>
      </c>
      <c r="S324" s="529">
        <v>0</v>
      </c>
      <c r="T324" s="529">
        <v>0</v>
      </c>
      <c r="U324" s="529">
        <v>0</v>
      </c>
      <c r="V324" s="529">
        <v>0</v>
      </c>
      <c r="W324" s="529">
        <v>0</v>
      </c>
      <c r="X324" s="529">
        <v>0</v>
      </c>
      <c r="Y324" s="529">
        <v>0</v>
      </c>
      <c r="Z324" s="529">
        <v>0</v>
      </c>
      <c r="AA324" s="529">
        <v>0</v>
      </c>
      <c r="AB324" s="529">
        <v>0</v>
      </c>
      <c r="AC324" s="529">
        <f t="shared" si="189"/>
        <v>0</v>
      </c>
      <c r="AD324" s="583">
        <f t="shared" si="190"/>
        <v>0</v>
      </c>
      <c r="AE324" s="591">
        <f>'приложение 1.1 '!H326</f>
        <v>0.34525099999999997</v>
      </c>
      <c r="AF324" s="591" t="str">
        <f t="shared" si="205"/>
        <v>0</v>
      </c>
      <c r="AG324" s="591" t="str">
        <f t="shared" si="206"/>
        <v>0</v>
      </c>
      <c r="AH324" s="591" t="str">
        <f t="shared" si="214"/>
        <v>0</v>
      </c>
      <c r="AI324" s="591" t="str">
        <f t="shared" si="207"/>
        <v>0</v>
      </c>
      <c r="AJ324" s="591" t="str">
        <f t="shared" si="215"/>
        <v>0</v>
      </c>
      <c r="AK324" s="591" t="str">
        <f t="shared" si="208"/>
        <v>0</v>
      </c>
      <c r="AL324" s="591" t="str">
        <f t="shared" si="203"/>
        <v>0</v>
      </c>
      <c r="AM324" s="591" t="str">
        <f t="shared" ref="AM324:AM370" si="216">IF(AW324&gt;0,AO324,"0")</f>
        <v>0</v>
      </c>
      <c r="AN324" s="591" t="str">
        <f t="shared" si="191"/>
        <v>-</v>
      </c>
      <c r="AO324" s="591" t="str">
        <f t="shared" si="192"/>
        <v>-</v>
      </c>
      <c r="AP324" s="591">
        <f>'приложение 1.1 '!Y326</f>
        <v>0.34525099999999997</v>
      </c>
      <c r="AQ324" s="591">
        <f>'приложение 1.1 '!Z326</f>
        <v>0</v>
      </c>
      <c r="AR324" s="591">
        <f>'приложение 1.1 '!AA326</f>
        <v>0</v>
      </c>
      <c r="AS324" s="591">
        <f>'приложение 1.1 '!AB326</f>
        <v>0</v>
      </c>
      <c r="AT324" s="591">
        <f>'приложение 1.4.'!G430</f>
        <v>0</v>
      </c>
      <c r="AU324" s="591">
        <f>'приложение 1.4.'!I430</f>
        <v>0</v>
      </c>
      <c r="AV324" s="591">
        <f>'приложение 1.4.'!K430</f>
        <v>0</v>
      </c>
      <c r="AW324" s="591">
        <f>'приложение 1.4.'!M430</f>
        <v>0</v>
      </c>
      <c r="AX324" s="474">
        <f>'приложение 1.1 '!AD326</f>
        <v>0</v>
      </c>
      <c r="AY324" s="474">
        <f>'приложение 1.1 '!AC326</f>
        <v>0</v>
      </c>
      <c r="AZ324" s="591">
        <f t="shared" si="193"/>
        <v>0.34525099999999997</v>
      </c>
    </row>
    <row r="325" spans="1:52" s="9" customFormat="1" ht="31.5">
      <c r="A325" s="95" t="str">
        <f>'приложение 1.1 '!A327</f>
        <v>2.1.4.36</v>
      </c>
      <c r="B325" s="506" t="str">
        <f>'приложение 1.1 '!B327</f>
        <v xml:space="preserve">Строительство КЛ-10кВ от ВЛ-10кВ до ТП-2х630кВА ул.Инженерная </v>
      </c>
      <c r="C325" s="529" t="str">
        <f>IF('приложение 1.1 '!G327=2012,'приложение 1.1 '!E327,"-")</f>
        <v>-</v>
      </c>
      <c r="D325" s="529" t="str">
        <f>IF('приложение 1.1 '!G327=2012,'приложение 1.1 '!D327,"-")</f>
        <v>-</v>
      </c>
      <c r="E325" s="529" t="str">
        <f>IF('приложение 1.1 '!G327=2013,'приложение 1.1 '!E327,"-")</f>
        <v>-</v>
      </c>
      <c r="F325" s="529" t="str">
        <f>IF('приложение 1.1 '!G327=2013,'приложение 1.1 '!D327,"-")</f>
        <v>-</v>
      </c>
      <c r="G325" s="529">
        <f>IF('приложение 1.1 '!G327=2014,'приложение 1.1 '!E327,"-")</f>
        <v>0</v>
      </c>
      <c r="H325" s="529">
        <f>IF('приложение 1.1 '!G327=2014,'приложение 1.1 '!D327,"-")</f>
        <v>0.08</v>
      </c>
      <c r="I325" s="529" t="str">
        <f>IF('приложение 1.1 '!G327=2015,'приложение 1.1 '!E327,"-")</f>
        <v>-</v>
      </c>
      <c r="J325" s="529" t="str">
        <f>IF('приложение 1.1 '!G327=2015,'приложение 1.1 '!D327,"-")</f>
        <v>-</v>
      </c>
      <c r="K325" s="529" t="str">
        <f>IF('приложение 1.1 '!G327=2016,'приложение 1.1 '!E327,"-")</f>
        <v>-</v>
      </c>
      <c r="L325" s="529" t="str">
        <f>IF('приложение 1.1 '!G327=2016,'приложение 1.1 '!D327,"-")</f>
        <v>-</v>
      </c>
      <c r="M325" s="529" t="str">
        <f>IF('приложение 1.1 '!G327=2017,'приложение 1.1 '!E327,"-")</f>
        <v>-</v>
      </c>
      <c r="N325" s="529" t="str">
        <f>IF('приложение 1.1 '!G327=2017,'приложение 1.1 '!D327,"-")</f>
        <v>-</v>
      </c>
      <c r="O325" s="529">
        <f t="shared" si="204"/>
        <v>0</v>
      </c>
      <c r="P325" s="529">
        <f t="shared" si="204"/>
        <v>0.08</v>
      </c>
      <c r="Q325" s="529">
        <v>0</v>
      </c>
      <c r="R325" s="529">
        <v>0</v>
      </c>
      <c r="S325" s="529">
        <v>0</v>
      </c>
      <c r="T325" s="529">
        <v>0</v>
      </c>
      <c r="U325" s="529">
        <v>0</v>
      </c>
      <c r="V325" s="529">
        <v>0</v>
      </c>
      <c r="W325" s="529">
        <v>0</v>
      </c>
      <c r="X325" s="529">
        <v>0</v>
      </c>
      <c r="Y325" s="529">
        <v>0</v>
      </c>
      <c r="Z325" s="529">
        <v>0</v>
      </c>
      <c r="AA325" s="529">
        <v>0</v>
      </c>
      <c r="AB325" s="529">
        <v>0</v>
      </c>
      <c r="AC325" s="529">
        <f t="shared" si="189"/>
        <v>0</v>
      </c>
      <c r="AD325" s="583">
        <f t="shared" si="190"/>
        <v>0</v>
      </c>
      <c r="AE325" s="591">
        <f>'приложение 1.1 '!H327</f>
        <v>0.336142</v>
      </c>
      <c r="AF325" s="591" t="str">
        <f t="shared" si="205"/>
        <v>0</v>
      </c>
      <c r="AG325" s="591" t="str">
        <f t="shared" si="206"/>
        <v>0</v>
      </c>
      <c r="AH325" s="591" t="str">
        <f t="shared" si="214"/>
        <v>0</v>
      </c>
      <c r="AI325" s="591" t="str">
        <f t="shared" si="207"/>
        <v>0</v>
      </c>
      <c r="AJ325" s="591" t="str">
        <f t="shared" si="215"/>
        <v>0</v>
      </c>
      <c r="AK325" s="591" t="str">
        <f t="shared" si="208"/>
        <v>0</v>
      </c>
      <c r="AL325" s="591" t="str">
        <f t="shared" si="203"/>
        <v>0</v>
      </c>
      <c r="AM325" s="591" t="str">
        <f t="shared" si="216"/>
        <v>0</v>
      </c>
      <c r="AN325" s="591" t="str">
        <f t="shared" si="191"/>
        <v>-</v>
      </c>
      <c r="AO325" s="591" t="str">
        <f t="shared" si="192"/>
        <v>-</v>
      </c>
      <c r="AP325" s="591">
        <f>'приложение 1.1 '!Y327</f>
        <v>0</v>
      </c>
      <c r="AQ325" s="591">
        <f>'приложение 1.1 '!Z327</f>
        <v>0</v>
      </c>
      <c r="AR325" s="591">
        <f>'приложение 1.1 '!AA327</f>
        <v>0.336142</v>
      </c>
      <c r="AS325" s="591">
        <f>'приложение 1.1 '!AB327</f>
        <v>0</v>
      </c>
      <c r="AT325" s="591">
        <f>'приложение 1.4.'!G431</f>
        <v>0</v>
      </c>
      <c r="AU325" s="591">
        <f>'приложение 1.4.'!I431</f>
        <v>0</v>
      </c>
      <c r="AV325" s="591">
        <f>'приложение 1.4.'!K431</f>
        <v>0</v>
      </c>
      <c r="AW325" s="591">
        <f>'приложение 1.4.'!M431</f>
        <v>0</v>
      </c>
      <c r="AX325" s="474">
        <f>'приложение 1.1 '!AD327</f>
        <v>0</v>
      </c>
      <c r="AY325" s="474">
        <f>'приложение 1.1 '!AC327</f>
        <v>0</v>
      </c>
      <c r="AZ325" s="591">
        <f t="shared" si="193"/>
        <v>0.336142</v>
      </c>
    </row>
    <row r="326" spans="1:52" s="9" customFormat="1" ht="31.5">
      <c r="A326" s="95" t="str">
        <f>'приложение 1.1 '!A328</f>
        <v>2.1.4.37</v>
      </c>
      <c r="B326" s="506" t="str">
        <f>'приложение 1.1 '!B328</f>
        <v>Строительство КЛ-10кВ РП-157-ТП№23-2х2500 мкр. 44 ( 2-й этап строительства)</v>
      </c>
      <c r="C326" s="529" t="str">
        <f>IF('приложение 1.1 '!G328=2012,'приложение 1.1 '!E328,"-")</f>
        <v>-</v>
      </c>
      <c r="D326" s="529" t="str">
        <f>IF('приложение 1.1 '!G328=2012,'приложение 1.1 '!D328,"-")</f>
        <v>-</v>
      </c>
      <c r="E326" s="529" t="str">
        <f>IF('приложение 1.1 '!G328=2013,'приложение 1.1 '!E328,"-")</f>
        <v>-</v>
      </c>
      <c r="F326" s="529" t="str">
        <f>IF('приложение 1.1 '!G328=2013,'приложение 1.1 '!D328,"-")</f>
        <v>-</v>
      </c>
      <c r="G326" s="529">
        <f>IF('приложение 1.1 '!G328=2014,'приложение 1.1 '!E328,"-")</f>
        <v>0</v>
      </c>
      <c r="H326" s="529">
        <f>IF('приложение 1.1 '!G328=2014,'приложение 1.1 '!D328,"-")</f>
        <v>0.53600000000000003</v>
      </c>
      <c r="I326" s="529" t="str">
        <f>IF('приложение 1.1 '!G328=2015,'приложение 1.1 '!E328,"-")</f>
        <v>-</v>
      </c>
      <c r="J326" s="529" t="str">
        <f>IF('приложение 1.1 '!G328=2015,'приложение 1.1 '!D328,"-")</f>
        <v>-</v>
      </c>
      <c r="K326" s="529" t="str">
        <f>IF('приложение 1.1 '!G328=2016,'приложение 1.1 '!E328,"-")</f>
        <v>-</v>
      </c>
      <c r="L326" s="529" t="str">
        <f>IF('приложение 1.1 '!G328=2016,'приложение 1.1 '!D328,"-")</f>
        <v>-</v>
      </c>
      <c r="M326" s="529" t="str">
        <f>IF('приложение 1.1 '!G328=2017,'приложение 1.1 '!E328,"-")</f>
        <v>-</v>
      </c>
      <c r="N326" s="529" t="str">
        <f>IF('приложение 1.1 '!G328=2017,'приложение 1.1 '!D328,"-")</f>
        <v>-</v>
      </c>
      <c r="O326" s="529">
        <f t="shared" si="204"/>
        <v>0</v>
      </c>
      <c r="P326" s="529">
        <f t="shared" si="204"/>
        <v>0.53600000000000003</v>
      </c>
      <c r="Q326" s="529">
        <v>0</v>
      </c>
      <c r="R326" s="529">
        <v>0</v>
      </c>
      <c r="S326" s="529">
        <v>0</v>
      </c>
      <c r="T326" s="529">
        <v>0</v>
      </c>
      <c r="U326" s="529">
        <v>0</v>
      </c>
      <c r="V326" s="529">
        <v>0</v>
      </c>
      <c r="W326" s="529">
        <v>0</v>
      </c>
      <c r="X326" s="529">
        <v>0</v>
      </c>
      <c r="Y326" s="529">
        <v>0</v>
      </c>
      <c r="Z326" s="529">
        <v>0</v>
      </c>
      <c r="AA326" s="529">
        <v>0</v>
      </c>
      <c r="AB326" s="529">
        <v>0</v>
      </c>
      <c r="AC326" s="529">
        <f t="shared" si="189"/>
        <v>0</v>
      </c>
      <c r="AD326" s="583">
        <f t="shared" si="190"/>
        <v>0</v>
      </c>
      <c r="AE326" s="591">
        <f>'приложение 1.1 '!H328</f>
        <v>1.4002817299999999</v>
      </c>
      <c r="AF326" s="591" t="str">
        <f t="shared" si="205"/>
        <v>0</v>
      </c>
      <c r="AG326" s="591" t="str">
        <f t="shared" si="206"/>
        <v>0</v>
      </c>
      <c r="AH326" s="591" t="str">
        <f t="shared" si="214"/>
        <v>0</v>
      </c>
      <c r="AI326" s="591" t="str">
        <f t="shared" si="207"/>
        <v>0</v>
      </c>
      <c r="AJ326" s="591" t="str">
        <f t="shared" si="215"/>
        <v>0</v>
      </c>
      <c r="AK326" s="591" t="str">
        <f t="shared" si="208"/>
        <v>0</v>
      </c>
      <c r="AL326" s="591" t="str">
        <f t="shared" si="203"/>
        <v>0</v>
      </c>
      <c r="AM326" s="591" t="str">
        <f t="shared" si="216"/>
        <v>0</v>
      </c>
      <c r="AN326" s="591" t="str">
        <f t="shared" si="191"/>
        <v>-</v>
      </c>
      <c r="AO326" s="591" t="str">
        <f t="shared" si="192"/>
        <v>-</v>
      </c>
      <c r="AP326" s="591">
        <f>'приложение 1.1 '!Y328</f>
        <v>0</v>
      </c>
      <c r="AQ326" s="591">
        <f>'приложение 1.1 '!Z328</f>
        <v>0</v>
      </c>
      <c r="AR326" s="591">
        <f>'приложение 1.1 '!AA328</f>
        <v>1.4002817299999999</v>
      </c>
      <c r="AS326" s="591">
        <f>'приложение 1.1 '!AB328</f>
        <v>0</v>
      </c>
      <c r="AT326" s="591">
        <f>'приложение 1.4.'!G432</f>
        <v>0</v>
      </c>
      <c r="AU326" s="591">
        <f>'приложение 1.4.'!I432</f>
        <v>0</v>
      </c>
      <c r="AV326" s="591">
        <f>'приложение 1.4.'!K432</f>
        <v>0</v>
      </c>
      <c r="AW326" s="591">
        <f>'приложение 1.4.'!M432</f>
        <v>0</v>
      </c>
      <c r="AX326" s="474">
        <f>'приложение 1.1 '!AD328</f>
        <v>0</v>
      </c>
      <c r="AY326" s="474">
        <f>'приложение 1.1 '!AC328</f>
        <v>0</v>
      </c>
      <c r="AZ326" s="591">
        <f t="shared" si="193"/>
        <v>1.4002817299999999</v>
      </c>
    </row>
    <row r="327" spans="1:52" s="9" customFormat="1" ht="31.5">
      <c r="A327" s="95" t="str">
        <f>'приложение 1.1 '!A329</f>
        <v>2.1.4.38</v>
      </c>
      <c r="B327" s="506" t="str">
        <f>'приложение 1.1 '!B329</f>
        <v>Строительство КЛ-10кВ от РП-ТП-2х1250кВА до ТП-2х1600кВА в мкр.18</v>
      </c>
      <c r="C327" s="529" t="str">
        <f>IF('приложение 1.1 '!G329=2012,'приложение 1.1 '!E329,"-")</f>
        <v>-</v>
      </c>
      <c r="D327" s="529" t="str">
        <f>IF('приложение 1.1 '!G329=2012,'приложение 1.1 '!D329,"-")</f>
        <v>-</v>
      </c>
      <c r="E327" s="529" t="str">
        <f>IF('приложение 1.1 '!G329=2013,'приложение 1.1 '!E329,"-")</f>
        <v>-</v>
      </c>
      <c r="F327" s="529" t="str">
        <f>IF('приложение 1.1 '!G329=2013,'приложение 1.1 '!D329,"-")</f>
        <v>-</v>
      </c>
      <c r="G327" s="529">
        <f>IF('приложение 1.1 '!G329=2014,'приложение 1.1 '!E329,"-")</f>
        <v>0</v>
      </c>
      <c r="H327" s="529">
        <f>IF('приложение 1.1 '!G329=2014,'приложение 1.1 '!D329,"-")</f>
        <v>0.20799999999999999</v>
      </c>
      <c r="I327" s="529" t="str">
        <f>IF('приложение 1.1 '!G329=2015,'приложение 1.1 '!E329,"-")</f>
        <v>-</v>
      </c>
      <c r="J327" s="529" t="str">
        <f>IF('приложение 1.1 '!G329=2015,'приложение 1.1 '!D329,"-")</f>
        <v>-</v>
      </c>
      <c r="K327" s="529" t="str">
        <f>IF('приложение 1.1 '!G329=2016,'приложение 1.1 '!E329,"-")</f>
        <v>-</v>
      </c>
      <c r="L327" s="529" t="str">
        <f>IF('приложение 1.1 '!G329=2016,'приложение 1.1 '!D329,"-")</f>
        <v>-</v>
      </c>
      <c r="M327" s="529" t="str">
        <f>IF('приложение 1.1 '!G329=2017,'приложение 1.1 '!E329,"-")</f>
        <v>-</v>
      </c>
      <c r="N327" s="529" t="str">
        <f>IF('приложение 1.1 '!G329=2017,'приложение 1.1 '!D329,"-")</f>
        <v>-</v>
      </c>
      <c r="O327" s="529">
        <f t="shared" si="204"/>
        <v>0</v>
      </c>
      <c r="P327" s="529">
        <f t="shared" si="204"/>
        <v>0.20799999999999999</v>
      </c>
      <c r="Q327" s="529">
        <v>0</v>
      </c>
      <c r="R327" s="529">
        <v>0</v>
      </c>
      <c r="S327" s="529">
        <v>0</v>
      </c>
      <c r="T327" s="529">
        <v>0</v>
      </c>
      <c r="U327" s="529">
        <v>0</v>
      </c>
      <c r="V327" s="529">
        <v>0</v>
      </c>
      <c r="W327" s="529">
        <v>0</v>
      </c>
      <c r="X327" s="529">
        <v>0</v>
      </c>
      <c r="Y327" s="529">
        <v>0</v>
      </c>
      <c r="Z327" s="529">
        <v>0</v>
      </c>
      <c r="AA327" s="529">
        <v>0</v>
      </c>
      <c r="AB327" s="529">
        <v>0</v>
      </c>
      <c r="AC327" s="529">
        <f t="shared" si="189"/>
        <v>0</v>
      </c>
      <c r="AD327" s="583">
        <f t="shared" si="190"/>
        <v>0</v>
      </c>
      <c r="AE327" s="591">
        <f>'приложение 1.1 '!H329</f>
        <v>0.71390752000000002</v>
      </c>
      <c r="AF327" s="591" t="str">
        <f t="shared" si="205"/>
        <v>0</v>
      </c>
      <c r="AG327" s="591" t="str">
        <f t="shared" si="206"/>
        <v>0</v>
      </c>
      <c r="AH327" s="591" t="str">
        <f t="shared" si="214"/>
        <v>0</v>
      </c>
      <c r="AI327" s="591" t="str">
        <f t="shared" si="207"/>
        <v>0</v>
      </c>
      <c r="AJ327" s="591" t="str">
        <f t="shared" si="215"/>
        <v>0</v>
      </c>
      <c r="AK327" s="591" t="str">
        <f t="shared" si="208"/>
        <v>0</v>
      </c>
      <c r="AL327" s="591" t="str">
        <f t="shared" si="203"/>
        <v>0</v>
      </c>
      <c r="AM327" s="591" t="str">
        <f t="shared" si="216"/>
        <v>0</v>
      </c>
      <c r="AN327" s="591" t="str">
        <f t="shared" si="191"/>
        <v>-</v>
      </c>
      <c r="AO327" s="591" t="str">
        <f t="shared" si="192"/>
        <v>-</v>
      </c>
      <c r="AP327" s="591">
        <f>'приложение 1.1 '!Y329</f>
        <v>0</v>
      </c>
      <c r="AQ327" s="591">
        <f>'приложение 1.1 '!Z329</f>
        <v>0</v>
      </c>
      <c r="AR327" s="591">
        <f>'приложение 1.1 '!AA329</f>
        <v>0.71390752000000002</v>
      </c>
      <c r="AS327" s="591">
        <f>'приложение 1.1 '!AB329</f>
        <v>0</v>
      </c>
      <c r="AT327" s="591">
        <f>'приложение 1.4.'!G433</f>
        <v>0</v>
      </c>
      <c r="AU327" s="591">
        <f>'приложение 1.4.'!I433</f>
        <v>0</v>
      </c>
      <c r="AV327" s="591">
        <f>'приложение 1.4.'!K433</f>
        <v>0</v>
      </c>
      <c r="AW327" s="591">
        <f>'приложение 1.4.'!M433</f>
        <v>0</v>
      </c>
      <c r="AX327" s="474">
        <f>'приложение 1.1 '!AD329</f>
        <v>0</v>
      </c>
      <c r="AY327" s="474">
        <f>'приложение 1.1 '!AC329</f>
        <v>0</v>
      </c>
      <c r="AZ327" s="591">
        <f t="shared" si="193"/>
        <v>0.71390752000000002</v>
      </c>
    </row>
    <row r="328" spans="1:52" s="9" customFormat="1">
      <c r="A328" s="95" t="str">
        <f>'приложение 1.1 '!A330</f>
        <v>2.1.4.39</v>
      </c>
      <c r="B328" s="506" t="str">
        <f>'приложение 1.1 '!B330</f>
        <v>Строительство КЛ-10кВ мкр.28</v>
      </c>
      <c r="C328" s="529" t="str">
        <f>IF('приложение 1.1 '!G330=2012,'приложение 1.1 '!E330,"-")</f>
        <v>-</v>
      </c>
      <c r="D328" s="529" t="str">
        <f>IF('приложение 1.1 '!G330=2012,'приложение 1.1 '!D330,"-")</f>
        <v>-</v>
      </c>
      <c r="E328" s="529" t="str">
        <f>IF('приложение 1.1 '!G330=2013,'приложение 1.1 '!E330,"-")</f>
        <v>-</v>
      </c>
      <c r="F328" s="529" t="str">
        <f>IF('приложение 1.1 '!G330=2013,'приложение 1.1 '!D330,"-")</f>
        <v>-</v>
      </c>
      <c r="G328" s="529" t="str">
        <f>IF('приложение 1.1 '!G330=2014,'приложение 1.1 '!E330,"-")</f>
        <v>-</v>
      </c>
      <c r="H328" s="529" t="str">
        <f>IF('приложение 1.1 '!G330=2014,'приложение 1.1 '!D330,"-")</f>
        <v>-</v>
      </c>
      <c r="I328" s="529">
        <f>IF('приложение 1.1 '!G330=2015,'приложение 1.1 '!E330,"-")</f>
        <v>0</v>
      </c>
      <c r="J328" s="529">
        <f>IF('приложение 1.1 '!G330=2015,'приложение 1.1 '!D330,"-")</f>
        <v>0.79200000000000004</v>
      </c>
      <c r="K328" s="529" t="str">
        <f>IF('приложение 1.1 '!G330=2016,'приложение 1.1 '!E330,"-")</f>
        <v>-</v>
      </c>
      <c r="L328" s="529" t="str">
        <f>IF('приложение 1.1 '!G330=2016,'приложение 1.1 '!D330,"-")</f>
        <v>-</v>
      </c>
      <c r="M328" s="529" t="str">
        <f>IF('приложение 1.1 '!G330=2017,'приложение 1.1 '!E330,"-")</f>
        <v>-</v>
      </c>
      <c r="N328" s="529" t="str">
        <f>IF('приложение 1.1 '!G330=2017,'приложение 1.1 '!D330,"-")</f>
        <v>-</v>
      </c>
      <c r="O328" s="529">
        <f t="shared" si="204"/>
        <v>0</v>
      </c>
      <c r="P328" s="529">
        <f t="shared" si="204"/>
        <v>0.79200000000000004</v>
      </c>
      <c r="Q328" s="529">
        <v>0</v>
      </c>
      <c r="R328" s="529">
        <v>0</v>
      </c>
      <c r="S328" s="529">
        <v>0</v>
      </c>
      <c r="T328" s="529">
        <v>0</v>
      </c>
      <c r="U328" s="529">
        <v>0</v>
      </c>
      <c r="V328" s="529">
        <v>0</v>
      </c>
      <c r="W328" s="529">
        <v>0</v>
      </c>
      <c r="X328" s="529">
        <v>0</v>
      </c>
      <c r="Y328" s="529">
        <v>0</v>
      </c>
      <c r="Z328" s="529">
        <v>0</v>
      </c>
      <c r="AA328" s="529">
        <v>0</v>
      </c>
      <c r="AB328" s="529">
        <v>0</v>
      </c>
      <c r="AC328" s="529">
        <f t="shared" si="189"/>
        <v>0</v>
      </c>
      <c r="AD328" s="583">
        <f t="shared" si="190"/>
        <v>0</v>
      </c>
      <c r="AE328" s="591">
        <f>'приложение 1.1 '!H330</f>
        <v>2.23454979</v>
      </c>
      <c r="AF328" s="591" t="str">
        <f t="shared" si="205"/>
        <v>0</v>
      </c>
      <c r="AG328" s="591" t="str">
        <f t="shared" si="206"/>
        <v>0</v>
      </c>
      <c r="AH328" s="591" t="str">
        <f t="shared" si="214"/>
        <v>0</v>
      </c>
      <c r="AI328" s="591" t="str">
        <f t="shared" si="207"/>
        <v>0</v>
      </c>
      <c r="AJ328" s="591" t="str">
        <f t="shared" si="215"/>
        <v>0</v>
      </c>
      <c r="AK328" s="591" t="str">
        <f t="shared" si="208"/>
        <v>0</v>
      </c>
      <c r="AL328" s="591" t="str">
        <f t="shared" si="203"/>
        <v>0</v>
      </c>
      <c r="AM328" s="591" t="str">
        <f t="shared" si="216"/>
        <v>0</v>
      </c>
      <c r="AN328" s="591" t="str">
        <f t="shared" si="191"/>
        <v>-</v>
      </c>
      <c r="AO328" s="591" t="str">
        <f t="shared" si="192"/>
        <v>-</v>
      </c>
      <c r="AP328" s="591">
        <f>'приложение 1.1 '!Y330</f>
        <v>0</v>
      </c>
      <c r="AQ328" s="591">
        <f>'приложение 1.1 '!Z330</f>
        <v>0</v>
      </c>
      <c r="AR328" s="591">
        <f>'приложение 1.1 '!AA330</f>
        <v>0</v>
      </c>
      <c r="AS328" s="591">
        <f>'приложение 1.1 '!AB330</f>
        <v>2.23454979</v>
      </c>
      <c r="AT328" s="591">
        <f>'приложение 1.4.'!G434</f>
        <v>0</v>
      </c>
      <c r="AU328" s="591">
        <f>'приложение 1.4.'!I434</f>
        <v>0</v>
      </c>
      <c r="AV328" s="591">
        <f>'приложение 1.4.'!K434</f>
        <v>0</v>
      </c>
      <c r="AW328" s="591">
        <f>'приложение 1.4.'!M434</f>
        <v>0</v>
      </c>
      <c r="AX328" s="474">
        <f>'приложение 1.1 '!AD330</f>
        <v>0</v>
      </c>
      <c r="AY328" s="474">
        <f>'приложение 1.1 '!AC330</f>
        <v>0</v>
      </c>
      <c r="AZ328" s="591">
        <f t="shared" si="193"/>
        <v>2.23454979</v>
      </c>
    </row>
    <row r="329" spans="1:52" s="9" customFormat="1" ht="31.5">
      <c r="A329" s="95" t="str">
        <f>'приложение 1.1 '!A331</f>
        <v>2.1.4.40</v>
      </c>
      <c r="B329" s="506" t="str">
        <f>'приложение 1.1 '!B331</f>
        <v>Строительство КЛ-10кВ от ТП-2-ТП-8 «Сити-Молл»</v>
      </c>
      <c r="C329" s="529" t="str">
        <f>IF('приложение 1.1 '!G331=2012,'приложение 1.1 '!E331,"-")</f>
        <v>-</v>
      </c>
      <c r="D329" s="529" t="str">
        <f>IF('приложение 1.1 '!G331=2012,'приложение 1.1 '!D331,"-")</f>
        <v>-</v>
      </c>
      <c r="E329" s="529">
        <f>IF('приложение 1.1 '!G331=2013,'приложение 1.1 '!E331,"-")</f>
        <v>0</v>
      </c>
      <c r="F329" s="529">
        <f>IF('приложение 1.1 '!G331=2013,'приложение 1.1 '!D331,"-")</f>
        <v>0.48</v>
      </c>
      <c r="G329" s="529" t="str">
        <f>IF('приложение 1.1 '!G331=2014,'приложение 1.1 '!E331,"-")</f>
        <v>-</v>
      </c>
      <c r="H329" s="529" t="str">
        <f>IF('приложение 1.1 '!G331=2014,'приложение 1.1 '!D331,"-")</f>
        <v>-</v>
      </c>
      <c r="I329" s="529" t="str">
        <f>IF('приложение 1.1 '!G331=2015,'приложение 1.1 '!E331,"-")</f>
        <v>-</v>
      </c>
      <c r="J329" s="529" t="str">
        <f>IF('приложение 1.1 '!G331=2015,'приложение 1.1 '!D331,"-")</f>
        <v>-</v>
      </c>
      <c r="K329" s="529" t="str">
        <f>IF('приложение 1.1 '!G331=2016,'приложение 1.1 '!E331,"-")</f>
        <v>-</v>
      </c>
      <c r="L329" s="529" t="str">
        <f>IF('приложение 1.1 '!G331=2016,'приложение 1.1 '!D331,"-")</f>
        <v>-</v>
      </c>
      <c r="M329" s="529" t="str">
        <f>IF('приложение 1.1 '!G331=2017,'приложение 1.1 '!E331,"-")</f>
        <v>-</v>
      </c>
      <c r="N329" s="529" t="str">
        <f>IF('приложение 1.1 '!G331=2017,'приложение 1.1 '!D331,"-")</f>
        <v>-</v>
      </c>
      <c r="O329" s="529">
        <f t="shared" si="204"/>
        <v>0</v>
      </c>
      <c r="P329" s="529">
        <f t="shared" si="204"/>
        <v>0.48</v>
      </c>
      <c r="Q329" s="529">
        <v>0</v>
      </c>
      <c r="R329" s="529">
        <v>0</v>
      </c>
      <c r="S329" s="529">
        <v>0</v>
      </c>
      <c r="T329" s="529">
        <v>0</v>
      </c>
      <c r="U329" s="529">
        <v>0</v>
      </c>
      <c r="V329" s="529">
        <v>0</v>
      </c>
      <c r="W329" s="529">
        <v>0</v>
      </c>
      <c r="X329" s="529">
        <v>0</v>
      </c>
      <c r="Y329" s="529">
        <v>0</v>
      </c>
      <c r="Z329" s="529">
        <v>0</v>
      </c>
      <c r="AA329" s="529">
        <v>0</v>
      </c>
      <c r="AB329" s="529">
        <v>0</v>
      </c>
      <c r="AC329" s="529">
        <f t="shared" si="189"/>
        <v>0</v>
      </c>
      <c r="AD329" s="583">
        <f t="shared" si="190"/>
        <v>0</v>
      </c>
      <c r="AE329" s="591">
        <f>'приложение 1.1 '!H331</f>
        <v>0.38474465000000002</v>
      </c>
      <c r="AF329" s="591" t="str">
        <f t="shared" si="205"/>
        <v>0</v>
      </c>
      <c r="AG329" s="591" t="str">
        <f t="shared" si="206"/>
        <v>0</v>
      </c>
      <c r="AH329" s="591" t="str">
        <f t="shared" si="214"/>
        <v>0</v>
      </c>
      <c r="AI329" s="591" t="str">
        <f t="shared" si="207"/>
        <v>0</v>
      </c>
      <c r="AJ329" s="591" t="str">
        <f t="shared" si="215"/>
        <v>0</v>
      </c>
      <c r="AK329" s="591" t="str">
        <f t="shared" si="208"/>
        <v>0</v>
      </c>
      <c r="AL329" s="591" t="str">
        <f t="shared" si="203"/>
        <v>0</v>
      </c>
      <c r="AM329" s="591" t="str">
        <f t="shared" si="216"/>
        <v>0</v>
      </c>
      <c r="AN329" s="591" t="str">
        <f t="shared" si="191"/>
        <v>-</v>
      </c>
      <c r="AO329" s="591" t="str">
        <f t="shared" si="192"/>
        <v>-</v>
      </c>
      <c r="AP329" s="591">
        <f>'приложение 1.1 '!Y331</f>
        <v>8.2696499999999999E-3</v>
      </c>
      <c r="AQ329" s="591">
        <f>'приложение 1.1 '!Z331</f>
        <v>0.376475</v>
      </c>
      <c r="AR329" s="591">
        <f>'приложение 1.1 '!AA331</f>
        <v>0</v>
      </c>
      <c r="AS329" s="591">
        <f>'приложение 1.1 '!AB331</f>
        <v>0</v>
      </c>
      <c r="AT329" s="591">
        <f>'приложение 1.4.'!G435</f>
        <v>0</v>
      </c>
      <c r="AU329" s="591">
        <f>'приложение 1.4.'!I435</f>
        <v>0</v>
      </c>
      <c r="AV329" s="591">
        <f>'приложение 1.4.'!K435</f>
        <v>0</v>
      </c>
      <c r="AW329" s="591">
        <f>'приложение 1.4.'!M435</f>
        <v>0</v>
      </c>
      <c r="AX329" s="474">
        <f>'приложение 1.1 '!AD331</f>
        <v>0</v>
      </c>
      <c r="AY329" s="474">
        <f>'приложение 1.1 '!AC331</f>
        <v>0</v>
      </c>
      <c r="AZ329" s="591">
        <f t="shared" si="193"/>
        <v>0.38474465000000002</v>
      </c>
    </row>
    <row r="330" spans="1:52" s="9" customFormat="1" ht="31.5">
      <c r="A330" s="95" t="str">
        <f>'приложение 1.1 '!A332</f>
        <v>2.1.4.41</v>
      </c>
      <c r="B330" s="506" t="str">
        <f>'приложение 1.1 '!B332</f>
        <v>Строительство КЛ-10кВ от ТП-6-ТП-8 «Сити-Молл»</v>
      </c>
      <c r="C330" s="529" t="str">
        <f>IF('приложение 1.1 '!G332=2012,'приложение 1.1 '!E332,"-")</f>
        <v>-</v>
      </c>
      <c r="D330" s="529" t="str">
        <f>IF('приложение 1.1 '!G332=2012,'приложение 1.1 '!D332,"-")</f>
        <v>-</v>
      </c>
      <c r="E330" s="529">
        <f>IF('приложение 1.1 '!G332=2013,'приложение 1.1 '!E332,"-")</f>
        <v>0</v>
      </c>
      <c r="F330" s="529">
        <f>IF('приложение 1.1 '!G332=2013,'приложение 1.1 '!D332,"-")</f>
        <v>0.52</v>
      </c>
      <c r="G330" s="529" t="str">
        <f>IF('приложение 1.1 '!G332=2014,'приложение 1.1 '!E332,"-")</f>
        <v>-</v>
      </c>
      <c r="H330" s="529" t="str">
        <f>IF('приложение 1.1 '!G332=2014,'приложение 1.1 '!D332,"-")</f>
        <v>-</v>
      </c>
      <c r="I330" s="529" t="str">
        <f>IF('приложение 1.1 '!G332=2015,'приложение 1.1 '!E332,"-")</f>
        <v>-</v>
      </c>
      <c r="J330" s="529" t="str">
        <f>IF('приложение 1.1 '!G332=2015,'приложение 1.1 '!D332,"-")</f>
        <v>-</v>
      </c>
      <c r="K330" s="529" t="str">
        <f>IF('приложение 1.1 '!G332=2016,'приложение 1.1 '!E332,"-")</f>
        <v>-</v>
      </c>
      <c r="L330" s="529" t="str">
        <f>IF('приложение 1.1 '!G332=2016,'приложение 1.1 '!D332,"-")</f>
        <v>-</v>
      </c>
      <c r="M330" s="529" t="str">
        <f>IF('приложение 1.1 '!G332=2017,'приложение 1.1 '!E332,"-")</f>
        <v>-</v>
      </c>
      <c r="N330" s="529" t="str">
        <f>IF('приложение 1.1 '!G332=2017,'приложение 1.1 '!D332,"-")</f>
        <v>-</v>
      </c>
      <c r="O330" s="529">
        <f t="shared" si="204"/>
        <v>0</v>
      </c>
      <c r="P330" s="529">
        <f t="shared" si="204"/>
        <v>0.52</v>
      </c>
      <c r="Q330" s="529">
        <v>0</v>
      </c>
      <c r="R330" s="529">
        <v>0</v>
      </c>
      <c r="S330" s="529">
        <v>0</v>
      </c>
      <c r="T330" s="529">
        <v>0</v>
      </c>
      <c r="U330" s="529">
        <v>0</v>
      </c>
      <c r="V330" s="529">
        <v>0</v>
      </c>
      <c r="W330" s="529">
        <v>0</v>
      </c>
      <c r="X330" s="529">
        <v>0</v>
      </c>
      <c r="Y330" s="529">
        <v>0</v>
      </c>
      <c r="Z330" s="529">
        <v>0</v>
      </c>
      <c r="AA330" s="529">
        <v>0</v>
      </c>
      <c r="AB330" s="529">
        <v>0</v>
      </c>
      <c r="AC330" s="529">
        <f t="shared" si="189"/>
        <v>0</v>
      </c>
      <c r="AD330" s="583">
        <f t="shared" si="190"/>
        <v>0</v>
      </c>
      <c r="AE330" s="591">
        <f>'приложение 1.1 '!H332</f>
        <v>0.38366600000000001</v>
      </c>
      <c r="AF330" s="591" t="str">
        <f t="shared" si="205"/>
        <v>0</v>
      </c>
      <c r="AG330" s="591" t="str">
        <f t="shared" si="206"/>
        <v>0</v>
      </c>
      <c r="AH330" s="591" t="str">
        <f t="shared" si="214"/>
        <v>0</v>
      </c>
      <c r="AI330" s="591" t="str">
        <f t="shared" si="207"/>
        <v>0</v>
      </c>
      <c r="AJ330" s="591" t="str">
        <f t="shared" si="215"/>
        <v>0</v>
      </c>
      <c r="AK330" s="591" t="str">
        <f t="shared" si="208"/>
        <v>0</v>
      </c>
      <c r="AL330" s="591" t="str">
        <f t="shared" si="203"/>
        <v>0</v>
      </c>
      <c r="AM330" s="591" t="str">
        <f t="shared" si="216"/>
        <v>0</v>
      </c>
      <c r="AN330" s="591" t="str">
        <f t="shared" si="191"/>
        <v>-</v>
      </c>
      <c r="AO330" s="591" t="str">
        <f t="shared" si="192"/>
        <v>-</v>
      </c>
      <c r="AP330" s="591">
        <f>'приложение 1.1 '!Y332</f>
        <v>7.1909999999999995E-3</v>
      </c>
      <c r="AQ330" s="591">
        <f>'приложение 1.1 '!Z332</f>
        <v>0.376475</v>
      </c>
      <c r="AR330" s="591">
        <f>'приложение 1.1 '!AA332</f>
        <v>0</v>
      </c>
      <c r="AS330" s="591">
        <f>'приложение 1.1 '!AB332</f>
        <v>0</v>
      </c>
      <c r="AT330" s="591">
        <f>'приложение 1.4.'!G436</f>
        <v>0</v>
      </c>
      <c r="AU330" s="591">
        <f>'приложение 1.4.'!I436</f>
        <v>0</v>
      </c>
      <c r="AV330" s="591">
        <f>'приложение 1.4.'!K436</f>
        <v>0</v>
      </c>
      <c r="AW330" s="591">
        <f>'приложение 1.4.'!M436</f>
        <v>0</v>
      </c>
      <c r="AX330" s="474">
        <f>'приложение 1.1 '!AD332</f>
        <v>0</v>
      </c>
      <c r="AY330" s="474">
        <f>'приложение 1.1 '!AC332</f>
        <v>0</v>
      </c>
      <c r="AZ330" s="591">
        <f t="shared" si="193"/>
        <v>0.38366600000000001</v>
      </c>
    </row>
    <row r="331" spans="1:52" s="9" customFormat="1">
      <c r="A331" s="95" t="str">
        <f>'приложение 1.1 '!A333</f>
        <v>2.1.4.42</v>
      </c>
      <c r="B331" s="506" t="str">
        <f>'приложение 1.1 '!B333</f>
        <v>Строительство КЛ-10кВ ТП-7 - РП "Сити-Молл"</v>
      </c>
      <c r="C331" s="529" t="str">
        <f>IF('приложение 1.1 '!G333=2012,'приложение 1.1 '!E333,"-")</f>
        <v>-</v>
      </c>
      <c r="D331" s="529" t="str">
        <f>IF('приложение 1.1 '!G333=2012,'приложение 1.1 '!D333,"-")</f>
        <v>-</v>
      </c>
      <c r="E331" s="529">
        <f>IF('приложение 1.1 '!G333=2013,'приложение 1.1 '!E333,"-")</f>
        <v>0</v>
      </c>
      <c r="F331" s="529">
        <f>IF('приложение 1.1 '!G333=2013,'приложение 1.1 '!D333,"-")</f>
        <v>1.62</v>
      </c>
      <c r="G331" s="529" t="str">
        <f>IF('приложение 1.1 '!G333=2014,'приложение 1.1 '!E333,"-")</f>
        <v>-</v>
      </c>
      <c r="H331" s="529" t="str">
        <f>IF('приложение 1.1 '!G333=2014,'приложение 1.1 '!D333,"-")</f>
        <v>-</v>
      </c>
      <c r="I331" s="529" t="str">
        <f>IF('приложение 1.1 '!G333=2015,'приложение 1.1 '!E333,"-")</f>
        <v>-</v>
      </c>
      <c r="J331" s="529" t="str">
        <f>IF('приложение 1.1 '!G333=2015,'приложение 1.1 '!D333,"-")</f>
        <v>-</v>
      </c>
      <c r="K331" s="529" t="str">
        <f>IF('приложение 1.1 '!G333=2016,'приложение 1.1 '!E333,"-")</f>
        <v>-</v>
      </c>
      <c r="L331" s="529" t="str">
        <f>IF('приложение 1.1 '!G333=2016,'приложение 1.1 '!D333,"-")</f>
        <v>-</v>
      </c>
      <c r="M331" s="529" t="str">
        <f>IF('приложение 1.1 '!G333=2017,'приложение 1.1 '!E333,"-")</f>
        <v>-</v>
      </c>
      <c r="N331" s="529" t="str">
        <f>IF('приложение 1.1 '!G333=2017,'приложение 1.1 '!D333,"-")</f>
        <v>-</v>
      </c>
      <c r="O331" s="529">
        <f t="shared" si="204"/>
        <v>0</v>
      </c>
      <c r="P331" s="529">
        <f t="shared" si="204"/>
        <v>1.62</v>
      </c>
      <c r="Q331" s="529">
        <v>0</v>
      </c>
      <c r="R331" s="529">
        <v>0</v>
      </c>
      <c r="S331" s="529">
        <v>0</v>
      </c>
      <c r="T331" s="529">
        <v>0</v>
      </c>
      <c r="U331" s="529">
        <v>0</v>
      </c>
      <c r="V331" s="529">
        <v>0</v>
      </c>
      <c r="W331" s="529">
        <v>0</v>
      </c>
      <c r="X331" s="529">
        <v>0</v>
      </c>
      <c r="Y331" s="529">
        <v>0</v>
      </c>
      <c r="Z331" s="529">
        <v>0</v>
      </c>
      <c r="AA331" s="529">
        <v>0</v>
      </c>
      <c r="AB331" s="529">
        <v>0</v>
      </c>
      <c r="AC331" s="529">
        <f t="shared" si="189"/>
        <v>0</v>
      </c>
      <c r="AD331" s="583">
        <f t="shared" si="190"/>
        <v>0</v>
      </c>
      <c r="AE331" s="591">
        <f>'приложение 1.1 '!H333</f>
        <v>0.39125099999999996</v>
      </c>
      <c r="AF331" s="591" t="str">
        <f t="shared" si="205"/>
        <v>0</v>
      </c>
      <c r="AG331" s="591" t="str">
        <f t="shared" si="206"/>
        <v>0</v>
      </c>
      <c r="AH331" s="591" t="str">
        <f t="shared" si="214"/>
        <v>0</v>
      </c>
      <c r="AI331" s="591" t="str">
        <f t="shared" si="207"/>
        <v>0</v>
      </c>
      <c r="AJ331" s="591" t="str">
        <f t="shared" si="215"/>
        <v>0</v>
      </c>
      <c r="AK331" s="591" t="str">
        <f t="shared" si="208"/>
        <v>0</v>
      </c>
      <c r="AL331" s="591" t="str">
        <f t="shared" si="203"/>
        <v>0</v>
      </c>
      <c r="AM331" s="591" t="str">
        <f t="shared" si="216"/>
        <v>0</v>
      </c>
      <c r="AN331" s="591" t="str">
        <f t="shared" si="191"/>
        <v>-</v>
      </c>
      <c r="AO331" s="591" t="str">
        <f t="shared" si="192"/>
        <v>-</v>
      </c>
      <c r="AP331" s="591">
        <f>'приложение 1.1 '!Y333</f>
        <v>0</v>
      </c>
      <c r="AQ331" s="591">
        <f>'приложение 1.1 '!Z333</f>
        <v>0.39125099999999996</v>
      </c>
      <c r="AR331" s="591">
        <f>'приложение 1.1 '!AA333</f>
        <v>0</v>
      </c>
      <c r="AS331" s="591">
        <f>'приложение 1.1 '!AB333</f>
        <v>0</v>
      </c>
      <c r="AT331" s="591">
        <f>'приложение 1.4.'!G437</f>
        <v>0</v>
      </c>
      <c r="AU331" s="591">
        <f>'приложение 1.4.'!I437</f>
        <v>0</v>
      </c>
      <c r="AV331" s="591">
        <f>'приложение 1.4.'!K437</f>
        <v>0</v>
      </c>
      <c r="AW331" s="591">
        <f>'приложение 1.4.'!M437</f>
        <v>0</v>
      </c>
      <c r="AX331" s="474">
        <f>'приложение 1.1 '!AD333</f>
        <v>0</v>
      </c>
      <c r="AY331" s="474">
        <f>'приложение 1.1 '!AC333</f>
        <v>0</v>
      </c>
      <c r="AZ331" s="591">
        <f t="shared" si="193"/>
        <v>0.39125099999999996</v>
      </c>
    </row>
    <row r="332" spans="1:52" s="9" customFormat="1">
      <c r="A332" s="95" t="str">
        <f>'приложение 1.1 '!A334</f>
        <v>2.1.4.43</v>
      </c>
      <c r="B332" s="506" t="str">
        <f>'приложение 1.1 '!B334</f>
        <v>Строительство КЛ-10кВ РП-ТП-5 "Сити-Молл"</v>
      </c>
      <c r="C332" s="529" t="str">
        <f>IF('приложение 1.1 '!G334=2012,'приложение 1.1 '!E334,"-")</f>
        <v>-</v>
      </c>
      <c r="D332" s="529" t="str">
        <f>IF('приложение 1.1 '!G334=2012,'приложение 1.1 '!D334,"-")</f>
        <v>-</v>
      </c>
      <c r="E332" s="529">
        <f>IF('приложение 1.1 '!G334=2013,'приложение 1.1 '!E334,"-")</f>
        <v>0</v>
      </c>
      <c r="F332" s="529">
        <f>IF('приложение 1.1 '!G334=2013,'приложение 1.1 '!D334,"-")</f>
        <v>1.9159999999999999</v>
      </c>
      <c r="G332" s="529" t="str">
        <f>IF('приложение 1.1 '!G334=2014,'приложение 1.1 '!E334,"-")</f>
        <v>-</v>
      </c>
      <c r="H332" s="529" t="str">
        <f>IF('приложение 1.1 '!G334=2014,'приложение 1.1 '!D334,"-")</f>
        <v>-</v>
      </c>
      <c r="I332" s="529" t="str">
        <f>IF('приложение 1.1 '!G334=2015,'приложение 1.1 '!E334,"-")</f>
        <v>-</v>
      </c>
      <c r="J332" s="529" t="str">
        <f>IF('приложение 1.1 '!G334=2015,'приложение 1.1 '!D334,"-")</f>
        <v>-</v>
      </c>
      <c r="K332" s="529" t="str">
        <f>IF('приложение 1.1 '!G334=2016,'приложение 1.1 '!E334,"-")</f>
        <v>-</v>
      </c>
      <c r="L332" s="529" t="str">
        <f>IF('приложение 1.1 '!G334=2016,'приложение 1.1 '!D334,"-")</f>
        <v>-</v>
      </c>
      <c r="M332" s="529" t="str">
        <f>IF('приложение 1.1 '!G334=2017,'приложение 1.1 '!E334,"-")</f>
        <v>-</v>
      </c>
      <c r="N332" s="529" t="str">
        <f>IF('приложение 1.1 '!G334=2017,'приложение 1.1 '!D334,"-")</f>
        <v>-</v>
      </c>
      <c r="O332" s="529">
        <f t="shared" si="204"/>
        <v>0</v>
      </c>
      <c r="P332" s="529">
        <f t="shared" si="204"/>
        <v>1.9159999999999999</v>
      </c>
      <c r="Q332" s="529">
        <v>0</v>
      </c>
      <c r="R332" s="529">
        <v>0</v>
      </c>
      <c r="S332" s="529">
        <v>0</v>
      </c>
      <c r="T332" s="529">
        <v>0</v>
      </c>
      <c r="U332" s="529">
        <v>0</v>
      </c>
      <c r="V332" s="529">
        <v>0</v>
      </c>
      <c r="W332" s="529">
        <v>0</v>
      </c>
      <c r="X332" s="529">
        <v>0</v>
      </c>
      <c r="Y332" s="529">
        <v>0</v>
      </c>
      <c r="Z332" s="529">
        <v>0</v>
      </c>
      <c r="AA332" s="529">
        <v>0</v>
      </c>
      <c r="AB332" s="529">
        <v>0</v>
      </c>
      <c r="AC332" s="529">
        <f t="shared" si="189"/>
        <v>0</v>
      </c>
      <c r="AD332" s="583">
        <f t="shared" si="190"/>
        <v>0</v>
      </c>
      <c r="AE332" s="591">
        <f>'приложение 1.1 '!H334</f>
        <v>0.39125099999999996</v>
      </c>
      <c r="AF332" s="591" t="str">
        <f t="shared" si="205"/>
        <v>0</v>
      </c>
      <c r="AG332" s="591" t="str">
        <f t="shared" si="206"/>
        <v>0</v>
      </c>
      <c r="AH332" s="591" t="str">
        <f t="shared" si="214"/>
        <v>0</v>
      </c>
      <c r="AI332" s="591" t="str">
        <f t="shared" si="207"/>
        <v>0</v>
      </c>
      <c r="AJ332" s="591" t="str">
        <f t="shared" si="215"/>
        <v>0</v>
      </c>
      <c r="AK332" s="591" t="str">
        <f t="shared" si="208"/>
        <v>0</v>
      </c>
      <c r="AL332" s="591" t="str">
        <f t="shared" si="203"/>
        <v>0</v>
      </c>
      <c r="AM332" s="591" t="str">
        <f t="shared" si="216"/>
        <v>0</v>
      </c>
      <c r="AN332" s="591" t="str">
        <f t="shared" si="191"/>
        <v>-</v>
      </c>
      <c r="AO332" s="591" t="str">
        <f t="shared" si="192"/>
        <v>-</v>
      </c>
      <c r="AP332" s="591">
        <f>'приложение 1.1 '!Y334</f>
        <v>0</v>
      </c>
      <c r="AQ332" s="591">
        <f>'приложение 1.1 '!Z334</f>
        <v>0.39125099999999996</v>
      </c>
      <c r="AR332" s="591">
        <f>'приложение 1.1 '!AA334</f>
        <v>0</v>
      </c>
      <c r="AS332" s="591">
        <f>'приложение 1.1 '!AB334</f>
        <v>0</v>
      </c>
      <c r="AT332" s="591">
        <f>'приложение 1.4.'!G438</f>
        <v>0</v>
      </c>
      <c r="AU332" s="591">
        <f>'приложение 1.4.'!I438</f>
        <v>0</v>
      </c>
      <c r="AV332" s="591">
        <f>'приложение 1.4.'!K438</f>
        <v>0</v>
      </c>
      <c r="AW332" s="591">
        <f>'приложение 1.4.'!M438</f>
        <v>0</v>
      </c>
      <c r="AX332" s="474">
        <f>'приложение 1.1 '!AD334</f>
        <v>0</v>
      </c>
      <c r="AY332" s="474">
        <f>'приложение 1.1 '!AC334</f>
        <v>0</v>
      </c>
      <c r="AZ332" s="591">
        <f t="shared" si="193"/>
        <v>0.39125099999999996</v>
      </c>
    </row>
    <row r="333" spans="1:52" s="9" customFormat="1">
      <c r="A333" s="95" t="str">
        <f>'приложение 1.1 '!A335</f>
        <v>2.1.4.44</v>
      </c>
      <c r="B333" s="506" t="str">
        <f>'приложение 1.1 '!B335</f>
        <v>Строительство КЛ-10кВ РП-ТП-3 "Сити-Молл"</v>
      </c>
      <c r="C333" s="529" t="str">
        <f>IF('приложение 1.1 '!G335=2012,'приложение 1.1 '!E335,"-")</f>
        <v>-</v>
      </c>
      <c r="D333" s="529" t="str">
        <f>IF('приложение 1.1 '!G335=2012,'приложение 1.1 '!D335,"-")</f>
        <v>-</v>
      </c>
      <c r="E333" s="529">
        <f>IF('приложение 1.1 '!G335=2013,'приложение 1.1 '!E335,"-")</f>
        <v>0</v>
      </c>
      <c r="F333" s="529">
        <f>IF('приложение 1.1 '!G335=2013,'приложение 1.1 '!D335,"-")</f>
        <v>1.4</v>
      </c>
      <c r="G333" s="529" t="str">
        <f>IF('приложение 1.1 '!G335=2014,'приложение 1.1 '!E335,"-")</f>
        <v>-</v>
      </c>
      <c r="H333" s="529" t="str">
        <f>IF('приложение 1.1 '!G335=2014,'приложение 1.1 '!D335,"-")</f>
        <v>-</v>
      </c>
      <c r="I333" s="529" t="str">
        <f>IF('приложение 1.1 '!G335=2015,'приложение 1.1 '!E335,"-")</f>
        <v>-</v>
      </c>
      <c r="J333" s="529" t="str">
        <f>IF('приложение 1.1 '!G335=2015,'приложение 1.1 '!D335,"-")</f>
        <v>-</v>
      </c>
      <c r="K333" s="529" t="str">
        <f>IF('приложение 1.1 '!G335=2016,'приложение 1.1 '!E335,"-")</f>
        <v>-</v>
      </c>
      <c r="L333" s="529" t="str">
        <f>IF('приложение 1.1 '!G335=2016,'приложение 1.1 '!D335,"-")</f>
        <v>-</v>
      </c>
      <c r="M333" s="529" t="str">
        <f>IF('приложение 1.1 '!G335=2017,'приложение 1.1 '!E335,"-")</f>
        <v>-</v>
      </c>
      <c r="N333" s="529" t="str">
        <f>IF('приложение 1.1 '!G335=2017,'приложение 1.1 '!D335,"-")</f>
        <v>-</v>
      </c>
      <c r="O333" s="529">
        <f t="shared" si="204"/>
        <v>0</v>
      </c>
      <c r="P333" s="529">
        <f t="shared" si="204"/>
        <v>1.4</v>
      </c>
      <c r="Q333" s="529">
        <v>0</v>
      </c>
      <c r="R333" s="529">
        <v>0</v>
      </c>
      <c r="S333" s="529">
        <v>0</v>
      </c>
      <c r="T333" s="529">
        <v>0</v>
      </c>
      <c r="U333" s="529">
        <v>0</v>
      </c>
      <c r="V333" s="529">
        <v>0</v>
      </c>
      <c r="W333" s="529">
        <v>0</v>
      </c>
      <c r="X333" s="529">
        <v>0</v>
      </c>
      <c r="Y333" s="529">
        <v>0</v>
      </c>
      <c r="Z333" s="529">
        <v>0</v>
      </c>
      <c r="AA333" s="529">
        <v>0</v>
      </c>
      <c r="AB333" s="529">
        <v>0</v>
      </c>
      <c r="AC333" s="529">
        <f t="shared" si="189"/>
        <v>0</v>
      </c>
      <c r="AD333" s="583">
        <f t="shared" si="190"/>
        <v>0</v>
      </c>
      <c r="AE333" s="591">
        <f>'приложение 1.1 '!H335</f>
        <v>0.39124999999999999</v>
      </c>
      <c r="AF333" s="591" t="str">
        <f t="shared" si="205"/>
        <v>0</v>
      </c>
      <c r="AG333" s="591" t="str">
        <f t="shared" si="206"/>
        <v>0</v>
      </c>
      <c r="AH333" s="591" t="str">
        <f t="shared" si="214"/>
        <v>0</v>
      </c>
      <c r="AI333" s="591" t="str">
        <f t="shared" si="207"/>
        <v>0</v>
      </c>
      <c r="AJ333" s="591" t="str">
        <f t="shared" si="215"/>
        <v>0</v>
      </c>
      <c r="AK333" s="591" t="str">
        <f t="shared" si="208"/>
        <v>0</v>
      </c>
      <c r="AL333" s="591" t="str">
        <f t="shared" si="203"/>
        <v>0</v>
      </c>
      <c r="AM333" s="591" t="str">
        <f t="shared" si="216"/>
        <v>0</v>
      </c>
      <c r="AN333" s="591" t="str">
        <f t="shared" si="191"/>
        <v>-</v>
      </c>
      <c r="AO333" s="591" t="str">
        <f t="shared" si="192"/>
        <v>-</v>
      </c>
      <c r="AP333" s="591">
        <f>'приложение 1.1 '!Y335</f>
        <v>0</v>
      </c>
      <c r="AQ333" s="591">
        <f>'приложение 1.1 '!Z335</f>
        <v>0.39124999999999999</v>
      </c>
      <c r="AR333" s="591">
        <f>'приложение 1.1 '!AA335</f>
        <v>0</v>
      </c>
      <c r="AS333" s="591">
        <f>'приложение 1.1 '!AB335</f>
        <v>0</v>
      </c>
      <c r="AT333" s="591">
        <f>'приложение 1.4.'!G439</f>
        <v>0</v>
      </c>
      <c r="AU333" s="591">
        <f>'приложение 1.4.'!I439</f>
        <v>0</v>
      </c>
      <c r="AV333" s="591">
        <f>'приложение 1.4.'!K439</f>
        <v>0</v>
      </c>
      <c r="AW333" s="591">
        <f>'приложение 1.4.'!M439</f>
        <v>0</v>
      </c>
      <c r="AX333" s="474">
        <f>'приложение 1.1 '!AD335</f>
        <v>0</v>
      </c>
      <c r="AY333" s="474">
        <f>'приложение 1.1 '!AC335</f>
        <v>0</v>
      </c>
      <c r="AZ333" s="591">
        <f t="shared" si="193"/>
        <v>0.39124999999999999</v>
      </c>
    </row>
    <row r="334" spans="1:52" s="9" customFormat="1">
      <c r="A334" s="95" t="str">
        <f>'приложение 1.1 '!A336</f>
        <v>2.1.4.45</v>
      </c>
      <c r="B334" s="506" t="str">
        <f>'приложение 1.1 '!B336</f>
        <v>Строительство КЛ-10кВ ТП-2-РП "Сити-Молл"</v>
      </c>
      <c r="C334" s="529" t="str">
        <f>IF('приложение 1.1 '!G336=2012,'приложение 1.1 '!E336,"-")</f>
        <v>-</v>
      </c>
      <c r="D334" s="529" t="str">
        <f>IF('приложение 1.1 '!G336=2012,'приложение 1.1 '!D336,"-")</f>
        <v>-</v>
      </c>
      <c r="E334" s="529">
        <f>IF('приложение 1.1 '!G336=2013,'приложение 1.1 '!E336,"-")</f>
        <v>0</v>
      </c>
      <c r="F334" s="529">
        <f>IF('приложение 1.1 '!G336=2013,'приложение 1.1 '!D336,"-")</f>
        <v>1.04</v>
      </c>
      <c r="G334" s="529" t="str">
        <f>IF('приложение 1.1 '!G336=2014,'приложение 1.1 '!E336,"-")</f>
        <v>-</v>
      </c>
      <c r="H334" s="529" t="str">
        <f>IF('приложение 1.1 '!G336=2014,'приложение 1.1 '!D336,"-")</f>
        <v>-</v>
      </c>
      <c r="I334" s="529" t="str">
        <f>IF('приложение 1.1 '!G336=2015,'приложение 1.1 '!E336,"-")</f>
        <v>-</v>
      </c>
      <c r="J334" s="529" t="str">
        <f>IF('приложение 1.1 '!G336=2015,'приложение 1.1 '!D336,"-")</f>
        <v>-</v>
      </c>
      <c r="K334" s="529" t="str">
        <f>IF('приложение 1.1 '!G336=2016,'приложение 1.1 '!E336,"-")</f>
        <v>-</v>
      </c>
      <c r="L334" s="529" t="str">
        <f>IF('приложение 1.1 '!G336=2016,'приложение 1.1 '!D336,"-")</f>
        <v>-</v>
      </c>
      <c r="M334" s="529" t="str">
        <f>IF('приложение 1.1 '!G336=2017,'приложение 1.1 '!E336,"-")</f>
        <v>-</v>
      </c>
      <c r="N334" s="529" t="str">
        <f>IF('приложение 1.1 '!G336=2017,'приложение 1.1 '!D336,"-")</f>
        <v>-</v>
      </c>
      <c r="O334" s="529">
        <f t="shared" si="204"/>
        <v>0</v>
      </c>
      <c r="P334" s="529">
        <f t="shared" si="204"/>
        <v>1.04</v>
      </c>
      <c r="Q334" s="529">
        <v>0</v>
      </c>
      <c r="R334" s="529">
        <v>0</v>
      </c>
      <c r="S334" s="529">
        <v>0</v>
      </c>
      <c r="T334" s="529">
        <v>0</v>
      </c>
      <c r="U334" s="529">
        <v>0</v>
      </c>
      <c r="V334" s="529">
        <v>0</v>
      </c>
      <c r="W334" s="529">
        <v>0</v>
      </c>
      <c r="X334" s="529">
        <v>0</v>
      </c>
      <c r="Y334" s="529">
        <v>0</v>
      </c>
      <c r="Z334" s="529">
        <v>0</v>
      </c>
      <c r="AA334" s="529">
        <v>0</v>
      </c>
      <c r="AB334" s="529">
        <v>0</v>
      </c>
      <c r="AC334" s="529">
        <f t="shared" si="189"/>
        <v>0</v>
      </c>
      <c r="AD334" s="583">
        <f t="shared" si="190"/>
        <v>0</v>
      </c>
      <c r="AE334" s="591">
        <f>'приложение 1.1 '!H336</f>
        <v>0.39124999999999999</v>
      </c>
      <c r="AF334" s="591" t="str">
        <f t="shared" si="205"/>
        <v>0</v>
      </c>
      <c r="AG334" s="591" t="str">
        <f t="shared" si="206"/>
        <v>0</v>
      </c>
      <c r="AH334" s="591" t="str">
        <f t="shared" si="214"/>
        <v>0</v>
      </c>
      <c r="AI334" s="591" t="str">
        <f t="shared" si="207"/>
        <v>0</v>
      </c>
      <c r="AJ334" s="591" t="str">
        <f t="shared" si="215"/>
        <v>0</v>
      </c>
      <c r="AK334" s="591" t="str">
        <f t="shared" si="208"/>
        <v>0</v>
      </c>
      <c r="AL334" s="591" t="str">
        <f t="shared" si="203"/>
        <v>0</v>
      </c>
      <c r="AM334" s="591" t="str">
        <f t="shared" si="216"/>
        <v>0</v>
      </c>
      <c r="AN334" s="591" t="str">
        <f t="shared" ref="AN334:AN383" si="217">M334</f>
        <v>-</v>
      </c>
      <c r="AO334" s="591" t="str">
        <f t="shared" ref="AO334:AO383" si="218">N334</f>
        <v>-</v>
      </c>
      <c r="AP334" s="591">
        <f>'приложение 1.1 '!Y336</f>
        <v>0</v>
      </c>
      <c r="AQ334" s="591">
        <f>'приложение 1.1 '!Z336</f>
        <v>0.39124999999999999</v>
      </c>
      <c r="AR334" s="591">
        <f>'приложение 1.1 '!AA336</f>
        <v>0</v>
      </c>
      <c r="AS334" s="591">
        <f>'приложение 1.1 '!AB336</f>
        <v>0</v>
      </c>
      <c r="AT334" s="591">
        <f>'приложение 1.4.'!G440</f>
        <v>0</v>
      </c>
      <c r="AU334" s="591">
        <f>'приложение 1.4.'!I440</f>
        <v>0</v>
      </c>
      <c r="AV334" s="591">
        <f>'приложение 1.4.'!K440</f>
        <v>0</v>
      </c>
      <c r="AW334" s="591">
        <f>'приложение 1.4.'!M440</f>
        <v>0</v>
      </c>
      <c r="AX334" s="474">
        <f>'приложение 1.1 '!AD336</f>
        <v>0</v>
      </c>
      <c r="AY334" s="474">
        <f>'приложение 1.1 '!AC336</f>
        <v>0</v>
      </c>
      <c r="AZ334" s="591">
        <f t="shared" ref="AZ334:AZ383" si="219">AY334+AX334+AS334+AR334+AQ334+AP334</f>
        <v>0.39124999999999999</v>
      </c>
    </row>
    <row r="335" spans="1:52" s="9" customFormat="1" ht="31.5">
      <c r="A335" s="95" t="str">
        <f>'приложение 1.1 '!A337</f>
        <v>2.1.4.46</v>
      </c>
      <c r="B335" s="506" t="str">
        <f>'приложение 1.1 '!B337</f>
        <v>Строительство КЛ-10кВ ТП-3-ТП-4 "Сити-Молл"</v>
      </c>
      <c r="C335" s="529" t="str">
        <f>IF('приложение 1.1 '!G337=2012,'приложение 1.1 '!E337,"-")</f>
        <v>-</v>
      </c>
      <c r="D335" s="529" t="str">
        <f>IF('приложение 1.1 '!G337=2012,'приложение 1.1 '!D337,"-")</f>
        <v>-</v>
      </c>
      <c r="E335" s="529">
        <f>IF('приложение 1.1 '!G337=2013,'приложение 1.1 '!E337,"-")</f>
        <v>0</v>
      </c>
      <c r="F335" s="529">
        <f>IF('приложение 1.1 '!G337=2013,'приложение 1.1 '!D337,"-")</f>
        <v>0.188</v>
      </c>
      <c r="G335" s="529" t="str">
        <f>IF('приложение 1.1 '!G337=2014,'приложение 1.1 '!E337,"-")</f>
        <v>-</v>
      </c>
      <c r="H335" s="529" t="str">
        <f>IF('приложение 1.1 '!G337=2014,'приложение 1.1 '!D337,"-")</f>
        <v>-</v>
      </c>
      <c r="I335" s="529" t="str">
        <f>IF('приложение 1.1 '!G337=2015,'приложение 1.1 '!E337,"-")</f>
        <v>-</v>
      </c>
      <c r="J335" s="529" t="str">
        <f>IF('приложение 1.1 '!G337=2015,'приложение 1.1 '!D337,"-")</f>
        <v>-</v>
      </c>
      <c r="K335" s="529" t="str">
        <f>IF('приложение 1.1 '!G337=2016,'приложение 1.1 '!E337,"-")</f>
        <v>-</v>
      </c>
      <c r="L335" s="529" t="str">
        <f>IF('приложение 1.1 '!G337=2016,'приложение 1.1 '!D337,"-")</f>
        <v>-</v>
      </c>
      <c r="M335" s="529" t="str">
        <f>IF('приложение 1.1 '!G337=2017,'приложение 1.1 '!E337,"-")</f>
        <v>-</v>
      </c>
      <c r="N335" s="529" t="str">
        <f>IF('приложение 1.1 '!G337=2017,'приложение 1.1 '!D337,"-")</f>
        <v>-</v>
      </c>
      <c r="O335" s="529">
        <f t="shared" si="204"/>
        <v>0</v>
      </c>
      <c r="P335" s="529">
        <f t="shared" si="204"/>
        <v>0.188</v>
      </c>
      <c r="Q335" s="529">
        <v>0</v>
      </c>
      <c r="R335" s="529">
        <v>0</v>
      </c>
      <c r="S335" s="529">
        <v>0</v>
      </c>
      <c r="T335" s="529">
        <v>0</v>
      </c>
      <c r="U335" s="529">
        <v>0</v>
      </c>
      <c r="V335" s="529">
        <v>0</v>
      </c>
      <c r="W335" s="529">
        <v>0</v>
      </c>
      <c r="X335" s="529">
        <v>0</v>
      </c>
      <c r="Y335" s="529">
        <v>0</v>
      </c>
      <c r="Z335" s="529">
        <v>0</v>
      </c>
      <c r="AA335" s="529">
        <v>0</v>
      </c>
      <c r="AB335" s="529">
        <v>0</v>
      </c>
      <c r="AC335" s="529">
        <f t="shared" si="189"/>
        <v>0</v>
      </c>
      <c r="AD335" s="583">
        <f t="shared" si="190"/>
        <v>0</v>
      </c>
      <c r="AE335" s="591">
        <f>'приложение 1.1 '!H337</f>
        <v>0.42059500000000005</v>
      </c>
      <c r="AF335" s="591" t="str">
        <f t="shared" si="205"/>
        <v>0</v>
      </c>
      <c r="AG335" s="591" t="str">
        <f t="shared" si="206"/>
        <v>0</v>
      </c>
      <c r="AH335" s="591" t="str">
        <f t="shared" si="214"/>
        <v>0</v>
      </c>
      <c r="AI335" s="591" t="str">
        <f t="shared" si="207"/>
        <v>0</v>
      </c>
      <c r="AJ335" s="591" t="str">
        <f t="shared" si="215"/>
        <v>0</v>
      </c>
      <c r="AK335" s="591" t="str">
        <f t="shared" si="208"/>
        <v>0</v>
      </c>
      <c r="AL335" s="591" t="str">
        <f t="shared" si="203"/>
        <v>0</v>
      </c>
      <c r="AM335" s="591" t="str">
        <f t="shared" si="216"/>
        <v>0</v>
      </c>
      <c r="AN335" s="591" t="str">
        <f t="shared" si="217"/>
        <v>-</v>
      </c>
      <c r="AO335" s="591" t="str">
        <f t="shared" si="218"/>
        <v>-</v>
      </c>
      <c r="AP335" s="591">
        <f>'приложение 1.1 '!Y337</f>
        <v>0</v>
      </c>
      <c r="AQ335" s="591">
        <f>'приложение 1.1 '!Z337</f>
        <v>0.42059500000000005</v>
      </c>
      <c r="AR335" s="591">
        <f>'приложение 1.1 '!AA337</f>
        <v>0</v>
      </c>
      <c r="AS335" s="591">
        <f>'приложение 1.1 '!AB337</f>
        <v>0</v>
      </c>
      <c r="AT335" s="591">
        <f>'приложение 1.4.'!G441</f>
        <v>0</v>
      </c>
      <c r="AU335" s="591">
        <f>'приложение 1.4.'!I441</f>
        <v>0</v>
      </c>
      <c r="AV335" s="591">
        <f>'приложение 1.4.'!K441</f>
        <v>0</v>
      </c>
      <c r="AW335" s="591">
        <f>'приложение 1.4.'!M441</f>
        <v>0</v>
      </c>
      <c r="AX335" s="474">
        <f>'приложение 1.1 '!AD337</f>
        <v>0</v>
      </c>
      <c r="AY335" s="474">
        <f>'приложение 1.1 '!AC337</f>
        <v>0</v>
      </c>
      <c r="AZ335" s="591">
        <f t="shared" si="219"/>
        <v>0.42059500000000005</v>
      </c>
    </row>
    <row r="336" spans="1:52" s="9" customFormat="1" ht="31.5">
      <c r="A336" s="95" t="str">
        <f>'приложение 1.1 '!A338</f>
        <v>2.1.4.47</v>
      </c>
      <c r="B336" s="506" t="str">
        <f>'приложение 1.1 '!B338</f>
        <v>Строительство КЛ-10кВ ТП-4-ТП-7 "Сити-Молл"</v>
      </c>
      <c r="C336" s="529" t="str">
        <f>IF('приложение 1.1 '!G338=2012,'приложение 1.1 '!E338,"-")</f>
        <v>-</v>
      </c>
      <c r="D336" s="529" t="str">
        <f>IF('приложение 1.1 '!G338=2012,'приложение 1.1 '!D338,"-")</f>
        <v>-</v>
      </c>
      <c r="E336" s="529">
        <f>IF('приложение 1.1 '!G338=2013,'приложение 1.1 '!E338,"-")</f>
        <v>0</v>
      </c>
      <c r="F336" s="529">
        <f>IF('приложение 1.1 '!G338=2013,'приложение 1.1 '!D338,"-")</f>
        <v>0.152</v>
      </c>
      <c r="G336" s="529" t="str">
        <f>IF('приложение 1.1 '!G338=2014,'приложение 1.1 '!E338,"-")</f>
        <v>-</v>
      </c>
      <c r="H336" s="529" t="str">
        <f>IF('приложение 1.1 '!G338=2014,'приложение 1.1 '!D338,"-")</f>
        <v>-</v>
      </c>
      <c r="I336" s="529" t="str">
        <f>IF('приложение 1.1 '!G338=2015,'приложение 1.1 '!E338,"-")</f>
        <v>-</v>
      </c>
      <c r="J336" s="529" t="str">
        <f>IF('приложение 1.1 '!G338=2015,'приложение 1.1 '!D338,"-")</f>
        <v>-</v>
      </c>
      <c r="K336" s="529" t="str">
        <f>IF('приложение 1.1 '!G338=2016,'приложение 1.1 '!E338,"-")</f>
        <v>-</v>
      </c>
      <c r="L336" s="529" t="str">
        <f>IF('приложение 1.1 '!G338=2016,'приложение 1.1 '!D338,"-")</f>
        <v>-</v>
      </c>
      <c r="M336" s="529" t="str">
        <f>IF('приложение 1.1 '!G338=2017,'приложение 1.1 '!E338,"-")</f>
        <v>-</v>
      </c>
      <c r="N336" s="529" t="str">
        <f>IF('приложение 1.1 '!G338=2017,'приложение 1.1 '!D338,"-")</f>
        <v>-</v>
      </c>
      <c r="O336" s="529">
        <f t="shared" si="204"/>
        <v>0</v>
      </c>
      <c r="P336" s="529">
        <f t="shared" si="204"/>
        <v>0.152</v>
      </c>
      <c r="Q336" s="529">
        <v>0</v>
      </c>
      <c r="R336" s="529">
        <v>0</v>
      </c>
      <c r="S336" s="529">
        <v>0</v>
      </c>
      <c r="T336" s="529">
        <v>0</v>
      </c>
      <c r="U336" s="529">
        <v>0</v>
      </c>
      <c r="V336" s="529">
        <v>0</v>
      </c>
      <c r="W336" s="529">
        <v>0</v>
      </c>
      <c r="X336" s="529">
        <v>0</v>
      </c>
      <c r="Y336" s="529">
        <v>0</v>
      </c>
      <c r="Z336" s="529">
        <v>0</v>
      </c>
      <c r="AA336" s="529">
        <v>0</v>
      </c>
      <c r="AB336" s="529">
        <v>0</v>
      </c>
      <c r="AC336" s="529">
        <f t="shared" si="189"/>
        <v>0</v>
      </c>
      <c r="AD336" s="583">
        <f t="shared" si="190"/>
        <v>0</v>
      </c>
      <c r="AE336" s="591">
        <f>'приложение 1.1 '!H338</f>
        <v>0.42059500000000005</v>
      </c>
      <c r="AF336" s="591" t="str">
        <f t="shared" si="205"/>
        <v>0</v>
      </c>
      <c r="AG336" s="591" t="str">
        <f t="shared" si="206"/>
        <v>0</v>
      </c>
      <c r="AH336" s="591" t="str">
        <f t="shared" si="214"/>
        <v>0</v>
      </c>
      <c r="AI336" s="591" t="str">
        <f t="shared" si="207"/>
        <v>0</v>
      </c>
      <c r="AJ336" s="591" t="str">
        <f t="shared" si="215"/>
        <v>0</v>
      </c>
      <c r="AK336" s="591" t="str">
        <f t="shared" si="208"/>
        <v>0</v>
      </c>
      <c r="AL336" s="591" t="str">
        <f t="shared" si="203"/>
        <v>0</v>
      </c>
      <c r="AM336" s="591" t="str">
        <f t="shared" si="216"/>
        <v>0</v>
      </c>
      <c r="AN336" s="591" t="str">
        <f t="shared" si="217"/>
        <v>-</v>
      </c>
      <c r="AO336" s="591" t="str">
        <f t="shared" si="218"/>
        <v>-</v>
      </c>
      <c r="AP336" s="591">
        <f>'приложение 1.1 '!Y338</f>
        <v>0</v>
      </c>
      <c r="AQ336" s="591">
        <f>'приложение 1.1 '!Z338</f>
        <v>0.42059500000000005</v>
      </c>
      <c r="AR336" s="591">
        <f>'приложение 1.1 '!AA338</f>
        <v>0</v>
      </c>
      <c r="AS336" s="591">
        <f>'приложение 1.1 '!AB338</f>
        <v>0</v>
      </c>
      <c r="AT336" s="591">
        <f>'приложение 1.4.'!G442</f>
        <v>0</v>
      </c>
      <c r="AU336" s="591">
        <f>'приложение 1.4.'!I442</f>
        <v>0</v>
      </c>
      <c r="AV336" s="591">
        <f>'приложение 1.4.'!K442</f>
        <v>0</v>
      </c>
      <c r="AW336" s="591">
        <f>'приложение 1.4.'!M442</f>
        <v>0</v>
      </c>
      <c r="AX336" s="474">
        <f>'приложение 1.1 '!AD338</f>
        <v>0</v>
      </c>
      <c r="AY336" s="474">
        <f>'приложение 1.1 '!AC338</f>
        <v>0</v>
      </c>
      <c r="AZ336" s="591">
        <f t="shared" si="219"/>
        <v>0.42059500000000005</v>
      </c>
    </row>
    <row r="337" spans="1:52" s="9" customFormat="1" ht="31.5">
      <c r="A337" s="95" t="str">
        <f>'приложение 1.1 '!A339</f>
        <v>2.1.4.48</v>
      </c>
      <c r="B337" s="506" t="str">
        <f>'приложение 1.1 '!B339</f>
        <v>Строительство КЛ-10кВ ТП-6-ТП-1 "Сити-Молл"</v>
      </c>
      <c r="C337" s="529" t="str">
        <f>IF('приложение 1.1 '!G339=2012,'приложение 1.1 '!E339,"-")</f>
        <v>-</v>
      </c>
      <c r="D337" s="529" t="str">
        <f>IF('приложение 1.1 '!G339=2012,'приложение 1.1 '!D339,"-")</f>
        <v>-</v>
      </c>
      <c r="E337" s="529">
        <f>IF('приложение 1.1 '!G339=2013,'приложение 1.1 '!E339,"-")</f>
        <v>0</v>
      </c>
      <c r="F337" s="529">
        <f>IF('приложение 1.1 '!G339=2013,'приложение 1.1 '!D339,"-")</f>
        <v>1.04</v>
      </c>
      <c r="G337" s="529" t="str">
        <f>IF('приложение 1.1 '!G339=2014,'приложение 1.1 '!E339,"-")</f>
        <v>-</v>
      </c>
      <c r="H337" s="529" t="str">
        <f>IF('приложение 1.1 '!G339=2014,'приложение 1.1 '!D339,"-")</f>
        <v>-</v>
      </c>
      <c r="I337" s="529" t="str">
        <f>IF('приложение 1.1 '!G339=2015,'приложение 1.1 '!E339,"-")</f>
        <v>-</v>
      </c>
      <c r="J337" s="529" t="str">
        <f>IF('приложение 1.1 '!G339=2015,'приложение 1.1 '!D339,"-")</f>
        <v>-</v>
      </c>
      <c r="K337" s="529" t="str">
        <f>IF('приложение 1.1 '!G339=2016,'приложение 1.1 '!E339,"-")</f>
        <v>-</v>
      </c>
      <c r="L337" s="529" t="str">
        <f>IF('приложение 1.1 '!G339=2016,'приложение 1.1 '!D339,"-")</f>
        <v>-</v>
      </c>
      <c r="M337" s="529" t="str">
        <f>IF('приложение 1.1 '!G339=2017,'приложение 1.1 '!E339,"-")</f>
        <v>-</v>
      </c>
      <c r="N337" s="529" t="str">
        <f>IF('приложение 1.1 '!G339=2017,'приложение 1.1 '!D339,"-")</f>
        <v>-</v>
      </c>
      <c r="O337" s="529">
        <f t="shared" si="204"/>
        <v>0</v>
      </c>
      <c r="P337" s="529">
        <f t="shared" si="204"/>
        <v>1.04</v>
      </c>
      <c r="Q337" s="529">
        <v>0</v>
      </c>
      <c r="R337" s="529">
        <v>0</v>
      </c>
      <c r="S337" s="529">
        <v>0</v>
      </c>
      <c r="T337" s="529">
        <v>0</v>
      </c>
      <c r="U337" s="529">
        <v>0</v>
      </c>
      <c r="V337" s="529">
        <v>0</v>
      </c>
      <c r="W337" s="529">
        <v>0</v>
      </c>
      <c r="X337" s="529">
        <v>0</v>
      </c>
      <c r="Y337" s="529">
        <v>0</v>
      </c>
      <c r="Z337" s="529">
        <v>0</v>
      </c>
      <c r="AA337" s="529">
        <v>0</v>
      </c>
      <c r="AB337" s="529">
        <v>0</v>
      </c>
      <c r="AC337" s="529">
        <f t="shared" si="189"/>
        <v>0</v>
      </c>
      <c r="AD337" s="583">
        <f t="shared" si="190"/>
        <v>0</v>
      </c>
      <c r="AE337" s="591">
        <f>'приложение 1.1 '!H339</f>
        <v>0.40448700000000004</v>
      </c>
      <c r="AF337" s="591" t="str">
        <f t="shared" si="205"/>
        <v>0</v>
      </c>
      <c r="AG337" s="591" t="str">
        <f t="shared" si="206"/>
        <v>0</v>
      </c>
      <c r="AH337" s="591" t="str">
        <f t="shared" si="214"/>
        <v>0</v>
      </c>
      <c r="AI337" s="591" t="str">
        <f t="shared" si="207"/>
        <v>0</v>
      </c>
      <c r="AJ337" s="591" t="str">
        <f t="shared" si="215"/>
        <v>0</v>
      </c>
      <c r="AK337" s="591" t="str">
        <f t="shared" si="208"/>
        <v>0</v>
      </c>
      <c r="AL337" s="591" t="str">
        <f t="shared" si="203"/>
        <v>0</v>
      </c>
      <c r="AM337" s="591" t="str">
        <f t="shared" si="216"/>
        <v>0</v>
      </c>
      <c r="AN337" s="591" t="str">
        <f t="shared" si="217"/>
        <v>-</v>
      </c>
      <c r="AO337" s="591" t="str">
        <f t="shared" si="218"/>
        <v>-</v>
      </c>
      <c r="AP337" s="591">
        <f>'приложение 1.1 '!Y339</f>
        <v>0</v>
      </c>
      <c r="AQ337" s="591">
        <f>'приложение 1.1 '!Z339</f>
        <v>0.40448700000000004</v>
      </c>
      <c r="AR337" s="591">
        <f>'приложение 1.1 '!AA339</f>
        <v>0</v>
      </c>
      <c r="AS337" s="591">
        <f>'приложение 1.1 '!AB339</f>
        <v>0</v>
      </c>
      <c r="AT337" s="591">
        <f>'приложение 1.4.'!G443</f>
        <v>0</v>
      </c>
      <c r="AU337" s="591">
        <f>'приложение 1.4.'!I443</f>
        <v>0</v>
      </c>
      <c r="AV337" s="591">
        <f>'приложение 1.4.'!K443</f>
        <v>0</v>
      </c>
      <c r="AW337" s="591">
        <f>'приложение 1.4.'!M443</f>
        <v>0</v>
      </c>
      <c r="AX337" s="474">
        <f>'приложение 1.1 '!AD339</f>
        <v>0</v>
      </c>
      <c r="AY337" s="474">
        <f>'приложение 1.1 '!AC339</f>
        <v>0</v>
      </c>
      <c r="AZ337" s="591">
        <f t="shared" si="219"/>
        <v>0.40448700000000004</v>
      </c>
    </row>
    <row r="338" spans="1:52" s="9" customFormat="1">
      <c r="A338" s="95" t="str">
        <f>'приложение 1.1 '!A340</f>
        <v>2.1.4.49</v>
      </c>
      <c r="B338" s="506" t="str">
        <f>'приложение 1.1 '!B340</f>
        <v>Строительство КЛ-10кВ ТП-1-ТП-2 "Сити-Мол"</v>
      </c>
      <c r="C338" s="529" t="str">
        <f>IF('приложение 1.1 '!G340=2012,'приложение 1.1 '!E340,"-")</f>
        <v>-</v>
      </c>
      <c r="D338" s="529" t="str">
        <f>IF('приложение 1.1 '!G340=2012,'приложение 1.1 '!D340,"-")</f>
        <v>-</v>
      </c>
      <c r="E338" s="529">
        <f>IF('приложение 1.1 '!G340=2013,'приложение 1.1 '!E340,"-")</f>
        <v>0</v>
      </c>
      <c r="F338" s="529">
        <f>IF('приложение 1.1 '!G340=2013,'приложение 1.1 '!D340,"-")</f>
        <v>0.12</v>
      </c>
      <c r="G338" s="529" t="str">
        <f>IF('приложение 1.1 '!G340=2014,'приложение 1.1 '!E340,"-")</f>
        <v>-</v>
      </c>
      <c r="H338" s="529" t="str">
        <f>IF('приложение 1.1 '!G340=2014,'приложение 1.1 '!D340,"-")</f>
        <v>-</v>
      </c>
      <c r="I338" s="529" t="str">
        <f>IF('приложение 1.1 '!G340=2015,'приложение 1.1 '!E340,"-")</f>
        <v>-</v>
      </c>
      <c r="J338" s="529" t="str">
        <f>IF('приложение 1.1 '!G340=2015,'приложение 1.1 '!D340,"-")</f>
        <v>-</v>
      </c>
      <c r="K338" s="529" t="str">
        <f>IF('приложение 1.1 '!G340=2016,'приложение 1.1 '!E340,"-")</f>
        <v>-</v>
      </c>
      <c r="L338" s="529" t="str">
        <f>IF('приложение 1.1 '!G340=2016,'приложение 1.1 '!D340,"-")</f>
        <v>-</v>
      </c>
      <c r="M338" s="529" t="str">
        <f>IF('приложение 1.1 '!G340=2017,'приложение 1.1 '!E340,"-")</f>
        <v>-</v>
      </c>
      <c r="N338" s="529" t="str">
        <f>IF('приложение 1.1 '!G340=2017,'приложение 1.1 '!D340,"-")</f>
        <v>-</v>
      </c>
      <c r="O338" s="529">
        <f t="shared" si="204"/>
        <v>0</v>
      </c>
      <c r="P338" s="529">
        <f t="shared" si="204"/>
        <v>0.12</v>
      </c>
      <c r="Q338" s="529">
        <v>0</v>
      </c>
      <c r="R338" s="529">
        <v>0</v>
      </c>
      <c r="S338" s="529">
        <v>0</v>
      </c>
      <c r="T338" s="529">
        <v>0</v>
      </c>
      <c r="U338" s="529">
        <v>0</v>
      </c>
      <c r="V338" s="529">
        <v>0</v>
      </c>
      <c r="W338" s="529">
        <v>0</v>
      </c>
      <c r="X338" s="529">
        <v>0</v>
      </c>
      <c r="Y338" s="529">
        <v>0</v>
      </c>
      <c r="Z338" s="529">
        <v>0</v>
      </c>
      <c r="AA338" s="529">
        <v>0</v>
      </c>
      <c r="AB338" s="529">
        <v>0</v>
      </c>
      <c r="AC338" s="529">
        <f t="shared" si="189"/>
        <v>0</v>
      </c>
      <c r="AD338" s="583">
        <f t="shared" si="190"/>
        <v>0</v>
      </c>
      <c r="AE338" s="591">
        <f>'приложение 1.1 '!H340</f>
        <v>0.69207700000000005</v>
      </c>
      <c r="AF338" s="591" t="str">
        <f t="shared" si="205"/>
        <v>0</v>
      </c>
      <c r="AG338" s="591" t="str">
        <f t="shared" si="206"/>
        <v>0</v>
      </c>
      <c r="AH338" s="591" t="str">
        <f t="shared" si="214"/>
        <v>0</v>
      </c>
      <c r="AI338" s="591" t="str">
        <f t="shared" si="207"/>
        <v>0</v>
      </c>
      <c r="AJ338" s="591" t="str">
        <f t="shared" si="215"/>
        <v>0</v>
      </c>
      <c r="AK338" s="591" t="str">
        <f t="shared" si="208"/>
        <v>0</v>
      </c>
      <c r="AL338" s="591" t="str">
        <f t="shared" si="203"/>
        <v>0</v>
      </c>
      <c r="AM338" s="591" t="str">
        <f t="shared" si="216"/>
        <v>0</v>
      </c>
      <c r="AN338" s="591" t="str">
        <f t="shared" si="217"/>
        <v>-</v>
      </c>
      <c r="AO338" s="591" t="str">
        <f t="shared" si="218"/>
        <v>-</v>
      </c>
      <c r="AP338" s="591">
        <f>'приложение 1.1 '!Y340</f>
        <v>0</v>
      </c>
      <c r="AQ338" s="591">
        <f>'приложение 1.1 '!Z340</f>
        <v>0.69207700000000005</v>
      </c>
      <c r="AR338" s="591">
        <f>'приложение 1.1 '!AA340</f>
        <v>0</v>
      </c>
      <c r="AS338" s="591">
        <f>'приложение 1.1 '!AB340</f>
        <v>0</v>
      </c>
      <c r="AT338" s="591">
        <f>'приложение 1.4.'!G444</f>
        <v>0</v>
      </c>
      <c r="AU338" s="591">
        <f>'приложение 1.4.'!I444</f>
        <v>0</v>
      </c>
      <c r="AV338" s="591">
        <f>'приложение 1.4.'!K444</f>
        <v>0</v>
      </c>
      <c r="AW338" s="591">
        <f>'приложение 1.4.'!M444</f>
        <v>0</v>
      </c>
      <c r="AX338" s="474">
        <f>'приложение 1.1 '!AD340</f>
        <v>0</v>
      </c>
      <c r="AY338" s="474">
        <f>'приложение 1.1 '!AC340</f>
        <v>0</v>
      </c>
      <c r="AZ338" s="591">
        <f t="shared" si="219"/>
        <v>0.69207700000000005</v>
      </c>
    </row>
    <row r="339" spans="1:52" s="9" customFormat="1">
      <c r="A339" s="95" t="str">
        <f>'приложение 1.1 '!A341</f>
        <v>2.1.4.50</v>
      </c>
      <c r="B339" s="506" t="str">
        <f>'приложение 1.1 '!B341</f>
        <v>Строительство КЛ-10кВ ТП-5-ТП-6 "Сити-Мол"</v>
      </c>
      <c r="C339" s="529" t="str">
        <f>IF('приложение 1.1 '!G341=2012,'приложение 1.1 '!E341,"-")</f>
        <v>-</v>
      </c>
      <c r="D339" s="529" t="str">
        <f>IF('приложение 1.1 '!G341=2012,'приложение 1.1 '!D341,"-")</f>
        <v>-</v>
      </c>
      <c r="E339" s="529">
        <f>IF('приложение 1.1 '!G341=2013,'приложение 1.1 '!E341,"-")</f>
        <v>0</v>
      </c>
      <c r="F339" s="529">
        <f>IF('приложение 1.1 '!G341=2013,'приложение 1.1 '!D341,"-")</f>
        <v>0.12</v>
      </c>
      <c r="G339" s="529" t="str">
        <f>IF('приложение 1.1 '!G341=2014,'приложение 1.1 '!E341,"-")</f>
        <v>-</v>
      </c>
      <c r="H339" s="529" t="str">
        <f>IF('приложение 1.1 '!G341=2014,'приложение 1.1 '!D341,"-")</f>
        <v>-</v>
      </c>
      <c r="I339" s="529" t="str">
        <f>IF('приложение 1.1 '!G341=2015,'приложение 1.1 '!E341,"-")</f>
        <v>-</v>
      </c>
      <c r="J339" s="529" t="str">
        <f>IF('приложение 1.1 '!G341=2015,'приложение 1.1 '!D341,"-")</f>
        <v>-</v>
      </c>
      <c r="K339" s="529" t="str">
        <f>IF('приложение 1.1 '!G341=2016,'приложение 1.1 '!E341,"-")</f>
        <v>-</v>
      </c>
      <c r="L339" s="529" t="str">
        <f>IF('приложение 1.1 '!G341=2016,'приложение 1.1 '!D341,"-")</f>
        <v>-</v>
      </c>
      <c r="M339" s="529" t="str">
        <f>IF('приложение 1.1 '!G341=2017,'приложение 1.1 '!E341,"-")</f>
        <v>-</v>
      </c>
      <c r="N339" s="529" t="str">
        <f>IF('приложение 1.1 '!G341=2017,'приложение 1.1 '!D341,"-")</f>
        <v>-</v>
      </c>
      <c r="O339" s="529">
        <f t="shared" si="204"/>
        <v>0</v>
      </c>
      <c r="P339" s="529">
        <f t="shared" si="204"/>
        <v>0.12</v>
      </c>
      <c r="Q339" s="529">
        <v>0</v>
      </c>
      <c r="R339" s="529">
        <v>0</v>
      </c>
      <c r="S339" s="529">
        <v>0</v>
      </c>
      <c r="T339" s="529">
        <v>0</v>
      </c>
      <c r="U339" s="529">
        <v>0</v>
      </c>
      <c r="V339" s="529">
        <v>0</v>
      </c>
      <c r="W339" s="529">
        <v>0</v>
      </c>
      <c r="X339" s="529">
        <v>0</v>
      </c>
      <c r="Y339" s="529">
        <v>0</v>
      </c>
      <c r="Z339" s="529">
        <v>0</v>
      </c>
      <c r="AA339" s="529">
        <v>0</v>
      </c>
      <c r="AB339" s="529">
        <v>0</v>
      </c>
      <c r="AC339" s="529">
        <f t="shared" si="189"/>
        <v>0</v>
      </c>
      <c r="AD339" s="583">
        <f t="shared" si="190"/>
        <v>0</v>
      </c>
      <c r="AE339" s="591">
        <f>'приложение 1.1 '!H341</f>
        <v>0.69207700000000005</v>
      </c>
      <c r="AF339" s="591" t="str">
        <f t="shared" si="205"/>
        <v>0</v>
      </c>
      <c r="AG339" s="591" t="str">
        <f t="shared" si="206"/>
        <v>0</v>
      </c>
      <c r="AH339" s="591" t="str">
        <f t="shared" si="214"/>
        <v>0</v>
      </c>
      <c r="AI339" s="591" t="str">
        <f t="shared" si="207"/>
        <v>0</v>
      </c>
      <c r="AJ339" s="591" t="str">
        <f t="shared" si="215"/>
        <v>0</v>
      </c>
      <c r="AK339" s="591" t="str">
        <f t="shared" si="208"/>
        <v>0</v>
      </c>
      <c r="AL339" s="591" t="str">
        <f t="shared" si="203"/>
        <v>0</v>
      </c>
      <c r="AM339" s="591" t="str">
        <f t="shared" si="216"/>
        <v>0</v>
      </c>
      <c r="AN339" s="591" t="str">
        <f t="shared" si="217"/>
        <v>-</v>
      </c>
      <c r="AO339" s="591" t="str">
        <f t="shared" si="218"/>
        <v>-</v>
      </c>
      <c r="AP339" s="591">
        <f>'приложение 1.1 '!Y341</f>
        <v>0</v>
      </c>
      <c r="AQ339" s="591">
        <f>'приложение 1.1 '!Z341</f>
        <v>0.69207700000000005</v>
      </c>
      <c r="AR339" s="591">
        <f>'приложение 1.1 '!AA341</f>
        <v>0</v>
      </c>
      <c r="AS339" s="591">
        <f>'приложение 1.1 '!AB341</f>
        <v>0</v>
      </c>
      <c r="AT339" s="591">
        <f>'приложение 1.4.'!G445</f>
        <v>0</v>
      </c>
      <c r="AU339" s="591">
        <f>'приложение 1.4.'!I445</f>
        <v>0</v>
      </c>
      <c r="AV339" s="591">
        <f>'приложение 1.4.'!K445</f>
        <v>0</v>
      </c>
      <c r="AW339" s="591">
        <f>'приложение 1.4.'!M445</f>
        <v>0</v>
      </c>
      <c r="AX339" s="474">
        <f>'приложение 1.1 '!AD341</f>
        <v>0</v>
      </c>
      <c r="AY339" s="474">
        <f>'приложение 1.1 '!AC341</f>
        <v>0</v>
      </c>
      <c r="AZ339" s="591">
        <f t="shared" si="219"/>
        <v>0.69207700000000005</v>
      </c>
    </row>
    <row r="340" spans="1:52" s="9" customFormat="1" ht="47.25">
      <c r="A340" s="95" t="str">
        <f>'приложение 1.1 '!A342</f>
        <v>2.1.4.51</v>
      </c>
      <c r="B340" s="506" t="str">
        <f>'приложение 1.1 '!B342</f>
        <v>Строительство КЛ-10кВ от РП(ТП)-2х2500 кВА до ТП-40 2х1600 кВА, Застройка микрорайона №30</v>
      </c>
      <c r="C340" s="529" t="str">
        <f>IF('приложение 1.1 '!G342=2012,'приложение 1.1 '!E342,"-")</f>
        <v>-</v>
      </c>
      <c r="D340" s="529" t="str">
        <f>IF('приложение 1.1 '!G342=2012,'приложение 1.1 '!D342,"-")</f>
        <v>-</v>
      </c>
      <c r="E340" s="529" t="str">
        <f>IF('приложение 1.1 '!G342=2013,'приложение 1.1 '!E342,"-")</f>
        <v>-</v>
      </c>
      <c r="F340" s="529" t="str">
        <f>IF('приложение 1.1 '!G342=2013,'приложение 1.1 '!D342,"-")</f>
        <v>-</v>
      </c>
      <c r="G340" s="529">
        <f>IF('приложение 1.1 '!G342=2014,'приложение 1.1 '!E342,"-")</f>
        <v>0</v>
      </c>
      <c r="H340" s="529">
        <f>IF('приложение 1.1 '!G342=2014,'приложение 1.1 '!D342,"-")</f>
        <v>1.268</v>
      </c>
      <c r="I340" s="529" t="str">
        <f>IF('приложение 1.1 '!G342=2015,'приложение 1.1 '!E342,"-")</f>
        <v>-</v>
      </c>
      <c r="J340" s="529" t="str">
        <f>IF('приложение 1.1 '!G342=2015,'приложение 1.1 '!D342,"-")</f>
        <v>-</v>
      </c>
      <c r="K340" s="529" t="str">
        <f>IF('приложение 1.1 '!G342=2016,'приложение 1.1 '!E342,"-")</f>
        <v>-</v>
      </c>
      <c r="L340" s="529" t="str">
        <f>IF('приложение 1.1 '!G342=2016,'приложение 1.1 '!D342,"-")</f>
        <v>-</v>
      </c>
      <c r="M340" s="529" t="str">
        <f>IF('приложение 1.1 '!G342=2017,'приложение 1.1 '!E342,"-")</f>
        <v>-</v>
      </c>
      <c r="N340" s="529" t="str">
        <f>IF('приложение 1.1 '!G342=2017,'приложение 1.1 '!D342,"-")</f>
        <v>-</v>
      </c>
      <c r="O340" s="529">
        <f t="shared" si="204"/>
        <v>0</v>
      </c>
      <c r="P340" s="529">
        <f t="shared" si="204"/>
        <v>1.268</v>
      </c>
      <c r="Q340" s="529">
        <v>0</v>
      </c>
      <c r="R340" s="529">
        <v>0</v>
      </c>
      <c r="S340" s="529">
        <v>0</v>
      </c>
      <c r="T340" s="529">
        <v>0</v>
      </c>
      <c r="U340" s="529">
        <v>0</v>
      </c>
      <c r="V340" s="529">
        <v>0</v>
      </c>
      <c r="W340" s="529">
        <v>0</v>
      </c>
      <c r="X340" s="529">
        <v>0</v>
      </c>
      <c r="Y340" s="529">
        <v>0</v>
      </c>
      <c r="Z340" s="529">
        <v>0</v>
      </c>
      <c r="AA340" s="529">
        <v>0</v>
      </c>
      <c r="AB340" s="529">
        <v>0</v>
      </c>
      <c r="AC340" s="529">
        <f t="shared" si="189"/>
        <v>0</v>
      </c>
      <c r="AD340" s="583">
        <f t="shared" si="190"/>
        <v>0</v>
      </c>
      <c r="AE340" s="591">
        <f>'приложение 1.1 '!H342</f>
        <v>2.5477315600000003</v>
      </c>
      <c r="AF340" s="591" t="str">
        <f t="shared" si="205"/>
        <v>0</v>
      </c>
      <c r="AG340" s="591" t="str">
        <f t="shared" si="206"/>
        <v>0</v>
      </c>
      <c r="AH340" s="591" t="str">
        <f t="shared" si="214"/>
        <v>0</v>
      </c>
      <c r="AI340" s="591" t="str">
        <f t="shared" si="207"/>
        <v>0</v>
      </c>
      <c r="AJ340" s="591" t="str">
        <f t="shared" si="215"/>
        <v>0</v>
      </c>
      <c r="AK340" s="591" t="str">
        <f t="shared" si="208"/>
        <v>0</v>
      </c>
      <c r="AL340" s="591" t="str">
        <f t="shared" si="203"/>
        <v>0</v>
      </c>
      <c r="AM340" s="591" t="str">
        <f t="shared" si="216"/>
        <v>0</v>
      </c>
      <c r="AN340" s="591" t="str">
        <f t="shared" si="217"/>
        <v>-</v>
      </c>
      <c r="AO340" s="591" t="str">
        <f t="shared" si="218"/>
        <v>-</v>
      </c>
      <c r="AP340" s="591">
        <f>'приложение 1.1 '!Y342</f>
        <v>0</v>
      </c>
      <c r="AQ340" s="591">
        <f>'приложение 1.1 '!Z342</f>
        <v>2.5477315600000003</v>
      </c>
      <c r="AR340" s="591">
        <f>'приложение 1.1 '!AA342</f>
        <v>0</v>
      </c>
      <c r="AS340" s="591">
        <f>'приложение 1.1 '!AB342</f>
        <v>0</v>
      </c>
      <c r="AT340" s="591">
        <f>'приложение 1.4.'!G446</f>
        <v>0</v>
      </c>
      <c r="AU340" s="591">
        <f>'приложение 1.4.'!I446</f>
        <v>0</v>
      </c>
      <c r="AV340" s="591">
        <f>'приложение 1.4.'!K446</f>
        <v>0</v>
      </c>
      <c r="AW340" s="591">
        <f>'приложение 1.4.'!M446</f>
        <v>0</v>
      </c>
      <c r="AX340" s="474">
        <f>'приложение 1.1 '!AD342</f>
        <v>0</v>
      </c>
      <c r="AY340" s="474">
        <f>'приложение 1.1 '!AC342</f>
        <v>0</v>
      </c>
      <c r="AZ340" s="591">
        <f t="shared" si="219"/>
        <v>2.5477315600000003</v>
      </c>
    </row>
    <row r="341" spans="1:52" s="9" customFormat="1" ht="47.25">
      <c r="A341" s="95" t="str">
        <f>'приложение 1.1 '!A343</f>
        <v>2.1.4.52</v>
      </c>
      <c r="B341" s="506" t="str">
        <f>'приложение 1.1 '!B343</f>
        <v>Стоительство КЛ-10 кВ от РП(ТП)-2х2500 кВА до ТП-34А 2х2500 кВА, Застройка микрорайона №30</v>
      </c>
      <c r="C341" s="529" t="str">
        <f>IF('приложение 1.1 '!G343=2012,'приложение 1.1 '!E343,"-")</f>
        <v>-</v>
      </c>
      <c r="D341" s="529" t="str">
        <f>IF('приложение 1.1 '!G343=2012,'приложение 1.1 '!D343,"-")</f>
        <v>-</v>
      </c>
      <c r="E341" s="529" t="str">
        <f>IF('приложение 1.1 '!G343=2013,'приложение 1.1 '!E343,"-")</f>
        <v>-</v>
      </c>
      <c r="F341" s="529" t="str">
        <f>IF('приложение 1.1 '!G343=2013,'приложение 1.1 '!D343,"-")</f>
        <v>-</v>
      </c>
      <c r="G341" s="529">
        <f>IF('приложение 1.1 '!G343=2014,'приложение 1.1 '!E343,"-")</f>
        <v>0</v>
      </c>
      <c r="H341" s="529">
        <f>IF('приложение 1.1 '!G343=2014,'приложение 1.1 '!D343,"-")</f>
        <v>0.38400000000000001</v>
      </c>
      <c r="I341" s="529" t="str">
        <f>IF('приложение 1.1 '!G343=2015,'приложение 1.1 '!E343,"-")</f>
        <v>-</v>
      </c>
      <c r="J341" s="529" t="str">
        <f>IF('приложение 1.1 '!G343=2015,'приложение 1.1 '!D343,"-")</f>
        <v>-</v>
      </c>
      <c r="K341" s="529" t="str">
        <f>IF('приложение 1.1 '!G343=2016,'приложение 1.1 '!E343,"-")</f>
        <v>-</v>
      </c>
      <c r="L341" s="529" t="str">
        <f>IF('приложение 1.1 '!G343=2016,'приложение 1.1 '!D343,"-")</f>
        <v>-</v>
      </c>
      <c r="M341" s="529" t="str">
        <f>IF('приложение 1.1 '!G343=2017,'приложение 1.1 '!E343,"-")</f>
        <v>-</v>
      </c>
      <c r="N341" s="529" t="str">
        <f>IF('приложение 1.1 '!G343=2017,'приложение 1.1 '!D343,"-")</f>
        <v>-</v>
      </c>
      <c r="O341" s="529">
        <f t="shared" si="204"/>
        <v>0</v>
      </c>
      <c r="P341" s="529">
        <f t="shared" si="204"/>
        <v>0.38400000000000001</v>
      </c>
      <c r="Q341" s="529">
        <v>0</v>
      </c>
      <c r="R341" s="529">
        <v>0</v>
      </c>
      <c r="S341" s="529">
        <v>0</v>
      </c>
      <c r="T341" s="529">
        <v>0</v>
      </c>
      <c r="U341" s="529">
        <v>0</v>
      </c>
      <c r="V341" s="529">
        <v>0</v>
      </c>
      <c r="W341" s="529">
        <v>0</v>
      </c>
      <c r="X341" s="529">
        <v>0</v>
      </c>
      <c r="Y341" s="529">
        <v>0</v>
      </c>
      <c r="Z341" s="529">
        <v>0</v>
      </c>
      <c r="AA341" s="529">
        <v>0</v>
      </c>
      <c r="AB341" s="529">
        <v>0</v>
      </c>
      <c r="AC341" s="529">
        <f t="shared" si="189"/>
        <v>0</v>
      </c>
      <c r="AD341" s="583">
        <f t="shared" si="190"/>
        <v>0</v>
      </c>
      <c r="AE341" s="591">
        <f>'приложение 1.1 '!H343</f>
        <v>0.84852860999999991</v>
      </c>
      <c r="AF341" s="591" t="str">
        <f t="shared" si="205"/>
        <v>0</v>
      </c>
      <c r="AG341" s="591" t="str">
        <f t="shared" si="206"/>
        <v>0</v>
      </c>
      <c r="AH341" s="591" t="str">
        <f t="shared" si="214"/>
        <v>0</v>
      </c>
      <c r="AI341" s="591" t="str">
        <f t="shared" si="207"/>
        <v>0</v>
      </c>
      <c r="AJ341" s="591" t="str">
        <f t="shared" si="215"/>
        <v>0</v>
      </c>
      <c r="AK341" s="591" t="str">
        <f t="shared" si="208"/>
        <v>0</v>
      </c>
      <c r="AL341" s="591" t="str">
        <f t="shared" si="203"/>
        <v>0</v>
      </c>
      <c r="AM341" s="591" t="str">
        <f t="shared" si="216"/>
        <v>0</v>
      </c>
      <c r="AN341" s="591" t="str">
        <f t="shared" si="217"/>
        <v>-</v>
      </c>
      <c r="AO341" s="591" t="str">
        <f t="shared" si="218"/>
        <v>-</v>
      </c>
      <c r="AP341" s="591">
        <f>'приложение 1.1 '!Y343</f>
        <v>0</v>
      </c>
      <c r="AQ341" s="591">
        <f>'приложение 1.1 '!Z343</f>
        <v>0</v>
      </c>
      <c r="AR341" s="591">
        <f>'приложение 1.1 '!AA343</f>
        <v>0.84852860999999991</v>
      </c>
      <c r="AS341" s="591">
        <f>'приложение 1.1 '!AB343</f>
        <v>0</v>
      </c>
      <c r="AT341" s="591">
        <f>'приложение 1.4.'!G447</f>
        <v>0</v>
      </c>
      <c r="AU341" s="591">
        <f>'приложение 1.4.'!I447</f>
        <v>0</v>
      </c>
      <c r="AV341" s="591">
        <f>'приложение 1.4.'!K447</f>
        <v>0</v>
      </c>
      <c r="AW341" s="591">
        <f>'приложение 1.4.'!M447</f>
        <v>0</v>
      </c>
      <c r="AX341" s="474">
        <f>'приложение 1.1 '!AD343</f>
        <v>0</v>
      </c>
      <c r="AY341" s="474">
        <f>'приложение 1.1 '!AC343</f>
        <v>0</v>
      </c>
      <c r="AZ341" s="591">
        <f t="shared" si="219"/>
        <v>0.84852860999999991</v>
      </c>
    </row>
    <row r="342" spans="1:52" s="9" customFormat="1" ht="47.25">
      <c r="A342" s="95" t="str">
        <f>'приложение 1.1 '!A344</f>
        <v>2.1.4.53</v>
      </c>
      <c r="B342" s="506" t="str">
        <f>'приложение 1.1 '!B344</f>
        <v>Строительство КЛ-10 кВ от   ТП-34А 2х2500 кВА до БКТП 2х1000 кВА, Застройка микрорайона №30</v>
      </c>
      <c r="C342" s="529" t="str">
        <f>IF('приложение 1.1 '!G344=2012,'приложение 1.1 '!E344,"-")</f>
        <v>-</v>
      </c>
      <c r="D342" s="529" t="str">
        <f>IF('приложение 1.1 '!G344=2012,'приложение 1.1 '!D344,"-")</f>
        <v>-</v>
      </c>
      <c r="E342" s="529" t="str">
        <f>IF('приложение 1.1 '!G344=2013,'приложение 1.1 '!E344,"-")</f>
        <v>-</v>
      </c>
      <c r="F342" s="529" t="str">
        <f>IF('приложение 1.1 '!G344=2013,'приложение 1.1 '!D344,"-")</f>
        <v>-</v>
      </c>
      <c r="G342" s="529">
        <f>IF('приложение 1.1 '!G344=2014,'приложение 1.1 '!E344,"-")</f>
        <v>0</v>
      </c>
      <c r="H342" s="529">
        <f>IF('приложение 1.1 '!G344=2014,'приложение 1.1 '!D344,"-")</f>
        <v>0.17599999999999999</v>
      </c>
      <c r="I342" s="529" t="str">
        <f>IF('приложение 1.1 '!G344=2015,'приложение 1.1 '!E344,"-")</f>
        <v>-</v>
      </c>
      <c r="J342" s="529" t="str">
        <f>IF('приложение 1.1 '!G344=2015,'приложение 1.1 '!D344,"-")</f>
        <v>-</v>
      </c>
      <c r="K342" s="529" t="str">
        <f>IF('приложение 1.1 '!G344=2016,'приложение 1.1 '!E344,"-")</f>
        <v>-</v>
      </c>
      <c r="L342" s="529" t="str">
        <f>IF('приложение 1.1 '!G344=2016,'приложение 1.1 '!D344,"-")</f>
        <v>-</v>
      </c>
      <c r="M342" s="529" t="str">
        <f>IF('приложение 1.1 '!G344=2017,'приложение 1.1 '!E344,"-")</f>
        <v>-</v>
      </c>
      <c r="N342" s="529" t="str">
        <f>IF('приложение 1.1 '!G344=2017,'приложение 1.1 '!D344,"-")</f>
        <v>-</v>
      </c>
      <c r="O342" s="529">
        <f t="shared" si="204"/>
        <v>0</v>
      </c>
      <c r="P342" s="529">
        <f t="shared" si="204"/>
        <v>0.17599999999999999</v>
      </c>
      <c r="Q342" s="529">
        <v>0</v>
      </c>
      <c r="R342" s="529">
        <v>0</v>
      </c>
      <c r="S342" s="529">
        <v>0</v>
      </c>
      <c r="T342" s="529">
        <v>0</v>
      </c>
      <c r="U342" s="529">
        <v>0</v>
      </c>
      <c r="V342" s="529">
        <v>0</v>
      </c>
      <c r="W342" s="529">
        <v>0</v>
      </c>
      <c r="X342" s="529">
        <v>0</v>
      </c>
      <c r="Y342" s="529">
        <v>0</v>
      </c>
      <c r="Z342" s="529">
        <v>0</v>
      </c>
      <c r="AA342" s="529">
        <v>0</v>
      </c>
      <c r="AB342" s="529">
        <v>0</v>
      </c>
      <c r="AC342" s="529">
        <f t="shared" si="189"/>
        <v>0</v>
      </c>
      <c r="AD342" s="583">
        <f t="shared" si="190"/>
        <v>0</v>
      </c>
      <c r="AE342" s="591">
        <f>'приложение 1.1 '!H344</f>
        <v>0.43357299999999999</v>
      </c>
      <c r="AF342" s="591" t="str">
        <f t="shared" si="205"/>
        <v>0</v>
      </c>
      <c r="AG342" s="591" t="str">
        <f t="shared" si="206"/>
        <v>0</v>
      </c>
      <c r="AH342" s="591" t="str">
        <f t="shared" si="214"/>
        <v>0</v>
      </c>
      <c r="AI342" s="591" t="str">
        <f t="shared" si="207"/>
        <v>0</v>
      </c>
      <c r="AJ342" s="591" t="str">
        <f t="shared" si="215"/>
        <v>0</v>
      </c>
      <c r="AK342" s="591" t="str">
        <f t="shared" si="208"/>
        <v>0</v>
      </c>
      <c r="AL342" s="591" t="str">
        <f t="shared" si="203"/>
        <v>0</v>
      </c>
      <c r="AM342" s="591" t="str">
        <f t="shared" si="216"/>
        <v>0</v>
      </c>
      <c r="AN342" s="591" t="str">
        <f t="shared" si="217"/>
        <v>-</v>
      </c>
      <c r="AO342" s="591" t="str">
        <f t="shared" si="218"/>
        <v>-</v>
      </c>
      <c r="AP342" s="591">
        <f>'приложение 1.1 '!Y344</f>
        <v>0</v>
      </c>
      <c r="AQ342" s="591">
        <f>'приложение 1.1 '!Z344</f>
        <v>0</v>
      </c>
      <c r="AR342" s="591">
        <f>'приложение 1.1 '!AA344</f>
        <v>0.43357299999999999</v>
      </c>
      <c r="AS342" s="591">
        <f>'приложение 1.1 '!AB344</f>
        <v>0</v>
      </c>
      <c r="AT342" s="591">
        <f>'приложение 1.4.'!G448</f>
        <v>0</v>
      </c>
      <c r="AU342" s="591">
        <f>'приложение 1.4.'!I448</f>
        <v>0</v>
      </c>
      <c r="AV342" s="591">
        <f>'приложение 1.4.'!K448</f>
        <v>0</v>
      </c>
      <c r="AW342" s="591">
        <f>'приложение 1.4.'!M448</f>
        <v>0</v>
      </c>
      <c r="AX342" s="474">
        <f>'приложение 1.1 '!AD344</f>
        <v>0</v>
      </c>
      <c r="AY342" s="474">
        <f>'приложение 1.1 '!AC344</f>
        <v>0</v>
      </c>
      <c r="AZ342" s="591">
        <f t="shared" si="219"/>
        <v>0.43357299999999999</v>
      </c>
    </row>
    <row r="343" spans="1:52" s="9" customFormat="1" ht="47.25">
      <c r="A343" s="95" t="str">
        <f>'приложение 1.1 '!A345</f>
        <v>2.1.4.54</v>
      </c>
      <c r="B343" s="506" t="str">
        <f>'приложение 1.1 '!B345</f>
        <v>Строительство КЛ-10кВ от ТП-2х1600кВА мкр.30  до места врезки в КЛ-10кВ ТП-569-ТП-570 , мкр.30</v>
      </c>
      <c r="C343" s="529" t="str">
        <f>IF('приложение 1.1 '!G345=2012,'приложение 1.1 '!E345,"-")</f>
        <v>-</v>
      </c>
      <c r="D343" s="529" t="str">
        <f>IF('приложение 1.1 '!G345=2012,'приложение 1.1 '!D345,"-")</f>
        <v>-</v>
      </c>
      <c r="E343" s="529" t="str">
        <f>IF('приложение 1.1 '!G345=2013,'приложение 1.1 '!E345,"-")</f>
        <v>-</v>
      </c>
      <c r="F343" s="529" t="str">
        <f>IF('приложение 1.1 '!G345=2013,'приложение 1.1 '!D345,"-")</f>
        <v>-</v>
      </c>
      <c r="G343" s="529">
        <f>IF('приложение 1.1 '!G345=2014,'приложение 1.1 '!E345,"-")</f>
        <v>0</v>
      </c>
      <c r="H343" s="529">
        <f>IF('приложение 1.1 '!G345=2014,'приложение 1.1 '!D345,"-")</f>
        <v>0.498</v>
      </c>
      <c r="I343" s="529" t="str">
        <f>IF('приложение 1.1 '!G345=2015,'приложение 1.1 '!E345,"-")</f>
        <v>-</v>
      </c>
      <c r="J343" s="529" t="str">
        <f>IF('приложение 1.1 '!G345=2015,'приложение 1.1 '!D345,"-")</f>
        <v>-</v>
      </c>
      <c r="K343" s="529" t="str">
        <f>IF('приложение 1.1 '!G345=2016,'приложение 1.1 '!E345,"-")</f>
        <v>-</v>
      </c>
      <c r="L343" s="529" t="str">
        <f>IF('приложение 1.1 '!G345=2016,'приложение 1.1 '!D345,"-")</f>
        <v>-</v>
      </c>
      <c r="M343" s="529" t="str">
        <f>IF('приложение 1.1 '!G345=2017,'приложение 1.1 '!E345,"-")</f>
        <v>-</v>
      </c>
      <c r="N343" s="529" t="str">
        <f>IF('приложение 1.1 '!G345=2017,'приложение 1.1 '!D345,"-")</f>
        <v>-</v>
      </c>
      <c r="O343" s="529">
        <f t="shared" si="204"/>
        <v>0</v>
      </c>
      <c r="P343" s="529">
        <f t="shared" si="204"/>
        <v>0.498</v>
      </c>
      <c r="Q343" s="529">
        <v>0</v>
      </c>
      <c r="R343" s="529">
        <v>0</v>
      </c>
      <c r="S343" s="529">
        <v>0</v>
      </c>
      <c r="T343" s="529">
        <v>0</v>
      </c>
      <c r="U343" s="529">
        <v>0</v>
      </c>
      <c r="V343" s="529">
        <v>0</v>
      </c>
      <c r="W343" s="529">
        <v>0</v>
      </c>
      <c r="X343" s="529">
        <v>0</v>
      </c>
      <c r="Y343" s="529">
        <v>0</v>
      </c>
      <c r="Z343" s="529">
        <v>0</v>
      </c>
      <c r="AA343" s="529">
        <v>0</v>
      </c>
      <c r="AB343" s="529">
        <v>0</v>
      </c>
      <c r="AC343" s="529">
        <f t="shared" si="189"/>
        <v>0</v>
      </c>
      <c r="AD343" s="583">
        <f t="shared" si="190"/>
        <v>0</v>
      </c>
      <c r="AE343" s="591">
        <f>'приложение 1.1 '!H345</f>
        <v>1.6480145500000001</v>
      </c>
      <c r="AF343" s="591" t="str">
        <f t="shared" si="205"/>
        <v>0</v>
      </c>
      <c r="AG343" s="591" t="str">
        <f t="shared" si="206"/>
        <v>0</v>
      </c>
      <c r="AH343" s="591" t="str">
        <f t="shared" si="214"/>
        <v>0</v>
      </c>
      <c r="AI343" s="591" t="str">
        <f t="shared" si="207"/>
        <v>0</v>
      </c>
      <c r="AJ343" s="591" t="str">
        <f t="shared" si="215"/>
        <v>0</v>
      </c>
      <c r="AK343" s="591" t="str">
        <f t="shared" si="208"/>
        <v>0</v>
      </c>
      <c r="AL343" s="591" t="str">
        <f t="shared" si="203"/>
        <v>0</v>
      </c>
      <c r="AM343" s="591" t="str">
        <f t="shared" si="216"/>
        <v>0</v>
      </c>
      <c r="AN343" s="591" t="str">
        <f t="shared" si="217"/>
        <v>-</v>
      </c>
      <c r="AO343" s="591" t="str">
        <f t="shared" si="218"/>
        <v>-</v>
      </c>
      <c r="AP343" s="591">
        <f>'приложение 1.1 '!Y345</f>
        <v>0</v>
      </c>
      <c r="AQ343" s="591">
        <f>'приложение 1.1 '!Z345</f>
        <v>0</v>
      </c>
      <c r="AR343" s="591">
        <f>'приложение 1.1 '!AA345</f>
        <v>1.6480145500000001</v>
      </c>
      <c r="AS343" s="591">
        <f>'приложение 1.1 '!AB345</f>
        <v>0</v>
      </c>
      <c r="AT343" s="591">
        <f>'приложение 1.4.'!G449</f>
        <v>0</v>
      </c>
      <c r="AU343" s="591">
        <f>'приложение 1.4.'!I449</f>
        <v>0</v>
      </c>
      <c r="AV343" s="591">
        <f>'приложение 1.4.'!K449</f>
        <v>0</v>
      </c>
      <c r="AW343" s="591">
        <f>'приложение 1.4.'!M449</f>
        <v>0</v>
      </c>
      <c r="AX343" s="474">
        <f>'приложение 1.1 '!AD345</f>
        <v>0</v>
      </c>
      <c r="AY343" s="474">
        <f>'приложение 1.1 '!AC345</f>
        <v>0</v>
      </c>
      <c r="AZ343" s="591">
        <f t="shared" si="219"/>
        <v>1.6480145500000001</v>
      </c>
    </row>
    <row r="344" spans="1:52" s="9" customFormat="1" ht="31.5">
      <c r="A344" s="95" t="str">
        <f>'приложение 1.1 '!A346</f>
        <v>2.1.4.55</v>
      </c>
      <c r="B344" s="506" t="str">
        <f>'приложение 1.1 '!B346</f>
        <v xml:space="preserve"> Строительство КЛ-10КВ от РП-10кВ мкр. 38- ТП-1 МКР.38  (Ренесанс констракшн)</v>
      </c>
      <c r="C344" s="529">
        <f>IF('приложение 1.1 '!G346=2012,'приложение 1.1 '!E346,"-")</f>
        <v>0</v>
      </c>
      <c r="D344" s="529">
        <f>IF('приложение 1.1 '!G346=2012,'приложение 1.1 '!D346,"-")</f>
        <v>0.4</v>
      </c>
      <c r="E344" s="529" t="str">
        <f>IF('приложение 1.1 '!G346=2013,'приложение 1.1 '!E346,"-")</f>
        <v>-</v>
      </c>
      <c r="F344" s="529" t="str">
        <f>IF('приложение 1.1 '!G346=2013,'приложение 1.1 '!D346,"-")</f>
        <v>-</v>
      </c>
      <c r="G344" s="529" t="str">
        <f>IF('приложение 1.1 '!G346=2014,'приложение 1.1 '!E346,"-")</f>
        <v>-</v>
      </c>
      <c r="H344" s="529" t="str">
        <f>IF('приложение 1.1 '!G346=2014,'приложение 1.1 '!D346,"-")</f>
        <v>-</v>
      </c>
      <c r="I344" s="529" t="str">
        <f>IF('приложение 1.1 '!G346=2015,'приложение 1.1 '!E346,"-")</f>
        <v>-</v>
      </c>
      <c r="J344" s="529" t="str">
        <f>IF('приложение 1.1 '!G346=2015,'приложение 1.1 '!D346,"-")</f>
        <v>-</v>
      </c>
      <c r="K344" s="529" t="str">
        <f>IF('приложение 1.1 '!G346=2016,'приложение 1.1 '!E346,"-")</f>
        <v>-</v>
      </c>
      <c r="L344" s="529" t="str">
        <f>IF('приложение 1.1 '!G346=2016,'приложение 1.1 '!D346,"-")</f>
        <v>-</v>
      </c>
      <c r="M344" s="529" t="str">
        <f>IF('приложение 1.1 '!G346=2017,'приложение 1.1 '!E346,"-")</f>
        <v>-</v>
      </c>
      <c r="N344" s="529" t="str">
        <f>IF('приложение 1.1 '!G346=2017,'приложение 1.1 '!D346,"-")</f>
        <v>-</v>
      </c>
      <c r="O344" s="529">
        <f t="shared" si="204"/>
        <v>0</v>
      </c>
      <c r="P344" s="529">
        <f t="shared" si="204"/>
        <v>0.4</v>
      </c>
      <c r="Q344" s="529">
        <v>0</v>
      </c>
      <c r="R344" s="529">
        <v>0</v>
      </c>
      <c r="S344" s="529">
        <v>0</v>
      </c>
      <c r="T344" s="529">
        <v>0</v>
      </c>
      <c r="U344" s="529">
        <v>0</v>
      </c>
      <c r="V344" s="529">
        <v>0</v>
      </c>
      <c r="W344" s="529">
        <v>0</v>
      </c>
      <c r="X344" s="529">
        <v>0</v>
      </c>
      <c r="Y344" s="529">
        <v>0</v>
      </c>
      <c r="Z344" s="529">
        <v>0</v>
      </c>
      <c r="AA344" s="529">
        <v>0</v>
      </c>
      <c r="AB344" s="529">
        <v>0</v>
      </c>
      <c r="AC344" s="529">
        <f t="shared" si="189"/>
        <v>0</v>
      </c>
      <c r="AD344" s="583">
        <f t="shared" si="190"/>
        <v>0</v>
      </c>
      <c r="AE344" s="591">
        <f>'приложение 1.1 '!H346</f>
        <v>0.69760900000000003</v>
      </c>
      <c r="AF344" s="591" t="str">
        <f t="shared" si="205"/>
        <v>0</v>
      </c>
      <c r="AG344" s="591" t="str">
        <f t="shared" si="206"/>
        <v>0</v>
      </c>
      <c r="AH344" s="591" t="str">
        <f t="shared" si="214"/>
        <v>0</v>
      </c>
      <c r="AI344" s="591" t="str">
        <f t="shared" si="207"/>
        <v>0</v>
      </c>
      <c r="AJ344" s="591" t="str">
        <f t="shared" si="215"/>
        <v>0</v>
      </c>
      <c r="AK344" s="591" t="str">
        <f t="shared" si="208"/>
        <v>0</v>
      </c>
      <c r="AL344" s="591" t="str">
        <f t="shared" si="203"/>
        <v>0</v>
      </c>
      <c r="AM344" s="591" t="str">
        <f t="shared" si="216"/>
        <v>0</v>
      </c>
      <c r="AN344" s="591" t="str">
        <f t="shared" si="217"/>
        <v>-</v>
      </c>
      <c r="AO344" s="591" t="str">
        <f t="shared" si="218"/>
        <v>-</v>
      </c>
      <c r="AP344" s="591">
        <f>'приложение 1.1 '!Y346</f>
        <v>0.69760900000000003</v>
      </c>
      <c r="AQ344" s="591">
        <f>'приложение 1.1 '!Z346</f>
        <v>0</v>
      </c>
      <c r="AR344" s="591">
        <f>'приложение 1.1 '!AA346</f>
        <v>0</v>
      </c>
      <c r="AS344" s="591">
        <f>'приложение 1.1 '!AB346</f>
        <v>0</v>
      </c>
      <c r="AT344" s="591">
        <f>'приложение 1.4.'!G450</f>
        <v>0</v>
      </c>
      <c r="AU344" s="591">
        <f>'приложение 1.4.'!I450</f>
        <v>0</v>
      </c>
      <c r="AV344" s="591">
        <f>'приложение 1.4.'!K450</f>
        <v>0</v>
      </c>
      <c r="AW344" s="591">
        <f>'приложение 1.4.'!M450</f>
        <v>0</v>
      </c>
      <c r="AX344" s="474">
        <f>'приложение 1.1 '!AD346</f>
        <v>0</v>
      </c>
      <c r="AY344" s="474">
        <f>'приложение 1.1 '!AC346</f>
        <v>0</v>
      </c>
      <c r="AZ344" s="591">
        <f t="shared" si="219"/>
        <v>0.69760900000000003</v>
      </c>
    </row>
    <row r="345" spans="1:52" s="9" customFormat="1" ht="31.5">
      <c r="A345" s="95" t="str">
        <f>'приложение 1.1 '!A347</f>
        <v>2.1.4.56</v>
      </c>
      <c r="B345" s="506" t="str">
        <f>'приложение 1.1 '!B347</f>
        <v xml:space="preserve"> Строительство КЛ-10КВ от РП-10кВ мкр. 38- ТП-4 МКР.38  (Ренесанс констракшн)</v>
      </c>
      <c r="C345" s="529">
        <f>IF('приложение 1.1 '!G347=2012,'приложение 1.1 '!E347,"-")</f>
        <v>0</v>
      </c>
      <c r="D345" s="529">
        <f>IF('приложение 1.1 '!G347=2012,'приложение 1.1 '!D347,"-")</f>
        <v>0.22</v>
      </c>
      <c r="E345" s="529" t="str">
        <f>IF('приложение 1.1 '!G347=2013,'приложение 1.1 '!E347,"-")</f>
        <v>-</v>
      </c>
      <c r="F345" s="529" t="str">
        <f>IF('приложение 1.1 '!G347=2013,'приложение 1.1 '!D347,"-")</f>
        <v>-</v>
      </c>
      <c r="G345" s="529" t="str">
        <f>IF('приложение 1.1 '!G347=2014,'приложение 1.1 '!E347,"-")</f>
        <v>-</v>
      </c>
      <c r="H345" s="529" t="str">
        <f>IF('приложение 1.1 '!G347=2014,'приложение 1.1 '!D347,"-")</f>
        <v>-</v>
      </c>
      <c r="I345" s="529" t="str">
        <f>IF('приложение 1.1 '!G347=2015,'приложение 1.1 '!E347,"-")</f>
        <v>-</v>
      </c>
      <c r="J345" s="529" t="str">
        <f>IF('приложение 1.1 '!G347=2015,'приложение 1.1 '!D347,"-")</f>
        <v>-</v>
      </c>
      <c r="K345" s="529" t="str">
        <f>IF('приложение 1.1 '!G347=2016,'приложение 1.1 '!E347,"-")</f>
        <v>-</v>
      </c>
      <c r="L345" s="529" t="str">
        <f>IF('приложение 1.1 '!G347=2016,'приложение 1.1 '!D347,"-")</f>
        <v>-</v>
      </c>
      <c r="M345" s="529" t="str">
        <f>IF('приложение 1.1 '!G347=2017,'приложение 1.1 '!E347,"-")</f>
        <v>-</v>
      </c>
      <c r="N345" s="529" t="str">
        <f>IF('приложение 1.1 '!G347=2017,'приложение 1.1 '!D347,"-")</f>
        <v>-</v>
      </c>
      <c r="O345" s="529">
        <f t="shared" si="204"/>
        <v>0</v>
      </c>
      <c r="P345" s="529">
        <f t="shared" si="204"/>
        <v>0.22</v>
      </c>
      <c r="Q345" s="529">
        <v>0</v>
      </c>
      <c r="R345" s="529">
        <v>0</v>
      </c>
      <c r="S345" s="529">
        <v>0</v>
      </c>
      <c r="T345" s="529">
        <v>0</v>
      </c>
      <c r="U345" s="529">
        <v>0</v>
      </c>
      <c r="V345" s="529">
        <v>0</v>
      </c>
      <c r="W345" s="529">
        <v>0</v>
      </c>
      <c r="X345" s="529">
        <v>0</v>
      </c>
      <c r="Y345" s="529">
        <v>0</v>
      </c>
      <c r="Z345" s="529">
        <v>0</v>
      </c>
      <c r="AA345" s="529">
        <v>0</v>
      </c>
      <c r="AB345" s="529">
        <v>0</v>
      </c>
      <c r="AC345" s="529">
        <f t="shared" si="189"/>
        <v>0</v>
      </c>
      <c r="AD345" s="583">
        <f t="shared" si="190"/>
        <v>0</v>
      </c>
      <c r="AE345" s="591">
        <f>'приложение 1.1 '!H347</f>
        <v>0.55288899999999996</v>
      </c>
      <c r="AF345" s="591" t="str">
        <f t="shared" si="205"/>
        <v>0</v>
      </c>
      <c r="AG345" s="591" t="str">
        <f t="shared" si="206"/>
        <v>0</v>
      </c>
      <c r="AH345" s="591" t="str">
        <f t="shared" si="214"/>
        <v>0</v>
      </c>
      <c r="AI345" s="591" t="str">
        <f t="shared" si="207"/>
        <v>0</v>
      </c>
      <c r="AJ345" s="591" t="str">
        <f t="shared" si="215"/>
        <v>0</v>
      </c>
      <c r="AK345" s="591" t="str">
        <f t="shared" si="208"/>
        <v>0</v>
      </c>
      <c r="AL345" s="591" t="str">
        <f t="shared" si="203"/>
        <v>0</v>
      </c>
      <c r="AM345" s="591" t="str">
        <f t="shared" si="216"/>
        <v>0</v>
      </c>
      <c r="AN345" s="591" t="str">
        <f t="shared" si="217"/>
        <v>-</v>
      </c>
      <c r="AO345" s="591" t="str">
        <f t="shared" si="218"/>
        <v>-</v>
      </c>
      <c r="AP345" s="591">
        <f>'приложение 1.1 '!Y347</f>
        <v>0.55288899999999996</v>
      </c>
      <c r="AQ345" s="591">
        <f>'приложение 1.1 '!Z347</f>
        <v>0</v>
      </c>
      <c r="AR345" s="591">
        <f>'приложение 1.1 '!AA347</f>
        <v>0</v>
      </c>
      <c r="AS345" s="591">
        <f>'приложение 1.1 '!AB347</f>
        <v>0</v>
      </c>
      <c r="AT345" s="591">
        <f>'приложение 1.4.'!G451</f>
        <v>0</v>
      </c>
      <c r="AU345" s="591">
        <f>'приложение 1.4.'!I451</f>
        <v>0</v>
      </c>
      <c r="AV345" s="591">
        <f>'приложение 1.4.'!K451</f>
        <v>0</v>
      </c>
      <c r="AW345" s="591">
        <f>'приложение 1.4.'!M451</f>
        <v>0</v>
      </c>
      <c r="AX345" s="474">
        <f>'приложение 1.1 '!AD347</f>
        <v>0</v>
      </c>
      <c r="AY345" s="474">
        <f>'приложение 1.1 '!AC347</f>
        <v>0</v>
      </c>
      <c r="AZ345" s="591">
        <f t="shared" si="219"/>
        <v>0.55288899999999996</v>
      </c>
    </row>
    <row r="346" spans="1:52" s="9" customFormat="1" ht="31.5">
      <c r="A346" s="95" t="str">
        <f>'приложение 1.1 '!A348</f>
        <v>2.1.4.57</v>
      </c>
      <c r="B346" s="506" t="str">
        <f>'приложение 1.1 '!B348</f>
        <v xml:space="preserve"> Строительство КЛ-10КВ от РП-10кВ мкр. 38- ТП-5 МКР.38  (Ренесанс констракшн)</v>
      </c>
      <c r="C346" s="529">
        <f>IF('приложение 1.1 '!G348=2012,'приложение 1.1 '!E348,"-")</f>
        <v>0</v>
      </c>
      <c r="D346" s="529">
        <f>IF('приложение 1.1 '!G348=2012,'приложение 1.1 '!D348,"-")</f>
        <v>0.55800000000000005</v>
      </c>
      <c r="E346" s="529" t="str">
        <f>IF('приложение 1.1 '!G348=2013,'приложение 1.1 '!E348,"-")</f>
        <v>-</v>
      </c>
      <c r="F346" s="529" t="str">
        <f>IF('приложение 1.1 '!G348=2013,'приложение 1.1 '!D348,"-")</f>
        <v>-</v>
      </c>
      <c r="G346" s="529" t="str">
        <f>IF('приложение 1.1 '!G348=2014,'приложение 1.1 '!E348,"-")</f>
        <v>-</v>
      </c>
      <c r="H346" s="529" t="str">
        <f>IF('приложение 1.1 '!G348=2014,'приложение 1.1 '!D348,"-")</f>
        <v>-</v>
      </c>
      <c r="I346" s="529" t="str">
        <f>IF('приложение 1.1 '!G348=2015,'приложение 1.1 '!E348,"-")</f>
        <v>-</v>
      </c>
      <c r="J346" s="529" t="str">
        <f>IF('приложение 1.1 '!G348=2015,'приложение 1.1 '!D348,"-")</f>
        <v>-</v>
      </c>
      <c r="K346" s="529" t="str">
        <f>IF('приложение 1.1 '!G348=2016,'приложение 1.1 '!E348,"-")</f>
        <v>-</v>
      </c>
      <c r="L346" s="529" t="str">
        <f>IF('приложение 1.1 '!G348=2016,'приложение 1.1 '!D348,"-")</f>
        <v>-</v>
      </c>
      <c r="M346" s="529" t="str">
        <f>IF('приложение 1.1 '!G348=2017,'приложение 1.1 '!E348,"-")</f>
        <v>-</v>
      </c>
      <c r="N346" s="529" t="str">
        <f>IF('приложение 1.1 '!G348=2017,'приложение 1.1 '!D348,"-")</f>
        <v>-</v>
      </c>
      <c r="O346" s="529">
        <f t="shared" si="204"/>
        <v>0</v>
      </c>
      <c r="P346" s="529">
        <f t="shared" si="204"/>
        <v>0.55800000000000005</v>
      </c>
      <c r="Q346" s="529">
        <v>0</v>
      </c>
      <c r="R346" s="529">
        <v>0</v>
      </c>
      <c r="S346" s="529">
        <v>0</v>
      </c>
      <c r="T346" s="529">
        <v>0</v>
      </c>
      <c r="U346" s="529">
        <v>0</v>
      </c>
      <c r="V346" s="529">
        <v>0</v>
      </c>
      <c r="W346" s="529">
        <v>0</v>
      </c>
      <c r="X346" s="529">
        <v>0</v>
      </c>
      <c r="Y346" s="529">
        <v>0</v>
      </c>
      <c r="Z346" s="529">
        <v>0</v>
      </c>
      <c r="AA346" s="529">
        <v>0</v>
      </c>
      <c r="AB346" s="529">
        <v>0</v>
      </c>
      <c r="AC346" s="529">
        <f t="shared" ref="AC346:AC388" si="220">SUM(Q346,S346,U346,W346,Y346,AA346)</f>
        <v>0</v>
      </c>
      <c r="AD346" s="583">
        <f t="shared" ref="AD346:AD388" si="221">SUM(R346,T346,V346,X346,Z346,AB346)</f>
        <v>0</v>
      </c>
      <c r="AE346" s="591">
        <f>'приложение 1.1 '!H348</f>
        <v>0.88316099999999997</v>
      </c>
      <c r="AF346" s="591" t="str">
        <f t="shared" si="205"/>
        <v>0</v>
      </c>
      <c r="AG346" s="591" t="str">
        <f t="shared" si="206"/>
        <v>0</v>
      </c>
      <c r="AH346" s="591" t="str">
        <f t="shared" si="214"/>
        <v>0</v>
      </c>
      <c r="AI346" s="591" t="str">
        <f t="shared" si="207"/>
        <v>0</v>
      </c>
      <c r="AJ346" s="591" t="str">
        <f t="shared" si="215"/>
        <v>0</v>
      </c>
      <c r="AK346" s="591" t="str">
        <f t="shared" si="208"/>
        <v>0</v>
      </c>
      <c r="AL346" s="591" t="str">
        <f t="shared" si="203"/>
        <v>0</v>
      </c>
      <c r="AM346" s="591" t="str">
        <f t="shared" si="216"/>
        <v>0</v>
      </c>
      <c r="AN346" s="591" t="str">
        <f t="shared" si="217"/>
        <v>-</v>
      </c>
      <c r="AO346" s="591" t="str">
        <f t="shared" si="218"/>
        <v>-</v>
      </c>
      <c r="AP346" s="591">
        <f>'приложение 1.1 '!Y348</f>
        <v>0.88316099999999997</v>
      </c>
      <c r="AQ346" s="591">
        <f>'приложение 1.1 '!Z348</f>
        <v>0</v>
      </c>
      <c r="AR346" s="591">
        <f>'приложение 1.1 '!AA348</f>
        <v>0</v>
      </c>
      <c r="AS346" s="591">
        <f>'приложение 1.1 '!AB348</f>
        <v>0</v>
      </c>
      <c r="AT346" s="591">
        <f>'приложение 1.4.'!G452</f>
        <v>0</v>
      </c>
      <c r="AU346" s="591">
        <f>'приложение 1.4.'!I452</f>
        <v>0</v>
      </c>
      <c r="AV346" s="591">
        <f>'приложение 1.4.'!K452</f>
        <v>0</v>
      </c>
      <c r="AW346" s="591">
        <f>'приложение 1.4.'!M452</f>
        <v>0</v>
      </c>
      <c r="AX346" s="474">
        <f>'приложение 1.1 '!AD348</f>
        <v>0</v>
      </c>
      <c r="AY346" s="474">
        <f>'приложение 1.1 '!AC348</f>
        <v>0</v>
      </c>
      <c r="AZ346" s="591">
        <f t="shared" si="219"/>
        <v>0.88316099999999997</v>
      </c>
    </row>
    <row r="347" spans="1:52" s="9" customFormat="1" ht="31.5">
      <c r="A347" s="95" t="str">
        <f>'приложение 1.1 '!A349</f>
        <v>2.1.4.58</v>
      </c>
      <c r="B347" s="506" t="str">
        <f>'приложение 1.1 '!B349</f>
        <v xml:space="preserve"> Строительство КЛ-10КВ от РП-10кВ мкр. 38- ТП-2 МКР.38  (Ренесанс констракшн)</v>
      </c>
      <c r="C347" s="529">
        <f>IF('приложение 1.1 '!G349=2012,'приложение 1.1 '!E349,"-")</f>
        <v>0</v>
      </c>
      <c r="D347" s="529">
        <f>IF('приложение 1.1 '!G349=2012,'приложение 1.1 '!D349,"-")</f>
        <v>6.6000000000000003E-2</v>
      </c>
      <c r="E347" s="529" t="str">
        <f>IF('приложение 1.1 '!G349=2013,'приложение 1.1 '!E349,"-")</f>
        <v>-</v>
      </c>
      <c r="F347" s="529" t="str">
        <f>IF('приложение 1.1 '!G349=2013,'приложение 1.1 '!D349,"-")</f>
        <v>-</v>
      </c>
      <c r="G347" s="529" t="str">
        <f>IF('приложение 1.1 '!G349=2014,'приложение 1.1 '!E349,"-")</f>
        <v>-</v>
      </c>
      <c r="H347" s="529" t="str">
        <f>IF('приложение 1.1 '!G349=2014,'приложение 1.1 '!D349,"-")</f>
        <v>-</v>
      </c>
      <c r="I347" s="529" t="str">
        <f>IF('приложение 1.1 '!G349=2015,'приложение 1.1 '!E349,"-")</f>
        <v>-</v>
      </c>
      <c r="J347" s="529" t="str">
        <f>IF('приложение 1.1 '!G349=2015,'приложение 1.1 '!D349,"-")</f>
        <v>-</v>
      </c>
      <c r="K347" s="529" t="str">
        <f>IF('приложение 1.1 '!G349=2016,'приложение 1.1 '!E349,"-")</f>
        <v>-</v>
      </c>
      <c r="L347" s="529" t="str">
        <f>IF('приложение 1.1 '!G349=2016,'приложение 1.1 '!D349,"-")</f>
        <v>-</v>
      </c>
      <c r="M347" s="529" t="str">
        <f>IF('приложение 1.1 '!G349=2017,'приложение 1.1 '!E349,"-")</f>
        <v>-</v>
      </c>
      <c r="N347" s="529" t="str">
        <f>IF('приложение 1.1 '!G349=2017,'приложение 1.1 '!D349,"-")</f>
        <v>-</v>
      </c>
      <c r="O347" s="529">
        <f t="shared" si="204"/>
        <v>0</v>
      </c>
      <c r="P347" s="529">
        <f t="shared" si="204"/>
        <v>6.6000000000000003E-2</v>
      </c>
      <c r="Q347" s="529">
        <v>0</v>
      </c>
      <c r="R347" s="529">
        <v>0</v>
      </c>
      <c r="S347" s="529">
        <v>0</v>
      </c>
      <c r="T347" s="529">
        <v>0</v>
      </c>
      <c r="U347" s="529">
        <v>0</v>
      </c>
      <c r="V347" s="529">
        <v>0</v>
      </c>
      <c r="W347" s="529">
        <v>0</v>
      </c>
      <c r="X347" s="529">
        <v>0</v>
      </c>
      <c r="Y347" s="529">
        <v>0</v>
      </c>
      <c r="Z347" s="529">
        <v>0</v>
      </c>
      <c r="AA347" s="529">
        <v>0</v>
      </c>
      <c r="AB347" s="529">
        <v>0</v>
      </c>
      <c r="AC347" s="529">
        <f t="shared" si="220"/>
        <v>0</v>
      </c>
      <c r="AD347" s="583">
        <f t="shared" si="221"/>
        <v>0</v>
      </c>
      <c r="AE347" s="591">
        <f>'приложение 1.1 '!H349</f>
        <v>0.156551</v>
      </c>
      <c r="AF347" s="591" t="str">
        <f t="shared" si="205"/>
        <v>0</v>
      </c>
      <c r="AG347" s="591" t="str">
        <f t="shared" si="206"/>
        <v>0</v>
      </c>
      <c r="AH347" s="591" t="str">
        <f t="shared" si="214"/>
        <v>0</v>
      </c>
      <c r="AI347" s="591" t="str">
        <f t="shared" si="207"/>
        <v>0</v>
      </c>
      <c r="AJ347" s="591" t="str">
        <f t="shared" si="215"/>
        <v>0</v>
      </c>
      <c r="AK347" s="591" t="str">
        <f t="shared" si="208"/>
        <v>0</v>
      </c>
      <c r="AL347" s="591" t="str">
        <f t="shared" si="203"/>
        <v>0</v>
      </c>
      <c r="AM347" s="591" t="str">
        <f t="shared" si="216"/>
        <v>0</v>
      </c>
      <c r="AN347" s="591" t="str">
        <f t="shared" si="217"/>
        <v>-</v>
      </c>
      <c r="AO347" s="591" t="str">
        <f t="shared" si="218"/>
        <v>-</v>
      </c>
      <c r="AP347" s="591">
        <f>'приложение 1.1 '!Y349</f>
        <v>0.156551</v>
      </c>
      <c r="AQ347" s="591">
        <f>'приложение 1.1 '!Z349</f>
        <v>0</v>
      </c>
      <c r="AR347" s="591">
        <f>'приложение 1.1 '!AA349</f>
        <v>0</v>
      </c>
      <c r="AS347" s="591">
        <f>'приложение 1.1 '!AB349</f>
        <v>0</v>
      </c>
      <c r="AT347" s="591">
        <f>'приложение 1.4.'!G453</f>
        <v>0</v>
      </c>
      <c r="AU347" s="591">
        <f>'приложение 1.4.'!I453</f>
        <v>0</v>
      </c>
      <c r="AV347" s="591">
        <f>'приложение 1.4.'!K453</f>
        <v>0</v>
      </c>
      <c r="AW347" s="591">
        <f>'приложение 1.4.'!M453</f>
        <v>0</v>
      </c>
      <c r="AX347" s="474">
        <f>'приложение 1.1 '!AD349</f>
        <v>0</v>
      </c>
      <c r="AY347" s="474">
        <f>'приложение 1.1 '!AC349</f>
        <v>0</v>
      </c>
      <c r="AZ347" s="591">
        <f t="shared" si="219"/>
        <v>0.156551</v>
      </c>
    </row>
    <row r="348" spans="1:52" s="9" customFormat="1" ht="31.5">
      <c r="A348" s="95" t="str">
        <f>'приложение 1.1 '!A350</f>
        <v>2.1.4.59</v>
      </c>
      <c r="B348" s="506" t="str">
        <f>'приложение 1.1 '!B350</f>
        <v>Строительство КЛ-10КВ от РП-10кВ мкр. 38- ТП-3 МКР.38  (Ренесанс констракшн)</v>
      </c>
      <c r="C348" s="529">
        <f>IF('приложение 1.1 '!G350=2012,'приложение 1.1 '!E350,"-")</f>
        <v>0</v>
      </c>
      <c r="D348" s="529">
        <f>IF('приложение 1.1 '!G350=2012,'приложение 1.1 '!D350,"-")</f>
        <v>6.6000000000000003E-2</v>
      </c>
      <c r="E348" s="529" t="str">
        <f>IF('приложение 1.1 '!G350=2013,'приложение 1.1 '!E350,"-")</f>
        <v>-</v>
      </c>
      <c r="F348" s="529" t="str">
        <f>IF('приложение 1.1 '!G350=2013,'приложение 1.1 '!D350,"-")</f>
        <v>-</v>
      </c>
      <c r="G348" s="529" t="str">
        <f>IF('приложение 1.1 '!G350=2014,'приложение 1.1 '!E350,"-")</f>
        <v>-</v>
      </c>
      <c r="H348" s="529" t="str">
        <f>IF('приложение 1.1 '!G350=2014,'приложение 1.1 '!D350,"-")</f>
        <v>-</v>
      </c>
      <c r="I348" s="529" t="str">
        <f>IF('приложение 1.1 '!G350=2015,'приложение 1.1 '!E350,"-")</f>
        <v>-</v>
      </c>
      <c r="J348" s="529" t="str">
        <f>IF('приложение 1.1 '!G350=2015,'приложение 1.1 '!D350,"-")</f>
        <v>-</v>
      </c>
      <c r="K348" s="529" t="str">
        <f>IF('приложение 1.1 '!G350=2016,'приложение 1.1 '!E350,"-")</f>
        <v>-</v>
      </c>
      <c r="L348" s="529" t="str">
        <f>IF('приложение 1.1 '!G350=2016,'приложение 1.1 '!D350,"-")</f>
        <v>-</v>
      </c>
      <c r="M348" s="529" t="str">
        <f>IF('приложение 1.1 '!G350=2017,'приложение 1.1 '!E350,"-")</f>
        <v>-</v>
      </c>
      <c r="N348" s="529" t="str">
        <f>IF('приложение 1.1 '!G350=2017,'приложение 1.1 '!D350,"-")</f>
        <v>-</v>
      </c>
      <c r="O348" s="529">
        <f t="shared" si="204"/>
        <v>0</v>
      </c>
      <c r="P348" s="529">
        <f t="shared" si="204"/>
        <v>6.6000000000000003E-2</v>
      </c>
      <c r="Q348" s="529">
        <v>0</v>
      </c>
      <c r="R348" s="529">
        <v>0</v>
      </c>
      <c r="S348" s="529">
        <v>0</v>
      </c>
      <c r="T348" s="529">
        <v>0</v>
      </c>
      <c r="U348" s="529">
        <v>0</v>
      </c>
      <c r="V348" s="529">
        <v>0</v>
      </c>
      <c r="W348" s="529">
        <v>0</v>
      </c>
      <c r="X348" s="529">
        <v>0</v>
      </c>
      <c r="Y348" s="529">
        <v>0</v>
      </c>
      <c r="Z348" s="529">
        <v>0</v>
      </c>
      <c r="AA348" s="529">
        <v>0</v>
      </c>
      <c r="AB348" s="529">
        <v>0</v>
      </c>
      <c r="AC348" s="529">
        <f t="shared" si="220"/>
        <v>0</v>
      </c>
      <c r="AD348" s="583">
        <f t="shared" si="221"/>
        <v>0</v>
      </c>
      <c r="AE348" s="591">
        <f>'приложение 1.1 '!H350</f>
        <v>0.156551</v>
      </c>
      <c r="AF348" s="591" t="str">
        <f t="shared" si="205"/>
        <v>0</v>
      </c>
      <c r="AG348" s="591" t="str">
        <f t="shared" si="206"/>
        <v>0</v>
      </c>
      <c r="AH348" s="591" t="str">
        <f t="shared" si="214"/>
        <v>0</v>
      </c>
      <c r="AI348" s="591" t="str">
        <f t="shared" si="207"/>
        <v>0</v>
      </c>
      <c r="AJ348" s="591" t="str">
        <f t="shared" si="215"/>
        <v>0</v>
      </c>
      <c r="AK348" s="591" t="str">
        <f t="shared" si="208"/>
        <v>0</v>
      </c>
      <c r="AL348" s="591" t="str">
        <f t="shared" si="203"/>
        <v>0</v>
      </c>
      <c r="AM348" s="591" t="str">
        <f t="shared" si="216"/>
        <v>0</v>
      </c>
      <c r="AN348" s="591" t="str">
        <f t="shared" si="217"/>
        <v>-</v>
      </c>
      <c r="AO348" s="591" t="str">
        <f t="shared" si="218"/>
        <v>-</v>
      </c>
      <c r="AP348" s="591">
        <f>'приложение 1.1 '!Y350</f>
        <v>0.156551</v>
      </c>
      <c r="AQ348" s="591">
        <f>'приложение 1.1 '!Z350</f>
        <v>0</v>
      </c>
      <c r="AR348" s="591">
        <f>'приложение 1.1 '!AA350</f>
        <v>0</v>
      </c>
      <c r="AS348" s="591">
        <f>'приложение 1.1 '!AB350</f>
        <v>0</v>
      </c>
      <c r="AT348" s="591">
        <f>'приложение 1.4.'!G454</f>
        <v>0</v>
      </c>
      <c r="AU348" s="591">
        <f>'приложение 1.4.'!I454</f>
        <v>0</v>
      </c>
      <c r="AV348" s="591">
        <f>'приложение 1.4.'!K454</f>
        <v>0</v>
      </c>
      <c r="AW348" s="591">
        <f>'приложение 1.4.'!M454</f>
        <v>0</v>
      </c>
      <c r="AX348" s="474">
        <f>'приложение 1.1 '!AD350</f>
        <v>0</v>
      </c>
      <c r="AY348" s="474">
        <f>'приложение 1.1 '!AC350</f>
        <v>0</v>
      </c>
      <c r="AZ348" s="591">
        <f t="shared" si="219"/>
        <v>0.156551</v>
      </c>
    </row>
    <row r="349" spans="1:52" s="9" customFormat="1" ht="31.5">
      <c r="A349" s="95" t="str">
        <f>'приложение 1.1 '!A351</f>
        <v>2.1.4.60</v>
      </c>
      <c r="B349" s="506" t="str">
        <f>'приложение 1.1 '!B351</f>
        <v>Строительство КЛ-10кВ от РП-150 до РП -10кВ мкр.38  (Ренесанс констракшн)</v>
      </c>
      <c r="C349" s="529">
        <f>IF('приложение 1.1 '!G351=2012,'приложение 1.1 '!E351,"-")</f>
        <v>0</v>
      </c>
      <c r="D349" s="529">
        <f>IF('приложение 1.1 '!G351=2012,'приложение 1.1 '!D351,"-")</f>
        <v>4.7320000000000002</v>
      </c>
      <c r="E349" s="529" t="str">
        <f>IF('приложение 1.1 '!G351=2013,'приложение 1.1 '!E351,"-")</f>
        <v>-</v>
      </c>
      <c r="F349" s="529" t="str">
        <f>IF('приложение 1.1 '!G351=2013,'приложение 1.1 '!D351,"-")</f>
        <v>-</v>
      </c>
      <c r="G349" s="529" t="str">
        <f>IF('приложение 1.1 '!G351=2014,'приложение 1.1 '!E351,"-")</f>
        <v>-</v>
      </c>
      <c r="H349" s="529" t="str">
        <f>IF('приложение 1.1 '!G351=2014,'приложение 1.1 '!D351,"-")</f>
        <v>-</v>
      </c>
      <c r="I349" s="529" t="str">
        <f>IF('приложение 1.1 '!G351=2015,'приложение 1.1 '!E351,"-")</f>
        <v>-</v>
      </c>
      <c r="J349" s="529" t="str">
        <f>IF('приложение 1.1 '!G351=2015,'приложение 1.1 '!D351,"-")</f>
        <v>-</v>
      </c>
      <c r="K349" s="529" t="str">
        <f>IF('приложение 1.1 '!G351=2016,'приложение 1.1 '!E351,"-")</f>
        <v>-</v>
      </c>
      <c r="L349" s="529" t="str">
        <f>IF('приложение 1.1 '!G351=2016,'приложение 1.1 '!D351,"-")</f>
        <v>-</v>
      </c>
      <c r="M349" s="529" t="str">
        <f>IF('приложение 1.1 '!G351=2017,'приложение 1.1 '!E351,"-")</f>
        <v>-</v>
      </c>
      <c r="N349" s="529" t="str">
        <f>IF('приложение 1.1 '!G351=2017,'приложение 1.1 '!D351,"-")</f>
        <v>-</v>
      </c>
      <c r="O349" s="529">
        <f t="shared" si="204"/>
        <v>0</v>
      </c>
      <c r="P349" s="529">
        <f t="shared" si="204"/>
        <v>4.7320000000000002</v>
      </c>
      <c r="Q349" s="529">
        <v>0</v>
      </c>
      <c r="R349" s="529">
        <v>0</v>
      </c>
      <c r="S349" s="529">
        <v>0</v>
      </c>
      <c r="T349" s="529">
        <v>0</v>
      </c>
      <c r="U349" s="529">
        <v>0</v>
      </c>
      <c r="V349" s="529">
        <v>0</v>
      </c>
      <c r="W349" s="529">
        <v>0</v>
      </c>
      <c r="X349" s="529">
        <v>0</v>
      </c>
      <c r="Y349" s="529">
        <v>0</v>
      </c>
      <c r="Z349" s="529">
        <v>0</v>
      </c>
      <c r="AA349" s="529">
        <v>0</v>
      </c>
      <c r="AB349" s="529">
        <v>0</v>
      </c>
      <c r="AC349" s="529">
        <f t="shared" si="220"/>
        <v>0</v>
      </c>
      <c r="AD349" s="583">
        <f t="shared" si="221"/>
        <v>0</v>
      </c>
      <c r="AE349" s="591">
        <f>'приложение 1.1 '!H351</f>
        <v>11.988240379999999</v>
      </c>
      <c r="AF349" s="591" t="str">
        <f t="shared" si="205"/>
        <v>0</v>
      </c>
      <c r="AG349" s="591" t="str">
        <f t="shared" si="206"/>
        <v>0</v>
      </c>
      <c r="AH349" s="591" t="str">
        <f t="shared" si="214"/>
        <v>0</v>
      </c>
      <c r="AI349" s="591" t="str">
        <f t="shared" si="207"/>
        <v>0</v>
      </c>
      <c r="AJ349" s="591" t="str">
        <f t="shared" si="215"/>
        <v>0</v>
      </c>
      <c r="AK349" s="591" t="str">
        <f t="shared" si="208"/>
        <v>0</v>
      </c>
      <c r="AL349" s="591" t="str">
        <f t="shared" si="203"/>
        <v>0</v>
      </c>
      <c r="AM349" s="591" t="str">
        <f t="shared" si="216"/>
        <v>0</v>
      </c>
      <c r="AN349" s="591" t="str">
        <f t="shared" si="217"/>
        <v>-</v>
      </c>
      <c r="AO349" s="591" t="str">
        <f t="shared" si="218"/>
        <v>-</v>
      </c>
      <c r="AP349" s="591">
        <f>'приложение 1.1 '!Y351</f>
        <v>11.988240379999999</v>
      </c>
      <c r="AQ349" s="591">
        <f>'приложение 1.1 '!Z351</f>
        <v>0</v>
      </c>
      <c r="AR349" s="591">
        <f>'приложение 1.1 '!AA351</f>
        <v>0</v>
      </c>
      <c r="AS349" s="591">
        <f>'приложение 1.1 '!AB351</f>
        <v>0</v>
      </c>
      <c r="AT349" s="591">
        <f>'приложение 1.4.'!G455</f>
        <v>0</v>
      </c>
      <c r="AU349" s="591">
        <f>'приложение 1.4.'!I455</f>
        <v>0</v>
      </c>
      <c r="AV349" s="591">
        <f>'приложение 1.4.'!K455</f>
        <v>0</v>
      </c>
      <c r="AW349" s="591">
        <f>'приложение 1.4.'!M455</f>
        <v>0</v>
      </c>
      <c r="AX349" s="474">
        <f>'приложение 1.1 '!AD351</f>
        <v>0</v>
      </c>
      <c r="AY349" s="474">
        <f>'приложение 1.1 '!AC351</f>
        <v>0</v>
      </c>
      <c r="AZ349" s="591">
        <f t="shared" si="219"/>
        <v>11.988240379999999</v>
      </c>
    </row>
    <row r="350" spans="1:52" s="9" customFormat="1" ht="31.5">
      <c r="A350" s="95" t="str">
        <f>'приложение 1.1 '!A352</f>
        <v>2.1.4.61</v>
      </c>
      <c r="B350" s="506" t="str">
        <f>'приложение 1.1 '!B352</f>
        <v>КЛ-10кВ ПС "Западная"-РП(ТП)-2х2500кВА мкр.38 (1-я очередь)</v>
      </c>
      <c r="C350" s="529" t="str">
        <f>IF('приложение 1.1 '!G352=2012,'приложение 1.1 '!E352,"-")</f>
        <v>-</v>
      </c>
      <c r="D350" s="529" t="str">
        <f>IF('приложение 1.1 '!G352=2012,'приложение 1.1 '!D352,"-")</f>
        <v>-</v>
      </c>
      <c r="E350" s="529">
        <f>IF('приложение 1.1 '!G352=2013,'приложение 1.1 '!E352,"-")</f>
        <v>0</v>
      </c>
      <c r="F350" s="529">
        <f>IF('приложение 1.1 '!G352=2013,'приложение 1.1 '!D352,"-")</f>
        <v>8.44</v>
      </c>
      <c r="G350" s="529" t="str">
        <f>IF('приложение 1.1 '!G352=2014,'приложение 1.1 '!E352,"-")</f>
        <v>-</v>
      </c>
      <c r="H350" s="529" t="str">
        <f>IF('приложение 1.1 '!G352=2014,'приложение 1.1 '!D352,"-")</f>
        <v>-</v>
      </c>
      <c r="I350" s="529" t="str">
        <f>IF('приложение 1.1 '!G352=2015,'приложение 1.1 '!E352,"-")</f>
        <v>-</v>
      </c>
      <c r="J350" s="529" t="str">
        <f>IF('приложение 1.1 '!G352=2015,'приложение 1.1 '!D352,"-")</f>
        <v>-</v>
      </c>
      <c r="K350" s="529" t="str">
        <f>IF('приложение 1.1 '!G352=2016,'приложение 1.1 '!E352,"-")</f>
        <v>-</v>
      </c>
      <c r="L350" s="529" t="str">
        <f>IF('приложение 1.1 '!G352=2016,'приложение 1.1 '!D352,"-")</f>
        <v>-</v>
      </c>
      <c r="M350" s="529" t="str">
        <f>IF('приложение 1.1 '!G352=2017,'приложение 1.1 '!E352,"-")</f>
        <v>-</v>
      </c>
      <c r="N350" s="529" t="str">
        <f>IF('приложение 1.1 '!G352=2017,'приложение 1.1 '!D352,"-")</f>
        <v>-</v>
      </c>
      <c r="O350" s="529">
        <f t="shared" si="204"/>
        <v>0</v>
      </c>
      <c r="P350" s="529">
        <f t="shared" si="204"/>
        <v>8.44</v>
      </c>
      <c r="Q350" s="529">
        <v>0</v>
      </c>
      <c r="R350" s="529">
        <v>0</v>
      </c>
      <c r="S350" s="529">
        <v>0</v>
      </c>
      <c r="T350" s="529">
        <v>0</v>
      </c>
      <c r="U350" s="529">
        <v>0</v>
      </c>
      <c r="V350" s="529">
        <v>0</v>
      </c>
      <c r="W350" s="529">
        <v>0</v>
      </c>
      <c r="X350" s="529">
        <v>0</v>
      </c>
      <c r="Y350" s="529">
        <v>0</v>
      </c>
      <c r="Z350" s="529">
        <v>0</v>
      </c>
      <c r="AA350" s="529">
        <v>0</v>
      </c>
      <c r="AB350" s="529">
        <v>0</v>
      </c>
      <c r="AC350" s="529">
        <f t="shared" si="220"/>
        <v>0</v>
      </c>
      <c r="AD350" s="583">
        <f t="shared" si="221"/>
        <v>0</v>
      </c>
      <c r="AE350" s="591">
        <f>'приложение 1.1 '!H352</f>
        <v>23.256975090000001</v>
      </c>
      <c r="AF350" s="591" t="str">
        <f t="shared" si="205"/>
        <v>0</v>
      </c>
      <c r="AG350" s="591" t="str">
        <f t="shared" si="206"/>
        <v>0</v>
      </c>
      <c r="AH350" s="591" t="str">
        <f t="shared" si="214"/>
        <v>0</v>
      </c>
      <c r="AI350" s="591" t="str">
        <f t="shared" si="207"/>
        <v>0</v>
      </c>
      <c r="AJ350" s="591" t="str">
        <f t="shared" si="215"/>
        <v>0</v>
      </c>
      <c r="AK350" s="591" t="str">
        <f t="shared" si="208"/>
        <v>0</v>
      </c>
      <c r="AL350" s="591" t="str">
        <f t="shared" ref="AL350:AL413" si="222">IF(AW350&gt;0,AN350,"0")</f>
        <v>0</v>
      </c>
      <c r="AM350" s="591" t="str">
        <f t="shared" si="216"/>
        <v>0</v>
      </c>
      <c r="AN350" s="591" t="str">
        <f t="shared" si="217"/>
        <v>-</v>
      </c>
      <c r="AO350" s="591" t="str">
        <f t="shared" si="218"/>
        <v>-</v>
      </c>
      <c r="AP350" s="591">
        <f>'приложение 1.1 '!Y352</f>
        <v>0</v>
      </c>
      <c r="AQ350" s="591">
        <f>'приложение 1.1 '!Z352</f>
        <v>23.02545065</v>
      </c>
      <c r="AR350" s="591">
        <f>'приложение 1.1 '!AA352</f>
        <v>0.23152444</v>
      </c>
      <c r="AS350" s="591">
        <f>'приложение 1.1 '!AB352</f>
        <v>0</v>
      </c>
      <c r="AT350" s="591">
        <f>'приложение 1.4.'!G456</f>
        <v>0</v>
      </c>
      <c r="AU350" s="591">
        <f>'приложение 1.4.'!I456</f>
        <v>0</v>
      </c>
      <c r="AV350" s="591">
        <f>'приложение 1.4.'!K456</f>
        <v>0</v>
      </c>
      <c r="AW350" s="591">
        <f>'приложение 1.4.'!M456</f>
        <v>0</v>
      </c>
      <c r="AX350" s="474">
        <f>'приложение 1.1 '!AD352</f>
        <v>0</v>
      </c>
      <c r="AY350" s="474">
        <f>'приложение 1.1 '!AC352</f>
        <v>0</v>
      </c>
      <c r="AZ350" s="591">
        <f t="shared" si="219"/>
        <v>23.256975090000001</v>
      </c>
    </row>
    <row r="351" spans="1:52" s="9" customFormat="1" ht="31.5">
      <c r="A351" s="95" t="str">
        <f>'приложение 1.1 '!A353</f>
        <v>2.1.4.62</v>
      </c>
      <c r="B351" s="506" t="str">
        <f>'приложение 1.1 '!B353</f>
        <v>КЛ-10 кВ РП-156  РП(ТП)-2х2500кВА мкр.38 (1-я очередь)</v>
      </c>
      <c r="C351" s="529" t="str">
        <f>IF('приложение 1.1 '!G353=2012,'приложение 1.1 '!E353,"-")</f>
        <v>-</v>
      </c>
      <c r="D351" s="529" t="str">
        <f>IF('приложение 1.1 '!G353=2012,'приложение 1.1 '!D353,"-")</f>
        <v>-</v>
      </c>
      <c r="E351" s="529">
        <f>IF('приложение 1.1 '!G353=2013,'приложение 1.1 '!E353,"-")</f>
        <v>0</v>
      </c>
      <c r="F351" s="529">
        <f>IF('приложение 1.1 '!G353=2013,'приложение 1.1 '!D353,"-")</f>
        <v>1.26</v>
      </c>
      <c r="G351" s="529" t="str">
        <f>IF('приложение 1.1 '!G353=2014,'приложение 1.1 '!E353,"-")</f>
        <v>-</v>
      </c>
      <c r="H351" s="529" t="str">
        <f>IF('приложение 1.1 '!G353=2014,'приложение 1.1 '!D353,"-")</f>
        <v>-</v>
      </c>
      <c r="I351" s="529" t="str">
        <f>IF('приложение 1.1 '!G353=2015,'приложение 1.1 '!E353,"-")</f>
        <v>-</v>
      </c>
      <c r="J351" s="529" t="str">
        <f>IF('приложение 1.1 '!G353=2015,'приложение 1.1 '!D353,"-")</f>
        <v>-</v>
      </c>
      <c r="K351" s="529" t="str">
        <f>IF('приложение 1.1 '!G353=2016,'приложение 1.1 '!E353,"-")</f>
        <v>-</v>
      </c>
      <c r="L351" s="529" t="str">
        <f>IF('приложение 1.1 '!G353=2016,'приложение 1.1 '!D353,"-")</f>
        <v>-</v>
      </c>
      <c r="M351" s="529" t="str">
        <f>IF('приложение 1.1 '!G353=2017,'приложение 1.1 '!E353,"-")</f>
        <v>-</v>
      </c>
      <c r="N351" s="529" t="str">
        <f>IF('приложение 1.1 '!G353=2017,'приложение 1.1 '!D353,"-")</f>
        <v>-</v>
      </c>
      <c r="O351" s="529">
        <f t="shared" si="204"/>
        <v>0</v>
      </c>
      <c r="P351" s="529">
        <f t="shared" si="204"/>
        <v>1.26</v>
      </c>
      <c r="Q351" s="529">
        <v>0</v>
      </c>
      <c r="R351" s="529">
        <v>0</v>
      </c>
      <c r="S351" s="529">
        <v>0</v>
      </c>
      <c r="T351" s="529">
        <v>0</v>
      </c>
      <c r="U351" s="529">
        <v>0</v>
      </c>
      <c r="V351" s="529">
        <v>0</v>
      </c>
      <c r="W351" s="529">
        <v>0</v>
      </c>
      <c r="X351" s="529">
        <v>0</v>
      </c>
      <c r="Y351" s="529">
        <v>0</v>
      </c>
      <c r="Z351" s="529">
        <v>0</v>
      </c>
      <c r="AA351" s="529">
        <v>0</v>
      </c>
      <c r="AB351" s="529">
        <v>0</v>
      </c>
      <c r="AC351" s="529">
        <f t="shared" si="220"/>
        <v>0</v>
      </c>
      <c r="AD351" s="583">
        <f t="shared" si="221"/>
        <v>0</v>
      </c>
      <c r="AE351" s="591">
        <f>'приложение 1.1 '!H353</f>
        <v>3.3100719299999999</v>
      </c>
      <c r="AF351" s="591" t="str">
        <f t="shared" si="205"/>
        <v>0</v>
      </c>
      <c r="AG351" s="591" t="str">
        <f t="shared" si="206"/>
        <v>0</v>
      </c>
      <c r="AH351" s="591" t="str">
        <f t="shared" si="214"/>
        <v>0</v>
      </c>
      <c r="AI351" s="591" t="str">
        <f t="shared" si="207"/>
        <v>0</v>
      </c>
      <c r="AJ351" s="591" t="str">
        <f t="shared" si="215"/>
        <v>0</v>
      </c>
      <c r="AK351" s="591" t="str">
        <f t="shared" si="208"/>
        <v>0</v>
      </c>
      <c r="AL351" s="591" t="str">
        <f t="shared" si="222"/>
        <v>0</v>
      </c>
      <c r="AM351" s="591" t="str">
        <f t="shared" si="216"/>
        <v>0</v>
      </c>
      <c r="AN351" s="591" t="str">
        <f t="shared" si="217"/>
        <v>-</v>
      </c>
      <c r="AO351" s="591" t="str">
        <f t="shared" si="218"/>
        <v>-</v>
      </c>
      <c r="AP351" s="591">
        <f>'приложение 1.1 '!Y353</f>
        <v>0</v>
      </c>
      <c r="AQ351" s="591">
        <f>'приложение 1.1 '!Z353</f>
        <v>3.3100719299999999</v>
      </c>
      <c r="AR351" s="591">
        <f>'приложение 1.1 '!AA353</f>
        <v>0</v>
      </c>
      <c r="AS351" s="591">
        <f>'приложение 1.1 '!AB353</f>
        <v>0</v>
      </c>
      <c r="AT351" s="591">
        <f>'приложение 1.4.'!G457</f>
        <v>0</v>
      </c>
      <c r="AU351" s="591">
        <f>'приложение 1.4.'!I457</f>
        <v>0</v>
      </c>
      <c r="AV351" s="591">
        <f>'приложение 1.4.'!K457</f>
        <v>0</v>
      </c>
      <c r="AW351" s="591">
        <f>'приложение 1.4.'!M457</f>
        <v>0</v>
      </c>
      <c r="AX351" s="474">
        <f>'приложение 1.1 '!AD353</f>
        <v>0</v>
      </c>
      <c r="AY351" s="474">
        <f>'приложение 1.1 '!AC353</f>
        <v>0</v>
      </c>
      <c r="AZ351" s="591">
        <f t="shared" si="219"/>
        <v>3.3100719299999999</v>
      </c>
    </row>
    <row r="352" spans="1:52" s="9" customFormat="1" ht="31.5">
      <c r="A352" s="95" t="str">
        <f>'приложение 1.1 '!A354</f>
        <v>2.1.4.63</v>
      </c>
      <c r="B352" s="506" t="str">
        <f>'приложение 1.1 '!B354</f>
        <v>КЛ -10 кВ РП(ТП)-2х2500кВА ТП№1 2х1600 кВА мкр.38 (1-я очередь)</v>
      </c>
      <c r="C352" s="529" t="str">
        <f>IF('приложение 1.1 '!G354=2012,'приложение 1.1 '!E354,"-")</f>
        <v>-</v>
      </c>
      <c r="D352" s="529" t="str">
        <f>IF('приложение 1.1 '!G354=2012,'приложение 1.1 '!D354,"-")</f>
        <v>-</v>
      </c>
      <c r="E352" s="529">
        <f>IF('приложение 1.1 '!G354=2013,'приложение 1.1 '!E354,"-")</f>
        <v>0</v>
      </c>
      <c r="F352" s="529">
        <f>IF('приложение 1.1 '!G354=2013,'приложение 1.1 '!D354,"-")</f>
        <v>0.48</v>
      </c>
      <c r="G352" s="529" t="str">
        <f>IF('приложение 1.1 '!G354=2014,'приложение 1.1 '!E354,"-")</f>
        <v>-</v>
      </c>
      <c r="H352" s="529" t="str">
        <f>IF('приложение 1.1 '!G354=2014,'приложение 1.1 '!D354,"-")</f>
        <v>-</v>
      </c>
      <c r="I352" s="529" t="str">
        <f>IF('приложение 1.1 '!G354=2015,'приложение 1.1 '!E354,"-")</f>
        <v>-</v>
      </c>
      <c r="J352" s="529" t="str">
        <f>IF('приложение 1.1 '!G354=2015,'приложение 1.1 '!D354,"-")</f>
        <v>-</v>
      </c>
      <c r="K352" s="529" t="str">
        <f>IF('приложение 1.1 '!G354=2016,'приложение 1.1 '!E354,"-")</f>
        <v>-</v>
      </c>
      <c r="L352" s="529" t="str">
        <f>IF('приложение 1.1 '!G354=2016,'приложение 1.1 '!D354,"-")</f>
        <v>-</v>
      </c>
      <c r="M352" s="529" t="str">
        <f>IF('приложение 1.1 '!G354=2017,'приложение 1.1 '!E354,"-")</f>
        <v>-</v>
      </c>
      <c r="N352" s="529" t="str">
        <f>IF('приложение 1.1 '!G354=2017,'приложение 1.1 '!D354,"-")</f>
        <v>-</v>
      </c>
      <c r="O352" s="529">
        <f t="shared" si="204"/>
        <v>0</v>
      </c>
      <c r="P352" s="529">
        <f t="shared" si="204"/>
        <v>0.48</v>
      </c>
      <c r="Q352" s="529">
        <v>0</v>
      </c>
      <c r="R352" s="529">
        <v>0</v>
      </c>
      <c r="S352" s="529">
        <v>0</v>
      </c>
      <c r="T352" s="529">
        <v>0</v>
      </c>
      <c r="U352" s="529">
        <v>0</v>
      </c>
      <c r="V352" s="529">
        <v>0</v>
      </c>
      <c r="W352" s="529">
        <v>0</v>
      </c>
      <c r="X352" s="529">
        <v>0</v>
      </c>
      <c r="Y352" s="529">
        <v>0</v>
      </c>
      <c r="Z352" s="529">
        <v>0</v>
      </c>
      <c r="AA352" s="529">
        <v>0</v>
      </c>
      <c r="AB352" s="529">
        <v>0</v>
      </c>
      <c r="AC352" s="529">
        <f t="shared" si="220"/>
        <v>0</v>
      </c>
      <c r="AD352" s="583">
        <f t="shared" si="221"/>
        <v>0</v>
      </c>
      <c r="AE352" s="591">
        <f>'приложение 1.1 '!H354</f>
        <v>1.2959919900000001</v>
      </c>
      <c r="AF352" s="591" t="str">
        <f t="shared" si="205"/>
        <v>0</v>
      </c>
      <c r="AG352" s="591" t="str">
        <f t="shared" si="206"/>
        <v>0</v>
      </c>
      <c r="AH352" s="591" t="str">
        <f t="shared" si="214"/>
        <v>0</v>
      </c>
      <c r="AI352" s="591" t="str">
        <f t="shared" si="207"/>
        <v>0</v>
      </c>
      <c r="AJ352" s="591" t="str">
        <f t="shared" si="215"/>
        <v>0</v>
      </c>
      <c r="AK352" s="591" t="str">
        <f t="shared" si="208"/>
        <v>0</v>
      </c>
      <c r="AL352" s="591" t="str">
        <f t="shared" si="222"/>
        <v>0</v>
      </c>
      <c r="AM352" s="591" t="str">
        <f t="shared" si="216"/>
        <v>0</v>
      </c>
      <c r="AN352" s="591" t="str">
        <f t="shared" si="217"/>
        <v>-</v>
      </c>
      <c r="AO352" s="591" t="str">
        <f t="shared" si="218"/>
        <v>-</v>
      </c>
      <c r="AP352" s="591">
        <f>'приложение 1.1 '!Y354</f>
        <v>0</v>
      </c>
      <c r="AQ352" s="591">
        <f>'приложение 1.1 '!Z354</f>
        <v>1.2959919900000001</v>
      </c>
      <c r="AR352" s="591">
        <f>'приложение 1.1 '!AA354</f>
        <v>0</v>
      </c>
      <c r="AS352" s="591">
        <f>'приложение 1.1 '!AB354</f>
        <v>0</v>
      </c>
      <c r="AT352" s="591">
        <f>'приложение 1.4.'!G458</f>
        <v>0</v>
      </c>
      <c r="AU352" s="591">
        <f>'приложение 1.4.'!I458</f>
        <v>0</v>
      </c>
      <c r="AV352" s="591">
        <f>'приложение 1.4.'!K458</f>
        <v>0</v>
      </c>
      <c r="AW352" s="591">
        <f>'приложение 1.4.'!M458</f>
        <v>0</v>
      </c>
      <c r="AX352" s="474">
        <f>'приложение 1.1 '!AD354</f>
        <v>0</v>
      </c>
      <c r="AY352" s="474">
        <f>'приложение 1.1 '!AC354</f>
        <v>0</v>
      </c>
      <c r="AZ352" s="591">
        <f t="shared" si="219"/>
        <v>1.2959919900000001</v>
      </c>
    </row>
    <row r="353" spans="1:52" s="9" customFormat="1" ht="31.5">
      <c r="A353" s="95" t="str">
        <f>'приложение 1.1 '!A355</f>
        <v>2.1.4.64</v>
      </c>
      <c r="B353" s="506" t="str">
        <f>'приложение 1.1 '!B355</f>
        <v xml:space="preserve">Строительство КЛ-10кВ  ТП №2 -2х1250кВА - ТП №3 -2х1600кВА мкр.38 (1-я очередь) </v>
      </c>
      <c r="C353" s="529" t="str">
        <f>IF('приложение 1.1 '!G355=2012,'приложение 1.1 '!E355,"-")</f>
        <v>-</v>
      </c>
      <c r="D353" s="529" t="str">
        <f>IF('приложение 1.1 '!G355=2012,'приложение 1.1 '!D355,"-")</f>
        <v>-</v>
      </c>
      <c r="E353" s="529" t="str">
        <f>IF('приложение 1.1 '!G355=2013,'приложение 1.1 '!E355,"-")</f>
        <v>-</v>
      </c>
      <c r="F353" s="529" t="str">
        <f>IF('приложение 1.1 '!G355=2013,'приложение 1.1 '!D355,"-")</f>
        <v>-</v>
      </c>
      <c r="G353" s="529" t="str">
        <f>IF('приложение 1.1 '!G355=2014,'приложение 1.1 '!E355,"-")</f>
        <v>-</v>
      </c>
      <c r="H353" s="529" t="str">
        <f>IF('приложение 1.1 '!G355=2014,'приложение 1.1 '!D355,"-")</f>
        <v>-</v>
      </c>
      <c r="I353" s="529">
        <f>IF('приложение 1.1 '!G355=2015,'приложение 1.1 '!E355,"-")</f>
        <v>0</v>
      </c>
      <c r="J353" s="529">
        <f>IF('приложение 1.1 '!G355=2015,'приложение 1.1 '!D355,"-")</f>
        <v>0.56000000000000005</v>
      </c>
      <c r="K353" s="529" t="str">
        <f>IF('приложение 1.1 '!G355=2016,'приложение 1.1 '!E355,"-")</f>
        <v>-</v>
      </c>
      <c r="L353" s="529" t="str">
        <f>IF('приложение 1.1 '!G355=2016,'приложение 1.1 '!D355,"-")</f>
        <v>-</v>
      </c>
      <c r="M353" s="529" t="str">
        <f>IF('приложение 1.1 '!G355=2017,'приложение 1.1 '!E355,"-")</f>
        <v>-</v>
      </c>
      <c r="N353" s="529" t="str">
        <f>IF('приложение 1.1 '!G355=2017,'приложение 1.1 '!D355,"-")</f>
        <v>-</v>
      </c>
      <c r="O353" s="529">
        <f t="shared" si="204"/>
        <v>0</v>
      </c>
      <c r="P353" s="529">
        <f t="shared" si="204"/>
        <v>0.56000000000000005</v>
      </c>
      <c r="Q353" s="529">
        <v>0</v>
      </c>
      <c r="R353" s="529">
        <v>0</v>
      </c>
      <c r="S353" s="529">
        <v>0</v>
      </c>
      <c r="T353" s="529">
        <v>0</v>
      </c>
      <c r="U353" s="529">
        <v>0</v>
      </c>
      <c r="V353" s="529">
        <v>0</v>
      </c>
      <c r="W353" s="529">
        <v>0</v>
      </c>
      <c r="X353" s="529">
        <v>0</v>
      </c>
      <c r="Y353" s="529">
        <v>0</v>
      </c>
      <c r="Z353" s="529">
        <v>0</v>
      </c>
      <c r="AA353" s="529">
        <v>0</v>
      </c>
      <c r="AB353" s="529">
        <v>0</v>
      </c>
      <c r="AC353" s="529">
        <f t="shared" si="220"/>
        <v>0</v>
      </c>
      <c r="AD353" s="583">
        <f t="shared" si="221"/>
        <v>0</v>
      </c>
      <c r="AE353" s="591">
        <f>'приложение 1.1 '!H355</f>
        <v>1.4956443800000001</v>
      </c>
      <c r="AF353" s="591" t="str">
        <f t="shared" si="205"/>
        <v>0</v>
      </c>
      <c r="AG353" s="591" t="str">
        <f t="shared" si="206"/>
        <v>0</v>
      </c>
      <c r="AH353" s="591" t="str">
        <f t="shared" si="214"/>
        <v>0</v>
      </c>
      <c r="AI353" s="591" t="str">
        <f t="shared" si="207"/>
        <v>0</v>
      </c>
      <c r="AJ353" s="591" t="str">
        <f t="shared" si="215"/>
        <v>0</v>
      </c>
      <c r="AK353" s="591" t="str">
        <f t="shared" si="208"/>
        <v>0</v>
      </c>
      <c r="AL353" s="591" t="str">
        <f t="shared" si="222"/>
        <v>0</v>
      </c>
      <c r="AM353" s="591" t="str">
        <f t="shared" si="216"/>
        <v>0</v>
      </c>
      <c r="AN353" s="591" t="str">
        <f t="shared" si="217"/>
        <v>-</v>
      </c>
      <c r="AO353" s="591" t="str">
        <f t="shared" si="218"/>
        <v>-</v>
      </c>
      <c r="AP353" s="591">
        <f>'приложение 1.1 '!Y355</f>
        <v>0</v>
      </c>
      <c r="AQ353" s="591">
        <f>'приложение 1.1 '!Z355</f>
        <v>0</v>
      </c>
      <c r="AR353" s="591">
        <f>'приложение 1.1 '!AA355</f>
        <v>1.4956443800000001</v>
      </c>
      <c r="AS353" s="591">
        <f>'приложение 1.1 '!AB355</f>
        <v>0</v>
      </c>
      <c r="AT353" s="591">
        <f>'приложение 1.4.'!G459</f>
        <v>0</v>
      </c>
      <c r="AU353" s="591">
        <f>'приложение 1.4.'!I459</f>
        <v>0</v>
      </c>
      <c r="AV353" s="591">
        <f>'приложение 1.4.'!K459</f>
        <v>0</v>
      </c>
      <c r="AW353" s="591">
        <f>'приложение 1.4.'!M459</f>
        <v>0</v>
      </c>
      <c r="AX353" s="474">
        <f>'приложение 1.1 '!AD355</f>
        <v>0</v>
      </c>
      <c r="AY353" s="474">
        <f>'приложение 1.1 '!AC355</f>
        <v>0</v>
      </c>
      <c r="AZ353" s="591">
        <f t="shared" si="219"/>
        <v>1.4956443800000001</v>
      </c>
    </row>
    <row r="354" spans="1:52" s="9" customFormat="1" ht="31.5">
      <c r="A354" s="95" t="str">
        <f>'приложение 1.1 '!A356</f>
        <v>2.1.4.65</v>
      </c>
      <c r="B354" s="506" t="str">
        <f>'приложение 1.1 '!B356</f>
        <v>Строительство КЛ-10кВ  ТП №1- 2х1600кВА - ТП №2 -2х1250кВА  мкр.38 (1-я очередь)</v>
      </c>
      <c r="C354" s="529" t="str">
        <f>IF('приложение 1.1 '!G356=2012,'приложение 1.1 '!E356,"-")</f>
        <v>-</v>
      </c>
      <c r="D354" s="529" t="str">
        <f>IF('приложение 1.1 '!G356=2012,'приложение 1.1 '!D356,"-")</f>
        <v>-</v>
      </c>
      <c r="E354" s="529" t="str">
        <f>IF('приложение 1.1 '!G356=2013,'приложение 1.1 '!E356,"-")</f>
        <v>-</v>
      </c>
      <c r="F354" s="529" t="str">
        <f>IF('приложение 1.1 '!G356=2013,'приложение 1.1 '!D356,"-")</f>
        <v>-</v>
      </c>
      <c r="G354" s="529" t="str">
        <f>IF('приложение 1.1 '!G356=2014,'приложение 1.1 '!E356,"-")</f>
        <v>-</v>
      </c>
      <c r="H354" s="529" t="str">
        <f>IF('приложение 1.1 '!G356=2014,'приложение 1.1 '!D356,"-")</f>
        <v>-</v>
      </c>
      <c r="I354" s="529">
        <f>IF('приложение 1.1 '!G356=2015,'приложение 1.1 '!E356,"-")</f>
        <v>0</v>
      </c>
      <c r="J354" s="529">
        <f>IF('приложение 1.1 '!G356=2015,'приложение 1.1 '!D356,"-")</f>
        <v>0.56000000000000005</v>
      </c>
      <c r="K354" s="529" t="str">
        <f>IF('приложение 1.1 '!G356=2016,'приложение 1.1 '!E356,"-")</f>
        <v>-</v>
      </c>
      <c r="L354" s="529" t="str">
        <f>IF('приложение 1.1 '!G356=2016,'приложение 1.1 '!D356,"-")</f>
        <v>-</v>
      </c>
      <c r="M354" s="529" t="str">
        <f>IF('приложение 1.1 '!G356=2017,'приложение 1.1 '!E356,"-")</f>
        <v>-</v>
      </c>
      <c r="N354" s="529" t="str">
        <f>IF('приложение 1.1 '!G356=2017,'приложение 1.1 '!D356,"-")</f>
        <v>-</v>
      </c>
      <c r="O354" s="529">
        <f t="shared" si="204"/>
        <v>0</v>
      </c>
      <c r="P354" s="529">
        <f t="shared" si="204"/>
        <v>0.56000000000000005</v>
      </c>
      <c r="Q354" s="529">
        <v>0</v>
      </c>
      <c r="R354" s="529">
        <v>0</v>
      </c>
      <c r="S354" s="529">
        <v>0</v>
      </c>
      <c r="T354" s="529">
        <v>0</v>
      </c>
      <c r="U354" s="529">
        <v>0</v>
      </c>
      <c r="V354" s="529">
        <v>0</v>
      </c>
      <c r="W354" s="529">
        <v>0</v>
      </c>
      <c r="X354" s="529">
        <v>0</v>
      </c>
      <c r="Y354" s="529">
        <v>0</v>
      </c>
      <c r="Z354" s="529">
        <v>0</v>
      </c>
      <c r="AA354" s="529">
        <v>0</v>
      </c>
      <c r="AB354" s="529">
        <v>0</v>
      </c>
      <c r="AC354" s="529">
        <f t="shared" si="220"/>
        <v>0</v>
      </c>
      <c r="AD354" s="583">
        <f t="shared" si="221"/>
        <v>0</v>
      </c>
      <c r="AE354" s="591">
        <f>'приложение 1.1 '!H356</f>
        <v>1.4956443800000001</v>
      </c>
      <c r="AF354" s="591" t="str">
        <f t="shared" si="205"/>
        <v>0</v>
      </c>
      <c r="AG354" s="591" t="str">
        <f t="shared" si="206"/>
        <v>0</v>
      </c>
      <c r="AH354" s="591" t="str">
        <f t="shared" si="214"/>
        <v>0</v>
      </c>
      <c r="AI354" s="591" t="str">
        <f t="shared" si="207"/>
        <v>0</v>
      </c>
      <c r="AJ354" s="591" t="str">
        <f t="shared" si="215"/>
        <v>0</v>
      </c>
      <c r="AK354" s="591" t="str">
        <f t="shared" si="208"/>
        <v>0</v>
      </c>
      <c r="AL354" s="591" t="str">
        <f t="shared" si="222"/>
        <v>0</v>
      </c>
      <c r="AM354" s="591" t="str">
        <f t="shared" si="216"/>
        <v>0</v>
      </c>
      <c r="AN354" s="591" t="str">
        <f t="shared" si="217"/>
        <v>-</v>
      </c>
      <c r="AO354" s="591" t="str">
        <f t="shared" si="218"/>
        <v>-</v>
      </c>
      <c r="AP354" s="591">
        <f>'приложение 1.1 '!Y356</f>
        <v>0</v>
      </c>
      <c r="AQ354" s="591">
        <f>'приложение 1.1 '!Z356</f>
        <v>0</v>
      </c>
      <c r="AR354" s="591">
        <f>'приложение 1.1 '!AA356</f>
        <v>1.4956443800000001</v>
      </c>
      <c r="AS354" s="591">
        <f>'приложение 1.1 '!AB356</f>
        <v>0</v>
      </c>
      <c r="AT354" s="591">
        <f>'приложение 1.4.'!G460</f>
        <v>0</v>
      </c>
      <c r="AU354" s="591">
        <f>'приложение 1.4.'!I460</f>
        <v>0</v>
      </c>
      <c r="AV354" s="591">
        <f>'приложение 1.4.'!K460</f>
        <v>0</v>
      </c>
      <c r="AW354" s="591">
        <f>'приложение 1.4.'!M460</f>
        <v>0</v>
      </c>
      <c r="AX354" s="474">
        <f>'приложение 1.1 '!AD356</f>
        <v>0</v>
      </c>
      <c r="AY354" s="474">
        <f>'приложение 1.1 '!AC356</f>
        <v>0</v>
      </c>
      <c r="AZ354" s="591">
        <f t="shared" si="219"/>
        <v>1.4956443800000001</v>
      </c>
    </row>
    <row r="355" spans="1:52" s="9" customFormat="1" ht="31.5">
      <c r="A355" s="95" t="str">
        <f>'приложение 1.1 '!A357</f>
        <v>2.1.4.66</v>
      </c>
      <c r="B355" s="506" t="str">
        <f>'приложение 1.1 '!B357</f>
        <v>Строительство КЛ-10кВ ТП №3-2х1600кВА мкр.38-  ТП №4-2х2500кВА мкр.38  (2-я очередь )</v>
      </c>
      <c r="C355" s="529" t="str">
        <f>IF('приложение 1.1 '!G357=2012,'приложение 1.1 '!E357,"-")</f>
        <v>-</v>
      </c>
      <c r="D355" s="529" t="str">
        <f>IF('приложение 1.1 '!G357=2012,'приложение 1.1 '!D357,"-")</f>
        <v>-</v>
      </c>
      <c r="E355" s="529" t="str">
        <f>IF('приложение 1.1 '!G357=2013,'приложение 1.1 '!E357,"-")</f>
        <v>-</v>
      </c>
      <c r="F355" s="529" t="str">
        <f>IF('приложение 1.1 '!G357=2013,'приложение 1.1 '!D357,"-")</f>
        <v>-</v>
      </c>
      <c r="G355" s="529" t="str">
        <f>IF('приложение 1.1 '!G357=2014,'приложение 1.1 '!E357,"-")</f>
        <v>-</v>
      </c>
      <c r="H355" s="529" t="str">
        <f>IF('приложение 1.1 '!G357=2014,'приложение 1.1 '!D357,"-")</f>
        <v>-</v>
      </c>
      <c r="I355" s="529">
        <f>IF('приложение 1.1 '!G357=2015,'приложение 1.1 '!E357,"-")</f>
        <v>0</v>
      </c>
      <c r="J355" s="529">
        <f>IF('приложение 1.1 '!G357=2015,'приложение 1.1 '!D357,"-")</f>
        <v>0.58599999999999997</v>
      </c>
      <c r="K355" s="529" t="str">
        <f>IF('приложение 1.1 '!G357=2016,'приложение 1.1 '!E357,"-")</f>
        <v>-</v>
      </c>
      <c r="L355" s="529" t="str">
        <f>IF('приложение 1.1 '!G357=2016,'приложение 1.1 '!D357,"-")</f>
        <v>-</v>
      </c>
      <c r="M355" s="529" t="str">
        <f>IF('приложение 1.1 '!G357=2017,'приложение 1.1 '!E357,"-")</f>
        <v>-</v>
      </c>
      <c r="N355" s="529" t="str">
        <f>IF('приложение 1.1 '!G357=2017,'приложение 1.1 '!D357,"-")</f>
        <v>-</v>
      </c>
      <c r="O355" s="529">
        <f t="shared" si="204"/>
        <v>0</v>
      </c>
      <c r="P355" s="529">
        <f t="shared" si="204"/>
        <v>0.58599999999999997</v>
      </c>
      <c r="Q355" s="529">
        <v>0</v>
      </c>
      <c r="R355" s="529">
        <v>0</v>
      </c>
      <c r="S355" s="529">
        <v>0</v>
      </c>
      <c r="T355" s="529">
        <v>0</v>
      </c>
      <c r="U355" s="529">
        <v>0</v>
      </c>
      <c r="V355" s="529">
        <v>0</v>
      </c>
      <c r="W355" s="529">
        <v>0</v>
      </c>
      <c r="X355" s="529">
        <v>0</v>
      </c>
      <c r="Y355" s="529">
        <v>0</v>
      </c>
      <c r="Z355" s="529">
        <v>0</v>
      </c>
      <c r="AA355" s="529">
        <v>0</v>
      </c>
      <c r="AB355" s="529">
        <v>0</v>
      </c>
      <c r="AC355" s="529">
        <f t="shared" si="220"/>
        <v>0</v>
      </c>
      <c r="AD355" s="583">
        <f t="shared" si="221"/>
        <v>0</v>
      </c>
      <c r="AE355" s="591">
        <f>'приложение 1.1 '!H357</f>
        <v>1.636709</v>
      </c>
      <c r="AF355" s="591" t="str">
        <f t="shared" si="205"/>
        <v>0</v>
      </c>
      <c r="AG355" s="591" t="str">
        <f t="shared" si="206"/>
        <v>0</v>
      </c>
      <c r="AH355" s="591" t="str">
        <f t="shared" si="214"/>
        <v>0</v>
      </c>
      <c r="AI355" s="591" t="str">
        <f t="shared" si="207"/>
        <v>0</v>
      </c>
      <c r="AJ355" s="591" t="str">
        <f t="shared" si="215"/>
        <v>0</v>
      </c>
      <c r="AK355" s="591" t="str">
        <f t="shared" si="208"/>
        <v>0</v>
      </c>
      <c r="AL355" s="591" t="str">
        <f t="shared" si="222"/>
        <v>0</v>
      </c>
      <c r="AM355" s="591" t="str">
        <f t="shared" si="216"/>
        <v>0</v>
      </c>
      <c r="AN355" s="591" t="str">
        <f t="shared" si="217"/>
        <v>-</v>
      </c>
      <c r="AO355" s="591" t="str">
        <f t="shared" si="218"/>
        <v>-</v>
      </c>
      <c r="AP355" s="591">
        <f>'приложение 1.1 '!Y357</f>
        <v>0</v>
      </c>
      <c r="AQ355" s="591">
        <f>'приложение 1.1 '!Z357</f>
        <v>0</v>
      </c>
      <c r="AR355" s="591">
        <f>'приложение 1.1 '!AA357</f>
        <v>1.636709</v>
      </c>
      <c r="AS355" s="591">
        <f>'приложение 1.1 '!AB357</f>
        <v>0</v>
      </c>
      <c r="AT355" s="591">
        <f>'приложение 1.4.'!G461</f>
        <v>0</v>
      </c>
      <c r="AU355" s="591">
        <f>'приложение 1.4.'!I461</f>
        <v>0</v>
      </c>
      <c r="AV355" s="591">
        <f>'приложение 1.4.'!K461</f>
        <v>0</v>
      </c>
      <c r="AW355" s="591">
        <f>'приложение 1.4.'!M461</f>
        <v>0</v>
      </c>
      <c r="AX355" s="474">
        <f>'приложение 1.1 '!AD357</f>
        <v>0</v>
      </c>
      <c r="AY355" s="474">
        <f>'приложение 1.1 '!AC357</f>
        <v>0</v>
      </c>
      <c r="AZ355" s="591">
        <f t="shared" si="219"/>
        <v>1.636709</v>
      </c>
    </row>
    <row r="356" spans="1:52" s="9" customFormat="1" ht="47.25">
      <c r="A356" s="95" t="str">
        <f>'приложение 1.1 '!A358</f>
        <v>2.1.4.67</v>
      </c>
      <c r="B356" s="506" t="str">
        <f>'приложение 1.1 '!B358</f>
        <v>Строительство КЛ-10кВ  ТП №4-2х2500кВА мкр.38- РП (ТП)-  2 х 2500кВА мкр.38   (2-я очередь )</v>
      </c>
      <c r="C356" s="529" t="str">
        <f>IF('приложение 1.1 '!G358=2012,'приложение 1.1 '!E358,"-")</f>
        <v>-</v>
      </c>
      <c r="D356" s="529" t="str">
        <f>IF('приложение 1.1 '!G358=2012,'приложение 1.1 '!D358,"-")</f>
        <v>-</v>
      </c>
      <c r="E356" s="529" t="str">
        <f>IF('приложение 1.1 '!G358=2013,'приложение 1.1 '!E358,"-")</f>
        <v>-</v>
      </c>
      <c r="F356" s="529" t="str">
        <f>IF('приложение 1.1 '!G358=2013,'приложение 1.1 '!D358,"-")</f>
        <v>-</v>
      </c>
      <c r="G356" s="529" t="str">
        <f>IF('приложение 1.1 '!G358=2014,'приложение 1.1 '!E358,"-")</f>
        <v>-</v>
      </c>
      <c r="H356" s="529" t="str">
        <f>IF('приложение 1.1 '!G358=2014,'приложение 1.1 '!D358,"-")</f>
        <v>-</v>
      </c>
      <c r="I356" s="529">
        <f>IF('приложение 1.1 '!G358=2015,'приложение 1.1 '!E358,"-")</f>
        <v>0</v>
      </c>
      <c r="J356" s="529">
        <f>IF('приложение 1.1 '!G358=2015,'приложение 1.1 '!D358,"-")</f>
        <v>0.68</v>
      </c>
      <c r="K356" s="529" t="str">
        <f>IF('приложение 1.1 '!G358=2016,'приложение 1.1 '!E358,"-")</f>
        <v>-</v>
      </c>
      <c r="L356" s="529" t="str">
        <f>IF('приложение 1.1 '!G358=2016,'приложение 1.1 '!D358,"-")</f>
        <v>-</v>
      </c>
      <c r="M356" s="529" t="str">
        <f>IF('приложение 1.1 '!G358=2017,'приложение 1.1 '!E358,"-")</f>
        <v>-</v>
      </c>
      <c r="N356" s="529" t="str">
        <f>IF('приложение 1.1 '!G358=2017,'приложение 1.1 '!D358,"-")</f>
        <v>-</v>
      </c>
      <c r="O356" s="529">
        <f t="shared" si="204"/>
        <v>0</v>
      </c>
      <c r="P356" s="529">
        <f t="shared" si="204"/>
        <v>0.68</v>
      </c>
      <c r="Q356" s="529">
        <v>0</v>
      </c>
      <c r="R356" s="529">
        <v>0</v>
      </c>
      <c r="S356" s="529">
        <v>0</v>
      </c>
      <c r="T356" s="529">
        <v>0</v>
      </c>
      <c r="U356" s="529">
        <v>0</v>
      </c>
      <c r="V356" s="529">
        <v>0</v>
      </c>
      <c r="W356" s="529">
        <v>0</v>
      </c>
      <c r="X356" s="529">
        <v>0</v>
      </c>
      <c r="Y356" s="529">
        <v>0</v>
      </c>
      <c r="Z356" s="529">
        <v>0</v>
      </c>
      <c r="AA356" s="529">
        <v>0</v>
      </c>
      <c r="AB356" s="529">
        <v>0</v>
      </c>
      <c r="AC356" s="529">
        <f t="shared" si="220"/>
        <v>0</v>
      </c>
      <c r="AD356" s="583">
        <f t="shared" si="221"/>
        <v>0</v>
      </c>
      <c r="AE356" s="591">
        <f>'приложение 1.1 '!H358</f>
        <v>1.8546579999999999</v>
      </c>
      <c r="AF356" s="591" t="str">
        <f t="shared" si="205"/>
        <v>0</v>
      </c>
      <c r="AG356" s="591" t="str">
        <f t="shared" si="206"/>
        <v>0</v>
      </c>
      <c r="AH356" s="591" t="str">
        <f t="shared" si="214"/>
        <v>0</v>
      </c>
      <c r="AI356" s="591" t="str">
        <f t="shared" si="207"/>
        <v>0</v>
      </c>
      <c r="AJ356" s="591" t="str">
        <f t="shared" si="215"/>
        <v>0</v>
      </c>
      <c r="AK356" s="591" t="str">
        <f t="shared" si="208"/>
        <v>0</v>
      </c>
      <c r="AL356" s="591" t="str">
        <f t="shared" si="222"/>
        <v>0</v>
      </c>
      <c r="AM356" s="591" t="str">
        <f t="shared" si="216"/>
        <v>0</v>
      </c>
      <c r="AN356" s="591" t="str">
        <f t="shared" si="217"/>
        <v>-</v>
      </c>
      <c r="AO356" s="591" t="str">
        <f t="shared" si="218"/>
        <v>-</v>
      </c>
      <c r="AP356" s="591">
        <f>'приложение 1.1 '!Y358</f>
        <v>0</v>
      </c>
      <c r="AQ356" s="591">
        <f>'приложение 1.1 '!Z358</f>
        <v>0</v>
      </c>
      <c r="AR356" s="591">
        <f>'приложение 1.1 '!AA358</f>
        <v>1.8546579999999999</v>
      </c>
      <c r="AS356" s="591">
        <f>'приложение 1.1 '!AB358</f>
        <v>0</v>
      </c>
      <c r="AT356" s="591">
        <f>'приложение 1.4.'!G462</f>
        <v>0</v>
      </c>
      <c r="AU356" s="591">
        <f>'приложение 1.4.'!I462</f>
        <v>0</v>
      </c>
      <c r="AV356" s="591">
        <f>'приложение 1.4.'!K462</f>
        <v>0</v>
      </c>
      <c r="AW356" s="591">
        <f>'приложение 1.4.'!M462</f>
        <v>0</v>
      </c>
      <c r="AX356" s="474">
        <f>'приложение 1.1 '!AD358</f>
        <v>0</v>
      </c>
      <c r="AY356" s="474">
        <f>'приложение 1.1 '!AC358</f>
        <v>0</v>
      </c>
      <c r="AZ356" s="591">
        <f t="shared" si="219"/>
        <v>1.8546579999999999</v>
      </c>
    </row>
    <row r="357" spans="1:52" s="9" customFormat="1" ht="47.25">
      <c r="A357" s="95" t="str">
        <f>'приложение 1.1 '!A359</f>
        <v>2.1.4.68</v>
      </c>
      <c r="B357" s="506" t="str">
        <f>'приложение 1.1 '!B359</f>
        <v>Строительство КЛ-10кВ от 2БКТП-100кВА до места врезки в существующую КЛ-10кВ, для электроснабжения Детского сада в мкр. 32 №1;2</v>
      </c>
      <c r="C357" s="529" t="str">
        <f>IF('приложение 1.1 '!G359=2012,'приложение 1.1 '!E359,"-")</f>
        <v>-</v>
      </c>
      <c r="D357" s="529" t="str">
        <f>IF('приложение 1.1 '!G359=2012,'приложение 1.1 '!D359,"-")</f>
        <v>-</v>
      </c>
      <c r="E357" s="529">
        <f>IF('приложение 1.1 '!G359=2013,'приложение 1.1 '!E359,"-")</f>
        <v>0</v>
      </c>
      <c r="F357" s="529">
        <f>IF('приложение 1.1 '!G359=2013,'приложение 1.1 '!D359,"-")</f>
        <v>0.13200000000000001</v>
      </c>
      <c r="G357" s="529" t="str">
        <f>IF('приложение 1.1 '!G359=2014,'приложение 1.1 '!E359,"-")</f>
        <v>-</v>
      </c>
      <c r="H357" s="529" t="str">
        <f>IF('приложение 1.1 '!G359=2014,'приложение 1.1 '!D359,"-")</f>
        <v>-</v>
      </c>
      <c r="I357" s="529" t="str">
        <f>IF('приложение 1.1 '!G359=2015,'приложение 1.1 '!E359,"-")</f>
        <v>-</v>
      </c>
      <c r="J357" s="529" t="str">
        <f>IF('приложение 1.1 '!G359=2015,'приложение 1.1 '!D359,"-")</f>
        <v>-</v>
      </c>
      <c r="K357" s="529" t="str">
        <f>IF('приложение 1.1 '!G359=2016,'приложение 1.1 '!E359,"-")</f>
        <v>-</v>
      </c>
      <c r="L357" s="529" t="str">
        <f>IF('приложение 1.1 '!G359=2016,'приложение 1.1 '!D359,"-")</f>
        <v>-</v>
      </c>
      <c r="M357" s="529" t="str">
        <f>IF('приложение 1.1 '!G359=2017,'приложение 1.1 '!E359,"-")</f>
        <v>-</v>
      </c>
      <c r="N357" s="529" t="str">
        <f>IF('приложение 1.1 '!G359=2017,'приложение 1.1 '!D359,"-")</f>
        <v>-</v>
      </c>
      <c r="O357" s="529">
        <f t="shared" si="204"/>
        <v>0</v>
      </c>
      <c r="P357" s="529">
        <f t="shared" si="204"/>
        <v>0.13200000000000001</v>
      </c>
      <c r="Q357" s="529">
        <v>0</v>
      </c>
      <c r="R357" s="529">
        <v>0</v>
      </c>
      <c r="S357" s="529">
        <v>0</v>
      </c>
      <c r="T357" s="529">
        <v>0</v>
      </c>
      <c r="U357" s="529">
        <v>0</v>
      </c>
      <c r="V357" s="529">
        <v>0</v>
      </c>
      <c r="W357" s="529">
        <v>0</v>
      </c>
      <c r="X357" s="529">
        <v>0</v>
      </c>
      <c r="Y357" s="529">
        <v>0</v>
      </c>
      <c r="Z357" s="529">
        <v>0</v>
      </c>
      <c r="AA357" s="529">
        <v>0</v>
      </c>
      <c r="AB357" s="529">
        <v>0</v>
      </c>
      <c r="AC357" s="529">
        <f t="shared" si="220"/>
        <v>0</v>
      </c>
      <c r="AD357" s="583">
        <f t="shared" si="221"/>
        <v>0</v>
      </c>
      <c r="AE357" s="591">
        <f>'приложение 1.1 '!H359</f>
        <v>0.44086447000000001</v>
      </c>
      <c r="AF357" s="591" t="str">
        <f t="shared" si="205"/>
        <v>0</v>
      </c>
      <c r="AG357" s="591" t="str">
        <f t="shared" si="206"/>
        <v>0</v>
      </c>
      <c r="AH357" s="591" t="str">
        <f t="shared" si="214"/>
        <v>0</v>
      </c>
      <c r="AI357" s="591" t="str">
        <f t="shared" si="207"/>
        <v>0</v>
      </c>
      <c r="AJ357" s="591" t="str">
        <f t="shared" si="215"/>
        <v>0</v>
      </c>
      <c r="AK357" s="591" t="str">
        <f t="shared" si="208"/>
        <v>0</v>
      </c>
      <c r="AL357" s="591" t="str">
        <f t="shared" si="222"/>
        <v>0</v>
      </c>
      <c r="AM357" s="591" t="str">
        <f t="shared" si="216"/>
        <v>0</v>
      </c>
      <c r="AN357" s="591" t="str">
        <f t="shared" si="217"/>
        <v>-</v>
      </c>
      <c r="AO357" s="591" t="str">
        <f t="shared" si="218"/>
        <v>-</v>
      </c>
      <c r="AP357" s="591">
        <f>'приложение 1.1 '!Y359</f>
        <v>0</v>
      </c>
      <c r="AQ357" s="591">
        <f>'приложение 1.1 '!Z359</f>
        <v>0.44086447000000001</v>
      </c>
      <c r="AR357" s="591">
        <f>'приложение 1.1 '!AA359</f>
        <v>0</v>
      </c>
      <c r="AS357" s="591">
        <f>'приложение 1.1 '!AB359</f>
        <v>0</v>
      </c>
      <c r="AT357" s="591">
        <f>'приложение 1.4.'!G463</f>
        <v>0</v>
      </c>
      <c r="AU357" s="591">
        <f>'приложение 1.4.'!I463</f>
        <v>0</v>
      </c>
      <c r="AV357" s="591">
        <f>'приложение 1.4.'!K463</f>
        <v>0</v>
      </c>
      <c r="AW357" s="591">
        <f>'приложение 1.4.'!M463</f>
        <v>0</v>
      </c>
      <c r="AX357" s="474">
        <f>'приложение 1.1 '!AD359</f>
        <v>0</v>
      </c>
      <c r="AY357" s="474">
        <f>'приложение 1.1 '!AC359</f>
        <v>0</v>
      </c>
      <c r="AZ357" s="591">
        <f t="shared" si="219"/>
        <v>0.44086447000000001</v>
      </c>
    </row>
    <row r="358" spans="1:52" s="9" customFormat="1" ht="31.5">
      <c r="A358" s="95" t="str">
        <f>'приложение 1.1 '!A360</f>
        <v>2.1.4.69</v>
      </c>
      <c r="B358" s="506" t="str">
        <f>'приложение 1.1 '!B360</f>
        <v>Строительство КЛ-10кВ  от  РП-(ТП)2х1250кВА  мкр.44 до 2БКТП-1600кВА (ТП-№1 )мкр. 40</v>
      </c>
      <c r="C358" s="529">
        <f>IF('приложение 1.1 '!G360=2012,'приложение 1.1 '!E360,"-")</f>
        <v>0</v>
      </c>
      <c r="D358" s="529">
        <f>IF('приложение 1.1 '!G360=2012,'приложение 1.1 '!D360,"-")</f>
        <v>2.3559999999999999</v>
      </c>
      <c r="E358" s="529" t="str">
        <f>IF('приложение 1.1 '!G360=2013,'приложение 1.1 '!E360,"-")</f>
        <v>-</v>
      </c>
      <c r="F358" s="529" t="str">
        <f>IF('приложение 1.1 '!G360=2013,'приложение 1.1 '!D360,"-")</f>
        <v>-</v>
      </c>
      <c r="G358" s="529" t="str">
        <f>IF('приложение 1.1 '!G360=2014,'приложение 1.1 '!E360,"-")</f>
        <v>-</v>
      </c>
      <c r="H358" s="529" t="str">
        <f>IF('приложение 1.1 '!G360=2014,'приложение 1.1 '!D360,"-")</f>
        <v>-</v>
      </c>
      <c r="I358" s="529" t="str">
        <f>IF('приложение 1.1 '!G360=2015,'приложение 1.1 '!E360,"-")</f>
        <v>-</v>
      </c>
      <c r="J358" s="529" t="str">
        <f>IF('приложение 1.1 '!G360=2015,'приложение 1.1 '!D360,"-")</f>
        <v>-</v>
      </c>
      <c r="K358" s="529" t="str">
        <f>IF('приложение 1.1 '!G360=2016,'приложение 1.1 '!E360,"-")</f>
        <v>-</v>
      </c>
      <c r="L358" s="529" t="str">
        <f>IF('приложение 1.1 '!G360=2016,'приложение 1.1 '!D360,"-")</f>
        <v>-</v>
      </c>
      <c r="M358" s="529" t="str">
        <f>IF('приложение 1.1 '!G360=2017,'приложение 1.1 '!E360,"-")</f>
        <v>-</v>
      </c>
      <c r="N358" s="529" t="str">
        <f>IF('приложение 1.1 '!G360=2017,'приложение 1.1 '!D360,"-")</f>
        <v>-</v>
      </c>
      <c r="O358" s="529">
        <f t="shared" si="204"/>
        <v>0</v>
      </c>
      <c r="P358" s="529">
        <f t="shared" si="204"/>
        <v>2.3559999999999999</v>
      </c>
      <c r="Q358" s="529">
        <v>0</v>
      </c>
      <c r="R358" s="529">
        <v>0</v>
      </c>
      <c r="S358" s="529">
        <v>0</v>
      </c>
      <c r="T358" s="529">
        <v>0</v>
      </c>
      <c r="U358" s="529">
        <v>0</v>
      </c>
      <c r="V358" s="529">
        <v>0</v>
      </c>
      <c r="W358" s="529">
        <v>0</v>
      </c>
      <c r="X358" s="529">
        <v>0</v>
      </c>
      <c r="Y358" s="529">
        <v>0</v>
      </c>
      <c r="Z358" s="529">
        <v>0</v>
      </c>
      <c r="AA358" s="529">
        <v>0</v>
      </c>
      <c r="AB358" s="529">
        <v>0</v>
      </c>
      <c r="AC358" s="529">
        <f t="shared" si="220"/>
        <v>0</v>
      </c>
      <c r="AD358" s="583">
        <f t="shared" si="221"/>
        <v>0</v>
      </c>
      <c r="AE358" s="591">
        <f>'приложение 1.1 '!H360</f>
        <v>4.560962</v>
      </c>
      <c r="AF358" s="591" t="str">
        <f t="shared" si="205"/>
        <v>0</v>
      </c>
      <c r="AG358" s="591" t="str">
        <f t="shared" si="206"/>
        <v>0</v>
      </c>
      <c r="AH358" s="591" t="str">
        <f t="shared" si="214"/>
        <v>0</v>
      </c>
      <c r="AI358" s="591" t="str">
        <f t="shared" si="207"/>
        <v>0</v>
      </c>
      <c r="AJ358" s="591" t="str">
        <f t="shared" si="215"/>
        <v>0</v>
      </c>
      <c r="AK358" s="591" t="str">
        <f t="shared" si="208"/>
        <v>0</v>
      </c>
      <c r="AL358" s="591" t="str">
        <f t="shared" si="222"/>
        <v>0</v>
      </c>
      <c r="AM358" s="591" t="str">
        <f t="shared" si="216"/>
        <v>0</v>
      </c>
      <c r="AN358" s="591" t="str">
        <f t="shared" si="217"/>
        <v>-</v>
      </c>
      <c r="AO358" s="591" t="str">
        <f t="shared" si="218"/>
        <v>-</v>
      </c>
      <c r="AP358" s="591">
        <f>'приложение 1.1 '!Y360</f>
        <v>4.560962</v>
      </c>
      <c r="AQ358" s="591">
        <f>'приложение 1.1 '!Z360</f>
        <v>0</v>
      </c>
      <c r="AR358" s="591">
        <f>'приложение 1.1 '!AA360</f>
        <v>0</v>
      </c>
      <c r="AS358" s="591">
        <f>'приложение 1.1 '!AB360</f>
        <v>0</v>
      </c>
      <c r="AT358" s="591">
        <f>'приложение 1.4.'!G464</f>
        <v>0</v>
      </c>
      <c r="AU358" s="591">
        <f>'приложение 1.4.'!I464</f>
        <v>0</v>
      </c>
      <c r="AV358" s="591">
        <f>'приложение 1.4.'!K464</f>
        <v>0</v>
      </c>
      <c r="AW358" s="591">
        <f>'приложение 1.4.'!M464</f>
        <v>0</v>
      </c>
      <c r="AX358" s="474">
        <f>'приложение 1.1 '!AD360</f>
        <v>0</v>
      </c>
      <c r="AY358" s="474">
        <f>'приложение 1.1 '!AC360</f>
        <v>0</v>
      </c>
      <c r="AZ358" s="591">
        <f t="shared" si="219"/>
        <v>4.560962</v>
      </c>
    </row>
    <row r="359" spans="1:52" s="9" customFormat="1" ht="31.5">
      <c r="A359" s="95" t="str">
        <f>'приложение 1.1 '!A361</f>
        <v>2.1.4.70</v>
      </c>
      <c r="B359" s="506" t="str">
        <f>'приложение 1.1 '!B361</f>
        <v>Строительство КЛ-10кВ  от  РП-(ТП)2х1250кВА  мкр.44 до 2БКТП-1600кВА (ТП-№4 )мкр. 40</v>
      </c>
      <c r="C359" s="529">
        <f>IF('приложение 1.1 '!G361=2012,'приложение 1.1 '!E361,"-")</f>
        <v>0</v>
      </c>
      <c r="D359" s="529">
        <f>IF('приложение 1.1 '!G361=2012,'приложение 1.1 '!D361,"-")</f>
        <v>2.6819999999999999</v>
      </c>
      <c r="E359" s="529" t="str">
        <f>IF('приложение 1.1 '!G361=2013,'приложение 1.1 '!E361,"-")</f>
        <v>-</v>
      </c>
      <c r="F359" s="529" t="str">
        <f>IF('приложение 1.1 '!G361=2013,'приложение 1.1 '!D361,"-")</f>
        <v>-</v>
      </c>
      <c r="G359" s="529" t="str">
        <f>IF('приложение 1.1 '!G361=2014,'приложение 1.1 '!E361,"-")</f>
        <v>-</v>
      </c>
      <c r="H359" s="529" t="str">
        <f>IF('приложение 1.1 '!G361=2014,'приложение 1.1 '!D361,"-")</f>
        <v>-</v>
      </c>
      <c r="I359" s="529" t="str">
        <f>IF('приложение 1.1 '!G361=2015,'приложение 1.1 '!E361,"-")</f>
        <v>-</v>
      </c>
      <c r="J359" s="529" t="str">
        <f>IF('приложение 1.1 '!G361=2015,'приложение 1.1 '!D361,"-")</f>
        <v>-</v>
      </c>
      <c r="K359" s="529" t="str">
        <f>IF('приложение 1.1 '!G361=2016,'приложение 1.1 '!E361,"-")</f>
        <v>-</v>
      </c>
      <c r="L359" s="529" t="str">
        <f>IF('приложение 1.1 '!G361=2016,'приложение 1.1 '!D361,"-")</f>
        <v>-</v>
      </c>
      <c r="M359" s="529" t="str">
        <f>IF('приложение 1.1 '!G361=2017,'приложение 1.1 '!E361,"-")</f>
        <v>-</v>
      </c>
      <c r="N359" s="529" t="str">
        <f>IF('приложение 1.1 '!G361=2017,'приложение 1.1 '!D361,"-")</f>
        <v>-</v>
      </c>
      <c r="O359" s="529">
        <f t="shared" si="204"/>
        <v>0</v>
      </c>
      <c r="P359" s="529">
        <f t="shared" si="204"/>
        <v>2.6819999999999999</v>
      </c>
      <c r="Q359" s="529">
        <v>0</v>
      </c>
      <c r="R359" s="529">
        <v>0</v>
      </c>
      <c r="S359" s="529">
        <v>0</v>
      </c>
      <c r="T359" s="529">
        <v>0</v>
      </c>
      <c r="U359" s="529">
        <v>0</v>
      </c>
      <c r="V359" s="529">
        <v>0</v>
      </c>
      <c r="W359" s="529">
        <v>0</v>
      </c>
      <c r="X359" s="529">
        <v>0</v>
      </c>
      <c r="Y359" s="529">
        <v>0</v>
      </c>
      <c r="Z359" s="529">
        <v>0</v>
      </c>
      <c r="AA359" s="529">
        <v>0</v>
      </c>
      <c r="AB359" s="529">
        <v>0</v>
      </c>
      <c r="AC359" s="529">
        <f t="shared" si="220"/>
        <v>0</v>
      </c>
      <c r="AD359" s="583">
        <f t="shared" si="221"/>
        <v>0</v>
      </c>
      <c r="AE359" s="591">
        <f>'приложение 1.1 '!H361</f>
        <v>10.21733519</v>
      </c>
      <c r="AF359" s="591" t="str">
        <f t="shared" si="205"/>
        <v>0</v>
      </c>
      <c r="AG359" s="591" t="str">
        <f t="shared" si="206"/>
        <v>0</v>
      </c>
      <c r="AH359" s="591" t="str">
        <f t="shared" si="214"/>
        <v>0</v>
      </c>
      <c r="AI359" s="591" t="str">
        <f t="shared" si="207"/>
        <v>0</v>
      </c>
      <c r="AJ359" s="591" t="str">
        <f t="shared" si="215"/>
        <v>0</v>
      </c>
      <c r="AK359" s="591" t="str">
        <f t="shared" si="208"/>
        <v>0</v>
      </c>
      <c r="AL359" s="591" t="str">
        <f t="shared" si="222"/>
        <v>0</v>
      </c>
      <c r="AM359" s="591" t="str">
        <f t="shared" si="216"/>
        <v>0</v>
      </c>
      <c r="AN359" s="591" t="str">
        <f t="shared" si="217"/>
        <v>-</v>
      </c>
      <c r="AO359" s="591" t="str">
        <f t="shared" si="218"/>
        <v>-</v>
      </c>
      <c r="AP359" s="591">
        <f>'приложение 1.1 '!Y361</f>
        <v>5.0867709999999997</v>
      </c>
      <c r="AQ359" s="591">
        <f>'приложение 1.1 '!Z361</f>
        <v>5.1305641900000003</v>
      </c>
      <c r="AR359" s="591">
        <f>'приложение 1.1 '!AA361</f>
        <v>0</v>
      </c>
      <c r="AS359" s="591">
        <f>'приложение 1.1 '!AB361</f>
        <v>0</v>
      </c>
      <c r="AT359" s="591">
        <f>'приложение 1.4.'!G465</f>
        <v>0</v>
      </c>
      <c r="AU359" s="591">
        <f>'приложение 1.4.'!I465</f>
        <v>0</v>
      </c>
      <c r="AV359" s="591">
        <f>'приложение 1.4.'!K465</f>
        <v>0</v>
      </c>
      <c r="AW359" s="591">
        <f>'приложение 1.4.'!M465</f>
        <v>0</v>
      </c>
      <c r="AX359" s="474">
        <f>'приложение 1.1 '!AD361</f>
        <v>0</v>
      </c>
      <c r="AY359" s="474">
        <f>'приложение 1.1 '!AC361</f>
        <v>0</v>
      </c>
      <c r="AZ359" s="591">
        <f t="shared" si="219"/>
        <v>10.21733519</v>
      </c>
    </row>
    <row r="360" spans="1:52" s="9" customFormat="1" ht="31.5">
      <c r="A360" s="95" t="str">
        <f>'приложение 1.1 '!A362</f>
        <v>2.1.4.71</v>
      </c>
      <c r="B360" s="506" t="str">
        <f>'приложение 1.1 '!B362</f>
        <v>Строительство КЛ-10кВ  от   2БКТП-1600кВА (ТП-№2 ) до 2БКТП -1600кВА (ТП-№3) мкр.40</v>
      </c>
      <c r="C360" s="529">
        <f>IF('приложение 1.1 '!G362=2012,'приложение 1.1 '!E362,"-")</f>
        <v>0</v>
      </c>
      <c r="D360" s="529">
        <f>IF('приложение 1.1 '!G362=2012,'приложение 1.1 '!D362,"-")</f>
        <v>0.55600000000000005</v>
      </c>
      <c r="E360" s="529" t="str">
        <f>IF('приложение 1.1 '!G362=2013,'приложение 1.1 '!E362,"-")</f>
        <v>-</v>
      </c>
      <c r="F360" s="529" t="str">
        <f>IF('приложение 1.1 '!G362=2013,'приложение 1.1 '!D362,"-")</f>
        <v>-</v>
      </c>
      <c r="G360" s="529" t="str">
        <f>IF('приложение 1.1 '!G362=2014,'приложение 1.1 '!E362,"-")</f>
        <v>-</v>
      </c>
      <c r="H360" s="529" t="str">
        <f>IF('приложение 1.1 '!G362=2014,'приложение 1.1 '!D362,"-")</f>
        <v>-</v>
      </c>
      <c r="I360" s="529" t="str">
        <f>IF('приложение 1.1 '!G362=2015,'приложение 1.1 '!E362,"-")</f>
        <v>-</v>
      </c>
      <c r="J360" s="529" t="str">
        <f>IF('приложение 1.1 '!G362=2015,'приложение 1.1 '!D362,"-")</f>
        <v>-</v>
      </c>
      <c r="K360" s="529" t="str">
        <f>IF('приложение 1.1 '!G362=2016,'приложение 1.1 '!E362,"-")</f>
        <v>-</v>
      </c>
      <c r="L360" s="529" t="str">
        <f>IF('приложение 1.1 '!G362=2016,'приложение 1.1 '!D362,"-")</f>
        <v>-</v>
      </c>
      <c r="M360" s="529" t="str">
        <f>IF('приложение 1.1 '!G362=2017,'приложение 1.1 '!E362,"-")</f>
        <v>-</v>
      </c>
      <c r="N360" s="529" t="str">
        <f>IF('приложение 1.1 '!G362=2017,'приложение 1.1 '!D362,"-")</f>
        <v>-</v>
      </c>
      <c r="O360" s="529">
        <f t="shared" si="204"/>
        <v>0</v>
      </c>
      <c r="P360" s="529">
        <f t="shared" si="204"/>
        <v>0.55600000000000005</v>
      </c>
      <c r="Q360" s="529">
        <v>0</v>
      </c>
      <c r="R360" s="529">
        <v>0</v>
      </c>
      <c r="S360" s="529">
        <v>0</v>
      </c>
      <c r="T360" s="529">
        <v>0</v>
      </c>
      <c r="U360" s="529">
        <v>0</v>
      </c>
      <c r="V360" s="529">
        <v>0</v>
      </c>
      <c r="W360" s="529">
        <v>0</v>
      </c>
      <c r="X360" s="529">
        <v>0</v>
      </c>
      <c r="Y360" s="529">
        <v>0</v>
      </c>
      <c r="Z360" s="529">
        <v>0</v>
      </c>
      <c r="AA360" s="529">
        <v>0</v>
      </c>
      <c r="AB360" s="529">
        <v>0</v>
      </c>
      <c r="AC360" s="529">
        <f t="shared" si="220"/>
        <v>0</v>
      </c>
      <c r="AD360" s="583">
        <f t="shared" si="221"/>
        <v>0</v>
      </c>
      <c r="AE360" s="591">
        <f>'приложение 1.1 '!H362</f>
        <v>1.2981849999999999</v>
      </c>
      <c r="AF360" s="591" t="str">
        <f t="shared" si="205"/>
        <v>0</v>
      </c>
      <c r="AG360" s="591" t="str">
        <f t="shared" si="206"/>
        <v>0</v>
      </c>
      <c r="AH360" s="591" t="str">
        <f t="shared" si="214"/>
        <v>0</v>
      </c>
      <c r="AI360" s="591" t="str">
        <f t="shared" si="207"/>
        <v>0</v>
      </c>
      <c r="AJ360" s="591" t="str">
        <f t="shared" si="215"/>
        <v>0</v>
      </c>
      <c r="AK360" s="591" t="str">
        <f t="shared" si="208"/>
        <v>0</v>
      </c>
      <c r="AL360" s="591" t="str">
        <f t="shared" si="222"/>
        <v>0</v>
      </c>
      <c r="AM360" s="591" t="str">
        <f t="shared" si="216"/>
        <v>0</v>
      </c>
      <c r="AN360" s="591" t="str">
        <f t="shared" si="217"/>
        <v>-</v>
      </c>
      <c r="AO360" s="591" t="str">
        <f t="shared" si="218"/>
        <v>-</v>
      </c>
      <c r="AP360" s="591">
        <f>'приложение 1.1 '!Y362</f>
        <v>1.2981849999999999</v>
      </c>
      <c r="AQ360" s="591">
        <f>'приложение 1.1 '!Z362</f>
        <v>0</v>
      </c>
      <c r="AR360" s="591">
        <f>'приложение 1.1 '!AA362</f>
        <v>0</v>
      </c>
      <c r="AS360" s="591">
        <f>'приложение 1.1 '!AB362</f>
        <v>0</v>
      </c>
      <c r="AT360" s="591">
        <f>'приложение 1.4.'!G466</f>
        <v>0</v>
      </c>
      <c r="AU360" s="591">
        <f>'приложение 1.4.'!I466</f>
        <v>0</v>
      </c>
      <c r="AV360" s="591">
        <f>'приложение 1.4.'!K466</f>
        <v>0</v>
      </c>
      <c r="AW360" s="591">
        <f>'приложение 1.4.'!M466</f>
        <v>0</v>
      </c>
      <c r="AX360" s="474">
        <f>'приложение 1.1 '!AD362</f>
        <v>0</v>
      </c>
      <c r="AY360" s="474">
        <f>'приложение 1.1 '!AC362</f>
        <v>0</v>
      </c>
      <c r="AZ360" s="591">
        <f t="shared" si="219"/>
        <v>1.2981849999999999</v>
      </c>
    </row>
    <row r="361" spans="1:52" s="9" customFormat="1" ht="31.5">
      <c r="A361" s="95" t="str">
        <f>'приложение 1.1 '!A363</f>
        <v>2.1.4.72</v>
      </c>
      <c r="B361" s="506" t="str">
        <f>'приложение 1.1 '!B363</f>
        <v>Строительство КЛ-10кВ от РП-2х1000кВА мкр.41 до 2БКТП-1600кВА (ТП №1) мкр.40</v>
      </c>
      <c r="C361" s="529">
        <f>IF('приложение 1.1 '!G363=2012,'приложение 1.1 '!E363,"-")</f>
        <v>0</v>
      </c>
      <c r="D361" s="529">
        <f>IF('приложение 1.1 '!G363=2012,'приложение 1.1 '!D363,"-")</f>
        <v>0.61399999999999999</v>
      </c>
      <c r="E361" s="529" t="str">
        <f>IF('приложение 1.1 '!G363=2013,'приложение 1.1 '!E363,"-")</f>
        <v>-</v>
      </c>
      <c r="F361" s="529" t="str">
        <f>IF('приложение 1.1 '!G363=2013,'приложение 1.1 '!D363,"-")</f>
        <v>-</v>
      </c>
      <c r="G361" s="529" t="str">
        <f>IF('приложение 1.1 '!G363=2014,'приложение 1.1 '!E363,"-")</f>
        <v>-</v>
      </c>
      <c r="H361" s="529" t="str">
        <f>IF('приложение 1.1 '!G363=2014,'приложение 1.1 '!D363,"-")</f>
        <v>-</v>
      </c>
      <c r="I361" s="529" t="str">
        <f>IF('приложение 1.1 '!G363=2015,'приложение 1.1 '!E363,"-")</f>
        <v>-</v>
      </c>
      <c r="J361" s="529" t="str">
        <f>IF('приложение 1.1 '!G363=2015,'приложение 1.1 '!D363,"-")</f>
        <v>-</v>
      </c>
      <c r="K361" s="529" t="str">
        <f>IF('приложение 1.1 '!G363=2016,'приложение 1.1 '!E363,"-")</f>
        <v>-</v>
      </c>
      <c r="L361" s="529" t="str">
        <f>IF('приложение 1.1 '!G363=2016,'приложение 1.1 '!D363,"-")</f>
        <v>-</v>
      </c>
      <c r="M361" s="529" t="str">
        <f>IF('приложение 1.1 '!G363=2017,'приложение 1.1 '!E363,"-")</f>
        <v>-</v>
      </c>
      <c r="N361" s="529" t="str">
        <f>IF('приложение 1.1 '!G363=2017,'приложение 1.1 '!D363,"-")</f>
        <v>-</v>
      </c>
      <c r="O361" s="529">
        <f t="shared" si="204"/>
        <v>0</v>
      </c>
      <c r="P361" s="529">
        <f t="shared" si="204"/>
        <v>0.61399999999999999</v>
      </c>
      <c r="Q361" s="529">
        <v>0</v>
      </c>
      <c r="R361" s="529">
        <v>0</v>
      </c>
      <c r="S361" s="529">
        <v>0</v>
      </c>
      <c r="T361" s="529">
        <v>0</v>
      </c>
      <c r="U361" s="529">
        <v>0</v>
      </c>
      <c r="V361" s="529">
        <v>0</v>
      </c>
      <c r="W361" s="529">
        <v>0</v>
      </c>
      <c r="X361" s="529">
        <v>0</v>
      </c>
      <c r="Y361" s="529">
        <v>0</v>
      </c>
      <c r="Z361" s="529">
        <v>0</v>
      </c>
      <c r="AA361" s="529">
        <v>0</v>
      </c>
      <c r="AB361" s="529">
        <v>0</v>
      </c>
      <c r="AC361" s="529">
        <f t="shared" si="220"/>
        <v>0</v>
      </c>
      <c r="AD361" s="583">
        <f t="shared" si="221"/>
        <v>0</v>
      </c>
      <c r="AE361" s="591">
        <f>'приложение 1.1 '!H363</f>
        <v>1.831798</v>
      </c>
      <c r="AF361" s="591" t="str">
        <f t="shared" si="205"/>
        <v>0</v>
      </c>
      <c r="AG361" s="591" t="str">
        <f t="shared" si="206"/>
        <v>0</v>
      </c>
      <c r="AH361" s="591" t="str">
        <f t="shared" si="214"/>
        <v>0</v>
      </c>
      <c r="AI361" s="591" t="str">
        <f t="shared" si="207"/>
        <v>0</v>
      </c>
      <c r="AJ361" s="591" t="str">
        <f t="shared" si="215"/>
        <v>0</v>
      </c>
      <c r="AK361" s="591" t="str">
        <f t="shared" si="208"/>
        <v>0</v>
      </c>
      <c r="AL361" s="591" t="str">
        <f t="shared" si="222"/>
        <v>0</v>
      </c>
      <c r="AM361" s="591" t="str">
        <f t="shared" si="216"/>
        <v>0</v>
      </c>
      <c r="AN361" s="591" t="str">
        <f t="shared" si="217"/>
        <v>-</v>
      </c>
      <c r="AO361" s="591" t="str">
        <f t="shared" si="218"/>
        <v>-</v>
      </c>
      <c r="AP361" s="591">
        <f>'приложение 1.1 '!Y363</f>
        <v>1.831798</v>
      </c>
      <c r="AQ361" s="591">
        <f>'приложение 1.1 '!Z363</f>
        <v>0</v>
      </c>
      <c r="AR361" s="591">
        <f>'приложение 1.1 '!AA363</f>
        <v>0</v>
      </c>
      <c r="AS361" s="591">
        <f>'приложение 1.1 '!AB363</f>
        <v>0</v>
      </c>
      <c r="AT361" s="591">
        <f>'приложение 1.4.'!G467</f>
        <v>0</v>
      </c>
      <c r="AU361" s="591">
        <f>'приложение 1.4.'!I467</f>
        <v>0</v>
      </c>
      <c r="AV361" s="591">
        <f>'приложение 1.4.'!K467</f>
        <v>0</v>
      </c>
      <c r="AW361" s="591">
        <f>'приложение 1.4.'!M467</f>
        <v>0</v>
      </c>
      <c r="AX361" s="474">
        <f>'приложение 1.1 '!AD363</f>
        <v>0</v>
      </c>
      <c r="AY361" s="474">
        <f>'приложение 1.1 '!AC363</f>
        <v>0</v>
      </c>
      <c r="AZ361" s="591">
        <f t="shared" si="219"/>
        <v>1.831798</v>
      </c>
    </row>
    <row r="362" spans="1:52" s="9" customFormat="1" ht="31.5">
      <c r="A362" s="95" t="str">
        <f>'приложение 1.1 '!A364</f>
        <v>2.1.4.73</v>
      </c>
      <c r="B362" s="506" t="str">
        <f>'приложение 1.1 '!B364</f>
        <v>Строительство КЛ-10кВ  от   2БКТП-1600кВА (ТП-№1 ) до 2БКТП -1600кВА (ТП-№2) мкр.40</v>
      </c>
      <c r="C362" s="529">
        <f>IF('приложение 1.1 '!G364=2012,'приложение 1.1 '!E364,"-")</f>
        <v>0</v>
      </c>
      <c r="D362" s="529">
        <f>IF('приложение 1.1 '!G364=2012,'приложение 1.1 '!D364,"-")</f>
        <v>0.432</v>
      </c>
      <c r="E362" s="529" t="str">
        <f>IF('приложение 1.1 '!G364=2013,'приложение 1.1 '!E364,"-")</f>
        <v>-</v>
      </c>
      <c r="F362" s="529" t="str">
        <f>IF('приложение 1.1 '!G364=2013,'приложение 1.1 '!D364,"-")</f>
        <v>-</v>
      </c>
      <c r="G362" s="529" t="str">
        <f>IF('приложение 1.1 '!G364=2014,'приложение 1.1 '!E364,"-")</f>
        <v>-</v>
      </c>
      <c r="H362" s="529" t="str">
        <f>IF('приложение 1.1 '!G364=2014,'приложение 1.1 '!D364,"-")</f>
        <v>-</v>
      </c>
      <c r="I362" s="529" t="str">
        <f>IF('приложение 1.1 '!G364=2015,'приложение 1.1 '!E364,"-")</f>
        <v>-</v>
      </c>
      <c r="J362" s="529" t="str">
        <f>IF('приложение 1.1 '!G364=2015,'приложение 1.1 '!D364,"-")</f>
        <v>-</v>
      </c>
      <c r="K362" s="529" t="str">
        <f>IF('приложение 1.1 '!G364=2016,'приложение 1.1 '!E364,"-")</f>
        <v>-</v>
      </c>
      <c r="L362" s="529" t="str">
        <f>IF('приложение 1.1 '!G364=2016,'приложение 1.1 '!D364,"-")</f>
        <v>-</v>
      </c>
      <c r="M362" s="529" t="str">
        <f>IF('приложение 1.1 '!G364=2017,'приложение 1.1 '!E364,"-")</f>
        <v>-</v>
      </c>
      <c r="N362" s="529" t="str">
        <f>IF('приложение 1.1 '!G364=2017,'приложение 1.1 '!D364,"-")</f>
        <v>-</v>
      </c>
      <c r="O362" s="529">
        <f t="shared" si="204"/>
        <v>0</v>
      </c>
      <c r="P362" s="529">
        <f t="shared" si="204"/>
        <v>0.432</v>
      </c>
      <c r="Q362" s="529">
        <v>0</v>
      </c>
      <c r="R362" s="529">
        <v>0</v>
      </c>
      <c r="S362" s="529">
        <v>0</v>
      </c>
      <c r="T362" s="529">
        <v>0</v>
      </c>
      <c r="U362" s="529">
        <v>0</v>
      </c>
      <c r="V362" s="529">
        <v>0</v>
      </c>
      <c r="W362" s="529">
        <v>0</v>
      </c>
      <c r="X362" s="529">
        <v>0</v>
      </c>
      <c r="Y362" s="529">
        <v>0</v>
      </c>
      <c r="Z362" s="529">
        <v>0</v>
      </c>
      <c r="AA362" s="529">
        <v>0</v>
      </c>
      <c r="AB362" s="529">
        <v>0</v>
      </c>
      <c r="AC362" s="529">
        <f t="shared" si="220"/>
        <v>0</v>
      </c>
      <c r="AD362" s="583">
        <f t="shared" si="221"/>
        <v>0</v>
      </c>
      <c r="AE362" s="591">
        <f>'приложение 1.1 '!H364</f>
        <v>2.0939497000000005</v>
      </c>
      <c r="AF362" s="591" t="str">
        <f t="shared" si="205"/>
        <v>0</v>
      </c>
      <c r="AG362" s="591" t="str">
        <f t="shared" si="206"/>
        <v>0</v>
      </c>
      <c r="AH362" s="591" t="str">
        <f t="shared" si="214"/>
        <v>0</v>
      </c>
      <c r="AI362" s="591" t="str">
        <f t="shared" si="207"/>
        <v>0</v>
      </c>
      <c r="AJ362" s="591" t="str">
        <f t="shared" si="215"/>
        <v>0</v>
      </c>
      <c r="AK362" s="591" t="str">
        <f t="shared" si="208"/>
        <v>0</v>
      </c>
      <c r="AL362" s="591" t="str">
        <f t="shared" si="222"/>
        <v>0</v>
      </c>
      <c r="AM362" s="591" t="str">
        <f t="shared" si="216"/>
        <v>0</v>
      </c>
      <c r="AN362" s="591" t="str">
        <f t="shared" si="217"/>
        <v>-</v>
      </c>
      <c r="AO362" s="591" t="str">
        <f t="shared" si="218"/>
        <v>-</v>
      </c>
      <c r="AP362" s="591">
        <f>'приложение 1.1 '!Y364</f>
        <v>1.0661029100000001</v>
      </c>
      <c r="AQ362" s="591">
        <f>'приложение 1.1 '!Z364</f>
        <v>1.0278467900000001</v>
      </c>
      <c r="AR362" s="591">
        <f>'приложение 1.1 '!AA364</f>
        <v>0</v>
      </c>
      <c r="AS362" s="591">
        <f>'приложение 1.1 '!AB364</f>
        <v>0</v>
      </c>
      <c r="AT362" s="591">
        <f>'приложение 1.4.'!G468</f>
        <v>0</v>
      </c>
      <c r="AU362" s="591">
        <f>'приложение 1.4.'!I468</f>
        <v>0</v>
      </c>
      <c r="AV362" s="591">
        <f>'приложение 1.4.'!K468</f>
        <v>0</v>
      </c>
      <c r="AW362" s="591">
        <f>'приложение 1.4.'!M468</f>
        <v>0</v>
      </c>
      <c r="AX362" s="474">
        <f>'приложение 1.1 '!AD364</f>
        <v>0</v>
      </c>
      <c r="AY362" s="474">
        <f>'приложение 1.1 '!AC364</f>
        <v>0</v>
      </c>
      <c r="AZ362" s="591">
        <f t="shared" si="219"/>
        <v>2.0939497000000005</v>
      </c>
    </row>
    <row r="363" spans="1:52" s="9" customFormat="1" ht="31.5">
      <c r="A363" s="95" t="str">
        <f>'приложение 1.1 '!A365</f>
        <v>2.1.4.74</v>
      </c>
      <c r="B363" s="506" t="str">
        <f>'приложение 1.1 '!B365</f>
        <v>Строительство КЛ-10кВ  от   2БКТП-1600кВА (ТП-№3 ) до 2БКТП -1600кВА (ТП-№4) мкр.40</v>
      </c>
      <c r="C363" s="529">
        <f>IF('приложение 1.1 '!G365=2012,'приложение 1.1 '!E365,"-")</f>
        <v>0</v>
      </c>
      <c r="D363" s="529">
        <f>IF('приложение 1.1 '!G365=2012,'приложение 1.1 '!D365,"-")</f>
        <v>1.214</v>
      </c>
      <c r="E363" s="529" t="str">
        <f>IF('приложение 1.1 '!G365=2013,'приложение 1.1 '!E365,"-")</f>
        <v>-</v>
      </c>
      <c r="F363" s="529" t="str">
        <f>IF('приложение 1.1 '!G365=2013,'приложение 1.1 '!D365,"-")</f>
        <v>-</v>
      </c>
      <c r="G363" s="529" t="str">
        <f>IF('приложение 1.1 '!G365=2014,'приложение 1.1 '!E365,"-")</f>
        <v>-</v>
      </c>
      <c r="H363" s="529" t="str">
        <f>IF('приложение 1.1 '!G365=2014,'приложение 1.1 '!D365,"-")</f>
        <v>-</v>
      </c>
      <c r="I363" s="529" t="str">
        <f>IF('приложение 1.1 '!G365=2015,'приложение 1.1 '!E365,"-")</f>
        <v>-</v>
      </c>
      <c r="J363" s="529" t="str">
        <f>IF('приложение 1.1 '!G365=2015,'приложение 1.1 '!D365,"-")</f>
        <v>-</v>
      </c>
      <c r="K363" s="529" t="str">
        <f>IF('приложение 1.1 '!G365=2016,'приложение 1.1 '!E365,"-")</f>
        <v>-</v>
      </c>
      <c r="L363" s="529" t="str">
        <f>IF('приложение 1.1 '!G365=2016,'приложение 1.1 '!D365,"-")</f>
        <v>-</v>
      </c>
      <c r="M363" s="529" t="str">
        <f>IF('приложение 1.1 '!G365=2017,'приложение 1.1 '!E365,"-")</f>
        <v>-</v>
      </c>
      <c r="N363" s="529" t="str">
        <f>IF('приложение 1.1 '!G365=2017,'приложение 1.1 '!D365,"-")</f>
        <v>-</v>
      </c>
      <c r="O363" s="529">
        <f t="shared" ref="O363:P425" si="223">SUM(C363,E363,G363,I363,K363,M363)</f>
        <v>0</v>
      </c>
      <c r="P363" s="529">
        <f t="shared" si="223"/>
        <v>1.214</v>
      </c>
      <c r="Q363" s="529">
        <v>0</v>
      </c>
      <c r="R363" s="529">
        <v>0</v>
      </c>
      <c r="S363" s="529">
        <v>0</v>
      </c>
      <c r="T363" s="529">
        <v>0</v>
      </c>
      <c r="U363" s="529">
        <v>0</v>
      </c>
      <c r="V363" s="529">
        <v>0</v>
      </c>
      <c r="W363" s="529">
        <v>0</v>
      </c>
      <c r="X363" s="529">
        <v>0</v>
      </c>
      <c r="Y363" s="529">
        <v>0</v>
      </c>
      <c r="Z363" s="529">
        <v>0</v>
      </c>
      <c r="AA363" s="529">
        <v>0</v>
      </c>
      <c r="AB363" s="529">
        <v>0</v>
      </c>
      <c r="AC363" s="529">
        <f t="shared" si="220"/>
        <v>0</v>
      </c>
      <c r="AD363" s="583">
        <f t="shared" si="221"/>
        <v>0</v>
      </c>
      <c r="AE363" s="591">
        <f>'приложение 1.1 '!H365</f>
        <v>5.6192304800000006</v>
      </c>
      <c r="AF363" s="591" t="str">
        <f t="shared" si="205"/>
        <v>0</v>
      </c>
      <c r="AG363" s="591" t="str">
        <f t="shared" si="206"/>
        <v>0</v>
      </c>
      <c r="AH363" s="591" t="str">
        <f t="shared" si="214"/>
        <v>0</v>
      </c>
      <c r="AI363" s="591" t="str">
        <f t="shared" si="207"/>
        <v>0</v>
      </c>
      <c r="AJ363" s="591" t="str">
        <f t="shared" si="215"/>
        <v>0</v>
      </c>
      <c r="AK363" s="591" t="str">
        <f t="shared" si="208"/>
        <v>0</v>
      </c>
      <c r="AL363" s="591" t="str">
        <f t="shared" si="222"/>
        <v>0</v>
      </c>
      <c r="AM363" s="591" t="str">
        <f t="shared" si="216"/>
        <v>0</v>
      </c>
      <c r="AN363" s="591" t="str">
        <f t="shared" si="217"/>
        <v>-</v>
      </c>
      <c r="AO363" s="591" t="str">
        <f t="shared" si="218"/>
        <v>-</v>
      </c>
      <c r="AP363" s="591">
        <f>'приложение 1.1 '!Y365</f>
        <v>2.8402339000000003</v>
      </c>
      <c r="AQ363" s="591">
        <f>'приложение 1.1 '!Z365</f>
        <v>2.7789965799999998</v>
      </c>
      <c r="AR363" s="591">
        <f>'приложение 1.1 '!AA365</f>
        <v>0</v>
      </c>
      <c r="AS363" s="591">
        <f>'приложение 1.1 '!AB365</f>
        <v>0</v>
      </c>
      <c r="AT363" s="591">
        <f>'приложение 1.4.'!G469</f>
        <v>0</v>
      </c>
      <c r="AU363" s="591">
        <f>'приложение 1.4.'!I469</f>
        <v>0</v>
      </c>
      <c r="AV363" s="591">
        <f>'приложение 1.4.'!K469</f>
        <v>0</v>
      </c>
      <c r="AW363" s="591">
        <f>'приложение 1.4.'!M469</f>
        <v>0</v>
      </c>
      <c r="AX363" s="474">
        <f>'приложение 1.1 '!AD365</f>
        <v>0</v>
      </c>
      <c r="AY363" s="474">
        <f>'приложение 1.1 '!AC365</f>
        <v>0</v>
      </c>
      <c r="AZ363" s="591">
        <f t="shared" si="219"/>
        <v>5.6192304800000006</v>
      </c>
    </row>
    <row r="364" spans="1:52" s="9" customFormat="1" ht="31.5">
      <c r="A364" s="95" t="str">
        <f>'приложение 1.1 '!A366</f>
        <v>2.1.4.75</v>
      </c>
      <c r="B364" s="506" t="str">
        <f>'приложение 1.1 '!B366</f>
        <v>Строительство КЛ-10кВ от опоры 10кВ до РП(ТП)-2х1250кВА мкр.44</v>
      </c>
      <c r="C364" s="529" t="str">
        <f>IF('приложение 1.1 '!G366=2012,'приложение 1.1 '!E366,"-")</f>
        <v>-</v>
      </c>
      <c r="D364" s="529" t="str">
        <f>IF('приложение 1.1 '!G366=2012,'приложение 1.1 '!D366,"-")</f>
        <v>-</v>
      </c>
      <c r="E364" s="529">
        <f>IF('приложение 1.1 '!G366=2013,'приложение 1.1 '!E366,"-")</f>
        <v>0</v>
      </c>
      <c r="F364" s="529">
        <f>IF('приложение 1.1 '!G366=2013,'приложение 1.1 '!D366,"-")</f>
        <v>0.92500000000000004</v>
      </c>
      <c r="G364" s="529" t="str">
        <f>IF('приложение 1.1 '!G366=2014,'приложение 1.1 '!E366,"-")</f>
        <v>-</v>
      </c>
      <c r="H364" s="529" t="str">
        <f>IF('приложение 1.1 '!G366=2014,'приложение 1.1 '!D366,"-")</f>
        <v>-</v>
      </c>
      <c r="I364" s="529" t="str">
        <f>IF('приложение 1.1 '!G366=2015,'приложение 1.1 '!E366,"-")</f>
        <v>-</v>
      </c>
      <c r="J364" s="529" t="str">
        <f>IF('приложение 1.1 '!G366=2015,'приложение 1.1 '!D366,"-")</f>
        <v>-</v>
      </c>
      <c r="K364" s="529" t="str">
        <f>IF('приложение 1.1 '!G366=2016,'приложение 1.1 '!E366,"-")</f>
        <v>-</v>
      </c>
      <c r="L364" s="529" t="str">
        <f>IF('приложение 1.1 '!G366=2016,'приложение 1.1 '!D366,"-")</f>
        <v>-</v>
      </c>
      <c r="M364" s="529" t="str">
        <f>IF('приложение 1.1 '!G366=2017,'приложение 1.1 '!E366,"-")</f>
        <v>-</v>
      </c>
      <c r="N364" s="529" t="str">
        <f>IF('приложение 1.1 '!G366=2017,'приложение 1.1 '!D366,"-")</f>
        <v>-</v>
      </c>
      <c r="O364" s="529">
        <f t="shared" si="223"/>
        <v>0</v>
      </c>
      <c r="P364" s="529">
        <f t="shared" si="223"/>
        <v>0.92500000000000004</v>
      </c>
      <c r="Q364" s="529">
        <v>0</v>
      </c>
      <c r="R364" s="529">
        <v>0</v>
      </c>
      <c r="S364" s="529">
        <v>0</v>
      </c>
      <c r="T364" s="529">
        <v>0</v>
      </c>
      <c r="U364" s="529">
        <v>0</v>
      </c>
      <c r="V364" s="529">
        <v>0</v>
      </c>
      <c r="W364" s="529">
        <v>0</v>
      </c>
      <c r="X364" s="529">
        <v>0</v>
      </c>
      <c r="Y364" s="529">
        <v>0</v>
      </c>
      <c r="Z364" s="529">
        <v>0</v>
      </c>
      <c r="AA364" s="529">
        <v>0</v>
      </c>
      <c r="AB364" s="529">
        <v>0</v>
      </c>
      <c r="AC364" s="529">
        <f t="shared" si="220"/>
        <v>0</v>
      </c>
      <c r="AD364" s="583">
        <f t="shared" si="221"/>
        <v>0</v>
      </c>
      <c r="AE364" s="591">
        <f>'приложение 1.1 '!H366</f>
        <v>2.0469084999999998</v>
      </c>
      <c r="AF364" s="591" t="str">
        <f t="shared" si="205"/>
        <v>0</v>
      </c>
      <c r="AG364" s="591" t="str">
        <f t="shared" si="206"/>
        <v>0</v>
      </c>
      <c r="AH364" s="591" t="str">
        <f t="shared" si="214"/>
        <v>0</v>
      </c>
      <c r="AI364" s="591" t="str">
        <f t="shared" si="207"/>
        <v>0</v>
      </c>
      <c r="AJ364" s="591" t="str">
        <f t="shared" si="215"/>
        <v>0</v>
      </c>
      <c r="AK364" s="591" t="str">
        <f t="shared" si="208"/>
        <v>0</v>
      </c>
      <c r="AL364" s="591" t="str">
        <f t="shared" si="222"/>
        <v>0</v>
      </c>
      <c r="AM364" s="591" t="str">
        <f t="shared" si="216"/>
        <v>0</v>
      </c>
      <c r="AN364" s="591" t="str">
        <f t="shared" si="217"/>
        <v>-</v>
      </c>
      <c r="AO364" s="591" t="str">
        <f t="shared" si="218"/>
        <v>-</v>
      </c>
      <c r="AP364" s="591">
        <f>'приложение 1.1 '!Y366</f>
        <v>0</v>
      </c>
      <c r="AQ364" s="591">
        <f>'приложение 1.1 '!Z366</f>
        <v>2.0469084999999998</v>
      </c>
      <c r="AR364" s="591">
        <f>'приложение 1.1 '!AA366</f>
        <v>0</v>
      </c>
      <c r="AS364" s="591">
        <f>'приложение 1.1 '!AB366</f>
        <v>0</v>
      </c>
      <c r="AT364" s="591">
        <f>'приложение 1.4.'!G470</f>
        <v>0</v>
      </c>
      <c r="AU364" s="591">
        <f>'приложение 1.4.'!I470</f>
        <v>0</v>
      </c>
      <c r="AV364" s="591">
        <f>'приложение 1.4.'!K470</f>
        <v>0</v>
      </c>
      <c r="AW364" s="591">
        <f>'приложение 1.4.'!M470</f>
        <v>0</v>
      </c>
      <c r="AX364" s="474">
        <f>'приложение 1.1 '!AD366</f>
        <v>0</v>
      </c>
      <c r="AY364" s="474">
        <f>'приложение 1.1 '!AC366</f>
        <v>0</v>
      </c>
      <c r="AZ364" s="591">
        <f t="shared" si="219"/>
        <v>2.0469084999999998</v>
      </c>
    </row>
    <row r="365" spans="1:52" s="9" customFormat="1" ht="63">
      <c r="A365" s="95" t="str">
        <f>'приложение 1.1 '!A367</f>
        <v>2.1.4.76</v>
      </c>
      <c r="B365" s="506" t="str">
        <f>'приложение 1.1 '!B367</f>
        <v>Строит. КЛ-10кВ от РП(ТП) 2х1250 кВА мкр.18,19,20 до врезки в КЛ-10кВ ПС Университет РП-116, для электроснабжения жилого дома №32  мкр.18-19-20</v>
      </c>
      <c r="C365" s="529" t="str">
        <f>IF('приложение 1.1 '!G367=2012,'приложение 1.1 '!E367,"-")</f>
        <v>-</v>
      </c>
      <c r="D365" s="529" t="str">
        <f>IF('приложение 1.1 '!G367=2012,'приложение 1.1 '!D367,"-")</f>
        <v>-</v>
      </c>
      <c r="E365" s="529" t="str">
        <f>IF('приложение 1.1 '!G367=2013,'приложение 1.1 '!E367,"-")</f>
        <v>-</v>
      </c>
      <c r="F365" s="529" t="str">
        <f>IF('приложение 1.1 '!G367=2013,'приложение 1.1 '!D367,"-")</f>
        <v>-</v>
      </c>
      <c r="G365" s="529">
        <f>IF('приложение 1.1 '!G367=2014,'приложение 1.1 '!E367,"-")</f>
        <v>0</v>
      </c>
      <c r="H365" s="529">
        <f>IF('приложение 1.1 '!G367=2014,'приложение 1.1 '!D367,"-")</f>
        <v>2.956</v>
      </c>
      <c r="I365" s="529" t="str">
        <f>IF('приложение 1.1 '!G367=2015,'приложение 1.1 '!E367,"-")</f>
        <v>-</v>
      </c>
      <c r="J365" s="529" t="str">
        <f>IF('приложение 1.1 '!G367=2015,'приложение 1.1 '!D367,"-")</f>
        <v>-</v>
      </c>
      <c r="K365" s="529" t="str">
        <f>IF('приложение 1.1 '!G367=2016,'приложение 1.1 '!E367,"-")</f>
        <v>-</v>
      </c>
      <c r="L365" s="529" t="str">
        <f>IF('приложение 1.1 '!G367=2016,'приложение 1.1 '!D367,"-")</f>
        <v>-</v>
      </c>
      <c r="M365" s="529" t="str">
        <f>IF('приложение 1.1 '!G367=2017,'приложение 1.1 '!E367,"-")</f>
        <v>-</v>
      </c>
      <c r="N365" s="529" t="str">
        <f>IF('приложение 1.1 '!G367=2017,'приложение 1.1 '!D367,"-")</f>
        <v>-</v>
      </c>
      <c r="O365" s="529">
        <f t="shared" si="223"/>
        <v>0</v>
      </c>
      <c r="P365" s="529">
        <f t="shared" si="223"/>
        <v>2.956</v>
      </c>
      <c r="Q365" s="529">
        <v>0</v>
      </c>
      <c r="R365" s="529">
        <v>0</v>
      </c>
      <c r="S365" s="529">
        <v>0</v>
      </c>
      <c r="T365" s="529">
        <v>0</v>
      </c>
      <c r="U365" s="529">
        <v>0</v>
      </c>
      <c r="V365" s="529">
        <v>0</v>
      </c>
      <c r="W365" s="529">
        <v>0</v>
      </c>
      <c r="X365" s="529">
        <v>0</v>
      </c>
      <c r="Y365" s="529">
        <v>0</v>
      </c>
      <c r="Z365" s="529">
        <v>0</v>
      </c>
      <c r="AA365" s="529">
        <v>0</v>
      </c>
      <c r="AB365" s="529">
        <v>0</v>
      </c>
      <c r="AC365" s="529">
        <f t="shared" si="220"/>
        <v>0</v>
      </c>
      <c r="AD365" s="583">
        <f t="shared" si="221"/>
        <v>0</v>
      </c>
      <c r="AE365" s="591">
        <f>'приложение 1.1 '!H367</f>
        <v>6.0819107400000005</v>
      </c>
      <c r="AF365" s="591" t="str">
        <f t="shared" si="205"/>
        <v>0</v>
      </c>
      <c r="AG365" s="591" t="str">
        <f t="shared" si="206"/>
        <v>0</v>
      </c>
      <c r="AH365" s="591" t="str">
        <f t="shared" si="214"/>
        <v>0</v>
      </c>
      <c r="AI365" s="591" t="str">
        <f t="shared" si="207"/>
        <v>0</v>
      </c>
      <c r="AJ365" s="591" t="str">
        <f t="shared" si="215"/>
        <v>0</v>
      </c>
      <c r="AK365" s="591" t="str">
        <f t="shared" si="208"/>
        <v>0</v>
      </c>
      <c r="AL365" s="591" t="str">
        <f t="shared" si="222"/>
        <v>0</v>
      </c>
      <c r="AM365" s="591" t="str">
        <f t="shared" si="216"/>
        <v>0</v>
      </c>
      <c r="AN365" s="591" t="str">
        <f t="shared" si="217"/>
        <v>-</v>
      </c>
      <c r="AO365" s="591" t="str">
        <f t="shared" si="218"/>
        <v>-</v>
      </c>
      <c r="AP365" s="591">
        <f>'приложение 1.1 '!Y367</f>
        <v>0</v>
      </c>
      <c r="AQ365" s="591">
        <f>'приложение 1.1 '!Z367</f>
        <v>0</v>
      </c>
      <c r="AR365" s="591">
        <f>'приложение 1.1 '!AA367</f>
        <v>6.0819107400000005</v>
      </c>
      <c r="AS365" s="591">
        <f>'приложение 1.1 '!AB367</f>
        <v>0</v>
      </c>
      <c r="AT365" s="591">
        <f>'приложение 1.4.'!G471</f>
        <v>0</v>
      </c>
      <c r="AU365" s="591">
        <f>'приложение 1.4.'!I471</f>
        <v>0</v>
      </c>
      <c r="AV365" s="591">
        <f>'приложение 1.4.'!K471</f>
        <v>0</v>
      </c>
      <c r="AW365" s="591">
        <f>'приложение 1.4.'!M471</f>
        <v>0</v>
      </c>
      <c r="AX365" s="474">
        <f>'приложение 1.1 '!AD367</f>
        <v>0</v>
      </c>
      <c r="AY365" s="474">
        <f>'приложение 1.1 '!AC367</f>
        <v>0</v>
      </c>
      <c r="AZ365" s="591">
        <f t="shared" si="219"/>
        <v>6.0819107400000005</v>
      </c>
    </row>
    <row r="366" spans="1:52" s="9" customFormat="1" ht="31.5">
      <c r="A366" s="95" t="str">
        <f>'приложение 1.1 '!A368</f>
        <v>2.1.4.77</v>
      </c>
      <c r="B366" s="506" t="str">
        <f>'приложение 1.1 '!B368</f>
        <v>Строительство КЛ-10кВ 2БКТП-1000кВА ИЖК мкр.37 -ТП-2х1600кВА мкр.37</v>
      </c>
      <c r="C366" s="529" t="str">
        <f>IF('приложение 1.1 '!G368=2012,'приложение 1.1 '!E368,"-")</f>
        <v>-</v>
      </c>
      <c r="D366" s="529" t="str">
        <f>IF('приложение 1.1 '!G368=2012,'приложение 1.1 '!D368,"-")</f>
        <v>-</v>
      </c>
      <c r="E366" s="529">
        <f>IF('приложение 1.1 '!G368=2013,'приложение 1.1 '!E368,"-")</f>
        <v>0</v>
      </c>
      <c r="F366" s="529">
        <f>IF('приложение 1.1 '!G368=2013,'приложение 1.1 '!D368,"-")</f>
        <v>1.042</v>
      </c>
      <c r="G366" s="529" t="str">
        <f>IF('приложение 1.1 '!G368=2014,'приложение 1.1 '!E368,"-")</f>
        <v>-</v>
      </c>
      <c r="H366" s="529" t="str">
        <f>IF('приложение 1.1 '!G368=2014,'приложение 1.1 '!D368,"-")</f>
        <v>-</v>
      </c>
      <c r="I366" s="529" t="str">
        <f>IF('приложение 1.1 '!G368=2015,'приложение 1.1 '!E368,"-")</f>
        <v>-</v>
      </c>
      <c r="J366" s="529" t="str">
        <f>IF('приложение 1.1 '!G368=2015,'приложение 1.1 '!D368,"-")</f>
        <v>-</v>
      </c>
      <c r="K366" s="529" t="str">
        <f>IF('приложение 1.1 '!G368=2016,'приложение 1.1 '!E368,"-")</f>
        <v>-</v>
      </c>
      <c r="L366" s="529" t="str">
        <f>IF('приложение 1.1 '!G368=2016,'приложение 1.1 '!D368,"-")</f>
        <v>-</v>
      </c>
      <c r="M366" s="529" t="str">
        <f>IF('приложение 1.1 '!G368=2017,'приложение 1.1 '!E368,"-")</f>
        <v>-</v>
      </c>
      <c r="N366" s="529" t="str">
        <f>IF('приложение 1.1 '!G368=2017,'приложение 1.1 '!D368,"-")</f>
        <v>-</v>
      </c>
      <c r="O366" s="529">
        <f t="shared" si="223"/>
        <v>0</v>
      </c>
      <c r="P366" s="529">
        <f t="shared" si="223"/>
        <v>1.042</v>
      </c>
      <c r="Q366" s="529">
        <v>0</v>
      </c>
      <c r="R366" s="529">
        <v>0</v>
      </c>
      <c r="S366" s="529">
        <v>0</v>
      </c>
      <c r="T366" s="529">
        <v>0</v>
      </c>
      <c r="U366" s="529">
        <v>0</v>
      </c>
      <c r="V366" s="529">
        <v>0</v>
      </c>
      <c r="W366" s="529">
        <v>0</v>
      </c>
      <c r="X366" s="529">
        <v>0</v>
      </c>
      <c r="Y366" s="529">
        <v>0</v>
      </c>
      <c r="Z366" s="529">
        <v>0</v>
      </c>
      <c r="AA366" s="529">
        <v>0</v>
      </c>
      <c r="AB366" s="529">
        <v>0</v>
      </c>
      <c r="AC366" s="529">
        <f t="shared" si="220"/>
        <v>0</v>
      </c>
      <c r="AD366" s="583">
        <f t="shared" si="221"/>
        <v>0</v>
      </c>
      <c r="AE366" s="591">
        <f>'приложение 1.1 '!H368</f>
        <v>2.7039780000000002</v>
      </c>
      <c r="AF366" s="591" t="str">
        <f t="shared" si="205"/>
        <v>0</v>
      </c>
      <c r="AG366" s="591" t="str">
        <f t="shared" si="206"/>
        <v>0</v>
      </c>
      <c r="AH366" s="591" t="str">
        <f t="shared" si="214"/>
        <v>0</v>
      </c>
      <c r="AI366" s="591" t="str">
        <f t="shared" si="207"/>
        <v>0</v>
      </c>
      <c r="AJ366" s="591" t="str">
        <f t="shared" si="215"/>
        <v>0</v>
      </c>
      <c r="AK366" s="591" t="str">
        <f t="shared" si="208"/>
        <v>0</v>
      </c>
      <c r="AL366" s="591" t="str">
        <f t="shared" si="222"/>
        <v>0</v>
      </c>
      <c r="AM366" s="591" t="str">
        <f t="shared" si="216"/>
        <v>0</v>
      </c>
      <c r="AN366" s="591" t="str">
        <f t="shared" si="217"/>
        <v>-</v>
      </c>
      <c r="AO366" s="591" t="str">
        <f t="shared" si="218"/>
        <v>-</v>
      </c>
      <c r="AP366" s="591">
        <f>'приложение 1.1 '!Y368</f>
        <v>0</v>
      </c>
      <c r="AQ366" s="591">
        <f>'приложение 1.1 '!Z368</f>
        <v>2.7039780000000002</v>
      </c>
      <c r="AR366" s="591">
        <f>'приложение 1.1 '!AA368</f>
        <v>0</v>
      </c>
      <c r="AS366" s="591">
        <f>'приложение 1.1 '!AB368</f>
        <v>0</v>
      </c>
      <c r="AT366" s="591">
        <f>'приложение 1.4.'!G472</f>
        <v>0</v>
      </c>
      <c r="AU366" s="591">
        <f>'приложение 1.4.'!I472</f>
        <v>0</v>
      </c>
      <c r="AV366" s="591">
        <f>'приложение 1.4.'!K472</f>
        <v>0</v>
      </c>
      <c r="AW366" s="591">
        <f>'приложение 1.4.'!M472</f>
        <v>0</v>
      </c>
      <c r="AX366" s="474">
        <f>'приложение 1.1 '!AD368</f>
        <v>0</v>
      </c>
      <c r="AY366" s="474">
        <f>'приложение 1.1 '!AC368</f>
        <v>0</v>
      </c>
      <c r="AZ366" s="591">
        <f t="shared" si="219"/>
        <v>2.7039780000000002</v>
      </c>
    </row>
    <row r="367" spans="1:52" s="9" customFormat="1" ht="31.5">
      <c r="A367" s="95" t="str">
        <f>'приложение 1.1 '!A369</f>
        <v>2.1.4.78</v>
      </c>
      <c r="B367" s="506" t="str">
        <f>'приложение 1.1 '!B369</f>
        <v>Строительство КЛ-10кВ ТП-585-2БКТП-1000кВА ИЖК мкр.37</v>
      </c>
      <c r="C367" s="529" t="str">
        <f>IF('приложение 1.1 '!G369=2012,'приложение 1.1 '!E369,"-")</f>
        <v>-</v>
      </c>
      <c r="D367" s="529" t="str">
        <f>IF('приложение 1.1 '!G369=2012,'приложение 1.1 '!D369,"-")</f>
        <v>-</v>
      </c>
      <c r="E367" s="529">
        <f>IF('приложение 1.1 '!G369=2013,'приложение 1.1 '!E369,"-")</f>
        <v>0</v>
      </c>
      <c r="F367" s="529">
        <f>IF('приложение 1.1 '!G369=2013,'приложение 1.1 '!D369,"-")</f>
        <v>1.4239999999999999</v>
      </c>
      <c r="G367" s="529" t="str">
        <f>IF('приложение 1.1 '!G369=2014,'приложение 1.1 '!E369,"-")</f>
        <v>-</v>
      </c>
      <c r="H367" s="529" t="str">
        <f>IF('приложение 1.1 '!G369=2014,'приложение 1.1 '!D369,"-")</f>
        <v>-</v>
      </c>
      <c r="I367" s="529" t="str">
        <f>IF('приложение 1.1 '!G369=2015,'приложение 1.1 '!E369,"-")</f>
        <v>-</v>
      </c>
      <c r="J367" s="529" t="str">
        <f>IF('приложение 1.1 '!G369=2015,'приложение 1.1 '!D369,"-")</f>
        <v>-</v>
      </c>
      <c r="K367" s="529" t="str">
        <f>IF('приложение 1.1 '!G369=2016,'приложение 1.1 '!E369,"-")</f>
        <v>-</v>
      </c>
      <c r="L367" s="529" t="str">
        <f>IF('приложение 1.1 '!G369=2016,'приложение 1.1 '!D369,"-")</f>
        <v>-</v>
      </c>
      <c r="M367" s="529" t="str">
        <f>IF('приложение 1.1 '!G369=2017,'приложение 1.1 '!E369,"-")</f>
        <v>-</v>
      </c>
      <c r="N367" s="529" t="str">
        <f>IF('приложение 1.1 '!G369=2017,'приложение 1.1 '!D369,"-")</f>
        <v>-</v>
      </c>
      <c r="O367" s="529">
        <f t="shared" si="223"/>
        <v>0</v>
      </c>
      <c r="P367" s="529">
        <f t="shared" si="223"/>
        <v>1.4239999999999999</v>
      </c>
      <c r="Q367" s="529">
        <v>0</v>
      </c>
      <c r="R367" s="529">
        <v>0</v>
      </c>
      <c r="S367" s="529">
        <v>0</v>
      </c>
      <c r="T367" s="529">
        <v>0</v>
      </c>
      <c r="U367" s="529">
        <v>0</v>
      </c>
      <c r="V367" s="529">
        <v>0</v>
      </c>
      <c r="W367" s="529">
        <v>0</v>
      </c>
      <c r="X367" s="529">
        <v>0</v>
      </c>
      <c r="Y367" s="529">
        <v>0</v>
      </c>
      <c r="Z367" s="529">
        <v>0</v>
      </c>
      <c r="AA367" s="529">
        <v>0</v>
      </c>
      <c r="AB367" s="529">
        <v>0</v>
      </c>
      <c r="AC367" s="529">
        <f t="shared" si="220"/>
        <v>0</v>
      </c>
      <c r="AD367" s="583">
        <f t="shared" si="221"/>
        <v>0</v>
      </c>
      <c r="AE367" s="591">
        <f>'приложение 1.1 '!H369</f>
        <v>3.6670959999999999</v>
      </c>
      <c r="AF367" s="591" t="str">
        <f t="shared" si="205"/>
        <v>0</v>
      </c>
      <c r="AG367" s="591" t="str">
        <f t="shared" si="206"/>
        <v>0</v>
      </c>
      <c r="AH367" s="591" t="str">
        <f t="shared" si="214"/>
        <v>0</v>
      </c>
      <c r="AI367" s="591" t="str">
        <f t="shared" si="207"/>
        <v>0</v>
      </c>
      <c r="AJ367" s="591" t="str">
        <f t="shared" si="215"/>
        <v>0</v>
      </c>
      <c r="AK367" s="591" t="str">
        <f t="shared" si="208"/>
        <v>0</v>
      </c>
      <c r="AL367" s="591" t="str">
        <f t="shared" si="222"/>
        <v>0</v>
      </c>
      <c r="AM367" s="591" t="str">
        <f t="shared" si="216"/>
        <v>0</v>
      </c>
      <c r="AN367" s="591" t="str">
        <f t="shared" si="217"/>
        <v>-</v>
      </c>
      <c r="AO367" s="591" t="str">
        <f t="shared" si="218"/>
        <v>-</v>
      </c>
      <c r="AP367" s="591">
        <f>'приложение 1.1 '!Y369</f>
        <v>0</v>
      </c>
      <c r="AQ367" s="591">
        <f>'приложение 1.1 '!Z369</f>
        <v>3.6670959999999999</v>
      </c>
      <c r="AR367" s="591">
        <f>'приложение 1.1 '!AA369</f>
        <v>0</v>
      </c>
      <c r="AS367" s="591">
        <f>'приложение 1.1 '!AB369</f>
        <v>0</v>
      </c>
      <c r="AT367" s="591">
        <f>'приложение 1.4.'!G473</f>
        <v>0</v>
      </c>
      <c r="AU367" s="591">
        <f>'приложение 1.4.'!I473</f>
        <v>0</v>
      </c>
      <c r="AV367" s="591">
        <f>'приложение 1.4.'!K473</f>
        <v>0</v>
      </c>
      <c r="AW367" s="591">
        <f>'приложение 1.4.'!M473</f>
        <v>0</v>
      </c>
      <c r="AX367" s="474">
        <f>'приложение 1.1 '!AD369</f>
        <v>0</v>
      </c>
      <c r="AY367" s="474">
        <f>'приложение 1.1 '!AC369</f>
        <v>0</v>
      </c>
      <c r="AZ367" s="591">
        <f t="shared" si="219"/>
        <v>3.6670959999999999</v>
      </c>
    </row>
    <row r="368" spans="1:52" s="9" customFormat="1" ht="31.5">
      <c r="A368" s="95" t="str">
        <f>'приложение 1.1 '!A370</f>
        <v>2.1.4.79</v>
      </c>
      <c r="B368" s="506" t="str">
        <f>'приложение 1.1 '!B370</f>
        <v>Строительство КЛ-10кВ ТП-2х1600кВА мкр.37-ТП Поликлиника</v>
      </c>
      <c r="C368" s="529" t="str">
        <f>IF('приложение 1.1 '!G370=2012,'приложение 1.1 '!E370,"-")</f>
        <v>-</v>
      </c>
      <c r="D368" s="529" t="str">
        <f>IF('приложение 1.1 '!G370=2012,'приложение 1.1 '!D370,"-")</f>
        <v>-</v>
      </c>
      <c r="E368" s="529">
        <f>IF('приложение 1.1 '!G370=2013,'приложение 1.1 '!E370,"-")</f>
        <v>0</v>
      </c>
      <c r="F368" s="529">
        <f>IF('приложение 1.1 '!G370=2013,'приложение 1.1 '!D370,"-")</f>
        <v>0.46400000000000002</v>
      </c>
      <c r="G368" s="529" t="str">
        <f>IF('приложение 1.1 '!G370=2014,'приложение 1.1 '!E370,"-")</f>
        <v>-</v>
      </c>
      <c r="H368" s="529" t="str">
        <f>IF('приложение 1.1 '!G370=2014,'приложение 1.1 '!D370,"-")</f>
        <v>-</v>
      </c>
      <c r="I368" s="529" t="str">
        <f>IF('приложение 1.1 '!G370=2015,'приложение 1.1 '!E370,"-")</f>
        <v>-</v>
      </c>
      <c r="J368" s="529" t="str">
        <f>IF('приложение 1.1 '!G370=2015,'приложение 1.1 '!D370,"-")</f>
        <v>-</v>
      </c>
      <c r="K368" s="529" t="str">
        <f>IF('приложение 1.1 '!G370=2016,'приложение 1.1 '!E370,"-")</f>
        <v>-</v>
      </c>
      <c r="L368" s="529" t="str">
        <f>IF('приложение 1.1 '!G370=2016,'приложение 1.1 '!D370,"-")</f>
        <v>-</v>
      </c>
      <c r="M368" s="529" t="str">
        <f>IF('приложение 1.1 '!G370=2017,'приложение 1.1 '!E370,"-")</f>
        <v>-</v>
      </c>
      <c r="N368" s="529" t="str">
        <f>IF('приложение 1.1 '!G370=2017,'приложение 1.1 '!D370,"-")</f>
        <v>-</v>
      </c>
      <c r="O368" s="529">
        <f t="shared" si="223"/>
        <v>0</v>
      </c>
      <c r="P368" s="529">
        <f t="shared" si="223"/>
        <v>0.46400000000000002</v>
      </c>
      <c r="Q368" s="529">
        <v>0</v>
      </c>
      <c r="R368" s="529">
        <v>0</v>
      </c>
      <c r="S368" s="529">
        <v>0</v>
      </c>
      <c r="T368" s="529">
        <v>0</v>
      </c>
      <c r="U368" s="529">
        <v>0</v>
      </c>
      <c r="V368" s="529">
        <v>0</v>
      </c>
      <c r="W368" s="529">
        <v>0</v>
      </c>
      <c r="X368" s="529">
        <v>0</v>
      </c>
      <c r="Y368" s="529">
        <v>0</v>
      </c>
      <c r="Z368" s="529">
        <v>0</v>
      </c>
      <c r="AA368" s="529">
        <v>0</v>
      </c>
      <c r="AB368" s="529">
        <v>0</v>
      </c>
      <c r="AC368" s="529">
        <f t="shared" si="220"/>
        <v>0</v>
      </c>
      <c r="AD368" s="583">
        <f t="shared" si="221"/>
        <v>0</v>
      </c>
      <c r="AE368" s="591">
        <f>'приложение 1.1 '!H370</f>
        <v>1.28555</v>
      </c>
      <c r="AF368" s="591" t="str">
        <f t="shared" si="205"/>
        <v>0</v>
      </c>
      <c r="AG368" s="591" t="str">
        <f t="shared" si="206"/>
        <v>0</v>
      </c>
      <c r="AH368" s="591" t="str">
        <f t="shared" si="214"/>
        <v>0</v>
      </c>
      <c r="AI368" s="591" t="str">
        <f t="shared" si="207"/>
        <v>0</v>
      </c>
      <c r="AJ368" s="591" t="str">
        <f t="shared" si="215"/>
        <v>0</v>
      </c>
      <c r="AK368" s="591" t="str">
        <f t="shared" si="208"/>
        <v>0</v>
      </c>
      <c r="AL368" s="591" t="str">
        <f t="shared" si="222"/>
        <v>0</v>
      </c>
      <c r="AM368" s="591" t="str">
        <f t="shared" si="216"/>
        <v>0</v>
      </c>
      <c r="AN368" s="591" t="str">
        <f t="shared" si="217"/>
        <v>-</v>
      </c>
      <c r="AO368" s="591" t="str">
        <f t="shared" si="218"/>
        <v>-</v>
      </c>
      <c r="AP368" s="591">
        <f>'приложение 1.1 '!Y370</f>
        <v>0</v>
      </c>
      <c r="AQ368" s="591">
        <f>'приложение 1.1 '!Z370</f>
        <v>1.28555</v>
      </c>
      <c r="AR368" s="591">
        <f>'приложение 1.1 '!AA370</f>
        <v>0</v>
      </c>
      <c r="AS368" s="591">
        <f>'приложение 1.1 '!AB370</f>
        <v>0</v>
      </c>
      <c r="AT368" s="591">
        <f>'приложение 1.4.'!G474</f>
        <v>0</v>
      </c>
      <c r="AU368" s="591">
        <f>'приложение 1.4.'!I474</f>
        <v>0</v>
      </c>
      <c r="AV368" s="591">
        <f>'приложение 1.4.'!K474</f>
        <v>0</v>
      </c>
      <c r="AW368" s="591">
        <f>'приложение 1.4.'!M474</f>
        <v>0</v>
      </c>
      <c r="AX368" s="474">
        <f>'приложение 1.1 '!AD370</f>
        <v>0</v>
      </c>
      <c r="AY368" s="474">
        <f>'приложение 1.1 '!AC370</f>
        <v>0</v>
      </c>
      <c r="AZ368" s="591">
        <f t="shared" si="219"/>
        <v>1.28555</v>
      </c>
    </row>
    <row r="369" spans="1:52" s="9" customFormat="1" ht="31.5">
      <c r="A369" s="95" t="str">
        <f>'приложение 1.1 '!A371</f>
        <v>2.1.4.80</v>
      </c>
      <c r="B369" s="506" t="str">
        <f>'приложение 1.1 '!B371</f>
        <v>Строительство КЛ-10кВ от ТП-№ 1 (2 х1600кВА) мкр.37 до места врезки в КЛ-10кВ</v>
      </c>
      <c r="C369" s="529" t="str">
        <f>IF('приложение 1.1 '!G371=2012,'приложение 1.1 '!E371,"-")</f>
        <v>-</v>
      </c>
      <c r="D369" s="529" t="str">
        <f>IF('приложение 1.1 '!G371=2012,'приложение 1.1 '!D371,"-")</f>
        <v>-</v>
      </c>
      <c r="E369" s="529" t="str">
        <f>IF('приложение 1.1 '!G371=2013,'приложение 1.1 '!E371,"-")</f>
        <v>-</v>
      </c>
      <c r="F369" s="529" t="str">
        <f>IF('приложение 1.1 '!G371=2013,'приложение 1.1 '!D371,"-")</f>
        <v>-</v>
      </c>
      <c r="G369" s="529" t="str">
        <f>IF('приложение 1.1 '!G371=2014,'приложение 1.1 '!E371,"-")</f>
        <v>-</v>
      </c>
      <c r="H369" s="529" t="str">
        <f>IF('приложение 1.1 '!G371=2014,'приложение 1.1 '!D371,"-")</f>
        <v>-</v>
      </c>
      <c r="I369" s="529">
        <f>IF('приложение 1.1 '!G371=2015,'приложение 1.1 '!E371,"-")</f>
        <v>0</v>
      </c>
      <c r="J369" s="529">
        <f>IF('приложение 1.1 '!G371=2015,'приложение 1.1 '!D371,"-")</f>
        <v>0.14599999999999999</v>
      </c>
      <c r="K369" s="529" t="str">
        <f>IF('приложение 1.1 '!G371=2016,'приложение 1.1 '!E371,"-")</f>
        <v>-</v>
      </c>
      <c r="L369" s="529" t="str">
        <f>IF('приложение 1.1 '!G371=2016,'приложение 1.1 '!D371,"-")</f>
        <v>-</v>
      </c>
      <c r="M369" s="529" t="str">
        <f>IF('приложение 1.1 '!G371=2017,'приложение 1.1 '!E371,"-")</f>
        <v>-</v>
      </c>
      <c r="N369" s="529" t="str">
        <f>IF('приложение 1.1 '!G371=2017,'приложение 1.1 '!D371,"-")</f>
        <v>-</v>
      </c>
      <c r="O369" s="529">
        <f t="shared" si="223"/>
        <v>0</v>
      </c>
      <c r="P369" s="529">
        <f t="shared" si="223"/>
        <v>0.14599999999999999</v>
      </c>
      <c r="Q369" s="529">
        <v>0</v>
      </c>
      <c r="R369" s="529">
        <v>0</v>
      </c>
      <c r="S369" s="529">
        <v>0</v>
      </c>
      <c r="T369" s="529">
        <v>0</v>
      </c>
      <c r="U369" s="529">
        <v>0</v>
      </c>
      <c r="V369" s="529">
        <v>0</v>
      </c>
      <c r="W369" s="529">
        <v>0</v>
      </c>
      <c r="X369" s="529">
        <v>0</v>
      </c>
      <c r="Y369" s="529">
        <v>0</v>
      </c>
      <c r="Z369" s="529">
        <v>0</v>
      </c>
      <c r="AA369" s="529">
        <v>0</v>
      </c>
      <c r="AB369" s="529">
        <v>0</v>
      </c>
      <c r="AC369" s="529">
        <f t="shared" si="220"/>
        <v>0</v>
      </c>
      <c r="AD369" s="583">
        <f t="shared" si="221"/>
        <v>0</v>
      </c>
      <c r="AE369" s="591">
        <f>'приложение 1.1 '!H371</f>
        <v>0.50681421999999998</v>
      </c>
      <c r="AF369" s="591" t="str">
        <f t="shared" si="205"/>
        <v>0</v>
      </c>
      <c r="AG369" s="591" t="str">
        <f t="shared" si="206"/>
        <v>0</v>
      </c>
      <c r="AH369" s="591" t="str">
        <f t="shared" si="214"/>
        <v>0</v>
      </c>
      <c r="AI369" s="591" t="str">
        <f t="shared" si="207"/>
        <v>0</v>
      </c>
      <c r="AJ369" s="591" t="str">
        <f t="shared" si="215"/>
        <v>0</v>
      </c>
      <c r="AK369" s="591" t="str">
        <f t="shared" si="208"/>
        <v>0</v>
      </c>
      <c r="AL369" s="591" t="str">
        <f t="shared" si="222"/>
        <v>0</v>
      </c>
      <c r="AM369" s="591" t="str">
        <f t="shared" si="216"/>
        <v>0</v>
      </c>
      <c r="AN369" s="591" t="str">
        <f t="shared" si="217"/>
        <v>-</v>
      </c>
      <c r="AO369" s="591" t="str">
        <f t="shared" si="218"/>
        <v>-</v>
      </c>
      <c r="AP369" s="591">
        <f>'приложение 1.1 '!Y371</f>
        <v>0</v>
      </c>
      <c r="AQ369" s="591">
        <f>'приложение 1.1 '!Z371</f>
        <v>0</v>
      </c>
      <c r="AR369" s="591">
        <f>'приложение 1.1 '!AA371</f>
        <v>0</v>
      </c>
      <c r="AS369" s="591">
        <f>'приложение 1.1 '!AB371</f>
        <v>0.50681421999999998</v>
      </c>
      <c r="AT369" s="591">
        <f>'приложение 1.4.'!G475</f>
        <v>0</v>
      </c>
      <c r="AU369" s="591">
        <f>'приложение 1.4.'!I475</f>
        <v>0</v>
      </c>
      <c r="AV369" s="591">
        <f>'приложение 1.4.'!K475</f>
        <v>0</v>
      </c>
      <c r="AW369" s="591">
        <f>'приложение 1.4.'!M475</f>
        <v>0</v>
      </c>
      <c r="AX369" s="474">
        <f>'приложение 1.1 '!AD371</f>
        <v>0</v>
      </c>
      <c r="AY369" s="474">
        <f>'приложение 1.1 '!AC371</f>
        <v>0</v>
      </c>
      <c r="AZ369" s="591">
        <f t="shared" si="219"/>
        <v>0.50681421999999998</v>
      </c>
    </row>
    <row r="370" spans="1:52" s="9" customFormat="1" ht="47.25">
      <c r="A370" s="95" t="str">
        <f>'приложение 1.1 '!A372</f>
        <v>2.1.4.81</v>
      </c>
      <c r="B370" s="506" t="str">
        <f>'приложение 1.1 '!B372</f>
        <v>Строительство КЛ-10кВ от ТП-305 до БКТП-2х1000кВА мкр.24, для электроснабжения жилого комплекса №304.1 (блок А) 24 мкр.</v>
      </c>
      <c r="C370" s="529" t="str">
        <f>IF('приложение 1.1 '!G372=2012,'приложение 1.1 '!E372,"-")</f>
        <v>-</v>
      </c>
      <c r="D370" s="529" t="str">
        <f>IF('приложение 1.1 '!G372=2012,'приложение 1.1 '!D372,"-")</f>
        <v>-</v>
      </c>
      <c r="E370" s="529">
        <f>IF('приложение 1.1 '!G372=2013,'приложение 1.1 '!E372,"-")</f>
        <v>0</v>
      </c>
      <c r="F370" s="529">
        <f>IF('приложение 1.1 '!G372=2013,'приложение 1.1 '!D372,"-")</f>
        <v>1.93</v>
      </c>
      <c r="G370" s="529" t="str">
        <f>IF('приложение 1.1 '!G372=2014,'приложение 1.1 '!E372,"-")</f>
        <v>-</v>
      </c>
      <c r="H370" s="529" t="str">
        <f>IF('приложение 1.1 '!G372=2014,'приложение 1.1 '!D372,"-")</f>
        <v>-</v>
      </c>
      <c r="I370" s="529" t="str">
        <f>IF('приложение 1.1 '!G372=2015,'приложение 1.1 '!E372,"-")</f>
        <v>-</v>
      </c>
      <c r="J370" s="529" t="str">
        <f>IF('приложение 1.1 '!G372=2015,'приложение 1.1 '!D372,"-")</f>
        <v>-</v>
      </c>
      <c r="K370" s="529" t="str">
        <f>IF('приложение 1.1 '!G372=2016,'приложение 1.1 '!E372,"-")</f>
        <v>-</v>
      </c>
      <c r="L370" s="529" t="str">
        <f>IF('приложение 1.1 '!G372=2016,'приложение 1.1 '!D372,"-")</f>
        <v>-</v>
      </c>
      <c r="M370" s="529" t="str">
        <f>IF('приложение 1.1 '!G372=2017,'приложение 1.1 '!E372,"-")</f>
        <v>-</v>
      </c>
      <c r="N370" s="529" t="str">
        <f>IF('приложение 1.1 '!G372=2017,'приложение 1.1 '!D372,"-")</f>
        <v>-</v>
      </c>
      <c r="O370" s="529">
        <f t="shared" si="223"/>
        <v>0</v>
      </c>
      <c r="P370" s="529">
        <f t="shared" si="223"/>
        <v>1.93</v>
      </c>
      <c r="Q370" s="529">
        <v>0</v>
      </c>
      <c r="R370" s="529">
        <v>0</v>
      </c>
      <c r="S370" s="529">
        <v>0</v>
      </c>
      <c r="T370" s="529">
        <v>0</v>
      </c>
      <c r="U370" s="529">
        <v>0</v>
      </c>
      <c r="V370" s="529">
        <v>0</v>
      </c>
      <c r="W370" s="529">
        <v>0</v>
      </c>
      <c r="X370" s="529">
        <v>0</v>
      </c>
      <c r="Y370" s="529">
        <v>0</v>
      </c>
      <c r="Z370" s="529">
        <v>0</v>
      </c>
      <c r="AA370" s="529">
        <v>0</v>
      </c>
      <c r="AB370" s="529">
        <v>0</v>
      </c>
      <c r="AC370" s="529">
        <f t="shared" si="220"/>
        <v>0</v>
      </c>
      <c r="AD370" s="583">
        <f t="shared" si="221"/>
        <v>0</v>
      </c>
      <c r="AE370" s="591">
        <f>'приложение 1.1 '!H372</f>
        <v>5.1189609000000003</v>
      </c>
      <c r="AF370" s="591" t="str">
        <f t="shared" si="205"/>
        <v>0</v>
      </c>
      <c r="AG370" s="591" t="str">
        <f t="shared" si="206"/>
        <v>0</v>
      </c>
      <c r="AH370" s="591" t="str">
        <f t="shared" si="214"/>
        <v>0</v>
      </c>
      <c r="AI370" s="591" t="str">
        <f t="shared" si="207"/>
        <v>0</v>
      </c>
      <c r="AJ370" s="591" t="str">
        <f t="shared" si="215"/>
        <v>0</v>
      </c>
      <c r="AK370" s="591" t="str">
        <f t="shared" si="208"/>
        <v>0</v>
      </c>
      <c r="AL370" s="591" t="str">
        <f t="shared" si="222"/>
        <v>0</v>
      </c>
      <c r="AM370" s="591" t="str">
        <f t="shared" si="216"/>
        <v>0</v>
      </c>
      <c r="AN370" s="591" t="str">
        <f t="shared" si="217"/>
        <v>-</v>
      </c>
      <c r="AO370" s="591" t="str">
        <f t="shared" si="218"/>
        <v>-</v>
      </c>
      <c r="AP370" s="591">
        <f>'приложение 1.1 '!Y372</f>
        <v>0</v>
      </c>
      <c r="AQ370" s="591">
        <f>'приложение 1.1 '!Z372</f>
        <v>5.1189609000000003</v>
      </c>
      <c r="AR370" s="591">
        <f>'приложение 1.1 '!AA372</f>
        <v>0</v>
      </c>
      <c r="AS370" s="591">
        <f>'приложение 1.1 '!AB372</f>
        <v>0</v>
      </c>
      <c r="AT370" s="591">
        <f>'приложение 1.4.'!G476</f>
        <v>0</v>
      </c>
      <c r="AU370" s="591">
        <f>'приложение 1.4.'!I476</f>
        <v>0</v>
      </c>
      <c r="AV370" s="591">
        <f>'приложение 1.4.'!K476</f>
        <v>0</v>
      </c>
      <c r="AW370" s="591">
        <f>'приложение 1.4.'!M476</f>
        <v>0</v>
      </c>
      <c r="AX370" s="474">
        <f>'приложение 1.1 '!AD372</f>
        <v>0</v>
      </c>
      <c r="AY370" s="474">
        <f>'приложение 1.1 '!AC372</f>
        <v>0</v>
      </c>
      <c r="AZ370" s="591">
        <f t="shared" si="219"/>
        <v>5.1189609000000003</v>
      </c>
    </row>
    <row r="371" spans="1:52" s="9" customFormat="1" ht="47.25">
      <c r="A371" s="95" t="str">
        <f>'приложение 1.1 '!A373</f>
        <v>2.1.4.82</v>
      </c>
      <c r="B371" s="506" t="str">
        <f>'приложение 1.1 '!B373</f>
        <v>Строительство КЛ-10кВ от РП(ТП)№31 2х630кВА до места врезки в КЛ-10кВ от ПС "Западная" до РП-133 мкр.43</v>
      </c>
      <c r="C371" s="529" t="str">
        <f>IF('приложение 1.1 '!G373=2012,'приложение 1.1 '!E373,"-")</f>
        <v>-</v>
      </c>
      <c r="D371" s="529" t="str">
        <f>IF('приложение 1.1 '!G373=2012,'приложение 1.1 '!D373,"-")</f>
        <v>-</v>
      </c>
      <c r="E371" s="529" t="str">
        <f>IF('приложение 1.1 '!G373=2013,'приложение 1.1 '!E373,"-")</f>
        <v>-</v>
      </c>
      <c r="F371" s="529" t="str">
        <f>IF('приложение 1.1 '!G373=2013,'приложение 1.1 '!D373,"-")</f>
        <v>-</v>
      </c>
      <c r="G371" s="529" t="str">
        <f>IF('приложение 1.1 '!G373=2014,'приложение 1.1 '!E373,"-")</f>
        <v>-</v>
      </c>
      <c r="H371" s="529" t="str">
        <f>IF('приложение 1.1 '!G373=2014,'приложение 1.1 '!D373,"-")</f>
        <v>-</v>
      </c>
      <c r="I371" s="529" t="str">
        <f>IF('приложение 1.1 '!G373=2015,'приложение 1.1 '!E373,"-")</f>
        <v>-</v>
      </c>
      <c r="J371" s="529" t="str">
        <f>IF('приложение 1.1 '!G373=2015,'приложение 1.1 '!D373,"-")</f>
        <v>-</v>
      </c>
      <c r="K371" s="529">
        <f>IF('приложение 1.1 '!G373=2016,'приложение 1.1 '!E373,"-")</f>
        <v>0</v>
      </c>
      <c r="L371" s="529">
        <f>IF('приложение 1.1 '!G373=2016,'приложение 1.1 '!D373,"-")</f>
        <v>2.2559999999999998</v>
      </c>
      <c r="M371" s="529" t="str">
        <f>IF('приложение 1.1 '!G373=2017,'приложение 1.1 '!E373,"-")</f>
        <v>-</v>
      </c>
      <c r="N371" s="529" t="str">
        <f>IF('приложение 1.1 '!G373=2017,'приложение 1.1 '!D373,"-")</f>
        <v>-</v>
      </c>
      <c r="O371" s="529">
        <f t="shared" si="223"/>
        <v>0</v>
      </c>
      <c r="P371" s="529">
        <f t="shared" si="223"/>
        <v>2.2559999999999998</v>
      </c>
      <c r="Q371" s="529">
        <v>0</v>
      </c>
      <c r="R371" s="529">
        <v>0</v>
      </c>
      <c r="S371" s="529">
        <v>0</v>
      </c>
      <c r="T371" s="529">
        <v>0</v>
      </c>
      <c r="U371" s="529">
        <v>0</v>
      </c>
      <c r="V371" s="529">
        <v>0</v>
      </c>
      <c r="W371" s="529">
        <v>0</v>
      </c>
      <c r="X371" s="529">
        <v>0</v>
      </c>
      <c r="Y371" s="529">
        <v>0</v>
      </c>
      <c r="Z371" s="529">
        <v>0</v>
      </c>
      <c r="AA371" s="529">
        <v>0</v>
      </c>
      <c r="AB371" s="529">
        <v>0</v>
      </c>
      <c r="AC371" s="529">
        <f t="shared" si="220"/>
        <v>0</v>
      </c>
      <c r="AD371" s="583">
        <f t="shared" si="221"/>
        <v>0</v>
      </c>
      <c r="AE371" s="591">
        <f>'приложение 1.1 '!H373</f>
        <v>7.6662375300000001</v>
      </c>
      <c r="AF371" s="591" t="str">
        <f t="shared" si="205"/>
        <v>0</v>
      </c>
      <c r="AG371" s="591" t="str">
        <f t="shared" si="206"/>
        <v>0</v>
      </c>
      <c r="AH371" s="591" t="str">
        <f t="shared" si="214"/>
        <v>0</v>
      </c>
      <c r="AI371" s="591" t="str">
        <f t="shared" si="207"/>
        <v>0</v>
      </c>
      <c r="AJ371" s="591" t="str">
        <f t="shared" si="215"/>
        <v>0</v>
      </c>
      <c r="AK371" s="591" t="str">
        <f t="shared" si="208"/>
        <v>0</v>
      </c>
      <c r="AL371" s="591" t="str">
        <f t="shared" si="222"/>
        <v>0</v>
      </c>
      <c r="AM371" s="591" t="str">
        <f>AO371</f>
        <v>-</v>
      </c>
      <c r="AN371" s="591" t="str">
        <f t="shared" si="217"/>
        <v>-</v>
      </c>
      <c r="AO371" s="591" t="str">
        <f t="shared" si="218"/>
        <v>-</v>
      </c>
      <c r="AP371" s="591">
        <f>'приложение 1.1 '!Y373</f>
        <v>0</v>
      </c>
      <c r="AQ371" s="591">
        <f>'приложение 1.1 '!Z373</f>
        <v>0</v>
      </c>
      <c r="AR371" s="591">
        <f>'приложение 1.1 '!AA373</f>
        <v>0</v>
      </c>
      <c r="AS371" s="591">
        <f>'приложение 1.1 '!AB373</f>
        <v>3.6549046600000001</v>
      </c>
      <c r="AT371" s="591">
        <f>'приложение 1.4.'!G477</f>
        <v>0</v>
      </c>
      <c r="AU371" s="591">
        <f>'приложение 1.4.'!I477</f>
        <v>0</v>
      </c>
      <c r="AV371" s="591">
        <f>'приложение 1.4.'!K477</f>
        <v>0</v>
      </c>
      <c r="AW371" s="591">
        <f>'приложение 1.4.'!M477</f>
        <v>0</v>
      </c>
      <c r="AX371" s="474">
        <f>'приложение 1.1 '!AD373</f>
        <v>0</v>
      </c>
      <c r="AY371" s="474">
        <f>'приложение 1.1 '!AC373</f>
        <v>4.0113328699999995</v>
      </c>
      <c r="AZ371" s="591">
        <f t="shared" si="219"/>
        <v>7.6662375300000001</v>
      </c>
    </row>
    <row r="372" spans="1:52" s="9" customFormat="1" ht="31.5">
      <c r="A372" s="95" t="str">
        <f>'приложение 1.1 '!A374</f>
        <v>2.1.4.83</v>
      </c>
      <c r="B372" s="506" t="str">
        <f>'приложение 1.1 '!B374</f>
        <v>Строительство КЛ-10кВ от РП(ТП)№31 2х630кВА до ТП№33 2х630кВА мкр.43</v>
      </c>
      <c r="C372" s="529" t="str">
        <f>IF('приложение 1.1 '!G374=2012,'приложение 1.1 '!E374,"-")</f>
        <v>-</v>
      </c>
      <c r="D372" s="529" t="str">
        <f>IF('приложение 1.1 '!G374=2012,'приложение 1.1 '!D374,"-")</f>
        <v>-</v>
      </c>
      <c r="E372" s="529" t="str">
        <f>IF('приложение 1.1 '!G374=2013,'приложение 1.1 '!E374,"-")</f>
        <v>-</v>
      </c>
      <c r="F372" s="529" t="str">
        <f>IF('приложение 1.1 '!G374=2013,'приложение 1.1 '!D374,"-")</f>
        <v>-</v>
      </c>
      <c r="G372" s="529" t="str">
        <f>IF('приложение 1.1 '!G374=2014,'приложение 1.1 '!E374,"-")</f>
        <v>-</v>
      </c>
      <c r="H372" s="529" t="str">
        <f>IF('приложение 1.1 '!G374=2014,'приложение 1.1 '!D374,"-")</f>
        <v>-</v>
      </c>
      <c r="I372" s="529" t="str">
        <f>IF('приложение 1.1 '!G374=2015,'приложение 1.1 '!E374,"-")</f>
        <v>-</v>
      </c>
      <c r="J372" s="529" t="str">
        <f>IF('приложение 1.1 '!G374=2015,'приложение 1.1 '!D374,"-")</f>
        <v>-</v>
      </c>
      <c r="K372" s="529">
        <f>IF('приложение 1.1 '!G374=2016,'приложение 1.1 '!E374,"-")</f>
        <v>0</v>
      </c>
      <c r="L372" s="529">
        <f>IF('приложение 1.1 '!G374=2016,'приложение 1.1 '!D374,"-")</f>
        <v>1.6120000000000001</v>
      </c>
      <c r="M372" s="529" t="str">
        <f>IF('приложение 1.1 '!G374=2017,'приложение 1.1 '!E374,"-")</f>
        <v>-</v>
      </c>
      <c r="N372" s="529" t="str">
        <f>IF('приложение 1.1 '!G374=2017,'приложение 1.1 '!D374,"-")</f>
        <v>-</v>
      </c>
      <c r="O372" s="529">
        <f t="shared" si="223"/>
        <v>0</v>
      </c>
      <c r="P372" s="529">
        <f t="shared" si="223"/>
        <v>1.6120000000000001</v>
      </c>
      <c r="Q372" s="529">
        <v>0</v>
      </c>
      <c r="R372" s="529">
        <v>0</v>
      </c>
      <c r="S372" s="529">
        <v>0</v>
      </c>
      <c r="T372" s="529">
        <v>0</v>
      </c>
      <c r="U372" s="529">
        <v>0</v>
      </c>
      <c r="V372" s="529">
        <v>0</v>
      </c>
      <c r="W372" s="529">
        <v>0</v>
      </c>
      <c r="X372" s="529">
        <v>0</v>
      </c>
      <c r="Y372" s="529">
        <v>0</v>
      </c>
      <c r="Z372" s="529">
        <v>0</v>
      </c>
      <c r="AA372" s="529">
        <v>0</v>
      </c>
      <c r="AB372" s="529">
        <v>0</v>
      </c>
      <c r="AC372" s="529">
        <f t="shared" si="220"/>
        <v>0</v>
      </c>
      <c r="AD372" s="583">
        <f t="shared" si="221"/>
        <v>0</v>
      </c>
      <c r="AE372" s="591">
        <f>'приложение 1.1 '!H374</f>
        <v>3.5754147300000003</v>
      </c>
      <c r="AF372" s="591" t="str">
        <f t="shared" si="205"/>
        <v>0</v>
      </c>
      <c r="AG372" s="591" t="str">
        <f t="shared" si="206"/>
        <v>0</v>
      </c>
      <c r="AH372" s="591" t="str">
        <f t="shared" si="214"/>
        <v>0</v>
      </c>
      <c r="AI372" s="591" t="str">
        <f t="shared" si="207"/>
        <v>0</v>
      </c>
      <c r="AJ372" s="591" t="str">
        <f t="shared" si="215"/>
        <v>0</v>
      </c>
      <c r="AK372" s="591" t="str">
        <f t="shared" si="208"/>
        <v>0</v>
      </c>
      <c r="AL372" s="591" t="str">
        <f t="shared" si="222"/>
        <v>0</v>
      </c>
      <c r="AM372" s="591" t="str">
        <f t="shared" ref="AM372:AM379" si="224">IF(AW372&gt;0,AO372,"0")</f>
        <v>0</v>
      </c>
      <c r="AN372" s="591" t="str">
        <f t="shared" si="217"/>
        <v>-</v>
      </c>
      <c r="AO372" s="591" t="str">
        <f t="shared" si="218"/>
        <v>-</v>
      </c>
      <c r="AP372" s="591">
        <f>'приложение 1.1 '!Y374</f>
        <v>0</v>
      </c>
      <c r="AQ372" s="591">
        <f>'приложение 1.1 '!Z374</f>
        <v>0</v>
      </c>
      <c r="AR372" s="591">
        <f>'приложение 1.1 '!AA374</f>
        <v>0</v>
      </c>
      <c r="AS372" s="591">
        <f>'приложение 1.1 '!AB374</f>
        <v>0</v>
      </c>
      <c r="AT372" s="591">
        <f>'приложение 1.4.'!G478</f>
        <v>0</v>
      </c>
      <c r="AU372" s="591">
        <f>'приложение 1.4.'!I478</f>
        <v>0</v>
      </c>
      <c r="AV372" s="591">
        <f>'приложение 1.4.'!K478</f>
        <v>0</v>
      </c>
      <c r="AW372" s="591">
        <f>'приложение 1.4.'!M478</f>
        <v>0</v>
      </c>
      <c r="AX372" s="474">
        <f>'приложение 1.1 '!AD374</f>
        <v>0</v>
      </c>
      <c r="AY372" s="474">
        <f>'приложение 1.1 '!AC374</f>
        <v>3.5754147300000003</v>
      </c>
      <c r="AZ372" s="591">
        <f t="shared" si="219"/>
        <v>3.5754147300000003</v>
      </c>
    </row>
    <row r="373" spans="1:52" s="9" customFormat="1" ht="31.5">
      <c r="A373" s="95" t="str">
        <f>'приложение 1.1 '!A375</f>
        <v>2.1.4.84</v>
      </c>
      <c r="B373" s="506" t="str">
        <f>'приложение 1.1 '!B375</f>
        <v>Строительство КЛ-10кВ от ТП№33 2х630кВА до ТП№33а 2х630кВА мкр.43</v>
      </c>
      <c r="C373" s="529" t="str">
        <f>IF('приложение 1.1 '!G375=2012,'приложение 1.1 '!E375,"-")</f>
        <v>-</v>
      </c>
      <c r="D373" s="529" t="str">
        <f>IF('приложение 1.1 '!G375=2012,'приложение 1.1 '!D375,"-")</f>
        <v>-</v>
      </c>
      <c r="E373" s="529" t="str">
        <f>IF('приложение 1.1 '!G375=2013,'приложение 1.1 '!E375,"-")</f>
        <v>-</v>
      </c>
      <c r="F373" s="529" t="str">
        <f>IF('приложение 1.1 '!G375=2013,'приложение 1.1 '!D375,"-")</f>
        <v>-</v>
      </c>
      <c r="G373" s="529" t="str">
        <f>IF('приложение 1.1 '!G375=2014,'приложение 1.1 '!E375,"-")</f>
        <v>-</v>
      </c>
      <c r="H373" s="529" t="str">
        <f>IF('приложение 1.1 '!G375=2014,'приложение 1.1 '!D375,"-")</f>
        <v>-</v>
      </c>
      <c r="I373" s="529" t="str">
        <f>IF('приложение 1.1 '!G375=2015,'приложение 1.1 '!E375,"-")</f>
        <v>-</v>
      </c>
      <c r="J373" s="529" t="str">
        <f>IF('приложение 1.1 '!G375=2015,'приложение 1.1 '!D375,"-")</f>
        <v>-</v>
      </c>
      <c r="K373" s="529">
        <f>IF('приложение 1.1 '!G375=2016,'приложение 1.1 '!E375,"-")</f>
        <v>0</v>
      </c>
      <c r="L373" s="529">
        <f>IF('приложение 1.1 '!G375=2016,'приложение 1.1 '!D375,"-")</f>
        <v>0.64600000000000002</v>
      </c>
      <c r="M373" s="529" t="str">
        <f>IF('приложение 1.1 '!G375=2017,'приложение 1.1 '!E375,"-")</f>
        <v>-</v>
      </c>
      <c r="N373" s="529" t="str">
        <f>IF('приложение 1.1 '!G375=2017,'приложение 1.1 '!D375,"-")</f>
        <v>-</v>
      </c>
      <c r="O373" s="529">
        <f t="shared" si="223"/>
        <v>0</v>
      </c>
      <c r="P373" s="529">
        <f t="shared" si="223"/>
        <v>0.64600000000000002</v>
      </c>
      <c r="Q373" s="529">
        <v>0</v>
      </c>
      <c r="R373" s="529">
        <v>0</v>
      </c>
      <c r="S373" s="529">
        <v>0</v>
      </c>
      <c r="T373" s="529">
        <v>0</v>
      </c>
      <c r="U373" s="529">
        <v>0</v>
      </c>
      <c r="V373" s="529">
        <v>0</v>
      </c>
      <c r="W373" s="529">
        <v>0</v>
      </c>
      <c r="X373" s="529">
        <v>0</v>
      </c>
      <c r="Y373" s="529">
        <v>0</v>
      </c>
      <c r="Z373" s="529">
        <v>0</v>
      </c>
      <c r="AA373" s="529">
        <v>0</v>
      </c>
      <c r="AB373" s="529">
        <v>0</v>
      </c>
      <c r="AC373" s="529">
        <f t="shared" si="220"/>
        <v>0</v>
      </c>
      <c r="AD373" s="583">
        <f t="shared" si="221"/>
        <v>0</v>
      </c>
      <c r="AE373" s="591">
        <f>'приложение 1.1 '!H375</f>
        <v>2.1526289899999997</v>
      </c>
      <c r="AF373" s="591" t="str">
        <f t="shared" si="205"/>
        <v>0</v>
      </c>
      <c r="AG373" s="591" t="str">
        <f t="shared" si="206"/>
        <v>0</v>
      </c>
      <c r="AH373" s="591" t="str">
        <f t="shared" si="214"/>
        <v>0</v>
      </c>
      <c r="AI373" s="591" t="str">
        <f t="shared" si="207"/>
        <v>0</v>
      </c>
      <c r="AJ373" s="591" t="str">
        <f t="shared" si="215"/>
        <v>0</v>
      </c>
      <c r="AK373" s="591" t="str">
        <f t="shared" si="208"/>
        <v>0</v>
      </c>
      <c r="AL373" s="591" t="str">
        <f t="shared" si="222"/>
        <v>0</v>
      </c>
      <c r="AM373" s="591" t="str">
        <f t="shared" si="224"/>
        <v>0</v>
      </c>
      <c r="AN373" s="591" t="str">
        <f t="shared" si="217"/>
        <v>-</v>
      </c>
      <c r="AO373" s="591" t="str">
        <f t="shared" si="218"/>
        <v>-</v>
      </c>
      <c r="AP373" s="591">
        <f>'приложение 1.1 '!Y375</f>
        <v>0</v>
      </c>
      <c r="AQ373" s="591">
        <f>'приложение 1.1 '!Z375</f>
        <v>0</v>
      </c>
      <c r="AR373" s="591">
        <f>'приложение 1.1 '!AA375</f>
        <v>0</v>
      </c>
      <c r="AS373" s="591">
        <f>'приложение 1.1 '!AB375</f>
        <v>0</v>
      </c>
      <c r="AT373" s="591">
        <f>'приложение 1.4.'!G479</f>
        <v>0</v>
      </c>
      <c r="AU373" s="591">
        <f>'приложение 1.4.'!I479</f>
        <v>0</v>
      </c>
      <c r="AV373" s="591">
        <f>'приложение 1.4.'!K479</f>
        <v>0</v>
      </c>
      <c r="AW373" s="591">
        <f>'приложение 1.4.'!M479</f>
        <v>0</v>
      </c>
      <c r="AX373" s="474">
        <f>'приложение 1.1 '!AD375</f>
        <v>0</v>
      </c>
      <c r="AY373" s="474">
        <f>'приложение 1.1 '!AC375</f>
        <v>2.1526289899999997</v>
      </c>
      <c r="AZ373" s="591">
        <f t="shared" si="219"/>
        <v>2.1526289899999997</v>
      </c>
    </row>
    <row r="374" spans="1:52" s="9" customFormat="1" ht="31.5">
      <c r="A374" s="95" t="str">
        <f>'приложение 1.1 '!A376</f>
        <v>2.1.4.90</v>
      </c>
      <c r="B374" s="506" t="str">
        <f>'приложение 1.1 '!B376</f>
        <v>Строительство КЛ-10кВ от ТП№33а 2х630кВА до РП(ТП)№31 2х630кВА мкр.43</v>
      </c>
      <c r="C374" s="529" t="str">
        <f>IF('приложение 1.1 '!G376=2012,'приложение 1.1 '!E376,"-")</f>
        <v>-</v>
      </c>
      <c r="D374" s="529" t="str">
        <f>IF('приложение 1.1 '!G376=2012,'приложение 1.1 '!D376,"-")</f>
        <v>-</v>
      </c>
      <c r="E374" s="529" t="str">
        <f>IF('приложение 1.1 '!G376=2013,'приложение 1.1 '!E376,"-")</f>
        <v>-</v>
      </c>
      <c r="F374" s="529" t="str">
        <f>IF('приложение 1.1 '!G376=2013,'приложение 1.1 '!D376,"-")</f>
        <v>-</v>
      </c>
      <c r="G374" s="529" t="str">
        <f>IF('приложение 1.1 '!G376=2014,'приложение 1.1 '!E376,"-")</f>
        <v>-</v>
      </c>
      <c r="H374" s="529" t="str">
        <f>IF('приложение 1.1 '!G376=2014,'приложение 1.1 '!D376,"-")</f>
        <v>-</v>
      </c>
      <c r="I374" s="529" t="str">
        <f>IF('приложение 1.1 '!G376=2015,'приложение 1.1 '!E376,"-")</f>
        <v>-</v>
      </c>
      <c r="J374" s="529" t="str">
        <f>IF('приложение 1.1 '!G376=2015,'приложение 1.1 '!D376,"-")</f>
        <v>-</v>
      </c>
      <c r="K374" s="529">
        <f>IF('приложение 1.1 '!G376=2016,'приложение 1.1 '!E376,"-")</f>
        <v>0</v>
      </c>
      <c r="L374" s="529">
        <f>IF('приложение 1.1 '!G376=2016,'приложение 1.1 '!D376,"-")</f>
        <v>1.72</v>
      </c>
      <c r="M374" s="529" t="str">
        <f>IF('приложение 1.1 '!G376=2017,'приложение 1.1 '!E376,"-")</f>
        <v>-</v>
      </c>
      <c r="N374" s="529" t="str">
        <f>IF('приложение 1.1 '!G376=2017,'приложение 1.1 '!D376,"-")</f>
        <v>-</v>
      </c>
      <c r="O374" s="529">
        <f t="shared" si="223"/>
        <v>0</v>
      </c>
      <c r="P374" s="529">
        <f t="shared" si="223"/>
        <v>1.72</v>
      </c>
      <c r="Q374" s="529">
        <v>0</v>
      </c>
      <c r="R374" s="529">
        <v>0</v>
      </c>
      <c r="S374" s="529">
        <v>0</v>
      </c>
      <c r="T374" s="529">
        <v>0</v>
      </c>
      <c r="U374" s="529">
        <v>0</v>
      </c>
      <c r="V374" s="529">
        <v>0</v>
      </c>
      <c r="W374" s="529">
        <v>0</v>
      </c>
      <c r="X374" s="529">
        <v>0</v>
      </c>
      <c r="Y374" s="529">
        <v>0</v>
      </c>
      <c r="Z374" s="529">
        <v>0</v>
      </c>
      <c r="AA374" s="529">
        <v>0</v>
      </c>
      <c r="AB374" s="529">
        <v>0</v>
      </c>
      <c r="AC374" s="529">
        <f t="shared" si="220"/>
        <v>0</v>
      </c>
      <c r="AD374" s="583">
        <f t="shared" si="221"/>
        <v>0</v>
      </c>
      <c r="AE374" s="591">
        <f>'приложение 1.1 '!H376</f>
        <v>5.5605267499999993</v>
      </c>
      <c r="AF374" s="591" t="str">
        <f t="shared" si="205"/>
        <v>0</v>
      </c>
      <c r="AG374" s="591" t="str">
        <f t="shared" si="206"/>
        <v>0</v>
      </c>
      <c r="AH374" s="591" t="str">
        <f t="shared" si="214"/>
        <v>0</v>
      </c>
      <c r="AI374" s="591" t="str">
        <f t="shared" si="207"/>
        <v>0</v>
      </c>
      <c r="AJ374" s="591" t="str">
        <f t="shared" si="215"/>
        <v>0</v>
      </c>
      <c r="AK374" s="591" t="str">
        <f t="shared" si="208"/>
        <v>0</v>
      </c>
      <c r="AL374" s="591" t="str">
        <f t="shared" si="222"/>
        <v>0</v>
      </c>
      <c r="AM374" s="591" t="str">
        <f t="shared" si="224"/>
        <v>0</v>
      </c>
      <c r="AN374" s="591" t="str">
        <f t="shared" si="217"/>
        <v>-</v>
      </c>
      <c r="AO374" s="591" t="str">
        <f t="shared" si="218"/>
        <v>-</v>
      </c>
      <c r="AP374" s="591">
        <f>'приложение 1.1 '!Y376</f>
        <v>0</v>
      </c>
      <c r="AQ374" s="591">
        <f>'приложение 1.1 '!Z376</f>
        <v>0</v>
      </c>
      <c r="AR374" s="591">
        <f>'приложение 1.1 '!AA376</f>
        <v>0</v>
      </c>
      <c r="AS374" s="591">
        <f>'приложение 1.1 '!AB376</f>
        <v>0</v>
      </c>
      <c r="AT374" s="591">
        <f>'приложение 1.4.'!G485</f>
        <v>0</v>
      </c>
      <c r="AU374" s="591">
        <f>'приложение 1.4.'!I485</f>
        <v>0</v>
      </c>
      <c r="AV374" s="591">
        <f>'приложение 1.4.'!K485</f>
        <v>0</v>
      </c>
      <c r="AW374" s="591">
        <f>'приложение 1.4.'!M485</f>
        <v>0</v>
      </c>
      <c r="AX374" s="474">
        <f>'приложение 1.1 '!AD376</f>
        <v>0</v>
      </c>
      <c r="AY374" s="474">
        <f>'приложение 1.1 '!AC376</f>
        <v>5.5605267499999993</v>
      </c>
      <c r="AZ374" s="591">
        <f t="shared" si="219"/>
        <v>5.5605267499999993</v>
      </c>
    </row>
    <row r="375" spans="1:52" s="9" customFormat="1" ht="47.25">
      <c r="A375" s="95" t="str">
        <f>'приложение 1.1 '!A377</f>
        <v>2.1.4.96</v>
      </c>
      <c r="B375" s="506" t="str">
        <f>'приложение 1.1 '!B377</f>
        <v>Строительство КЛ-10кВ от БКТП-2004 до ТП 2х2500кВА мкр.24  (Жилой комплекс №304 (КРП) ДСК-1)</v>
      </c>
      <c r="C375" s="529" t="str">
        <f>IF('приложение 1.1 '!G377=2012,'приложение 1.1 '!E377,"-")</f>
        <v>-</v>
      </c>
      <c r="D375" s="529" t="str">
        <f>IF('приложение 1.1 '!G377=2012,'приложение 1.1 '!D377,"-")</f>
        <v>-</v>
      </c>
      <c r="E375" s="529" t="str">
        <f>IF('приложение 1.1 '!G377=2013,'приложение 1.1 '!E377,"-")</f>
        <v>-</v>
      </c>
      <c r="F375" s="529" t="str">
        <f>IF('приложение 1.1 '!G377=2013,'приложение 1.1 '!D377,"-")</f>
        <v>-</v>
      </c>
      <c r="G375" s="529" t="str">
        <f>IF('приложение 1.1 '!G377=2014,'приложение 1.1 '!E377,"-")</f>
        <v>-</v>
      </c>
      <c r="H375" s="529" t="str">
        <f>IF('приложение 1.1 '!G377=2014,'приложение 1.1 '!D377,"-")</f>
        <v>-</v>
      </c>
      <c r="I375" s="529">
        <f>IF('приложение 1.1 '!G377=2015,'приложение 1.1 '!E377,"-")</f>
        <v>0</v>
      </c>
      <c r="J375" s="529">
        <f>IF('приложение 1.1 '!G377=2015,'приложение 1.1 '!D377,"-")</f>
        <v>0.86</v>
      </c>
      <c r="K375" s="529" t="str">
        <f>IF('приложение 1.1 '!G377=2016,'приложение 1.1 '!E377,"-")</f>
        <v>-</v>
      </c>
      <c r="L375" s="529" t="str">
        <f>IF('приложение 1.1 '!G377=2016,'приложение 1.1 '!D377,"-")</f>
        <v>-</v>
      </c>
      <c r="M375" s="529" t="str">
        <f>IF('приложение 1.1 '!G377=2017,'приложение 1.1 '!E377,"-")</f>
        <v>-</v>
      </c>
      <c r="N375" s="529" t="str">
        <f>IF('приложение 1.1 '!G377=2017,'приложение 1.1 '!D377,"-")</f>
        <v>-</v>
      </c>
      <c r="O375" s="529">
        <f t="shared" si="223"/>
        <v>0</v>
      </c>
      <c r="P375" s="529">
        <f t="shared" si="223"/>
        <v>0.86</v>
      </c>
      <c r="Q375" s="529">
        <v>0</v>
      </c>
      <c r="R375" s="529">
        <v>0</v>
      </c>
      <c r="S375" s="529">
        <v>0</v>
      </c>
      <c r="T375" s="529">
        <v>0</v>
      </c>
      <c r="U375" s="529">
        <v>0</v>
      </c>
      <c r="V375" s="529">
        <v>0</v>
      </c>
      <c r="W375" s="529">
        <v>0</v>
      </c>
      <c r="X375" s="529">
        <v>0</v>
      </c>
      <c r="Y375" s="529">
        <v>0</v>
      </c>
      <c r="Z375" s="529">
        <v>0</v>
      </c>
      <c r="AA375" s="529">
        <v>0</v>
      </c>
      <c r="AB375" s="529">
        <v>0</v>
      </c>
      <c r="AC375" s="529">
        <f t="shared" si="220"/>
        <v>0</v>
      </c>
      <c r="AD375" s="583">
        <f t="shared" si="221"/>
        <v>0</v>
      </c>
      <c r="AE375" s="591">
        <f>'приложение 1.1 '!H377</f>
        <v>2.7137772600000001</v>
      </c>
      <c r="AF375" s="591" t="str">
        <f t="shared" si="205"/>
        <v>0</v>
      </c>
      <c r="AG375" s="591" t="str">
        <f t="shared" si="206"/>
        <v>0</v>
      </c>
      <c r="AH375" s="591" t="str">
        <f t="shared" si="214"/>
        <v>0</v>
      </c>
      <c r="AI375" s="591" t="str">
        <f t="shared" si="207"/>
        <v>0</v>
      </c>
      <c r="AJ375" s="591" t="str">
        <f t="shared" si="215"/>
        <v>0</v>
      </c>
      <c r="AK375" s="591" t="str">
        <f t="shared" si="208"/>
        <v>0</v>
      </c>
      <c r="AL375" s="591" t="str">
        <f t="shared" si="222"/>
        <v>0</v>
      </c>
      <c r="AM375" s="591" t="str">
        <f t="shared" si="224"/>
        <v>0</v>
      </c>
      <c r="AN375" s="591" t="str">
        <f t="shared" si="217"/>
        <v>-</v>
      </c>
      <c r="AO375" s="591" t="str">
        <f t="shared" si="218"/>
        <v>-</v>
      </c>
      <c r="AP375" s="591">
        <f>'приложение 1.1 '!Y377</f>
        <v>0</v>
      </c>
      <c r="AQ375" s="591">
        <f>'приложение 1.1 '!Z377</f>
        <v>0</v>
      </c>
      <c r="AR375" s="591">
        <f>'приложение 1.1 '!AA377</f>
        <v>0</v>
      </c>
      <c r="AS375" s="591">
        <f>'приложение 1.1 '!AB377</f>
        <v>2.7137772600000001</v>
      </c>
      <c r="AT375" s="591">
        <f>'приложение 1.4.'!G491</f>
        <v>0</v>
      </c>
      <c r="AU375" s="591">
        <f>'приложение 1.4.'!I491</f>
        <v>0</v>
      </c>
      <c r="AV375" s="591">
        <f>'приложение 1.4.'!K491</f>
        <v>0</v>
      </c>
      <c r="AW375" s="591">
        <f>'приложение 1.4.'!M491</f>
        <v>0</v>
      </c>
      <c r="AX375" s="474">
        <f>'приложение 1.1 '!AD377</f>
        <v>0</v>
      </c>
      <c r="AY375" s="474">
        <f>'приложение 1.1 '!AC377</f>
        <v>0</v>
      </c>
      <c r="AZ375" s="591">
        <f t="shared" si="219"/>
        <v>2.7137772600000001</v>
      </c>
    </row>
    <row r="376" spans="1:52" s="9" customFormat="1" ht="63">
      <c r="A376" s="95" t="str">
        <f>'приложение 1.1 '!A378</f>
        <v>2.1.4.98</v>
      </c>
      <c r="B376" s="506" t="str">
        <f>'приложение 1.1 '!B378</f>
        <v xml:space="preserve">Строительство КЛ-10кВ от РП(ТП) 2х2500кВА до ТП1 2х2500кВА Электроснабжение Клинического перенатального центра на 315 коек </v>
      </c>
      <c r="C376" s="529" t="str">
        <f>IF('приложение 1.1 '!G378=2012,'приложение 1.1 '!E378,"-")</f>
        <v>-</v>
      </c>
      <c r="D376" s="529" t="str">
        <f>IF('приложение 1.1 '!G378=2012,'приложение 1.1 '!D378,"-")</f>
        <v>-</v>
      </c>
      <c r="E376" s="529" t="str">
        <f>IF('приложение 1.1 '!G378=2013,'приложение 1.1 '!E378,"-")</f>
        <v>-</v>
      </c>
      <c r="F376" s="529" t="str">
        <f>IF('приложение 1.1 '!G378=2013,'приложение 1.1 '!D378,"-")</f>
        <v>-</v>
      </c>
      <c r="G376" s="529" t="str">
        <f>IF('приложение 1.1 '!G378=2014,'приложение 1.1 '!E378,"-")</f>
        <v>-</v>
      </c>
      <c r="H376" s="529" t="str">
        <f>IF('приложение 1.1 '!G378=2014,'приложение 1.1 '!D378,"-")</f>
        <v>-</v>
      </c>
      <c r="I376" s="529" t="str">
        <f>IF('приложение 1.1 '!G378=2015,'приложение 1.1 '!E378,"-")</f>
        <v>-</v>
      </c>
      <c r="J376" s="529" t="str">
        <f>IF('приложение 1.1 '!G378=2015,'приложение 1.1 '!D378,"-")</f>
        <v>-</v>
      </c>
      <c r="K376" s="529" t="str">
        <f>IF('приложение 1.1 '!G378=2016,'приложение 1.1 '!E378,"-")</f>
        <v>-</v>
      </c>
      <c r="L376" s="529" t="str">
        <f>IF('приложение 1.1 '!G378=2016,'приложение 1.1 '!D378,"-")</f>
        <v>-</v>
      </c>
      <c r="M376" s="529">
        <f>IF('приложение 1.1 '!G378=2017,'приложение 1.1 '!E378,"-")</f>
        <v>0</v>
      </c>
      <c r="N376" s="529">
        <f>IF('приложение 1.1 '!G378=2017,'приложение 1.1 '!D378,"-")</f>
        <v>0.11600000000000001</v>
      </c>
      <c r="O376" s="529">
        <f t="shared" si="223"/>
        <v>0</v>
      </c>
      <c r="P376" s="529">
        <f t="shared" si="223"/>
        <v>0.11600000000000001</v>
      </c>
      <c r="Q376" s="529">
        <v>0</v>
      </c>
      <c r="R376" s="529">
        <v>0</v>
      </c>
      <c r="S376" s="529">
        <v>0</v>
      </c>
      <c r="T376" s="529">
        <v>0</v>
      </c>
      <c r="U376" s="529">
        <v>0</v>
      </c>
      <c r="V376" s="529">
        <v>0</v>
      </c>
      <c r="W376" s="529">
        <v>0</v>
      </c>
      <c r="X376" s="529">
        <v>0</v>
      </c>
      <c r="Y376" s="529">
        <v>0</v>
      </c>
      <c r="Z376" s="529">
        <v>0</v>
      </c>
      <c r="AA376" s="529">
        <v>0</v>
      </c>
      <c r="AB376" s="529">
        <v>0</v>
      </c>
      <c r="AC376" s="529">
        <f t="shared" si="220"/>
        <v>0</v>
      </c>
      <c r="AD376" s="583">
        <f t="shared" si="221"/>
        <v>0</v>
      </c>
      <c r="AE376" s="591">
        <f>'приложение 1.1 '!H378</f>
        <v>0.42</v>
      </c>
      <c r="AF376" s="591" t="str">
        <f t="shared" si="205"/>
        <v>0</v>
      </c>
      <c r="AG376" s="591" t="str">
        <f t="shared" si="206"/>
        <v>0</v>
      </c>
      <c r="AH376" s="591" t="str">
        <f t="shared" si="214"/>
        <v>0</v>
      </c>
      <c r="AI376" s="591" t="str">
        <f t="shared" si="207"/>
        <v>0</v>
      </c>
      <c r="AJ376" s="591" t="str">
        <f t="shared" si="215"/>
        <v>0</v>
      </c>
      <c r="AK376" s="591" t="str">
        <f t="shared" si="208"/>
        <v>0</v>
      </c>
      <c r="AL376" s="591">
        <f t="shared" si="222"/>
        <v>0</v>
      </c>
      <c r="AM376" s="591">
        <f t="shared" si="224"/>
        <v>0.11600000000000001</v>
      </c>
      <c r="AN376" s="591">
        <f t="shared" si="217"/>
        <v>0</v>
      </c>
      <c r="AO376" s="591">
        <f t="shared" si="218"/>
        <v>0.11600000000000001</v>
      </c>
      <c r="AP376" s="591">
        <f>'приложение 1.1 '!Y378</f>
        <v>0</v>
      </c>
      <c r="AQ376" s="591">
        <f>'приложение 1.1 '!Z378</f>
        <v>0</v>
      </c>
      <c r="AR376" s="591">
        <f>'приложение 1.1 '!AA378</f>
        <v>0</v>
      </c>
      <c r="AS376" s="591">
        <f>'приложение 1.1 '!AB378</f>
        <v>0</v>
      </c>
      <c r="AT376" s="591">
        <f>'приложение 1.4.'!G493</f>
        <v>0</v>
      </c>
      <c r="AU376" s="591">
        <f>'приложение 1.4.'!I493</f>
        <v>0</v>
      </c>
      <c r="AV376" s="591">
        <f>'приложение 1.4.'!K493</f>
        <v>0</v>
      </c>
      <c r="AW376" s="591">
        <f>'приложение 1.4.'!M493</f>
        <v>0.42</v>
      </c>
      <c r="AX376" s="474">
        <f>'приложение 1.1 '!AD378</f>
        <v>0.42</v>
      </c>
      <c r="AY376" s="474">
        <f>'приложение 1.1 '!AC378</f>
        <v>0</v>
      </c>
      <c r="AZ376" s="591">
        <f t="shared" si="219"/>
        <v>0.42</v>
      </c>
    </row>
    <row r="377" spans="1:52" s="9" customFormat="1" ht="63">
      <c r="A377" s="95" t="str">
        <f>'приложение 1.1 '!A379</f>
        <v>2.1.4.99</v>
      </c>
      <c r="B377" s="506" t="str">
        <f>'приложение 1.1 '!B379</f>
        <v xml:space="preserve">Строительство КЛ-10кВ от ТП1 2х2500кВА до ТП2 2х2500кВА Электроснабжение Клинического перенатального центра на 315 коек </v>
      </c>
      <c r="C377" s="529" t="str">
        <f>IF('приложение 1.1 '!G379=2012,'приложение 1.1 '!E379,"-")</f>
        <v>-</v>
      </c>
      <c r="D377" s="529" t="str">
        <f>IF('приложение 1.1 '!G379=2012,'приложение 1.1 '!D379,"-")</f>
        <v>-</v>
      </c>
      <c r="E377" s="529" t="str">
        <f>IF('приложение 1.1 '!G379=2013,'приложение 1.1 '!E379,"-")</f>
        <v>-</v>
      </c>
      <c r="F377" s="529" t="str">
        <f>IF('приложение 1.1 '!G379=2013,'приложение 1.1 '!D379,"-")</f>
        <v>-</v>
      </c>
      <c r="G377" s="529" t="str">
        <f>IF('приложение 1.1 '!G379=2014,'приложение 1.1 '!E379,"-")</f>
        <v>-</v>
      </c>
      <c r="H377" s="529" t="str">
        <f>IF('приложение 1.1 '!G379=2014,'приложение 1.1 '!D379,"-")</f>
        <v>-</v>
      </c>
      <c r="I377" s="529" t="str">
        <f>IF('приложение 1.1 '!G379=2015,'приложение 1.1 '!E379,"-")</f>
        <v>-</v>
      </c>
      <c r="J377" s="529" t="str">
        <f>IF('приложение 1.1 '!G379=2015,'приложение 1.1 '!D379,"-")</f>
        <v>-</v>
      </c>
      <c r="K377" s="529" t="str">
        <f>IF('приложение 1.1 '!G379=2016,'приложение 1.1 '!E379,"-")</f>
        <v>-</v>
      </c>
      <c r="L377" s="529" t="str">
        <f>IF('приложение 1.1 '!G379=2016,'приложение 1.1 '!D379,"-")</f>
        <v>-</v>
      </c>
      <c r="M377" s="529">
        <f>IF('приложение 1.1 '!G379=2017,'приложение 1.1 '!E379,"-")</f>
        <v>0</v>
      </c>
      <c r="N377" s="529">
        <f>IF('приложение 1.1 '!G379=2017,'приложение 1.1 '!D379,"-")</f>
        <v>1.1479999999999999</v>
      </c>
      <c r="O377" s="529">
        <f t="shared" si="223"/>
        <v>0</v>
      </c>
      <c r="P377" s="529">
        <f t="shared" si="223"/>
        <v>1.1479999999999999</v>
      </c>
      <c r="Q377" s="529">
        <v>0</v>
      </c>
      <c r="R377" s="529">
        <v>0</v>
      </c>
      <c r="S377" s="529">
        <v>0</v>
      </c>
      <c r="T377" s="529">
        <v>0</v>
      </c>
      <c r="U377" s="529">
        <v>0</v>
      </c>
      <c r="V377" s="529">
        <v>0</v>
      </c>
      <c r="W377" s="529">
        <v>0</v>
      </c>
      <c r="X377" s="529">
        <v>0</v>
      </c>
      <c r="Y377" s="529">
        <v>0</v>
      </c>
      <c r="Z377" s="529">
        <v>0</v>
      </c>
      <c r="AA377" s="529">
        <v>0</v>
      </c>
      <c r="AB377" s="529">
        <v>0</v>
      </c>
      <c r="AC377" s="529">
        <f t="shared" si="220"/>
        <v>0</v>
      </c>
      <c r="AD377" s="583">
        <f t="shared" si="221"/>
        <v>0</v>
      </c>
      <c r="AE377" s="591">
        <f>'приложение 1.1 '!H379</f>
        <v>4.07</v>
      </c>
      <c r="AF377" s="591" t="str">
        <f t="shared" si="205"/>
        <v>0</v>
      </c>
      <c r="AG377" s="591" t="str">
        <f t="shared" si="206"/>
        <v>0</v>
      </c>
      <c r="AH377" s="591" t="str">
        <f t="shared" si="214"/>
        <v>0</v>
      </c>
      <c r="AI377" s="591" t="str">
        <f t="shared" si="207"/>
        <v>0</v>
      </c>
      <c r="AJ377" s="591" t="str">
        <f t="shared" si="215"/>
        <v>0</v>
      </c>
      <c r="AK377" s="591" t="str">
        <f t="shared" si="208"/>
        <v>0</v>
      </c>
      <c r="AL377" s="591">
        <f t="shared" si="222"/>
        <v>0</v>
      </c>
      <c r="AM377" s="591">
        <f t="shared" si="224"/>
        <v>1.1479999999999999</v>
      </c>
      <c r="AN377" s="591">
        <f t="shared" si="217"/>
        <v>0</v>
      </c>
      <c r="AO377" s="591">
        <f t="shared" si="218"/>
        <v>1.1479999999999999</v>
      </c>
      <c r="AP377" s="591">
        <f>'приложение 1.1 '!Y379</f>
        <v>0</v>
      </c>
      <c r="AQ377" s="591">
        <f>'приложение 1.1 '!Z379</f>
        <v>0</v>
      </c>
      <c r="AR377" s="591">
        <f>'приложение 1.1 '!AA379</f>
        <v>0</v>
      </c>
      <c r="AS377" s="591">
        <f>'приложение 1.1 '!AB379</f>
        <v>0</v>
      </c>
      <c r="AT377" s="591">
        <f>'приложение 1.4.'!G494</f>
        <v>0</v>
      </c>
      <c r="AU377" s="591">
        <f>'приложение 1.4.'!I494</f>
        <v>0</v>
      </c>
      <c r="AV377" s="591">
        <f>'приложение 1.4.'!K494</f>
        <v>0</v>
      </c>
      <c r="AW377" s="591">
        <f>'приложение 1.4.'!M494</f>
        <v>4.07</v>
      </c>
      <c r="AX377" s="474">
        <f>'приложение 1.1 '!AD379</f>
        <v>4.07</v>
      </c>
      <c r="AY377" s="474">
        <f>'приложение 1.1 '!AC379</f>
        <v>0</v>
      </c>
      <c r="AZ377" s="591">
        <f t="shared" si="219"/>
        <v>4.07</v>
      </c>
    </row>
    <row r="378" spans="1:52" s="9" customFormat="1" ht="63">
      <c r="A378" s="95" t="str">
        <f>'приложение 1.1 '!A380</f>
        <v>2.1.4.100</v>
      </c>
      <c r="B378" s="506" t="str">
        <f>'приложение 1.1 '!B380</f>
        <v xml:space="preserve">Строительство КЛ-10кВ от ТП2 2х2500кВА до ТП3 2х2500кВА Электроснабжение Клинического перенатального центра на 315 коек </v>
      </c>
      <c r="C378" s="529" t="str">
        <f>IF('приложение 1.1 '!G380=2012,'приложение 1.1 '!E380,"-")</f>
        <v>-</v>
      </c>
      <c r="D378" s="529" t="str">
        <f>IF('приложение 1.1 '!G380=2012,'приложение 1.1 '!D380,"-")</f>
        <v>-</v>
      </c>
      <c r="E378" s="529" t="str">
        <f>IF('приложение 1.1 '!G380=2013,'приложение 1.1 '!E380,"-")</f>
        <v>-</v>
      </c>
      <c r="F378" s="529" t="str">
        <f>IF('приложение 1.1 '!G380=2013,'приложение 1.1 '!D380,"-")</f>
        <v>-</v>
      </c>
      <c r="G378" s="529" t="str">
        <f>IF('приложение 1.1 '!G380=2014,'приложение 1.1 '!E380,"-")</f>
        <v>-</v>
      </c>
      <c r="H378" s="529" t="str">
        <f>IF('приложение 1.1 '!G380=2014,'приложение 1.1 '!D380,"-")</f>
        <v>-</v>
      </c>
      <c r="I378" s="529" t="str">
        <f>IF('приложение 1.1 '!G380=2015,'приложение 1.1 '!E380,"-")</f>
        <v>-</v>
      </c>
      <c r="J378" s="529" t="str">
        <f>IF('приложение 1.1 '!G380=2015,'приложение 1.1 '!D380,"-")</f>
        <v>-</v>
      </c>
      <c r="K378" s="529" t="str">
        <f>IF('приложение 1.1 '!G380=2016,'приложение 1.1 '!E380,"-")</f>
        <v>-</v>
      </c>
      <c r="L378" s="529" t="str">
        <f>IF('приложение 1.1 '!G380=2016,'приложение 1.1 '!D380,"-")</f>
        <v>-</v>
      </c>
      <c r="M378" s="529">
        <f>IF('приложение 1.1 '!G380=2017,'приложение 1.1 '!E380,"-")</f>
        <v>0</v>
      </c>
      <c r="N378" s="529">
        <f>IF('приложение 1.1 '!G380=2017,'приложение 1.1 '!D380,"-")</f>
        <v>0.51400000000000001</v>
      </c>
      <c r="O378" s="529">
        <f t="shared" si="223"/>
        <v>0</v>
      </c>
      <c r="P378" s="529">
        <f t="shared" si="223"/>
        <v>0.51400000000000001</v>
      </c>
      <c r="Q378" s="529">
        <v>0</v>
      </c>
      <c r="R378" s="529">
        <v>0</v>
      </c>
      <c r="S378" s="529">
        <v>0</v>
      </c>
      <c r="T378" s="529">
        <v>0</v>
      </c>
      <c r="U378" s="529">
        <v>0</v>
      </c>
      <c r="V378" s="529">
        <v>0</v>
      </c>
      <c r="W378" s="529">
        <v>0</v>
      </c>
      <c r="X378" s="529">
        <v>0</v>
      </c>
      <c r="Y378" s="529">
        <v>0</v>
      </c>
      <c r="Z378" s="529">
        <v>0</v>
      </c>
      <c r="AA378" s="529">
        <v>0</v>
      </c>
      <c r="AB378" s="529">
        <v>0</v>
      </c>
      <c r="AC378" s="529">
        <f t="shared" si="220"/>
        <v>0</v>
      </c>
      <c r="AD378" s="583">
        <f t="shared" si="221"/>
        <v>0</v>
      </c>
      <c r="AE378" s="591">
        <f>'приложение 1.1 '!H380</f>
        <v>1.87</v>
      </c>
      <c r="AF378" s="591" t="str">
        <f t="shared" ref="AF378:AF441" si="225">IF(AT378&gt;0,AN378,"0")</f>
        <v>0</v>
      </c>
      <c r="AG378" s="591" t="str">
        <f t="shared" ref="AG378:AG441" si="226">IF(AT378&gt;0,AO378,"0")</f>
        <v>0</v>
      </c>
      <c r="AH378" s="591" t="str">
        <f t="shared" si="214"/>
        <v>0</v>
      </c>
      <c r="AI378" s="591" t="str">
        <f t="shared" ref="AI378:AI441" si="227">IF(AU378&gt;0,AO378,"0")</f>
        <v>0</v>
      </c>
      <c r="AJ378" s="591" t="str">
        <f t="shared" si="215"/>
        <v>0</v>
      </c>
      <c r="AK378" s="591" t="str">
        <f t="shared" ref="AK378:AK441" si="228">IF(AV378&gt;0,AO378,"0")</f>
        <v>0</v>
      </c>
      <c r="AL378" s="591">
        <f t="shared" si="222"/>
        <v>0</v>
      </c>
      <c r="AM378" s="591">
        <f t="shared" si="224"/>
        <v>0.51400000000000001</v>
      </c>
      <c r="AN378" s="591">
        <f t="shared" si="217"/>
        <v>0</v>
      </c>
      <c r="AO378" s="591">
        <f t="shared" si="218"/>
        <v>0.51400000000000001</v>
      </c>
      <c r="AP378" s="591">
        <f>'приложение 1.1 '!Y380</f>
        <v>0</v>
      </c>
      <c r="AQ378" s="591">
        <f>'приложение 1.1 '!Z380</f>
        <v>0</v>
      </c>
      <c r="AR378" s="591">
        <f>'приложение 1.1 '!AA380</f>
        <v>0</v>
      </c>
      <c r="AS378" s="591">
        <f>'приложение 1.1 '!AB380</f>
        <v>0</v>
      </c>
      <c r="AT378" s="591">
        <f>'приложение 1.4.'!G495</f>
        <v>0</v>
      </c>
      <c r="AU378" s="591">
        <f>'приложение 1.4.'!I495</f>
        <v>0</v>
      </c>
      <c r="AV378" s="591">
        <f>'приложение 1.4.'!K495</f>
        <v>0</v>
      </c>
      <c r="AW378" s="591">
        <f>'приложение 1.4.'!M495</f>
        <v>1.87</v>
      </c>
      <c r="AX378" s="474">
        <f>'приложение 1.1 '!AD380</f>
        <v>1.87</v>
      </c>
      <c r="AY378" s="474">
        <f>'приложение 1.1 '!AC380</f>
        <v>0</v>
      </c>
      <c r="AZ378" s="591">
        <f t="shared" si="219"/>
        <v>1.87</v>
      </c>
    </row>
    <row r="379" spans="1:52" s="9" customFormat="1" ht="63">
      <c r="A379" s="95" t="str">
        <f>'приложение 1.1 '!A381</f>
        <v>2.1.4.101</v>
      </c>
      <c r="B379" s="506" t="str">
        <f>'приложение 1.1 '!B381</f>
        <v xml:space="preserve">Строительство КЛ-10кВ от ТП3 2х2500кВА до РП(ТП) 2х2500кВА Электроснабжение Клинического перенатального центра на 315 коек </v>
      </c>
      <c r="C379" s="529" t="str">
        <f>IF('приложение 1.1 '!G381=2012,'приложение 1.1 '!E381,"-")</f>
        <v>-</v>
      </c>
      <c r="D379" s="529" t="str">
        <f>IF('приложение 1.1 '!G381=2012,'приложение 1.1 '!D381,"-")</f>
        <v>-</v>
      </c>
      <c r="E379" s="529" t="str">
        <f>IF('приложение 1.1 '!G381=2013,'приложение 1.1 '!E381,"-")</f>
        <v>-</v>
      </c>
      <c r="F379" s="529" t="str">
        <f>IF('приложение 1.1 '!G381=2013,'приложение 1.1 '!D381,"-")</f>
        <v>-</v>
      </c>
      <c r="G379" s="529" t="str">
        <f>IF('приложение 1.1 '!G381=2014,'приложение 1.1 '!E381,"-")</f>
        <v>-</v>
      </c>
      <c r="H379" s="529" t="str">
        <f>IF('приложение 1.1 '!G381=2014,'приложение 1.1 '!D381,"-")</f>
        <v>-</v>
      </c>
      <c r="I379" s="529" t="str">
        <f>IF('приложение 1.1 '!G381=2015,'приложение 1.1 '!E381,"-")</f>
        <v>-</v>
      </c>
      <c r="J379" s="529" t="str">
        <f>IF('приложение 1.1 '!G381=2015,'приложение 1.1 '!D381,"-")</f>
        <v>-</v>
      </c>
      <c r="K379" s="529" t="str">
        <f>IF('приложение 1.1 '!G381=2016,'приложение 1.1 '!E381,"-")</f>
        <v>-</v>
      </c>
      <c r="L379" s="529" t="str">
        <f>IF('приложение 1.1 '!G381=2016,'приложение 1.1 '!D381,"-")</f>
        <v>-</v>
      </c>
      <c r="M379" s="529">
        <f>IF('приложение 1.1 '!G381=2017,'приложение 1.1 '!E381,"-")</f>
        <v>0</v>
      </c>
      <c r="N379" s="529">
        <f>IF('приложение 1.1 '!G381=2017,'приложение 1.1 '!D381,"-")</f>
        <v>1.6180000000000001</v>
      </c>
      <c r="O379" s="529">
        <f t="shared" si="223"/>
        <v>0</v>
      </c>
      <c r="P379" s="529">
        <f t="shared" si="223"/>
        <v>1.6180000000000001</v>
      </c>
      <c r="Q379" s="529">
        <v>0</v>
      </c>
      <c r="R379" s="529">
        <v>0</v>
      </c>
      <c r="S379" s="529">
        <v>0</v>
      </c>
      <c r="T379" s="529">
        <v>0</v>
      </c>
      <c r="U379" s="529">
        <v>0</v>
      </c>
      <c r="V379" s="529">
        <v>0</v>
      </c>
      <c r="W379" s="529">
        <v>0</v>
      </c>
      <c r="X379" s="529">
        <v>0</v>
      </c>
      <c r="Y379" s="529">
        <v>0</v>
      </c>
      <c r="Z379" s="529">
        <v>0</v>
      </c>
      <c r="AA379" s="529">
        <v>0</v>
      </c>
      <c r="AB379" s="529">
        <v>0</v>
      </c>
      <c r="AC379" s="529">
        <f t="shared" si="220"/>
        <v>0</v>
      </c>
      <c r="AD379" s="583">
        <f t="shared" si="221"/>
        <v>0</v>
      </c>
      <c r="AE379" s="591">
        <f>'приложение 1.1 '!H381</f>
        <v>5.75</v>
      </c>
      <c r="AF379" s="591" t="str">
        <f t="shared" si="225"/>
        <v>0</v>
      </c>
      <c r="AG379" s="591" t="str">
        <f t="shared" si="226"/>
        <v>0</v>
      </c>
      <c r="AH379" s="591" t="str">
        <f t="shared" si="214"/>
        <v>0</v>
      </c>
      <c r="AI379" s="591" t="str">
        <f t="shared" si="227"/>
        <v>0</v>
      </c>
      <c r="AJ379" s="591" t="str">
        <f t="shared" si="215"/>
        <v>0</v>
      </c>
      <c r="AK379" s="591" t="str">
        <f t="shared" si="228"/>
        <v>0</v>
      </c>
      <c r="AL379" s="591">
        <f t="shared" si="222"/>
        <v>0</v>
      </c>
      <c r="AM379" s="591">
        <f t="shared" si="224"/>
        <v>1.6180000000000001</v>
      </c>
      <c r="AN379" s="591">
        <f t="shared" si="217"/>
        <v>0</v>
      </c>
      <c r="AO379" s="591">
        <f t="shared" si="218"/>
        <v>1.6180000000000001</v>
      </c>
      <c r="AP379" s="591">
        <f>'приложение 1.1 '!Y381</f>
        <v>0</v>
      </c>
      <c r="AQ379" s="591">
        <f>'приложение 1.1 '!Z381</f>
        <v>0</v>
      </c>
      <c r="AR379" s="591">
        <f>'приложение 1.1 '!AA381</f>
        <v>0</v>
      </c>
      <c r="AS379" s="591">
        <f>'приложение 1.1 '!AB381</f>
        <v>0</v>
      </c>
      <c r="AT379" s="591">
        <f>'приложение 1.4.'!G496</f>
        <v>0</v>
      </c>
      <c r="AU379" s="591">
        <f>'приложение 1.4.'!I496</f>
        <v>0</v>
      </c>
      <c r="AV379" s="591">
        <f>'приложение 1.4.'!K496</f>
        <v>0</v>
      </c>
      <c r="AW379" s="591">
        <f>'приложение 1.4.'!M496</f>
        <v>5.75</v>
      </c>
      <c r="AX379" s="474">
        <f>'приложение 1.1 '!AD381</f>
        <v>5.75</v>
      </c>
      <c r="AY379" s="474">
        <f>'приложение 1.1 '!AC381</f>
        <v>0</v>
      </c>
      <c r="AZ379" s="591">
        <f t="shared" si="219"/>
        <v>5.75</v>
      </c>
    </row>
    <row r="380" spans="1:52" s="9" customFormat="1" ht="31.5">
      <c r="A380" s="95" t="str">
        <f>'приложение 1.1 '!A382</f>
        <v>2.1.4.102</v>
      </c>
      <c r="B380" s="506" t="str">
        <f>'приложение 1.1 '!B382</f>
        <v xml:space="preserve">Строительство КЛ-10кВ от ТП-456 до ТП №9 2х2500кВА мкр.23А </v>
      </c>
      <c r="C380" s="529" t="str">
        <f>IF('приложение 1.1 '!G382=2012,'приложение 1.1 '!E382,"-")</f>
        <v>-</v>
      </c>
      <c r="D380" s="529" t="str">
        <f>IF('приложение 1.1 '!G382=2012,'приложение 1.1 '!D382,"-")</f>
        <v>-</v>
      </c>
      <c r="E380" s="529" t="str">
        <f>IF('приложение 1.1 '!G382=2013,'приложение 1.1 '!E382,"-")</f>
        <v>-</v>
      </c>
      <c r="F380" s="529" t="str">
        <f>IF('приложение 1.1 '!G382=2013,'приложение 1.1 '!D382,"-")</f>
        <v>-</v>
      </c>
      <c r="G380" s="529" t="str">
        <f>IF('приложение 1.1 '!G382=2014,'приложение 1.1 '!E382,"-")</f>
        <v>-</v>
      </c>
      <c r="H380" s="529" t="str">
        <f>IF('приложение 1.1 '!G382=2014,'приложение 1.1 '!D382,"-")</f>
        <v>-</v>
      </c>
      <c r="I380" s="529" t="str">
        <f>IF('приложение 1.1 '!G382=2015,'приложение 1.1 '!E382,"-")</f>
        <v>-</v>
      </c>
      <c r="J380" s="529" t="str">
        <f>IF('приложение 1.1 '!G382=2015,'приложение 1.1 '!D382,"-")</f>
        <v>-</v>
      </c>
      <c r="K380" s="529">
        <f>IF('приложение 1.1 '!G382=2016,'приложение 1.1 '!E382,"-")</f>
        <v>0</v>
      </c>
      <c r="L380" s="529">
        <f>IF('приложение 1.1 '!G382=2016,'приложение 1.1 '!D382,"-")</f>
        <v>0.72</v>
      </c>
      <c r="M380" s="529" t="str">
        <f>IF('приложение 1.1 '!G382=2017,'приложение 1.1 '!E382,"-")</f>
        <v>-</v>
      </c>
      <c r="N380" s="529" t="str">
        <f>IF('приложение 1.1 '!G382=2017,'приложение 1.1 '!D382,"-")</f>
        <v>-</v>
      </c>
      <c r="O380" s="529">
        <f t="shared" si="223"/>
        <v>0</v>
      </c>
      <c r="P380" s="529">
        <f t="shared" si="223"/>
        <v>0.72</v>
      </c>
      <c r="Q380" s="529">
        <v>0</v>
      </c>
      <c r="R380" s="529">
        <v>0</v>
      </c>
      <c r="S380" s="529">
        <v>0</v>
      </c>
      <c r="T380" s="529">
        <v>0</v>
      </c>
      <c r="U380" s="529">
        <v>0</v>
      </c>
      <c r="V380" s="529">
        <v>0</v>
      </c>
      <c r="W380" s="529">
        <v>0</v>
      </c>
      <c r="X380" s="529">
        <v>0</v>
      </c>
      <c r="Y380" s="529">
        <v>0</v>
      </c>
      <c r="Z380" s="529">
        <v>0</v>
      </c>
      <c r="AA380" s="529">
        <v>0</v>
      </c>
      <c r="AB380" s="529">
        <v>0</v>
      </c>
      <c r="AC380" s="529">
        <f t="shared" si="220"/>
        <v>0</v>
      </c>
      <c r="AD380" s="583">
        <f t="shared" si="221"/>
        <v>0</v>
      </c>
      <c r="AE380" s="591">
        <f>'приложение 1.1 '!H382</f>
        <v>2.9961523699999999</v>
      </c>
      <c r="AF380" s="591" t="str">
        <f t="shared" si="225"/>
        <v>0</v>
      </c>
      <c r="AG380" s="591" t="str">
        <f t="shared" si="226"/>
        <v>0</v>
      </c>
      <c r="AH380" s="591" t="str">
        <f t="shared" si="214"/>
        <v>0</v>
      </c>
      <c r="AI380" s="591" t="str">
        <f t="shared" si="227"/>
        <v>0</v>
      </c>
      <c r="AJ380" s="591" t="str">
        <f t="shared" si="215"/>
        <v>0</v>
      </c>
      <c r="AK380" s="591" t="str">
        <f t="shared" si="228"/>
        <v>0</v>
      </c>
      <c r="AL380" s="591" t="str">
        <f t="shared" si="222"/>
        <v>0</v>
      </c>
      <c r="AM380" s="591">
        <v>0</v>
      </c>
      <c r="AN380" s="591" t="str">
        <f t="shared" si="217"/>
        <v>-</v>
      </c>
      <c r="AO380" s="591" t="str">
        <f t="shared" si="218"/>
        <v>-</v>
      </c>
      <c r="AP380" s="591">
        <f>'приложение 1.1 '!Y382</f>
        <v>0</v>
      </c>
      <c r="AQ380" s="591">
        <f>'приложение 1.1 '!Z382</f>
        <v>0</v>
      </c>
      <c r="AR380" s="591">
        <f>'приложение 1.1 '!AA382</f>
        <v>0</v>
      </c>
      <c r="AS380" s="591">
        <f>'приложение 1.1 '!AB382</f>
        <v>2.9961523699999999</v>
      </c>
      <c r="AT380" s="591">
        <f>'приложение 1.4.'!G497</f>
        <v>0</v>
      </c>
      <c r="AU380" s="591">
        <f>'приложение 1.4.'!I497</f>
        <v>0</v>
      </c>
      <c r="AV380" s="591">
        <f>'приложение 1.4.'!K497</f>
        <v>0</v>
      </c>
      <c r="AW380" s="591">
        <f>'приложение 1.4.'!M497</f>
        <v>0</v>
      </c>
      <c r="AX380" s="474">
        <f>'приложение 1.1 '!AD382</f>
        <v>0</v>
      </c>
      <c r="AY380" s="474">
        <f>'приложение 1.1 '!AC382</f>
        <v>0</v>
      </c>
      <c r="AZ380" s="591">
        <f t="shared" si="219"/>
        <v>2.9961523699999999</v>
      </c>
    </row>
    <row r="381" spans="1:52" s="9" customFormat="1" ht="31.5">
      <c r="A381" s="95" t="str">
        <f>'приложение 1.1 '!A383</f>
        <v>2.1.4.103</v>
      </c>
      <c r="B381" s="506" t="str">
        <f>'приложение 1.1 '!B383</f>
        <v>Строительство КЛ-10кВ от ТП-8 2х1600кВА до ТП-9 2х2500кВА мкр. 23А</v>
      </c>
      <c r="C381" s="529" t="str">
        <f>IF('приложение 1.1 '!G383=2012,'приложение 1.1 '!E383,"-")</f>
        <v>-</v>
      </c>
      <c r="D381" s="529" t="str">
        <f>IF('приложение 1.1 '!G383=2012,'приложение 1.1 '!D383,"-")</f>
        <v>-</v>
      </c>
      <c r="E381" s="529" t="str">
        <f>IF('приложение 1.1 '!G383=2013,'приложение 1.1 '!E383,"-")</f>
        <v>-</v>
      </c>
      <c r="F381" s="529" t="str">
        <f>IF('приложение 1.1 '!G383=2013,'приложение 1.1 '!D383,"-")</f>
        <v>-</v>
      </c>
      <c r="G381" s="529" t="str">
        <f>IF('приложение 1.1 '!G383=2014,'приложение 1.1 '!E383,"-")</f>
        <v>-</v>
      </c>
      <c r="H381" s="529" t="str">
        <f>IF('приложение 1.1 '!G383=2014,'приложение 1.1 '!D383,"-")</f>
        <v>-</v>
      </c>
      <c r="I381" s="529" t="str">
        <f>IF('приложение 1.1 '!G383=2015,'приложение 1.1 '!E383,"-")</f>
        <v>-</v>
      </c>
      <c r="J381" s="529" t="str">
        <f>IF('приложение 1.1 '!G383=2015,'приложение 1.1 '!D383,"-")</f>
        <v>-</v>
      </c>
      <c r="K381" s="529">
        <f>IF('приложение 1.1 '!G383=2016,'приложение 1.1 '!E383,"-")</f>
        <v>0</v>
      </c>
      <c r="L381" s="529">
        <f>IF('приложение 1.1 '!G383=2016,'приложение 1.1 '!D383,"-")</f>
        <v>0.32</v>
      </c>
      <c r="M381" s="529" t="str">
        <f>IF('приложение 1.1 '!G383=2017,'приложение 1.1 '!E383,"-")</f>
        <v>-</v>
      </c>
      <c r="N381" s="529" t="str">
        <f>IF('приложение 1.1 '!G383=2017,'приложение 1.1 '!D383,"-")</f>
        <v>-</v>
      </c>
      <c r="O381" s="529">
        <f t="shared" si="223"/>
        <v>0</v>
      </c>
      <c r="P381" s="529">
        <f t="shared" si="223"/>
        <v>0.32</v>
      </c>
      <c r="Q381" s="529">
        <v>0</v>
      </c>
      <c r="R381" s="529">
        <v>0</v>
      </c>
      <c r="S381" s="529">
        <v>0</v>
      </c>
      <c r="T381" s="529">
        <v>0</v>
      </c>
      <c r="U381" s="529">
        <v>0</v>
      </c>
      <c r="V381" s="529">
        <v>0</v>
      </c>
      <c r="W381" s="529">
        <v>0</v>
      </c>
      <c r="X381" s="529">
        <v>0</v>
      </c>
      <c r="Y381" s="529">
        <v>0</v>
      </c>
      <c r="Z381" s="529">
        <v>0</v>
      </c>
      <c r="AA381" s="529">
        <v>0</v>
      </c>
      <c r="AB381" s="529">
        <v>0</v>
      </c>
      <c r="AC381" s="529">
        <f t="shared" si="220"/>
        <v>0</v>
      </c>
      <c r="AD381" s="583">
        <f t="shared" si="221"/>
        <v>0</v>
      </c>
      <c r="AE381" s="591">
        <f>'приложение 1.1 '!H383</f>
        <v>1.2135599699999999</v>
      </c>
      <c r="AF381" s="591" t="str">
        <f t="shared" si="225"/>
        <v>0</v>
      </c>
      <c r="AG381" s="591" t="str">
        <f t="shared" si="226"/>
        <v>0</v>
      </c>
      <c r="AH381" s="591" t="str">
        <f t="shared" si="214"/>
        <v>0</v>
      </c>
      <c r="AI381" s="591" t="str">
        <f t="shared" si="227"/>
        <v>0</v>
      </c>
      <c r="AJ381" s="591" t="str">
        <f t="shared" si="215"/>
        <v>0</v>
      </c>
      <c r="AK381" s="591" t="str">
        <f t="shared" si="228"/>
        <v>0</v>
      </c>
      <c r="AL381" s="591" t="str">
        <f t="shared" si="222"/>
        <v>0</v>
      </c>
      <c r="AM381" s="591" t="str">
        <f>AO381</f>
        <v>-</v>
      </c>
      <c r="AN381" s="591" t="str">
        <f t="shared" si="217"/>
        <v>-</v>
      </c>
      <c r="AO381" s="591" t="str">
        <f t="shared" si="218"/>
        <v>-</v>
      </c>
      <c r="AP381" s="591">
        <f>'приложение 1.1 '!Y383</f>
        <v>0</v>
      </c>
      <c r="AQ381" s="591">
        <f>'приложение 1.1 '!Z383</f>
        <v>0</v>
      </c>
      <c r="AR381" s="591">
        <f>'приложение 1.1 '!AA383</f>
        <v>0</v>
      </c>
      <c r="AS381" s="591">
        <f>'приложение 1.1 '!AB383</f>
        <v>1.2135599699999999</v>
      </c>
      <c r="AT381" s="591">
        <f>'приложение 1.4.'!G498</f>
        <v>0</v>
      </c>
      <c r="AU381" s="591">
        <f>'приложение 1.4.'!I498</f>
        <v>0</v>
      </c>
      <c r="AV381" s="591">
        <f>'приложение 1.4.'!K498</f>
        <v>0</v>
      </c>
      <c r="AW381" s="591">
        <f>'приложение 1.4.'!M498</f>
        <v>0</v>
      </c>
      <c r="AX381" s="474">
        <f>'приложение 1.1 '!AD383</f>
        <v>0</v>
      </c>
      <c r="AY381" s="474">
        <f>'приложение 1.1 '!AC383</f>
        <v>0</v>
      </c>
      <c r="AZ381" s="591">
        <f t="shared" si="219"/>
        <v>1.2135599699999999</v>
      </c>
    </row>
    <row r="382" spans="1:52" s="9" customFormat="1" ht="31.5">
      <c r="A382" s="95" t="str">
        <f>'приложение 1.1 '!A384</f>
        <v>2.1.4.104</v>
      </c>
      <c r="B382" s="506" t="str">
        <f>'приложение 1.1 '!B384</f>
        <v>Строительство КЛ-10кВ от РП(ТП)-2х2500кВА мкр.38 до ТП№5 2х1600кВА мкр.38 (3-я очередь)</v>
      </c>
      <c r="C382" s="529" t="str">
        <f>IF('приложение 1.1 '!G384=2012,'приложение 1.1 '!E384,"-")</f>
        <v>-</v>
      </c>
      <c r="D382" s="529" t="str">
        <f>IF('приложение 1.1 '!G384=2012,'приложение 1.1 '!D384,"-")</f>
        <v>-</v>
      </c>
      <c r="E382" s="529" t="str">
        <f>IF('приложение 1.1 '!G384=2013,'приложение 1.1 '!E384,"-")</f>
        <v>-</v>
      </c>
      <c r="F382" s="529" t="str">
        <f>IF('приложение 1.1 '!G384=2013,'приложение 1.1 '!D384,"-")</f>
        <v>-</v>
      </c>
      <c r="G382" s="529" t="str">
        <f>IF('приложение 1.1 '!G384=2014,'приложение 1.1 '!E384,"-")</f>
        <v>-</v>
      </c>
      <c r="H382" s="529" t="str">
        <f>IF('приложение 1.1 '!G384=2014,'приложение 1.1 '!D384,"-")</f>
        <v>-</v>
      </c>
      <c r="I382" s="529" t="str">
        <f>IF('приложение 1.1 '!G384=2015,'приложение 1.1 '!E384,"-")</f>
        <v>-</v>
      </c>
      <c r="J382" s="529" t="str">
        <f>IF('приложение 1.1 '!G384=2015,'приложение 1.1 '!D384,"-")</f>
        <v>-</v>
      </c>
      <c r="K382" s="529">
        <f>IF('приложение 1.1 '!G384=2016,'приложение 1.1 '!E384,"-")</f>
        <v>0</v>
      </c>
      <c r="L382" s="529">
        <f>IF('приложение 1.1 '!G384=2016,'приложение 1.1 '!D384,"-")</f>
        <v>1.738</v>
      </c>
      <c r="M382" s="529" t="str">
        <f>IF('приложение 1.1 '!G384=2017,'приложение 1.1 '!E384,"-")</f>
        <v>-</v>
      </c>
      <c r="N382" s="529" t="str">
        <f>IF('приложение 1.1 '!G384=2017,'приложение 1.1 '!D384,"-")</f>
        <v>-</v>
      </c>
      <c r="O382" s="529">
        <f t="shared" si="223"/>
        <v>0</v>
      </c>
      <c r="P382" s="529">
        <f t="shared" si="223"/>
        <v>1.738</v>
      </c>
      <c r="Q382" s="529">
        <v>0</v>
      </c>
      <c r="R382" s="529">
        <v>0</v>
      </c>
      <c r="S382" s="529">
        <v>0</v>
      </c>
      <c r="T382" s="529">
        <v>0</v>
      </c>
      <c r="U382" s="529">
        <v>0</v>
      </c>
      <c r="V382" s="529">
        <v>0</v>
      </c>
      <c r="W382" s="529">
        <v>0</v>
      </c>
      <c r="X382" s="529">
        <v>0</v>
      </c>
      <c r="Y382" s="529">
        <v>0</v>
      </c>
      <c r="Z382" s="529">
        <v>0</v>
      </c>
      <c r="AA382" s="529">
        <v>0</v>
      </c>
      <c r="AB382" s="529">
        <v>0</v>
      </c>
      <c r="AC382" s="529">
        <f t="shared" si="220"/>
        <v>0</v>
      </c>
      <c r="AD382" s="583">
        <f t="shared" si="221"/>
        <v>0</v>
      </c>
      <c r="AE382" s="591">
        <f>'приложение 1.1 '!H384</f>
        <v>5.1168990399999998</v>
      </c>
      <c r="AF382" s="591" t="str">
        <f t="shared" si="225"/>
        <v>0</v>
      </c>
      <c r="AG382" s="591" t="str">
        <f t="shared" si="226"/>
        <v>0</v>
      </c>
      <c r="AH382" s="591" t="str">
        <f t="shared" si="214"/>
        <v>0</v>
      </c>
      <c r="AI382" s="591" t="str">
        <f t="shared" si="227"/>
        <v>0</v>
      </c>
      <c r="AJ382" s="591" t="str">
        <f t="shared" si="215"/>
        <v>0</v>
      </c>
      <c r="AK382" s="591" t="str">
        <f t="shared" si="228"/>
        <v>0</v>
      </c>
      <c r="AL382" s="591" t="str">
        <f t="shared" si="222"/>
        <v>0</v>
      </c>
      <c r="AM382" s="591" t="str">
        <f>IF(AW382&gt;0,AO382,"0")</f>
        <v>0</v>
      </c>
      <c r="AN382" s="591" t="str">
        <f t="shared" si="217"/>
        <v>-</v>
      </c>
      <c r="AO382" s="591" t="str">
        <f t="shared" si="218"/>
        <v>-</v>
      </c>
      <c r="AP382" s="591">
        <f>'приложение 1.1 '!Y384</f>
        <v>0</v>
      </c>
      <c r="AQ382" s="591">
        <f>'приложение 1.1 '!Z384</f>
        <v>0</v>
      </c>
      <c r="AR382" s="591">
        <f>'приложение 1.1 '!AA384</f>
        <v>0</v>
      </c>
      <c r="AS382" s="591">
        <f>'приложение 1.1 '!AB384</f>
        <v>0</v>
      </c>
      <c r="AT382" s="591">
        <f>'приложение 1.4.'!G499</f>
        <v>0</v>
      </c>
      <c r="AU382" s="591">
        <f>'приложение 1.4.'!I499</f>
        <v>0</v>
      </c>
      <c r="AV382" s="591">
        <f>'приложение 1.4.'!K499</f>
        <v>0</v>
      </c>
      <c r="AW382" s="591">
        <f>'приложение 1.4.'!M499</f>
        <v>0</v>
      </c>
      <c r="AX382" s="474">
        <f>'приложение 1.1 '!AD384</f>
        <v>0</v>
      </c>
      <c r="AY382" s="474">
        <f>'приложение 1.1 '!AC384</f>
        <v>5.1168990399999998</v>
      </c>
      <c r="AZ382" s="591">
        <f t="shared" si="219"/>
        <v>5.1168990399999998</v>
      </c>
    </row>
    <row r="383" spans="1:52" s="9" customFormat="1" ht="63">
      <c r="A383" s="95" t="str">
        <f>'приложение 1.1 '!A385</f>
        <v>2.1.4.108</v>
      </c>
      <c r="B383" s="506" t="str">
        <f>'приложение 1.1 '!B385</f>
        <v>Строительство КЛ-10кВ 4БКПТ-1600/10 № 589-2КТПН-400кВА КНС, для электроснабжения канализационной насосной станции  по Югорскому тракту</v>
      </c>
      <c r="C383" s="529" t="str">
        <f>IF('приложение 1.1 '!G385=2012,'приложение 1.1 '!E385,"-")</f>
        <v>-</v>
      </c>
      <c r="D383" s="529" t="str">
        <f>IF('приложение 1.1 '!G385=2012,'приложение 1.1 '!D385,"-")</f>
        <v>-</v>
      </c>
      <c r="E383" s="529">
        <f>IF('приложение 1.1 '!G385=2013,'приложение 1.1 '!E385,"-")</f>
        <v>0</v>
      </c>
      <c r="F383" s="529">
        <f>IF('приложение 1.1 '!G385=2013,'приложение 1.1 '!D385,"-")</f>
        <v>0.73</v>
      </c>
      <c r="G383" s="529" t="str">
        <f>IF('приложение 1.1 '!G385=2014,'приложение 1.1 '!E385,"-")</f>
        <v>-</v>
      </c>
      <c r="H383" s="529" t="str">
        <f>IF('приложение 1.1 '!G385=2014,'приложение 1.1 '!D385,"-")</f>
        <v>-</v>
      </c>
      <c r="I383" s="529" t="str">
        <f>IF('приложение 1.1 '!G385=2015,'приложение 1.1 '!E385,"-")</f>
        <v>-</v>
      </c>
      <c r="J383" s="529" t="str">
        <f>IF('приложение 1.1 '!G385=2015,'приложение 1.1 '!D385,"-")</f>
        <v>-</v>
      </c>
      <c r="K383" s="529" t="str">
        <f>IF('приложение 1.1 '!G385=2016,'приложение 1.1 '!E385,"-")</f>
        <v>-</v>
      </c>
      <c r="L383" s="529" t="str">
        <f>IF('приложение 1.1 '!G385=2016,'приложение 1.1 '!D385,"-")</f>
        <v>-</v>
      </c>
      <c r="M383" s="529" t="str">
        <f>IF('приложение 1.1 '!G385=2017,'приложение 1.1 '!E385,"-")</f>
        <v>-</v>
      </c>
      <c r="N383" s="529" t="str">
        <f>IF('приложение 1.1 '!G385=2017,'приложение 1.1 '!D385,"-")</f>
        <v>-</v>
      </c>
      <c r="O383" s="529">
        <f t="shared" si="223"/>
        <v>0</v>
      </c>
      <c r="P383" s="529">
        <f t="shared" si="223"/>
        <v>0.73</v>
      </c>
      <c r="Q383" s="529">
        <v>0</v>
      </c>
      <c r="R383" s="529">
        <v>0</v>
      </c>
      <c r="S383" s="529">
        <v>0</v>
      </c>
      <c r="T383" s="529">
        <v>0</v>
      </c>
      <c r="U383" s="529">
        <v>0</v>
      </c>
      <c r="V383" s="529">
        <v>0</v>
      </c>
      <c r="W383" s="529">
        <v>0</v>
      </c>
      <c r="X383" s="529">
        <v>0</v>
      </c>
      <c r="Y383" s="529">
        <v>0</v>
      </c>
      <c r="Z383" s="529">
        <v>0</v>
      </c>
      <c r="AA383" s="529">
        <v>0</v>
      </c>
      <c r="AB383" s="529">
        <v>0</v>
      </c>
      <c r="AC383" s="529">
        <f t="shared" si="220"/>
        <v>0</v>
      </c>
      <c r="AD383" s="583">
        <f t="shared" si="221"/>
        <v>0</v>
      </c>
      <c r="AE383" s="591">
        <f>'приложение 1.1 '!H385</f>
        <v>1.44787182</v>
      </c>
      <c r="AF383" s="591" t="str">
        <f t="shared" si="225"/>
        <v>0</v>
      </c>
      <c r="AG383" s="591" t="str">
        <f t="shared" si="226"/>
        <v>0</v>
      </c>
      <c r="AH383" s="591" t="str">
        <f t="shared" ref="AH383:AH446" si="229">IF(AU383&gt;0,AN383,"0")</f>
        <v>0</v>
      </c>
      <c r="AI383" s="591" t="str">
        <f t="shared" si="227"/>
        <v>0</v>
      </c>
      <c r="AJ383" s="591" t="str">
        <f t="shared" ref="AJ383:AJ446" si="230">IF(AV383&gt;0,AN383,"0")</f>
        <v>0</v>
      </c>
      <c r="AK383" s="591" t="str">
        <f t="shared" si="228"/>
        <v>0</v>
      </c>
      <c r="AL383" s="591" t="str">
        <f t="shared" si="222"/>
        <v>0</v>
      </c>
      <c r="AM383" s="591" t="str">
        <f>IF(AW383&gt;0,AO383,"0")</f>
        <v>0</v>
      </c>
      <c r="AN383" s="591" t="str">
        <f t="shared" si="217"/>
        <v>-</v>
      </c>
      <c r="AO383" s="591" t="str">
        <f t="shared" si="218"/>
        <v>-</v>
      </c>
      <c r="AP383" s="591">
        <f>'приложение 1.1 '!Y385</f>
        <v>0</v>
      </c>
      <c r="AQ383" s="591">
        <f>'приложение 1.1 '!Z385</f>
        <v>1.44787182</v>
      </c>
      <c r="AR383" s="591">
        <f>'приложение 1.1 '!AA385</f>
        <v>0</v>
      </c>
      <c r="AS383" s="591">
        <f>'приложение 1.1 '!AB385</f>
        <v>0</v>
      </c>
      <c r="AT383" s="591">
        <f>'приложение 1.4.'!G503</f>
        <v>0</v>
      </c>
      <c r="AU383" s="591">
        <f>'приложение 1.4.'!I503</f>
        <v>0</v>
      </c>
      <c r="AV383" s="591">
        <f>'приложение 1.4.'!K503</f>
        <v>0</v>
      </c>
      <c r="AW383" s="591">
        <f>'приложение 1.4.'!M503</f>
        <v>0</v>
      </c>
      <c r="AX383" s="474">
        <f>'приложение 1.1 '!AD385</f>
        <v>0</v>
      </c>
      <c r="AY383" s="474">
        <f>'приложение 1.1 '!AC385</f>
        <v>0</v>
      </c>
      <c r="AZ383" s="591">
        <f t="shared" si="219"/>
        <v>1.44787182</v>
      </c>
    </row>
    <row r="384" spans="1:52" s="9" customFormat="1" ht="31.5">
      <c r="A384" s="95" t="str">
        <f>'приложение 1.1 '!A386</f>
        <v>2.1.4.116</v>
      </c>
      <c r="B384" s="506" t="str">
        <f>'приложение 1.1 '!B386</f>
        <v>Строительство КЛ-10кВ от РП-147 до ТП-457 мкр.23А</v>
      </c>
      <c r="C384" s="529" t="str">
        <f>IF('приложение 1.1 '!G386=2012,'приложение 1.1 '!E386,"-")</f>
        <v>-</v>
      </c>
      <c r="D384" s="529" t="str">
        <f>IF('приложение 1.1 '!G386=2012,'приложение 1.1 '!D386,"-")</f>
        <v>-</v>
      </c>
      <c r="E384" s="529" t="str">
        <f>IF('приложение 1.1 '!G386=2013,'приложение 1.1 '!E386,"-")</f>
        <v>-</v>
      </c>
      <c r="F384" s="529" t="str">
        <f>IF('приложение 1.1 '!G386=2013,'приложение 1.1 '!D386,"-")</f>
        <v>-</v>
      </c>
      <c r="G384" s="529" t="str">
        <f>IF('приложение 1.1 '!G386=2014,'приложение 1.1 '!E386,"-")</f>
        <v>-</v>
      </c>
      <c r="H384" s="529" t="str">
        <f>IF('приложение 1.1 '!G386=2014,'приложение 1.1 '!D386,"-")</f>
        <v>-</v>
      </c>
      <c r="I384" s="529" t="str">
        <f>IF('приложение 1.1 '!G386=2015,'приложение 1.1 '!E386,"-")</f>
        <v>-</v>
      </c>
      <c r="J384" s="529" t="str">
        <f>IF('приложение 1.1 '!G386=2015,'приложение 1.1 '!D386,"-")</f>
        <v>-</v>
      </c>
      <c r="K384" s="529">
        <f>IF('приложение 1.1 '!G386=2016,'приложение 1.1 '!E386,"-")</f>
        <v>0</v>
      </c>
      <c r="L384" s="529">
        <f>IF('приложение 1.1 '!G386=2016,'приложение 1.1 '!D386,"-")</f>
        <v>2.8479999999999999</v>
      </c>
      <c r="M384" s="529" t="str">
        <f>IF('приложение 1.1 '!G386=2017,'приложение 1.1 '!E386,"-")</f>
        <v>-</v>
      </c>
      <c r="N384" s="529" t="str">
        <f>IF('приложение 1.1 '!G386=2017,'приложение 1.1 '!D386,"-")</f>
        <v>-</v>
      </c>
      <c r="O384" s="529">
        <f t="shared" si="223"/>
        <v>0</v>
      </c>
      <c r="P384" s="529">
        <f t="shared" si="223"/>
        <v>2.8479999999999999</v>
      </c>
      <c r="Q384" s="529">
        <v>0</v>
      </c>
      <c r="R384" s="529">
        <v>0</v>
      </c>
      <c r="S384" s="529">
        <v>0</v>
      </c>
      <c r="T384" s="529">
        <v>0</v>
      </c>
      <c r="U384" s="529">
        <v>0</v>
      </c>
      <c r="V384" s="529">
        <v>0</v>
      </c>
      <c r="W384" s="529">
        <v>0</v>
      </c>
      <c r="X384" s="529">
        <v>0</v>
      </c>
      <c r="Y384" s="529">
        <v>0</v>
      </c>
      <c r="Z384" s="529">
        <v>0</v>
      </c>
      <c r="AA384" s="529">
        <v>0</v>
      </c>
      <c r="AB384" s="529">
        <v>0</v>
      </c>
      <c r="AC384" s="529">
        <f t="shared" si="220"/>
        <v>0</v>
      </c>
      <c r="AD384" s="583">
        <f t="shared" si="221"/>
        <v>0</v>
      </c>
      <c r="AE384" s="591">
        <f>'приложение 1.1 '!H386</f>
        <v>7.2590833400000001</v>
      </c>
      <c r="AF384" s="591" t="str">
        <f t="shared" si="225"/>
        <v>0</v>
      </c>
      <c r="AG384" s="591" t="str">
        <f t="shared" si="226"/>
        <v>0</v>
      </c>
      <c r="AH384" s="591" t="str">
        <f t="shared" si="229"/>
        <v>0</v>
      </c>
      <c r="AI384" s="591" t="str">
        <f t="shared" si="227"/>
        <v>0</v>
      </c>
      <c r="AJ384" s="591" t="str">
        <f t="shared" si="230"/>
        <v>0</v>
      </c>
      <c r="AK384" s="591" t="str">
        <f t="shared" si="228"/>
        <v>0</v>
      </c>
      <c r="AL384" s="591" t="str">
        <f t="shared" si="222"/>
        <v>0</v>
      </c>
      <c r="AM384" s="591" t="str">
        <f>IF(AW384&gt;0,AO384,"0")</f>
        <v>0</v>
      </c>
      <c r="AN384" s="591" t="str">
        <f t="shared" ref="AN384:AN439" si="231">M384</f>
        <v>-</v>
      </c>
      <c r="AO384" s="591" t="str">
        <f t="shared" ref="AO384:AO439" si="232">N384</f>
        <v>-</v>
      </c>
      <c r="AP384" s="591">
        <f>'приложение 1.1 '!Y386</f>
        <v>0</v>
      </c>
      <c r="AQ384" s="591">
        <f>'приложение 1.1 '!Z386</f>
        <v>0</v>
      </c>
      <c r="AR384" s="591">
        <f>'приложение 1.1 '!AA386</f>
        <v>0</v>
      </c>
      <c r="AS384" s="591">
        <f>'приложение 1.1 '!AB386</f>
        <v>0</v>
      </c>
      <c r="AT384" s="591">
        <f>'приложение 1.4.'!G511</f>
        <v>0</v>
      </c>
      <c r="AU384" s="591">
        <f>'приложение 1.4.'!I511</f>
        <v>0</v>
      </c>
      <c r="AV384" s="591">
        <f>'приложение 1.4.'!K511</f>
        <v>0</v>
      </c>
      <c r="AW384" s="591">
        <f>'приложение 1.4.'!M511</f>
        <v>0</v>
      </c>
      <c r="AX384" s="474">
        <f>'приложение 1.1 '!AD386</f>
        <v>0</v>
      </c>
      <c r="AY384" s="474">
        <f>'приложение 1.1 '!AC386</f>
        <v>7.2590833400000001</v>
      </c>
      <c r="AZ384" s="591">
        <f t="shared" ref="AZ384:AZ439" si="233">AY384+AX384+AS384+AR384+AQ384+AP384</f>
        <v>7.2590833400000001</v>
      </c>
    </row>
    <row r="385" spans="1:52" s="9" customFormat="1" ht="31.5">
      <c r="A385" s="95" t="str">
        <f>'приложение 1.1 '!A387</f>
        <v>2.1.4.117</v>
      </c>
      <c r="B385" s="506" t="str">
        <f>'приложение 1.1 '!B387</f>
        <v>Строительство КЛ-10кВ от ТП№11 2х2500кВА мкр.23А до ТП-457</v>
      </c>
      <c r="C385" s="529" t="str">
        <f>IF('приложение 1.1 '!G387=2012,'приложение 1.1 '!E387,"-")</f>
        <v>-</v>
      </c>
      <c r="D385" s="529" t="str">
        <f>IF('приложение 1.1 '!G387=2012,'приложение 1.1 '!D387,"-")</f>
        <v>-</v>
      </c>
      <c r="E385" s="529" t="str">
        <f>IF('приложение 1.1 '!G387=2013,'приложение 1.1 '!E387,"-")</f>
        <v>-</v>
      </c>
      <c r="F385" s="529" t="str">
        <f>IF('приложение 1.1 '!G387=2013,'приложение 1.1 '!D387,"-")</f>
        <v>-</v>
      </c>
      <c r="G385" s="529" t="str">
        <f>IF('приложение 1.1 '!G387=2014,'приложение 1.1 '!E387,"-")</f>
        <v>-</v>
      </c>
      <c r="H385" s="529" t="str">
        <f>IF('приложение 1.1 '!G387=2014,'приложение 1.1 '!D387,"-")</f>
        <v>-</v>
      </c>
      <c r="I385" s="529" t="str">
        <f>IF('приложение 1.1 '!G387=2015,'приложение 1.1 '!E387,"-")</f>
        <v>-</v>
      </c>
      <c r="J385" s="529" t="str">
        <f>IF('приложение 1.1 '!G387=2015,'приложение 1.1 '!D387,"-")</f>
        <v>-</v>
      </c>
      <c r="K385" s="529">
        <f>IF('приложение 1.1 '!G387=2016,'приложение 1.1 '!E387,"-")</f>
        <v>0</v>
      </c>
      <c r="L385" s="529">
        <f>IF('приложение 1.1 '!G387=2016,'приложение 1.1 '!D387,"-")</f>
        <v>0.63</v>
      </c>
      <c r="M385" s="529" t="str">
        <f>IF('приложение 1.1 '!G387=2017,'приложение 1.1 '!E387,"-")</f>
        <v>-</v>
      </c>
      <c r="N385" s="529" t="str">
        <f>IF('приложение 1.1 '!G387=2017,'приложение 1.1 '!D387,"-")</f>
        <v>-</v>
      </c>
      <c r="O385" s="529">
        <f t="shared" si="223"/>
        <v>0</v>
      </c>
      <c r="P385" s="529">
        <f t="shared" si="223"/>
        <v>0.63</v>
      </c>
      <c r="Q385" s="529">
        <v>0</v>
      </c>
      <c r="R385" s="529">
        <v>0</v>
      </c>
      <c r="S385" s="529">
        <v>0</v>
      </c>
      <c r="T385" s="529">
        <v>0</v>
      </c>
      <c r="U385" s="529">
        <v>0</v>
      </c>
      <c r="V385" s="529">
        <v>0</v>
      </c>
      <c r="W385" s="529">
        <v>0</v>
      </c>
      <c r="X385" s="529">
        <v>0</v>
      </c>
      <c r="Y385" s="529">
        <v>0</v>
      </c>
      <c r="Z385" s="529">
        <v>0</v>
      </c>
      <c r="AA385" s="529">
        <v>0</v>
      </c>
      <c r="AB385" s="529">
        <v>0</v>
      </c>
      <c r="AC385" s="529">
        <f t="shared" si="220"/>
        <v>0</v>
      </c>
      <c r="AD385" s="583">
        <f t="shared" si="221"/>
        <v>0</v>
      </c>
      <c r="AE385" s="591">
        <f>'приложение 1.1 '!H387</f>
        <v>1.6657690300000001</v>
      </c>
      <c r="AF385" s="591" t="str">
        <f t="shared" si="225"/>
        <v>0</v>
      </c>
      <c r="AG385" s="591" t="str">
        <f t="shared" si="226"/>
        <v>0</v>
      </c>
      <c r="AH385" s="591" t="str">
        <f t="shared" si="229"/>
        <v>0</v>
      </c>
      <c r="AI385" s="591" t="str">
        <f t="shared" si="227"/>
        <v>0</v>
      </c>
      <c r="AJ385" s="591" t="str">
        <f t="shared" si="230"/>
        <v>0</v>
      </c>
      <c r="AK385" s="591" t="str">
        <f t="shared" si="228"/>
        <v>0</v>
      </c>
      <c r="AL385" s="591" t="str">
        <f t="shared" si="222"/>
        <v>0</v>
      </c>
      <c r="AM385" s="591" t="str">
        <f>IF(AW385&gt;0,AO385,"0")</f>
        <v>0</v>
      </c>
      <c r="AN385" s="591" t="str">
        <f t="shared" si="231"/>
        <v>-</v>
      </c>
      <c r="AO385" s="591" t="str">
        <f t="shared" si="232"/>
        <v>-</v>
      </c>
      <c r="AP385" s="591">
        <f>'приложение 1.1 '!Y387</f>
        <v>0</v>
      </c>
      <c r="AQ385" s="591">
        <f>'приложение 1.1 '!Z387</f>
        <v>0</v>
      </c>
      <c r="AR385" s="591">
        <f>'приложение 1.1 '!AA387</f>
        <v>0</v>
      </c>
      <c r="AS385" s="591">
        <f>'приложение 1.1 '!AB387</f>
        <v>0</v>
      </c>
      <c r="AT385" s="591">
        <f>'приложение 1.4.'!G512</f>
        <v>0</v>
      </c>
      <c r="AU385" s="591">
        <f>'приложение 1.4.'!I512</f>
        <v>0</v>
      </c>
      <c r="AV385" s="591">
        <f>'приложение 1.4.'!K512</f>
        <v>0</v>
      </c>
      <c r="AW385" s="591">
        <f>'приложение 1.4.'!M512</f>
        <v>0</v>
      </c>
      <c r="AX385" s="474">
        <f>'приложение 1.1 '!AD387</f>
        <v>0</v>
      </c>
      <c r="AY385" s="474">
        <f>'приложение 1.1 '!AC387</f>
        <v>1.6657690300000001</v>
      </c>
      <c r="AZ385" s="591">
        <f t="shared" si="233"/>
        <v>1.6657690300000001</v>
      </c>
    </row>
    <row r="386" spans="1:52" s="9" customFormat="1" ht="31.5">
      <c r="A386" s="95" t="str">
        <f>'приложение 1.1 '!A388</f>
        <v>2.1.4.118</v>
      </c>
      <c r="B386" s="506" t="str">
        <f>'приложение 1.1 '!B388</f>
        <v>Строительство КЛ-10кВ от ТП№11 2х2500кВА до ТП№10 2х2500кВА мкр.23А</v>
      </c>
      <c r="C386" s="529" t="str">
        <f>IF('приложение 1.1 '!G388=2012,'приложение 1.1 '!E388,"-")</f>
        <v>-</v>
      </c>
      <c r="D386" s="529" t="str">
        <f>IF('приложение 1.1 '!G388=2012,'приложение 1.1 '!D388,"-")</f>
        <v>-</v>
      </c>
      <c r="E386" s="529" t="str">
        <f>IF('приложение 1.1 '!G388=2013,'приложение 1.1 '!E388,"-")</f>
        <v>-</v>
      </c>
      <c r="F386" s="529" t="str">
        <f>IF('приложение 1.1 '!G388=2013,'приложение 1.1 '!D388,"-")</f>
        <v>-</v>
      </c>
      <c r="G386" s="529" t="str">
        <f>IF('приложение 1.1 '!G388=2014,'приложение 1.1 '!E388,"-")</f>
        <v>-</v>
      </c>
      <c r="H386" s="529" t="str">
        <f>IF('приложение 1.1 '!G388=2014,'приложение 1.1 '!D388,"-")</f>
        <v>-</v>
      </c>
      <c r="I386" s="529" t="str">
        <f>IF('приложение 1.1 '!G388=2015,'приложение 1.1 '!E388,"-")</f>
        <v>-</v>
      </c>
      <c r="J386" s="529" t="str">
        <f>IF('приложение 1.1 '!G388=2015,'приложение 1.1 '!D388,"-")</f>
        <v>-</v>
      </c>
      <c r="K386" s="529" t="str">
        <f>IF('приложение 1.1 '!G388=2016,'приложение 1.1 '!E388,"-")</f>
        <v>-</v>
      </c>
      <c r="L386" s="529" t="str">
        <f>IF('приложение 1.1 '!G388=2016,'приложение 1.1 '!D388,"-")</f>
        <v>-</v>
      </c>
      <c r="M386" s="529">
        <f>IF('приложение 1.1 '!G388=2017,'приложение 1.1 '!E388,"-")</f>
        <v>0</v>
      </c>
      <c r="N386" s="529">
        <f>IF('приложение 1.1 '!G388=2017,'приложение 1.1 '!D388,"-")</f>
        <v>0.46200000000000002</v>
      </c>
      <c r="O386" s="529">
        <f t="shared" si="223"/>
        <v>0</v>
      </c>
      <c r="P386" s="529">
        <f t="shared" si="223"/>
        <v>0.46200000000000002</v>
      </c>
      <c r="Q386" s="529">
        <v>0</v>
      </c>
      <c r="R386" s="529">
        <v>0</v>
      </c>
      <c r="S386" s="529">
        <v>0</v>
      </c>
      <c r="T386" s="529">
        <v>0</v>
      </c>
      <c r="U386" s="529">
        <v>0</v>
      </c>
      <c r="V386" s="529">
        <v>0</v>
      </c>
      <c r="W386" s="529">
        <v>0</v>
      </c>
      <c r="X386" s="529">
        <v>0</v>
      </c>
      <c r="Y386" s="529">
        <v>0</v>
      </c>
      <c r="Z386" s="529">
        <v>0</v>
      </c>
      <c r="AA386" s="529">
        <v>0</v>
      </c>
      <c r="AB386" s="529">
        <v>0</v>
      </c>
      <c r="AC386" s="529">
        <f t="shared" si="220"/>
        <v>0</v>
      </c>
      <c r="AD386" s="583">
        <f t="shared" si="221"/>
        <v>0</v>
      </c>
      <c r="AE386" s="591">
        <f>'приложение 1.1 '!H388</f>
        <v>1.26784805</v>
      </c>
      <c r="AF386" s="591" t="str">
        <f t="shared" si="225"/>
        <v>0</v>
      </c>
      <c r="AG386" s="591" t="str">
        <f t="shared" si="226"/>
        <v>0</v>
      </c>
      <c r="AH386" s="591" t="str">
        <f t="shared" si="229"/>
        <v>0</v>
      </c>
      <c r="AI386" s="591" t="str">
        <f t="shared" si="227"/>
        <v>0</v>
      </c>
      <c r="AJ386" s="591" t="str">
        <f t="shared" si="230"/>
        <v>0</v>
      </c>
      <c r="AK386" s="591" t="str">
        <f t="shared" si="228"/>
        <v>0</v>
      </c>
      <c r="AL386" s="591" t="str">
        <f t="shared" si="222"/>
        <v>0</v>
      </c>
      <c r="AM386" s="591">
        <v>0.46200000000000002</v>
      </c>
      <c r="AN386" s="591">
        <f t="shared" si="231"/>
        <v>0</v>
      </c>
      <c r="AO386" s="591">
        <f t="shared" si="232"/>
        <v>0.46200000000000002</v>
      </c>
      <c r="AP386" s="591">
        <f>'приложение 1.1 '!Y388</f>
        <v>0</v>
      </c>
      <c r="AQ386" s="591">
        <f>'приложение 1.1 '!Z388</f>
        <v>0</v>
      </c>
      <c r="AR386" s="591">
        <f>'приложение 1.1 '!AA388</f>
        <v>0</v>
      </c>
      <c r="AS386" s="591">
        <f>'приложение 1.1 '!AB388</f>
        <v>0</v>
      </c>
      <c r="AT386" s="591">
        <f>'приложение 1.4.'!G513</f>
        <v>0</v>
      </c>
      <c r="AU386" s="591">
        <f>'приложение 1.4.'!I513</f>
        <v>0</v>
      </c>
      <c r="AV386" s="591">
        <f>'приложение 1.4.'!K513</f>
        <v>0</v>
      </c>
      <c r="AW386" s="591">
        <f>'приложение 1.4.'!M513</f>
        <v>0</v>
      </c>
      <c r="AX386" s="474">
        <f>'приложение 1.1 '!AD388</f>
        <v>0</v>
      </c>
      <c r="AY386" s="474">
        <f>'приложение 1.1 '!AC388</f>
        <v>1.26784805</v>
      </c>
      <c r="AZ386" s="591">
        <f t="shared" si="233"/>
        <v>1.26784805</v>
      </c>
    </row>
    <row r="387" spans="1:52" s="9" customFormat="1" ht="31.5">
      <c r="A387" s="95" t="str">
        <f>'приложение 1.1 '!A389</f>
        <v>2.1.4.119</v>
      </c>
      <c r="B387" s="506" t="str">
        <f>'приложение 1.1 '!B389</f>
        <v>Ст-во КЛ-10кВ от ТП№8 2х1600кВА до РП-147 мкр.23А</v>
      </c>
      <c r="C387" s="529" t="str">
        <f>IF('приложение 1.1 '!G389=2012,'приложение 1.1 '!E389,"-")</f>
        <v>-</v>
      </c>
      <c r="D387" s="529" t="str">
        <f>IF('приложение 1.1 '!G389=2012,'приложение 1.1 '!D389,"-")</f>
        <v>-</v>
      </c>
      <c r="E387" s="529" t="str">
        <f>IF('приложение 1.1 '!G389=2013,'приложение 1.1 '!E389,"-")</f>
        <v>-</v>
      </c>
      <c r="F387" s="529" t="str">
        <f>IF('приложение 1.1 '!G389=2013,'приложение 1.1 '!D389,"-")</f>
        <v>-</v>
      </c>
      <c r="G387" s="529" t="str">
        <f>IF('приложение 1.1 '!G389=2014,'приложение 1.1 '!E389,"-")</f>
        <v>-</v>
      </c>
      <c r="H387" s="529" t="str">
        <f>IF('приложение 1.1 '!G389=2014,'приложение 1.1 '!D389,"-")</f>
        <v>-</v>
      </c>
      <c r="I387" s="529" t="str">
        <f>IF('приложение 1.1 '!G389=2015,'приложение 1.1 '!E389,"-")</f>
        <v>-</v>
      </c>
      <c r="J387" s="529" t="str">
        <f>IF('приложение 1.1 '!G389=2015,'приложение 1.1 '!D389,"-")</f>
        <v>-</v>
      </c>
      <c r="K387" s="529">
        <f>IF('приложение 1.1 '!G389=2016,'приложение 1.1 '!E389,"-")</f>
        <v>0</v>
      </c>
      <c r="L387" s="529">
        <f>IF('приложение 1.1 '!G389=2016,'приложение 1.1 '!D389,"-")</f>
        <v>2.44</v>
      </c>
      <c r="M387" s="529" t="str">
        <f>IF('приложение 1.1 '!G389=2017,'приложение 1.1 '!E389,"-")</f>
        <v>-</v>
      </c>
      <c r="N387" s="529" t="str">
        <f>IF('приложение 1.1 '!G389=2017,'приложение 1.1 '!D389,"-")</f>
        <v>-</v>
      </c>
      <c r="O387" s="529">
        <f t="shared" si="223"/>
        <v>0</v>
      </c>
      <c r="P387" s="529">
        <f t="shared" si="223"/>
        <v>2.44</v>
      </c>
      <c r="Q387" s="529">
        <v>0</v>
      </c>
      <c r="R387" s="529">
        <v>0</v>
      </c>
      <c r="S387" s="529">
        <v>0</v>
      </c>
      <c r="T387" s="529">
        <v>0</v>
      </c>
      <c r="U387" s="529">
        <v>0</v>
      </c>
      <c r="V387" s="529">
        <v>0</v>
      </c>
      <c r="W387" s="529">
        <v>0</v>
      </c>
      <c r="X387" s="529">
        <v>0</v>
      </c>
      <c r="Y387" s="529">
        <v>0</v>
      </c>
      <c r="Z387" s="529">
        <v>0</v>
      </c>
      <c r="AA387" s="529">
        <v>0</v>
      </c>
      <c r="AB387" s="529">
        <v>0</v>
      </c>
      <c r="AC387" s="529">
        <f t="shared" si="220"/>
        <v>0</v>
      </c>
      <c r="AD387" s="583">
        <f t="shared" si="221"/>
        <v>0</v>
      </c>
      <c r="AE387" s="591">
        <f>'приложение 1.1 '!H389</f>
        <v>8.6486832600000003</v>
      </c>
      <c r="AF387" s="591" t="str">
        <f t="shared" si="225"/>
        <v>0</v>
      </c>
      <c r="AG387" s="591" t="str">
        <f t="shared" si="226"/>
        <v>0</v>
      </c>
      <c r="AH387" s="591" t="str">
        <f t="shared" si="229"/>
        <v>0</v>
      </c>
      <c r="AI387" s="591" t="str">
        <f t="shared" si="227"/>
        <v>0</v>
      </c>
      <c r="AJ387" s="591" t="str">
        <f t="shared" si="230"/>
        <v>0</v>
      </c>
      <c r="AK387" s="591" t="str">
        <f t="shared" si="228"/>
        <v>0</v>
      </c>
      <c r="AL387" s="591" t="str">
        <f t="shared" si="222"/>
        <v>0</v>
      </c>
      <c r="AM387" s="591" t="str">
        <f>AO387</f>
        <v>-</v>
      </c>
      <c r="AN387" s="591" t="str">
        <f t="shared" si="231"/>
        <v>-</v>
      </c>
      <c r="AO387" s="591" t="str">
        <f t="shared" si="232"/>
        <v>-</v>
      </c>
      <c r="AP387" s="591">
        <f>'приложение 1.1 '!Y389</f>
        <v>0</v>
      </c>
      <c r="AQ387" s="591">
        <f>'приложение 1.1 '!Z389</f>
        <v>0</v>
      </c>
      <c r="AR387" s="591">
        <f>'приложение 1.1 '!AA389</f>
        <v>0</v>
      </c>
      <c r="AS387" s="591">
        <f>'приложение 1.1 '!AB389</f>
        <v>8.6486832600000003</v>
      </c>
      <c r="AT387" s="591">
        <f>'приложение 1.4.'!G514</f>
        <v>0</v>
      </c>
      <c r="AU387" s="591">
        <f>'приложение 1.4.'!I514</f>
        <v>0</v>
      </c>
      <c r="AV387" s="591">
        <f>'приложение 1.4.'!K514</f>
        <v>0</v>
      </c>
      <c r="AW387" s="591">
        <f>'приложение 1.4.'!M514</f>
        <v>0</v>
      </c>
      <c r="AX387" s="474">
        <f>'приложение 1.1 '!AD389</f>
        <v>0</v>
      </c>
      <c r="AY387" s="474">
        <f>'приложение 1.1 '!AC389</f>
        <v>0</v>
      </c>
      <c r="AZ387" s="591">
        <f t="shared" si="233"/>
        <v>8.6486832600000003</v>
      </c>
    </row>
    <row r="388" spans="1:52" s="9" customFormat="1" ht="47.25">
      <c r="A388" s="95" t="str">
        <f>'приложение 1.1 '!A390</f>
        <v>2.1.4.120</v>
      </c>
      <c r="B388" s="506" t="str">
        <f>'приложение 1.1 '!B390</f>
        <v>Строительство КЛ-10кВ от БКТП-2х1000кВА мкр.8 до места врезки в КЛ-10кВ (для перевода ж/д с газовых плит на электрические)</v>
      </c>
      <c r="C388" s="529" t="str">
        <f>IF('приложение 1.1 '!G390=2012,'приложение 1.1 '!E390,"-")</f>
        <v>-</v>
      </c>
      <c r="D388" s="529" t="str">
        <f>IF('приложение 1.1 '!G390=2012,'приложение 1.1 '!D390,"-")</f>
        <v>-</v>
      </c>
      <c r="E388" s="529" t="str">
        <f>IF('приложение 1.1 '!G390=2013,'приложение 1.1 '!E390,"-")</f>
        <v>-</v>
      </c>
      <c r="F388" s="529" t="str">
        <f>IF('приложение 1.1 '!G390=2013,'приложение 1.1 '!D390,"-")</f>
        <v>-</v>
      </c>
      <c r="G388" s="529" t="str">
        <f>IF('приложение 1.1 '!G390=2014,'приложение 1.1 '!E390,"-")</f>
        <v>-</v>
      </c>
      <c r="H388" s="529" t="str">
        <f>IF('приложение 1.1 '!G390=2014,'приложение 1.1 '!D390,"-")</f>
        <v>-</v>
      </c>
      <c r="I388" s="529">
        <f>IF('приложение 1.1 '!G390=2015,'приложение 1.1 '!E390,"-")</f>
        <v>0</v>
      </c>
      <c r="J388" s="529">
        <f>IF('приложение 1.1 '!G390=2015,'приложение 1.1 '!D390,"-")</f>
        <v>0.2</v>
      </c>
      <c r="K388" s="529" t="str">
        <f>IF('приложение 1.1 '!G390=2016,'приложение 1.1 '!E390,"-")</f>
        <v>-</v>
      </c>
      <c r="L388" s="529" t="str">
        <f>IF('приложение 1.1 '!G390=2016,'приложение 1.1 '!D390,"-")</f>
        <v>-</v>
      </c>
      <c r="M388" s="529" t="str">
        <f>IF('приложение 1.1 '!G390=2017,'приложение 1.1 '!E390,"-")</f>
        <v>-</v>
      </c>
      <c r="N388" s="529" t="str">
        <f>IF('приложение 1.1 '!G390=2017,'приложение 1.1 '!D390,"-")</f>
        <v>-</v>
      </c>
      <c r="O388" s="529">
        <f t="shared" si="223"/>
        <v>0</v>
      </c>
      <c r="P388" s="529">
        <f t="shared" si="223"/>
        <v>0.2</v>
      </c>
      <c r="Q388" s="529">
        <v>0</v>
      </c>
      <c r="R388" s="529">
        <v>0</v>
      </c>
      <c r="S388" s="529">
        <v>0</v>
      </c>
      <c r="T388" s="529">
        <v>0</v>
      </c>
      <c r="U388" s="529">
        <v>0</v>
      </c>
      <c r="V388" s="529">
        <v>0</v>
      </c>
      <c r="W388" s="529">
        <v>0</v>
      </c>
      <c r="X388" s="529">
        <v>0</v>
      </c>
      <c r="Y388" s="529">
        <v>0</v>
      </c>
      <c r="Z388" s="529">
        <v>0</v>
      </c>
      <c r="AA388" s="529">
        <v>0</v>
      </c>
      <c r="AB388" s="529">
        <v>0</v>
      </c>
      <c r="AC388" s="529">
        <f t="shared" si="220"/>
        <v>0</v>
      </c>
      <c r="AD388" s="583">
        <f t="shared" si="221"/>
        <v>0</v>
      </c>
      <c r="AE388" s="591">
        <f>'приложение 1.1 '!H390</f>
        <v>0.66029503000000001</v>
      </c>
      <c r="AF388" s="591" t="str">
        <f t="shared" si="225"/>
        <v>0</v>
      </c>
      <c r="AG388" s="591" t="str">
        <f t="shared" si="226"/>
        <v>0</v>
      </c>
      <c r="AH388" s="591" t="str">
        <f t="shared" si="229"/>
        <v>0</v>
      </c>
      <c r="AI388" s="591" t="str">
        <f t="shared" si="227"/>
        <v>0</v>
      </c>
      <c r="AJ388" s="591" t="str">
        <f t="shared" si="230"/>
        <v>0</v>
      </c>
      <c r="AK388" s="591" t="str">
        <f t="shared" si="228"/>
        <v>0</v>
      </c>
      <c r="AL388" s="591" t="str">
        <f t="shared" si="222"/>
        <v>0</v>
      </c>
      <c r="AM388" s="591" t="str">
        <f t="shared" ref="AM388:AM394" si="234">IF(AW388&gt;0,AO388,"0")</f>
        <v>0</v>
      </c>
      <c r="AN388" s="591" t="str">
        <f t="shared" si="231"/>
        <v>-</v>
      </c>
      <c r="AO388" s="591" t="str">
        <f t="shared" si="232"/>
        <v>-</v>
      </c>
      <c r="AP388" s="591">
        <f>'приложение 1.1 '!Y390</f>
        <v>0</v>
      </c>
      <c r="AQ388" s="591">
        <f>'приложение 1.1 '!Z390</f>
        <v>0</v>
      </c>
      <c r="AR388" s="591">
        <f>'приложение 1.1 '!AA390</f>
        <v>0</v>
      </c>
      <c r="AS388" s="591">
        <f>'приложение 1.1 '!AB390</f>
        <v>0.66029503000000001</v>
      </c>
      <c r="AT388" s="591">
        <f>'приложение 1.4.'!G515</f>
        <v>0</v>
      </c>
      <c r="AU388" s="591">
        <f>'приложение 1.4.'!I515</f>
        <v>0</v>
      </c>
      <c r="AV388" s="591">
        <f>'приложение 1.4.'!K515</f>
        <v>0</v>
      </c>
      <c r="AW388" s="591">
        <f>'приложение 1.4.'!M515</f>
        <v>0</v>
      </c>
      <c r="AX388" s="474">
        <f>'приложение 1.1 '!AD390</f>
        <v>0</v>
      </c>
      <c r="AY388" s="474">
        <f>'приложение 1.1 '!AC390</f>
        <v>0</v>
      </c>
      <c r="AZ388" s="591">
        <f t="shared" si="233"/>
        <v>0.66029503000000001</v>
      </c>
    </row>
    <row r="389" spans="1:52" s="9" customFormat="1" ht="31.5">
      <c r="A389" s="95" t="str">
        <f>'приложение 1.1 '!A391</f>
        <v>2.1.4.121</v>
      </c>
      <c r="B389" s="506" t="str">
        <f>'приложение 1.1 '!B391</f>
        <v>Строительство КЛ-10кВ от оп.28 ВЛ-10кВ РП-152 яч.10 до КТПН-669</v>
      </c>
      <c r="C389" s="529" t="str">
        <f>IF('приложение 1.1 '!G391=2012,'приложение 1.1 '!E391,"-")</f>
        <v>-</v>
      </c>
      <c r="D389" s="529" t="str">
        <f>IF('приложение 1.1 '!G391=2012,'приложение 1.1 '!D391,"-")</f>
        <v>-</v>
      </c>
      <c r="E389" s="529" t="str">
        <f>IF('приложение 1.1 '!G391=2013,'приложение 1.1 '!E391,"-")</f>
        <v>-</v>
      </c>
      <c r="F389" s="529" t="str">
        <f>IF('приложение 1.1 '!G391=2013,'приложение 1.1 '!D391,"-")</f>
        <v>-</v>
      </c>
      <c r="G389" s="529" t="str">
        <f>IF('приложение 1.1 '!G391=2014,'приложение 1.1 '!E391,"-")</f>
        <v>-</v>
      </c>
      <c r="H389" s="529" t="str">
        <f>IF('приложение 1.1 '!G391=2014,'приложение 1.1 '!D391,"-")</f>
        <v>-</v>
      </c>
      <c r="I389" s="529" t="str">
        <f>IF('приложение 1.1 '!G391=2015,'приложение 1.1 '!E391,"-")</f>
        <v>-</v>
      </c>
      <c r="J389" s="529" t="str">
        <f>IF('приложение 1.1 '!G391=2015,'приложение 1.1 '!D391,"-")</f>
        <v>-</v>
      </c>
      <c r="K389" s="529">
        <f>IF('приложение 1.1 '!G391=2016,'приложение 1.1 '!E391,"-")</f>
        <v>0</v>
      </c>
      <c r="L389" s="529">
        <f>IF('приложение 1.1 '!G391=2016,'приложение 1.1 '!D391,"-")</f>
        <v>0.56000000000000005</v>
      </c>
      <c r="M389" s="529" t="str">
        <f>IF('приложение 1.1 '!G391=2017,'приложение 1.1 '!E391,"-")</f>
        <v>-</v>
      </c>
      <c r="N389" s="529" t="str">
        <f>IF('приложение 1.1 '!G391=2017,'приложение 1.1 '!D391,"-")</f>
        <v>-</v>
      </c>
      <c r="O389" s="529">
        <f t="shared" si="223"/>
        <v>0</v>
      </c>
      <c r="P389" s="529">
        <f t="shared" si="223"/>
        <v>0.56000000000000005</v>
      </c>
      <c r="Q389" s="529">
        <v>0</v>
      </c>
      <c r="R389" s="529">
        <v>0</v>
      </c>
      <c r="S389" s="529">
        <v>0</v>
      </c>
      <c r="T389" s="529">
        <v>0</v>
      </c>
      <c r="U389" s="529">
        <v>0</v>
      </c>
      <c r="V389" s="529">
        <v>0</v>
      </c>
      <c r="W389" s="529">
        <v>0</v>
      </c>
      <c r="X389" s="529">
        <v>0</v>
      </c>
      <c r="Y389" s="529">
        <v>0</v>
      </c>
      <c r="Z389" s="529">
        <v>0</v>
      </c>
      <c r="AA389" s="529">
        <v>0</v>
      </c>
      <c r="AB389" s="529">
        <v>0</v>
      </c>
      <c r="AC389" s="529">
        <f t="shared" ref="AC389:AC445" si="235">SUM(Q389,S389,U389,W389,Y389,AA389)</f>
        <v>0</v>
      </c>
      <c r="AD389" s="583">
        <f t="shared" ref="AD389:AD445" si="236">SUM(R389,T389,V389,X389,Z389,AB389)</f>
        <v>0</v>
      </c>
      <c r="AE389" s="591">
        <f>'приложение 1.1 '!H391</f>
        <v>4.1885081800000004</v>
      </c>
      <c r="AF389" s="591" t="str">
        <f t="shared" si="225"/>
        <v>0</v>
      </c>
      <c r="AG389" s="591" t="str">
        <f t="shared" si="226"/>
        <v>0</v>
      </c>
      <c r="AH389" s="591" t="str">
        <f t="shared" si="229"/>
        <v>0</v>
      </c>
      <c r="AI389" s="591" t="str">
        <f t="shared" si="227"/>
        <v>0</v>
      </c>
      <c r="AJ389" s="591" t="str">
        <f t="shared" si="230"/>
        <v>0</v>
      </c>
      <c r="AK389" s="591" t="str">
        <f t="shared" si="228"/>
        <v>0</v>
      </c>
      <c r="AL389" s="591" t="str">
        <f t="shared" si="222"/>
        <v>0</v>
      </c>
      <c r="AM389" s="591" t="str">
        <f t="shared" si="234"/>
        <v>0</v>
      </c>
      <c r="AN389" s="591" t="str">
        <f t="shared" si="231"/>
        <v>-</v>
      </c>
      <c r="AO389" s="591" t="str">
        <f t="shared" si="232"/>
        <v>-</v>
      </c>
      <c r="AP389" s="591">
        <f>'приложение 1.1 '!Y391</f>
        <v>0</v>
      </c>
      <c r="AQ389" s="591">
        <f>'приложение 1.1 '!Z391</f>
        <v>0</v>
      </c>
      <c r="AR389" s="591">
        <f>'приложение 1.1 '!AA391</f>
        <v>0</v>
      </c>
      <c r="AS389" s="591">
        <f>'приложение 1.1 '!AB391</f>
        <v>0</v>
      </c>
      <c r="AT389" s="591">
        <f>'приложение 1.4.'!G516</f>
        <v>0</v>
      </c>
      <c r="AU389" s="591">
        <f>'приложение 1.4.'!I516</f>
        <v>0</v>
      </c>
      <c r="AV389" s="591">
        <f>'приложение 1.4.'!K516</f>
        <v>0</v>
      </c>
      <c r="AW389" s="591">
        <f>'приложение 1.4.'!M516</f>
        <v>0</v>
      </c>
      <c r="AX389" s="474">
        <f>'приложение 1.1 '!AD391</f>
        <v>0</v>
      </c>
      <c r="AY389" s="474">
        <f>'приложение 1.1 '!AC391</f>
        <v>4.1885081800000004</v>
      </c>
      <c r="AZ389" s="591">
        <f t="shared" si="233"/>
        <v>4.1885081800000004</v>
      </c>
    </row>
    <row r="390" spans="1:52" s="9" customFormat="1" ht="47.25">
      <c r="A390" s="95" t="str">
        <f>'приложение 1.1 '!A392</f>
        <v>2.1.4.123</v>
      </c>
      <c r="B390" s="506" t="str">
        <f>'приложение 1.1 '!B392</f>
        <v>Строительство КЛ-10кВ от БКТП-818 до ТП 2х2500кВА мкр.24 (Жилой комплекс №304 (КРП) ДСК-1)</v>
      </c>
      <c r="C390" s="529" t="str">
        <f>IF('приложение 1.1 '!G392=2012,'приложение 1.1 '!E392,"-")</f>
        <v>-</v>
      </c>
      <c r="D390" s="529" t="str">
        <f>IF('приложение 1.1 '!G392=2012,'приложение 1.1 '!D392,"-")</f>
        <v>-</v>
      </c>
      <c r="E390" s="529" t="str">
        <f>IF('приложение 1.1 '!G392=2013,'приложение 1.1 '!E392,"-")</f>
        <v>-</v>
      </c>
      <c r="F390" s="529" t="str">
        <f>IF('приложение 1.1 '!G392=2013,'приложение 1.1 '!D392,"-")</f>
        <v>-</v>
      </c>
      <c r="G390" s="529" t="str">
        <f>IF('приложение 1.1 '!G392=2014,'приложение 1.1 '!E392,"-")</f>
        <v>-</v>
      </c>
      <c r="H390" s="529" t="str">
        <f>IF('приложение 1.1 '!G392=2014,'приложение 1.1 '!D392,"-")</f>
        <v>-</v>
      </c>
      <c r="I390" s="529">
        <f>IF('приложение 1.1 '!G392=2015,'приложение 1.1 '!E392,"-")</f>
        <v>0</v>
      </c>
      <c r="J390" s="529">
        <f>IF('приложение 1.1 '!G392=2015,'приложение 1.1 '!D392,"-")</f>
        <v>0.76600000000000001</v>
      </c>
      <c r="K390" s="529" t="str">
        <f>IF('приложение 1.1 '!G392=2016,'приложение 1.1 '!E392,"-")</f>
        <v>-</v>
      </c>
      <c r="L390" s="529" t="str">
        <f>IF('приложение 1.1 '!G392=2016,'приложение 1.1 '!D392,"-")</f>
        <v>-</v>
      </c>
      <c r="M390" s="529" t="str">
        <f>IF('приложение 1.1 '!G392=2017,'приложение 1.1 '!E392,"-")</f>
        <v>-</v>
      </c>
      <c r="N390" s="529" t="str">
        <f>IF('приложение 1.1 '!G392=2017,'приложение 1.1 '!D392,"-")</f>
        <v>-</v>
      </c>
      <c r="O390" s="529">
        <f t="shared" si="223"/>
        <v>0</v>
      </c>
      <c r="P390" s="529">
        <f t="shared" si="223"/>
        <v>0.76600000000000001</v>
      </c>
      <c r="Q390" s="529">
        <v>0</v>
      </c>
      <c r="R390" s="529">
        <v>0</v>
      </c>
      <c r="S390" s="529">
        <v>0</v>
      </c>
      <c r="T390" s="529">
        <v>0</v>
      </c>
      <c r="U390" s="529">
        <v>0</v>
      </c>
      <c r="V390" s="529">
        <v>0</v>
      </c>
      <c r="W390" s="529">
        <v>0</v>
      </c>
      <c r="X390" s="529">
        <v>0</v>
      </c>
      <c r="Y390" s="529">
        <v>0</v>
      </c>
      <c r="Z390" s="529">
        <v>0</v>
      </c>
      <c r="AA390" s="529">
        <v>0</v>
      </c>
      <c r="AB390" s="529">
        <v>0</v>
      </c>
      <c r="AC390" s="529">
        <f t="shared" si="235"/>
        <v>0</v>
      </c>
      <c r="AD390" s="583">
        <f t="shared" si="236"/>
        <v>0</v>
      </c>
      <c r="AE390" s="591">
        <f>'приложение 1.1 '!H392</f>
        <v>2.7063366499999999</v>
      </c>
      <c r="AF390" s="591" t="str">
        <f t="shared" si="225"/>
        <v>0</v>
      </c>
      <c r="AG390" s="591" t="str">
        <f t="shared" si="226"/>
        <v>0</v>
      </c>
      <c r="AH390" s="591" t="str">
        <f t="shared" si="229"/>
        <v>0</v>
      </c>
      <c r="AI390" s="591" t="str">
        <f t="shared" si="227"/>
        <v>0</v>
      </c>
      <c r="AJ390" s="591" t="str">
        <f t="shared" si="230"/>
        <v>0</v>
      </c>
      <c r="AK390" s="591" t="str">
        <f t="shared" si="228"/>
        <v>0</v>
      </c>
      <c r="AL390" s="591" t="str">
        <f t="shared" si="222"/>
        <v>0</v>
      </c>
      <c r="AM390" s="591" t="str">
        <f t="shared" si="234"/>
        <v>0</v>
      </c>
      <c r="AN390" s="591" t="str">
        <f t="shared" si="231"/>
        <v>-</v>
      </c>
      <c r="AO390" s="591" t="str">
        <f t="shared" si="232"/>
        <v>-</v>
      </c>
      <c r="AP390" s="591">
        <f>'приложение 1.1 '!Y392</f>
        <v>0</v>
      </c>
      <c r="AQ390" s="591">
        <f>'приложение 1.1 '!Z392</f>
        <v>0</v>
      </c>
      <c r="AR390" s="591">
        <f>'приложение 1.1 '!AA392</f>
        <v>0</v>
      </c>
      <c r="AS390" s="591">
        <f>'приложение 1.1 '!AB392</f>
        <v>2.7063366499999999</v>
      </c>
      <c r="AT390" s="591">
        <f>'приложение 1.4.'!G518</f>
        <v>0</v>
      </c>
      <c r="AU390" s="591">
        <f>'приложение 1.4.'!I518</f>
        <v>0</v>
      </c>
      <c r="AV390" s="591">
        <f>'приложение 1.4.'!K518</f>
        <v>0</v>
      </c>
      <c r="AW390" s="591">
        <f>'приложение 1.4.'!M518</f>
        <v>0</v>
      </c>
      <c r="AX390" s="474">
        <f>'приложение 1.1 '!AD392</f>
        <v>0</v>
      </c>
      <c r="AY390" s="474">
        <f>'приложение 1.1 '!AC392</f>
        <v>0</v>
      </c>
      <c r="AZ390" s="591">
        <f t="shared" si="233"/>
        <v>2.7063366499999999</v>
      </c>
    </row>
    <row r="391" spans="1:52" s="9" customFormat="1" ht="47.25">
      <c r="A391" s="95" t="str">
        <f>'приложение 1.1 '!A393</f>
        <v>2.1.4.124</v>
      </c>
      <c r="B391" s="506" t="str">
        <f>'приложение 1.1 '!B393</f>
        <v>Строительство КЛ-10КВ БКТП-2х630кВА до места врезки в КЛ-10кВ РП-144 -ТП-385 (окружная клиническая больница)</v>
      </c>
      <c r="C391" s="529" t="str">
        <f>IF('приложение 1.1 '!G393=2012,'приложение 1.1 '!E393,"-")</f>
        <v>-</v>
      </c>
      <c r="D391" s="529" t="str">
        <f>IF('приложение 1.1 '!G393=2012,'приложение 1.1 '!D393,"-")</f>
        <v>-</v>
      </c>
      <c r="E391" s="529" t="str">
        <f>IF('приложение 1.1 '!G393=2013,'приложение 1.1 '!E393,"-")</f>
        <v>-</v>
      </c>
      <c r="F391" s="529" t="str">
        <f>IF('приложение 1.1 '!G393=2013,'приложение 1.1 '!D393,"-")</f>
        <v>-</v>
      </c>
      <c r="G391" s="529" t="str">
        <f>IF('приложение 1.1 '!G393=2014,'приложение 1.1 '!E393,"-")</f>
        <v>-</v>
      </c>
      <c r="H391" s="529" t="str">
        <f>IF('приложение 1.1 '!G393=2014,'приложение 1.1 '!D393,"-")</f>
        <v>-</v>
      </c>
      <c r="I391" s="529">
        <f>IF('приложение 1.1 '!G393=2015,'приложение 1.1 '!E393,"-")</f>
        <v>0</v>
      </c>
      <c r="J391" s="529">
        <f>IF('приложение 1.1 '!G393=2015,'приложение 1.1 '!D393,"-")</f>
        <v>0.222</v>
      </c>
      <c r="K391" s="529" t="str">
        <f>IF('приложение 1.1 '!G393=2016,'приложение 1.1 '!E393,"-")</f>
        <v>-</v>
      </c>
      <c r="L391" s="529" t="str">
        <f>IF('приложение 1.1 '!G393=2016,'приложение 1.1 '!D393,"-")</f>
        <v>-</v>
      </c>
      <c r="M391" s="529" t="str">
        <f>IF('приложение 1.1 '!G393=2017,'приложение 1.1 '!E393,"-")</f>
        <v>-</v>
      </c>
      <c r="N391" s="529" t="str">
        <f>IF('приложение 1.1 '!G393=2017,'приложение 1.1 '!D393,"-")</f>
        <v>-</v>
      </c>
      <c r="O391" s="529">
        <f t="shared" si="223"/>
        <v>0</v>
      </c>
      <c r="P391" s="529">
        <f t="shared" si="223"/>
        <v>0.222</v>
      </c>
      <c r="Q391" s="529">
        <v>0</v>
      </c>
      <c r="R391" s="529">
        <v>0</v>
      </c>
      <c r="S391" s="529">
        <v>0</v>
      </c>
      <c r="T391" s="529">
        <v>0</v>
      </c>
      <c r="U391" s="529">
        <v>0</v>
      </c>
      <c r="V391" s="529">
        <v>0</v>
      </c>
      <c r="W391" s="529">
        <v>0</v>
      </c>
      <c r="X391" s="529">
        <v>0</v>
      </c>
      <c r="Y391" s="529">
        <v>0</v>
      </c>
      <c r="Z391" s="529">
        <v>0</v>
      </c>
      <c r="AA391" s="529">
        <v>0</v>
      </c>
      <c r="AB391" s="529">
        <v>0</v>
      </c>
      <c r="AC391" s="529">
        <f t="shared" si="235"/>
        <v>0</v>
      </c>
      <c r="AD391" s="583">
        <f t="shared" si="236"/>
        <v>0</v>
      </c>
      <c r="AE391" s="591">
        <f>'приложение 1.1 '!H393</f>
        <v>0.82762997999999999</v>
      </c>
      <c r="AF391" s="591" t="str">
        <f t="shared" si="225"/>
        <v>0</v>
      </c>
      <c r="AG391" s="591" t="str">
        <f t="shared" si="226"/>
        <v>0</v>
      </c>
      <c r="AH391" s="591" t="str">
        <f t="shared" si="229"/>
        <v>0</v>
      </c>
      <c r="AI391" s="591" t="str">
        <f t="shared" si="227"/>
        <v>0</v>
      </c>
      <c r="AJ391" s="591" t="str">
        <f t="shared" si="230"/>
        <v>0</v>
      </c>
      <c r="AK391" s="591" t="str">
        <f t="shared" si="228"/>
        <v>0</v>
      </c>
      <c r="AL391" s="591" t="str">
        <f t="shared" si="222"/>
        <v>0</v>
      </c>
      <c r="AM391" s="591" t="str">
        <f t="shared" si="234"/>
        <v>0</v>
      </c>
      <c r="AN391" s="591" t="str">
        <f t="shared" si="231"/>
        <v>-</v>
      </c>
      <c r="AO391" s="591" t="str">
        <f t="shared" si="232"/>
        <v>-</v>
      </c>
      <c r="AP391" s="591">
        <f>'приложение 1.1 '!Y393</f>
        <v>0</v>
      </c>
      <c r="AQ391" s="591">
        <f>'приложение 1.1 '!Z393</f>
        <v>0</v>
      </c>
      <c r="AR391" s="591">
        <f>'приложение 1.1 '!AA393</f>
        <v>0</v>
      </c>
      <c r="AS391" s="591">
        <f>'приложение 1.1 '!AB393</f>
        <v>0.82762997999999999</v>
      </c>
      <c r="AT391" s="591">
        <f>'приложение 1.4.'!G519</f>
        <v>0</v>
      </c>
      <c r="AU391" s="591">
        <f>'приложение 1.4.'!I519</f>
        <v>0</v>
      </c>
      <c r="AV391" s="591">
        <f>'приложение 1.4.'!K519</f>
        <v>0</v>
      </c>
      <c r="AW391" s="591">
        <f>'приложение 1.4.'!M519</f>
        <v>0</v>
      </c>
      <c r="AX391" s="474">
        <f>'приложение 1.1 '!AD393</f>
        <v>0</v>
      </c>
      <c r="AY391" s="474">
        <f>'приложение 1.1 '!AC393</f>
        <v>0</v>
      </c>
      <c r="AZ391" s="591">
        <f t="shared" si="233"/>
        <v>0.82762997999999999</v>
      </c>
    </row>
    <row r="392" spans="1:52" s="9" customFormat="1" ht="31.5">
      <c r="A392" s="95" t="str">
        <f>'приложение 1.1 '!A394</f>
        <v>2.1.4.125</v>
      </c>
      <c r="B392" s="506" t="str">
        <f>'приложение 1.1 '!B394</f>
        <v>Строительство КЛ-10кВ 2КТПН-630кВА - КТПН "Эврика"</v>
      </c>
      <c r="C392" s="529" t="str">
        <f>IF('приложение 1.1 '!G394=2012,'приложение 1.1 '!E394,"-")</f>
        <v>-</v>
      </c>
      <c r="D392" s="529" t="str">
        <f>IF('приложение 1.1 '!G394=2012,'приложение 1.1 '!D394,"-")</f>
        <v>-</v>
      </c>
      <c r="E392" s="529" t="str">
        <f>IF('приложение 1.1 '!G394=2013,'приложение 1.1 '!E394,"-")</f>
        <v>-</v>
      </c>
      <c r="F392" s="529" t="str">
        <f>IF('приложение 1.1 '!G394=2013,'приложение 1.1 '!D394,"-")</f>
        <v>-</v>
      </c>
      <c r="G392" s="529" t="str">
        <f>IF('приложение 1.1 '!G394=2014,'приложение 1.1 '!E394,"-")</f>
        <v>-</v>
      </c>
      <c r="H392" s="529" t="str">
        <f>IF('приложение 1.1 '!G394=2014,'приложение 1.1 '!D394,"-")</f>
        <v>-</v>
      </c>
      <c r="I392" s="529">
        <f>IF('приложение 1.1 '!G394=2015,'приложение 1.1 '!E394,"-")</f>
        <v>0</v>
      </c>
      <c r="J392" s="529">
        <f>IF('приложение 1.1 '!G394=2015,'приложение 1.1 '!D394,"-")</f>
        <v>1.052</v>
      </c>
      <c r="K392" s="529" t="str">
        <f>IF('приложение 1.1 '!G394=2016,'приложение 1.1 '!E394,"-")</f>
        <v>-</v>
      </c>
      <c r="L392" s="529" t="str">
        <f>IF('приложение 1.1 '!G394=2016,'приложение 1.1 '!D394,"-")</f>
        <v>-</v>
      </c>
      <c r="M392" s="529" t="str">
        <f>IF('приложение 1.1 '!G394=2017,'приложение 1.1 '!E394,"-")</f>
        <v>-</v>
      </c>
      <c r="N392" s="529" t="str">
        <f>IF('приложение 1.1 '!G394=2017,'приложение 1.1 '!D394,"-")</f>
        <v>-</v>
      </c>
      <c r="O392" s="529">
        <f t="shared" si="223"/>
        <v>0</v>
      </c>
      <c r="P392" s="529">
        <f t="shared" si="223"/>
        <v>1.052</v>
      </c>
      <c r="Q392" s="529">
        <v>0</v>
      </c>
      <c r="R392" s="529">
        <v>0</v>
      </c>
      <c r="S392" s="529">
        <v>0</v>
      </c>
      <c r="T392" s="529">
        <v>0</v>
      </c>
      <c r="U392" s="529">
        <v>0</v>
      </c>
      <c r="V392" s="529">
        <v>0</v>
      </c>
      <c r="W392" s="529">
        <v>0</v>
      </c>
      <c r="X392" s="529">
        <v>0</v>
      </c>
      <c r="Y392" s="529">
        <v>0</v>
      </c>
      <c r="Z392" s="529">
        <v>0</v>
      </c>
      <c r="AA392" s="529">
        <v>0</v>
      </c>
      <c r="AB392" s="529">
        <v>0</v>
      </c>
      <c r="AC392" s="529">
        <f t="shared" si="235"/>
        <v>0</v>
      </c>
      <c r="AD392" s="583">
        <f t="shared" si="236"/>
        <v>0</v>
      </c>
      <c r="AE392" s="591">
        <f>'приложение 1.1 '!H394</f>
        <v>3.1514111599999999</v>
      </c>
      <c r="AF392" s="591" t="str">
        <f t="shared" si="225"/>
        <v>0</v>
      </c>
      <c r="AG392" s="591" t="str">
        <f t="shared" si="226"/>
        <v>0</v>
      </c>
      <c r="AH392" s="591" t="str">
        <f t="shared" si="229"/>
        <v>0</v>
      </c>
      <c r="AI392" s="591" t="str">
        <f t="shared" si="227"/>
        <v>0</v>
      </c>
      <c r="AJ392" s="591" t="str">
        <f t="shared" si="230"/>
        <v>0</v>
      </c>
      <c r="AK392" s="591" t="str">
        <f t="shared" si="228"/>
        <v>0</v>
      </c>
      <c r="AL392" s="591" t="str">
        <f t="shared" si="222"/>
        <v>0</v>
      </c>
      <c r="AM392" s="591" t="str">
        <f t="shared" si="234"/>
        <v>0</v>
      </c>
      <c r="AN392" s="591" t="str">
        <f t="shared" si="231"/>
        <v>-</v>
      </c>
      <c r="AO392" s="591" t="str">
        <f t="shared" si="232"/>
        <v>-</v>
      </c>
      <c r="AP392" s="591">
        <f>'приложение 1.1 '!Y394</f>
        <v>0</v>
      </c>
      <c r="AQ392" s="591">
        <f>'приложение 1.1 '!Z394</f>
        <v>0</v>
      </c>
      <c r="AR392" s="591">
        <f>'приложение 1.1 '!AA394</f>
        <v>0</v>
      </c>
      <c r="AS392" s="591">
        <f>'приложение 1.1 '!AB394</f>
        <v>3.1514111599999999</v>
      </c>
      <c r="AT392" s="591">
        <f>'приложение 1.4.'!G520</f>
        <v>0</v>
      </c>
      <c r="AU392" s="591">
        <f>'приложение 1.4.'!I520</f>
        <v>0</v>
      </c>
      <c r="AV392" s="591">
        <f>'приложение 1.4.'!K520</f>
        <v>0</v>
      </c>
      <c r="AW392" s="591">
        <f>'приложение 1.4.'!M520</f>
        <v>0</v>
      </c>
      <c r="AX392" s="474">
        <f>'приложение 1.1 '!AD394</f>
        <v>0</v>
      </c>
      <c r="AY392" s="474">
        <f>'приложение 1.1 '!AC394</f>
        <v>0</v>
      </c>
      <c r="AZ392" s="591">
        <f t="shared" si="233"/>
        <v>3.1514111599999999</v>
      </c>
    </row>
    <row r="393" spans="1:52" s="9" customFormat="1" ht="31.5">
      <c r="A393" s="95" t="str">
        <f>'приложение 1.1 '!A395</f>
        <v>2.1.4.126</v>
      </c>
      <c r="B393" s="506" t="str">
        <f>'приложение 1.1 '!B395</f>
        <v>Строительство КЛ-10кВ от РП-148 до ТП-2х1600кВА мкр.20А</v>
      </c>
      <c r="C393" s="529" t="str">
        <f>IF('приложение 1.1 '!G395=2012,'приложение 1.1 '!E395,"-")</f>
        <v>-</v>
      </c>
      <c r="D393" s="529" t="str">
        <f>IF('приложение 1.1 '!G395=2012,'приложение 1.1 '!D395,"-")</f>
        <v>-</v>
      </c>
      <c r="E393" s="529" t="str">
        <f>IF('приложение 1.1 '!G395=2013,'приложение 1.1 '!E395,"-")</f>
        <v>-</v>
      </c>
      <c r="F393" s="529" t="str">
        <f>IF('приложение 1.1 '!G395=2013,'приложение 1.1 '!D395,"-")</f>
        <v>-</v>
      </c>
      <c r="G393" s="529" t="str">
        <f>IF('приложение 1.1 '!G395=2014,'приложение 1.1 '!E395,"-")</f>
        <v>-</v>
      </c>
      <c r="H393" s="529" t="str">
        <f>IF('приложение 1.1 '!G395=2014,'приложение 1.1 '!D395,"-")</f>
        <v>-</v>
      </c>
      <c r="I393" s="529" t="str">
        <f>IF('приложение 1.1 '!G395=2015,'приложение 1.1 '!E395,"-")</f>
        <v>-</v>
      </c>
      <c r="J393" s="529" t="str">
        <f>IF('приложение 1.1 '!G395=2015,'приложение 1.1 '!D395,"-")</f>
        <v>-</v>
      </c>
      <c r="K393" s="529">
        <f>IF('приложение 1.1 '!G395=2016,'приложение 1.1 '!E395,"-")</f>
        <v>0</v>
      </c>
      <c r="L393" s="529">
        <f>IF('приложение 1.1 '!G395=2016,'приложение 1.1 '!D395,"-")</f>
        <v>0.29599999999999999</v>
      </c>
      <c r="M393" s="529" t="str">
        <f>IF('приложение 1.1 '!G395=2017,'приложение 1.1 '!E395,"-")</f>
        <v>-</v>
      </c>
      <c r="N393" s="529" t="str">
        <f>IF('приложение 1.1 '!G395=2017,'приложение 1.1 '!D395,"-")</f>
        <v>-</v>
      </c>
      <c r="O393" s="529">
        <f t="shared" si="223"/>
        <v>0</v>
      </c>
      <c r="P393" s="529">
        <f t="shared" si="223"/>
        <v>0.29599999999999999</v>
      </c>
      <c r="Q393" s="529">
        <v>0</v>
      </c>
      <c r="R393" s="529">
        <v>0</v>
      </c>
      <c r="S393" s="529">
        <v>0</v>
      </c>
      <c r="T393" s="529">
        <v>0</v>
      </c>
      <c r="U393" s="529">
        <v>0</v>
      </c>
      <c r="V393" s="529">
        <v>0</v>
      </c>
      <c r="W393" s="529">
        <v>0</v>
      </c>
      <c r="X393" s="529">
        <v>0</v>
      </c>
      <c r="Y393" s="529">
        <v>0</v>
      </c>
      <c r="Z393" s="529">
        <v>0</v>
      </c>
      <c r="AA393" s="529">
        <v>0</v>
      </c>
      <c r="AB393" s="529">
        <v>0</v>
      </c>
      <c r="AC393" s="529">
        <f t="shared" si="235"/>
        <v>0</v>
      </c>
      <c r="AD393" s="583">
        <f t="shared" si="236"/>
        <v>0</v>
      </c>
      <c r="AE393" s="591">
        <f>'приложение 1.1 '!H395</f>
        <v>1.0097084300000001</v>
      </c>
      <c r="AF393" s="591" t="str">
        <f t="shared" si="225"/>
        <v>0</v>
      </c>
      <c r="AG393" s="591" t="str">
        <f t="shared" si="226"/>
        <v>0</v>
      </c>
      <c r="AH393" s="591" t="str">
        <f t="shared" si="229"/>
        <v>0</v>
      </c>
      <c r="AI393" s="591" t="str">
        <f t="shared" si="227"/>
        <v>0</v>
      </c>
      <c r="AJ393" s="591" t="str">
        <f t="shared" si="230"/>
        <v>0</v>
      </c>
      <c r="AK393" s="591" t="str">
        <f t="shared" si="228"/>
        <v>0</v>
      </c>
      <c r="AL393" s="591" t="str">
        <f t="shared" si="222"/>
        <v>0</v>
      </c>
      <c r="AM393" s="591" t="str">
        <f t="shared" si="234"/>
        <v>0</v>
      </c>
      <c r="AN393" s="591" t="str">
        <f t="shared" si="231"/>
        <v>-</v>
      </c>
      <c r="AO393" s="591" t="str">
        <f t="shared" si="232"/>
        <v>-</v>
      </c>
      <c r="AP393" s="591">
        <f>'приложение 1.1 '!Y395</f>
        <v>0</v>
      </c>
      <c r="AQ393" s="591">
        <f>'приложение 1.1 '!Z395</f>
        <v>0</v>
      </c>
      <c r="AR393" s="591">
        <f>'приложение 1.1 '!AA395</f>
        <v>0</v>
      </c>
      <c r="AS393" s="591">
        <f>'приложение 1.1 '!AB395</f>
        <v>0</v>
      </c>
      <c r="AT393" s="591">
        <f>'приложение 1.4.'!G521</f>
        <v>0</v>
      </c>
      <c r="AU393" s="591">
        <f>'приложение 1.4.'!I521</f>
        <v>0</v>
      </c>
      <c r="AV393" s="591">
        <f>'приложение 1.4.'!K521</f>
        <v>0</v>
      </c>
      <c r="AW393" s="591">
        <f>'приложение 1.4.'!M521</f>
        <v>0</v>
      </c>
      <c r="AX393" s="474">
        <f>'приложение 1.1 '!AD395</f>
        <v>0</v>
      </c>
      <c r="AY393" s="474">
        <f>'приложение 1.1 '!AC395</f>
        <v>1.0097084300000001</v>
      </c>
      <c r="AZ393" s="591">
        <f t="shared" si="233"/>
        <v>1.0097084300000001</v>
      </c>
    </row>
    <row r="394" spans="1:52" s="9" customFormat="1" ht="31.5">
      <c r="A394" s="95" t="str">
        <f>'приложение 1.1 '!A396</f>
        <v>2.1.4.127</v>
      </c>
      <c r="B394" s="506" t="str">
        <f>'приложение 1.1 '!B396</f>
        <v>Строительство КЛ-10кВ от БКТП-578 до ТП-2х1600кВА мкр.30А</v>
      </c>
      <c r="C394" s="529" t="str">
        <f>IF('приложение 1.1 '!G396=2012,'приложение 1.1 '!E396,"-")</f>
        <v>-</v>
      </c>
      <c r="D394" s="529" t="str">
        <f>IF('приложение 1.1 '!G396=2012,'приложение 1.1 '!D396,"-")</f>
        <v>-</v>
      </c>
      <c r="E394" s="529" t="str">
        <f>IF('приложение 1.1 '!G396=2013,'приложение 1.1 '!E396,"-")</f>
        <v>-</v>
      </c>
      <c r="F394" s="529" t="str">
        <f>IF('приложение 1.1 '!G396=2013,'приложение 1.1 '!D396,"-")</f>
        <v>-</v>
      </c>
      <c r="G394" s="529" t="str">
        <f>IF('приложение 1.1 '!G396=2014,'приложение 1.1 '!E396,"-")</f>
        <v>-</v>
      </c>
      <c r="H394" s="529" t="str">
        <f>IF('приложение 1.1 '!G396=2014,'приложение 1.1 '!D396,"-")</f>
        <v>-</v>
      </c>
      <c r="I394" s="529" t="str">
        <f>IF('приложение 1.1 '!G396=2015,'приложение 1.1 '!E396,"-")</f>
        <v>-</v>
      </c>
      <c r="J394" s="529" t="str">
        <f>IF('приложение 1.1 '!G396=2015,'приложение 1.1 '!D396,"-")</f>
        <v>-</v>
      </c>
      <c r="K394" s="529">
        <f>IF('приложение 1.1 '!G396=2016,'приложение 1.1 '!E396,"-")</f>
        <v>0</v>
      </c>
      <c r="L394" s="529">
        <f>IF('приложение 1.1 '!G396=2016,'приложение 1.1 '!D396,"-")</f>
        <v>0.81200000000000006</v>
      </c>
      <c r="M394" s="529" t="str">
        <f>IF('приложение 1.1 '!G396=2017,'приложение 1.1 '!E396,"-")</f>
        <v>-</v>
      </c>
      <c r="N394" s="529" t="str">
        <f>IF('приложение 1.1 '!G396=2017,'приложение 1.1 '!D396,"-")</f>
        <v>-</v>
      </c>
      <c r="O394" s="529">
        <f t="shared" si="223"/>
        <v>0</v>
      </c>
      <c r="P394" s="529">
        <f t="shared" si="223"/>
        <v>0.81200000000000006</v>
      </c>
      <c r="Q394" s="529">
        <v>0</v>
      </c>
      <c r="R394" s="529">
        <v>0</v>
      </c>
      <c r="S394" s="529">
        <v>0</v>
      </c>
      <c r="T394" s="529">
        <v>0</v>
      </c>
      <c r="U394" s="529">
        <v>0</v>
      </c>
      <c r="V394" s="529">
        <v>0</v>
      </c>
      <c r="W394" s="529">
        <v>0</v>
      </c>
      <c r="X394" s="529">
        <v>0</v>
      </c>
      <c r="Y394" s="529">
        <v>0</v>
      </c>
      <c r="Z394" s="529">
        <v>0</v>
      </c>
      <c r="AA394" s="529">
        <v>0</v>
      </c>
      <c r="AB394" s="529">
        <v>0</v>
      </c>
      <c r="AC394" s="529">
        <f t="shared" si="235"/>
        <v>0</v>
      </c>
      <c r="AD394" s="583">
        <f t="shared" si="236"/>
        <v>0</v>
      </c>
      <c r="AE394" s="591">
        <f>'приложение 1.1 '!H396</f>
        <v>2.5098225700000003</v>
      </c>
      <c r="AF394" s="591" t="str">
        <f t="shared" si="225"/>
        <v>0</v>
      </c>
      <c r="AG394" s="591" t="str">
        <f t="shared" si="226"/>
        <v>0</v>
      </c>
      <c r="AH394" s="591" t="str">
        <f t="shared" si="229"/>
        <v>0</v>
      </c>
      <c r="AI394" s="591" t="str">
        <f t="shared" si="227"/>
        <v>0</v>
      </c>
      <c r="AJ394" s="591" t="str">
        <f t="shared" si="230"/>
        <v>0</v>
      </c>
      <c r="AK394" s="591" t="str">
        <f t="shared" si="228"/>
        <v>0</v>
      </c>
      <c r="AL394" s="591" t="str">
        <f t="shared" si="222"/>
        <v>0</v>
      </c>
      <c r="AM394" s="591" t="str">
        <f t="shared" si="234"/>
        <v>0</v>
      </c>
      <c r="AN394" s="591" t="str">
        <f t="shared" si="231"/>
        <v>-</v>
      </c>
      <c r="AO394" s="591" t="str">
        <f t="shared" si="232"/>
        <v>-</v>
      </c>
      <c r="AP394" s="591">
        <f>'приложение 1.1 '!Y396</f>
        <v>0</v>
      </c>
      <c r="AQ394" s="591">
        <f>'приложение 1.1 '!Z396</f>
        <v>0</v>
      </c>
      <c r="AR394" s="591">
        <f>'приложение 1.1 '!AA396</f>
        <v>0</v>
      </c>
      <c r="AS394" s="591">
        <f>'приложение 1.1 '!AB396</f>
        <v>0</v>
      </c>
      <c r="AT394" s="591">
        <f>'приложение 1.4.'!G522</f>
        <v>0</v>
      </c>
      <c r="AU394" s="591">
        <f>'приложение 1.4.'!I522</f>
        <v>0</v>
      </c>
      <c r="AV394" s="591">
        <f>'приложение 1.4.'!K522</f>
        <v>0</v>
      </c>
      <c r="AW394" s="591">
        <f>'приложение 1.4.'!M522</f>
        <v>0</v>
      </c>
      <c r="AX394" s="474">
        <f>'приложение 1.1 '!AD396</f>
        <v>0</v>
      </c>
      <c r="AY394" s="474">
        <f>'приложение 1.1 '!AC396</f>
        <v>2.5098225700000003</v>
      </c>
      <c r="AZ394" s="591">
        <f t="shared" si="233"/>
        <v>2.5098225700000003</v>
      </c>
    </row>
    <row r="395" spans="1:52" s="9" customFormat="1" ht="31.5">
      <c r="A395" s="95" t="str">
        <f>'приложение 1.1 '!A397</f>
        <v>2.1.4.128</v>
      </c>
      <c r="B395" s="506" t="str">
        <f>'приложение 1.1 '!B397</f>
        <v>Строительство КЛ-10кВ от РП-147 до ТП№10 2х2500кВА мкр.23А</v>
      </c>
      <c r="C395" s="529" t="str">
        <f>IF('приложение 1.1 '!G397=2012,'приложение 1.1 '!E397,"-")</f>
        <v>-</v>
      </c>
      <c r="D395" s="529" t="str">
        <f>IF('приложение 1.1 '!G397=2012,'приложение 1.1 '!D397,"-")</f>
        <v>-</v>
      </c>
      <c r="E395" s="529" t="str">
        <f>IF('приложение 1.1 '!G397=2013,'приложение 1.1 '!E397,"-")</f>
        <v>-</v>
      </c>
      <c r="F395" s="529" t="str">
        <f>IF('приложение 1.1 '!G397=2013,'приложение 1.1 '!D397,"-")</f>
        <v>-</v>
      </c>
      <c r="G395" s="529" t="str">
        <f>IF('приложение 1.1 '!G397=2014,'приложение 1.1 '!E397,"-")</f>
        <v>-</v>
      </c>
      <c r="H395" s="529" t="str">
        <f>IF('приложение 1.1 '!G397=2014,'приложение 1.1 '!D397,"-")</f>
        <v>-</v>
      </c>
      <c r="I395" s="529" t="str">
        <f>IF('приложение 1.1 '!G397=2015,'приложение 1.1 '!E397,"-")</f>
        <v>-</v>
      </c>
      <c r="J395" s="529" t="str">
        <f>IF('приложение 1.1 '!G397=2015,'приложение 1.1 '!D397,"-")</f>
        <v>-</v>
      </c>
      <c r="K395" s="529" t="str">
        <f>IF('приложение 1.1 '!G397=2016,'приложение 1.1 '!E397,"-")</f>
        <v>-</v>
      </c>
      <c r="L395" s="529" t="str">
        <f>IF('приложение 1.1 '!G397=2016,'приложение 1.1 '!D397,"-")</f>
        <v>-</v>
      </c>
      <c r="M395" s="529">
        <f>IF('приложение 1.1 '!G397=2017,'приложение 1.1 '!E397,"-")</f>
        <v>0</v>
      </c>
      <c r="N395" s="529">
        <f>IF('приложение 1.1 '!G397=2017,'приложение 1.1 '!D397,"-")</f>
        <v>1.956</v>
      </c>
      <c r="O395" s="529">
        <f t="shared" si="223"/>
        <v>0</v>
      </c>
      <c r="P395" s="529">
        <f t="shared" si="223"/>
        <v>1.956</v>
      </c>
      <c r="Q395" s="529">
        <v>0</v>
      </c>
      <c r="R395" s="529">
        <v>0</v>
      </c>
      <c r="S395" s="529">
        <v>0</v>
      </c>
      <c r="T395" s="529">
        <v>0</v>
      </c>
      <c r="U395" s="529">
        <v>0</v>
      </c>
      <c r="V395" s="529">
        <v>0</v>
      </c>
      <c r="W395" s="529">
        <v>0</v>
      </c>
      <c r="X395" s="529">
        <v>0</v>
      </c>
      <c r="Y395" s="529">
        <v>0</v>
      </c>
      <c r="Z395" s="529">
        <v>0</v>
      </c>
      <c r="AA395" s="529">
        <v>0</v>
      </c>
      <c r="AB395" s="529">
        <v>0</v>
      </c>
      <c r="AC395" s="529">
        <f t="shared" si="235"/>
        <v>0</v>
      </c>
      <c r="AD395" s="583">
        <f t="shared" si="236"/>
        <v>0</v>
      </c>
      <c r="AE395" s="591">
        <f>'приложение 1.1 '!H397</f>
        <v>4.5375227600000008</v>
      </c>
      <c r="AF395" s="591" t="str">
        <f t="shared" si="225"/>
        <v>0</v>
      </c>
      <c r="AG395" s="591" t="str">
        <f t="shared" si="226"/>
        <v>0</v>
      </c>
      <c r="AH395" s="591" t="str">
        <f t="shared" si="229"/>
        <v>0</v>
      </c>
      <c r="AI395" s="591" t="str">
        <f t="shared" si="227"/>
        <v>0</v>
      </c>
      <c r="AJ395" s="591" t="str">
        <f t="shared" si="230"/>
        <v>0</v>
      </c>
      <c r="AK395" s="591" t="str">
        <f t="shared" si="228"/>
        <v>0</v>
      </c>
      <c r="AL395" s="591" t="str">
        <f t="shared" si="222"/>
        <v>0</v>
      </c>
      <c r="AM395" s="591">
        <v>1.956</v>
      </c>
      <c r="AN395" s="591">
        <f t="shared" si="231"/>
        <v>0</v>
      </c>
      <c r="AO395" s="591">
        <f t="shared" si="232"/>
        <v>1.956</v>
      </c>
      <c r="AP395" s="591">
        <f>'приложение 1.1 '!Y397</f>
        <v>0</v>
      </c>
      <c r="AQ395" s="591">
        <f>'приложение 1.1 '!Z397</f>
        <v>0</v>
      </c>
      <c r="AR395" s="591">
        <f>'приложение 1.1 '!AA397</f>
        <v>0</v>
      </c>
      <c r="AS395" s="591">
        <f>'приложение 1.1 '!AB397</f>
        <v>0</v>
      </c>
      <c r="AT395" s="591">
        <f>'приложение 1.4.'!G523</f>
        <v>0</v>
      </c>
      <c r="AU395" s="591">
        <f>'приложение 1.4.'!I523</f>
        <v>0</v>
      </c>
      <c r="AV395" s="591">
        <f>'приложение 1.4.'!K523</f>
        <v>0</v>
      </c>
      <c r="AW395" s="591">
        <f>'приложение 1.4.'!M523</f>
        <v>0</v>
      </c>
      <c r="AX395" s="474">
        <f>'приложение 1.1 '!AD397</f>
        <v>0</v>
      </c>
      <c r="AY395" s="474">
        <f>'приложение 1.1 '!AC397</f>
        <v>4.5375227600000008</v>
      </c>
      <c r="AZ395" s="591">
        <f t="shared" si="233"/>
        <v>4.5375227600000008</v>
      </c>
    </row>
    <row r="396" spans="1:52" s="9" customFormat="1" ht="31.5">
      <c r="A396" s="95" t="str">
        <f>'приложение 1.1 '!A398</f>
        <v>2.1.4.129.1</v>
      </c>
      <c r="B396" s="506" t="str">
        <f>'приложение 1.1 '!B398</f>
        <v>Строительство КЛ-10кВ от РП-150 до РП(ТП) 2х2500кВА мкр.35</v>
      </c>
      <c r="C396" s="529" t="str">
        <f>IF('приложение 1.1 '!G398=2012,'приложение 1.1 '!E398,"-")</f>
        <v>-</v>
      </c>
      <c r="D396" s="529" t="str">
        <f>IF('приложение 1.1 '!G398=2012,'приложение 1.1 '!D398,"-")</f>
        <v>-</v>
      </c>
      <c r="E396" s="529" t="str">
        <f>IF('приложение 1.1 '!G398=2013,'приложение 1.1 '!E398,"-")</f>
        <v>-</v>
      </c>
      <c r="F396" s="529" t="str">
        <f>IF('приложение 1.1 '!G398=2013,'приложение 1.1 '!D398,"-")</f>
        <v>-</v>
      </c>
      <c r="G396" s="529" t="str">
        <f>IF('приложение 1.1 '!G398=2014,'приложение 1.1 '!E398,"-")</f>
        <v>-</v>
      </c>
      <c r="H396" s="529" t="str">
        <f>IF('приложение 1.1 '!G398=2014,'приложение 1.1 '!D398,"-")</f>
        <v>-</v>
      </c>
      <c r="I396" s="529" t="str">
        <f>IF('приложение 1.1 '!G398=2015,'приложение 1.1 '!E398,"-")</f>
        <v>-</v>
      </c>
      <c r="J396" s="529" t="str">
        <f>IF('приложение 1.1 '!G398=2015,'приложение 1.1 '!D398,"-")</f>
        <v>-</v>
      </c>
      <c r="K396" s="529">
        <f>IF('приложение 1.1 '!G398=2016,'приложение 1.1 '!E398,"-")</f>
        <v>0</v>
      </c>
      <c r="L396" s="529">
        <f>IF('приложение 1.1 '!G398=2016,'приложение 1.1 '!D398,"-")</f>
        <v>1.1399999999999999</v>
      </c>
      <c r="M396" s="529" t="str">
        <f>IF('приложение 1.1 '!G398=2017,'приложение 1.1 '!E398,"-")</f>
        <v>-</v>
      </c>
      <c r="N396" s="529" t="str">
        <f>IF('приложение 1.1 '!G398=2017,'приложение 1.1 '!D398,"-")</f>
        <v>-</v>
      </c>
      <c r="O396" s="529">
        <f t="shared" si="223"/>
        <v>0</v>
      </c>
      <c r="P396" s="529">
        <f t="shared" si="223"/>
        <v>1.1399999999999999</v>
      </c>
      <c r="Q396" s="529">
        <v>0</v>
      </c>
      <c r="R396" s="529">
        <v>0</v>
      </c>
      <c r="S396" s="529">
        <v>0</v>
      </c>
      <c r="T396" s="529">
        <v>0</v>
      </c>
      <c r="U396" s="529">
        <v>0</v>
      </c>
      <c r="V396" s="529">
        <v>0</v>
      </c>
      <c r="W396" s="529">
        <v>0</v>
      </c>
      <c r="X396" s="529">
        <v>0</v>
      </c>
      <c r="Y396" s="529">
        <v>0</v>
      </c>
      <c r="Z396" s="529">
        <v>0</v>
      </c>
      <c r="AA396" s="529">
        <v>0</v>
      </c>
      <c r="AB396" s="529">
        <v>0</v>
      </c>
      <c r="AC396" s="529">
        <f t="shared" si="235"/>
        <v>0</v>
      </c>
      <c r="AD396" s="583">
        <f t="shared" si="236"/>
        <v>0</v>
      </c>
      <c r="AE396" s="591">
        <f>'приложение 1.1 '!H398</f>
        <v>4.6068402000000006</v>
      </c>
      <c r="AF396" s="591" t="str">
        <f t="shared" si="225"/>
        <v>0</v>
      </c>
      <c r="AG396" s="591" t="str">
        <f t="shared" si="226"/>
        <v>0</v>
      </c>
      <c r="AH396" s="591" t="str">
        <f t="shared" si="229"/>
        <v>0</v>
      </c>
      <c r="AI396" s="591" t="str">
        <f t="shared" si="227"/>
        <v>0</v>
      </c>
      <c r="AJ396" s="591" t="str">
        <f t="shared" si="230"/>
        <v>0</v>
      </c>
      <c r="AK396" s="591" t="str">
        <f t="shared" si="228"/>
        <v>0</v>
      </c>
      <c r="AL396" s="591" t="str">
        <f t="shared" si="222"/>
        <v>0</v>
      </c>
      <c r="AM396" s="591" t="str">
        <f t="shared" ref="AM396:AM427" si="237">IF(AW396&gt;0,AO396,"0")</f>
        <v>0</v>
      </c>
      <c r="AN396" s="591" t="str">
        <f t="shared" si="231"/>
        <v>-</v>
      </c>
      <c r="AO396" s="591" t="str">
        <f t="shared" si="232"/>
        <v>-</v>
      </c>
      <c r="AP396" s="591">
        <f>'приложение 1.1 '!Y398</f>
        <v>0</v>
      </c>
      <c r="AQ396" s="591">
        <f>'приложение 1.1 '!Z398</f>
        <v>0</v>
      </c>
      <c r="AR396" s="591">
        <f>'приложение 1.1 '!AA398</f>
        <v>0</v>
      </c>
      <c r="AS396" s="591">
        <f>'приложение 1.1 '!AB398</f>
        <v>0</v>
      </c>
      <c r="AT396" s="591">
        <f>'приложение 1.4.'!G524</f>
        <v>0</v>
      </c>
      <c r="AU396" s="591">
        <f>'приложение 1.4.'!I524</f>
        <v>0</v>
      </c>
      <c r="AV396" s="591">
        <f>'приложение 1.4.'!K524</f>
        <v>0</v>
      </c>
      <c r="AW396" s="591">
        <f>'приложение 1.4.'!M524</f>
        <v>0</v>
      </c>
      <c r="AX396" s="474">
        <f>'приложение 1.1 '!AD398</f>
        <v>0</v>
      </c>
      <c r="AY396" s="474">
        <f>'приложение 1.1 '!AC398</f>
        <v>4.6068402000000006</v>
      </c>
      <c r="AZ396" s="591">
        <f t="shared" si="233"/>
        <v>4.6068402000000006</v>
      </c>
    </row>
    <row r="397" spans="1:52" s="9" customFormat="1" ht="31.5">
      <c r="A397" s="95" t="str">
        <f>'приложение 1.1 '!A399</f>
        <v>2.1.4.129.2</v>
      </c>
      <c r="B397" s="506" t="str">
        <f>'приложение 1.1 '!B399</f>
        <v>Строительство КЛ-10кВ от РП-163 до РП(ТП) 2х2500кВА мкр.35</v>
      </c>
      <c r="C397" s="529" t="str">
        <f>IF('приложение 1.1 '!G399=2012,'приложение 1.1 '!E399,"-")</f>
        <v>-</v>
      </c>
      <c r="D397" s="529" t="str">
        <f>IF('приложение 1.1 '!G399=2012,'приложение 1.1 '!D399,"-")</f>
        <v>-</v>
      </c>
      <c r="E397" s="529" t="str">
        <f>IF('приложение 1.1 '!G399=2013,'приложение 1.1 '!E399,"-")</f>
        <v>-</v>
      </c>
      <c r="F397" s="529" t="str">
        <f>IF('приложение 1.1 '!G399=2013,'приложение 1.1 '!D399,"-")</f>
        <v>-</v>
      </c>
      <c r="G397" s="529" t="str">
        <f>IF('приложение 1.1 '!G399=2014,'приложение 1.1 '!E399,"-")</f>
        <v>-</v>
      </c>
      <c r="H397" s="529" t="str">
        <f>IF('приложение 1.1 '!G399=2014,'приложение 1.1 '!D399,"-")</f>
        <v>-</v>
      </c>
      <c r="I397" s="529" t="str">
        <f>IF('приложение 1.1 '!G399=2015,'приложение 1.1 '!E399,"-")</f>
        <v>-</v>
      </c>
      <c r="J397" s="529" t="str">
        <f>IF('приложение 1.1 '!G399=2015,'приложение 1.1 '!D399,"-")</f>
        <v>-</v>
      </c>
      <c r="K397" s="529">
        <f>IF('приложение 1.1 '!G399=2016,'приложение 1.1 '!E399,"-")</f>
        <v>0</v>
      </c>
      <c r="L397" s="529">
        <f>IF('приложение 1.1 '!G399=2016,'приложение 1.1 '!D399,"-")</f>
        <v>0.77400000000000002</v>
      </c>
      <c r="M397" s="529" t="str">
        <f>IF('приложение 1.1 '!G399=2017,'приложение 1.1 '!E399,"-")</f>
        <v>-</v>
      </c>
      <c r="N397" s="529" t="str">
        <f>IF('приложение 1.1 '!G399=2017,'приложение 1.1 '!D399,"-")</f>
        <v>-</v>
      </c>
      <c r="O397" s="529">
        <f t="shared" ref="O397" si="238">SUM(C397,E397,G397,I397,K397,M397)</f>
        <v>0</v>
      </c>
      <c r="P397" s="529">
        <f t="shared" ref="P397" si="239">SUM(D397,F397,H397,J397,L397,N397)</f>
        <v>0.77400000000000002</v>
      </c>
      <c r="Q397" s="529">
        <v>0</v>
      </c>
      <c r="R397" s="529">
        <v>0</v>
      </c>
      <c r="S397" s="529">
        <v>0</v>
      </c>
      <c r="T397" s="529">
        <v>0</v>
      </c>
      <c r="U397" s="529">
        <v>0</v>
      </c>
      <c r="V397" s="529">
        <v>0</v>
      </c>
      <c r="W397" s="529">
        <v>0</v>
      </c>
      <c r="X397" s="529">
        <v>0</v>
      </c>
      <c r="Y397" s="529">
        <v>0</v>
      </c>
      <c r="Z397" s="529">
        <v>0</v>
      </c>
      <c r="AA397" s="529">
        <v>0</v>
      </c>
      <c r="AB397" s="529">
        <v>0</v>
      </c>
      <c r="AC397" s="529">
        <f t="shared" ref="AC397" si="240">SUM(Q397,S397,U397,W397,Y397,AA397)</f>
        <v>0</v>
      </c>
      <c r="AD397" s="583">
        <f t="shared" ref="AD397" si="241">SUM(R397,T397,V397,X397,Z397,AB397)</f>
        <v>0</v>
      </c>
      <c r="AE397" s="591">
        <f>'приложение 1.1 '!H399</f>
        <v>2.4539884199999999</v>
      </c>
      <c r="AF397" s="591" t="str">
        <f t="shared" si="225"/>
        <v>0</v>
      </c>
      <c r="AG397" s="591" t="str">
        <f t="shared" si="226"/>
        <v>0</v>
      </c>
      <c r="AH397" s="591" t="str">
        <f t="shared" si="229"/>
        <v>0</v>
      </c>
      <c r="AI397" s="591" t="str">
        <f t="shared" si="227"/>
        <v>0</v>
      </c>
      <c r="AJ397" s="591" t="str">
        <f t="shared" si="230"/>
        <v>0</v>
      </c>
      <c r="AK397" s="591" t="str">
        <f t="shared" si="228"/>
        <v>0</v>
      </c>
      <c r="AL397" s="591" t="str">
        <f t="shared" si="222"/>
        <v>0</v>
      </c>
      <c r="AM397" s="591" t="str">
        <f t="shared" si="237"/>
        <v>0</v>
      </c>
      <c r="AN397" s="591" t="str">
        <f t="shared" si="231"/>
        <v>-</v>
      </c>
      <c r="AO397" s="591" t="str">
        <f t="shared" si="232"/>
        <v>-</v>
      </c>
      <c r="AP397" s="591">
        <f>'приложение 1.1 '!Y399</f>
        <v>0</v>
      </c>
      <c r="AQ397" s="591">
        <f>'приложение 1.1 '!Z399</f>
        <v>0</v>
      </c>
      <c r="AR397" s="591">
        <f>'приложение 1.1 '!AA399</f>
        <v>0</v>
      </c>
      <c r="AS397" s="591">
        <f>'приложение 1.1 '!AB399</f>
        <v>0</v>
      </c>
      <c r="AT397" s="591">
        <f>'приложение 1.4.'!G525</f>
        <v>0</v>
      </c>
      <c r="AU397" s="591">
        <f>'приложение 1.4.'!I525</f>
        <v>0</v>
      </c>
      <c r="AV397" s="591">
        <f>'приложение 1.4.'!K525</f>
        <v>0</v>
      </c>
      <c r="AW397" s="591">
        <f>'приложение 1.4.'!M525</f>
        <v>0</v>
      </c>
      <c r="AX397" s="474">
        <f>'приложение 1.1 '!AD399</f>
        <v>0</v>
      </c>
      <c r="AY397" s="474">
        <f>'приложение 1.1 '!AC399</f>
        <v>2.4539884199999999</v>
      </c>
      <c r="AZ397" s="591">
        <f t="shared" si="233"/>
        <v>2.4539884199999999</v>
      </c>
    </row>
    <row r="398" spans="1:52" s="9" customFormat="1" ht="63">
      <c r="A398" s="95" t="str">
        <f>'приложение 1.1 '!A400</f>
        <v>2.1.4.130</v>
      </c>
      <c r="B398" s="506" t="str">
        <f>'приложение 1.1 '!B400</f>
        <v xml:space="preserve">Строительство КЛ-10кВ от ПС "Олимпийская" до РП(ТП) 2х2500кВА мкр.31А Электроснабжение Клинического перенатального центра на 315 коек </v>
      </c>
      <c r="C398" s="529" t="str">
        <f>IF('приложение 1.1 '!G400=2012,'приложение 1.1 '!E400,"-")</f>
        <v>-</v>
      </c>
      <c r="D398" s="529" t="str">
        <f>IF('приложение 1.1 '!G400=2012,'приложение 1.1 '!D400,"-")</f>
        <v>-</v>
      </c>
      <c r="E398" s="529" t="str">
        <f>IF('приложение 1.1 '!G400=2013,'приложение 1.1 '!E400,"-")</f>
        <v>-</v>
      </c>
      <c r="F398" s="529" t="str">
        <f>IF('приложение 1.1 '!G400=2013,'приложение 1.1 '!D400,"-")</f>
        <v>-</v>
      </c>
      <c r="G398" s="529" t="str">
        <f>IF('приложение 1.1 '!G400=2014,'приложение 1.1 '!E400,"-")</f>
        <v>-</v>
      </c>
      <c r="H398" s="529" t="str">
        <f>IF('приложение 1.1 '!G400=2014,'приложение 1.1 '!D400,"-")</f>
        <v>-</v>
      </c>
      <c r="I398" s="529" t="str">
        <f>IF('приложение 1.1 '!G400=2015,'приложение 1.1 '!E400,"-")</f>
        <v>-</v>
      </c>
      <c r="J398" s="529" t="str">
        <f>IF('приложение 1.1 '!G400=2015,'приложение 1.1 '!D400,"-")</f>
        <v>-</v>
      </c>
      <c r="K398" s="529" t="str">
        <f>IF('приложение 1.1 '!G400=2016,'приложение 1.1 '!E400,"-")</f>
        <v>-</v>
      </c>
      <c r="L398" s="529" t="str">
        <f>IF('приложение 1.1 '!G400=2016,'приложение 1.1 '!D400,"-")</f>
        <v>-</v>
      </c>
      <c r="M398" s="529">
        <f>IF('приложение 1.1 '!G400=2017,'приложение 1.1 '!E400,"-")</f>
        <v>0</v>
      </c>
      <c r="N398" s="529">
        <f>IF('приложение 1.1 '!G400=2017,'приложение 1.1 '!D400,"-")</f>
        <v>8.9480000000000004</v>
      </c>
      <c r="O398" s="529">
        <f t="shared" si="223"/>
        <v>0</v>
      </c>
      <c r="P398" s="529">
        <f t="shared" si="223"/>
        <v>8.9480000000000004</v>
      </c>
      <c r="Q398" s="529">
        <v>0</v>
      </c>
      <c r="R398" s="529">
        <v>0</v>
      </c>
      <c r="S398" s="529">
        <v>0</v>
      </c>
      <c r="T398" s="529">
        <v>0</v>
      </c>
      <c r="U398" s="529">
        <v>0</v>
      </c>
      <c r="V398" s="529">
        <v>0</v>
      </c>
      <c r="W398" s="529">
        <v>0</v>
      </c>
      <c r="X398" s="529">
        <v>0</v>
      </c>
      <c r="Y398" s="529">
        <v>0</v>
      </c>
      <c r="Z398" s="529">
        <v>0</v>
      </c>
      <c r="AA398" s="529">
        <v>0</v>
      </c>
      <c r="AB398" s="529">
        <v>0</v>
      </c>
      <c r="AC398" s="529">
        <f t="shared" si="235"/>
        <v>0</v>
      </c>
      <c r="AD398" s="583">
        <f t="shared" si="236"/>
        <v>0</v>
      </c>
      <c r="AE398" s="591">
        <f>'приложение 1.1 '!H400</f>
        <v>20.976430614237294</v>
      </c>
      <c r="AF398" s="591" t="str">
        <f t="shared" si="225"/>
        <v>0</v>
      </c>
      <c r="AG398" s="591" t="str">
        <f t="shared" si="226"/>
        <v>0</v>
      </c>
      <c r="AH398" s="591" t="str">
        <f t="shared" si="229"/>
        <v>0</v>
      </c>
      <c r="AI398" s="591" t="str">
        <f t="shared" si="227"/>
        <v>0</v>
      </c>
      <c r="AJ398" s="591" t="str">
        <f t="shared" si="230"/>
        <v>0</v>
      </c>
      <c r="AK398" s="591" t="str">
        <f t="shared" si="228"/>
        <v>0</v>
      </c>
      <c r="AL398" s="591">
        <f t="shared" si="222"/>
        <v>0</v>
      </c>
      <c r="AM398" s="591">
        <f t="shared" si="237"/>
        <v>8.9480000000000004</v>
      </c>
      <c r="AN398" s="591">
        <f t="shared" si="231"/>
        <v>0</v>
      </c>
      <c r="AO398" s="591">
        <f t="shared" si="232"/>
        <v>8.9480000000000004</v>
      </c>
      <c r="AP398" s="591">
        <f>'приложение 1.1 '!Y400</f>
        <v>0</v>
      </c>
      <c r="AQ398" s="591">
        <f>'приложение 1.1 '!Z400</f>
        <v>0</v>
      </c>
      <c r="AR398" s="591">
        <f>'приложение 1.1 '!AA400</f>
        <v>0</v>
      </c>
      <c r="AS398" s="591">
        <f>'приложение 1.1 '!AB400</f>
        <v>0</v>
      </c>
      <c r="AT398" s="591">
        <f>'приложение 1.4.'!G526</f>
        <v>0</v>
      </c>
      <c r="AU398" s="591">
        <f>'приложение 1.4.'!I526</f>
        <v>0</v>
      </c>
      <c r="AV398" s="591">
        <f>'приложение 1.4.'!K526</f>
        <v>0</v>
      </c>
      <c r="AW398" s="591">
        <f>'приложение 1.4.'!M526</f>
        <v>8.9525481355932186</v>
      </c>
      <c r="AX398" s="474">
        <f>'приложение 1.1 '!AD400</f>
        <v>8.9525481355932204</v>
      </c>
      <c r="AY398" s="474">
        <f>'приложение 1.1 '!AC400</f>
        <v>12.023882478644076</v>
      </c>
      <c r="AZ398" s="591">
        <f t="shared" si="233"/>
        <v>20.976430614237294</v>
      </c>
    </row>
    <row r="399" spans="1:52" s="9" customFormat="1" ht="31.5">
      <c r="A399" s="95" t="str">
        <f>'приложение 1.1 '!A401</f>
        <v>2.1.4.131</v>
      </c>
      <c r="B399" s="506" t="str">
        <f>'приложение 1.1 '!B401</f>
        <v>Строительство КЛ-10кВ от РП-162 до ТП1 2х1600кВА мкр.42</v>
      </c>
      <c r="C399" s="529" t="str">
        <f>IF('приложение 1.1 '!G401=2012,'приложение 1.1 '!E401,"-")</f>
        <v>-</v>
      </c>
      <c r="D399" s="529" t="str">
        <f>IF('приложение 1.1 '!G401=2012,'приложение 1.1 '!D401,"-")</f>
        <v>-</v>
      </c>
      <c r="E399" s="529" t="str">
        <f>IF('приложение 1.1 '!G401=2013,'приложение 1.1 '!E401,"-")</f>
        <v>-</v>
      </c>
      <c r="F399" s="529" t="str">
        <f>IF('приложение 1.1 '!G401=2013,'приложение 1.1 '!D401,"-")</f>
        <v>-</v>
      </c>
      <c r="G399" s="529" t="str">
        <f>IF('приложение 1.1 '!G401=2014,'приложение 1.1 '!E401,"-")</f>
        <v>-</v>
      </c>
      <c r="H399" s="529" t="str">
        <f>IF('приложение 1.1 '!G401=2014,'приложение 1.1 '!D401,"-")</f>
        <v>-</v>
      </c>
      <c r="I399" s="529" t="str">
        <f>IF('приложение 1.1 '!G401=2015,'приложение 1.1 '!E401,"-")</f>
        <v>-</v>
      </c>
      <c r="J399" s="529" t="str">
        <f>IF('приложение 1.1 '!G401=2015,'приложение 1.1 '!D401,"-")</f>
        <v>-</v>
      </c>
      <c r="K399" s="529">
        <f>IF('приложение 1.1 '!G401=2016,'приложение 1.1 '!E401,"-")</f>
        <v>0</v>
      </c>
      <c r="L399" s="529">
        <f>IF('приложение 1.1 '!G401=2016,'приложение 1.1 '!D401,"-")</f>
        <v>1.377</v>
      </c>
      <c r="M399" s="529" t="str">
        <f>IF('приложение 1.1 '!G401=2017,'приложение 1.1 '!E401,"-")</f>
        <v>-</v>
      </c>
      <c r="N399" s="529" t="str">
        <f>IF('приложение 1.1 '!G401=2017,'приложение 1.1 '!D401,"-")</f>
        <v>-</v>
      </c>
      <c r="O399" s="529">
        <f t="shared" ref="O399:O401" si="242">SUM(C399,E399,G399,I399,K399,M399)</f>
        <v>0</v>
      </c>
      <c r="P399" s="529">
        <f t="shared" ref="P399:P401" si="243">SUM(D399,F399,H399,J399,L399,N399)</f>
        <v>1.377</v>
      </c>
      <c r="Q399" s="529">
        <v>0</v>
      </c>
      <c r="R399" s="529">
        <v>0</v>
      </c>
      <c r="S399" s="529">
        <v>0</v>
      </c>
      <c r="T399" s="529">
        <v>0</v>
      </c>
      <c r="U399" s="529">
        <v>0</v>
      </c>
      <c r="V399" s="529">
        <v>0</v>
      </c>
      <c r="W399" s="529">
        <v>0</v>
      </c>
      <c r="X399" s="529">
        <v>0</v>
      </c>
      <c r="Y399" s="529">
        <v>0</v>
      </c>
      <c r="Z399" s="529">
        <v>0</v>
      </c>
      <c r="AA399" s="529">
        <v>0</v>
      </c>
      <c r="AB399" s="529">
        <v>0</v>
      </c>
      <c r="AC399" s="529">
        <f t="shared" ref="AC399:AC401" si="244">SUM(Q399,S399,U399,W399,Y399,AA399)</f>
        <v>0</v>
      </c>
      <c r="AD399" s="583">
        <f t="shared" ref="AD399:AD401" si="245">SUM(R399,T399,V399,X399,Z399,AB399)</f>
        <v>0</v>
      </c>
      <c r="AE399" s="591">
        <f>'приложение 1.1 '!H401</f>
        <v>4.9935403900000006</v>
      </c>
      <c r="AF399" s="591" t="str">
        <f t="shared" si="225"/>
        <v>0</v>
      </c>
      <c r="AG399" s="591" t="str">
        <f t="shared" si="226"/>
        <v>0</v>
      </c>
      <c r="AH399" s="591" t="str">
        <f t="shared" si="229"/>
        <v>0</v>
      </c>
      <c r="AI399" s="591" t="str">
        <f t="shared" si="227"/>
        <v>0</v>
      </c>
      <c r="AJ399" s="591" t="str">
        <f t="shared" si="230"/>
        <v>0</v>
      </c>
      <c r="AK399" s="591" t="str">
        <f t="shared" si="228"/>
        <v>0</v>
      </c>
      <c r="AL399" s="591" t="str">
        <f t="shared" si="222"/>
        <v>0</v>
      </c>
      <c r="AM399" s="591" t="str">
        <f t="shared" si="237"/>
        <v>0</v>
      </c>
      <c r="AN399" s="591" t="str">
        <f t="shared" si="231"/>
        <v>-</v>
      </c>
      <c r="AO399" s="591" t="str">
        <f t="shared" si="232"/>
        <v>-</v>
      </c>
      <c r="AP399" s="591">
        <f>'приложение 1.1 '!Y401</f>
        <v>0</v>
      </c>
      <c r="AQ399" s="591">
        <f>'приложение 1.1 '!Z401</f>
        <v>0</v>
      </c>
      <c r="AR399" s="591">
        <f>'приложение 1.1 '!AA401</f>
        <v>0</v>
      </c>
      <c r="AS399" s="591">
        <f>'приложение 1.1 '!AB401</f>
        <v>0</v>
      </c>
      <c r="AT399" s="591">
        <f>'приложение 1.4.'!G527</f>
        <v>0</v>
      </c>
      <c r="AU399" s="591">
        <f>'приложение 1.4.'!I527</f>
        <v>0</v>
      </c>
      <c r="AV399" s="591">
        <f>'приложение 1.4.'!K527</f>
        <v>0</v>
      </c>
      <c r="AW399" s="591">
        <f>'приложение 1.4.'!M527</f>
        <v>0</v>
      </c>
      <c r="AX399" s="474">
        <f>'приложение 1.1 '!AD401</f>
        <v>0</v>
      </c>
      <c r="AY399" s="474">
        <f>'приложение 1.1 '!AC401</f>
        <v>4.9935403900000006</v>
      </c>
      <c r="AZ399" s="591">
        <f t="shared" si="233"/>
        <v>4.9935403900000006</v>
      </c>
    </row>
    <row r="400" spans="1:52" s="9" customFormat="1" ht="31.5">
      <c r="A400" s="95" t="str">
        <f>'приложение 1.1 '!A402</f>
        <v>2.1.4.132</v>
      </c>
      <c r="B400" s="506" t="str">
        <f>'приложение 1.1 '!B402</f>
        <v>Строительство КЛ-10кВ от РП-165 до ТП3 2х1600кВА мкр.42</v>
      </c>
      <c r="C400" s="529" t="str">
        <f>IF('приложение 1.1 '!G402=2012,'приложение 1.1 '!E402,"-")</f>
        <v>-</v>
      </c>
      <c r="D400" s="529" t="str">
        <f>IF('приложение 1.1 '!G402=2012,'приложение 1.1 '!D402,"-")</f>
        <v>-</v>
      </c>
      <c r="E400" s="529" t="str">
        <f>IF('приложение 1.1 '!G402=2013,'приложение 1.1 '!E402,"-")</f>
        <v>-</v>
      </c>
      <c r="F400" s="529" t="str">
        <f>IF('приложение 1.1 '!G402=2013,'приложение 1.1 '!D402,"-")</f>
        <v>-</v>
      </c>
      <c r="G400" s="529" t="str">
        <f>IF('приложение 1.1 '!G402=2014,'приложение 1.1 '!E402,"-")</f>
        <v>-</v>
      </c>
      <c r="H400" s="529" t="str">
        <f>IF('приложение 1.1 '!G402=2014,'приложение 1.1 '!D402,"-")</f>
        <v>-</v>
      </c>
      <c r="I400" s="529" t="str">
        <f>IF('приложение 1.1 '!G402=2015,'приложение 1.1 '!E402,"-")</f>
        <v>-</v>
      </c>
      <c r="J400" s="529" t="str">
        <f>IF('приложение 1.1 '!G402=2015,'приложение 1.1 '!D402,"-")</f>
        <v>-</v>
      </c>
      <c r="K400" s="529" t="str">
        <f>IF('приложение 1.1 '!G402=2016,'приложение 1.1 '!E402,"-")</f>
        <v>-</v>
      </c>
      <c r="L400" s="529" t="str">
        <f>IF('приложение 1.1 '!G402=2016,'приложение 1.1 '!D402,"-")</f>
        <v>-</v>
      </c>
      <c r="M400" s="529">
        <f>IF('приложение 1.1 '!G402=2017,'приложение 1.1 '!E402,"-")</f>
        <v>0</v>
      </c>
      <c r="N400" s="529">
        <f>IF('приложение 1.1 '!G402=2017,'приложение 1.1 '!D402,"-")</f>
        <v>1.173</v>
      </c>
      <c r="O400" s="529">
        <f t="shared" si="242"/>
        <v>0</v>
      </c>
      <c r="P400" s="529">
        <f t="shared" si="243"/>
        <v>1.173</v>
      </c>
      <c r="Q400" s="529">
        <v>0</v>
      </c>
      <c r="R400" s="529">
        <v>0</v>
      </c>
      <c r="S400" s="529">
        <v>0</v>
      </c>
      <c r="T400" s="529">
        <v>0</v>
      </c>
      <c r="U400" s="529">
        <v>0</v>
      </c>
      <c r="V400" s="529">
        <v>0</v>
      </c>
      <c r="W400" s="529">
        <v>0</v>
      </c>
      <c r="X400" s="529">
        <v>0</v>
      </c>
      <c r="Y400" s="529">
        <v>0</v>
      </c>
      <c r="Z400" s="529">
        <v>0</v>
      </c>
      <c r="AA400" s="529">
        <v>0</v>
      </c>
      <c r="AB400" s="529">
        <v>0</v>
      </c>
      <c r="AC400" s="529">
        <f t="shared" si="244"/>
        <v>0</v>
      </c>
      <c r="AD400" s="583">
        <f t="shared" si="245"/>
        <v>0</v>
      </c>
      <c r="AE400" s="591">
        <f>'приложение 1.1 '!H402</f>
        <v>3.9016099999999998</v>
      </c>
      <c r="AF400" s="591" t="str">
        <f t="shared" si="225"/>
        <v>0</v>
      </c>
      <c r="AG400" s="591" t="str">
        <f t="shared" si="226"/>
        <v>0</v>
      </c>
      <c r="AH400" s="591" t="str">
        <f t="shared" si="229"/>
        <v>0</v>
      </c>
      <c r="AI400" s="591" t="str">
        <f t="shared" si="227"/>
        <v>0</v>
      </c>
      <c r="AJ400" s="591" t="str">
        <f t="shared" si="230"/>
        <v>0</v>
      </c>
      <c r="AK400" s="591" t="str">
        <f t="shared" si="228"/>
        <v>0</v>
      </c>
      <c r="AL400" s="591">
        <f t="shared" si="222"/>
        <v>0</v>
      </c>
      <c r="AM400" s="591">
        <f t="shared" si="237"/>
        <v>1.173</v>
      </c>
      <c r="AN400" s="591">
        <f t="shared" si="231"/>
        <v>0</v>
      </c>
      <c r="AO400" s="591">
        <f t="shared" si="232"/>
        <v>1.173</v>
      </c>
      <c r="AP400" s="591">
        <f>'приложение 1.1 '!Y402</f>
        <v>0</v>
      </c>
      <c r="AQ400" s="591">
        <f>'приложение 1.1 '!Z402</f>
        <v>0</v>
      </c>
      <c r="AR400" s="591">
        <f>'приложение 1.1 '!AA402</f>
        <v>0</v>
      </c>
      <c r="AS400" s="591">
        <f>'приложение 1.1 '!AB402</f>
        <v>0</v>
      </c>
      <c r="AT400" s="591">
        <f>'приложение 1.4.'!G528</f>
        <v>0</v>
      </c>
      <c r="AU400" s="591">
        <f>'приложение 1.4.'!I528</f>
        <v>0</v>
      </c>
      <c r="AV400" s="591">
        <f>'приложение 1.4.'!K528</f>
        <v>0</v>
      </c>
      <c r="AW400" s="591">
        <f>'приложение 1.4.'!M528</f>
        <v>3.9016099999999998</v>
      </c>
      <c r="AX400" s="474">
        <f>'приложение 1.1 '!AD402</f>
        <v>3.9016099999999998</v>
      </c>
      <c r="AY400" s="474">
        <f>'приложение 1.1 '!AC402</f>
        <v>0</v>
      </c>
      <c r="AZ400" s="591">
        <f t="shared" si="233"/>
        <v>3.9016099999999998</v>
      </c>
    </row>
    <row r="401" spans="1:52" s="9" customFormat="1" ht="47.25">
      <c r="A401" s="95" t="str">
        <f>'приложение 1.1 '!A403</f>
        <v>2.1.4.133</v>
      </c>
      <c r="B401" s="506" t="str">
        <f>'приложение 1.1 '!B403</f>
        <v>Строительство КЛ-10кВ от ТП№5 2х1600кВА до ТП№6 2х1600кВА мкр.38 (3-я очередь строительства)</v>
      </c>
      <c r="C401" s="529" t="str">
        <f>IF('приложение 1.1 '!G403=2012,'приложение 1.1 '!E403,"-")</f>
        <v>-</v>
      </c>
      <c r="D401" s="529" t="str">
        <f>IF('приложение 1.1 '!G403=2012,'приложение 1.1 '!D403,"-")</f>
        <v>-</v>
      </c>
      <c r="E401" s="529" t="str">
        <f>IF('приложение 1.1 '!G403=2013,'приложение 1.1 '!E403,"-")</f>
        <v>-</v>
      </c>
      <c r="F401" s="529" t="str">
        <f>IF('приложение 1.1 '!G403=2013,'приложение 1.1 '!D403,"-")</f>
        <v>-</v>
      </c>
      <c r="G401" s="529" t="str">
        <f>IF('приложение 1.1 '!G403=2014,'приложение 1.1 '!E403,"-")</f>
        <v>-</v>
      </c>
      <c r="H401" s="529" t="str">
        <f>IF('приложение 1.1 '!G403=2014,'приложение 1.1 '!D403,"-")</f>
        <v>-</v>
      </c>
      <c r="I401" s="529" t="str">
        <f>IF('приложение 1.1 '!G403=2015,'приложение 1.1 '!E403,"-")</f>
        <v>-</v>
      </c>
      <c r="J401" s="529" t="str">
        <f>IF('приложение 1.1 '!G403=2015,'приложение 1.1 '!D403,"-")</f>
        <v>-</v>
      </c>
      <c r="K401" s="529">
        <f>IF('приложение 1.1 '!G403=2016,'приложение 1.1 '!E403,"-")</f>
        <v>0</v>
      </c>
      <c r="L401" s="529">
        <f>IF('приложение 1.1 '!G403=2016,'приложение 1.1 '!D403,"-")</f>
        <v>0.251</v>
      </c>
      <c r="M401" s="529" t="str">
        <f>IF('приложение 1.1 '!G403=2017,'приложение 1.1 '!E403,"-")</f>
        <v>-</v>
      </c>
      <c r="N401" s="529" t="str">
        <f>IF('приложение 1.1 '!G403=2017,'приложение 1.1 '!D403,"-")</f>
        <v>-</v>
      </c>
      <c r="O401" s="529">
        <f t="shared" si="242"/>
        <v>0</v>
      </c>
      <c r="P401" s="529">
        <f t="shared" si="243"/>
        <v>0.251</v>
      </c>
      <c r="Q401" s="529">
        <v>0</v>
      </c>
      <c r="R401" s="529">
        <v>0</v>
      </c>
      <c r="S401" s="529">
        <v>0</v>
      </c>
      <c r="T401" s="529">
        <v>0</v>
      </c>
      <c r="U401" s="529">
        <v>0</v>
      </c>
      <c r="V401" s="529">
        <v>0</v>
      </c>
      <c r="W401" s="529">
        <v>0</v>
      </c>
      <c r="X401" s="529">
        <v>0</v>
      </c>
      <c r="Y401" s="529">
        <v>0</v>
      </c>
      <c r="Z401" s="529">
        <v>0</v>
      </c>
      <c r="AA401" s="529">
        <v>0</v>
      </c>
      <c r="AB401" s="529">
        <v>0</v>
      </c>
      <c r="AC401" s="529">
        <f t="shared" si="244"/>
        <v>0</v>
      </c>
      <c r="AD401" s="583">
        <f t="shared" si="245"/>
        <v>0</v>
      </c>
      <c r="AE401" s="591">
        <f>'приложение 1.1 '!H403</f>
        <v>0.91823556000000006</v>
      </c>
      <c r="AF401" s="591" t="str">
        <f t="shared" si="225"/>
        <v>0</v>
      </c>
      <c r="AG401" s="591" t="str">
        <f t="shared" si="226"/>
        <v>0</v>
      </c>
      <c r="AH401" s="591" t="str">
        <f t="shared" si="229"/>
        <v>0</v>
      </c>
      <c r="AI401" s="591" t="str">
        <f t="shared" si="227"/>
        <v>0</v>
      </c>
      <c r="AJ401" s="591" t="str">
        <f t="shared" si="230"/>
        <v>0</v>
      </c>
      <c r="AK401" s="591" t="str">
        <f t="shared" si="228"/>
        <v>0</v>
      </c>
      <c r="AL401" s="591" t="str">
        <f t="shared" si="222"/>
        <v>0</v>
      </c>
      <c r="AM401" s="591" t="str">
        <f t="shared" si="237"/>
        <v>0</v>
      </c>
      <c r="AN401" s="591" t="str">
        <f t="shared" si="231"/>
        <v>-</v>
      </c>
      <c r="AO401" s="591" t="str">
        <f t="shared" si="232"/>
        <v>-</v>
      </c>
      <c r="AP401" s="591">
        <f>'приложение 1.1 '!Y403</f>
        <v>0</v>
      </c>
      <c r="AQ401" s="591">
        <f>'приложение 1.1 '!Z403</f>
        <v>0</v>
      </c>
      <c r="AR401" s="591">
        <f>'приложение 1.1 '!AA403</f>
        <v>0</v>
      </c>
      <c r="AS401" s="591">
        <f>'приложение 1.1 '!AB403</f>
        <v>0</v>
      </c>
      <c r="AT401" s="591">
        <f>'приложение 1.4.'!G529</f>
        <v>0</v>
      </c>
      <c r="AU401" s="591">
        <f>'приложение 1.4.'!I529</f>
        <v>0</v>
      </c>
      <c r="AV401" s="591">
        <f>'приложение 1.4.'!K529</f>
        <v>0</v>
      </c>
      <c r="AW401" s="591">
        <f>'приложение 1.4.'!M529</f>
        <v>0</v>
      </c>
      <c r="AX401" s="474">
        <f>'приложение 1.1 '!AD403</f>
        <v>0</v>
      </c>
      <c r="AY401" s="474">
        <f>'приложение 1.1 '!AC403</f>
        <v>0.91823556000000006</v>
      </c>
      <c r="AZ401" s="591">
        <f t="shared" si="233"/>
        <v>0.91823556000000006</v>
      </c>
    </row>
    <row r="402" spans="1:52" s="9" customFormat="1" ht="31.5">
      <c r="A402" s="95" t="str">
        <f>'приложение 1.1 '!A404</f>
        <v>2.1.4.134</v>
      </c>
      <c r="B402" s="506" t="str">
        <f>'приложение 1.1 '!B404</f>
        <v>Строительство КЛ-10кВ от РП-162 до ТП№6 2х1600кВА мкр.38 (3-я очередь строительства)</v>
      </c>
      <c r="C402" s="529" t="str">
        <f>IF('приложение 1.1 '!G404=2012,'приложение 1.1 '!E404,"-")</f>
        <v>-</v>
      </c>
      <c r="D402" s="529" t="str">
        <f>IF('приложение 1.1 '!G404=2012,'приложение 1.1 '!D404,"-")</f>
        <v>-</v>
      </c>
      <c r="E402" s="529" t="str">
        <f>IF('приложение 1.1 '!G404=2013,'приложение 1.1 '!E404,"-")</f>
        <v>-</v>
      </c>
      <c r="F402" s="529" t="str">
        <f>IF('приложение 1.1 '!G404=2013,'приложение 1.1 '!D404,"-")</f>
        <v>-</v>
      </c>
      <c r="G402" s="529" t="str">
        <f>IF('приложение 1.1 '!G404=2014,'приложение 1.1 '!E404,"-")</f>
        <v>-</v>
      </c>
      <c r="H402" s="529" t="str">
        <f>IF('приложение 1.1 '!G404=2014,'приложение 1.1 '!D404,"-")</f>
        <v>-</v>
      </c>
      <c r="I402" s="529" t="str">
        <f>IF('приложение 1.1 '!G404=2015,'приложение 1.1 '!E404,"-")</f>
        <v>-</v>
      </c>
      <c r="J402" s="529" t="str">
        <f>IF('приложение 1.1 '!G404=2015,'приложение 1.1 '!D404,"-")</f>
        <v>-</v>
      </c>
      <c r="K402" s="529">
        <f>IF('приложение 1.1 '!G404=2016,'приложение 1.1 '!E404,"-")</f>
        <v>0</v>
      </c>
      <c r="L402" s="529">
        <f>IF('приложение 1.1 '!G404=2016,'приложение 1.1 '!D404,"-")</f>
        <v>2.0339999999999998</v>
      </c>
      <c r="M402" s="529" t="str">
        <f>IF('приложение 1.1 '!G404=2017,'приложение 1.1 '!E404,"-")</f>
        <v>-</v>
      </c>
      <c r="N402" s="529" t="str">
        <f>IF('приложение 1.1 '!G404=2017,'приложение 1.1 '!D404,"-")</f>
        <v>-</v>
      </c>
      <c r="O402" s="529">
        <f t="shared" ref="O402" si="246">SUM(C402,E402,G402,I402,K402,M402)</f>
        <v>0</v>
      </c>
      <c r="P402" s="529">
        <f t="shared" ref="P402" si="247">SUM(D402,F402,H402,J402,L402,N402)</f>
        <v>2.0339999999999998</v>
      </c>
      <c r="Q402" s="529">
        <v>0</v>
      </c>
      <c r="R402" s="529">
        <v>0</v>
      </c>
      <c r="S402" s="529">
        <v>0</v>
      </c>
      <c r="T402" s="529">
        <v>0</v>
      </c>
      <c r="U402" s="529">
        <v>0</v>
      </c>
      <c r="V402" s="529">
        <v>0</v>
      </c>
      <c r="W402" s="529">
        <v>0</v>
      </c>
      <c r="X402" s="529">
        <v>0</v>
      </c>
      <c r="Y402" s="529">
        <v>0</v>
      </c>
      <c r="Z402" s="529">
        <v>0</v>
      </c>
      <c r="AA402" s="529">
        <v>0</v>
      </c>
      <c r="AB402" s="529">
        <v>0</v>
      </c>
      <c r="AC402" s="529">
        <f t="shared" ref="AC402" si="248">SUM(Q402,S402,U402,W402,Y402,AA402)</f>
        <v>0</v>
      </c>
      <c r="AD402" s="583">
        <f t="shared" ref="AD402" si="249">SUM(R402,T402,V402,X402,Z402,AB402)</f>
        <v>0</v>
      </c>
      <c r="AE402" s="591">
        <f>'приложение 1.1 '!H404</f>
        <v>6.6656338399999999</v>
      </c>
      <c r="AF402" s="591" t="str">
        <f t="shared" si="225"/>
        <v>0</v>
      </c>
      <c r="AG402" s="591" t="str">
        <f t="shared" si="226"/>
        <v>0</v>
      </c>
      <c r="AH402" s="591" t="str">
        <f t="shared" si="229"/>
        <v>0</v>
      </c>
      <c r="AI402" s="591" t="str">
        <f t="shared" si="227"/>
        <v>0</v>
      </c>
      <c r="AJ402" s="591" t="str">
        <f t="shared" si="230"/>
        <v>0</v>
      </c>
      <c r="AK402" s="591" t="str">
        <f t="shared" si="228"/>
        <v>0</v>
      </c>
      <c r="AL402" s="591" t="str">
        <f t="shared" si="222"/>
        <v>0</v>
      </c>
      <c r="AM402" s="591" t="str">
        <f t="shared" si="237"/>
        <v>0</v>
      </c>
      <c r="AN402" s="591" t="str">
        <f t="shared" si="231"/>
        <v>-</v>
      </c>
      <c r="AO402" s="591" t="str">
        <f t="shared" si="232"/>
        <v>-</v>
      </c>
      <c r="AP402" s="591">
        <f>'приложение 1.1 '!Y404</f>
        <v>0</v>
      </c>
      <c r="AQ402" s="591">
        <f>'приложение 1.1 '!Z404</f>
        <v>0</v>
      </c>
      <c r="AR402" s="591">
        <f>'приложение 1.1 '!AA404</f>
        <v>0</v>
      </c>
      <c r="AS402" s="591">
        <f>'приложение 1.1 '!AB404</f>
        <v>0</v>
      </c>
      <c r="AT402" s="591">
        <f>'приложение 1.4.'!G530</f>
        <v>0</v>
      </c>
      <c r="AU402" s="591">
        <f>'приложение 1.4.'!I530</f>
        <v>0</v>
      </c>
      <c r="AV402" s="591">
        <f>'приложение 1.4.'!K530</f>
        <v>0</v>
      </c>
      <c r="AW402" s="591">
        <f>'приложение 1.4.'!M530</f>
        <v>0</v>
      </c>
      <c r="AX402" s="474">
        <f>'приложение 1.1 '!AD404</f>
        <v>0</v>
      </c>
      <c r="AY402" s="474">
        <f>'приложение 1.1 '!AC404</f>
        <v>6.6656338399999999</v>
      </c>
      <c r="AZ402" s="591">
        <f t="shared" si="233"/>
        <v>6.6656338399999999</v>
      </c>
    </row>
    <row r="403" spans="1:52" s="9" customFormat="1" ht="31.5">
      <c r="A403" s="95" t="str">
        <f>'приложение 1.1 '!A405</f>
        <v>2.1.4.135</v>
      </c>
      <c r="B403" s="506" t="str">
        <f>'приложение 1.1 '!B405</f>
        <v>Строительство КЛ-10кВ от ТП№15 2х1250кВА мкр.31Б до ТП№13 2х2500кВА мкр.31Б</v>
      </c>
      <c r="C403" s="529" t="str">
        <f>IF('приложение 1.1 '!G405=2012,'приложение 1.1 '!E405,"-")</f>
        <v>-</v>
      </c>
      <c r="D403" s="529" t="str">
        <f>IF('приложение 1.1 '!G405=2012,'приложение 1.1 '!D405,"-")</f>
        <v>-</v>
      </c>
      <c r="E403" s="529" t="str">
        <f>IF('приложение 1.1 '!G405=2013,'приложение 1.1 '!E405,"-")</f>
        <v>-</v>
      </c>
      <c r="F403" s="529" t="str">
        <f>IF('приложение 1.1 '!G405=2013,'приложение 1.1 '!D405,"-")</f>
        <v>-</v>
      </c>
      <c r="G403" s="529" t="str">
        <f>IF('приложение 1.1 '!G405=2014,'приложение 1.1 '!E405,"-")</f>
        <v>-</v>
      </c>
      <c r="H403" s="529" t="str">
        <f>IF('приложение 1.1 '!G405=2014,'приложение 1.1 '!D405,"-")</f>
        <v>-</v>
      </c>
      <c r="I403" s="529" t="str">
        <f>IF('приложение 1.1 '!G405=2015,'приложение 1.1 '!E405,"-")</f>
        <v>-</v>
      </c>
      <c r="J403" s="529" t="str">
        <f>IF('приложение 1.1 '!G405=2015,'приложение 1.1 '!D405,"-")</f>
        <v>-</v>
      </c>
      <c r="K403" s="529" t="str">
        <f>IF('приложение 1.1 '!G405=2016,'приложение 1.1 '!E405,"-")</f>
        <v>-</v>
      </c>
      <c r="L403" s="529" t="str">
        <f>IF('приложение 1.1 '!G405=2016,'приложение 1.1 '!D405,"-")</f>
        <v>-</v>
      </c>
      <c r="M403" s="529">
        <f>IF('приложение 1.1 '!G405=2017,'приложение 1.1 '!E405,"-")</f>
        <v>0</v>
      </c>
      <c r="N403" s="529">
        <f>IF('приложение 1.1 '!G405=2017,'приложение 1.1 '!D405,"-")</f>
        <v>0.89</v>
      </c>
      <c r="O403" s="529">
        <f t="shared" ref="O403:O419" si="250">SUM(C403,E403,G403,I403,K403,M403)</f>
        <v>0</v>
      </c>
      <c r="P403" s="529">
        <f t="shared" ref="P403:P419" si="251">SUM(D403,F403,H403,J403,L403,N403)</f>
        <v>0.89</v>
      </c>
      <c r="Q403" s="529">
        <v>0</v>
      </c>
      <c r="R403" s="529">
        <v>0</v>
      </c>
      <c r="S403" s="529">
        <v>0</v>
      </c>
      <c r="T403" s="529">
        <v>0</v>
      </c>
      <c r="U403" s="529">
        <v>0</v>
      </c>
      <c r="V403" s="529">
        <v>0</v>
      </c>
      <c r="W403" s="529">
        <v>0</v>
      </c>
      <c r="X403" s="529">
        <v>0</v>
      </c>
      <c r="Y403" s="529">
        <v>0</v>
      </c>
      <c r="Z403" s="529">
        <v>0</v>
      </c>
      <c r="AA403" s="529">
        <v>0</v>
      </c>
      <c r="AB403" s="529">
        <v>0</v>
      </c>
      <c r="AC403" s="529">
        <f t="shared" ref="AC403:AC419" si="252">SUM(Q403,S403,U403,W403,Y403,AA403)</f>
        <v>0</v>
      </c>
      <c r="AD403" s="583">
        <f t="shared" ref="AD403:AD419" si="253">SUM(R403,T403,V403,X403,Z403,AB403)</f>
        <v>0</v>
      </c>
      <c r="AE403" s="591">
        <f>'приложение 1.1 '!H405</f>
        <v>3.78457</v>
      </c>
      <c r="AF403" s="591" t="str">
        <f t="shared" si="225"/>
        <v>0</v>
      </c>
      <c r="AG403" s="591" t="str">
        <f t="shared" si="226"/>
        <v>0</v>
      </c>
      <c r="AH403" s="591" t="str">
        <f t="shared" si="229"/>
        <v>0</v>
      </c>
      <c r="AI403" s="591" t="str">
        <f t="shared" si="227"/>
        <v>0</v>
      </c>
      <c r="AJ403" s="591" t="str">
        <f t="shared" si="230"/>
        <v>0</v>
      </c>
      <c r="AK403" s="591" t="str">
        <f t="shared" si="228"/>
        <v>0</v>
      </c>
      <c r="AL403" s="591">
        <f t="shared" si="222"/>
        <v>0</v>
      </c>
      <c r="AM403" s="591">
        <f t="shared" si="237"/>
        <v>0.89</v>
      </c>
      <c r="AN403" s="591">
        <f t="shared" si="231"/>
        <v>0</v>
      </c>
      <c r="AO403" s="591">
        <f t="shared" si="232"/>
        <v>0.89</v>
      </c>
      <c r="AP403" s="591">
        <f>'приложение 1.1 '!Y405</f>
        <v>0</v>
      </c>
      <c r="AQ403" s="591">
        <f>'приложение 1.1 '!Z405</f>
        <v>0</v>
      </c>
      <c r="AR403" s="591">
        <f>'приложение 1.1 '!AA405</f>
        <v>0</v>
      </c>
      <c r="AS403" s="591">
        <f>'приложение 1.1 '!AB405</f>
        <v>0</v>
      </c>
      <c r="AT403" s="591">
        <f>'приложение 1.4.'!G531</f>
        <v>0</v>
      </c>
      <c r="AU403" s="591">
        <f>'приложение 1.4.'!I531</f>
        <v>0</v>
      </c>
      <c r="AV403" s="591">
        <f>'приложение 1.4.'!K531</f>
        <v>0</v>
      </c>
      <c r="AW403" s="591">
        <f>'приложение 1.4.'!M531</f>
        <v>3.78457</v>
      </c>
      <c r="AX403" s="474">
        <f>'приложение 1.1 '!AD405</f>
        <v>3.78457</v>
      </c>
      <c r="AY403" s="474">
        <f>'приложение 1.1 '!AC405</f>
        <v>0</v>
      </c>
      <c r="AZ403" s="591">
        <f t="shared" si="233"/>
        <v>3.78457</v>
      </c>
    </row>
    <row r="404" spans="1:52" s="9" customFormat="1" ht="31.5">
      <c r="A404" s="95" t="str">
        <f>'приложение 1.1 '!A406</f>
        <v>2.1.4.136</v>
      </c>
      <c r="B404" s="506" t="str">
        <f>'приложение 1.1 '!B406</f>
        <v>Строительство КЛ-10кВ от ТП№13 2х2500кВА мкр.31Б до БКТП-850</v>
      </c>
      <c r="C404" s="529" t="str">
        <f>IF('приложение 1.1 '!G406=2012,'приложение 1.1 '!E406,"-")</f>
        <v>-</v>
      </c>
      <c r="D404" s="529" t="str">
        <f>IF('приложение 1.1 '!G406=2012,'приложение 1.1 '!D406,"-")</f>
        <v>-</v>
      </c>
      <c r="E404" s="529" t="str">
        <f>IF('приложение 1.1 '!G406=2013,'приложение 1.1 '!E406,"-")</f>
        <v>-</v>
      </c>
      <c r="F404" s="529" t="str">
        <f>IF('приложение 1.1 '!G406=2013,'приложение 1.1 '!D406,"-")</f>
        <v>-</v>
      </c>
      <c r="G404" s="529" t="str">
        <f>IF('приложение 1.1 '!G406=2014,'приложение 1.1 '!E406,"-")</f>
        <v>-</v>
      </c>
      <c r="H404" s="529" t="str">
        <f>IF('приложение 1.1 '!G406=2014,'приложение 1.1 '!D406,"-")</f>
        <v>-</v>
      </c>
      <c r="I404" s="529" t="str">
        <f>IF('приложение 1.1 '!G406=2015,'приложение 1.1 '!E406,"-")</f>
        <v>-</v>
      </c>
      <c r="J404" s="529" t="str">
        <f>IF('приложение 1.1 '!G406=2015,'приложение 1.1 '!D406,"-")</f>
        <v>-</v>
      </c>
      <c r="K404" s="529" t="str">
        <f>IF('приложение 1.1 '!G406=2016,'приложение 1.1 '!E406,"-")</f>
        <v>-</v>
      </c>
      <c r="L404" s="529" t="str">
        <f>IF('приложение 1.1 '!G406=2016,'приложение 1.1 '!D406,"-")</f>
        <v>-</v>
      </c>
      <c r="M404" s="529">
        <f>IF('приложение 1.1 '!G406=2017,'приложение 1.1 '!E406,"-")</f>
        <v>0</v>
      </c>
      <c r="N404" s="529">
        <f>IF('приложение 1.1 '!G406=2017,'приложение 1.1 '!D406,"-")</f>
        <v>1.728</v>
      </c>
      <c r="O404" s="529">
        <f t="shared" si="250"/>
        <v>0</v>
      </c>
      <c r="P404" s="529">
        <f t="shared" si="251"/>
        <v>1.728</v>
      </c>
      <c r="Q404" s="529">
        <v>0</v>
      </c>
      <c r="R404" s="529">
        <v>0</v>
      </c>
      <c r="S404" s="529">
        <v>0</v>
      </c>
      <c r="T404" s="529">
        <v>0</v>
      </c>
      <c r="U404" s="529">
        <v>0</v>
      </c>
      <c r="V404" s="529">
        <v>0</v>
      </c>
      <c r="W404" s="529">
        <v>0</v>
      </c>
      <c r="X404" s="529">
        <v>0</v>
      </c>
      <c r="Y404" s="529">
        <v>0</v>
      </c>
      <c r="Z404" s="529">
        <v>0</v>
      </c>
      <c r="AA404" s="529">
        <v>0</v>
      </c>
      <c r="AB404" s="529">
        <v>0</v>
      </c>
      <c r="AC404" s="529">
        <f t="shared" si="252"/>
        <v>0</v>
      </c>
      <c r="AD404" s="583">
        <f t="shared" si="253"/>
        <v>0</v>
      </c>
      <c r="AE404" s="591">
        <f>'приложение 1.1 '!H406</f>
        <v>1.26963</v>
      </c>
      <c r="AF404" s="591" t="str">
        <f t="shared" si="225"/>
        <v>0</v>
      </c>
      <c r="AG404" s="591" t="str">
        <f t="shared" si="226"/>
        <v>0</v>
      </c>
      <c r="AH404" s="591" t="str">
        <f t="shared" si="229"/>
        <v>0</v>
      </c>
      <c r="AI404" s="591" t="str">
        <f t="shared" si="227"/>
        <v>0</v>
      </c>
      <c r="AJ404" s="591" t="str">
        <f t="shared" si="230"/>
        <v>0</v>
      </c>
      <c r="AK404" s="591" t="str">
        <f t="shared" si="228"/>
        <v>0</v>
      </c>
      <c r="AL404" s="591">
        <f t="shared" si="222"/>
        <v>0</v>
      </c>
      <c r="AM404" s="591">
        <f t="shared" si="237"/>
        <v>1.728</v>
      </c>
      <c r="AN404" s="591">
        <f t="shared" si="231"/>
        <v>0</v>
      </c>
      <c r="AO404" s="591">
        <f t="shared" si="232"/>
        <v>1.728</v>
      </c>
      <c r="AP404" s="591">
        <f>'приложение 1.1 '!Y406</f>
        <v>0</v>
      </c>
      <c r="AQ404" s="591">
        <f>'приложение 1.1 '!Z406</f>
        <v>0</v>
      </c>
      <c r="AR404" s="591">
        <f>'приложение 1.1 '!AA406</f>
        <v>0</v>
      </c>
      <c r="AS404" s="591">
        <f>'приложение 1.1 '!AB406</f>
        <v>0</v>
      </c>
      <c r="AT404" s="591">
        <f>'приложение 1.4.'!G532</f>
        <v>0</v>
      </c>
      <c r="AU404" s="591">
        <f>'приложение 1.4.'!I532</f>
        <v>0</v>
      </c>
      <c r="AV404" s="591">
        <f>'приложение 1.4.'!K532</f>
        <v>0</v>
      </c>
      <c r="AW404" s="591">
        <f>'приложение 1.4.'!M532</f>
        <v>1.26963</v>
      </c>
      <c r="AX404" s="474">
        <f>'приложение 1.1 '!AD406</f>
        <v>1.26963</v>
      </c>
      <c r="AY404" s="474">
        <f>'приложение 1.1 '!AC406</f>
        <v>0</v>
      </c>
      <c r="AZ404" s="591">
        <f t="shared" si="233"/>
        <v>1.26963</v>
      </c>
    </row>
    <row r="405" spans="1:52" s="9" customFormat="1" ht="31.5">
      <c r="A405" s="95" t="str">
        <f>'приложение 1.1 '!A407</f>
        <v>2.1.4.137</v>
      </c>
      <c r="B405" s="506" t="str">
        <f>'приложение 1.1 '!B407</f>
        <v>Строительство КЛ-10кВ от ТП№15 2х1250кВА мкр.31Б до РП-158</v>
      </c>
      <c r="C405" s="529" t="str">
        <f>IF('приложение 1.1 '!G407=2012,'приложение 1.1 '!E407,"-")</f>
        <v>-</v>
      </c>
      <c r="D405" s="529" t="str">
        <f>IF('приложение 1.1 '!G407=2012,'приложение 1.1 '!D407,"-")</f>
        <v>-</v>
      </c>
      <c r="E405" s="529" t="str">
        <f>IF('приложение 1.1 '!G407=2013,'приложение 1.1 '!E407,"-")</f>
        <v>-</v>
      </c>
      <c r="F405" s="529" t="str">
        <f>IF('приложение 1.1 '!G407=2013,'приложение 1.1 '!D407,"-")</f>
        <v>-</v>
      </c>
      <c r="G405" s="529" t="str">
        <f>IF('приложение 1.1 '!G407=2014,'приложение 1.1 '!E407,"-")</f>
        <v>-</v>
      </c>
      <c r="H405" s="529" t="str">
        <f>IF('приложение 1.1 '!G407=2014,'приложение 1.1 '!D407,"-")</f>
        <v>-</v>
      </c>
      <c r="I405" s="529" t="str">
        <f>IF('приложение 1.1 '!G407=2015,'приложение 1.1 '!E407,"-")</f>
        <v>-</v>
      </c>
      <c r="J405" s="529" t="str">
        <f>IF('приложение 1.1 '!G407=2015,'приложение 1.1 '!D407,"-")</f>
        <v>-</v>
      </c>
      <c r="K405" s="529" t="str">
        <f>IF('приложение 1.1 '!G407=2016,'приложение 1.1 '!E407,"-")</f>
        <v>-</v>
      </c>
      <c r="L405" s="529" t="str">
        <f>IF('приложение 1.1 '!G407=2016,'приложение 1.1 '!D407,"-")</f>
        <v>-</v>
      </c>
      <c r="M405" s="529">
        <f>IF('приложение 1.1 '!G407=2017,'приложение 1.1 '!E407,"-")</f>
        <v>0</v>
      </c>
      <c r="N405" s="529">
        <f>IF('приложение 1.1 '!G407=2017,'приложение 1.1 '!D407,"-")</f>
        <v>0.58399999999999996</v>
      </c>
      <c r="O405" s="529">
        <f t="shared" si="250"/>
        <v>0</v>
      </c>
      <c r="P405" s="529">
        <f t="shared" si="251"/>
        <v>0.58399999999999996</v>
      </c>
      <c r="Q405" s="529">
        <v>0</v>
      </c>
      <c r="R405" s="529">
        <v>0</v>
      </c>
      <c r="S405" s="529">
        <v>0</v>
      </c>
      <c r="T405" s="529">
        <v>0</v>
      </c>
      <c r="U405" s="529">
        <v>0</v>
      </c>
      <c r="V405" s="529">
        <v>0</v>
      </c>
      <c r="W405" s="529">
        <v>0</v>
      </c>
      <c r="X405" s="529">
        <v>0</v>
      </c>
      <c r="Y405" s="529">
        <v>0</v>
      </c>
      <c r="Z405" s="529">
        <v>0</v>
      </c>
      <c r="AA405" s="529">
        <v>0</v>
      </c>
      <c r="AB405" s="529">
        <v>0</v>
      </c>
      <c r="AC405" s="529">
        <f t="shared" si="252"/>
        <v>0</v>
      </c>
      <c r="AD405" s="583">
        <f t="shared" si="253"/>
        <v>0</v>
      </c>
      <c r="AE405" s="591">
        <f>'приложение 1.1 '!H407</f>
        <v>1.26963</v>
      </c>
      <c r="AF405" s="591" t="str">
        <f t="shared" si="225"/>
        <v>0</v>
      </c>
      <c r="AG405" s="591" t="str">
        <f t="shared" si="226"/>
        <v>0</v>
      </c>
      <c r="AH405" s="591" t="str">
        <f t="shared" si="229"/>
        <v>0</v>
      </c>
      <c r="AI405" s="591" t="str">
        <f t="shared" si="227"/>
        <v>0</v>
      </c>
      <c r="AJ405" s="591" t="str">
        <f t="shared" si="230"/>
        <v>0</v>
      </c>
      <c r="AK405" s="591" t="str">
        <f t="shared" si="228"/>
        <v>0</v>
      </c>
      <c r="AL405" s="591">
        <f t="shared" si="222"/>
        <v>0</v>
      </c>
      <c r="AM405" s="591">
        <f t="shared" si="237"/>
        <v>0.58399999999999996</v>
      </c>
      <c r="AN405" s="591">
        <f t="shared" si="231"/>
        <v>0</v>
      </c>
      <c r="AO405" s="591">
        <f t="shared" si="232"/>
        <v>0.58399999999999996</v>
      </c>
      <c r="AP405" s="591">
        <f>'приложение 1.1 '!Y407</f>
        <v>0</v>
      </c>
      <c r="AQ405" s="591">
        <f>'приложение 1.1 '!Z407</f>
        <v>0</v>
      </c>
      <c r="AR405" s="591">
        <f>'приложение 1.1 '!AA407</f>
        <v>0</v>
      </c>
      <c r="AS405" s="591">
        <f>'приложение 1.1 '!AB407</f>
        <v>0</v>
      </c>
      <c r="AT405" s="591">
        <f>'приложение 1.4.'!G533</f>
        <v>0</v>
      </c>
      <c r="AU405" s="591">
        <f>'приложение 1.4.'!I533</f>
        <v>0</v>
      </c>
      <c r="AV405" s="591">
        <f>'приложение 1.4.'!K533</f>
        <v>0</v>
      </c>
      <c r="AW405" s="591">
        <f>'приложение 1.4.'!M533</f>
        <v>1.26963</v>
      </c>
      <c r="AX405" s="474">
        <f>'приложение 1.1 '!AD407</f>
        <v>1.26963</v>
      </c>
      <c r="AY405" s="474">
        <f>'приложение 1.1 '!AC407</f>
        <v>0</v>
      </c>
      <c r="AZ405" s="591">
        <f t="shared" si="233"/>
        <v>1.26963</v>
      </c>
    </row>
    <row r="406" spans="1:52" s="9" customFormat="1" ht="31.5">
      <c r="A406" s="95" t="str">
        <f>'приложение 1.1 '!A408</f>
        <v>2.1.4.138</v>
      </c>
      <c r="B406" s="506" t="str">
        <f>'приложение 1.1 '!B408</f>
        <v>Строительство КЛ-6кВ от ЗРУ-6кВ ПС-35/6кВ "ПС-68" до ТП№2 2х1000кВА п.Дорожный</v>
      </c>
      <c r="C406" s="529" t="str">
        <f>IF('приложение 1.1 '!G408=2012,'приложение 1.1 '!E408,"-")</f>
        <v>-</v>
      </c>
      <c r="D406" s="529" t="str">
        <f>IF('приложение 1.1 '!G408=2012,'приложение 1.1 '!D408,"-")</f>
        <v>-</v>
      </c>
      <c r="E406" s="529" t="str">
        <f>IF('приложение 1.1 '!G408=2013,'приложение 1.1 '!E408,"-")</f>
        <v>-</v>
      </c>
      <c r="F406" s="529" t="str">
        <f>IF('приложение 1.1 '!G408=2013,'приложение 1.1 '!D408,"-")</f>
        <v>-</v>
      </c>
      <c r="G406" s="529" t="str">
        <f>IF('приложение 1.1 '!G408=2014,'приложение 1.1 '!E408,"-")</f>
        <v>-</v>
      </c>
      <c r="H406" s="529" t="str">
        <f>IF('приложение 1.1 '!G408=2014,'приложение 1.1 '!D408,"-")</f>
        <v>-</v>
      </c>
      <c r="I406" s="529" t="str">
        <f>IF('приложение 1.1 '!G408=2015,'приложение 1.1 '!E408,"-")</f>
        <v>-</v>
      </c>
      <c r="J406" s="529" t="str">
        <f>IF('приложение 1.1 '!G408=2015,'приложение 1.1 '!D408,"-")</f>
        <v>-</v>
      </c>
      <c r="K406" s="529" t="str">
        <f>IF('приложение 1.1 '!G408=2016,'приложение 1.1 '!E408,"-")</f>
        <v>-</v>
      </c>
      <c r="L406" s="529" t="str">
        <f>IF('приложение 1.1 '!G408=2016,'приложение 1.1 '!D408,"-")</f>
        <v>-</v>
      </c>
      <c r="M406" s="529">
        <f>IF('приложение 1.1 '!G408=2017,'приложение 1.1 '!E408,"-")</f>
        <v>0</v>
      </c>
      <c r="N406" s="529">
        <f>IF('приложение 1.1 '!G408=2017,'приложение 1.1 '!D408,"-")</f>
        <v>2.2000000000000002</v>
      </c>
      <c r="O406" s="529">
        <f t="shared" si="250"/>
        <v>0</v>
      </c>
      <c r="P406" s="529">
        <f t="shared" si="251"/>
        <v>2.2000000000000002</v>
      </c>
      <c r="Q406" s="529">
        <v>0</v>
      </c>
      <c r="R406" s="529">
        <v>0</v>
      </c>
      <c r="S406" s="529">
        <v>0</v>
      </c>
      <c r="T406" s="529">
        <v>0</v>
      </c>
      <c r="U406" s="529">
        <v>0</v>
      </c>
      <c r="V406" s="529">
        <v>0</v>
      </c>
      <c r="W406" s="529">
        <v>0</v>
      </c>
      <c r="X406" s="529">
        <v>0</v>
      </c>
      <c r="Y406" s="529">
        <v>0</v>
      </c>
      <c r="Z406" s="529">
        <v>0</v>
      </c>
      <c r="AA406" s="529">
        <v>0</v>
      </c>
      <c r="AB406" s="529">
        <v>0</v>
      </c>
      <c r="AC406" s="529">
        <f t="shared" si="252"/>
        <v>0</v>
      </c>
      <c r="AD406" s="583">
        <f t="shared" si="253"/>
        <v>0</v>
      </c>
      <c r="AE406" s="591">
        <f>'приложение 1.1 '!H408</f>
        <v>10.66887</v>
      </c>
      <c r="AF406" s="591" t="str">
        <f t="shared" si="225"/>
        <v>0</v>
      </c>
      <c r="AG406" s="591" t="str">
        <f t="shared" si="226"/>
        <v>0</v>
      </c>
      <c r="AH406" s="591" t="str">
        <f t="shared" si="229"/>
        <v>0</v>
      </c>
      <c r="AI406" s="591" t="str">
        <f t="shared" si="227"/>
        <v>0</v>
      </c>
      <c r="AJ406" s="591" t="str">
        <f t="shared" si="230"/>
        <v>0</v>
      </c>
      <c r="AK406" s="591" t="str">
        <f t="shared" si="228"/>
        <v>0</v>
      </c>
      <c r="AL406" s="591">
        <f t="shared" si="222"/>
        <v>0</v>
      </c>
      <c r="AM406" s="591">
        <f t="shared" si="237"/>
        <v>2.2000000000000002</v>
      </c>
      <c r="AN406" s="591">
        <f t="shared" si="231"/>
        <v>0</v>
      </c>
      <c r="AO406" s="591">
        <f t="shared" si="232"/>
        <v>2.2000000000000002</v>
      </c>
      <c r="AP406" s="591">
        <f>'приложение 1.1 '!Y408</f>
        <v>0</v>
      </c>
      <c r="AQ406" s="591">
        <f>'приложение 1.1 '!Z408</f>
        <v>0</v>
      </c>
      <c r="AR406" s="591">
        <f>'приложение 1.1 '!AA408</f>
        <v>0</v>
      </c>
      <c r="AS406" s="591">
        <f>'приложение 1.1 '!AB408</f>
        <v>0</v>
      </c>
      <c r="AT406" s="591">
        <f>'приложение 1.4.'!G534</f>
        <v>0</v>
      </c>
      <c r="AU406" s="591">
        <f>'приложение 1.4.'!I534</f>
        <v>0</v>
      </c>
      <c r="AV406" s="591">
        <f>'приложение 1.4.'!K534</f>
        <v>0</v>
      </c>
      <c r="AW406" s="591">
        <f>'приложение 1.4.'!M534</f>
        <v>10.66887</v>
      </c>
      <c r="AX406" s="474">
        <f>'приложение 1.1 '!AD408</f>
        <v>10.66887</v>
      </c>
      <c r="AY406" s="474">
        <f>'приложение 1.1 '!AC408</f>
        <v>0</v>
      </c>
      <c r="AZ406" s="591">
        <f t="shared" si="233"/>
        <v>10.66887</v>
      </c>
    </row>
    <row r="407" spans="1:52" s="9" customFormat="1" ht="31.5">
      <c r="A407" s="95" t="str">
        <f>'приложение 1.1 '!A409</f>
        <v>2.1.4.139</v>
      </c>
      <c r="B407" s="506" t="str">
        <f>'приложение 1.1 '!B409</f>
        <v>Строительство КЛ-6кВ от ТП№1 2х630кВА п.Дорожный до ТП№2 2х1000кВА п.Дорожный</v>
      </c>
      <c r="C407" s="529" t="str">
        <f>IF('приложение 1.1 '!G409=2012,'приложение 1.1 '!E409,"-")</f>
        <v>-</v>
      </c>
      <c r="D407" s="529" t="str">
        <f>IF('приложение 1.1 '!G409=2012,'приложение 1.1 '!D409,"-")</f>
        <v>-</v>
      </c>
      <c r="E407" s="529" t="str">
        <f>IF('приложение 1.1 '!G409=2013,'приложение 1.1 '!E409,"-")</f>
        <v>-</v>
      </c>
      <c r="F407" s="529" t="str">
        <f>IF('приложение 1.1 '!G409=2013,'приложение 1.1 '!D409,"-")</f>
        <v>-</v>
      </c>
      <c r="G407" s="529" t="str">
        <f>IF('приложение 1.1 '!G409=2014,'приложение 1.1 '!E409,"-")</f>
        <v>-</v>
      </c>
      <c r="H407" s="529" t="str">
        <f>IF('приложение 1.1 '!G409=2014,'приложение 1.1 '!D409,"-")</f>
        <v>-</v>
      </c>
      <c r="I407" s="529" t="str">
        <f>IF('приложение 1.1 '!G409=2015,'приложение 1.1 '!E409,"-")</f>
        <v>-</v>
      </c>
      <c r="J407" s="529" t="str">
        <f>IF('приложение 1.1 '!G409=2015,'приложение 1.1 '!D409,"-")</f>
        <v>-</v>
      </c>
      <c r="K407" s="529" t="str">
        <f>IF('приложение 1.1 '!G409=2016,'приложение 1.1 '!E409,"-")</f>
        <v>-</v>
      </c>
      <c r="L407" s="529" t="str">
        <f>IF('приложение 1.1 '!G409=2016,'приложение 1.1 '!D409,"-")</f>
        <v>-</v>
      </c>
      <c r="M407" s="529">
        <f>IF('приложение 1.1 '!G409=2017,'приложение 1.1 '!E409,"-")</f>
        <v>0</v>
      </c>
      <c r="N407" s="529">
        <f>IF('приложение 1.1 '!G409=2017,'приложение 1.1 '!D409,"-")</f>
        <v>0.7</v>
      </c>
      <c r="O407" s="529">
        <f t="shared" si="250"/>
        <v>0</v>
      </c>
      <c r="P407" s="529">
        <f t="shared" si="251"/>
        <v>0.7</v>
      </c>
      <c r="Q407" s="529">
        <v>0</v>
      </c>
      <c r="R407" s="529">
        <v>0</v>
      </c>
      <c r="S407" s="529">
        <v>0</v>
      </c>
      <c r="T407" s="529">
        <v>0</v>
      </c>
      <c r="U407" s="529">
        <v>0</v>
      </c>
      <c r="V407" s="529">
        <v>0</v>
      </c>
      <c r="W407" s="529">
        <v>0</v>
      </c>
      <c r="X407" s="529">
        <v>0</v>
      </c>
      <c r="Y407" s="529">
        <v>0</v>
      </c>
      <c r="Z407" s="529">
        <v>0</v>
      </c>
      <c r="AA407" s="529">
        <v>0</v>
      </c>
      <c r="AB407" s="529">
        <v>0</v>
      </c>
      <c r="AC407" s="529">
        <f t="shared" si="252"/>
        <v>0</v>
      </c>
      <c r="AD407" s="583">
        <f t="shared" si="253"/>
        <v>0</v>
      </c>
      <c r="AE407" s="591">
        <f>'приложение 1.1 '!H409</f>
        <v>2.2959999999999998</v>
      </c>
      <c r="AF407" s="591" t="str">
        <f t="shared" si="225"/>
        <v>0</v>
      </c>
      <c r="AG407" s="591" t="str">
        <f t="shared" si="226"/>
        <v>0</v>
      </c>
      <c r="AH407" s="591" t="str">
        <f t="shared" si="229"/>
        <v>0</v>
      </c>
      <c r="AI407" s="591" t="str">
        <f t="shared" si="227"/>
        <v>0</v>
      </c>
      <c r="AJ407" s="591" t="str">
        <f t="shared" si="230"/>
        <v>0</v>
      </c>
      <c r="AK407" s="591" t="str">
        <f t="shared" si="228"/>
        <v>0</v>
      </c>
      <c r="AL407" s="591">
        <f t="shared" si="222"/>
        <v>0</v>
      </c>
      <c r="AM407" s="591">
        <f t="shared" si="237"/>
        <v>0.7</v>
      </c>
      <c r="AN407" s="591">
        <f t="shared" si="231"/>
        <v>0</v>
      </c>
      <c r="AO407" s="591">
        <f t="shared" si="232"/>
        <v>0.7</v>
      </c>
      <c r="AP407" s="591">
        <f>'приложение 1.1 '!Y409</f>
        <v>0</v>
      </c>
      <c r="AQ407" s="591">
        <f>'приложение 1.1 '!Z409</f>
        <v>0</v>
      </c>
      <c r="AR407" s="591">
        <f>'приложение 1.1 '!AA409</f>
        <v>0</v>
      </c>
      <c r="AS407" s="591">
        <f>'приложение 1.1 '!AB409</f>
        <v>0</v>
      </c>
      <c r="AT407" s="591">
        <f>'приложение 1.4.'!G535</f>
        <v>0</v>
      </c>
      <c r="AU407" s="591">
        <f>'приложение 1.4.'!I535</f>
        <v>0</v>
      </c>
      <c r="AV407" s="591">
        <f>'приложение 1.4.'!K535</f>
        <v>0</v>
      </c>
      <c r="AW407" s="591">
        <f>'приложение 1.4.'!M535</f>
        <v>2.2959999999999998</v>
      </c>
      <c r="AX407" s="474">
        <f>'приложение 1.1 '!AD409</f>
        <v>2.2959999999999998</v>
      </c>
      <c r="AY407" s="474">
        <f>'приложение 1.1 '!AC409</f>
        <v>0</v>
      </c>
      <c r="AZ407" s="591">
        <f t="shared" si="233"/>
        <v>2.2959999999999998</v>
      </c>
    </row>
    <row r="408" spans="1:52" s="9" customFormat="1" ht="31.5">
      <c r="A408" s="95" t="str">
        <f>'приложение 1.1 '!A410</f>
        <v>2.1.4.140</v>
      </c>
      <c r="B408" s="506" t="str">
        <f>'приложение 1.1 '!B410</f>
        <v>Строительство КЛ-10кВ от ТП2 2х1600кВА до ТП3 2х1600кВА мкр.42</v>
      </c>
      <c r="C408" s="529" t="str">
        <f>IF('приложение 1.1 '!G410=2012,'приложение 1.1 '!E410,"-")</f>
        <v>-</v>
      </c>
      <c r="D408" s="529" t="str">
        <f>IF('приложение 1.1 '!G410=2012,'приложение 1.1 '!D410,"-")</f>
        <v>-</v>
      </c>
      <c r="E408" s="529" t="str">
        <f>IF('приложение 1.1 '!G410=2013,'приложение 1.1 '!E410,"-")</f>
        <v>-</v>
      </c>
      <c r="F408" s="529" t="str">
        <f>IF('приложение 1.1 '!G410=2013,'приложение 1.1 '!D410,"-")</f>
        <v>-</v>
      </c>
      <c r="G408" s="529" t="str">
        <f>IF('приложение 1.1 '!G410=2014,'приложение 1.1 '!E410,"-")</f>
        <v>-</v>
      </c>
      <c r="H408" s="529" t="str">
        <f>IF('приложение 1.1 '!G410=2014,'приложение 1.1 '!D410,"-")</f>
        <v>-</v>
      </c>
      <c r="I408" s="529" t="str">
        <f>IF('приложение 1.1 '!G410=2015,'приложение 1.1 '!E410,"-")</f>
        <v>-</v>
      </c>
      <c r="J408" s="529" t="str">
        <f>IF('приложение 1.1 '!G410=2015,'приложение 1.1 '!D410,"-")</f>
        <v>-</v>
      </c>
      <c r="K408" s="529" t="str">
        <f>IF('приложение 1.1 '!G410=2016,'приложение 1.1 '!E410,"-")</f>
        <v>-</v>
      </c>
      <c r="L408" s="529" t="str">
        <f>IF('приложение 1.1 '!G410=2016,'приложение 1.1 '!D410,"-")</f>
        <v>-</v>
      </c>
      <c r="M408" s="529">
        <f>IF('приложение 1.1 '!G410=2017,'приложение 1.1 '!E410,"-")</f>
        <v>0</v>
      </c>
      <c r="N408" s="529">
        <f>IF('приложение 1.1 '!G410=2017,'приложение 1.1 '!D410,"-")</f>
        <v>0.26600000000000001</v>
      </c>
      <c r="O408" s="529">
        <f t="shared" si="250"/>
        <v>0</v>
      </c>
      <c r="P408" s="529">
        <f t="shared" si="251"/>
        <v>0.26600000000000001</v>
      </c>
      <c r="Q408" s="529">
        <v>0</v>
      </c>
      <c r="R408" s="529">
        <v>0</v>
      </c>
      <c r="S408" s="529">
        <v>0</v>
      </c>
      <c r="T408" s="529">
        <v>0</v>
      </c>
      <c r="U408" s="529">
        <v>0</v>
      </c>
      <c r="V408" s="529">
        <v>0</v>
      </c>
      <c r="W408" s="529">
        <v>0</v>
      </c>
      <c r="X408" s="529">
        <v>0</v>
      </c>
      <c r="Y408" s="529">
        <v>0</v>
      </c>
      <c r="Z408" s="529">
        <v>0</v>
      </c>
      <c r="AA408" s="529">
        <v>0</v>
      </c>
      <c r="AB408" s="529">
        <v>0</v>
      </c>
      <c r="AC408" s="529">
        <f t="shared" si="252"/>
        <v>0</v>
      </c>
      <c r="AD408" s="583">
        <f t="shared" si="253"/>
        <v>0</v>
      </c>
      <c r="AE408" s="591">
        <f>'приложение 1.1 '!H410</f>
        <v>0.92027999999999999</v>
      </c>
      <c r="AF408" s="591" t="str">
        <f t="shared" si="225"/>
        <v>0</v>
      </c>
      <c r="AG408" s="591" t="str">
        <f t="shared" si="226"/>
        <v>0</v>
      </c>
      <c r="AH408" s="591" t="str">
        <f t="shared" si="229"/>
        <v>0</v>
      </c>
      <c r="AI408" s="591" t="str">
        <f t="shared" si="227"/>
        <v>0</v>
      </c>
      <c r="AJ408" s="591" t="str">
        <f t="shared" si="230"/>
        <v>0</v>
      </c>
      <c r="AK408" s="591" t="str">
        <f t="shared" si="228"/>
        <v>0</v>
      </c>
      <c r="AL408" s="591">
        <f t="shared" si="222"/>
        <v>0</v>
      </c>
      <c r="AM408" s="591">
        <f t="shared" si="237"/>
        <v>0.26600000000000001</v>
      </c>
      <c r="AN408" s="591">
        <f t="shared" si="231"/>
        <v>0</v>
      </c>
      <c r="AO408" s="591">
        <f t="shared" si="232"/>
        <v>0.26600000000000001</v>
      </c>
      <c r="AP408" s="591">
        <f>'приложение 1.1 '!Y410</f>
        <v>0</v>
      </c>
      <c r="AQ408" s="591">
        <f>'приложение 1.1 '!Z410</f>
        <v>0</v>
      </c>
      <c r="AR408" s="591">
        <f>'приложение 1.1 '!AA410</f>
        <v>0</v>
      </c>
      <c r="AS408" s="591">
        <f>'приложение 1.1 '!AB410</f>
        <v>0</v>
      </c>
      <c r="AT408" s="591">
        <f>'приложение 1.4.'!G536</f>
        <v>0</v>
      </c>
      <c r="AU408" s="591">
        <f>'приложение 1.4.'!I536</f>
        <v>0</v>
      </c>
      <c r="AV408" s="591">
        <f>'приложение 1.4.'!K536</f>
        <v>0</v>
      </c>
      <c r="AW408" s="591">
        <f>'приложение 1.4.'!M536</f>
        <v>0.92027999999999999</v>
      </c>
      <c r="AX408" s="474">
        <f>'приложение 1.1 '!AD410</f>
        <v>0.92027999999999999</v>
      </c>
      <c r="AY408" s="474">
        <f>'приложение 1.1 '!AC410</f>
        <v>0</v>
      </c>
      <c r="AZ408" s="591">
        <f t="shared" si="233"/>
        <v>0.92027999999999999</v>
      </c>
    </row>
    <row r="409" spans="1:52" s="9" customFormat="1" ht="31.5">
      <c r="A409" s="95" t="str">
        <f>'приложение 1.1 '!A411</f>
        <v>2.1.4.141</v>
      </c>
      <c r="B409" s="506" t="str">
        <f>'приложение 1.1 '!B411</f>
        <v>Строительство КЛ-10кВ от ТП1 2х1600кВА до ТП2 2х1600кВА  мкр.42</v>
      </c>
      <c r="C409" s="529" t="str">
        <f>IF('приложение 1.1 '!G411=2012,'приложение 1.1 '!E411,"-")</f>
        <v>-</v>
      </c>
      <c r="D409" s="529" t="str">
        <f>IF('приложение 1.1 '!G411=2012,'приложение 1.1 '!D411,"-")</f>
        <v>-</v>
      </c>
      <c r="E409" s="529" t="str">
        <f>IF('приложение 1.1 '!G411=2013,'приложение 1.1 '!E411,"-")</f>
        <v>-</v>
      </c>
      <c r="F409" s="529" t="str">
        <f>IF('приложение 1.1 '!G411=2013,'приложение 1.1 '!D411,"-")</f>
        <v>-</v>
      </c>
      <c r="G409" s="529" t="str">
        <f>IF('приложение 1.1 '!G411=2014,'приложение 1.1 '!E411,"-")</f>
        <v>-</v>
      </c>
      <c r="H409" s="529" t="str">
        <f>IF('приложение 1.1 '!G411=2014,'приложение 1.1 '!D411,"-")</f>
        <v>-</v>
      </c>
      <c r="I409" s="529" t="str">
        <f>IF('приложение 1.1 '!G411=2015,'приложение 1.1 '!E411,"-")</f>
        <v>-</v>
      </c>
      <c r="J409" s="529" t="str">
        <f>IF('приложение 1.1 '!G411=2015,'приложение 1.1 '!D411,"-")</f>
        <v>-</v>
      </c>
      <c r="K409" s="529" t="str">
        <f>IF('приложение 1.1 '!G411=2016,'приложение 1.1 '!E411,"-")</f>
        <v>-</v>
      </c>
      <c r="L409" s="529" t="str">
        <f>IF('приложение 1.1 '!G411=2016,'приложение 1.1 '!D411,"-")</f>
        <v>-</v>
      </c>
      <c r="M409" s="529">
        <f>IF('приложение 1.1 '!G411=2017,'приложение 1.1 '!E411,"-")</f>
        <v>0</v>
      </c>
      <c r="N409" s="529">
        <f>IF('приложение 1.1 '!G411=2017,'приложение 1.1 '!D411,"-")</f>
        <v>0.81599999999999995</v>
      </c>
      <c r="O409" s="529">
        <f t="shared" si="250"/>
        <v>0</v>
      </c>
      <c r="P409" s="529">
        <f t="shared" si="251"/>
        <v>0.81599999999999995</v>
      </c>
      <c r="Q409" s="529">
        <v>0</v>
      </c>
      <c r="R409" s="529">
        <v>0</v>
      </c>
      <c r="S409" s="529">
        <v>0</v>
      </c>
      <c r="T409" s="529">
        <v>0</v>
      </c>
      <c r="U409" s="529">
        <v>0</v>
      </c>
      <c r="V409" s="529">
        <v>0</v>
      </c>
      <c r="W409" s="529">
        <v>0</v>
      </c>
      <c r="X409" s="529">
        <v>0</v>
      </c>
      <c r="Y409" s="529">
        <v>0</v>
      </c>
      <c r="Z409" s="529">
        <v>0</v>
      </c>
      <c r="AA409" s="529">
        <v>0</v>
      </c>
      <c r="AB409" s="529">
        <v>0</v>
      </c>
      <c r="AC409" s="529">
        <f t="shared" si="252"/>
        <v>0</v>
      </c>
      <c r="AD409" s="583">
        <f t="shared" si="253"/>
        <v>0</v>
      </c>
      <c r="AE409" s="591">
        <f>'приложение 1.1 '!H411</f>
        <v>2.5405799999999998</v>
      </c>
      <c r="AF409" s="591" t="str">
        <f t="shared" si="225"/>
        <v>0</v>
      </c>
      <c r="AG409" s="591" t="str">
        <f t="shared" si="226"/>
        <v>0</v>
      </c>
      <c r="AH409" s="591" t="str">
        <f t="shared" si="229"/>
        <v>0</v>
      </c>
      <c r="AI409" s="591" t="str">
        <f t="shared" si="227"/>
        <v>0</v>
      </c>
      <c r="AJ409" s="591" t="str">
        <f t="shared" si="230"/>
        <v>0</v>
      </c>
      <c r="AK409" s="591" t="str">
        <f t="shared" si="228"/>
        <v>0</v>
      </c>
      <c r="AL409" s="591">
        <f t="shared" si="222"/>
        <v>0</v>
      </c>
      <c r="AM409" s="591">
        <f t="shared" si="237"/>
        <v>0.81599999999999995</v>
      </c>
      <c r="AN409" s="591">
        <f t="shared" si="231"/>
        <v>0</v>
      </c>
      <c r="AO409" s="591">
        <f t="shared" si="232"/>
        <v>0.81599999999999995</v>
      </c>
      <c r="AP409" s="591">
        <f>'приложение 1.1 '!Y411</f>
        <v>0</v>
      </c>
      <c r="AQ409" s="591">
        <f>'приложение 1.1 '!Z411</f>
        <v>0</v>
      </c>
      <c r="AR409" s="591">
        <f>'приложение 1.1 '!AA411</f>
        <v>0</v>
      </c>
      <c r="AS409" s="591">
        <f>'приложение 1.1 '!AB411</f>
        <v>0</v>
      </c>
      <c r="AT409" s="591">
        <f>'приложение 1.4.'!G537</f>
        <v>0</v>
      </c>
      <c r="AU409" s="591">
        <f>'приложение 1.4.'!I537</f>
        <v>0</v>
      </c>
      <c r="AV409" s="591">
        <f>'приложение 1.4.'!K537</f>
        <v>0</v>
      </c>
      <c r="AW409" s="591">
        <f>'приложение 1.4.'!M537</f>
        <v>2.5405799999999998</v>
      </c>
      <c r="AX409" s="474">
        <f>'приложение 1.1 '!AD411</f>
        <v>2.5405799999999998</v>
      </c>
      <c r="AY409" s="474">
        <f>'приложение 1.1 '!AC411</f>
        <v>0</v>
      </c>
      <c r="AZ409" s="591">
        <f t="shared" si="233"/>
        <v>2.5405799999999998</v>
      </c>
    </row>
    <row r="410" spans="1:52" s="9" customFormat="1" ht="31.5">
      <c r="A410" s="95" t="str">
        <f>'приложение 1.1 '!A412</f>
        <v>2.1.4.142</v>
      </c>
      <c r="B410" s="506" t="str">
        <f>'приложение 1.1 '!B412</f>
        <v>Строительство КЛ-10кВ от ТП-2х1600кВА 20А до ТП 2х2500кВА мкр.20А (стр.18)</v>
      </c>
      <c r="C410" s="529" t="str">
        <f>IF('приложение 1.1 '!G412=2012,'приложение 1.1 '!E412,"-")</f>
        <v>-</v>
      </c>
      <c r="D410" s="529" t="str">
        <f>IF('приложение 1.1 '!G412=2012,'приложение 1.1 '!D412,"-")</f>
        <v>-</v>
      </c>
      <c r="E410" s="529" t="str">
        <f>IF('приложение 1.1 '!G412=2013,'приложение 1.1 '!E412,"-")</f>
        <v>-</v>
      </c>
      <c r="F410" s="529" t="str">
        <f>IF('приложение 1.1 '!G412=2013,'приложение 1.1 '!D412,"-")</f>
        <v>-</v>
      </c>
      <c r="G410" s="529" t="str">
        <f>IF('приложение 1.1 '!G412=2014,'приложение 1.1 '!E412,"-")</f>
        <v>-</v>
      </c>
      <c r="H410" s="529" t="str">
        <f>IF('приложение 1.1 '!G412=2014,'приложение 1.1 '!D412,"-")</f>
        <v>-</v>
      </c>
      <c r="I410" s="529" t="str">
        <f>IF('приложение 1.1 '!G412=2015,'приложение 1.1 '!E412,"-")</f>
        <v>-</v>
      </c>
      <c r="J410" s="529" t="str">
        <f>IF('приложение 1.1 '!G412=2015,'приложение 1.1 '!D412,"-")</f>
        <v>-</v>
      </c>
      <c r="K410" s="529" t="str">
        <f>IF('приложение 1.1 '!G412=2016,'приложение 1.1 '!E412,"-")</f>
        <v>-</v>
      </c>
      <c r="L410" s="529" t="str">
        <f>IF('приложение 1.1 '!G412=2016,'приложение 1.1 '!D412,"-")</f>
        <v>-</v>
      </c>
      <c r="M410" s="529">
        <f>IF('приложение 1.1 '!G412=2017,'приложение 1.1 '!E412,"-")</f>
        <v>0</v>
      </c>
      <c r="N410" s="529">
        <f>IF('приложение 1.1 '!G412=2017,'приложение 1.1 '!D412,"-")</f>
        <v>0.59399999999999997</v>
      </c>
      <c r="O410" s="529">
        <f t="shared" si="250"/>
        <v>0</v>
      </c>
      <c r="P410" s="529">
        <f t="shared" si="251"/>
        <v>0.59399999999999997</v>
      </c>
      <c r="Q410" s="529">
        <v>0</v>
      </c>
      <c r="R410" s="529">
        <v>0</v>
      </c>
      <c r="S410" s="529">
        <v>0</v>
      </c>
      <c r="T410" s="529">
        <v>0</v>
      </c>
      <c r="U410" s="529">
        <v>0</v>
      </c>
      <c r="V410" s="529">
        <v>0</v>
      </c>
      <c r="W410" s="529">
        <v>0</v>
      </c>
      <c r="X410" s="529">
        <v>0</v>
      </c>
      <c r="Y410" s="529">
        <v>0</v>
      </c>
      <c r="Z410" s="529">
        <v>0</v>
      </c>
      <c r="AA410" s="529">
        <v>0</v>
      </c>
      <c r="AB410" s="529">
        <v>0</v>
      </c>
      <c r="AC410" s="529">
        <f t="shared" si="252"/>
        <v>0</v>
      </c>
      <c r="AD410" s="583">
        <f t="shared" si="253"/>
        <v>0</v>
      </c>
      <c r="AE410" s="591">
        <f>'приложение 1.1 '!H412</f>
        <v>1.77</v>
      </c>
      <c r="AF410" s="591" t="str">
        <f t="shared" si="225"/>
        <v>0</v>
      </c>
      <c r="AG410" s="591" t="str">
        <f t="shared" si="226"/>
        <v>0</v>
      </c>
      <c r="AH410" s="591" t="str">
        <f t="shared" si="229"/>
        <v>0</v>
      </c>
      <c r="AI410" s="591" t="str">
        <f t="shared" si="227"/>
        <v>0</v>
      </c>
      <c r="AJ410" s="591" t="str">
        <f t="shared" si="230"/>
        <v>0</v>
      </c>
      <c r="AK410" s="591" t="str">
        <f t="shared" si="228"/>
        <v>0</v>
      </c>
      <c r="AL410" s="591">
        <f t="shared" si="222"/>
        <v>0</v>
      </c>
      <c r="AM410" s="591">
        <f t="shared" si="237"/>
        <v>0.59399999999999997</v>
      </c>
      <c r="AN410" s="591">
        <f t="shared" si="231"/>
        <v>0</v>
      </c>
      <c r="AO410" s="591">
        <f t="shared" si="232"/>
        <v>0.59399999999999997</v>
      </c>
      <c r="AP410" s="591">
        <f>'приложение 1.1 '!Y412</f>
        <v>0</v>
      </c>
      <c r="AQ410" s="591">
        <f>'приложение 1.1 '!Z412</f>
        <v>0</v>
      </c>
      <c r="AR410" s="591">
        <f>'приложение 1.1 '!AA412</f>
        <v>0</v>
      </c>
      <c r="AS410" s="591">
        <f>'приложение 1.1 '!AB412</f>
        <v>0</v>
      </c>
      <c r="AT410" s="591">
        <f>'приложение 1.4.'!G538</f>
        <v>0</v>
      </c>
      <c r="AU410" s="591">
        <f>'приложение 1.4.'!I538</f>
        <v>0</v>
      </c>
      <c r="AV410" s="591">
        <f>'приложение 1.4.'!K538</f>
        <v>0</v>
      </c>
      <c r="AW410" s="591">
        <f>'приложение 1.4.'!M538</f>
        <v>1.77</v>
      </c>
      <c r="AX410" s="474">
        <f>'приложение 1.1 '!AD412</f>
        <v>1.77</v>
      </c>
      <c r="AY410" s="474">
        <f>'приложение 1.1 '!AC412</f>
        <v>0</v>
      </c>
      <c r="AZ410" s="591">
        <f t="shared" si="233"/>
        <v>1.77</v>
      </c>
    </row>
    <row r="411" spans="1:52" s="9" customFormat="1" ht="31.5">
      <c r="A411" s="95" t="str">
        <f>'приложение 1.1 '!A413</f>
        <v>2.1.4.143</v>
      </c>
      <c r="B411" s="506" t="str">
        <f>'приложение 1.1 '!B413</f>
        <v>Строительство КЛ-10кв от ТП-2013 до  ТП-2х2500кВА мкр.44 (стр.18)</v>
      </c>
      <c r="C411" s="529" t="str">
        <f>IF('приложение 1.1 '!G413=2012,'приложение 1.1 '!E413,"-")</f>
        <v>-</v>
      </c>
      <c r="D411" s="529" t="str">
        <f>IF('приложение 1.1 '!G413=2012,'приложение 1.1 '!D413,"-")</f>
        <v>-</v>
      </c>
      <c r="E411" s="529" t="str">
        <f>IF('приложение 1.1 '!G413=2013,'приложение 1.1 '!E413,"-")</f>
        <v>-</v>
      </c>
      <c r="F411" s="529" t="str">
        <f>IF('приложение 1.1 '!G413=2013,'приложение 1.1 '!D413,"-")</f>
        <v>-</v>
      </c>
      <c r="G411" s="529" t="str">
        <f>IF('приложение 1.1 '!G413=2014,'приложение 1.1 '!E413,"-")</f>
        <v>-</v>
      </c>
      <c r="H411" s="529" t="str">
        <f>IF('приложение 1.1 '!G413=2014,'приложение 1.1 '!D413,"-")</f>
        <v>-</v>
      </c>
      <c r="I411" s="529" t="str">
        <f>IF('приложение 1.1 '!G413=2015,'приложение 1.1 '!E413,"-")</f>
        <v>-</v>
      </c>
      <c r="J411" s="529" t="str">
        <f>IF('приложение 1.1 '!G413=2015,'приложение 1.1 '!D413,"-")</f>
        <v>-</v>
      </c>
      <c r="K411" s="529" t="str">
        <f>IF('приложение 1.1 '!G413=2016,'приложение 1.1 '!E413,"-")</f>
        <v>-</v>
      </c>
      <c r="L411" s="529" t="str">
        <f>IF('приложение 1.1 '!G413=2016,'приложение 1.1 '!D413,"-")</f>
        <v>-</v>
      </c>
      <c r="M411" s="529">
        <f>IF('приложение 1.1 '!G413=2017,'приложение 1.1 '!E413,"-")</f>
        <v>0</v>
      </c>
      <c r="N411" s="529">
        <f>IF('приложение 1.1 '!G413=2017,'приложение 1.1 '!D413,"-")</f>
        <v>0.44800000000000001</v>
      </c>
      <c r="O411" s="529">
        <f t="shared" si="250"/>
        <v>0</v>
      </c>
      <c r="P411" s="529">
        <f t="shared" si="251"/>
        <v>0.44800000000000001</v>
      </c>
      <c r="Q411" s="529">
        <v>0</v>
      </c>
      <c r="R411" s="529">
        <v>0</v>
      </c>
      <c r="S411" s="529">
        <v>0</v>
      </c>
      <c r="T411" s="529">
        <v>0</v>
      </c>
      <c r="U411" s="529">
        <v>0</v>
      </c>
      <c r="V411" s="529">
        <v>0</v>
      </c>
      <c r="W411" s="529">
        <v>0</v>
      </c>
      <c r="X411" s="529">
        <v>0</v>
      </c>
      <c r="Y411" s="529">
        <v>0</v>
      </c>
      <c r="Z411" s="529">
        <v>0</v>
      </c>
      <c r="AA411" s="529">
        <v>0</v>
      </c>
      <c r="AB411" s="529">
        <v>0</v>
      </c>
      <c r="AC411" s="529">
        <f t="shared" si="252"/>
        <v>0</v>
      </c>
      <c r="AD411" s="583">
        <f t="shared" si="253"/>
        <v>0</v>
      </c>
      <c r="AE411" s="591">
        <f>'приложение 1.1 '!H413</f>
        <v>1.4</v>
      </c>
      <c r="AF411" s="591" t="str">
        <f t="shared" si="225"/>
        <v>0</v>
      </c>
      <c r="AG411" s="591" t="str">
        <f t="shared" si="226"/>
        <v>0</v>
      </c>
      <c r="AH411" s="591" t="str">
        <f t="shared" si="229"/>
        <v>0</v>
      </c>
      <c r="AI411" s="591" t="str">
        <f t="shared" si="227"/>
        <v>0</v>
      </c>
      <c r="AJ411" s="591" t="str">
        <f t="shared" si="230"/>
        <v>0</v>
      </c>
      <c r="AK411" s="591" t="str">
        <f t="shared" si="228"/>
        <v>0</v>
      </c>
      <c r="AL411" s="591">
        <f t="shared" si="222"/>
        <v>0</v>
      </c>
      <c r="AM411" s="591">
        <f t="shared" si="237"/>
        <v>0.44800000000000001</v>
      </c>
      <c r="AN411" s="591">
        <f t="shared" si="231"/>
        <v>0</v>
      </c>
      <c r="AO411" s="591">
        <f t="shared" si="232"/>
        <v>0.44800000000000001</v>
      </c>
      <c r="AP411" s="591">
        <f>'приложение 1.1 '!Y413</f>
        <v>0</v>
      </c>
      <c r="AQ411" s="591">
        <f>'приложение 1.1 '!Z413</f>
        <v>0</v>
      </c>
      <c r="AR411" s="591">
        <f>'приложение 1.1 '!AA413</f>
        <v>0</v>
      </c>
      <c r="AS411" s="591">
        <f>'приложение 1.1 '!AB413</f>
        <v>0</v>
      </c>
      <c r="AT411" s="591">
        <f>'приложение 1.4.'!G539</f>
        <v>0</v>
      </c>
      <c r="AU411" s="591">
        <f>'приложение 1.4.'!I539</f>
        <v>0</v>
      </c>
      <c r="AV411" s="591">
        <f>'приложение 1.4.'!K539</f>
        <v>0</v>
      </c>
      <c r="AW411" s="591">
        <f>'приложение 1.4.'!M539</f>
        <v>1.4</v>
      </c>
      <c r="AX411" s="474">
        <f>'приложение 1.1 '!AD413</f>
        <v>1.4</v>
      </c>
      <c r="AY411" s="474">
        <f>'приложение 1.1 '!AC413</f>
        <v>0</v>
      </c>
      <c r="AZ411" s="591">
        <f t="shared" si="233"/>
        <v>1.4</v>
      </c>
    </row>
    <row r="412" spans="1:52" s="9" customFormat="1" ht="31.5">
      <c r="A412" s="95" t="str">
        <f>'приложение 1.1 '!A414</f>
        <v>2.1.4.144</v>
      </c>
      <c r="B412" s="506" t="str">
        <f>'приложение 1.1 '!B414</f>
        <v>Строительство КЛ-10кВ от ТП-830 до  ТП-2х2500кВА мкр.44 (стр.18)</v>
      </c>
      <c r="C412" s="529" t="str">
        <f>IF('приложение 1.1 '!G414=2012,'приложение 1.1 '!E414,"-")</f>
        <v>-</v>
      </c>
      <c r="D412" s="529" t="str">
        <f>IF('приложение 1.1 '!G414=2012,'приложение 1.1 '!D414,"-")</f>
        <v>-</v>
      </c>
      <c r="E412" s="529" t="str">
        <f>IF('приложение 1.1 '!G414=2013,'приложение 1.1 '!E414,"-")</f>
        <v>-</v>
      </c>
      <c r="F412" s="529" t="str">
        <f>IF('приложение 1.1 '!G414=2013,'приложение 1.1 '!D414,"-")</f>
        <v>-</v>
      </c>
      <c r="G412" s="529" t="str">
        <f>IF('приложение 1.1 '!G414=2014,'приложение 1.1 '!E414,"-")</f>
        <v>-</v>
      </c>
      <c r="H412" s="529" t="str">
        <f>IF('приложение 1.1 '!G414=2014,'приложение 1.1 '!D414,"-")</f>
        <v>-</v>
      </c>
      <c r="I412" s="529" t="str">
        <f>IF('приложение 1.1 '!G414=2015,'приложение 1.1 '!E414,"-")</f>
        <v>-</v>
      </c>
      <c r="J412" s="529" t="str">
        <f>IF('приложение 1.1 '!G414=2015,'приложение 1.1 '!D414,"-")</f>
        <v>-</v>
      </c>
      <c r="K412" s="529" t="str">
        <f>IF('приложение 1.1 '!G414=2016,'приложение 1.1 '!E414,"-")</f>
        <v>-</v>
      </c>
      <c r="L412" s="529" t="str">
        <f>IF('приложение 1.1 '!G414=2016,'приложение 1.1 '!D414,"-")</f>
        <v>-</v>
      </c>
      <c r="M412" s="529">
        <f>IF('приложение 1.1 '!G414=2017,'приложение 1.1 '!E414,"-")</f>
        <v>0</v>
      </c>
      <c r="N412" s="529">
        <f>IF('приложение 1.1 '!G414=2017,'приложение 1.1 '!D414,"-")</f>
        <v>0.5</v>
      </c>
      <c r="O412" s="529">
        <f t="shared" si="250"/>
        <v>0</v>
      </c>
      <c r="P412" s="529">
        <f t="shared" si="251"/>
        <v>0.5</v>
      </c>
      <c r="Q412" s="529">
        <v>0</v>
      </c>
      <c r="R412" s="529">
        <v>0</v>
      </c>
      <c r="S412" s="529">
        <v>0</v>
      </c>
      <c r="T412" s="529">
        <v>0</v>
      </c>
      <c r="U412" s="529">
        <v>0</v>
      </c>
      <c r="V412" s="529">
        <v>0</v>
      </c>
      <c r="W412" s="529">
        <v>0</v>
      </c>
      <c r="X412" s="529">
        <v>0</v>
      </c>
      <c r="Y412" s="529">
        <v>0</v>
      </c>
      <c r="Z412" s="529">
        <v>0</v>
      </c>
      <c r="AA412" s="529">
        <v>0</v>
      </c>
      <c r="AB412" s="529">
        <v>0</v>
      </c>
      <c r="AC412" s="529">
        <f t="shared" si="252"/>
        <v>0</v>
      </c>
      <c r="AD412" s="583">
        <f t="shared" si="253"/>
        <v>0</v>
      </c>
      <c r="AE412" s="591">
        <f>'приложение 1.1 '!H414</f>
        <v>1.5604899999999999</v>
      </c>
      <c r="AF412" s="591" t="str">
        <f t="shared" si="225"/>
        <v>0</v>
      </c>
      <c r="AG412" s="591" t="str">
        <f t="shared" si="226"/>
        <v>0</v>
      </c>
      <c r="AH412" s="591" t="str">
        <f t="shared" si="229"/>
        <v>0</v>
      </c>
      <c r="AI412" s="591" t="str">
        <f t="shared" si="227"/>
        <v>0</v>
      </c>
      <c r="AJ412" s="591" t="str">
        <f t="shared" si="230"/>
        <v>0</v>
      </c>
      <c r="AK412" s="591" t="str">
        <f t="shared" si="228"/>
        <v>0</v>
      </c>
      <c r="AL412" s="591">
        <f t="shared" si="222"/>
        <v>0</v>
      </c>
      <c r="AM412" s="591">
        <f t="shared" si="237"/>
        <v>0.5</v>
      </c>
      <c r="AN412" s="591">
        <f t="shared" si="231"/>
        <v>0</v>
      </c>
      <c r="AO412" s="591">
        <f t="shared" si="232"/>
        <v>0.5</v>
      </c>
      <c r="AP412" s="591">
        <f>'приложение 1.1 '!Y414</f>
        <v>0</v>
      </c>
      <c r="AQ412" s="591">
        <f>'приложение 1.1 '!Z414</f>
        <v>0</v>
      </c>
      <c r="AR412" s="591">
        <f>'приложение 1.1 '!AA414</f>
        <v>0</v>
      </c>
      <c r="AS412" s="591">
        <f>'приложение 1.1 '!AB414</f>
        <v>0</v>
      </c>
      <c r="AT412" s="591">
        <f>'приложение 1.4.'!G540</f>
        <v>0</v>
      </c>
      <c r="AU412" s="591">
        <f>'приложение 1.4.'!I540</f>
        <v>0</v>
      </c>
      <c r="AV412" s="591">
        <f>'приложение 1.4.'!K540</f>
        <v>0</v>
      </c>
      <c r="AW412" s="591">
        <f>'приложение 1.4.'!M540</f>
        <v>1.5604899999999999</v>
      </c>
      <c r="AX412" s="474">
        <f>'приложение 1.1 '!AD414</f>
        <v>1.5604899999999999</v>
      </c>
      <c r="AY412" s="474">
        <f>'приложение 1.1 '!AC414</f>
        <v>0</v>
      </c>
      <c r="AZ412" s="591">
        <f t="shared" si="233"/>
        <v>1.5604899999999999</v>
      </c>
    </row>
    <row r="413" spans="1:52" s="9" customFormat="1">
      <c r="A413" s="95" t="str">
        <f>'приложение 1.1 '!A415</f>
        <v>2.1.4.145</v>
      </c>
      <c r="B413" s="506" t="str">
        <f>'приложение 1.1 '!B415</f>
        <v>Строительство КЛ-10кВ от ТП-2013 до РП-157</v>
      </c>
      <c r="C413" s="529" t="str">
        <f>IF('приложение 1.1 '!G415=2012,'приложение 1.1 '!E415,"-")</f>
        <v>-</v>
      </c>
      <c r="D413" s="529" t="str">
        <f>IF('приложение 1.1 '!G415=2012,'приложение 1.1 '!D415,"-")</f>
        <v>-</v>
      </c>
      <c r="E413" s="529" t="str">
        <f>IF('приложение 1.1 '!G415=2013,'приложение 1.1 '!E415,"-")</f>
        <v>-</v>
      </c>
      <c r="F413" s="529" t="str">
        <f>IF('приложение 1.1 '!G415=2013,'приложение 1.1 '!D415,"-")</f>
        <v>-</v>
      </c>
      <c r="G413" s="529" t="str">
        <f>IF('приложение 1.1 '!G415=2014,'приложение 1.1 '!E415,"-")</f>
        <v>-</v>
      </c>
      <c r="H413" s="529" t="str">
        <f>IF('приложение 1.1 '!G415=2014,'приложение 1.1 '!D415,"-")</f>
        <v>-</v>
      </c>
      <c r="I413" s="529" t="str">
        <f>IF('приложение 1.1 '!G415=2015,'приложение 1.1 '!E415,"-")</f>
        <v>-</v>
      </c>
      <c r="J413" s="529" t="str">
        <f>IF('приложение 1.1 '!G415=2015,'приложение 1.1 '!D415,"-")</f>
        <v>-</v>
      </c>
      <c r="K413" s="529" t="str">
        <f>IF('приложение 1.1 '!G415=2016,'приложение 1.1 '!E415,"-")</f>
        <v>-</v>
      </c>
      <c r="L413" s="529" t="str">
        <f>IF('приложение 1.1 '!G415=2016,'приложение 1.1 '!D415,"-")</f>
        <v>-</v>
      </c>
      <c r="M413" s="529">
        <f>IF('приложение 1.1 '!G415=2017,'приложение 1.1 '!E415,"-")</f>
        <v>0</v>
      </c>
      <c r="N413" s="529">
        <f>IF('приложение 1.1 '!G415=2017,'приложение 1.1 '!D415,"-")</f>
        <v>0.41399999999999998</v>
      </c>
      <c r="O413" s="529">
        <f t="shared" si="250"/>
        <v>0</v>
      </c>
      <c r="P413" s="529">
        <f t="shared" si="251"/>
        <v>0.41399999999999998</v>
      </c>
      <c r="Q413" s="529">
        <v>0</v>
      </c>
      <c r="R413" s="529">
        <v>0</v>
      </c>
      <c r="S413" s="529">
        <v>0</v>
      </c>
      <c r="T413" s="529">
        <v>0</v>
      </c>
      <c r="U413" s="529">
        <v>0</v>
      </c>
      <c r="V413" s="529">
        <v>0</v>
      </c>
      <c r="W413" s="529">
        <v>0</v>
      </c>
      <c r="X413" s="529">
        <v>0</v>
      </c>
      <c r="Y413" s="529">
        <v>0</v>
      </c>
      <c r="Z413" s="529">
        <v>0</v>
      </c>
      <c r="AA413" s="529">
        <v>0</v>
      </c>
      <c r="AB413" s="529">
        <v>0</v>
      </c>
      <c r="AC413" s="529">
        <f t="shared" si="252"/>
        <v>0</v>
      </c>
      <c r="AD413" s="583">
        <f t="shared" si="253"/>
        <v>0</v>
      </c>
      <c r="AE413" s="591">
        <f>'приложение 1.1 '!H415</f>
        <v>2.8</v>
      </c>
      <c r="AF413" s="591" t="str">
        <f t="shared" si="225"/>
        <v>0</v>
      </c>
      <c r="AG413" s="591" t="str">
        <f t="shared" si="226"/>
        <v>0</v>
      </c>
      <c r="AH413" s="591" t="str">
        <f t="shared" si="229"/>
        <v>0</v>
      </c>
      <c r="AI413" s="591" t="str">
        <f t="shared" si="227"/>
        <v>0</v>
      </c>
      <c r="AJ413" s="591" t="str">
        <f t="shared" si="230"/>
        <v>0</v>
      </c>
      <c r="AK413" s="591" t="str">
        <f t="shared" si="228"/>
        <v>0</v>
      </c>
      <c r="AL413" s="591">
        <f t="shared" si="222"/>
        <v>0</v>
      </c>
      <c r="AM413" s="591">
        <f t="shared" si="237"/>
        <v>0.41399999999999998</v>
      </c>
      <c r="AN413" s="591">
        <f t="shared" si="231"/>
        <v>0</v>
      </c>
      <c r="AO413" s="591">
        <f t="shared" si="232"/>
        <v>0.41399999999999998</v>
      </c>
      <c r="AP413" s="591">
        <f>'приложение 1.1 '!Y415</f>
        <v>0</v>
      </c>
      <c r="AQ413" s="591">
        <f>'приложение 1.1 '!Z415</f>
        <v>0</v>
      </c>
      <c r="AR413" s="591">
        <f>'приложение 1.1 '!AA415</f>
        <v>0</v>
      </c>
      <c r="AS413" s="591">
        <f>'приложение 1.1 '!AB415</f>
        <v>0</v>
      </c>
      <c r="AT413" s="591">
        <f>'приложение 1.4.'!G541</f>
        <v>0</v>
      </c>
      <c r="AU413" s="591">
        <f>'приложение 1.4.'!I541</f>
        <v>0</v>
      </c>
      <c r="AV413" s="591">
        <f>'приложение 1.4.'!K541</f>
        <v>0</v>
      </c>
      <c r="AW413" s="591">
        <f>'приложение 1.4.'!M541</f>
        <v>2.8</v>
      </c>
      <c r="AX413" s="474">
        <f>'приложение 1.1 '!AD415</f>
        <v>2.8</v>
      </c>
      <c r="AY413" s="474">
        <f>'приложение 1.1 '!AC415</f>
        <v>0</v>
      </c>
      <c r="AZ413" s="591">
        <f t="shared" si="233"/>
        <v>2.8</v>
      </c>
    </row>
    <row r="414" spans="1:52" s="9" customFormat="1" ht="31.5">
      <c r="A414" s="95" t="str">
        <f>'приложение 1.1 '!A416</f>
        <v>2.1.4.146</v>
      </c>
      <c r="B414" s="506" t="str">
        <f>'приложение 1.1 '!B416</f>
        <v>Строительство КЛ-10кВ от ТП-536 до опоры №39/3 ВЛ-10кВ ф.РП-6 яч.20</v>
      </c>
      <c r="C414" s="529" t="str">
        <f>IF('приложение 1.1 '!G416=2012,'приложение 1.1 '!E416,"-")</f>
        <v>-</v>
      </c>
      <c r="D414" s="529" t="str">
        <f>IF('приложение 1.1 '!G416=2012,'приложение 1.1 '!D416,"-")</f>
        <v>-</v>
      </c>
      <c r="E414" s="529" t="str">
        <f>IF('приложение 1.1 '!G416=2013,'приложение 1.1 '!E416,"-")</f>
        <v>-</v>
      </c>
      <c r="F414" s="529" t="str">
        <f>IF('приложение 1.1 '!G416=2013,'приложение 1.1 '!D416,"-")</f>
        <v>-</v>
      </c>
      <c r="G414" s="529" t="str">
        <f>IF('приложение 1.1 '!G416=2014,'приложение 1.1 '!E416,"-")</f>
        <v>-</v>
      </c>
      <c r="H414" s="529" t="str">
        <f>IF('приложение 1.1 '!G416=2014,'приложение 1.1 '!D416,"-")</f>
        <v>-</v>
      </c>
      <c r="I414" s="529" t="str">
        <f>IF('приложение 1.1 '!G416=2015,'приложение 1.1 '!E416,"-")</f>
        <v>-</v>
      </c>
      <c r="J414" s="529" t="str">
        <f>IF('приложение 1.1 '!G416=2015,'приложение 1.1 '!D416,"-")</f>
        <v>-</v>
      </c>
      <c r="K414" s="529" t="str">
        <f>IF('приложение 1.1 '!G416=2016,'приложение 1.1 '!E416,"-")</f>
        <v>-</v>
      </c>
      <c r="L414" s="529" t="str">
        <f>IF('приложение 1.1 '!G416=2016,'приложение 1.1 '!D416,"-")</f>
        <v>-</v>
      </c>
      <c r="M414" s="529">
        <f>IF('приложение 1.1 '!G416=2017,'приложение 1.1 '!E416,"-")</f>
        <v>0</v>
      </c>
      <c r="N414" s="529">
        <f>IF('приложение 1.1 '!G416=2017,'приложение 1.1 '!D416,"-")</f>
        <v>0.21099999999999999</v>
      </c>
      <c r="O414" s="529">
        <f t="shared" si="250"/>
        <v>0</v>
      </c>
      <c r="P414" s="529">
        <f t="shared" si="251"/>
        <v>0.21099999999999999</v>
      </c>
      <c r="Q414" s="529">
        <v>0</v>
      </c>
      <c r="R414" s="529">
        <v>0</v>
      </c>
      <c r="S414" s="529">
        <v>0</v>
      </c>
      <c r="T414" s="529">
        <v>0</v>
      </c>
      <c r="U414" s="529">
        <v>0</v>
      </c>
      <c r="V414" s="529">
        <v>0</v>
      </c>
      <c r="W414" s="529">
        <v>0</v>
      </c>
      <c r="X414" s="529">
        <v>0</v>
      </c>
      <c r="Y414" s="529">
        <v>0</v>
      </c>
      <c r="Z414" s="529">
        <v>0</v>
      </c>
      <c r="AA414" s="529">
        <v>0</v>
      </c>
      <c r="AB414" s="529">
        <v>0</v>
      </c>
      <c r="AC414" s="529">
        <f t="shared" si="252"/>
        <v>0</v>
      </c>
      <c r="AD414" s="583">
        <f t="shared" si="253"/>
        <v>0</v>
      </c>
      <c r="AE414" s="591">
        <f>'приложение 1.1 '!H416</f>
        <v>0.58950000000000002</v>
      </c>
      <c r="AF414" s="591" t="str">
        <f t="shared" si="225"/>
        <v>0</v>
      </c>
      <c r="AG414" s="591" t="str">
        <f t="shared" si="226"/>
        <v>0</v>
      </c>
      <c r="AH414" s="591" t="str">
        <f t="shared" si="229"/>
        <v>0</v>
      </c>
      <c r="AI414" s="591" t="str">
        <f t="shared" si="227"/>
        <v>0</v>
      </c>
      <c r="AJ414" s="591">
        <f t="shared" si="230"/>
        <v>0</v>
      </c>
      <c r="AK414" s="591">
        <f t="shared" si="228"/>
        <v>0.21099999999999999</v>
      </c>
      <c r="AL414" s="591" t="str">
        <f t="shared" ref="AL414:AL439" si="254">IF(AW414&gt;0,AN414,"0")</f>
        <v>0</v>
      </c>
      <c r="AM414" s="591" t="str">
        <f t="shared" si="237"/>
        <v>0</v>
      </c>
      <c r="AN414" s="591">
        <f t="shared" si="231"/>
        <v>0</v>
      </c>
      <c r="AO414" s="591">
        <f t="shared" si="232"/>
        <v>0.21099999999999999</v>
      </c>
      <c r="AP414" s="591">
        <f>'приложение 1.1 '!Y416</f>
        <v>0</v>
      </c>
      <c r="AQ414" s="591">
        <f>'приложение 1.1 '!Z416</f>
        <v>0</v>
      </c>
      <c r="AR414" s="591">
        <f>'приложение 1.1 '!AA416</f>
        <v>0</v>
      </c>
      <c r="AS414" s="591">
        <f>'приложение 1.1 '!AB416</f>
        <v>0</v>
      </c>
      <c r="AT414" s="591">
        <f>'приложение 1.4.'!G542</f>
        <v>0</v>
      </c>
      <c r="AU414" s="591">
        <f>'приложение 1.4.'!I542</f>
        <v>0</v>
      </c>
      <c r="AV414" s="591">
        <f>'приложение 1.4.'!K542</f>
        <v>0.58950000000000002</v>
      </c>
      <c r="AW414" s="591">
        <f>'приложение 1.4.'!M542</f>
        <v>0</v>
      </c>
      <c r="AX414" s="474">
        <f>'приложение 1.1 '!AD416</f>
        <v>0.58950000000000002</v>
      </c>
      <c r="AY414" s="474">
        <f>'приложение 1.1 '!AC416</f>
        <v>0</v>
      </c>
      <c r="AZ414" s="591">
        <f t="shared" si="233"/>
        <v>0.58950000000000002</v>
      </c>
    </row>
    <row r="415" spans="1:52" s="9" customFormat="1">
      <c r="A415" s="95" t="str">
        <f>'приложение 1.1 '!A417</f>
        <v>2.1.4.147</v>
      </c>
      <c r="B415" s="506" t="str">
        <f>'приложение 1.1 '!B417</f>
        <v>Строительство КЛ-10кВ от ТП-246 до ТП-242</v>
      </c>
      <c r="C415" s="529" t="str">
        <f>IF('приложение 1.1 '!G417=2012,'приложение 1.1 '!E417,"-")</f>
        <v>-</v>
      </c>
      <c r="D415" s="529" t="str">
        <f>IF('приложение 1.1 '!G417=2012,'приложение 1.1 '!D417,"-")</f>
        <v>-</v>
      </c>
      <c r="E415" s="529" t="str">
        <f>IF('приложение 1.1 '!G417=2013,'приложение 1.1 '!E417,"-")</f>
        <v>-</v>
      </c>
      <c r="F415" s="529" t="str">
        <f>IF('приложение 1.1 '!G417=2013,'приложение 1.1 '!D417,"-")</f>
        <v>-</v>
      </c>
      <c r="G415" s="529" t="str">
        <f>IF('приложение 1.1 '!G417=2014,'приложение 1.1 '!E417,"-")</f>
        <v>-</v>
      </c>
      <c r="H415" s="529" t="str">
        <f>IF('приложение 1.1 '!G417=2014,'приложение 1.1 '!D417,"-")</f>
        <v>-</v>
      </c>
      <c r="I415" s="529" t="str">
        <f>IF('приложение 1.1 '!G417=2015,'приложение 1.1 '!E417,"-")</f>
        <v>-</v>
      </c>
      <c r="J415" s="529" t="str">
        <f>IF('приложение 1.1 '!G417=2015,'приложение 1.1 '!D417,"-")</f>
        <v>-</v>
      </c>
      <c r="K415" s="529" t="str">
        <f>IF('приложение 1.1 '!G417=2016,'приложение 1.1 '!E417,"-")</f>
        <v>-</v>
      </c>
      <c r="L415" s="529" t="str">
        <f>IF('приложение 1.1 '!G417=2016,'приложение 1.1 '!D417,"-")</f>
        <v>-</v>
      </c>
      <c r="M415" s="529">
        <f>IF('приложение 1.1 '!G417=2017,'приложение 1.1 '!E417,"-")</f>
        <v>0</v>
      </c>
      <c r="N415" s="529">
        <f>IF('приложение 1.1 '!G417=2017,'приложение 1.1 '!D417,"-")</f>
        <v>0.41799999999999998</v>
      </c>
      <c r="O415" s="529">
        <f t="shared" si="250"/>
        <v>0</v>
      </c>
      <c r="P415" s="529">
        <f t="shared" si="251"/>
        <v>0.41799999999999998</v>
      </c>
      <c r="Q415" s="529">
        <v>0</v>
      </c>
      <c r="R415" s="529">
        <v>0</v>
      </c>
      <c r="S415" s="529">
        <v>0</v>
      </c>
      <c r="T415" s="529">
        <v>0</v>
      </c>
      <c r="U415" s="529">
        <v>0</v>
      </c>
      <c r="V415" s="529">
        <v>0</v>
      </c>
      <c r="W415" s="529">
        <v>0</v>
      </c>
      <c r="X415" s="529">
        <v>0</v>
      </c>
      <c r="Y415" s="529">
        <v>0</v>
      </c>
      <c r="Z415" s="529">
        <v>0</v>
      </c>
      <c r="AA415" s="529">
        <v>0</v>
      </c>
      <c r="AB415" s="529">
        <v>0</v>
      </c>
      <c r="AC415" s="529">
        <f t="shared" si="252"/>
        <v>0</v>
      </c>
      <c r="AD415" s="583">
        <f t="shared" si="253"/>
        <v>0</v>
      </c>
      <c r="AE415" s="591">
        <f>'приложение 1.1 '!H417</f>
        <v>1.38114</v>
      </c>
      <c r="AF415" s="591" t="str">
        <f t="shared" si="225"/>
        <v>0</v>
      </c>
      <c r="AG415" s="591" t="str">
        <f t="shared" si="226"/>
        <v>0</v>
      </c>
      <c r="AH415" s="591" t="str">
        <f t="shared" si="229"/>
        <v>0</v>
      </c>
      <c r="AI415" s="591" t="str">
        <f t="shared" si="227"/>
        <v>0</v>
      </c>
      <c r="AJ415" s="591">
        <f t="shared" si="230"/>
        <v>0</v>
      </c>
      <c r="AK415" s="591">
        <f t="shared" si="228"/>
        <v>0.41799999999999998</v>
      </c>
      <c r="AL415" s="591" t="str">
        <f t="shared" si="254"/>
        <v>0</v>
      </c>
      <c r="AM415" s="591" t="str">
        <f t="shared" si="237"/>
        <v>0</v>
      </c>
      <c r="AN415" s="591">
        <f t="shared" si="231"/>
        <v>0</v>
      </c>
      <c r="AO415" s="591">
        <f t="shared" si="232"/>
        <v>0.41799999999999998</v>
      </c>
      <c r="AP415" s="591">
        <f>'приложение 1.1 '!Y417</f>
        <v>0</v>
      </c>
      <c r="AQ415" s="591">
        <f>'приложение 1.1 '!Z417</f>
        <v>0</v>
      </c>
      <c r="AR415" s="591">
        <f>'приложение 1.1 '!AA417</f>
        <v>0</v>
      </c>
      <c r="AS415" s="591">
        <f>'приложение 1.1 '!AB417</f>
        <v>0</v>
      </c>
      <c r="AT415" s="591">
        <f>'приложение 1.4.'!G543</f>
        <v>0</v>
      </c>
      <c r="AU415" s="591">
        <f>'приложение 1.4.'!I543</f>
        <v>0</v>
      </c>
      <c r="AV415" s="591">
        <f>'приложение 1.4.'!K543</f>
        <v>1.38114</v>
      </c>
      <c r="AW415" s="591">
        <f>'приложение 1.4.'!M543</f>
        <v>0</v>
      </c>
      <c r="AX415" s="474">
        <f>'приложение 1.1 '!AD417</f>
        <v>1.38114</v>
      </c>
      <c r="AY415" s="474">
        <f>'приложение 1.1 '!AC417</f>
        <v>0</v>
      </c>
      <c r="AZ415" s="591">
        <f t="shared" si="233"/>
        <v>1.38114</v>
      </c>
    </row>
    <row r="416" spans="1:52" s="9" customFormat="1" ht="31.5">
      <c r="A416" s="95" t="str">
        <f>'приложение 1.1 '!A418</f>
        <v>2.1.4.148</v>
      </c>
      <c r="B416" s="506" t="str">
        <f>'приложение 1.1 '!B418</f>
        <v>Строительство КЛ-6кВ от КТПН-Тубдиспансер до ТП-870</v>
      </c>
      <c r="C416" s="529" t="str">
        <f>IF('приложение 1.1 '!G418=2012,'приложение 1.1 '!E418,"-")</f>
        <v>-</v>
      </c>
      <c r="D416" s="529" t="str">
        <f>IF('приложение 1.1 '!G418=2012,'приложение 1.1 '!D418,"-")</f>
        <v>-</v>
      </c>
      <c r="E416" s="529" t="str">
        <f>IF('приложение 1.1 '!G418=2013,'приложение 1.1 '!E418,"-")</f>
        <v>-</v>
      </c>
      <c r="F416" s="529" t="str">
        <f>IF('приложение 1.1 '!G418=2013,'приложение 1.1 '!D418,"-")</f>
        <v>-</v>
      </c>
      <c r="G416" s="529" t="str">
        <f>IF('приложение 1.1 '!G418=2014,'приложение 1.1 '!E418,"-")</f>
        <v>-</v>
      </c>
      <c r="H416" s="529" t="str">
        <f>IF('приложение 1.1 '!G418=2014,'приложение 1.1 '!D418,"-")</f>
        <v>-</v>
      </c>
      <c r="I416" s="529" t="str">
        <f>IF('приложение 1.1 '!G418=2015,'приложение 1.1 '!E418,"-")</f>
        <v>-</v>
      </c>
      <c r="J416" s="529" t="str">
        <f>IF('приложение 1.1 '!G418=2015,'приложение 1.1 '!D418,"-")</f>
        <v>-</v>
      </c>
      <c r="K416" s="529" t="str">
        <f>IF('приложение 1.1 '!G418=2016,'приложение 1.1 '!E418,"-")</f>
        <v>-</v>
      </c>
      <c r="L416" s="529" t="str">
        <f>IF('приложение 1.1 '!G418=2016,'приложение 1.1 '!D418,"-")</f>
        <v>-</v>
      </c>
      <c r="M416" s="529">
        <f>IF('приложение 1.1 '!G418=2017,'приложение 1.1 '!E418,"-")</f>
        <v>0</v>
      </c>
      <c r="N416" s="529">
        <f>IF('приложение 1.1 '!G418=2017,'приложение 1.1 '!D418,"-")</f>
        <v>0.371</v>
      </c>
      <c r="O416" s="529">
        <f t="shared" si="250"/>
        <v>0</v>
      </c>
      <c r="P416" s="529">
        <f t="shared" si="251"/>
        <v>0.371</v>
      </c>
      <c r="Q416" s="529">
        <v>0</v>
      </c>
      <c r="R416" s="529">
        <v>0</v>
      </c>
      <c r="S416" s="529">
        <v>0</v>
      </c>
      <c r="T416" s="529">
        <v>0</v>
      </c>
      <c r="U416" s="529">
        <v>0</v>
      </c>
      <c r="V416" s="529">
        <v>0</v>
      </c>
      <c r="W416" s="529">
        <v>0</v>
      </c>
      <c r="X416" s="529">
        <v>0</v>
      </c>
      <c r="Y416" s="529">
        <v>0</v>
      </c>
      <c r="Z416" s="529">
        <v>0</v>
      </c>
      <c r="AA416" s="529">
        <v>0</v>
      </c>
      <c r="AB416" s="529">
        <v>0</v>
      </c>
      <c r="AC416" s="529">
        <f t="shared" si="252"/>
        <v>0</v>
      </c>
      <c r="AD416" s="583">
        <f t="shared" si="253"/>
        <v>0</v>
      </c>
      <c r="AE416" s="591">
        <f>'приложение 1.1 '!H418</f>
        <v>1.03193</v>
      </c>
      <c r="AF416" s="591" t="str">
        <f t="shared" si="225"/>
        <v>0</v>
      </c>
      <c r="AG416" s="591" t="str">
        <f t="shared" si="226"/>
        <v>0</v>
      </c>
      <c r="AH416" s="591" t="str">
        <f t="shared" si="229"/>
        <v>0</v>
      </c>
      <c r="AI416" s="591" t="str">
        <f t="shared" si="227"/>
        <v>0</v>
      </c>
      <c r="AJ416" s="591">
        <f t="shared" si="230"/>
        <v>0</v>
      </c>
      <c r="AK416" s="591">
        <f t="shared" si="228"/>
        <v>0.371</v>
      </c>
      <c r="AL416" s="591" t="str">
        <f t="shared" si="254"/>
        <v>0</v>
      </c>
      <c r="AM416" s="591" t="str">
        <f t="shared" si="237"/>
        <v>0</v>
      </c>
      <c r="AN416" s="591">
        <f t="shared" si="231"/>
        <v>0</v>
      </c>
      <c r="AO416" s="591">
        <f t="shared" si="232"/>
        <v>0.371</v>
      </c>
      <c r="AP416" s="591">
        <f>'приложение 1.1 '!Y418</f>
        <v>0</v>
      </c>
      <c r="AQ416" s="591">
        <f>'приложение 1.1 '!Z418</f>
        <v>0</v>
      </c>
      <c r="AR416" s="591">
        <f>'приложение 1.1 '!AA418</f>
        <v>0</v>
      </c>
      <c r="AS416" s="591">
        <f>'приложение 1.1 '!AB418</f>
        <v>0</v>
      </c>
      <c r="AT416" s="591">
        <f>'приложение 1.4.'!G544</f>
        <v>0</v>
      </c>
      <c r="AU416" s="591">
        <f>'приложение 1.4.'!I544</f>
        <v>0</v>
      </c>
      <c r="AV416" s="591">
        <f>'приложение 1.4.'!K544</f>
        <v>1.03193</v>
      </c>
      <c r="AW416" s="591">
        <f>'приложение 1.4.'!M544</f>
        <v>0</v>
      </c>
      <c r="AX416" s="474">
        <f>'приложение 1.1 '!AD418</f>
        <v>1.03193</v>
      </c>
      <c r="AY416" s="474">
        <f>'приложение 1.1 '!AC418</f>
        <v>0</v>
      </c>
      <c r="AZ416" s="591">
        <f t="shared" si="233"/>
        <v>1.03193</v>
      </c>
    </row>
    <row r="417" spans="1:52" s="9" customFormat="1">
      <c r="A417" s="95" t="str">
        <f>'приложение 1.1 '!A419</f>
        <v>2.1.4.149</v>
      </c>
      <c r="B417" s="506" t="str">
        <f>'приложение 1.1 '!B419</f>
        <v>Строительство КЛ-10кВ от ТП-278 до ТП-253</v>
      </c>
      <c r="C417" s="529" t="str">
        <f>IF('приложение 1.1 '!G419=2012,'приложение 1.1 '!E419,"-")</f>
        <v>-</v>
      </c>
      <c r="D417" s="529" t="str">
        <f>IF('приложение 1.1 '!G419=2012,'приложение 1.1 '!D419,"-")</f>
        <v>-</v>
      </c>
      <c r="E417" s="529" t="str">
        <f>IF('приложение 1.1 '!G419=2013,'приложение 1.1 '!E419,"-")</f>
        <v>-</v>
      </c>
      <c r="F417" s="529" t="str">
        <f>IF('приложение 1.1 '!G419=2013,'приложение 1.1 '!D419,"-")</f>
        <v>-</v>
      </c>
      <c r="G417" s="529" t="str">
        <f>IF('приложение 1.1 '!G419=2014,'приложение 1.1 '!E419,"-")</f>
        <v>-</v>
      </c>
      <c r="H417" s="529" t="str">
        <f>IF('приложение 1.1 '!G419=2014,'приложение 1.1 '!D419,"-")</f>
        <v>-</v>
      </c>
      <c r="I417" s="529" t="str">
        <f>IF('приложение 1.1 '!G419=2015,'приложение 1.1 '!E419,"-")</f>
        <v>-</v>
      </c>
      <c r="J417" s="529" t="str">
        <f>IF('приложение 1.1 '!G419=2015,'приложение 1.1 '!D419,"-")</f>
        <v>-</v>
      </c>
      <c r="K417" s="529" t="str">
        <f>IF('приложение 1.1 '!G419=2016,'приложение 1.1 '!E419,"-")</f>
        <v>-</v>
      </c>
      <c r="L417" s="529" t="str">
        <f>IF('приложение 1.1 '!G419=2016,'приложение 1.1 '!D419,"-")</f>
        <v>-</v>
      </c>
      <c r="M417" s="529">
        <f>IF('приложение 1.1 '!G419=2017,'приложение 1.1 '!E419,"-")</f>
        <v>0</v>
      </c>
      <c r="N417" s="529">
        <f>IF('приложение 1.1 '!G419=2017,'приложение 1.1 '!D419,"-")</f>
        <v>0.878</v>
      </c>
      <c r="O417" s="529">
        <f t="shared" si="250"/>
        <v>0</v>
      </c>
      <c r="P417" s="529">
        <f t="shared" si="251"/>
        <v>0.878</v>
      </c>
      <c r="Q417" s="529">
        <v>0</v>
      </c>
      <c r="R417" s="529">
        <v>0</v>
      </c>
      <c r="S417" s="529">
        <v>0</v>
      </c>
      <c r="T417" s="529">
        <v>0</v>
      </c>
      <c r="U417" s="529">
        <v>0</v>
      </c>
      <c r="V417" s="529">
        <v>0</v>
      </c>
      <c r="W417" s="529">
        <v>0</v>
      </c>
      <c r="X417" s="529">
        <v>0</v>
      </c>
      <c r="Y417" s="529">
        <v>0</v>
      </c>
      <c r="Z417" s="529">
        <v>0</v>
      </c>
      <c r="AA417" s="529">
        <v>0</v>
      </c>
      <c r="AB417" s="529">
        <v>0</v>
      </c>
      <c r="AC417" s="529">
        <f t="shared" si="252"/>
        <v>0</v>
      </c>
      <c r="AD417" s="583">
        <f t="shared" si="253"/>
        <v>0</v>
      </c>
      <c r="AE417" s="591">
        <f>'приложение 1.1 '!H419</f>
        <v>3.0850900000000001</v>
      </c>
      <c r="AF417" s="591" t="str">
        <f t="shared" si="225"/>
        <v>0</v>
      </c>
      <c r="AG417" s="591" t="str">
        <f t="shared" si="226"/>
        <v>0</v>
      </c>
      <c r="AH417" s="591" t="str">
        <f t="shared" si="229"/>
        <v>0</v>
      </c>
      <c r="AI417" s="591" t="str">
        <f t="shared" si="227"/>
        <v>0</v>
      </c>
      <c r="AJ417" s="591">
        <f t="shared" si="230"/>
        <v>0</v>
      </c>
      <c r="AK417" s="591">
        <f t="shared" si="228"/>
        <v>0.878</v>
      </c>
      <c r="AL417" s="591" t="str">
        <f t="shared" si="254"/>
        <v>0</v>
      </c>
      <c r="AM417" s="591" t="str">
        <f t="shared" si="237"/>
        <v>0</v>
      </c>
      <c r="AN417" s="591">
        <f t="shared" si="231"/>
        <v>0</v>
      </c>
      <c r="AO417" s="591">
        <f t="shared" si="232"/>
        <v>0.878</v>
      </c>
      <c r="AP417" s="591">
        <f>'приложение 1.1 '!Y419</f>
        <v>0</v>
      </c>
      <c r="AQ417" s="591">
        <f>'приложение 1.1 '!Z419</f>
        <v>0</v>
      </c>
      <c r="AR417" s="591">
        <f>'приложение 1.1 '!AA419</f>
        <v>0</v>
      </c>
      <c r="AS417" s="591">
        <f>'приложение 1.1 '!AB419</f>
        <v>0</v>
      </c>
      <c r="AT417" s="591">
        <f>'приложение 1.4.'!G545</f>
        <v>0</v>
      </c>
      <c r="AU417" s="591">
        <f>'приложение 1.4.'!I545</f>
        <v>0</v>
      </c>
      <c r="AV417" s="591">
        <f>'приложение 1.4.'!K545</f>
        <v>3.0850900000000001</v>
      </c>
      <c r="AW417" s="591">
        <f>'приложение 1.4.'!M545</f>
        <v>0</v>
      </c>
      <c r="AX417" s="474">
        <f>'приложение 1.1 '!AD419</f>
        <v>3.0850900000000001</v>
      </c>
      <c r="AY417" s="474">
        <f>'приложение 1.1 '!AC419</f>
        <v>0</v>
      </c>
      <c r="AZ417" s="591">
        <f t="shared" si="233"/>
        <v>3.0850900000000001</v>
      </c>
    </row>
    <row r="418" spans="1:52" s="9" customFormat="1" ht="47.25">
      <c r="A418" s="95" t="str">
        <f>'приложение 1.1 '!A420</f>
        <v>2.1.4.150</v>
      </c>
      <c r="B418" s="506" t="str">
        <f>'приложение 1.1 '!B420</f>
        <v>Строительство КЛ-10кВ от оп.№27 ф. Олимпийская-108, 212 до места врезки в КЛ-10кВ РП АСКТ-КТПН-672 КТПН 675</v>
      </c>
      <c r="C418" s="529" t="str">
        <f>IF('приложение 1.1 '!G420=2012,'приложение 1.1 '!E420,"-")</f>
        <v>-</v>
      </c>
      <c r="D418" s="529" t="str">
        <f>IF('приложение 1.1 '!G420=2012,'приложение 1.1 '!D420,"-")</f>
        <v>-</v>
      </c>
      <c r="E418" s="529" t="str">
        <f>IF('приложение 1.1 '!G420=2013,'приложение 1.1 '!E420,"-")</f>
        <v>-</v>
      </c>
      <c r="F418" s="529" t="str">
        <f>IF('приложение 1.1 '!G420=2013,'приложение 1.1 '!D420,"-")</f>
        <v>-</v>
      </c>
      <c r="G418" s="529" t="str">
        <f>IF('приложение 1.1 '!G420=2014,'приложение 1.1 '!E420,"-")</f>
        <v>-</v>
      </c>
      <c r="H418" s="529" t="str">
        <f>IF('приложение 1.1 '!G420=2014,'приложение 1.1 '!D420,"-")</f>
        <v>-</v>
      </c>
      <c r="I418" s="529" t="str">
        <f>IF('приложение 1.1 '!G420=2015,'приложение 1.1 '!E420,"-")</f>
        <v>-</v>
      </c>
      <c r="J418" s="529" t="str">
        <f>IF('приложение 1.1 '!G420=2015,'приложение 1.1 '!D420,"-")</f>
        <v>-</v>
      </c>
      <c r="K418" s="529" t="str">
        <f>IF('приложение 1.1 '!G420=2016,'приложение 1.1 '!E420,"-")</f>
        <v>-</v>
      </c>
      <c r="L418" s="529" t="str">
        <f>IF('приложение 1.1 '!G420=2016,'приложение 1.1 '!D420,"-")</f>
        <v>-</v>
      </c>
      <c r="M418" s="529">
        <f>IF('приложение 1.1 '!G420=2017,'приложение 1.1 '!E420,"-")</f>
        <v>0</v>
      </c>
      <c r="N418" s="529">
        <f>IF('приложение 1.1 '!G420=2017,'приложение 1.1 '!D420,"-")</f>
        <v>1.1220000000000001</v>
      </c>
      <c r="O418" s="529">
        <f t="shared" si="250"/>
        <v>0</v>
      </c>
      <c r="P418" s="529">
        <f t="shared" si="251"/>
        <v>1.1220000000000001</v>
      </c>
      <c r="Q418" s="529">
        <v>0</v>
      </c>
      <c r="R418" s="529">
        <v>0</v>
      </c>
      <c r="S418" s="529">
        <v>0</v>
      </c>
      <c r="T418" s="529">
        <v>0</v>
      </c>
      <c r="U418" s="529">
        <v>0</v>
      </c>
      <c r="V418" s="529">
        <v>0</v>
      </c>
      <c r="W418" s="529">
        <v>0</v>
      </c>
      <c r="X418" s="529">
        <v>0</v>
      </c>
      <c r="Y418" s="529">
        <v>0</v>
      </c>
      <c r="Z418" s="529">
        <v>0</v>
      </c>
      <c r="AA418" s="529">
        <v>0</v>
      </c>
      <c r="AB418" s="529">
        <v>0</v>
      </c>
      <c r="AC418" s="529">
        <f t="shared" si="252"/>
        <v>0</v>
      </c>
      <c r="AD418" s="583">
        <f t="shared" si="253"/>
        <v>0</v>
      </c>
      <c r="AE418" s="591">
        <f>'приложение 1.1 '!H420</f>
        <v>3.5</v>
      </c>
      <c r="AF418" s="591" t="str">
        <f t="shared" si="225"/>
        <v>0</v>
      </c>
      <c r="AG418" s="591" t="str">
        <f t="shared" si="226"/>
        <v>0</v>
      </c>
      <c r="AH418" s="591" t="str">
        <f t="shared" si="229"/>
        <v>0</v>
      </c>
      <c r="AI418" s="591" t="str">
        <f t="shared" si="227"/>
        <v>0</v>
      </c>
      <c r="AJ418" s="591" t="str">
        <f t="shared" si="230"/>
        <v>0</v>
      </c>
      <c r="AK418" s="591" t="str">
        <f t="shared" si="228"/>
        <v>0</v>
      </c>
      <c r="AL418" s="591">
        <f t="shared" si="254"/>
        <v>0</v>
      </c>
      <c r="AM418" s="591">
        <f t="shared" si="237"/>
        <v>1.1220000000000001</v>
      </c>
      <c r="AN418" s="591">
        <f t="shared" si="231"/>
        <v>0</v>
      </c>
      <c r="AO418" s="591">
        <f t="shared" si="232"/>
        <v>1.1220000000000001</v>
      </c>
      <c r="AP418" s="591">
        <f>'приложение 1.1 '!Y420</f>
        <v>0</v>
      </c>
      <c r="AQ418" s="591">
        <f>'приложение 1.1 '!Z420</f>
        <v>0</v>
      </c>
      <c r="AR418" s="591">
        <f>'приложение 1.1 '!AA420</f>
        <v>0</v>
      </c>
      <c r="AS418" s="591">
        <f>'приложение 1.1 '!AB420</f>
        <v>0</v>
      </c>
      <c r="AT418" s="591">
        <f>'приложение 1.4.'!G546</f>
        <v>0</v>
      </c>
      <c r="AU418" s="591">
        <f>'приложение 1.4.'!I546</f>
        <v>0</v>
      </c>
      <c r="AV418" s="591">
        <f>'приложение 1.4.'!K546</f>
        <v>0</v>
      </c>
      <c r="AW418" s="591">
        <f>'приложение 1.4.'!M546</f>
        <v>3.5</v>
      </c>
      <c r="AX418" s="474">
        <f>'приложение 1.1 '!AD420</f>
        <v>3.5</v>
      </c>
      <c r="AY418" s="474">
        <f>'приложение 1.1 '!AC420</f>
        <v>0</v>
      </c>
      <c r="AZ418" s="591">
        <f t="shared" si="233"/>
        <v>3.5</v>
      </c>
    </row>
    <row r="419" spans="1:52" s="9" customFormat="1" ht="31.5">
      <c r="A419" s="95" t="str">
        <f>'приложение 1.1 '!A421</f>
        <v>2.1.4.151</v>
      </c>
      <c r="B419" s="506" t="str">
        <f>'приложение 1.1 '!B421</f>
        <v>Строительство КЛ-10кВ от ТП-24 мкр.31 до места врезки в КЛ-10кВ от РП-151 до ТП-569</v>
      </c>
      <c r="C419" s="529" t="str">
        <f>IF('приложение 1.1 '!G421=2012,'приложение 1.1 '!E421,"-")</f>
        <v>-</v>
      </c>
      <c r="D419" s="529" t="str">
        <f>IF('приложение 1.1 '!G421=2012,'приложение 1.1 '!D421,"-")</f>
        <v>-</v>
      </c>
      <c r="E419" s="529" t="str">
        <f>IF('приложение 1.1 '!G421=2013,'приложение 1.1 '!E421,"-")</f>
        <v>-</v>
      </c>
      <c r="F419" s="529" t="str">
        <f>IF('приложение 1.1 '!G421=2013,'приложение 1.1 '!D421,"-")</f>
        <v>-</v>
      </c>
      <c r="G419" s="529" t="str">
        <f>IF('приложение 1.1 '!G421=2014,'приложение 1.1 '!E421,"-")</f>
        <v>-</v>
      </c>
      <c r="H419" s="529" t="str">
        <f>IF('приложение 1.1 '!G421=2014,'приложение 1.1 '!D421,"-")</f>
        <v>-</v>
      </c>
      <c r="I419" s="529" t="str">
        <f>IF('приложение 1.1 '!G421=2015,'приложение 1.1 '!E421,"-")</f>
        <v>-</v>
      </c>
      <c r="J419" s="529" t="str">
        <f>IF('приложение 1.1 '!G421=2015,'приложение 1.1 '!D421,"-")</f>
        <v>-</v>
      </c>
      <c r="K419" s="529" t="str">
        <f>IF('приложение 1.1 '!G421=2016,'приложение 1.1 '!E421,"-")</f>
        <v>-</v>
      </c>
      <c r="L419" s="529" t="str">
        <f>IF('приложение 1.1 '!G421=2016,'приложение 1.1 '!D421,"-")</f>
        <v>-</v>
      </c>
      <c r="M419" s="529">
        <f>IF('приложение 1.1 '!G421=2017,'приложение 1.1 '!E421,"-")</f>
        <v>0</v>
      </c>
      <c r="N419" s="529">
        <f>IF('приложение 1.1 '!G421=2017,'приложение 1.1 '!D421,"-")</f>
        <v>1.9920000000000002</v>
      </c>
      <c r="O419" s="529">
        <f t="shared" si="250"/>
        <v>0</v>
      </c>
      <c r="P419" s="529">
        <f t="shared" si="251"/>
        <v>1.9920000000000002</v>
      </c>
      <c r="Q419" s="529">
        <v>0</v>
      </c>
      <c r="R419" s="529">
        <v>0</v>
      </c>
      <c r="S419" s="529">
        <v>0</v>
      </c>
      <c r="T419" s="529">
        <v>0</v>
      </c>
      <c r="U419" s="529">
        <v>0</v>
      </c>
      <c r="V419" s="529">
        <v>0</v>
      </c>
      <c r="W419" s="529">
        <v>0</v>
      </c>
      <c r="X419" s="529">
        <v>0</v>
      </c>
      <c r="Y419" s="529">
        <v>0</v>
      </c>
      <c r="Z419" s="529">
        <v>0</v>
      </c>
      <c r="AA419" s="529">
        <v>0</v>
      </c>
      <c r="AB419" s="529">
        <v>0</v>
      </c>
      <c r="AC419" s="529">
        <f t="shared" si="252"/>
        <v>0</v>
      </c>
      <c r="AD419" s="583">
        <f t="shared" si="253"/>
        <v>0</v>
      </c>
      <c r="AE419" s="591">
        <f>'приложение 1.1 '!H421</f>
        <v>6.9720000000000004</v>
      </c>
      <c r="AF419" s="591" t="str">
        <f t="shared" si="225"/>
        <v>0</v>
      </c>
      <c r="AG419" s="591" t="str">
        <f t="shared" si="226"/>
        <v>0</v>
      </c>
      <c r="AH419" s="591" t="str">
        <f t="shared" si="229"/>
        <v>0</v>
      </c>
      <c r="AI419" s="591" t="str">
        <f t="shared" si="227"/>
        <v>0</v>
      </c>
      <c r="AJ419" s="591" t="str">
        <f t="shared" si="230"/>
        <v>0</v>
      </c>
      <c r="AK419" s="591" t="str">
        <f t="shared" si="228"/>
        <v>0</v>
      </c>
      <c r="AL419" s="591">
        <f t="shared" si="254"/>
        <v>0</v>
      </c>
      <c r="AM419" s="591">
        <f t="shared" si="237"/>
        <v>1.9920000000000002</v>
      </c>
      <c r="AN419" s="591">
        <f t="shared" si="231"/>
        <v>0</v>
      </c>
      <c r="AO419" s="591">
        <f t="shared" si="232"/>
        <v>1.9920000000000002</v>
      </c>
      <c r="AP419" s="591">
        <f>'приложение 1.1 '!Y421</f>
        <v>0</v>
      </c>
      <c r="AQ419" s="591">
        <f>'приложение 1.1 '!Z421</f>
        <v>0</v>
      </c>
      <c r="AR419" s="591">
        <f>'приложение 1.1 '!AA421</f>
        <v>0</v>
      </c>
      <c r="AS419" s="591">
        <f>'приложение 1.1 '!AB421</f>
        <v>0</v>
      </c>
      <c r="AT419" s="591">
        <f>'приложение 1.4.'!G547</f>
        <v>0</v>
      </c>
      <c r="AU419" s="591">
        <f>'приложение 1.4.'!I547</f>
        <v>0</v>
      </c>
      <c r="AV419" s="591">
        <f>'приложение 1.4.'!K547</f>
        <v>0</v>
      </c>
      <c r="AW419" s="591">
        <f>'приложение 1.4.'!M547</f>
        <v>6.9720000000000004</v>
      </c>
      <c r="AX419" s="474">
        <f>'приложение 1.1 '!AD421</f>
        <v>6.9720000000000004</v>
      </c>
      <c r="AY419" s="474">
        <f>'приложение 1.1 '!AC421</f>
        <v>0</v>
      </c>
      <c r="AZ419" s="591">
        <f t="shared" si="233"/>
        <v>6.9720000000000004</v>
      </c>
    </row>
    <row r="420" spans="1:52" s="9" customFormat="1">
      <c r="A420" s="630" t="str">
        <f>'приложение 1.1 '!A422</f>
        <v>2.1.5.</v>
      </c>
      <c r="B420" s="159" t="str">
        <f>'приложение 1.1 '!B422</f>
        <v>Кабельные линии 0,4кВ</v>
      </c>
      <c r="C420" s="529" t="str">
        <f>IF('приложение 1.1 '!G422=2012,'приложение 1.1 '!E422,"-")</f>
        <v>-</v>
      </c>
      <c r="D420" s="529" t="str">
        <f>IF('приложение 1.1 '!G422=2012,'приложение 1.1 '!D422,"-")</f>
        <v>-</v>
      </c>
      <c r="E420" s="529" t="str">
        <f>IF('приложение 1.1 '!G422=2013,'приложение 1.1 '!E422,"-")</f>
        <v>-</v>
      </c>
      <c r="F420" s="529" t="str">
        <f>IF('приложение 1.1 '!G422=2013,'приложение 1.1 '!D422,"-")</f>
        <v>-</v>
      </c>
      <c r="G420" s="529" t="str">
        <f>IF('приложение 1.1 '!G422=2014,'приложение 1.1 '!E422,"-")</f>
        <v>-</v>
      </c>
      <c r="H420" s="529" t="str">
        <f>IF('приложение 1.1 '!G422=2014,'приложение 1.1 '!D422,"-")</f>
        <v>-</v>
      </c>
      <c r="I420" s="529" t="str">
        <f>IF('приложение 1.1 '!G422=2015,'приложение 1.1 '!E422,"-")</f>
        <v>-</v>
      </c>
      <c r="J420" s="529" t="str">
        <f>IF('приложение 1.1 '!G422=2015,'приложение 1.1 '!D422,"-")</f>
        <v>-</v>
      </c>
      <c r="K420" s="529" t="str">
        <f>IF('приложение 1.1 '!G422=2016,'приложение 1.1 '!E422,"-")</f>
        <v>-</v>
      </c>
      <c r="L420" s="529" t="str">
        <f>IF('приложение 1.1 '!G422=2016,'приложение 1.1 '!D422,"-")</f>
        <v>-</v>
      </c>
      <c r="M420" s="529" t="str">
        <f>IF('приложение 1.1 '!G422=2017,'приложение 1.1 '!E422,"-")</f>
        <v>-</v>
      </c>
      <c r="N420" s="529" t="str">
        <f>IF('приложение 1.1 '!G422=2017,'приложение 1.1 '!D422,"-")</f>
        <v>-</v>
      </c>
      <c r="O420" s="529">
        <f t="shared" si="223"/>
        <v>0</v>
      </c>
      <c r="P420" s="529">
        <f t="shared" si="223"/>
        <v>0</v>
      </c>
      <c r="Q420" s="529">
        <v>0</v>
      </c>
      <c r="R420" s="529">
        <v>0</v>
      </c>
      <c r="S420" s="529">
        <v>0</v>
      </c>
      <c r="T420" s="529">
        <v>0</v>
      </c>
      <c r="U420" s="529">
        <v>0</v>
      </c>
      <c r="V420" s="529">
        <v>0</v>
      </c>
      <c r="W420" s="529">
        <v>0</v>
      </c>
      <c r="X420" s="529">
        <v>0</v>
      </c>
      <c r="Y420" s="529">
        <v>0</v>
      </c>
      <c r="Z420" s="529">
        <v>0</v>
      </c>
      <c r="AA420" s="529">
        <v>0</v>
      </c>
      <c r="AB420" s="529">
        <v>0</v>
      </c>
      <c r="AC420" s="529">
        <f t="shared" si="235"/>
        <v>0</v>
      </c>
      <c r="AD420" s="583">
        <f t="shared" si="236"/>
        <v>0</v>
      </c>
      <c r="AE420" s="591">
        <f>'приложение 1.1 '!H422</f>
        <v>0</v>
      </c>
      <c r="AF420" s="591" t="str">
        <f t="shared" si="225"/>
        <v>0</v>
      </c>
      <c r="AG420" s="591" t="str">
        <f t="shared" si="226"/>
        <v>0</v>
      </c>
      <c r="AH420" s="591" t="str">
        <f t="shared" si="229"/>
        <v>0</v>
      </c>
      <c r="AI420" s="591" t="str">
        <f t="shared" si="227"/>
        <v>0</v>
      </c>
      <c r="AJ420" s="591" t="str">
        <f t="shared" si="230"/>
        <v>0</v>
      </c>
      <c r="AK420" s="591" t="str">
        <f t="shared" si="228"/>
        <v>0</v>
      </c>
      <c r="AL420" s="591" t="str">
        <f t="shared" si="254"/>
        <v>0</v>
      </c>
      <c r="AM420" s="591" t="str">
        <f t="shared" si="237"/>
        <v>0</v>
      </c>
      <c r="AN420" s="591" t="str">
        <f t="shared" si="231"/>
        <v>-</v>
      </c>
      <c r="AO420" s="591" t="str">
        <f t="shared" si="232"/>
        <v>-</v>
      </c>
      <c r="AP420" s="591">
        <f>'приложение 1.1 '!Y422</f>
        <v>0</v>
      </c>
      <c r="AQ420" s="591">
        <f>'приложение 1.1 '!Z422</f>
        <v>0</v>
      </c>
      <c r="AR420" s="591">
        <f>'приложение 1.1 '!AA422</f>
        <v>0</v>
      </c>
      <c r="AS420" s="591">
        <f>'приложение 1.1 '!AB422</f>
        <v>0</v>
      </c>
      <c r="AT420" s="591">
        <f>'приложение 1.4.'!G548</f>
        <v>0</v>
      </c>
      <c r="AU420" s="591">
        <f>'приложение 1.4.'!I548</f>
        <v>0</v>
      </c>
      <c r="AV420" s="591">
        <f>'приложение 1.4.'!K548</f>
        <v>0</v>
      </c>
      <c r="AW420" s="591">
        <f>'приложение 1.4.'!M548</f>
        <v>0</v>
      </c>
      <c r="AX420" s="474">
        <f>'приложение 1.1 '!AD422</f>
        <v>0</v>
      </c>
      <c r="AY420" s="474">
        <f>'приложение 1.1 '!AC422</f>
        <v>0</v>
      </c>
      <c r="AZ420" s="591">
        <f t="shared" si="233"/>
        <v>0</v>
      </c>
    </row>
    <row r="421" spans="1:52" s="9" customFormat="1" ht="31.5">
      <c r="A421" s="95" t="str">
        <f>'приложение 1.1 '!A423</f>
        <v>2.1.5.1</v>
      </c>
      <c r="B421" s="506" t="str">
        <f>'приложение 1.1 '!B423</f>
        <v>Строительство КЛ-0,4 кВ КТПН-732 - Аэрофлотская, 5/1</v>
      </c>
      <c r="C421" s="529" t="str">
        <f>IF('приложение 1.1 '!G423=2012,'приложение 1.1 '!E423,"-")</f>
        <v>-</v>
      </c>
      <c r="D421" s="529" t="str">
        <f>IF('приложение 1.1 '!G423=2012,'приложение 1.1 '!D423,"-")</f>
        <v>-</v>
      </c>
      <c r="E421" s="529">
        <f>IF('приложение 1.1 '!G423=2013,'приложение 1.1 '!E423,"-")</f>
        <v>0</v>
      </c>
      <c r="F421" s="529">
        <f>IF('приложение 1.1 '!G423=2013,'приложение 1.1 '!D423,"-")</f>
        <v>0.78200000000000003</v>
      </c>
      <c r="G421" s="529" t="str">
        <f>IF('приложение 1.1 '!G423=2014,'приложение 1.1 '!E423,"-")</f>
        <v>-</v>
      </c>
      <c r="H421" s="529" t="str">
        <f>IF('приложение 1.1 '!G423=2014,'приложение 1.1 '!D423,"-")</f>
        <v>-</v>
      </c>
      <c r="I421" s="529" t="str">
        <f>IF('приложение 1.1 '!G423=2015,'приложение 1.1 '!E423,"-")</f>
        <v>-</v>
      </c>
      <c r="J421" s="529" t="str">
        <f>IF('приложение 1.1 '!G423=2015,'приложение 1.1 '!D423,"-")</f>
        <v>-</v>
      </c>
      <c r="K421" s="529" t="str">
        <f>IF('приложение 1.1 '!G423=2016,'приложение 1.1 '!E423,"-")</f>
        <v>-</v>
      </c>
      <c r="L421" s="529" t="str">
        <f>IF('приложение 1.1 '!G423=2016,'приложение 1.1 '!D423,"-")</f>
        <v>-</v>
      </c>
      <c r="M421" s="529" t="str">
        <f>IF('приложение 1.1 '!G423=2017,'приложение 1.1 '!E423,"-")</f>
        <v>-</v>
      </c>
      <c r="N421" s="529" t="str">
        <f>IF('приложение 1.1 '!G423=2017,'приложение 1.1 '!D423,"-")</f>
        <v>-</v>
      </c>
      <c r="O421" s="529">
        <f t="shared" si="223"/>
        <v>0</v>
      </c>
      <c r="P421" s="529">
        <f t="shared" si="223"/>
        <v>0.78200000000000003</v>
      </c>
      <c r="Q421" s="529">
        <v>0</v>
      </c>
      <c r="R421" s="529">
        <v>0</v>
      </c>
      <c r="S421" s="529">
        <v>0</v>
      </c>
      <c r="T421" s="529">
        <v>0</v>
      </c>
      <c r="U421" s="529">
        <v>0</v>
      </c>
      <c r="V421" s="529">
        <v>0</v>
      </c>
      <c r="W421" s="529">
        <v>0</v>
      </c>
      <c r="X421" s="529">
        <v>0</v>
      </c>
      <c r="Y421" s="529">
        <v>0</v>
      </c>
      <c r="Z421" s="529">
        <v>0</v>
      </c>
      <c r="AA421" s="529">
        <v>0</v>
      </c>
      <c r="AB421" s="529">
        <v>0</v>
      </c>
      <c r="AC421" s="529">
        <f t="shared" si="235"/>
        <v>0</v>
      </c>
      <c r="AD421" s="583">
        <f t="shared" si="236"/>
        <v>0</v>
      </c>
      <c r="AE421" s="591">
        <f>'приложение 1.1 '!H423</f>
        <v>0.63500000000000001</v>
      </c>
      <c r="AF421" s="591" t="str">
        <f t="shared" si="225"/>
        <v>0</v>
      </c>
      <c r="AG421" s="591" t="str">
        <f t="shared" si="226"/>
        <v>0</v>
      </c>
      <c r="AH421" s="591" t="str">
        <f t="shared" si="229"/>
        <v>0</v>
      </c>
      <c r="AI421" s="591" t="str">
        <f t="shared" si="227"/>
        <v>0</v>
      </c>
      <c r="AJ421" s="591" t="str">
        <f t="shared" si="230"/>
        <v>0</v>
      </c>
      <c r="AK421" s="591" t="str">
        <f t="shared" si="228"/>
        <v>0</v>
      </c>
      <c r="AL421" s="591" t="str">
        <f t="shared" si="254"/>
        <v>0</v>
      </c>
      <c r="AM421" s="591" t="str">
        <f t="shared" si="237"/>
        <v>0</v>
      </c>
      <c r="AN421" s="591" t="str">
        <f t="shared" si="231"/>
        <v>-</v>
      </c>
      <c r="AO421" s="591" t="str">
        <f t="shared" si="232"/>
        <v>-</v>
      </c>
      <c r="AP421" s="591">
        <f>'приложение 1.1 '!Y423</f>
        <v>0.63500000000000001</v>
      </c>
      <c r="AQ421" s="591">
        <f>'приложение 1.1 '!Z423</f>
        <v>0</v>
      </c>
      <c r="AR421" s="591">
        <f>'приложение 1.1 '!AA423</f>
        <v>0</v>
      </c>
      <c r="AS421" s="591">
        <f>'приложение 1.1 '!AB423</f>
        <v>0</v>
      </c>
      <c r="AT421" s="591">
        <f>'приложение 1.4.'!G549</f>
        <v>0</v>
      </c>
      <c r="AU421" s="591">
        <f>'приложение 1.4.'!I549</f>
        <v>0</v>
      </c>
      <c r="AV421" s="591">
        <f>'приложение 1.4.'!K549</f>
        <v>0</v>
      </c>
      <c r="AW421" s="591">
        <f>'приложение 1.4.'!M549</f>
        <v>0</v>
      </c>
      <c r="AX421" s="474">
        <f>'приложение 1.1 '!AD423</f>
        <v>0</v>
      </c>
      <c r="AY421" s="474">
        <f>'приложение 1.1 '!AC423</f>
        <v>0</v>
      </c>
      <c r="AZ421" s="591">
        <f t="shared" si="233"/>
        <v>0.63500000000000001</v>
      </c>
    </row>
    <row r="422" spans="1:52" s="9" customFormat="1" ht="31.5">
      <c r="A422" s="95" t="str">
        <f>'приложение 1.1 '!A424</f>
        <v>2.1.5.2</v>
      </c>
      <c r="B422" s="506" t="str">
        <f>'приложение 1.1 '!B424</f>
        <v>Строительство КЛ-0,4кВ от ТП-328 до ул. Береговая,72</v>
      </c>
      <c r="C422" s="529" t="str">
        <f>IF('приложение 1.1 '!G424=2012,'приложение 1.1 '!E424,"-")</f>
        <v>-</v>
      </c>
      <c r="D422" s="529" t="str">
        <f>IF('приложение 1.1 '!G424=2012,'приложение 1.1 '!D424,"-")</f>
        <v>-</v>
      </c>
      <c r="E422" s="529">
        <f>IF('приложение 1.1 '!G424=2013,'приложение 1.1 '!E424,"-")</f>
        <v>0</v>
      </c>
      <c r="F422" s="529">
        <f>IF('приложение 1.1 '!G424=2013,'приложение 1.1 '!D424,"-")</f>
        <v>0.184</v>
      </c>
      <c r="G422" s="529" t="str">
        <f>IF('приложение 1.1 '!G424=2014,'приложение 1.1 '!E424,"-")</f>
        <v>-</v>
      </c>
      <c r="H422" s="529" t="str">
        <f>IF('приложение 1.1 '!G424=2014,'приложение 1.1 '!D424,"-")</f>
        <v>-</v>
      </c>
      <c r="I422" s="529" t="str">
        <f>IF('приложение 1.1 '!G424=2015,'приложение 1.1 '!E424,"-")</f>
        <v>-</v>
      </c>
      <c r="J422" s="529" t="str">
        <f>IF('приложение 1.1 '!G424=2015,'приложение 1.1 '!D424,"-")</f>
        <v>-</v>
      </c>
      <c r="K422" s="529" t="str">
        <f>IF('приложение 1.1 '!G424=2016,'приложение 1.1 '!E424,"-")</f>
        <v>-</v>
      </c>
      <c r="L422" s="529" t="str">
        <f>IF('приложение 1.1 '!G424=2016,'приложение 1.1 '!D424,"-")</f>
        <v>-</v>
      </c>
      <c r="M422" s="529" t="str">
        <f>IF('приложение 1.1 '!G424=2017,'приложение 1.1 '!E424,"-")</f>
        <v>-</v>
      </c>
      <c r="N422" s="529" t="str">
        <f>IF('приложение 1.1 '!G424=2017,'приложение 1.1 '!D424,"-")</f>
        <v>-</v>
      </c>
      <c r="O422" s="529">
        <f t="shared" si="223"/>
        <v>0</v>
      </c>
      <c r="P422" s="529">
        <f t="shared" si="223"/>
        <v>0.184</v>
      </c>
      <c r="Q422" s="529">
        <v>0</v>
      </c>
      <c r="R422" s="529">
        <v>0</v>
      </c>
      <c r="S422" s="529">
        <v>0</v>
      </c>
      <c r="T422" s="529">
        <v>0</v>
      </c>
      <c r="U422" s="529">
        <v>0</v>
      </c>
      <c r="V422" s="529">
        <v>0</v>
      </c>
      <c r="W422" s="529">
        <v>0</v>
      </c>
      <c r="X422" s="529">
        <v>0</v>
      </c>
      <c r="Y422" s="529">
        <v>0</v>
      </c>
      <c r="Z422" s="529">
        <v>0</v>
      </c>
      <c r="AA422" s="529">
        <v>0</v>
      </c>
      <c r="AB422" s="529">
        <v>0</v>
      </c>
      <c r="AC422" s="529">
        <f t="shared" si="235"/>
        <v>0</v>
      </c>
      <c r="AD422" s="583">
        <f t="shared" si="236"/>
        <v>0</v>
      </c>
      <c r="AE422" s="591">
        <f>'приложение 1.1 '!H424</f>
        <v>0.225771</v>
      </c>
      <c r="AF422" s="591" t="str">
        <f t="shared" si="225"/>
        <v>0</v>
      </c>
      <c r="AG422" s="591" t="str">
        <f t="shared" si="226"/>
        <v>0</v>
      </c>
      <c r="AH422" s="591" t="str">
        <f t="shared" si="229"/>
        <v>0</v>
      </c>
      <c r="AI422" s="591" t="str">
        <f t="shared" si="227"/>
        <v>0</v>
      </c>
      <c r="AJ422" s="591" t="str">
        <f t="shared" si="230"/>
        <v>0</v>
      </c>
      <c r="AK422" s="591" t="str">
        <f t="shared" si="228"/>
        <v>0</v>
      </c>
      <c r="AL422" s="591" t="str">
        <f t="shared" si="254"/>
        <v>0</v>
      </c>
      <c r="AM422" s="591" t="str">
        <f t="shared" si="237"/>
        <v>0</v>
      </c>
      <c r="AN422" s="591" t="str">
        <f t="shared" si="231"/>
        <v>-</v>
      </c>
      <c r="AO422" s="591" t="str">
        <f t="shared" si="232"/>
        <v>-</v>
      </c>
      <c r="AP422" s="591">
        <f>'приложение 1.1 '!Y424</f>
        <v>0</v>
      </c>
      <c r="AQ422" s="591">
        <f>'приложение 1.1 '!Z424</f>
        <v>0.225771</v>
      </c>
      <c r="AR422" s="591">
        <f>'приложение 1.1 '!AA424</f>
        <v>0</v>
      </c>
      <c r="AS422" s="591">
        <f>'приложение 1.1 '!AB424</f>
        <v>0</v>
      </c>
      <c r="AT422" s="591">
        <f>'приложение 1.4.'!G550</f>
        <v>0</v>
      </c>
      <c r="AU422" s="591">
        <f>'приложение 1.4.'!I550</f>
        <v>0</v>
      </c>
      <c r="AV422" s="591">
        <f>'приложение 1.4.'!K550</f>
        <v>0</v>
      </c>
      <c r="AW422" s="591">
        <f>'приложение 1.4.'!M550</f>
        <v>0</v>
      </c>
      <c r="AX422" s="474">
        <f>'приложение 1.1 '!AD424</f>
        <v>0</v>
      </c>
      <c r="AY422" s="474">
        <f>'приложение 1.1 '!AC424</f>
        <v>0</v>
      </c>
      <c r="AZ422" s="591">
        <f t="shared" si="233"/>
        <v>0.225771</v>
      </c>
    </row>
    <row r="423" spans="1:52" s="9" customFormat="1" ht="31.5">
      <c r="A423" s="95" t="str">
        <f>'приложение 1.1 '!A425</f>
        <v>2.1.5.3</v>
      </c>
      <c r="B423" s="506" t="str">
        <f>'приложение 1.1 '!B425</f>
        <v>Строительство КЛ-0,4кВ от БКТП-576 до ж/д по ул.30 лет Победы,46/1</v>
      </c>
      <c r="C423" s="529" t="str">
        <f>IF('приложение 1.1 '!G425=2012,'приложение 1.1 '!E425,"-")</f>
        <v>-</v>
      </c>
      <c r="D423" s="529" t="str">
        <f>IF('приложение 1.1 '!G425=2012,'приложение 1.1 '!D425,"-")</f>
        <v>-</v>
      </c>
      <c r="E423" s="529">
        <f>IF('приложение 1.1 '!G425=2013,'приложение 1.1 '!E425,"-")</f>
        <v>0</v>
      </c>
      <c r="F423" s="529">
        <f>IF('приложение 1.1 '!G425=2013,'приложение 1.1 '!D425,"-")</f>
        <v>0.19800000000000001</v>
      </c>
      <c r="G423" s="529" t="str">
        <f>IF('приложение 1.1 '!G425=2014,'приложение 1.1 '!E425,"-")</f>
        <v>-</v>
      </c>
      <c r="H423" s="529" t="str">
        <f>IF('приложение 1.1 '!G425=2014,'приложение 1.1 '!D425,"-")</f>
        <v>-</v>
      </c>
      <c r="I423" s="529" t="str">
        <f>IF('приложение 1.1 '!G425=2015,'приложение 1.1 '!E425,"-")</f>
        <v>-</v>
      </c>
      <c r="J423" s="529" t="str">
        <f>IF('приложение 1.1 '!G425=2015,'приложение 1.1 '!D425,"-")</f>
        <v>-</v>
      </c>
      <c r="K423" s="529" t="str">
        <f>IF('приложение 1.1 '!G425=2016,'приложение 1.1 '!E425,"-")</f>
        <v>-</v>
      </c>
      <c r="L423" s="529" t="str">
        <f>IF('приложение 1.1 '!G425=2016,'приложение 1.1 '!D425,"-")</f>
        <v>-</v>
      </c>
      <c r="M423" s="529" t="str">
        <f>IF('приложение 1.1 '!G425=2017,'приложение 1.1 '!E425,"-")</f>
        <v>-</v>
      </c>
      <c r="N423" s="529" t="str">
        <f>IF('приложение 1.1 '!G425=2017,'приложение 1.1 '!D425,"-")</f>
        <v>-</v>
      </c>
      <c r="O423" s="529">
        <f t="shared" si="223"/>
        <v>0</v>
      </c>
      <c r="P423" s="529">
        <f t="shared" si="223"/>
        <v>0.19800000000000001</v>
      </c>
      <c r="Q423" s="529">
        <v>0</v>
      </c>
      <c r="R423" s="529">
        <v>0</v>
      </c>
      <c r="S423" s="529">
        <v>0</v>
      </c>
      <c r="T423" s="529">
        <v>0</v>
      </c>
      <c r="U423" s="529">
        <v>0</v>
      </c>
      <c r="V423" s="529">
        <v>0</v>
      </c>
      <c r="W423" s="529">
        <v>0</v>
      </c>
      <c r="X423" s="529">
        <v>0</v>
      </c>
      <c r="Y423" s="529">
        <v>0</v>
      </c>
      <c r="Z423" s="529">
        <v>0</v>
      </c>
      <c r="AA423" s="529">
        <v>0</v>
      </c>
      <c r="AB423" s="529">
        <v>0</v>
      </c>
      <c r="AC423" s="529">
        <f t="shared" si="235"/>
        <v>0</v>
      </c>
      <c r="AD423" s="583">
        <f t="shared" si="236"/>
        <v>0</v>
      </c>
      <c r="AE423" s="591">
        <f>'приложение 1.1 '!H425</f>
        <v>0.27595299999999995</v>
      </c>
      <c r="AF423" s="591" t="str">
        <f t="shared" si="225"/>
        <v>0</v>
      </c>
      <c r="AG423" s="591" t="str">
        <f t="shared" si="226"/>
        <v>0</v>
      </c>
      <c r="AH423" s="591" t="str">
        <f t="shared" si="229"/>
        <v>0</v>
      </c>
      <c r="AI423" s="591" t="str">
        <f t="shared" si="227"/>
        <v>0</v>
      </c>
      <c r="AJ423" s="591" t="str">
        <f t="shared" si="230"/>
        <v>0</v>
      </c>
      <c r="AK423" s="591" t="str">
        <f t="shared" si="228"/>
        <v>0</v>
      </c>
      <c r="AL423" s="591" t="str">
        <f t="shared" si="254"/>
        <v>0</v>
      </c>
      <c r="AM423" s="591" t="str">
        <f t="shared" si="237"/>
        <v>0</v>
      </c>
      <c r="AN423" s="591" t="str">
        <f t="shared" si="231"/>
        <v>-</v>
      </c>
      <c r="AO423" s="591" t="str">
        <f t="shared" si="232"/>
        <v>-</v>
      </c>
      <c r="AP423" s="591">
        <f>'приложение 1.1 '!Y425</f>
        <v>0</v>
      </c>
      <c r="AQ423" s="591">
        <f>'приложение 1.1 '!Z425</f>
        <v>0.27595299999999995</v>
      </c>
      <c r="AR423" s="591">
        <f>'приложение 1.1 '!AA425</f>
        <v>0</v>
      </c>
      <c r="AS423" s="591">
        <f>'приложение 1.1 '!AB425</f>
        <v>0</v>
      </c>
      <c r="AT423" s="591">
        <f>'приложение 1.4.'!G551</f>
        <v>0</v>
      </c>
      <c r="AU423" s="591">
        <f>'приложение 1.4.'!I551</f>
        <v>0</v>
      </c>
      <c r="AV423" s="591">
        <f>'приложение 1.4.'!K551</f>
        <v>0</v>
      </c>
      <c r="AW423" s="591">
        <f>'приложение 1.4.'!M551</f>
        <v>0</v>
      </c>
      <c r="AX423" s="474">
        <f>'приложение 1.1 '!AD425</f>
        <v>0</v>
      </c>
      <c r="AY423" s="474">
        <f>'приложение 1.1 '!AC425</f>
        <v>0</v>
      </c>
      <c r="AZ423" s="591">
        <f t="shared" si="233"/>
        <v>0.27595299999999995</v>
      </c>
    </row>
    <row r="424" spans="1:52" s="9" customFormat="1" ht="31.5">
      <c r="A424" s="95" t="str">
        <f>'приложение 1.1 '!A426</f>
        <v>2.1.5.4</v>
      </c>
      <c r="B424" s="506" t="str">
        <f>'приложение 1.1 '!B426</f>
        <v xml:space="preserve">Строительство КЛ-0,4кВ ТП- 518 ул.Транспортных Строителей 2-18 </v>
      </c>
      <c r="C424" s="529" t="str">
        <f>IF('приложение 1.1 '!G426=2012,'приложение 1.1 '!E426,"-")</f>
        <v>-</v>
      </c>
      <c r="D424" s="529" t="str">
        <f>IF('приложение 1.1 '!G426=2012,'приложение 1.1 '!D426,"-")</f>
        <v>-</v>
      </c>
      <c r="E424" s="529" t="str">
        <f>IF('приложение 1.1 '!G426=2013,'приложение 1.1 '!E426,"-")</f>
        <v>-</v>
      </c>
      <c r="F424" s="529" t="str">
        <f>IF('приложение 1.1 '!G426=2013,'приложение 1.1 '!D426,"-")</f>
        <v>-</v>
      </c>
      <c r="G424" s="529" t="str">
        <f>IF('приложение 1.1 '!G426=2014,'приложение 1.1 '!E426,"-")</f>
        <v>-</v>
      </c>
      <c r="H424" s="529" t="str">
        <f>IF('приложение 1.1 '!G426=2014,'приложение 1.1 '!D426,"-")</f>
        <v>-</v>
      </c>
      <c r="I424" s="529">
        <f>IF('приложение 1.1 '!G426=2015,'приложение 1.1 '!E426,"-")</f>
        <v>0</v>
      </c>
      <c r="J424" s="529">
        <f>IF('приложение 1.1 '!G426=2015,'приложение 1.1 '!D426,"-")</f>
        <v>3.3500000000000002E-2</v>
      </c>
      <c r="K424" s="529" t="str">
        <f>IF('приложение 1.1 '!G426=2016,'приложение 1.1 '!E426,"-")</f>
        <v>-</v>
      </c>
      <c r="L424" s="529" t="str">
        <f>IF('приложение 1.1 '!G426=2016,'приложение 1.1 '!D426,"-")</f>
        <v>-</v>
      </c>
      <c r="M424" s="529" t="str">
        <f>IF('приложение 1.1 '!G426=2017,'приложение 1.1 '!E426,"-")</f>
        <v>-</v>
      </c>
      <c r="N424" s="529" t="str">
        <f>IF('приложение 1.1 '!G426=2017,'приложение 1.1 '!D426,"-")</f>
        <v>-</v>
      </c>
      <c r="O424" s="529">
        <f t="shared" si="223"/>
        <v>0</v>
      </c>
      <c r="P424" s="529">
        <f t="shared" si="223"/>
        <v>3.3500000000000002E-2</v>
      </c>
      <c r="Q424" s="529">
        <v>0</v>
      </c>
      <c r="R424" s="529">
        <v>0</v>
      </c>
      <c r="S424" s="529">
        <v>0</v>
      </c>
      <c r="T424" s="529">
        <v>0</v>
      </c>
      <c r="U424" s="529">
        <v>0</v>
      </c>
      <c r="V424" s="529">
        <v>0</v>
      </c>
      <c r="W424" s="529">
        <v>0</v>
      </c>
      <c r="X424" s="529">
        <v>0</v>
      </c>
      <c r="Y424" s="529">
        <v>0</v>
      </c>
      <c r="Z424" s="529">
        <v>0</v>
      </c>
      <c r="AA424" s="529">
        <v>0</v>
      </c>
      <c r="AB424" s="529">
        <v>0</v>
      </c>
      <c r="AC424" s="529">
        <f t="shared" si="235"/>
        <v>0</v>
      </c>
      <c r="AD424" s="583">
        <f t="shared" si="236"/>
        <v>0</v>
      </c>
      <c r="AE424" s="591">
        <f>'приложение 1.1 '!H426</f>
        <v>5.8405260000000001E-2</v>
      </c>
      <c r="AF424" s="591" t="str">
        <f t="shared" si="225"/>
        <v>0</v>
      </c>
      <c r="AG424" s="591" t="str">
        <f t="shared" si="226"/>
        <v>0</v>
      </c>
      <c r="AH424" s="591" t="str">
        <f t="shared" si="229"/>
        <v>0</v>
      </c>
      <c r="AI424" s="591" t="str">
        <f t="shared" si="227"/>
        <v>0</v>
      </c>
      <c r="AJ424" s="591" t="str">
        <f t="shared" si="230"/>
        <v>0</v>
      </c>
      <c r="AK424" s="591" t="str">
        <f t="shared" si="228"/>
        <v>0</v>
      </c>
      <c r="AL424" s="591" t="str">
        <f t="shared" si="254"/>
        <v>0</v>
      </c>
      <c r="AM424" s="591" t="str">
        <f t="shared" si="237"/>
        <v>0</v>
      </c>
      <c r="AN424" s="591" t="str">
        <f t="shared" si="231"/>
        <v>-</v>
      </c>
      <c r="AO424" s="591" t="str">
        <f t="shared" si="232"/>
        <v>-</v>
      </c>
      <c r="AP424" s="591">
        <f>'приложение 1.1 '!Y426</f>
        <v>0</v>
      </c>
      <c r="AQ424" s="591">
        <f>'приложение 1.1 '!Z426</f>
        <v>0</v>
      </c>
      <c r="AR424" s="591">
        <f>'приложение 1.1 '!AA426</f>
        <v>0</v>
      </c>
      <c r="AS424" s="591">
        <f>'приложение 1.1 '!AB426</f>
        <v>5.8405260000000001E-2</v>
      </c>
      <c r="AT424" s="591">
        <f>'приложение 1.4.'!G552</f>
        <v>0</v>
      </c>
      <c r="AU424" s="591">
        <f>'приложение 1.4.'!I552</f>
        <v>0</v>
      </c>
      <c r="AV424" s="591">
        <f>'приложение 1.4.'!K552</f>
        <v>0</v>
      </c>
      <c r="AW424" s="591">
        <f>'приложение 1.4.'!M552</f>
        <v>0</v>
      </c>
      <c r="AX424" s="474">
        <f>'приложение 1.1 '!AD426</f>
        <v>0</v>
      </c>
      <c r="AY424" s="474">
        <f>'приложение 1.1 '!AC426</f>
        <v>0</v>
      </c>
      <c r="AZ424" s="591">
        <f t="shared" si="233"/>
        <v>5.8405260000000001E-2</v>
      </c>
    </row>
    <row r="425" spans="1:52" s="9" customFormat="1" ht="31.5">
      <c r="A425" s="95" t="str">
        <f>'приложение 1.1 '!A427</f>
        <v>2.1.5.5</v>
      </c>
      <c r="B425" s="506" t="str">
        <f>'приложение 1.1 '!B427</f>
        <v>Строительство КЛ-0,4кВ ТП- 518 ул.Транспортных Строителей 15-19</v>
      </c>
      <c r="C425" s="529" t="str">
        <f>IF('приложение 1.1 '!G427=2012,'приложение 1.1 '!E427,"-")</f>
        <v>-</v>
      </c>
      <c r="D425" s="529" t="str">
        <f>IF('приложение 1.1 '!G427=2012,'приложение 1.1 '!D427,"-")</f>
        <v>-</v>
      </c>
      <c r="E425" s="529" t="str">
        <f>IF('приложение 1.1 '!G427=2013,'приложение 1.1 '!E427,"-")</f>
        <v>-</v>
      </c>
      <c r="F425" s="529" t="str">
        <f>IF('приложение 1.1 '!G427=2013,'приложение 1.1 '!D427,"-")</f>
        <v>-</v>
      </c>
      <c r="G425" s="529" t="str">
        <f>IF('приложение 1.1 '!G427=2014,'приложение 1.1 '!E427,"-")</f>
        <v>-</v>
      </c>
      <c r="H425" s="529" t="str">
        <f>IF('приложение 1.1 '!G427=2014,'приложение 1.1 '!D427,"-")</f>
        <v>-</v>
      </c>
      <c r="I425" s="529">
        <f>IF('приложение 1.1 '!G427=2015,'приложение 1.1 '!E427,"-")</f>
        <v>0</v>
      </c>
      <c r="J425" s="529">
        <f>IF('приложение 1.1 '!G427=2015,'приложение 1.1 '!D427,"-")</f>
        <v>3.85E-2</v>
      </c>
      <c r="K425" s="529" t="str">
        <f>IF('приложение 1.1 '!G427=2016,'приложение 1.1 '!E427,"-")</f>
        <v>-</v>
      </c>
      <c r="L425" s="529" t="str">
        <f>IF('приложение 1.1 '!G427=2016,'приложение 1.1 '!D427,"-")</f>
        <v>-</v>
      </c>
      <c r="M425" s="529" t="str">
        <f>IF('приложение 1.1 '!G427=2017,'приложение 1.1 '!E427,"-")</f>
        <v>-</v>
      </c>
      <c r="N425" s="529" t="str">
        <f>IF('приложение 1.1 '!G427=2017,'приложение 1.1 '!D427,"-")</f>
        <v>-</v>
      </c>
      <c r="O425" s="529">
        <f t="shared" si="223"/>
        <v>0</v>
      </c>
      <c r="P425" s="529">
        <f t="shared" si="223"/>
        <v>3.85E-2</v>
      </c>
      <c r="Q425" s="529">
        <v>0</v>
      </c>
      <c r="R425" s="529">
        <v>0</v>
      </c>
      <c r="S425" s="529">
        <v>0</v>
      </c>
      <c r="T425" s="529">
        <v>0</v>
      </c>
      <c r="U425" s="529">
        <v>0</v>
      </c>
      <c r="V425" s="529">
        <v>0</v>
      </c>
      <c r="W425" s="529">
        <v>0</v>
      </c>
      <c r="X425" s="529">
        <v>0</v>
      </c>
      <c r="Y425" s="529">
        <v>0</v>
      </c>
      <c r="Z425" s="529">
        <v>0</v>
      </c>
      <c r="AA425" s="529">
        <v>0</v>
      </c>
      <c r="AB425" s="529">
        <v>0</v>
      </c>
      <c r="AC425" s="529">
        <f t="shared" si="235"/>
        <v>0</v>
      </c>
      <c r="AD425" s="583">
        <f t="shared" si="236"/>
        <v>0</v>
      </c>
      <c r="AE425" s="591">
        <f>'приложение 1.1 '!H427</f>
        <v>6.5770430000000005E-2</v>
      </c>
      <c r="AF425" s="591" t="str">
        <f t="shared" si="225"/>
        <v>0</v>
      </c>
      <c r="AG425" s="591" t="str">
        <f t="shared" si="226"/>
        <v>0</v>
      </c>
      <c r="AH425" s="591" t="str">
        <f t="shared" si="229"/>
        <v>0</v>
      </c>
      <c r="AI425" s="591" t="str">
        <f t="shared" si="227"/>
        <v>0</v>
      </c>
      <c r="AJ425" s="591" t="str">
        <f t="shared" si="230"/>
        <v>0</v>
      </c>
      <c r="AK425" s="591" t="str">
        <f t="shared" si="228"/>
        <v>0</v>
      </c>
      <c r="AL425" s="591" t="str">
        <f t="shared" si="254"/>
        <v>0</v>
      </c>
      <c r="AM425" s="591" t="str">
        <f t="shared" si="237"/>
        <v>0</v>
      </c>
      <c r="AN425" s="591" t="str">
        <f t="shared" si="231"/>
        <v>-</v>
      </c>
      <c r="AO425" s="591" t="str">
        <f t="shared" si="232"/>
        <v>-</v>
      </c>
      <c r="AP425" s="591">
        <f>'приложение 1.1 '!Y427</f>
        <v>0</v>
      </c>
      <c r="AQ425" s="591">
        <f>'приложение 1.1 '!Z427</f>
        <v>0</v>
      </c>
      <c r="AR425" s="591">
        <f>'приложение 1.1 '!AA427</f>
        <v>0</v>
      </c>
      <c r="AS425" s="591">
        <f>'приложение 1.1 '!AB427</f>
        <v>6.5770430000000005E-2</v>
      </c>
      <c r="AT425" s="591">
        <f>'приложение 1.4.'!G553</f>
        <v>0</v>
      </c>
      <c r="AU425" s="591">
        <f>'приложение 1.4.'!I553</f>
        <v>0</v>
      </c>
      <c r="AV425" s="591">
        <f>'приложение 1.4.'!K553</f>
        <v>0</v>
      </c>
      <c r="AW425" s="591">
        <f>'приложение 1.4.'!M553</f>
        <v>0</v>
      </c>
      <c r="AX425" s="474">
        <f>'приложение 1.1 '!AD427</f>
        <v>0</v>
      </c>
      <c r="AY425" s="474">
        <f>'приложение 1.1 '!AC427</f>
        <v>0</v>
      </c>
      <c r="AZ425" s="591">
        <f t="shared" si="233"/>
        <v>6.5770430000000005E-2</v>
      </c>
    </row>
    <row r="426" spans="1:52" s="9" customFormat="1">
      <c r="A426" s="95" t="str">
        <f>'приложение 1.1 '!A428</f>
        <v>2.1.5.6</v>
      </c>
      <c r="B426" s="506" t="str">
        <f>'приложение 1.1 '!B428</f>
        <v>Строительство ВЛ-0,4кВ (ДНТ Мостовик-2)</v>
      </c>
      <c r="C426" s="529" t="str">
        <f>IF('приложение 1.1 '!G428=2012,'приложение 1.1 '!E428,"-")</f>
        <v>-</v>
      </c>
      <c r="D426" s="529" t="str">
        <f>IF('приложение 1.1 '!G428=2012,'приложение 1.1 '!D428,"-")</f>
        <v>-</v>
      </c>
      <c r="E426" s="529" t="str">
        <f>IF('приложение 1.1 '!G428=2013,'приложение 1.1 '!E428,"-")</f>
        <v>-</v>
      </c>
      <c r="F426" s="529" t="str">
        <f>IF('приложение 1.1 '!G428=2013,'приложение 1.1 '!D428,"-")</f>
        <v>-</v>
      </c>
      <c r="G426" s="529" t="str">
        <f>IF('приложение 1.1 '!G428=2014,'приложение 1.1 '!E428,"-")</f>
        <v>-</v>
      </c>
      <c r="H426" s="529" t="str">
        <f>IF('приложение 1.1 '!G428=2014,'приложение 1.1 '!D428,"-")</f>
        <v>-</v>
      </c>
      <c r="I426" s="529">
        <f>IF('приложение 1.1 '!G428=2015,'приложение 1.1 '!E428,"-")</f>
        <v>0</v>
      </c>
      <c r="J426" s="529">
        <f>IF('приложение 1.1 '!G428=2015,'приложение 1.1 '!D428,"-")</f>
        <v>21.24</v>
      </c>
      <c r="K426" s="529" t="str">
        <f>IF('приложение 1.1 '!G428=2016,'приложение 1.1 '!E428,"-")</f>
        <v>-</v>
      </c>
      <c r="L426" s="529" t="str">
        <f>IF('приложение 1.1 '!G428=2016,'приложение 1.1 '!D428,"-")</f>
        <v>-</v>
      </c>
      <c r="M426" s="529" t="str">
        <f>IF('приложение 1.1 '!G428=2017,'приложение 1.1 '!E428,"-")</f>
        <v>-</v>
      </c>
      <c r="N426" s="529" t="str">
        <f>IF('приложение 1.1 '!G428=2017,'приложение 1.1 '!D428,"-")</f>
        <v>-</v>
      </c>
      <c r="O426" s="529">
        <f t="shared" ref="O426:P443" si="255">SUM(C426,E426,G426,I426,K426,M426)</f>
        <v>0</v>
      </c>
      <c r="P426" s="529">
        <f t="shared" si="255"/>
        <v>21.24</v>
      </c>
      <c r="Q426" s="529">
        <v>0</v>
      </c>
      <c r="R426" s="529">
        <v>0</v>
      </c>
      <c r="S426" s="529">
        <v>0</v>
      </c>
      <c r="T426" s="529">
        <v>0</v>
      </c>
      <c r="U426" s="529">
        <v>0</v>
      </c>
      <c r="V426" s="529">
        <v>0</v>
      </c>
      <c r="W426" s="529">
        <v>0</v>
      </c>
      <c r="X426" s="529">
        <v>0</v>
      </c>
      <c r="Y426" s="529">
        <v>0</v>
      </c>
      <c r="Z426" s="529">
        <v>0</v>
      </c>
      <c r="AA426" s="529">
        <v>0</v>
      </c>
      <c r="AB426" s="529">
        <v>0</v>
      </c>
      <c r="AC426" s="529">
        <f t="shared" si="235"/>
        <v>0</v>
      </c>
      <c r="AD426" s="583">
        <f t="shared" si="236"/>
        <v>0</v>
      </c>
      <c r="AE426" s="591">
        <f>'приложение 1.1 '!H428</f>
        <v>6.6987817700000001</v>
      </c>
      <c r="AF426" s="591" t="str">
        <f t="shared" si="225"/>
        <v>0</v>
      </c>
      <c r="AG426" s="591" t="str">
        <f t="shared" si="226"/>
        <v>0</v>
      </c>
      <c r="AH426" s="591" t="str">
        <f t="shared" si="229"/>
        <v>0</v>
      </c>
      <c r="AI426" s="591" t="str">
        <f t="shared" si="227"/>
        <v>0</v>
      </c>
      <c r="AJ426" s="591" t="str">
        <f t="shared" si="230"/>
        <v>0</v>
      </c>
      <c r="AK426" s="591" t="str">
        <f t="shared" si="228"/>
        <v>0</v>
      </c>
      <c r="AL426" s="591" t="str">
        <f t="shared" si="254"/>
        <v>0</v>
      </c>
      <c r="AM426" s="591" t="str">
        <f t="shared" si="237"/>
        <v>0</v>
      </c>
      <c r="AN426" s="591" t="str">
        <f t="shared" si="231"/>
        <v>-</v>
      </c>
      <c r="AO426" s="591" t="str">
        <f t="shared" si="232"/>
        <v>-</v>
      </c>
      <c r="AP426" s="591">
        <f>'приложение 1.1 '!Y428</f>
        <v>0</v>
      </c>
      <c r="AQ426" s="591">
        <f>'приложение 1.1 '!Z428</f>
        <v>0</v>
      </c>
      <c r="AR426" s="591">
        <f>'приложение 1.1 '!AA428</f>
        <v>0</v>
      </c>
      <c r="AS426" s="591">
        <f>'приложение 1.1 '!AB428</f>
        <v>6.6987817700000001</v>
      </c>
      <c r="AT426" s="591">
        <f>'приложение 1.4.'!G554</f>
        <v>0</v>
      </c>
      <c r="AU426" s="591">
        <f>'приложение 1.4.'!I554</f>
        <v>0</v>
      </c>
      <c r="AV426" s="591">
        <f>'приложение 1.4.'!K554</f>
        <v>0</v>
      </c>
      <c r="AW426" s="591">
        <f>'приложение 1.4.'!M554</f>
        <v>0</v>
      </c>
      <c r="AX426" s="474">
        <f>'приложение 1.1 '!AD428</f>
        <v>0</v>
      </c>
      <c r="AY426" s="474">
        <f>'приложение 1.1 '!AC428</f>
        <v>0</v>
      </c>
      <c r="AZ426" s="591">
        <f t="shared" si="233"/>
        <v>6.6987817700000001</v>
      </c>
    </row>
    <row r="427" spans="1:52" s="9" customFormat="1" ht="47.25">
      <c r="A427" s="95" t="str">
        <f>'приложение 1.1 '!A429</f>
        <v>2.1.5.7</v>
      </c>
      <c r="B427" s="506" t="str">
        <f>'приложение 1.1 '!B429</f>
        <v>Строительство КЛ-0,4кВ от ТП-503 до НУЗ «Отделенческая клиническая больница на станции Сургут ОАО «РЖД»</v>
      </c>
      <c r="C427" s="529" t="str">
        <f>IF('приложение 1.1 '!G429=2012,'приложение 1.1 '!E429,"-")</f>
        <v>-</v>
      </c>
      <c r="D427" s="529" t="str">
        <f>IF('приложение 1.1 '!G429=2012,'приложение 1.1 '!D429,"-")</f>
        <v>-</v>
      </c>
      <c r="E427" s="529" t="str">
        <f>IF('приложение 1.1 '!G429=2013,'приложение 1.1 '!E429,"-")</f>
        <v>-</v>
      </c>
      <c r="F427" s="529" t="str">
        <f>IF('приложение 1.1 '!G429=2013,'приложение 1.1 '!D429,"-")</f>
        <v>-</v>
      </c>
      <c r="G427" s="529">
        <f>IF('приложение 1.1 '!G429=2014,'приложение 1.1 '!E429,"-")</f>
        <v>0</v>
      </c>
      <c r="H427" s="529">
        <f>IF('приложение 1.1 '!G429=2014,'приложение 1.1 '!D429,"-")</f>
        <v>0.40300000000000002</v>
      </c>
      <c r="I427" s="529" t="str">
        <f>IF('приложение 1.1 '!G429=2015,'приложение 1.1 '!E429,"-")</f>
        <v>-</v>
      </c>
      <c r="J427" s="529" t="str">
        <f>IF('приложение 1.1 '!G429=2015,'приложение 1.1 '!D429,"-")</f>
        <v>-</v>
      </c>
      <c r="K427" s="529" t="str">
        <f>IF('приложение 1.1 '!G429=2016,'приложение 1.1 '!E429,"-")</f>
        <v>-</v>
      </c>
      <c r="L427" s="529" t="str">
        <f>IF('приложение 1.1 '!G429=2016,'приложение 1.1 '!D429,"-")</f>
        <v>-</v>
      </c>
      <c r="M427" s="529" t="str">
        <f>IF('приложение 1.1 '!G429=2017,'приложение 1.1 '!E429,"-")</f>
        <v>-</v>
      </c>
      <c r="N427" s="529" t="str">
        <f>IF('приложение 1.1 '!G429=2017,'приложение 1.1 '!D429,"-")</f>
        <v>-</v>
      </c>
      <c r="O427" s="529">
        <f t="shared" si="255"/>
        <v>0</v>
      </c>
      <c r="P427" s="529">
        <f t="shared" si="255"/>
        <v>0.40300000000000002</v>
      </c>
      <c r="Q427" s="529">
        <v>0</v>
      </c>
      <c r="R427" s="529">
        <v>0</v>
      </c>
      <c r="S427" s="529">
        <v>0</v>
      </c>
      <c r="T427" s="529">
        <v>0</v>
      </c>
      <c r="U427" s="529">
        <v>0</v>
      </c>
      <c r="V427" s="529">
        <v>0</v>
      </c>
      <c r="W427" s="529">
        <v>0</v>
      </c>
      <c r="X427" s="529">
        <v>0</v>
      </c>
      <c r="Y427" s="529">
        <v>0</v>
      </c>
      <c r="Z427" s="529">
        <v>0</v>
      </c>
      <c r="AA427" s="529">
        <v>0</v>
      </c>
      <c r="AB427" s="529">
        <v>0</v>
      </c>
      <c r="AC427" s="529">
        <f t="shared" si="235"/>
        <v>0</v>
      </c>
      <c r="AD427" s="583">
        <f t="shared" si="236"/>
        <v>0</v>
      </c>
      <c r="AE427" s="591">
        <f>'приложение 1.1 '!H429</f>
        <v>0.39231442999999999</v>
      </c>
      <c r="AF427" s="591" t="str">
        <f t="shared" si="225"/>
        <v>0</v>
      </c>
      <c r="AG427" s="591" t="str">
        <f t="shared" si="226"/>
        <v>0</v>
      </c>
      <c r="AH427" s="591" t="str">
        <f t="shared" si="229"/>
        <v>0</v>
      </c>
      <c r="AI427" s="591" t="str">
        <f t="shared" si="227"/>
        <v>0</v>
      </c>
      <c r="AJ427" s="591" t="str">
        <f t="shared" si="230"/>
        <v>0</v>
      </c>
      <c r="AK427" s="591" t="str">
        <f t="shared" si="228"/>
        <v>0</v>
      </c>
      <c r="AL427" s="591" t="str">
        <f t="shared" si="254"/>
        <v>0</v>
      </c>
      <c r="AM427" s="591" t="str">
        <f t="shared" si="237"/>
        <v>0</v>
      </c>
      <c r="AN427" s="591" t="str">
        <f t="shared" si="231"/>
        <v>-</v>
      </c>
      <c r="AO427" s="591" t="str">
        <f t="shared" si="232"/>
        <v>-</v>
      </c>
      <c r="AP427" s="591">
        <f>'приложение 1.1 '!Y429</f>
        <v>0</v>
      </c>
      <c r="AQ427" s="591">
        <f>'приложение 1.1 '!Z429</f>
        <v>0</v>
      </c>
      <c r="AR427" s="591">
        <f>'приложение 1.1 '!AA429</f>
        <v>0.39231442999999999</v>
      </c>
      <c r="AS427" s="591">
        <f>'приложение 1.1 '!AB429</f>
        <v>0</v>
      </c>
      <c r="AT427" s="591">
        <f>'приложение 1.4.'!G555</f>
        <v>0</v>
      </c>
      <c r="AU427" s="591">
        <f>'приложение 1.4.'!I555</f>
        <v>0</v>
      </c>
      <c r="AV427" s="591">
        <f>'приложение 1.4.'!K555</f>
        <v>0</v>
      </c>
      <c r="AW427" s="591">
        <f>'приложение 1.4.'!M555</f>
        <v>0</v>
      </c>
      <c r="AX427" s="474">
        <f>'приложение 1.1 '!AD429</f>
        <v>0</v>
      </c>
      <c r="AY427" s="474">
        <f>'приложение 1.1 '!AC429</f>
        <v>0</v>
      </c>
      <c r="AZ427" s="591">
        <f t="shared" si="233"/>
        <v>0.39231442999999999</v>
      </c>
    </row>
    <row r="428" spans="1:52" s="9" customFormat="1" ht="63">
      <c r="A428" s="95" t="str">
        <f>'приложение 1.1 '!A430</f>
        <v>2.1.5.8</v>
      </c>
      <c r="B428" s="506" t="str">
        <f>'приложение 1.1 '!B430</f>
        <v>Строительство КЛ-0,4кВ от ТП-503 до "Федеральный центр гигиены и эпидемиологии по железнодорожному транспорту, Сургутский филиал"  до Хоз.корпуса</v>
      </c>
      <c r="C428" s="529" t="str">
        <f>IF('приложение 1.1 '!G430=2012,'приложение 1.1 '!E430,"-")</f>
        <v>-</v>
      </c>
      <c r="D428" s="529" t="str">
        <f>IF('приложение 1.1 '!G430=2012,'приложение 1.1 '!D430,"-")</f>
        <v>-</v>
      </c>
      <c r="E428" s="529" t="str">
        <f>IF('приложение 1.1 '!G430=2013,'приложение 1.1 '!E430,"-")</f>
        <v>-</v>
      </c>
      <c r="F428" s="529" t="str">
        <f>IF('приложение 1.1 '!G430=2013,'приложение 1.1 '!D430,"-")</f>
        <v>-</v>
      </c>
      <c r="G428" s="529">
        <f>IF('приложение 1.1 '!G430=2014,'приложение 1.1 '!E430,"-")</f>
        <v>0</v>
      </c>
      <c r="H428" s="529">
        <f>IF('приложение 1.1 '!G430=2014,'приложение 1.1 '!D430,"-")</f>
        <v>0.59699999999999998</v>
      </c>
      <c r="I428" s="529" t="str">
        <f>IF('приложение 1.1 '!G430=2015,'приложение 1.1 '!E430,"-")</f>
        <v>-</v>
      </c>
      <c r="J428" s="529" t="str">
        <f>IF('приложение 1.1 '!G430=2015,'приложение 1.1 '!D430,"-")</f>
        <v>-</v>
      </c>
      <c r="K428" s="529" t="str">
        <f>IF('приложение 1.1 '!G430=2016,'приложение 1.1 '!E430,"-")</f>
        <v>-</v>
      </c>
      <c r="L428" s="529" t="str">
        <f>IF('приложение 1.1 '!G430=2016,'приложение 1.1 '!D430,"-")</f>
        <v>-</v>
      </c>
      <c r="M428" s="529" t="str">
        <f>IF('приложение 1.1 '!G430=2017,'приложение 1.1 '!E430,"-")</f>
        <v>-</v>
      </c>
      <c r="N428" s="529" t="str">
        <f>IF('приложение 1.1 '!G430=2017,'приложение 1.1 '!D430,"-")</f>
        <v>-</v>
      </c>
      <c r="O428" s="529">
        <f t="shared" si="255"/>
        <v>0</v>
      </c>
      <c r="P428" s="529">
        <f t="shared" si="255"/>
        <v>0.59699999999999998</v>
      </c>
      <c r="Q428" s="529">
        <v>0</v>
      </c>
      <c r="R428" s="529">
        <v>0</v>
      </c>
      <c r="S428" s="529">
        <v>0</v>
      </c>
      <c r="T428" s="529">
        <v>0</v>
      </c>
      <c r="U428" s="529">
        <v>0</v>
      </c>
      <c r="V428" s="529">
        <v>0</v>
      </c>
      <c r="W428" s="529">
        <v>0</v>
      </c>
      <c r="X428" s="529">
        <v>0</v>
      </c>
      <c r="Y428" s="529">
        <v>0</v>
      </c>
      <c r="Z428" s="529">
        <v>0</v>
      </c>
      <c r="AA428" s="529">
        <v>0</v>
      </c>
      <c r="AB428" s="529">
        <v>0</v>
      </c>
      <c r="AC428" s="529">
        <f t="shared" si="235"/>
        <v>0</v>
      </c>
      <c r="AD428" s="583">
        <f t="shared" si="236"/>
        <v>0</v>
      </c>
      <c r="AE428" s="591">
        <f>'приложение 1.1 '!H430</f>
        <v>0.60160743000000005</v>
      </c>
      <c r="AF428" s="591" t="str">
        <f t="shared" si="225"/>
        <v>0</v>
      </c>
      <c r="AG428" s="591" t="str">
        <f t="shared" si="226"/>
        <v>0</v>
      </c>
      <c r="AH428" s="591" t="str">
        <f t="shared" si="229"/>
        <v>0</v>
      </c>
      <c r="AI428" s="591" t="str">
        <f t="shared" si="227"/>
        <v>0</v>
      </c>
      <c r="AJ428" s="591" t="str">
        <f t="shared" si="230"/>
        <v>0</v>
      </c>
      <c r="AK428" s="591" t="str">
        <f t="shared" si="228"/>
        <v>0</v>
      </c>
      <c r="AL428" s="591" t="str">
        <f t="shared" si="254"/>
        <v>0</v>
      </c>
      <c r="AM428" s="591" t="str">
        <f t="shared" ref="AM428:AM456" si="256">IF(AW428&gt;0,AO428,"0")</f>
        <v>0</v>
      </c>
      <c r="AN428" s="591" t="str">
        <f t="shared" si="231"/>
        <v>-</v>
      </c>
      <c r="AO428" s="591" t="str">
        <f t="shared" si="232"/>
        <v>-</v>
      </c>
      <c r="AP428" s="591">
        <f>'приложение 1.1 '!Y430</f>
        <v>0</v>
      </c>
      <c r="AQ428" s="591">
        <f>'приложение 1.1 '!Z430</f>
        <v>0</v>
      </c>
      <c r="AR428" s="591">
        <f>'приложение 1.1 '!AA430</f>
        <v>0.60160743000000005</v>
      </c>
      <c r="AS428" s="591">
        <f>'приложение 1.1 '!AB430</f>
        <v>0</v>
      </c>
      <c r="AT428" s="591">
        <f>'приложение 1.4.'!G556</f>
        <v>0</v>
      </c>
      <c r="AU428" s="591">
        <f>'приложение 1.4.'!I556</f>
        <v>0</v>
      </c>
      <c r="AV428" s="591">
        <f>'приложение 1.4.'!K556</f>
        <v>0</v>
      </c>
      <c r="AW428" s="591">
        <f>'приложение 1.4.'!M556</f>
        <v>0</v>
      </c>
      <c r="AX428" s="474">
        <f>'приложение 1.1 '!AD430</f>
        <v>0</v>
      </c>
      <c r="AY428" s="474">
        <f>'приложение 1.1 '!AC430</f>
        <v>0</v>
      </c>
      <c r="AZ428" s="591">
        <f t="shared" si="233"/>
        <v>0.60160743000000005</v>
      </c>
    </row>
    <row r="429" spans="1:52" s="9" customFormat="1" ht="63">
      <c r="A429" s="95" t="str">
        <f>'приложение 1.1 '!A431</f>
        <v>2.1.5.9</v>
      </c>
      <c r="B429" s="506" t="str">
        <f>'приложение 1.1 '!B431</f>
        <v>Строительство КЛ-0,4кВ от "Федеральный центр гигиены и эпидемиологии по железнодорожному транспорту, Сургутский филиал" Хоз.корпуса до Адм.корпуса</v>
      </c>
      <c r="C429" s="529" t="str">
        <f>IF('приложение 1.1 '!G431=2012,'приложение 1.1 '!E431,"-")</f>
        <v>-</v>
      </c>
      <c r="D429" s="529" t="str">
        <f>IF('приложение 1.1 '!G431=2012,'приложение 1.1 '!D431,"-")</f>
        <v>-</v>
      </c>
      <c r="E429" s="529" t="str">
        <f>IF('приложение 1.1 '!G431=2013,'приложение 1.1 '!E431,"-")</f>
        <v>-</v>
      </c>
      <c r="F429" s="529" t="str">
        <f>IF('приложение 1.1 '!G431=2013,'приложение 1.1 '!D431,"-")</f>
        <v>-</v>
      </c>
      <c r="G429" s="529">
        <f>IF('приложение 1.1 '!G431=2014,'приложение 1.1 '!E431,"-")</f>
        <v>0</v>
      </c>
      <c r="H429" s="529">
        <f>IF('приложение 1.1 '!G431=2014,'приложение 1.1 '!D431,"-")</f>
        <v>0.20799999999999999</v>
      </c>
      <c r="I429" s="529" t="str">
        <f>IF('приложение 1.1 '!G431=2015,'приложение 1.1 '!E431,"-")</f>
        <v>-</v>
      </c>
      <c r="J429" s="529" t="str">
        <f>IF('приложение 1.1 '!G431=2015,'приложение 1.1 '!D431,"-")</f>
        <v>-</v>
      </c>
      <c r="K429" s="529" t="str">
        <f>IF('приложение 1.1 '!G431=2016,'приложение 1.1 '!E431,"-")</f>
        <v>-</v>
      </c>
      <c r="L429" s="529" t="str">
        <f>IF('приложение 1.1 '!G431=2016,'приложение 1.1 '!D431,"-")</f>
        <v>-</v>
      </c>
      <c r="M429" s="529" t="str">
        <f>IF('приложение 1.1 '!G431=2017,'приложение 1.1 '!E431,"-")</f>
        <v>-</v>
      </c>
      <c r="N429" s="529" t="str">
        <f>IF('приложение 1.1 '!G431=2017,'приложение 1.1 '!D431,"-")</f>
        <v>-</v>
      </c>
      <c r="O429" s="529">
        <f t="shared" si="255"/>
        <v>0</v>
      </c>
      <c r="P429" s="529">
        <f t="shared" si="255"/>
        <v>0.20799999999999999</v>
      </c>
      <c r="Q429" s="529">
        <v>0</v>
      </c>
      <c r="R429" s="529">
        <v>0</v>
      </c>
      <c r="S429" s="529">
        <v>0</v>
      </c>
      <c r="T429" s="529">
        <v>0</v>
      </c>
      <c r="U429" s="529">
        <v>0</v>
      </c>
      <c r="V429" s="529">
        <v>0</v>
      </c>
      <c r="W429" s="529">
        <v>0</v>
      </c>
      <c r="X429" s="529">
        <v>0</v>
      </c>
      <c r="Y429" s="529">
        <v>0</v>
      </c>
      <c r="Z429" s="529">
        <v>0</v>
      </c>
      <c r="AA429" s="529">
        <v>0</v>
      </c>
      <c r="AB429" s="529">
        <v>0</v>
      </c>
      <c r="AC429" s="529">
        <f t="shared" si="235"/>
        <v>0</v>
      </c>
      <c r="AD429" s="583">
        <f t="shared" si="236"/>
        <v>0</v>
      </c>
      <c r="AE429" s="591">
        <f>'приложение 1.1 '!H431</f>
        <v>0.19699689000000001</v>
      </c>
      <c r="AF429" s="591" t="str">
        <f t="shared" si="225"/>
        <v>0</v>
      </c>
      <c r="AG429" s="591" t="str">
        <f t="shared" si="226"/>
        <v>0</v>
      </c>
      <c r="AH429" s="591" t="str">
        <f t="shared" si="229"/>
        <v>0</v>
      </c>
      <c r="AI429" s="591" t="str">
        <f t="shared" si="227"/>
        <v>0</v>
      </c>
      <c r="AJ429" s="591" t="str">
        <f t="shared" si="230"/>
        <v>0</v>
      </c>
      <c r="AK429" s="591" t="str">
        <f t="shared" si="228"/>
        <v>0</v>
      </c>
      <c r="AL429" s="591" t="str">
        <f t="shared" si="254"/>
        <v>0</v>
      </c>
      <c r="AM429" s="591" t="str">
        <f t="shared" si="256"/>
        <v>0</v>
      </c>
      <c r="AN429" s="591" t="str">
        <f t="shared" si="231"/>
        <v>-</v>
      </c>
      <c r="AO429" s="591" t="str">
        <f t="shared" si="232"/>
        <v>-</v>
      </c>
      <c r="AP429" s="591">
        <f>'приложение 1.1 '!Y431</f>
        <v>0</v>
      </c>
      <c r="AQ429" s="591">
        <f>'приложение 1.1 '!Z431</f>
        <v>0</v>
      </c>
      <c r="AR429" s="591">
        <f>'приложение 1.1 '!AA431</f>
        <v>0.19699689000000001</v>
      </c>
      <c r="AS429" s="591">
        <f>'приложение 1.1 '!AB431</f>
        <v>0</v>
      </c>
      <c r="AT429" s="591">
        <f>'приложение 1.4.'!G557</f>
        <v>0</v>
      </c>
      <c r="AU429" s="591">
        <f>'приложение 1.4.'!I557</f>
        <v>0</v>
      </c>
      <c r="AV429" s="591">
        <f>'приложение 1.4.'!K557</f>
        <v>0</v>
      </c>
      <c r="AW429" s="591">
        <f>'приложение 1.4.'!M557</f>
        <v>0</v>
      </c>
      <c r="AX429" s="474">
        <f>'приложение 1.1 '!AD431</f>
        <v>0</v>
      </c>
      <c r="AY429" s="474">
        <f>'приложение 1.1 '!AC431</f>
        <v>0</v>
      </c>
      <c r="AZ429" s="591">
        <f t="shared" si="233"/>
        <v>0.19699689000000001</v>
      </c>
    </row>
    <row r="430" spans="1:52" s="9" customFormat="1" ht="31.5">
      <c r="A430" s="95" t="str">
        <f>'приложение 1.1 '!A432</f>
        <v>2.1.5.10</v>
      </c>
      <c r="B430" s="506" t="str">
        <f>'приложение 1.1 '!B432</f>
        <v>Строительство КЛ-0,4кВ от проектируемой ТП до ж/д ул.Энергетиков,39</v>
      </c>
      <c r="C430" s="529" t="str">
        <f>IF('приложение 1.1 '!G432=2012,'приложение 1.1 '!E432,"-")</f>
        <v>-</v>
      </c>
      <c r="D430" s="529" t="str">
        <f>IF('приложение 1.1 '!G432=2012,'приложение 1.1 '!D432,"-")</f>
        <v>-</v>
      </c>
      <c r="E430" s="529" t="str">
        <f>IF('приложение 1.1 '!G432=2013,'приложение 1.1 '!E432,"-")</f>
        <v>-</v>
      </c>
      <c r="F430" s="529" t="str">
        <f>IF('приложение 1.1 '!G432=2013,'приложение 1.1 '!D432,"-")</f>
        <v>-</v>
      </c>
      <c r="G430" s="529" t="str">
        <f>IF('приложение 1.1 '!G432=2014,'приложение 1.1 '!E432,"-")</f>
        <v>-</v>
      </c>
      <c r="H430" s="529" t="str">
        <f>IF('приложение 1.1 '!G432=2014,'приложение 1.1 '!D432,"-")</f>
        <v>-</v>
      </c>
      <c r="I430" s="529">
        <f>IF('приложение 1.1 '!G432=2015,'приложение 1.1 '!E432,"-")</f>
        <v>0</v>
      </c>
      <c r="J430" s="529">
        <f>IF('приложение 1.1 '!G432=2015,'приложение 1.1 '!D432,"-")</f>
        <v>0.48</v>
      </c>
      <c r="K430" s="529" t="str">
        <f>IF('приложение 1.1 '!G432=2016,'приложение 1.1 '!E432,"-")</f>
        <v>-</v>
      </c>
      <c r="L430" s="529" t="str">
        <f>IF('приложение 1.1 '!G432=2016,'приложение 1.1 '!D432,"-")</f>
        <v>-</v>
      </c>
      <c r="M430" s="529" t="str">
        <f>IF('приложение 1.1 '!G432=2017,'приложение 1.1 '!E432,"-")</f>
        <v>-</v>
      </c>
      <c r="N430" s="529" t="str">
        <f>IF('приложение 1.1 '!G432=2017,'приложение 1.1 '!D432,"-")</f>
        <v>-</v>
      </c>
      <c r="O430" s="529">
        <f t="shared" si="255"/>
        <v>0</v>
      </c>
      <c r="P430" s="529">
        <f t="shared" si="255"/>
        <v>0.48</v>
      </c>
      <c r="Q430" s="529">
        <v>0</v>
      </c>
      <c r="R430" s="529">
        <v>0</v>
      </c>
      <c r="S430" s="529">
        <v>0</v>
      </c>
      <c r="T430" s="529">
        <v>0</v>
      </c>
      <c r="U430" s="529">
        <v>0</v>
      </c>
      <c r="V430" s="529">
        <v>0</v>
      </c>
      <c r="W430" s="529">
        <v>0</v>
      </c>
      <c r="X430" s="529">
        <v>0</v>
      </c>
      <c r="Y430" s="529">
        <v>0</v>
      </c>
      <c r="Z430" s="529">
        <v>0</v>
      </c>
      <c r="AA430" s="529">
        <v>0</v>
      </c>
      <c r="AB430" s="529">
        <v>0</v>
      </c>
      <c r="AC430" s="529">
        <f t="shared" si="235"/>
        <v>0</v>
      </c>
      <c r="AD430" s="583">
        <f t="shared" si="236"/>
        <v>0</v>
      </c>
      <c r="AE430" s="591">
        <f>'приложение 1.1 '!H432</f>
        <v>0.83987100000000003</v>
      </c>
      <c r="AF430" s="591" t="str">
        <f t="shared" si="225"/>
        <v>0</v>
      </c>
      <c r="AG430" s="591" t="str">
        <f t="shared" si="226"/>
        <v>0</v>
      </c>
      <c r="AH430" s="591" t="str">
        <f t="shared" si="229"/>
        <v>0</v>
      </c>
      <c r="AI430" s="591" t="str">
        <f t="shared" si="227"/>
        <v>0</v>
      </c>
      <c r="AJ430" s="591" t="str">
        <f t="shared" si="230"/>
        <v>0</v>
      </c>
      <c r="AK430" s="591" t="str">
        <f t="shared" si="228"/>
        <v>0</v>
      </c>
      <c r="AL430" s="591" t="str">
        <f t="shared" si="254"/>
        <v>0</v>
      </c>
      <c r="AM430" s="591" t="str">
        <f t="shared" si="256"/>
        <v>0</v>
      </c>
      <c r="AN430" s="591" t="str">
        <f t="shared" si="231"/>
        <v>-</v>
      </c>
      <c r="AO430" s="591" t="str">
        <f t="shared" si="232"/>
        <v>-</v>
      </c>
      <c r="AP430" s="591">
        <f>'приложение 1.1 '!Y432</f>
        <v>0</v>
      </c>
      <c r="AQ430" s="591">
        <f>'приложение 1.1 '!Z432</f>
        <v>0</v>
      </c>
      <c r="AR430" s="591">
        <f>'приложение 1.1 '!AA432</f>
        <v>0</v>
      </c>
      <c r="AS430" s="591">
        <f>'приложение 1.1 '!AB432</f>
        <v>0.83987100000000003</v>
      </c>
      <c r="AT430" s="591">
        <f>'приложение 1.4.'!G558</f>
        <v>0</v>
      </c>
      <c r="AU430" s="591">
        <f>'приложение 1.4.'!I558</f>
        <v>0</v>
      </c>
      <c r="AV430" s="591">
        <f>'приложение 1.4.'!K558</f>
        <v>0</v>
      </c>
      <c r="AW430" s="591">
        <f>'приложение 1.4.'!M558</f>
        <v>0</v>
      </c>
      <c r="AX430" s="474">
        <f>'приложение 1.1 '!AD432</f>
        <v>0</v>
      </c>
      <c r="AY430" s="474">
        <f>'приложение 1.1 '!AC432</f>
        <v>0</v>
      </c>
      <c r="AZ430" s="591">
        <f t="shared" si="233"/>
        <v>0.83987100000000003</v>
      </c>
    </row>
    <row r="431" spans="1:52" s="9" customFormat="1" ht="31.5">
      <c r="A431" s="95" t="str">
        <f>'приложение 1.1 '!A433</f>
        <v>2.1.5.10</v>
      </c>
      <c r="B431" s="506" t="str">
        <f>'приложение 1.1 '!B433</f>
        <v>Строительство КЛ-0,4кВ от проектируемой ТП до ЦТП</v>
      </c>
      <c r="C431" s="529" t="str">
        <f>IF('приложение 1.1 '!G433=2012,'приложение 1.1 '!E433,"-")</f>
        <v>-</v>
      </c>
      <c r="D431" s="529" t="str">
        <f>IF('приложение 1.1 '!G433=2012,'приложение 1.1 '!D433,"-")</f>
        <v>-</v>
      </c>
      <c r="E431" s="529" t="str">
        <f>IF('приложение 1.1 '!G433=2013,'приложение 1.1 '!E433,"-")</f>
        <v>-</v>
      </c>
      <c r="F431" s="529" t="str">
        <f>IF('приложение 1.1 '!G433=2013,'приложение 1.1 '!D433,"-")</f>
        <v>-</v>
      </c>
      <c r="G431" s="529" t="str">
        <f>IF('приложение 1.1 '!G433=2014,'приложение 1.1 '!E433,"-")</f>
        <v>-</v>
      </c>
      <c r="H431" s="529" t="str">
        <f>IF('приложение 1.1 '!G433=2014,'приложение 1.1 '!D433,"-")</f>
        <v>-</v>
      </c>
      <c r="I431" s="529">
        <f>IF('приложение 1.1 '!G433=2015,'приложение 1.1 '!E433,"-")</f>
        <v>0</v>
      </c>
      <c r="J431" s="529">
        <f>IF('приложение 1.1 '!G433=2015,'приложение 1.1 '!D433,"-")</f>
        <v>0.376</v>
      </c>
      <c r="K431" s="529" t="str">
        <f>IF('приложение 1.1 '!G433=2016,'приложение 1.1 '!E433,"-")</f>
        <v>-</v>
      </c>
      <c r="L431" s="529" t="str">
        <f>IF('приложение 1.1 '!G433=2016,'приложение 1.1 '!D433,"-")</f>
        <v>-</v>
      </c>
      <c r="M431" s="529" t="str">
        <f>IF('приложение 1.1 '!G433=2017,'приложение 1.1 '!E433,"-")</f>
        <v>-</v>
      </c>
      <c r="N431" s="529" t="str">
        <f>IF('приложение 1.1 '!G433=2017,'приложение 1.1 '!D433,"-")</f>
        <v>-</v>
      </c>
      <c r="O431" s="529">
        <f t="shared" si="255"/>
        <v>0</v>
      </c>
      <c r="P431" s="529">
        <f t="shared" si="255"/>
        <v>0.376</v>
      </c>
      <c r="Q431" s="529">
        <v>0</v>
      </c>
      <c r="R431" s="529">
        <v>0</v>
      </c>
      <c r="S431" s="529">
        <v>0</v>
      </c>
      <c r="T431" s="529">
        <v>0</v>
      </c>
      <c r="U431" s="529">
        <v>0</v>
      </c>
      <c r="V431" s="529">
        <v>0</v>
      </c>
      <c r="W431" s="529">
        <v>0</v>
      </c>
      <c r="X431" s="529">
        <v>0</v>
      </c>
      <c r="Y431" s="529">
        <v>0</v>
      </c>
      <c r="Z431" s="529">
        <v>0</v>
      </c>
      <c r="AA431" s="529">
        <v>0</v>
      </c>
      <c r="AB431" s="529">
        <v>0</v>
      </c>
      <c r="AC431" s="529">
        <f t="shared" si="235"/>
        <v>0</v>
      </c>
      <c r="AD431" s="583">
        <f t="shared" si="236"/>
        <v>0</v>
      </c>
      <c r="AE431" s="591">
        <f>'приложение 1.1 '!H433</f>
        <v>0.73379400000000006</v>
      </c>
      <c r="AF431" s="591" t="str">
        <f t="shared" si="225"/>
        <v>0</v>
      </c>
      <c r="AG431" s="591" t="str">
        <f t="shared" si="226"/>
        <v>0</v>
      </c>
      <c r="AH431" s="591" t="str">
        <f t="shared" si="229"/>
        <v>0</v>
      </c>
      <c r="AI431" s="591" t="str">
        <f t="shared" si="227"/>
        <v>0</v>
      </c>
      <c r="AJ431" s="591" t="str">
        <f t="shared" si="230"/>
        <v>0</v>
      </c>
      <c r="AK431" s="591" t="str">
        <f t="shared" si="228"/>
        <v>0</v>
      </c>
      <c r="AL431" s="591" t="str">
        <f t="shared" si="254"/>
        <v>0</v>
      </c>
      <c r="AM431" s="591" t="str">
        <f t="shared" si="256"/>
        <v>0</v>
      </c>
      <c r="AN431" s="591" t="str">
        <f t="shared" si="231"/>
        <v>-</v>
      </c>
      <c r="AO431" s="591" t="str">
        <f t="shared" si="232"/>
        <v>-</v>
      </c>
      <c r="AP431" s="591">
        <f>'приложение 1.1 '!Y433</f>
        <v>0</v>
      </c>
      <c r="AQ431" s="591">
        <f>'приложение 1.1 '!Z433</f>
        <v>0</v>
      </c>
      <c r="AR431" s="591">
        <f>'приложение 1.1 '!AA433</f>
        <v>0</v>
      </c>
      <c r="AS431" s="591">
        <f>'приложение 1.1 '!AB433</f>
        <v>0.73379400000000006</v>
      </c>
      <c r="AT431" s="591">
        <f>'приложение 1.4.'!G559</f>
        <v>0</v>
      </c>
      <c r="AU431" s="591">
        <f>'приложение 1.4.'!I559</f>
        <v>0</v>
      </c>
      <c r="AV431" s="591">
        <f>'приложение 1.4.'!K559</f>
        <v>0</v>
      </c>
      <c r="AW431" s="591">
        <f>'приложение 1.4.'!M559</f>
        <v>0</v>
      </c>
      <c r="AX431" s="474">
        <f>'приложение 1.1 '!AD433</f>
        <v>0</v>
      </c>
      <c r="AY431" s="474">
        <f>'приложение 1.1 '!AC433</f>
        <v>0</v>
      </c>
      <c r="AZ431" s="591">
        <f t="shared" si="233"/>
        <v>0.73379400000000006</v>
      </c>
    </row>
    <row r="432" spans="1:52" s="9" customFormat="1" ht="31.5">
      <c r="A432" s="95" t="str">
        <f>'приложение 1.1 '!A434</f>
        <v>2.1.5.11</v>
      </c>
      <c r="B432" s="506" t="str">
        <f>'приложение 1.1 '!B434</f>
        <v>Строительство КЛ-0,4кВ от проектируемой ТП до ж/д ул.Энергетиков,41</v>
      </c>
      <c r="C432" s="529" t="str">
        <f>IF('приложение 1.1 '!G434=2012,'приложение 1.1 '!E434,"-")</f>
        <v>-</v>
      </c>
      <c r="D432" s="529" t="str">
        <f>IF('приложение 1.1 '!G434=2012,'приложение 1.1 '!D434,"-")</f>
        <v>-</v>
      </c>
      <c r="E432" s="529" t="str">
        <f>IF('приложение 1.1 '!G434=2013,'приложение 1.1 '!E434,"-")</f>
        <v>-</v>
      </c>
      <c r="F432" s="529" t="str">
        <f>IF('приложение 1.1 '!G434=2013,'приложение 1.1 '!D434,"-")</f>
        <v>-</v>
      </c>
      <c r="G432" s="529" t="str">
        <f>IF('приложение 1.1 '!G434=2014,'приложение 1.1 '!E434,"-")</f>
        <v>-</v>
      </c>
      <c r="H432" s="529" t="str">
        <f>IF('приложение 1.1 '!G434=2014,'приложение 1.1 '!D434,"-")</f>
        <v>-</v>
      </c>
      <c r="I432" s="529">
        <f>IF('приложение 1.1 '!G434=2015,'приложение 1.1 '!E434,"-")</f>
        <v>0</v>
      </c>
      <c r="J432" s="529">
        <f>IF('приложение 1.1 '!G434=2015,'приложение 1.1 '!D434,"-")</f>
        <v>0.17399999999999999</v>
      </c>
      <c r="K432" s="529" t="str">
        <f>IF('приложение 1.1 '!G434=2016,'приложение 1.1 '!E434,"-")</f>
        <v>-</v>
      </c>
      <c r="L432" s="529" t="str">
        <f>IF('приложение 1.1 '!G434=2016,'приложение 1.1 '!D434,"-")</f>
        <v>-</v>
      </c>
      <c r="M432" s="529" t="str">
        <f>IF('приложение 1.1 '!G434=2017,'приложение 1.1 '!E434,"-")</f>
        <v>-</v>
      </c>
      <c r="N432" s="529" t="str">
        <f>IF('приложение 1.1 '!G434=2017,'приложение 1.1 '!D434,"-")</f>
        <v>-</v>
      </c>
      <c r="O432" s="529">
        <f t="shared" si="255"/>
        <v>0</v>
      </c>
      <c r="P432" s="529">
        <f t="shared" si="255"/>
        <v>0.17399999999999999</v>
      </c>
      <c r="Q432" s="529">
        <v>0</v>
      </c>
      <c r="R432" s="529">
        <v>0</v>
      </c>
      <c r="S432" s="529">
        <v>0</v>
      </c>
      <c r="T432" s="529">
        <v>0</v>
      </c>
      <c r="U432" s="529">
        <v>0</v>
      </c>
      <c r="V432" s="529">
        <v>0</v>
      </c>
      <c r="W432" s="529">
        <v>0</v>
      </c>
      <c r="X432" s="529">
        <v>0</v>
      </c>
      <c r="Y432" s="529">
        <v>0</v>
      </c>
      <c r="Z432" s="529">
        <v>0</v>
      </c>
      <c r="AA432" s="529">
        <v>0</v>
      </c>
      <c r="AB432" s="529">
        <v>0</v>
      </c>
      <c r="AC432" s="529">
        <f t="shared" si="235"/>
        <v>0</v>
      </c>
      <c r="AD432" s="583">
        <f t="shared" si="236"/>
        <v>0</v>
      </c>
      <c r="AE432" s="591">
        <f>'приложение 1.1 '!H434</f>
        <v>0.31597357999999998</v>
      </c>
      <c r="AF432" s="591" t="str">
        <f t="shared" si="225"/>
        <v>0</v>
      </c>
      <c r="AG432" s="591" t="str">
        <f t="shared" si="226"/>
        <v>0</v>
      </c>
      <c r="AH432" s="591" t="str">
        <f t="shared" si="229"/>
        <v>0</v>
      </c>
      <c r="AI432" s="591" t="str">
        <f t="shared" si="227"/>
        <v>0</v>
      </c>
      <c r="AJ432" s="591" t="str">
        <f t="shared" si="230"/>
        <v>0</v>
      </c>
      <c r="AK432" s="591" t="str">
        <f t="shared" si="228"/>
        <v>0</v>
      </c>
      <c r="AL432" s="591" t="str">
        <f t="shared" si="254"/>
        <v>0</v>
      </c>
      <c r="AM432" s="591" t="str">
        <f t="shared" si="256"/>
        <v>0</v>
      </c>
      <c r="AN432" s="591" t="str">
        <f t="shared" si="231"/>
        <v>-</v>
      </c>
      <c r="AO432" s="591" t="str">
        <f t="shared" si="232"/>
        <v>-</v>
      </c>
      <c r="AP432" s="591">
        <f>'приложение 1.1 '!Y434</f>
        <v>0</v>
      </c>
      <c r="AQ432" s="591">
        <f>'приложение 1.1 '!Z434</f>
        <v>0</v>
      </c>
      <c r="AR432" s="591">
        <f>'приложение 1.1 '!AA434</f>
        <v>0</v>
      </c>
      <c r="AS432" s="591">
        <f>'приложение 1.1 '!AB434</f>
        <v>0.31597357999999998</v>
      </c>
      <c r="AT432" s="591">
        <f>'приложение 1.4.'!G560</f>
        <v>0</v>
      </c>
      <c r="AU432" s="591">
        <f>'приложение 1.4.'!I560</f>
        <v>0</v>
      </c>
      <c r="AV432" s="591">
        <f>'приложение 1.4.'!K560</f>
        <v>0</v>
      </c>
      <c r="AW432" s="591">
        <f>'приложение 1.4.'!M560</f>
        <v>0</v>
      </c>
      <c r="AX432" s="474">
        <f>'приложение 1.1 '!AD434</f>
        <v>0</v>
      </c>
      <c r="AY432" s="474">
        <f>'приложение 1.1 '!AC434</f>
        <v>0</v>
      </c>
      <c r="AZ432" s="591">
        <f t="shared" si="233"/>
        <v>0.31597357999999998</v>
      </c>
    </row>
    <row r="433" spans="1:52" s="9" customFormat="1" ht="31.5">
      <c r="A433" s="95" t="str">
        <f>'приложение 1.1 '!A435</f>
        <v>2.1.5.12</v>
      </c>
      <c r="B433" s="506" t="str">
        <f>'приложение 1.1 '!B435</f>
        <v>Строительство КЛ-0,4кВ от проектируемой ТП до ж/д ул.Энергетиков,43</v>
      </c>
      <c r="C433" s="529" t="str">
        <f>IF('приложение 1.1 '!G435=2012,'приложение 1.1 '!E435,"-")</f>
        <v>-</v>
      </c>
      <c r="D433" s="529" t="str">
        <f>IF('приложение 1.1 '!G435=2012,'приложение 1.1 '!D435,"-")</f>
        <v>-</v>
      </c>
      <c r="E433" s="529" t="str">
        <f>IF('приложение 1.1 '!G435=2013,'приложение 1.1 '!E435,"-")</f>
        <v>-</v>
      </c>
      <c r="F433" s="529" t="str">
        <f>IF('приложение 1.1 '!G435=2013,'приложение 1.1 '!D435,"-")</f>
        <v>-</v>
      </c>
      <c r="G433" s="529" t="str">
        <f>IF('приложение 1.1 '!G435=2014,'приложение 1.1 '!E435,"-")</f>
        <v>-</v>
      </c>
      <c r="H433" s="529" t="str">
        <f>IF('приложение 1.1 '!G435=2014,'приложение 1.1 '!D435,"-")</f>
        <v>-</v>
      </c>
      <c r="I433" s="529">
        <f>IF('приложение 1.1 '!G435=2015,'приложение 1.1 '!E435,"-")</f>
        <v>0</v>
      </c>
      <c r="J433" s="529">
        <f>IF('приложение 1.1 '!G435=2015,'приложение 1.1 '!D435,"-")</f>
        <v>0.16200000000000001</v>
      </c>
      <c r="K433" s="529" t="str">
        <f>IF('приложение 1.1 '!G435=2016,'приложение 1.1 '!E435,"-")</f>
        <v>-</v>
      </c>
      <c r="L433" s="529" t="str">
        <f>IF('приложение 1.1 '!G435=2016,'приложение 1.1 '!D435,"-")</f>
        <v>-</v>
      </c>
      <c r="M433" s="529" t="str">
        <f>IF('приложение 1.1 '!G435=2017,'приложение 1.1 '!E435,"-")</f>
        <v>-</v>
      </c>
      <c r="N433" s="529" t="str">
        <f>IF('приложение 1.1 '!G435=2017,'приложение 1.1 '!D435,"-")</f>
        <v>-</v>
      </c>
      <c r="O433" s="529">
        <f t="shared" si="255"/>
        <v>0</v>
      </c>
      <c r="P433" s="529">
        <f t="shared" si="255"/>
        <v>0.16200000000000001</v>
      </c>
      <c r="Q433" s="529">
        <v>0</v>
      </c>
      <c r="R433" s="529">
        <v>0</v>
      </c>
      <c r="S433" s="529">
        <v>0</v>
      </c>
      <c r="T433" s="529">
        <v>0</v>
      </c>
      <c r="U433" s="529">
        <v>0</v>
      </c>
      <c r="V433" s="529">
        <v>0</v>
      </c>
      <c r="W433" s="529">
        <v>0</v>
      </c>
      <c r="X433" s="529">
        <v>0</v>
      </c>
      <c r="Y433" s="529">
        <v>0</v>
      </c>
      <c r="Z433" s="529">
        <v>0</v>
      </c>
      <c r="AA433" s="529">
        <v>0</v>
      </c>
      <c r="AB433" s="529">
        <v>0</v>
      </c>
      <c r="AC433" s="529">
        <f t="shared" si="235"/>
        <v>0</v>
      </c>
      <c r="AD433" s="583">
        <f t="shared" si="236"/>
        <v>0</v>
      </c>
      <c r="AE433" s="591">
        <f>'приложение 1.1 '!H435</f>
        <v>0.30658798999999998</v>
      </c>
      <c r="AF433" s="591" t="str">
        <f t="shared" si="225"/>
        <v>0</v>
      </c>
      <c r="AG433" s="591" t="str">
        <f t="shared" si="226"/>
        <v>0</v>
      </c>
      <c r="AH433" s="591" t="str">
        <f t="shared" si="229"/>
        <v>0</v>
      </c>
      <c r="AI433" s="591" t="str">
        <f t="shared" si="227"/>
        <v>0</v>
      </c>
      <c r="AJ433" s="591" t="str">
        <f t="shared" si="230"/>
        <v>0</v>
      </c>
      <c r="AK433" s="591" t="str">
        <f t="shared" si="228"/>
        <v>0</v>
      </c>
      <c r="AL433" s="591" t="str">
        <f t="shared" si="254"/>
        <v>0</v>
      </c>
      <c r="AM433" s="591" t="str">
        <f t="shared" si="256"/>
        <v>0</v>
      </c>
      <c r="AN433" s="591" t="str">
        <f t="shared" si="231"/>
        <v>-</v>
      </c>
      <c r="AO433" s="591" t="str">
        <f t="shared" si="232"/>
        <v>-</v>
      </c>
      <c r="AP433" s="591">
        <f>'приложение 1.1 '!Y435</f>
        <v>0</v>
      </c>
      <c r="AQ433" s="591">
        <f>'приложение 1.1 '!Z435</f>
        <v>0</v>
      </c>
      <c r="AR433" s="591">
        <f>'приложение 1.1 '!AA435</f>
        <v>0</v>
      </c>
      <c r="AS433" s="591">
        <f>'приложение 1.1 '!AB435</f>
        <v>0.30658798999999998</v>
      </c>
      <c r="AT433" s="591">
        <f>'приложение 1.4.'!G561</f>
        <v>0</v>
      </c>
      <c r="AU433" s="591">
        <f>'приложение 1.4.'!I561</f>
        <v>0</v>
      </c>
      <c r="AV433" s="591">
        <f>'приложение 1.4.'!K561</f>
        <v>0</v>
      </c>
      <c r="AW433" s="591">
        <f>'приложение 1.4.'!M561</f>
        <v>0</v>
      </c>
      <c r="AX433" s="474">
        <f>'приложение 1.1 '!AD435</f>
        <v>0</v>
      </c>
      <c r="AY433" s="474">
        <f>'приложение 1.1 '!AC435</f>
        <v>0</v>
      </c>
      <c r="AZ433" s="591">
        <f t="shared" si="233"/>
        <v>0.30658798999999998</v>
      </c>
    </row>
    <row r="434" spans="1:52" s="9" customFormat="1">
      <c r="A434" s="95" t="str">
        <f>'приложение 1.1 '!A436</f>
        <v>2.1.5.13</v>
      </c>
      <c r="B434" s="506" t="str">
        <f>'приложение 1.1 '!B436</f>
        <v>Строительство ВЛ-0,4кВ (ДНТ Дружба)</v>
      </c>
      <c r="C434" s="529" t="str">
        <f>IF('приложение 1.1 '!G436=2012,'приложение 1.1 '!E436,"-")</f>
        <v>-</v>
      </c>
      <c r="D434" s="529" t="str">
        <f>IF('приложение 1.1 '!G436=2012,'приложение 1.1 '!D436,"-")</f>
        <v>-</v>
      </c>
      <c r="E434" s="529" t="str">
        <f>IF('приложение 1.1 '!G436=2013,'приложение 1.1 '!E436,"-")</f>
        <v>-</v>
      </c>
      <c r="F434" s="529" t="str">
        <f>IF('приложение 1.1 '!G436=2013,'приложение 1.1 '!D436,"-")</f>
        <v>-</v>
      </c>
      <c r="G434" s="529" t="str">
        <f>IF('приложение 1.1 '!G436=2014,'приложение 1.1 '!E436,"-")</f>
        <v>-</v>
      </c>
      <c r="H434" s="529" t="str">
        <f>IF('приложение 1.1 '!G436=2014,'приложение 1.1 '!D436,"-")</f>
        <v>-</v>
      </c>
      <c r="I434" s="529" t="str">
        <f>IF('приложение 1.1 '!G436=2015,'приложение 1.1 '!E436,"-")</f>
        <v>-</v>
      </c>
      <c r="J434" s="529" t="str">
        <f>IF('приложение 1.1 '!G436=2015,'приложение 1.1 '!D436,"-")</f>
        <v>-</v>
      </c>
      <c r="K434" s="529">
        <f>IF('приложение 1.1 '!G436=2016,'приложение 1.1 '!E436,"-")</f>
        <v>0</v>
      </c>
      <c r="L434" s="529">
        <f>IF('приложение 1.1 '!G436=2016,'приложение 1.1 '!D436,"-")</f>
        <v>1</v>
      </c>
      <c r="M434" s="529" t="str">
        <f>IF('приложение 1.1 '!G436=2017,'приложение 1.1 '!E436,"-")</f>
        <v>-</v>
      </c>
      <c r="N434" s="529" t="str">
        <f>IF('приложение 1.1 '!G436=2017,'приложение 1.1 '!D436,"-")</f>
        <v>-</v>
      </c>
      <c r="O434" s="529">
        <f t="shared" si="255"/>
        <v>0</v>
      </c>
      <c r="P434" s="529">
        <f t="shared" si="255"/>
        <v>1</v>
      </c>
      <c r="Q434" s="529">
        <v>0</v>
      </c>
      <c r="R434" s="529">
        <v>0</v>
      </c>
      <c r="S434" s="529">
        <v>0</v>
      </c>
      <c r="T434" s="529">
        <v>0</v>
      </c>
      <c r="U434" s="529">
        <v>0</v>
      </c>
      <c r="V434" s="529">
        <v>0</v>
      </c>
      <c r="W434" s="529">
        <v>0</v>
      </c>
      <c r="X434" s="529">
        <v>0</v>
      </c>
      <c r="Y434" s="529">
        <v>0</v>
      </c>
      <c r="Z434" s="529">
        <v>0</v>
      </c>
      <c r="AA434" s="529">
        <v>0</v>
      </c>
      <c r="AB434" s="529">
        <v>0</v>
      </c>
      <c r="AC434" s="529">
        <f t="shared" si="235"/>
        <v>0</v>
      </c>
      <c r="AD434" s="583">
        <f t="shared" si="236"/>
        <v>0</v>
      </c>
      <c r="AE434" s="591">
        <f>'приложение 1.1 '!H436</f>
        <v>1.6444483299999999</v>
      </c>
      <c r="AF434" s="591" t="str">
        <f t="shared" si="225"/>
        <v>0</v>
      </c>
      <c r="AG434" s="591" t="str">
        <f t="shared" si="226"/>
        <v>0</v>
      </c>
      <c r="AH434" s="591" t="str">
        <f t="shared" si="229"/>
        <v>0</v>
      </c>
      <c r="AI434" s="591" t="str">
        <f t="shared" si="227"/>
        <v>0</v>
      </c>
      <c r="AJ434" s="591" t="str">
        <f t="shared" si="230"/>
        <v>0</v>
      </c>
      <c r="AK434" s="591" t="str">
        <f t="shared" si="228"/>
        <v>0</v>
      </c>
      <c r="AL434" s="591" t="str">
        <f t="shared" si="254"/>
        <v>0</v>
      </c>
      <c r="AM434" s="591" t="str">
        <f t="shared" si="256"/>
        <v>0</v>
      </c>
      <c r="AN434" s="591" t="str">
        <f t="shared" si="231"/>
        <v>-</v>
      </c>
      <c r="AO434" s="591" t="str">
        <f t="shared" si="232"/>
        <v>-</v>
      </c>
      <c r="AP434" s="591">
        <f>'приложение 1.1 '!Y436</f>
        <v>0</v>
      </c>
      <c r="AQ434" s="591">
        <f>'приложение 1.1 '!Z436</f>
        <v>0</v>
      </c>
      <c r="AR434" s="591">
        <f>'приложение 1.1 '!AA436</f>
        <v>0</v>
      </c>
      <c r="AS434" s="591">
        <f>'приложение 1.1 '!AB436</f>
        <v>0</v>
      </c>
      <c r="AT434" s="591">
        <f>'приложение 1.4.'!G562</f>
        <v>0</v>
      </c>
      <c r="AU434" s="591">
        <f>'приложение 1.4.'!I562</f>
        <v>0</v>
      </c>
      <c r="AV434" s="591">
        <f>'приложение 1.4.'!K562</f>
        <v>0</v>
      </c>
      <c r="AW434" s="591">
        <f>'приложение 1.4.'!M562</f>
        <v>0</v>
      </c>
      <c r="AX434" s="474">
        <f>'приложение 1.1 '!AD436</f>
        <v>0</v>
      </c>
      <c r="AY434" s="474">
        <f>'приложение 1.1 '!AC436</f>
        <v>1.6444483299999999</v>
      </c>
      <c r="AZ434" s="591">
        <f t="shared" si="233"/>
        <v>1.6444483299999999</v>
      </c>
    </row>
    <row r="435" spans="1:52" s="9" customFormat="1" ht="31.5">
      <c r="A435" s="95" t="str">
        <f>'приложение 1.1 '!A437</f>
        <v>2.1.5.14</v>
      </c>
      <c r="B435" s="506" t="str">
        <f>'приложение 1.1 '!B437</f>
        <v>Строительство КЛ-0,4кВ от ТП-600 до д/с №6 "Василек"</v>
      </c>
      <c r="C435" s="529" t="str">
        <f>IF('приложение 1.1 '!G437=2012,'приложение 1.1 '!E437,"-")</f>
        <v>-</v>
      </c>
      <c r="D435" s="529" t="str">
        <f>IF('приложение 1.1 '!G437=2012,'приложение 1.1 '!D437,"-")</f>
        <v>-</v>
      </c>
      <c r="E435" s="529" t="str">
        <f>IF('приложение 1.1 '!G437=2013,'приложение 1.1 '!E437,"-")</f>
        <v>-</v>
      </c>
      <c r="F435" s="529" t="str">
        <f>IF('приложение 1.1 '!G437=2013,'приложение 1.1 '!D437,"-")</f>
        <v>-</v>
      </c>
      <c r="G435" s="529" t="str">
        <f>IF('приложение 1.1 '!G437=2014,'приложение 1.1 '!E437,"-")</f>
        <v>-</v>
      </c>
      <c r="H435" s="529" t="str">
        <f>IF('приложение 1.1 '!G437=2014,'приложение 1.1 '!D437,"-")</f>
        <v>-</v>
      </c>
      <c r="I435" s="529" t="str">
        <f>IF('приложение 1.1 '!G437=2015,'приложение 1.1 '!E437,"-")</f>
        <v>-</v>
      </c>
      <c r="J435" s="529" t="str">
        <f>IF('приложение 1.1 '!G437=2015,'приложение 1.1 '!D437,"-")</f>
        <v>-</v>
      </c>
      <c r="K435" s="529">
        <f>IF('приложение 1.1 '!G437=2016,'приложение 1.1 '!E437,"-")</f>
        <v>0</v>
      </c>
      <c r="L435" s="529">
        <f>IF('приложение 1.1 '!G437=2016,'приложение 1.1 '!D437,"-")</f>
        <v>0.41820000000000002</v>
      </c>
      <c r="M435" s="529" t="str">
        <f>IF('приложение 1.1 '!G437=2017,'приложение 1.1 '!E437,"-")</f>
        <v>-</v>
      </c>
      <c r="N435" s="529" t="str">
        <f>IF('приложение 1.1 '!G437=2017,'приложение 1.1 '!D437,"-")</f>
        <v>-</v>
      </c>
      <c r="O435" s="529">
        <f t="shared" ref="O435" si="257">SUM(C435,E435,G435,I435,K435,M435)</f>
        <v>0</v>
      </c>
      <c r="P435" s="529">
        <f t="shared" ref="P435" si="258">SUM(D435,F435,H435,J435,L435,N435)</f>
        <v>0.41820000000000002</v>
      </c>
      <c r="Q435" s="529">
        <v>0</v>
      </c>
      <c r="R435" s="529">
        <v>0</v>
      </c>
      <c r="S435" s="529">
        <v>0</v>
      </c>
      <c r="T435" s="529">
        <v>0</v>
      </c>
      <c r="U435" s="529">
        <v>0</v>
      </c>
      <c r="V435" s="529">
        <v>0</v>
      </c>
      <c r="W435" s="529">
        <v>0</v>
      </c>
      <c r="X435" s="529">
        <v>0</v>
      </c>
      <c r="Y435" s="529">
        <v>0</v>
      </c>
      <c r="Z435" s="529">
        <v>0</v>
      </c>
      <c r="AA435" s="529">
        <v>0</v>
      </c>
      <c r="AB435" s="529">
        <v>0</v>
      </c>
      <c r="AC435" s="529">
        <f t="shared" ref="AC435" si="259">SUM(Q435,S435,U435,W435,Y435,AA435)</f>
        <v>0</v>
      </c>
      <c r="AD435" s="583">
        <f t="shared" ref="AD435" si="260">SUM(R435,T435,V435,X435,Z435,AB435)</f>
        <v>0</v>
      </c>
      <c r="AE435" s="591">
        <f>'приложение 1.1 '!H437</f>
        <v>0.65517099999999995</v>
      </c>
      <c r="AF435" s="591" t="str">
        <f t="shared" si="225"/>
        <v>0</v>
      </c>
      <c r="AG435" s="591" t="str">
        <f t="shared" si="226"/>
        <v>0</v>
      </c>
      <c r="AH435" s="591" t="str">
        <f t="shared" si="229"/>
        <v>0</v>
      </c>
      <c r="AI435" s="591" t="str">
        <f t="shared" si="227"/>
        <v>0</v>
      </c>
      <c r="AJ435" s="591" t="str">
        <f t="shared" si="230"/>
        <v>0</v>
      </c>
      <c r="AK435" s="591" t="str">
        <f t="shared" si="228"/>
        <v>0</v>
      </c>
      <c r="AL435" s="591" t="str">
        <f t="shared" si="254"/>
        <v>0</v>
      </c>
      <c r="AM435" s="591" t="str">
        <f t="shared" si="256"/>
        <v>0</v>
      </c>
      <c r="AN435" s="591" t="str">
        <f t="shared" si="231"/>
        <v>-</v>
      </c>
      <c r="AO435" s="591" t="str">
        <f t="shared" si="232"/>
        <v>-</v>
      </c>
      <c r="AP435" s="591">
        <f>'приложение 1.1 '!Y437</f>
        <v>0</v>
      </c>
      <c r="AQ435" s="591">
        <f>'приложение 1.1 '!Z437</f>
        <v>0</v>
      </c>
      <c r="AR435" s="591">
        <f>'приложение 1.1 '!AA437</f>
        <v>0</v>
      </c>
      <c r="AS435" s="591">
        <f>'приложение 1.1 '!AB437</f>
        <v>0</v>
      </c>
      <c r="AT435" s="591">
        <f>'приложение 1.4.'!G563</f>
        <v>0</v>
      </c>
      <c r="AU435" s="591">
        <f>'приложение 1.4.'!I563</f>
        <v>0</v>
      </c>
      <c r="AV435" s="591">
        <f>'приложение 1.4.'!K563</f>
        <v>0</v>
      </c>
      <c r="AW435" s="591">
        <f>'приложение 1.4.'!M563</f>
        <v>0</v>
      </c>
      <c r="AX435" s="474">
        <f>'приложение 1.1 '!AD437</f>
        <v>0</v>
      </c>
      <c r="AY435" s="474">
        <f>'приложение 1.1 '!AC437</f>
        <v>0.65517099999999995</v>
      </c>
      <c r="AZ435" s="591">
        <f t="shared" si="233"/>
        <v>0.65517099999999995</v>
      </c>
    </row>
    <row r="436" spans="1:52" s="9" customFormat="1" ht="31.5">
      <c r="A436" s="95" t="str">
        <f>'приложение 1.1 '!A438</f>
        <v>2.1.5.15</v>
      </c>
      <c r="B436" s="506" t="str">
        <f>'приложение 1.1 '!B438</f>
        <v>Строительство КЛ-0,4кВ от ТП-367 до ж/д Республики,83</v>
      </c>
      <c r="C436" s="529" t="str">
        <f>IF('приложение 1.1 '!G438=2012,'приложение 1.1 '!E438,"-")</f>
        <v>-</v>
      </c>
      <c r="D436" s="529" t="str">
        <f>IF('приложение 1.1 '!G438=2012,'приложение 1.1 '!D438,"-")</f>
        <v>-</v>
      </c>
      <c r="E436" s="529" t="str">
        <f>IF('приложение 1.1 '!G438=2013,'приложение 1.1 '!E438,"-")</f>
        <v>-</v>
      </c>
      <c r="F436" s="529" t="str">
        <f>IF('приложение 1.1 '!G438=2013,'приложение 1.1 '!D438,"-")</f>
        <v>-</v>
      </c>
      <c r="G436" s="529" t="str">
        <f>IF('приложение 1.1 '!G438=2014,'приложение 1.1 '!E438,"-")</f>
        <v>-</v>
      </c>
      <c r="H436" s="529" t="str">
        <f>IF('приложение 1.1 '!G438=2014,'приложение 1.1 '!D438,"-")</f>
        <v>-</v>
      </c>
      <c r="I436" s="529" t="str">
        <f>IF('приложение 1.1 '!G438=2015,'приложение 1.1 '!E438,"-")</f>
        <v>-</v>
      </c>
      <c r="J436" s="529" t="str">
        <f>IF('приложение 1.1 '!G438=2015,'приложение 1.1 '!D438,"-")</f>
        <v>-</v>
      </c>
      <c r="K436" s="529">
        <f>IF('приложение 1.1 '!G438=2016,'приложение 1.1 '!E438,"-")</f>
        <v>0</v>
      </c>
      <c r="L436" s="529">
        <f>IF('приложение 1.1 '!G438=2016,'приложение 1.1 '!D438,"-")</f>
        <v>0.20399999999999999</v>
      </c>
      <c r="M436" s="529" t="str">
        <f>IF('приложение 1.1 '!G438=2017,'приложение 1.1 '!E438,"-")</f>
        <v>-</v>
      </c>
      <c r="N436" s="529" t="str">
        <f>IF('приложение 1.1 '!G438=2017,'приложение 1.1 '!D438,"-")</f>
        <v>-</v>
      </c>
      <c r="O436" s="529">
        <f t="shared" ref="O436" si="261">SUM(C436,E436,G436,I436,K436,M436)</f>
        <v>0</v>
      </c>
      <c r="P436" s="529">
        <f t="shared" ref="P436" si="262">SUM(D436,F436,H436,J436,L436,N436)</f>
        <v>0.20399999999999999</v>
      </c>
      <c r="Q436" s="529">
        <v>0</v>
      </c>
      <c r="R436" s="529">
        <v>0</v>
      </c>
      <c r="S436" s="529">
        <v>0</v>
      </c>
      <c r="T436" s="529">
        <v>0</v>
      </c>
      <c r="U436" s="529">
        <v>0</v>
      </c>
      <c r="V436" s="529">
        <v>0</v>
      </c>
      <c r="W436" s="529">
        <v>0</v>
      </c>
      <c r="X436" s="529">
        <v>0</v>
      </c>
      <c r="Y436" s="529">
        <v>0</v>
      </c>
      <c r="Z436" s="529">
        <v>0</v>
      </c>
      <c r="AA436" s="529">
        <v>0</v>
      </c>
      <c r="AB436" s="529">
        <v>0</v>
      </c>
      <c r="AC436" s="529">
        <f t="shared" ref="AC436" si="263">SUM(Q436,S436,U436,W436,Y436,AA436)</f>
        <v>0</v>
      </c>
      <c r="AD436" s="583">
        <f t="shared" ref="AD436" si="264">SUM(R436,T436,V436,X436,Z436,AB436)</f>
        <v>0</v>
      </c>
      <c r="AE436" s="591">
        <f>'приложение 1.1 '!H438</f>
        <v>0.30827200000000005</v>
      </c>
      <c r="AF436" s="591" t="str">
        <f t="shared" si="225"/>
        <v>0</v>
      </c>
      <c r="AG436" s="591" t="str">
        <f t="shared" si="226"/>
        <v>0</v>
      </c>
      <c r="AH436" s="591" t="str">
        <f t="shared" si="229"/>
        <v>0</v>
      </c>
      <c r="AI436" s="591" t="str">
        <f t="shared" si="227"/>
        <v>0</v>
      </c>
      <c r="AJ436" s="591" t="str">
        <f t="shared" si="230"/>
        <v>0</v>
      </c>
      <c r="AK436" s="591" t="str">
        <f t="shared" si="228"/>
        <v>0</v>
      </c>
      <c r="AL436" s="591" t="str">
        <f t="shared" si="254"/>
        <v>0</v>
      </c>
      <c r="AM436" s="591" t="str">
        <f t="shared" si="256"/>
        <v>0</v>
      </c>
      <c r="AN436" s="591" t="str">
        <f t="shared" si="231"/>
        <v>-</v>
      </c>
      <c r="AO436" s="591" t="str">
        <f t="shared" si="232"/>
        <v>-</v>
      </c>
      <c r="AP436" s="591">
        <f>'приложение 1.1 '!Y438</f>
        <v>0</v>
      </c>
      <c r="AQ436" s="591">
        <f>'приложение 1.1 '!Z438</f>
        <v>0</v>
      </c>
      <c r="AR436" s="591">
        <f>'приложение 1.1 '!AA438</f>
        <v>0</v>
      </c>
      <c r="AS436" s="591">
        <f>'приложение 1.1 '!AB438</f>
        <v>0</v>
      </c>
      <c r="AT436" s="591">
        <f>'приложение 1.4.'!G564</f>
        <v>0</v>
      </c>
      <c r="AU436" s="591">
        <f>'приложение 1.4.'!I564</f>
        <v>0</v>
      </c>
      <c r="AV436" s="591">
        <f>'приложение 1.4.'!K564</f>
        <v>0</v>
      </c>
      <c r="AW436" s="591">
        <f>'приложение 1.4.'!M564</f>
        <v>0</v>
      </c>
      <c r="AX436" s="474">
        <f>'приложение 1.1 '!AD438</f>
        <v>0</v>
      </c>
      <c r="AY436" s="474">
        <f>'приложение 1.1 '!AC438</f>
        <v>0.30827200000000005</v>
      </c>
      <c r="AZ436" s="591">
        <f t="shared" si="233"/>
        <v>0.30827200000000005</v>
      </c>
    </row>
    <row r="437" spans="1:52" s="9" customFormat="1" ht="31.5">
      <c r="A437" s="95" t="str">
        <f>'приложение 1.1 '!A439</f>
        <v>2.1.5.16</v>
      </c>
      <c r="B437" s="506" t="str">
        <f>'приложение 1.1 '!B439</f>
        <v>Строительство КЛ-0,4 кВ ТП-392 - 30 лет Победы, 3А</v>
      </c>
      <c r="C437" s="529" t="str">
        <f>IF('приложение 1.1 '!G439=2012,'приложение 1.1 '!E439,"-")</f>
        <v>-</v>
      </c>
      <c r="D437" s="529" t="str">
        <f>IF('приложение 1.1 '!G439=2012,'приложение 1.1 '!D439,"-")</f>
        <v>-</v>
      </c>
      <c r="E437" s="529" t="str">
        <f>IF('приложение 1.1 '!G439=2013,'приложение 1.1 '!E439,"-")</f>
        <v>-</v>
      </c>
      <c r="F437" s="529" t="str">
        <f>IF('приложение 1.1 '!G439=2013,'приложение 1.1 '!D439,"-")</f>
        <v>-</v>
      </c>
      <c r="G437" s="529" t="str">
        <f>IF('приложение 1.1 '!G439=2014,'приложение 1.1 '!E439,"-")</f>
        <v>-</v>
      </c>
      <c r="H437" s="529" t="str">
        <f>IF('приложение 1.1 '!G439=2014,'приложение 1.1 '!D439,"-")</f>
        <v>-</v>
      </c>
      <c r="I437" s="529" t="str">
        <f>IF('приложение 1.1 '!G439=2015,'приложение 1.1 '!E439,"-")</f>
        <v>-</v>
      </c>
      <c r="J437" s="529" t="str">
        <f>IF('приложение 1.1 '!G439=2015,'приложение 1.1 '!D439,"-")</f>
        <v>-</v>
      </c>
      <c r="K437" s="529" t="str">
        <f>IF('приложение 1.1 '!G439=2016,'приложение 1.1 '!E439,"-")</f>
        <v>-</v>
      </c>
      <c r="L437" s="529" t="str">
        <f>IF('приложение 1.1 '!G439=2016,'приложение 1.1 '!D439,"-")</f>
        <v>-</v>
      </c>
      <c r="M437" s="529">
        <f>IF('приложение 1.1 '!G439=2017,'приложение 1.1 '!E439,"-")</f>
        <v>0</v>
      </c>
      <c r="N437" s="529">
        <f>IF('приложение 1.1 '!G439=2017,'приложение 1.1 '!D439,"-")</f>
        <v>0.53500000000000003</v>
      </c>
      <c r="O437" s="529">
        <f t="shared" ref="O437:O438" si="265">SUM(C437,E437,G437,I437,K437,M437)</f>
        <v>0</v>
      </c>
      <c r="P437" s="529">
        <f t="shared" ref="P437:P438" si="266">SUM(D437,F437,H437,J437,L437,N437)</f>
        <v>0.53500000000000003</v>
      </c>
      <c r="Q437" s="529">
        <v>0</v>
      </c>
      <c r="R437" s="529">
        <v>0</v>
      </c>
      <c r="S437" s="529">
        <v>0</v>
      </c>
      <c r="T437" s="529">
        <v>0</v>
      </c>
      <c r="U437" s="529">
        <v>0</v>
      </c>
      <c r="V437" s="529">
        <v>0</v>
      </c>
      <c r="W437" s="529">
        <v>0</v>
      </c>
      <c r="X437" s="529">
        <v>0</v>
      </c>
      <c r="Y437" s="529">
        <v>0</v>
      </c>
      <c r="Z437" s="529">
        <v>0</v>
      </c>
      <c r="AA437" s="529">
        <v>0</v>
      </c>
      <c r="AB437" s="529">
        <v>0</v>
      </c>
      <c r="AC437" s="529">
        <f t="shared" ref="AC437:AC438" si="267">SUM(Q437,S437,U437,W437,Y437,AA437)</f>
        <v>0</v>
      </c>
      <c r="AD437" s="583">
        <f t="shared" ref="AD437:AD438" si="268">SUM(R437,T437,V437,X437,Z437,AB437)</f>
        <v>0</v>
      </c>
      <c r="AE437" s="591">
        <f>'приложение 1.1 '!H439</f>
        <v>0.86785000000000001</v>
      </c>
      <c r="AF437" s="591" t="str">
        <f t="shared" si="225"/>
        <v>0</v>
      </c>
      <c r="AG437" s="591" t="str">
        <f t="shared" si="226"/>
        <v>0</v>
      </c>
      <c r="AH437" s="591" t="str">
        <f t="shared" si="229"/>
        <v>0</v>
      </c>
      <c r="AI437" s="591" t="str">
        <f t="shared" si="227"/>
        <v>0</v>
      </c>
      <c r="AJ437" s="591">
        <f t="shared" si="230"/>
        <v>0</v>
      </c>
      <c r="AK437" s="591">
        <f t="shared" si="228"/>
        <v>0.53500000000000003</v>
      </c>
      <c r="AL437" s="591" t="str">
        <f t="shared" si="254"/>
        <v>0</v>
      </c>
      <c r="AM437" s="591" t="str">
        <f t="shared" si="256"/>
        <v>0</v>
      </c>
      <c r="AN437" s="591">
        <f t="shared" si="231"/>
        <v>0</v>
      </c>
      <c r="AO437" s="591">
        <f t="shared" si="232"/>
        <v>0.53500000000000003</v>
      </c>
      <c r="AP437" s="591">
        <f>'приложение 1.1 '!Y439</f>
        <v>0</v>
      </c>
      <c r="AQ437" s="591">
        <f>'приложение 1.1 '!Z439</f>
        <v>0</v>
      </c>
      <c r="AR437" s="591">
        <f>'приложение 1.1 '!AA439</f>
        <v>0</v>
      </c>
      <c r="AS437" s="591">
        <f>'приложение 1.1 '!AB439</f>
        <v>0</v>
      </c>
      <c r="AT437" s="591">
        <f>'приложение 1.4.'!G565</f>
        <v>0</v>
      </c>
      <c r="AU437" s="591">
        <f>'приложение 1.4.'!I565</f>
        <v>0</v>
      </c>
      <c r="AV437" s="591">
        <f>'приложение 1.4.'!K565</f>
        <v>0.86785000000000001</v>
      </c>
      <c r="AW437" s="591">
        <f>'приложение 1.4.'!M565</f>
        <v>0</v>
      </c>
      <c r="AX437" s="474">
        <f>'приложение 1.1 '!AD439</f>
        <v>0.86785000000000001</v>
      </c>
      <c r="AY437" s="474">
        <f>'приложение 1.1 '!AC439</f>
        <v>0</v>
      </c>
      <c r="AZ437" s="591">
        <f t="shared" si="233"/>
        <v>0.86785000000000001</v>
      </c>
    </row>
    <row r="438" spans="1:52" s="9" customFormat="1">
      <c r="A438" s="95" t="str">
        <f>'приложение 1.1 '!A440</f>
        <v>2.1.5.17</v>
      </c>
      <c r="B438" s="506" t="str">
        <f>'приложение 1.1 '!B440</f>
        <v>Строительство КЛ-0,4 кВ ТП-392 - Ленина, 28</v>
      </c>
      <c r="C438" s="529" t="str">
        <f>IF('приложение 1.1 '!G440=2012,'приложение 1.1 '!E440,"-")</f>
        <v>-</v>
      </c>
      <c r="D438" s="529" t="str">
        <f>IF('приложение 1.1 '!G440=2012,'приложение 1.1 '!D440,"-")</f>
        <v>-</v>
      </c>
      <c r="E438" s="529" t="str">
        <f>IF('приложение 1.1 '!G440=2013,'приложение 1.1 '!E440,"-")</f>
        <v>-</v>
      </c>
      <c r="F438" s="529" t="str">
        <f>IF('приложение 1.1 '!G440=2013,'приложение 1.1 '!D440,"-")</f>
        <v>-</v>
      </c>
      <c r="G438" s="529" t="str">
        <f>IF('приложение 1.1 '!G440=2014,'приложение 1.1 '!E440,"-")</f>
        <v>-</v>
      </c>
      <c r="H438" s="529" t="str">
        <f>IF('приложение 1.1 '!G440=2014,'приложение 1.1 '!D440,"-")</f>
        <v>-</v>
      </c>
      <c r="I438" s="529" t="str">
        <f>IF('приложение 1.1 '!G440=2015,'приложение 1.1 '!E440,"-")</f>
        <v>-</v>
      </c>
      <c r="J438" s="529" t="str">
        <f>IF('приложение 1.1 '!G440=2015,'приложение 1.1 '!D440,"-")</f>
        <v>-</v>
      </c>
      <c r="K438" s="529" t="str">
        <f>IF('приложение 1.1 '!G440=2016,'приложение 1.1 '!E440,"-")</f>
        <v>-</v>
      </c>
      <c r="L438" s="529" t="str">
        <f>IF('приложение 1.1 '!G440=2016,'приложение 1.1 '!D440,"-")</f>
        <v>-</v>
      </c>
      <c r="M438" s="529">
        <f>IF('приложение 1.1 '!G440=2017,'приложение 1.1 '!E440,"-")</f>
        <v>0</v>
      </c>
      <c r="N438" s="529">
        <f>IF('приложение 1.1 '!G440=2017,'приложение 1.1 '!D440,"-")</f>
        <v>0.39200000000000002</v>
      </c>
      <c r="O438" s="529">
        <f t="shared" si="265"/>
        <v>0</v>
      </c>
      <c r="P438" s="529">
        <f t="shared" si="266"/>
        <v>0.39200000000000002</v>
      </c>
      <c r="Q438" s="529">
        <v>0</v>
      </c>
      <c r="R438" s="529">
        <v>0</v>
      </c>
      <c r="S438" s="529">
        <v>0</v>
      </c>
      <c r="T438" s="529">
        <v>0</v>
      </c>
      <c r="U438" s="529">
        <v>0</v>
      </c>
      <c r="V438" s="529">
        <v>0</v>
      </c>
      <c r="W438" s="529">
        <v>0</v>
      </c>
      <c r="X438" s="529">
        <v>0</v>
      </c>
      <c r="Y438" s="529">
        <v>0</v>
      </c>
      <c r="Z438" s="529">
        <v>0</v>
      </c>
      <c r="AA438" s="529">
        <v>0</v>
      </c>
      <c r="AB438" s="529">
        <v>0</v>
      </c>
      <c r="AC438" s="529">
        <f t="shared" si="267"/>
        <v>0</v>
      </c>
      <c r="AD438" s="583">
        <f t="shared" si="268"/>
        <v>0</v>
      </c>
      <c r="AE438" s="591">
        <f>'приложение 1.1 '!H440</f>
        <v>0.62136999999999998</v>
      </c>
      <c r="AF438" s="591" t="str">
        <f t="shared" si="225"/>
        <v>0</v>
      </c>
      <c r="AG438" s="591" t="str">
        <f t="shared" si="226"/>
        <v>0</v>
      </c>
      <c r="AH438" s="591" t="str">
        <f t="shared" si="229"/>
        <v>0</v>
      </c>
      <c r="AI438" s="591" t="str">
        <f t="shared" si="227"/>
        <v>0</v>
      </c>
      <c r="AJ438" s="591">
        <f t="shared" si="230"/>
        <v>0</v>
      </c>
      <c r="AK438" s="591">
        <f t="shared" si="228"/>
        <v>0.39200000000000002</v>
      </c>
      <c r="AL438" s="591" t="str">
        <f t="shared" si="254"/>
        <v>0</v>
      </c>
      <c r="AM438" s="591" t="str">
        <f t="shared" si="256"/>
        <v>0</v>
      </c>
      <c r="AN438" s="591">
        <f t="shared" si="231"/>
        <v>0</v>
      </c>
      <c r="AO438" s="591">
        <f t="shared" si="232"/>
        <v>0.39200000000000002</v>
      </c>
      <c r="AP438" s="591">
        <f>'приложение 1.1 '!Y440</f>
        <v>0</v>
      </c>
      <c r="AQ438" s="591">
        <f>'приложение 1.1 '!Z440</f>
        <v>0</v>
      </c>
      <c r="AR438" s="591">
        <f>'приложение 1.1 '!AA440</f>
        <v>0</v>
      </c>
      <c r="AS438" s="591">
        <f>'приложение 1.1 '!AB440</f>
        <v>0</v>
      </c>
      <c r="AT438" s="591">
        <f>'приложение 1.4.'!G566</f>
        <v>0</v>
      </c>
      <c r="AU438" s="591">
        <f>'приложение 1.4.'!I566</f>
        <v>0</v>
      </c>
      <c r="AV438" s="591">
        <f>'приложение 1.4.'!K566</f>
        <v>0.62136999999999998</v>
      </c>
      <c r="AW438" s="591">
        <f>'приложение 1.4.'!M566</f>
        <v>0</v>
      </c>
      <c r="AX438" s="474">
        <f>'приложение 1.1 '!AD440</f>
        <v>0.62136999999999998</v>
      </c>
      <c r="AY438" s="474">
        <f>'приложение 1.1 '!AC440</f>
        <v>0</v>
      </c>
      <c r="AZ438" s="591">
        <f t="shared" si="233"/>
        <v>0.62136999999999998</v>
      </c>
    </row>
    <row r="439" spans="1:52" s="9" customFormat="1">
      <c r="A439" s="630" t="str">
        <f>'приложение 1.1 '!A441</f>
        <v>2.1.6.</v>
      </c>
      <c r="B439" s="159" t="str">
        <f>'приложение 1.1 '!B441</f>
        <v>Прочие электросетевые объекты</v>
      </c>
      <c r="C439" s="529" t="str">
        <f>IF('приложение 1.1 '!G441=2012,'приложение 1.1 '!E441,"-")</f>
        <v>-</v>
      </c>
      <c r="D439" s="529" t="str">
        <f>IF('приложение 1.1 '!G441=2012,'приложение 1.1 '!D441,"-")</f>
        <v>-</v>
      </c>
      <c r="E439" s="529" t="str">
        <f>IF('приложение 1.1 '!G441=2013,'приложение 1.1 '!E441,"-")</f>
        <v>-</v>
      </c>
      <c r="F439" s="529" t="str">
        <f>IF('приложение 1.1 '!G441=2013,'приложение 1.1 '!D441,"-")</f>
        <v>-</v>
      </c>
      <c r="G439" s="529" t="str">
        <f>IF('приложение 1.1 '!G441=2014,'приложение 1.1 '!E441,"-")</f>
        <v>-</v>
      </c>
      <c r="H439" s="529" t="str">
        <f>IF('приложение 1.1 '!G441=2014,'приложение 1.1 '!D441,"-")</f>
        <v>-</v>
      </c>
      <c r="I439" s="529" t="str">
        <f>IF('приложение 1.1 '!G441=2015,'приложение 1.1 '!E441,"-")</f>
        <v>-</v>
      </c>
      <c r="J439" s="529" t="str">
        <f>IF('приложение 1.1 '!G441=2015,'приложение 1.1 '!D441,"-")</f>
        <v>-</v>
      </c>
      <c r="K439" s="529" t="str">
        <f>IF('приложение 1.1 '!G441=2016,'приложение 1.1 '!E441,"-")</f>
        <v>-</v>
      </c>
      <c r="L439" s="529" t="str">
        <f>IF('приложение 1.1 '!G441=2016,'приложение 1.1 '!D441,"-")</f>
        <v>-</v>
      </c>
      <c r="M439" s="529" t="str">
        <f>IF('приложение 1.1 '!G441=2017,'приложение 1.1 '!E441,"-")</f>
        <v>-</v>
      </c>
      <c r="N439" s="529" t="str">
        <f>IF('приложение 1.1 '!G441=2017,'приложение 1.1 '!D441,"-")</f>
        <v>-</v>
      </c>
      <c r="O439" s="529">
        <f t="shared" si="255"/>
        <v>0</v>
      </c>
      <c r="P439" s="529">
        <f t="shared" si="255"/>
        <v>0</v>
      </c>
      <c r="Q439" s="529">
        <v>0</v>
      </c>
      <c r="R439" s="529">
        <v>0</v>
      </c>
      <c r="S439" s="529">
        <v>0</v>
      </c>
      <c r="T439" s="529">
        <v>0</v>
      </c>
      <c r="U439" s="529">
        <v>0</v>
      </c>
      <c r="V439" s="529">
        <v>0</v>
      </c>
      <c r="W439" s="529">
        <v>0</v>
      </c>
      <c r="X439" s="529">
        <v>0</v>
      </c>
      <c r="Y439" s="529">
        <v>0</v>
      </c>
      <c r="Z439" s="529">
        <v>0</v>
      </c>
      <c r="AA439" s="529">
        <v>0</v>
      </c>
      <c r="AB439" s="529">
        <v>0</v>
      </c>
      <c r="AC439" s="529">
        <f t="shared" si="235"/>
        <v>0</v>
      </c>
      <c r="AD439" s="583">
        <f t="shared" si="236"/>
        <v>0</v>
      </c>
      <c r="AE439" s="591">
        <f>'приложение 1.1 '!H441</f>
        <v>0</v>
      </c>
      <c r="AF439" s="591" t="str">
        <f t="shared" si="225"/>
        <v>0</v>
      </c>
      <c r="AG439" s="591" t="str">
        <f t="shared" si="226"/>
        <v>0</v>
      </c>
      <c r="AH439" s="591" t="str">
        <f t="shared" si="229"/>
        <v>0</v>
      </c>
      <c r="AI439" s="591" t="str">
        <f t="shared" si="227"/>
        <v>0</v>
      </c>
      <c r="AJ439" s="591" t="str">
        <f t="shared" si="230"/>
        <v>0</v>
      </c>
      <c r="AK439" s="591" t="str">
        <f t="shared" si="228"/>
        <v>0</v>
      </c>
      <c r="AL439" s="591" t="str">
        <f t="shared" si="254"/>
        <v>0</v>
      </c>
      <c r="AM439" s="591" t="str">
        <f t="shared" si="256"/>
        <v>0</v>
      </c>
      <c r="AN439" s="591" t="str">
        <f t="shared" si="231"/>
        <v>-</v>
      </c>
      <c r="AO439" s="591" t="str">
        <f t="shared" si="232"/>
        <v>-</v>
      </c>
      <c r="AP439" s="591">
        <f>'приложение 1.1 '!Y441</f>
        <v>0</v>
      </c>
      <c r="AQ439" s="591">
        <f>'приложение 1.1 '!Z441</f>
        <v>0</v>
      </c>
      <c r="AR439" s="591">
        <f>'приложение 1.1 '!AA441</f>
        <v>0</v>
      </c>
      <c r="AS439" s="591">
        <f>'приложение 1.1 '!AB441</f>
        <v>0</v>
      </c>
      <c r="AT439" s="591">
        <f>'приложение 1.4.'!G567</f>
        <v>0</v>
      </c>
      <c r="AU439" s="591">
        <f>'приложение 1.4.'!I567</f>
        <v>0</v>
      </c>
      <c r="AV439" s="591">
        <f>'приложение 1.4.'!K567</f>
        <v>0</v>
      </c>
      <c r="AW439" s="591">
        <f>'приложение 1.4.'!M567</f>
        <v>0</v>
      </c>
      <c r="AX439" s="474">
        <f>'приложение 1.1 '!AD441</f>
        <v>0</v>
      </c>
      <c r="AY439" s="474">
        <f>'приложение 1.1 '!AC441</f>
        <v>0</v>
      </c>
      <c r="AZ439" s="591">
        <f t="shared" si="233"/>
        <v>0</v>
      </c>
    </row>
    <row r="440" spans="1:52" s="9" customFormat="1">
      <c r="A440" s="95" t="str">
        <f>'приложение 1.1 '!A442</f>
        <v>2.1.6.1</v>
      </c>
      <c r="B440" s="506" t="str">
        <f>'приложение 1.1 '!B442</f>
        <v>Покупка объектов электросетевого хозяйства</v>
      </c>
      <c r="C440" s="529" t="str">
        <f>IF('приложение 1.1 '!G442=2012,'приложение 1.1 '!E442,"-")</f>
        <v>-</v>
      </c>
      <c r="D440" s="529" t="str">
        <f>IF('приложение 1.1 '!G442=2012,'приложение 1.1 '!D442,"-")</f>
        <v>-</v>
      </c>
      <c r="E440" s="529" t="str">
        <f>IF('приложение 1.1 '!G442=2013,'приложение 1.1 '!E442,"-")</f>
        <v>-</v>
      </c>
      <c r="F440" s="529" t="str">
        <f>IF('приложение 1.1 '!G442=2013,'приложение 1.1 '!D442,"-")</f>
        <v>-</v>
      </c>
      <c r="G440" s="529" t="str">
        <f>IF('приложение 1.1 '!G442=2014,'приложение 1.1 '!E442,"-")</f>
        <v>-</v>
      </c>
      <c r="H440" s="529" t="str">
        <f>IF('приложение 1.1 '!G442=2014,'приложение 1.1 '!D442,"-")</f>
        <v>-</v>
      </c>
      <c r="I440" s="529">
        <v>16.22</v>
      </c>
      <c r="J440" s="529">
        <v>6.9794999999999998</v>
      </c>
      <c r="K440" s="529">
        <v>1.26</v>
      </c>
      <c r="L440" s="529" t="str">
        <f>IF('приложение 1.1 '!G442=2016,'приложение 1.1 '!D442,"-")</f>
        <v>-</v>
      </c>
      <c r="M440" s="529">
        <v>0</v>
      </c>
      <c r="N440" s="529" t="str">
        <f>IF('приложение 1.1 '!G442=2017,'приложение 1.1 '!D442,"-")</f>
        <v>-</v>
      </c>
      <c r="O440" s="529">
        <f t="shared" si="255"/>
        <v>17.48</v>
      </c>
      <c r="P440" s="529">
        <f t="shared" si="255"/>
        <v>6.9794999999999998</v>
      </c>
      <c r="Q440" s="529">
        <v>0</v>
      </c>
      <c r="R440" s="529">
        <v>0</v>
      </c>
      <c r="S440" s="529">
        <v>0</v>
      </c>
      <c r="T440" s="529">
        <v>0</v>
      </c>
      <c r="U440" s="529">
        <v>0</v>
      </c>
      <c r="V440" s="529">
        <v>0</v>
      </c>
      <c r="W440" s="529">
        <v>0</v>
      </c>
      <c r="X440" s="529">
        <v>0</v>
      </c>
      <c r="Y440" s="529">
        <v>0</v>
      </c>
      <c r="Z440" s="529">
        <v>0</v>
      </c>
      <c r="AA440" s="529">
        <v>0</v>
      </c>
      <c r="AB440" s="529">
        <v>0</v>
      </c>
      <c r="AC440" s="529">
        <f t="shared" si="235"/>
        <v>0</v>
      </c>
      <c r="AD440" s="583">
        <f t="shared" si="236"/>
        <v>0</v>
      </c>
      <c r="AE440" s="591">
        <f>'приложение 1.1 '!H442</f>
        <v>88.515260799999993</v>
      </c>
      <c r="AF440" s="591" t="str">
        <f t="shared" si="225"/>
        <v>0</v>
      </c>
      <c r="AG440" s="591" t="str">
        <f t="shared" si="226"/>
        <v>0</v>
      </c>
      <c r="AH440" s="591" t="str">
        <f t="shared" si="229"/>
        <v>0</v>
      </c>
      <c r="AI440" s="591" t="str">
        <f t="shared" si="227"/>
        <v>0</v>
      </c>
      <c r="AJ440" s="591" t="str">
        <f t="shared" si="230"/>
        <v>0</v>
      </c>
      <c r="AK440" s="591" t="str">
        <f t="shared" si="228"/>
        <v>0</v>
      </c>
      <c r="AL440" s="591">
        <v>1.26</v>
      </c>
      <c r="AM440" s="591" t="str">
        <f t="shared" si="256"/>
        <v>0</v>
      </c>
      <c r="AN440" s="591">
        <f t="shared" ref="AN440:AN456" si="269">M440</f>
        <v>0</v>
      </c>
      <c r="AO440" s="591" t="str">
        <f t="shared" ref="AO440:AO456" si="270">N440</f>
        <v>-</v>
      </c>
      <c r="AP440" s="591">
        <f>'приложение 1.1 '!Y442</f>
        <v>0</v>
      </c>
      <c r="AQ440" s="591">
        <f>'приложение 1.1 '!Z442</f>
        <v>12.866945980000001</v>
      </c>
      <c r="AR440" s="591">
        <f>'приложение 1.1 '!AA442</f>
        <v>33.953337359999999</v>
      </c>
      <c r="AS440" s="591">
        <f>'приложение 1.1 '!AB442</f>
        <v>41.672069999999998</v>
      </c>
      <c r="AT440" s="591">
        <f>'приложение 1.4.'!G568</f>
        <v>0</v>
      </c>
      <c r="AU440" s="591">
        <f>'приложение 1.4.'!I568</f>
        <v>0</v>
      </c>
      <c r="AV440" s="591">
        <f>'приложение 1.4.'!K568</f>
        <v>0</v>
      </c>
      <c r="AW440" s="591">
        <f>'приложение 1.4.'!M568</f>
        <v>0</v>
      </c>
      <c r="AX440" s="474">
        <f>'приложение 1.1 '!AD442</f>
        <v>0</v>
      </c>
      <c r="AY440" s="474">
        <f>'приложение 1.1 '!AC442</f>
        <v>2.2907460000000001E-2</v>
      </c>
      <c r="AZ440" s="591">
        <f t="shared" ref="AZ440:AZ456" si="271">AY440+AX440+AS440+AR440+AQ440+AP440</f>
        <v>88.515260799999993</v>
      </c>
    </row>
    <row r="441" spans="1:52" s="9" customFormat="1">
      <c r="A441" s="95" t="str">
        <f>'приложение 1.1 '!A443</f>
        <v>2.1.6.3</v>
      </c>
      <c r="B441" s="506" t="str">
        <f>'приложение 1.1 '!B443</f>
        <v>Трассоискатель RD8000 PDL с генератором</v>
      </c>
      <c r="C441" s="529" t="str">
        <f>IF('приложение 1.1 '!G443=2012,'приложение 1.1 '!E443,"-")</f>
        <v>-</v>
      </c>
      <c r="D441" s="529" t="str">
        <f>IF('приложение 1.1 '!G443=2012,'приложение 1.1 '!D443,"-")</f>
        <v>-</v>
      </c>
      <c r="E441" s="529" t="str">
        <f>IF('приложение 1.1 '!G443=2013,'приложение 1.1 '!E443,"-")</f>
        <v>-</v>
      </c>
      <c r="F441" s="529" t="str">
        <f>IF('приложение 1.1 '!G443=2013,'приложение 1.1 '!D443,"-")</f>
        <v>-</v>
      </c>
      <c r="G441" s="529" t="str">
        <f>IF('приложение 1.1 '!G443=2014,'приложение 1.1 '!E443,"-")</f>
        <v>-</v>
      </c>
      <c r="H441" s="529" t="str">
        <f>IF('приложение 1.1 '!G443=2014,'приложение 1.1 '!D443,"-")</f>
        <v>-</v>
      </c>
      <c r="I441" s="529">
        <f>IF('приложение 1.1 '!G443=2015,'приложение 1.1 '!E443,"-")</f>
        <v>0</v>
      </c>
      <c r="J441" s="529">
        <f>IF('приложение 1.1 '!G443=2015,'приложение 1.1 '!D443,"-")</f>
        <v>0</v>
      </c>
      <c r="K441" s="529" t="str">
        <f>IF('приложение 1.1 '!G443=2016,'приложение 1.1 '!E443,"-")</f>
        <v>-</v>
      </c>
      <c r="L441" s="529" t="str">
        <f>IF('приложение 1.1 '!G443=2016,'приложение 1.1 '!D443,"-")</f>
        <v>-</v>
      </c>
      <c r="M441" s="529" t="str">
        <f>IF('приложение 1.1 '!G443=2017,'приложение 1.1 '!E443,"-")</f>
        <v>-</v>
      </c>
      <c r="N441" s="529" t="str">
        <f>IF('приложение 1.1 '!G443=2017,'приложение 1.1 '!D443,"-")</f>
        <v>-</v>
      </c>
      <c r="O441" s="529">
        <f t="shared" si="255"/>
        <v>0</v>
      </c>
      <c r="P441" s="529">
        <f t="shared" si="255"/>
        <v>0</v>
      </c>
      <c r="Q441" s="529">
        <v>0</v>
      </c>
      <c r="R441" s="529">
        <v>0</v>
      </c>
      <c r="S441" s="529">
        <v>0</v>
      </c>
      <c r="T441" s="529">
        <v>0</v>
      </c>
      <c r="U441" s="529">
        <v>0</v>
      </c>
      <c r="V441" s="529">
        <v>0</v>
      </c>
      <c r="W441" s="529">
        <v>0</v>
      </c>
      <c r="X441" s="529">
        <v>0</v>
      </c>
      <c r="Y441" s="529">
        <v>0</v>
      </c>
      <c r="Z441" s="529">
        <v>0</v>
      </c>
      <c r="AA441" s="529">
        <v>0</v>
      </c>
      <c r="AB441" s="529">
        <v>0</v>
      </c>
      <c r="AC441" s="529">
        <f t="shared" si="235"/>
        <v>0</v>
      </c>
      <c r="AD441" s="583">
        <f t="shared" si="236"/>
        <v>0</v>
      </c>
      <c r="AE441" s="591">
        <f>'приложение 1.1 '!H443</f>
        <v>0.34899999999999998</v>
      </c>
      <c r="AF441" s="591" t="str">
        <f t="shared" si="225"/>
        <v>0</v>
      </c>
      <c r="AG441" s="591" t="str">
        <f t="shared" si="226"/>
        <v>0</v>
      </c>
      <c r="AH441" s="591" t="str">
        <f t="shared" si="229"/>
        <v>0</v>
      </c>
      <c r="AI441" s="591" t="str">
        <f t="shared" si="227"/>
        <v>0</v>
      </c>
      <c r="AJ441" s="591" t="str">
        <f t="shared" si="230"/>
        <v>0</v>
      </c>
      <c r="AK441" s="591" t="str">
        <f t="shared" si="228"/>
        <v>0</v>
      </c>
      <c r="AL441" s="591" t="str">
        <f t="shared" ref="AL441:AL456" si="272">IF(AW441&gt;0,AN441,"0")</f>
        <v>0</v>
      </c>
      <c r="AM441" s="591" t="str">
        <f t="shared" si="256"/>
        <v>0</v>
      </c>
      <c r="AN441" s="591" t="str">
        <f t="shared" si="269"/>
        <v>-</v>
      </c>
      <c r="AO441" s="591" t="str">
        <f t="shared" si="270"/>
        <v>-</v>
      </c>
      <c r="AP441" s="591">
        <f>'приложение 1.1 '!Y443</f>
        <v>0</v>
      </c>
      <c r="AQ441" s="591">
        <f>'приложение 1.1 '!Z443</f>
        <v>0</v>
      </c>
      <c r="AR441" s="591">
        <f>'приложение 1.1 '!AA443</f>
        <v>0</v>
      </c>
      <c r="AS441" s="591">
        <f>'приложение 1.1 '!AB443</f>
        <v>0.34899999999999998</v>
      </c>
      <c r="AT441" s="591">
        <f>'приложение 1.4.'!G570</f>
        <v>0</v>
      </c>
      <c r="AU441" s="591">
        <f>'приложение 1.4.'!I570</f>
        <v>0</v>
      </c>
      <c r="AV441" s="591">
        <f>'приложение 1.4.'!K570</f>
        <v>0</v>
      </c>
      <c r="AW441" s="591">
        <f>'приложение 1.4.'!M570</f>
        <v>0</v>
      </c>
      <c r="AX441" s="474">
        <f>'приложение 1.1 '!AD443</f>
        <v>0</v>
      </c>
      <c r="AY441" s="474">
        <f>'приложение 1.1 '!AC443</f>
        <v>0</v>
      </c>
      <c r="AZ441" s="591">
        <f t="shared" si="271"/>
        <v>0.34899999999999998</v>
      </c>
    </row>
    <row r="442" spans="1:52" s="9" customFormat="1">
      <c r="A442" s="95" t="str">
        <f>'приложение 1.1 '!A444</f>
        <v>2.1.6.5</v>
      </c>
      <c r="B442" s="506" t="str">
        <f>'приложение 1.1 '!B444</f>
        <v xml:space="preserve">Подстанция № 68 35/6 кВ </v>
      </c>
      <c r="C442" s="529" t="str">
        <f>IF('приложение 1.1 '!G444=2012,'приложение 1.1 '!E444,"-")</f>
        <v>-</v>
      </c>
      <c r="D442" s="529" t="str">
        <f>IF('приложение 1.1 '!G444=2012,'приложение 1.1 '!D444,"-")</f>
        <v>-</v>
      </c>
      <c r="E442" s="529" t="str">
        <f>IF('приложение 1.1 '!G444=2013,'приложение 1.1 '!E444,"-")</f>
        <v>-</v>
      </c>
      <c r="F442" s="529" t="str">
        <f>IF('приложение 1.1 '!G444=2013,'приложение 1.1 '!D444,"-")</f>
        <v>-</v>
      </c>
      <c r="G442" s="529" t="str">
        <f>IF('приложение 1.1 '!G444=2014,'приложение 1.1 '!E444,"-")</f>
        <v>-</v>
      </c>
      <c r="H442" s="529" t="str">
        <f>IF('приложение 1.1 '!G444=2014,'приложение 1.1 '!D444,"-")</f>
        <v>-</v>
      </c>
      <c r="I442" s="529">
        <f>IF('приложение 1.1 '!G444=2015,'приложение 1.1 '!E444,"-")</f>
        <v>8</v>
      </c>
      <c r="J442" s="529">
        <f>IF('приложение 1.1 '!G444=2015,'приложение 1.1 '!D444,"-")</f>
        <v>0</v>
      </c>
      <c r="K442" s="529" t="str">
        <f>IF('приложение 1.1 '!G444=2016,'приложение 1.1 '!E444,"-")</f>
        <v>-</v>
      </c>
      <c r="L442" s="529" t="str">
        <f>IF('приложение 1.1 '!G444=2016,'приложение 1.1 '!D444,"-")</f>
        <v>-</v>
      </c>
      <c r="M442" s="529" t="str">
        <f>IF('приложение 1.1 '!G444=2017,'приложение 1.1 '!E444,"-")</f>
        <v>-</v>
      </c>
      <c r="N442" s="529" t="str">
        <f>IF('приложение 1.1 '!G444=2017,'приложение 1.1 '!D444,"-")</f>
        <v>-</v>
      </c>
      <c r="O442" s="529">
        <f t="shared" si="255"/>
        <v>8</v>
      </c>
      <c r="P442" s="529">
        <f t="shared" si="255"/>
        <v>0</v>
      </c>
      <c r="Q442" s="529">
        <v>0</v>
      </c>
      <c r="R442" s="529">
        <v>0</v>
      </c>
      <c r="S442" s="529">
        <v>0</v>
      </c>
      <c r="T442" s="529">
        <v>0</v>
      </c>
      <c r="U442" s="529">
        <v>0</v>
      </c>
      <c r="V442" s="529">
        <v>0</v>
      </c>
      <c r="W442" s="529">
        <v>0</v>
      </c>
      <c r="X442" s="529">
        <v>0</v>
      </c>
      <c r="Y442" s="529">
        <v>0</v>
      </c>
      <c r="Z442" s="529">
        <v>0</v>
      </c>
      <c r="AA442" s="529">
        <v>0</v>
      </c>
      <c r="AB442" s="529">
        <v>0</v>
      </c>
      <c r="AC442" s="529">
        <f t="shared" si="235"/>
        <v>0</v>
      </c>
      <c r="AD442" s="583">
        <f t="shared" si="236"/>
        <v>0</v>
      </c>
      <c r="AE442" s="591">
        <f>'приложение 1.1 '!H444</f>
        <v>110.14678050000001</v>
      </c>
      <c r="AF442" s="591" t="str">
        <f t="shared" ref="AF442:AF456" si="273">IF(AT442&gt;0,AN442,"0")</f>
        <v>0</v>
      </c>
      <c r="AG442" s="591" t="str">
        <f t="shared" ref="AG442:AG456" si="274">IF(AT442&gt;0,AO442,"0")</f>
        <v>0</v>
      </c>
      <c r="AH442" s="591" t="str">
        <f t="shared" si="229"/>
        <v>0</v>
      </c>
      <c r="AI442" s="591" t="str">
        <f t="shared" ref="AI442:AI456" si="275">IF(AU442&gt;0,AO442,"0")</f>
        <v>0</v>
      </c>
      <c r="AJ442" s="591" t="str">
        <f t="shared" si="230"/>
        <v>0</v>
      </c>
      <c r="AK442" s="591" t="str">
        <f t="shared" ref="AK442:AK456" si="276">IF(AV442&gt;0,AO442,"0")</f>
        <v>0</v>
      </c>
      <c r="AL442" s="591" t="str">
        <f t="shared" si="272"/>
        <v>0</v>
      </c>
      <c r="AM442" s="591" t="str">
        <f t="shared" si="256"/>
        <v>0</v>
      </c>
      <c r="AN442" s="591" t="str">
        <f t="shared" si="269"/>
        <v>-</v>
      </c>
      <c r="AO442" s="591" t="str">
        <f t="shared" si="270"/>
        <v>-</v>
      </c>
      <c r="AP442" s="591">
        <f>'приложение 1.1 '!Y444</f>
        <v>0</v>
      </c>
      <c r="AQ442" s="591">
        <f>'приложение 1.1 '!Z444</f>
        <v>0</v>
      </c>
      <c r="AR442" s="591">
        <f>'приложение 1.1 '!AA444</f>
        <v>0</v>
      </c>
      <c r="AS442" s="591">
        <f>'приложение 1.1 '!AB444</f>
        <v>110.14678050000001</v>
      </c>
      <c r="AT442" s="591">
        <f>'приложение 1.4.'!G572</f>
        <v>0</v>
      </c>
      <c r="AU442" s="591">
        <f>'приложение 1.4.'!I572</f>
        <v>0</v>
      </c>
      <c r="AV442" s="591">
        <f>'приложение 1.4.'!K572</f>
        <v>0</v>
      </c>
      <c r="AW442" s="591">
        <f>'приложение 1.4.'!M572</f>
        <v>0</v>
      </c>
      <c r="AX442" s="474">
        <f>'приложение 1.1 '!AD444</f>
        <v>0</v>
      </c>
      <c r="AY442" s="474">
        <f>'приложение 1.1 '!AC444</f>
        <v>0</v>
      </c>
      <c r="AZ442" s="591">
        <f t="shared" si="271"/>
        <v>110.14678050000001</v>
      </c>
    </row>
    <row r="443" spans="1:52" s="9" customFormat="1" ht="31.5">
      <c r="A443" s="95" t="str">
        <f>'приложение 1.1 '!A445</f>
        <v>2.1.6.6</v>
      </c>
      <c r="B443" s="506" t="str">
        <f>'приложение 1.1 '!B445</f>
        <v>АГП-22Т на базе автомобиля КАМАЗ-43253 колесная формула (4х2)</v>
      </c>
      <c r="C443" s="529" t="str">
        <f>IF('приложение 1.1 '!G445=2012,'приложение 1.1 '!E445,"-")</f>
        <v>-</v>
      </c>
      <c r="D443" s="529" t="str">
        <f>IF('приложение 1.1 '!G445=2012,'приложение 1.1 '!D445,"-")</f>
        <v>-</v>
      </c>
      <c r="E443" s="529" t="str">
        <f>IF('приложение 1.1 '!G445=2013,'приложение 1.1 '!E445,"-")</f>
        <v>-</v>
      </c>
      <c r="F443" s="529" t="str">
        <f>IF('приложение 1.1 '!G445=2013,'приложение 1.1 '!D445,"-")</f>
        <v>-</v>
      </c>
      <c r="G443" s="529" t="str">
        <f>IF('приложение 1.1 '!G445=2014,'приложение 1.1 '!E445,"-")</f>
        <v>-</v>
      </c>
      <c r="H443" s="529" t="str">
        <f>IF('приложение 1.1 '!G445=2014,'приложение 1.1 '!D445,"-")</f>
        <v>-</v>
      </c>
      <c r="I443" s="529">
        <f>IF('приложение 1.1 '!G445=2015,'приложение 1.1 '!E445,"-")</f>
        <v>0</v>
      </c>
      <c r="J443" s="529">
        <f>IF('приложение 1.1 '!G445=2015,'приложение 1.1 '!D445,"-")</f>
        <v>0</v>
      </c>
      <c r="K443" s="529" t="str">
        <f>IF('приложение 1.1 '!G445=2016,'приложение 1.1 '!E445,"-")</f>
        <v>-</v>
      </c>
      <c r="L443" s="529" t="str">
        <f>IF('приложение 1.1 '!G445=2016,'приложение 1.1 '!D445,"-")</f>
        <v>-</v>
      </c>
      <c r="M443" s="529" t="str">
        <f>IF('приложение 1.1 '!G445=2017,'приложение 1.1 '!E445,"-")</f>
        <v>-</v>
      </c>
      <c r="N443" s="529" t="str">
        <f>IF('приложение 1.1 '!G445=2017,'приложение 1.1 '!D445,"-")</f>
        <v>-</v>
      </c>
      <c r="O443" s="529">
        <f t="shared" si="255"/>
        <v>0</v>
      </c>
      <c r="P443" s="529">
        <f t="shared" si="255"/>
        <v>0</v>
      </c>
      <c r="Q443" s="529">
        <v>0</v>
      </c>
      <c r="R443" s="529">
        <v>0</v>
      </c>
      <c r="S443" s="529">
        <v>0</v>
      </c>
      <c r="T443" s="529">
        <v>0</v>
      </c>
      <c r="U443" s="529">
        <v>0</v>
      </c>
      <c r="V443" s="529">
        <v>0</v>
      </c>
      <c r="W443" s="529">
        <v>0</v>
      </c>
      <c r="X443" s="529">
        <v>0</v>
      </c>
      <c r="Y443" s="529">
        <v>0</v>
      </c>
      <c r="Z443" s="529">
        <v>0</v>
      </c>
      <c r="AA443" s="529">
        <v>0</v>
      </c>
      <c r="AB443" s="529">
        <v>0</v>
      </c>
      <c r="AC443" s="529">
        <f t="shared" si="235"/>
        <v>0</v>
      </c>
      <c r="AD443" s="583">
        <f t="shared" si="236"/>
        <v>0</v>
      </c>
      <c r="AE443" s="591">
        <f>'приложение 1.1 '!H445</f>
        <v>5.0422275599999997</v>
      </c>
      <c r="AF443" s="591" t="str">
        <f t="shared" si="273"/>
        <v>0</v>
      </c>
      <c r="AG443" s="591" t="str">
        <f t="shared" si="274"/>
        <v>0</v>
      </c>
      <c r="AH443" s="591" t="str">
        <f t="shared" si="229"/>
        <v>0</v>
      </c>
      <c r="AI443" s="591" t="str">
        <f t="shared" si="275"/>
        <v>0</v>
      </c>
      <c r="AJ443" s="591" t="str">
        <f t="shared" si="230"/>
        <v>0</v>
      </c>
      <c r="AK443" s="591" t="str">
        <f t="shared" si="276"/>
        <v>0</v>
      </c>
      <c r="AL443" s="591" t="str">
        <f t="shared" si="272"/>
        <v>0</v>
      </c>
      <c r="AM443" s="591" t="str">
        <f t="shared" si="256"/>
        <v>0</v>
      </c>
      <c r="AN443" s="591" t="str">
        <f t="shared" si="269"/>
        <v>-</v>
      </c>
      <c r="AO443" s="591" t="str">
        <f t="shared" si="270"/>
        <v>-</v>
      </c>
      <c r="AP443" s="591">
        <f>'приложение 1.1 '!Y445</f>
        <v>0</v>
      </c>
      <c r="AQ443" s="591">
        <f>'приложение 1.1 '!Z445</f>
        <v>0</v>
      </c>
      <c r="AR443" s="591">
        <f>'приложение 1.1 '!AA445</f>
        <v>0</v>
      </c>
      <c r="AS443" s="591">
        <f>'приложение 1.1 '!AB445</f>
        <v>5.0422275599999997</v>
      </c>
      <c r="AT443" s="591">
        <f>'приложение 1.4.'!G573</f>
        <v>0</v>
      </c>
      <c r="AU443" s="591">
        <f>'приложение 1.4.'!I573</f>
        <v>0</v>
      </c>
      <c r="AV443" s="591">
        <f>'приложение 1.4.'!K573</f>
        <v>0</v>
      </c>
      <c r="AW443" s="591">
        <f>'приложение 1.4.'!M573</f>
        <v>0</v>
      </c>
      <c r="AX443" s="474">
        <f>'приложение 1.1 '!AD445</f>
        <v>0</v>
      </c>
      <c r="AY443" s="474">
        <f>'приложение 1.1 '!AC445</f>
        <v>0</v>
      </c>
      <c r="AZ443" s="591">
        <f t="shared" si="271"/>
        <v>5.0422275599999997</v>
      </c>
    </row>
    <row r="444" spans="1:52" s="9" customFormat="1" ht="47.25">
      <c r="A444" s="95" t="str">
        <f>'приложение 1.1 '!A446</f>
        <v>2.1.6.7</v>
      </c>
      <c r="B444" s="506" t="str">
        <f>'приложение 1.1 '!B446</f>
        <v>Автоцистерна вакуумная МВ-10-КО на базе автомобиля КАМАЗ 43118-3017-46 колесная формула (6х6) вездеход</v>
      </c>
      <c r="C444" s="529" t="str">
        <f>IF('приложение 1.1 '!G446=2012,'приложение 1.1 '!E446,"-")</f>
        <v>-</v>
      </c>
      <c r="D444" s="529" t="str">
        <f>IF('приложение 1.1 '!G446=2012,'приложение 1.1 '!D446,"-")</f>
        <v>-</v>
      </c>
      <c r="E444" s="529" t="str">
        <f>IF('приложение 1.1 '!G446=2013,'приложение 1.1 '!E446,"-")</f>
        <v>-</v>
      </c>
      <c r="F444" s="529" t="str">
        <f>IF('приложение 1.1 '!G446=2013,'приложение 1.1 '!D446,"-")</f>
        <v>-</v>
      </c>
      <c r="G444" s="529" t="str">
        <f>IF('приложение 1.1 '!G446=2014,'приложение 1.1 '!E446,"-")</f>
        <v>-</v>
      </c>
      <c r="H444" s="529" t="str">
        <f>IF('приложение 1.1 '!G446=2014,'приложение 1.1 '!D446,"-")</f>
        <v>-</v>
      </c>
      <c r="I444" s="529">
        <f>IF('приложение 1.1 '!G446=2015,'приложение 1.1 '!E446,"-")</f>
        <v>0</v>
      </c>
      <c r="J444" s="529">
        <f>IF('приложение 1.1 '!G446=2015,'приложение 1.1 '!D446,"-")</f>
        <v>0</v>
      </c>
      <c r="K444" s="529" t="str">
        <f>IF('приложение 1.1 '!G446=2016,'приложение 1.1 '!E446,"-")</f>
        <v>-</v>
      </c>
      <c r="L444" s="529" t="str">
        <f>IF('приложение 1.1 '!G446=2016,'приложение 1.1 '!D446,"-")</f>
        <v>-</v>
      </c>
      <c r="M444" s="529" t="str">
        <f>IF('приложение 1.1 '!G446=2017,'приложение 1.1 '!E446,"-")</f>
        <v>-</v>
      </c>
      <c r="N444" s="529" t="str">
        <f>IF('приложение 1.1 '!G446=2017,'приложение 1.1 '!D446,"-")</f>
        <v>-</v>
      </c>
      <c r="O444" s="529">
        <f t="shared" ref="O444:P445" si="277">SUM(C444,E444,G444,I444,K444,M444)</f>
        <v>0</v>
      </c>
      <c r="P444" s="529">
        <f t="shared" si="277"/>
        <v>0</v>
      </c>
      <c r="Q444" s="529">
        <v>0</v>
      </c>
      <c r="R444" s="529">
        <v>0</v>
      </c>
      <c r="S444" s="529">
        <v>0</v>
      </c>
      <c r="T444" s="529">
        <v>0</v>
      </c>
      <c r="U444" s="529">
        <v>0</v>
      </c>
      <c r="V444" s="529">
        <v>0</v>
      </c>
      <c r="W444" s="529">
        <v>0</v>
      </c>
      <c r="X444" s="529">
        <v>0</v>
      </c>
      <c r="Y444" s="529">
        <v>0</v>
      </c>
      <c r="Z444" s="529">
        <v>0</v>
      </c>
      <c r="AA444" s="529">
        <v>0</v>
      </c>
      <c r="AB444" s="529">
        <v>0</v>
      </c>
      <c r="AC444" s="529">
        <f t="shared" si="235"/>
        <v>0</v>
      </c>
      <c r="AD444" s="583">
        <f t="shared" si="236"/>
        <v>0</v>
      </c>
      <c r="AE444" s="591">
        <f>'приложение 1.1 '!H446</f>
        <v>2.9821325000000001</v>
      </c>
      <c r="AF444" s="591" t="str">
        <f t="shared" si="273"/>
        <v>0</v>
      </c>
      <c r="AG444" s="591" t="str">
        <f t="shared" si="274"/>
        <v>0</v>
      </c>
      <c r="AH444" s="591" t="str">
        <f t="shared" si="229"/>
        <v>0</v>
      </c>
      <c r="AI444" s="591" t="str">
        <f t="shared" si="275"/>
        <v>0</v>
      </c>
      <c r="AJ444" s="591" t="str">
        <f t="shared" si="230"/>
        <v>0</v>
      </c>
      <c r="AK444" s="591" t="str">
        <f t="shared" si="276"/>
        <v>0</v>
      </c>
      <c r="AL444" s="591" t="str">
        <f t="shared" si="272"/>
        <v>0</v>
      </c>
      <c r="AM444" s="591" t="str">
        <f t="shared" si="256"/>
        <v>0</v>
      </c>
      <c r="AN444" s="591" t="str">
        <f t="shared" si="269"/>
        <v>-</v>
      </c>
      <c r="AO444" s="591" t="str">
        <f t="shared" si="270"/>
        <v>-</v>
      </c>
      <c r="AP444" s="591">
        <f>'приложение 1.1 '!Y446</f>
        <v>0</v>
      </c>
      <c r="AQ444" s="591">
        <f>'приложение 1.1 '!Z446</f>
        <v>0</v>
      </c>
      <c r="AR444" s="591">
        <f>'приложение 1.1 '!AA446</f>
        <v>0</v>
      </c>
      <c r="AS444" s="591">
        <f>'приложение 1.1 '!AB446</f>
        <v>2.9821325000000001</v>
      </c>
      <c r="AT444" s="591">
        <f>'приложение 1.4.'!G574</f>
        <v>0</v>
      </c>
      <c r="AU444" s="591">
        <f>'приложение 1.4.'!I574</f>
        <v>0</v>
      </c>
      <c r="AV444" s="591">
        <f>'приложение 1.4.'!K574</f>
        <v>0</v>
      </c>
      <c r="AW444" s="591">
        <f>'приложение 1.4.'!M574</f>
        <v>0</v>
      </c>
      <c r="AX444" s="474">
        <f>'приложение 1.1 '!AD446</f>
        <v>0</v>
      </c>
      <c r="AY444" s="474">
        <f>'приложение 1.1 '!AC446</f>
        <v>0</v>
      </c>
      <c r="AZ444" s="591">
        <f t="shared" si="271"/>
        <v>2.9821325000000001</v>
      </c>
    </row>
    <row r="445" spans="1:52" s="9" customFormat="1" ht="31.5">
      <c r="A445" s="95" t="str">
        <f>'приложение 1.1 '!A447</f>
        <v>2.1.6.8</v>
      </c>
      <c r="B445" s="506" t="str">
        <f>'приложение 1.1 '!B447</f>
        <v>ПАРМ на базе автомобиля КАМАЗ 5350 колесная формула (6х6) вездеход</v>
      </c>
      <c r="C445" s="529" t="str">
        <f>IF('приложение 1.1 '!G447=2012,'приложение 1.1 '!E447,"-")</f>
        <v>-</v>
      </c>
      <c r="D445" s="529" t="str">
        <f>IF('приложение 1.1 '!G447=2012,'приложение 1.1 '!D447,"-")</f>
        <v>-</v>
      </c>
      <c r="E445" s="529" t="str">
        <f>IF('приложение 1.1 '!G447=2013,'приложение 1.1 '!E447,"-")</f>
        <v>-</v>
      </c>
      <c r="F445" s="529" t="str">
        <f>IF('приложение 1.1 '!G447=2013,'приложение 1.1 '!D447,"-")</f>
        <v>-</v>
      </c>
      <c r="G445" s="529" t="str">
        <f>IF('приложение 1.1 '!G447=2014,'приложение 1.1 '!E447,"-")</f>
        <v>-</v>
      </c>
      <c r="H445" s="529" t="str">
        <f>IF('приложение 1.1 '!G447=2014,'приложение 1.1 '!D447,"-")</f>
        <v>-</v>
      </c>
      <c r="I445" s="529">
        <f>IF('приложение 1.1 '!G447=2015,'приложение 1.1 '!E447,"-")</f>
        <v>0</v>
      </c>
      <c r="J445" s="529">
        <f>IF('приложение 1.1 '!G447=2015,'приложение 1.1 '!D447,"-")</f>
        <v>0</v>
      </c>
      <c r="K445" s="529" t="str">
        <f>IF('приложение 1.1 '!G447=2016,'приложение 1.1 '!E447,"-")</f>
        <v>-</v>
      </c>
      <c r="L445" s="529" t="str">
        <f>IF('приложение 1.1 '!G447=2016,'приложение 1.1 '!D447,"-")</f>
        <v>-</v>
      </c>
      <c r="M445" s="529" t="str">
        <f>IF('приложение 1.1 '!G447=2017,'приложение 1.1 '!E447,"-")</f>
        <v>-</v>
      </c>
      <c r="N445" s="529" t="str">
        <f>IF('приложение 1.1 '!G447=2017,'приложение 1.1 '!D447,"-")</f>
        <v>-</v>
      </c>
      <c r="O445" s="529">
        <f t="shared" si="277"/>
        <v>0</v>
      </c>
      <c r="P445" s="529">
        <f t="shared" si="277"/>
        <v>0</v>
      </c>
      <c r="Q445" s="529">
        <v>0</v>
      </c>
      <c r="R445" s="529">
        <v>0</v>
      </c>
      <c r="S445" s="529">
        <v>0</v>
      </c>
      <c r="T445" s="529">
        <v>0</v>
      </c>
      <c r="U445" s="529">
        <v>0</v>
      </c>
      <c r="V445" s="529">
        <v>0</v>
      </c>
      <c r="W445" s="529">
        <v>0</v>
      </c>
      <c r="X445" s="529">
        <v>0</v>
      </c>
      <c r="Y445" s="529">
        <v>0</v>
      </c>
      <c r="Z445" s="529">
        <v>0</v>
      </c>
      <c r="AA445" s="529">
        <v>0</v>
      </c>
      <c r="AB445" s="529">
        <v>0</v>
      </c>
      <c r="AC445" s="529">
        <f t="shared" si="235"/>
        <v>0</v>
      </c>
      <c r="AD445" s="583">
        <f t="shared" si="236"/>
        <v>0</v>
      </c>
      <c r="AE445" s="591">
        <f>'приложение 1.1 '!H447</f>
        <v>3.6515227100000001</v>
      </c>
      <c r="AF445" s="591" t="str">
        <f t="shared" si="273"/>
        <v>0</v>
      </c>
      <c r="AG445" s="591" t="str">
        <f t="shared" si="274"/>
        <v>0</v>
      </c>
      <c r="AH445" s="591" t="str">
        <f t="shared" si="229"/>
        <v>0</v>
      </c>
      <c r="AI445" s="591" t="str">
        <f t="shared" si="275"/>
        <v>0</v>
      </c>
      <c r="AJ445" s="591" t="str">
        <f t="shared" si="230"/>
        <v>0</v>
      </c>
      <c r="AK445" s="591" t="str">
        <f t="shared" si="276"/>
        <v>0</v>
      </c>
      <c r="AL445" s="591" t="str">
        <f t="shared" si="272"/>
        <v>0</v>
      </c>
      <c r="AM445" s="591" t="str">
        <f t="shared" si="256"/>
        <v>0</v>
      </c>
      <c r="AN445" s="591" t="str">
        <f t="shared" si="269"/>
        <v>-</v>
      </c>
      <c r="AO445" s="591" t="str">
        <f t="shared" si="270"/>
        <v>-</v>
      </c>
      <c r="AP445" s="591">
        <f>'приложение 1.1 '!Y447</f>
        <v>0</v>
      </c>
      <c r="AQ445" s="591">
        <f>'приложение 1.1 '!Z447</f>
        <v>0</v>
      </c>
      <c r="AR445" s="591">
        <f>'приложение 1.1 '!AA447</f>
        <v>0</v>
      </c>
      <c r="AS445" s="591">
        <f>'приложение 1.1 '!AB447</f>
        <v>3.6515227100000001</v>
      </c>
      <c r="AT445" s="591">
        <f>'приложение 1.4.'!G575</f>
        <v>0</v>
      </c>
      <c r="AU445" s="591">
        <f>'приложение 1.4.'!I575</f>
        <v>0</v>
      </c>
      <c r="AV445" s="591">
        <f>'приложение 1.4.'!K575</f>
        <v>0</v>
      </c>
      <c r="AW445" s="591">
        <f>'приложение 1.4.'!M575</f>
        <v>0</v>
      </c>
      <c r="AX445" s="474">
        <f>'приложение 1.1 '!AD447</f>
        <v>0</v>
      </c>
      <c r="AY445" s="474">
        <f>'приложение 1.1 '!AC447</f>
        <v>0</v>
      </c>
      <c r="AZ445" s="591">
        <f t="shared" si="271"/>
        <v>3.6515227100000001</v>
      </c>
    </row>
    <row r="446" spans="1:52" s="9" customFormat="1">
      <c r="A446" s="95" t="str">
        <f>'приложение 1.1 '!A448</f>
        <v>2.1.6.9</v>
      </c>
      <c r="B446" s="506" t="str">
        <f>'приложение 1.1 '!B448</f>
        <v>Установка GRUNDODRILL 15XP Twin Drive</v>
      </c>
      <c r="C446" s="529" t="str">
        <f>IF('приложение 1.1 '!G448=2012,'приложение 1.1 '!E448,"-")</f>
        <v>-</v>
      </c>
      <c r="D446" s="529" t="str">
        <f>IF('приложение 1.1 '!G448=2012,'приложение 1.1 '!D448,"-")</f>
        <v>-</v>
      </c>
      <c r="E446" s="529" t="str">
        <f>IF('приложение 1.1 '!G448=2013,'приложение 1.1 '!E448,"-")</f>
        <v>-</v>
      </c>
      <c r="F446" s="529" t="str">
        <f>IF('приложение 1.1 '!G448=2013,'приложение 1.1 '!D448,"-")</f>
        <v>-</v>
      </c>
      <c r="G446" s="529" t="str">
        <f>IF('приложение 1.1 '!G448=2014,'приложение 1.1 '!E448,"-")</f>
        <v>-</v>
      </c>
      <c r="H446" s="529" t="str">
        <f>IF('приложение 1.1 '!G448=2014,'приложение 1.1 '!D448,"-")</f>
        <v>-</v>
      </c>
      <c r="I446" s="529">
        <f>IF('приложение 1.1 '!G448=2015,'приложение 1.1 '!E448,"-")</f>
        <v>0</v>
      </c>
      <c r="J446" s="529">
        <f>IF('приложение 1.1 '!G448=2015,'приложение 1.1 '!D448,"-")</f>
        <v>0</v>
      </c>
      <c r="K446" s="529" t="str">
        <f>IF('приложение 1.1 '!G448=2016,'приложение 1.1 '!E448,"-")</f>
        <v>-</v>
      </c>
      <c r="L446" s="529" t="str">
        <f>IF('приложение 1.1 '!G448=2016,'приложение 1.1 '!D448,"-")</f>
        <v>-</v>
      </c>
      <c r="M446" s="529" t="str">
        <f>IF('приложение 1.1 '!G448=2017,'приложение 1.1 '!E448,"-")</f>
        <v>-</v>
      </c>
      <c r="N446" s="529" t="str">
        <f>IF('приложение 1.1 '!G448=2017,'приложение 1.1 '!D448,"-")</f>
        <v>-</v>
      </c>
      <c r="O446" s="529">
        <f t="shared" ref="O446" si="278">SUM(C446,E446,G446,I446,K446,M446)</f>
        <v>0</v>
      </c>
      <c r="P446" s="529">
        <f t="shared" ref="P446" si="279">SUM(D446,F446,H446,J446,L446,N446)</f>
        <v>0</v>
      </c>
      <c r="Q446" s="529">
        <v>0</v>
      </c>
      <c r="R446" s="529">
        <v>0</v>
      </c>
      <c r="S446" s="529">
        <v>0</v>
      </c>
      <c r="T446" s="529">
        <v>0</v>
      </c>
      <c r="U446" s="529">
        <v>0</v>
      </c>
      <c r="V446" s="529">
        <v>0</v>
      </c>
      <c r="W446" s="529">
        <v>0</v>
      </c>
      <c r="X446" s="529">
        <v>0</v>
      </c>
      <c r="Y446" s="529">
        <v>0</v>
      </c>
      <c r="Z446" s="529">
        <v>0</v>
      </c>
      <c r="AA446" s="529">
        <v>0</v>
      </c>
      <c r="AB446" s="529">
        <v>0</v>
      </c>
      <c r="AC446" s="529">
        <f t="shared" ref="AC446" si="280">SUM(Q446,S446,U446,W446,Y446,AA446)</f>
        <v>0</v>
      </c>
      <c r="AD446" s="583">
        <f t="shared" ref="AD446" si="281">SUM(R446,T446,V446,X446,Z446,AB446)</f>
        <v>0</v>
      </c>
      <c r="AE446" s="591">
        <f>'приложение 1.1 '!H448</f>
        <v>34.804427400000002</v>
      </c>
      <c r="AF446" s="591" t="str">
        <f t="shared" si="273"/>
        <v>0</v>
      </c>
      <c r="AG446" s="591" t="str">
        <f t="shared" si="274"/>
        <v>0</v>
      </c>
      <c r="AH446" s="591" t="str">
        <f t="shared" si="229"/>
        <v>0</v>
      </c>
      <c r="AI446" s="591" t="str">
        <f t="shared" si="275"/>
        <v>0</v>
      </c>
      <c r="AJ446" s="591" t="str">
        <f t="shared" si="230"/>
        <v>0</v>
      </c>
      <c r="AK446" s="591" t="str">
        <f t="shared" si="276"/>
        <v>0</v>
      </c>
      <c r="AL446" s="591" t="str">
        <f t="shared" si="272"/>
        <v>0</v>
      </c>
      <c r="AM446" s="591" t="str">
        <f t="shared" si="256"/>
        <v>0</v>
      </c>
      <c r="AN446" s="591" t="str">
        <f t="shared" si="269"/>
        <v>-</v>
      </c>
      <c r="AO446" s="591" t="str">
        <f t="shared" si="270"/>
        <v>-</v>
      </c>
      <c r="AP446" s="591">
        <f>'приложение 1.1 '!Y448</f>
        <v>0</v>
      </c>
      <c r="AQ446" s="591">
        <f>'приложение 1.1 '!Z448</f>
        <v>0</v>
      </c>
      <c r="AR446" s="591">
        <f>'приложение 1.1 '!AA448</f>
        <v>0</v>
      </c>
      <c r="AS446" s="591">
        <f>'приложение 1.1 '!AB448</f>
        <v>34.804427400000002</v>
      </c>
      <c r="AT446" s="591">
        <f>'приложение 1.4.'!G576</f>
        <v>0</v>
      </c>
      <c r="AU446" s="591">
        <f>'приложение 1.4.'!I576</f>
        <v>0</v>
      </c>
      <c r="AV446" s="591">
        <f>'приложение 1.4.'!K576</f>
        <v>0</v>
      </c>
      <c r="AW446" s="591">
        <f>'приложение 1.4.'!M576</f>
        <v>0</v>
      </c>
      <c r="AX446" s="474">
        <f>'приложение 1.1 '!AD448</f>
        <v>0</v>
      </c>
      <c r="AY446" s="474">
        <f>'приложение 1.1 '!AC448</f>
        <v>0</v>
      </c>
      <c r="AZ446" s="591">
        <f t="shared" si="271"/>
        <v>34.804427400000002</v>
      </c>
    </row>
    <row r="447" spans="1:52" s="9" customFormat="1" ht="31.5">
      <c r="A447" s="95" t="str">
        <f>'приложение 1.1 '!A449</f>
        <v>2.1.6.10</v>
      </c>
      <c r="B447" s="506" t="str">
        <f>'приложение 1.1 '!B449</f>
        <v>Производственные помещения ул.Аэрофлотская,23 г.Сургут</v>
      </c>
      <c r="C447" s="529" t="str">
        <f>IF('приложение 1.1 '!G449=2012,'приложение 1.1 '!E449,"-")</f>
        <v>-</v>
      </c>
      <c r="D447" s="529" t="str">
        <f>IF('приложение 1.1 '!G449=2012,'приложение 1.1 '!D449,"-")</f>
        <v>-</v>
      </c>
      <c r="E447" s="529" t="str">
        <f>IF('приложение 1.1 '!G449=2013,'приложение 1.1 '!E449,"-")</f>
        <v>-</v>
      </c>
      <c r="F447" s="529" t="str">
        <f>IF('приложение 1.1 '!G449=2013,'приложение 1.1 '!D449,"-")</f>
        <v>-</v>
      </c>
      <c r="G447" s="529" t="str">
        <f>IF('приложение 1.1 '!G449=2014,'приложение 1.1 '!E449,"-")</f>
        <v>-</v>
      </c>
      <c r="H447" s="529" t="str">
        <f>IF('приложение 1.1 '!G449=2014,'приложение 1.1 '!D449,"-")</f>
        <v>-</v>
      </c>
      <c r="I447" s="529" t="str">
        <f>IF('приложение 1.1 '!G449=2015,'приложение 1.1 '!E449,"-")</f>
        <v>-</v>
      </c>
      <c r="J447" s="529" t="str">
        <f>IF('приложение 1.1 '!G449=2015,'приложение 1.1 '!D449,"-")</f>
        <v>-</v>
      </c>
      <c r="K447" s="529">
        <f>IF('приложение 1.1 '!G449=2016,'приложение 1.1 '!E449,"-")</f>
        <v>0</v>
      </c>
      <c r="L447" s="529">
        <f>IF('приложение 1.1 '!G449=2016,'приложение 1.1 '!D449,"-")</f>
        <v>0</v>
      </c>
      <c r="M447" s="529" t="str">
        <f>IF('приложение 1.1 '!G449=2017,'приложение 1.1 '!E449,"-")</f>
        <v>-</v>
      </c>
      <c r="N447" s="529" t="str">
        <f>IF('приложение 1.1 '!G449=2017,'приложение 1.1 '!D449,"-")</f>
        <v>-</v>
      </c>
      <c r="O447" s="529">
        <f t="shared" ref="O447:O456" si="282">SUM(C447,E447,G447,I447,K447,M447)</f>
        <v>0</v>
      </c>
      <c r="P447" s="529">
        <f t="shared" ref="P447:P456" si="283">SUM(D447,F447,H447,J447,L447,N447)</f>
        <v>0</v>
      </c>
      <c r="Q447" s="529">
        <v>0</v>
      </c>
      <c r="R447" s="529">
        <v>0</v>
      </c>
      <c r="S447" s="529">
        <v>0</v>
      </c>
      <c r="T447" s="529">
        <v>0</v>
      </c>
      <c r="U447" s="529">
        <v>0</v>
      </c>
      <c r="V447" s="529">
        <v>0</v>
      </c>
      <c r="W447" s="529">
        <v>0</v>
      </c>
      <c r="X447" s="529">
        <v>0</v>
      </c>
      <c r="Y447" s="529">
        <v>0</v>
      </c>
      <c r="Z447" s="529">
        <v>0</v>
      </c>
      <c r="AA447" s="529">
        <v>0</v>
      </c>
      <c r="AB447" s="529">
        <v>0</v>
      </c>
      <c r="AC447" s="529">
        <f t="shared" ref="AC447:AC456" si="284">SUM(Q447,S447,U447,W447,Y447,AA447)</f>
        <v>0</v>
      </c>
      <c r="AD447" s="583">
        <f t="shared" ref="AD447:AD456" si="285">SUM(R447,T447,V447,X447,Z447,AB447)</f>
        <v>0</v>
      </c>
      <c r="AE447" s="591">
        <f>'приложение 1.1 '!H449</f>
        <v>95.503399999999999</v>
      </c>
      <c r="AF447" s="591" t="str">
        <f t="shared" si="273"/>
        <v>0</v>
      </c>
      <c r="AG447" s="591" t="str">
        <f t="shared" si="274"/>
        <v>0</v>
      </c>
      <c r="AH447" s="591" t="str">
        <f t="shared" ref="AH447:AH456" si="286">IF(AU447&gt;0,AN447,"0")</f>
        <v>0</v>
      </c>
      <c r="AI447" s="591" t="str">
        <f t="shared" si="275"/>
        <v>0</v>
      </c>
      <c r="AJ447" s="591" t="str">
        <f t="shared" ref="AJ447:AJ456" si="287">IF(AV447&gt;0,AN447,"0")</f>
        <v>0</v>
      </c>
      <c r="AK447" s="591" t="str">
        <f t="shared" si="276"/>
        <v>0</v>
      </c>
      <c r="AL447" s="591" t="str">
        <f t="shared" si="272"/>
        <v>0</v>
      </c>
      <c r="AM447" s="591" t="str">
        <f t="shared" si="256"/>
        <v>0</v>
      </c>
      <c r="AN447" s="591" t="str">
        <f t="shared" si="269"/>
        <v>-</v>
      </c>
      <c r="AO447" s="591" t="str">
        <f t="shared" si="270"/>
        <v>-</v>
      </c>
      <c r="AP447" s="591">
        <f>'приложение 1.1 '!Y449</f>
        <v>0</v>
      </c>
      <c r="AQ447" s="591">
        <f>'приложение 1.1 '!Z449</f>
        <v>0</v>
      </c>
      <c r="AR447" s="591">
        <f>'приложение 1.1 '!AA449</f>
        <v>0</v>
      </c>
      <c r="AS447" s="591">
        <f>'приложение 1.1 '!AB449</f>
        <v>0</v>
      </c>
      <c r="AT447" s="591">
        <f>'приложение 1.4.'!G577</f>
        <v>0</v>
      </c>
      <c r="AU447" s="591">
        <f>'приложение 1.4.'!I577</f>
        <v>0</v>
      </c>
      <c r="AV447" s="591">
        <f>'приложение 1.4.'!K577</f>
        <v>0</v>
      </c>
      <c r="AW447" s="591">
        <f>'приложение 1.4.'!M577</f>
        <v>0</v>
      </c>
      <c r="AX447" s="474">
        <f>'приложение 1.1 '!AD449</f>
        <v>0</v>
      </c>
      <c r="AY447" s="474">
        <f>'приложение 1.1 '!AC449</f>
        <v>95.503399999999999</v>
      </c>
      <c r="AZ447" s="591">
        <f t="shared" si="271"/>
        <v>95.503399999999999</v>
      </c>
    </row>
    <row r="448" spans="1:52" s="9" customFormat="1">
      <c r="A448" s="95" t="str">
        <f>'приложение 1.1 '!A450</f>
        <v>2.1.6.11</v>
      </c>
      <c r="B448" s="506" t="str">
        <f>'приложение 1.1 '!B450</f>
        <v>ПС 35/6 кВ № 121 г.Сургут</v>
      </c>
      <c r="C448" s="529" t="str">
        <f>IF('приложение 1.1 '!G450=2012,'приложение 1.1 '!E450,"-")</f>
        <v>-</v>
      </c>
      <c r="D448" s="529" t="str">
        <f>IF('приложение 1.1 '!G450=2012,'приложение 1.1 '!D450,"-")</f>
        <v>-</v>
      </c>
      <c r="E448" s="529" t="str">
        <f>IF('приложение 1.1 '!G450=2013,'приложение 1.1 '!E450,"-")</f>
        <v>-</v>
      </c>
      <c r="F448" s="529" t="str">
        <f>IF('приложение 1.1 '!G450=2013,'приложение 1.1 '!D450,"-")</f>
        <v>-</v>
      </c>
      <c r="G448" s="529" t="str">
        <f>IF('приложение 1.1 '!G450=2014,'приложение 1.1 '!E450,"-")</f>
        <v>-</v>
      </c>
      <c r="H448" s="529" t="str">
        <f>IF('приложение 1.1 '!G450=2014,'приложение 1.1 '!D450,"-")</f>
        <v>-</v>
      </c>
      <c r="I448" s="529" t="str">
        <f>IF('приложение 1.1 '!G450=2015,'приложение 1.1 '!E450,"-")</f>
        <v>-</v>
      </c>
      <c r="J448" s="529" t="str">
        <f>IF('приложение 1.1 '!G450=2015,'приложение 1.1 '!D450,"-")</f>
        <v>-</v>
      </c>
      <c r="K448" s="529">
        <f>IF('приложение 1.1 '!G450=2016,'приложение 1.1 '!E450,"-")</f>
        <v>4</v>
      </c>
      <c r="L448" s="529">
        <f>IF('приложение 1.1 '!G450=2016,'приложение 1.1 '!D450,"-")</f>
        <v>0</v>
      </c>
      <c r="M448" s="529" t="str">
        <f>IF('приложение 1.1 '!G450=2017,'приложение 1.1 '!E450,"-")</f>
        <v>-</v>
      </c>
      <c r="N448" s="529" t="str">
        <f>IF('приложение 1.1 '!G450=2017,'приложение 1.1 '!D450,"-")</f>
        <v>-</v>
      </c>
      <c r="O448" s="529">
        <f t="shared" si="282"/>
        <v>4</v>
      </c>
      <c r="P448" s="529">
        <f t="shared" si="283"/>
        <v>0</v>
      </c>
      <c r="Q448" s="529">
        <v>0</v>
      </c>
      <c r="R448" s="529">
        <v>0</v>
      </c>
      <c r="S448" s="529">
        <v>0</v>
      </c>
      <c r="T448" s="529">
        <v>0</v>
      </c>
      <c r="U448" s="529">
        <v>0</v>
      </c>
      <c r="V448" s="529">
        <v>0</v>
      </c>
      <c r="W448" s="529">
        <v>0</v>
      </c>
      <c r="X448" s="529">
        <v>0</v>
      </c>
      <c r="Y448" s="529">
        <v>0</v>
      </c>
      <c r="Z448" s="529">
        <v>0</v>
      </c>
      <c r="AA448" s="529">
        <v>0</v>
      </c>
      <c r="AB448" s="529">
        <v>0</v>
      </c>
      <c r="AC448" s="529">
        <f t="shared" si="284"/>
        <v>0</v>
      </c>
      <c r="AD448" s="583">
        <f t="shared" si="285"/>
        <v>0</v>
      </c>
      <c r="AE448" s="591">
        <f>'приложение 1.1 '!H450</f>
        <v>80.2</v>
      </c>
      <c r="AF448" s="591" t="str">
        <f t="shared" si="273"/>
        <v>0</v>
      </c>
      <c r="AG448" s="591" t="str">
        <f t="shared" si="274"/>
        <v>0</v>
      </c>
      <c r="AH448" s="591" t="str">
        <f t="shared" si="286"/>
        <v>0</v>
      </c>
      <c r="AI448" s="591" t="str">
        <f t="shared" si="275"/>
        <v>0</v>
      </c>
      <c r="AJ448" s="591" t="str">
        <f t="shared" si="287"/>
        <v>0</v>
      </c>
      <c r="AK448" s="591" t="str">
        <f t="shared" si="276"/>
        <v>0</v>
      </c>
      <c r="AL448" s="591" t="str">
        <f t="shared" si="272"/>
        <v>0</v>
      </c>
      <c r="AM448" s="591" t="str">
        <f t="shared" si="256"/>
        <v>0</v>
      </c>
      <c r="AN448" s="591" t="str">
        <f t="shared" si="269"/>
        <v>-</v>
      </c>
      <c r="AO448" s="591" t="str">
        <f t="shared" si="270"/>
        <v>-</v>
      </c>
      <c r="AP448" s="591">
        <f>'приложение 1.1 '!Y450</f>
        <v>0</v>
      </c>
      <c r="AQ448" s="591">
        <f>'приложение 1.1 '!Z450</f>
        <v>0</v>
      </c>
      <c r="AR448" s="591">
        <f>'приложение 1.1 '!AA450</f>
        <v>0</v>
      </c>
      <c r="AS448" s="591">
        <f>'приложение 1.1 '!AB450</f>
        <v>0</v>
      </c>
      <c r="AT448" s="591">
        <f>'приложение 1.4.'!G578</f>
        <v>0</v>
      </c>
      <c r="AU448" s="591">
        <f>'приложение 1.4.'!I578</f>
        <v>0</v>
      </c>
      <c r="AV448" s="591">
        <f>'приложение 1.4.'!K578</f>
        <v>0</v>
      </c>
      <c r="AW448" s="591">
        <f>'приложение 1.4.'!M578</f>
        <v>0</v>
      </c>
      <c r="AX448" s="474">
        <f>'приложение 1.1 '!AD450</f>
        <v>0</v>
      </c>
      <c r="AY448" s="474">
        <f>'приложение 1.1 '!AC450</f>
        <v>80.2</v>
      </c>
      <c r="AZ448" s="591">
        <f t="shared" si="271"/>
        <v>80.2</v>
      </c>
    </row>
    <row r="449" spans="1:52" s="9" customFormat="1">
      <c r="A449" s="95" t="str">
        <f>'приложение 1.1 '!A451</f>
        <v>2.1.6.12</v>
      </c>
      <c r="B449" s="506" t="str">
        <f>'приложение 1.1 '!B451</f>
        <v>ВЛ ПС-121,68 г.Сургут</v>
      </c>
      <c r="C449" s="529" t="str">
        <f>IF('приложение 1.1 '!G451=2012,'приложение 1.1 '!E451,"-")</f>
        <v>-</v>
      </c>
      <c r="D449" s="529" t="str">
        <f>IF('приложение 1.1 '!G451=2012,'приложение 1.1 '!D451,"-")</f>
        <v>-</v>
      </c>
      <c r="E449" s="529" t="str">
        <f>IF('приложение 1.1 '!G451=2013,'приложение 1.1 '!E451,"-")</f>
        <v>-</v>
      </c>
      <c r="F449" s="529" t="str">
        <f>IF('приложение 1.1 '!G451=2013,'приложение 1.1 '!D451,"-")</f>
        <v>-</v>
      </c>
      <c r="G449" s="529" t="str">
        <f>IF('приложение 1.1 '!G451=2014,'приложение 1.1 '!E451,"-")</f>
        <v>-</v>
      </c>
      <c r="H449" s="529" t="str">
        <f>IF('приложение 1.1 '!G451=2014,'приложение 1.1 '!D451,"-")</f>
        <v>-</v>
      </c>
      <c r="I449" s="529" t="str">
        <f>IF('приложение 1.1 '!G451=2015,'приложение 1.1 '!E451,"-")</f>
        <v>-</v>
      </c>
      <c r="J449" s="529" t="str">
        <f>IF('приложение 1.1 '!G451=2015,'приложение 1.1 '!D451,"-")</f>
        <v>-</v>
      </c>
      <c r="K449" s="529">
        <f>IF('приложение 1.1 '!G451=2016,'приложение 1.1 '!E451,"-")</f>
        <v>0</v>
      </c>
      <c r="L449" s="529">
        <f>IF('приложение 1.1 '!G451=2016,'приложение 1.1 '!D451,"-")</f>
        <v>13.353999999999999</v>
      </c>
      <c r="M449" s="529" t="str">
        <f>IF('приложение 1.1 '!G451=2017,'приложение 1.1 '!E451,"-")</f>
        <v>-</v>
      </c>
      <c r="N449" s="529" t="str">
        <f>IF('приложение 1.1 '!G451=2017,'приложение 1.1 '!D451,"-")</f>
        <v>-</v>
      </c>
      <c r="O449" s="529">
        <f t="shared" si="282"/>
        <v>0</v>
      </c>
      <c r="P449" s="529">
        <f t="shared" si="283"/>
        <v>13.353999999999999</v>
      </c>
      <c r="Q449" s="529">
        <v>0</v>
      </c>
      <c r="R449" s="529">
        <v>0</v>
      </c>
      <c r="S449" s="529">
        <v>0</v>
      </c>
      <c r="T449" s="529">
        <v>0</v>
      </c>
      <c r="U449" s="529">
        <v>0</v>
      </c>
      <c r="V449" s="529">
        <v>0</v>
      </c>
      <c r="W449" s="529">
        <v>0</v>
      </c>
      <c r="X449" s="529">
        <v>0</v>
      </c>
      <c r="Y449" s="529">
        <v>0</v>
      </c>
      <c r="Z449" s="529">
        <v>0</v>
      </c>
      <c r="AA449" s="529">
        <v>0</v>
      </c>
      <c r="AB449" s="529">
        <v>0</v>
      </c>
      <c r="AC449" s="529">
        <f t="shared" si="284"/>
        <v>0</v>
      </c>
      <c r="AD449" s="583">
        <f t="shared" si="285"/>
        <v>0</v>
      </c>
      <c r="AE449" s="591">
        <f>'приложение 1.1 '!H451</f>
        <v>7</v>
      </c>
      <c r="AF449" s="591" t="str">
        <f t="shared" si="273"/>
        <v>0</v>
      </c>
      <c r="AG449" s="591" t="str">
        <f t="shared" si="274"/>
        <v>0</v>
      </c>
      <c r="AH449" s="591" t="str">
        <f t="shared" si="286"/>
        <v>0</v>
      </c>
      <c r="AI449" s="591" t="str">
        <f t="shared" si="275"/>
        <v>0</v>
      </c>
      <c r="AJ449" s="591" t="str">
        <f t="shared" si="287"/>
        <v>0</v>
      </c>
      <c r="AK449" s="591" t="str">
        <f t="shared" si="276"/>
        <v>0</v>
      </c>
      <c r="AL449" s="591" t="str">
        <f t="shared" si="272"/>
        <v>0</v>
      </c>
      <c r="AM449" s="591" t="str">
        <f t="shared" si="256"/>
        <v>0</v>
      </c>
      <c r="AN449" s="591" t="str">
        <f t="shared" si="269"/>
        <v>-</v>
      </c>
      <c r="AO449" s="591" t="str">
        <f t="shared" si="270"/>
        <v>-</v>
      </c>
      <c r="AP449" s="591">
        <f>'приложение 1.1 '!Y451</f>
        <v>0</v>
      </c>
      <c r="AQ449" s="591">
        <f>'приложение 1.1 '!Z451</f>
        <v>0</v>
      </c>
      <c r="AR449" s="591">
        <f>'приложение 1.1 '!AA451</f>
        <v>0</v>
      </c>
      <c r="AS449" s="591">
        <f>'приложение 1.1 '!AB451</f>
        <v>0</v>
      </c>
      <c r="AT449" s="591">
        <f>'приложение 1.4.'!G579</f>
        <v>0</v>
      </c>
      <c r="AU449" s="591">
        <f>'приложение 1.4.'!I579</f>
        <v>0</v>
      </c>
      <c r="AV449" s="591">
        <f>'приложение 1.4.'!K579</f>
        <v>0</v>
      </c>
      <c r="AW449" s="591">
        <f>'приложение 1.4.'!M579</f>
        <v>0</v>
      </c>
      <c r="AX449" s="474">
        <f>'приложение 1.1 '!AD451</f>
        <v>0</v>
      </c>
      <c r="AY449" s="474">
        <f>'приложение 1.1 '!AC451</f>
        <v>7</v>
      </c>
      <c r="AZ449" s="591">
        <f t="shared" si="271"/>
        <v>7</v>
      </c>
    </row>
    <row r="450" spans="1:52" s="9" customFormat="1">
      <c r="A450" s="95" t="str">
        <f>'приложение 1.1 '!A452</f>
        <v>2.1.6.13</v>
      </c>
      <c r="B450" s="506" t="str">
        <f>'приложение 1.1 '!B452</f>
        <v>Тягач МАЗ 6430В9-1421-021</v>
      </c>
      <c r="C450" s="529" t="str">
        <f>IF('приложение 1.1 '!G452=2012,'приложение 1.1 '!E452,"-")</f>
        <v>-</v>
      </c>
      <c r="D450" s="529" t="str">
        <f>IF('приложение 1.1 '!G452=2012,'приложение 1.1 '!D452,"-")</f>
        <v>-</v>
      </c>
      <c r="E450" s="529" t="str">
        <f>IF('приложение 1.1 '!G452=2013,'приложение 1.1 '!E452,"-")</f>
        <v>-</v>
      </c>
      <c r="F450" s="529" t="str">
        <f>IF('приложение 1.1 '!G452=2013,'приложение 1.1 '!D452,"-")</f>
        <v>-</v>
      </c>
      <c r="G450" s="529" t="str">
        <f>IF('приложение 1.1 '!G452=2014,'приложение 1.1 '!E452,"-")</f>
        <v>-</v>
      </c>
      <c r="H450" s="529" t="str">
        <f>IF('приложение 1.1 '!G452=2014,'приложение 1.1 '!D452,"-")</f>
        <v>-</v>
      </c>
      <c r="I450" s="529" t="str">
        <f>IF('приложение 1.1 '!G452=2015,'приложение 1.1 '!E452,"-")</f>
        <v>-</v>
      </c>
      <c r="J450" s="529" t="str">
        <f>IF('приложение 1.1 '!G452=2015,'приложение 1.1 '!D452,"-")</f>
        <v>-</v>
      </c>
      <c r="K450" s="529" t="str">
        <f>IF('приложение 1.1 '!G452=2016,'приложение 1.1 '!E452,"-")</f>
        <v>-</v>
      </c>
      <c r="L450" s="529" t="str">
        <f>IF('приложение 1.1 '!G452=2016,'приложение 1.1 '!D452,"-")</f>
        <v>-</v>
      </c>
      <c r="M450" s="529">
        <f>IF('приложение 1.1 '!G452=2017,'приложение 1.1 '!E452,"-")</f>
        <v>0</v>
      </c>
      <c r="N450" s="529">
        <f>IF('приложение 1.1 '!G452=2017,'приложение 1.1 '!D452,"-")</f>
        <v>0</v>
      </c>
      <c r="O450" s="529">
        <f t="shared" si="282"/>
        <v>0</v>
      </c>
      <c r="P450" s="529">
        <f t="shared" si="283"/>
        <v>0</v>
      </c>
      <c r="Q450" s="529">
        <v>0</v>
      </c>
      <c r="R450" s="529">
        <v>0</v>
      </c>
      <c r="S450" s="529">
        <v>0</v>
      </c>
      <c r="T450" s="529">
        <v>0</v>
      </c>
      <c r="U450" s="529">
        <v>0</v>
      </c>
      <c r="V450" s="529">
        <v>0</v>
      </c>
      <c r="W450" s="529">
        <v>0</v>
      </c>
      <c r="X450" s="529">
        <v>0</v>
      </c>
      <c r="Y450" s="529">
        <v>0</v>
      </c>
      <c r="Z450" s="529">
        <v>0</v>
      </c>
      <c r="AA450" s="529">
        <v>0</v>
      </c>
      <c r="AB450" s="529">
        <v>0</v>
      </c>
      <c r="AC450" s="529">
        <f t="shared" si="284"/>
        <v>0</v>
      </c>
      <c r="AD450" s="583">
        <f t="shared" si="285"/>
        <v>0</v>
      </c>
      <c r="AE450" s="591">
        <f>'приложение 1.1 '!H452</f>
        <v>5.3975</v>
      </c>
      <c r="AF450" s="591" t="str">
        <f t="shared" si="273"/>
        <v>0</v>
      </c>
      <c r="AG450" s="591" t="str">
        <f t="shared" si="274"/>
        <v>0</v>
      </c>
      <c r="AH450" s="591">
        <f t="shared" si="286"/>
        <v>0</v>
      </c>
      <c r="AI450" s="591">
        <f t="shared" si="275"/>
        <v>0</v>
      </c>
      <c r="AJ450" s="591" t="str">
        <f t="shared" si="287"/>
        <v>0</v>
      </c>
      <c r="AK450" s="591" t="str">
        <f t="shared" si="276"/>
        <v>0</v>
      </c>
      <c r="AL450" s="591" t="str">
        <f t="shared" si="272"/>
        <v>0</v>
      </c>
      <c r="AM450" s="591" t="str">
        <f t="shared" si="256"/>
        <v>0</v>
      </c>
      <c r="AN450" s="591">
        <f t="shared" si="269"/>
        <v>0</v>
      </c>
      <c r="AO450" s="591">
        <f t="shared" si="270"/>
        <v>0</v>
      </c>
      <c r="AP450" s="591">
        <f>'приложение 1.1 '!Y452</f>
        <v>0</v>
      </c>
      <c r="AQ450" s="591">
        <f>'приложение 1.1 '!Z452</f>
        <v>0</v>
      </c>
      <c r="AR450" s="591">
        <f>'приложение 1.1 '!AA452</f>
        <v>0</v>
      </c>
      <c r="AS450" s="591">
        <f>'приложение 1.1 '!AB452</f>
        <v>0</v>
      </c>
      <c r="AT450" s="591">
        <f>'приложение 1.4.'!G580</f>
        <v>0</v>
      </c>
      <c r="AU450" s="591">
        <f>'приложение 1.4.'!I580</f>
        <v>5.3975</v>
      </c>
      <c r="AV450" s="591">
        <f>'приложение 1.4.'!K580</f>
        <v>0</v>
      </c>
      <c r="AW450" s="591">
        <f>'приложение 1.4.'!M580</f>
        <v>0</v>
      </c>
      <c r="AX450" s="474">
        <f>'приложение 1.1 '!AD452</f>
        <v>5.3975</v>
      </c>
      <c r="AY450" s="474">
        <f>'приложение 1.1 '!AC452</f>
        <v>0</v>
      </c>
      <c r="AZ450" s="591">
        <f t="shared" si="271"/>
        <v>5.3975</v>
      </c>
    </row>
    <row r="451" spans="1:52" s="9" customFormat="1">
      <c r="A451" s="95" t="str">
        <f>'приложение 1.1 '!A453</f>
        <v>2.1.6.14</v>
      </c>
      <c r="B451" s="506" t="str">
        <f>'приложение 1.1 '!B453</f>
        <v>Полуприцеп низкорамный 993930-S40</v>
      </c>
      <c r="C451" s="529" t="str">
        <f>IF('приложение 1.1 '!G453=2012,'приложение 1.1 '!E453,"-")</f>
        <v>-</v>
      </c>
      <c r="D451" s="529" t="str">
        <f>IF('приложение 1.1 '!G453=2012,'приложение 1.1 '!D453,"-")</f>
        <v>-</v>
      </c>
      <c r="E451" s="529" t="str">
        <f>IF('приложение 1.1 '!G453=2013,'приложение 1.1 '!E453,"-")</f>
        <v>-</v>
      </c>
      <c r="F451" s="529" t="str">
        <f>IF('приложение 1.1 '!G453=2013,'приложение 1.1 '!D453,"-")</f>
        <v>-</v>
      </c>
      <c r="G451" s="529" t="str">
        <f>IF('приложение 1.1 '!G453=2014,'приложение 1.1 '!E453,"-")</f>
        <v>-</v>
      </c>
      <c r="H451" s="529" t="str">
        <f>IF('приложение 1.1 '!G453=2014,'приложение 1.1 '!D453,"-")</f>
        <v>-</v>
      </c>
      <c r="I451" s="529" t="str">
        <f>IF('приложение 1.1 '!G453=2015,'приложение 1.1 '!E453,"-")</f>
        <v>-</v>
      </c>
      <c r="J451" s="529" t="str">
        <f>IF('приложение 1.1 '!G453=2015,'приложение 1.1 '!D453,"-")</f>
        <v>-</v>
      </c>
      <c r="K451" s="529" t="str">
        <f>IF('приложение 1.1 '!G453=2016,'приложение 1.1 '!E453,"-")</f>
        <v>-</v>
      </c>
      <c r="L451" s="529" t="str">
        <f>IF('приложение 1.1 '!G453=2016,'приложение 1.1 '!D453,"-")</f>
        <v>-</v>
      </c>
      <c r="M451" s="529">
        <f>IF('приложение 1.1 '!G453=2017,'приложение 1.1 '!E453,"-")</f>
        <v>0</v>
      </c>
      <c r="N451" s="529">
        <f>IF('приложение 1.1 '!G453=2017,'приложение 1.1 '!D453,"-")</f>
        <v>0</v>
      </c>
      <c r="O451" s="529">
        <f t="shared" si="282"/>
        <v>0</v>
      </c>
      <c r="P451" s="529">
        <f t="shared" si="283"/>
        <v>0</v>
      </c>
      <c r="Q451" s="529">
        <v>0</v>
      </c>
      <c r="R451" s="529">
        <v>0</v>
      </c>
      <c r="S451" s="529">
        <v>0</v>
      </c>
      <c r="T451" s="529">
        <v>0</v>
      </c>
      <c r="U451" s="529">
        <v>0</v>
      </c>
      <c r="V451" s="529">
        <v>0</v>
      </c>
      <c r="W451" s="529">
        <v>0</v>
      </c>
      <c r="X451" s="529">
        <v>0</v>
      </c>
      <c r="Y451" s="529">
        <v>0</v>
      </c>
      <c r="Z451" s="529">
        <v>0</v>
      </c>
      <c r="AA451" s="529">
        <v>0</v>
      </c>
      <c r="AB451" s="529">
        <v>0</v>
      </c>
      <c r="AC451" s="529">
        <f t="shared" si="284"/>
        <v>0</v>
      </c>
      <c r="AD451" s="583">
        <f t="shared" si="285"/>
        <v>0</v>
      </c>
      <c r="AE451" s="591">
        <f>'приложение 1.1 '!H453</f>
        <v>2.9498000000000002</v>
      </c>
      <c r="AF451" s="591" t="str">
        <f t="shared" si="273"/>
        <v>0</v>
      </c>
      <c r="AG451" s="591" t="str">
        <f t="shared" si="274"/>
        <v>0</v>
      </c>
      <c r="AH451" s="591">
        <f t="shared" si="286"/>
        <v>0</v>
      </c>
      <c r="AI451" s="591">
        <f t="shared" si="275"/>
        <v>0</v>
      </c>
      <c r="AJ451" s="591" t="str">
        <f t="shared" si="287"/>
        <v>0</v>
      </c>
      <c r="AK451" s="591" t="str">
        <f t="shared" si="276"/>
        <v>0</v>
      </c>
      <c r="AL451" s="591" t="str">
        <f t="shared" si="272"/>
        <v>0</v>
      </c>
      <c r="AM451" s="591" t="str">
        <f t="shared" si="256"/>
        <v>0</v>
      </c>
      <c r="AN451" s="591">
        <f t="shared" si="269"/>
        <v>0</v>
      </c>
      <c r="AO451" s="591">
        <f t="shared" si="270"/>
        <v>0</v>
      </c>
      <c r="AP451" s="591">
        <f>'приложение 1.1 '!Y453</f>
        <v>0</v>
      </c>
      <c r="AQ451" s="591">
        <f>'приложение 1.1 '!Z453</f>
        <v>0</v>
      </c>
      <c r="AR451" s="591">
        <f>'приложение 1.1 '!AA453</f>
        <v>0</v>
      </c>
      <c r="AS451" s="591">
        <f>'приложение 1.1 '!AB453</f>
        <v>0</v>
      </c>
      <c r="AT451" s="591">
        <f>'приложение 1.4.'!G581</f>
        <v>0</v>
      </c>
      <c r="AU451" s="591">
        <f>'приложение 1.4.'!I581</f>
        <v>2.9498000000000002</v>
      </c>
      <c r="AV451" s="591">
        <f>'приложение 1.4.'!K581</f>
        <v>0</v>
      </c>
      <c r="AW451" s="591">
        <f>'приложение 1.4.'!M581</f>
        <v>0</v>
      </c>
      <c r="AX451" s="474">
        <f>'приложение 1.1 '!AD453</f>
        <v>2.9498000000000002</v>
      </c>
      <c r="AY451" s="474">
        <f>'приложение 1.1 '!AC453</f>
        <v>0</v>
      </c>
      <c r="AZ451" s="591">
        <f t="shared" si="271"/>
        <v>2.9498000000000002</v>
      </c>
    </row>
    <row r="452" spans="1:52" s="9" customFormat="1" ht="31.5">
      <c r="A452" s="95" t="str">
        <f>'приложение 1.1 '!A454</f>
        <v>2.1.6.15</v>
      </c>
      <c r="B452" s="506" t="str">
        <f>'приложение 1.1 '!B454</f>
        <v>Автогидроподъемник (АГП ПСС121.28-03)  КАМАЗ 5356 6х6</v>
      </c>
      <c r="C452" s="529" t="str">
        <f>IF('приложение 1.1 '!G454=2012,'приложение 1.1 '!E454,"-")</f>
        <v>-</v>
      </c>
      <c r="D452" s="529" t="str">
        <f>IF('приложение 1.1 '!G454=2012,'приложение 1.1 '!D454,"-")</f>
        <v>-</v>
      </c>
      <c r="E452" s="529" t="str">
        <f>IF('приложение 1.1 '!G454=2013,'приложение 1.1 '!E454,"-")</f>
        <v>-</v>
      </c>
      <c r="F452" s="529" t="str">
        <f>IF('приложение 1.1 '!G454=2013,'приложение 1.1 '!D454,"-")</f>
        <v>-</v>
      </c>
      <c r="G452" s="529" t="str">
        <f>IF('приложение 1.1 '!G454=2014,'приложение 1.1 '!E454,"-")</f>
        <v>-</v>
      </c>
      <c r="H452" s="529" t="str">
        <f>IF('приложение 1.1 '!G454=2014,'приложение 1.1 '!D454,"-")</f>
        <v>-</v>
      </c>
      <c r="I452" s="529" t="str">
        <f>IF('приложение 1.1 '!G454=2015,'приложение 1.1 '!E454,"-")</f>
        <v>-</v>
      </c>
      <c r="J452" s="529" t="str">
        <f>IF('приложение 1.1 '!G454=2015,'приложение 1.1 '!D454,"-")</f>
        <v>-</v>
      </c>
      <c r="K452" s="529" t="str">
        <f>IF('приложение 1.1 '!G454=2016,'приложение 1.1 '!E454,"-")</f>
        <v>-</v>
      </c>
      <c r="L452" s="529" t="str">
        <f>IF('приложение 1.1 '!G454=2016,'приложение 1.1 '!D454,"-")</f>
        <v>-</v>
      </c>
      <c r="M452" s="529">
        <f>IF('приложение 1.1 '!G454=2017,'приложение 1.1 '!E454,"-")</f>
        <v>0</v>
      </c>
      <c r="N452" s="529">
        <f>IF('приложение 1.1 '!G454=2017,'приложение 1.1 '!D454,"-")</f>
        <v>0</v>
      </c>
      <c r="O452" s="529">
        <f t="shared" si="282"/>
        <v>0</v>
      </c>
      <c r="P452" s="529">
        <f t="shared" si="283"/>
        <v>0</v>
      </c>
      <c r="Q452" s="529">
        <v>0</v>
      </c>
      <c r="R452" s="529">
        <v>0</v>
      </c>
      <c r="S452" s="529">
        <v>0</v>
      </c>
      <c r="T452" s="529">
        <v>0</v>
      </c>
      <c r="U452" s="529">
        <v>0</v>
      </c>
      <c r="V452" s="529">
        <v>0</v>
      </c>
      <c r="W452" s="529">
        <v>0</v>
      </c>
      <c r="X452" s="529">
        <v>0</v>
      </c>
      <c r="Y452" s="529">
        <v>0</v>
      </c>
      <c r="Z452" s="529">
        <v>0</v>
      </c>
      <c r="AA452" s="529">
        <v>0</v>
      </c>
      <c r="AB452" s="529">
        <v>0</v>
      </c>
      <c r="AC452" s="529">
        <f t="shared" si="284"/>
        <v>0</v>
      </c>
      <c r="AD452" s="583">
        <f t="shared" si="285"/>
        <v>0</v>
      </c>
      <c r="AE452" s="591">
        <f>'приложение 1.1 '!H454</f>
        <v>6.9037833400000004</v>
      </c>
      <c r="AF452" s="591" t="str">
        <f t="shared" si="273"/>
        <v>0</v>
      </c>
      <c r="AG452" s="591" t="str">
        <f t="shared" si="274"/>
        <v>0</v>
      </c>
      <c r="AH452" s="591">
        <f t="shared" si="286"/>
        <v>0</v>
      </c>
      <c r="AI452" s="591">
        <f t="shared" si="275"/>
        <v>0</v>
      </c>
      <c r="AJ452" s="591" t="str">
        <f t="shared" si="287"/>
        <v>0</v>
      </c>
      <c r="AK452" s="591" t="str">
        <f t="shared" si="276"/>
        <v>0</v>
      </c>
      <c r="AL452" s="591" t="str">
        <f t="shared" si="272"/>
        <v>0</v>
      </c>
      <c r="AM452" s="591" t="str">
        <f t="shared" si="256"/>
        <v>0</v>
      </c>
      <c r="AN452" s="591">
        <f t="shared" si="269"/>
        <v>0</v>
      </c>
      <c r="AO452" s="591">
        <f t="shared" si="270"/>
        <v>0</v>
      </c>
      <c r="AP452" s="591">
        <f>'приложение 1.1 '!Y454</f>
        <v>0</v>
      </c>
      <c r="AQ452" s="591">
        <f>'приложение 1.1 '!Z454</f>
        <v>0</v>
      </c>
      <c r="AR452" s="591">
        <f>'приложение 1.1 '!AA454</f>
        <v>0</v>
      </c>
      <c r="AS452" s="591">
        <f>'приложение 1.1 '!AB454</f>
        <v>0</v>
      </c>
      <c r="AT452" s="591">
        <f>'приложение 1.4.'!G582</f>
        <v>0</v>
      </c>
      <c r="AU452" s="591">
        <f>'приложение 1.4.'!I582</f>
        <v>5.1464600000000003</v>
      </c>
      <c r="AV452" s="591">
        <f>'приложение 1.4.'!K582</f>
        <v>0</v>
      </c>
      <c r="AW452" s="591">
        <f>'приложение 1.4.'!M582</f>
        <v>0</v>
      </c>
      <c r="AX452" s="474">
        <f>'приложение 1.1 '!AD454</f>
        <v>6.9037833400000004</v>
      </c>
      <c r="AY452" s="474">
        <f>'приложение 1.1 '!AC454</f>
        <v>0</v>
      </c>
      <c r="AZ452" s="591">
        <f t="shared" si="271"/>
        <v>6.9037833400000004</v>
      </c>
    </row>
    <row r="453" spans="1:52" s="9" customFormat="1">
      <c r="A453" s="95" t="str">
        <f>'приложение 1.1 '!A455</f>
        <v>2.1.6.16</v>
      </c>
      <c r="B453" s="506" t="str">
        <f>'приложение 1.1 '!B455</f>
        <v>CAT 434F2</v>
      </c>
      <c r="C453" s="529" t="str">
        <f>IF('приложение 1.1 '!G455=2012,'приложение 1.1 '!E455,"-")</f>
        <v>-</v>
      </c>
      <c r="D453" s="529" t="str">
        <f>IF('приложение 1.1 '!G455=2012,'приложение 1.1 '!D455,"-")</f>
        <v>-</v>
      </c>
      <c r="E453" s="529" t="str">
        <f>IF('приложение 1.1 '!G455=2013,'приложение 1.1 '!E455,"-")</f>
        <v>-</v>
      </c>
      <c r="F453" s="529" t="str">
        <f>IF('приложение 1.1 '!G455=2013,'приложение 1.1 '!D455,"-")</f>
        <v>-</v>
      </c>
      <c r="G453" s="529" t="str">
        <f>IF('приложение 1.1 '!G455=2014,'приложение 1.1 '!E455,"-")</f>
        <v>-</v>
      </c>
      <c r="H453" s="529" t="str">
        <f>IF('приложение 1.1 '!G455=2014,'приложение 1.1 '!D455,"-")</f>
        <v>-</v>
      </c>
      <c r="I453" s="529" t="str">
        <f>IF('приложение 1.1 '!G455=2015,'приложение 1.1 '!E455,"-")</f>
        <v>-</v>
      </c>
      <c r="J453" s="529" t="str">
        <f>IF('приложение 1.1 '!G455=2015,'приложение 1.1 '!D455,"-")</f>
        <v>-</v>
      </c>
      <c r="K453" s="529" t="str">
        <f>IF('приложение 1.1 '!G455=2016,'приложение 1.1 '!E455,"-")</f>
        <v>-</v>
      </c>
      <c r="L453" s="529" t="str">
        <f>IF('приложение 1.1 '!G455=2016,'приложение 1.1 '!D455,"-")</f>
        <v>-</v>
      </c>
      <c r="M453" s="529">
        <f>IF('приложение 1.1 '!G455=2017,'приложение 1.1 '!E455,"-")</f>
        <v>0</v>
      </c>
      <c r="N453" s="529">
        <f>IF('приложение 1.1 '!G455=2017,'приложение 1.1 '!D455,"-")</f>
        <v>0</v>
      </c>
      <c r="O453" s="529">
        <f t="shared" si="282"/>
        <v>0</v>
      </c>
      <c r="P453" s="529">
        <f t="shared" si="283"/>
        <v>0</v>
      </c>
      <c r="Q453" s="529">
        <v>0</v>
      </c>
      <c r="R453" s="529">
        <v>0</v>
      </c>
      <c r="S453" s="529">
        <v>0</v>
      </c>
      <c r="T453" s="529">
        <v>0</v>
      </c>
      <c r="U453" s="529">
        <v>0</v>
      </c>
      <c r="V453" s="529">
        <v>0</v>
      </c>
      <c r="W453" s="529">
        <v>0</v>
      </c>
      <c r="X453" s="529">
        <v>0</v>
      </c>
      <c r="Y453" s="529">
        <v>0</v>
      </c>
      <c r="Z453" s="529">
        <v>0</v>
      </c>
      <c r="AA453" s="529">
        <v>0</v>
      </c>
      <c r="AB453" s="529">
        <v>0</v>
      </c>
      <c r="AC453" s="529">
        <f t="shared" si="284"/>
        <v>0</v>
      </c>
      <c r="AD453" s="583">
        <f t="shared" si="285"/>
        <v>0</v>
      </c>
      <c r="AE453" s="591">
        <f>'приложение 1.1 '!H455</f>
        <v>8.1590199999999999</v>
      </c>
      <c r="AF453" s="591" t="str">
        <f t="shared" si="273"/>
        <v>0</v>
      </c>
      <c r="AG453" s="591" t="str">
        <f t="shared" si="274"/>
        <v>0</v>
      </c>
      <c r="AH453" s="591">
        <f t="shared" si="286"/>
        <v>0</v>
      </c>
      <c r="AI453" s="591">
        <f t="shared" si="275"/>
        <v>0</v>
      </c>
      <c r="AJ453" s="591" t="str">
        <f t="shared" si="287"/>
        <v>0</v>
      </c>
      <c r="AK453" s="591" t="str">
        <f t="shared" si="276"/>
        <v>0</v>
      </c>
      <c r="AL453" s="591" t="str">
        <f t="shared" si="272"/>
        <v>0</v>
      </c>
      <c r="AM453" s="591" t="str">
        <f t="shared" si="256"/>
        <v>0</v>
      </c>
      <c r="AN453" s="591">
        <f t="shared" si="269"/>
        <v>0</v>
      </c>
      <c r="AO453" s="591">
        <f t="shared" si="270"/>
        <v>0</v>
      </c>
      <c r="AP453" s="591">
        <f>'приложение 1.1 '!Y455</f>
        <v>0</v>
      </c>
      <c r="AQ453" s="591">
        <f>'приложение 1.1 '!Z455</f>
        <v>0</v>
      </c>
      <c r="AR453" s="591">
        <f>'приложение 1.1 '!AA455</f>
        <v>0</v>
      </c>
      <c r="AS453" s="591">
        <f>'приложение 1.1 '!AB455</f>
        <v>0</v>
      </c>
      <c r="AT453" s="591">
        <f>'приложение 1.4.'!G583</f>
        <v>0</v>
      </c>
      <c r="AU453" s="591">
        <f>'приложение 1.4.'!I583</f>
        <v>8.1590199999999999</v>
      </c>
      <c r="AV453" s="591">
        <f>'приложение 1.4.'!K583</f>
        <v>0</v>
      </c>
      <c r="AW453" s="591">
        <f>'приложение 1.4.'!M583</f>
        <v>0</v>
      </c>
      <c r="AX453" s="474">
        <f>'приложение 1.1 '!AD455</f>
        <v>8.1590199999999999</v>
      </c>
      <c r="AY453" s="474">
        <f>'приложение 1.1 '!AC455</f>
        <v>0</v>
      </c>
      <c r="AZ453" s="591">
        <f t="shared" si="271"/>
        <v>8.1590199999999999</v>
      </c>
    </row>
    <row r="454" spans="1:52" s="9" customFormat="1" ht="31.5">
      <c r="A454" s="95" t="str">
        <f>'приложение 1.1 '!A456</f>
        <v>2.1.6.17</v>
      </c>
      <c r="B454" s="506" t="str">
        <f>'приложение 1.1 '!B456</f>
        <v>Погрузчик Фронтальный "Амкадор-352" г.п. 5тн (Вилы грузовые)</v>
      </c>
      <c r="C454" s="529" t="str">
        <f>IF('приложение 1.1 '!G456=2012,'приложение 1.1 '!E456,"-")</f>
        <v>-</v>
      </c>
      <c r="D454" s="529" t="str">
        <f>IF('приложение 1.1 '!G456=2012,'приложение 1.1 '!D456,"-")</f>
        <v>-</v>
      </c>
      <c r="E454" s="529" t="str">
        <f>IF('приложение 1.1 '!G456=2013,'приложение 1.1 '!E456,"-")</f>
        <v>-</v>
      </c>
      <c r="F454" s="529" t="str">
        <f>IF('приложение 1.1 '!G456=2013,'приложение 1.1 '!D456,"-")</f>
        <v>-</v>
      </c>
      <c r="G454" s="529" t="str">
        <f>IF('приложение 1.1 '!G456=2014,'приложение 1.1 '!E456,"-")</f>
        <v>-</v>
      </c>
      <c r="H454" s="529" t="str">
        <f>IF('приложение 1.1 '!G456=2014,'приложение 1.1 '!D456,"-")</f>
        <v>-</v>
      </c>
      <c r="I454" s="529" t="str">
        <f>IF('приложение 1.1 '!G456=2015,'приложение 1.1 '!E456,"-")</f>
        <v>-</v>
      </c>
      <c r="J454" s="529" t="str">
        <f>IF('приложение 1.1 '!G456=2015,'приложение 1.1 '!D456,"-")</f>
        <v>-</v>
      </c>
      <c r="K454" s="529" t="str">
        <f>IF('приложение 1.1 '!G456=2016,'приложение 1.1 '!E456,"-")</f>
        <v>-</v>
      </c>
      <c r="L454" s="529" t="str">
        <f>IF('приложение 1.1 '!G456=2016,'приложение 1.1 '!D456,"-")</f>
        <v>-</v>
      </c>
      <c r="M454" s="529">
        <f>IF('приложение 1.1 '!G456=2017,'приложение 1.1 '!E456,"-")</f>
        <v>0</v>
      </c>
      <c r="N454" s="529">
        <f>IF('приложение 1.1 '!G456=2017,'приложение 1.1 '!D456,"-")</f>
        <v>0</v>
      </c>
      <c r="O454" s="529">
        <f t="shared" si="282"/>
        <v>0</v>
      </c>
      <c r="P454" s="529">
        <f t="shared" si="283"/>
        <v>0</v>
      </c>
      <c r="Q454" s="529">
        <v>0</v>
      </c>
      <c r="R454" s="529">
        <v>0</v>
      </c>
      <c r="S454" s="529">
        <v>0</v>
      </c>
      <c r="T454" s="529">
        <v>0</v>
      </c>
      <c r="U454" s="529">
        <v>0</v>
      </c>
      <c r="V454" s="529">
        <v>0</v>
      </c>
      <c r="W454" s="529">
        <v>0</v>
      </c>
      <c r="X454" s="529">
        <v>0</v>
      </c>
      <c r="Y454" s="529">
        <v>0</v>
      </c>
      <c r="Z454" s="529">
        <v>0</v>
      </c>
      <c r="AA454" s="529">
        <v>0</v>
      </c>
      <c r="AB454" s="529">
        <v>0</v>
      </c>
      <c r="AC454" s="529">
        <f t="shared" si="284"/>
        <v>0</v>
      </c>
      <c r="AD454" s="583">
        <f t="shared" si="285"/>
        <v>0</v>
      </c>
      <c r="AE454" s="591">
        <f>'приложение 1.1 '!H456</f>
        <v>6.4016899999999994</v>
      </c>
      <c r="AF454" s="591" t="str">
        <f t="shared" si="273"/>
        <v>0</v>
      </c>
      <c r="AG454" s="591" t="str">
        <f t="shared" si="274"/>
        <v>0</v>
      </c>
      <c r="AH454" s="591">
        <f t="shared" si="286"/>
        <v>0</v>
      </c>
      <c r="AI454" s="591">
        <f t="shared" si="275"/>
        <v>0</v>
      </c>
      <c r="AJ454" s="591" t="str">
        <f t="shared" si="287"/>
        <v>0</v>
      </c>
      <c r="AK454" s="591" t="str">
        <f t="shared" si="276"/>
        <v>0</v>
      </c>
      <c r="AL454" s="591" t="str">
        <f t="shared" si="272"/>
        <v>0</v>
      </c>
      <c r="AM454" s="591" t="str">
        <f t="shared" si="256"/>
        <v>0</v>
      </c>
      <c r="AN454" s="591">
        <f t="shared" si="269"/>
        <v>0</v>
      </c>
      <c r="AO454" s="591">
        <f t="shared" si="270"/>
        <v>0</v>
      </c>
      <c r="AP454" s="591">
        <f>'приложение 1.1 '!Y456</f>
        <v>0</v>
      </c>
      <c r="AQ454" s="591">
        <f>'приложение 1.1 '!Z456</f>
        <v>0</v>
      </c>
      <c r="AR454" s="591">
        <f>'приложение 1.1 '!AA456</f>
        <v>0</v>
      </c>
      <c r="AS454" s="591">
        <f>'приложение 1.1 '!AB456</f>
        <v>0</v>
      </c>
      <c r="AT454" s="591">
        <f>'приложение 1.4.'!G584</f>
        <v>0</v>
      </c>
      <c r="AU454" s="591">
        <f>'приложение 1.4.'!I584</f>
        <v>6.4016900000000003</v>
      </c>
      <c r="AV454" s="591">
        <f>'приложение 1.4.'!K584</f>
        <v>0</v>
      </c>
      <c r="AW454" s="591">
        <f>'приложение 1.4.'!M584</f>
        <v>0</v>
      </c>
      <c r="AX454" s="474">
        <f>'приложение 1.1 '!AD456</f>
        <v>6.4016899999999994</v>
      </c>
      <c r="AY454" s="474">
        <f>'приложение 1.1 '!AC456</f>
        <v>0</v>
      </c>
      <c r="AZ454" s="591">
        <f t="shared" si="271"/>
        <v>6.4016899999999994</v>
      </c>
    </row>
    <row r="455" spans="1:52" s="9" customFormat="1">
      <c r="A455" s="95" t="str">
        <f>'приложение 1.1 '!A457</f>
        <v>2.1.6.18</v>
      </c>
      <c r="B455" s="506" t="str">
        <f>'приложение 1.1 '!B457</f>
        <v>Самосвал "КАМАЗ-65111" г.п. 14 тонн</v>
      </c>
      <c r="C455" s="529" t="str">
        <f>IF('приложение 1.1 '!G457=2012,'приложение 1.1 '!E457,"-")</f>
        <v>-</v>
      </c>
      <c r="D455" s="529" t="str">
        <f>IF('приложение 1.1 '!G457=2012,'приложение 1.1 '!D457,"-")</f>
        <v>-</v>
      </c>
      <c r="E455" s="529" t="str">
        <f>IF('приложение 1.1 '!G457=2013,'приложение 1.1 '!E457,"-")</f>
        <v>-</v>
      </c>
      <c r="F455" s="529" t="str">
        <f>IF('приложение 1.1 '!G457=2013,'приложение 1.1 '!D457,"-")</f>
        <v>-</v>
      </c>
      <c r="G455" s="529" t="str">
        <f>IF('приложение 1.1 '!G457=2014,'приложение 1.1 '!E457,"-")</f>
        <v>-</v>
      </c>
      <c r="H455" s="529" t="str">
        <f>IF('приложение 1.1 '!G457=2014,'приложение 1.1 '!D457,"-")</f>
        <v>-</v>
      </c>
      <c r="I455" s="529" t="str">
        <f>IF('приложение 1.1 '!G457=2015,'приложение 1.1 '!E457,"-")</f>
        <v>-</v>
      </c>
      <c r="J455" s="529" t="str">
        <f>IF('приложение 1.1 '!G457=2015,'приложение 1.1 '!D457,"-")</f>
        <v>-</v>
      </c>
      <c r="K455" s="529" t="str">
        <f>IF('приложение 1.1 '!G457=2016,'приложение 1.1 '!E457,"-")</f>
        <v>-</v>
      </c>
      <c r="L455" s="529" t="str">
        <f>IF('приложение 1.1 '!G457=2016,'приложение 1.1 '!D457,"-")</f>
        <v>-</v>
      </c>
      <c r="M455" s="529">
        <f>IF('приложение 1.1 '!G457=2017,'приложение 1.1 '!E457,"-")</f>
        <v>0</v>
      </c>
      <c r="N455" s="529">
        <f>IF('приложение 1.1 '!G457=2017,'приложение 1.1 '!D457,"-")</f>
        <v>0</v>
      </c>
      <c r="O455" s="529">
        <f t="shared" si="282"/>
        <v>0</v>
      </c>
      <c r="P455" s="529">
        <f t="shared" si="283"/>
        <v>0</v>
      </c>
      <c r="Q455" s="529">
        <v>0</v>
      </c>
      <c r="R455" s="529">
        <v>0</v>
      </c>
      <c r="S455" s="529">
        <v>0</v>
      </c>
      <c r="T455" s="529">
        <v>0</v>
      </c>
      <c r="U455" s="529">
        <v>0</v>
      </c>
      <c r="V455" s="529">
        <v>0</v>
      </c>
      <c r="W455" s="529">
        <v>0</v>
      </c>
      <c r="X455" s="529">
        <v>0</v>
      </c>
      <c r="Y455" s="529">
        <v>0</v>
      </c>
      <c r="Z455" s="529">
        <v>0</v>
      </c>
      <c r="AA455" s="529">
        <v>0</v>
      </c>
      <c r="AB455" s="529">
        <v>0</v>
      </c>
      <c r="AC455" s="529">
        <f t="shared" si="284"/>
        <v>0</v>
      </c>
      <c r="AD455" s="583">
        <f t="shared" si="285"/>
        <v>0</v>
      </c>
      <c r="AE455" s="591">
        <f>'приложение 1.1 '!H457</f>
        <v>4.76988667</v>
      </c>
      <c r="AF455" s="591" t="str">
        <f t="shared" si="273"/>
        <v>0</v>
      </c>
      <c r="AG455" s="591" t="str">
        <f t="shared" si="274"/>
        <v>0</v>
      </c>
      <c r="AH455" s="591">
        <f t="shared" si="286"/>
        <v>0</v>
      </c>
      <c r="AI455" s="591">
        <f t="shared" si="275"/>
        <v>0</v>
      </c>
      <c r="AJ455" s="591" t="str">
        <f t="shared" si="287"/>
        <v>0</v>
      </c>
      <c r="AK455" s="591" t="str">
        <f t="shared" si="276"/>
        <v>0</v>
      </c>
      <c r="AL455" s="591" t="str">
        <f t="shared" si="272"/>
        <v>0</v>
      </c>
      <c r="AM455" s="591" t="str">
        <f t="shared" si="256"/>
        <v>0</v>
      </c>
      <c r="AN455" s="591">
        <f t="shared" si="269"/>
        <v>0</v>
      </c>
      <c r="AO455" s="591">
        <f t="shared" si="270"/>
        <v>0</v>
      </c>
      <c r="AP455" s="591">
        <f>'приложение 1.1 '!Y457</f>
        <v>0</v>
      </c>
      <c r="AQ455" s="591">
        <f>'приложение 1.1 '!Z457</f>
        <v>0</v>
      </c>
      <c r="AR455" s="591">
        <f>'приложение 1.1 '!AA457</f>
        <v>0</v>
      </c>
      <c r="AS455" s="591">
        <f>'приложение 1.1 '!AB457</f>
        <v>0</v>
      </c>
      <c r="AT455" s="591">
        <f>'приложение 1.4.'!G585</f>
        <v>0</v>
      </c>
      <c r="AU455" s="591">
        <f>'приложение 1.4.'!I585</f>
        <v>6.9037800000000002</v>
      </c>
      <c r="AV455" s="591">
        <f>'приложение 1.4.'!K585</f>
        <v>0</v>
      </c>
      <c r="AW455" s="591">
        <f>'приложение 1.4.'!M585</f>
        <v>0</v>
      </c>
      <c r="AX455" s="474">
        <f>'приложение 1.1 '!AD457</f>
        <v>4.76988667</v>
      </c>
      <c r="AY455" s="474">
        <f>'приложение 1.1 '!AC457</f>
        <v>0</v>
      </c>
      <c r="AZ455" s="591">
        <f t="shared" si="271"/>
        <v>4.76988667</v>
      </c>
    </row>
    <row r="456" spans="1:52" s="9" customFormat="1">
      <c r="A456" s="95" t="str">
        <f>'приложение 1.1 '!A458</f>
        <v>2.1.6.19</v>
      </c>
      <c r="B456" s="506" t="str">
        <f>'приложение 1.1 '!B458</f>
        <v>Лада 21214-59018</v>
      </c>
      <c r="C456" s="529" t="str">
        <f>IF('приложение 1.1 '!G458=2012,'приложение 1.1 '!E458,"-")</f>
        <v>-</v>
      </c>
      <c r="D456" s="529" t="str">
        <f>IF('приложение 1.1 '!G458=2012,'приложение 1.1 '!D458,"-")</f>
        <v>-</v>
      </c>
      <c r="E456" s="529" t="str">
        <f>IF('приложение 1.1 '!G458=2013,'приложение 1.1 '!E458,"-")</f>
        <v>-</v>
      </c>
      <c r="F456" s="529" t="str">
        <f>IF('приложение 1.1 '!G458=2013,'приложение 1.1 '!D458,"-")</f>
        <v>-</v>
      </c>
      <c r="G456" s="529" t="str">
        <f>IF('приложение 1.1 '!G458=2014,'приложение 1.1 '!E458,"-")</f>
        <v>-</v>
      </c>
      <c r="H456" s="529" t="str">
        <f>IF('приложение 1.1 '!G458=2014,'приложение 1.1 '!D458,"-")</f>
        <v>-</v>
      </c>
      <c r="I456" s="529" t="str">
        <f>IF('приложение 1.1 '!G458=2015,'приложение 1.1 '!E458,"-")</f>
        <v>-</v>
      </c>
      <c r="J456" s="529" t="str">
        <f>IF('приложение 1.1 '!G458=2015,'приложение 1.1 '!D458,"-")</f>
        <v>-</v>
      </c>
      <c r="K456" s="529" t="str">
        <f>IF('приложение 1.1 '!G458=2016,'приложение 1.1 '!E458,"-")</f>
        <v>-</v>
      </c>
      <c r="L456" s="529" t="str">
        <f>IF('приложение 1.1 '!G458=2016,'приложение 1.1 '!D458,"-")</f>
        <v>-</v>
      </c>
      <c r="M456" s="529">
        <f>IF('приложение 1.1 '!G458=2017,'приложение 1.1 '!E458,"-")</f>
        <v>0</v>
      </c>
      <c r="N456" s="529">
        <f>IF('приложение 1.1 '!G458=2017,'приложение 1.1 '!D458,"-")</f>
        <v>0</v>
      </c>
      <c r="O456" s="529">
        <f t="shared" si="282"/>
        <v>0</v>
      </c>
      <c r="P456" s="529">
        <f t="shared" si="283"/>
        <v>0</v>
      </c>
      <c r="Q456" s="529">
        <v>0</v>
      </c>
      <c r="R456" s="529">
        <v>0</v>
      </c>
      <c r="S456" s="529">
        <v>0</v>
      </c>
      <c r="T456" s="529">
        <v>0</v>
      </c>
      <c r="U456" s="529">
        <v>0</v>
      </c>
      <c r="V456" s="529">
        <v>0</v>
      </c>
      <c r="W456" s="529">
        <v>0</v>
      </c>
      <c r="X456" s="529">
        <v>0</v>
      </c>
      <c r="Y456" s="529">
        <v>0</v>
      </c>
      <c r="Z456" s="529">
        <v>0</v>
      </c>
      <c r="AA456" s="529">
        <v>0</v>
      </c>
      <c r="AB456" s="529">
        <v>0</v>
      </c>
      <c r="AC456" s="529">
        <f t="shared" si="284"/>
        <v>0</v>
      </c>
      <c r="AD456" s="583">
        <f t="shared" si="285"/>
        <v>0</v>
      </c>
      <c r="AE456" s="591">
        <f>'приложение 1.1 '!H458</f>
        <v>0.54722000000000004</v>
      </c>
      <c r="AF456" s="591">
        <f t="shared" si="273"/>
        <v>0</v>
      </c>
      <c r="AG456" s="591">
        <f t="shared" si="274"/>
        <v>0</v>
      </c>
      <c r="AH456" s="591" t="str">
        <f t="shared" si="286"/>
        <v>0</v>
      </c>
      <c r="AI456" s="591" t="str">
        <f t="shared" si="275"/>
        <v>0</v>
      </c>
      <c r="AJ456" s="591" t="str">
        <f t="shared" si="287"/>
        <v>0</v>
      </c>
      <c r="AK456" s="591" t="str">
        <f t="shared" si="276"/>
        <v>0</v>
      </c>
      <c r="AL456" s="591" t="str">
        <f t="shared" si="272"/>
        <v>0</v>
      </c>
      <c r="AM456" s="591" t="str">
        <f t="shared" si="256"/>
        <v>0</v>
      </c>
      <c r="AN456" s="591">
        <f t="shared" si="269"/>
        <v>0</v>
      </c>
      <c r="AO456" s="591">
        <f t="shared" si="270"/>
        <v>0</v>
      </c>
      <c r="AP456" s="591">
        <f>'приложение 1.1 '!Y458</f>
        <v>0</v>
      </c>
      <c r="AQ456" s="591">
        <f>'приложение 1.1 '!Z458</f>
        <v>0</v>
      </c>
      <c r="AR456" s="591">
        <f>'приложение 1.1 '!AA458</f>
        <v>0</v>
      </c>
      <c r="AS456" s="591">
        <f>'приложение 1.1 '!AB458</f>
        <v>0</v>
      </c>
      <c r="AT456" s="591">
        <f>'приложение 1.4.'!G586</f>
        <v>0.54722000000000004</v>
      </c>
      <c r="AU456" s="591">
        <f>'приложение 1.4.'!I586</f>
        <v>0</v>
      </c>
      <c r="AV456" s="591">
        <f>'приложение 1.4.'!K586</f>
        <v>0</v>
      </c>
      <c r="AW456" s="591">
        <f>'приложение 1.4.'!M586</f>
        <v>0</v>
      </c>
      <c r="AX456" s="474">
        <f>'приложение 1.1 '!AD458</f>
        <v>0.54722000000000004</v>
      </c>
      <c r="AY456" s="474">
        <f>'приложение 1.1 '!AC458</f>
        <v>0</v>
      </c>
      <c r="AZ456" s="591">
        <f t="shared" si="271"/>
        <v>0.54722000000000004</v>
      </c>
    </row>
    <row r="457" spans="1:52" s="9" customFormat="1">
      <c r="A457" s="631"/>
      <c r="B457" s="159" t="s">
        <v>476</v>
      </c>
      <c r="C457" s="594">
        <f t="shared" ref="C457:AC457" si="288">SUM(C186:C456)</f>
        <v>23.7</v>
      </c>
      <c r="D457" s="594">
        <f t="shared" si="288"/>
        <v>14.484000000000002</v>
      </c>
      <c r="E457" s="594">
        <f t="shared" si="288"/>
        <v>79.160000000000011</v>
      </c>
      <c r="F457" s="594">
        <f t="shared" si="288"/>
        <v>67.560999999999964</v>
      </c>
      <c r="G457" s="594">
        <f t="shared" si="288"/>
        <v>37.559999999999995</v>
      </c>
      <c r="H457" s="594">
        <f t="shared" si="288"/>
        <v>19.819999999999997</v>
      </c>
      <c r="I457" s="594">
        <f t="shared" si="288"/>
        <v>62.38</v>
      </c>
      <c r="J457" s="594">
        <f t="shared" si="288"/>
        <v>47.372499999999995</v>
      </c>
      <c r="K457" s="594">
        <f t="shared" si="288"/>
        <v>53.900000000000006</v>
      </c>
      <c r="L457" s="594">
        <f t="shared" si="288"/>
        <v>39.220199999999998</v>
      </c>
      <c r="M457" s="594">
        <f t="shared" si="288"/>
        <v>68.02000000000001</v>
      </c>
      <c r="N457" s="594">
        <f t="shared" si="288"/>
        <v>31.924000000000003</v>
      </c>
      <c r="O457" s="594">
        <f t="shared" si="288"/>
        <v>324.7199999999998</v>
      </c>
      <c r="P457" s="594">
        <f t="shared" si="288"/>
        <v>220.38170000000008</v>
      </c>
      <c r="Q457" s="594">
        <f t="shared" si="288"/>
        <v>0</v>
      </c>
      <c r="R457" s="594">
        <f t="shared" si="288"/>
        <v>0</v>
      </c>
      <c r="S457" s="594">
        <f t="shared" si="288"/>
        <v>0</v>
      </c>
      <c r="T457" s="594">
        <f t="shared" si="288"/>
        <v>0</v>
      </c>
      <c r="U457" s="594">
        <f t="shared" si="288"/>
        <v>0</v>
      </c>
      <c r="V457" s="594">
        <f t="shared" si="288"/>
        <v>0</v>
      </c>
      <c r="W457" s="594">
        <f t="shared" si="288"/>
        <v>0</v>
      </c>
      <c r="X457" s="594">
        <f t="shared" si="288"/>
        <v>0</v>
      </c>
      <c r="Y457" s="594">
        <f t="shared" si="288"/>
        <v>0</v>
      </c>
      <c r="Z457" s="594">
        <f t="shared" si="288"/>
        <v>0</v>
      </c>
      <c r="AA457" s="594">
        <f t="shared" si="288"/>
        <v>0</v>
      </c>
      <c r="AB457" s="594">
        <f t="shared" si="288"/>
        <v>0</v>
      </c>
      <c r="AC457" s="594">
        <f t="shared" si="288"/>
        <v>0</v>
      </c>
      <c r="AD457" s="595">
        <f t="shared" ref="AD457:AZ457" si="289">SUM(AD186:AD456)</f>
        <v>0</v>
      </c>
      <c r="AE457" s="595">
        <f t="shared" si="289"/>
        <v>1800.3248093055934</v>
      </c>
      <c r="AF457" s="595">
        <f t="shared" si="289"/>
        <v>0</v>
      </c>
      <c r="AG457" s="595">
        <f t="shared" si="289"/>
        <v>0</v>
      </c>
      <c r="AH457" s="595">
        <f t="shared" si="289"/>
        <v>0</v>
      </c>
      <c r="AI457" s="595">
        <f t="shared" si="289"/>
        <v>0</v>
      </c>
      <c r="AJ457" s="595">
        <f t="shared" si="289"/>
        <v>0</v>
      </c>
      <c r="AK457" s="595">
        <f t="shared" si="289"/>
        <v>3.2749999999999999</v>
      </c>
      <c r="AL457" s="595">
        <f t="shared" si="289"/>
        <v>69.280000000000015</v>
      </c>
      <c r="AM457" s="595">
        <f t="shared" si="289"/>
        <v>28.649000000000001</v>
      </c>
      <c r="AN457" s="595">
        <f t="shared" si="289"/>
        <v>68.02000000000001</v>
      </c>
      <c r="AO457" s="595">
        <f t="shared" si="289"/>
        <v>31.924000000000003</v>
      </c>
      <c r="AP457" s="595">
        <f t="shared" si="289"/>
        <v>154.94059694999996</v>
      </c>
      <c r="AQ457" s="595">
        <f t="shared" si="289"/>
        <v>249.05399557000004</v>
      </c>
      <c r="AR457" s="595">
        <f t="shared" si="289"/>
        <v>200.66990495999997</v>
      </c>
      <c r="AS457" s="595">
        <f t="shared" si="289"/>
        <v>369.88711679999977</v>
      </c>
      <c r="AT457" s="595">
        <f t="shared" si="289"/>
        <v>0.54722000000000004</v>
      </c>
      <c r="AU457" s="595">
        <f t="shared" si="289"/>
        <v>34.95825</v>
      </c>
      <c r="AV457" s="595">
        <f t="shared" si="289"/>
        <v>9.4957500000000028</v>
      </c>
      <c r="AW457" s="595">
        <f>SUM(AW186:AW456)</f>
        <v>309.69768713559313</v>
      </c>
      <c r="AX457" s="595">
        <f t="shared" si="289"/>
        <v>354.69890713559312</v>
      </c>
      <c r="AY457" s="595">
        <f t="shared" si="289"/>
        <v>471.07428789000005</v>
      </c>
      <c r="AZ457" s="595">
        <f t="shared" si="289"/>
        <v>1800.3248093055934</v>
      </c>
    </row>
    <row r="458" spans="1:52">
      <c r="B458" s="11"/>
      <c r="C458" s="542"/>
      <c r="D458" s="542"/>
      <c r="E458" s="194"/>
      <c r="F458" s="542"/>
      <c r="G458" s="542"/>
      <c r="H458" s="542"/>
      <c r="I458" s="542"/>
      <c r="J458" s="542"/>
      <c r="K458" s="542"/>
      <c r="L458" s="542"/>
      <c r="M458" s="542"/>
      <c r="N458" s="542"/>
      <c r="O458" s="542"/>
      <c r="P458" s="542"/>
      <c r="Q458" s="542"/>
      <c r="R458" s="542"/>
      <c r="S458" s="542"/>
      <c r="T458" s="542"/>
      <c r="U458" s="542"/>
      <c r="V458" s="542"/>
      <c r="W458" s="542"/>
      <c r="X458" s="542"/>
      <c r="Y458" s="542"/>
      <c r="Z458" s="542"/>
      <c r="AA458" s="542"/>
      <c r="AB458" s="542"/>
    </row>
    <row r="459" spans="1:52">
      <c r="B459" s="11"/>
      <c r="C459" s="163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  <c r="Z459" s="163"/>
      <c r="AA459" s="163"/>
      <c r="AB459" s="163"/>
    </row>
  </sheetData>
  <autoFilter ref="A17:BA457"/>
  <mergeCells count="46">
    <mergeCell ref="A13:A15"/>
    <mergeCell ref="B13:B15"/>
    <mergeCell ref="C13:P13"/>
    <mergeCell ref="Q13:AD13"/>
    <mergeCell ref="C15:D15"/>
    <mergeCell ref="E15:F15"/>
    <mergeCell ref="G15:H15"/>
    <mergeCell ref="I15:J15"/>
    <mergeCell ref="K15:L15"/>
    <mergeCell ref="M15:N15"/>
    <mergeCell ref="O15:P15"/>
    <mergeCell ref="Q15:R15"/>
    <mergeCell ref="W15:X15"/>
    <mergeCell ref="Y15:Z15"/>
    <mergeCell ref="M16:N16"/>
    <mergeCell ref="AA16:AB16"/>
    <mergeCell ref="AC16:AD16"/>
    <mergeCell ref="Y16:Z16"/>
    <mergeCell ref="S15:T15"/>
    <mergeCell ref="U15:V15"/>
    <mergeCell ref="C16:D16"/>
    <mergeCell ref="E16:F16"/>
    <mergeCell ref="G16:H16"/>
    <mergeCell ref="I16:J16"/>
    <mergeCell ref="K16:L16"/>
    <mergeCell ref="AH16:AI16"/>
    <mergeCell ref="AJ16:AK16"/>
    <mergeCell ref="O16:P16"/>
    <mergeCell ref="Q16:R16"/>
    <mergeCell ref="AF16:AG16"/>
    <mergeCell ref="AL16:AM16"/>
    <mergeCell ref="AN16:AO16"/>
    <mergeCell ref="AA15:AB15"/>
    <mergeCell ref="AC15:AD15"/>
    <mergeCell ref="A4:AZ4"/>
    <mergeCell ref="A5:AZ5"/>
    <mergeCell ref="S16:T16"/>
    <mergeCell ref="U16:V16"/>
    <mergeCell ref="W16:X16"/>
    <mergeCell ref="AE13:AE15"/>
    <mergeCell ref="AF13:AZ13"/>
    <mergeCell ref="AF15:AG15"/>
    <mergeCell ref="AH15:AI15"/>
    <mergeCell ref="AJ15:AK15"/>
    <mergeCell ref="AL15:AM15"/>
    <mergeCell ref="AN15:AO15"/>
  </mergeCells>
  <printOptions horizontalCentered="1"/>
  <pageMargins left="0.43307086614173229" right="0.39370078740157483" top="0.39370078740157483" bottom="0.59055118110236227" header="0" footer="0"/>
  <pageSetup paperSize="8" scale="35" fitToHeight="0" orientation="landscape" r:id="rId1"/>
  <headerFooter alignWithMargins="0"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5"/>
  <sheetViews>
    <sheetView showZeros="0" tabSelected="1" view="pageBreakPreview" zoomScale="80" zoomScaleNormal="100" zoomScaleSheetLayoutView="80" workbookViewId="0">
      <selection activeCell="B3" sqref="B3"/>
    </sheetView>
  </sheetViews>
  <sheetFormatPr defaultRowHeight="15.75"/>
  <cols>
    <col min="1" max="1" width="9" style="311"/>
    <col min="2" max="2" width="44" style="311" bestFit="1" customWidth="1"/>
    <col min="3" max="8" width="9" style="311"/>
    <col min="9" max="9" width="10.125" style="311" customWidth="1"/>
    <col min="10" max="10" width="9.625" style="311" customWidth="1"/>
    <col min="11" max="16384" width="9" style="311"/>
  </cols>
  <sheetData>
    <row r="2" spans="1:9">
      <c r="I2" s="296" t="s">
        <v>1697</v>
      </c>
    </row>
    <row r="3" spans="1:9">
      <c r="I3" s="296" t="s">
        <v>709</v>
      </c>
    </row>
    <row r="4" spans="1:9">
      <c r="I4" s="296" t="s">
        <v>1688</v>
      </c>
    </row>
    <row r="6" spans="1:9" s="313" customFormat="1" ht="70.5" customHeight="1">
      <c r="A6" s="802" t="s">
        <v>2337</v>
      </c>
      <c r="B6" s="802"/>
      <c r="C6" s="802"/>
      <c r="D6" s="802"/>
      <c r="E6" s="802"/>
      <c r="F6" s="802"/>
      <c r="G6" s="802"/>
      <c r="H6" s="802"/>
      <c r="I6" s="802"/>
    </row>
    <row r="7" spans="1:9" s="313" customFormat="1" ht="30" customHeight="1">
      <c r="A7" s="463"/>
      <c r="B7" s="463"/>
      <c r="C7" s="463"/>
      <c r="D7" s="463"/>
      <c r="E7" s="463"/>
      <c r="F7" s="463"/>
      <c r="G7" s="463"/>
      <c r="H7" s="463"/>
      <c r="I7" s="463"/>
    </row>
    <row r="8" spans="1:9">
      <c r="I8" s="296" t="s">
        <v>710</v>
      </c>
    </row>
    <row r="9" spans="1:9">
      <c r="I9" s="296"/>
    </row>
    <row r="10" spans="1:9">
      <c r="I10" s="296" t="s">
        <v>651</v>
      </c>
    </row>
    <row r="11" spans="1:9">
      <c r="I11" s="314" t="s">
        <v>601</v>
      </c>
    </row>
    <row r="12" spans="1:9">
      <c r="I12" s="296" t="s">
        <v>2334</v>
      </c>
    </row>
    <row r="13" spans="1:9">
      <c r="I13" s="296" t="s">
        <v>261</v>
      </c>
    </row>
    <row r="14" spans="1:9">
      <c r="A14" s="315"/>
    </row>
    <row r="15" spans="1:9" ht="48" customHeight="1">
      <c r="A15" s="400" t="s">
        <v>412</v>
      </c>
      <c r="B15" s="400" t="s">
        <v>413</v>
      </c>
      <c r="C15" s="400">
        <v>2012</v>
      </c>
      <c r="D15" s="400">
        <v>2013</v>
      </c>
      <c r="E15" s="400">
        <v>2014</v>
      </c>
      <c r="F15" s="400">
        <v>2015</v>
      </c>
      <c r="G15" s="400">
        <v>2016</v>
      </c>
      <c r="H15" s="400">
        <v>2017</v>
      </c>
      <c r="I15" s="400" t="s">
        <v>157</v>
      </c>
    </row>
    <row r="16" spans="1:9" ht="17.25" customHeight="1">
      <c r="A16" s="400">
        <v>1</v>
      </c>
      <c r="B16" s="400">
        <v>2</v>
      </c>
      <c r="C16" s="400">
        <v>3</v>
      </c>
      <c r="D16" s="400">
        <v>4</v>
      </c>
      <c r="E16" s="400">
        <v>5</v>
      </c>
      <c r="F16" s="400">
        <v>6</v>
      </c>
      <c r="G16" s="400">
        <v>7</v>
      </c>
      <c r="H16" s="400">
        <v>8</v>
      </c>
      <c r="I16" s="400">
        <v>9</v>
      </c>
    </row>
    <row r="17" spans="1:11">
      <c r="A17" s="10">
        <v>1</v>
      </c>
      <c r="B17" s="321" t="s">
        <v>417</v>
      </c>
      <c r="C17" s="684">
        <f>'приложение 4.2 '!C17</f>
        <v>159.79999999999998</v>
      </c>
      <c r="D17" s="684">
        <f>'приложение 4.2 '!D17</f>
        <v>301.29999999999995</v>
      </c>
      <c r="E17" s="684">
        <f>'приложение 4.2 '!E17</f>
        <v>339.9</v>
      </c>
      <c r="F17" s="684">
        <f>'приложение 4.2 '!F17</f>
        <v>417.8</v>
      </c>
      <c r="G17" s="684">
        <f>'приложение 4.2 '!G17</f>
        <v>497.5</v>
      </c>
      <c r="H17" s="684">
        <f>'приложение 4.2 '!H17</f>
        <v>466.49015999999995</v>
      </c>
      <c r="I17" s="684">
        <f>'приложение 4.2 '!I17</f>
        <v>2182.7901599999996</v>
      </c>
    </row>
    <row r="18" spans="1:11">
      <c r="A18" s="401" t="s">
        <v>399</v>
      </c>
      <c r="B18" s="321" t="s">
        <v>418</v>
      </c>
      <c r="C18" s="684">
        <f>'приложение 4.2 '!C18</f>
        <v>7.9999999999999716</v>
      </c>
      <c r="D18" s="684">
        <f>'приложение 4.2 '!D18</f>
        <v>141.29999999999995</v>
      </c>
      <c r="E18" s="684">
        <f>'приложение 4.2 '!E18</f>
        <v>165.79999999999998</v>
      </c>
      <c r="F18" s="684">
        <f>'приложение 4.2 '!F18</f>
        <v>227.9</v>
      </c>
      <c r="G18" s="684">
        <f>'приложение 4.2 '!G18</f>
        <v>218.25036999999998</v>
      </c>
      <c r="H18" s="684">
        <f>'приложение 4.2 '!H18</f>
        <v>182.25565999999992</v>
      </c>
      <c r="I18" s="684">
        <f>'приложение 4.2 '!I18</f>
        <v>943.50602999999978</v>
      </c>
    </row>
    <row r="19" spans="1:11">
      <c r="A19" s="401" t="s">
        <v>419</v>
      </c>
      <c r="B19" s="321" t="s">
        <v>162</v>
      </c>
      <c r="C19" s="684">
        <f>'приложение 4.2 '!C19</f>
        <v>7.9999999999999716</v>
      </c>
      <c r="D19" s="684">
        <f>'приложение 4.2 '!D19</f>
        <v>141.29999999999995</v>
      </c>
      <c r="E19" s="684">
        <f>'приложение 4.2 '!E19</f>
        <v>165.79999999999998</v>
      </c>
      <c r="F19" s="684">
        <f>'приложение 4.2 '!F19</f>
        <v>227.9</v>
      </c>
      <c r="G19" s="684">
        <f>'приложение 4.2 '!G19</f>
        <v>218.25036999999998</v>
      </c>
      <c r="H19" s="684">
        <f>'приложение 4.2 '!H19</f>
        <v>182.25565999999992</v>
      </c>
      <c r="I19" s="684">
        <f>'приложение 4.2 '!I19</f>
        <v>943.50602999999978</v>
      </c>
    </row>
    <row r="20" spans="1:11">
      <c r="A20" s="401" t="s">
        <v>155</v>
      </c>
      <c r="B20" s="321" t="s">
        <v>163</v>
      </c>
      <c r="C20" s="318"/>
      <c r="D20" s="318"/>
      <c r="E20" s="318"/>
      <c r="F20" s="318"/>
      <c r="G20" s="318"/>
      <c r="H20" s="318"/>
      <c r="I20" s="318"/>
    </row>
    <row r="21" spans="1:11" ht="31.5">
      <c r="A21" s="401" t="s">
        <v>159</v>
      </c>
      <c r="B21" s="321" t="s">
        <v>111</v>
      </c>
      <c r="C21" s="318"/>
      <c r="D21" s="318"/>
      <c r="E21" s="318"/>
      <c r="F21" s="318"/>
      <c r="G21" s="318"/>
      <c r="H21" s="318"/>
      <c r="I21" s="318"/>
    </row>
    <row r="22" spans="1:11" ht="31.5">
      <c r="A22" s="401" t="s">
        <v>160</v>
      </c>
      <c r="B22" s="321" t="s">
        <v>112</v>
      </c>
      <c r="C22" s="318"/>
      <c r="D22" s="318"/>
      <c r="E22" s="318"/>
      <c r="F22" s="318"/>
      <c r="G22" s="318"/>
      <c r="H22" s="318"/>
      <c r="I22" s="318"/>
    </row>
    <row r="23" spans="1:11" ht="31.5">
      <c r="A23" s="401" t="s">
        <v>161</v>
      </c>
      <c r="B23" s="321" t="s">
        <v>739</v>
      </c>
      <c r="C23" s="318"/>
      <c r="D23" s="318"/>
      <c r="E23" s="318"/>
      <c r="F23" s="318"/>
      <c r="G23" s="318"/>
      <c r="H23" s="318"/>
      <c r="I23" s="318"/>
    </row>
    <row r="24" spans="1:11">
      <c r="A24" s="401" t="s">
        <v>570</v>
      </c>
      <c r="B24" s="321" t="s">
        <v>272</v>
      </c>
      <c r="C24" s="318"/>
      <c r="D24" s="318"/>
      <c r="E24" s="318"/>
      <c r="F24" s="318"/>
      <c r="G24" s="318"/>
      <c r="H24" s="318"/>
      <c r="I24" s="318"/>
    </row>
    <row r="25" spans="1:11">
      <c r="A25" s="401" t="s">
        <v>400</v>
      </c>
      <c r="B25" s="321" t="s">
        <v>420</v>
      </c>
      <c r="C25" s="318">
        <f>'приложение 4.2 '!C25</f>
        <v>151.80000000000001</v>
      </c>
      <c r="D25" s="318">
        <f>'приложение 4.2 '!D25</f>
        <v>160</v>
      </c>
      <c r="E25" s="318">
        <f>'приложение 4.2 '!E25</f>
        <v>174.1</v>
      </c>
      <c r="F25" s="318">
        <f>'приложение 4.2 '!F25</f>
        <v>189.9</v>
      </c>
      <c r="G25" s="318">
        <f>'приложение 4.2 '!G25</f>
        <v>279.24963000000002</v>
      </c>
      <c r="H25" s="318">
        <f>'приложение 4.2 '!H25</f>
        <v>284.23450000000003</v>
      </c>
      <c r="I25" s="318">
        <f>'приложение 4.2 '!I25</f>
        <v>1239.28413</v>
      </c>
    </row>
    <row r="26" spans="1:11">
      <c r="A26" s="401" t="s">
        <v>273</v>
      </c>
      <c r="B26" s="321" t="s">
        <v>276</v>
      </c>
      <c r="C26" s="318">
        <f>'приложение 4.2 '!C26</f>
        <v>151.80000000000001</v>
      </c>
      <c r="D26" s="318">
        <f>'приложение 4.2 '!D26</f>
        <v>160</v>
      </c>
      <c r="E26" s="318">
        <f>'приложение 4.2 '!E26</f>
        <v>174.1</v>
      </c>
      <c r="F26" s="318">
        <f>'приложение 4.2 '!F26</f>
        <v>189.9</v>
      </c>
      <c r="G26" s="318">
        <f>'приложение 4.2 '!G26</f>
        <v>279.24963000000002</v>
      </c>
      <c r="H26" s="318">
        <f>'приложение 4.2 '!H26</f>
        <v>284.23450000000003</v>
      </c>
      <c r="I26" s="318">
        <f>'приложение 4.2 '!I26</f>
        <v>1239.28413</v>
      </c>
      <c r="K26" s="319"/>
    </row>
    <row r="27" spans="1:11">
      <c r="A27" s="401" t="s">
        <v>274</v>
      </c>
      <c r="B27" s="321" t="s">
        <v>277</v>
      </c>
      <c r="C27" s="318"/>
      <c r="D27" s="318"/>
      <c r="E27" s="318"/>
      <c r="F27" s="318"/>
      <c r="G27" s="318"/>
      <c r="H27" s="318"/>
      <c r="I27" s="318"/>
    </row>
    <row r="28" spans="1:11">
      <c r="A28" s="401" t="s">
        <v>275</v>
      </c>
      <c r="B28" s="321" t="s">
        <v>278</v>
      </c>
      <c r="C28" s="318"/>
      <c r="D28" s="318"/>
      <c r="E28" s="318"/>
      <c r="F28" s="318"/>
      <c r="G28" s="318"/>
      <c r="H28" s="318"/>
      <c r="I28" s="318"/>
    </row>
    <row r="29" spans="1:11">
      <c r="A29" s="401" t="s">
        <v>411</v>
      </c>
      <c r="B29" s="321" t="s">
        <v>421</v>
      </c>
      <c r="C29" s="318"/>
      <c r="D29" s="318"/>
      <c r="E29" s="318"/>
      <c r="F29" s="318"/>
      <c r="G29" s="318"/>
      <c r="H29" s="318"/>
      <c r="I29" s="318"/>
    </row>
    <row r="30" spans="1:11">
      <c r="A30" s="401" t="s">
        <v>422</v>
      </c>
      <c r="B30" s="321" t="s">
        <v>423</v>
      </c>
      <c r="C30" s="318"/>
      <c r="D30" s="318"/>
      <c r="E30" s="318"/>
      <c r="F30" s="318"/>
      <c r="G30" s="318"/>
      <c r="H30" s="318"/>
      <c r="I30" s="318"/>
    </row>
    <row r="31" spans="1:11">
      <c r="A31" s="401" t="s">
        <v>424</v>
      </c>
      <c r="B31" s="321" t="s">
        <v>740</v>
      </c>
      <c r="C31" s="318"/>
      <c r="D31" s="318"/>
      <c r="E31" s="318"/>
      <c r="F31" s="318"/>
      <c r="G31" s="318"/>
      <c r="H31" s="318"/>
      <c r="I31" s="318"/>
    </row>
    <row r="32" spans="1:11">
      <c r="A32" s="401" t="s">
        <v>732</v>
      </c>
      <c r="B32" s="321" t="s">
        <v>569</v>
      </c>
      <c r="C32" s="318"/>
      <c r="D32" s="318"/>
      <c r="E32" s="318"/>
      <c r="F32" s="318"/>
      <c r="G32" s="318"/>
      <c r="H32" s="318"/>
      <c r="I32" s="318"/>
    </row>
    <row r="33" spans="1:10">
      <c r="A33" s="401" t="s">
        <v>401</v>
      </c>
      <c r="B33" s="321" t="s">
        <v>741</v>
      </c>
      <c r="C33" s="318">
        <f>'приложение 4.2 '!C33</f>
        <v>22.9</v>
      </c>
      <c r="D33" s="318">
        <f>'приложение 4.2 '!D33</f>
        <v>13.1</v>
      </c>
      <c r="E33" s="318">
        <f>'приложение 4.2 '!E33</f>
        <v>11.3</v>
      </c>
      <c r="F33" s="318">
        <f>'приложение 4.2 '!F33</f>
        <v>9.8000000000000007</v>
      </c>
      <c r="G33" s="318">
        <f>'приложение 4.2 '!G33</f>
        <v>0</v>
      </c>
      <c r="H33" s="318">
        <f>'приложение 4.2 '!H33</f>
        <v>109.90984</v>
      </c>
      <c r="I33" s="318">
        <f>'приложение 4.2 '!I33</f>
        <v>167.00984</v>
      </c>
      <c r="J33" s="320"/>
    </row>
    <row r="34" spans="1:10">
      <c r="A34" s="401" t="s">
        <v>402</v>
      </c>
      <c r="B34" s="321" t="s">
        <v>603</v>
      </c>
      <c r="C34" s="318">
        <f>'приложение 4.2 '!C34</f>
        <v>22.9</v>
      </c>
      <c r="D34" s="318">
        <f>'приложение 4.2 '!D34</f>
        <v>13.1</v>
      </c>
      <c r="E34" s="318">
        <f>'приложение 4.2 '!E34</f>
        <v>11.3</v>
      </c>
      <c r="F34" s="318">
        <f>'приложение 4.2 '!F34</f>
        <v>9.8000000000000007</v>
      </c>
      <c r="G34" s="318">
        <f>'приложение 4.2 '!G34</f>
        <v>0</v>
      </c>
      <c r="H34" s="318">
        <f>'приложение 4.2 '!H34</f>
        <v>109.90984</v>
      </c>
      <c r="I34" s="318">
        <f>'приложение 4.2 '!I34</f>
        <v>167.00984</v>
      </c>
    </row>
    <row r="35" spans="1:10">
      <c r="A35" s="401" t="s">
        <v>403</v>
      </c>
      <c r="B35" s="321" t="s">
        <v>742</v>
      </c>
      <c r="C35" s="318"/>
      <c r="D35" s="318"/>
      <c r="E35" s="318"/>
      <c r="F35" s="318"/>
      <c r="G35" s="318"/>
      <c r="H35" s="318"/>
      <c r="I35" s="318"/>
    </row>
    <row r="36" spans="1:10">
      <c r="A36" s="402" t="s">
        <v>404</v>
      </c>
      <c r="B36" s="321" t="s">
        <v>602</v>
      </c>
      <c r="C36" s="318"/>
      <c r="D36" s="318"/>
      <c r="E36" s="318"/>
      <c r="F36" s="318"/>
      <c r="G36" s="318"/>
      <c r="H36" s="318"/>
      <c r="I36" s="318"/>
    </row>
    <row r="37" spans="1:10">
      <c r="A37" s="402" t="s">
        <v>405</v>
      </c>
      <c r="B37" s="321" t="s">
        <v>425</v>
      </c>
      <c r="C37" s="318"/>
      <c r="D37" s="318"/>
      <c r="E37" s="318"/>
      <c r="F37" s="318"/>
      <c r="G37" s="318"/>
      <c r="H37" s="318"/>
      <c r="I37" s="318"/>
    </row>
    <row r="38" spans="1:10">
      <c r="A38" s="401" t="s">
        <v>165</v>
      </c>
      <c r="B38" s="321" t="s">
        <v>158</v>
      </c>
      <c r="C38" s="318"/>
      <c r="D38" s="318"/>
      <c r="E38" s="318"/>
      <c r="F38" s="318"/>
      <c r="G38" s="318"/>
      <c r="H38" s="318"/>
      <c r="I38" s="318"/>
    </row>
    <row r="39" spans="1:10">
      <c r="A39" s="401" t="s">
        <v>205</v>
      </c>
      <c r="B39" s="321" t="s">
        <v>567</v>
      </c>
      <c r="C39" s="318"/>
      <c r="D39" s="318"/>
      <c r="E39" s="318"/>
      <c r="F39" s="318"/>
      <c r="G39" s="318"/>
      <c r="H39" s="318"/>
      <c r="I39" s="318"/>
    </row>
    <row r="40" spans="1:10">
      <c r="A40" s="401" t="s">
        <v>279</v>
      </c>
      <c r="B40" s="321" t="s">
        <v>767</v>
      </c>
      <c r="C40" s="318"/>
      <c r="D40" s="318"/>
      <c r="E40" s="318"/>
      <c r="F40" s="318"/>
      <c r="G40" s="318"/>
      <c r="H40" s="318"/>
      <c r="I40" s="318"/>
    </row>
    <row r="41" spans="1:10" ht="16.5" customHeight="1">
      <c r="A41" s="261"/>
      <c r="B41" s="152" t="s">
        <v>416</v>
      </c>
      <c r="C41" s="403">
        <f>'приложение 4.2 '!C41</f>
        <v>182.7</v>
      </c>
      <c r="D41" s="403">
        <f>'приложение 4.2 '!D41</f>
        <v>314.39999999999998</v>
      </c>
      <c r="E41" s="403">
        <f>'приложение 4.2 '!E41</f>
        <v>351.2</v>
      </c>
      <c r="F41" s="403">
        <f>'приложение 4.2 '!F41</f>
        <v>427.6</v>
      </c>
      <c r="G41" s="403">
        <f>'приложение 4.2 '!G41</f>
        <v>497.5</v>
      </c>
      <c r="H41" s="403">
        <f>'приложение 4.2 '!H41</f>
        <v>576.4</v>
      </c>
      <c r="I41" s="403">
        <f>'приложение 4.2 '!I41</f>
        <v>2349.8000000000002</v>
      </c>
      <c r="J41" s="319"/>
    </row>
    <row r="42" spans="1:10" ht="16.5" customHeight="1">
      <c r="A42" s="405"/>
      <c r="B42" s="321" t="s">
        <v>268</v>
      </c>
      <c r="C42" s="79"/>
      <c r="D42" s="79"/>
      <c r="E42" s="79"/>
      <c r="F42" s="79"/>
      <c r="G42" s="79"/>
      <c r="H42" s="79"/>
      <c r="I42" s="79"/>
    </row>
    <row r="43" spans="1:10" ht="16.5" customHeight="1">
      <c r="A43" s="405"/>
      <c r="B43" s="322" t="s">
        <v>269</v>
      </c>
      <c r="C43" s="79"/>
      <c r="D43" s="79"/>
      <c r="E43" s="79"/>
      <c r="F43" s="79"/>
      <c r="G43" s="79"/>
      <c r="H43" s="79"/>
      <c r="I43" s="79"/>
    </row>
    <row r="44" spans="1:10" ht="16.5" customHeight="1">
      <c r="A44" s="405"/>
      <c r="B44" s="322" t="s">
        <v>270</v>
      </c>
      <c r="C44" s="79"/>
      <c r="D44" s="79"/>
      <c r="E44" s="79"/>
      <c r="F44" s="79"/>
      <c r="G44" s="79"/>
      <c r="H44" s="79"/>
      <c r="I44" s="79"/>
    </row>
    <row r="45" spans="1:10">
      <c r="A45" s="11"/>
      <c r="B45" s="323"/>
      <c r="C45" s="11"/>
      <c r="D45" s="11"/>
      <c r="E45" s="11"/>
      <c r="F45" s="11"/>
      <c r="G45" s="11"/>
      <c r="H45" s="11"/>
      <c r="I45" s="11"/>
    </row>
    <row r="46" spans="1:10" ht="30.6" customHeight="1">
      <c r="A46" s="777" t="s">
        <v>151</v>
      </c>
      <c r="B46" s="777"/>
      <c r="C46" s="777"/>
      <c r="D46" s="777"/>
      <c r="E46" s="777"/>
      <c r="F46" s="777"/>
      <c r="G46" s="777"/>
      <c r="H46" s="777"/>
      <c r="I46" s="777"/>
    </row>
    <row r="47" spans="1:10" ht="30.6" customHeight="1">
      <c r="A47" s="777" t="s">
        <v>716</v>
      </c>
      <c r="B47" s="777"/>
      <c r="C47" s="777"/>
      <c r="D47" s="777"/>
      <c r="E47" s="777"/>
      <c r="F47" s="777"/>
      <c r="G47" s="777"/>
      <c r="H47" s="777"/>
      <c r="I47" s="777"/>
    </row>
    <row r="48" spans="1:10">
      <c r="A48" s="324"/>
      <c r="B48" s="325"/>
    </row>
    <row r="49" spans="1:9">
      <c r="A49" s="324"/>
    </row>
    <row r="50" spans="1:9">
      <c r="A50" s="324"/>
    </row>
    <row r="51" spans="1:9">
      <c r="A51" s="316"/>
      <c r="B51" s="316"/>
      <c r="C51" s="316"/>
      <c r="D51" s="316"/>
      <c r="E51" s="316"/>
      <c r="F51" s="316"/>
      <c r="G51" s="316"/>
      <c r="H51" s="316"/>
      <c r="I51" s="316"/>
    </row>
    <row r="52" spans="1:9">
      <c r="A52" s="324"/>
    </row>
    <row r="53" spans="1:9">
      <c r="A53" s="326"/>
      <c r="C53" s="327"/>
      <c r="D53" s="327"/>
      <c r="E53" s="327"/>
      <c r="F53" s="327"/>
      <c r="I53" s="328"/>
    </row>
    <row r="54" spans="1:9">
      <c r="C54" s="329"/>
      <c r="D54" s="329"/>
      <c r="E54" s="329"/>
      <c r="F54" s="329"/>
    </row>
    <row r="55" spans="1:9">
      <c r="A55" s="9"/>
      <c r="C55" s="315"/>
      <c r="D55" s="315"/>
      <c r="E55" s="315"/>
      <c r="F55" s="315"/>
    </row>
  </sheetData>
  <mergeCells count="3">
    <mergeCell ref="A6:I6"/>
    <mergeCell ref="A46:I46"/>
    <mergeCell ref="A47:I47"/>
  </mergeCells>
  <pageMargins left="0.74803149606299213" right="0.74803149606299213" top="0.98425196850393704" bottom="0.59055118110236227" header="0.51181102362204722" footer="0.51181102362204722"/>
  <pageSetup paperSize="9" scale="69" orientation="portrait" r:id="rId1"/>
  <headerFooter alignWithMargins="0">
    <oddFooter>&amp;R&amp;P</oddFooter>
  </headerFooter>
  <rowBreaks count="1" manualBreakCount="1">
    <brk id="48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 filterMode="1"/>
  <dimension ref="A1:AD459"/>
  <sheetViews>
    <sheetView view="pageBreakPreview" zoomScale="50" zoomScaleNormal="80" zoomScaleSheetLayoutView="50" workbookViewId="0">
      <selection activeCell="B400" sqref="B400"/>
    </sheetView>
  </sheetViews>
  <sheetFormatPr defaultRowHeight="15.75"/>
  <cols>
    <col min="1" max="1" width="9" style="541"/>
    <col min="2" max="2" width="43.875" style="9" customWidth="1"/>
    <col min="3" max="12" width="9.25" style="9" customWidth="1"/>
    <col min="13" max="13" width="10.75" style="9" customWidth="1"/>
    <col min="14" max="14" width="9.25" style="9" customWidth="1"/>
    <col min="15" max="15" width="11.375" style="9" customWidth="1"/>
    <col min="16" max="16" width="11.25" style="9" customWidth="1"/>
    <col min="17" max="28" width="9.25" style="9" customWidth="1"/>
    <col min="29" max="30" width="9" style="9" customWidth="1"/>
    <col min="31" max="16384" width="9" style="179"/>
  </cols>
  <sheetData>
    <row r="1" spans="1:30" ht="18.75">
      <c r="A1" s="155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32"/>
      <c r="R1" s="132"/>
      <c r="S1" s="132"/>
      <c r="AD1" s="156" t="s">
        <v>449</v>
      </c>
    </row>
    <row r="2" spans="1:30" ht="18.75">
      <c r="A2" s="155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32"/>
      <c r="R2" s="132"/>
      <c r="S2" s="132"/>
      <c r="AD2" s="156" t="s">
        <v>709</v>
      </c>
    </row>
    <row r="3" spans="1:30" ht="18.75">
      <c r="A3" s="155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32"/>
      <c r="R3" s="132"/>
      <c r="S3" s="132"/>
      <c r="AD3" s="156" t="s">
        <v>650</v>
      </c>
    </row>
    <row r="4" spans="1:30" ht="18.75">
      <c r="A4" s="702" t="s">
        <v>34</v>
      </c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</row>
    <row r="5" spans="1:30" ht="18.75">
      <c r="A5" s="702" t="s">
        <v>746</v>
      </c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</row>
    <row r="6" spans="1:30" ht="18.75">
      <c r="A6" s="155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32"/>
      <c r="R6" s="132"/>
      <c r="S6" s="132"/>
      <c r="Y6" s="173"/>
      <c r="Z6" s="173"/>
      <c r="AA6" s="173"/>
      <c r="AB6" s="173"/>
      <c r="AD6" s="132" t="s">
        <v>710</v>
      </c>
    </row>
    <row r="7" spans="1:30" ht="18.75">
      <c r="A7" s="155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32"/>
      <c r="R7" s="132"/>
      <c r="S7" s="132"/>
      <c r="AD7" s="132" t="s">
        <v>651</v>
      </c>
    </row>
    <row r="8" spans="1:30" ht="18.75">
      <c r="A8" s="155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32"/>
      <c r="R8" s="132"/>
      <c r="S8" s="132"/>
      <c r="AD8" s="132" t="s">
        <v>652</v>
      </c>
    </row>
    <row r="9" spans="1:30" ht="18.75">
      <c r="A9" s="155"/>
      <c r="B9" s="142"/>
      <c r="Q9" s="157"/>
      <c r="R9" s="157"/>
      <c r="S9" s="157"/>
      <c r="AD9" s="132" t="s">
        <v>2230</v>
      </c>
    </row>
    <row r="10" spans="1:30" ht="18.75">
      <c r="A10" s="155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647"/>
      <c r="P10" s="647"/>
      <c r="Q10" s="132"/>
      <c r="R10" s="132"/>
      <c r="S10" s="132"/>
      <c r="AD10" s="132" t="s">
        <v>261</v>
      </c>
    </row>
    <row r="11" spans="1:30" ht="18.75">
      <c r="A11" s="155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646"/>
      <c r="P11" s="646"/>
      <c r="Q11" s="132"/>
      <c r="R11" s="132"/>
      <c r="S11" s="132"/>
      <c r="T11" s="190"/>
    </row>
    <row r="13" spans="1:30" ht="15.75" customHeight="1">
      <c r="A13" s="703" t="s">
        <v>396</v>
      </c>
      <c r="B13" s="704" t="s">
        <v>166</v>
      </c>
      <c r="C13" s="707" t="s">
        <v>156</v>
      </c>
      <c r="D13" s="707"/>
      <c r="E13" s="707"/>
      <c r="F13" s="707"/>
      <c r="G13" s="707"/>
      <c r="H13" s="707"/>
      <c r="I13" s="707"/>
      <c r="J13" s="707"/>
      <c r="K13" s="707"/>
      <c r="L13" s="707"/>
      <c r="M13" s="707"/>
      <c r="N13" s="707"/>
      <c r="O13" s="707"/>
      <c r="P13" s="707"/>
      <c r="Q13" s="707" t="s">
        <v>246</v>
      </c>
      <c r="R13" s="707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  <c r="AD13" s="707"/>
    </row>
    <row r="14" spans="1:30" ht="18.75">
      <c r="A14" s="703"/>
      <c r="B14" s="704"/>
      <c r="C14" s="187" t="s">
        <v>676</v>
      </c>
      <c r="D14" s="188" t="s">
        <v>22</v>
      </c>
      <c r="E14" s="187" t="s">
        <v>676</v>
      </c>
      <c r="F14" s="188" t="s">
        <v>22</v>
      </c>
      <c r="G14" s="187" t="s">
        <v>676</v>
      </c>
      <c r="H14" s="188" t="s">
        <v>22</v>
      </c>
      <c r="I14" s="187" t="s">
        <v>676</v>
      </c>
      <c r="J14" s="188" t="s">
        <v>22</v>
      </c>
      <c r="K14" s="187" t="s">
        <v>676</v>
      </c>
      <c r="L14" s="188" t="s">
        <v>22</v>
      </c>
      <c r="M14" s="187" t="s">
        <v>676</v>
      </c>
      <c r="N14" s="188" t="s">
        <v>22</v>
      </c>
      <c r="O14" s="187" t="s">
        <v>676</v>
      </c>
      <c r="P14" s="188" t="s">
        <v>22</v>
      </c>
      <c r="Q14" s="187" t="s">
        <v>676</v>
      </c>
      <c r="R14" s="188" t="s">
        <v>22</v>
      </c>
      <c r="S14" s="187" t="s">
        <v>676</v>
      </c>
      <c r="T14" s="188" t="s">
        <v>22</v>
      </c>
      <c r="U14" s="187" t="s">
        <v>676</v>
      </c>
      <c r="V14" s="188" t="s">
        <v>22</v>
      </c>
      <c r="W14" s="187" t="s">
        <v>676</v>
      </c>
      <c r="X14" s="188" t="s">
        <v>22</v>
      </c>
      <c r="Y14" s="187" t="s">
        <v>676</v>
      </c>
      <c r="Z14" s="188" t="s">
        <v>22</v>
      </c>
      <c r="AA14" s="187" t="s">
        <v>676</v>
      </c>
      <c r="AB14" s="188" t="s">
        <v>22</v>
      </c>
      <c r="AC14" s="187" t="s">
        <v>676</v>
      </c>
      <c r="AD14" s="188" t="s">
        <v>22</v>
      </c>
    </row>
    <row r="15" spans="1:30">
      <c r="A15" s="703"/>
      <c r="B15" s="704"/>
      <c r="C15" s="698">
        <v>2012</v>
      </c>
      <c r="D15" s="698"/>
      <c r="E15" s="698">
        <v>2013</v>
      </c>
      <c r="F15" s="698"/>
      <c r="G15" s="698">
        <v>2014</v>
      </c>
      <c r="H15" s="698"/>
      <c r="I15" s="698">
        <v>2015</v>
      </c>
      <c r="J15" s="698"/>
      <c r="K15" s="698">
        <v>2016</v>
      </c>
      <c r="L15" s="698"/>
      <c r="M15" s="698">
        <v>2017</v>
      </c>
      <c r="N15" s="698"/>
      <c r="O15" s="705" t="s">
        <v>442</v>
      </c>
      <c r="P15" s="706"/>
      <c r="Q15" s="698">
        <v>2012</v>
      </c>
      <c r="R15" s="698"/>
      <c r="S15" s="698">
        <v>2013</v>
      </c>
      <c r="T15" s="698"/>
      <c r="U15" s="698">
        <v>2014</v>
      </c>
      <c r="V15" s="698"/>
      <c r="W15" s="698">
        <v>2015</v>
      </c>
      <c r="X15" s="698"/>
      <c r="Y15" s="698">
        <v>2016</v>
      </c>
      <c r="Z15" s="698"/>
      <c r="AA15" s="698">
        <v>2017</v>
      </c>
      <c r="AB15" s="698"/>
      <c r="AC15" s="698" t="s">
        <v>442</v>
      </c>
      <c r="AD15" s="698"/>
    </row>
    <row r="16" spans="1:30" s="158" customFormat="1">
      <c r="A16" s="628">
        <v>1</v>
      </c>
      <c r="B16" s="629">
        <v>2</v>
      </c>
      <c r="C16" s="697">
        <v>3</v>
      </c>
      <c r="D16" s="697"/>
      <c r="E16" s="697">
        <v>4</v>
      </c>
      <c r="F16" s="697"/>
      <c r="G16" s="697">
        <v>5</v>
      </c>
      <c r="H16" s="697"/>
      <c r="I16" s="697">
        <v>6</v>
      </c>
      <c r="J16" s="697"/>
      <c r="K16" s="697">
        <v>7</v>
      </c>
      <c r="L16" s="697"/>
      <c r="M16" s="697">
        <v>8</v>
      </c>
      <c r="N16" s="697"/>
      <c r="O16" s="700">
        <v>9</v>
      </c>
      <c r="P16" s="701"/>
      <c r="Q16" s="699">
        <v>10</v>
      </c>
      <c r="R16" s="699"/>
      <c r="S16" s="699">
        <v>11</v>
      </c>
      <c r="T16" s="699"/>
      <c r="U16" s="699">
        <v>12</v>
      </c>
      <c r="V16" s="699"/>
      <c r="W16" s="699">
        <v>13</v>
      </c>
      <c r="X16" s="699"/>
      <c r="Y16" s="699">
        <v>14</v>
      </c>
      <c r="Z16" s="699"/>
      <c r="AA16" s="699">
        <v>15</v>
      </c>
      <c r="AB16" s="699"/>
      <c r="AC16" s="699">
        <v>16</v>
      </c>
      <c r="AD16" s="699"/>
    </row>
    <row r="17" spans="1:30" s="171" customFormat="1">
      <c r="A17" s="170"/>
      <c r="B17" s="637" t="s">
        <v>373</v>
      </c>
      <c r="C17" s="191">
        <f t="shared" ref="C17:AD17" si="0">C18+C183</f>
        <v>36.22</v>
      </c>
      <c r="D17" s="191">
        <f t="shared" si="0"/>
        <v>15.554000000000002</v>
      </c>
      <c r="E17" s="191">
        <f t="shared" si="0"/>
        <v>100.42000000000002</v>
      </c>
      <c r="F17" s="191">
        <f t="shared" si="0"/>
        <v>77.578999999999965</v>
      </c>
      <c r="G17" s="191">
        <f t="shared" si="0"/>
        <v>73.11999999999999</v>
      </c>
      <c r="H17" s="191">
        <f t="shared" si="0"/>
        <v>34.397999999999996</v>
      </c>
      <c r="I17" s="191">
        <f t="shared" si="0"/>
        <v>72.14</v>
      </c>
      <c r="J17" s="191">
        <f t="shared" si="0"/>
        <v>51.082499999999996</v>
      </c>
      <c r="K17" s="191">
        <f t="shared" si="0"/>
        <v>58.900000000000006</v>
      </c>
      <c r="L17" s="191">
        <f t="shared" si="0"/>
        <v>40.610199999999999</v>
      </c>
      <c r="M17" s="191">
        <f t="shared" si="0"/>
        <v>77.220000000000013</v>
      </c>
      <c r="N17" s="191">
        <f t="shared" si="0"/>
        <v>47.539500000000004</v>
      </c>
      <c r="O17" s="191">
        <f t="shared" si="0"/>
        <v>418.01999999999981</v>
      </c>
      <c r="P17" s="191">
        <f t="shared" si="0"/>
        <v>266.7632000000001</v>
      </c>
      <c r="Q17" s="191">
        <f t="shared" si="0"/>
        <v>5.8400000000000007</v>
      </c>
      <c r="R17" s="191">
        <f t="shared" si="0"/>
        <v>1.07</v>
      </c>
      <c r="S17" s="191">
        <f t="shared" si="0"/>
        <v>10.08</v>
      </c>
      <c r="T17" s="191">
        <f t="shared" si="0"/>
        <v>6.0179999999999998</v>
      </c>
      <c r="U17" s="191">
        <f t="shared" si="0"/>
        <v>22.940000000000005</v>
      </c>
      <c r="V17" s="191">
        <f t="shared" si="0"/>
        <v>14.577999999999999</v>
      </c>
      <c r="W17" s="191">
        <f t="shared" si="0"/>
        <v>7.669999999999999</v>
      </c>
      <c r="X17" s="191">
        <f t="shared" si="0"/>
        <v>3.71</v>
      </c>
      <c r="Y17" s="191">
        <f t="shared" si="0"/>
        <v>3.2</v>
      </c>
      <c r="Z17" s="191">
        <f t="shared" si="0"/>
        <v>1.39</v>
      </c>
      <c r="AA17" s="191">
        <f t="shared" si="0"/>
        <v>7.72</v>
      </c>
      <c r="AB17" s="191">
        <f t="shared" si="0"/>
        <v>15.615500000000003</v>
      </c>
      <c r="AC17" s="191">
        <f t="shared" si="0"/>
        <v>57.45</v>
      </c>
      <c r="AD17" s="191">
        <f t="shared" si="0"/>
        <v>42.381499999999996</v>
      </c>
    </row>
    <row r="18" spans="1:30" ht="36.75" hidden="1" customHeight="1">
      <c r="A18" s="631">
        <v>1</v>
      </c>
      <c r="B18" s="159" t="s">
        <v>252</v>
      </c>
      <c r="C18" s="189">
        <f>C176+C179+C182</f>
        <v>12.52</v>
      </c>
      <c r="D18" s="189">
        <f t="shared" ref="D18:AD18" si="1">D176+D179+D182</f>
        <v>1.07</v>
      </c>
      <c r="E18" s="189">
        <f t="shared" si="1"/>
        <v>21.259999999999998</v>
      </c>
      <c r="F18" s="189">
        <f t="shared" si="1"/>
        <v>10.018000000000001</v>
      </c>
      <c r="G18" s="189">
        <f t="shared" si="1"/>
        <v>35.559999999999995</v>
      </c>
      <c r="H18" s="189">
        <f t="shared" si="1"/>
        <v>14.577999999999999</v>
      </c>
      <c r="I18" s="189">
        <f t="shared" si="1"/>
        <v>9.76</v>
      </c>
      <c r="J18" s="189">
        <f t="shared" si="1"/>
        <v>3.71</v>
      </c>
      <c r="K18" s="189">
        <f t="shared" si="1"/>
        <v>5</v>
      </c>
      <c r="L18" s="189">
        <f t="shared" si="1"/>
        <v>1.39</v>
      </c>
      <c r="M18" s="189">
        <f t="shared" si="1"/>
        <v>9.1999999999999993</v>
      </c>
      <c r="N18" s="189">
        <f t="shared" si="1"/>
        <v>15.615500000000003</v>
      </c>
      <c r="O18" s="189">
        <f t="shared" si="1"/>
        <v>93.300000000000026</v>
      </c>
      <c r="P18" s="189">
        <f t="shared" si="1"/>
        <v>46.381499999999996</v>
      </c>
      <c r="Q18" s="189">
        <f t="shared" si="1"/>
        <v>5.8400000000000007</v>
      </c>
      <c r="R18" s="189">
        <f t="shared" si="1"/>
        <v>1.07</v>
      </c>
      <c r="S18" s="189">
        <f t="shared" si="1"/>
        <v>10.08</v>
      </c>
      <c r="T18" s="189">
        <f t="shared" si="1"/>
        <v>6.0179999999999998</v>
      </c>
      <c r="U18" s="189">
        <f t="shared" si="1"/>
        <v>22.940000000000005</v>
      </c>
      <c r="V18" s="189">
        <f t="shared" si="1"/>
        <v>14.577999999999999</v>
      </c>
      <c r="W18" s="189">
        <f t="shared" si="1"/>
        <v>7.669999999999999</v>
      </c>
      <c r="X18" s="189">
        <f t="shared" si="1"/>
        <v>3.71</v>
      </c>
      <c r="Y18" s="189">
        <f t="shared" si="1"/>
        <v>3.2</v>
      </c>
      <c r="Z18" s="189">
        <f t="shared" si="1"/>
        <v>1.39</v>
      </c>
      <c r="AA18" s="189">
        <f t="shared" si="1"/>
        <v>7.72</v>
      </c>
      <c r="AB18" s="189">
        <f t="shared" si="1"/>
        <v>15.615500000000003</v>
      </c>
      <c r="AC18" s="189">
        <f t="shared" si="1"/>
        <v>57.45</v>
      </c>
      <c r="AD18" s="189">
        <f t="shared" si="1"/>
        <v>42.381499999999996</v>
      </c>
    </row>
    <row r="19" spans="1:30" s="151" customFormat="1" ht="39.75" hidden="1" customHeight="1">
      <c r="A19" s="147" t="s">
        <v>399</v>
      </c>
      <c r="B19" s="159" t="s">
        <v>250</v>
      </c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72"/>
      <c r="AD19" s="172"/>
    </row>
    <row r="20" spans="1:30" ht="21.75" hidden="1" customHeight="1">
      <c r="A20" s="147" t="s">
        <v>399</v>
      </c>
      <c r="B20" s="159" t="str">
        <f>'приложение 1.1 '!B22</f>
        <v>Подстанции 110кВ</v>
      </c>
      <c r="C20" s="430"/>
      <c r="D20" s="430"/>
      <c r="E20" s="430"/>
      <c r="F20" s="430"/>
      <c r="G20" s="430"/>
      <c r="H20" s="430"/>
      <c r="I20" s="430"/>
      <c r="J20" s="430"/>
      <c r="K20" s="430"/>
      <c r="L20" s="430"/>
      <c r="M20" s="430"/>
      <c r="N20" s="430"/>
      <c r="O20" s="430"/>
      <c r="P20" s="430"/>
      <c r="Q20" s="430"/>
      <c r="R20" s="430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</row>
    <row r="21" spans="1:30" ht="54.95" hidden="1" customHeight="1">
      <c r="A21" s="416" t="str">
        <f>'приложение 1.1 '!A23</f>
        <v>1.1.1.1</v>
      </c>
      <c r="B21" s="506" t="str">
        <f>'приложение 1.1 '!B23</f>
        <v>Реконструкция РУ-10 кВ ПС -110/10/10кВ "Западная" (установка шкафов АЧР 2 шт.)</v>
      </c>
      <c r="C21" s="430">
        <f>IF('приложение 1.1 '!G23=2012,'приложение 1.1 '!E23,"-")</f>
        <v>0</v>
      </c>
      <c r="D21" s="430">
        <f>IF('приложение 1.1 '!G23=2012,'приложение 1.1 '!D23,"-")</f>
        <v>0</v>
      </c>
      <c r="E21" s="430" t="str">
        <f>IF('приложение 1.1 '!G23=2013,'приложение 1.1 '!E23,"-")</f>
        <v>-</v>
      </c>
      <c r="F21" s="430" t="str">
        <f>IF('приложение 1.1 '!G23=2013,'приложение 1.1 '!D23,"-")</f>
        <v>-</v>
      </c>
      <c r="G21" s="430" t="str">
        <f>IF('приложение 1.1 '!G23=2014,'приложение 1.1 '!E23,"-")</f>
        <v>-</v>
      </c>
      <c r="H21" s="430" t="str">
        <f>IF('приложение 1.1 '!G23=2014,'приложение 1.1 '!D23,"-")</f>
        <v>-</v>
      </c>
      <c r="I21" s="430" t="str">
        <f>IF('приложение 1.1 '!G23=2015,'приложение 1.1 '!E23,"-")</f>
        <v>-</v>
      </c>
      <c r="J21" s="430" t="str">
        <f>IF('приложение 1.1 '!G23=2015,'приложение 1.1 '!D23,"-")</f>
        <v>-</v>
      </c>
      <c r="K21" s="430" t="str">
        <f>IF('приложение 1.1 '!G23=2016,'приложение 1.1 '!E23,"-")</f>
        <v>-</v>
      </c>
      <c r="L21" s="430" t="str">
        <f>IF('приложение 1.1 '!G23=2016,'приложение 1.1 '!D23,"-")</f>
        <v>-</v>
      </c>
      <c r="M21" s="430" t="str">
        <f>IF('приложение 1.1 '!G23=2017,'приложение 1.1 '!E23,"-")</f>
        <v>-</v>
      </c>
      <c r="N21" s="430" t="str">
        <f>IF('приложение 1.1 '!G23=2017,'приложение 1.1 '!D23,"-")</f>
        <v>-</v>
      </c>
      <c r="O21" s="430">
        <f t="shared" ref="O21:O31" si="2">SUM(C21,E21,G21,I21,K21,M21)</f>
        <v>0</v>
      </c>
      <c r="P21" s="430">
        <f t="shared" ref="P21:P31" si="3">SUM(D21,F21,H21,J21,L21,N21)</f>
        <v>0</v>
      </c>
      <c r="Q21" s="430">
        <v>0</v>
      </c>
      <c r="R21" s="430">
        <f t="shared" ref="R21:R53" si="4">D21</f>
        <v>0</v>
      </c>
      <c r="S21" s="430" t="s">
        <v>463</v>
      </c>
      <c r="T21" s="430" t="str">
        <f t="shared" ref="T21:T53" si="5">F21</f>
        <v>-</v>
      </c>
      <c r="U21" s="430" t="s">
        <v>463</v>
      </c>
      <c r="V21" s="430" t="str">
        <f t="shared" ref="V21:V53" si="6">H21</f>
        <v>-</v>
      </c>
      <c r="W21" s="430" t="str">
        <f>I21</f>
        <v>-</v>
      </c>
      <c r="X21" s="430" t="str">
        <f t="shared" ref="X21:X53" si="7">J21</f>
        <v>-</v>
      </c>
      <c r="Y21" s="430" t="str">
        <f>K21</f>
        <v>-</v>
      </c>
      <c r="Z21" s="430" t="str">
        <f t="shared" ref="Z21:Z53" si="8">L21</f>
        <v>-</v>
      </c>
      <c r="AA21" s="430" t="str">
        <f>M21</f>
        <v>-</v>
      </c>
      <c r="AB21" s="430" t="str">
        <f t="shared" ref="AB21:AB81" si="9">N21</f>
        <v>-</v>
      </c>
      <c r="AC21" s="430">
        <f t="shared" ref="AC21:AD21" si="10">SUM(Q21,S21,U21,W21,Y21,AA21)</f>
        <v>0</v>
      </c>
      <c r="AD21" s="430">
        <f t="shared" si="10"/>
        <v>0</v>
      </c>
    </row>
    <row r="22" spans="1:30" ht="27.75" hidden="1" customHeight="1">
      <c r="A22" s="147" t="str">
        <f>'приложение 1.1 '!A24</f>
        <v>1.1.2.</v>
      </c>
      <c r="B22" s="159" t="str">
        <f>'приложение 1.1 '!B24</f>
        <v>Распределительные подстанции 6/10кВ (РП)</v>
      </c>
      <c r="C22" s="430" t="str">
        <f>IF('приложение 1.1 '!G24=2012,'приложение 1.1 '!E24,"-")</f>
        <v>-</v>
      </c>
      <c r="D22" s="430" t="str">
        <f>IF('приложение 1.1 '!G24=2012,'приложение 1.1 '!D24,"-")</f>
        <v>-</v>
      </c>
      <c r="E22" s="430" t="str">
        <f>IF('приложение 1.1 '!G24=2013,'приложение 1.1 '!E24,"-")</f>
        <v>-</v>
      </c>
      <c r="F22" s="430" t="str">
        <f>IF('приложение 1.1 '!G24=2013,'приложение 1.1 '!D24,"-")</f>
        <v>-</v>
      </c>
      <c r="G22" s="430" t="str">
        <f>IF('приложение 1.1 '!G24=2014,'приложение 1.1 '!E24,"-")</f>
        <v>-</v>
      </c>
      <c r="H22" s="430" t="str">
        <f>IF('приложение 1.1 '!G24=2014,'приложение 1.1 '!D24,"-")</f>
        <v>-</v>
      </c>
      <c r="I22" s="430" t="str">
        <f>IF('приложение 1.1 '!G24=2015,'приложение 1.1 '!E24,"-")</f>
        <v>-</v>
      </c>
      <c r="J22" s="430" t="str">
        <f>IF('приложение 1.1 '!G24=2015,'приложение 1.1 '!D24,"-")</f>
        <v>-</v>
      </c>
      <c r="K22" s="430" t="str">
        <f>IF('приложение 1.1 '!G24=2016,'приложение 1.1 '!E24,"-")</f>
        <v>-</v>
      </c>
      <c r="L22" s="430" t="str">
        <f>IF('приложение 1.1 '!G24=2016,'приложение 1.1 '!D24,"-")</f>
        <v>-</v>
      </c>
      <c r="M22" s="430" t="str">
        <f>IF('приложение 1.1 '!G24=2017,'приложение 1.1 '!E24,"-")</f>
        <v>-</v>
      </c>
      <c r="N22" s="430" t="str">
        <f>IF('приложение 1.1 '!G24=2017,'приложение 1.1 '!D24,"-")</f>
        <v>-</v>
      </c>
      <c r="O22" s="430">
        <f t="shared" si="2"/>
        <v>0</v>
      </c>
      <c r="P22" s="430">
        <f t="shared" si="3"/>
        <v>0</v>
      </c>
      <c r="Q22" s="430" t="s">
        <v>463</v>
      </c>
      <c r="R22" s="430" t="str">
        <f t="shared" si="4"/>
        <v>-</v>
      </c>
      <c r="S22" s="430" t="s">
        <v>463</v>
      </c>
      <c r="T22" s="430" t="str">
        <f t="shared" si="5"/>
        <v>-</v>
      </c>
      <c r="U22" s="430" t="s">
        <v>463</v>
      </c>
      <c r="V22" s="430" t="str">
        <f t="shared" si="6"/>
        <v>-</v>
      </c>
      <c r="W22" s="430" t="str">
        <f t="shared" ref="W22:W81" si="11">I22</f>
        <v>-</v>
      </c>
      <c r="X22" s="430" t="str">
        <f t="shared" si="7"/>
        <v>-</v>
      </c>
      <c r="Y22" s="430" t="str">
        <f t="shared" ref="Y22:Y81" si="12">K22</f>
        <v>-</v>
      </c>
      <c r="Z22" s="430" t="str">
        <f t="shared" si="8"/>
        <v>-</v>
      </c>
      <c r="AA22" s="430" t="str">
        <f t="shared" ref="AA22:AA80" si="13">M22</f>
        <v>-</v>
      </c>
      <c r="AB22" s="430" t="str">
        <f t="shared" si="9"/>
        <v>-</v>
      </c>
      <c r="AC22" s="430">
        <f t="shared" ref="AC22:AC81" si="14">SUM(Q22,S22,U22,W22,Y22,AA22)</f>
        <v>0</v>
      </c>
      <c r="AD22" s="430">
        <f t="shared" ref="AD22:AD81" si="15">SUM(R22,T22,V22,X22,Z22,AB22)</f>
        <v>0</v>
      </c>
    </row>
    <row r="23" spans="1:30" ht="54.95" hidden="1" customHeight="1">
      <c r="A23" s="416" t="str">
        <f>'приложение 1.1 '!A25</f>
        <v>1.1.2.1</v>
      </c>
      <c r="B23" s="506" t="str">
        <f>'приложение 1.1 '!B25</f>
        <v>Реконструкция РП-135 (замена ячеек РУ-6 кВ с МВ на ячейки с ВВ)</v>
      </c>
      <c r="C23" s="430" t="str">
        <f>IF('приложение 1.1 '!G25=2012,'приложение 1.1 '!E25,"-")</f>
        <v>-</v>
      </c>
      <c r="D23" s="430" t="str">
        <f>IF('приложение 1.1 '!G25=2012,'приложение 1.1 '!D25,"-")</f>
        <v>-</v>
      </c>
      <c r="E23" s="430" t="str">
        <f>IF('приложение 1.1 '!G25=2013,'приложение 1.1 '!E25,"-")</f>
        <v>-</v>
      </c>
      <c r="F23" s="430" t="str">
        <f>IF('приложение 1.1 '!G25=2013,'приложение 1.1 '!D25,"-")</f>
        <v>-</v>
      </c>
      <c r="G23" s="430">
        <f>IF('приложение 1.1 '!G25=2014,'приложение 1.1 '!E25,"-")</f>
        <v>0</v>
      </c>
      <c r="H23" s="430">
        <f>IF('приложение 1.1 '!G25=2014,'приложение 1.1 '!D25,"-")</f>
        <v>0</v>
      </c>
      <c r="I23" s="430" t="str">
        <f>IF('приложение 1.1 '!G25=2015,'приложение 1.1 '!E25,"-")</f>
        <v>-</v>
      </c>
      <c r="J23" s="430" t="str">
        <f>IF('приложение 1.1 '!G25=2015,'приложение 1.1 '!D25,"-")</f>
        <v>-</v>
      </c>
      <c r="K23" s="430" t="str">
        <f>IF('приложение 1.1 '!G25=2016,'приложение 1.1 '!E25,"-")</f>
        <v>-</v>
      </c>
      <c r="L23" s="430" t="str">
        <f>IF('приложение 1.1 '!G25=2016,'приложение 1.1 '!D25,"-")</f>
        <v>-</v>
      </c>
      <c r="M23" s="430" t="str">
        <f>IF('приложение 1.1 '!G25=2017,'приложение 1.1 '!E25,"-")</f>
        <v>-</v>
      </c>
      <c r="N23" s="430" t="str">
        <f>IF('приложение 1.1 '!G25=2017,'приложение 1.1 '!D25,"-")</f>
        <v>-</v>
      </c>
      <c r="O23" s="430">
        <f t="shared" si="2"/>
        <v>0</v>
      </c>
      <c r="P23" s="430">
        <f t="shared" si="3"/>
        <v>0</v>
      </c>
      <c r="Q23" s="430" t="s">
        <v>463</v>
      </c>
      <c r="R23" s="430" t="str">
        <f t="shared" si="4"/>
        <v>-</v>
      </c>
      <c r="S23" s="430" t="s">
        <v>463</v>
      </c>
      <c r="T23" s="430" t="str">
        <f t="shared" si="5"/>
        <v>-</v>
      </c>
      <c r="U23" s="430" t="s">
        <v>463</v>
      </c>
      <c r="V23" s="430">
        <f t="shared" si="6"/>
        <v>0</v>
      </c>
      <c r="W23" s="430" t="str">
        <f t="shared" si="11"/>
        <v>-</v>
      </c>
      <c r="X23" s="430" t="str">
        <f t="shared" si="7"/>
        <v>-</v>
      </c>
      <c r="Y23" s="430" t="str">
        <f t="shared" si="12"/>
        <v>-</v>
      </c>
      <c r="Z23" s="430" t="str">
        <f t="shared" si="8"/>
        <v>-</v>
      </c>
      <c r="AA23" s="430" t="str">
        <f t="shared" si="13"/>
        <v>-</v>
      </c>
      <c r="AB23" s="430" t="str">
        <f t="shared" si="9"/>
        <v>-</v>
      </c>
      <c r="AC23" s="430">
        <f t="shared" si="14"/>
        <v>0</v>
      </c>
      <c r="AD23" s="430">
        <f t="shared" si="15"/>
        <v>0</v>
      </c>
    </row>
    <row r="24" spans="1:30" ht="54.95" hidden="1" customHeight="1">
      <c r="A24" s="416" t="str">
        <f>'приложение 1.1 '!A26</f>
        <v>1.1.2.2</v>
      </c>
      <c r="B24" s="506" t="str">
        <f>'приложение 1.1 '!B26</f>
        <v>Реконструкция РП-133 мкр.Ж/Д (установка дополнительных ячеек РУ-10 кВ 3 шт.)</v>
      </c>
      <c r="C24" s="430">
        <f>IF('приложение 1.1 '!G26=2012,'приложение 1.1 '!E26,"-")</f>
        <v>0</v>
      </c>
      <c r="D24" s="430">
        <f>IF('приложение 1.1 '!G26=2012,'приложение 1.1 '!D26,"-")</f>
        <v>0</v>
      </c>
      <c r="E24" s="430" t="str">
        <f>IF('приложение 1.1 '!G26=2013,'приложение 1.1 '!E26,"-")</f>
        <v>-</v>
      </c>
      <c r="F24" s="430" t="str">
        <f>IF('приложение 1.1 '!G26=2013,'приложение 1.1 '!D26,"-")</f>
        <v>-</v>
      </c>
      <c r="G24" s="430" t="str">
        <f>IF('приложение 1.1 '!G26=2014,'приложение 1.1 '!E26,"-")</f>
        <v>-</v>
      </c>
      <c r="H24" s="430" t="str">
        <f>IF('приложение 1.1 '!G26=2014,'приложение 1.1 '!D26,"-")</f>
        <v>-</v>
      </c>
      <c r="I24" s="430" t="str">
        <f>IF('приложение 1.1 '!G26=2015,'приложение 1.1 '!E26,"-")</f>
        <v>-</v>
      </c>
      <c r="J24" s="430" t="str">
        <f>IF('приложение 1.1 '!G26=2015,'приложение 1.1 '!D26,"-")</f>
        <v>-</v>
      </c>
      <c r="K24" s="430" t="str">
        <f>IF('приложение 1.1 '!G26=2016,'приложение 1.1 '!E26,"-")</f>
        <v>-</v>
      </c>
      <c r="L24" s="430" t="str">
        <f>IF('приложение 1.1 '!G26=2016,'приложение 1.1 '!D26,"-")</f>
        <v>-</v>
      </c>
      <c r="M24" s="430" t="str">
        <f>IF('приложение 1.1 '!G26=2017,'приложение 1.1 '!E26,"-")</f>
        <v>-</v>
      </c>
      <c r="N24" s="430" t="str">
        <f>IF('приложение 1.1 '!G26=2017,'приложение 1.1 '!D26,"-")</f>
        <v>-</v>
      </c>
      <c r="O24" s="430">
        <f t="shared" si="2"/>
        <v>0</v>
      </c>
      <c r="P24" s="430">
        <f t="shared" si="3"/>
        <v>0</v>
      </c>
      <c r="Q24" s="430" t="s">
        <v>463</v>
      </c>
      <c r="R24" s="430">
        <f t="shared" si="4"/>
        <v>0</v>
      </c>
      <c r="S24" s="430" t="s">
        <v>463</v>
      </c>
      <c r="T24" s="430" t="str">
        <f t="shared" si="5"/>
        <v>-</v>
      </c>
      <c r="U24" s="430" t="s">
        <v>463</v>
      </c>
      <c r="V24" s="430" t="str">
        <f t="shared" si="6"/>
        <v>-</v>
      </c>
      <c r="W24" s="430" t="str">
        <f t="shared" si="11"/>
        <v>-</v>
      </c>
      <c r="X24" s="430" t="str">
        <f t="shared" si="7"/>
        <v>-</v>
      </c>
      <c r="Y24" s="430" t="str">
        <f t="shared" si="12"/>
        <v>-</v>
      </c>
      <c r="Z24" s="430" t="str">
        <f t="shared" si="8"/>
        <v>-</v>
      </c>
      <c r="AA24" s="430" t="str">
        <f t="shared" si="13"/>
        <v>-</v>
      </c>
      <c r="AB24" s="430" t="str">
        <f t="shared" si="9"/>
        <v>-</v>
      </c>
      <c r="AC24" s="430">
        <f t="shared" si="14"/>
        <v>0</v>
      </c>
      <c r="AD24" s="430">
        <f t="shared" si="15"/>
        <v>0</v>
      </c>
    </row>
    <row r="25" spans="1:30" ht="54.95" hidden="1" customHeight="1">
      <c r="A25" s="416" t="str">
        <f>'приложение 1.1 '!A27</f>
        <v>1.1.2.3</v>
      </c>
      <c r="B25" s="506" t="str">
        <f>'приложение 1.1 '!B27</f>
        <v xml:space="preserve">Реконструкция РП-106 замена оборудования  РУ-0,4 кВ </v>
      </c>
      <c r="C25" s="430" t="str">
        <f>IF('приложение 1.1 '!G27=2012,'приложение 1.1 '!E27,"-")</f>
        <v>-</v>
      </c>
      <c r="D25" s="430" t="str">
        <f>IF('приложение 1.1 '!G27=2012,'приложение 1.1 '!D27,"-")</f>
        <v>-</v>
      </c>
      <c r="E25" s="430" t="str">
        <f>IF('приложение 1.1 '!G27=2013,'приложение 1.1 '!E27,"-")</f>
        <v>-</v>
      </c>
      <c r="F25" s="430" t="str">
        <f>IF('приложение 1.1 '!G27=2013,'приложение 1.1 '!D27,"-")</f>
        <v>-</v>
      </c>
      <c r="G25" s="430">
        <f>IF('приложение 1.1 '!G27=2014,'приложение 1.1 '!E27,"-")</f>
        <v>0</v>
      </c>
      <c r="H25" s="430">
        <f>IF('приложение 1.1 '!G27=2014,'приложение 1.1 '!D27,"-")</f>
        <v>0</v>
      </c>
      <c r="I25" s="430" t="str">
        <f>IF('приложение 1.1 '!G27=2015,'приложение 1.1 '!E27,"-")</f>
        <v>-</v>
      </c>
      <c r="J25" s="430" t="str">
        <f>IF('приложение 1.1 '!G27=2015,'приложение 1.1 '!D27,"-")</f>
        <v>-</v>
      </c>
      <c r="K25" s="430" t="str">
        <f>IF('приложение 1.1 '!G27=2016,'приложение 1.1 '!E27,"-")</f>
        <v>-</v>
      </c>
      <c r="L25" s="430" t="str">
        <f>IF('приложение 1.1 '!G27=2016,'приложение 1.1 '!D27,"-")</f>
        <v>-</v>
      </c>
      <c r="M25" s="430" t="str">
        <f>IF('приложение 1.1 '!G27=2017,'приложение 1.1 '!E27,"-")</f>
        <v>-</v>
      </c>
      <c r="N25" s="430" t="str">
        <f>IF('приложение 1.1 '!G27=2017,'приложение 1.1 '!D27,"-")</f>
        <v>-</v>
      </c>
      <c r="O25" s="430">
        <f t="shared" si="2"/>
        <v>0</v>
      </c>
      <c r="P25" s="430">
        <f t="shared" si="3"/>
        <v>0</v>
      </c>
      <c r="Q25" s="430" t="s">
        <v>463</v>
      </c>
      <c r="R25" s="430" t="str">
        <f t="shared" si="4"/>
        <v>-</v>
      </c>
      <c r="S25" s="430" t="s">
        <v>463</v>
      </c>
      <c r="T25" s="430" t="str">
        <f t="shared" si="5"/>
        <v>-</v>
      </c>
      <c r="U25" s="430" t="s">
        <v>463</v>
      </c>
      <c r="V25" s="430">
        <f t="shared" si="6"/>
        <v>0</v>
      </c>
      <c r="W25" s="430" t="str">
        <f t="shared" si="11"/>
        <v>-</v>
      </c>
      <c r="X25" s="430" t="str">
        <f t="shared" si="7"/>
        <v>-</v>
      </c>
      <c r="Y25" s="430" t="str">
        <f t="shared" si="12"/>
        <v>-</v>
      </c>
      <c r="Z25" s="430" t="str">
        <f t="shared" si="8"/>
        <v>-</v>
      </c>
      <c r="AA25" s="430" t="str">
        <f t="shared" si="13"/>
        <v>-</v>
      </c>
      <c r="AB25" s="430" t="str">
        <f t="shared" si="9"/>
        <v>-</v>
      </c>
      <c r="AC25" s="430">
        <f t="shared" si="14"/>
        <v>0</v>
      </c>
      <c r="AD25" s="430">
        <f t="shared" si="15"/>
        <v>0</v>
      </c>
    </row>
    <row r="26" spans="1:30" ht="54.95" hidden="1" customHeight="1">
      <c r="A26" s="416" t="str">
        <f>'приложение 1.1 '!A28</f>
        <v>1.1.2.4</v>
      </c>
      <c r="B26" s="506" t="str">
        <f>'приложение 1.1 '!B28</f>
        <v xml:space="preserve">Реконструкция РП-106 (Реконструкция строительной части) расширение РУ-0,4 кВ </v>
      </c>
      <c r="C26" s="430" t="str">
        <f>IF('приложение 1.1 '!G28=2012,'приложение 1.1 '!E28,"-")</f>
        <v>-</v>
      </c>
      <c r="D26" s="430" t="str">
        <f>IF('приложение 1.1 '!G28=2012,'приложение 1.1 '!D28,"-")</f>
        <v>-</v>
      </c>
      <c r="E26" s="430">
        <f>IF('приложение 1.1 '!G28=2013,'приложение 1.1 '!E28,"-")</f>
        <v>0</v>
      </c>
      <c r="F26" s="430">
        <f>IF('приложение 1.1 '!G28=2013,'приложение 1.1 '!D28,"-")</f>
        <v>0</v>
      </c>
      <c r="G26" s="430" t="str">
        <f>IF('приложение 1.1 '!G28=2014,'приложение 1.1 '!E28,"-")</f>
        <v>-</v>
      </c>
      <c r="H26" s="430" t="str">
        <f>IF('приложение 1.1 '!G28=2014,'приложение 1.1 '!D28,"-")</f>
        <v>-</v>
      </c>
      <c r="I26" s="430" t="str">
        <f>IF('приложение 1.1 '!G28=2015,'приложение 1.1 '!E28,"-")</f>
        <v>-</v>
      </c>
      <c r="J26" s="430" t="str">
        <f>IF('приложение 1.1 '!G28=2015,'приложение 1.1 '!D28,"-")</f>
        <v>-</v>
      </c>
      <c r="K26" s="430" t="str">
        <f>IF('приложение 1.1 '!G28=2016,'приложение 1.1 '!E28,"-")</f>
        <v>-</v>
      </c>
      <c r="L26" s="430" t="str">
        <f>IF('приложение 1.1 '!G28=2016,'приложение 1.1 '!D28,"-")</f>
        <v>-</v>
      </c>
      <c r="M26" s="430" t="str">
        <f>IF('приложение 1.1 '!G28=2017,'приложение 1.1 '!E28,"-")</f>
        <v>-</v>
      </c>
      <c r="N26" s="430" t="str">
        <f>IF('приложение 1.1 '!G28=2017,'приложение 1.1 '!D28,"-")</f>
        <v>-</v>
      </c>
      <c r="O26" s="430">
        <f t="shared" si="2"/>
        <v>0</v>
      </c>
      <c r="P26" s="430">
        <f t="shared" si="3"/>
        <v>0</v>
      </c>
      <c r="Q26" s="430" t="s">
        <v>463</v>
      </c>
      <c r="R26" s="430" t="str">
        <f t="shared" si="4"/>
        <v>-</v>
      </c>
      <c r="S26" s="430" t="s">
        <v>463</v>
      </c>
      <c r="T26" s="430">
        <f t="shared" si="5"/>
        <v>0</v>
      </c>
      <c r="U26" s="430" t="s">
        <v>463</v>
      </c>
      <c r="V26" s="430" t="str">
        <f t="shared" si="6"/>
        <v>-</v>
      </c>
      <c r="W26" s="430" t="str">
        <f t="shared" si="11"/>
        <v>-</v>
      </c>
      <c r="X26" s="430" t="str">
        <f t="shared" si="7"/>
        <v>-</v>
      </c>
      <c r="Y26" s="430" t="str">
        <f t="shared" si="12"/>
        <v>-</v>
      </c>
      <c r="Z26" s="430" t="str">
        <f t="shared" si="8"/>
        <v>-</v>
      </c>
      <c r="AA26" s="430" t="str">
        <f t="shared" si="13"/>
        <v>-</v>
      </c>
      <c r="AB26" s="430" t="str">
        <f t="shared" si="9"/>
        <v>-</v>
      </c>
      <c r="AC26" s="430">
        <f t="shared" si="14"/>
        <v>0</v>
      </c>
      <c r="AD26" s="430">
        <f t="shared" si="15"/>
        <v>0</v>
      </c>
    </row>
    <row r="27" spans="1:30" ht="54.95" hidden="1" customHeight="1">
      <c r="A27" s="416" t="str">
        <f>'приложение 1.1 '!A29</f>
        <v>1.1.2.5</v>
      </c>
      <c r="B27" s="506" t="str">
        <f>'приложение 1.1 '!B29</f>
        <v>Реконструкция РП-120 (РУ-10 кВ замена масляных выключателей на выключатели BB\TEL)</v>
      </c>
      <c r="C27" s="430" t="str">
        <f>IF('приложение 1.1 '!G29=2012,'приложение 1.1 '!E29,"-")</f>
        <v>-</v>
      </c>
      <c r="D27" s="430" t="str">
        <f>IF('приложение 1.1 '!G29=2012,'приложение 1.1 '!D29,"-")</f>
        <v>-</v>
      </c>
      <c r="E27" s="430" t="str">
        <f>IF('приложение 1.1 '!G29=2013,'приложение 1.1 '!E29,"-")</f>
        <v>-</v>
      </c>
      <c r="F27" s="430" t="str">
        <f>IF('приложение 1.1 '!G29=2013,'приложение 1.1 '!D29,"-")</f>
        <v>-</v>
      </c>
      <c r="G27" s="430" t="str">
        <f>IF('приложение 1.1 '!G29=2014,'приложение 1.1 '!E29,"-")</f>
        <v>-</v>
      </c>
      <c r="H27" s="430" t="str">
        <f>IF('приложение 1.1 '!G29=2014,'приложение 1.1 '!D29,"-")</f>
        <v>-</v>
      </c>
      <c r="I27" s="430" t="str">
        <f>IF('приложение 1.1 '!G29=2015,'приложение 1.1 '!E29,"-")</f>
        <v>-</v>
      </c>
      <c r="J27" s="430" t="str">
        <f>IF('приложение 1.1 '!G29=2015,'приложение 1.1 '!D29,"-")</f>
        <v>-</v>
      </c>
      <c r="K27" s="430" t="str">
        <f>IF('приложение 1.1 '!G29=2016,'приложение 1.1 '!E29,"-")</f>
        <v>-</v>
      </c>
      <c r="L27" s="430" t="str">
        <f>IF('приложение 1.1 '!G29=2016,'приложение 1.1 '!D29,"-")</f>
        <v>-</v>
      </c>
      <c r="M27" s="430">
        <f>IF('приложение 1.1 '!G29=2017,'приложение 1.1 '!E29,"-")</f>
        <v>0</v>
      </c>
      <c r="N27" s="430">
        <f>IF('приложение 1.1 '!G29=2017,'приложение 1.1 '!D29,"-")</f>
        <v>0</v>
      </c>
      <c r="O27" s="430">
        <f t="shared" si="2"/>
        <v>0</v>
      </c>
      <c r="P27" s="430">
        <f t="shared" si="3"/>
        <v>0</v>
      </c>
      <c r="Q27" s="430" t="s">
        <v>463</v>
      </c>
      <c r="R27" s="430" t="str">
        <f t="shared" si="4"/>
        <v>-</v>
      </c>
      <c r="S27" s="430" t="s">
        <v>463</v>
      </c>
      <c r="T27" s="430" t="str">
        <f t="shared" si="5"/>
        <v>-</v>
      </c>
      <c r="U27" s="430" t="s">
        <v>463</v>
      </c>
      <c r="V27" s="430" t="str">
        <f t="shared" si="6"/>
        <v>-</v>
      </c>
      <c r="W27" s="430" t="str">
        <f t="shared" si="11"/>
        <v>-</v>
      </c>
      <c r="X27" s="430" t="str">
        <f t="shared" si="7"/>
        <v>-</v>
      </c>
      <c r="Y27" s="430" t="str">
        <f t="shared" si="12"/>
        <v>-</v>
      </c>
      <c r="Z27" s="430" t="str">
        <f t="shared" si="8"/>
        <v>-</v>
      </c>
      <c r="AA27" s="430">
        <f t="shared" si="13"/>
        <v>0</v>
      </c>
      <c r="AB27" s="430">
        <f t="shared" si="9"/>
        <v>0</v>
      </c>
      <c r="AC27" s="430">
        <f t="shared" si="14"/>
        <v>0</v>
      </c>
      <c r="AD27" s="430">
        <f t="shared" si="15"/>
        <v>0</v>
      </c>
    </row>
    <row r="28" spans="1:30" ht="54.95" hidden="1" customHeight="1">
      <c r="A28" s="416" t="str">
        <f>'приложение 1.1 '!A30</f>
        <v>1.1.2.6</v>
      </c>
      <c r="B28" s="506" t="str">
        <f>'приложение 1.1 '!B30</f>
        <v>Реконструкция РП-131 (РУ-10 кВ замена масляных выключателей на выключатели BB\TEL)</v>
      </c>
      <c r="C28" s="430" t="str">
        <f>IF('приложение 1.1 '!G30=2012,'приложение 1.1 '!E30,"-")</f>
        <v>-</v>
      </c>
      <c r="D28" s="430" t="str">
        <f>IF('приложение 1.1 '!G30=2012,'приложение 1.1 '!D30,"-")</f>
        <v>-</v>
      </c>
      <c r="E28" s="430" t="str">
        <f>IF('приложение 1.1 '!G30=2013,'приложение 1.1 '!E30,"-")</f>
        <v>-</v>
      </c>
      <c r="F28" s="430" t="str">
        <f>IF('приложение 1.1 '!G30=2013,'приложение 1.1 '!D30,"-")</f>
        <v>-</v>
      </c>
      <c r="G28" s="430" t="str">
        <f>IF('приложение 1.1 '!G30=2014,'приложение 1.1 '!E30,"-")</f>
        <v>-</v>
      </c>
      <c r="H28" s="430" t="str">
        <f>IF('приложение 1.1 '!G30=2014,'приложение 1.1 '!D30,"-")</f>
        <v>-</v>
      </c>
      <c r="I28" s="430" t="str">
        <f>IF('приложение 1.1 '!G30=2015,'приложение 1.1 '!E30,"-")</f>
        <v>-</v>
      </c>
      <c r="J28" s="430" t="str">
        <f>IF('приложение 1.1 '!G30=2015,'приложение 1.1 '!D30,"-")</f>
        <v>-</v>
      </c>
      <c r="K28" s="430" t="str">
        <f>IF('приложение 1.1 '!G30=2016,'приложение 1.1 '!E30,"-")</f>
        <v>-</v>
      </c>
      <c r="L28" s="430" t="str">
        <f>IF('приложение 1.1 '!G30=2016,'приложение 1.1 '!D30,"-")</f>
        <v>-</v>
      </c>
      <c r="M28" s="430">
        <f>IF('приложение 1.1 '!G30=2017,'приложение 1.1 '!E30,"-")</f>
        <v>0</v>
      </c>
      <c r="N28" s="430">
        <f>IF('приложение 1.1 '!G30=2017,'приложение 1.1 '!D30,"-")</f>
        <v>0</v>
      </c>
      <c r="O28" s="430">
        <f t="shared" si="2"/>
        <v>0</v>
      </c>
      <c r="P28" s="430">
        <f t="shared" si="3"/>
        <v>0</v>
      </c>
      <c r="Q28" s="430" t="s">
        <v>463</v>
      </c>
      <c r="R28" s="430" t="str">
        <f t="shared" si="4"/>
        <v>-</v>
      </c>
      <c r="S28" s="430" t="s">
        <v>463</v>
      </c>
      <c r="T28" s="430" t="str">
        <f t="shared" si="5"/>
        <v>-</v>
      </c>
      <c r="U28" s="430" t="s">
        <v>463</v>
      </c>
      <c r="V28" s="430" t="str">
        <f t="shared" si="6"/>
        <v>-</v>
      </c>
      <c r="W28" s="430" t="str">
        <f t="shared" si="11"/>
        <v>-</v>
      </c>
      <c r="X28" s="430" t="str">
        <f t="shared" si="7"/>
        <v>-</v>
      </c>
      <c r="Y28" s="430" t="str">
        <f t="shared" si="12"/>
        <v>-</v>
      </c>
      <c r="Z28" s="430" t="str">
        <f t="shared" si="8"/>
        <v>-</v>
      </c>
      <c r="AA28" s="430">
        <f t="shared" si="13"/>
        <v>0</v>
      </c>
      <c r="AB28" s="430">
        <f t="shared" si="9"/>
        <v>0</v>
      </c>
      <c r="AC28" s="430">
        <f t="shared" si="14"/>
        <v>0</v>
      </c>
      <c r="AD28" s="430">
        <f t="shared" si="15"/>
        <v>0</v>
      </c>
    </row>
    <row r="29" spans="1:30" ht="54.95" hidden="1" customHeight="1">
      <c r="A29" s="416" t="str">
        <f>'приложение 1.1 '!A31</f>
        <v>1.1.2.7</v>
      </c>
      <c r="B29" s="506" t="str">
        <f>'приложение 1.1 '!B31</f>
        <v>Реконструкция РП-143 (РУ-10 кВ замена масляных выключателей на выключатели BB\TEL, установка дополнительных ячеек)</v>
      </c>
      <c r="C29" s="430" t="str">
        <f>IF('приложение 1.1 '!G31=2012,'приложение 1.1 '!E31,"-")</f>
        <v>-</v>
      </c>
      <c r="D29" s="430" t="str">
        <f>IF('приложение 1.1 '!G31=2012,'приложение 1.1 '!D31,"-")</f>
        <v>-</v>
      </c>
      <c r="E29" s="430" t="str">
        <f>IF('приложение 1.1 '!G31=2013,'приложение 1.1 '!E31,"-")</f>
        <v>-</v>
      </c>
      <c r="F29" s="430" t="str">
        <f>IF('приложение 1.1 '!G31=2013,'приложение 1.1 '!D31,"-")</f>
        <v>-</v>
      </c>
      <c r="G29" s="430" t="str">
        <f>IF('приложение 1.1 '!G31=2014,'приложение 1.1 '!E31,"-")</f>
        <v>-</v>
      </c>
      <c r="H29" s="430" t="str">
        <f>IF('приложение 1.1 '!G31=2014,'приложение 1.1 '!D31,"-")</f>
        <v>-</v>
      </c>
      <c r="I29" s="430" t="str">
        <f>IF('приложение 1.1 '!G31=2015,'приложение 1.1 '!E31,"-")</f>
        <v>-</v>
      </c>
      <c r="J29" s="430" t="str">
        <f>IF('приложение 1.1 '!G31=2015,'приложение 1.1 '!D31,"-")</f>
        <v>-</v>
      </c>
      <c r="K29" s="430" t="str">
        <f>IF('приложение 1.1 '!G31=2016,'приложение 1.1 '!E31,"-")</f>
        <v>-</v>
      </c>
      <c r="L29" s="430" t="str">
        <f>IF('приложение 1.1 '!G31=2016,'приложение 1.1 '!D31,"-")</f>
        <v>-</v>
      </c>
      <c r="M29" s="430">
        <f>IF('приложение 1.1 '!G31=2017,'приложение 1.1 '!E31,"-")</f>
        <v>0</v>
      </c>
      <c r="N29" s="430">
        <f>IF('приложение 1.1 '!G31=2017,'приложение 1.1 '!D31,"-")</f>
        <v>0</v>
      </c>
      <c r="O29" s="430">
        <f t="shared" si="2"/>
        <v>0</v>
      </c>
      <c r="P29" s="430">
        <f t="shared" si="3"/>
        <v>0</v>
      </c>
      <c r="Q29" s="430" t="s">
        <v>463</v>
      </c>
      <c r="R29" s="430" t="str">
        <f t="shared" si="4"/>
        <v>-</v>
      </c>
      <c r="S29" s="430" t="s">
        <v>463</v>
      </c>
      <c r="T29" s="430" t="str">
        <f t="shared" ref="T29:T49" si="16">F29</f>
        <v>-</v>
      </c>
      <c r="U29" s="430" t="s">
        <v>463</v>
      </c>
      <c r="V29" s="430" t="str">
        <f t="shared" si="6"/>
        <v>-</v>
      </c>
      <c r="W29" s="430" t="str">
        <f t="shared" si="11"/>
        <v>-</v>
      </c>
      <c r="X29" s="430" t="str">
        <f t="shared" si="7"/>
        <v>-</v>
      </c>
      <c r="Y29" s="430" t="str">
        <f t="shared" si="12"/>
        <v>-</v>
      </c>
      <c r="Z29" s="430" t="str">
        <f t="shared" si="8"/>
        <v>-</v>
      </c>
      <c r="AA29" s="430">
        <f t="shared" si="13"/>
        <v>0</v>
      </c>
      <c r="AB29" s="430">
        <f t="shared" si="9"/>
        <v>0</v>
      </c>
      <c r="AC29" s="430">
        <f t="shared" si="14"/>
        <v>0</v>
      </c>
      <c r="AD29" s="430">
        <f t="shared" si="15"/>
        <v>0</v>
      </c>
    </row>
    <row r="30" spans="1:30" ht="54.95" hidden="1" customHeight="1">
      <c r="A30" s="416" t="str">
        <f>'приложение 1.1 '!A32</f>
        <v>1.1.2.8</v>
      </c>
      <c r="B30" s="506" t="str">
        <f>'приложение 1.1 '!B32</f>
        <v>Реконструкция РП-151 (замена ячейки, установка двух дополнительных ячеек;  РУ-10кВ)</v>
      </c>
      <c r="C30" s="430" t="str">
        <f>IF('приложение 1.1 '!G32=2012,'приложение 1.1 '!E32,"-")</f>
        <v>-</v>
      </c>
      <c r="D30" s="430" t="str">
        <f>IF('приложение 1.1 '!G32=2012,'приложение 1.1 '!D32,"-")</f>
        <v>-</v>
      </c>
      <c r="E30" s="430" t="str">
        <f>IF('приложение 1.1 '!G32=2013,'приложение 1.1 '!E32,"-")</f>
        <v>-</v>
      </c>
      <c r="F30" s="430" t="str">
        <f>IF('приложение 1.1 '!G32=2013,'приложение 1.1 '!D32,"-")</f>
        <v>-</v>
      </c>
      <c r="G30" s="430" t="str">
        <f>IF('приложение 1.1 '!G32=2014,'приложение 1.1 '!E32,"-")</f>
        <v>-</v>
      </c>
      <c r="H30" s="430" t="str">
        <f>IF('приложение 1.1 '!G32=2014,'приложение 1.1 '!D32,"-")</f>
        <v>-</v>
      </c>
      <c r="I30" s="430" t="str">
        <f>IF('приложение 1.1 '!G32=2015,'приложение 1.1 '!E32,"-")</f>
        <v>-</v>
      </c>
      <c r="J30" s="430" t="str">
        <f>IF('приложение 1.1 '!G32=2015,'приложение 1.1 '!D32,"-")</f>
        <v>-</v>
      </c>
      <c r="K30" s="430" t="str">
        <f>IF('приложение 1.1 '!G32=2016,'приложение 1.1 '!E32,"-")</f>
        <v>-</v>
      </c>
      <c r="L30" s="430" t="str">
        <f>IF('приложение 1.1 '!G32=2016,'приложение 1.1 '!D32,"-")</f>
        <v>-</v>
      </c>
      <c r="M30" s="430">
        <f>IF('приложение 1.1 '!G32=2017,'приложение 1.1 '!E32,"-")</f>
        <v>0</v>
      </c>
      <c r="N30" s="430">
        <f>IF('приложение 1.1 '!G32=2017,'приложение 1.1 '!D32,"-")</f>
        <v>0</v>
      </c>
      <c r="O30" s="430">
        <f t="shared" si="2"/>
        <v>0</v>
      </c>
      <c r="P30" s="430">
        <f t="shared" si="3"/>
        <v>0</v>
      </c>
      <c r="Q30" s="430" t="s">
        <v>463</v>
      </c>
      <c r="R30" s="430" t="str">
        <f t="shared" si="4"/>
        <v>-</v>
      </c>
      <c r="S30" s="430" t="s">
        <v>463</v>
      </c>
      <c r="T30" s="430" t="str">
        <f t="shared" si="16"/>
        <v>-</v>
      </c>
      <c r="U30" s="430"/>
      <c r="V30" s="430"/>
      <c r="W30" s="430" t="str">
        <f t="shared" si="11"/>
        <v>-</v>
      </c>
      <c r="X30" s="430"/>
      <c r="Y30" s="430" t="str">
        <f t="shared" si="12"/>
        <v>-</v>
      </c>
      <c r="Z30" s="430"/>
      <c r="AA30" s="430">
        <f t="shared" si="13"/>
        <v>0</v>
      </c>
      <c r="AB30" s="430"/>
      <c r="AC30" s="430">
        <f t="shared" si="14"/>
        <v>0</v>
      </c>
      <c r="AD30" s="430">
        <f t="shared" si="15"/>
        <v>0</v>
      </c>
    </row>
    <row r="31" spans="1:30" ht="54.95" hidden="1" customHeight="1">
      <c r="A31" s="416" t="str">
        <f>'приложение 1.1 '!A33</f>
        <v>1.1.2.9</v>
      </c>
      <c r="B31" s="506" t="str">
        <f>'приложение 1.1 '!B33</f>
        <v>Реконструкция РП-125 мкр.33 (замена МВ на вакуумные и МБРЗ; замена 2ТМГ-630кВА на 2ТМГ-1250кВА; РУ-0,4кВ)</v>
      </c>
      <c r="C31" s="430" t="str">
        <f>IF('приложение 1.1 '!G33=2012,'приложение 1.1 '!E33,"-")</f>
        <v>-</v>
      </c>
      <c r="D31" s="430" t="str">
        <f>IF('приложение 1.1 '!G33=2012,'приложение 1.1 '!D33,"-")</f>
        <v>-</v>
      </c>
      <c r="E31" s="430" t="str">
        <f>IF('приложение 1.1 '!G33=2013,'приложение 1.1 '!E33,"-")</f>
        <v>-</v>
      </c>
      <c r="F31" s="430" t="str">
        <f>IF('приложение 1.1 '!G33=2013,'приложение 1.1 '!D33,"-")</f>
        <v>-</v>
      </c>
      <c r="G31" s="430">
        <f>IF('приложение 1.1 '!G33=2014,'приложение 1.1 '!E33,"-")</f>
        <v>2.5</v>
      </c>
      <c r="H31" s="430">
        <f>IF('приложение 1.1 '!G33=2014,'приложение 1.1 '!D33,"-")</f>
        <v>0</v>
      </c>
      <c r="I31" s="430" t="str">
        <f>IF('приложение 1.1 '!G33=2015,'приложение 1.1 '!E33,"-")</f>
        <v>-</v>
      </c>
      <c r="J31" s="430" t="str">
        <f>IF('приложение 1.1 '!G33=2015,'приложение 1.1 '!D33,"-")</f>
        <v>-</v>
      </c>
      <c r="K31" s="430" t="str">
        <f>IF('приложение 1.1 '!G33=2016,'приложение 1.1 '!E33,"-")</f>
        <v>-</v>
      </c>
      <c r="L31" s="430" t="str">
        <f>IF('приложение 1.1 '!G33=2016,'приложение 1.1 '!D33,"-")</f>
        <v>-</v>
      </c>
      <c r="M31" s="430" t="str">
        <f>IF('приложение 1.1 '!G33=2017,'приложение 1.1 '!E33,"-")</f>
        <v>-</v>
      </c>
      <c r="N31" s="430" t="str">
        <f>IF('приложение 1.1 '!G33=2017,'приложение 1.1 '!D33,"-")</f>
        <v>-</v>
      </c>
      <c r="O31" s="430">
        <f t="shared" si="2"/>
        <v>2.5</v>
      </c>
      <c r="P31" s="430">
        <f t="shared" si="3"/>
        <v>0</v>
      </c>
      <c r="Q31" s="430" t="s">
        <v>463</v>
      </c>
      <c r="R31" s="430" t="str">
        <f t="shared" si="4"/>
        <v>-</v>
      </c>
      <c r="S31" s="430" t="s">
        <v>463</v>
      </c>
      <c r="T31" s="430" t="str">
        <f t="shared" si="16"/>
        <v>-</v>
      </c>
      <c r="U31" s="430">
        <v>1.26</v>
      </c>
      <c r="V31" s="430">
        <f t="shared" si="6"/>
        <v>0</v>
      </c>
      <c r="W31" s="430" t="str">
        <f t="shared" si="11"/>
        <v>-</v>
      </c>
      <c r="X31" s="430" t="str">
        <f t="shared" si="7"/>
        <v>-</v>
      </c>
      <c r="Y31" s="430" t="str">
        <f t="shared" si="12"/>
        <v>-</v>
      </c>
      <c r="Z31" s="430" t="str">
        <f t="shared" si="8"/>
        <v>-</v>
      </c>
      <c r="AA31" s="430" t="str">
        <f t="shared" si="13"/>
        <v>-</v>
      </c>
      <c r="AB31" s="430" t="str">
        <f t="shared" si="9"/>
        <v>-</v>
      </c>
      <c r="AC31" s="430">
        <f t="shared" si="14"/>
        <v>1.26</v>
      </c>
      <c r="AD31" s="430">
        <f t="shared" si="15"/>
        <v>0</v>
      </c>
    </row>
    <row r="32" spans="1:30" ht="54.95" hidden="1" customHeight="1">
      <c r="A32" s="416" t="str">
        <f>'приложение 1.1 '!A34</f>
        <v>1.1.2.10</v>
      </c>
      <c r="B32" s="506" t="str">
        <f>'приложение 1.1 '!B34</f>
        <v>Реконструкция РП-104 мкр.7А (замена оборудования)</v>
      </c>
      <c r="C32" s="430" t="str">
        <f>IF('приложение 1.1 '!G34=2012,'приложение 1.1 '!E34,"-")</f>
        <v>-</v>
      </c>
      <c r="D32" s="430" t="str">
        <f>IF('приложение 1.1 '!G34=2012,'приложение 1.1 '!D34,"-")</f>
        <v>-</v>
      </c>
      <c r="E32" s="430" t="str">
        <f>IF('приложение 1.1 '!G34=2013,'приложение 1.1 '!E34,"-")</f>
        <v>-</v>
      </c>
      <c r="F32" s="430" t="str">
        <f>IF('приложение 1.1 '!G34=2013,'приложение 1.1 '!D34,"-")</f>
        <v>-</v>
      </c>
      <c r="G32" s="430" t="str">
        <f>IF('приложение 1.1 '!G34=2014,'приложение 1.1 '!E34,"-")</f>
        <v>-</v>
      </c>
      <c r="H32" s="430" t="str">
        <f>IF('приложение 1.1 '!G34=2014,'приложение 1.1 '!D34,"-")</f>
        <v>-</v>
      </c>
      <c r="I32" s="430" t="str">
        <f>IF('приложение 1.1 '!G34=2015,'приложение 1.1 '!E34,"-")</f>
        <v>-</v>
      </c>
      <c r="J32" s="430" t="str">
        <f>IF('приложение 1.1 '!G34=2015,'приложение 1.1 '!D34,"-")</f>
        <v>-</v>
      </c>
      <c r="K32" s="430" t="str">
        <f>IF('приложение 1.1 '!G34=2016,'приложение 1.1 '!E34,"-")</f>
        <v>-</v>
      </c>
      <c r="L32" s="430" t="str">
        <f>IF('приложение 1.1 '!G34=2016,'приложение 1.1 '!D34,"-")</f>
        <v>-</v>
      </c>
      <c r="M32" s="430">
        <f>IF('приложение 1.1 '!G34=2017,'приложение 1.1 '!E34,"-")</f>
        <v>0</v>
      </c>
      <c r="N32" s="430">
        <f>IF('приложение 1.1 '!G34=2017,'приложение 1.1 '!D34,"-")</f>
        <v>0</v>
      </c>
      <c r="O32" s="430">
        <f t="shared" ref="O32:O86" si="17">SUM(C32,E32,G32,I32,K32,M32)</f>
        <v>0</v>
      </c>
      <c r="P32" s="430">
        <f t="shared" ref="P32:P86" si="18">SUM(D32,F32,H32,J32,L32,N32)</f>
        <v>0</v>
      </c>
      <c r="Q32" s="430"/>
      <c r="R32" s="430"/>
      <c r="S32" s="430" t="s">
        <v>463</v>
      </c>
      <c r="T32" s="430" t="str">
        <f t="shared" si="16"/>
        <v>-</v>
      </c>
      <c r="U32" s="430"/>
      <c r="V32" s="430"/>
      <c r="W32" s="430" t="str">
        <f t="shared" si="11"/>
        <v>-</v>
      </c>
      <c r="X32" s="430"/>
      <c r="Y32" s="430" t="str">
        <f t="shared" si="12"/>
        <v>-</v>
      </c>
      <c r="Z32" s="430"/>
      <c r="AA32" s="430">
        <f t="shared" si="13"/>
        <v>0</v>
      </c>
      <c r="AB32" s="430"/>
      <c r="AC32" s="430">
        <f t="shared" si="14"/>
        <v>0</v>
      </c>
      <c r="AD32" s="430">
        <f t="shared" si="15"/>
        <v>0</v>
      </c>
    </row>
    <row r="33" spans="1:30" ht="54.95" hidden="1" customHeight="1">
      <c r="A33" s="416" t="str">
        <f>'приложение 1.1 '!A35</f>
        <v>1.1.2.11</v>
      </c>
      <c r="B33" s="506" t="str">
        <f>'приложение 1.1 '!B35</f>
        <v>Реконструкция РП-124 мкр.32 (замена оборудования)</v>
      </c>
      <c r="C33" s="430" t="str">
        <f>IF('приложение 1.1 '!G35=2012,'приложение 1.1 '!E35,"-")</f>
        <v>-</v>
      </c>
      <c r="D33" s="430" t="str">
        <f>IF('приложение 1.1 '!G35=2012,'приложение 1.1 '!D35,"-")</f>
        <v>-</v>
      </c>
      <c r="E33" s="430" t="str">
        <f>IF('приложение 1.1 '!G35=2013,'приложение 1.1 '!E35,"-")</f>
        <v>-</v>
      </c>
      <c r="F33" s="430" t="str">
        <f>IF('приложение 1.1 '!G35=2013,'приложение 1.1 '!D35,"-")</f>
        <v>-</v>
      </c>
      <c r="G33" s="430" t="str">
        <f>IF('приложение 1.1 '!G35=2014,'приложение 1.1 '!E35,"-")</f>
        <v>-</v>
      </c>
      <c r="H33" s="430" t="str">
        <f>IF('приложение 1.1 '!G35=2014,'приложение 1.1 '!D35,"-")</f>
        <v>-</v>
      </c>
      <c r="I33" s="430" t="str">
        <f>IF('приложение 1.1 '!G35=2015,'приложение 1.1 '!E35,"-")</f>
        <v>-</v>
      </c>
      <c r="J33" s="430" t="str">
        <f>IF('приложение 1.1 '!G35=2015,'приложение 1.1 '!D35,"-")</f>
        <v>-</v>
      </c>
      <c r="K33" s="430" t="str">
        <f>IF('приложение 1.1 '!G35=2016,'приложение 1.1 '!E35,"-")</f>
        <v>-</v>
      </c>
      <c r="L33" s="430" t="str">
        <f>IF('приложение 1.1 '!G35=2016,'приложение 1.1 '!D35,"-")</f>
        <v>-</v>
      </c>
      <c r="M33" s="430">
        <f>IF('приложение 1.1 '!G35=2017,'приложение 1.1 '!E35,"-")</f>
        <v>0</v>
      </c>
      <c r="N33" s="430">
        <f>IF('приложение 1.1 '!G35=2017,'приложение 1.1 '!D35,"-")</f>
        <v>0</v>
      </c>
      <c r="O33" s="430">
        <f t="shared" si="17"/>
        <v>0</v>
      </c>
      <c r="P33" s="430">
        <f t="shared" si="18"/>
        <v>0</v>
      </c>
      <c r="Q33" s="430"/>
      <c r="R33" s="430"/>
      <c r="S33" s="430" t="s">
        <v>463</v>
      </c>
      <c r="T33" s="430" t="str">
        <f t="shared" si="16"/>
        <v>-</v>
      </c>
      <c r="U33" s="430"/>
      <c r="V33" s="430"/>
      <c r="W33" s="430" t="str">
        <f t="shared" si="11"/>
        <v>-</v>
      </c>
      <c r="X33" s="430"/>
      <c r="Y33" s="430" t="str">
        <f t="shared" si="12"/>
        <v>-</v>
      </c>
      <c r="Z33" s="430"/>
      <c r="AA33" s="430">
        <f t="shared" si="13"/>
        <v>0</v>
      </c>
      <c r="AB33" s="430"/>
      <c r="AC33" s="430">
        <f t="shared" si="14"/>
        <v>0</v>
      </c>
      <c r="AD33" s="430">
        <f t="shared" si="15"/>
        <v>0</v>
      </c>
    </row>
    <row r="34" spans="1:30" ht="54.95" hidden="1" customHeight="1">
      <c r="A34" s="416" t="str">
        <f>'приложение 1.1 '!A36</f>
        <v>1.1.2.12</v>
      </c>
      <c r="B34" s="506" t="str">
        <f>'приложение 1.1 '!B36</f>
        <v>Реконструкция РП-110 мкр.32 (замена оборудования)</v>
      </c>
      <c r="C34" s="430" t="str">
        <f>IF('приложение 1.1 '!G36=2012,'приложение 1.1 '!E36,"-")</f>
        <v>-</v>
      </c>
      <c r="D34" s="430" t="str">
        <f>IF('приложение 1.1 '!G36=2012,'приложение 1.1 '!D36,"-")</f>
        <v>-</v>
      </c>
      <c r="E34" s="430" t="str">
        <f>IF('приложение 1.1 '!G36=2013,'приложение 1.1 '!E36,"-")</f>
        <v>-</v>
      </c>
      <c r="F34" s="430" t="str">
        <f>IF('приложение 1.1 '!G36=2013,'приложение 1.1 '!D36,"-")</f>
        <v>-</v>
      </c>
      <c r="G34" s="430" t="str">
        <f>IF('приложение 1.1 '!G36=2014,'приложение 1.1 '!E36,"-")</f>
        <v>-</v>
      </c>
      <c r="H34" s="430" t="str">
        <f>IF('приложение 1.1 '!G36=2014,'приложение 1.1 '!D36,"-")</f>
        <v>-</v>
      </c>
      <c r="I34" s="430" t="str">
        <f>IF('приложение 1.1 '!G36=2015,'приложение 1.1 '!E36,"-")</f>
        <v>-</v>
      </c>
      <c r="J34" s="430" t="str">
        <f>IF('приложение 1.1 '!G36=2015,'приложение 1.1 '!D36,"-")</f>
        <v>-</v>
      </c>
      <c r="K34" s="430" t="str">
        <f>IF('приложение 1.1 '!G36=2016,'приложение 1.1 '!E36,"-")</f>
        <v>-</v>
      </c>
      <c r="L34" s="430" t="str">
        <f>IF('приложение 1.1 '!G36=2016,'приложение 1.1 '!D36,"-")</f>
        <v>-</v>
      </c>
      <c r="M34" s="430">
        <f>IF('приложение 1.1 '!G36=2017,'приложение 1.1 '!E36,"-")</f>
        <v>0</v>
      </c>
      <c r="N34" s="430">
        <f>IF('приложение 1.1 '!G36=2017,'приложение 1.1 '!D36,"-")</f>
        <v>0</v>
      </c>
      <c r="O34" s="430">
        <f t="shared" si="17"/>
        <v>0</v>
      </c>
      <c r="P34" s="430">
        <f t="shared" si="18"/>
        <v>0</v>
      </c>
      <c r="Q34" s="430"/>
      <c r="R34" s="430"/>
      <c r="S34" s="430" t="s">
        <v>463</v>
      </c>
      <c r="T34" s="430" t="str">
        <f t="shared" si="16"/>
        <v>-</v>
      </c>
      <c r="U34" s="430"/>
      <c r="V34" s="430"/>
      <c r="W34" s="430" t="str">
        <f t="shared" si="11"/>
        <v>-</v>
      </c>
      <c r="X34" s="430"/>
      <c r="Y34" s="430" t="str">
        <f t="shared" si="12"/>
        <v>-</v>
      </c>
      <c r="Z34" s="430"/>
      <c r="AA34" s="430">
        <f t="shared" si="13"/>
        <v>0</v>
      </c>
      <c r="AB34" s="430"/>
      <c r="AC34" s="430">
        <f t="shared" si="14"/>
        <v>0</v>
      </c>
      <c r="AD34" s="430">
        <f t="shared" si="15"/>
        <v>0</v>
      </c>
    </row>
    <row r="35" spans="1:30" ht="54.95" hidden="1" customHeight="1">
      <c r="A35" s="416" t="str">
        <f>'приложение 1.1 '!A37</f>
        <v>1.1.2.13</v>
      </c>
      <c r="B35" s="506" t="str">
        <f>'приложение 1.1 '!B37</f>
        <v>Реконструкция РП-111 мкр.32 (замена оборудования)</v>
      </c>
      <c r="C35" s="430" t="str">
        <f>IF('приложение 1.1 '!G37=2012,'приложение 1.1 '!E37,"-")</f>
        <v>-</v>
      </c>
      <c r="D35" s="430" t="str">
        <f>IF('приложение 1.1 '!G37=2012,'приложение 1.1 '!D37,"-")</f>
        <v>-</v>
      </c>
      <c r="E35" s="430" t="str">
        <f>IF('приложение 1.1 '!G37=2013,'приложение 1.1 '!E37,"-")</f>
        <v>-</v>
      </c>
      <c r="F35" s="430" t="str">
        <f>IF('приложение 1.1 '!G37=2013,'приложение 1.1 '!D37,"-")</f>
        <v>-</v>
      </c>
      <c r="G35" s="430" t="str">
        <f>IF('приложение 1.1 '!G37=2014,'приложение 1.1 '!E37,"-")</f>
        <v>-</v>
      </c>
      <c r="H35" s="430" t="str">
        <f>IF('приложение 1.1 '!G37=2014,'приложение 1.1 '!D37,"-")</f>
        <v>-</v>
      </c>
      <c r="I35" s="430" t="str">
        <f>IF('приложение 1.1 '!G37=2015,'приложение 1.1 '!E37,"-")</f>
        <v>-</v>
      </c>
      <c r="J35" s="430" t="str">
        <f>IF('приложение 1.1 '!G37=2015,'приложение 1.1 '!D37,"-")</f>
        <v>-</v>
      </c>
      <c r="K35" s="430" t="str">
        <f>IF('приложение 1.1 '!G37=2016,'приложение 1.1 '!E37,"-")</f>
        <v>-</v>
      </c>
      <c r="L35" s="430" t="str">
        <f>IF('приложение 1.1 '!G37=2016,'приложение 1.1 '!D37,"-")</f>
        <v>-</v>
      </c>
      <c r="M35" s="430">
        <f>IF('приложение 1.1 '!G37=2017,'приложение 1.1 '!E37,"-")</f>
        <v>0</v>
      </c>
      <c r="N35" s="430">
        <f>IF('приложение 1.1 '!G37=2017,'приложение 1.1 '!D37,"-")</f>
        <v>0</v>
      </c>
      <c r="O35" s="430">
        <f t="shared" si="17"/>
        <v>0</v>
      </c>
      <c r="P35" s="430">
        <f t="shared" si="18"/>
        <v>0</v>
      </c>
      <c r="Q35" s="430"/>
      <c r="R35" s="430"/>
      <c r="S35" s="430" t="s">
        <v>463</v>
      </c>
      <c r="T35" s="430" t="str">
        <f t="shared" si="16"/>
        <v>-</v>
      </c>
      <c r="U35" s="430"/>
      <c r="V35" s="430"/>
      <c r="W35" s="430" t="str">
        <f t="shared" si="11"/>
        <v>-</v>
      </c>
      <c r="X35" s="430"/>
      <c r="Y35" s="430" t="str">
        <f t="shared" si="12"/>
        <v>-</v>
      </c>
      <c r="Z35" s="430"/>
      <c r="AA35" s="430">
        <f t="shared" si="13"/>
        <v>0</v>
      </c>
      <c r="AB35" s="430"/>
      <c r="AC35" s="430">
        <f t="shared" si="14"/>
        <v>0</v>
      </c>
      <c r="AD35" s="430">
        <f t="shared" si="15"/>
        <v>0</v>
      </c>
    </row>
    <row r="36" spans="1:30" ht="54.95" hidden="1" customHeight="1">
      <c r="A36" s="416" t="str">
        <f>'приложение 1.1 '!A38</f>
        <v>1.1.2.14</v>
      </c>
      <c r="B36" s="506" t="str">
        <f>'приложение 1.1 '!B38</f>
        <v>Реконструкция РП-129 мкр.32 (замена оборудования)</v>
      </c>
      <c r="C36" s="430" t="str">
        <f>IF('приложение 1.1 '!G38=2012,'приложение 1.1 '!E38,"-")</f>
        <v>-</v>
      </c>
      <c r="D36" s="430" t="str">
        <f>IF('приложение 1.1 '!G38=2012,'приложение 1.1 '!D38,"-")</f>
        <v>-</v>
      </c>
      <c r="E36" s="430" t="str">
        <f>IF('приложение 1.1 '!G38=2013,'приложение 1.1 '!E38,"-")</f>
        <v>-</v>
      </c>
      <c r="F36" s="430" t="str">
        <f>IF('приложение 1.1 '!G38=2013,'приложение 1.1 '!D38,"-")</f>
        <v>-</v>
      </c>
      <c r="G36" s="430" t="str">
        <f>IF('приложение 1.1 '!G38=2014,'приложение 1.1 '!E38,"-")</f>
        <v>-</v>
      </c>
      <c r="H36" s="430" t="str">
        <f>IF('приложение 1.1 '!G38=2014,'приложение 1.1 '!D38,"-")</f>
        <v>-</v>
      </c>
      <c r="I36" s="430" t="str">
        <f>IF('приложение 1.1 '!G38=2015,'приложение 1.1 '!E38,"-")</f>
        <v>-</v>
      </c>
      <c r="J36" s="430" t="str">
        <f>IF('приложение 1.1 '!G38=2015,'приложение 1.1 '!D38,"-")</f>
        <v>-</v>
      </c>
      <c r="K36" s="430" t="str">
        <f>IF('приложение 1.1 '!G38=2016,'приложение 1.1 '!E38,"-")</f>
        <v>-</v>
      </c>
      <c r="L36" s="430" t="str">
        <f>IF('приложение 1.1 '!G38=2016,'приложение 1.1 '!D38,"-")</f>
        <v>-</v>
      </c>
      <c r="M36" s="430">
        <f>IF('приложение 1.1 '!G38=2017,'приложение 1.1 '!E38,"-")</f>
        <v>0</v>
      </c>
      <c r="N36" s="430">
        <f>IF('приложение 1.1 '!G38=2017,'приложение 1.1 '!D38,"-")</f>
        <v>0</v>
      </c>
      <c r="O36" s="430">
        <f t="shared" si="17"/>
        <v>0</v>
      </c>
      <c r="P36" s="430">
        <f t="shared" si="18"/>
        <v>0</v>
      </c>
      <c r="Q36" s="430"/>
      <c r="R36" s="430"/>
      <c r="S36" s="430" t="s">
        <v>463</v>
      </c>
      <c r="T36" s="430" t="str">
        <f t="shared" si="16"/>
        <v>-</v>
      </c>
      <c r="U36" s="430"/>
      <c r="V36" s="430"/>
      <c r="W36" s="430" t="str">
        <f t="shared" si="11"/>
        <v>-</v>
      </c>
      <c r="X36" s="430"/>
      <c r="Y36" s="430" t="str">
        <f t="shared" si="12"/>
        <v>-</v>
      </c>
      <c r="Z36" s="430"/>
      <c r="AA36" s="430">
        <f t="shared" si="13"/>
        <v>0</v>
      </c>
      <c r="AB36" s="430"/>
      <c r="AC36" s="430">
        <f t="shared" si="14"/>
        <v>0</v>
      </c>
      <c r="AD36" s="430">
        <f t="shared" si="15"/>
        <v>0</v>
      </c>
    </row>
    <row r="37" spans="1:30" ht="54.95" hidden="1" customHeight="1">
      <c r="A37" s="416" t="str">
        <f>'приложение 1.1 '!A39</f>
        <v>1.1.2.15</v>
      </c>
      <c r="B37" s="506" t="str">
        <f>'приложение 1.1 '!B39</f>
        <v>Реконструкция РП-130 мкр.32 (замена оборудования)</v>
      </c>
      <c r="C37" s="430" t="str">
        <f>IF('приложение 1.1 '!G39=2012,'приложение 1.1 '!E39,"-")</f>
        <v>-</v>
      </c>
      <c r="D37" s="430" t="str">
        <f>IF('приложение 1.1 '!G39=2012,'приложение 1.1 '!D39,"-")</f>
        <v>-</v>
      </c>
      <c r="E37" s="430" t="str">
        <f>IF('приложение 1.1 '!G39=2013,'приложение 1.1 '!E39,"-")</f>
        <v>-</v>
      </c>
      <c r="F37" s="430" t="str">
        <f>IF('приложение 1.1 '!G39=2013,'приложение 1.1 '!D39,"-")</f>
        <v>-</v>
      </c>
      <c r="G37" s="430" t="str">
        <f>IF('приложение 1.1 '!G39=2014,'приложение 1.1 '!E39,"-")</f>
        <v>-</v>
      </c>
      <c r="H37" s="430" t="str">
        <f>IF('приложение 1.1 '!G39=2014,'приложение 1.1 '!D39,"-")</f>
        <v>-</v>
      </c>
      <c r="I37" s="430" t="str">
        <f>IF('приложение 1.1 '!G39=2015,'приложение 1.1 '!E39,"-")</f>
        <v>-</v>
      </c>
      <c r="J37" s="430" t="str">
        <f>IF('приложение 1.1 '!G39=2015,'приложение 1.1 '!D39,"-")</f>
        <v>-</v>
      </c>
      <c r="K37" s="430" t="str">
        <f>IF('приложение 1.1 '!G39=2016,'приложение 1.1 '!E39,"-")</f>
        <v>-</v>
      </c>
      <c r="L37" s="430" t="str">
        <f>IF('приложение 1.1 '!G39=2016,'приложение 1.1 '!D39,"-")</f>
        <v>-</v>
      </c>
      <c r="M37" s="430">
        <f>IF('приложение 1.1 '!G39=2017,'приложение 1.1 '!E39,"-")</f>
        <v>0</v>
      </c>
      <c r="N37" s="430">
        <f>IF('приложение 1.1 '!G39=2017,'приложение 1.1 '!D39,"-")</f>
        <v>0</v>
      </c>
      <c r="O37" s="430">
        <f t="shared" si="17"/>
        <v>0</v>
      </c>
      <c r="P37" s="430">
        <f t="shared" si="18"/>
        <v>0</v>
      </c>
      <c r="Q37" s="430"/>
      <c r="R37" s="430"/>
      <c r="S37" s="430" t="s">
        <v>463</v>
      </c>
      <c r="T37" s="430" t="str">
        <f t="shared" si="16"/>
        <v>-</v>
      </c>
      <c r="U37" s="430"/>
      <c r="V37" s="430"/>
      <c r="W37" s="430" t="str">
        <f t="shared" si="11"/>
        <v>-</v>
      </c>
      <c r="X37" s="430"/>
      <c r="Y37" s="430" t="str">
        <f t="shared" si="12"/>
        <v>-</v>
      </c>
      <c r="Z37" s="430"/>
      <c r="AA37" s="430">
        <f t="shared" si="13"/>
        <v>0</v>
      </c>
      <c r="AB37" s="430"/>
      <c r="AC37" s="430">
        <f t="shared" si="14"/>
        <v>0</v>
      </c>
      <c r="AD37" s="430">
        <f t="shared" si="15"/>
        <v>0</v>
      </c>
    </row>
    <row r="38" spans="1:30" ht="54.95" hidden="1" customHeight="1">
      <c r="A38" s="416" t="str">
        <f>'приложение 1.1 '!A40</f>
        <v>1.1.2.16</v>
      </c>
      <c r="B38" s="506" t="str">
        <f>'приложение 1.1 '!B40</f>
        <v>Реконструкция РП-152 (замена ячеек 10 кВ, 2 шт.)</v>
      </c>
      <c r="C38" s="430">
        <f>IF('приложение 1.1 '!G40=2012,'приложение 1.1 '!E40,"-")</f>
        <v>0</v>
      </c>
      <c r="D38" s="430">
        <f>IF('приложение 1.1 '!G40=2012,'приложение 1.1 '!D40,"-")</f>
        <v>0</v>
      </c>
      <c r="E38" s="430" t="str">
        <f>IF('приложение 1.1 '!G40=2013,'приложение 1.1 '!E40,"-")</f>
        <v>-</v>
      </c>
      <c r="F38" s="430" t="str">
        <f>IF('приложение 1.1 '!G40=2013,'приложение 1.1 '!D40,"-")</f>
        <v>-</v>
      </c>
      <c r="G38" s="430" t="str">
        <f>IF('приложение 1.1 '!G40=2014,'приложение 1.1 '!E40,"-")</f>
        <v>-</v>
      </c>
      <c r="H38" s="430" t="str">
        <f>IF('приложение 1.1 '!G40=2014,'приложение 1.1 '!D40,"-")</f>
        <v>-</v>
      </c>
      <c r="I38" s="430" t="str">
        <f>IF('приложение 1.1 '!G40=2015,'приложение 1.1 '!E40,"-")</f>
        <v>-</v>
      </c>
      <c r="J38" s="430" t="str">
        <f>IF('приложение 1.1 '!G40=2015,'приложение 1.1 '!D40,"-")</f>
        <v>-</v>
      </c>
      <c r="K38" s="430" t="str">
        <f>IF('приложение 1.1 '!G40=2016,'приложение 1.1 '!E40,"-")</f>
        <v>-</v>
      </c>
      <c r="L38" s="430" t="str">
        <f>IF('приложение 1.1 '!G40=2016,'приложение 1.1 '!D40,"-")</f>
        <v>-</v>
      </c>
      <c r="M38" s="430" t="str">
        <f>IF('приложение 1.1 '!G40=2017,'приложение 1.1 '!E40,"-")</f>
        <v>-</v>
      </c>
      <c r="N38" s="430" t="str">
        <f>IF('приложение 1.1 '!G40=2017,'приложение 1.1 '!D40,"-")</f>
        <v>-</v>
      </c>
      <c r="O38" s="430">
        <f t="shared" si="17"/>
        <v>0</v>
      </c>
      <c r="P38" s="430">
        <f t="shared" si="18"/>
        <v>0</v>
      </c>
      <c r="Q38" s="430"/>
      <c r="R38" s="430"/>
      <c r="S38" s="430" t="s">
        <v>463</v>
      </c>
      <c r="T38" s="430" t="str">
        <f t="shared" si="16"/>
        <v>-</v>
      </c>
      <c r="U38" s="430"/>
      <c r="V38" s="430"/>
      <c r="W38" s="430" t="str">
        <f t="shared" si="11"/>
        <v>-</v>
      </c>
      <c r="X38" s="430"/>
      <c r="Y38" s="430" t="str">
        <f t="shared" si="12"/>
        <v>-</v>
      </c>
      <c r="Z38" s="430"/>
      <c r="AA38" s="430" t="str">
        <f t="shared" si="13"/>
        <v>-</v>
      </c>
      <c r="AB38" s="430"/>
      <c r="AC38" s="430">
        <f t="shared" si="14"/>
        <v>0</v>
      </c>
      <c r="AD38" s="430">
        <f t="shared" si="15"/>
        <v>0</v>
      </c>
    </row>
    <row r="39" spans="1:30" ht="54.95" hidden="1" customHeight="1">
      <c r="A39" s="416" t="str">
        <f>'приложение 1.1 '!A41</f>
        <v>1.1.2.17</v>
      </c>
      <c r="B39" s="506" t="str">
        <f>'приложение 1.1 '!B41</f>
        <v>Реконструкция РП-149 (установка ячейки 10 кВ)</v>
      </c>
      <c r="C39" s="430">
        <f>IF('приложение 1.1 '!G41=2012,'приложение 1.1 '!E41,"-")</f>
        <v>0</v>
      </c>
      <c r="D39" s="430">
        <f>IF('приложение 1.1 '!G41=2012,'приложение 1.1 '!D41,"-")</f>
        <v>0</v>
      </c>
      <c r="E39" s="430" t="str">
        <f>IF('приложение 1.1 '!G41=2013,'приложение 1.1 '!E41,"-")</f>
        <v>-</v>
      </c>
      <c r="F39" s="430" t="str">
        <f>IF('приложение 1.1 '!G41=2013,'приложение 1.1 '!D41,"-")</f>
        <v>-</v>
      </c>
      <c r="G39" s="430" t="str">
        <f>IF('приложение 1.1 '!G41=2014,'приложение 1.1 '!E41,"-")</f>
        <v>-</v>
      </c>
      <c r="H39" s="430" t="str">
        <f>IF('приложение 1.1 '!G41=2014,'приложение 1.1 '!D41,"-")</f>
        <v>-</v>
      </c>
      <c r="I39" s="430" t="str">
        <f>IF('приложение 1.1 '!G41=2015,'приложение 1.1 '!E41,"-")</f>
        <v>-</v>
      </c>
      <c r="J39" s="430" t="str">
        <f>IF('приложение 1.1 '!G41=2015,'приложение 1.1 '!D41,"-")</f>
        <v>-</v>
      </c>
      <c r="K39" s="430" t="str">
        <f>IF('приложение 1.1 '!G41=2016,'приложение 1.1 '!E41,"-")</f>
        <v>-</v>
      </c>
      <c r="L39" s="430" t="str">
        <f>IF('приложение 1.1 '!G41=2016,'приложение 1.1 '!D41,"-")</f>
        <v>-</v>
      </c>
      <c r="M39" s="430" t="str">
        <f>IF('приложение 1.1 '!G41=2017,'приложение 1.1 '!E41,"-")</f>
        <v>-</v>
      </c>
      <c r="N39" s="430" t="str">
        <f>IF('приложение 1.1 '!G41=2017,'приложение 1.1 '!D41,"-")</f>
        <v>-</v>
      </c>
      <c r="O39" s="430">
        <f t="shared" si="17"/>
        <v>0</v>
      </c>
      <c r="P39" s="430">
        <f t="shared" si="18"/>
        <v>0</v>
      </c>
      <c r="Q39" s="430"/>
      <c r="R39" s="430"/>
      <c r="S39" s="430" t="s">
        <v>463</v>
      </c>
      <c r="T39" s="430" t="str">
        <f t="shared" si="16"/>
        <v>-</v>
      </c>
      <c r="U39" s="430"/>
      <c r="V39" s="430"/>
      <c r="W39" s="430" t="str">
        <f t="shared" si="11"/>
        <v>-</v>
      </c>
      <c r="X39" s="430"/>
      <c r="Y39" s="430" t="str">
        <f t="shared" si="12"/>
        <v>-</v>
      </c>
      <c r="Z39" s="430"/>
      <c r="AA39" s="430" t="str">
        <f t="shared" si="13"/>
        <v>-</v>
      </c>
      <c r="AB39" s="430"/>
      <c r="AC39" s="430">
        <f t="shared" si="14"/>
        <v>0</v>
      </c>
      <c r="AD39" s="430">
        <f t="shared" si="15"/>
        <v>0</v>
      </c>
    </row>
    <row r="40" spans="1:30" ht="54.95" hidden="1" customHeight="1">
      <c r="A40" s="416" t="str">
        <f>'приложение 1.1 '!A42</f>
        <v>1.1.2.18</v>
      </c>
      <c r="B40" s="506" t="str">
        <f>'приложение 1.1 '!B42</f>
        <v>Реконструкция РП-150 (установка дополнительных ячеек РУ-10 кВ 2 шт. объект ТЦ мкр.38)</v>
      </c>
      <c r="C40" s="430" t="str">
        <f>IF('приложение 1.1 '!G42=2012,'приложение 1.1 '!E42,"-")</f>
        <v>-</v>
      </c>
      <c r="D40" s="430" t="str">
        <f>IF('приложение 1.1 '!G42=2012,'приложение 1.1 '!D42,"-")</f>
        <v>-</v>
      </c>
      <c r="E40" s="430" t="str">
        <f>IF('приложение 1.1 '!G42=2013,'приложение 1.1 '!E42,"-")</f>
        <v>-</v>
      </c>
      <c r="F40" s="430" t="str">
        <f>IF('приложение 1.1 '!G42=2013,'приложение 1.1 '!D42,"-")</f>
        <v>-</v>
      </c>
      <c r="G40" s="430" t="str">
        <f>IF('приложение 1.1 '!G42=2014,'приложение 1.1 '!E42,"-")</f>
        <v>-</v>
      </c>
      <c r="H40" s="430" t="str">
        <f>IF('приложение 1.1 '!G42=2014,'приложение 1.1 '!D42,"-")</f>
        <v>-</v>
      </c>
      <c r="I40" s="430" t="str">
        <f>IF('приложение 1.1 '!G42=2015,'приложение 1.1 '!E42,"-")</f>
        <v>-</v>
      </c>
      <c r="J40" s="430" t="str">
        <f>IF('приложение 1.1 '!G42=2015,'приложение 1.1 '!D42,"-")</f>
        <v>-</v>
      </c>
      <c r="K40" s="430">
        <f>IF('приложение 1.1 '!G42=2016,'приложение 1.1 '!E42,"-")</f>
        <v>0</v>
      </c>
      <c r="L40" s="430">
        <f>IF('приложение 1.1 '!G42=2016,'приложение 1.1 '!D42,"-")</f>
        <v>0</v>
      </c>
      <c r="M40" s="430" t="str">
        <f>IF('приложение 1.1 '!G42=2017,'приложение 1.1 '!E42,"-")</f>
        <v>-</v>
      </c>
      <c r="N40" s="430" t="str">
        <f>IF('приложение 1.1 '!G42=2017,'приложение 1.1 '!D42,"-")</f>
        <v>-</v>
      </c>
      <c r="O40" s="430">
        <f t="shared" si="17"/>
        <v>0</v>
      </c>
      <c r="P40" s="430">
        <f t="shared" si="18"/>
        <v>0</v>
      </c>
      <c r="Q40" s="430"/>
      <c r="R40" s="430"/>
      <c r="S40" s="430" t="s">
        <v>463</v>
      </c>
      <c r="T40" s="430" t="str">
        <f t="shared" si="16"/>
        <v>-</v>
      </c>
      <c r="U40" s="430"/>
      <c r="V40" s="430"/>
      <c r="W40" s="430" t="str">
        <f t="shared" si="11"/>
        <v>-</v>
      </c>
      <c r="X40" s="430"/>
      <c r="Y40" s="430">
        <f t="shared" si="12"/>
        <v>0</v>
      </c>
      <c r="Z40" s="430"/>
      <c r="AA40" s="430" t="str">
        <f t="shared" si="13"/>
        <v>-</v>
      </c>
      <c r="AB40" s="430"/>
      <c r="AC40" s="430">
        <f t="shared" si="14"/>
        <v>0</v>
      </c>
      <c r="AD40" s="430">
        <f t="shared" si="15"/>
        <v>0</v>
      </c>
    </row>
    <row r="41" spans="1:30" ht="54.95" hidden="1" customHeight="1">
      <c r="A41" s="416" t="str">
        <f>'приложение 1.1 '!A43</f>
        <v>1.1.2.19</v>
      </c>
      <c r="B41" s="506" t="str">
        <f>'приложение 1.1 '!B43</f>
        <v>Реконструкция РП-150 (установка дополнительных ячеек РУ-10 кВ 2 шт. объект п/клиника "Нефтяник" мкр.37)</v>
      </c>
      <c r="C41" s="430" t="str">
        <f>IF('приложение 1.1 '!G43=2012,'приложение 1.1 '!E43,"-")</f>
        <v>-</v>
      </c>
      <c r="D41" s="430" t="str">
        <f>IF('приложение 1.1 '!G43=2012,'приложение 1.1 '!D43,"-")</f>
        <v>-</v>
      </c>
      <c r="E41" s="430" t="str">
        <f>IF('приложение 1.1 '!G43=2013,'приложение 1.1 '!E43,"-")</f>
        <v>-</v>
      </c>
      <c r="F41" s="430" t="str">
        <f>IF('приложение 1.1 '!G43=2013,'приложение 1.1 '!D43,"-")</f>
        <v>-</v>
      </c>
      <c r="G41" s="430" t="str">
        <f>IF('приложение 1.1 '!G43=2014,'приложение 1.1 '!E43,"-")</f>
        <v>-</v>
      </c>
      <c r="H41" s="430" t="str">
        <f>IF('приложение 1.1 '!G43=2014,'приложение 1.1 '!D43,"-")</f>
        <v>-</v>
      </c>
      <c r="I41" s="430" t="str">
        <f>IF('приложение 1.1 '!G43=2015,'приложение 1.1 '!E43,"-")</f>
        <v>-</v>
      </c>
      <c r="J41" s="430" t="str">
        <f>IF('приложение 1.1 '!G43=2015,'приложение 1.1 '!D43,"-")</f>
        <v>-</v>
      </c>
      <c r="K41" s="430" t="str">
        <f>IF('приложение 1.1 '!G43=2016,'приложение 1.1 '!E43,"-")</f>
        <v>-</v>
      </c>
      <c r="L41" s="430" t="str">
        <f>IF('приложение 1.1 '!G43=2016,'приложение 1.1 '!D43,"-")</f>
        <v>-</v>
      </c>
      <c r="M41" s="430">
        <f>IF('приложение 1.1 '!G43=2017,'приложение 1.1 '!E43,"-")</f>
        <v>0</v>
      </c>
      <c r="N41" s="430">
        <f>IF('приложение 1.1 '!G43=2017,'приложение 1.1 '!D43,"-")</f>
        <v>0</v>
      </c>
      <c r="O41" s="430">
        <f t="shared" si="17"/>
        <v>0</v>
      </c>
      <c r="P41" s="430">
        <f t="shared" si="18"/>
        <v>0</v>
      </c>
      <c r="Q41" s="430"/>
      <c r="R41" s="430"/>
      <c r="S41" s="430" t="s">
        <v>463</v>
      </c>
      <c r="T41" s="430" t="str">
        <f t="shared" si="16"/>
        <v>-</v>
      </c>
      <c r="U41" s="430"/>
      <c r="V41" s="430"/>
      <c r="W41" s="430" t="str">
        <f t="shared" si="11"/>
        <v>-</v>
      </c>
      <c r="X41" s="430"/>
      <c r="Y41" s="430" t="str">
        <f t="shared" si="12"/>
        <v>-</v>
      </c>
      <c r="Z41" s="430"/>
      <c r="AA41" s="430">
        <f t="shared" si="13"/>
        <v>0</v>
      </c>
      <c r="AB41" s="430"/>
      <c r="AC41" s="430">
        <f t="shared" si="14"/>
        <v>0</v>
      </c>
      <c r="AD41" s="430">
        <f t="shared" si="15"/>
        <v>0</v>
      </c>
    </row>
    <row r="42" spans="1:30" ht="54.95" hidden="1" customHeight="1">
      <c r="A42" s="416" t="str">
        <f>'приложение 1.1 '!A44</f>
        <v>1.1.2.20</v>
      </c>
      <c r="B42" s="506" t="str">
        <f>'приложение 1.1 '!B44</f>
        <v>Реконструкция РП-156 (установка двух дополнительных ячеек)</v>
      </c>
      <c r="C42" s="430" t="str">
        <f>IF('приложение 1.1 '!G44=2012,'приложение 1.1 '!E44,"-")</f>
        <v>-</v>
      </c>
      <c r="D42" s="430" t="str">
        <f>IF('приложение 1.1 '!G44=2012,'приложение 1.1 '!D44,"-")</f>
        <v>-</v>
      </c>
      <c r="E42" s="430" t="str">
        <f>IF('приложение 1.1 '!G44=2013,'приложение 1.1 '!E44,"-")</f>
        <v>-</v>
      </c>
      <c r="F42" s="430" t="str">
        <f>IF('приложение 1.1 '!G44=2013,'приложение 1.1 '!D44,"-")</f>
        <v>-</v>
      </c>
      <c r="G42" s="430">
        <f>IF('приложение 1.1 '!G44=2014,'приложение 1.1 '!E44,"-")</f>
        <v>0</v>
      </c>
      <c r="H42" s="430">
        <f>IF('приложение 1.1 '!G44=2014,'приложение 1.1 '!D44,"-")</f>
        <v>0</v>
      </c>
      <c r="I42" s="430" t="str">
        <f>IF('приложение 1.1 '!G44=2015,'приложение 1.1 '!E44,"-")</f>
        <v>-</v>
      </c>
      <c r="J42" s="430" t="str">
        <f>IF('приложение 1.1 '!G44=2015,'приложение 1.1 '!D44,"-")</f>
        <v>-</v>
      </c>
      <c r="K42" s="430" t="str">
        <f>IF('приложение 1.1 '!G44=2016,'приложение 1.1 '!E44,"-")</f>
        <v>-</v>
      </c>
      <c r="L42" s="430" t="str">
        <f>IF('приложение 1.1 '!G44=2016,'приложение 1.1 '!D44,"-")</f>
        <v>-</v>
      </c>
      <c r="M42" s="430" t="str">
        <f>IF('приложение 1.1 '!G44=2017,'приложение 1.1 '!E44,"-")</f>
        <v>-</v>
      </c>
      <c r="N42" s="430" t="str">
        <f>IF('приложение 1.1 '!G44=2017,'приложение 1.1 '!D44,"-")</f>
        <v>-</v>
      </c>
      <c r="O42" s="430">
        <f t="shared" si="17"/>
        <v>0</v>
      </c>
      <c r="P42" s="430">
        <f t="shared" si="18"/>
        <v>0</v>
      </c>
      <c r="Q42" s="430"/>
      <c r="R42" s="430"/>
      <c r="S42" s="430" t="s">
        <v>463</v>
      </c>
      <c r="T42" s="430" t="str">
        <f t="shared" si="16"/>
        <v>-</v>
      </c>
      <c r="U42" s="430"/>
      <c r="V42" s="430"/>
      <c r="W42" s="430" t="str">
        <f t="shared" si="11"/>
        <v>-</v>
      </c>
      <c r="X42" s="430"/>
      <c r="Y42" s="430" t="str">
        <f t="shared" si="12"/>
        <v>-</v>
      </c>
      <c r="Z42" s="430"/>
      <c r="AA42" s="430" t="str">
        <f t="shared" si="13"/>
        <v>-</v>
      </c>
      <c r="AB42" s="430"/>
      <c r="AC42" s="430">
        <f t="shared" si="14"/>
        <v>0</v>
      </c>
      <c r="AD42" s="430">
        <f t="shared" si="15"/>
        <v>0</v>
      </c>
    </row>
    <row r="43" spans="1:30" ht="54.95" hidden="1" customHeight="1">
      <c r="A43" s="416" t="str">
        <f>'приложение 1.1 '!A45</f>
        <v>1.1.2.21</v>
      </c>
      <c r="B43" s="506" t="str">
        <f>'приложение 1.1 '!B45</f>
        <v>Реконструкция РП-2х2500кВА мкр.38 (монтаж 2-х ячеек ЩО)</v>
      </c>
      <c r="C43" s="430" t="str">
        <f>IF('приложение 1.1 '!G45=2012,'приложение 1.1 '!E45,"-")</f>
        <v>-</v>
      </c>
      <c r="D43" s="430" t="str">
        <f>IF('приложение 1.1 '!G45=2012,'приложение 1.1 '!D45,"-")</f>
        <v>-</v>
      </c>
      <c r="E43" s="430" t="str">
        <f>IF('приложение 1.1 '!G45=2013,'приложение 1.1 '!E45,"-")</f>
        <v>-</v>
      </c>
      <c r="F43" s="430" t="str">
        <f>IF('приложение 1.1 '!G45=2013,'приложение 1.1 '!D45,"-")</f>
        <v>-</v>
      </c>
      <c r="G43" s="430" t="str">
        <f>IF('приложение 1.1 '!G45=2014,'приложение 1.1 '!E45,"-")</f>
        <v>-</v>
      </c>
      <c r="H43" s="430" t="str">
        <f>IF('приложение 1.1 '!G45=2014,'приложение 1.1 '!D45,"-")</f>
        <v>-</v>
      </c>
      <c r="I43" s="430">
        <f>IF('приложение 1.1 '!G45=2015,'приложение 1.1 '!E45,"-")</f>
        <v>0</v>
      </c>
      <c r="J43" s="430">
        <f>IF('приложение 1.1 '!G45=2015,'приложение 1.1 '!D45,"-")</f>
        <v>0</v>
      </c>
      <c r="K43" s="430" t="str">
        <f>IF('приложение 1.1 '!G45=2016,'приложение 1.1 '!E45,"-")</f>
        <v>-</v>
      </c>
      <c r="L43" s="430" t="str">
        <f>IF('приложение 1.1 '!G45=2016,'приложение 1.1 '!D45,"-")</f>
        <v>-</v>
      </c>
      <c r="M43" s="430" t="str">
        <f>IF('приложение 1.1 '!G45=2017,'приложение 1.1 '!E45,"-")</f>
        <v>-</v>
      </c>
      <c r="N43" s="430" t="str">
        <f>IF('приложение 1.1 '!G45=2017,'приложение 1.1 '!D45,"-")</f>
        <v>-</v>
      </c>
      <c r="O43" s="430">
        <f t="shared" si="17"/>
        <v>0</v>
      </c>
      <c r="P43" s="430">
        <f t="shared" si="18"/>
        <v>0</v>
      </c>
      <c r="Q43" s="430"/>
      <c r="R43" s="430"/>
      <c r="S43" s="430" t="s">
        <v>463</v>
      </c>
      <c r="T43" s="430" t="str">
        <f t="shared" si="16"/>
        <v>-</v>
      </c>
      <c r="U43" s="430"/>
      <c r="V43" s="430"/>
      <c r="W43" s="430">
        <f t="shared" si="11"/>
        <v>0</v>
      </c>
      <c r="X43" s="430"/>
      <c r="Y43" s="430" t="str">
        <f t="shared" si="12"/>
        <v>-</v>
      </c>
      <c r="Z43" s="430"/>
      <c r="AA43" s="430" t="str">
        <f t="shared" si="13"/>
        <v>-</v>
      </c>
      <c r="AB43" s="430"/>
      <c r="AC43" s="430">
        <f t="shared" si="14"/>
        <v>0</v>
      </c>
      <c r="AD43" s="430">
        <f t="shared" si="15"/>
        <v>0</v>
      </c>
    </row>
    <row r="44" spans="1:30" ht="54.95" hidden="1" customHeight="1">
      <c r="A44" s="416" t="str">
        <f>'приложение 1.1 '!A46</f>
        <v>1.1.2.22</v>
      </c>
      <c r="B44" s="506" t="str">
        <f>'приложение 1.1 '!B46</f>
        <v>Реконструкция РП-145 (Замена ячейки КСО)</v>
      </c>
      <c r="C44" s="430" t="str">
        <f>IF('приложение 1.1 '!G46=2012,'приложение 1.1 '!E46,"-")</f>
        <v>-</v>
      </c>
      <c r="D44" s="430" t="str">
        <f>IF('приложение 1.1 '!G46=2012,'приложение 1.1 '!D46,"-")</f>
        <v>-</v>
      </c>
      <c r="E44" s="430" t="str">
        <f>IF('приложение 1.1 '!G46=2013,'приложение 1.1 '!E46,"-")</f>
        <v>-</v>
      </c>
      <c r="F44" s="430" t="str">
        <f>IF('приложение 1.1 '!G46=2013,'приложение 1.1 '!D46,"-")</f>
        <v>-</v>
      </c>
      <c r="G44" s="430" t="str">
        <f>IF('приложение 1.1 '!G46=2014,'приложение 1.1 '!E46,"-")</f>
        <v>-</v>
      </c>
      <c r="H44" s="430" t="str">
        <f>IF('приложение 1.1 '!G46=2014,'приложение 1.1 '!D46,"-")</f>
        <v>-</v>
      </c>
      <c r="I44" s="430" t="str">
        <f>IF('приложение 1.1 '!G46=2015,'приложение 1.1 '!E46,"-")</f>
        <v>-</v>
      </c>
      <c r="J44" s="430" t="str">
        <f>IF('приложение 1.1 '!G46=2015,'приложение 1.1 '!D46,"-")</f>
        <v>-</v>
      </c>
      <c r="K44" s="430" t="str">
        <f>IF('приложение 1.1 '!G46=2016,'приложение 1.1 '!E46,"-")</f>
        <v>-</v>
      </c>
      <c r="L44" s="430" t="str">
        <f>IF('приложение 1.1 '!G46=2016,'приложение 1.1 '!D46,"-")</f>
        <v>-</v>
      </c>
      <c r="M44" s="430">
        <f>IF('приложение 1.1 '!G46=2017,'приложение 1.1 '!E46,"-")</f>
        <v>0</v>
      </c>
      <c r="N44" s="430">
        <f>IF('приложение 1.1 '!G46=2017,'приложение 1.1 '!D46,"-")</f>
        <v>0</v>
      </c>
      <c r="O44" s="430">
        <f t="shared" si="17"/>
        <v>0</v>
      </c>
      <c r="P44" s="430">
        <f t="shared" si="18"/>
        <v>0</v>
      </c>
      <c r="Q44" s="430"/>
      <c r="R44" s="430"/>
      <c r="S44" s="430" t="s">
        <v>463</v>
      </c>
      <c r="T44" s="430" t="str">
        <f t="shared" si="16"/>
        <v>-</v>
      </c>
      <c r="U44" s="430"/>
      <c r="V44" s="430"/>
      <c r="W44" s="430" t="str">
        <f t="shared" si="11"/>
        <v>-</v>
      </c>
      <c r="X44" s="430"/>
      <c r="Y44" s="430" t="str">
        <f t="shared" si="12"/>
        <v>-</v>
      </c>
      <c r="Z44" s="430"/>
      <c r="AA44" s="430">
        <f t="shared" si="13"/>
        <v>0</v>
      </c>
      <c r="AB44" s="430"/>
      <c r="AC44" s="430">
        <f t="shared" si="14"/>
        <v>0</v>
      </c>
      <c r="AD44" s="430">
        <f t="shared" si="15"/>
        <v>0</v>
      </c>
    </row>
    <row r="45" spans="1:30" ht="54.95" hidden="1" customHeight="1">
      <c r="A45" s="416" t="str">
        <f>'приложение 1.1 '!A47</f>
        <v>1.1.2.23</v>
      </c>
      <c r="B45" s="506" t="str">
        <f>'приложение 1.1 '!B47</f>
        <v>Реконструкция РП-105 (Замена МВ на ВВ)</v>
      </c>
      <c r="C45" s="430" t="str">
        <f>IF('приложение 1.1 '!G47=2012,'приложение 1.1 '!E47,"-")</f>
        <v>-</v>
      </c>
      <c r="D45" s="430" t="str">
        <f>IF('приложение 1.1 '!G47=2012,'приложение 1.1 '!D47,"-")</f>
        <v>-</v>
      </c>
      <c r="E45" s="430" t="str">
        <f>IF('приложение 1.1 '!G47=2013,'приложение 1.1 '!E47,"-")</f>
        <v>-</v>
      </c>
      <c r="F45" s="430" t="str">
        <f>IF('приложение 1.1 '!G47=2013,'приложение 1.1 '!D47,"-")</f>
        <v>-</v>
      </c>
      <c r="G45" s="430" t="str">
        <f>IF('приложение 1.1 '!G47=2014,'приложение 1.1 '!E47,"-")</f>
        <v>-</v>
      </c>
      <c r="H45" s="430" t="str">
        <f>IF('приложение 1.1 '!G47=2014,'приложение 1.1 '!D47,"-")</f>
        <v>-</v>
      </c>
      <c r="I45" s="430" t="str">
        <f>IF('приложение 1.1 '!G47=2015,'приложение 1.1 '!E47,"-")</f>
        <v>-</v>
      </c>
      <c r="J45" s="430" t="str">
        <f>IF('приложение 1.1 '!G47=2015,'приложение 1.1 '!D47,"-")</f>
        <v>-</v>
      </c>
      <c r="K45" s="430" t="str">
        <f>IF('приложение 1.1 '!G47=2016,'приложение 1.1 '!E47,"-")</f>
        <v>-</v>
      </c>
      <c r="L45" s="430" t="str">
        <f>IF('приложение 1.1 '!G47=2016,'приложение 1.1 '!D47,"-")</f>
        <v>-</v>
      </c>
      <c r="M45" s="430">
        <f>IF('приложение 1.1 '!G47=2017,'приложение 1.1 '!E47,"-")</f>
        <v>0</v>
      </c>
      <c r="N45" s="430">
        <f>IF('приложение 1.1 '!G47=2017,'приложение 1.1 '!D47,"-")</f>
        <v>0</v>
      </c>
      <c r="O45" s="430">
        <f t="shared" si="17"/>
        <v>0</v>
      </c>
      <c r="P45" s="430">
        <f t="shared" si="18"/>
        <v>0</v>
      </c>
      <c r="Q45" s="430" t="s">
        <v>463</v>
      </c>
      <c r="R45" s="430" t="str">
        <f t="shared" si="4"/>
        <v>-</v>
      </c>
      <c r="S45" s="430" t="s">
        <v>463</v>
      </c>
      <c r="T45" s="430" t="str">
        <f t="shared" si="16"/>
        <v>-</v>
      </c>
      <c r="U45" s="430" t="s">
        <v>463</v>
      </c>
      <c r="V45" s="430" t="str">
        <f t="shared" si="6"/>
        <v>-</v>
      </c>
      <c r="W45" s="430" t="str">
        <f t="shared" si="11"/>
        <v>-</v>
      </c>
      <c r="X45" s="430" t="str">
        <f t="shared" si="7"/>
        <v>-</v>
      </c>
      <c r="Y45" s="430" t="str">
        <f t="shared" si="12"/>
        <v>-</v>
      </c>
      <c r="Z45" s="430" t="str">
        <f t="shared" si="8"/>
        <v>-</v>
      </c>
      <c r="AA45" s="430">
        <f t="shared" si="13"/>
        <v>0</v>
      </c>
      <c r="AB45" s="430">
        <f t="shared" si="9"/>
        <v>0</v>
      </c>
      <c r="AC45" s="430">
        <f t="shared" si="14"/>
        <v>0</v>
      </c>
      <c r="AD45" s="430">
        <f t="shared" si="15"/>
        <v>0</v>
      </c>
    </row>
    <row r="46" spans="1:30" ht="54.95" hidden="1" customHeight="1">
      <c r="A46" s="416" t="str">
        <f>'приложение 1.1 '!A48</f>
        <v>1.1.2.24</v>
      </c>
      <c r="B46" s="506" t="str">
        <f>'приложение 1.1 '!B48</f>
        <v>Реконструкция РП-2х1250 кВА №157 (РУ-10кВ)</v>
      </c>
      <c r="C46" s="430" t="str">
        <f>IF('приложение 1.1 '!G48=2012,'приложение 1.1 '!E48,"-")</f>
        <v>-</v>
      </c>
      <c r="D46" s="430" t="str">
        <f>IF('приложение 1.1 '!G48=2012,'приложение 1.1 '!D48,"-")</f>
        <v>-</v>
      </c>
      <c r="E46" s="430" t="str">
        <f>IF('приложение 1.1 '!G48=2013,'приложение 1.1 '!E48,"-")</f>
        <v>-</v>
      </c>
      <c r="F46" s="430" t="str">
        <f>IF('приложение 1.1 '!G48=2013,'приложение 1.1 '!D48,"-")</f>
        <v>-</v>
      </c>
      <c r="G46" s="430" t="str">
        <f>IF('приложение 1.1 '!G48=2014,'приложение 1.1 '!E48,"-")</f>
        <v>-</v>
      </c>
      <c r="H46" s="430" t="str">
        <f>IF('приложение 1.1 '!G48=2014,'приложение 1.1 '!D48,"-")</f>
        <v>-</v>
      </c>
      <c r="I46" s="430" t="str">
        <f>IF('приложение 1.1 '!G48=2015,'приложение 1.1 '!E48,"-")</f>
        <v>-</v>
      </c>
      <c r="J46" s="430" t="str">
        <f>IF('приложение 1.1 '!G48=2015,'приложение 1.1 '!D48,"-")</f>
        <v>-</v>
      </c>
      <c r="K46" s="430">
        <f>IF('приложение 1.1 '!G48=2016,'приложение 1.1 '!E48,"-")</f>
        <v>0</v>
      </c>
      <c r="L46" s="430">
        <f>IF('приложение 1.1 '!G48=2016,'приложение 1.1 '!D48,"-")</f>
        <v>0</v>
      </c>
      <c r="M46" s="430" t="str">
        <f>IF('приложение 1.1 '!G48=2017,'приложение 1.1 '!E48,"-")</f>
        <v>-</v>
      </c>
      <c r="N46" s="430" t="str">
        <f>IF('приложение 1.1 '!G48=2017,'приложение 1.1 '!D48,"-")</f>
        <v>-</v>
      </c>
      <c r="O46" s="430">
        <f t="shared" ref="O46" si="19">SUM(C46,E46,G46,I46,K46,M46)</f>
        <v>0</v>
      </c>
      <c r="P46" s="430">
        <f t="shared" ref="P46" si="20">SUM(D46,F46,H46,J46,L46,N46)</f>
        <v>0</v>
      </c>
      <c r="Q46" s="430" t="s">
        <v>463</v>
      </c>
      <c r="R46" s="430" t="str">
        <f t="shared" ref="R46" si="21">D46</f>
        <v>-</v>
      </c>
      <c r="S46" s="430" t="s">
        <v>463</v>
      </c>
      <c r="T46" s="430" t="str">
        <f t="shared" ref="T46" si="22">F46</f>
        <v>-</v>
      </c>
      <c r="U46" s="430" t="s">
        <v>463</v>
      </c>
      <c r="V46" s="430" t="str">
        <f t="shared" ref="V46" si="23">H46</f>
        <v>-</v>
      </c>
      <c r="W46" s="430" t="str">
        <f t="shared" ref="W46" si="24">I46</f>
        <v>-</v>
      </c>
      <c r="X46" s="430" t="str">
        <f t="shared" ref="X46" si="25">J46</f>
        <v>-</v>
      </c>
      <c r="Y46" s="430">
        <f t="shared" ref="Y46" si="26">K46</f>
        <v>0</v>
      </c>
      <c r="Z46" s="430">
        <f t="shared" ref="Z46" si="27">L46</f>
        <v>0</v>
      </c>
      <c r="AA46" s="430" t="str">
        <f t="shared" ref="AA46" si="28">M46</f>
        <v>-</v>
      </c>
      <c r="AB46" s="430" t="str">
        <f t="shared" ref="AB46" si="29">N46</f>
        <v>-</v>
      </c>
      <c r="AC46" s="430">
        <f t="shared" si="14"/>
        <v>0</v>
      </c>
      <c r="AD46" s="430">
        <f t="shared" si="15"/>
        <v>0</v>
      </c>
    </row>
    <row r="47" spans="1:30" ht="54.95" hidden="1" customHeight="1">
      <c r="A47" s="416" t="str">
        <f>'приложение 1.1 '!A49</f>
        <v>1.1.2.25</v>
      </c>
      <c r="B47" s="506" t="str">
        <f>'приложение 1.1 '!B49</f>
        <v xml:space="preserve">Реконструкция оборудования РП-162 </v>
      </c>
      <c r="C47" s="430" t="str">
        <f>IF('приложение 1.1 '!G49=2012,'приложение 1.1 '!E49,"-")</f>
        <v>-</v>
      </c>
      <c r="D47" s="430" t="str">
        <f>IF('приложение 1.1 '!G49=2012,'приложение 1.1 '!D49,"-")</f>
        <v>-</v>
      </c>
      <c r="E47" s="430" t="str">
        <f>IF('приложение 1.1 '!G49=2013,'приложение 1.1 '!E49,"-")</f>
        <v>-</v>
      </c>
      <c r="F47" s="430" t="str">
        <f>IF('приложение 1.1 '!G49=2013,'приложение 1.1 '!D49,"-")</f>
        <v>-</v>
      </c>
      <c r="G47" s="430" t="str">
        <f>IF('приложение 1.1 '!G49=2014,'приложение 1.1 '!E49,"-")</f>
        <v>-</v>
      </c>
      <c r="H47" s="430" t="str">
        <f>IF('приложение 1.1 '!G49=2014,'приложение 1.1 '!D49,"-")</f>
        <v>-</v>
      </c>
      <c r="I47" s="430" t="str">
        <f>IF('приложение 1.1 '!G49=2015,'приложение 1.1 '!E49,"-")</f>
        <v>-</v>
      </c>
      <c r="J47" s="430" t="str">
        <f>IF('приложение 1.1 '!G49=2015,'приложение 1.1 '!D49,"-")</f>
        <v>-</v>
      </c>
      <c r="K47" s="430" t="str">
        <f>IF('приложение 1.1 '!G49=2016,'приложение 1.1 '!E49,"-")</f>
        <v>-</v>
      </c>
      <c r="L47" s="430" t="str">
        <f>IF('приложение 1.1 '!G49=2016,'приложение 1.1 '!D49,"-")</f>
        <v>-</v>
      </c>
      <c r="M47" s="430">
        <f>IF('приложение 1.1 '!G49=2017,'приложение 1.1 '!E49,"-")</f>
        <v>0</v>
      </c>
      <c r="N47" s="430">
        <f>IF('приложение 1.1 '!G49=2017,'приложение 1.1 '!D49,"-")</f>
        <v>0</v>
      </c>
      <c r="O47" s="430">
        <f t="shared" ref="O47:O48" si="30">SUM(C47,E47,G47,I47,K47,M47)</f>
        <v>0</v>
      </c>
      <c r="P47" s="430">
        <f t="shared" ref="P47:P48" si="31">SUM(D47,F47,H47,J47,L47,N47)</f>
        <v>0</v>
      </c>
      <c r="Q47" s="430" t="s">
        <v>463</v>
      </c>
      <c r="R47" s="430" t="str">
        <f t="shared" ref="R47:R48" si="32">D47</f>
        <v>-</v>
      </c>
      <c r="S47" s="430" t="s">
        <v>463</v>
      </c>
      <c r="T47" s="430" t="str">
        <f t="shared" ref="T47:T48" si="33">F47</f>
        <v>-</v>
      </c>
      <c r="U47" s="430" t="s">
        <v>463</v>
      </c>
      <c r="V47" s="430" t="str">
        <f t="shared" ref="V47:V48" si="34">H47</f>
        <v>-</v>
      </c>
      <c r="W47" s="430" t="str">
        <f t="shared" ref="W47:W48" si="35">I47</f>
        <v>-</v>
      </c>
      <c r="X47" s="430" t="str">
        <f t="shared" ref="X47:X48" si="36">J47</f>
        <v>-</v>
      </c>
      <c r="Y47" s="430" t="str">
        <f t="shared" ref="Y47:Y48" si="37">K47</f>
        <v>-</v>
      </c>
      <c r="Z47" s="430" t="str">
        <f t="shared" ref="Z47:Z48" si="38">L47</f>
        <v>-</v>
      </c>
      <c r="AA47" s="430">
        <f t="shared" ref="AA47:AA48" si="39">M47</f>
        <v>0</v>
      </c>
      <c r="AB47" s="430">
        <f t="shared" ref="AB47:AB48" si="40">N47</f>
        <v>0</v>
      </c>
      <c r="AC47" s="430">
        <f t="shared" ref="AC47:AC48" si="41">SUM(Q47,S47,U47,W47,Y47,AA47)</f>
        <v>0</v>
      </c>
      <c r="AD47" s="430">
        <f t="shared" ref="AD47:AD48" si="42">SUM(R47,T47,V47,X47,Z47,AB47)</f>
        <v>0</v>
      </c>
    </row>
    <row r="48" spans="1:30" ht="54.95" customHeight="1">
      <c r="A48" s="416" t="str">
        <f>'приложение 1.1 '!A50</f>
        <v>1.1.2.26</v>
      </c>
      <c r="B48" s="506" t="str">
        <f>'приложение 1.1 '!B50</f>
        <v>Реконструкция оборудования РП-165 мкр.43</v>
      </c>
      <c r="C48" s="430" t="str">
        <f>IF('приложение 1.1 '!G50=2012,'приложение 1.1 '!E50,"-")</f>
        <v>-</v>
      </c>
      <c r="D48" s="430" t="str">
        <f>IF('приложение 1.1 '!G50=2012,'приложение 1.1 '!D50,"-")</f>
        <v>-</v>
      </c>
      <c r="E48" s="430" t="str">
        <f>IF('приложение 1.1 '!G50=2013,'приложение 1.1 '!E50,"-")</f>
        <v>-</v>
      </c>
      <c r="F48" s="430" t="str">
        <f>IF('приложение 1.1 '!G50=2013,'приложение 1.1 '!D50,"-")</f>
        <v>-</v>
      </c>
      <c r="G48" s="430" t="str">
        <f>IF('приложение 1.1 '!G50=2014,'приложение 1.1 '!E50,"-")</f>
        <v>-</v>
      </c>
      <c r="H48" s="430" t="str">
        <f>IF('приложение 1.1 '!G50=2014,'приложение 1.1 '!D50,"-")</f>
        <v>-</v>
      </c>
      <c r="I48" s="430" t="str">
        <f>IF('приложение 1.1 '!G50=2015,'приложение 1.1 '!E50,"-")</f>
        <v>-</v>
      </c>
      <c r="J48" s="430" t="str">
        <f>IF('приложение 1.1 '!G50=2015,'приложение 1.1 '!D50,"-")</f>
        <v>-</v>
      </c>
      <c r="K48" s="430" t="str">
        <f>IF('приложение 1.1 '!G50=2016,'приложение 1.1 '!E50,"-")</f>
        <v>-</v>
      </c>
      <c r="L48" s="430" t="str">
        <f>IF('приложение 1.1 '!G50=2016,'приложение 1.1 '!D50,"-")</f>
        <v>-</v>
      </c>
      <c r="M48" s="430">
        <f>IF('приложение 1.1 '!G50=2017,'приложение 1.1 '!E50,"-")</f>
        <v>3.2</v>
      </c>
      <c r="N48" s="430">
        <f>IF('приложение 1.1 '!G50=2017,'приложение 1.1 '!D50,"-")</f>
        <v>0</v>
      </c>
      <c r="O48" s="430">
        <f t="shared" si="30"/>
        <v>3.2</v>
      </c>
      <c r="P48" s="430">
        <f t="shared" si="31"/>
        <v>0</v>
      </c>
      <c r="Q48" s="430" t="s">
        <v>463</v>
      </c>
      <c r="R48" s="430" t="str">
        <f t="shared" si="32"/>
        <v>-</v>
      </c>
      <c r="S48" s="430" t="s">
        <v>463</v>
      </c>
      <c r="T48" s="430" t="str">
        <f t="shared" si="33"/>
        <v>-</v>
      </c>
      <c r="U48" s="430" t="s">
        <v>463</v>
      </c>
      <c r="V48" s="430" t="str">
        <f t="shared" si="34"/>
        <v>-</v>
      </c>
      <c r="W48" s="430" t="str">
        <f t="shared" si="35"/>
        <v>-</v>
      </c>
      <c r="X48" s="430" t="str">
        <f t="shared" si="36"/>
        <v>-</v>
      </c>
      <c r="Y48" s="430" t="str">
        <f t="shared" si="37"/>
        <v>-</v>
      </c>
      <c r="Z48" s="430" t="str">
        <f t="shared" si="38"/>
        <v>-</v>
      </c>
      <c r="AA48" s="430">
        <f t="shared" si="39"/>
        <v>3.2</v>
      </c>
      <c r="AB48" s="430">
        <f t="shared" si="40"/>
        <v>0</v>
      </c>
      <c r="AC48" s="430">
        <f t="shared" si="41"/>
        <v>3.2</v>
      </c>
      <c r="AD48" s="430">
        <f t="shared" si="42"/>
        <v>0</v>
      </c>
    </row>
    <row r="49" spans="1:30" ht="21.75" hidden="1" customHeight="1">
      <c r="A49" s="147" t="str">
        <f>'приложение 1.1 '!A51</f>
        <v>1.1.3.</v>
      </c>
      <c r="B49" s="159" t="str">
        <f>'приложение 1.1 '!B51</f>
        <v>Трансформаторные подстанции 10/6/0,4кВ</v>
      </c>
      <c r="C49" s="430" t="str">
        <f>IF('приложение 1.1 '!G51=2012,'приложение 1.1 '!E51,"-")</f>
        <v>-</v>
      </c>
      <c r="D49" s="430" t="str">
        <f>IF('приложение 1.1 '!G51=2012,'приложение 1.1 '!D51,"-")</f>
        <v>-</v>
      </c>
      <c r="E49" s="430" t="str">
        <f>IF('приложение 1.1 '!G51=2013,'приложение 1.1 '!E51,"-")</f>
        <v>-</v>
      </c>
      <c r="F49" s="430" t="str">
        <f>IF('приложение 1.1 '!G51=2013,'приложение 1.1 '!D51,"-")</f>
        <v>-</v>
      </c>
      <c r="G49" s="430" t="str">
        <f>IF('приложение 1.1 '!G51=2014,'приложение 1.1 '!E51,"-")</f>
        <v>-</v>
      </c>
      <c r="H49" s="430" t="str">
        <f>IF('приложение 1.1 '!G51=2014,'приложение 1.1 '!D51,"-")</f>
        <v>-</v>
      </c>
      <c r="I49" s="430" t="str">
        <f>IF('приложение 1.1 '!G51=2015,'приложение 1.1 '!E51,"-")</f>
        <v>-</v>
      </c>
      <c r="J49" s="430" t="str">
        <f>IF('приложение 1.1 '!G51=2015,'приложение 1.1 '!D51,"-")</f>
        <v>-</v>
      </c>
      <c r="K49" s="430" t="str">
        <f>IF('приложение 1.1 '!G51=2016,'приложение 1.1 '!E51,"-")</f>
        <v>-</v>
      </c>
      <c r="L49" s="430" t="str">
        <f>IF('приложение 1.1 '!G51=2016,'приложение 1.1 '!D51,"-")</f>
        <v>-</v>
      </c>
      <c r="M49" s="430" t="str">
        <f>IF('приложение 1.1 '!G51=2017,'приложение 1.1 '!E51,"-")</f>
        <v>-</v>
      </c>
      <c r="N49" s="430" t="str">
        <f>IF('приложение 1.1 '!G51=2017,'приложение 1.1 '!D51,"-")</f>
        <v>-</v>
      </c>
      <c r="O49" s="430">
        <f t="shared" si="17"/>
        <v>0</v>
      </c>
      <c r="P49" s="430">
        <f t="shared" si="18"/>
        <v>0</v>
      </c>
      <c r="Q49" s="430" t="s">
        <v>463</v>
      </c>
      <c r="R49" s="430" t="str">
        <f t="shared" si="4"/>
        <v>-</v>
      </c>
      <c r="S49" s="430" t="s">
        <v>463</v>
      </c>
      <c r="T49" s="430" t="str">
        <f t="shared" si="16"/>
        <v>-</v>
      </c>
      <c r="U49" s="430" t="s">
        <v>463</v>
      </c>
      <c r="V49" s="430" t="str">
        <f t="shared" si="6"/>
        <v>-</v>
      </c>
      <c r="W49" s="430" t="str">
        <f t="shared" si="11"/>
        <v>-</v>
      </c>
      <c r="X49" s="430" t="str">
        <f t="shared" si="7"/>
        <v>-</v>
      </c>
      <c r="Y49" s="430" t="str">
        <f t="shared" si="12"/>
        <v>-</v>
      </c>
      <c r="Z49" s="430" t="str">
        <f t="shared" si="8"/>
        <v>-</v>
      </c>
      <c r="AA49" s="430" t="str">
        <f t="shared" si="13"/>
        <v>-</v>
      </c>
      <c r="AB49" s="430" t="str">
        <f t="shared" si="9"/>
        <v>-</v>
      </c>
      <c r="AC49" s="430">
        <f t="shared" si="14"/>
        <v>0</v>
      </c>
      <c r="AD49" s="430">
        <f t="shared" si="15"/>
        <v>0</v>
      </c>
    </row>
    <row r="50" spans="1:30" ht="54.95" hidden="1" customHeight="1">
      <c r="A50" s="416" t="str">
        <f>'приложение 1.1 '!A52</f>
        <v>1.1.3.2</v>
      </c>
      <c r="B50" s="506" t="str">
        <f>'приложение 1.1 '!B52</f>
        <v>Реконструкция ТП-231 (Реконструкция строительной части)</v>
      </c>
      <c r="C50" s="430" t="str">
        <f>IF('приложение 1.1 '!G52=2012,'приложение 1.1 '!E52,"-")</f>
        <v>-</v>
      </c>
      <c r="D50" s="430" t="str">
        <f>IF('приложение 1.1 '!G52=2012,'приложение 1.1 '!D52,"-")</f>
        <v>-</v>
      </c>
      <c r="E50" s="430">
        <f>IF('приложение 1.1 '!G52=2013,'приложение 1.1 '!E52,"-")</f>
        <v>0</v>
      </c>
      <c r="F50" s="430">
        <f>IF('приложение 1.1 '!G52=2013,'приложение 1.1 '!D52,"-")</f>
        <v>0</v>
      </c>
      <c r="G50" s="430" t="str">
        <f>IF('приложение 1.1 '!G52=2014,'приложение 1.1 '!E52,"-")</f>
        <v>-</v>
      </c>
      <c r="H50" s="430" t="str">
        <f>IF('приложение 1.1 '!G52=2014,'приложение 1.1 '!D52,"-")</f>
        <v>-</v>
      </c>
      <c r="I50" s="430" t="str">
        <f>IF('приложение 1.1 '!G52=2015,'приложение 1.1 '!E52,"-")</f>
        <v>-</v>
      </c>
      <c r="J50" s="430" t="str">
        <f>IF('приложение 1.1 '!G52=2015,'приложение 1.1 '!D52,"-")</f>
        <v>-</v>
      </c>
      <c r="K50" s="430" t="str">
        <f>IF('приложение 1.1 '!G52=2016,'приложение 1.1 '!E52,"-")</f>
        <v>-</v>
      </c>
      <c r="L50" s="430" t="str">
        <f>IF('приложение 1.1 '!G52=2016,'приложение 1.1 '!D52,"-")</f>
        <v>-</v>
      </c>
      <c r="M50" s="430" t="str">
        <f>IF('приложение 1.1 '!G52=2017,'приложение 1.1 '!E52,"-")</f>
        <v>-</v>
      </c>
      <c r="N50" s="430" t="str">
        <f>IF('приложение 1.1 '!G52=2017,'приложение 1.1 '!D52,"-")</f>
        <v>-</v>
      </c>
      <c r="O50" s="430">
        <f t="shared" si="17"/>
        <v>0</v>
      </c>
      <c r="P50" s="430">
        <f t="shared" si="18"/>
        <v>0</v>
      </c>
      <c r="Q50" s="430" t="s">
        <v>463</v>
      </c>
      <c r="R50" s="430" t="str">
        <f t="shared" si="4"/>
        <v>-</v>
      </c>
      <c r="S50" s="430" t="s">
        <v>463</v>
      </c>
      <c r="T50" s="430">
        <f t="shared" si="5"/>
        <v>0</v>
      </c>
      <c r="U50" s="430" t="s">
        <v>463</v>
      </c>
      <c r="V50" s="430" t="str">
        <f t="shared" si="6"/>
        <v>-</v>
      </c>
      <c r="W50" s="430" t="str">
        <f t="shared" si="11"/>
        <v>-</v>
      </c>
      <c r="X50" s="430" t="str">
        <f t="shared" si="7"/>
        <v>-</v>
      </c>
      <c r="Y50" s="430" t="str">
        <f t="shared" si="12"/>
        <v>-</v>
      </c>
      <c r="Z50" s="430" t="str">
        <f t="shared" si="8"/>
        <v>-</v>
      </c>
      <c r="AA50" s="430" t="str">
        <f t="shared" si="13"/>
        <v>-</v>
      </c>
      <c r="AB50" s="430" t="str">
        <f t="shared" si="9"/>
        <v>-</v>
      </c>
      <c r="AC50" s="430">
        <f t="shared" si="14"/>
        <v>0</v>
      </c>
      <c r="AD50" s="430">
        <f t="shared" si="15"/>
        <v>0</v>
      </c>
    </row>
    <row r="51" spans="1:30" ht="54.95" hidden="1" customHeight="1">
      <c r="A51" s="416" t="str">
        <f>'приложение 1.1 '!A53</f>
        <v>1.1.3.3</v>
      </c>
      <c r="B51" s="506" t="str">
        <f>'приложение 1.1 '!B53</f>
        <v xml:space="preserve">Реконструкция ТП-273 (замена силовых трансформаторов 2*630 на 2*1000; Замена оборудования РУ-10 кВ и РУ-0,4 кВ) </v>
      </c>
      <c r="C51" s="430">
        <f>IF('приложение 1.1 '!G53=2012,'приложение 1.1 '!E53,"-")</f>
        <v>2</v>
      </c>
      <c r="D51" s="430">
        <f>IF('приложение 1.1 '!G53=2012,'приложение 1.1 '!D53,"-")</f>
        <v>0</v>
      </c>
      <c r="E51" s="430" t="str">
        <f>IF('приложение 1.1 '!G53=2013,'приложение 1.1 '!E53,"-")</f>
        <v>-</v>
      </c>
      <c r="F51" s="430" t="str">
        <f>IF('приложение 1.1 '!G53=2013,'приложение 1.1 '!D53,"-")</f>
        <v>-</v>
      </c>
      <c r="G51" s="430" t="str">
        <f>IF('приложение 1.1 '!G53=2014,'приложение 1.1 '!E53,"-")</f>
        <v>-</v>
      </c>
      <c r="H51" s="430" t="str">
        <f>IF('приложение 1.1 '!G53=2014,'приложение 1.1 '!D53,"-")</f>
        <v>-</v>
      </c>
      <c r="I51" s="430" t="str">
        <f>IF('приложение 1.1 '!G53=2015,'приложение 1.1 '!E53,"-")</f>
        <v>-</v>
      </c>
      <c r="J51" s="430" t="str">
        <f>IF('приложение 1.1 '!G53=2015,'приложение 1.1 '!D53,"-")</f>
        <v>-</v>
      </c>
      <c r="K51" s="430" t="str">
        <f>IF('приложение 1.1 '!G53=2016,'приложение 1.1 '!E53,"-")</f>
        <v>-</v>
      </c>
      <c r="L51" s="430" t="str">
        <f>IF('приложение 1.1 '!G53=2016,'приложение 1.1 '!D53,"-")</f>
        <v>-</v>
      </c>
      <c r="M51" s="430" t="str">
        <f>IF('приложение 1.1 '!G53=2017,'приложение 1.1 '!E53,"-")</f>
        <v>-</v>
      </c>
      <c r="N51" s="430" t="str">
        <f>IF('приложение 1.1 '!G53=2017,'приложение 1.1 '!D53,"-")</f>
        <v>-</v>
      </c>
      <c r="O51" s="430">
        <f t="shared" si="17"/>
        <v>2</v>
      </c>
      <c r="P51" s="430">
        <f t="shared" si="18"/>
        <v>0</v>
      </c>
      <c r="Q51" s="430">
        <v>1.26</v>
      </c>
      <c r="R51" s="430">
        <f t="shared" si="4"/>
        <v>0</v>
      </c>
      <c r="S51" s="430" t="s">
        <v>463</v>
      </c>
      <c r="T51" s="430" t="str">
        <f t="shared" si="5"/>
        <v>-</v>
      </c>
      <c r="U51" s="430" t="s">
        <v>463</v>
      </c>
      <c r="V51" s="430" t="str">
        <f t="shared" si="6"/>
        <v>-</v>
      </c>
      <c r="W51" s="430" t="str">
        <f t="shared" si="11"/>
        <v>-</v>
      </c>
      <c r="X51" s="430" t="str">
        <f t="shared" si="7"/>
        <v>-</v>
      </c>
      <c r="Y51" s="430" t="str">
        <f t="shared" si="12"/>
        <v>-</v>
      </c>
      <c r="Z51" s="430" t="str">
        <f t="shared" si="8"/>
        <v>-</v>
      </c>
      <c r="AA51" s="430" t="str">
        <f t="shared" si="13"/>
        <v>-</v>
      </c>
      <c r="AB51" s="430" t="str">
        <f t="shared" si="9"/>
        <v>-</v>
      </c>
      <c r="AC51" s="430">
        <f t="shared" si="14"/>
        <v>1.26</v>
      </c>
      <c r="AD51" s="430">
        <f t="shared" si="15"/>
        <v>0</v>
      </c>
    </row>
    <row r="52" spans="1:30" ht="54.95" hidden="1" customHeight="1">
      <c r="A52" s="416" t="str">
        <f>'приложение 1.1 '!A54</f>
        <v>1.1.3.4</v>
      </c>
      <c r="B52" s="506" t="str">
        <f>'приложение 1.1 '!B54</f>
        <v xml:space="preserve">Реконструкция ТП-310 (замена силовых трансформаторов 2*630 на 2*1250; Замена оборудования РУ-10 кВ и РУ-0,4 кВ) </v>
      </c>
      <c r="C52" s="430" t="str">
        <f>IF('приложение 1.1 '!G54=2012,'приложение 1.1 '!E54,"-")</f>
        <v>-</v>
      </c>
      <c r="D52" s="430" t="str">
        <f>IF('приложение 1.1 '!G54=2012,'приложение 1.1 '!D54,"-")</f>
        <v>-</v>
      </c>
      <c r="E52" s="430">
        <f>IF('приложение 1.1 '!G54=2013,'приложение 1.1 '!E54,"-")</f>
        <v>2.5</v>
      </c>
      <c r="F52" s="430">
        <f>IF('приложение 1.1 '!G54=2013,'приложение 1.1 '!D54,"-")</f>
        <v>0</v>
      </c>
      <c r="G52" s="430" t="str">
        <f>IF('приложение 1.1 '!G54=2014,'приложение 1.1 '!E54,"-")</f>
        <v>-</v>
      </c>
      <c r="H52" s="430" t="str">
        <f>IF('приложение 1.1 '!G54=2014,'приложение 1.1 '!D54,"-")</f>
        <v>-</v>
      </c>
      <c r="I52" s="430" t="str">
        <f>IF('приложение 1.1 '!G54=2015,'приложение 1.1 '!E54,"-")</f>
        <v>-</v>
      </c>
      <c r="J52" s="430" t="str">
        <f>IF('приложение 1.1 '!G54=2015,'приложение 1.1 '!D54,"-")</f>
        <v>-</v>
      </c>
      <c r="K52" s="430" t="str">
        <f>IF('приложение 1.1 '!G54=2016,'приложение 1.1 '!E54,"-")</f>
        <v>-</v>
      </c>
      <c r="L52" s="430" t="str">
        <f>IF('приложение 1.1 '!G54=2016,'приложение 1.1 '!D54,"-")</f>
        <v>-</v>
      </c>
      <c r="M52" s="430" t="str">
        <f>IF('приложение 1.1 '!G54=2017,'приложение 1.1 '!E54,"-")</f>
        <v>-</v>
      </c>
      <c r="N52" s="430" t="str">
        <f>IF('приложение 1.1 '!G54=2017,'приложение 1.1 '!D54,"-")</f>
        <v>-</v>
      </c>
      <c r="O52" s="430">
        <f t="shared" si="17"/>
        <v>2.5</v>
      </c>
      <c r="P52" s="430">
        <f t="shared" si="18"/>
        <v>0</v>
      </c>
      <c r="Q52" s="430" t="s">
        <v>463</v>
      </c>
      <c r="R52" s="430" t="str">
        <f t="shared" si="4"/>
        <v>-</v>
      </c>
      <c r="S52" s="430">
        <v>1.26</v>
      </c>
      <c r="T52" s="430">
        <f t="shared" si="5"/>
        <v>0</v>
      </c>
      <c r="U52" s="430" t="str">
        <f>G52</f>
        <v>-</v>
      </c>
      <c r="V52" s="430" t="str">
        <f t="shared" si="6"/>
        <v>-</v>
      </c>
      <c r="W52" s="430" t="str">
        <f t="shared" si="11"/>
        <v>-</v>
      </c>
      <c r="X52" s="430" t="str">
        <f t="shared" si="7"/>
        <v>-</v>
      </c>
      <c r="Y52" s="430" t="str">
        <f t="shared" si="12"/>
        <v>-</v>
      </c>
      <c r="Z52" s="430" t="str">
        <f t="shared" si="8"/>
        <v>-</v>
      </c>
      <c r="AA52" s="430" t="str">
        <f t="shared" si="13"/>
        <v>-</v>
      </c>
      <c r="AB52" s="430" t="str">
        <f t="shared" si="9"/>
        <v>-</v>
      </c>
      <c r="AC52" s="430">
        <f t="shared" si="14"/>
        <v>1.26</v>
      </c>
      <c r="AD52" s="430">
        <f t="shared" si="15"/>
        <v>0</v>
      </c>
    </row>
    <row r="53" spans="1:30" ht="54.95" hidden="1" customHeight="1">
      <c r="A53" s="416" t="str">
        <f>'приложение 1.1 '!A55</f>
        <v>1.1.3.5</v>
      </c>
      <c r="B53" s="506" t="str">
        <f>'приложение 1.1 '!B55</f>
        <v xml:space="preserve">Реконструкция ТП-336 (замена силовых трансформаторов 2*630 на 2*1000; Замена оборудования РУ-10 кВ и РУ-0,4 кВ) </v>
      </c>
      <c r="C53" s="430" t="str">
        <f>IF('приложение 1.1 '!G55=2012,'приложение 1.1 '!E55,"-")</f>
        <v>-</v>
      </c>
      <c r="D53" s="430" t="str">
        <f>IF('приложение 1.1 '!G55=2012,'приложение 1.1 '!D55,"-")</f>
        <v>-</v>
      </c>
      <c r="E53" s="430">
        <f>IF('приложение 1.1 '!G55=2013,'приложение 1.1 '!E55,"-")</f>
        <v>2</v>
      </c>
      <c r="F53" s="430">
        <f>IF('приложение 1.1 '!G55=2013,'приложение 1.1 '!D55,"-")</f>
        <v>0</v>
      </c>
      <c r="G53" s="430" t="str">
        <f>IF('приложение 1.1 '!G55=2014,'приложение 1.1 '!E55,"-")</f>
        <v>-</v>
      </c>
      <c r="H53" s="430" t="str">
        <f>IF('приложение 1.1 '!G55=2014,'приложение 1.1 '!D55,"-")</f>
        <v>-</v>
      </c>
      <c r="I53" s="430" t="str">
        <f>IF('приложение 1.1 '!G55=2015,'приложение 1.1 '!E55,"-")</f>
        <v>-</v>
      </c>
      <c r="J53" s="430" t="str">
        <f>IF('приложение 1.1 '!G55=2015,'приложение 1.1 '!D55,"-")</f>
        <v>-</v>
      </c>
      <c r="K53" s="430" t="str">
        <f>IF('приложение 1.1 '!G55=2016,'приложение 1.1 '!E55,"-")</f>
        <v>-</v>
      </c>
      <c r="L53" s="430" t="str">
        <f>IF('приложение 1.1 '!G55=2016,'приложение 1.1 '!D55,"-")</f>
        <v>-</v>
      </c>
      <c r="M53" s="430" t="str">
        <f>IF('приложение 1.1 '!G55=2017,'приложение 1.1 '!E55,"-")</f>
        <v>-</v>
      </c>
      <c r="N53" s="430" t="str">
        <f>IF('приложение 1.1 '!G55=2017,'приложение 1.1 '!D55,"-")</f>
        <v>-</v>
      </c>
      <c r="O53" s="430">
        <f t="shared" si="17"/>
        <v>2</v>
      </c>
      <c r="P53" s="430">
        <f t="shared" si="18"/>
        <v>0</v>
      </c>
      <c r="Q53" s="430" t="s">
        <v>463</v>
      </c>
      <c r="R53" s="430" t="str">
        <f t="shared" si="4"/>
        <v>-</v>
      </c>
      <c r="S53" s="430">
        <v>1.26</v>
      </c>
      <c r="T53" s="430">
        <f t="shared" si="5"/>
        <v>0</v>
      </c>
      <c r="U53" s="430" t="str">
        <f t="shared" ref="U53:U99" si="43">G53</f>
        <v>-</v>
      </c>
      <c r="V53" s="430" t="str">
        <f t="shared" si="6"/>
        <v>-</v>
      </c>
      <c r="W53" s="430" t="str">
        <f t="shared" si="11"/>
        <v>-</v>
      </c>
      <c r="X53" s="430" t="str">
        <f t="shared" si="7"/>
        <v>-</v>
      </c>
      <c r="Y53" s="430" t="str">
        <f t="shared" si="12"/>
        <v>-</v>
      </c>
      <c r="Z53" s="430" t="str">
        <f t="shared" si="8"/>
        <v>-</v>
      </c>
      <c r="AA53" s="430" t="str">
        <f t="shared" si="13"/>
        <v>-</v>
      </c>
      <c r="AB53" s="430" t="str">
        <f t="shared" si="9"/>
        <v>-</v>
      </c>
      <c r="AC53" s="430">
        <f t="shared" si="14"/>
        <v>1.26</v>
      </c>
      <c r="AD53" s="430">
        <f t="shared" si="15"/>
        <v>0</v>
      </c>
    </row>
    <row r="54" spans="1:30" ht="54.95" hidden="1" customHeight="1">
      <c r="A54" s="416" t="str">
        <f>'приложение 1.1 '!A56</f>
        <v>1.1.3.6</v>
      </c>
      <c r="B54" s="506" t="str">
        <f>'приложение 1.1 '!B56</f>
        <v xml:space="preserve">Реконструкция ТП-369 (замена силовых трансформаторов 2*400 на 2*630; Замена оборудования РУ-10 кВ и РУ-0,4 кВ) </v>
      </c>
      <c r="C54" s="430" t="str">
        <f>IF('приложение 1.1 '!G56=2012,'приложение 1.1 '!E56,"-")</f>
        <v>-</v>
      </c>
      <c r="D54" s="430" t="str">
        <f>IF('приложение 1.1 '!G56=2012,'приложение 1.1 '!D56,"-")</f>
        <v>-</v>
      </c>
      <c r="E54" s="430" t="str">
        <f>IF('приложение 1.1 '!G56=2013,'приложение 1.1 '!E56,"-")</f>
        <v>-</v>
      </c>
      <c r="F54" s="430" t="str">
        <f>IF('приложение 1.1 '!G56=2013,'приложение 1.1 '!D56,"-")</f>
        <v>-</v>
      </c>
      <c r="G54" s="430">
        <f>IF('приложение 1.1 '!G56=2014,'приложение 1.1 '!E56,"-")</f>
        <v>2</v>
      </c>
      <c r="H54" s="430">
        <f>IF('приложение 1.1 '!G56=2014,'приложение 1.1 '!D56,"-")</f>
        <v>0</v>
      </c>
      <c r="I54" s="430" t="str">
        <f>IF('приложение 1.1 '!G56=2015,'приложение 1.1 '!E56,"-")</f>
        <v>-</v>
      </c>
      <c r="J54" s="430" t="str">
        <f>IF('приложение 1.1 '!G56=2015,'приложение 1.1 '!D56,"-")</f>
        <v>-</v>
      </c>
      <c r="K54" s="430" t="str">
        <f>IF('приложение 1.1 '!G56=2016,'приложение 1.1 '!E56,"-")</f>
        <v>-</v>
      </c>
      <c r="L54" s="430" t="str">
        <f>IF('приложение 1.1 '!G56=2016,'приложение 1.1 '!D56,"-")</f>
        <v>-</v>
      </c>
      <c r="M54" s="430" t="str">
        <f>IF('приложение 1.1 '!G56=2017,'приложение 1.1 '!E56,"-")</f>
        <v>-</v>
      </c>
      <c r="N54" s="430" t="str">
        <f>IF('приложение 1.1 '!G56=2017,'приложение 1.1 '!D56,"-")</f>
        <v>-</v>
      </c>
      <c r="O54" s="430">
        <f t="shared" si="17"/>
        <v>2</v>
      </c>
      <c r="P54" s="430">
        <f t="shared" si="18"/>
        <v>0</v>
      </c>
      <c r="Q54" s="430" t="s">
        <v>463</v>
      </c>
      <c r="R54" s="430" t="str">
        <f t="shared" ref="R54:R80" si="44">D54</f>
        <v>-</v>
      </c>
      <c r="S54" s="430" t="s">
        <v>463</v>
      </c>
      <c r="T54" s="430" t="str">
        <f t="shared" ref="T54:T80" si="45">F54</f>
        <v>-</v>
      </c>
      <c r="U54" s="430">
        <v>0.8</v>
      </c>
      <c r="V54" s="430">
        <f t="shared" ref="V54:V80" si="46">H54</f>
        <v>0</v>
      </c>
      <c r="W54" s="430" t="str">
        <f t="shared" si="11"/>
        <v>-</v>
      </c>
      <c r="X54" s="430" t="str">
        <f t="shared" ref="X54:X80" si="47">J54</f>
        <v>-</v>
      </c>
      <c r="Y54" s="430" t="str">
        <f t="shared" si="12"/>
        <v>-</v>
      </c>
      <c r="Z54" s="430" t="str">
        <f t="shared" ref="Z54:Z80" si="48">L54</f>
        <v>-</v>
      </c>
      <c r="AA54" s="430" t="str">
        <f t="shared" si="13"/>
        <v>-</v>
      </c>
      <c r="AB54" s="430" t="str">
        <f t="shared" si="9"/>
        <v>-</v>
      </c>
      <c r="AC54" s="430">
        <f t="shared" si="14"/>
        <v>0.8</v>
      </c>
      <c r="AD54" s="430">
        <f t="shared" si="15"/>
        <v>0</v>
      </c>
    </row>
    <row r="55" spans="1:30" ht="54.95" hidden="1" customHeight="1">
      <c r="A55" s="416" t="str">
        <f>'приложение 1.1 '!A57</f>
        <v>1.1.3.7</v>
      </c>
      <c r="B55" s="506" t="str">
        <f>'приложение 1.1 '!B57</f>
        <v xml:space="preserve">Реконструкция ТП-373  (замена силовых трансформаторов 2*630 на 2*1000; Замена оборудования РУ-10 кВ и РУ-0,4 кВ) </v>
      </c>
      <c r="C55" s="430">
        <f>IF('приложение 1.1 '!G57=2012,'приложение 1.1 '!E57,"-")</f>
        <v>2</v>
      </c>
      <c r="D55" s="430">
        <f>IF('приложение 1.1 '!G57=2012,'приложение 1.1 '!D57,"-")</f>
        <v>0</v>
      </c>
      <c r="E55" s="430" t="str">
        <f>IF('приложение 1.1 '!G57=2013,'приложение 1.1 '!E57,"-")</f>
        <v>-</v>
      </c>
      <c r="F55" s="430" t="str">
        <f>IF('приложение 1.1 '!G57=2013,'приложение 1.1 '!D57,"-")</f>
        <v>-</v>
      </c>
      <c r="G55" s="430" t="str">
        <f>IF('приложение 1.1 '!G57=2014,'приложение 1.1 '!E57,"-")</f>
        <v>-</v>
      </c>
      <c r="H55" s="430" t="str">
        <f>IF('приложение 1.1 '!G57=2014,'приложение 1.1 '!D57,"-")</f>
        <v>-</v>
      </c>
      <c r="I55" s="430" t="str">
        <f>IF('приложение 1.1 '!G57=2015,'приложение 1.1 '!E57,"-")</f>
        <v>-</v>
      </c>
      <c r="J55" s="430" t="str">
        <f>IF('приложение 1.1 '!G57=2015,'приложение 1.1 '!D57,"-")</f>
        <v>-</v>
      </c>
      <c r="K55" s="430" t="str">
        <f>IF('приложение 1.1 '!G57=2016,'приложение 1.1 '!E57,"-")</f>
        <v>-</v>
      </c>
      <c r="L55" s="430" t="str">
        <f>IF('приложение 1.1 '!G57=2016,'приложение 1.1 '!D57,"-")</f>
        <v>-</v>
      </c>
      <c r="M55" s="430" t="str">
        <f>IF('приложение 1.1 '!G57=2017,'приложение 1.1 '!E57,"-")</f>
        <v>-</v>
      </c>
      <c r="N55" s="430" t="str">
        <f>IF('приложение 1.1 '!G57=2017,'приложение 1.1 '!D57,"-")</f>
        <v>-</v>
      </c>
      <c r="O55" s="430">
        <f t="shared" si="17"/>
        <v>2</v>
      </c>
      <c r="P55" s="430">
        <f t="shared" si="18"/>
        <v>0</v>
      </c>
      <c r="Q55" s="430">
        <v>1.26</v>
      </c>
      <c r="R55" s="430">
        <f t="shared" si="44"/>
        <v>0</v>
      </c>
      <c r="S55" s="430" t="s">
        <v>463</v>
      </c>
      <c r="T55" s="430" t="str">
        <f t="shared" si="45"/>
        <v>-</v>
      </c>
      <c r="U55" s="430" t="str">
        <f t="shared" si="43"/>
        <v>-</v>
      </c>
      <c r="V55" s="430" t="str">
        <f t="shared" si="46"/>
        <v>-</v>
      </c>
      <c r="W55" s="430" t="str">
        <f t="shared" si="11"/>
        <v>-</v>
      </c>
      <c r="X55" s="430" t="str">
        <f t="shared" si="47"/>
        <v>-</v>
      </c>
      <c r="Y55" s="430" t="str">
        <f t="shared" si="12"/>
        <v>-</v>
      </c>
      <c r="Z55" s="430" t="str">
        <f t="shared" si="48"/>
        <v>-</v>
      </c>
      <c r="AA55" s="430" t="str">
        <f t="shared" si="13"/>
        <v>-</v>
      </c>
      <c r="AB55" s="430" t="str">
        <f t="shared" si="9"/>
        <v>-</v>
      </c>
      <c r="AC55" s="430">
        <f t="shared" si="14"/>
        <v>1.26</v>
      </c>
      <c r="AD55" s="430">
        <f t="shared" si="15"/>
        <v>0</v>
      </c>
    </row>
    <row r="56" spans="1:30" ht="54.95" hidden="1" customHeight="1">
      <c r="A56" s="416" t="str">
        <f>'приложение 1.1 '!A58</f>
        <v>1.1.3.8</v>
      </c>
      <c r="B56" s="506" t="str">
        <f>'приложение 1.1 '!B58</f>
        <v>Реконструкция ТП-384 (замена силовых трансформаторов 2*630 на 2*1000; Замена оборудования РУ-10 кВ и РУ-0,4 кВ)</v>
      </c>
      <c r="C56" s="430">
        <f>IF('приложение 1.1 '!G58=2012,'приложение 1.1 '!E58,"-")</f>
        <v>2</v>
      </c>
      <c r="D56" s="430">
        <f>IF('приложение 1.1 '!G58=2012,'приложение 1.1 '!D58,"-")</f>
        <v>0</v>
      </c>
      <c r="E56" s="430" t="str">
        <f>IF('приложение 1.1 '!G58=2013,'приложение 1.1 '!E58,"-")</f>
        <v>-</v>
      </c>
      <c r="F56" s="430" t="str">
        <f>IF('приложение 1.1 '!G58=2013,'приложение 1.1 '!D58,"-")</f>
        <v>-</v>
      </c>
      <c r="G56" s="430" t="str">
        <f>IF('приложение 1.1 '!G58=2014,'приложение 1.1 '!E58,"-")</f>
        <v>-</v>
      </c>
      <c r="H56" s="430" t="str">
        <f>IF('приложение 1.1 '!G58=2014,'приложение 1.1 '!D58,"-")</f>
        <v>-</v>
      </c>
      <c r="I56" s="430" t="str">
        <f>IF('приложение 1.1 '!G58=2015,'приложение 1.1 '!E58,"-")</f>
        <v>-</v>
      </c>
      <c r="J56" s="430" t="str">
        <f>IF('приложение 1.1 '!G58=2015,'приложение 1.1 '!D58,"-")</f>
        <v>-</v>
      </c>
      <c r="K56" s="430" t="str">
        <f>IF('приложение 1.1 '!G58=2016,'приложение 1.1 '!E58,"-")</f>
        <v>-</v>
      </c>
      <c r="L56" s="430" t="str">
        <f>IF('приложение 1.1 '!G58=2016,'приложение 1.1 '!D58,"-")</f>
        <v>-</v>
      </c>
      <c r="M56" s="430" t="str">
        <f>IF('приложение 1.1 '!G58=2017,'приложение 1.1 '!E58,"-")</f>
        <v>-</v>
      </c>
      <c r="N56" s="430" t="str">
        <f>IF('приложение 1.1 '!G58=2017,'приложение 1.1 '!D58,"-")</f>
        <v>-</v>
      </c>
      <c r="O56" s="430">
        <f t="shared" si="17"/>
        <v>2</v>
      </c>
      <c r="P56" s="430">
        <f t="shared" si="18"/>
        <v>0</v>
      </c>
      <c r="Q56" s="430">
        <v>1.26</v>
      </c>
      <c r="R56" s="430">
        <f t="shared" si="44"/>
        <v>0</v>
      </c>
      <c r="S56" s="430" t="s">
        <v>463</v>
      </c>
      <c r="T56" s="430" t="str">
        <f t="shared" si="45"/>
        <v>-</v>
      </c>
      <c r="U56" s="430" t="str">
        <f t="shared" si="43"/>
        <v>-</v>
      </c>
      <c r="V56" s="430" t="str">
        <f t="shared" si="46"/>
        <v>-</v>
      </c>
      <c r="W56" s="430" t="str">
        <f t="shared" si="11"/>
        <v>-</v>
      </c>
      <c r="X56" s="430" t="str">
        <f t="shared" si="47"/>
        <v>-</v>
      </c>
      <c r="Y56" s="430" t="str">
        <f t="shared" si="12"/>
        <v>-</v>
      </c>
      <c r="Z56" s="430" t="str">
        <f t="shared" si="48"/>
        <v>-</v>
      </c>
      <c r="AA56" s="430" t="str">
        <f t="shared" si="13"/>
        <v>-</v>
      </c>
      <c r="AB56" s="430" t="str">
        <f t="shared" si="9"/>
        <v>-</v>
      </c>
      <c r="AC56" s="430">
        <f t="shared" si="14"/>
        <v>1.26</v>
      </c>
      <c r="AD56" s="430">
        <f t="shared" si="15"/>
        <v>0</v>
      </c>
    </row>
    <row r="57" spans="1:30" ht="54.95" hidden="1" customHeight="1">
      <c r="A57" s="416" t="str">
        <f>'приложение 1.1 '!A59</f>
        <v>1.1.3.9</v>
      </c>
      <c r="B57" s="506" t="str">
        <f>'приложение 1.1 '!B59</f>
        <v xml:space="preserve">Реконструкция ТП-397 (замена силовых трансформаторов 2*630 на 2*1250; Замена оборудования РУ-10 кВ и РУ-0,4 кВ) </v>
      </c>
      <c r="C57" s="430" t="str">
        <f>IF('приложение 1.1 '!G59=2012,'приложение 1.1 '!E59,"-")</f>
        <v>-</v>
      </c>
      <c r="D57" s="430" t="str">
        <f>IF('приложение 1.1 '!G59=2012,'приложение 1.1 '!D59,"-")</f>
        <v>-</v>
      </c>
      <c r="E57" s="430">
        <f>IF('приложение 1.1 '!G59=2013,'приложение 1.1 '!E59,"-")</f>
        <v>2.5</v>
      </c>
      <c r="F57" s="430">
        <f>IF('приложение 1.1 '!G59=2013,'приложение 1.1 '!D59,"-")</f>
        <v>0</v>
      </c>
      <c r="G57" s="430" t="str">
        <f>IF('приложение 1.1 '!G59=2014,'приложение 1.1 '!E59,"-")</f>
        <v>-</v>
      </c>
      <c r="H57" s="430" t="str">
        <f>IF('приложение 1.1 '!G59=2014,'приложение 1.1 '!D59,"-")</f>
        <v>-</v>
      </c>
      <c r="I57" s="430" t="str">
        <f>IF('приложение 1.1 '!G59=2015,'приложение 1.1 '!E59,"-")</f>
        <v>-</v>
      </c>
      <c r="J57" s="430" t="str">
        <f>IF('приложение 1.1 '!G59=2015,'приложение 1.1 '!D59,"-")</f>
        <v>-</v>
      </c>
      <c r="K57" s="430" t="str">
        <f>IF('приложение 1.1 '!G59=2016,'приложение 1.1 '!E59,"-")</f>
        <v>-</v>
      </c>
      <c r="L57" s="430" t="str">
        <f>IF('приложение 1.1 '!G59=2016,'приложение 1.1 '!D59,"-")</f>
        <v>-</v>
      </c>
      <c r="M57" s="430" t="str">
        <f>IF('приложение 1.1 '!G59=2017,'приложение 1.1 '!E59,"-")</f>
        <v>-</v>
      </c>
      <c r="N57" s="430" t="str">
        <f>IF('приложение 1.1 '!G59=2017,'приложение 1.1 '!D59,"-")</f>
        <v>-</v>
      </c>
      <c r="O57" s="430">
        <f t="shared" si="17"/>
        <v>2.5</v>
      </c>
      <c r="P57" s="430">
        <f t="shared" si="18"/>
        <v>0</v>
      </c>
      <c r="Q57" s="430" t="s">
        <v>463</v>
      </c>
      <c r="R57" s="430" t="str">
        <f t="shared" si="44"/>
        <v>-</v>
      </c>
      <c r="S57" s="430">
        <v>1.26</v>
      </c>
      <c r="T57" s="430">
        <f t="shared" si="45"/>
        <v>0</v>
      </c>
      <c r="U57" s="430" t="str">
        <f t="shared" si="43"/>
        <v>-</v>
      </c>
      <c r="V57" s="430" t="str">
        <f t="shared" si="46"/>
        <v>-</v>
      </c>
      <c r="W57" s="430" t="str">
        <f t="shared" si="11"/>
        <v>-</v>
      </c>
      <c r="X57" s="430" t="str">
        <f t="shared" si="47"/>
        <v>-</v>
      </c>
      <c r="Y57" s="430" t="str">
        <f t="shared" si="12"/>
        <v>-</v>
      </c>
      <c r="Z57" s="430" t="str">
        <f t="shared" si="48"/>
        <v>-</v>
      </c>
      <c r="AA57" s="430" t="str">
        <f t="shared" si="13"/>
        <v>-</v>
      </c>
      <c r="AB57" s="430" t="str">
        <f t="shared" si="9"/>
        <v>-</v>
      </c>
      <c r="AC57" s="430">
        <f t="shared" si="14"/>
        <v>1.26</v>
      </c>
      <c r="AD57" s="430">
        <f t="shared" si="15"/>
        <v>0</v>
      </c>
    </row>
    <row r="58" spans="1:30" ht="54.95" hidden="1" customHeight="1">
      <c r="A58" s="416" t="str">
        <f>'приложение 1.1 '!A60</f>
        <v>1.1.3.10</v>
      </c>
      <c r="B58" s="506" t="str">
        <f>'приложение 1.1 '!B60</f>
        <v xml:space="preserve">Реконструкция ТП-402 (замена силовых трансформаторов 2*630 на 2*1000; Замена оборудования РУ-10 кВ и РУ-0,4 кВ) </v>
      </c>
      <c r="C58" s="430">
        <f>IF('приложение 1.1 '!G60=2012,'приложение 1.1 '!E60,"-")</f>
        <v>2</v>
      </c>
      <c r="D58" s="430">
        <f>IF('приложение 1.1 '!G60=2012,'приложение 1.1 '!D60,"-")</f>
        <v>0</v>
      </c>
      <c r="E58" s="430" t="str">
        <f>IF('приложение 1.1 '!G60=2013,'приложение 1.1 '!E60,"-")</f>
        <v>-</v>
      </c>
      <c r="F58" s="430" t="str">
        <f>IF('приложение 1.1 '!G60=2013,'приложение 1.1 '!D60,"-")</f>
        <v>-</v>
      </c>
      <c r="G58" s="430" t="str">
        <f>IF('приложение 1.1 '!G60=2014,'приложение 1.1 '!E60,"-")</f>
        <v>-</v>
      </c>
      <c r="H58" s="430" t="str">
        <f>IF('приложение 1.1 '!G60=2014,'приложение 1.1 '!D60,"-")</f>
        <v>-</v>
      </c>
      <c r="I58" s="430" t="str">
        <f>IF('приложение 1.1 '!G60=2015,'приложение 1.1 '!E60,"-")</f>
        <v>-</v>
      </c>
      <c r="J58" s="430" t="str">
        <f>IF('приложение 1.1 '!G60=2015,'приложение 1.1 '!D60,"-")</f>
        <v>-</v>
      </c>
      <c r="K58" s="430" t="str">
        <f>IF('приложение 1.1 '!G60=2016,'приложение 1.1 '!E60,"-")</f>
        <v>-</v>
      </c>
      <c r="L58" s="430" t="str">
        <f>IF('приложение 1.1 '!G60=2016,'приложение 1.1 '!D60,"-")</f>
        <v>-</v>
      </c>
      <c r="M58" s="430" t="str">
        <f>IF('приложение 1.1 '!G60=2017,'приложение 1.1 '!E60,"-")</f>
        <v>-</v>
      </c>
      <c r="N58" s="430" t="str">
        <f>IF('приложение 1.1 '!G60=2017,'приложение 1.1 '!D60,"-")</f>
        <v>-</v>
      </c>
      <c r="O58" s="430">
        <f t="shared" si="17"/>
        <v>2</v>
      </c>
      <c r="P58" s="430">
        <f t="shared" si="18"/>
        <v>0</v>
      </c>
      <c r="Q58" s="430">
        <v>0</v>
      </c>
      <c r="R58" s="430">
        <f>D58</f>
        <v>0</v>
      </c>
      <c r="S58" s="430" t="s">
        <v>463</v>
      </c>
      <c r="T58" s="430" t="str">
        <f>F58</f>
        <v>-</v>
      </c>
      <c r="U58" s="430" t="str">
        <f t="shared" si="43"/>
        <v>-</v>
      </c>
      <c r="V58" s="430" t="str">
        <f>H58</f>
        <v>-</v>
      </c>
      <c r="W58" s="430" t="str">
        <f t="shared" si="11"/>
        <v>-</v>
      </c>
      <c r="X58" s="430" t="str">
        <f>J58</f>
        <v>-</v>
      </c>
      <c r="Y58" s="430" t="str">
        <f t="shared" si="12"/>
        <v>-</v>
      </c>
      <c r="Z58" s="430" t="str">
        <f>L58</f>
        <v>-</v>
      </c>
      <c r="AA58" s="430" t="str">
        <f t="shared" si="13"/>
        <v>-</v>
      </c>
      <c r="AB58" s="430" t="str">
        <f>N58</f>
        <v>-</v>
      </c>
      <c r="AC58" s="430">
        <f t="shared" si="14"/>
        <v>0</v>
      </c>
      <c r="AD58" s="430">
        <f t="shared" si="15"/>
        <v>0</v>
      </c>
    </row>
    <row r="59" spans="1:30" ht="54.95" hidden="1" customHeight="1">
      <c r="A59" s="416" t="str">
        <f>'приложение 1.1 '!A61</f>
        <v>1.1.3.11</v>
      </c>
      <c r="B59" s="506" t="str">
        <f>'приложение 1.1 '!B61</f>
        <v>Реконструкция ТП-402 (Реконструкция строительной части)</v>
      </c>
      <c r="C59" s="430">
        <f>IF('приложение 1.1 '!G61=2012,'приложение 1.1 '!E61,"-")</f>
        <v>0</v>
      </c>
      <c r="D59" s="430">
        <f>IF('приложение 1.1 '!G61=2012,'приложение 1.1 '!D61,"-")</f>
        <v>0</v>
      </c>
      <c r="E59" s="430" t="str">
        <f>IF('приложение 1.1 '!G61=2013,'приложение 1.1 '!E61,"-")</f>
        <v>-</v>
      </c>
      <c r="F59" s="430" t="str">
        <f>IF('приложение 1.1 '!G61=2013,'приложение 1.1 '!D61,"-")</f>
        <v>-</v>
      </c>
      <c r="G59" s="430" t="str">
        <f>IF('приложение 1.1 '!G61=2014,'приложение 1.1 '!E61,"-")</f>
        <v>-</v>
      </c>
      <c r="H59" s="430" t="str">
        <f>IF('приложение 1.1 '!G61=2014,'приложение 1.1 '!D61,"-")</f>
        <v>-</v>
      </c>
      <c r="I59" s="430" t="str">
        <f>IF('приложение 1.1 '!G61=2015,'приложение 1.1 '!E61,"-")</f>
        <v>-</v>
      </c>
      <c r="J59" s="430" t="str">
        <f>IF('приложение 1.1 '!G61=2015,'приложение 1.1 '!D61,"-")</f>
        <v>-</v>
      </c>
      <c r="K59" s="430" t="str">
        <f>IF('приложение 1.1 '!G61=2016,'приложение 1.1 '!E61,"-")</f>
        <v>-</v>
      </c>
      <c r="L59" s="430" t="str">
        <f>IF('приложение 1.1 '!G61=2016,'приложение 1.1 '!D61,"-")</f>
        <v>-</v>
      </c>
      <c r="M59" s="430" t="str">
        <f>IF('приложение 1.1 '!G61=2017,'приложение 1.1 '!E61,"-")</f>
        <v>-</v>
      </c>
      <c r="N59" s="430" t="str">
        <f>IF('приложение 1.1 '!G61=2017,'приложение 1.1 '!D61,"-")</f>
        <v>-</v>
      </c>
      <c r="O59" s="430">
        <f t="shared" si="17"/>
        <v>0</v>
      </c>
      <c r="P59" s="430">
        <f t="shared" si="18"/>
        <v>0</v>
      </c>
      <c r="Q59" s="430" t="s">
        <v>463</v>
      </c>
      <c r="R59" s="430">
        <f t="shared" si="44"/>
        <v>0</v>
      </c>
      <c r="S59" s="430" t="s">
        <v>463</v>
      </c>
      <c r="T59" s="430" t="str">
        <f t="shared" si="45"/>
        <v>-</v>
      </c>
      <c r="U59" s="430" t="str">
        <f t="shared" si="43"/>
        <v>-</v>
      </c>
      <c r="V59" s="430" t="str">
        <f t="shared" si="46"/>
        <v>-</v>
      </c>
      <c r="W59" s="430" t="str">
        <f t="shared" si="11"/>
        <v>-</v>
      </c>
      <c r="X59" s="430" t="str">
        <f t="shared" si="47"/>
        <v>-</v>
      </c>
      <c r="Y59" s="430" t="str">
        <f t="shared" si="12"/>
        <v>-</v>
      </c>
      <c r="Z59" s="430" t="str">
        <f t="shared" si="48"/>
        <v>-</v>
      </c>
      <c r="AA59" s="430" t="str">
        <f t="shared" si="13"/>
        <v>-</v>
      </c>
      <c r="AB59" s="430" t="str">
        <f t="shared" si="9"/>
        <v>-</v>
      </c>
      <c r="AC59" s="430">
        <f t="shared" si="14"/>
        <v>0</v>
      </c>
      <c r="AD59" s="430">
        <f t="shared" si="15"/>
        <v>0</v>
      </c>
    </row>
    <row r="60" spans="1:30" ht="54.95" hidden="1" customHeight="1">
      <c r="A60" s="416" t="str">
        <f>'приложение 1.1 '!A62</f>
        <v>1.1.3.12</v>
      </c>
      <c r="B60" s="506" t="str">
        <f>'приложение 1.1 '!B62</f>
        <v xml:space="preserve">Реконструкция ТП-418 (замена силовых трансформаторов 2*630 на 2*1000; Замена оборудования РУ-10 кВ и РУ-0,4 кВ) </v>
      </c>
      <c r="C60" s="430">
        <f>IF('приложение 1.1 '!G62=2012,'приложение 1.1 '!E62,"-")</f>
        <v>2</v>
      </c>
      <c r="D60" s="430">
        <f>IF('приложение 1.1 '!G62=2012,'приложение 1.1 '!D62,"-")</f>
        <v>0</v>
      </c>
      <c r="E60" s="430" t="str">
        <f>IF('приложение 1.1 '!G62=2013,'приложение 1.1 '!E62,"-")</f>
        <v>-</v>
      </c>
      <c r="F60" s="430" t="str">
        <f>IF('приложение 1.1 '!G62=2013,'приложение 1.1 '!D62,"-")</f>
        <v>-</v>
      </c>
      <c r="G60" s="430" t="str">
        <f>IF('приложение 1.1 '!G62=2014,'приложение 1.1 '!E62,"-")</f>
        <v>-</v>
      </c>
      <c r="H60" s="430" t="str">
        <f>IF('приложение 1.1 '!G62=2014,'приложение 1.1 '!D62,"-")</f>
        <v>-</v>
      </c>
      <c r="I60" s="430" t="str">
        <f>IF('приложение 1.1 '!G62=2015,'приложение 1.1 '!E62,"-")</f>
        <v>-</v>
      </c>
      <c r="J60" s="430" t="str">
        <f>IF('приложение 1.1 '!G62=2015,'приложение 1.1 '!D62,"-")</f>
        <v>-</v>
      </c>
      <c r="K60" s="430" t="str">
        <f>IF('приложение 1.1 '!G62=2016,'приложение 1.1 '!E62,"-")</f>
        <v>-</v>
      </c>
      <c r="L60" s="430" t="str">
        <f>IF('приложение 1.1 '!G62=2016,'приложение 1.1 '!D62,"-")</f>
        <v>-</v>
      </c>
      <c r="M60" s="430" t="str">
        <f>IF('приложение 1.1 '!G62=2017,'приложение 1.1 '!E62,"-")</f>
        <v>-</v>
      </c>
      <c r="N60" s="430" t="str">
        <f>IF('приложение 1.1 '!G62=2017,'приложение 1.1 '!D62,"-")</f>
        <v>-</v>
      </c>
      <c r="O60" s="430">
        <f t="shared" si="17"/>
        <v>2</v>
      </c>
      <c r="P60" s="430">
        <f t="shared" si="18"/>
        <v>0</v>
      </c>
      <c r="Q60" s="430">
        <v>1.26</v>
      </c>
      <c r="R60" s="430">
        <f t="shared" si="44"/>
        <v>0</v>
      </c>
      <c r="S60" s="430" t="s">
        <v>463</v>
      </c>
      <c r="T60" s="430" t="str">
        <f t="shared" si="45"/>
        <v>-</v>
      </c>
      <c r="U60" s="430" t="str">
        <f t="shared" si="43"/>
        <v>-</v>
      </c>
      <c r="V60" s="430" t="str">
        <f t="shared" si="46"/>
        <v>-</v>
      </c>
      <c r="W60" s="430" t="str">
        <f t="shared" si="11"/>
        <v>-</v>
      </c>
      <c r="X60" s="430" t="str">
        <f t="shared" si="47"/>
        <v>-</v>
      </c>
      <c r="Y60" s="430" t="str">
        <f t="shared" si="12"/>
        <v>-</v>
      </c>
      <c r="Z60" s="430" t="str">
        <f t="shared" si="48"/>
        <v>-</v>
      </c>
      <c r="AA60" s="430" t="str">
        <f t="shared" si="13"/>
        <v>-</v>
      </c>
      <c r="AB60" s="430" t="str">
        <f t="shared" si="9"/>
        <v>-</v>
      </c>
      <c r="AC60" s="430">
        <f t="shared" si="14"/>
        <v>1.26</v>
      </c>
      <c r="AD60" s="430">
        <f t="shared" si="15"/>
        <v>0</v>
      </c>
    </row>
    <row r="61" spans="1:30" ht="54.95" hidden="1" customHeight="1">
      <c r="A61" s="416" t="str">
        <f>'приложение 1.1 '!A63</f>
        <v>1.1.3.13</v>
      </c>
      <c r="B61" s="506" t="str">
        <f>'приложение 1.1 '!B63</f>
        <v>Реконструкция КТТП-732 (замена силовых трансформаторов 1*400 на 2*630; Замена РУ-10/0,4кВ)</v>
      </c>
      <c r="C61" s="430">
        <f>IF('приложение 1.1 '!G63=2012,'приложение 1.1 '!E63,"-")</f>
        <v>1.26</v>
      </c>
      <c r="D61" s="430">
        <f>IF('приложение 1.1 '!G63=2012,'приложение 1.1 '!D63,"-")</f>
        <v>0</v>
      </c>
      <c r="E61" s="430" t="str">
        <f>IF('приложение 1.1 '!G63=2013,'приложение 1.1 '!E63,"-")</f>
        <v>-</v>
      </c>
      <c r="F61" s="430" t="str">
        <f>IF('приложение 1.1 '!G63=2013,'приложение 1.1 '!D63,"-")</f>
        <v>-</v>
      </c>
      <c r="G61" s="430" t="str">
        <f>IF('приложение 1.1 '!G63=2014,'приложение 1.1 '!E63,"-")</f>
        <v>-</v>
      </c>
      <c r="H61" s="430" t="str">
        <f>IF('приложение 1.1 '!G63=2014,'приложение 1.1 '!D63,"-")</f>
        <v>-</v>
      </c>
      <c r="I61" s="430" t="str">
        <f>IF('приложение 1.1 '!G63=2015,'приложение 1.1 '!E63,"-")</f>
        <v>-</v>
      </c>
      <c r="J61" s="430" t="str">
        <f>IF('приложение 1.1 '!G63=2015,'приложение 1.1 '!D63,"-")</f>
        <v>-</v>
      </c>
      <c r="K61" s="430" t="str">
        <f>IF('приложение 1.1 '!G63=2016,'приложение 1.1 '!E63,"-")</f>
        <v>-</v>
      </c>
      <c r="L61" s="430" t="str">
        <f>IF('приложение 1.1 '!G63=2016,'приложение 1.1 '!D63,"-")</f>
        <v>-</v>
      </c>
      <c r="M61" s="430" t="str">
        <f>IF('приложение 1.1 '!G63=2017,'приложение 1.1 '!E63,"-")</f>
        <v>-</v>
      </c>
      <c r="N61" s="430" t="str">
        <f>IF('приложение 1.1 '!G63=2017,'приложение 1.1 '!D63,"-")</f>
        <v>-</v>
      </c>
      <c r="O61" s="430">
        <f t="shared" si="17"/>
        <v>1.26</v>
      </c>
      <c r="P61" s="430">
        <f t="shared" si="18"/>
        <v>0</v>
      </c>
      <c r="Q61" s="430">
        <v>0.4</v>
      </c>
      <c r="R61" s="430">
        <f t="shared" si="44"/>
        <v>0</v>
      </c>
      <c r="S61" s="430" t="s">
        <v>463</v>
      </c>
      <c r="T61" s="430" t="str">
        <f t="shared" si="45"/>
        <v>-</v>
      </c>
      <c r="U61" s="430" t="str">
        <f t="shared" si="43"/>
        <v>-</v>
      </c>
      <c r="V61" s="430" t="str">
        <f t="shared" si="46"/>
        <v>-</v>
      </c>
      <c r="W61" s="430" t="str">
        <f t="shared" si="11"/>
        <v>-</v>
      </c>
      <c r="X61" s="430" t="str">
        <f t="shared" si="47"/>
        <v>-</v>
      </c>
      <c r="Y61" s="430" t="str">
        <f t="shared" si="12"/>
        <v>-</v>
      </c>
      <c r="Z61" s="430" t="str">
        <f t="shared" si="48"/>
        <v>-</v>
      </c>
      <c r="AA61" s="430" t="str">
        <f t="shared" si="13"/>
        <v>-</v>
      </c>
      <c r="AB61" s="430" t="str">
        <f t="shared" si="9"/>
        <v>-</v>
      </c>
      <c r="AC61" s="430">
        <f t="shared" si="14"/>
        <v>0.4</v>
      </c>
      <c r="AD61" s="430">
        <f t="shared" si="15"/>
        <v>0</v>
      </c>
    </row>
    <row r="62" spans="1:30" ht="54.95" hidden="1" customHeight="1">
      <c r="A62" s="416" t="str">
        <f>'приложение 1.1 '!A64</f>
        <v>1.1.3.14</v>
      </c>
      <c r="B62" s="506" t="str">
        <f>'приложение 1.1 '!B64</f>
        <v>Реконструкция ТП-278 мкр.11 (замена оборудования в РУ-10кВ)</v>
      </c>
      <c r="C62" s="430" t="str">
        <f>IF('приложение 1.1 '!G64=2012,'приложение 1.1 '!E64,"-")</f>
        <v>-</v>
      </c>
      <c r="D62" s="430" t="str">
        <f>IF('приложение 1.1 '!G64=2012,'приложение 1.1 '!D64,"-")</f>
        <v>-</v>
      </c>
      <c r="E62" s="430" t="str">
        <f>IF('приложение 1.1 '!G64=2013,'приложение 1.1 '!E64,"-")</f>
        <v>-</v>
      </c>
      <c r="F62" s="430" t="str">
        <f>IF('приложение 1.1 '!G64=2013,'приложение 1.1 '!D64,"-")</f>
        <v>-</v>
      </c>
      <c r="G62" s="430" t="str">
        <f>IF('приложение 1.1 '!G64=2014,'приложение 1.1 '!E64,"-")</f>
        <v>-</v>
      </c>
      <c r="H62" s="430" t="str">
        <f>IF('приложение 1.1 '!G64=2014,'приложение 1.1 '!D64,"-")</f>
        <v>-</v>
      </c>
      <c r="I62" s="430" t="str">
        <f>IF('приложение 1.1 '!G64=2015,'приложение 1.1 '!E64,"-")</f>
        <v>-</v>
      </c>
      <c r="J62" s="430" t="str">
        <f>IF('приложение 1.1 '!G64=2015,'приложение 1.1 '!D64,"-")</f>
        <v>-</v>
      </c>
      <c r="K62" s="430" t="str">
        <f>IF('приложение 1.1 '!G64=2016,'приложение 1.1 '!E64,"-")</f>
        <v>-</v>
      </c>
      <c r="L62" s="430" t="str">
        <f>IF('приложение 1.1 '!G64=2016,'приложение 1.1 '!D64,"-")</f>
        <v>-</v>
      </c>
      <c r="M62" s="430">
        <f>IF('приложение 1.1 '!G64=2017,'приложение 1.1 '!E64,"-")</f>
        <v>0</v>
      </c>
      <c r="N62" s="430">
        <f>IF('приложение 1.1 '!G64=2017,'приложение 1.1 '!D64,"-")</f>
        <v>0</v>
      </c>
      <c r="O62" s="430">
        <f t="shared" si="17"/>
        <v>0</v>
      </c>
      <c r="P62" s="430">
        <f t="shared" si="18"/>
        <v>0</v>
      </c>
      <c r="Q62" s="430" t="s">
        <v>463</v>
      </c>
      <c r="R62" s="430" t="str">
        <f t="shared" si="44"/>
        <v>-</v>
      </c>
      <c r="S62" s="430" t="s">
        <v>463</v>
      </c>
      <c r="T62" s="430" t="str">
        <f t="shared" si="45"/>
        <v>-</v>
      </c>
      <c r="U62" s="430" t="str">
        <f t="shared" si="43"/>
        <v>-</v>
      </c>
      <c r="V62" s="430" t="str">
        <f t="shared" si="46"/>
        <v>-</v>
      </c>
      <c r="W62" s="430" t="str">
        <f t="shared" si="11"/>
        <v>-</v>
      </c>
      <c r="X62" s="430" t="str">
        <f t="shared" si="47"/>
        <v>-</v>
      </c>
      <c r="Y62" s="430" t="str">
        <f t="shared" si="12"/>
        <v>-</v>
      </c>
      <c r="Z62" s="430" t="str">
        <f t="shared" si="48"/>
        <v>-</v>
      </c>
      <c r="AA62" s="430">
        <f t="shared" si="13"/>
        <v>0</v>
      </c>
      <c r="AB62" s="430">
        <f t="shared" si="9"/>
        <v>0</v>
      </c>
      <c r="AC62" s="430">
        <f t="shared" si="14"/>
        <v>0</v>
      </c>
      <c r="AD62" s="430">
        <f t="shared" si="15"/>
        <v>0</v>
      </c>
    </row>
    <row r="63" spans="1:30" ht="54.95" hidden="1" customHeight="1">
      <c r="A63" s="416" t="str">
        <f>'приложение 1.1 '!A65</f>
        <v>1.1.3.15</v>
      </c>
      <c r="B63" s="506" t="str">
        <f>'приложение 1.1 '!B65</f>
        <v>Реконструкция  ТП-304 мкр.11Б (замена силовых трансформаторов 2*630 на 2*1000; Замена оборудования РУ-10 кВ и РУ-0,4 кВ)</v>
      </c>
      <c r="C63" s="430" t="str">
        <f>IF('приложение 1.1 '!G65=2012,'приложение 1.1 '!E65,"-")</f>
        <v>-</v>
      </c>
      <c r="D63" s="430" t="str">
        <f>IF('приложение 1.1 '!G65=2012,'приложение 1.1 '!D65,"-")</f>
        <v>-</v>
      </c>
      <c r="E63" s="430">
        <f>IF('приложение 1.1 '!G65=2013,'приложение 1.1 '!E65,"-")</f>
        <v>2</v>
      </c>
      <c r="F63" s="430">
        <f>IF('приложение 1.1 '!G65=2013,'приложение 1.1 '!D65,"-")</f>
        <v>0</v>
      </c>
      <c r="G63" s="430" t="str">
        <f>IF('приложение 1.1 '!G65=2014,'приложение 1.1 '!E65,"-")</f>
        <v>-</v>
      </c>
      <c r="H63" s="430" t="str">
        <f>IF('приложение 1.1 '!G65=2014,'приложение 1.1 '!D65,"-")</f>
        <v>-</v>
      </c>
      <c r="I63" s="430" t="str">
        <f>IF('приложение 1.1 '!G65=2015,'приложение 1.1 '!E65,"-")</f>
        <v>-</v>
      </c>
      <c r="J63" s="430" t="str">
        <f>IF('приложение 1.1 '!G65=2015,'приложение 1.1 '!D65,"-")</f>
        <v>-</v>
      </c>
      <c r="K63" s="430" t="str">
        <f>IF('приложение 1.1 '!G65=2016,'приложение 1.1 '!E65,"-")</f>
        <v>-</v>
      </c>
      <c r="L63" s="430" t="str">
        <f>IF('приложение 1.1 '!G65=2016,'приложение 1.1 '!D65,"-")</f>
        <v>-</v>
      </c>
      <c r="M63" s="430" t="str">
        <f>IF('приложение 1.1 '!G65=2017,'приложение 1.1 '!E65,"-")</f>
        <v>-</v>
      </c>
      <c r="N63" s="430" t="str">
        <f>IF('приложение 1.1 '!G65=2017,'приложение 1.1 '!D65,"-")</f>
        <v>-</v>
      </c>
      <c r="O63" s="430">
        <f t="shared" si="17"/>
        <v>2</v>
      </c>
      <c r="P63" s="430">
        <f t="shared" si="18"/>
        <v>0</v>
      </c>
      <c r="Q63" s="430" t="s">
        <v>463</v>
      </c>
      <c r="R63" s="430" t="str">
        <f t="shared" si="44"/>
        <v>-</v>
      </c>
      <c r="S63" s="430">
        <v>1.26</v>
      </c>
      <c r="T63" s="430">
        <f t="shared" si="45"/>
        <v>0</v>
      </c>
      <c r="U63" s="430" t="str">
        <f t="shared" si="43"/>
        <v>-</v>
      </c>
      <c r="V63" s="430" t="str">
        <f t="shared" si="46"/>
        <v>-</v>
      </c>
      <c r="W63" s="430" t="str">
        <f t="shared" si="11"/>
        <v>-</v>
      </c>
      <c r="X63" s="430" t="str">
        <f t="shared" si="47"/>
        <v>-</v>
      </c>
      <c r="Y63" s="430" t="str">
        <f t="shared" si="12"/>
        <v>-</v>
      </c>
      <c r="Z63" s="430" t="str">
        <f t="shared" si="48"/>
        <v>-</v>
      </c>
      <c r="AA63" s="430" t="str">
        <f t="shared" si="13"/>
        <v>-</v>
      </c>
      <c r="AB63" s="430" t="str">
        <f t="shared" si="9"/>
        <v>-</v>
      </c>
      <c r="AC63" s="430">
        <f t="shared" si="14"/>
        <v>1.26</v>
      </c>
      <c r="AD63" s="430">
        <f t="shared" si="15"/>
        <v>0</v>
      </c>
    </row>
    <row r="64" spans="1:30" ht="54.95" hidden="1" customHeight="1">
      <c r="A64" s="416" t="str">
        <f>'приложение 1.1 '!A66</f>
        <v>1.1.3.16</v>
      </c>
      <c r="B64" s="506" t="str">
        <f>'приложение 1.1 '!B66</f>
        <v>Реконструкция ТП-315 (замена оборудования РУ-10 кВ; РУ-0,4 кВ)</v>
      </c>
      <c r="C64" s="430" t="str">
        <f>IF('приложение 1.1 '!G66=2012,'приложение 1.1 '!E66,"-")</f>
        <v>-</v>
      </c>
      <c r="D64" s="430" t="str">
        <f>IF('приложение 1.1 '!G66=2012,'приложение 1.1 '!D66,"-")</f>
        <v>-</v>
      </c>
      <c r="E64" s="430" t="str">
        <f>IF('приложение 1.1 '!G66=2013,'приложение 1.1 '!E66,"-")</f>
        <v>-</v>
      </c>
      <c r="F64" s="430" t="str">
        <f>IF('приложение 1.1 '!G66=2013,'приложение 1.1 '!D66,"-")</f>
        <v>-</v>
      </c>
      <c r="G64" s="430" t="str">
        <f>IF('приложение 1.1 '!G66=2014,'приложение 1.1 '!E66,"-")</f>
        <v>-</v>
      </c>
      <c r="H64" s="430" t="str">
        <f>IF('приложение 1.1 '!G66=2014,'приложение 1.1 '!D66,"-")</f>
        <v>-</v>
      </c>
      <c r="I64" s="430" t="str">
        <f>IF('приложение 1.1 '!G66=2015,'приложение 1.1 '!E66,"-")</f>
        <v>-</v>
      </c>
      <c r="J64" s="430" t="str">
        <f>IF('приложение 1.1 '!G66=2015,'приложение 1.1 '!D66,"-")</f>
        <v>-</v>
      </c>
      <c r="K64" s="430" t="str">
        <f>IF('приложение 1.1 '!G66=2016,'приложение 1.1 '!E66,"-")</f>
        <v>-</v>
      </c>
      <c r="L64" s="430" t="str">
        <f>IF('приложение 1.1 '!G66=2016,'приложение 1.1 '!D66,"-")</f>
        <v>-</v>
      </c>
      <c r="M64" s="430">
        <f>IF('приложение 1.1 '!G66=2017,'приложение 1.1 '!E66,"-")</f>
        <v>0</v>
      </c>
      <c r="N64" s="430">
        <f>IF('приложение 1.1 '!G66=2017,'приложение 1.1 '!D66,"-")</f>
        <v>0</v>
      </c>
      <c r="O64" s="430">
        <f t="shared" si="17"/>
        <v>0</v>
      </c>
      <c r="P64" s="430">
        <f t="shared" si="18"/>
        <v>0</v>
      </c>
      <c r="Q64" s="430" t="s">
        <v>463</v>
      </c>
      <c r="R64" s="430" t="str">
        <f t="shared" si="44"/>
        <v>-</v>
      </c>
      <c r="S64" s="430" t="s">
        <v>463</v>
      </c>
      <c r="T64" s="430" t="str">
        <f t="shared" si="45"/>
        <v>-</v>
      </c>
      <c r="U64" s="430" t="str">
        <f t="shared" si="43"/>
        <v>-</v>
      </c>
      <c r="V64" s="430" t="str">
        <f t="shared" si="46"/>
        <v>-</v>
      </c>
      <c r="W64" s="430" t="str">
        <f t="shared" si="11"/>
        <v>-</v>
      </c>
      <c r="X64" s="430" t="str">
        <f t="shared" si="47"/>
        <v>-</v>
      </c>
      <c r="Y64" s="430" t="str">
        <f t="shared" si="12"/>
        <v>-</v>
      </c>
      <c r="Z64" s="430" t="str">
        <f t="shared" si="48"/>
        <v>-</v>
      </c>
      <c r="AA64" s="430">
        <f t="shared" si="13"/>
        <v>0</v>
      </c>
      <c r="AB64" s="430">
        <f t="shared" si="9"/>
        <v>0</v>
      </c>
      <c r="AC64" s="430">
        <f t="shared" si="14"/>
        <v>0</v>
      </c>
      <c r="AD64" s="430">
        <f t="shared" si="15"/>
        <v>0</v>
      </c>
    </row>
    <row r="65" spans="1:30" ht="54.95" hidden="1" customHeight="1">
      <c r="A65" s="416" t="str">
        <f>'приложение 1.1 '!A67</f>
        <v>1.1.3.18</v>
      </c>
      <c r="B65" s="506" t="str">
        <f>'приложение 1.1 '!B67</f>
        <v>Реконструкция ТП-360 (замена оборудования в РУ-10 кВ)</v>
      </c>
      <c r="C65" s="430" t="str">
        <f>IF('приложение 1.1 '!G67=2012,'приложение 1.1 '!E67,"-")</f>
        <v>-</v>
      </c>
      <c r="D65" s="430" t="str">
        <f>IF('приложение 1.1 '!G67=2012,'приложение 1.1 '!D67,"-")</f>
        <v>-</v>
      </c>
      <c r="E65" s="430" t="str">
        <f>IF('приложение 1.1 '!G67=2013,'приложение 1.1 '!E67,"-")</f>
        <v>-</v>
      </c>
      <c r="F65" s="430" t="str">
        <f>IF('приложение 1.1 '!G67=2013,'приложение 1.1 '!D67,"-")</f>
        <v>-</v>
      </c>
      <c r="G65" s="430">
        <f>IF('приложение 1.1 '!G67=2014,'приложение 1.1 '!E67,"-")</f>
        <v>0</v>
      </c>
      <c r="H65" s="430">
        <f>IF('приложение 1.1 '!G67=2014,'приложение 1.1 '!D67,"-")</f>
        <v>0</v>
      </c>
      <c r="I65" s="430" t="str">
        <f>IF('приложение 1.1 '!G67=2015,'приложение 1.1 '!E67,"-")</f>
        <v>-</v>
      </c>
      <c r="J65" s="430" t="str">
        <f>IF('приложение 1.1 '!G67=2015,'приложение 1.1 '!D67,"-")</f>
        <v>-</v>
      </c>
      <c r="K65" s="430" t="str">
        <f>IF('приложение 1.1 '!G67=2016,'приложение 1.1 '!E67,"-")</f>
        <v>-</v>
      </c>
      <c r="L65" s="430" t="str">
        <f>IF('приложение 1.1 '!G67=2016,'приложение 1.1 '!D67,"-")</f>
        <v>-</v>
      </c>
      <c r="M65" s="430" t="str">
        <f>IF('приложение 1.1 '!G67=2017,'приложение 1.1 '!E67,"-")</f>
        <v>-</v>
      </c>
      <c r="N65" s="430" t="str">
        <f>IF('приложение 1.1 '!G67=2017,'приложение 1.1 '!D67,"-")</f>
        <v>-</v>
      </c>
      <c r="O65" s="430">
        <f t="shared" si="17"/>
        <v>0</v>
      </c>
      <c r="P65" s="430">
        <f t="shared" si="18"/>
        <v>0</v>
      </c>
      <c r="Q65" s="430" t="s">
        <v>463</v>
      </c>
      <c r="R65" s="430" t="str">
        <f t="shared" si="44"/>
        <v>-</v>
      </c>
      <c r="S65" s="430" t="s">
        <v>463</v>
      </c>
      <c r="T65" s="430" t="str">
        <f t="shared" si="45"/>
        <v>-</v>
      </c>
      <c r="U65" s="430">
        <f t="shared" si="43"/>
        <v>0</v>
      </c>
      <c r="V65" s="430">
        <f t="shared" si="46"/>
        <v>0</v>
      </c>
      <c r="W65" s="430" t="str">
        <f t="shared" si="11"/>
        <v>-</v>
      </c>
      <c r="X65" s="430" t="str">
        <f t="shared" si="47"/>
        <v>-</v>
      </c>
      <c r="Y65" s="430" t="str">
        <f t="shared" si="12"/>
        <v>-</v>
      </c>
      <c r="Z65" s="430" t="str">
        <f t="shared" si="48"/>
        <v>-</v>
      </c>
      <c r="AA65" s="430" t="str">
        <f t="shared" si="13"/>
        <v>-</v>
      </c>
      <c r="AB65" s="430" t="str">
        <f t="shared" si="9"/>
        <v>-</v>
      </c>
      <c r="AC65" s="430">
        <f t="shared" si="14"/>
        <v>0</v>
      </c>
      <c r="AD65" s="430">
        <f t="shared" si="15"/>
        <v>0</v>
      </c>
    </row>
    <row r="66" spans="1:30" ht="54.95" hidden="1" customHeight="1">
      <c r="A66" s="416" t="str">
        <f>'приложение 1.1 '!A68</f>
        <v>1.1.3.19</v>
      </c>
      <c r="B66" s="506" t="str">
        <f>'приложение 1.1 '!B68</f>
        <v>Реконструкция ТП-409 (замена оборудования РУ-10 кВ)</v>
      </c>
      <c r="C66" s="430" t="str">
        <f>IF('приложение 1.1 '!G68=2012,'приложение 1.1 '!E68,"-")</f>
        <v>-</v>
      </c>
      <c r="D66" s="430" t="str">
        <f>IF('приложение 1.1 '!G68=2012,'приложение 1.1 '!D68,"-")</f>
        <v>-</v>
      </c>
      <c r="E66" s="430" t="str">
        <f>IF('приложение 1.1 '!G68=2013,'приложение 1.1 '!E68,"-")</f>
        <v>-</v>
      </c>
      <c r="F66" s="430" t="str">
        <f>IF('приложение 1.1 '!G68=2013,'приложение 1.1 '!D68,"-")</f>
        <v>-</v>
      </c>
      <c r="G66" s="430">
        <f>IF('приложение 1.1 '!G68=2014,'приложение 1.1 '!E68,"-")</f>
        <v>0</v>
      </c>
      <c r="H66" s="430">
        <f>IF('приложение 1.1 '!G68=2014,'приложение 1.1 '!D68,"-")</f>
        <v>0</v>
      </c>
      <c r="I66" s="430" t="str">
        <f>IF('приложение 1.1 '!G68=2015,'приложение 1.1 '!E68,"-")</f>
        <v>-</v>
      </c>
      <c r="J66" s="430" t="str">
        <f>IF('приложение 1.1 '!G68=2015,'приложение 1.1 '!D68,"-")</f>
        <v>-</v>
      </c>
      <c r="K66" s="430" t="str">
        <f>IF('приложение 1.1 '!G68=2016,'приложение 1.1 '!E68,"-")</f>
        <v>-</v>
      </c>
      <c r="L66" s="430" t="str">
        <f>IF('приложение 1.1 '!G68=2016,'приложение 1.1 '!D68,"-")</f>
        <v>-</v>
      </c>
      <c r="M66" s="430" t="str">
        <f>IF('приложение 1.1 '!G68=2017,'приложение 1.1 '!E68,"-")</f>
        <v>-</v>
      </c>
      <c r="N66" s="430" t="str">
        <f>IF('приложение 1.1 '!G68=2017,'приложение 1.1 '!D68,"-")</f>
        <v>-</v>
      </c>
      <c r="O66" s="430">
        <f t="shared" si="17"/>
        <v>0</v>
      </c>
      <c r="P66" s="430">
        <f t="shared" si="18"/>
        <v>0</v>
      </c>
      <c r="Q66" s="430" t="s">
        <v>463</v>
      </c>
      <c r="R66" s="430" t="str">
        <f t="shared" si="44"/>
        <v>-</v>
      </c>
      <c r="S66" s="430" t="s">
        <v>463</v>
      </c>
      <c r="T66" s="430" t="str">
        <f t="shared" si="45"/>
        <v>-</v>
      </c>
      <c r="U66" s="430">
        <f t="shared" si="43"/>
        <v>0</v>
      </c>
      <c r="V66" s="430">
        <f t="shared" si="46"/>
        <v>0</v>
      </c>
      <c r="W66" s="430" t="str">
        <f t="shared" si="11"/>
        <v>-</v>
      </c>
      <c r="X66" s="430" t="str">
        <f t="shared" si="47"/>
        <v>-</v>
      </c>
      <c r="Y66" s="430" t="str">
        <f t="shared" si="12"/>
        <v>-</v>
      </c>
      <c r="Z66" s="430" t="str">
        <f t="shared" si="48"/>
        <v>-</v>
      </c>
      <c r="AA66" s="430" t="str">
        <f t="shared" si="13"/>
        <v>-</v>
      </c>
      <c r="AB66" s="430" t="str">
        <f t="shared" si="9"/>
        <v>-</v>
      </c>
      <c r="AC66" s="430">
        <f t="shared" si="14"/>
        <v>0</v>
      </c>
      <c r="AD66" s="430">
        <f t="shared" si="15"/>
        <v>0</v>
      </c>
    </row>
    <row r="67" spans="1:30" ht="54.95" hidden="1" customHeight="1">
      <c r="A67" s="416" t="str">
        <f>'приложение 1.1 '!A69</f>
        <v>1.1.3.20</v>
      </c>
      <c r="B67" s="506" t="str">
        <f>'приложение 1.1 '!B69</f>
        <v>Реконструкция ТП-456 (Замена оборудования РУ-10кВ)</v>
      </c>
      <c r="C67" s="430" t="str">
        <f>IF('приложение 1.1 '!G69=2012,'приложение 1.1 '!E69,"-")</f>
        <v>-</v>
      </c>
      <c r="D67" s="430" t="str">
        <f>IF('приложение 1.1 '!G69=2012,'приложение 1.1 '!D69,"-")</f>
        <v>-</v>
      </c>
      <c r="E67" s="430" t="str">
        <f>IF('приложение 1.1 '!G69=2013,'приложение 1.1 '!E69,"-")</f>
        <v>-</v>
      </c>
      <c r="F67" s="430" t="str">
        <f>IF('приложение 1.1 '!G69=2013,'приложение 1.1 '!D69,"-")</f>
        <v>-</v>
      </c>
      <c r="G67" s="430">
        <f>IF('приложение 1.1 '!G69=2014,'приложение 1.1 '!E69,"-")</f>
        <v>0</v>
      </c>
      <c r="H67" s="430">
        <f>IF('приложение 1.1 '!G69=2014,'приложение 1.1 '!D69,"-")</f>
        <v>0</v>
      </c>
      <c r="I67" s="430" t="str">
        <f>IF('приложение 1.1 '!G69=2015,'приложение 1.1 '!E69,"-")</f>
        <v>-</v>
      </c>
      <c r="J67" s="430" t="str">
        <f>IF('приложение 1.1 '!G69=2015,'приложение 1.1 '!D69,"-")</f>
        <v>-</v>
      </c>
      <c r="K67" s="430" t="str">
        <f>IF('приложение 1.1 '!G69=2016,'приложение 1.1 '!E69,"-")</f>
        <v>-</v>
      </c>
      <c r="L67" s="430" t="str">
        <f>IF('приложение 1.1 '!G69=2016,'приложение 1.1 '!D69,"-")</f>
        <v>-</v>
      </c>
      <c r="M67" s="430" t="str">
        <f>IF('приложение 1.1 '!G69=2017,'приложение 1.1 '!E69,"-")</f>
        <v>-</v>
      </c>
      <c r="N67" s="430" t="str">
        <f>IF('приложение 1.1 '!G69=2017,'приложение 1.1 '!D69,"-")</f>
        <v>-</v>
      </c>
      <c r="O67" s="430">
        <f t="shared" si="17"/>
        <v>0</v>
      </c>
      <c r="P67" s="430">
        <f t="shared" si="18"/>
        <v>0</v>
      </c>
      <c r="Q67" s="430" t="s">
        <v>463</v>
      </c>
      <c r="R67" s="430" t="str">
        <f t="shared" si="44"/>
        <v>-</v>
      </c>
      <c r="S67" s="430" t="s">
        <v>463</v>
      </c>
      <c r="T67" s="430" t="str">
        <f t="shared" si="45"/>
        <v>-</v>
      </c>
      <c r="U67" s="430">
        <f t="shared" si="43"/>
        <v>0</v>
      </c>
      <c r="V67" s="430">
        <f t="shared" si="46"/>
        <v>0</v>
      </c>
      <c r="W67" s="430" t="str">
        <f t="shared" si="11"/>
        <v>-</v>
      </c>
      <c r="X67" s="430" t="str">
        <f t="shared" si="47"/>
        <v>-</v>
      </c>
      <c r="Y67" s="430" t="str">
        <f t="shared" si="12"/>
        <v>-</v>
      </c>
      <c r="Z67" s="430" t="str">
        <f t="shared" si="48"/>
        <v>-</v>
      </c>
      <c r="AA67" s="430" t="str">
        <f t="shared" si="13"/>
        <v>-</v>
      </c>
      <c r="AB67" s="430" t="str">
        <f t="shared" si="9"/>
        <v>-</v>
      </c>
      <c r="AC67" s="430">
        <f t="shared" si="14"/>
        <v>0</v>
      </c>
      <c r="AD67" s="430">
        <f t="shared" si="15"/>
        <v>0</v>
      </c>
    </row>
    <row r="68" spans="1:30" ht="54.95" hidden="1" customHeight="1">
      <c r="A68" s="416" t="str">
        <f>'приложение 1.1 '!A70</f>
        <v>1.1.3.21</v>
      </c>
      <c r="B68" s="506" t="str">
        <f>'приложение 1.1 '!B70</f>
        <v>Реконструкция ТП-415 (замена оборудования в РУ-10кВ)</v>
      </c>
      <c r="C68" s="430" t="str">
        <f>IF('приложение 1.1 '!G70=2012,'приложение 1.1 '!E70,"-")</f>
        <v>-</v>
      </c>
      <c r="D68" s="430" t="str">
        <f>IF('приложение 1.1 '!G70=2012,'приложение 1.1 '!D70,"-")</f>
        <v>-</v>
      </c>
      <c r="E68" s="430" t="str">
        <f>IF('приложение 1.1 '!G70=2013,'приложение 1.1 '!E70,"-")</f>
        <v>-</v>
      </c>
      <c r="F68" s="430" t="str">
        <f>IF('приложение 1.1 '!G70=2013,'приложение 1.1 '!D70,"-")</f>
        <v>-</v>
      </c>
      <c r="G68" s="430">
        <f>IF('приложение 1.1 '!G70=2014,'приложение 1.1 '!E70,"-")</f>
        <v>0</v>
      </c>
      <c r="H68" s="430">
        <f>IF('приложение 1.1 '!G70=2014,'приложение 1.1 '!D70,"-")</f>
        <v>0</v>
      </c>
      <c r="I68" s="430" t="str">
        <f>IF('приложение 1.1 '!G70=2015,'приложение 1.1 '!E70,"-")</f>
        <v>-</v>
      </c>
      <c r="J68" s="430" t="str">
        <f>IF('приложение 1.1 '!G70=2015,'приложение 1.1 '!D70,"-")</f>
        <v>-</v>
      </c>
      <c r="K68" s="430" t="str">
        <f>IF('приложение 1.1 '!G70=2016,'приложение 1.1 '!E70,"-")</f>
        <v>-</v>
      </c>
      <c r="L68" s="430" t="str">
        <f>IF('приложение 1.1 '!G70=2016,'приложение 1.1 '!D70,"-")</f>
        <v>-</v>
      </c>
      <c r="M68" s="430" t="str">
        <f>IF('приложение 1.1 '!G70=2017,'приложение 1.1 '!E70,"-")</f>
        <v>-</v>
      </c>
      <c r="N68" s="430" t="str">
        <f>IF('приложение 1.1 '!G70=2017,'приложение 1.1 '!D70,"-")</f>
        <v>-</v>
      </c>
      <c r="O68" s="430">
        <f t="shared" si="17"/>
        <v>0</v>
      </c>
      <c r="P68" s="430">
        <f t="shared" si="18"/>
        <v>0</v>
      </c>
      <c r="Q68" s="430" t="s">
        <v>463</v>
      </c>
      <c r="R68" s="430" t="str">
        <f t="shared" si="44"/>
        <v>-</v>
      </c>
      <c r="S68" s="430" t="s">
        <v>463</v>
      </c>
      <c r="T68" s="430" t="str">
        <f t="shared" si="45"/>
        <v>-</v>
      </c>
      <c r="U68" s="430">
        <f t="shared" si="43"/>
        <v>0</v>
      </c>
      <c r="V68" s="430">
        <f t="shared" si="46"/>
        <v>0</v>
      </c>
      <c r="W68" s="430" t="str">
        <f t="shared" si="11"/>
        <v>-</v>
      </c>
      <c r="X68" s="430" t="str">
        <f t="shared" si="47"/>
        <v>-</v>
      </c>
      <c r="Y68" s="430" t="str">
        <f t="shared" si="12"/>
        <v>-</v>
      </c>
      <c r="Z68" s="430" t="str">
        <f t="shared" si="48"/>
        <v>-</v>
      </c>
      <c r="AA68" s="430" t="str">
        <f t="shared" si="13"/>
        <v>-</v>
      </c>
      <c r="AB68" s="430" t="str">
        <f t="shared" si="9"/>
        <v>-</v>
      </c>
      <c r="AC68" s="430">
        <f t="shared" si="14"/>
        <v>0</v>
      </c>
      <c r="AD68" s="430">
        <f t="shared" si="15"/>
        <v>0</v>
      </c>
    </row>
    <row r="69" spans="1:30" ht="54.95" hidden="1" customHeight="1">
      <c r="A69" s="416" t="str">
        <f>'приложение 1.1 '!A71</f>
        <v>1.1.3.22</v>
      </c>
      <c r="B69" s="506" t="str">
        <f>'приложение 1.1 '!B71</f>
        <v>Реконструкция ТП-416 (замена оборудования в РУ-10кВ)</v>
      </c>
      <c r="C69" s="430" t="str">
        <f>IF('приложение 1.1 '!G71=2012,'приложение 1.1 '!E71,"-")</f>
        <v>-</v>
      </c>
      <c r="D69" s="430" t="str">
        <f>IF('приложение 1.1 '!G71=2012,'приложение 1.1 '!D71,"-")</f>
        <v>-</v>
      </c>
      <c r="E69" s="430" t="str">
        <f>IF('приложение 1.1 '!G71=2013,'приложение 1.1 '!E71,"-")</f>
        <v>-</v>
      </c>
      <c r="F69" s="430" t="str">
        <f>IF('приложение 1.1 '!G71=2013,'приложение 1.1 '!D71,"-")</f>
        <v>-</v>
      </c>
      <c r="G69" s="430">
        <f>IF('приложение 1.1 '!G71=2014,'приложение 1.1 '!E71,"-")</f>
        <v>0</v>
      </c>
      <c r="H69" s="430">
        <f>IF('приложение 1.1 '!G71=2014,'приложение 1.1 '!D71,"-")</f>
        <v>0</v>
      </c>
      <c r="I69" s="430" t="str">
        <f>IF('приложение 1.1 '!G71=2015,'приложение 1.1 '!E71,"-")</f>
        <v>-</v>
      </c>
      <c r="J69" s="430" t="str">
        <f>IF('приложение 1.1 '!G71=2015,'приложение 1.1 '!D71,"-")</f>
        <v>-</v>
      </c>
      <c r="K69" s="430" t="str">
        <f>IF('приложение 1.1 '!G71=2016,'приложение 1.1 '!E71,"-")</f>
        <v>-</v>
      </c>
      <c r="L69" s="430" t="str">
        <f>IF('приложение 1.1 '!G71=2016,'приложение 1.1 '!D71,"-")</f>
        <v>-</v>
      </c>
      <c r="M69" s="430" t="str">
        <f>IF('приложение 1.1 '!G71=2017,'приложение 1.1 '!E71,"-")</f>
        <v>-</v>
      </c>
      <c r="N69" s="430" t="str">
        <f>IF('приложение 1.1 '!G71=2017,'приложение 1.1 '!D71,"-")</f>
        <v>-</v>
      </c>
      <c r="O69" s="430">
        <f t="shared" si="17"/>
        <v>0</v>
      </c>
      <c r="P69" s="430">
        <f t="shared" si="18"/>
        <v>0</v>
      </c>
      <c r="Q69" s="430" t="s">
        <v>463</v>
      </c>
      <c r="R69" s="430" t="str">
        <f t="shared" si="44"/>
        <v>-</v>
      </c>
      <c r="S69" s="430" t="s">
        <v>463</v>
      </c>
      <c r="T69" s="430" t="str">
        <f t="shared" si="45"/>
        <v>-</v>
      </c>
      <c r="U69" s="430">
        <f t="shared" si="43"/>
        <v>0</v>
      </c>
      <c r="V69" s="430">
        <f t="shared" si="46"/>
        <v>0</v>
      </c>
      <c r="W69" s="430" t="str">
        <f t="shared" si="11"/>
        <v>-</v>
      </c>
      <c r="X69" s="430" t="str">
        <f t="shared" si="47"/>
        <v>-</v>
      </c>
      <c r="Y69" s="430" t="str">
        <f t="shared" si="12"/>
        <v>-</v>
      </c>
      <c r="Z69" s="430" t="str">
        <f t="shared" si="48"/>
        <v>-</v>
      </c>
      <c r="AA69" s="430" t="str">
        <f t="shared" si="13"/>
        <v>-</v>
      </c>
      <c r="AB69" s="430" t="str">
        <f t="shared" si="9"/>
        <v>-</v>
      </c>
      <c r="AC69" s="430">
        <f t="shared" si="14"/>
        <v>0</v>
      </c>
      <c r="AD69" s="430">
        <f t="shared" si="15"/>
        <v>0</v>
      </c>
    </row>
    <row r="70" spans="1:30" ht="54.95" hidden="1" customHeight="1">
      <c r="A70" s="416" t="str">
        <f>'приложение 1.1 '!A72</f>
        <v>1.1.3.23</v>
      </c>
      <c r="B70" s="506" t="str">
        <f>'приложение 1.1 '!B72</f>
        <v>Реконструкция ТП-444 (замена оборудования в РУ-10кВ)</v>
      </c>
      <c r="C70" s="430" t="str">
        <f>IF('приложение 1.1 '!G72=2012,'приложение 1.1 '!E72,"-")</f>
        <v>-</v>
      </c>
      <c r="D70" s="430" t="str">
        <f>IF('приложение 1.1 '!G72=2012,'приложение 1.1 '!D72,"-")</f>
        <v>-</v>
      </c>
      <c r="E70" s="430" t="str">
        <f>IF('приложение 1.1 '!G72=2013,'приложение 1.1 '!E72,"-")</f>
        <v>-</v>
      </c>
      <c r="F70" s="430" t="str">
        <f>IF('приложение 1.1 '!G72=2013,'приложение 1.1 '!D72,"-")</f>
        <v>-</v>
      </c>
      <c r="G70" s="430" t="str">
        <f>IF('приложение 1.1 '!G72=2014,'приложение 1.1 '!E72,"-")</f>
        <v>-</v>
      </c>
      <c r="H70" s="430" t="str">
        <f>IF('приложение 1.1 '!G72=2014,'приложение 1.1 '!D72,"-")</f>
        <v>-</v>
      </c>
      <c r="I70" s="430" t="str">
        <f>IF('приложение 1.1 '!G72=2015,'приложение 1.1 '!E72,"-")</f>
        <v>-</v>
      </c>
      <c r="J70" s="430" t="str">
        <f>IF('приложение 1.1 '!G72=2015,'приложение 1.1 '!D72,"-")</f>
        <v>-</v>
      </c>
      <c r="K70" s="430" t="str">
        <f>IF('приложение 1.1 '!G72=2016,'приложение 1.1 '!E72,"-")</f>
        <v>-</v>
      </c>
      <c r="L70" s="430" t="str">
        <f>IF('приложение 1.1 '!G72=2016,'приложение 1.1 '!D72,"-")</f>
        <v>-</v>
      </c>
      <c r="M70" s="430">
        <f>IF('приложение 1.1 '!G72=2017,'приложение 1.1 '!E72,"-")</f>
        <v>0</v>
      </c>
      <c r="N70" s="430">
        <f>IF('приложение 1.1 '!G72=2017,'приложение 1.1 '!D72,"-")</f>
        <v>0</v>
      </c>
      <c r="O70" s="430">
        <f t="shared" si="17"/>
        <v>0</v>
      </c>
      <c r="P70" s="430">
        <f t="shared" si="18"/>
        <v>0</v>
      </c>
      <c r="Q70" s="430" t="s">
        <v>463</v>
      </c>
      <c r="R70" s="430" t="str">
        <f t="shared" si="44"/>
        <v>-</v>
      </c>
      <c r="S70" s="430" t="s">
        <v>463</v>
      </c>
      <c r="T70" s="430" t="str">
        <f t="shared" si="45"/>
        <v>-</v>
      </c>
      <c r="U70" s="430" t="str">
        <f t="shared" si="43"/>
        <v>-</v>
      </c>
      <c r="V70" s="430" t="str">
        <f t="shared" si="46"/>
        <v>-</v>
      </c>
      <c r="W70" s="430" t="str">
        <f t="shared" si="11"/>
        <v>-</v>
      </c>
      <c r="X70" s="430" t="str">
        <f t="shared" si="47"/>
        <v>-</v>
      </c>
      <c r="Y70" s="430" t="str">
        <f t="shared" si="12"/>
        <v>-</v>
      </c>
      <c r="Z70" s="430" t="str">
        <f t="shared" si="48"/>
        <v>-</v>
      </c>
      <c r="AA70" s="430">
        <f t="shared" si="13"/>
        <v>0</v>
      </c>
      <c r="AB70" s="430">
        <f t="shared" si="9"/>
        <v>0</v>
      </c>
      <c r="AC70" s="430">
        <f t="shared" si="14"/>
        <v>0</v>
      </c>
      <c r="AD70" s="430">
        <f t="shared" si="15"/>
        <v>0</v>
      </c>
    </row>
    <row r="71" spans="1:30" ht="54.95" hidden="1" customHeight="1">
      <c r="A71" s="416" t="str">
        <f>'приложение 1.1 '!A73</f>
        <v>1.1.3.24</v>
      </c>
      <c r="B71" s="506" t="str">
        <f>'приложение 1.1 '!B73</f>
        <v>Реконструкция ТП-501 (РУ-0,4 кВ замена рубильников)</v>
      </c>
      <c r="C71" s="430" t="str">
        <f>IF('приложение 1.1 '!G73=2012,'приложение 1.1 '!E73,"-")</f>
        <v>-</v>
      </c>
      <c r="D71" s="430" t="str">
        <f>IF('приложение 1.1 '!G73=2012,'приложение 1.1 '!D73,"-")</f>
        <v>-</v>
      </c>
      <c r="E71" s="430" t="str">
        <f>IF('приложение 1.1 '!G73=2013,'приложение 1.1 '!E73,"-")</f>
        <v>-</v>
      </c>
      <c r="F71" s="430" t="str">
        <f>IF('приложение 1.1 '!G73=2013,'приложение 1.1 '!D73,"-")</f>
        <v>-</v>
      </c>
      <c r="G71" s="430" t="str">
        <f>IF('приложение 1.1 '!G73=2014,'приложение 1.1 '!E73,"-")</f>
        <v>-</v>
      </c>
      <c r="H71" s="430" t="str">
        <f>IF('приложение 1.1 '!G73=2014,'приложение 1.1 '!D73,"-")</f>
        <v>-</v>
      </c>
      <c r="I71" s="430">
        <f>IF('приложение 1.1 '!G73=2015,'приложение 1.1 '!E73,"-")</f>
        <v>0</v>
      </c>
      <c r="J71" s="430">
        <f>IF('приложение 1.1 '!G73=2015,'приложение 1.1 '!D73,"-")</f>
        <v>0</v>
      </c>
      <c r="K71" s="430" t="str">
        <f>IF('приложение 1.1 '!G73=2016,'приложение 1.1 '!E73,"-")</f>
        <v>-</v>
      </c>
      <c r="L71" s="430" t="str">
        <f>IF('приложение 1.1 '!G73=2016,'приложение 1.1 '!D73,"-")</f>
        <v>-</v>
      </c>
      <c r="M71" s="430" t="str">
        <f>IF('приложение 1.1 '!G73=2017,'приложение 1.1 '!E73,"-")</f>
        <v>-</v>
      </c>
      <c r="N71" s="430" t="str">
        <f>IF('приложение 1.1 '!G73=2017,'приложение 1.1 '!D73,"-")</f>
        <v>-</v>
      </c>
      <c r="O71" s="430">
        <f t="shared" si="17"/>
        <v>0</v>
      </c>
      <c r="P71" s="430">
        <f t="shared" si="18"/>
        <v>0</v>
      </c>
      <c r="Q71" s="430" t="s">
        <v>463</v>
      </c>
      <c r="R71" s="430" t="str">
        <f t="shared" si="44"/>
        <v>-</v>
      </c>
      <c r="S71" s="430" t="s">
        <v>463</v>
      </c>
      <c r="T71" s="430" t="str">
        <f t="shared" si="45"/>
        <v>-</v>
      </c>
      <c r="U71" s="430" t="str">
        <f t="shared" si="43"/>
        <v>-</v>
      </c>
      <c r="V71" s="430" t="str">
        <f t="shared" si="46"/>
        <v>-</v>
      </c>
      <c r="W71" s="430">
        <f t="shared" si="11"/>
        <v>0</v>
      </c>
      <c r="X71" s="430">
        <f t="shared" si="47"/>
        <v>0</v>
      </c>
      <c r="Y71" s="430" t="str">
        <f t="shared" si="12"/>
        <v>-</v>
      </c>
      <c r="Z71" s="430" t="str">
        <f t="shared" si="48"/>
        <v>-</v>
      </c>
      <c r="AA71" s="430" t="str">
        <f t="shared" si="13"/>
        <v>-</v>
      </c>
      <c r="AB71" s="430" t="str">
        <f t="shared" si="9"/>
        <v>-</v>
      </c>
      <c r="AC71" s="430">
        <f t="shared" si="14"/>
        <v>0</v>
      </c>
      <c r="AD71" s="430">
        <f t="shared" si="15"/>
        <v>0</v>
      </c>
    </row>
    <row r="72" spans="1:30" ht="54.95" hidden="1" customHeight="1">
      <c r="A72" s="416" t="str">
        <f>'приложение 1.1 '!A74</f>
        <v>1.1.3.25</v>
      </c>
      <c r="B72" s="506" t="str">
        <f>'приложение 1.1 '!B74</f>
        <v>Реконструкция ТП-502 (замена РУ-0,4кВ)</v>
      </c>
      <c r="C72" s="430" t="str">
        <f>IF('приложение 1.1 '!G74=2012,'приложение 1.1 '!E74,"-")</f>
        <v>-</v>
      </c>
      <c r="D72" s="430" t="str">
        <f>IF('приложение 1.1 '!G74=2012,'приложение 1.1 '!D74,"-")</f>
        <v>-</v>
      </c>
      <c r="E72" s="430" t="str">
        <f>IF('приложение 1.1 '!G74=2013,'приложение 1.1 '!E74,"-")</f>
        <v>-</v>
      </c>
      <c r="F72" s="430" t="str">
        <f>IF('приложение 1.1 '!G74=2013,'приложение 1.1 '!D74,"-")</f>
        <v>-</v>
      </c>
      <c r="G72" s="430" t="str">
        <f>IF('приложение 1.1 '!G74=2014,'приложение 1.1 '!E74,"-")</f>
        <v>-</v>
      </c>
      <c r="H72" s="430" t="str">
        <f>IF('приложение 1.1 '!G74=2014,'приложение 1.1 '!D74,"-")</f>
        <v>-</v>
      </c>
      <c r="I72" s="430" t="str">
        <f>IF('приложение 1.1 '!G74=2015,'приложение 1.1 '!E74,"-")</f>
        <v>-</v>
      </c>
      <c r="J72" s="430" t="str">
        <f>IF('приложение 1.1 '!G74=2015,'приложение 1.1 '!D74,"-")</f>
        <v>-</v>
      </c>
      <c r="K72" s="430" t="str">
        <f>IF('приложение 1.1 '!G74=2016,'приложение 1.1 '!E74,"-")</f>
        <v>-</v>
      </c>
      <c r="L72" s="430" t="str">
        <f>IF('приложение 1.1 '!G74=2016,'приложение 1.1 '!D74,"-")</f>
        <v>-</v>
      </c>
      <c r="M72" s="430">
        <f>IF('приложение 1.1 '!G74=2017,'приложение 1.1 '!E74,"-")</f>
        <v>0</v>
      </c>
      <c r="N72" s="430">
        <f>IF('приложение 1.1 '!G74=2017,'приложение 1.1 '!D74,"-")</f>
        <v>0</v>
      </c>
      <c r="O72" s="430">
        <f t="shared" si="17"/>
        <v>0</v>
      </c>
      <c r="P72" s="430">
        <f t="shared" si="18"/>
        <v>0</v>
      </c>
      <c r="Q72" s="430" t="s">
        <v>463</v>
      </c>
      <c r="R72" s="430" t="str">
        <f t="shared" si="44"/>
        <v>-</v>
      </c>
      <c r="S72" s="430" t="s">
        <v>463</v>
      </c>
      <c r="T72" s="430" t="str">
        <f t="shared" si="45"/>
        <v>-</v>
      </c>
      <c r="U72" s="430" t="str">
        <f t="shared" si="43"/>
        <v>-</v>
      </c>
      <c r="V72" s="430" t="str">
        <f t="shared" si="46"/>
        <v>-</v>
      </c>
      <c r="W72" s="430" t="str">
        <f t="shared" si="11"/>
        <v>-</v>
      </c>
      <c r="X72" s="430" t="str">
        <f t="shared" si="47"/>
        <v>-</v>
      </c>
      <c r="Y72" s="430" t="str">
        <f t="shared" si="12"/>
        <v>-</v>
      </c>
      <c r="Z72" s="430" t="str">
        <f t="shared" si="48"/>
        <v>-</v>
      </c>
      <c r="AA72" s="430">
        <f t="shared" si="13"/>
        <v>0</v>
      </c>
      <c r="AB72" s="430">
        <f t="shared" si="9"/>
        <v>0</v>
      </c>
      <c r="AC72" s="430">
        <f t="shared" si="14"/>
        <v>0</v>
      </c>
      <c r="AD72" s="430">
        <f t="shared" si="15"/>
        <v>0</v>
      </c>
    </row>
    <row r="73" spans="1:30" ht="54.95" hidden="1" customHeight="1">
      <c r="A73" s="416" t="str">
        <f>'приложение 1.1 '!A75</f>
        <v>1.1.3.27</v>
      </c>
      <c r="B73" s="506" t="str">
        <f>'приложение 1.1 '!B75</f>
        <v>Реконструкция ТП-224 (замена силовых трансформаторов 2×400 на 2×630; Замена оборудования РУ-10 кВ и РУ-0,4 кВ)</v>
      </c>
      <c r="C73" s="430" t="str">
        <f>IF('приложение 1.1 '!G75=2012,'приложение 1.1 '!E75,"-")</f>
        <v>-</v>
      </c>
      <c r="D73" s="430" t="str">
        <f>IF('приложение 1.1 '!G75=2012,'приложение 1.1 '!D75,"-")</f>
        <v>-</v>
      </c>
      <c r="E73" s="430" t="str">
        <f>IF('приложение 1.1 '!G75=2013,'приложение 1.1 '!E75,"-")</f>
        <v>-</v>
      </c>
      <c r="F73" s="430" t="str">
        <f>IF('приложение 1.1 '!G75=2013,'приложение 1.1 '!D75,"-")</f>
        <v>-</v>
      </c>
      <c r="G73" s="430">
        <f>IF('приложение 1.1 '!G75=2014,'приложение 1.1 '!E75,"-")</f>
        <v>1.26</v>
      </c>
      <c r="H73" s="430">
        <f>IF('приложение 1.1 '!G75=2014,'приложение 1.1 '!D75,"-")</f>
        <v>0</v>
      </c>
      <c r="I73" s="430" t="str">
        <f>IF('приложение 1.1 '!G75=2015,'приложение 1.1 '!E75,"-")</f>
        <v>-</v>
      </c>
      <c r="J73" s="430" t="str">
        <f>IF('приложение 1.1 '!G75=2015,'приложение 1.1 '!D75,"-")</f>
        <v>-</v>
      </c>
      <c r="K73" s="430" t="str">
        <f>IF('приложение 1.1 '!G75=2016,'приложение 1.1 '!E75,"-")</f>
        <v>-</v>
      </c>
      <c r="L73" s="430" t="str">
        <f>IF('приложение 1.1 '!G75=2016,'приложение 1.1 '!D75,"-")</f>
        <v>-</v>
      </c>
      <c r="M73" s="430" t="str">
        <f>IF('приложение 1.1 '!G75=2017,'приложение 1.1 '!E75,"-")</f>
        <v>-</v>
      </c>
      <c r="N73" s="430" t="str">
        <f>IF('приложение 1.1 '!G75=2017,'приложение 1.1 '!D75,"-")</f>
        <v>-</v>
      </c>
      <c r="O73" s="430">
        <f t="shared" si="17"/>
        <v>1.26</v>
      </c>
      <c r="P73" s="430">
        <f t="shared" si="18"/>
        <v>0</v>
      </c>
      <c r="Q73" s="430" t="s">
        <v>463</v>
      </c>
      <c r="R73" s="430" t="str">
        <f t="shared" si="44"/>
        <v>-</v>
      </c>
      <c r="S73" s="430" t="s">
        <v>463</v>
      </c>
      <c r="T73" s="430" t="str">
        <f t="shared" si="45"/>
        <v>-</v>
      </c>
      <c r="U73" s="430">
        <v>0.8</v>
      </c>
      <c r="V73" s="430">
        <f t="shared" si="46"/>
        <v>0</v>
      </c>
      <c r="W73" s="430" t="str">
        <f t="shared" si="11"/>
        <v>-</v>
      </c>
      <c r="X73" s="430" t="str">
        <f t="shared" si="47"/>
        <v>-</v>
      </c>
      <c r="Y73" s="430" t="str">
        <f t="shared" si="12"/>
        <v>-</v>
      </c>
      <c r="Z73" s="430" t="str">
        <f t="shared" si="48"/>
        <v>-</v>
      </c>
      <c r="AA73" s="430" t="str">
        <f t="shared" si="13"/>
        <v>-</v>
      </c>
      <c r="AB73" s="430" t="str">
        <f t="shared" si="9"/>
        <v>-</v>
      </c>
      <c r="AC73" s="430">
        <f t="shared" si="14"/>
        <v>0.8</v>
      </c>
      <c r="AD73" s="430">
        <f t="shared" si="15"/>
        <v>0</v>
      </c>
    </row>
    <row r="74" spans="1:30" ht="54.95" hidden="1" customHeight="1">
      <c r="A74" s="416" t="str">
        <f>'приложение 1.1 '!A76</f>
        <v>1.1.3.28</v>
      </c>
      <c r="B74" s="506" t="str">
        <f>'приложение 1.1 '!B76</f>
        <v>Реконструкция ТП-410 (замена силовых трансформаторов 2×400 на 2×630; Замена оборудования РУ-10 кВ и РУ-0,4 кВ)</v>
      </c>
      <c r="C74" s="430" t="str">
        <f>IF('приложение 1.1 '!G76=2012,'приложение 1.1 '!E76,"-")</f>
        <v>-</v>
      </c>
      <c r="D74" s="430" t="str">
        <f>IF('приложение 1.1 '!G76=2012,'приложение 1.1 '!D76,"-")</f>
        <v>-</v>
      </c>
      <c r="E74" s="430" t="str">
        <f>IF('приложение 1.1 '!G76=2013,'приложение 1.1 '!E76,"-")</f>
        <v>-</v>
      </c>
      <c r="F74" s="430" t="str">
        <f>IF('приложение 1.1 '!G76=2013,'приложение 1.1 '!D76,"-")</f>
        <v>-</v>
      </c>
      <c r="G74" s="430">
        <f>IF('приложение 1.1 '!G76=2014,'приложение 1.1 '!E76,"-")</f>
        <v>1.26</v>
      </c>
      <c r="H74" s="430">
        <f>IF('приложение 1.1 '!G76=2014,'приложение 1.1 '!D76,"-")</f>
        <v>0</v>
      </c>
      <c r="I74" s="430" t="str">
        <f>IF('приложение 1.1 '!G76=2015,'приложение 1.1 '!E76,"-")</f>
        <v>-</v>
      </c>
      <c r="J74" s="430" t="str">
        <f>IF('приложение 1.1 '!G76=2015,'приложение 1.1 '!D76,"-")</f>
        <v>-</v>
      </c>
      <c r="K74" s="430" t="str">
        <f>IF('приложение 1.1 '!G76=2016,'приложение 1.1 '!E76,"-")</f>
        <v>-</v>
      </c>
      <c r="L74" s="430" t="str">
        <f>IF('приложение 1.1 '!G76=2016,'приложение 1.1 '!D76,"-")</f>
        <v>-</v>
      </c>
      <c r="M74" s="430" t="str">
        <f>IF('приложение 1.1 '!G76=2017,'приложение 1.1 '!E76,"-")</f>
        <v>-</v>
      </c>
      <c r="N74" s="430" t="str">
        <f>IF('приложение 1.1 '!G76=2017,'приложение 1.1 '!D76,"-")</f>
        <v>-</v>
      </c>
      <c r="O74" s="430">
        <f t="shared" si="17"/>
        <v>1.26</v>
      </c>
      <c r="P74" s="430">
        <f t="shared" si="18"/>
        <v>0</v>
      </c>
      <c r="Q74" s="430" t="s">
        <v>463</v>
      </c>
      <c r="R74" s="430" t="str">
        <f t="shared" si="44"/>
        <v>-</v>
      </c>
      <c r="S74" s="430" t="s">
        <v>463</v>
      </c>
      <c r="T74" s="430" t="str">
        <f t="shared" si="45"/>
        <v>-</v>
      </c>
      <c r="U74" s="430">
        <v>0.8</v>
      </c>
      <c r="V74" s="430">
        <f t="shared" si="46"/>
        <v>0</v>
      </c>
      <c r="W74" s="430" t="str">
        <f t="shared" si="11"/>
        <v>-</v>
      </c>
      <c r="X74" s="430" t="str">
        <f t="shared" si="47"/>
        <v>-</v>
      </c>
      <c r="Y74" s="430" t="str">
        <f t="shared" si="12"/>
        <v>-</v>
      </c>
      <c r="Z74" s="430" t="str">
        <f t="shared" si="48"/>
        <v>-</v>
      </c>
      <c r="AA74" s="430" t="str">
        <f t="shared" si="13"/>
        <v>-</v>
      </c>
      <c r="AB74" s="430" t="str">
        <f t="shared" si="9"/>
        <v>-</v>
      </c>
      <c r="AC74" s="430">
        <f t="shared" si="14"/>
        <v>0.8</v>
      </c>
      <c r="AD74" s="430">
        <f t="shared" si="15"/>
        <v>0</v>
      </c>
    </row>
    <row r="75" spans="1:30" ht="54.95" hidden="1" customHeight="1">
      <c r="A75" s="416" t="str">
        <f>'приложение 1.1 '!A77</f>
        <v>1.1.3.29</v>
      </c>
      <c r="B75" s="506" t="str">
        <f>'приложение 1.1 '!B77</f>
        <v>Реконструкция ТП-411 (замена силовых трансформаторов 2×400 на 2×630; Замена оборудования РУ-10 кВ и РУ-0,4 кВ)</v>
      </c>
      <c r="C75" s="430" t="str">
        <f>IF('приложение 1.1 '!G77=2012,'приложение 1.1 '!E77,"-")</f>
        <v>-</v>
      </c>
      <c r="D75" s="430" t="str">
        <f>IF('приложение 1.1 '!G77=2012,'приложение 1.1 '!D77,"-")</f>
        <v>-</v>
      </c>
      <c r="E75" s="430" t="str">
        <f>IF('приложение 1.1 '!G77=2013,'приложение 1.1 '!E77,"-")</f>
        <v>-</v>
      </c>
      <c r="F75" s="430" t="str">
        <f>IF('приложение 1.1 '!G77=2013,'приложение 1.1 '!D77,"-")</f>
        <v>-</v>
      </c>
      <c r="G75" s="430">
        <f>IF('приложение 1.1 '!G77=2014,'приложение 1.1 '!E77,"-")</f>
        <v>1.26</v>
      </c>
      <c r="H75" s="430">
        <f>IF('приложение 1.1 '!G77=2014,'приложение 1.1 '!D77,"-")</f>
        <v>0</v>
      </c>
      <c r="I75" s="430" t="str">
        <f>IF('приложение 1.1 '!G77=2015,'приложение 1.1 '!E77,"-")</f>
        <v>-</v>
      </c>
      <c r="J75" s="430" t="str">
        <f>IF('приложение 1.1 '!G77=2015,'приложение 1.1 '!D77,"-")</f>
        <v>-</v>
      </c>
      <c r="K75" s="430" t="str">
        <f>IF('приложение 1.1 '!G77=2016,'приложение 1.1 '!E77,"-")</f>
        <v>-</v>
      </c>
      <c r="L75" s="430" t="str">
        <f>IF('приложение 1.1 '!G77=2016,'приложение 1.1 '!D77,"-")</f>
        <v>-</v>
      </c>
      <c r="M75" s="430" t="str">
        <f>IF('приложение 1.1 '!G77=2017,'приложение 1.1 '!E77,"-")</f>
        <v>-</v>
      </c>
      <c r="N75" s="430" t="str">
        <f>IF('приложение 1.1 '!G77=2017,'приложение 1.1 '!D77,"-")</f>
        <v>-</v>
      </c>
      <c r="O75" s="430">
        <f t="shared" si="17"/>
        <v>1.26</v>
      </c>
      <c r="P75" s="430">
        <f t="shared" si="18"/>
        <v>0</v>
      </c>
      <c r="Q75" s="430" t="s">
        <v>463</v>
      </c>
      <c r="R75" s="430" t="str">
        <f t="shared" si="44"/>
        <v>-</v>
      </c>
      <c r="S75" s="430" t="s">
        <v>463</v>
      </c>
      <c r="T75" s="430" t="str">
        <f t="shared" si="45"/>
        <v>-</v>
      </c>
      <c r="U75" s="430">
        <v>0.8</v>
      </c>
      <c r="V75" s="430">
        <f t="shared" si="46"/>
        <v>0</v>
      </c>
      <c r="W75" s="430" t="str">
        <f t="shared" si="11"/>
        <v>-</v>
      </c>
      <c r="X75" s="430" t="str">
        <f t="shared" si="47"/>
        <v>-</v>
      </c>
      <c r="Y75" s="430" t="str">
        <f t="shared" si="12"/>
        <v>-</v>
      </c>
      <c r="Z75" s="430" t="str">
        <f t="shared" si="48"/>
        <v>-</v>
      </c>
      <c r="AA75" s="430" t="str">
        <f t="shared" si="13"/>
        <v>-</v>
      </c>
      <c r="AB75" s="430" t="str">
        <f t="shared" si="9"/>
        <v>-</v>
      </c>
      <c r="AC75" s="430">
        <f t="shared" si="14"/>
        <v>0.8</v>
      </c>
      <c r="AD75" s="430">
        <f t="shared" si="15"/>
        <v>0</v>
      </c>
    </row>
    <row r="76" spans="1:30" ht="54.95" hidden="1" customHeight="1">
      <c r="A76" s="416" t="str">
        <f>'приложение 1.1 '!A78</f>
        <v>1.1.3.30</v>
      </c>
      <c r="B76" s="506" t="str">
        <f>'приложение 1.1 '!B78</f>
        <v xml:space="preserve"> Реконструкция ТП-545 (Замена оборудования РУ-10кВ; РУ-0,4кВ; 2ТМ-630 на 2ТМГ-1000)</v>
      </c>
      <c r="C76" s="430" t="str">
        <f>IF('приложение 1.1 '!G78=2012,'приложение 1.1 '!E78,"-")</f>
        <v>-</v>
      </c>
      <c r="D76" s="430" t="str">
        <f>IF('приложение 1.1 '!G78=2012,'приложение 1.1 '!D78,"-")</f>
        <v>-</v>
      </c>
      <c r="E76" s="430">
        <f>IF('приложение 1.1 '!G78=2013,'приложение 1.1 '!E78,"-")</f>
        <v>2</v>
      </c>
      <c r="F76" s="430">
        <f>IF('приложение 1.1 '!G78=2013,'приложение 1.1 '!D78,"-")</f>
        <v>0</v>
      </c>
      <c r="G76" s="430" t="str">
        <f>IF('приложение 1.1 '!G78=2014,'приложение 1.1 '!E78,"-")</f>
        <v>-</v>
      </c>
      <c r="H76" s="430" t="str">
        <f>IF('приложение 1.1 '!G78=2014,'приложение 1.1 '!D78,"-")</f>
        <v>-</v>
      </c>
      <c r="I76" s="430" t="str">
        <f>IF('приложение 1.1 '!G78=2015,'приложение 1.1 '!E78,"-")</f>
        <v>-</v>
      </c>
      <c r="J76" s="430" t="str">
        <f>IF('приложение 1.1 '!G78=2015,'приложение 1.1 '!D78,"-")</f>
        <v>-</v>
      </c>
      <c r="K76" s="430" t="str">
        <f>IF('приложение 1.1 '!G78=2016,'приложение 1.1 '!E78,"-")</f>
        <v>-</v>
      </c>
      <c r="L76" s="430" t="str">
        <f>IF('приложение 1.1 '!G78=2016,'приложение 1.1 '!D78,"-")</f>
        <v>-</v>
      </c>
      <c r="M76" s="430" t="str">
        <f>IF('приложение 1.1 '!G78=2017,'приложение 1.1 '!E78,"-")</f>
        <v>-</v>
      </c>
      <c r="N76" s="430" t="str">
        <f>IF('приложение 1.1 '!G78=2017,'приложение 1.1 '!D78,"-")</f>
        <v>-</v>
      </c>
      <c r="O76" s="430">
        <f t="shared" si="17"/>
        <v>2</v>
      </c>
      <c r="P76" s="430">
        <f t="shared" si="18"/>
        <v>0</v>
      </c>
      <c r="Q76" s="430" t="s">
        <v>463</v>
      </c>
      <c r="R76" s="430" t="str">
        <f t="shared" si="44"/>
        <v>-</v>
      </c>
      <c r="S76" s="430">
        <v>1.26</v>
      </c>
      <c r="T76" s="430">
        <f t="shared" si="45"/>
        <v>0</v>
      </c>
      <c r="U76" s="430" t="str">
        <f t="shared" si="43"/>
        <v>-</v>
      </c>
      <c r="V76" s="430" t="str">
        <f t="shared" si="46"/>
        <v>-</v>
      </c>
      <c r="W76" s="430" t="str">
        <f t="shared" si="11"/>
        <v>-</v>
      </c>
      <c r="X76" s="430" t="str">
        <f t="shared" si="47"/>
        <v>-</v>
      </c>
      <c r="Y76" s="430" t="str">
        <f t="shared" si="12"/>
        <v>-</v>
      </c>
      <c r="Z76" s="430" t="str">
        <f t="shared" si="48"/>
        <v>-</v>
      </c>
      <c r="AA76" s="430" t="str">
        <f t="shared" si="13"/>
        <v>-</v>
      </c>
      <c r="AB76" s="430" t="str">
        <f t="shared" si="9"/>
        <v>-</v>
      </c>
      <c r="AC76" s="430">
        <f t="shared" si="14"/>
        <v>1.26</v>
      </c>
      <c r="AD76" s="430">
        <f t="shared" si="15"/>
        <v>0</v>
      </c>
    </row>
    <row r="77" spans="1:30" ht="54.95" hidden="1" customHeight="1">
      <c r="A77" s="416" t="str">
        <f>'приложение 1.1 '!A79</f>
        <v>1.1.3.31</v>
      </c>
      <c r="B77" s="506" t="str">
        <f>'приложение 1.1 '!B79</f>
        <v>Реконструкция ТП-508 (установка КСО)</v>
      </c>
      <c r="C77" s="430" t="str">
        <f>IF('приложение 1.1 '!G79=2012,'приложение 1.1 '!E79,"-")</f>
        <v>-</v>
      </c>
      <c r="D77" s="430" t="str">
        <f>IF('приложение 1.1 '!G79=2012,'приложение 1.1 '!D79,"-")</f>
        <v>-</v>
      </c>
      <c r="E77" s="430">
        <f>IF('приложение 1.1 '!G79=2013,'приложение 1.1 '!E79,"-")</f>
        <v>0</v>
      </c>
      <c r="F77" s="430">
        <f>IF('приложение 1.1 '!G79=2013,'приложение 1.1 '!D79,"-")</f>
        <v>0</v>
      </c>
      <c r="G77" s="430" t="str">
        <f>IF('приложение 1.1 '!G79=2014,'приложение 1.1 '!E79,"-")</f>
        <v>-</v>
      </c>
      <c r="H77" s="430" t="str">
        <f>IF('приложение 1.1 '!G79=2014,'приложение 1.1 '!D79,"-")</f>
        <v>-</v>
      </c>
      <c r="I77" s="430" t="str">
        <f>IF('приложение 1.1 '!G79=2015,'приложение 1.1 '!E79,"-")</f>
        <v>-</v>
      </c>
      <c r="J77" s="430" t="str">
        <f>IF('приложение 1.1 '!G79=2015,'приложение 1.1 '!D79,"-")</f>
        <v>-</v>
      </c>
      <c r="K77" s="430" t="str">
        <f>IF('приложение 1.1 '!G79=2016,'приложение 1.1 '!E79,"-")</f>
        <v>-</v>
      </c>
      <c r="L77" s="430" t="str">
        <f>IF('приложение 1.1 '!G79=2016,'приложение 1.1 '!D79,"-")</f>
        <v>-</v>
      </c>
      <c r="M77" s="430" t="str">
        <f>IF('приложение 1.1 '!G79=2017,'приложение 1.1 '!E79,"-")</f>
        <v>-</v>
      </c>
      <c r="N77" s="430" t="str">
        <f>IF('приложение 1.1 '!G79=2017,'приложение 1.1 '!D79,"-")</f>
        <v>-</v>
      </c>
      <c r="O77" s="430">
        <f t="shared" si="17"/>
        <v>0</v>
      </c>
      <c r="P77" s="430">
        <f t="shared" si="18"/>
        <v>0</v>
      </c>
      <c r="Q77" s="430" t="s">
        <v>463</v>
      </c>
      <c r="R77" s="430" t="str">
        <f t="shared" si="44"/>
        <v>-</v>
      </c>
      <c r="S77" s="430" t="s">
        <v>463</v>
      </c>
      <c r="T77" s="430">
        <f t="shared" si="45"/>
        <v>0</v>
      </c>
      <c r="U77" s="430" t="str">
        <f t="shared" si="43"/>
        <v>-</v>
      </c>
      <c r="V77" s="430" t="str">
        <f t="shared" si="46"/>
        <v>-</v>
      </c>
      <c r="W77" s="430" t="str">
        <f t="shared" si="11"/>
        <v>-</v>
      </c>
      <c r="X77" s="430" t="str">
        <f t="shared" si="47"/>
        <v>-</v>
      </c>
      <c r="Y77" s="430" t="str">
        <f t="shared" si="12"/>
        <v>-</v>
      </c>
      <c r="Z77" s="430" t="str">
        <f t="shared" si="48"/>
        <v>-</v>
      </c>
      <c r="AA77" s="430" t="str">
        <f t="shared" si="13"/>
        <v>-</v>
      </c>
      <c r="AB77" s="430" t="str">
        <f t="shared" si="9"/>
        <v>-</v>
      </c>
      <c r="AC77" s="430">
        <f t="shared" si="14"/>
        <v>0</v>
      </c>
      <c r="AD77" s="430">
        <f t="shared" si="15"/>
        <v>0</v>
      </c>
    </row>
    <row r="78" spans="1:30" ht="54.95" hidden="1" customHeight="1">
      <c r="A78" s="416" t="str">
        <f>'приложение 1.1 '!A80</f>
        <v>1.1.3.32</v>
      </c>
      <c r="B78" s="506" t="str">
        <f>'приложение 1.1 '!B80</f>
        <v>Реконструкция ТП-511 (установка двух ячеек КСО)</v>
      </c>
      <c r="C78" s="430" t="str">
        <f>IF('приложение 1.1 '!G80=2012,'приложение 1.1 '!E80,"-")</f>
        <v>-</v>
      </c>
      <c r="D78" s="430" t="str">
        <f>IF('приложение 1.1 '!G80=2012,'приложение 1.1 '!D80,"-")</f>
        <v>-</v>
      </c>
      <c r="E78" s="430">
        <f>IF('приложение 1.1 '!G80=2013,'приложение 1.1 '!E80,"-")</f>
        <v>0</v>
      </c>
      <c r="F78" s="430">
        <f>IF('приложение 1.1 '!G80=2013,'приложение 1.1 '!D80,"-")</f>
        <v>0</v>
      </c>
      <c r="G78" s="430" t="str">
        <f>IF('приложение 1.1 '!G80=2014,'приложение 1.1 '!E80,"-")</f>
        <v>-</v>
      </c>
      <c r="H78" s="430" t="str">
        <f>IF('приложение 1.1 '!G80=2014,'приложение 1.1 '!D80,"-")</f>
        <v>-</v>
      </c>
      <c r="I78" s="430" t="str">
        <f>IF('приложение 1.1 '!G80=2015,'приложение 1.1 '!E80,"-")</f>
        <v>-</v>
      </c>
      <c r="J78" s="430" t="str">
        <f>IF('приложение 1.1 '!G80=2015,'приложение 1.1 '!D80,"-")</f>
        <v>-</v>
      </c>
      <c r="K78" s="430" t="str">
        <f>IF('приложение 1.1 '!G80=2016,'приложение 1.1 '!E80,"-")</f>
        <v>-</v>
      </c>
      <c r="L78" s="430" t="str">
        <f>IF('приложение 1.1 '!G80=2016,'приложение 1.1 '!D80,"-")</f>
        <v>-</v>
      </c>
      <c r="M78" s="430" t="str">
        <f>IF('приложение 1.1 '!G80=2017,'приложение 1.1 '!E80,"-")</f>
        <v>-</v>
      </c>
      <c r="N78" s="430" t="str">
        <f>IF('приложение 1.1 '!G80=2017,'приложение 1.1 '!D80,"-")</f>
        <v>-</v>
      </c>
      <c r="O78" s="430">
        <f t="shared" si="17"/>
        <v>0</v>
      </c>
      <c r="P78" s="430">
        <f t="shared" si="18"/>
        <v>0</v>
      </c>
      <c r="Q78" s="430" t="s">
        <v>463</v>
      </c>
      <c r="R78" s="430" t="str">
        <f t="shared" si="44"/>
        <v>-</v>
      </c>
      <c r="S78" s="430" t="s">
        <v>463</v>
      </c>
      <c r="T78" s="430">
        <f t="shared" si="45"/>
        <v>0</v>
      </c>
      <c r="U78" s="430" t="str">
        <f t="shared" si="43"/>
        <v>-</v>
      </c>
      <c r="V78" s="430" t="str">
        <f t="shared" si="46"/>
        <v>-</v>
      </c>
      <c r="W78" s="430" t="str">
        <f t="shared" si="11"/>
        <v>-</v>
      </c>
      <c r="X78" s="430" t="str">
        <f t="shared" si="47"/>
        <v>-</v>
      </c>
      <c r="Y78" s="430" t="str">
        <f t="shared" si="12"/>
        <v>-</v>
      </c>
      <c r="Z78" s="430" t="str">
        <f t="shared" si="48"/>
        <v>-</v>
      </c>
      <c r="AA78" s="430" t="str">
        <f t="shared" si="13"/>
        <v>-</v>
      </c>
      <c r="AB78" s="430" t="str">
        <f t="shared" si="9"/>
        <v>-</v>
      </c>
      <c r="AC78" s="430">
        <f t="shared" si="14"/>
        <v>0</v>
      </c>
      <c r="AD78" s="430">
        <f t="shared" si="15"/>
        <v>0</v>
      </c>
    </row>
    <row r="79" spans="1:30" ht="54.95" hidden="1" customHeight="1">
      <c r="A79" s="416" t="str">
        <f>'приложение 1.1 '!A81</f>
        <v>1.1.3.33</v>
      </c>
      <c r="B79" s="506" t="str">
        <f>'приложение 1.1 '!B81</f>
        <v>Реконструкция ТП-381 (РУ-0,4кВ)</v>
      </c>
      <c r="C79" s="430" t="str">
        <f>IF('приложение 1.1 '!G81=2012,'приложение 1.1 '!E81,"-")</f>
        <v>-</v>
      </c>
      <c r="D79" s="430" t="str">
        <f>IF('приложение 1.1 '!G81=2012,'приложение 1.1 '!D81,"-")</f>
        <v>-</v>
      </c>
      <c r="E79" s="430">
        <f>IF('приложение 1.1 '!G81=2013,'приложение 1.1 '!E81,"-")</f>
        <v>0</v>
      </c>
      <c r="F79" s="430">
        <f>IF('приложение 1.1 '!G81=2013,'приложение 1.1 '!D81,"-")</f>
        <v>0</v>
      </c>
      <c r="G79" s="430" t="str">
        <f>IF('приложение 1.1 '!G81=2014,'приложение 1.1 '!E81,"-")</f>
        <v>-</v>
      </c>
      <c r="H79" s="430" t="str">
        <f>IF('приложение 1.1 '!G81=2014,'приложение 1.1 '!D81,"-")</f>
        <v>-</v>
      </c>
      <c r="I79" s="430" t="str">
        <f>IF('приложение 1.1 '!G81=2015,'приложение 1.1 '!E81,"-")</f>
        <v>-</v>
      </c>
      <c r="J79" s="430" t="str">
        <f>IF('приложение 1.1 '!G81=2015,'приложение 1.1 '!D81,"-")</f>
        <v>-</v>
      </c>
      <c r="K79" s="430" t="str">
        <f>IF('приложение 1.1 '!G81=2016,'приложение 1.1 '!E81,"-")</f>
        <v>-</v>
      </c>
      <c r="L79" s="430" t="str">
        <f>IF('приложение 1.1 '!G81=2016,'приложение 1.1 '!D81,"-")</f>
        <v>-</v>
      </c>
      <c r="M79" s="430" t="str">
        <f>IF('приложение 1.1 '!G81=2017,'приложение 1.1 '!E81,"-")</f>
        <v>-</v>
      </c>
      <c r="N79" s="430" t="str">
        <f>IF('приложение 1.1 '!G81=2017,'приложение 1.1 '!D81,"-")</f>
        <v>-</v>
      </c>
      <c r="O79" s="430">
        <f t="shared" si="17"/>
        <v>0</v>
      </c>
      <c r="P79" s="430">
        <f t="shared" si="18"/>
        <v>0</v>
      </c>
      <c r="Q79" s="430" t="s">
        <v>463</v>
      </c>
      <c r="R79" s="430" t="str">
        <f t="shared" si="44"/>
        <v>-</v>
      </c>
      <c r="S79" s="430" t="s">
        <v>463</v>
      </c>
      <c r="T79" s="430">
        <f t="shared" si="45"/>
        <v>0</v>
      </c>
      <c r="U79" s="430" t="str">
        <f t="shared" si="43"/>
        <v>-</v>
      </c>
      <c r="V79" s="430" t="str">
        <f t="shared" si="46"/>
        <v>-</v>
      </c>
      <c r="W79" s="430" t="str">
        <f t="shared" si="11"/>
        <v>-</v>
      </c>
      <c r="X79" s="430" t="str">
        <f t="shared" si="47"/>
        <v>-</v>
      </c>
      <c r="Y79" s="430" t="str">
        <f t="shared" si="12"/>
        <v>-</v>
      </c>
      <c r="Z79" s="430" t="str">
        <f t="shared" si="48"/>
        <v>-</v>
      </c>
      <c r="AA79" s="430" t="str">
        <f t="shared" si="13"/>
        <v>-</v>
      </c>
      <c r="AB79" s="430" t="str">
        <f t="shared" si="9"/>
        <v>-</v>
      </c>
      <c r="AC79" s="430">
        <f t="shared" si="14"/>
        <v>0</v>
      </c>
      <c r="AD79" s="430">
        <f t="shared" si="15"/>
        <v>0</v>
      </c>
    </row>
    <row r="80" spans="1:30" ht="54.95" hidden="1" customHeight="1">
      <c r="A80" s="416" t="str">
        <f>'приложение 1.1 '!A82</f>
        <v>1.1.3.34</v>
      </c>
      <c r="B80" s="506" t="str">
        <f>'приложение 1.1 '!B82</f>
        <v xml:space="preserve">Реконструкция ТП-472 (Замена оборудования РУ-0,4кВ; 2ТМ-630 на 2ТМГ-1000) </v>
      </c>
      <c r="C80" s="430" t="str">
        <f>IF('приложение 1.1 '!G82=2012,'приложение 1.1 '!E82,"-")</f>
        <v>-</v>
      </c>
      <c r="D80" s="430" t="str">
        <f>IF('приложение 1.1 '!G82=2012,'приложение 1.1 '!D82,"-")</f>
        <v>-</v>
      </c>
      <c r="E80" s="430" t="str">
        <f>IF('приложение 1.1 '!G82=2013,'приложение 1.1 '!E82,"-")</f>
        <v>-</v>
      </c>
      <c r="F80" s="430" t="str">
        <f>IF('приложение 1.1 '!G82=2013,'приложение 1.1 '!D82,"-")</f>
        <v>-</v>
      </c>
      <c r="G80" s="430">
        <f>IF('приложение 1.1 '!G82=2014,'приложение 1.1 '!E82,"-")</f>
        <v>2</v>
      </c>
      <c r="H80" s="430">
        <f>IF('приложение 1.1 '!G82=2014,'приложение 1.1 '!D82,"-")</f>
        <v>0</v>
      </c>
      <c r="I80" s="430" t="str">
        <f>IF('приложение 1.1 '!G82=2015,'приложение 1.1 '!E82,"-")</f>
        <v>-</v>
      </c>
      <c r="J80" s="430" t="str">
        <f>IF('приложение 1.1 '!G82=2015,'приложение 1.1 '!D82,"-")</f>
        <v>-</v>
      </c>
      <c r="K80" s="430" t="str">
        <f>IF('приложение 1.1 '!G82=2016,'приложение 1.1 '!E82,"-")</f>
        <v>-</v>
      </c>
      <c r="L80" s="430" t="str">
        <f>IF('приложение 1.1 '!G82=2016,'приложение 1.1 '!D82,"-")</f>
        <v>-</v>
      </c>
      <c r="M80" s="430" t="str">
        <f>IF('приложение 1.1 '!G82=2017,'приложение 1.1 '!E82,"-")</f>
        <v>-</v>
      </c>
      <c r="N80" s="430" t="str">
        <f>IF('приложение 1.1 '!G82=2017,'приложение 1.1 '!D82,"-")</f>
        <v>-</v>
      </c>
      <c r="O80" s="430">
        <f t="shared" si="17"/>
        <v>2</v>
      </c>
      <c r="P80" s="430">
        <f t="shared" si="18"/>
        <v>0</v>
      </c>
      <c r="Q80" s="430" t="s">
        <v>463</v>
      </c>
      <c r="R80" s="430" t="str">
        <f t="shared" si="44"/>
        <v>-</v>
      </c>
      <c r="S80" s="430" t="s">
        <v>463</v>
      </c>
      <c r="T80" s="430" t="str">
        <f t="shared" si="45"/>
        <v>-</v>
      </c>
      <c r="U80" s="430">
        <v>1.26</v>
      </c>
      <c r="V80" s="430">
        <f t="shared" si="46"/>
        <v>0</v>
      </c>
      <c r="W80" s="430" t="str">
        <f t="shared" si="11"/>
        <v>-</v>
      </c>
      <c r="X80" s="430" t="str">
        <f t="shared" si="47"/>
        <v>-</v>
      </c>
      <c r="Y80" s="430" t="str">
        <f t="shared" si="12"/>
        <v>-</v>
      </c>
      <c r="Z80" s="430" t="str">
        <f t="shared" si="48"/>
        <v>-</v>
      </c>
      <c r="AA80" s="430" t="str">
        <f t="shared" si="13"/>
        <v>-</v>
      </c>
      <c r="AB80" s="430" t="str">
        <f t="shared" si="9"/>
        <v>-</v>
      </c>
      <c r="AC80" s="430">
        <f t="shared" si="14"/>
        <v>1.26</v>
      </c>
      <c r="AD80" s="430">
        <f t="shared" si="15"/>
        <v>0</v>
      </c>
    </row>
    <row r="81" spans="1:30" ht="54.95" hidden="1" customHeight="1">
      <c r="A81" s="416" t="str">
        <f>'приложение 1.1 '!A83</f>
        <v>1.1.3.38</v>
      </c>
      <c r="B81" s="506" t="str">
        <f>'приложение 1.1 '!B83</f>
        <v>Реконструкция ТП-206 (Замена оборудования РУ-10 кВ; РУ-0,4 кВ; 2ТМ-630 на 2ТМГ-1000)</v>
      </c>
      <c r="C81" s="430" t="str">
        <f>IF('приложение 1.1 '!G83=2012,'приложение 1.1 '!E83,"-")</f>
        <v>-</v>
      </c>
      <c r="D81" s="430" t="str">
        <f>IF('приложение 1.1 '!G83=2012,'приложение 1.1 '!D83,"-")</f>
        <v>-</v>
      </c>
      <c r="E81" s="430" t="str">
        <f>IF('приложение 1.1 '!G83=2013,'приложение 1.1 '!E83,"-")</f>
        <v>-</v>
      </c>
      <c r="F81" s="430" t="str">
        <f>IF('приложение 1.1 '!G83=2013,'приложение 1.1 '!D83,"-")</f>
        <v>-</v>
      </c>
      <c r="G81" s="430" t="str">
        <f>IF('приложение 1.1 '!G83=2014,'приложение 1.1 '!E83,"-")</f>
        <v>-</v>
      </c>
      <c r="H81" s="430" t="str">
        <f>IF('приложение 1.1 '!G83=2014,'приложение 1.1 '!D83,"-")</f>
        <v>-</v>
      </c>
      <c r="I81" s="430" t="str">
        <f>IF('приложение 1.1 '!G83=2015,'приложение 1.1 '!E83,"-")</f>
        <v>-</v>
      </c>
      <c r="J81" s="430" t="str">
        <f>IF('приложение 1.1 '!G83=2015,'приложение 1.1 '!D83,"-")</f>
        <v>-</v>
      </c>
      <c r="K81" s="430" t="str">
        <f>IF('приложение 1.1 '!G83=2016,'приложение 1.1 '!E83,"-")</f>
        <v>-</v>
      </c>
      <c r="L81" s="430" t="str">
        <f>IF('приложение 1.1 '!G83=2016,'приложение 1.1 '!D83,"-")</f>
        <v>-</v>
      </c>
      <c r="M81" s="430">
        <f>IF('приложение 1.1 '!G83=2017,'приложение 1.1 '!E83,"-")</f>
        <v>2</v>
      </c>
      <c r="N81" s="430">
        <f>IF('приложение 1.1 '!G83=2017,'приложение 1.1 '!D83,"-")</f>
        <v>0</v>
      </c>
      <c r="O81" s="430">
        <f t="shared" si="17"/>
        <v>2</v>
      </c>
      <c r="P81" s="430">
        <f t="shared" si="18"/>
        <v>0</v>
      </c>
      <c r="Q81" s="430" t="s">
        <v>463</v>
      </c>
      <c r="R81" s="430" t="str">
        <f t="shared" ref="R81" si="49">D81</f>
        <v>-</v>
      </c>
      <c r="S81" s="430" t="s">
        <v>463</v>
      </c>
      <c r="T81" s="430" t="str">
        <f t="shared" ref="T81" si="50">F81</f>
        <v>-</v>
      </c>
      <c r="U81" s="430" t="str">
        <f t="shared" si="43"/>
        <v>-</v>
      </c>
      <c r="V81" s="430" t="str">
        <f t="shared" ref="V81:W85" si="51">H81</f>
        <v>-</v>
      </c>
      <c r="W81" s="430" t="str">
        <f t="shared" si="11"/>
        <v>-</v>
      </c>
      <c r="X81" s="430" t="str">
        <f t="shared" ref="X81" si="52">J81</f>
        <v>-</v>
      </c>
      <c r="Y81" s="430" t="str">
        <f t="shared" si="12"/>
        <v>-</v>
      </c>
      <c r="Z81" s="430" t="str">
        <f t="shared" ref="Z81" si="53">L81</f>
        <v>-</v>
      </c>
      <c r="AA81" s="430">
        <v>1.26</v>
      </c>
      <c r="AB81" s="430">
        <f t="shared" si="9"/>
        <v>0</v>
      </c>
      <c r="AC81" s="430">
        <f t="shared" si="14"/>
        <v>1.26</v>
      </c>
      <c r="AD81" s="430">
        <f t="shared" si="15"/>
        <v>0</v>
      </c>
    </row>
    <row r="82" spans="1:30" ht="54.95" hidden="1" customHeight="1">
      <c r="A82" s="416" t="str">
        <f>'приложение 1.1 '!A84</f>
        <v>1.1.3.43</v>
      </c>
      <c r="B82" s="506" t="str">
        <f>'приложение 1.1 '!B84</f>
        <v>Реконструкция ТП-358 (Замена оборудования РУ-10 кВ; РУ-0,4 кВ)</v>
      </c>
      <c r="C82" s="430" t="str">
        <f>IF('приложение 1.1 '!G84=2012,'приложение 1.1 '!E84,"-")</f>
        <v>-</v>
      </c>
      <c r="D82" s="430" t="str">
        <f>IF('приложение 1.1 '!G84=2012,'приложение 1.1 '!D84,"-")</f>
        <v>-</v>
      </c>
      <c r="E82" s="430" t="str">
        <f>IF('приложение 1.1 '!G84=2013,'приложение 1.1 '!E84,"-")</f>
        <v>-</v>
      </c>
      <c r="F82" s="430" t="str">
        <f>IF('приложение 1.1 '!G84=2013,'приложение 1.1 '!D84,"-")</f>
        <v>-</v>
      </c>
      <c r="G82" s="430" t="str">
        <f>IF('приложение 1.1 '!G84=2014,'приложение 1.1 '!E84,"-")</f>
        <v>-</v>
      </c>
      <c r="H82" s="430" t="str">
        <f>IF('приложение 1.1 '!G84=2014,'приложение 1.1 '!D84,"-")</f>
        <v>-</v>
      </c>
      <c r="I82" s="430">
        <f>IF('приложение 1.1 '!G84=2015,'приложение 1.1 '!E84,"-")</f>
        <v>0</v>
      </c>
      <c r="J82" s="430">
        <f>IF('приложение 1.1 '!G84=2015,'приложение 1.1 '!D84,"-")</f>
        <v>0</v>
      </c>
      <c r="K82" s="430" t="str">
        <f>IF('приложение 1.1 '!G84=2016,'приложение 1.1 '!E84,"-")</f>
        <v>-</v>
      </c>
      <c r="L82" s="430" t="str">
        <f>IF('приложение 1.1 '!G84=2016,'приложение 1.1 '!D84,"-")</f>
        <v>-</v>
      </c>
      <c r="M82" s="430" t="str">
        <f>IF('приложение 1.1 '!G84=2017,'приложение 1.1 '!E84,"-")</f>
        <v>-</v>
      </c>
      <c r="N82" s="430" t="str">
        <f>IF('приложение 1.1 '!G84=2017,'приложение 1.1 '!D84,"-")</f>
        <v>-</v>
      </c>
      <c r="O82" s="430">
        <f t="shared" si="17"/>
        <v>0</v>
      </c>
      <c r="P82" s="430">
        <f t="shared" si="18"/>
        <v>0</v>
      </c>
      <c r="Q82" s="430"/>
      <c r="R82" s="430"/>
      <c r="S82" s="430"/>
      <c r="T82" s="430"/>
      <c r="U82" s="430">
        <v>0</v>
      </c>
      <c r="V82" s="430"/>
      <c r="W82" s="430">
        <v>1.26</v>
      </c>
      <c r="X82" s="430"/>
      <c r="Y82" s="430" t="str">
        <f t="shared" ref="Y82:Y130" si="54">K82</f>
        <v>-</v>
      </c>
      <c r="Z82" s="430"/>
      <c r="AA82" s="430" t="str">
        <f t="shared" ref="AA82:AA130" si="55">M82</f>
        <v>-</v>
      </c>
      <c r="AB82" s="430"/>
      <c r="AC82" s="430">
        <f t="shared" ref="AC82:AC130" si="56">SUM(Q82,S82,U82,W82,Y82,AA82)</f>
        <v>1.26</v>
      </c>
      <c r="AD82" s="430">
        <f t="shared" ref="AD82:AD130" si="57">SUM(R82,T82,V82,X82,Z82,AB82)</f>
        <v>0</v>
      </c>
    </row>
    <row r="83" spans="1:30" ht="54.95" hidden="1" customHeight="1">
      <c r="A83" s="416" t="str">
        <f>'приложение 1.1 '!A85</f>
        <v>1.1.3.45</v>
      </c>
      <c r="B83" s="506" t="str">
        <f>'приложение 1.1 '!B85</f>
        <v>Реконструкция ТП-468 (Замена оборудования РУ-10 кВ; РУ-0,4 кВ; 2ТМ-630 на 2ТМГ-1000)</v>
      </c>
      <c r="C83" s="430" t="str">
        <f>IF('приложение 1.1 '!G85=2012,'приложение 1.1 '!E85,"-")</f>
        <v>-</v>
      </c>
      <c r="D83" s="430" t="str">
        <f>IF('приложение 1.1 '!G85=2012,'приложение 1.1 '!D85,"-")</f>
        <v>-</v>
      </c>
      <c r="E83" s="430" t="str">
        <f>IF('приложение 1.1 '!G85=2013,'приложение 1.1 '!E85,"-")</f>
        <v>-</v>
      </c>
      <c r="F83" s="430" t="str">
        <f>IF('приложение 1.1 '!G85=2013,'приложение 1.1 '!D85,"-")</f>
        <v>-</v>
      </c>
      <c r="G83" s="430" t="str">
        <f>IF('приложение 1.1 '!G85=2014,'приложение 1.1 '!E85,"-")</f>
        <v>-</v>
      </c>
      <c r="H83" s="430" t="str">
        <f>IF('приложение 1.1 '!G85=2014,'приложение 1.1 '!D85,"-")</f>
        <v>-</v>
      </c>
      <c r="I83" s="430" t="str">
        <f>IF('приложение 1.1 '!G85=2015,'приложение 1.1 '!E85,"-")</f>
        <v>-</v>
      </c>
      <c r="J83" s="430" t="str">
        <f>IF('приложение 1.1 '!G85=2015,'приложение 1.1 '!D85,"-")</f>
        <v>-</v>
      </c>
      <c r="K83" s="430" t="str">
        <f>IF('приложение 1.1 '!G85=2016,'приложение 1.1 '!E85,"-")</f>
        <v>-</v>
      </c>
      <c r="L83" s="430" t="str">
        <f>IF('приложение 1.1 '!G85=2016,'приложение 1.1 '!D85,"-")</f>
        <v>-</v>
      </c>
      <c r="M83" s="430">
        <f>IF('приложение 1.1 '!G85=2017,'приложение 1.1 '!E85,"-")</f>
        <v>2</v>
      </c>
      <c r="N83" s="430">
        <f>IF('приложение 1.1 '!G85=2017,'приложение 1.1 '!D85,"-")</f>
        <v>0</v>
      </c>
      <c r="O83" s="430">
        <f t="shared" si="17"/>
        <v>2</v>
      </c>
      <c r="P83" s="430">
        <f t="shared" si="18"/>
        <v>0</v>
      </c>
      <c r="Q83" s="430"/>
      <c r="R83" s="430"/>
      <c r="S83" s="430"/>
      <c r="T83" s="430"/>
      <c r="U83" s="430" t="str">
        <f t="shared" si="43"/>
        <v>-</v>
      </c>
      <c r="V83" s="430"/>
      <c r="W83" s="430" t="str">
        <f t="shared" si="51"/>
        <v>-</v>
      </c>
      <c r="X83" s="430"/>
      <c r="Y83" s="430" t="str">
        <f t="shared" si="54"/>
        <v>-</v>
      </c>
      <c r="Z83" s="430"/>
      <c r="AA83" s="430">
        <v>1.26</v>
      </c>
      <c r="AB83" s="430"/>
      <c r="AC83" s="430">
        <f t="shared" si="56"/>
        <v>1.26</v>
      </c>
      <c r="AD83" s="430">
        <f t="shared" si="57"/>
        <v>0</v>
      </c>
    </row>
    <row r="84" spans="1:30" ht="54.95" hidden="1" customHeight="1">
      <c r="A84" s="416" t="str">
        <f>'приложение 1.1 '!A86</f>
        <v>1.1.3.46</v>
      </c>
      <c r="B84" s="506" t="str">
        <f>'приложение 1.1 '!B86</f>
        <v>Реконструкция ТП-469 (Замена оборудования РУ-10 кВ; РУ-0,4 кВ; 2ТМ-400 на 2ТМГ-630кВА)</v>
      </c>
      <c r="C84" s="430" t="str">
        <f>IF('приложение 1.1 '!G86=2012,'приложение 1.1 '!E86,"-")</f>
        <v>-</v>
      </c>
      <c r="D84" s="430" t="str">
        <f>IF('приложение 1.1 '!G86=2012,'приложение 1.1 '!D86,"-")</f>
        <v>-</v>
      </c>
      <c r="E84" s="430" t="str">
        <f>IF('приложение 1.1 '!G86=2013,'приложение 1.1 '!E86,"-")</f>
        <v>-</v>
      </c>
      <c r="F84" s="430" t="str">
        <f>IF('приложение 1.1 '!G86=2013,'приложение 1.1 '!D86,"-")</f>
        <v>-</v>
      </c>
      <c r="G84" s="430">
        <f>IF('приложение 1.1 '!G86=2014,'приложение 1.1 '!E86,"-")</f>
        <v>1.26</v>
      </c>
      <c r="H84" s="430">
        <f>IF('приложение 1.1 '!G86=2014,'приложение 1.1 '!D86,"-")</f>
        <v>0</v>
      </c>
      <c r="I84" s="430" t="str">
        <f>IF('приложение 1.1 '!G86=2015,'приложение 1.1 '!E86,"-")</f>
        <v>-</v>
      </c>
      <c r="J84" s="430" t="str">
        <f>IF('приложение 1.1 '!G86=2015,'приложение 1.1 '!D86,"-")</f>
        <v>-</v>
      </c>
      <c r="K84" s="430" t="str">
        <f>IF('приложение 1.1 '!G86=2016,'приложение 1.1 '!E86,"-")</f>
        <v>-</v>
      </c>
      <c r="L84" s="430" t="str">
        <f>IF('приложение 1.1 '!G86=2016,'приложение 1.1 '!D86,"-")</f>
        <v>-</v>
      </c>
      <c r="M84" s="430" t="str">
        <f>IF('приложение 1.1 '!G86=2017,'приложение 1.1 '!E86,"-")</f>
        <v>-</v>
      </c>
      <c r="N84" s="430" t="str">
        <f>IF('приложение 1.1 '!G86=2017,'приложение 1.1 '!D86,"-")</f>
        <v>-</v>
      </c>
      <c r="O84" s="430">
        <f t="shared" si="17"/>
        <v>1.26</v>
      </c>
      <c r="P84" s="430">
        <f t="shared" si="18"/>
        <v>0</v>
      </c>
      <c r="Q84" s="430"/>
      <c r="R84" s="430"/>
      <c r="S84" s="430"/>
      <c r="T84" s="430"/>
      <c r="U84" s="430">
        <v>0.8</v>
      </c>
      <c r="V84" s="430"/>
      <c r="W84" s="430" t="str">
        <f t="shared" si="51"/>
        <v>-</v>
      </c>
      <c r="X84" s="430"/>
      <c r="Y84" s="430" t="str">
        <f t="shared" si="54"/>
        <v>-</v>
      </c>
      <c r="Z84" s="430"/>
      <c r="AA84" s="430" t="str">
        <f t="shared" si="55"/>
        <v>-</v>
      </c>
      <c r="AB84" s="430"/>
      <c r="AC84" s="430">
        <f t="shared" si="56"/>
        <v>0.8</v>
      </c>
      <c r="AD84" s="430">
        <f t="shared" si="57"/>
        <v>0</v>
      </c>
    </row>
    <row r="85" spans="1:30" ht="54.95" hidden="1" customHeight="1">
      <c r="A85" s="416" t="str">
        <f>'приложение 1.1 '!A87</f>
        <v>1.1.3.47</v>
      </c>
      <c r="B85" s="506" t="str">
        <f>'приложение 1.1 '!B87</f>
        <v>Реконструкция ТП-349 (Замена оборудования РУ-10 кВ; РУ-0,4 кВ; 2ТМ-630 на 2ТМГ-1000)</v>
      </c>
      <c r="C85" s="430" t="str">
        <f>IF('приложение 1.1 '!G87=2012,'приложение 1.1 '!E87,"-")</f>
        <v>-</v>
      </c>
      <c r="D85" s="430" t="str">
        <f>IF('приложение 1.1 '!G87=2012,'приложение 1.1 '!D87,"-")</f>
        <v>-</v>
      </c>
      <c r="E85" s="430">
        <f>IF('приложение 1.1 '!G87=2013,'приложение 1.1 '!E87,"-")</f>
        <v>2</v>
      </c>
      <c r="F85" s="430">
        <f>IF('приложение 1.1 '!G87=2013,'приложение 1.1 '!D87,"-")</f>
        <v>0</v>
      </c>
      <c r="G85" s="430" t="str">
        <f>IF('приложение 1.1 '!G87=2014,'приложение 1.1 '!E87,"-")</f>
        <v>-</v>
      </c>
      <c r="H85" s="430" t="str">
        <f>IF('приложение 1.1 '!G87=2014,'приложение 1.1 '!D87,"-")</f>
        <v>-</v>
      </c>
      <c r="I85" s="430" t="str">
        <f>IF('приложение 1.1 '!G87=2015,'приложение 1.1 '!E87,"-")</f>
        <v>-</v>
      </c>
      <c r="J85" s="430" t="str">
        <f>IF('приложение 1.1 '!G87=2015,'приложение 1.1 '!D87,"-")</f>
        <v>-</v>
      </c>
      <c r="K85" s="430" t="str">
        <f>IF('приложение 1.1 '!G87=2016,'приложение 1.1 '!E87,"-")</f>
        <v>-</v>
      </c>
      <c r="L85" s="430" t="str">
        <f>IF('приложение 1.1 '!G87=2016,'приложение 1.1 '!D87,"-")</f>
        <v>-</v>
      </c>
      <c r="M85" s="430" t="str">
        <f>IF('приложение 1.1 '!G87=2017,'приложение 1.1 '!E87,"-")</f>
        <v>-</v>
      </c>
      <c r="N85" s="430" t="str">
        <f>IF('приложение 1.1 '!G87=2017,'приложение 1.1 '!D87,"-")</f>
        <v>-</v>
      </c>
      <c r="O85" s="430">
        <f t="shared" si="17"/>
        <v>2</v>
      </c>
      <c r="P85" s="430">
        <f t="shared" si="18"/>
        <v>0</v>
      </c>
      <c r="Q85" s="430"/>
      <c r="R85" s="430"/>
      <c r="S85" s="430">
        <v>1.26</v>
      </c>
      <c r="T85" s="430"/>
      <c r="U85" s="430" t="str">
        <f t="shared" si="43"/>
        <v>-</v>
      </c>
      <c r="V85" s="430"/>
      <c r="W85" s="430" t="str">
        <f t="shared" si="51"/>
        <v>-</v>
      </c>
      <c r="X85" s="430"/>
      <c r="Y85" s="430" t="str">
        <f t="shared" si="54"/>
        <v>-</v>
      </c>
      <c r="Z85" s="430"/>
      <c r="AA85" s="430" t="str">
        <f t="shared" si="55"/>
        <v>-</v>
      </c>
      <c r="AB85" s="430"/>
      <c r="AC85" s="430">
        <f t="shared" si="56"/>
        <v>1.26</v>
      </c>
      <c r="AD85" s="430">
        <f t="shared" si="57"/>
        <v>0</v>
      </c>
    </row>
    <row r="86" spans="1:30" ht="54.95" hidden="1" customHeight="1">
      <c r="A86" s="416" t="str">
        <f>'приложение 1.1 '!A88</f>
        <v>1.1.3.49</v>
      </c>
      <c r="B86" s="506" t="str">
        <f>'приложение 1.1 '!B88</f>
        <v>Реконструкция ТП-515 (Замена оборудования РУ-10 кВ; РУ-0,4 кВ; 2ТМ-630 на 2ТМГ-1000)</v>
      </c>
      <c r="C86" s="430" t="str">
        <f>IF('приложение 1.1 '!G88=2012,'приложение 1.1 '!E88,"-")</f>
        <v>-</v>
      </c>
      <c r="D86" s="430" t="str">
        <f>IF('приложение 1.1 '!G88=2012,'приложение 1.1 '!D88,"-")</f>
        <v>-</v>
      </c>
      <c r="E86" s="430" t="str">
        <f>IF('приложение 1.1 '!G88=2013,'приложение 1.1 '!E88,"-")</f>
        <v>-</v>
      </c>
      <c r="F86" s="430" t="str">
        <f>IF('приложение 1.1 '!G88=2013,'приложение 1.1 '!D88,"-")</f>
        <v>-</v>
      </c>
      <c r="G86" s="430" t="str">
        <f>IF('приложение 1.1 '!G88=2014,'приложение 1.1 '!E88,"-")</f>
        <v>-</v>
      </c>
      <c r="H86" s="430" t="str">
        <f>IF('приложение 1.1 '!G88=2014,'приложение 1.1 '!D88,"-")</f>
        <v>-</v>
      </c>
      <c r="I86" s="430">
        <f>IF('приложение 1.1 '!G88=2015,'приложение 1.1 '!E88,"-")</f>
        <v>2</v>
      </c>
      <c r="J86" s="430">
        <f>IF('приложение 1.1 '!G88=2015,'приложение 1.1 '!D88,"-")</f>
        <v>0</v>
      </c>
      <c r="K86" s="430" t="str">
        <f>IF('приложение 1.1 '!G88=2016,'приложение 1.1 '!E88,"-")</f>
        <v>-</v>
      </c>
      <c r="L86" s="430" t="str">
        <f>IF('приложение 1.1 '!G88=2016,'приложение 1.1 '!D88,"-")</f>
        <v>-</v>
      </c>
      <c r="M86" s="430" t="str">
        <f>IF('приложение 1.1 '!G88=2017,'приложение 1.1 '!E88,"-")</f>
        <v>-</v>
      </c>
      <c r="N86" s="430" t="str">
        <f>IF('приложение 1.1 '!G88=2017,'приложение 1.1 '!D88,"-")</f>
        <v>-</v>
      </c>
      <c r="O86" s="430">
        <f t="shared" si="17"/>
        <v>2</v>
      </c>
      <c r="P86" s="430">
        <f t="shared" si="18"/>
        <v>0</v>
      </c>
      <c r="Q86" s="430"/>
      <c r="R86" s="430"/>
      <c r="S86" s="430"/>
      <c r="T86" s="430"/>
      <c r="U86" s="430" t="str">
        <f t="shared" si="43"/>
        <v>-</v>
      </c>
      <c r="V86" s="430"/>
      <c r="W86" s="430">
        <v>1.26</v>
      </c>
      <c r="X86" s="430"/>
      <c r="Y86" s="430" t="str">
        <f t="shared" si="54"/>
        <v>-</v>
      </c>
      <c r="Z86" s="430"/>
      <c r="AA86" s="430" t="str">
        <f t="shared" si="55"/>
        <v>-</v>
      </c>
      <c r="AB86" s="430"/>
      <c r="AC86" s="430">
        <f t="shared" si="56"/>
        <v>1.26</v>
      </c>
      <c r="AD86" s="430">
        <f t="shared" si="57"/>
        <v>0</v>
      </c>
    </row>
    <row r="87" spans="1:30" ht="54.95" hidden="1" customHeight="1">
      <c r="A87" s="416" t="str">
        <f>'приложение 1.1 '!A89</f>
        <v>1.1.3.54</v>
      </c>
      <c r="B87" s="506" t="str">
        <f>'приложение 1.1 '!B89</f>
        <v>Реконструкция ТП-489 пос.Дорожный (замена силовых трансформаторов 2*630 на 2*630кВА; Замена оборудования РУ-10 кВ и РУ-0,4 кВ)</v>
      </c>
      <c r="C87" s="430" t="str">
        <f>IF('приложение 1.1 '!G89=2012,'приложение 1.1 '!E89,"-")</f>
        <v>-</v>
      </c>
      <c r="D87" s="430" t="str">
        <f>IF('приложение 1.1 '!G89=2012,'приложение 1.1 '!D89,"-")</f>
        <v>-</v>
      </c>
      <c r="E87" s="430">
        <f>IF('приложение 1.1 '!G89=2013,'приложение 1.1 '!E89,"-")</f>
        <v>1.26</v>
      </c>
      <c r="F87" s="430">
        <f>IF('приложение 1.1 '!G89=2013,'приложение 1.1 '!D89,"-")</f>
        <v>0</v>
      </c>
      <c r="G87" s="430" t="str">
        <f>IF('приложение 1.1 '!G89=2014,'приложение 1.1 '!E89,"-")</f>
        <v>-</v>
      </c>
      <c r="H87" s="430" t="str">
        <f>IF('приложение 1.1 '!G89=2014,'приложение 1.1 '!D89,"-")</f>
        <v>-</v>
      </c>
      <c r="I87" s="430" t="str">
        <f>IF('приложение 1.1 '!G89=2015,'приложение 1.1 '!E89,"-")</f>
        <v>-</v>
      </c>
      <c r="J87" s="430" t="str">
        <f>IF('приложение 1.1 '!G89=2015,'приложение 1.1 '!D89,"-")</f>
        <v>-</v>
      </c>
      <c r="K87" s="430" t="str">
        <f>IF('приложение 1.1 '!G89=2016,'приложение 1.1 '!E89,"-")</f>
        <v>-</v>
      </c>
      <c r="L87" s="430" t="str">
        <f>IF('приложение 1.1 '!G89=2016,'приложение 1.1 '!D89,"-")</f>
        <v>-</v>
      </c>
      <c r="M87" s="430" t="str">
        <f>IF('приложение 1.1 '!G89=2017,'приложение 1.1 '!E89,"-")</f>
        <v>-</v>
      </c>
      <c r="N87" s="430" t="str">
        <f>IF('приложение 1.1 '!G89=2017,'приложение 1.1 '!D89,"-")</f>
        <v>-</v>
      </c>
      <c r="O87" s="430">
        <f t="shared" ref="O87:O141" si="58">SUM(C87,E87,G87,I87,K87,M87)</f>
        <v>1.26</v>
      </c>
      <c r="P87" s="430">
        <f t="shared" ref="P87:P141" si="59">SUM(D87,F87,H87,J87,L87,N87)</f>
        <v>0</v>
      </c>
      <c r="Q87" s="430"/>
      <c r="R87" s="430"/>
      <c r="S87" s="430">
        <v>1.26</v>
      </c>
      <c r="T87" s="430"/>
      <c r="U87" s="430" t="str">
        <f t="shared" si="43"/>
        <v>-</v>
      </c>
      <c r="V87" s="430"/>
      <c r="W87" s="430" t="str">
        <f t="shared" ref="W87:W143" si="60">I87</f>
        <v>-</v>
      </c>
      <c r="X87" s="430"/>
      <c r="Y87" s="430" t="str">
        <f t="shared" si="54"/>
        <v>-</v>
      </c>
      <c r="Z87" s="430"/>
      <c r="AA87" s="430" t="str">
        <f t="shared" si="55"/>
        <v>-</v>
      </c>
      <c r="AB87" s="430"/>
      <c r="AC87" s="430">
        <f t="shared" si="56"/>
        <v>1.26</v>
      </c>
      <c r="AD87" s="430">
        <f t="shared" si="57"/>
        <v>0</v>
      </c>
    </row>
    <row r="88" spans="1:30" ht="54.95" hidden="1" customHeight="1">
      <c r="A88" s="416" t="str">
        <f>'приложение 1.1 '!A90</f>
        <v>1.1.3.55</v>
      </c>
      <c r="B88" s="506" t="str">
        <f>'приложение 1.1 '!B90</f>
        <v>Реконструкция ТП-489 (Реконструкция строительной части)</v>
      </c>
      <c r="C88" s="430" t="str">
        <f>IF('приложение 1.1 '!G90=2012,'приложение 1.1 '!E90,"-")</f>
        <v>-</v>
      </c>
      <c r="D88" s="430" t="str">
        <f>IF('приложение 1.1 '!G90=2012,'приложение 1.1 '!D90,"-")</f>
        <v>-</v>
      </c>
      <c r="E88" s="430">
        <f>IF('приложение 1.1 '!G90=2013,'приложение 1.1 '!E90,"-")</f>
        <v>0</v>
      </c>
      <c r="F88" s="430">
        <f>IF('приложение 1.1 '!G90=2013,'приложение 1.1 '!D90,"-")</f>
        <v>0</v>
      </c>
      <c r="G88" s="430" t="str">
        <f>IF('приложение 1.1 '!G90=2014,'приложение 1.1 '!E90,"-")</f>
        <v>-</v>
      </c>
      <c r="H88" s="430" t="str">
        <f>IF('приложение 1.1 '!G90=2014,'приложение 1.1 '!D90,"-")</f>
        <v>-</v>
      </c>
      <c r="I88" s="430" t="str">
        <f>IF('приложение 1.1 '!G90=2015,'приложение 1.1 '!E90,"-")</f>
        <v>-</v>
      </c>
      <c r="J88" s="430" t="str">
        <f>IF('приложение 1.1 '!G90=2015,'приложение 1.1 '!D90,"-")</f>
        <v>-</v>
      </c>
      <c r="K88" s="430" t="str">
        <f>IF('приложение 1.1 '!G90=2016,'приложение 1.1 '!E90,"-")</f>
        <v>-</v>
      </c>
      <c r="L88" s="430" t="str">
        <f>IF('приложение 1.1 '!G90=2016,'приложение 1.1 '!D90,"-")</f>
        <v>-</v>
      </c>
      <c r="M88" s="430" t="str">
        <f>IF('приложение 1.1 '!G90=2017,'приложение 1.1 '!E90,"-")</f>
        <v>-</v>
      </c>
      <c r="N88" s="430" t="str">
        <f>IF('приложение 1.1 '!G90=2017,'приложение 1.1 '!D90,"-")</f>
        <v>-</v>
      </c>
      <c r="O88" s="430">
        <f t="shared" si="58"/>
        <v>0</v>
      </c>
      <c r="P88" s="430">
        <f t="shared" si="59"/>
        <v>0</v>
      </c>
      <c r="Q88" s="430"/>
      <c r="R88" s="430"/>
      <c r="S88" s="430"/>
      <c r="T88" s="430"/>
      <c r="U88" s="430" t="str">
        <f t="shared" si="43"/>
        <v>-</v>
      </c>
      <c r="V88" s="430"/>
      <c r="W88" s="430" t="str">
        <f t="shared" si="60"/>
        <v>-</v>
      </c>
      <c r="X88" s="430"/>
      <c r="Y88" s="430" t="str">
        <f t="shared" si="54"/>
        <v>-</v>
      </c>
      <c r="Z88" s="430"/>
      <c r="AA88" s="430" t="str">
        <f t="shared" si="55"/>
        <v>-</v>
      </c>
      <c r="AB88" s="430"/>
      <c r="AC88" s="430">
        <f t="shared" si="56"/>
        <v>0</v>
      </c>
      <c r="AD88" s="430">
        <f t="shared" si="57"/>
        <v>0</v>
      </c>
    </row>
    <row r="89" spans="1:30" ht="54.95" hidden="1" customHeight="1">
      <c r="A89" s="416" t="str">
        <f>'приложение 1.1 '!A91</f>
        <v>1.1.3.56</v>
      </c>
      <c r="B89" s="506" t="str">
        <f>'приложение 1.1 '!B91</f>
        <v>Реконструкция ТП-339 (Замена оборудования РУ-10кВ; РУ-0,4кВ; 2ТМ-630 на 2ТМГ-1000)</v>
      </c>
      <c r="C89" s="430" t="str">
        <f>IF('приложение 1.1 '!G91=2012,'приложение 1.1 '!E91,"-")</f>
        <v>-</v>
      </c>
      <c r="D89" s="430" t="str">
        <f>IF('приложение 1.1 '!G91=2012,'приложение 1.1 '!D91,"-")</f>
        <v>-</v>
      </c>
      <c r="E89" s="430" t="str">
        <f>IF('приложение 1.1 '!G91=2013,'приложение 1.1 '!E91,"-")</f>
        <v>-</v>
      </c>
      <c r="F89" s="430" t="str">
        <f>IF('приложение 1.1 '!G91=2013,'приложение 1.1 '!D91,"-")</f>
        <v>-</v>
      </c>
      <c r="G89" s="430">
        <f>IF('приложение 1.1 '!G91=2014,'приложение 1.1 '!E91,"-")</f>
        <v>2</v>
      </c>
      <c r="H89" s="430">
        <f>IF('приложение 1.1 '!G91=2014,'приложение 1.1 '!D91,"-")</f>
        <v>0</v>
      </c>
      <c r="I89" s="430" t="str">
        <f>IF('приложение 1.1 '!G91=2015,'приложение 1.1 '!E91,"-")</f>
        <v>-</v>
      </c>
      <c r="J89" s="430" t="str">
        <f>IF('приложение 1.1 '!G91=2015,'приложение 1.1 '!D91,"-")</f>
        <v>-</v>
      </c>
      <c r="K89" s="430" t="str">
        <f>IF('приложение 1.1 '!G91=2016,'приложение 1.1 '!E91,"-")</f>
        <v>-</v>
      </c>
      <c r="L89" s="430" t="str">
        <f>IF('приложение 1.1 '!G91=2016,'приложение 1.1 '!D91,"-")</f>
        <v>-</v>
      </c>
      <c r="M89" s="430" t="str">
        <f>IF('приложение 1.1 '!G91=2017,'приложение 1.1 '!E91,"-")</f>
        <v>-</v>
      </c>
      <c r="N89" s="430" t="str">
        <f>IF('приложение 1.1 '!G91=2017,'приложение 1.1 '!D91,"-")</f>
        <v>-</v>
      </c>
      <c r="O89" s="430">
        <f t="shared" si="58"/>
        <v>2</v>
      </c>
      <c r="P89" s="430">
        <f t="shared" si="59"/>
        <v>0</v>
      </c>
      <c r="Q89" s="430"/>
      <c r="R89" s="430"/>
      <c r="S89" s="430"/>
      <c r="T89" s="430"/>
      <c r="U89" s="430">
        <v>1.26</v>
      </c>
      <c r="V89" s="430"/>
      <c r="W89" s="430" t="str">
        <f t="shared" si="60"/>
        <v>-</v>
      </c>
      <c r="X89" s="430"/>
      <c r="Y89" s="430" t="str">
        <f t="shared" si="54"/>
        <v>-</v>
      </c>
      <c r="Z89" s="430"/>
      <c r="AA89" s="430" t="str">
        <f t="shared" si="55"/>
        <v>-</v>
      </c>
      <c r="AB89" s="430"/>
      <c r="AC89" s="430">
        <f t="shared" si="56"/>
        <v>1.26</v>
      </c>
      <c r="AD89" s="430">
        <f t="shared" si="57"/>
        <v>0</v>
      </c>
    </row>
    <row r="90" spans="1:30" ht="54.95" hidden="1" customHeight="1">
      <c r="A90" s="416" t="str">
        <f>'приложение 1.1 '!A92</f>
        <v>1.1.3.57</v>
      </c>
      <c r="B90" s="506" t="str">
        <f>'приложение 1.1 '!B92</f>
        <v>Реконструкция ТП-295 (установка дополнительных ячеек ЩО-70 2 шт.)</v>
      </c>
      <c r="C90" s="430" t="str">
        <f>IF('приложение 1.1 '!G92=2012,'приложение 1.1 '!E92,"-")</f>
        <v>-</v>
      </c>
      <c r="D90" s="430" t="str">
        <f>IF('приложение 1.1 '!G92=2012,'приложение 1.1 '!D92,"-")</f>
        <v>-</v>
      </c>
      <c r="E90" s="430">
        <f>IF('приложение 1.1 '!G92=2013,'приложение 1.1 '!E92,"-")</f>
        <v>0</v>
      </c>
      <c r="F90" s="430">
        <f>IF('приложение 1.1 '!G92=2013,'приложение 1.1 '!D92,"-")</f>
        <v>0</v>
      </c>
      <c r="G90" s="430" t="str">
        <f>IF('приложение 1.1 '!G92=2014,'приложение 1.1 '!E92,"-")</f>
        <v>-</v>
      </c>
      <c r="H90" s="430" t="str">
        <f>IF('приложение 1.1 '!G92=2014,'приложение 1.1 '!D92,"-")</f>
        <v>-</v>
      </c>
      <c r="I90" s="430" t="str">
        <f>IF('приложение 1.1 '!G92=2015,'приложение 1.1 '!E92,"-")</f>
        <v>-</v>
      </c>
      <c r="J90" s="430" t="str">
        <f>IF('приложение 1.1 '!G92=2015,'приложение 1.1 '!D92,"-")</f>
        <v>-</v>
      </c>
      <c r="K90" s="430" t="str">
        <f>IF('приложение 1.1 '!G92=2016,'приложение 1.1 '!E92,"-")</f>
        <v>-</v>
      </c>
      <c r="L90" s="430" t="str">
        <f>IF('приложение 1.1 '!G92=2016,'приложение 1.1 '!D92,"-")</f>
        <v>-</v>
      </c>
      <c r="M90" s="430" t="str">
        <f>IF('приложение 1.1 '!G92=2017,'приложение 1.1 '!E92,"-")</f>
        <v>-</v>
      </c>
      <c r="N90" s="430" t="str">
        <f>IF('приложение 1.1 '!G92=2017,'приложение 1.1 '!D92,"-")</f>
        <v>-</v>
      </c>
      <c r="O90" s="430">
        <f t="shared" si="58"/>
        <v>0</v>
      </c>
      <c r="P90" s="430">
        <f t="shared" si="59"/>
        <v>0</v>
      </c>
      <c r="Q90" s="430"/>
      <c r="R90" s="430"/>
      <c r="S90" s="430"/>
      <c r="T90" s="430"/>
      <c r="U90" s="430" t="str">
        <f t="shared" si="43"/>
        <v>-</v>
      </c>
      <c r="V90" s="430"/>
      <c r="W90" s="430" t="str">
        <f t="shared" si="60"/>
        <v>-</v>
      </c>
      <c r="X90" s="430"/>
      <c r="Y90" s="430" t="str">
        <f t="shared" si="54"/>
        <v>-</v>
      </c>
      <c r="Z90" s="430"/>
      <c r="AA90" s="430" t="str">
        <f t="shared" si="55"/>
        <v>-</v>
      </c>
      <c r="AB90" s="430"/>
      <c r="AC90" s="430">
        <f t="shared" si="56"/>
        <v>0</v>
      </c>
      <c r="AD90" s="430">
        <f t="shared" si="57"/>
        <v>0</v>
      </c>
    </row>
    <row r="91" spans="1:30" ht="54.95" hidden="1" customHeight="1">
      <c r="A91" s="416" t="str">
        <f>'приложение 1.1 '!A93</f>
        <v>1.1.3.58</v>
      </c>
      <c r="B91" s="506" t="str">
        <f>'приложение 1.1 '!B93</f>
        <v>Реконструкция ТП-300 (установка дополнительных ячеек ЩО-70 2 шт.)</v>
      </c>
      <c r="C91" s="430" t="str">
        <f>IF('приложение 1.1 '!G93=2012,'приложение 1.1 '!E93,"-")</f>
        <v>-</v>
      </c>
      <c r="D91" s="430" t="str">
        <f>IF('приложение 1.1 '!G93=2012,'приложение 1.1 '!D93,"-")</f>
        <v>-</v>
      </c>
      <c r="E91" s="430">
        <f>IF('приложение 1.1 '!G93=2013,'приложение 1.1 '!E93,"-")</f>
        <v>0</v>
      </c>
      <c r="F91" s="430">
        <f>IF('приложение 1.1 '!G93=2013,'приложение 1.1 '!D93,"-")</f>
        <v>0</v>
      </c>
      <c r="G91" s="430" t="str">
        <f>IF('приложение 1.1 '!G93=2014,'приложение 1.1 '!E93,"-")</f>
        <v>-</v>
      </c>
      <c r="H91" s="430" t="str">
        <f>IF('приложение 1.1 '!G93=2014,'приложение 1.1 '!D93,"-")</f>
        <v>-</v>
      </c>
      <c r="I91" s="430" t="str">
        <f>IF('приложение 1.1 '!G93=2015,'приложение 1.1 '!E93,"-")</f>
        <v>-</v>
      </c>
      <c r="J91" s="430" t="str">
        <f>IF('приложение 1.1 '!G93=2015,'приложение 1.1 '!D93,"-")</f>
        <v>-</v>
      </c>
      <c r="K91" s="430" t="str">
        <f>IF('приложение 1.1 '!G93=2016,'приложение 1.1 '!E93,"-")</f>
        <v>-</v>
      </c>
      <c r="L91" s="430" t="str">
        <f>IF('приложение 1.1 '!G93=2016,'приложение 1.1 '!D93,"-")</f>
        <v>-</v>
      </c>
      <c r="M91" s="430" t="str">
        <f>IF('приложение 1.1 '!G93=2017,'приложение 1.1 '!E93,"-")</f>
        <v>-</v>
      </c>
      <c r="N91" s="430" t="str">
        <f>IF('приложение 1.1 '!G93=2017,'приложение 1.1 '!D93,"-")</f>
        <v>-</v>
      </c>
      <c r="O91" s="430">
        <f t="shared" si="58"/>
        <v>0</v>
      </c>
      <c r="P91" s="430">
        <f t="shared" si="59"/>
        <v>0</v>
      </c>
      <c r="Q91" s="430"/>
      <c r="R91" s="430"/>
      <c r="S91" s="430"/>
      <c r="T91" s="430"/>
      <c r="U91" s="430" t="str">
        <f t="shared" si="43"/>
        <v>-</v>
      </c>
      <c r="V91" s="430"/>
      <c r="W91" s="430" t="str">
        <f t="shared" si="60"/>
        <v>-</v>
      </c>
      <c r="X91" s="430"/>
      <c r="Y91" s="430" t="str">
        <f t="shared" si="54"/>
        <v>-</v>
      </c>
      <c r="Z91" s="430"/>
      <c r="AA91" s="430" t="str">
        <f t="shared" si="55"/>
        <v>-</v>
      </c>
      <c r="AB91" s="430"/>
      <c r="AC91" s="430">
        <f t="shared" si="56"/>
        <v>0</v>
      </c>
      <c r="AD91" s="430">
        <f t="shared" si="57"/>
        <v>0</v>
      </c>
    </row>
    <row r="92" spans="1:30" ht="54.95" hidden="1" customHeight="1">
      <c r="A92" s="416" t="str">
        <f>'приложение 1.1 '!A94</f>
        <v>1.1.3.59</v>
      </c>
      <c r="B92" s="506" t="str">
        <f>'приложение 1.1 '!B94</f>
        <v>Реконструкция ТП-514 (замена оборудования РУ-0,4кВ)</v>
      </c>
      <c r="C92" s="430" t="str">
        <f>IF('приложение 1.1 '!G94=2012,'приложение 1.1 '!E94,"-")</f>
        <v>-</v>
      </c>
      <c r="D92" s="430" t="str">
        <f>IF('приложение 1.1 '!G94=2012,'приложение 1.1 '!D94,"-")</f>
        <v>-</v>
      </c>
      <c r="E92" s="430" t="str">
        <f>IF('приложение 1.1 '!G94=2013,'приложение 1.1 '!E94,"-")</f>
        <v>-</v>
      </c>
      <c r="F92" s="430" t="str">
        <f>IF('приложение 1.1 '!G94=2013,'приложение 1.1 '!D94,"-")</f>
        <v>-</v>
      </c>
      <c r="G92" s="430" t="str">
        <f>IF('приложение 1.1 '!G94=2014,'приложение 1.1 '!E94,"-")</f>
        <v>-</v>
      </c>
      <c r="H92" s="430" t="str">
        <f>IF('приложение 1.1 '!G94=2014,'приложение 1.1 '!D94,"-")</f>
        <v>-</v>
      </c>
      <c r="I92" s="430" t="str">
        <f>IF('приложение 1.1 '!G94=2015,'приложение 1.1 '!E94,"-")</f>
        <v>-</v>
      </c>
      <c r="J92" s="430" t="str">
        <f>IF('приложение 1.1 '!G94=2015,'приложение 1.1 '!D94,"-")</f>
        <v>-</v>
      </c>
      <c r="K92" s="430">
        <f>IF('приложение 1.1 '!G94=2016,'приложение 1.1 '!E94,"-")</f>
        <v>0</v>
      </c>
      <c r="L92" s="430">
        <f>IF('приложение 1.1 '!G94=2016,'приложение 1.1 '!D94,"-")</f>
        <v>0</v>
      </c>
      <c r="M92" s="430" t="str">
        <f>IF('приложение 1.1 '!G94=2017,'приложение 1.1 '!E94,"-")</f>
        <v>-</v>
      </c>
      <c r="N92" s="430" t="str">
        <f>IF('приложение 1.1 '!G94=2017,'приложение 1.1 '!D94,"-")</f>
        <v>-</v>
      </c>
      <c r="O92" s="430">
        <f t="shared" si="58"/>
        <v>0</v>
      </c>
      <c r="P92" s="430">
        <f t="shared" si="59"/>
        <v>0</v>
      </c>
      <c r="Q92" s="430"/>
      <c r="R92" s="430"/>
      <c r="S92" s="430"/>
      <c r="T92" s="430"/>
      <c r="U92" s="430" t="str">
        <f t="shared" si="43"/>
        <v>-</v>
      </c>
      <c r="V92" s="430"/>
      <c r="W92" s="430" t="str">
        <f t="shared" si="60"/>
        <v>-</v>
      </c>
      <c r="X92" s="430"/>
      <c r="Y92" s="430">
        <f t="shared" si="54"/>
        <v>0</v>
      </c>
      <c r="Z92" s="430"/>
      <c r="AA92" s="430" t="str">
        <f t="shared" si="55"/>
        <v>-</v>
      </c>
      <c r="AB92" s="430"/>
      <c r="AC92" s="430">
        <f t="shared" si="56"/>
        <v>0</v>
      </c>
      <c r="AD92" s="430">
        <f t="shared" si="57"/>
        <v>0</v>
      </c>
    </row>
    <row r="93" spans="1:30" ht="54.95" hidden="1" customHeight="1">
      <c r="A93" s="416" t="str">
        <f>'приложение 1.1 '!A95</f>
        <v>1.1.3.60</v>
      </c>
      <c r="B93" s="506" t="str">
        <f>'приложение 1.1 '!B95</f>
        <v>Реконструкция ТП-248 (Замена оборудования РУ-0,4 кВ; 2ТМ-630 на 2ТМГ-1000)</v>
      </c>
      <c r="C93" s="430" t="str">
        <f>IF('приложение 1.1 '!G95=2012,'приложение 1.1 '!E95,"-")</f>
        <v>-</v>
      </c>
      <c r="D93" s="430" t="str">
        <f>IF('приложение 1.1 '!G95=2012,'приложение 1.1 '!D95,"-")</f>
        <v>-</v>
      </c>
      <c r="E93" s="430" t="str">
        <f>IF('приложение 1.1 '!G95=2013,'приложение 1.1 '!E95,"-")</f>
        <v>-</v>
      </c>
      <c r="F93" s="430" t="str">
        <f>IF('приложение 1.1 '!G95=2013,'приложение 1.1 '!D95,"-")</f>
        <v>-</v>
      </c>
      <c r="G93" s="430">
        <f>IF('приложение 1.1 '!G95=2014,'приложение 1.1 '!E95,"-")</f>
        <v>2</v>
      </c>
      <c r="H93" s="430">
        <f>IF('приложение 1.1 '!G95=2014,'приложение 1.1 '!D95,"-")</f>
        <v>0</v>
      </c>
      <c r="I93" s="430" t="str">
        <f>IF('приложение 1.1 '!G95=2015,'приложение 1.1 '!E95,"-")</f>
        <v>-</v>
      </c>
      <c r="J93" s="430" t="str">
        <f>IF('приложение 1.1 '!G95=2015,'приложение 1.1 '!D95,"-")</f>
        <v>-</v>
      </c>
      <c r="K93" s="430" t="str">
        <f>IF('приложение 1.1 '!G95=2016,'приложение 1.1 '!E95,"-")</f>
        <v>-</v>
      </c>
      <c r="L93" s="430" t="str">
        <f>IF('приложение 1.1 '!G95=2016,'приложение 1.1 '!D95,"-")</f>
        <v>-</v>
      </c>
      <c r="M93" s="430" t="str">
        <f>IF('приложение 1.1 '!G95=2017,'приложение 1.1 '!E95,"-")</f>
        <v>-</v>
      </c>
      <c r="N93" s="430" t="str">
        <f>IF('приложение 1.1 '!G95=2017,'приложение 1.1 '!D95,"-")</f>
        <v>-</v>
      </c>
      <c r="O93" s="430">
        <f t="shared" si="58"/>
        <v>2</v>
      </c>
      <c r="P93" s="430">
        <f t="shared" si="59"/>
        <v>0</v>
      </c>
      <c r="Q93" s="430"/>
      <c r="R93" s="430"/>
      <c r="S93" s="430"/>
      <c r="T93" s="430"/>
      <c r="U93" s="430">
        <v>1.26</v>
      </c>
      <c r="V93" s="430"/>
      <c r="W93" s="430" t="str">
        <f t="shared" si="60"/>
        <v>-</v>
      </c>
      <c r="X93" s="430"/>
      <c r="Y93" s="430" t="str">
        <f t="shared" si="54"/>
        <v>-</v>
      </c>
      <c r="Z93" s="430"/>
      <c r="AA93" s="430" t="str">
        <f t="shared" si="55"/>
        <v>-</v>
      </c>
      <c r="AB93" s="430"/>
      <c r="AC93" s="430">
        <f t="shared" si="56"/>
        <v>1.26</v>
      </c>
      <c r="AD93" s="430">
        <f t="shared" si="57"/>
        <v>0</v>
      </c>
    </row>
    <row r="94" spans="1:30" ht="54.95" hidden="1" customHeight="1">
      <c r="A94" s="416" t="str">
        <f>'приложение 1.1 '!A96</f>
        <v>1.1.3.61</v>
      </c>
      <c r="B94" s="506" t="str">
        <f>'приложение 1.1 '!B96</f>
        <v>Реконструкция ТП-214 (Замена оборудования РУ-10кВ; РУ-0,4кВ; 2ТМ-400 на 2ТМГ-630)</v>
      </c>
      <c r="C94" s="430" t="str">
        <f>IF('приложение 1.1 '!G96=2012,'приложение 1.1 '!E96,"-")</f>
        <v>-</v>
      </c>
      <c r="D94" s="430" t="str">
        <f>IF('приложение 1.1 '!G96=2012,'приложение 1.1 '!D96,"-")</f>
        <v>-</v>
      </c>
      <c r="E94" s="430" t="str">
        <f>IF('приложение 1.1 '!G96=2013,'приложение 1.1 '!E96,"-")</f>
        <v>-</v>
      </c>
      <c r="F94" s="430" t="str">
        <f>IF('приложение 1.1 '!G96=2013,'приложение 1.1 '!D96,"-")</f>
        <v>-</v>
      </c>
      <c r="G94" s="430">
        <f>IF('приложение 1.1 '!G96=2014,'приложение 1.1 '!E96,"-")</f>
        <v>1.26</v>
      </c>
      <c r="H94" s="430">
        <f>IF('приложение 1.1 '!G96=2014,'приложение 1.1 '!D96,"-")</f>
        <v>0</v>
      </c>
      <c r="I94" s="430" t="str">
        <f>IF('приложение 1.1 '!G96=2015,'приложение 1.1 '!E96,"-")</f>
        <v>-</v>
      </c>
      <c r="J94" s="430" t="str">
        <f>IF('приложение 1.1 '!G96=2015,'приложение 1.1 '!D96,"-")</f>
        <v>-</v>
      </c>
      <c r="K94" s="430" t="str">
        <f>IF('приложение 1.1 '!G96=2016,'приложение 1.1 '!E96,"-")</f>
        <v>-</v>
      </c>
      <c r="L94" s="430" t="str">
        <f>IF('приложение 1.1 '!G96=2016,'приложение 1.1 '!D96,"-")</f>
        <v>-</v>
      </c>
      <c r="M94" s="430" t="str">
        <f>IF('приложение 1.1 '!G96=2017,'приложение 1.1 '!E96,"-")</f>
        <v>-</v>
      </c>
      <c r="N94" s="430" t="str">
        <f>IF('приложение 1.1 '!G96=2017,'приложение 1.1 '!D96,"-")</f>
        <v>-</v>
      </c>
      <c r="O94" s="430">
        <f t="shared" si="58"/>
        <v>1.26</v>
      </c>
      <c r="P94" s="430">
        <f t="shared" si="59"/>
        <v>0</v>
      </c>
      <c r="Q94" s="430"/>
      <c r="R94" s="430"/>
      <c r="S94" s="430"/>
      <c r="T94" s="430"/>
      <c r="U94" s="430">
        <v>0.8</v>
      </c>
      <c r="V94" s="430"/>
      <c r="W94" s="430" t="str">
        <f t="shared" si="60"/>
        <v>-</v>
      </c>
      <c r="X94" s="430"/>
      <c r="Y94" s="430" t="str">
        <f t="shared" si="54"/>
        <v>-</v>
      </c>
      <c r="Z94" s="430"/>
      <c r="AA94" s="430" t="str">
        <f t="shared" si="55"/>
        <v>-</v>
      </c>
      <c r="AB94" s="430"/>
      <c r="AC94" s="430">
        <f t="shared" si="56"/>
        <v>0.8</v>
      </c>
      <c r="AD94" s="430">
        <f t="shared" si="57"/>
        <v>0</v>
      </c>
    </row>
    <row r="95" spans="1:30" ht="54.95" hidden="1" customHeight="1">
      <c r="A95" s="416" t="str">
        <f>'приложение 1.1 '!A97</f>
        <v>1.1.3.62</v>
      </c>
      <c r="B95" s="506" t="str">
        <f>'приложение 1.1 '!B97</f>
        <v>Реконструкция ТП-223 (Замена оборудования РУ-10кВ; РУ-0,4кВ; 2ТМ-630 на 2ТМГ-1000)</v>
      </c>
      <c r="C95" s="430" t="str">
        <f>IF('приложение 1.1 '!G97=2012,'приложение 1.1 '!E97,"-")</f>
        <v>-</v>
      </c>
      <c r="D95" s="430" t="str">
        <f>IF('приложение 1.1 '!G97=2012,'приложение 1.1 '!D97,"-")</f>
        <v>-</v>
      </c>
      <c r="E95" s="430" t="str">
        <f>IF('приложение 1.1 '!G97=2013,'приложение 1.1 '!E97,"-")</f>
        <v>-</v>
      </c>
      <c r="F95" s="430" t="str">
        <f>IF('приложение 1.1 '!G97=2013,'приложение 1.1 '!D97,"-")</f>
        <v>-</v>
      </c>
      <c r="G95" s="430">
        <f>IF('приложение 1.1 '!G97=2014,'приложение 1.1 '!E97,"-")</f>
        <v>2</v>
      </c>
      <c r="H95" s="430">
        <f>IF('приложение 1.1 '!G97=2014,'приложение 1.1 '!D97,"-")</f>
        <v>0</v>
      </c>
      <c r="I95" s="430" t="str">
        <f>IF('приложение 1.1 '!G97=2015,'приложение 1.1 '!E97,"-")</f>
        <v>-</v>
      </c>
      <c r="J95" s="430" t="str">
        <f>IF('приложение 1.1 '!G97=2015,'приложение 1.1 '!D97,"-")</f>
        <v>-</v>
      </c>
      <c r="K95" s="430" t="str">
        <f>IF('приложение 1.1 '!G97=2016,'приложение 1.1 '!E97,"-")</f>
        <v>-</v>
      </c>
      <c r="L95" s="430" t="str">
        <f>IF('приложение 1.1 '!G97=2016,'приложение 1.1 '!D97,"-")</f>
        <v>-</v>
      </c>
      <c r="M95" s="430" t="str">
        <f>IF('приложение 1.1 '!G97=2017,'приложение 1.1 '!E97,"-")</f>
        <v>-</v>
      </c>
      <c r="N95" s="430" t="str">
        <f>IF('приложение 1.1 '!G97=2017,'приложение 1.1 '!D97,"-")</f>
        <v>-</v>
      </c>
      <c r="O95" s="430">
        <f t="shared" si="58"/>
        <v>2</v>
      </c>
      <c r="P95" s="430">
        <f t="shared" si="59"/>
        <v>0</v>
      </c>
      <c r="Q95" s="430"/>
      <c r="R95" s="430"/>
      <c r="S95" s="430"/>
      <c r="T95" s="430"/>
      <c r="U95" s="430">
        <v>1.26</v>
      </c>
      <c r="V95" s="430"/>
      <c r="W95" s="430" t="str">
        <f t="shared" si="60"/>
        <v>-</v>
      </c>
      <c r="X95" s="430"/>
      <c r="Y95" s="430" t="str">
        <f t="shared" si="54"/>
        <v>-</v>
      </c>
      <c r="Z95" s="430"/>
      <c r="AA95" s="430" t="str">
        <f t="shared" si="55"/>
        <v>-</v>
      </c>
      <c r="AB95" s="430"/>
      <c r="AC95" s="430">
        <f t="shared" si="56"/>
        <v>1.26</v>
      </c>
      <c r="AD95" s="430">
        <f t="shared" si="57"/>
        <v>0</v>
      </c>
    </row>
    <row r="96" spans="1:30" ht="54.95" hidden="1" customHeight="1">
      <c r="A96" s="416" t="str">
        <f>'приложение 1.1 '!A98</f>
        <v>1.1.3.63</v>
      </c>
      <c r="B96" s="506" t="str">
        <f>'приложение 1.1 '!B98</f>
        <v>Реконструкция ТП-351 (Замена оборудования РУ-10кВ; РУ-0,4кВ; 2ТМ-630 на 2ТМГ-1000)</v>
      </c>
      <c r="C96" s="430" t="str">
        <f>IF('приложение 1.1 '!G98=2012,'приложение 1.1 '!E98,"-")</f>
        <v>-</v>
      </c>
      <c r="D96" s="430" t="str">
        <f>IF('приложение 1.1 '!G98=2012,'приложение 1.1 '!D98,"-")</f>
        <v>-</v>
      </c>
      <c r="E96" s="430" t="str">
        <f>IF('приложение 1.1 '!G98=2013,'приложение 1.1 '!E98,"-")</f>
        <v>-</v>
      </c>
      <c r="F96" s="430" t="str">
        <f>IF('приложение 1.1 '!G98=2013,'приложение 1.1 '!D98,"-")</f>
        <v>-</v>
      </c>
      <c r="G96" s="430">
        <f>IF('приложение 1.1 '!G98=2014,'приложение 1.1 '!E98,"-")</f>
        <v>2</v>
      </c>
      <c r="H96" s="430">
        <f>IF('приложение 1.1 '!G98=2014,'приложение 1.1 '!D98,"-")</f>
        <v>0</v>
      </c>
      <c r="I96" s="430" t="str">
        <f>IF('приложение 1.1 '!G98=2015,'приложение 1.1 '!E98,"-")</f>
        <v>-</v>
      </c>
      <c r="J96" s="430" t="str">
        <f>IF('приложение 1.1 '!G98=2015,'приложение 1.1 '!D98,"-")</f>
        <v>-</v>
      </c>
      <c r="K96" s="430" t="str">
        <f>IF('приложение 1.1 '!G98=2016,'приложение 1.1 '!E98,"-")</f>
        <v>-</v>
      </c>
      <c r="L96" s="430" t="str">
        <f>IF('приложение 1.1 '!G98=2016,'приложение 1.1 '!D98,"-")</f>
        <v>-</v>
      </c>
      <c r="M96" s="430" t="str">
        <f>IF('приложение 1.1 '!G98=2017,'приложение 1.1 '!E98,"-")</f>
        <v>-</v>
      </c>
      <c r="N96" s="430" t="str">
        <f>IF('приложение 1.1 '!G98=2017,'приложение 1.1 '!D98,"-")</f>
        <v>-</v>
      </c>
      <c r="O96" s="430">
        <f t="shared" si="58"/>
        <v>2</v>
      </c>
      <c r="P96" s="430">
        <f t="shared" si="59"/>
        <v>0</v>
      </c>
      <c r="Q96" s="430"/>
      <c r="R96" s="430"/>
      <c r="S96" s="430"/>
      <c r="T96" s="430"/>
      <c r="U96" s="430">
        <v>1.26</v>
      </c>
      <c r="V96" s="430"/>
      <c r="W96" s="430" t="str">
        <f t="shared" si="60"/>
        <v>-</v>
      </c>
      <c r="X96" s="430"/>
      <c r="Y96" s="430" t="str">
        <f t="shared" si="54"/>
        <v>-</v>
      </c>
      <c r="Z96" s="430"/>
      <c r="AA96" s="430" t="str">
        <f t="shared" si="55"/>
        <v>-</v>
      </c>
      <c r="AB96" s="430"/>
      <c r="AC96" s="430">
        <f t="shared" si="56"/>
        <v>1.26</v>
      </c>
      <c r="AD96" s="430">
        <f t="shared" si="57"/>
        <v>0</v>
      </c>
    </row>
    <row r="97" spans="1:30" ht="93" hidden="1" customHeight="1">
      <c r="A97" s="416" t="str">
        <f>'приложение 1.1 '!A99</f>
        <v>1.1.3.64</v>
      </c>
      <c r="B97" s="506" t="str">
        <f>'приложение 1.1 '!B99</f>
        <v>Реконструкция ТП торгово-офисного развлекательного центра с подземной автостоянкой по ул.Профсоюзов (Установка дополнительных ячеек РУ-10кВ; 2ТМГ-2500кВА)</v>
      </c>
      <c r="C97" s="430" t="str">
        <f>IF('приложение 1.1 '!G99=2012,'приложение 1.1 '!E99,"-")</f>
        <v>-</v>
      </c>
      <c r="D97" s="430" t="str">
        <f>IF('приложение 1.1 '!G99=2012,'приложение 1.1 '!D99,"-")</f>
        <v>-</v>
      </c>
      <c r="E97" s="430">
        <f>IF('приложение 1.1 '!G99=2013,'приложение 1.1 '!E99,"-")</f>
        <v>5</v>
      </c>
      <c r="F97" s="430">
        <f>IF('приложение 1.1 '!G99=2013,'приложение 1.1 '!D99,"-")</f>
        <v>0</v>
      </c>
      <c r="G97" s="430" t="str">
        <f>IF('приложение 1.1 '!G99=2014,'приложение 1.1 '!E99,"-")</f>
        <v>-</v>
      </c>
      <c r="H97" s="430" t="str">
        <f>IF('приложение 1.1 '!G99=2014,'приложение 1.1 '!D99,"-")</f>
        <v>-</v>
      </c>
      <c r="I97" s="430" t="str">
        <f>IF('приложение 1.1 '!G99=2015,'приложение 1.1 '!E99,"-")</f>
        <v>-</v>
      </c>
      <c r="J97" s="430" t="str">
        <f>IF('приложение 1.1 '!G99=2015,'приложение 1.1 '!D99,"-")</f>
        <v>-</v>
      </c>
      <c r="K97" s="430" t="str">
        <f>IF('приложение 1.1 '!G99=2016,'приложение 1.1 '!E99,"-")</f>
        <v>-</v>
      </c>
      <c r="L97" s="430" t="str">
        <f>IF('приложение 1.1 '!G99=2016,'приложение 1.1 '!D99,"-")</f>
        <v>-</v>
      </c>
      <c r="M97" s="430" t="str">
        <f>IF('приложение 1.1 '!G99=2017,'приложение 1.1 '!E99,"-")</f>
        <v>-</v>
      </c>
      <c r="N97" s="430" t="str">
        <f>IF('приложение 1.1 '!G99=2017,'приложение 1.1 '!D99,"-")</f>
        <v>-</v>
      </c>
      <c r="O97" s="430">
        <f t="shared" si="58"/>
        <v>5</v>
      </c>
      <c r="P97" s="430">
        <f t="shared" si="59"/>
        <v>0</v>
      </c>
      <c r="Q97" s="430"/>
      <c r="R97" s="430"/>
      <c r="S97" s="430"/>
      <c r="T97" s="430"/>
      <c r="U97" s="430" t="str">
        <f t="shared" si="43"/>
        <v>-</v>
      </c>
      <c r="V97" s="430"/>
      <c r="W97" s="430" t="str">
        <f t="shared" si="60"/>
        <v>-</v>
      </c>
      <c r="X97" s="430"/>
      <c r="Y97" s="430" t="str">
        <f t="shared" si="54"/>
        <v>-</v>
      </c>
      <c r="Z97" s="430"/>
      <c r="AA97" s="430" t="str">
        <f t="shared" si="55"/>
        <v>-</v>
      </c>
      <c r="AB97" s="430"/>
      <c r="AC97" s="430">
        <f t="shared" si="56"/>
        <v>0</v>
      </c>
      <c r="AD97" s="430">
        <f t="shared" si="57"/>
        <v>0</v>
      </c>
    </row>
    <row r="98" spans="1:30" ht="54.95" hidden="1" customHeight="1">
      <c r="A98" s="416" t="str">
        <f>'приложение 1.1 '!A100</f>
        <v>1.1.3.65</v>
      </c>
      <c r="B98" s="506" t="str">
        <f>'приложение 1.1 '!B100</f>
        <v>Реконструкция ТП-377 (Замена оборудования РУ-10кВ; РУ-0,4кВ; 2ТМ-630 на 2ТМГ-1000)</v>
      </c>
      <c r="C98" s="430" t="str">
        <f>IF('приложение 1.1 '!G100=2012,'приложение 1.1 '!E100,"-")</f>
        <v>-</v>
      </c>
      <c r="D98" s="430" t="str">
        <f>IF('приложение 1.1 '!G100=2012,'приложение 1.1 '!D100,"-")</f>
        <v>-</v>
      </c>
      <c r="E98" s="430">
        <f>IF('приложение 1.1 '!G100=2013,'приложение 1.1 '!E100,"-")</f>
        <v>2</v>
      </c>
      <c r="F98" s="430">
        <f>IF('приложение 1.1 '!G100=2013,'приложение 1.1 '!D100,"-")</f>
        <v>0</v>
      </c>
      <c r="G98" s="430" t="str">
        <f>IF('приложение 1.1 '!G100=2014,'приложение 1.1 '!E100,"-")</f>
        <v>-</v>
      </c>
      <c r="H98" s="430" t="str">
        <f>IF('приложение 1.1 '!G100=2014,'приложение 1.1 '!D100,"-")</f>
        <v>-</v>
      </c>
      <c r="I98" s="430" t="str">
        <f>IF('приложение 1.1 '!G100=2015,'приложение 1.1 '!E100,"-")</f>
        <v>-</v>
      </c>
      <c r="J98" s="430" t="str">
        <f>IF('приложение 1.1 '!G100=2015,'приложение 1.1 '!D100,"-")</f>
        <v>-</v>
      </c>
      <c r="K98" s="430" t="str">
        <f>IF('приложение 1.1 '!G100=2016,'приложение 1.1 '!E100,"-")</f>
        <v>-</v>
      </c>
      <c r="L98" s="430" t="str">
        <f>IF('приложение 1.1 '!G100=2016,'приложение 1.1 '!D100,"-")</f>
        <v>-</v>
      </c>
      <c r="M98" s="430" t="str">
        <f>IF('приложение 1.1 '!G100=2017,'приложение 1.1 '!E100,"-")</f>
        <v>-</v>
      </c>
      <c r="N98" s="430" t="str">
        <f>IF('приложение 1.1 '!G100=2017,'приложение 1.1 '!D100,"-")</f>
        <v>-</v>
      </c>
      <c r="O98" s="430">
        <f t="shared" si="58"/>
        <v>2</v>
      </c>
      <c r="P98" s="430">
        <f t="shared" si="59"/>
        <v>0</v>
      </c>
      <c r="Q98" s="430"/>
      <c r="R98" s="430"/>
      <c r="S98" s="430">
        <v>1.26</v>
      </c>
      <c r="T98" s="430"/>
      <c r="U98" s="430" t="str">
        <f t="shared" si="43"/>
        <v>-</v>
      </c>
      <c r="V98" s="430"/>
      <c r="W98" s="430" t="str">
        <f t="shared" si="60"/>
        <v>-</v>
      </c>
      <c r="X98" s="430"/>
      <c r="Y98" s="430" t="str">
        <f t="shared" si="54"/>
        <v>-</v>
      </c>
      <c r="Z98" s="430"/>
      <c r="AA98" s="430" t="str">
        <f t="shared" si="55"/>
        <v>-</v>
      </c>
      <c r="AB98" s="430"/>
      <c r="AC98" s="430">
        <f t="shared" si="56"/>
        <v>1.26</v>
      </c>
      <c r="AD98" s="430">
        <f t="shared" si="57"/>
        <v>0</v>
      </c>
    </row>
    <row r="99" spans="1:30" ht="54.95" hidden="1" customHeight="1">
      <c r="A99" s="416" t="str">
        <f>'приложение 1.1 '!A101</f>
        <v>1.1.3.66</v>
      </c>
      <c r="B99" s="506" t="str">
        <f>'приложение 1.1 '!B101</f>
        <v>Реконструкция БКТП-329 (Замена 2ТМГ-1000 на 2ТМГ-1250кВА, вводных АВ РУ-0,4кВ)</v>
      </c>
      <c r="C99" s="430" t="str">
        <f>IF('приложение 1.1 '!G101=2012,'приложение 1.1 '!E101,"-")</f>
        <v>-</v>
      </c>
      <c r="D99" s="430" t="str">
        <f>IF('приложение 1.1 '!G101=2012,'приложение 1.1 '!D101,"-")</f>
        <v>-</v>
      </c>
      <c r="E99" s="430" t="str">
        <f>IF('приложение 1.1 '!G101=2013,'приложение 1.1 '!E101,"-")</f>
        <v>-</v>
      </c>
      <c r="F99" s="430" t="str">
        <f>IF('приложение 1.1 '!G101=2013,'приложение 1.1 '!D101,"-")</f>
        <v>-</v>
      </c>
      <c r="G99" s="430" t="str">
        <f>IF('приложение 1.1 '!G101=2014,'приложение 1.1 '!E101,"-")</f>
        <v>-</v>
      </c>
      <c r="H99" s="430" t="str">
        <f>IF('приложение 1.1 '!G101=2014,'приложение 1.1 '!D101,"-")</f>
        <v>-</v>
      </c>
      <c r="I99" s="430">
        <f>IF('приложение 1.1 '!G101=2015,'приложение 1.1 '!E101,"-")</f>
        <v>2.5</v>
      </c>
      <c r="J99" s="430">
        <f>IF('приложение 1.1 '!G101=2015,'приложение 1.1 '!D101,"-")</f>
        <v>0</v>
      </c>
      <c r="K99" s="430" t="str">
        <f>IF('приложение 1.1 '!G101=2016,'приложение 1.1 '!E101,"-")</f>
        <v>-</v>
      </c>
      <c r="L99" s="430" t="str">
        <f>IF('приложение 1.1 '!G101=2016,'приложение 1.1 '!D101,"-")</f>
        <v>-</v>
      </c>
      <c r="M99" s="430" t="str">
        <f>IF('приложение 1.1 '!G101=2017,'приложение 1.1 '!E101,"-")</f>
        <v>-</v>
      </c>
      <c r="N99" s="430" t="str">
        <f>IF('приложение 1.1 '!G101=2017,'приложение 1.1 '!D101,"-")</f>
        <v>-</v>
      </c>
      <c r="O99" s="430">
        <f t="shared" si="58"/>
        <v>2.5</v>
      </c>
      <c r="P99" s="430">
        <f t="shared" si="59"/>
        <v>0</v>
      </c>
      <c r="Q99" s="430"/>
      <c r="R99" s="430"/>
      <c r="S99" s="430"/>
      <c r="T99" s="430"/>
      <c r="U99" s="430" t="str">
        <f t="shared" si="43"/>
        <v>-</v>
      </c>
      <c r="V99" s="430"/>
      <c r="W99" s="430">
        <v>2</v>
      </c>
      <c r="X99" s="430"/>
      <c r="Y99" s="430" t="str">
        <f t="shared" si="54"/>
        <v>-</v>
      </c>
      <c r="Z99" s="430"/>
      <c r="AA99" s="430" t="str">
        <f t="shared" si="55"/>
        <v>-</v>
      </c>
      <c r="AB99" s="430"/>
      <c r="AC99" s="430">
        <f t="shared" si="56"/>
        <v>2</v>
      </c>
      <c r="AD99" s="430">
        <f t="shared" si="57"/>
        <v>0</v>
      </c>
    </row>
    <row r="100" spans="1:30" ht="54.95" hidden="1" customHeight="1">
      <c r="A100" s="416" t="str">
        <f>'приложение 1.1 '!A102</f>
        <v>1.1.3.67</v>
      </c>
      <c r="B100" s="506" t="str">
        <f>'приложение 1.1 '!B102</f>
        <v>Реконструкция ТП-450 (Замена ТМГ-2х630кВА на ТМГ-2х1250кВА, замена оборудования РУ-0,4кВ, РУ-10кВ)</v>
      </c>
      <c r="C100" s="430" t="str">
        <f>IF('приложение 1.1 '!G102=2012,'приложение 1.1 '!E102,"-")</f>
        <v>-</v>
      </c>
      <c r="D100" s="430" t="str">
        <f>IF('приложение 1.1 '!G102=2012,'приложение 1.1 '!D102,"-")</f>
        <v>-</v>
      </c>
      <c r="E100" s="430" t="str">
        <f>IF('приложение 1.1 '!G102=2013,'приложение 1.1 '!E102,"-")</f>
        <v>-</v>
      </c>
      <c r="F100" s="430" t="str">
        <f>IF('приложение 1.1 '!G102=2013,'приложение 1.1 '!D102,"-")</f>
        <v>-</v>
      </c>
      <c r="G100" s="430">
        <f>IF('приложение 1.1 '!G102=2014,'приложение 1.1 '!E102,"-")</f>
        <v>2.5</v>
      </c>
      <c r="H100" s="430">
        <f>IF('приложение 1.1 '!G102=2014,'приложение 1.1 '!D102,"-")</f>
        <v>0</v>
      </c>
      <c r="I100" s="430" t="str">
        <f>IF('приложение 1.1 '!G102=2015,'приложение 1.1 '!E102,"-")</f>
        <v>-</v>
      </c>
      <c r="J100" s="430" t="str">
        <f>IF('приложение 1.1 '!G102=2015,'приложение 1.1 '!D102,"-")</f>
        <v>-</v>
      </c>
      <c r="K100" s="430" t="str">
        <f>IF('приложение 1.1 '!G102=2016,'приложение 1.1 '!E102,"-")</f>
        <v>-</v>
      </c>
      <c r="L100" s="430" t="str">
        <f>IF('приложение 1.1 '!G102=2016,'приложение 1.1 '!D102,"-")</f>
        <v>-</v>
      </c>
      <c r="M100" s="430" t="str">
        <f>IF('приложение 1.1 '!G102=2017,'приложение 1.1 '!E102,"-")</f>
        <v>-</v>
      </c>
      <c r="N100" s="430" t="str">
        <f>IF('приложение 1.1 '!G102=2017,'приложение 1.1 '!D102,"-")</f>
        <v>-</v>
      </c>
      <c r="O100" s="430">
        <f t="shared" si="58"/>
        <v>2.5</v>
      </c>
      <c r="P100" s="430">
        <f t="shared" si="59"/>
        <v>0</v>
      </c>
      <c r="Q100" s="430"/>
      <c r="R100" s="430"/>
      <c r="S100" s="430"/>
      <c r="T100" s="430"/>
      <c r="U100" s="430">
        <v>2</v>
      </c>
      <c r="V100" s="430"/>
      <c r="W100" s="430" t="str">
        <f t="shared" si="60"/>
        <v>-</v>
      </c>
      <c r="X100" s="430"/>
      <c r="Y100" s="430" t="str">
        <f t="shared" si="54"/>
        <v>-</v>
      </c>
      <c r="Z100" s="430"/>
      <c r="AA100" s="430" t="str">
        <f t="shared" si="55"/>
        <v>-</v>
      </c>
      <c r="AB100" s="430"/>
      <c r="AC100" s="430">
        <f t="shared" si="56"/>
        <v>2</v>
      </c>
      <c r="AD100" s="430">
        <f t="shared" si="57"/>
        <v>0</v>
      </c>
    </row>
    <row r="101" spans="1:30" ht="54.95" hidden="1" customHeight="1">
      <c r="A101" s="416" t="str">
        <f>'приложение 1.1 '!A103</f>
        <v>1.1.3.68</v>
      </c>
      <c r="B101" s="506" t="str">
        <f>'приложение 1.1 '!B103</f>
        <v>Реконструкция ТП-420 (Замена ТМГ-2*1000кВА на ТМГ-2*1250кВА; Замена оборудования РУ-10кВ, РУ-0,4кВ)</v>
      </c>
      <c r="C101" s="430" t="str">
        <f>IF('приложение 1.1 '!G103=2012,'приложение 1.1 '!E103,"-")</f>
        <v>-</v>
      </c>
      <c r="D101" s="430" t="str">
        <f>IF('приложение 1.1 '!G103=2012,'приложение 1.1 '!D103,"-")</f>
        <v>-</v>
      </c>
      <c r="E101" s="430" t="str">
        <f>IF('приложение 1.1 '!G103=2013,'приложение 1.1 '!E103,"-")</f>
        <v>-</v>
      </c>
      <c r="F101" s="430" t="str">
        <f>IF('приложение 1.1 '!G103=2013,'приложение 1.1 '!D103,"-")</f>
        <v>-</v>
      </c>
      <c r="G101" s="430">
        <f>IF('приложение 1.1 '!G103=2014,'приложение 1.1 '!E103,"-")</f>
        <v>2.5</v>
      </c>
      <c r="H101" s="430">
        <f>IF('приложение 1.1 '!G103=2014,'приложение 1.1 '!D103,"-")</f>
        <v>0</v>
      </c>
      <c r="I101" s="430" t="str">
        <f>IF('приложение 1.1 '!G103=2015,'приложение 1.1 '!E103,"-")</f>
        <v>-</v>
      </c>
      <c r="J101" s="430" t="str">
        <f>IF('приложение 1.1 '!G103=2015,'приложение 1.1 '!D103,"-")</f>
        <v>-</v>
      </c>
      <c r="K101" s="430" t="str">
        <f>IF('приложение 1.1 '!G103=2016,'приложение 1.1 '!E103,"-")</f>
        <v>-</v>
      </c>
      <c r="L101" s="430" t="str">
        <f>IF('приложение 1.1 '!G103=2016,'приложение 1.1 '!D103,"-")</f>
        <v>-</v>
      </c>
      <c r="M101" s="430" t="str">
        <f>IF('приложение 1.1 '!G103=2017,'приложение 1.1 '!E103,"-")</f>
        <v>-</v>
      </c>
      <c r="N101" s="430" t="str">
        <f>IF('приложение 1.1 '!G103=2017,'приложение 1.1 '!D103,"-")</f>
        <v>-</v>
      </c>
      <c r="O101" s="430">
        <f t="shared" si="58"/>
        <v>2.5</v>
      </c>
      <c r="P101" s="430">
        <f t="shared" si="59"/>
        <v>0</v>
      </c>
      <c r="Q101" s="430"/>
      <c r="R101" s="430"/>
      <c r="S101" s="430"/>
      <c r="T101" s="430"/>
      <c r="U101" s="430">
        <v>2</v>
      </c>
      <c r="V101" s="430"/>
      <c r="W101" s="430" t="str">
        <f t="shared" si="60"/>
        <v>-</v>
      </c>
      <c r="X101" s="430"/>
      <c r="Y101" s="430" t="str">
        <f t="shared" si="54"/>
        <v>-</v>
      </c>
      <c r="Z101" s="430"/>
      <c r="AA101" s="430" t="str">
        <f t="shared" si="55"/>
        <v>-</v>
      </c>
      <c r="AB101" s="430"/>
      <c r="AC101" s="430">
        <f t="shared" si="56"/>
        <v>2</v>
      </c>
      <c r="AD101" s="430">
        <f t="shared" si="57"/>
        <v>0</v>
      </c>
    </row>
    <row r="102" spans="1:30" ht="77.25" hidden="1" customHeight="1">
      <c r="A102" s="416" t="str">
        <f>'приложение 1.1 '!A104</f>
        <v>1.1.3.69</v>
      </c>
      <c r="B102" s="506" t="str">
        <f>'приложение 1.1 '!B104</f>
        <v>Реконструкция ТП-236 (Замена ТМ 2х630кВА на ТМГ 2х1000кВА 10/0,4кВ , Замена оборудования РУ-0,4кВ, РУ-10кВ, установка доп. ячейки РУ-10кВ)</v>
      </c>
      <c r="C102" s="430" t="str">
        <f>IF('приложение 1.1 '!G104=2012,'приложение 1.1 '!E104,"-")</f>
        <v>-</v>
      </c>
      <c r="D102" s="430" t="str">
        <f>IF('приложение 1.1 '!G104=2012,'приложение 1.1 '!D104,"-")</f>
        <v>-</v>
      </c>
      <c r="E102" s="430" t="str">
        <f>IF('приложение 1.1 '!G104=2013,'приложение 1.1 '!E104,"-")</f>
        <v>-</v>
      </c>
      <c r="F102" s="430" t="str">
        <f>IF('приложение 1.1 '!G104=2013,'приложение 1.1 '!D104,"-")</f>
        <v>-</v>
      </c>
      <c r="G102" s="430">
        <f>IF('приложение 1.1 '!G104=2014,'приложение 1.1 '!E104,"-")</f>
        <v>2</v>
      </c>
      <c r="H102" s="430">
        <f>IF('приложение 1.1 '!G104=2014,'приложение 1.1 '!D104,"-")</f>
        <v>0</v>
      </c>
      <c r="I102" s="430" t="str">
        <f>IF('приложение 1.1 '!G104=2015,'приложение 1.1 '!E104,"-")</f>
        <v>-</v>
      </c>
      <c r="J102" s="430" t="str">
        <f>IF('приложение 1.1 '!G104=2015,'приложение 1.1 '!D104,"-")</f>
        <v>-</v>
      </c>
      <c r="K102" s="430" t="str">
        <f>IF('приложение 1.1 '!G104=2016,'приложение 1.1 '!E104,"-")</f>
        <v>-</v>
      </c>
      <c r="L102" s="430" t="str">
        <f>IF('приложение 1.1 '!G104=2016,'приложение 1.1 '!D104,"-")</f>
        <v>-</v>
      </c>
      <c r="M102" s="430" t="str">
        <f>IF('приложение 1.1 '!G104=2017,'приложение 1.1 '!E104,"-")</f>
        <v>-</v>
      </c>
      <c r="N102" s="430" t="str">
        <f>IF('приложение 1.1 '!G104=2017,'приложение 1.1 '!D104,"-")</f>
        <v>-</v>
      </c>
      <c r="O102" s="430">
        <f t="shared" si="58"/>
        <v>2</v>
      </c>
      <c r="P102" s="430">
        <f t="shared" si="59"/>
        <v>0</v>
      </c>
      <c r="Q102" s="430"/>
      <c r="R102" s="430"/>
      <c r="S102" s="430"/>
      <c r="T102" s="430"/>
      <c r="U102" s="430">
        <v>1.26</v>
      </c>
      <c r="V102" s="430"/>
      <c r="W102" s="430" t="str">
        <f t="shared" si="60"/>
        <v>-</v>
      </c>
      <c r="X102" s="430"/>
      <c r="Y102" s="430" t="str">
        <f t="shared" si="54"/>
        <v>-</v>
      </c>
      <c r="Z102" s="430"/>
      <c r="AA102" s="430" t="str">
        <f t="shared" si="55"/>
        <v>-</v>
      </c>
      <c r="AB102" s="430"/>
      <c r="AC102" s="430">
        <f t="shared" si="56"/>
        <v>1.26</v>
      </c>
      <c r="AD102" s="430">
        <f t="shared" si="57"/>
        <v>0</v>
      </c>
    </row>
    <row r="103" spans="1:30" ht="54.95" hidden="1" customHeight="1">
      <c r="A103" s="416" t="str">
        <f>'приложение 1.1 '!A105</f>
        <v>1.1.3.70</v>
      </c>
      <c r="B103" s="506" t="str">
        <f>'приложение 1.1 '!B105</f>
        <v>Реконструкция ТП-249 (установка доп.ячейки РУ-10кВ)</v>
      </c>
      <c r="C103" s="430" t="str">
        <f>IF('приложение 1.1 '!G105=2012,'приложение 1.1 '!E105,"-")</f>
        <v>-</v>
      </c>
      <c r="D103" s="430" t="str">
        <f>IF('приложение 1.1 '!G105=2012,'приложение 1.1 '!D105,"-")</f>
        <v>-</v>
      </c>
      <c r="E103" s="430" t="str">
        <f>IF('приложение 1.1 '!G105=2013,'приложение 1.1 '!E105,"-")</f>
        <v>-</v>
      </c>
      <c r="F103" s="430" t="str">
        <f>IF('приложение 1.1 '!G105=2013,'приложение 1.1 '!D105,"-")</f>
        <v>-</v>
      </c>
      <c r="G103" s="430">
        <f>IF('приложение 1.1 '!G105=2014,'приложение 1.1 '!E105,"-")</f>
        <v>0</v>
      </c>
      <c r="H103" s="430">
        <f>IF('приложение 1.1 '!G105=2014,'приложение 1.1 '!D105,"-")</f>
        <v>0</v>
      </c>
      <c r="I103" s="430" t="str">
        <f>IF('приложение 1.1 '!G105=2015,'приложение 1.1 '!E105,"-")</f>
        <v>-</v>
      </c>
      <c r="J103" s="430" t="str">
        <f>IF('приложение 1.1 '!G105=2015,'приложение 1.1 '!D105,"-")</f>
        <v>-</v>
      </c>
      <c r="K103" s="430" t="str">
        <f>IF('приложение 1.1 '!G105=2016,'приложение 1.1 '!E105,"-")</f>
        <v>-</v>
      </c>
      <c r="L103" s="430" t="str">
        <f>IF('приложение 1.1 '!G105=2016,'приложение 1.1 '!D105,"-")</f>
        <v>-</v>
      </c>
      <c r="M103" s="430" t="str">
        <f>IF('приложение 1.1 '!G105=2017,'приложение 1.1 '!E105,"-")</f>
        <v>-</v>
      </c>
      <c r="N103" s="430" t="str">
        <f>IF('приложение 1.1 '!G105=2017,'приложение 1.1 '!D105,"-")</f>
        <v>-</v>
      </c>
      <c r="O103" s="430">
        <f t="shared" si="58"/>
        <v>0</v>
      </c>
      <c r="P103" s="430">
        <f t="shared" si="59"/>
        <v>0</v>
      </c>
      <c r="Q103" s="430"/>
      <c r="R103" s="430"/>
      <c r="S103" s="430"/>
      <c r="T103" s="430"/>
      <c r="U103" s="430">
        <f t="shared" ref="U103:U123" si="61">G103</f>
        <v>0</v>
      </c>
      <c r="V103" s="430"/>
      <c r="W103" s="430" t="str">
        <f t="shared" si="60"/>
        <v>-</v>
      </c>
      <c r="X103" s="430"/>
      <c r="Y103" s="430" t="str">
        <f t="shared" si="54"/>
        <v>-</v>
      </c>
      <c r="Z103" s="430"/>
      <c r="AA103" s="430" t="str">
        <f t="shared" si="55"/>
        <v>-</v>
      </c>
      <c r="AB103" s="430"/>
      <c r="AC103" s="430">
        <f t="shared" si="56"/>
        <v>0</v>
      </c>
      <c r="AD103" s="430">
        <f t="shared" si="57"/>
        <v>0</v>
      </c>
    </row>
    <row r="104" spans="1:30" ht="54.95" hidden="1" customHeight="1">
      <c r="A104" s="416" t="str">
        <f>'приложение 1.1 '!A106</f>
        <v>1.1.3.71</v>
      </c>
      <c r="B104" s="506" t="str">
        <f>'приложение 1.1 '!B106</f>
        <v>Реконструкция ТП-405 (Замена ТМ 2х630/10/0,4кВА на ТМГ 2х1000/10/0,4кВА, Замена РУ-0,4кВ)</v>
      </c>
      <c r="C104" s="430" t="str">
        <f>IF('приложение 1.1 '!G106=2012,'приложение 1.1 '!E106,"-")</f>
        <v>-</v>
      </c>
      <c r="D104" s="430" t="str">
        <f>IF('приложение 1.1 '!G106=2012,'приложение 1.1 '!D106,"-")</f>
        <v>-</v>
      </c>
      <c r="E104" s="430" t="str">
        <f>IF('приложение 1.1 '!G106=2013,'приложение 1.1 '!E106,"-")</f>
        <v>-</v>
      </c>
      <c r="F104" s="430" t="str">
        <f>IF('приложение 1.1 '!G106=2013,'приложение 1.1 '!D106,"-")</f>
        <v>-</v>
      </c>
      <c r="G104" s="430">
        <f>IF('приложение 1.1 '!G106=2014,'приложение 1.1 '!E106,"-")</f>
        <v>2</v>
      </c>
      <c r="H104" s="430">
        <f>IF('приложение 1.1 '!G106=2014,'приложение 1.1 '!D106,"-")</f>
        <v>0</v>
      </c>
      <c r="I104" s="430" t="str">
        <f>IF('приложение 1.1 '!G106=2015,'приложение 1.1 '!E106,"-")</f>
        <v>-</v>
      </c>
      <c r="J104" s="430" t="str">
        <f>IF('приложение 1.1 '!G106=2015,'приложение 1.1 '!D106,"-")</f>
        <v>-</v>
      </c>
      <c r="K104" s="430" t="str">
        <f>IF('приложение 1.1 '!G106=2016,'приложение 1.1 '!E106,"-")</f>
        <v>-</v>
      </c>
      <c r="L104" s="430" t="str">
        <f>IF('приложение 1.1 '!G106=2016,'приложение 1.1 '!D106,"-")</f>
        <v>-</v>
      </c>
      <c r="M104" s="430" t="str">
        <f>IF('приложение 1.1 '!G106=2017,'приложение 1.1 '!E106,"-")</f>
        <v>-</v>
      </c>
      <c r="N104" s="430" t="str">
        <f>IF('приложение 1.1 '!G106=2017,'приложение 1.1 '!D106,"-")</f>
        <v>-</v>
      </c>
      <c r="O104" s="430">
        <f t="shared" si="58"/>
        <v>2</v>
      </c>
      <c r="P104" s="430">
        <f t="shared" si="59"/>
        <v>0</v>
      </c>
      <c r="Q104" s="430"/>
      <c r="R104" s="430"/>
      <c r="S104" s="430"/>
      <c r="T104" s="430"/>
      <c r="U104" s="430">
        <v>1.26</v>
      </c>
      <c r="V104" s="430"/>
      <c r="W104" s="430" t="str">
        <f t="shared" si="60"/>
        <v>-</v>
      </c>
      <c r="X104" s="430"/>
      <c r="Y104" s="430" t="str">
        <f t="shared" si="54"/>
        <v>-</v>
      </c>
      <c r="Z104" s="430"/>
      <c r="AA104" s="430" t="str">
        <f t="shared" si="55"/>
        <v>-</v>
      </c>
      <c r="AB104" s="430"/>
      <c r="AC104" s="430">
        <f t="shared" si="56"/>
        <v>1.26</v>
      </c>
      <c r="AD104" s="430">
        <f t="shared" si="57"/>
        <v>0</v>
      </c>
    </row>
    <row r="105" spans="1:30" ht="54.95" hidden="1" customHeight="1">
      <c r="A105" s="416" t="str">
        <f>'приложение 1.1 '!A107</f>
        <v>1.1.3.72</v>
      </c>
      <c r="B105" s="506" t="str">
        <f>'приложение 1.1 '!B107</f>
        <v>Реконструкция ТП-275 (Замена ТМГ-2х1000кВА на ТМГ-2х1250кВА, замена оборудования РУ-0,4кВ, РУ-10кВ)</v>
      </c>
      <c r="C105" s="430" t="str">
        <f>IF('приложение 1.1 '!G107=2012,'приложение 1.1 '!E107,"-")</f>
        <v>-</v>
      </c>
      <c r="D105" s="430" t="str">
        <f>IF('приложение 1.1 '!G107=2012,'приложение 1.1 '!D107,"-")</f>
        <v>-</v>
      </c>
      <c r="E105" s="430" t="str">
        <f>IF('приложение 1.1 '!G107=2013,'приложение 1.1 '!E107,"-")</f>
        <v>-</v>
      </c>
      <c r="F105" s="430" t="str">
        <f>IF('приложение 1.1 '!G107=2013,'приложение 1.1 '!D107,"-")</f>
        <v>-</v>
      </c>
      <c r="G105" s="430">
        <f>IF('приложение 1.1 '!G107=2014,'приложение 1.1 '!E107,"-")</f>
        <v>2.5</v>
      </c>
      <c r="H105" s="430">
        <f>IF('приложение 1.1 '!G107=2014,'приложение 1.1 '!D107,"-")</f>
        <v>0</v>
      </c>
      <c r="I105" s="430" t="str">
        <f>IF('приложение 1.1 '!G107=2015,'приложение 1.1 '!E107,"-")</f>
        <v>-</v>
      </c>
      <c r="J105" s="430" t="str">
        <f>IF('приложение 1.1 '!G107=2015,'приложение 1.1 '!D107,"-")</f>
        <v>-</v>
      </c>
      <c r="K105" s="430" t="str">
        <f>IF('приложение 1.1 '!G107=2016,'приложение 1.1 '!E107,"-")</f>
        <v>-</v>
      </c>
      <c r="L105" s="430" t="str">
        <f>IF('приложение 1.1 '!G107=2016,'приложение 1.1 '!D107,"-")</f>
        <v>-</v>
      </c>
      <c r="M105" s="430" t="str">
        <f>IF('приложение 1.1 '!G107=2017,'приложение 1.1 '!E107,"-")</f>
        <v>-</v>
      </c>
      <c r="N105" s="430" t="str">
        <f>IF('приложение 1.1 '!G107=2017,'приложение 1.1 '!D107,"-")</f>
        <v>-</v>
      </c>
      <c r="O105" s="430">
        <f t="shared" si="58"/>
        <v>2.5</v>
      </c>
      <c r="P105" s="430">
        <f t="shared" si="59"/>
        <v>0</v>
      </c>
      <c r="Q105" s="430"/>
      <c r="R105" s="430"/>
      <c r="S105" s="430"/>
      <c r="T105" s="430"/>
      <c r="U105" s="430">
        <v>2</v>
      </c>
      <c r="V105" s="430"/>
      <c r="W105" s="430" t="str">
        <f t="shared" si="60"/>
        <v>-</v>
      </c>
      <c r="X105" s="430"/>
      <c r="Y105" s="430" t="str">
        <f t="shared" si="54"/>
        <v>-</v>
      </c>
      <c r="Z105" s="430"/>
      <c r="AA105" s="430" t="str">
        <f t="shared" si="55"/>
        <v>-</v>
      </c>
      <c r="AB105" s="430"/>
      <c r="AC105" s="430">
        <f t="shared" si="56"/>
        <v>2</v>
      </c>
      <c r="AD105" s="430">
        <f t="shared" si="57"/>
        <v>0</v>
      </c>
    </row>
    <row r="106" spans="1:30" ht="54.95" hidden="1" customHeight="1">
      <c r="A106" s="416" t="str">
        <f>'приложение 1.1 '!A108</f>
        <v>1.1.3.73</v>
      </c>
      <c r="B106" s="506" t="str">
        <f>'приложение 1.1 '!B108</f>
        <v>Реконструкция ТП-483 (Замена оборудования РУ-0,4; РУ-10кВ, Замена ТМГ 2х630кВА на ТМГ 2х1000кВА)</v>
      </c>
      <c r="C106" s="430" t="str">
        <f>IF('приложение 1.1 '!G108=2012,'приложение 1.1 '!E108,"-")</f>
        <v>-</v>
      </c>
      <c r="D106" s="430" t="str">
        <f>IF('приложение 1.1 '!G108=2012,'приложение 1.1 '!D108,"-")</f>
        <v>-</v>
      </c>
      <c r="E106" s="430" t="str">
        <f>IF('приложение 1.1 '!G108=2013,'приложение 1.1 '!E108,"-")</f>
        <v>-</v>
      </c>
      <c r="F106" s="430" t="str">
        <f>IF('приложение 1.1 '!G108=2013,'приложение 1.1 '!D108,"-")</f>
        <v>-</v>
      </c>
      <c r="G106" s="430">
        <f>IF('приложение 1.1 '!G108=2014,'приложение 1.1 '!E108,"-")</f>
        <v>2</v>
      </c>
      <c r="H106" s="430">
        <f>IF('приложение 1.1 '!G108=2014,'приложение 1.1 '!D108,"-")</f>
        <v>0</v>
      </c>
      <c r="I106" s="430" t="str">
        <f>IF('приложение 1.1 '!G108=2015,'приложение 1.1 '!E108,"-")</f>
        <v>-</v>
      </c>
      <c r="J106" s="430" t="str">
        <f>IF('приложение 1.1 '!G108=2015,'приложение 1.1 '!D108,"-")</f>
        <v>-</v>
      </c>
      <c r="K106" s="430" t="str">
        <f>IF('приложение 1.1 '!G108=2016,'приложение 1.1 '!E108,"-")</f>
        <v>-</v>
      </c>
      <c r="L106" s="430" t="str">
        <f>IF('приложение 1.1 '!G108=2016,'приложение 1.1 '!D108,"-")</f>
        <v>-</v>
      </c>
      <c r="M106" s="430" t="str">
        <f>IF('приложение 1.1 '!G108=2017,'приложение 1.1 '!E108,"-")</f>
        <v>-</v>
      </c>
      <c r="N106" s="430" t="str">
        <f>IF('приложение 1.1 '!G108=2017,'приложение 1.1 '!D108,"-")</f>
        <v>-</v>
      </c>
      <c r="O106" s="430">
        <f t="shared" si="58"/>
        <v>2</v>
      </c>
      <c r="P106" s="430">
        <f t="shared" si="59"/>
        <v>0</v>
      </c>
      <c r="Q106" s="430"/>
      <c r="R106" s="430"/>
      <c r="S106" s="430"/>
      <c r="T106" s="430"/>
      <c r="U106" s="430">
        <v>1.26</v>
      </c>
      <c r="V106" s="430"/>
      <c r="W106" s="430" t="str">
        <f t="shared" si="60"/>
        <v>-</v>
      </c>
      <c r="X106" s="430"/>
      <c r="Y106" s="430" t="str">
        <f t="shared" si="54"/>
        <v>-</v>
      </c>
      <c r="Z106" s="430"/>
      <c r="AA106" s="430" t="str">
        <f t="shared" si="55"/>
        <v>-</v>
      </c>
      <c r="AB106" s="430"/>
      <c r="AC106" s="430">
        <f t="shared" si="56"/>
        <v>1.26</v>
      </c>
      <c r="AD106" s="430">
        <f t="shared" si="57"/>
        <v>0</v>
      </c>
    </row>
    <row r="107" spans="1:30" ht="54.95" hidden="1" customHeight="1">
      <c r="A107" s="416" t="str">
        <f>'приложение 1.1 '!A109</f>
        <v>1.1.3.74</v>
      </c>
      <c r="B107" s="506" t="str">
        <f>'приложение 1.1 '!B109</f>
        <v>Реконструкция ТП-346 (Замена оборудования РУ-0,4; РУ-10кВ)</v>
      </c>
      <c r="C107" s="430" t="str">
        <f>IF('приложение 1.1 '!G109=2012,'приложение 1.1 '!E109,"-")</f>
        <v>-</v>
      </c>
      <c r="D107" s="430" t="str">
        <f>IF('приложение 1.1 '!G109=2012,'приложение 1.1 '!D109,"-")</f>
        <v>-</v>
      </c>
      <c r="E107" s="430" t="str">
        <f>IF('приложение 1.1 '!G109=2013,'приложение 1.1 '!E109,"-")</f>
        <v>-</v>
      </c>
      <c r="F107" s="430" t="str">
        <f>IF('приложение 1.1 '!G109=2013,'приложение 1.1 '!D109,"-")</f>
        <v>-</v>
      </c>
      <c r="G107" s="430">
        <f>IF('приложение 1.1 '!G109=2014,'приложение 1.1 '!E109,"-")</f>
        <v>0</v>
      </c>
      <c r="H107" s="430">
        <f>IF('приложение 1.1 '!G109=2014,'приложение 1.1 '!D109,"-")</f>
        <v>0</v>
      </c>
      <c r="I107" s="430" t="str">
        <f>IF('приложение 1.1 '!G109=2015,'приложение 1.1 '!E109,"-")</f>
        <v>-</v>
      </c>
      <c r="J107" s="430" t="str">
        <f>IF('приложение 1.1 '!G109=2015,'приложение 1.1 '!D109,"-")</f>
        <v>-</v>
      </c>
      <c r="K107" s="430" t="str">
        <f>IF('приложение 1.1 '!G109=2016,'приложение 1.1 '!E109,"-")</f>
        <v>-</v>
      </c>
      <c r="L107" s="430" t="str">
        <f>IF('приложение 1.1 '!G109=2016,'приложение 1.1 '!D109,"-")</f>
        <v>-</v>
      </c>
      <c r="M107" s="430" t="str">
        <f>IF('приложение 1.1 '!G109=2017,'приложение 1.1 '!E109,"-")</f>
        <v>-</v>
      </c>
      <c r="N107" s="430" t="str">
        <f>IF('приложение 1.1 '!G109=2017,'приложение 1.1 '!D109,"-")</f>
        <v>-</v>
      </c>
      <c r="O107" s="430">
        <f t="shared" si="58"/>
        <v>0</v>
      </c>
      <c r="P107" s="430">
        <f t="shared" si="59"/>
        <v>0</v>
      </c>
      <c r="Q107" s="430"/>
      <c r="R107" s="430"/>
      <c r="S107" s="430"/>
      <c r="T107" s="430"/>
      <c r="U107" s="430">
        <f t="shared" si="61"/>
        <v>0</v>
      </c>
      <c r="V107" s="430"/>
      <c r="W107" s="430" t="str">
        <f t="shared" si="60"/>
        <v>-</v>
      </c>
      <c r="X107" s="430"/>
      <c r="Y107" s="430" t="str">
        <f t="shared" si="54"/>
        <v>-</v>
      </c>
      <c r="Z107" s="430"/>
      <c r="AA107" s="430" t="str">
        <f t="shared" si="55"/>
        <v>-</v>
      </c>
      <c r="AB107" s="430"/>
      <c r="AC107" s="430">
        <f t="shared" si="56"/>
        <v>0</v>
      </c>
      <c r="AD107" s="430">
        <f t="shared" si="57"/>
        <v>0</v>
      </c>
    </row>
    <row r="108" spans="1:30" ht="54.95" hidden="1" customHeight="1">
      <c r="A108" s="416" t="str">
        <f>'приложение 1.1 '!A110</f>
        <v>1.1.3.75</v>
      </c>
      <c r="B108" s="506" t="str">
        <f>'приложение 1.1 '!B110</f>
        <v>Реконструкция ТП-348 (Замена оборудования РУ-0,4; РУ-10кВ)</v>
      </c>
      <c r="C108" s="430" t="str">
        <f>IF('приложение 1.1 '!G110=2012,'приложение 1.1 '!E110,"-")</f>
        <v>-</v>
      </c>
      <c r="D108" s="430" t="str">
        <f>IF('приложение 1.1 '!G110=2012,'приложение 1.1 '!D110,"-")</f>
        <v>-</v>
      </c>
      <c r="E108" s="430" t="str">
        <f>IF('приложение 1.1 '!G110=2013,'приложение 1.1 '!E110,"-")</f>
        <v>-</v>
      </c>
      <c r="F108" s="430" t="str">
        <f>IF('приложение 1.1 '!G110=2013,'приложение 1.1 '!D110,"-")</f>
        <v>-</v>
      </c>
      <c r="G108" s="430">
        <f>IF('приложение 1.1 '!G110=2014,'приложение 1.1 '!E110,"-")</f>
        <v>0</v>
      </c>
      <c r="H108" s="430">
        <f>IF('приложение 1.1 '!G110=2014,'приложение 1.1 '!D110,"-")</f>
        <v>0</v>
      </c>
      <c r="I108" s="430" t="str">
        <f>IF('приложение 1.1 '!G110=2015,'приложение 1.1 '!E110,"-")</f>
        <v>-</v>
      </c>
      <c r="J108" s="430" t="str">
        <f>IF('приложение 1.1 '!G110=2015,'приложение 1.1 '!D110,"-")</f>
        <v>-</v>
      </c>
      <c r="K108" s="430" t="str">
        <f>IF('приложение 1.1 '!G110=2016,'приложение 1.1 '!E110,"-")</f>
        <v>-</v>
      </c>
      <c r="L108" s="430" t="str">
        <f>IF('приложение 1.1 '!G110=2016,'приложение 1.1 '!D110,"-")</f>
        <v>-</v>
      </c>
      <c r="M108" s="430" t="str">
        <f>IF('приложение 1.1 '!G110=2017,'приложение 1.1 '!E110,"-")</f>
        <v>-</v>
      </c>
      <c r="N108" s="430" t="str">
        <f>IF('приложение 1.1 '!G110=2017,'приложение 1.1 '!D110,"-")</f>
        <v>-</v>
      </c>
      <c r="O108" s="430">
        <f t="shared" si="58"/>
        <v>0</v>
      </c>
      <c r="P108" s="430">
        <f t="shared" si="59"/>
        <v>0</v>
      </c>
      <c r="Q108" s="430"/>
      <c r="R108" s="430"/>
      <c r="S108" s="430"/>
      <c r="T108" s="430"/>
      <c r="U108" s="430">
        <f t="shared" si="61"/>
        <v>0</v>
      </c>
      <c r="V108" s="430"/>
      <c r="W108" s="430" t="str">
        <f t="shared" si="60"/>
        <v>-</v>
      </c>
      <c r="X108" s="430"/>
      <c r="Y108" s="430" t="str">
        <f t="shared" si="54"/>
        <v>-</v>
      </c>
      <c r="Z108" s="430"/>
      <c r="AA108" s="430" t="str">
        <f t="shared" si="55"/>
        <v>-</v>
      </c>
      <c r="AB108" s="430"/>
      <c r="AC108" s="430">
        <f t="shared" si="56"/>
        <v>0</v>
      </c>
      <c r="AD108" s="430">
        <f t="shared" si="57"/>
        <v>0</v>
      </c>
    </row>
    <row r="109" spans="1:30" ht="54.95" hidden="1" customHeight="1">
      <c r="A109" s="416" t="str">
        <f>'приложение 1.1 '!A111</f>
        <v>1.1.3.76</v>
      </c>
      <c r="B109" s="506" t="str">
        <f>'приложение 1.1 '!B111</f>
        <v>Реконструкция ТП-503 (замена ТМГ2х400кВА на ТМГ 2х630кВА 10/0,4; РУ-0,4кВ)</v>
      </c>
      <c r="C109" s="430" t="str">
        <f>IF('приложение 1.1 '!G111=2012,'приложение 1.1 '!E111,"-")</f>
        <v>-</v>
      </c>
      <c r="D109" s="430" t="str">
        <f>IF('приложение 1.1 '!G111=2012,'приложение 1.1 '!D111,"-")</f>
        <v>-</v>
      </c>
      <c r="E109" s="430" t="str">
        <f>IF('приложение 1.1 '!G111=2013,'приложение 1.1 '!E111,"-")</f>
        <v>-</v>
      </c>
      <c r="F109" s="430" t="str">
        <f>IF('приложение 1.1 '!G111=2013,'приложение 1.1 '!D111,"-")</f>
        <v>-</v>
      </c>
      <c r="G109" s="430">
        <f>IF('приложение 1.1 '!G111=2014,'приложение 1.1 '!E111,"-")</f>
        <v>1.26</v>
      </c>
      <c r="H109" s="430">
        <f>IF('приложение 1.1 '!G111=2014,'приложение 1.1 '!D111,"-")</f>
        <v>0</v>
      </c>
      <c r="I109" s="430" t="str">
        <f>IF('приложение 1.1 '!G111=2015,'приложение 1.1 '!E111,"-")</f>
        <v>-</v>
      </c>
      <c r="J109" s="430" t="str">
        <f>IF('приложение 1.1 '!G111=2015,'приложение 1.1 '!D111,"-")</f>
        <v>-</v>
      </c>
      <c r="K109" s="430" t="str">
        <f>IF('приложение 1.1 '!G111=2016,'приложение 1.1 '!E111,"-")</f>
        <v>-</v>
      </c>
      <c r="L109" s="430" t="str">
        <f>IF('приложение 1.1 '!G111=2016,'приложение 1.1 '!D111,"-")</f>
        <v>-</v>
      </c>
      <c r="M109" s="430" t="str">
        <f>IF('приложение 1.1 '!G111=2017,'приложение 1.1 '!E111,"-")</f>
        <v>-</v>
      </c>
      <c r="N109" s="430" t="str">
        <f>IF('приложение 1.1 '!G111=2017,'приложение 1.1 '!D111,"-")</f>
        <v>-</v>
      </c>
      <c r="O109" s="430">
        <f t="shared" si="58"/>
        <v>1.26</v>
      </c>
      <c r="P109" s="430">
        <f t="shared" si="59"/>
        <v>0</v>
      </c>
      <c r="Q109" s="430"/>
      <c r="R109" s="430"/>
      <c r="S109" s="430"/>
      <c r="T109" s="430"/>
      <c r="U109" s="430">
        <v>0.8</v>
      </c>
      <c r="V109" s="430"/>
      <c r="W109" s="430" t="str">
        <f t="shared" si="60"/>
        <v>-</v>
      </c>
      <c r="X109" s="430"/>
      <c r="Y109" s="430" t="str">
        <f t="shared" si="54"/>
        <v>-</v>
      </c>
      <c r="Z109" s="430"/>
      <c r="AA109" s="430" t="str">
        <f t="shared" si="55"/>
        <v>-</v>
      </c>
      <c r="AB109" s="430"/>
      <c r="AC109" s="430">
        <f t="shared" si="56"/>
        <v>0.8</v>
      </c>
      <c r="AD109" s="430">
        <f t="shared" si="57"/>
        <v>0</v>
      </c>
    </row>
    <row r="110" spans="1:30" ht="54.95" hidden="1" customHeight="1">
      <c r="A110" s="416" t="str">
        <f>'приложение 1.1 '!A112</f>
        <v>1.1.3.77</v>
      </c>
      <c r="B110" s="506" t="str">
        <f>'приложение 1.1 '!B112</f>
        <v>Реконструкция ТП-393 (Замена ТМ-2×630кВА на ТМГ-2×1000кВА 10/0,4кВ; РУ-0,4кВ)</v>
      </c>
      <c r="C110" s="430" t="str">
        <f>IF('приложение 1.1 '!G112=2012,'приложение 1.1 '!E112,"-")</f>
        <v>-</v>
      </c>
      <c r="D110" s="430" t="str">
        <f>IF('приложение 1.1 '!G112=2012,'приложение 1.1 '!D112,"-")</f>
        <v>-</v>
      </c>
      <c r="E110" s="430" t="str">
        <f>IF('приложение 1.1 '!G112=2013,'приложение 1.1 '!E112,"-")</f>
        <v>-</v>
      </c>
      <c r="F110" s="430" t="str">
        <f>IF('приложение 1.1 '!G112=2013,'приложение 1.1 '!D112,"-")</f>
        <v>-</v>
      </c>
      <c r="G110" s="430" t="str">
        <f>IF('приложение 1.1 '!G112=2014,'приложение 1.1 '!E112,"-")</f>
        <v>-</v>
      </c>
      <c r="H110" s="430" t="str">
        <f>IF('приложение 1.1 '!G112=2014,'приложение 1.1 '!D112,"-")</f>
        <v>-</v>
      </c>
      <c r="I110" s="430">
        <f>IF('приложение 1.1 '!G112=2015,'приложение 1.1 '!E112,"-")</f>
        <v>2</v>
      </c>
      <c r="J110" s="430">
        <f>IF('приложение 1.1 '!G112=2015,'приложение 1.1 '!D112,"-")</f>
        <v>0</v>
      </c>
      <c r="K110" s="430" t="str">
        <f>IF('приложение 1.1 '!G112=2016,'приложение 1.1 '!E112,"-")</f>
        <v>-</v>
      </c>
      <c r="L110" s="430" t="str">
        <f>IF('приложение 1.1 '!G112=2016,'приложение 1.1 '!D112,"-")</f>
        <v>-</v>
      </c>
      <c r="M110" s="430" t="str">
        <f>IF('приложение 1.1 '!G112=2017,'приложение 1.1 '!E112,"-")</f>
        <v>-</v>
      </c>
      <c r="N110" s="430" t="str">
        <f>IF('приложение 1.1 '!G112=2017,'приложение 1.1 '!D112,"-")</f>
        <v>-</v>
      </c>
      <c r="O110" s="430">
        <f t="shared" si="58"/>
        <v>2</v>
      </c>
      <c r="P110" s="430">
        <f t="shared" si="59"/>
        <v>0</v>
      </c>
      <c r="Q110" s="430"/>
      <c r="R110" s="430"/>
      <c r="S110" s="430"/>
      <c r="T110" s="430"/>
      <c r="U110" s="430" t="str">
        <f t="shared" si="61"/>
        <v>-</v>
      </c>
      <c r="V110" s="430"/>
      <c r="W110" s="430">
        <v>1.26</v>
      </c>
      <c r="X110" s="430"/>
      <c r="Y110" s="430" t="str">
        <f t="shared" si="54"/>
        <v>-</v>
      </c>
      <c r="Z110" s="430"/>
      <c r="AA110" s="430" t="str">
        <f t="shared" si="55"/>
        <v>-</v>
      </c>
      <c r="AB110" s="430"/>
      <c r="AC110" s="430">
        <f t="shared" si="56"/>
        <v>1.26</v>
      </c>
      <c r="AD110" s="430">
        <f t="shared" si="57"/>
        <v>0</v>
      </c>
    </row>
    <row r="111" spans="1:30" ht="54.95" hidden="1" customHeight="1">
      <c r="A111" s="416" t="str">
        <f>'приложение 1.1 '!A113</f>
        <v>1.1.3.78</v>
      </c>
      <c r="B111" s="506" t="str">
        <f>'приложение 1.1 '!B113</f>
        <v>Реконструкция ТП-303 (замена ячеек КСО-386)</v>
      </c>
      <c r="C111" s="430" t="str">
        <f>IF('приложение 1.1 '!G113=2012,'приложение 1.1 '!E113,"-")</f>
        <v>-</v>
      </c>
      <c r="D111" s="430" t="str">
        <f>IF('приложение 1.1 '!G113=2012,'приложение 1.1 '!D113,"-")</f>
        <v>-</v>
      </c>
      <c r="E111" s="430" t="str">
        <f>IF('приложение 1.1 '!G113=2013,'приложение 1.1 '!E113,"-")</f>
        <v>-</v>
      </c>
      <c r="F111" s="430" t="str">
        <f>IF('приложение 1.1 '!G113=2013,'приложение 1.1 '!D113,"-")</f>
        <v>-</v>
      </c>
      <c r="G111" s="430" t="str">
        <f>IF('приложение 1.1 '!G113=2014,'приложение 1.1 '!E113,"-")</f>
        <v>-</v>
      </c>
      <c r="H111" s="430" t="str">
        <f>IF('приложение 1.1 '!G113=2014,'приложение 1.1 '!D113,"-")</f>
        <v>-</v>
      </c>
      <c r="I111" s="430" t="str">
        <f>IF('приложение 1.1 '!G113=2015,'приложение 1.1 '!E113,"-")</f>
        <v>-</v>
      </c>
      <c r="J111" s="430" t="str">
        <f>IF('приложение 1.1 '!G113=2015,'приложение 1.1 '!D113,"-")</f>
        <v>-</v>
      </c>
      <c r="K111" s="430" t="str">
        <f>IF('приложение 1.1 '!G113=2016,'приложение 1.1 '!E113,"-")</f>
        <v>-</v>
      </c>
      <c r="L111" s="430" t="str">
        <f>IF('приложение 1.1 '!G113=2016,'приложение 1.1 '!D113,"-")</f>
        <v>-</v>
      </c>
      <c r="M111" s="430">
        <f>IF('приложение 1.1 '!G113=2017,'приложение 1.1 '!E113,"-")</f>
        <v>0</v>
      </c>
      <c r="N111" s="430">
        <f>IF('приложение 1.1 '!G113=2017,'приложение 1.1 '!D113,"-")</f>
        <v>0</v>
      </c>
      <c r="O111" s="430">
        <f t="shared" si="58"/>
        <v>0</v>
      </c>
      <c r="P111" s="430">
        <f t="shared" si="59"/>
        <v>0</v>
      </c>
      <c r="Q111" s="430"/>
      <c r="R111" s="430"/>
      <c r="S111" s="430"/>
      <c r="T111" s="430"/>
      <c r="U111" s="430" t="str">
        <f t="shared" si="61"/>
        <v>-</v>
      </c>
      <c r="V111" s="430"/>
      <c r="W111" s="430" t="str">
        <f t="shared" si="60"/>
        <v>-</v>
      </c>
      <c r="X111" s="430"/>
      <c r="Y111" s="430" t="str">
        <f t="shared" si="54"/>
        <v>-</v>
      </c>
      <c r="Z111" s="430"/>
      <c r="AA111" s="430">
        <f t="shared" si="55"/>
        <v>0</v>
      </c>
      <c r="AB111" s="430"/>
      <c r="AC111" s="430">
        <f t="shared" si="56"/>
        <v>0</v>
      </c>
      <c r="AD111" s="430">
        <f t="shared" si="57"/>
        <v>0</v>
      </c>
    </row>
    <row r="112" spans="1:30" ht="54.95" hidden="1" customHeight="1">
      <c r="A112" s="416" t="str">
        <f>'приложение 1.1 '!A114</f>
        <v>1.1.3.79</v>
      </c>
      <c r="B112" s="506" t="str">
        <f>'приложение 1.1 '!B114</f>
        <v>Реконструкция ТП-324  (замена ячеек КСО-386)</v>
      </c>
      <c r="C112" s="430" t="str">
        <f>IF('приложение 1.1 '!G114=2012,'приложение 1.1 '!E114,"-")</f>
        <v>-</v>
      </c>
      <c r="D112" s="430" t="str">
        <f>IF('приложение 1.1 '!G114=2012,'приложение 1.1 '!D114,"-")</f>
        <v>-</v>
      </c>
      <c r="E112" s="430" t="str">
        <f>IF('приложение 1.1 '!G114=2013,'приложение 1.1 '!E114,"-")</f>
        <v>-</v>
      </c>
      <c r="F112" s="430" t="str">
        <f>IF('приложение 1.1 '!G114=2013,'приложение 1.1 '!D114,"-")</f>
        <v>-</v>
      </c>
      <c r="G112" s="430" t="str">
        <f>IF('приложение 1.1 '!G114=2014,'приложение 1.1 '!E114,"-")</f>
        <v>-</v>
      </c>
      <c r="H112" s="430" t="str">
        <f>IF('приложение 1.1 '!G114=2014,'приложение 1.1 '!D114,"-")</f>
        <v>-</v>
      </c>
      <c r="I112" s="430" t="str">
        <f>IF('приложение 1.1 '!G114=2015,'приложение 1.1 '!E114,"-")</f>
        <v>-</v>
      </c>
      <c r="J112" s="430" t="str">
        <f>IF('приложение 1.1 '!G114=2015,'приложение 1.1 '!D114,"-")</f>
        <v>-</v>
      </c>
      <c r="K112" s="430" t="str">
        <f>IF('приложение 1.1 '!G114=2016,'приложение 1.1 '!E114,"-")</f>
        <v>-</v>
      </c>
      <c r="L112" s="430" t="str">
        <f>IF('приложение 1.1 '!G114=2016,'приложение 1.1 '!D114,"-")</f>
        <v>-</v>
      </c>
      <c r="M112" s="430">
        <f>IF('приложение 1.1 '!G114=2017,'приложение 1.1 '!E114,"-")</f>
        <v>0</v>
      </c>
      <c r="N112" s="430">
        <f>IF('приложение 1.1 '!G114=2017,'приложение 1.1 '!D114,"-")</f>
        <v>0</v>
      </c>
      <c r="O112" s="430">
        <f t="shared" si="58"/>
        <v>0</v>
      </c>
      <c r="P112" s="430">
        <f t="shared" si="59"/>
        <v>0</v>
      </c>
      <c r="Q112" s="430"/>
      <c r="R112" s="430"/>
      <c r="S112" s="430"/>
      <c r="T112" s="430"/>
      <c r="U112" s="430" t="str">
        <f t="shared" si="61"/>
        <v>-</v>
      </c>
      <c r="V112" s="430"/>
      <c r="W112" s="430" t="str">
        <f t="shared" si="60"/>
        <v>-</v>
      </c>
      <c r="X112" s="430"/>
      <c r="Y112" s="430" t="str">
        <f t="shared" si="54"/>
        <v>-</v>
      </c>
      <c r="Z112" s="430"/>
      <c r="AA112" s="430">
        <f t="shared" si="55"/>
        <v>0</v>
      </c>
      <c r="AB112" s="430"/>
      <c r="AC112" s="430">
        <f t="shared" si="56"/>
        <v>0</v>
      </c>
      <c r="AD112" s="430">
        <f t="shared" si="57"/>
        <v>0</v>
      </c>
    </row>
    <row r="113" spans="1:30" ht="54.95" hidden="1" customHeight="1">
      <c r="A113" s="416" t="str">
        <f>'приложение 1.1 '!A115</f>
        <v>1.1.3.80</v>
      </c>
      <c r="B113" s="506" t="str">
        <f>'приложение 1.1 '!B115</f>
        <v>Реконструкция ТП-464  (замена ячеек КСО-386)</v>
      </c>
      <c r="C113" s="430" t="str">
        <f>IF('приложение 1.1 '!G115=2012,'приложение 1.1 '!E115,"-")</f>
        <v>-</v>
      </c>
      <c r="D113" s="430" t="str">
        <f>IF('приложение 1.1 '!G115=2012,'приложение 1.1 '!D115,"-")</f>
        <v>-</v>
      </c>
      <c r="E113" s="430" t="str">
        <f>IF('приложение 1.1 '!G115=2013,'приложение 1.1 '!E115,"-")</f>
        <v>-</v>
      </c>
      <c r="F113" s="430" t="str">
        <f>IF('приложение 1.1 '!G115=2013,'приложение 1.1 '!D115,"-")</f>
        <v>-</v>
      </c>
      <c r="G113" s="430" t="str">
        <f>IF('приложение 1.1 '!G115=2014,'приложение 1.1 '!E115,"-")</f>
        <v>-</v>
      </c>
      <c r="H113" s="430" t="str">
        <f>IF('приложение 1.1 '!G115=2014,'приложение 1.1 '!D115,"-")</f>
        <v>-</v>
      </c>
      <c r="I113" s="430" t="str">
        <f>IF('приложение 1.1 '!G115=2015,'приложение 1.1 '!E115,"-")</f>
        <v>-</v>
      </c>
      <c r="J113" s="430" t="str">
        <f>IF('приложение 1.1 '!G115=2015,'приложение 1.1 '!D115,"-")</f>
        <v>-</v>
      </c>
      <c r="K113" s="430" t="str">
        <f>IF('приложение 1.1 '!G115=2016,'приложение 1.1 '!E115,"-")</f>
        <v>-</v>
      </c>
      <c r="L113" s="430" t="str">
        <f>IF('приложение 1.1 '!G115=2016,'приложение 1.1 '!D115,"-")</f>
        <v>-</v>
      </c>
      <c r="M113" s="430">
        <f>IF('приложение 1.1 '!G115=2017,'приложение 1.1 '!E115,"-")</f>
        <v>0</v>
      </c>
      <c r="N113" s="430">
        <f>IF('приложение 1.1 '!G115=2017,'приложение 1.1 '!D115,"-")</f>
        <v>0</v>
      </c>
      <c r="O113" s="430">
        <f t="shared" si="58"/>
        <v>0</v>
      </c>
      <c r="P113" s="430">
        <f t="shared" si="59"/>
        <v>0</v>
      </c>
      <c r="Q113" s="430"/>
      <c r="R113" s="430"/>
      <c r="S113" s="430"/>
      <c r="T113" s="430"/>
      <c r="U113" s="430" t="str">
        <f t="shared" si="61"/>
        <v>-</v>
      </c>
      <c r="V113" s="430"/>
      <c r="W113" s="430" t="str">
        <f t="shared" si="60"/>
        <v>-</v>
      </c>
      <c r="X113" s="430"/>
      <c r="Y113" s="430" t="str">
        <f t="shared" si="54"/>
        <v>-</v>
      </c>
      <c r="Z113" s="430"/>
      <c r="AA113" s="430">
        <f t="shared" si="55"/>
        <v>0</v>
      </c>
      <c r="AB113" s="430"/>
      <c r="AC113" s="430">
        <f t="shared" si="56"/>
        <v>0</v>
      </c>
      <c r="AD113" s="430">
        <f t="shared" si="57"/>
        <v>0</v>
      </c>
    </row>
    <row r="114" spans="1:30" ht="54.95" hidden="1" customHeight="1">
      <c r="A114" s="416" t="str">
        <f>'приложение 1.1 '!A116</f>
        <v>1.1.3.81</v>
      </c>
      <c r="B114" s="506" t="str">
        <f>'приложение 1.1 '!B116</f>
        <v>Реконструкция ТП-504 (Замена РУ-0,4кВ; замена одной ячейки КСО с ВНП)</v>
      </c>
      <c r="C114" s="430" t="str">
        <f>IF('приложение 1.1 '!G116=2012,'приложение 1.1 '!E116,"-")</f>
        <v>-</v>
      </c>
      <c r="D114" s="430" t="str">
        <f>IF('приложение 1.1 '!G116=2012,'приложение 1.1 '!D116,"-")</f>
        <v>-</v>
      </c>
      <c r="E114" s="430" t="str">
        <f>IF('приложение 1.1 '!G116=2013,'приложение 1.1 '!E116,"-")</f>
        <v>-</v>
      </c>
      <c r="F114" s="430" t="str">
        <f>IF('приложение 1.1 '!G116=2013,'приложение 1.1 '!D116,"-")</f>
        <v>-</v>
      </c>
      <c r="G114" s="430" t="str">
        <f>IF('приложение 1.1 '!G116=2014,'приложение 1.1 '!E116,"-")</f>
        <v>-</v>
      </c>
      <c r="H114" s="430" t="str">
        <f>IF('приложение 1.1 '!G116=2014,'приложение 1.1 '!D116,"-")</f>
        <v>-</v>
      </c>
      <c r="I114" s="430" t="str">
        <f>IF('приложение 1.1 '!G116=2015,'приложение 1.1 '!E116,"-")</f>
        <v>-</v>
      </c>
      <c r="J114" s="430" t="str">
        <f>IF('приложение 1.1 '!G116=2015,'приложение 1.1 '!D116,"-")</f>
        <v>-</v>
      </c>
      <c r="K114" s="430" t="str">
        <f>IF('приложение 1.1 '!G116=2016,'приложение 1.1 '!E116,"-")</f>
        <v>-</v>
      </c>
      <c r="L114" s="430" t="str">
        <f>IF('приложение 1.1 '!G116=2016,'приложение 1.1 '!D116,"-")</f>
        <v>-</v>
      </c>
      <c r="M114" s="430">
        <f>IF('приложение 1.1 '!G116=2017,'приложение 1.1 '!E116,"-")</f>
        <v>0</v>
      </c>
      <c r="N114" s="430">
        <f>IF('приложение 1.1 '!G116=2017,'приложение 1.1 '!D116,"-")</f>
        <v>0</v>
      </c>
      <c r="O114" s="430">
        <f t="shared" si="58"/>
        <v>0</v>
      </c>
      <c r="P114" s="430">
        <f t="shared" si="59"/>
        <v>0</v>
      </c>
      <c r="Q114" s="430"/>
      <c r="R114" s="430"/>
      <c r="S114" s="430"/>
      <c r="T114" s="430"/>
      <c r="U114" s="430" t="str">
        <f t="shared" si="61"/>
        <v>-</v>
      </c>
      <c r="V114" s="430"/>
      <c r="W114" s="430" t="str">
        <f t="shared" si="60"/>
        <v>-</v>
      </c>
      <c r="X114" s="430"/>
      <c r="Y114" s="430" t="str">
        <f t="shared" si="54"/>
        <v>-</v>
      </c>
      <c r="Z114" s="430"/>
      <c r="AA114" s="430">
        <f t="shared" si="55"/>
        <v>0</v>
      </c>
      <c r="AB114" s="430"/>
      <c r="AC114" s="430">
        <f t="shared" si="56"/>
        <v>0</v>
      </c>
      <c r="AD114" s="430">
        <f t="shared" si="57"/>
        <v>0</v>
      </c>
    </row>
    <row r="115" spans="1:30" ht="54.95" hidden="1" customHeight="1">
      <c r="A115" s="416" t="str">
        <f>'приложение 1.1 '!A117</f>
        <v>1.1.3.83</v>
      </c>
      <c r="B115" s="506" t="str">
        <f>'приложение 1.1 '!B117</f>
        <v>Реконструкция ТП-591 (Замена ТМГ 2х630кВА на ТМГ 2х1000кВА)</v>
      </c>
      <c r="C115" s="430" t="str">
        <f>IF('приложение 1.1 '!G117=2012,'приложение 1.1 '!E117,"-")</f>
        <v>-</v>
      </c>
      <c r="D115" s="430" t="str">
        <f>IF('приложение 1.1 '!G117=2012,'приложение 1.1 '!D117,"-")</f>
        <v>-</v>
      </c>
      <c r="E115" s="430" t="str">
        <f>IF('приложение 1.1 '!G117=2013,'приложение 1.1 '!E117,"-")</f>
        <v>-</v>
      </c>
      <c r="F115" s="430" t="str">
        <f>IF('приложение 1.1 '!G117=2013,'приложение 1.1 '!D117,"-")</f>
        <v>-</v>
      </c>
      <c r="G115" s="430" t="str">
        <f>IF('приложение 1.1 '!G117=2014,'приложение 1.1 '!E117,"-")</f>
        <v>-</v>
      </c>
      <c r="H115" s="430" t="str">
        <f>IF('приложение 1.1 '!G117=2014,'приложение 1.1 '!D117,"-")</f>
        <v>-</v>
      </c>
      <c r="I115" s="430">
        <f>IF('приложение 1.1 '!G117=2015,'приложение 1.1 '!E117,"-")</f>
        <v>2</v>
      </c>
      <c r="J115" s="430">
        <f>IF('приложение 1.1 '!G117=2015,'приложение 1.1 '!D117,"-")</f>
        <v>0</v>
      </c>
      <c r="K115" s="430" t="str">
        <f>IF('приложение 1.1 '!G117=2016,'приложение 1.1 '!E117,"-")</f>
        <v>-</v>
      </c>
      <c r="L115" s="430" t="str">
        <f>IF('приложение 1.1 '!G117=2016,'приложение 1.1 '!D117,"-")</f>
        <v>-</v>
      </c>
      <c r="M115" s="430" t="str">
        <f>IF('приложение 1.1 '!G117=2017,'приложение 1.1 '!E117,"-")</f>
        <v>-</v>
      </c>
      <c r="N115" s="430" t="str">
        <f>IF('приложение 1.1 '!G117=2017,'приложение 1.1 '!D117,"-")</f>
        <v>-</v>
      </c>
      <c r="O115" s="430">
        <f t="shared" si="58"/>
        <v>2</v>
      </c>
      <c r="P115" s="430">
        <f t="shared" si="59"/>
        <v>0</v>
      </c>
      <c r="Q115" s="430"/>
      <c r="R115" s="430"/>
      <c r="S115" s="430"/>
      <c r="T115" s="430"/>
      <c r="U115" s="430" t="str">
        <f t="shared" si="61"/>
        <v>-</v>
      </c>
      <c r="V115" s="430"/>
      <c r="W115" s="430">
        <v>1.26</v>
      </c>
      <c r="X115" s="430"/>
      <c r="Y115" s="430" t="str">
        <f t="shared" si="54"/>
        <v>-</v>
      </c>
      <c r="Z115" s="430"/>
      <c r="AA115" s="430" t="str">
        <f t="shared" si="55"/>
        <v>-</v>
      </c>
      <c r="AB115" s="430"/>
      <c r="AC115" s="430">
        <f t="shared" si="56"/>
        <v>1.26</v>
      </c>
      <c r="AD115" s="430">
        <f t="shared" si="57"/>
        <v>0</v>
      </c>
    </row>
    <row r="116" spans="1:30" ht="54.95" hidden="1" customHeight="1">
      <c r="A116" s="416" t="str">
        <f>'приложение 1.1 '!A118</f>
        <v>1.1.3.84</v>
      </c>
      <c r="B116" s="506" t="str">
        <f>'приложение 1.1 '!B118</f>
        <v>Реконструкция КТПН-686 (замена силовых трансформаторов 1*400 на 2*630; Замена оборудования РУ-10 кВ и РУ-0,4 кВ)</v>
      </c>
      <c r="C116" s="430">
        <f>IF('приложение 1.1 '!G118=2012,'приложение 1.1 '!E118,"-")</f>
        <v>1.26</v>
      </c>
      <c r="D116" s="430">
        <f>IF('приложение 1.1 '!G118=2012,'приложение 1.1 '!D118,"-")</f>
        <v>0</v>
      </c>
      <c r="E116" s="430" t="str">
        <f>IF('приложение 1.1 '!G118=2013,'приложение 1.1 '!E118,"-")</f>
        <v>-</v>
      </c>
      <c r="F116" s="430" t="str">
        <f>IF('приложение 1.1 '!G118=2013,'приложение 1.1 '!D118,"-")</f>
        <v>-</v>
      </c>
      <c r="G116" s="430" t="str">
        <f>IF('приложение 1.1 '!G118=2014,'приложение 1.1 '!E118,"-")</f>
        <v>-</v>
      </c>
      <c r="H116" s="430" t="str">
        <f>IF('приложение 1.1 '!G118=2014,'приложение 1.1 '!D118,"-")</f>
        <v>-</v>
      </c>
      <c r="I116" s="430" t="str">
        <f>IF('приложение 1.1 '!G118=2015,'приложение 1.1 '!E118,"-")</f>
        <v>-</v>
      </c>
      <c r="J116" s="430" t="str">
        <f>IF('приложение 1.1 '!G118=2015,'приложение 1.1 '!D118,"-")</f>
        <v>-</v>
      </c>
      <c r="K116" s="430" t="str">
        <f>IF('приложение 1.1 '!G118=2016,'приложение 1.1 '!E118,"-")</f>
        <v>-</v>
      </c>
      <c r="L116" s="430" t="str">
        <f>IF('приложение 1.1 '!G118=2016,'приложение 1.1 '!D118,"-")</f>
        <v>-</v>
      </c>
      <c r="M116" s="430" t="str">
        <f>IF('приложение 1.1 '!G118=2017,'приложение 1.1 '!E118,"-")</f>
        <v>-</v>
      </c>
      <c r="N116" s="430" t="str">
        <f>IF('приложение 1.1 '!G118=2017,'приложение 1.1 '!D118,"-")</f>
        <v>-</v>
      </c>
      <c r="O116" s="430">
        <f t="shared" ref="O116" si="62">SUM(C116,E116,G116,I116,K116,M116)</f>
        <v>1.26</v>
      </c>
      <c r="P116" s="430">
        <f t="shared" ref="P116" si="63">SUM(D116,F116,H116,J116,L116,N116)</f>
        <v>0</v>
      </c>
      <c r="Q116" s="430">
        <v>0.4</v>
      </c>
      <c r="R116" s="430"/>
      <c r="S116" s="430"/>
      <c r="T116" s="430"/>
      <c r="U116" s="430" t="str">
        <f t="shared" ref="U116" si="64">G116</f>
        <v>-</v>
      </c>
      <c r="V116" s="430"/>
      <c r="W116" s="430" t="str">
        <f t="shared" si="60"/>
        <v>-</v>
      </c>
      <c r="X116" s="430"/>
      <c r="Y116" s="430" t="str">
        <f t="shared" si="54"/>
        <v>-</v>
      </c>
      <c r="Z116" s="430"/>
      <c r="AA116" s="430" t="str">
        <f t="shared" si="55"/>
        <v>-</v>
      </c>
      <c r="AB116" s="430"/>
      <c r="AC116" s="430">
        <f t="shared" si="56"/>
        <v>0.4</v>
      </c>
      <c r="AD116" s="430">
        <f t="shared" si="57"/>
        <v>0</v>
      </c>
    </row>
    <row r="117" spans="1:30" ht="54.95" hidden="1" customHeight="1">
      <c r="A117" s="416" t="str">
        <f>'приложение 1.1 '!A119</f>
        <v>1.1.3.85</v>
      </c>
      <c r="B117" s="506" t="str">
        <f>'приложение 1.1 '!B119</f>
        <v>Реконструкция КТПН-729 (замена ТМ-630 на 2ТМГ-630кВА)</v>
      </c>
      <c r="C117" s="430" t="str">
        <f>IF('приложение 1.1 '!G119=2012,'приложение 1.1 '!E119,"-")</f>
        <v>-</v>
      </c>
      <c r="D117" s="430" t="str">
        <f>IF('приложение 1.1 '!G119=2012,'приложение 1.1 '!D119,"-")</f>
        <v>-</v>
      </c>
      <c r="E117" s="430" t="str">
        <f>IF('приложение 1.1 '!G119=2013,'приложение 1.1 '!E119,"-")</f>
        <v>-</v>
      </c>
      <c r="F117" s="430" t="str">
        <f>IF('приложение 1.1 '!G119=2013,'приложение 1.1 '!D119,"-")</f>
        <v>-</v>
      </c>
      <c r="G117" s="430" t="str">
        <f>IF('приложение 1.1 '!G119=2014,'приложение 1.1 '!E119,"-")</f>
        <v>-</v>
      </c>
      <c r="H117" s="430" t="str">
        <f>IF('приложение 1.1 '!G119=2014,'приложение 1.1 '!D119,"-")</f>
        <v>-</v>
      </c>
      <c r="I117" s="430">
        <f>IF('приложение 1.1 '!G119=2015,'приложение 1.1 '!E119,"-")</f>
        <v>1.26</v>
      </c>
      <c r="J117" s="430">
        <f>IF('приложение 1.1 '!G119=2015,'приложение 1.1 '!D119,"-")</f>
        <v>0</v>
      </c>
      <c r="K117" s="430" t="str">
        <f>IF('приложение 1.1 '!G119=2016,'приложение 1.1 '!E119,"-")</f>
        <v>-</v>
      </c>
      <c r="L117" s="430" t="str">
        <f>IF('приложение 1.1 '!G119=2016,'приложение 1.1 '!D119,"-")</f>
        <v>-</v>
      </c>
      <c r="M117" s="430" t="str">
        <f>IF('приложение 1.1 '!G119=2017,'приложение 1.1 '!E119,"-")</f>
        <v>-</v>
      </c>
      <c r="N117" s="430" t="str">
        <f>IF('приложение 1.1 '!G119=2017,'приложение 1.1 '!D119,"-")</f>
        <v>-</v>
      </c>
      <c r="O117" s="430">
        <f t="shared" si="58"/>
        <v>1.26</v>
      </c>
      <c r="P117" s="430">
        <f t="shared" si="59"/>
        <v>0</v>
      </c>
      <c r="Q117" s="430"/>
      <c r="R117" s="430"/>
      <c r="S117" s="430"/>
      <c r="T117" s="430"/>
      <c r="U117" s="430" t="str">
        <f t="shared" si="61"/>
        <v>-</v>
      </c>
      <c r="V117" s="430"/>
      <c r="W117" s="430">
        <v>0.63</v>
      </c>
      <c r="X117" s="430"/>
      <c r="Y117" s="430" t="str">
        <f t="shared" si="54"/>
        <v>-</v>
      </c>
      <c r="Z117" s="430"/>
      <c r="AA117" s="430" t="str">
        <f t="shared" si="55"/>
        <v>-</v>
      </c>
      <c r="AB117" s="430"/>
      <c r="AC117" s="430">
        <f t="shared" si="56"/>
        <v>0.63</v>
      </c>
      <c r="AD117" s="430">
        <f t="shared" si="57"/>
        <v>0</v>
      </c>
    </row>
    <row r="118" spans="1:30" ht="54.95" hidden="1" customHeight="1">
      <c r="A118" s="416" t="str">
        <f>'приложение 1.1 '!A120</f>
        <v>1.1.3.87</v>
      </c>
      <c r="B118" s="506" t="str">
        <f>'приложение 1.1 '!B120</f>
        <v>Реконструкция ТП-491 (Замена РУ-10/0,4кВ, замена ТМГ 2х1000кВА на ТМГ-2х1000кВА)</v>
      </c>
      <c r="C118" s="430" t="str">
        <f>IF('приложение 1.1 '!G120=2012,'приложение 1.1 '!E120,"-")</f>
        <v>-</v>
      </c>
      <c r="D118" s="430" t="str">
        <f>IF('приложение 1.1 '!G120=2012,'приложение 1.1 '!D120,"-")</f>
        <v>-</v>
      </c>
      <c r="E118" s="430" t="str">
        <f>IF('приложение 1.1 '!G120=2013,'приложение 1.1 '!E120,"-")</f>
        <v>-</v>
      </c>
      <c r="F118" s="430" t="str">
        <f>IF('приложение 1.1 '!G120=2013,'приложение 1.1 '!D120,"-")</f>
        <v>-</v>
      </c>
      <c r="G118" s="430" t="str">
        <f>IF('приложение 1.1 '!G120=2014,'приложение 1.1 '!E120,"-")</f>
        <v>-</v>
      </c>
      <c r="H118" s="430" t="str">
        <f>IF('приложение 1.1 '!G120=2014,'приложение 1.1 '!D120,"-")</f>
        <v>-</v>
      </c>
      <c r="I118" s="430" t="str">
        <f>IF('приложение 1.1 '!G120=2015,'приложение 1.1 '!E120,"-")</f>
        <v>-</v>
      </c>
      <c r="J118" s="430" t="str">
        <f>IF('приложение 1.1 '!G120=2015,'приложение 1.1 '!D120,"-")</f>
        <v>-</v>
      </c>
      <c r="K118" s="430" t="str">
        <f>IF('приложение 1.1 '!G120=2016,'приложение 1.1 '!E120,"-")</f>
        <v>-</v>
      </c>
      <c r="L118" s="430" t="str">
        <f>IF('приложение 1.1 '!G120=2016,'приложение 1.1 '!D120,"-")</f>
        <v>-</v>
      </c>
      <c r="M118" s="430">
        <f>IF('приложение 1.1 '!G120=2017,'приложение 1.1 '!E120,"-")</f>
        <v>2</v>
      </c>
      <c r="N118" s="430">
        <f>IF('приложение 1.1 '!G120=2017,'приложение 1.1 '!D120,"-")</f>
        <v>0</v>
      </c>
      <c r="O118" s="430">
        <f t="shared" ref="O118:O121" si="65">SUM(C118,E118,G118,I118,K118,M118)</f>
        <v>2</v>
      </c>
      <c r="P118" s="430">
        <f t="shared" ref="P118:P121" si="66">SUM(D118,F118,H118,J118,L118,N118)</f>
        <v>0</v>
      </c>
      <c r="Q118" s="430"/>
      <c r="R118" s="430"/>
      <c r="S118" s="430"/>
      <c r="T118" s="430"/>
      <c r="U118" s="430" t="str">
        <f t="shared" ref="U118:U121" si="67">G118</f>
        <v>-</v>
      </c>
      <c r="V118" s="430"/>
      <c r="W118" s="430"/>
      <c r="X118" s="430"/>
      <c r="Y118" s="430" t="str">
        <f t="shared" ref="Y118:Y121" si="68">K118</f>
        <v>-</v>
      </c>
      <c r="Z118" s="430"/>
      <c r="AA118" s="430">
        <f t="shared" ref="AA118:AA121" si="69">M118</f>
        <v>2</v>
      </c>
      <c r="AB118" s="430"/>
      <c r="AC118" s="430">
        <f t="shared" si="56"/>
        <v>2</v>
      </c>
      <c r="AD118" s="430">
        <f t="shared" si="57"/>
        <v>0</v>
      </c>
    </row>
    <row r="119" spans="1:30" ht="54.95" hidden="1" customHeight="1">
      <c r="A119" s="416" t="str">
        <f>'приложение 1.1 '!A121</f>
        <v>1.1.3.88</v>
      </c>
      <c r="B119" s="506" t="str">
        <f>'приложение 1.1 '!B121</f>
        <v>Реконструкция ТП-599  (Замена РУ-0,4кВ, замена ТМГ 2х1600кВА на ТМГ-2х2500кВА)</v>
      </c>
      <c r="C119" s="430" t="str">
        <f>IF('приложение 1.1 '!G121=2012,'приложение 1.1 '!E121,"-")</f>
        <v>-</v>
      </c>
      <c r="D119" s="430" t="str">
        <f>IF('приложение 1.1 '!G121=2012,'приложение 1.1 '!D121,"-")</f>
        <v>-</v>
      </c>
      <c r="E119" s="430" t="str">
        <f>IF('приложение 1.1 '!G121=2013,'приложение 1.1 '!E121,"-")</f>
        <v>-</v>
      </c>
      <c r="F119" s="430" t="str">
        <f>IF('приложение 1.1 '!G121=2013,'приложение 1.1 '!D121,"-")</f>
        <v>-</v>
      </c>
      <c r="G119" s="430" t="str">
        <f>IF('приложение 1.1 '!G121=2014,'приложение 1.1 '!E121,"-")</f>
        <v>-</v>
      </c>
      <c r="H119" s="430" t="str">
        <f>IF('приложение 1.1 '!G121=2014,'приложение 1.1 '!D121,"-")</f>
        <v>-</v>
      </c>
      <c r="I119" s="430" t="str">
        <f>IF('приложение 1.1 '!G121=2015,'приложение 1.1 '!E121,"-")</f>
        <v>-</v>
      </c>
      <c r="J119" s="430" t="str">
        <f>IF('приложение 1.1 '!G121=2015,'приложение 1.1 '!D121,"-")</f>
        <v>-</v>
      </c>
      <c r="K119" s="430">
        <f>IF('приложение 1.1 '!G121=2016,'приложение 1.1 '!E121,"-")</f>
        <v>5</v>
      </c>
      <c r="L119" s="430">
        <f>IF('приложение 1.1 '!G121=2016,'приложение 1.1 '!D121,"-")</f>
        <v>0</v>
      </c>
      <c r="M119" s="430" t="str">
        <f>IF('приложение 1.1 '!G121=2017,'приложение 1.1 '!E121,"-")</f>
        <v>-</v>
      </c>
      <c r="N119" s="430" t="str">
        <f>IF('приложение 1.1 '!G121=2017,'приложение 1.1 '!D121,"-")</f>
        <v>-</v>
      </c>
      <c r="O119" s="430">
        <f t="shared" si="65"/>
        <v>5</v>
      </c>
      <c r="P119" s="430">
        <f t="shared" si="66"/>
        <v>0</v>
      </c>
      <c r="Q119" s="430"/>
      <c r="R119" s="430"/>
      <c r="S119" s="430"/>
      <c r="T119" s="430"/>
      <c r="U119" s="430" t="str">
        <f t="shared" si="67"/>
        <v>-</v>
      </c>
      <c r="V119" s="430"/>
      <c r="W119" s="430"/>
      <c r="X119" s="430"/>
      <c r="Y119" s="430">
        <v>3.2</v>
      </c>
      <c r="Z119" s="430"/>
      <c r="AA119" s="430" t="str">
        <f t="shared" si="69"/>
        <v>-</v>
      </c>
      <c r="AB119" s="430"/>
      <c r="AC119" s="430">
        <f t="shared" si="56"/>
        <v>3.2</v>
      </c>
      <c r="AD119" s="430">
        <f t="shared" si="57"/>
        <v>0</v>
      </c>
    </row>
    <row r="120" spans="1:30" ht="54.95" hidden="1" customHeight="1">
      <c r="A120" s="416" t="str">
        <f>'приложение 1.1 '!A122</f>
        <v>1.1.3.89</v>
      </c>
      <c r="B120" s="506" t="str">
        <f>'приложение 1.1 '!B122</f>
        <v>Реконструкция КРУН-10 ф.Речпорт 1 "Речпорт"</v>
      </c>
      <c r="C120" s="430" t="str">
        <f>IF('приложение 1.1 '!G122=2012,'приложение 1.1 '!E122,"-")</f>
        <v>-</v>
      </c>
      <c r="D120" s="430" t="str">
        <f>IF('приложение 1.1 '!G122=2012,'приложение 1.1 '!D122,"-")</f>
        <v>-</v>
      </c>
      <c r="E120" s="430" t="str">
        <f>IF('приложение 1.1 '!G122=2013,'приложение 1.1 '!E122,"-")</f>
        <v>-</v>
      </c>
      <c r="F120" s="430" t="str">
        <f>IF('приложение 1.1 '!G122=2013,'приложение 1.1 '!D122,"-")</f>
        <v>-</v>
      </c>
      <c r="G120" s="430" t="str">
        <f>IF('приложение 1.1 '!G122=2014,'приложение 1.1 '!E122,"-")</f>
        <v>-</v>
      </c>
      <c r="H120" s="430" t="str">
        <f>IF('приложение 1.1 '!G122=2014,'приложение 1.1 '!D122,"-")</f>
        <v>-</v>
      </c>
      <c r="I120" s="430" t="str">
        <f>IF('приложение 1.1 '!G122=2015,'приложение 1.1 '!E122,"-")</f>
        <v>-</v>
      </c>
      <c r="J120" s="430" t="str">
        <f>IF('приложение 1.1 '!G122=2015,'приложение 1.1 '!D122,"-")</f>
        <v>-</v>
      </c>
      <c r="K120" s="430">
        <f>IF('приложение 1.1 '!G122=2016,'приложение 1.1 '!E122,"-")</f>
        <v>0</v>
      </c>
      <c r="L120" s="430">
        <f>IF('приложение 1.1 '!G122=2016,'приложение 1.1 '!D122,"-")</f>
        <v>0</v>
      </c>
      <c r="M120" s="430" t="str">
        <f>IF('приложение 1.1 '!G122=2017,'приложение 1.1 '!E122,"-")</f>
        <v>-</v>
      </c>
      <c r="N120" s="430" t="str">
        <f>IF('приложение 1.1 '!G122=2017,'приложение 1.1 '!D122,"-")</f>
        <v>-</v>
      </c>
      <c r="O120" s="430">
        <f t="shared" si="65"/>
        <v>0</v>
      </c>
      <c r="P120" s="430">
        <f t="shared" si="66"/>
        <v>0</v>
      </c>
      <c r="Q120" s="430"/>
      <c r="R120" s="430"/>
      <c r="S120" s="430"/>
      <c r="T120" s="430"/>
      <c r="U120" s="430" t="str">
        <f t="shared" si="67"/>
        <v>-</v>
      </c>
      <c r="V120" s="430"/>
      <c r="W120" s="430"/>
      <c r="X120" s="430"/>
      <c r="Y120" s="430">
        <f t="shared" si="68"/>
        <v>0</v>
      </c>
      <c r="Z120" s="430"/>
      <c r="AA120" s="430" t="str">
        <f t="shared" si="69"/>
        <v>-</v>
      </c>
      <c r="AB120" s="430"/>
      <c r="AC120" s="430">
        <f t="shared" si="56"/>
        <v>0</v>
      </c>
      <c r="AD120" s="430">
        <f t="shared" si="57"/>
        <v>0</v>
      </c>
    </row>
    <row r="121" spans="1:30" ht="54.95" hidden="1" customHeight="1">
      <c r="A121" s="416" t="str">
        <f>'приложение 1.1 '!A123</f>
        <v>1.1.3.90</v>
      </c>
      <c r="B121" s="506" t="str">
        <f>'приложение 1.1 '!B123</f>
        <v>Реконструкция КРУН ВЛ-10кВ ф.Азерит 1-18-РП-132</v>
      </c>
      <c r="C121" s="430" t="str">
        <f>IF('приложение 1.1 '!G123=2012,'приложение 1.1 '!E123,"-")</f>
        <v>-</v>
      </c>
      <c r="D121" s="430" t="str">
        <f>IF('приложение 1.1 '!G123=2012,'приложение 1.1 '!D123,"-")</f>
        <v>-</v>
      </c>
      <c r="E121" s="430" t="str">
        <f>IF('приложение 1.1 '!G123=2013,'приложение 1.1 '!E123,"-")</f>
        <v>-</v>
      </c>
      <c r="F121" s="430" t="str">
        <f>IF('приложение 1.1 '!G123=2013,'приложение 1.1 '!D123,"-")</f>
        <v>-</v>
      </c>
      <c r="G121" s="430" t="str">
        <f>IF('приложение 1.1 '!G123=2014,'приложение 1.1 '!E123,"-")</f>
        <v>-</v>
      </c>
      <c r="H121" s="430" t="str">
        <f>IF('приложение 1.1 '!G123=2014,'приложение 1.1 '!D123,"-")</f>
        <v>-</v>
      </c>
      <c r="I121" s="430" t="str">
        <f>IF('приложение 1.1 '!G123=2015,'приложение 1.1 '!E123,"-")</f>
        <v>-</v>
      </c>
      <c r="J121" s="430" t="str">
        <f>IF('приложение 1.1 '!G123=2015,'приложение 1.1 '!D123,"-")</f>
        <v>-</v>
      </c>
      <c r="K121" s="430">
        <f>IF('приложение 1.1 '!G123=2016,'приложение 1.1 '!E123,"-")</f>
        <v>0</v>
      </c>
      <c r="L121" s="430">
        <f>IF('приложение 1.1 '!G123=2016,'приложение 1.1 '!D123,"-")</f>
        <v>0</v>
      </c>
      <c r="M121" s="430" t="str">
        <f>IF('приложение 1.1 '!G123=2017,'приложение 1.1 '!E123,"-")</f>
        <v>-</v>
      </c>
      <c r="N121" s="430" t="str">
        <f>IF('приложение 1.1 '!G123=2017,'приложение 1.1 '!D123,"-")</f>
        <v>-</v>
      </c>
      <c r="O121" s="430">
        <f t="shared" si="65"/>
        <v>0</v>
      </c>
      <c r="P121" s="430">
        <f t="shared" si="66"/>
        <v>0</v>
      </c>
      <c r="Q121" s="430"/>
      <c r="R121" s="430"/>
      <c r="S121" s="430"/>
      <c r="T121" s="430"/>
      <c r="U121" s="430" t="str">
        <f t="shared" si="67"/>
        <v>-</v>
      </c>
      <c r="V121" s="430"/>
      <c r="W121" s="430"/>
      <c r="X121" s="430"/>
      <c r="Y121" s="430">
        <f t="shared" si="68"/>
        <v>0</v>
      </c>
      <c r="Z121" s="430"/>
      <c r="AA121" s="430" t="str">
        <f t="shared" si="69"/>
        <v>-</v>
      </c>
      <c r="AB121" s="430"/>
      <c r="AC121" s="430">
        <f t="shared" si="56"/>
        <v>0</v>
      </c>
      <c r="AD121" s="430">
        <f t="shared" si="57"/>
        <v>0</v>
      </c>
    </row>
    <row r="122" spans="1:30" ht="54.95" hidden="1" customHeight="1">
      <c r="A122" s="416" t="str">
        <f>'приложение 1.1 '!A124</f>
        <v>1.1.3.91</v>
      </c>
      <c r="B122" s="506" t="str">
        <f>'приложение 1.1 '!B124</f>
        <v>Реконструкция оборудования ТП-253</v>
      </c>
      <c r="C122" s="430" t="str">
        <f>IF('приложение 1.1 '!G124=2012,'приложение 1.1 '!E124,"-")</f>
        <v>-</v>
      </c>
      <c r="D122" s="430" t="str">
        <f>IF('приложение 1.1 '!G124=2012,'приложение 1.1 '!D124,"-")</f>
        <v>-</v>
      </c>
      <c r="E122" s="430" t="str">
        <f>IF('приложение 1.1 '!G124=2013,'приложение 1.1 '!E124,"-")</f>
        <v>-</v>
      </c>
      <c r="F122" s="430" t="str">
        <f>IF('приложение 1.1 '!G124=2013,'приложение 1.1 '!D124,"-")</f>
        <v>-</v>
      </c>
      <c r="G122" s="430" t="str">
        <f>IF('приложение 1.1 '!G124=2014,'приложение 1.1 '!E124,"-")</f>
        <v>-</v>
      </c>
      <c r="H122" s="430" t="str">
        <f>IF('приложение 1.1 '!G124=2014,'приложение 1.1 '!D124,"-")</f>
        <v>-</v>
      </c>
      <c r="I122" s="430" t="str">
        <f>IF('приложение 1.1 '!G124=2015,'приложение 1.1 '!E124,"-")</f>
        <v>-</v>
      </c>
      <c r="J122" s="430" t="str">
        <f>IF('приложение 1.1 '!G124=2015,'приложение 1.1 '!D124,"-")</f>
        <v>-</v>
      </c>
      <c r="K122" s="430" t="str">
        <f>IF('приложение 1.1 '!G124=2016,'приложение 1.1 '!E124,"-")</f>
        <v>-</v>
      </c>
      <c r="L122" s="430" t="str">
        <f>IF('приложение 1.1 '!G124=2016,'приложение 1.1 '!D124,"-")</f>
        <v>-</v>
      </c>
      <c r="M122" s="430">
        <f>IF('приложение 1.1 '!G124=2017,'приложение 1.1 '!E124,"-")</f>
        <v>0</v>
      </c>
      <c r="N122" s="430">
        <f>IF('приложение 1.1 '!G124=2017,'приложение 1.1 '!D124,"-")</f>
        <v>0</v>
      </c>
      <c r="O122" s="430">
        <f t="shared" ref="O122" si="70">SUM(C122,E122,G122,I122,K122,M122)</f>
        <v>0</v>
      </c>
      <c r="P122" s="430">
        <f t="shared" ref="P122" si="71">SUM(D122,F122,H122,J122,L122,N122)</f>
        <v>0</v>
      </c>
      <c r="Q122" s="430"/>
      <c r="R122" s="430"/>
      <c r="S122" s="430"/>
      <c r="T122" s="430"/>
      <c r="U122" s="430" t="str">
        <f t="shared" ref="U122" si="72">G122</f>
        <v>-</v>
      </c>
      <c r="V122" s="430"/>
      <c r="W122" s="430"/>
      <c r="X122" s="430"/>
      <c r="Y122" s="430" t="str">
        <f t="shared" ref="Y122" si="73">K122</f>
        <v>-</v>
      </c>
      <c r="Z122" s="430"/>
      <c r="AA122" s="430">
        <f t="shared" ref="AA122" si="74">M122</f>
        <v>0</v>
      </c>
      <c r="AB122" s="430"/>
      <c r="AC122" s="430">
        <f t="shared" ref="AC122" si="75">SUM(Q122,S122,U122,W122,Y122,AA122)</f>
        <v>0</v>
      </c>
      <c r="AD122" s="430">
        <f t="shared" ref="AD122" si="76">SUM(R122,T122,V122,X122,Z122,AB122)</f>
        <v>0</v>
      </c>
    </row>
    <row r="123" spans="1:30" ht="19.5" hidden="1" customHeight="1">
      <c r="A123" s="147" t="str">
        <f>'приложение 1.1 '!A125</f>
        <v>1.1.4.</v>
      </c>
      <c r="B123" s="159" t="str">
        <f>'приложение 1.1 '!B125</f>
        <v>Кабельные линии 6/10кВ</v>
      </c>
      <c r="C123" s="430" t="str">
        <f>IF('приложение 1.1 '!G125=2012,'приложение 1.1 '!E125,"-")</f>
        <v>-</v>
      </c>
      <c r="D123" s="430" t="str">
        <f>IF('приложение 1.1 '!G125=2012,'приложение 1.1 '!D125,"-")</f>
        <v>-</v>
      </c>
      <c r="E123" s="430" t="str">
        <f>IF('приложение 1.1 '!G125=2013,'приложение 1.1 '!E125,"-")</f>
        <v>-</v>
      </c>
      <c r="F123" s="430" t="str">
        <f>IF('приложение 1.1 '!G125=2013,'приложение 1.1 '!D125,"-")</f>
        <v>-</v>
      </c>
      <c r="G123" s="430" t="str">
        <f>IF('приложение 1.1 '!G125=2014,'приложение 1.1 '!E125,"-")</f>
        <v>-</v>
      </c>
      <c r="H123" s="430" t="str">
        <f>IF('приложение 1.1 '!G125=2014,'приложение 1.1 '!D125,"-")</f>
        <v>-</v>
      </c>
      <c r="I123" s="430" t="str">
        <f>IF('приложение 1.1 '!G125=2015,'приложение 1.1 '!E125,"-")</f>
        <v>-</v>
      </c>
      <c r="J123" s="430" t="str">
        <f>IF('приложение 1.1 '!G125=2015,'приложение 1.1 '!D125,"-")</f>
        <v>-</v>
      </c>
      <c r="K123" s="430" t="str">
        <f>IF('приложение 1.1 '!G125=2016,'приложение 1.1 '!E125,"-")</f>
        <v>-</v>
      </c>
      <c r="L123" s="430" t="str">
        <f>IF('приложение 1.1 '!G125=2016,'приложение 1.1 '!D125,"-")</f>
        <v>-</v>
      </c>
      <c r="M123" s="430" t="str">
        <f>IF('приложение 1.1 '!G125=2017,'приложение 1.1 '!E125,"-")</f>
        <v>-</v>
      </c>
      <c r="N123" s="430" t="str">
        <f>IF('приложение 1.1 '!G125=2017,'приложение 1.1 '!D125,"-")</f>
        <v>-</v>
      </c>
      <c r="O123" s="430">
        <f t="shared" si="58"/>
        <v>0</v>
      </c>
      <c r="P123" s="430">
        <f t="shared" si="59"/>
        <v>0</v>
      </c>
      <c r="Q123" s="430" t="s">
        <v>463</v>
      </c>
      <c r="R123" s="430" t="str">
        <f t="shared" ref="R123" si="77">D123</f>
        <v>-</v>
      </c>
      <c r="S123" s="430" t="s">
        <v>463</v>
      </c>
      <c r="T123" s="430" t="str">
        <f t="shared" ref="T123" si="78">F123</f>
        <v>-</v>
      </c>
      <c r="U123" s="430" t="str">
        <f t="shared" si="61"/>
        <v>-</v>
      </c>
      <c r="V123" s="430" t="str">
        <f t="shared" ref="V123" si="79">H123</f>
        <v>-</v>
      </c>
      <c r="W123" s="430" t="str">
        <f t="shared" si="60"/>
        <v>-</v>
      </c>
      <c r="X123" s="430" t="str">
        <f t="shared" ref="X123" si="80">J123</f>
        <v>-</v>
      </c>
      <c r="Y123" s="430" t="str">
        <f t="shared" si="54"/>
        <v>-</v>
      </c>
      <c r="Z123" s="430" t="str">
        <f t="shared" ref="Z123" si="81">L123</f>
        <v>-</v>
      </c>
      <c r="AA123" s="430" t="str">
        <f t="shared" si="55"/>
        <v>-</v>
      </c>
      <c r="AB123" s="430" t="str">
        <f t="shared" ref="AB123" si="82">N123</f>
        <v>-</v>
      </c>
      <c r="AC123" s="430">
        <f t="shared" si="56"/>
        <v>0</v>
      </c>
      <c r="AD123" s="430">
        <f t="shared" si="57"/>
        <v>0</v>
      </c>
    </row>
    <row r="124" spans="1:30" ht="54.95" hidden="1" customHeight="1">
      <c r="A124" s="416" t="str">
        <f>'приложение 1.1 '!A126</f>
        <v>1.1.4.2</v>
      </c>
      <c r="B124" s="506" t="str">
        <f>'приложение 1.1 '!B126</f>
        <v>Реконструкция КЛ-10 кВ ТП-387 - ТП-388 (прокладка новых кабельных линий)</v>
      </c>
      <c r="C124" s="430" t="str">
        <f>IF('приложение 1.1 '!G126=2012,'приложение 1.1 '!E126,"-")</f>
        <v>-</v>
      </c>
      <c r="D124" s="430" t="str">
        <f>IF('приложение 1.1 '!G126=2012,'приложение 1.1 '!D126,"-")</f>
        <v>-</v>
      </c>
      <c r="E124" s="430" t="str">
        <f>IF('приложение 1.1 '!G126=2013,'приложение 1.1 '!E126,"-")</f>
        <v>-</v>
      </c>
      <c r="F124" s="430" t="str">
        <f>IF('приложение 1.1 '!G126=2013,'приложение 1.1 '!D126,"-")</f>
        <v>-</v>
      </c>
      <c r="G124" s="430" t="str">
        <f>IF('приложение 1.1 '!G126=2014,'приложение 1.1 '!E126,"-")</f>
        <v>-</v>
      </c>
      <c r="H124" s="430" t="str">
        <f>IF('приложение 1.1 '!G126=2014,'приложение 1.1 '!D126,"-")</f>
        <v>-</v>
      </c>
      <c r="I124" s="430" t="str">
        <f>IF('приложение 1.1 '!G126=2015,'приложение 1.1 '!E126,"-")</f>
        <v>-</v>
      </c>
      <c r="J124" s="430" t="str">
        <f>IF('приложение 1.1 '!G126=2015,'приложение 1.1 '!D126,"-")</f>
        <v>-</v>
      </c>
      <c r="K124" s="430" t="str">
        <f>IF('приложение 1.1 '!G126=2016,'приложение 1.1 '!E126,"-")</f>
        <v>-</v>
      </c>
      <c r="L124" s="430" t="str">
        <f>IF('приложение 1.1 '!G126=2016,'приложение 1.1 '!D126,"-")</f>
        <v>-</v>
      </c>
      <c r="M124" s="430">
        <f>IF('приложение 1.1 '!G126=2017,'приложение 1.1 '!E126,"-")</f>
        <v>0</v>
      </c>
      <c r="N124" s="430">
        <f>IF('приложение 1.1 '!G126=2017,'приложение 1.1 '!D126,"-")</f>
        <v>1.2</v>
      </c>
      <c r="O124" s="430">
        <f t="shared" si="58"/>
        <v>0</v>
      </c>
      <c r="P124" s="430">
        <f t="shared" si="59"/>
        <v>1.2</v>
      </c>
      <c r="Q124" s="430" t="s">
        <v>463</v>
      </c>
      <c r="R124" s="430" t="str">
        <f t="shared" ref="R124:R159" si="83">D124</f>
        <v>-</v>
      </c>
      <c r="S124" s="430" t="s">
        <v>463</v>
      </c>
      <c r="T124" s="430" t="str">
        <f t="shared" ref="T124:T159" si="84">F124</f>
        <v>-</v>
      </c>
      <c r="U124" s="430" t="s">
        <v>463</v>
      </c>
      <c r="V124" s="430" t="str">
        <f t="shared" ref="V124:W159" si="85">H124</f>
        <v>-</v>
      </c>
      <c r="W124" s="430" t="str">
        <f t="shared" si="60"/>
        <v>-</v>
      </c>
      <c r="X124" s="430" t="str">
        <f t="shared" ref="X124:X159" si="86">J124</f>
        <v>-</v>
      </c>
      <c r="Y124" s="430" t="str">
        <f t="shared" si="54"/>
        <v>-</v>
      </c>
      <c r="Z124" s="430" t="str">
        <f t="shared" ref="Z124:Z159" si="87">L124</f>
        <v>-</v>
      </c>
      <c r="AA124" s="430">
        <f t="shared" si="55"/>
        <v>0</v>
      </c>
      <c r="AB124" s="430">
        <f t="shared" ref="AB124:AB159" si="88">N124</f>
        <v>1.2</v>
      </c>
      <c r="AC124" s="430">
        <f t="shared" si="56"/>
        <v>0</v>
      </c>
      <c r="AD124" s="430">
        <f t="shared" si="57"/>
        <v>1.2</v>
      </c>
    </row>
    <row r="125" spans="1:30" ht="54.95" hidden="1" customHeight="1">
      <c r="A125" s="416" t="str">
        <f>'приложение 1.1 '!A127</f>
        <v>1.1.4.3</v>
      </c>
      <c r="B125" s="506" t="str">
        <f>'приложение 1.1 '!B127</f>
        <v>Реконструкция КЛ-10 кВ РП-110 - ТП-331 (Прокладка второго кабеля)</v>
      </c>
      <c r="C125" s="430" t="str">
        <f>IF('приложение 1.1 '!G127=2012,'приложение 1.1 '!E127,"-")</f>
        <v>-</v>
      </c>
      <c r="D125" s="430" t="str">
        <f>IF('приложение 1.1 '!G127=2012,'приложение 1.1 '!D127,"-")</f>
        <v>-</v>
      </c>
      <c r="E125" s="430" t="str">
        <f>IF('приложение 1.1 '!G127=2013,'приложение 1.1 '!E127,"-")</f>
        <v>-</v>
      </c>
      <c r="F125" s="430" t="str">
        <f>IF('приложение 1.1 '!G127=2013,'приложение 1.1 '!D127,"-")</f>
        <v>-</v>
      </c>
      <c r="G125" s="430">
        <f>IF('приложение 1.1 '!G127=2014,'приложение 1.1 '!E127,"-")</f>
        <v>0</v>
      </c>
      <c r="H125" s="430">
        <f>IF('приложение 1.1 '!G127=2014,'приложение 1.1 '!D127,"-")</f>
        <v>0.88</v>
      </c>
      <c r="I125" s="430" t="str">
        <f>IF('приложение 1.1 '!G127=2015,'приложение 1.1 '!E127,"-")</f>
        <v>-</v>
      </c>
      <c r="J125" s="430" t="str">
        <f>IF('приложение 1.1 '!G127=2015,'приложение 1.1 '!D127,"-")</f>
        <v>-</v>
      </c>
      <c r="K125" s="430" t="str">
        <f>IF('приложение 1.1 '!G127=2016,'приложение 1.1 '!E127,"-")</f>
        <v>-</v>
      </c>
      <c r="L125" s="430" t="str">
        <f>IF('приложение 1.1 '!G127=2016,'приложение 1.1 '!D127,"-")</f>
        <v>-</v>
      </c>
      <c r="M125" s="430" t="str">
        <f>IF('приложение 1.1 '!G127=2017,'приложение 1.1 '!E127,"-")</f>
        <v>-</v>
      </c>
      <c r="N125" s="430" t="str">
        <f>IF('приложение 1.1 '!G127=2017,'приложение 1.1 '!D127,"-")</f>
        <v>-</v>
      </c>
      <c r="O125" s="430">
        <f t="shared" si="58"/>
        <v>0</v>
      </c>
      <c r="P125" s="430">
        <f t="shared" si="59"/>
        <v>0.88</v>
      </c>
      <c r="Q125" s="430" t="s">
        <v>463</v>
      </c>
      <c r="R125" s="430" t="str">
        <f t="shared" si="83"/>
        <v>-</v>
      </c>
      <c r="S125" s="430" t="s">
        <v>463</v>
      </c>
      <c r="T125" s="430" t="str">
        <f t="shared" si="84"/>
        <v>-</v>
      </c>
      <c r="U125" s="430" t="s">
        <v>463</v>
      </c>
      <c r="V125" s="430">
        <f t="shared" si="85"/>
        <v>0.88</v>
      </c>
      <c r="W125" s="430" t="str">
        <f t="shared" si="60"/>
        <v>-</v>
      </c>
      <c r="X125" s="430" t="str">
        <f t="shared" si="86"/>
        <v>-</v>
      </c>
      <c r="Y125" s="430" t="str">
        <f t="shared" si="54"/>
        <v>-</v>
      </c>
      <c r="Z125" s="430" t="str">
        <f t="shared" si="87"/>
        <v>-</v>
      </c>
      <c r="AA125" s="430" t="str">
        <f t="shared" si="55"/>
        <v>-</v>
      </c>
      <c r="AB125" s="430" t="str">
        <f t="shared" si="88"/>
        <v>-</v>
      </c>
      <c r="AC125" s="430">
        <f t="shared" si="56"/>
        <v>0</v>
      </c>
      <c r="AD125" s="430">
        <f t="shared" si="57"/>
        <v>0.88</v>
      </c>
    </row>
    <row r="126" spans="1:30" ht="54.95" hidden="1" customHeight="1">
      <c r="A126" s="416" t="str">
        <f>'приложение 1.1 '!A128</f>
        <v>1.1.4.5</v>
      </c>
      <c r="B126" s="506" t="str">
        <f>'приложение 1.1 '!B128</f>
        <v>Реконструкция КЛ-6 кВ ТП-201 - ТП-202 (замена существующих кабелей от ТП-201 до БКТП)</v>
      </c>
      <c r="C126" s="430" t="str">
        <f>IF('приложение 1.1 '!G128=2012,'приложение 1.1 '!E128,"-")</f>
        <v>-</v>
      </c>
      <c r="D126" s="430" t="str">
        <f>IF('приложение 1.1 '!G128=2012,'приложение 1.1 '!D128,"-")</f>
        <v>-</v>
      </c>
      <c r="E126" s="430" t="str">
        <f>IF('приложение 1.1 '!G128=2013,'приложение 1.1 '!E128,"-")</f>
        <v>-</v>
      </c>
      <c r="F126" s="430" t="str">
        <f>IF('приложение 1.1 '!G128=2013,'приложение 1.1 '!D128,"-")</f>
        <v>-</v>
      </c>
      <c r="G126" s="430" t="str">
        <f>IF('приложение 1.1 '!G128=2014,'приложение 1.1 '!E128,"-")</f>
        <v>-</v>
      </c>
      <c r="H126" s="430" t="str">
        <f>IF('приложение 1.1 '!G128=2014,'приложение 1.1 '!D128,"-")</f>
        <v>-</v>
      </c>
      <c r="I126" s="430" t="str">
        <f>IF('приложение 1.1 '!G128=2015,'приложение 1.1 '!E128,"-")</f>
        <v>-</v>
      </c>
      <c r="J126" s="430" t="str">
        <f>IF('приложение 1.1 '!G128=2015,'приложение 1.1 '!D128,"-")</f>
        <v>-</v>
      </c>
      <c r="K126" s="430" t="str">
        <f>IF('приложение 1.1 '!G128=2016,'приложение 1.1 '!E128,"-")</f>
        <v>-</v>
      </c>
      <c r="L126" s="430" t="str">
        <f>IF('приложение 1.1 '!G128=2016,'приложение 1.1 '!D128,"-")</f>
        <v>-</v>
      </c>
      <c r="M126" s="430">
        <f>IF('приложение 1.1 '!G128=2017,'приложение 1.1 '!E128,"-")</f>
        <v>0</v>
      </c>
      <c r="N126" s="430">
        <f>IF('приложение 1.1 '!G128=2017,'приложение 1.1 '!D128,"-")</f>
        <v>0.64</v>
      </c>
      <c r="O126" s="430">
        <f t="shared" si="58"/>
        <v>0</v>
      </c>
      <c r="P126" s="430">
        <f t="shared" si="59"/>
        <v>0.64</v>
      </c>
      <c r="Q126" s="430" t="s">
        <v>463</v>
      </c>
      <c r="R126" s="430" t="str">
        <f t="shared" si="83"/>
        <v>-</v>
      </c>
      <c r="S126" s="430" t="s">
        <v>463</v>
      </c>
      <c r="T126" s="430" t="str">
        <f t="shared" si="84"/>
        <v>-</v>
      </c>
      <c r="U126" s="430" t="s">
        <v>463</v>
      </c>
      <c r="V126" s="430" t="str">
        <f t="shared" si="85"/>
        <v>-</v>
      </c>
      <c r="W126" s="430" t="str">
        <f t="shared" si="60"/>
        <v>-</v>
      </c>
      <c r="X126" s="430" t="str">
        <f t="shared" si="86"/>
        <v>-</v>
      </c>
      <c r="Y126" s="430" t="str">
        <f t="shared" si="54"/>
        <v>-</v>
      </c>
      <c r="Z126" s="430" t="str">
        <f t="shared" si="87"/>
        <v>-</v>
      </c>
      <c r="AA126" s="430">
        <f t="shared" si="55"/>
        <v>0</v>
      </c>
      <c r="AB126" s="430">
        <f t="shared" si="88"/>
        <v>0.64</v>
      </c>
      <c r="AC126" s="430">
        <f t="shared" si="56"/>
        <v>0</v>
      </c>
      <c r="AD126" s="430">
        <f t="shared" si="57"/>
        <v>0.64</v>
      </c>
    </row>
    <row r="127" spans="1:30" ht="54.95" hidden="1" customHeight="1">
      <c r="A127" s="416" t="str">
        <f>'приложение 1.1 '!A129</f>
        <v>1.1.4.7</v>
      </c>
      <c r="B127" s="506" t="str">
        <f>'приложение 1.1 '!B129</f>
        <v>Реконструкция КЛ-10 кВ ТП-378 - ТП-381 (Замена существующих кабелей)</v>
      </c>
      <c r="C127" s="430" t="str">
        <f>IF('приложение 1.1 '!G129=2012,'приложение 1.1 '!E129,"-")</f>
        <v>-</v>
      </c>
      <c r="D127" s="430" t="str">
        <f>IF('приложение 1.1 '!G129=2012,'приложение 1.1 '!D129,"-")</f>
        <v>-</v>
      </c>
      <c r="E127" s="430">
        <f>IF('приложение 1.1 '!G129=2013,'приложение 1.1 '!E129,"-")</f>
        <v>0</v>
      </c>
      <c r="F127" s="430">
        <f>IF('приложение 1.1 '!G129=2013,'приложение 1.1 '!D129,"-")</f>
        <v>0.98</v>
      </c>
      <c r="G127" s="430" t="str">
        <f>IF('приложение 1.1 '!G129=2014,'приложение 1.1 '!E129,"-")</f>
        <v>-</v>
      </c>
      <c r="H127" s="430" t="str">
        <f>IF('приложение 1.1 '!G129=2014,'приложение 1.1 '!D129,"-")</f>
        <v>-</v>
      </c>
      <c r="I127" s="430" t="str">
        <f>IF('приложение 1.1 '!G129=2015,'приложение 1.1 '!E129,"-")</f>
        <v>-</v>
      </c>
      <c r="J127" s="430" t="str">
        <f>IF('приложение 1.1 '!G129=2015,'приложение 1.1 '!D129,"-")</f>
        <v>-</v>
      </c>
      <c r="K127" s="430" t="str">
        <f>IF('приложение 1.1 '!G129=2016,'приложение 1.1 '!E129,"-")</f>
        <v>-</v>
      </c>
      <c r="L127" s="430" t="str">
        <f>IF('приложение 1.1 '!G129=2016,'приложение 1.1 '!D129,"-")</f>
        <v>-</v>
      </c>
      <c r="M127" s="430" t="str">
        <f>IF('приложение 1.1 '!G129=2017,'приложение 1.1 '!E129,"-")</f>
        <v>-</v>
      </c>
      <c r="N127" s="430" t="str">
        <f>IF('приложение 1.1 '!G129=2017,'приложение 1.1 '!D129,"-")</f>
        <v>-</v>
      </c>
      <c r="O127" s="430">
        <f t="shared" si="58"/>
        <v>0</v>
      </c>
      <c r="P127" s="430">
        <f t="shared" si="59"/>
        <v>0.98</v>
      </c>
      <c r="Q127" s="430" t="s">
        <v>463</v>
      </c>
      <c r="R127" s="430" t="str">
        <f t="shared" si="83"/>
        <v>-</v>
      </c>
      <c r="S127" s="430" t="s">
        <v>463</v>
      </c>
      <c r="T127" s="430">
        <f t="shared" si="84"/>
        <v>0.98</v>
      </c>
      <c r="U127" s="430" t="s">
        <v>463</v>
      </c>
      <c r="V127" s="430" t="str">
        <f t="shared" si="85"/>
        <v>-</v>
      </c>
      <c r="W127" s="430" t="str">
        <f t="shared" si="60"/>
        <v>-</v>
      </c>
      <c r="X127" s="430" t="str">
        <f t="shared" si="86"/>
        <v>-</v>
      </c>
      <c r="Y127" s="430" t="str">
        <f t="shared" si="54"/>
        <v>-</v>
      </c>
      <c r="Z127" s="430" t="str">
        <f t="shared" si="87"/>
        <v>-</v>
      </c>
      <c r="AA127" s="430" t="str">
        <f t="shared" si="55"/>
        <v>-</v>
      </c>
      <c r="AB127" s="430" t="str">
        <f t="shared" si="88"/>
        <v>-</v>
      </c>
      <c r="AC127" s="430">
        <f t="shared" si="56"/>
        <v>0</v>
      </c>
      <c r="AD127" s="430">
        <f t="shared" si="57"/>
        <v>0.98</v>
      </c>
    </row>
    <row r="128" spans="1:30" ht="54.95" hidden="1" customHeight="1">
      <c r="A128" s="416" t="str">
        <f>'приложение 1.1 '!A130</f>
        <v>1.1.4.9</v>
      </c>
      <c r="B128" s="506" t="str">
        <f>'приложение 1.1 '!B130</f>
        <v>Реконструкция КЛ-6 кВ ТП-369 - ТП-370   (замена 1 существующего и прокладка одного резервного кабелей)</v>
      </c>
      <c r="C128" s="430" t="str">
        <f>IF('приложение 1.1 '!G130=2012,'приложение 1.1 '!E130,"-")</f>
        <v>-</v>
      </c>
      <c r="D128" s="430" t="str">
        <f>IF('приложение 1.1 '!G130=2012,'приложение 1.1 '!D130,"-")</f>
        <v>-</v>
      </c>
      <c r="E128" s="430" t="str">
        <f>IF('приложение 1.1 '!G130=2013,'приложение 1.1 '!E130,"-")</f>
        <v>-</v>
      </c>
      <c r="F128" s="430" t="str">
        <f>IF('приложение 1.1 '!G130=2013,'приложение 1.1 '!D130,"-")</f>
        <v>-</v>
      </c>
      <c r="G128" s="430">
        <f>IF('приложение 1.1 '!G130=2014,'приложение 1.1 '!E130,"-")</f>
        <v>0</v>
      </c>
      <c r="H128" s="430">
        <f>IF('приложение 1.1 '!G130=2014,'приложение 1.1 '!D130,"-")</f>
        <v>0.57999999999999996</v>
      </c>
      <c r="I128" s="430" t="str">
        <f>IF('приложение 1.1 '!G130=2015,'приложение 1.1 '!E130,"-")</f>
        <v>-</v>
      </c>
      <c r="J128" s="430" t="str">
        <f>IF('приложение 1.1 '!G130=2015,'приложение 1.1 '!D130,"-")</f>
        <v>-</v>
      </c>
      <c r="K128" s="430" t="str">
        <f>IF('приложение 1.1 '!G130=2016,'приложение 1.1 '!E130,"-")</f>
        <v>-</v>
      </c>
      <c r="L128" s="430" t="str">
        <f>IF('приложение 1.1 '!G130=2016,'приложение 1.1 '!D130,"-")</f>
        <v>-</v>
      </c>
      <c r="M128" s="430" t="str">
        <f>IF('приложение 1.1 '!G130=2017,'приложение 1.1 '!E130,"-")</f>
        <v>-</v>
      </c>
      <c r="N128" s="430" t="str">
        <f>IF('приложение 1.1 '!G130=2017,'приложение 1.1 '!D130,"-")</f>
        <v>-</v>
      </c>
      <c r="O128" s="430">
        <f t="shared" si="58"/>
        <v>0</v>
      </c>
      <c r="P128" s="430">
        <f t="shared" si="59"/>
        <v>0.57999999999999996</v>
      </c>
      <c r="Q128" s="430" t="s">
        <v>463</v>
      </c>
      <c r="R128" s="430" t="str">
        <f t="shared" si="83"/>
        <v>-</v>
      </c>
      <c r="S128" s="430" t="s">
        <v>463</v>
      </c>
      <c r="T128" s="430" t="str">
        <f t="shared" si="84"/>
        <v>-</v>
      </c>
      <c r="U128" s="430" t="s">
        <v>463</v>
      </c>
      <c r="V128" s="430">
        <f t="shared" si="85"/>
        <v>0.57999999999999996</v>
      </c>
      <c r="W128" s="430" t="str">
        <f t="shared" si="60"/>
        <v>-</v>
      </c>
      <c r="X128" s="430" t="str">
        <f t="shared" si="86"/>
        <v>-</v>
      </c>
      <c r="Y128" s="430" t="str">
        <f t="shared" si="54"/>
        <v>-</v>
      </c>
      <c r="Z128" s="430" t="str">
        <f t="shared" si="87"/>
        <v>-</v>
      </c>
      <c r="AA128" s="430" t="str">
        <f t="shared" si="55"/>
        <v>-</v>
      </c>
      <c r="AB128" s="430" t="str">
        <f t="shared" si="88"/>
        <v>-</v>
      </c>
      <c r="AC128" s="430">
        <f t="shared" si="56"/>
        <v>0</v>
      </c>
      <c r="AD128" s="430">
        <f t="shared" si="57"/>
        <v>0.57999999999999996</v>
      </c>
    </row>
    <row r="129" spans="1:30" s="9" customFormat="1" ht="54.95" hidden="1" customHeight="1">
      <c r="A129" s="416" t="str">
        <f>'приложение 1.1 '!A131</f>
        <v>1.1.4.10</v>
      </c>
      <c r="B129" s="506" t="str">
        <f>'приложение 1.1 '!B131</f>
        <v>Реконструкция КЛ-10 кВ  ТП-370 - ТП-371   ( прокладка одного резервного кабелей)</v>
      </c>
      <c r="C129" s="430" t="str">
        <f>IF('приложение 1.1 '!G131=2012,'приложение 1.1 '!E131,"-")</f>
        <v>-</v>
      </c>
      <c r="D129" s="430" t="str">
        <f>IF('приложение 1.1 '!G131=2012,'приложение 1.1 '!D131,"-")</f>
        <v>-</v>
      </c>
      <c r="E129" s="430" t="str">
        <f>IF('приложение 1.1 '!G131=2013,'приложение 1.1 '!E131,"-")</f>
        <v>-</v>
      </c>
      <c r="F129" s="430" t="str">
        <f>IF('приложение 1.1 '!G131=2013,'приложение 1.1 '!D131,"-")</f>
        <v>-</v>
      </c>
      <c r="G129" s="430">
        <f>IF('приложение 1.1 '!G131=2014,'приложение 1.1 '!E131,"-")</f>
        <v>0</v>
      </c>
      <c r="H129" s="430">
        <f>IF('приложение 1.1 '!G131=2014,'приложение 1.1 '!D131,"-")</f>
        <v>0.61</v>
      </c>
      <c r="I129" s="430" t="str">
        <f>IF('приложение 1.1 '!G131=2015,'приложение 1.1 '!E131,"-")</f>
        <v>-</v>
      </c>
      <c r="J129" s="430" t="str">
        <f>IF('приложение 1.1 '!G131=2015,'приложение 1.1 '!D131,"-")</f>
        <v>-</v>
      </c>
      <c r="K129" s="430" t="str">
        <f>IF('приложение 1.1 '!G131=2016,'приложение 1.1 '!E131,"-")</f>
        <v>-</v>
      </c>
      <c r="L129" s="430" t="str">
        <f>IF('приложение 1.1 '!G131=2016,'приложение 1.1 '!D131,"-")</f>
        <v>-</v>
      </c>
      <c r="M129" s="430" t="str">
        <f>IF('приложение 1.1 '!G131=2017,'приложение 1.1 '!E131,"-")</f>
        <v>-</v>
      </c>
      <c r="N129" s="430" t="str">
        <f>IF('приложение 1.1 '!G131=2017,'приложение 1.1 '!D131,"-")</f>
        <v>-</v>
      </c>
      <c r="O129" s="430">
        <f t="shared" si="58"/>
        <v>0</v>
      </c>
      <c r="P129" s="430">
        <f t="shared" si="59"/>
        <v>0.61</v>
      </c>
      <c r="Q129" s="430" t="s">
        <v>463</v>
      </c>
      <c r="R129" s="430" t="str">
        <f t="shared" si="83"/>
        <v>-</v>
      </c>
      <c r="S129" s="430" t="s">
        <v>463</v>
      </c>
      <c r="T129" s="430" t="str">
        <f t="shared" si="84"/>
        <v>-</v>
      </c>
      <c r="U129" s="430" t="s">
        <v>463</v>
      </c>
      <c r="V129" s="430">
        <f t="shared" si="85"/>
        <v>0.61</v>
      </c>
      <c r="W129" s="430" t="str">
        <f t="shared" si="60"/>
        <v>-</v>
      </c>
      <c r="X129" s="430" t="str">
        <f t="shared" si="86"/>
        <v>-</v>
      </c>
      <c r="Y129" s="430" t="str">
        <f t="shared" si="54"/>
        <v>-</v>
      </c>
      <c r="Z129" s="430" t="str">
        <f t="shared" si="87"/>
        <v>-</v>
      </c>
      <c r="AA129" s="430" t="str">
        <f t="shared" si="55"/>
        <v>-</v>
      </c>
      <c r="AB129" s="430" t="str">
        <f t="shared" si="88"/>
        <v>-</v>
      </c>
      <c r="AC129" s="430">
        <f t="shared" si="56"/>
        <v>0</v>
      </c>
      <c r="AD129" s="430">
        <f t="shared" si="57"/>
        <v>0.61</v>
      </c>
    </row>
    <row r="130" spans="1:30" s="9" customFormat="1" ht="74.25" hidden="1" customHeight="1">
      <c r="A130" s="416" t="str">
        <f>'приложение 1.1 '!A132</f>
        <v>1.1.4.11</v>
      </c>
      <c r="B130" s="506" t="str">
        <f>'приложение 1.1 '!B132</f>
        <v>Реконструкция КЛ-10 кВ  ТП-352 - ТП-353   (замена 1 существующего и прокладка одного резервного кабелей )</v>
      </c>
      <c r="C130" s="430" t="str">
        <f>IF('приложение 1.1 '!G132=2012,'приложение 1.1 '!E132,"-")</f>
        <v>-</v>
      </c>
      <c r="D130" s="430" t="str">
        <f>IF('приложение 1.1 '!G132=2012,'приложение 1.1 '!D132,"-")</f>
        <v>-</v>
      </c>
      <c r="E130" s="430" t="str">
        <f>IF('приложение 1.1 '!G132=2013,'приложение 1.1 '!E132,"-")</f>
        <v>-</v>
      </c>
      <c r="F130" s="430" t="str">
        <f>IF('приложение 1.1 '!G132=2013,'приложение 1.1 '!D132,"-")</f>
        <v>-</v>
      </c>
      <c r="G130" s="430" t="str">
        <f>IF('приложение 1.1 '!G132=2014,'приложение 1.1 '!E132,"-")</f>
        <v>-</v>
      </c>
      <c r="H130" s="430" t="str">
        <f>IF('приложение 1.1 '!G132=2014,'приложение 1.1 '!D132,"-")</f>
        <v>-</v>
      </c>
      <c r="I130" s="430" t="str">
        <f>IF('приложение 1.1 '!G132=2015,'приложение 1.1 '!E132,"-")</f>
        <v>-</v>
      </c>
      <c r="J130" s="430" t="str">
        <f>IF('приложение 1.1 '!G132=2015,'приложение 1.1 '!D132,"-")</f>
        <v>-</v>
      </c>
      <c r="K130" s="430" t="str">
        <f>IF('приложение 1.1 '!G132=2016,'приложение 1.1 '!E132,"-")</f>
        <v>-</v>
      </c>
      <c r="L130" s="430" t="str">
        <f>IF('приложение 1.1 '!G132=2016,'приложение 1.1 '!D132,"-")</f>
        <v>-</v>
      </c>
      <c r="M130" s="430">
        <f>IF('приложение 1.1 '!G132=2017,'приложение 1.1 '!E132,"-")</f>
        <v>0</v>
      </c>
      <c r="N130" s="430">
        <f>IF('приложение 1.1 '!G132=2017,'приложение 1.1 '!D132,"-")</f>
        <v>0.32</v>
      </c>
      <c r="O130" s="430">
        <f t="shared" si="58"/>
        <v>0</v>
      </c>
      <c r="P130" s="430">
        <f t="shared" si="59"/>
        <v>0.32</v>
      </c>
      <c r="Q130" s="430" t="s">
        <v>463</v>
      </c>
      <c r="R130" s="430" t="str">
        <f t="shared" si="83"/>
        <v>-</v>
      </c>
      <c r="S130" s="430" t="s">
        <v>463</v>
      </c>
      <c r="T130" s="430" t="str">
        <f t="shared" si="84"/>
        <v>-</v>
      </c>
      <c r="U130" s="430" t="s">
        <v>463</v>
      </c>
      <c r="V130" s="430" t="str">
        <f t="shared" si="85"/>
        <v>-</v>
      </c>
      <c r="W130" s="430" t="str">
        <f t="shared" si="60"/>
        <v>-</v>
      </c>
      <c r="X130" s="430" t="str">
        <f t="shared" si="86"/>
        <v>-</v>
      </c>
      <c r="Y130" s="430" t="str">
        <f t="shared" si="54"/>
        <v>-</v>
      </c>
      <c r="Z130" s="430" t="str">
        <f t="shared" si="87"/>
        <v>-</v>
      </c>
      <c r="AA130" s="430">
        <f t="shared" si="55"/>
        <v>0</v>
      </c>
      <c r="AB130" s="430">
        <f t="shared" si="88"/>
        <v>0.32</v>
      </c>
      <c r="AC130" s="430">
        <f t="shared" si="56"/>
        <v>0</v>
      </c>
      <c r="AD130" s="430">
        <f t="shared" si="57"/>
        <v>0.32</v>
      </c>
    </row>
    <row r="131" spans="1:30" s="9" customFormat="1" ht="54.95" hidden="1" customHeight="1">
      <c r="A131" s="416" t="str">
        <f>'приложение 1.1 '!A133</f>
        <v>1.1.4.21</v>
      </c>
      <c r="B131" s="506" t="str">
        <f>'приложение 1.1 '!B133</f>
        <v>Реконструкция КЛ-10кВ от ТП-347 до ТП-348  (замена существующих кабелей)</v>
      </c>
      <c r="C131" s="430" t="str">
        <f>IF('приложение 1.1 '!G133=2012,'приложение 1.1 '!E133,"-")</f>
        <v>-</v>
      </c>
      <c r="D131" s="430" t="str">
        <f>IF('приложение 1.1 '!G133=2012,'приложение 1.1 '!D133,"-")</f>
        <v>-</v>
      </c>
      <c r="E131" s="430" t="str">
        <f>IF('приложение 1.1 '!G133=2013,'приложение 1.1 '!E133,"-")</f>
        <v>-</v>
      </c>
      <c r="F131" s="430" t="str">
        <f>IF('приложение 1.1 '!G133=2013,'приложение 1.1 '!D133,"-")</f>
        <v>-</v>
      </c>
      <c r="G131" s="430">
        <f>IF('приложение 1.1 '!G133=2014,'приложение 1.1 '!E133,"-")</f>
        <v>0</v>
      </c>
      <c r="H131" s="430">
        <f>IF('приложение 1.1 '!G133=2014,'приложение 1.1 '!D133,"-")</f>
        <v>0.81200000000000006</v>
      </c>
      <c r="I131" s="430" t="str">
        <f>IF('приложение 1.1 '!G133=2015,'приложение 1.1 '!E133,"-")</f>
        <v>-</v>
      </c>
      <c r="J131" s="430" t="str">
        <f>IF('приложение 1.1 '!G133=2015,'приложение 1.1 '!D133,"-")</f>
        <v>-</v>
      </c>
      <c r="K131" s="430" t="str">
        <f>IF('приложение 1.1 '!G133=2016,'приложение 1.1 '!E133,"-")</f>
        <v>-</v>
      </c>
      <c r="L131" s="430" t="str">
        <f>IF('приложение 1.1 '!G133=2016,'приложение 1.1 '!D133,"-")</f>
        <v>-</v>
      </c>
      <c r="M131" s="430" t="str">
        <f>IF('приложение 1.1 '!G133=2017,'приложение 1.1 '!E133,"-")</f>
        <v>-</v>
      </c>
      <c r="N131" s="430" t="str">
        <f>IF('приложение 1.1 '!G133=2017,'приложение 1.1 '!D133,"-")</f>
        <v>-</v>
      </c>
      <c r="O131" s="430">
        <f t="shared" si="58"/>
        <v>0</v>
      </c>
      <c r="P131" s="430">
        <f t="shared" si="59"/>
        <v>0.81200000000000006</v>
      </c>
      <c r="Q131" s="430" t="s">
        <v>463</v>
      </c>
      <c r="R131" s="430" t="str">
        <f t="shared" si="83"/>
        <v>-</v>
      </c>
      <c r="S131" s="430" t="s">
        <v>463</v>
      </c>
      <c r="T131" s="430" t="str">
        <f t="shared" si="84"/>
        <v>-</v>
      </c>
      <c r="U131" s="430" t="s">
        <v>463</v>
      </c>
      <c r="V131" s="430">
        <f t="shared" si="85"/>
        <v>0.81200000000000006</v>
      </c>
      <c r="W131" s="430" t="str">
        <f t="shared" si="60"/>
        <v>-</v>
      </c>
      <c r="X131" s="430" t="str">
        <f t="shared" si="86"/>
        <v>-</v>
      </c>
      <c r="Y131" s="430" t="str">
        <f t="shared" ref="Y131:Y175" si="89">K131</f>
        <v>-</v>
      </c>
      <c r="Z131" s="430" t="str">
        <f t="shared" si="87"/>
        <v>-</v>
      </c>
      <c r="AA131" s="430" t="str">
        <f t="shared" ref="AA131:AA175" si="90">M131</f>
        <v>-</v>
      </c>
      <c r="AB131" s="430" t="str">
        <f t="shared" si="88"/>
        <v>-</v>
      </c>
      <c r="AC131" s="430">
        <f t="shared" ref="AC131:AC166" si="91">SUM(Q131,S131,U131,W131,Y131,AA131)</f>
        <v>0</v>
      </c>
      <c r="AD131" s="430">
        <f t="shared" ref="AD131:AD166" si="92">SUM(R131,T131,V131,X131,Z131,AB131)</f>
        <v>0.81200000000000006</v>
      </c>
    </row>
    <row r="132" spans="1:30" s="9" customFormat="1" ht="54.95" hidden="1" customHeight="1">
      <c r="A132" s="416" t="str">
        <f>'приложение 1.1 '!A134</f>
        <v>1.1.4.22</v>
      </c>
      <c r="B132" s="506" t="str">
        <f>'приложение 1.1 '!B134</f>
        <v>Реконструкция КЛ -10 кВ от ТП-450  - ТП - 451 мкр. 25</v>
      </c>
      <c r="C132" s="430" t="str">
        <f>IF('приложение 1.1 '!G134=2012,'приложение 1.1 '!E134,"-")</f>
        <v>-</v>
      </c>
      <c r="D132" s="430" t="str">
        <f>IF('приложение 1.1 '!G134=2012,'приложение 1.1 '!D134,"-")</f>
        <v>-</v>
      </c>
      <c r="E132" s="430" t="str">
        <f>IF('приложение 1.1 '!G134=2013,'приложение 1.1 '!E134,"-")</f>
        <v>-</v>
      </c>
      <c r="F132" s="430" t="str">
        <f>IF('приложение 1.1 '!G134=2013,'приложение 1.1 '!D134,"-")</f>
        <v>-</v>
      </c>
      <c r="G132" s="430" t="str">
        <f>IF('приложение 1.1 '!G134=2014,'приложение 1.1 '!E134,"-")</f>
        <v>-</v>
      </c>
      <c r="H132" s="430" t="str">
        <f>IF('приложение 1.1 '!G134=2014,'приложение 1.1 '!D134,"-")</f>
        <v>-</v>
      </c>
      <c r="I132" s="430" t="str">
        <f>IF('приложение 1.1 '!G134=2015,'приложение 1.1 '!E134,"-")</f>
        <v>-</v>
      </c>
      <c r="J132" s="430" t="str">
        <f>IF('приложение 1.1 '!G134=2015,'приложение 1.1 '!D134,"-")</f>
        <v>-</v>
      </c>
      <c r="K132" s="430" t="str">
        <f>IF('приложение 1.1 '!G134=2016,'приложение 1.1 '!E134,"-")</f>
        <v>-</v>
      </c>
      <c r="L132" s="430" t="str">
        <f>IF('приложение 1.1 '!G134=2016,'приложение 1.1 '!D134,"-")</f>
        <v>-</v>
      </c>
      <c r="M132" s="430">
        <f>IF('приложение 1.1 '!G134=2017,'приложение 1.1 '!E134,"-")</f>
        <v>0</v>
      </c>
      <c r="N132" s="430">
        <f>IF('приложение 1.1 '!G134=2017,'приложение 1.1 '!D134,"-")</f>
        <v>0.53</v>
      </c>
      <c r="O132" s="430">
        <f t="shared" si="58"/>
        <v>0</v>
      </c>
      <c r="P132" s="430">
        <f t="shared" si="59"/>
        <v>0.53</v>
      </c>
      <c r="Q132" s="430" t="s">
        <v>463</v>
      </c>
      <c r="R132" s="430" t="str">
        <f t="shared" si="83"/>
        <v>-</v>
      </c>
      <c r="S132" s="430" t="s">
        <v>463</v>
      </c>
      <c r="T132" s="430" t="str">
        <f t="shared" si="84"/>
        <v>-</v>
      </c>
      <c r="U132" s="430" t="s">
        <v>463</v>
      </c>
      <c r="V132" s="430" t="str">
        <f t="shared" si="85"/>
        <v>-</v>
      </c>
      <c r="W132" s="430" t="str">
        <f t="shared" si="60"/>
        <v>-</v>
      </c>
      <c r="X132" s="430" t="str">
        <f t="shared" si="86"/>
        <v>-</v>
      </c>
      <c r="Y132" s="430" t="str">
        <f t="shared" si="89"/>
        <v>-</v>
      </c>
      <c r="Z132" s="430" t="str">
        <f t="shared" si="87"/>
        <v>-</v>
      </c>
      <c r="AA132" s="430">
        <f t="shared" si="90"/>
        <v>0</v>
      </c>
      <c r="AB132" s="430">
        <f t="shared" si="88"/>
        <v>0.53</v>
      </c>
      <c r="AC132" s="430">
        <f t="shared" si="91"/>
        <v>0</v>
      </c>
      <c r="AD132" s="430">
        <f t="shared" si="92"/>
        <v>0.53</v>
      </c>
    </row>
    <row r="133" spans="1:30" s="9" customFormat="1" ht="54.95" hidden="1" customHeight="1">
      <c r="A133" s="416" t="str">
        <f>'приложение 1.1 '!A135</f>
        <v>1.1.4.24</v>
      </c>
      <c r="B133" s="506" t="str">
        <f>'приложение 1.1 '!B135</f>
        <v xml:space="preserve">Реконструкция КЛ-10кВ  ТП - 505 - ТП - 506 </v>
      </c>
      <c r="C133" s="430" t="str">
        <f>IF('приложение 1.1 '!G135=2012,'приложение 1.1 '!E135,"-")</f>
        <v>-</v>
      </c>
      <c r="D133" s="430" t="str">
        <f>IF('приложение 1.1 '!G135=2012,'приложение 1.1 '!D135,"-")</f>
        <v>-</v>
      </c>
      <c r="E133" s="430" t="str">
        <f>IF('приложение 1.1 '!G135=2013,'приложение 1.1 '!E135,"-")</f>
        <v>-</v>
      </c>
      <c r="F133" s="430" t="str">
        <f>IF('приложение 1.1 '!G135=2013,'приложение 1.1 '!D135,"-")</f>
        <v>-</v>
      </c>
      <c r="G133" s="430" t="str">
        <f>IF('приложение 1.1 '!G135=2014,'приложение 1.1 '!E135,"-")</f>
        <v>-</v>
      </c>
      <c r="H133" s="430" t="str">
        <f>IF('приложение 1.1 '!G135=2014,'приложение 1.1 '!D135,"-")</f>
        <v>-</v>
      </c>
      <c r="I133" s="430">
        <f>IF('приложение 1.1 '!G135=2015,'приложение 1.1 '!E135,"-")</f>
        <v>0</v>
      </c>
      <c r="J133" s="430">
        <f>IF('приложение 1.1 '!G135=2015,'приложение 1.1 '!D135,"-")</f>
        <v>0.47599999999999998</v>
      </c>
      <c r="K133" s="430" t="str">
        <f>IF('приложение 1.1 '!G135=2016,'приложение 1.1 '!E135,"-")</f>
        <v>-</v>
      </c>
      <c r="L133" s="430" t="str">
        <f>IF('приложение 1.1 '!G135=2016,'приложение 1.1 '!D135,"-")</f>
        <v>-</v>
      </c>
      <c r="M133" s="430" t="str">
        <f>IF('приложение 1.1 '!G135=2017,'приложение 1.1 '!E135,"-")</f>
        <v>-</v>
      </c>
      <c r="N133" s="430" t="str">
        <f>IF('приложение 1.1 '!G135=2017,'приложение 1.1 '!D135,"-")</f>
        <v>-</v>
      </c>
      <c r="O133" s="430">
        <f t="shared" si="58"/>
        <v>0</v>
      </c>
      <c r="P133" s="430">
        <f t="shared" si="59"/>
        <v>0.47599999999999998</v>
      </c>
      <c r="Q133" s="430" t="s">
        <v>463</v>
      </c>
      <c r="R133" s="430" t="str">
        <f t="shared" si="83"/>
        <v>-</v>
      </c>
      <c r="S133" s="430" t="s">
        <v>463</v>
      </c>
      <c r="T133" s="430" t="str">
        <f t="shared" si="84"/>
        <v>-</v>
      </c>
      <c r="U133" s="430" t="s">
        <v>463</v>
      </c>
      <c r="V133" s="430" t="str">
        <f t="shared" si="85"/>
        <v>-</v>
      </c>
      <c r="W133" s="430">
        <f t="shared" si="60"/>
        <v>0</v>
      </c>
      <c r="X133" s="430">
        <f t="shared" si="86"/>
        <v>0.47599999999999998</v>
      </c>
      <c r="Y133" s="430" t="str">
        <f t="shared" si="89"/>
        <v>-</v>
      </c>
      <c r="Z133" s="430" t="str">
        <f t="shared" si="87"/>
        <v>-</v>
      </c>
      <c r="AA133" s="430" t="str">
        <f t="shared" si="90"/>
        <v>-</v>
      </c>
      <c r="AB133" s="430" t="str">
        <f t="shared" si="88"/>
        <v>-</v>
      </c>
      <c r="AC133" s="430">
        <f t="shared" si="91"/>
        <v>0</v>
      </c>
      <c r="AD133" s="430">
        <f t="shared" si="92"/>
        <v>0.47599999999999998</v>
      </c>
    </row>
    <row r="134" spans="1:30" s="9" customFormat="1" ht="54.95" hidden="1" customHeight="1">
      <c r="A134" s="416" t="str">
        <f>'приложение 1.1 '!A136</f>
        <v>1.1.4.25</v>
      </c>
      <c r="B134" s="506" t="str">
        <f>'приложение 1.1 '!B136</f>
        <v>Реконструкция КЛ-10кВ от оп.36 до ПС "Сургут"</v>
      </c>
      <c r="C134" s="430" t="str">
        <f>IF('приложение 1.1 '!G136=2012,'приложение 1.1 '!E136,"-")</f>
        <v>-</v>
      </c>
      <c r="D134" s="430" t="str">
        <f>IF('приложение 1.1 '!G136=2012,'приложение 1.1 '!D136,"-")</f>
        <v>-</v>
      </c>
      <c r="E134" s="430" t="str">
        <f>IF('приложение 1.1 '!G136=2013,'приложение 1.1 '!E136,"-")</f>
        <v>-</v>
      </c>
      <c r="F134" s="430" t="str">
        <f>IF('приложение 1.1 '!G136=2013,'приложение 1.1 '!D136,"-")</f>
        <v>-</v>
      </c>
      <c r="G134" s="430" t="str">
        <f>IF('приложение 1.1 '!G136=2014,'приложение 1.1 '!E136,"-")</f>
        <v>-</v>
      </c>
      <c r="H134" s="430" t="str">
        <f>IF('приложение 1.1 '!G136=2014,'приложение 1.1 '!D136,"-")</f>
        <v>-</v>
      </c>
      <c r="I134" s="430" t="str">
        <f>IF('приложение 1.1 '!G136=2015,'приложение 1.1 '!E136,"-")</f>
        <v>-</v>
      </c>
      <c r="J134" s="430" t="str">
        <f>IF('приложение 1.1 '!G136=2015,'приложение 1.1 '!D136,"-")</f>
        <v>-</v>
      </c>
      <c r="K134" s="430" t="str">
        <f>IF('приложение 1.1 '!G136=2016,'приложение 1.1 '!E136,"-")</f>
        <v>-</v>
      </c>
      <c r="L134" s="430" t="str">
        <f>IF('приложение 1.1 '!G136=2016,'приложение 1.1 '!D136,"-")</f>
        <v>-</v>
      </c>
      <c r="M134" s="430">
        <f>IF('приложение 1.1 '!G136=2017,'приложение 1.1 '!E136,"-")</f>
        <v>0</v>
      </c>
      <c r="N134" s="430">
        <f>IF('приложение 1.1 '!G136=2017,'приложение 1.1 '!D136,"-")</f>
        <v>6.9119999999999999</v>
      </c>
      <c r="O134" s="430">
        <f t="shared" ref="O134:O137" si="93">SUM(C134,E134,G134,I134,K134,M134)</f>
        <v>0</v>
      </c>
      <c r="P134" s="430">
        <f t="shared" ref="P134:P137" si="94">SUM(D134,F134,H134,J134,L134,N134)</f>
        <v>6.9119999999999999</v>
      </c>
      <c r="Q134" s="430" t="s">
        <v>463</v>
      </c>
      <c r="R134" s="430" t="str">
        <f t="shared" ref="R134:R137" si="95">D134</f>
        <v>-</v>
      </c>
      <c r="S134" s="430" t="s">
        <v>463</v>
      </c>
      <c r="T134" s="430" t="str">
        <f t="shared" ref="T134:T137" si="96">F134</f>
        <v>-</v>
      </c>
      <c r="U134" s="430" t="s">
        <v>463</v>
      </c>
      <c r="V134" s="430" t="str">
        <f t="shared" ref="V134:V137" si="97">H134</f>
        <v>-</v>
      </c>
      <c r="W134" s="430" t="str">
        <f t="shared" ref="W134:W137" si="98">I134</f>
        <v>-</v>
      </c>
      <c r="X134" s="430" t="str">
        <f t="shared" ref="X134:X137" si="99">J134</f>
        <v>-</v>
      </c>
      <c r="Y134" s="430" t="str">
        <f t="shared" ref="Y134:Y137" si="100">K134</f>
        <v>-</v>
      </c>
      <c r="Z134" s="430" t="str">
        <f t="shared" ref="Z134:Z137" si="101">L134</f>
        <v>-</v>
      </c>
      <c r="AA134" s="430">
        <f t="shared" ref="AA134:AA137" si="102">M134</f>
        <v>0</v>
      </c>
      <c r="AB134" s="430">
        <f t="shared" ref="AB134:AB137" si="103">N134</f>
        <v>6.9119999999999999</v>
      </c>
      <c r="AC134" s="430">
        <f t="shared" si="91"/>
        <v>0</v>
      </c>
      <c r="AD134" s="430">
        <f t="shared" si="92"/>
        <v>6.9119999999999999</v>
      </c>
    </row>
    <row r="135" spans="1:30" s="9" customFormat="1" ht="54.95" hidden="1" customHeight="1">
      <c r="A135" s="416" t="str">
        <f>'приложение 1.1 '!A137</f>
        <v>1.1.4.26</v>
      </c>
      <c r="B135" s="506" t="str">
        <f>'приложение 1.1 '!B137</f>
        <v>Реконструкция КВЛ -10кВ от ПС -Сургут яч. 27;28</v>
      </c>
      <c r="C135" s="430" t="str">
        <f>IF('приложение 1.1 '!G137=2012,'приложение 1.1 '!E137,"-")</f>
        <v>-</v>
      </c>
      <c r="D135" s="430" t="str">
        <f>IF('приложение 1.1 '!G137=2012,'приложение 1.1 '!D137,"-")</f>
        <v>-</v>
      </c>
      <c r="E135" s="430" t="str">
        <f>IF('приложение 1.1 '!G137=2013,'приложение 1.1 '!E137,"-")</f>
        <v>-</v>
      </c>
      <c r="F135" s="430" t="str">
        <f>IF('приложение 1.1 '!G137=2013,'приложение 1.1 '!D137,"-")</f>
        <v>-</v>
      </c>
      <c r="G135" s="430" t="str">
        <f>IF('приложение 1.1 '!G137=2014,'приложение 1.1 '!E137,"-")</f>
        <v>-</v>
      </c>
      <c r="H135" s="430" t="str">
        <f>IF('приложение 1.1 '!G137=2014,'приложение 1.1 '!D137,"-")</f>
        <v>-</v>
      </c>
      <c r="I135" s="430" t="str">
        <f>IF('приложение 1.1 '!G137=2015,'приложение 1.1 '!E137,"-")</f>
        <v>-</v>
      </c>
      <c r="J135" s="430" t="str">
        <f>IF('приложение 1.1 '!G137=2015,'приложение 1.1 '!D137,"-")</f>
        <v>-</v>
      </c>
      <c r="K135" s="430" t="str">
        <f>IF('приложение 1.1 '!G137=2016,'приложение 1.1 '!E137,"-")</f>
        <v>-</v>
      </c>
      <c r="L135" s="430" t="str">
        <f>IF('приложение 1.1 '!G137=2016,'приложение 1.1 '!D137,"-")</f>
        <v>-</v>
      </c>
      <c r="M135" s="430">
        <f>IF('приложение 1.1 '!G137=2017,'приложение 1.1 '!E137,"-")</f>
        <v>0</v>
      </c>
      <c r="N135" s="430">
        <f>IF('приложение 1.1 '!G137=2017,'приложение 1.1 '!D137,"-")</f>
        <v>0.83199999999999996</v>
      </c>
      <c r="O135" s="430">
        <f t="shared" si="93"/>
        <v>0</v>
      </c>
      <c r="P135" s="430">
        <f t="shared" si="94"/>
        <v>0.83199999999999996</v>
      </c>
      <c r="Q135" s="430" t="s">
        <v>463</v>
      </c>
      <c r="R135" s="430" t="str">
        <f t="shared" si="95"/>
        <v>-</v>
      </c>
      <c r="S135" s="430" t="s">
        <v>463</v>
      </c>
      <c r="T135" s="430" t="str">
        <f t="shared" si="96"/>
        <v>-</v>
      </c>
      <c r="U135" s="430" t="s">
        <v>463</v>
      </c>
      <c r="V135" s="430" t="str">
        <f t="shared" si="97"/>
        <v>-</v>
      </c>
      <c r="W135" s="430" t="str">
        <f t="shared" si="98"/>
        <v>-</v>
      </c>
      <c r="X135" s="430" t="str">
        <f t="shared" si="99"/>
        <v>-</v>
      </c>
      <c r="Y135" s="430" t="str">
        <f t="shared" si="100"/>
        <v>-</v>
      </c>
      <c r="Z135" s="430" t="str">
        <f t="shared" si="101"/>
        <v>-</v>
      </c>
      <c r="AA135" s="430">
        <f t="shared" si="102"/>
        <v>0</v>
      </c>
      <c r="AB135" s="430">
        <f t="shared" si="103"/>
        <v>0.83199999999999996</v>
      </c>
      <c r="AC135" s="430">
        <f t="shared" si="91"/>
        <v>0</v>
      </c>
      <c r="AD135" s="430">
        <f t="shared" si="92"/>
        <v>0.83199999999999996</v>
      </c>
    </row>
    <row r="136" spans="1:30" s="9" customFormat="1" ht="54.95" hidden="1" customHeight="1">
      <c r="A136" s="416" t="str">
        <f>'приложение 1.1 '!A138</f>
        <v>1.1.4.27</v>
      </c>
      <c r="B136" s="506" t="str">
        <f>'приложение 1.1 '!B138</f>
        <v>Реконструкция КЛ-10кВ от  оп. 1 ВЛ-10кв до РП-143</v>
      </c>
      <c r="C136" s="430" t="str">
        <f>IF('приложение 1.1 '!G138=2012,'приложение 1.1 '!E138,"-")</f>
        <v>-</v>
      </c>
      <c r="D136" s="430" t="str">
        <f>IF('приложение 1.1 '!G138=2012,'приложение 1.1 '!D138,"-")</f>
        <v>-</v>
      </c>
      <c r="E136" s="430" t="str">
        <f>IF('приложение 1.1 '!G138=2013,'приложение 1.1 '!E138,"-")</f>
        <v>-</v>
      </c>
      <c r="F136" s="430" t="str">
        <f>IF('приложение 1.1 '!G138=2013,'приложение 1.1 '!D138,"-")</f>
        <v>-</v>
      </c>
      <c r="G136" s="430" t="str">
        <f>IF('приложение 1.1 '!G138=2014,'приложение 1.1 '!E138,"-")</f>
        <v>-</v>
      </c>
      <c r="H136" s="430" t="str">
        <f>IF('приложение 1.1 '!G138=2014,'приложение 1.1 '!D138,"-")</f>
        <v>-</v>
      </c>
      <c r="I136" s="430" t="str">
        <f>IF('приложение 1.1 '!G138=2015,'приложение 1.1 '!E138,"-")</f>
        <v>-</v>
      </c>
      <c r="J136" s="430" t="str">
        <f>IF('приложение 1.1 '!G138=2015,'приложение 1.1 '!D138,"-")</f>
        <v>-</v>
      </c>
      <c r="K136" s="430" t="str">
        <f>IF('приложение 1.1 '!G138=2016,'приложение 1.1 '!E138,"-")</f>
        <v>-</v>
      </c>
      <c r="L136" s="430" t="str">
        <f>IF('приложение 1.1 '!G138=2016,'приложение 1.1 '!D138,"-")</f>
        <v>-</v>
      </c>
      <c r="M136" s="430">
        <f>IF('приложение 1.1 '!G138=2017,'приложение 1.1 '!E138,"-")</f>
        <v>0</v>
      </c>
      <c r="N136" s="430">
        <f>IF('приложение 1.1 '!G138=2017,'приложение 1.1 '!D138,"-")</f>
        <v>0.28000000000000003</v>
      </c>
      <c r="O136" s="430">
        <f t="shared" si="93"/>
        <v>0</v>
      </c>
      <c r="P136" s="430">
        <f t="shared" si="94"/>
        <v>0.28000000000000003</v>
      </c>
      <c r="Q136" s="430" t="s">
        <v>463</v>
      </c>
      <c r="R136" s="430" t="str">
        <f t="shared" si="95"/>
        <v>-</v>
      </c>
      <c r="S136" s="430" t="s">
        <v>463</v>
      </c>
      <c r="T136" s="430" t="str">
        <f t="shared" si="96"/>
        <v>-</v>
      </c>
      <c r="U136" s="430" t="s">
        <v>463</v>
      </c>
      <c r="V136" s="430" t="str">
        <f t="shared" si="97"/>
        <v>-</v>
      </c>
      <c r="W136" s="430" t="str">
        <f t="shared" si="98"/>
        <v>-</v>
      </c>
      <c r="X136" s="430" t="str">
        <f t="shared" si="99"/>
        <v>-</v>
      </c>
      <c r="Y136" s="430" t="str">
        <f t="shared" si="100"/>
        <v>-</v>
      </c>
      <c r="Z136" s="430" t="str">
        <f t="shared" si="101"/>
        <v>-</v>
      </c>
      <c r="AA136" s="430">
        <f t="shared" si="102"/>
        <v>0</v>
      </c>
      <c r="AB136" s="430">
        <f t="shared" si="103"/>
        <v>0.28000000000000003</v>
      </c>
      <c r="AC136" s="430">
        <f t="shared" si="91"/>
        <v>0</v>
      </c>
      <c r="AD136" s="430">
        <f t="shared" si="92"/>
        <v>0.28000000000000003</v>
      </c>
    </row>
    <row r="137" spans="1:30" s="9" customFormat="1" ht="54.95" hidden="1" customHeight="1">
      <c r="A137" s="416" t="str">
        <f>'приложение 1.1 '!A139</f>
        <v>1.1.4.28</v>
      </c>
      <c r="B137" s="506" t="str">
        <f>'приложение 1.1 '!B139</f>
        <v>Реконструкция КЛ-10кВ от КТПН-680  -КТПН-Магистор</v>
      </c>
      <c r="C137" s="430" t="str">
        <f>IF('приложение 1.1 '!G139=2012,'приложение 1.1 '!E139,"-")</f>
        <v>-</v>
      </c>
      <c r="D137" s="430" t="str">
        <f>IF('приложение 1.1 '!G139=2012,'приложение 1.1 '!D139,"-")</f>
        <v>-</v>
      </c>
      <c r="E137" s="430" t="str">
        <f>IF('приложение 1.1 '!G139=2013,'приложение 1.1 '!E139,"-")</f>
        <v>-</v>
      </c>
      <c r="F137" s="430" t="str">
        <f>IF('приложение 1.1 '!G139=2013,'приложение 1.1 '!D139,"-")</f>
        <v>-</v>
      </c>
      <c r="G137" s="430" t="str">
        <f>IF('приложение 1.1 '!G139=2014,'приложение 1.1 '!E139,"-")</f>
        <v>-</v>
      </c>
      <c r="H137" s="430" t="str">
        <f>IF('приложение 1.1 '!G139=2014,'приложение 1.1 '!D139,"-")</f>
        <v>-</v>
      </c>
      <c r="I137" s="430" t="str">
        <f>IF('приложение 1.1 '!G139=2015,'приложение 1.1 '!E139,"-")</f>
        <v>-</v>
      </c>
      <c r="J137" s="430" t="str">
        <f>IF('приложение 1.1 '!G139=2015,'приложение 1.1 '!D139,"-")</f>
        <v>-</v>
      </c>
      <c r="K137" s="430">
        <f>IF('приложение 1.1 '!G139=2016,'приложение 1.1 '!E139,"-")</f>
        <v>0</v>
      </c>
      <c r="L137" s="430">
        <f>IF('приложение 1.1 '!G139=2016,'приложение 1.1 '!D139,"-")</f>
        <v>1.1579999999999999</v>
      </c>
      <c r="M137" s="430" t="str">
        <f>IF('приложение 1.1 '!G139=2017,'приложение 1.1 '!E139,"-")</f>
        <v>-</v>
      </c>
      <c r="N137" s="430" t="str">
        <f>IF('приложение 1.1 '!G139=2017,'приложение 1.1 '!D139,"-")</f>
        <v>-</v>
      </c>
      <c r="O137" s="430">
        <f t="shared" si="93"/>
        <v>0</v>
      </c>
      <c r="P137" s="430">
        <f t="shared" si="94"/>
        <v>1.1579999999999999</v>
      </c>
      <c r="Q137" s="430" t="s">
        <v>463</v>
      </c>
      <c r="R137" s="430" t="str">
        <f t="shared" si="95"/>
        <v>-</v>
      </c>
      <c r="S137" s="430" t="s">
        <v>463</v>
      </c>
      <c r="T137" s="430" t="str">
        <f t="shared" si="96"/>
        <v>-</v>
      </c>
      <c r="U137" s="430" t="s">
        <v>463</v>
      </c>
      <c r="V137" s="430" t="str">
        <f t="shared" si="97"/>
        <v>-</v>
      </c>
      <c r="W137" s="430" t="str">
        <f t="shared" si="98"/>
        <v>-</v>
      </c>
      <c r="X137" s="430" t="str">
        <f t="shared" si="99"/>
        <v>-</v>
      </c>
      <c r="Y137" s="430">
        <f t="shared" si="100"/>
        <v>0</v>
      </c>
      <c r="Z137" s="430">
        <f t="shared" si="101"/>
        <v>1.1579999999999999</v>
      </c>
      <c r="AA137" s="430" t="str">
        <f t="shared" si="102"/>
        <v>-</v>
      </c>
      <c r="AB137" s="430" t="str">
        <f t="shared" si="103"/>
        <v>-</v>
      </c>
      <c r="AC137" s="430">
        <f t="shared" si="91"/>
        <v>0</v>
      </c>
      <c r="AD137" s="430">
        <f t="shared" si="92"/>
        <v>1.1579999999999999</v>
      </c>
    </row>
    <row r="138" spans="1:30" s="9" customFormat="1" ht="54.95" hidden="1" customHeight="1">
      <c r="A138" s="416" t="str">
        <f>'приложение 1.1 '!A140</f>
        <v>1.1.4.29</v>
      </c>
      <c r="B138" s="506" t="str">
        <f>'приложение 1.1 '!B140</f>
        <v>Реконструкция ВЛ-10кВ ф.РП-6 яч.20</v>
      </c>
      <c r="C138" s="430" t="str">
        <f>IF('приложение 1.1 '!G140=2012,'приложение 1.1 '!E140,"-")</f>
        <v>-</v>
      </c>
      <c r="D138" s="430" t="str">
        <f>IF('приложение 1.1 '!G140=2012,'приложение 1.1 '!D140,"-")</f>
        <v>-</v>
      </c>
      <c r="E138" s="430" t="str">
        <f>IF('приложение 1.1 '!G140=2013,'приложение 1.1 '!E140,"-")</f>
        <v>-</v>
      </c>
      <c r="F138" s="430" t="str">
        <f>IF('приложение 1.1 '!G140=2013,'приложение 1.1 '!D140,"-")</f>
        <v>-</v>
      </c>
      <c r="G138" s="430" t="str">
        <f>IF('приложение 1.1 '!G140=2014,'приложение 1.1 '!E140,"-")</f>
        <v>-</v>
      </c>
      <c r="H138" s="430" t="str">
        <f>IF('приложение 1.1 '!G140=2014,'приложение 1.1 '!D140,"-")</f>
        <v>-</v>
      </c>
      <c r="I138" s="430" t="str">
        <f>IF('приложение 1.1 '!G140=2015,'приложение 1.1 '!E140,"-")</f>
        <v>-</v>
      </c>
      <c r="J138" s="430" t="str">
        <f>IF('приложение 1.1 '!G140=2015,'приложение 1.1 '!D140,"-")</f>
        <v>-</v>
      </c>
      <c r="K138" s="430" t="str">
        <f>IF('приложение 1.1 '!G140=2016,'приложение 1.1 '!E140,"-")</f>
        <v>-</v>
      </c>
      <c r="L138" s="430" t="str">
        <f>IF('приложение 1.1 '!G140=2016,'приложение 1.1 '!D140,"-")</f>
        <v>-</v>
      </c>
      <c r="M138" s="430">
        <f>IF('приложение 1.1 '!G140=2017,'приложение 1.1 '!E140,"-")</f>
        <v>0</v>
      </c>
      <c r="N138" s="430">
        <f>IF('приложение 1.1 '!G140=2017,'приложение 1.1 '!D140,"-")</f>
        <v>0</v>
      </c>
      <c r="O138" s="430">
        <f t="shared" ref="O138:O140" si="104">SUM(C138,E138,G138,I138,K138,M138)</f>
        <v>0</v>
      </c>
      <c r="P138" s="430">
        <f t="shared" ref="P138:P140" si="105">SUM(D138,F138,H138,J138,L138,N138)</f>
        <v>0</v>
      </c>
      <c r="Q138" s="430" t="s">
        <v>463</v>
      </c>
      <c r="R138" s="430" t="str">
        <f t="shared" ref="R138:R140" si="106">D138</f>
        <v>-</v>
      </c>
      <c r="S138" s="430" t="s">
        <v>463</v>
      </c>
      <c r="T138" s="430" t="str">
        <f t="shared" ref="T138:T140" si="107">F138</f>
        <v>-</v>
      </c>
      <c r="U138" s="430" t="s">
        <v>463</v>
      </c>
      <c r="V138" s="430" t="str">
        <f t="shared" ref="V138:V140" si="108">H138</f>
        <v>-</v>
      </c>
      <c r="W138" s="430" t="str">
        <f t="shared" ref="W138:W140" si="109">I138</f>
        <v>-</v>
      </c>
      <c r="X138" s="430" t="str">
        <f t="shared" ref="X138:X140" si="110">J138</f>
        <v>-</v>
      </c>
      <c r="Y138" s="430" t="str">
        <f t="shared" ref="Y138:Y140" si="111">K138</f>
        <v>-</v>
      </c>
      <c r="Z138" s="430" t="str">
        <f t="shared" ref="Z138:Z140" si="112">L138</f>
        <v>-</v>
      </c>
      <c r="AA138" s="430">
        <f t="shared" ref="AA138:AA140" si="113">M138</f>
        <v>0</v>
      </c>
      <c r="AB138" s="430">
        <f t="shared" ref="AB138:AB140" si="114">N138</f>
        <v>0</v>
      </c>
      <c r="AC138" s="430">
        <f t="shared" ref="AC138:AC140" si="115">SUM(Q138,S138,U138,W138,Y138,AA138)</f>
        <v>0</v>
      </c>
      <c r="AD138" s="430">
        <f t="shared" ref="AD138:AD140" si="116">SUM(R138,T138,V138,X138,Z138,AB138)</f>
        <v>0</v>
      </c>
    </row>
    <row r="139" spans="1:30" s="9" customFormat="1" ht="54.95" hidden="1" customHeight="1">
      <c r="A139" s="416" t="str">
        <f>'приложение 1.1 '!A141</f>
        <v>1.1.4.30</v>
      </c>
      <c r="B139" s="506" t="str">
        <f>'приложение 1.1 '!B141</f>
        <v>Реконструкция КЛ-6кВ от ТП-213 до ТП-214</v>
      </c>
      <c r="C139" s="430" t="str">
        <f>IF('приложение 1.1 '!G141=2012,'приложение 1.1 '!E141,"-")</f>
        <v>-</v>
      </c>
      <c r="D139" s="430" t="str">
        <f>IF('приложение 1.1 '!G141=2012,'приложение 1.1 '!D141,"-")</f>
        <v>-</v>
      </c>
      <c r="E139" s="430" t="str">
        <f>IF('приложение 1.1 '!G141=2013,'приложение 1.1 '!E141,"-")</f>
        <v>-</v>
      </c>
      <c r="F139" s="430" t="str">
        <f>IF('приложение 1.1 '!G141=2013,'приложение 1.1 '!D141,"-")</f>
        <v>-</v>
      </c>
      <c r="G139" s="430" t="str">
        <f>IF('приложение 1.1 '!G141=2014,'приложение 1.1 '!E141,"-")</f>
        <v>-</v>
      </c>
      <c r="H139" s="430" t="str">
        <f>IF('приложение 1.1 '!G141=2014,'приложение 1.1 '!D141,"-")</f>
        <v>-</v>
      </c>
      <c r="I139" s="430" t="str">
        <f>IF('приложение 1.1 '!G141=2015,'приложение 1.1 '!E141,"-")</f>
        <v>-</v>
      </c>
      <c r="J139" s="430" t="str">
        <f>IF('приложение 1.1 '!G141=2015,'приложение 1.1 '!D141,"-")</f>
        <v>-</v>
      </c>
      <c r="K139" s="430" t="str">
        <f>IF('приложение 1.1 '!G141=2016,'приложение 1.1 '!E141,"-")</f>
        <v>-</v>
      </c>
      <c r="L139" s="430" t="str">
        <f>IF('приложение 1.1 '!G141=2016,'приложение 1.1 '!D141,"-")</f>
        <v>-</v>
      </c>
      <c r="M139" s="430">
        <f>IF('приложение 1.1 '!G141=2017,'приложение 1.1 '!E141,"-")</f>
        <v>0</v>
      </c>
      <c r="N139" s="430">
        <f>IF('приложение 1.1 '!G141=2017,'приложение 1.1 '!D141,"-")</f>
        <v>0.56799999999999995</v>
      </c>
      <c r="O139" s="430">
        <f t="shared" si="104"/>
        <v>0</v>
      </c>
      <c r="P139" s="430">
        <f t="shared" si="105"/>
        <v>0.56799999999999995</v>
      </c>
      <c r="Q139" s="430" t="s">
        <v>463</v>
      </c>
      <c r="R139" s="430" t="str">
        <f t="shared" si="106"/>
        <v>-</v>
      </c>
      <c r="S139" s="430" t="s">
        <v>463</v>
      </c>
      <c r="T139" s="430" t="str">
        <f t="shared" si="107"/>
        <v>-</v>
      </c>
      <c r="U139" s="430" t="s">
        <v>463</v>
      </c>
      <c r="V139" s="430" t="str">
        <f t="shared" si="108"/>
        <v>-</v>
      </c>
      <c r="W139" s="430" t="str">
        <f t="shared" si="109"/>
        <v>-</v>
      </c>
      <c r="X139" s="430" t="str">
        <f t="shared" si="110"/>
        <v>-</v>
      </c>
      <c r="Y139" s="430" t="str">
        <f t="shared" si="111"/>
        <v>-</v>
      </c>
      <c r="Z139" s="430" t="str">
        <f t="shared" si="112"/>
        <v>-</v>
      </c>
      <c r="AA139" s="430">
        <f t="shared" si="113"/>
        <v>0</v>
      </c>
      <c r="AB139" s="430">
        <f t="shared" si="114"/>
        <v>0.56799999999999995</v>
      </c>
      <c r="AC139" s="430">
        <f t="shared" si="115"/>
        <v>0</v>
      </c>
      <c r="AD139" s="430">
        <f t="shared" si="116"/>
        <v>0.56799999999999995</v>
      </c>
    </row>
    <row r="140" spans="1:30" s="9" customFormat="1" ht="54.95" hidden="1" customHeight="1">
      <c r="A140" s="416" t="str">
        <f>'приложение 1.1 '!A142</f>
        <v>1.1.4.31</v>
      </c>
      <c r="B140" s="506" t="str">
        <f>'приложение 1.1 '!B142</f>
        <v>Реконструкция КЛ-6кВ  ТП - 214 -ТП - 215</v>
      </c>
      <c r="C140" s="430" t="str">
        <f>IF('приложение 1.1 '!G142=2012,'приложение 1.1 '!E142,"-")</f>
        <v>-</v>
      </c>
      <c r="D140" s="430" t="str">
        <f>IF('приложение 1.1 '!G142=2012,'приложение 1.1 '!D142,"-")</f>
        <v>-</v>
      </c>
      <c r="E140" s="430" t="str">
        <f>IF('приложение 1.1 '!G142=2013,'приложение 1.1 '!E142,"-")</f>
        <v>-</v>
      </c>
      <c r="F140" s="430" t="str">
        <f>IF('приложение 1.1 '!G142=2013,'приложение 1.1 '!D142,"-")</f>
        <v>-</v>
      </c>
      <c r="G140" s="430" t="str">
        <f>IF('приложение 1.1 '!G142=2014,'приложение 1.1 '!E142,"-")</f>
        <v>-</v>
      </c>
      <c r="H140" s="430" t="str">
        <f>IF('приложение 1.1 '!G142=2014,'приложение 1.1 '!D142,"-")</f>
        <v>-</v>
      </c>
      <c r="I140" s="430" t="str">
        <f>IF('приложение 1.1 '!G142=2015,'приложение 1.1 '!E142,"-")</f>
        <v>-</v>
      </c>
      <c r="J140" s="430" t="str">
        <f>IF('приложение 1.1 '!G142=2015,'приложение 1.1 '!D142,"-")</f>
        <v>-</v>
      </c>
      <c r="K140" s="430" t="str">
        <f>IF('приложение 1.1 '!G142=2016,'приложение 1.1 '!E142,"-")</f>
        <v>-</v>
      </c>
      <c r="L140" s="430" t="str">
        <f>IF('приложение 1.1 '!G142=2016,'приложение 1.1 '!D142,"-")</f>
        <v>-</v>
      </c>
      <c r="M140" s="430">
        <f>IF('приложение 1.1 '!G142=2017,'приложение 1.1 '!E142,"-")</f>
        <v>0</v>
      </c>
      <c r="N140" s="430">
        <f>IF('приложение 1.1 '!G142=2017,'приложение 1.1 '!D142,"-")</f>
        <v>0.316</v>
      </c>
      <c r="O140" s="430">
        <f t="shared" si="104"/>
        <v>0</v>
      </c>
      <c r="P140" s="430">
        <f t="shared" si="105"/>
        <v>0.316</v>
      </c>
      <c r="Q140" s="430" t="s">
        <v>463</v>
      </c>
      <c r="R140" s="430" t="str">
        <f t="shared" si="106"/>
        <v>-</v>
      </c>
      <c r="S140" s="430" t="s">
        <v>463</v>
      </c>
      <c r="T140" s="430" t="str">
        <f t="shared" si="107"/>
        <v>-</v>
      </c>
      <c r="U140" s="430" t="s">
        <v>463</v>
      </c>
      <c r="V140" s="430" t="str">
        <f t="shared" si="108"/>
        <v>-</v>
      </c>
      <c r="W140" s="430" t="str">
        <f t="shared" si="109"/>
        <v>-</v>
      </c>
      <c r="X140" s="430" t="str">
        <f t="shared" si="110"/>
        <v>-</v>
      </c>
      <c r="Y140" s="430" t="str">
        <f t="shared" si="111"/>
        <v>-</v>
      </c>
      <c r="Z140" s="430" t="str">
        <f t="shared" si="112"/>
        <v>-</v>
      </c>
      <c r="AA140" s="430">
        <f t="shared" si="113"/>
        <v>0</v>
      </c>
      <c r="AB140" s="430">
        <f t="shared" si="114"/>
        <v>0.316</v>
      </c>
      <c r="AC140" s="430">
        <f t="shared" si="115"/>
        <v>0</v>
      </c>
      <c r="AD140" s="430">
        <f t="shared" si="116"/>
        <v>0.316</v>
      </c>
    </row>
    <row r="141" spans="1:30" s="9" customFormat="1" ht="27" hidden="1" customHeight="1">
      <c r="A141" s="416" t="str">
        <f>'приложение 1.1 '!A143</f>
        <v>1.1.5.</v>
      </c>
      <c r="B141" s="159" t="str">
        <f>'приложение 1.1 '!B143</f>
        <v>Кабельные линии 0,4кВ</v>
      </c>
      <c r="C141" s="430" t="str">
        <f>IF('приложение 1.1 '!G143=2012,'приложение 1.1 '!E143,"-")</f>
        <v>-</v>
      </c>
      <c r="D141" s="430" t="str">
        <f>IF('приложение 1.1 '!G143=2012,'приложение 1.1 '!D143,"-")</f>
        <v>-</v>
      </c>
      <c r="E141" s="430" t="str">
        <f>IF('приложение 1.1 '!G143=2013,'приложение 1.1 '!E143,"-")</f>
        <v>-</v>
      </c>
      <c r="F141" s="430" t="str">
        <f>IF('приложение 1.1 '!G143=2013,'приложение 1.1 '!D143,"-")</f>
        <v>-</v>
      </c>
      <c r="G141" s="430" t="str">
        <f>IF('приложение 1.1 '!G143=2014,'приложение 1.1 '!E143,"-")</f>
        <v>-</v>
      </c>
      <c r="H141" s="430" t="str">
        <f>IF('приложение 1.1 '!G143=2014,'приложение 1.1 '!D143,"-")</f>
        <v>-</v>
      </c>
      <c r="I141" s="430" t="str">
        <f>IF('приложение 1.1 '!G143=2015,'приложение 1.1 '!E143,"-")</f>
        <v>-</v>
      </c>
      <c r="J141" s="430" t="str">
        <f>IF('приложение 1.1 '!G143=2015,'приложение 1.1 '!D143,"-")</f>
        <v>-</v>
      </c>
      <c r="K141" s="430" t="str">
        <f>IF('приложение 1.1 '!G143=2016,'приложение 1.1 '!E143,"-")</f>
        <v>-</v>
      </c>
      <c r="L141" s="430" t="str">
        <f>IF('приложение 1.1 '!G143=2016,'приложение 1.1 '!D143,"-")</f>
        <v>-</v>
      </c>
      <c r="M141" s="430" t="str">
        <f>IF('приложение 1.1 '!G143=2017,'приложение 1.1 '!E143,"-")</f>
        <v>-</v>
      </c>
      <c r="N141" s="430" t="str">
        <f>IF('приложение 1.1 '!G143=2017,'приложение 1.1 '!D143,"-")</f>
        <v>-</v>
      </c>
      <c r="O141" s="430">
        <f t="shared" si="58"/>
        <v>0</v>
      </c>
      <c r="P141" s="430">
        <f t="shared" si="59"/>
        <v>0</v>
      </c>
      <c r="Q141" s="430" t="s">
        <v>463</v>
      </c>
      <c r="R141" s="430" t="str">
        <f t="shared" si="83"/>
        <v>-</v>
      </c>
      <c r="S141" s="430" t="s">
        <v>463</v>
      </c>
      <c r="T141" s="430" t="str">
        <f t="shared" si="84"/>
        <v>-</v>
      </c>
      <c r="U141" s="430" t="s">
        <v>463</v>
      </c>
      <c r="V141" s="430" t="str">
        <f t="shared" si="85"/>
        <v>-</v>
      </c>
      <c r="W141" s="430" t="str">
        <f t="shared" si="60"/>
        <v>-</v>
      </c>
      <c r="X141" s="430" t="str">
        <f t="shared" si="86"/>
        <v>-</v>
      </c>
      <c r="Y141" s="430" t="str">
        <f t="shared" si="89"/>
        <v>-</v>
      </c>
      <c r="Z141" s="430" t="str">
        <f t="shared" si="87"/>
        <v>-</v>
      </c>
      <c r="AA141" s="430" t="str">
        <f t="shared" si="90"/>
        <v>-</v>
      </c>
      <c r="AB141" s="430" t="str">
        <f t="shared" si="88"/>
        <v>-</v>
      </c>
      <c r="AC141" s="430">
        <f t="shared" si="91"/>
        <v>0</v>
      </c>
      <c r="AD141" s="430">
        <f t="shared" si="92"/>
        <v>0</v>
      </c>
    </row>
    <row r="142" spans="1:30" s="9" customFormat="1" ht="54.95" hidden="1" customHeight="1">
      <c r="A142" s="147" t="str">
        <f>'приложение 1.1 '!A144</f>
        <v>1.1.5.1</v>
      </c>
      <c r="B142" s="506" t="str">
        <f>'приложение 1.1 '!B144</f>
        <v>Реконструкция КЛ-0,4 кВ ТП-506 - Привокзальная,4  (замена существующих кабелей)</v>
      </c>
      <c r="C142" s="430">
        <f>IF('приложение 1.1 '!G144=2012,'приложение 1.1 '!E144,"-")</f>
        <v>0</v>
      </c>
      <c r="D142" s="430">
        <f>IF('приложение 1.1 '!G144=2012,'приложение 1.1 '!D144,"-")</f>
        <v>0.33</v>
      </c>
      <c r="E142" s="430" t="str">
        <f>IF('приложение 1.1 '!G144=2013,'приложение 1.1 '!E144,"-")</f>
        <v>-</v>
      </c>
      <c r="F142" s="430" t="str">
        <f>IF('приложение 1.1 '!G144=2013,'приложение 1.1 '!D144,"-")</f>
        <v>-</v>
      </c>
      <c r="G142" s="430" t="str">
        <f>IF('приложение 1.1 '!G144=2014,'приложение 1.1 '!E144,"-")</f>
        <v>-</v>
      </c>
      <c r="H142" s="430" t="str">
        <f>IF('приложение 1.1 '!G144=2014,'приложение 1.1 '!D144,"-")</f>
        <v>-</v>
      </c>
      <c r="I142" s="430" t="str">
        <f>IF('приложение 1.1 '!G144=2015,'приложение 1.1 '!E144,"-")</f>
        <v>-</v>
      </c>
      <c r="J142" s="430" t="str">
        <f>IF('приложение 1.1 '!G144=2015,'приложение 1.1 '!D144,"-")</f>
        <v>-</v>
      </c>
      <c r="K142" s="430" t="str">
        <f>IF('приложение 1.1 '!G144=2016,'приложение 1.1 '!E144,"-")</f>
        <v>-</v>
      </c>
      <c r="L142" s="430" t="str">
        <f>IF('приложение 1.1 '!G144=2016,'приложение 1.1 '!D144,"-")</f>
        <v>-</v>
      </c>
      <c r="M142" s="430" t="str">
        <f>IF('приложение 1.1 '!G144=2017,'приложение 1.1 '!E144,"-")</f>
        <v>-</v>
      </c>
      <c r="N142" s="430" t="str">
        <f>IF('приложение 1.1 '!G144=2017,'приложение 1.1 '!D144,"-")</f>
        <v>-</v>
      </c>
      <c r="O142" s="430">
        <f t="shared" ref="O142:O172" si="117">SUM(C142,E142,G142,I142,K142,M142)</f>
        <v>0</v>
      </c>
      <c r="P142" s="430">
        <f t="shared" ref="P142:P172" si="118">SUM(D142,F142,H142,J142,L142,N142)</f>
        <v>0.33</v>
      </c>
      <c r="Q142" s="430" t="s">
        <v>463</v>
      </c>
      <c r="R142" s="430">
        <f t="shared" si="83"/>
        <v>0.33</v>
      </c>
      <c r="S142" s="430" t="s">
        <v>463</v>
      </c>
      <c r="T142" s="430" t="str">
        <f t="shared" si="84"/>
        <v>-</v>
      </c>
      <c r="U142" s="430" t="s">
        <v>463</v>
      </c>
      <c r="V142" s="430" t="str">
        <f t="shared" si="85"/>
        <v>-</v>
      </c>
      <c r="W142" s="430" t="str">
        <f t="shared" si="60"/>
        <v>-</v>
      </c>
      <c r="X142" s="430" t="str">
        <f t="shared" si="86"/>
        <v>-</v>
      </c>
      <c r="Y142" s="430" t="str">
        <f t="shared" si="89"/>
        <v>-</v>
      </c>
      <c r="Z142" s="430" t="str">
        <f t="shared" si="87"/>
        <v>-</v>
      </c>
      <c r="AA142" s="430" t="str">
        <f t="shared" si="90"/>
        <v>-</v>
      </c>
      <c r="AB142" s="430" t="str">
        <f t="shared" si="88"/>
        <v>-</v>
      </c>
      <c r="AC142" s="430">
        <f t="shared" si="91"/>
        <v>0</v>
      </c>
      <c r="AD142" s="430">
        <f t="shared" si="92"/>
        <v>0.33</v>
      </c>
    </row>
    <row r="143" spans="1:30" s="9" customFormat="1" ht="54.95" hidden="1" customHeight="1">
      <c r="A143" s="416" t="str">
        <f>'приложение 1.1 '!A145</f>
        <v>1.1.5.2</v>
      </c>
      <c r="B143" s="506" t="str">
        <f>'приложение 1.1 '!B145</f>
        <v>Реконструкция КЛ-0,4 кВ ТП-505 - Толстого,16  (замена существующих кабелей)</v>
      </c>
      <c r="C143" s="430">
        <f>IF('приложение 1.1 '!G145=2012,'приложение 1.1 '!E145,"-")</f>
        <v>0</v>
      </c>
      <c r="D143" s="430">
        <f>IF('приложение 1.1 '!G145=2012,'приложение 1.1 '!D145,"-")</f>
        <v>0.23</v>
      </c>
      <c r="E143" s="430" t="str">
        <f>IF('приложение 1.1 '!G145=2013,'приложение 1.1 '!E145,"-")</f>
        <v>-</v>
      </c>
      <c r="F143" s="430" t="str">
        <f>IF('приложение 1.1 '!G145=2013,'приложение 1.1 '!D145,"-")</f>
        <v>-</v>
      </c>
      <c r="G143" s="430" t="str">
        <f>IF('приложение 1.1 '!G145=2014,'приложение 1.1 '!E145,"-")</f>
        <v>-</v>
      </c>
      <c r="H143" s="430" t="str">
        <f>IF('приложение 1.1 '!G145=2014,'приложение 1.1 '!D145,"-")</f>
        <v>-</v>
      </c>
      <c r="I143" s="430" t="str">
        <f>IF('приложение 1.1 '!G145=2015,'приложение 1.1 '!E145,"-")</f>
        <v>-</v>
      </c>
      <c r="J143" s="430" t="str">
        <f>IF('приложение 1.1 '!G145=2015,'приложение 1.1 '!D145,"-")</f>
        <v>-</v>
      </c>
      <c r="K143" s="430" t="str">
        <f>IF('приложение 1.1 '!G145=2016,'приложение 1.1 '!E145,"-")</f>
        <v>-</v>
      </c>
      <c r="L143" s="430" t="str">
        <f>IF('приложение 1.1 '!G145=2016,'приложение 1.1 '!D145,"-")</f>
        <v>-</v>
      </c>
      <c r="M143" s="430" t="str">
        <f>IF('приложение 1.1 '!G145=2017,'приложение 1.1 '!E145,"-")</f>
        <v>-</v>
      </c>
      <c r="N143" s="430" t="str">
        <f>IF('приложение 1.1 '!G145=2017,'приложение 1.1 '!D145,"-")</f>
        <v>-</v>
      </c>
      <c r="O143" s="430">
        <f t="shared" si="117"/>
        <v>0</v>
      </c>
      <c r="P143" s="430">
        <f t="shared" si="118"/>
        <v>0.23</v>
      </c>
      <c r="Q143" s="430" t="s">
        <v>463</v>
      </c>
      <c r="R143" s="430">
        <f t="shared" si="83"/>
        <v>0.23</v>
      </c>
      <c r="S143" s="430" t="s">
        <v>463</v>
      </c>
      <c r="T143" s="430" t="str">
        <f t="shared" si="84"/>
        <v>-</v>
      </c>
      <c r="U143" s="430" t="s">
        <v>463</v>
      </c>
      <c r="V143" s="430" t="str">
        <f t="shared" si="85"/>
        <v>-</v>
      </c>
      <c r="W143" s="430" t="str">
        <f t="shared" si="60"/>
        <v>-</v>
      </c>
      <c r="X143" s="430" t="str">
        <f t="shared" si="86"/>
        <v>-</v>
      </c>
      <c r="Y143" s="430" t="str">
        <f t="shared" si="89"/>
        <v>-</v>
      </c>
      <c r="Z143" s="430" t="str">
        <f t="shared" si="87"/>
        <v>-</v>
      </c>
      <c r="AA143" s="430" t="str">
        <f t="shared" si="90"/>
        <v>-</v>
      </c>
      <c r="AB143" s="430" t="str">
        <f t="shared" si="88"/>
        <v>-</v>
      </c>
      <c r="AC143" s="430">
        <f t="shared" si="91"/>
        <v>0</v>
      </c>
      <c r="AD143" s="430">
        <f t="shared" si="92"/>
        <v>0.23</v>
      </c>
    </row>
    <row r="144" spans="1:30" s="9" customFormat="1" ht="54.95" hidden="1" customHeight="1">
      <c r="A144" s="416" t="str">
        <f>'приложение 1.1 '!A146</f>
        <v>1.1.5.14</v>
      </c>
      <c r="B144" s="506" t="str">
        <f>'приложение 1.1 '!B146</f>
        <v>Реконструкция КЛ-0,4 кВ ТП-451 - Пролетарский, 24 (Замена существующих кабелей)</v>
      </c>
      <c r="C144" s="430" t="str">
        <f>IF('приложение 1.1 '!G146=2012,'приложение 1.1 '!E146,"-")</f>
        <v>-</v>
      </c>
      <c r="D144" s="430" t="str">
        <f>IF('приложение 1.1 '!G146=2012,'приложение 1.1 '!D146,"-")</f>
        <v>-</v>
      </c>
      <c r="E144" s="430" t="str">
        <f>IF('приложение 1.1 '!G146=2013,'приложение 1.1 '!E146,"-")</f>
        <v>-</v>
      </c>
      <c r="F144" s="430" t="str">
        <f>IF('приложение 1.1 '!G146=2013,'приложение 1.1 '!D146,"-")</f>
        <v>-</v>
      </c>
      <c r="G144" s="430">
        <f>IF('приложение 1.1 '!G146=2014,'приложение 1.1 '!E146,"-")</f>
        <v>0</v>
      </c>
      <c r="H144" s="430">
        <f>IF('приложение 1.1 '!G146=2014,'приложение 1.1 '!D146,"-")</f>
        <v>0.26</v>
      </c>
      <c r="I144" s="430" t="str">
        <f>IF('приложение 1.1 '!G146=2015,'приложение 1.1 '!E146,"-")</f>
        <v>-</v>
      </c>
      <c r="J144" s="430" t="str">
        <f>IF('приложение 1.1 '!G146=2015,'приложение 1.1 '!D146,"-")</f>
        <v>-</v>
      </c>
      <c r="K144" s="430" t="str">
        <f>IF('приложение 1.1 '!G146=2016,'приложение 1.1 '!E146,"-")</f>
        <v>-</v>
      </c>
      <c r="L144" s="430" t="str">
        <f>IF('приложение 1.1 '!G146=2016,'приложение 1.1 '!D146,"-")</f>
        <v>-</v>
      </c>
      <c r="M144" s="430" t="str">
        <f>IF('приложение 1.1 '!G146=2017,'приложение 1.1 '!E146,"-")</f>
        <v>-</v>
      </c>
      <c r="N144" s="430" t="str">
        <f>IF('приложение 1.1 '!G146=2017,'приложение 1.1 '!D146,"-")</f>
        <v>-</v>
      </c>
      <c r="O144" s="430">
        <f t="shared" si="117"/>
        <v>0</v>
      </c>
      <c r="P144" s="430">
        <f t="shared" si="118"/>
        <v>0.26</v>
      </c>
      <c r="Q144" s="430" t="s">
        <v>463</v>
      </c>
      <c r="R144" s="430" t="str">
        <f t="shared" si="83"/>
        <v>-</v>
      </c>
      <c r="S144" s="430" t="s">
        <v>463</v>
      </c>
      <c r="T144" s="430" t="str">
        <f t="shared" si="84"/>
        <v>-</v>
      </c>
      <c r="U144" s="430" t="s">
        <v>463</v>
      </c>
      <c r="V144" s="430">
        <f t="shared" si="85"/>
        <v>0.26</v>
      </c>
      <c r="W144" s="430" t="str">
        <f t="shared" si="85"/>
        <v>-</v>
      </c>
      <c r="X144" s="430" t="str">
        <f t="shared" si="86"/>
        <v>-</v>
      </c>
      <c r="Y144" s="430" t="str">
        <f t="shared" si="89"/>
        <v>-</v>
      </c>
      <c r="Z144" s="430" t="str">
        <f t="shared" si="87"/>
        <v>-</v>
      </c>
      <c r="AA144" s="430" t="str">
        <f t="shared" si="90"/>
        <v>-</v>
      </c>
      <c r="AB144" s="430" t="str">
        <f t="shared" si="88"/>
        <v>-</v>
      </c>
      <c r="AC144" s="430">
        <f t="shared" si="91"/>
        <v>0</v>
      </c>
      <c r="AD144" s="430">
        <f t="shared" si="92"/>
        <v>0.26</v>
      </c>
    </row>
    <row r="145" spans="1:30" s="9" customFormat="1" ht="54.95" hidden="1" customHeight="1">
      <c r="A145" s="416" t="str">
        <f>'приложение 1.1 '!A147</f>
        <v>1.1.5.15</v>
      </c>
      <c r="B145" s="506" t="str">
        <f>'приложение 1.1 '!B147</f>
        <v>Реконструкция КЛ-0,4 кВ ТП-451 - Пролетарский, 26 (Замена существующих кабелей)</v>
      </c>
      <c r="C145" s="430" t="str">
        <f>IF('приложение 1.1 '!G147=2012,'приложение 1.1 '!E147,"-")</f>
        <v>-</v>
      </c>
      <c r="D145" s="430" t="str">
        <f>IF('приложение 1.1 '!G147=2012,'приложение 1.1 '!D147,"-")</f>
        <v>-</v>
      </c>
      <c r="E145" s="430" t="str">
        <f>IF('приложение 1.1 '!G147=2013,'приложение 1.1 '!E147,"-")</f>
        <v>-</v>
      </c>
      <c r="F145" s="430" t="str">
        <f>IF('приложение 1.1 '!G147=2013,'приложение 1.1 '!D147,"-")</f>
        <v>-</v>
      </c>
      <c r="G145" s="430" t="str">
        <f>IF('приложение 1.1 '!G147=2014,'приложение 1.1 '!E147,"-")</f>
        <v>-</v>
      </c>
      <c r="H145" s="430" t="str">
        <f>IF('приложение 1.1 '!G147=2014,'приложение 1.1 '!D147,"-")</f>
        <v>-</v>
      </c>
      <c r="I145" s="430" t="str">
        <f>IF('приложение 1.1 '!G147=2015,'приложение 1.1 '!E147,"-")</f>
        <v>-</v>
      </c>
      <c r="J145" s="430" t="str">
        <f>IF('приложение 1.1 '!G147=2015,'приложение 1.1 '!D147,"-")</f>
        <v>-</v>
      </c>
      <c r="K145" s="430" t="str">
        <f>IF('приложение 1.1 '!G147=2016,'приложение 1.1 '!E147,"-")</f>
        <v>-</v>
      </c>
      <c r="L145" s="430" t="str">
        <f>IF('приложение 1.1 '!G147=2016,'приложение 1.1 '!D147,"-")</f>
        <v>-</v>
      </c>
      <c r="M145" s="430">
        <f>IF('приложение 1.1 '!G147=2017,'приложение 1.1 '!E147,"-")</f>
        <v>0</v>
      </c>
      <c r="N145" s="430">
        <f>IF('приложение 1.1 '!G147=2017,'приложение 1.1 '!D147,"-")</f>
        <v>0.3</v>
      </c>
      <c r="O145" s="430">
        <f t="shared" si="117"/>
        <v>0</v>
      </c>
      <c r="P145" s="430">
        <f t="shared" si="118"/>
        <v>0.3</v>
      </c>
      <c r="Q145" s="430" t="s">
        <v>463</v>
      </c>
      <c r="R145" s="430" t="str">
        <f t="shared" si="83"/>
        <v>-</v>
      </c>
      <c r="S145" s="430" t="s">
        <v>463</v>
      </c>
      <c r="T145" s="430" t="str">
        <f t="shared" si="84"/>
        <v>-</v>
      </c>
      <c r="U145" s="430" t="s">
        <v>463</v>
      </c>
      <c r="V145" s="430" t="str">
        <f t="shared" si="85"/>
        <v>-</v>
      </c>
      <c r="W145" s="430" t="str">
        <f t="shared" si="85"/>
        <v>-</v>
      </c>
      <c r="X145" s="430" t="str">
        <f t="shared" si="86"/>
        <v>-</v>
      </c>
      <c r="Y145" s="430" t="str">
        <f t="shared" si="89"/>
        <v>-</v>
      </c>
      <c r="Z145" s="430" t="str">
        <f t="shared" si="87"/>
        <v>-</v>
      </c>
      <c r="AA145" s="430">
        <f t="shared" si="90"/>
        <v>0</v>
      </c>
      <c r="AB145" s="430">
        <f t="shared" si="88"/>
        <v>0.3</v>
      </c>
      <c r="AC145" s="430">
        <f t="shared" si="91"/>
        <v>0</v>
      </c>
      <c r="AD145" s="430">
        <f t="shared" si="92"/>
        <v>0.3</v>
      </c>
    </row>
    <row r="146" spans="1:30" s="9" customFormat="1" ht="54.95" hidden="1" customHeight="1">
      <c r="A146" s="416" t="str">
        <f>'приложение 1.1 '!A148</f>
        <v>1.1.5.26</v>
      </c>
      <c r="B146" s="506" t="str">
        <f>'приложение 1.1 '!B148</f>
        <v>Реконструкция КЛ-0,4 кВ. ТП-494 - Энергостроителей,2 п.Лунный  (замена существующих кабелей)</v>
      </c>
      <c r="C146" s="430" t="str">
        <f>IF('приложение 1.1 '!G148=2012,'приложение 1.1 '!E148,"-")</f>
        <v>-</v>
      </c>
      <c r="D146" s="430" t="str">
        <f>IF('приложение 1.1 '!G148=2012,'приложение 1.1 '!D148,"-")</f>
        <v>-</v>
      </c>
      <c r="E146" s="430" t="str">
        <f>IF('приложение 1.1 '!G148=2013,'приложение 1.1 '!E148,"-")</f>
        <v>-</v>
      </c>
      <c r="F146" s="430" t="str">
        <f>IF('приложение 1.1 '!G148=2013,'приложение 1.1 '!D148,"-")</f>
        <v>-</v>
      </c>
      <c r="G146" s="430" t="str">
        <f>IF('приложение 1.1 '!G148=2014,'приложение 1.1 '!E148,"-")</f>
        <v>-</v>
      </c>
      <c r="H146" s="430" t="str">
        <f>IF('приложение 1.1 '!G148=2014,'приложение 1.1 '!D148,"-")</f>
        <v>-</v>
      </c>
      <c r="I146" s="430">
        <f>IF('приложение 1.1 '!G148=2015,'приложение 1.1 '!E148,"-")</f>
        <v>0</v>
      </c>
      <c r="J146" s="430">
        <f>IF('приложение 1.1 '!G148=2015,'приложение 1.1 '!D148,"-")</f>
        <v>0.35399999999999998</v>
      </c>
      <c r="K146" s="430" t="str">
        <f>IF('приложение 1.1 '!G148=2016,'приложение 1.1 '!E148,"-")</f>
        <v>-</v>
      </c>
      <c r="L146" s="430" t="str">
        <f>IF('приложение 1.1 '!G148=2016,'приложение 1.1 '!D148,"-")</f>
        <v>-</v>
      </c>
      <c r="M146" s="430" t="str">
        <f>IF('приложение 1.1 '!G148=2017,'приложение 1.1 '!E148,"-")</f>
        <v>-</v>
      </c>
      <c r="N146" s="430" t="str">
        <f>IF('приложение 1.1 '!G148=2017,'приложение 1.1 '!D148,"-")</f>
        <v>-</v>
      </c>
      <c r="O146" s="430">
        <f t="shared" si="117"/>
        <v>0</v>
      </c>
      <c r="P146" s="430">
        <f t="shared" si="118"/>
        <v>0.35399999999999998</v>
      </c>
      <c r="Q146" s="430" t="s">
        <v>463</v>
      </c>
      <c r="R146" s="430" t="str">
        <f t="shared" si="83"/>
        <v>-</v>
      </c>
      <c r="S146" s="430" t="s">
        <v>463</v>
      </c>
      <c r="T146" s="430" t="str">
        <f t="shared" si="84"/>
        <v>-</v>
      </c>
      <c r="U146" s="430" t="s">
        <v>463</v>
      </c>
      <c r="V146" s="430" t="str">
        <f t="shared" si="85"/>
        <v>-</v>
      </c>
      <c r="W146" s="430">
        <f t="shared" si="85"/>
        <v>0</v>
      </c>
      <c r="X146" s="430">
        <f t="shared" si="86"/>
        <v>0.35399999999999998</v>
      </c>
      <c r="Y146" s="430" t="str">
        <f t="shared" si="89"/>
        <v>-</v>
      </c>
      <c r="Z146" s="430" t="str">
        <f t="shared" si="87"/>
        <v>-</v>
      </c>
      <c r="AA146" s="430" t="str">
        <f t="shared" si="90"/>
        <v>-</v>
      </c>
      <c r="AB146" s="430" t="str">
        <f t="shared" si="88"/>
        <v>-</v>
      </c>
      <c r="AC146" s="430">
        <f t="shared" si="91"/>
        <v>0</v>
      </c>
      <c r="AD146" s="430">
        <f t="shared" si="92"/>
        <v>0.35399999999999998</v>
      </c>
    </row>
    <row r="147" spans="1:30" s="9" customFormat="1" ht="54.95" hidden="1" customHeight="1">
      <c r="A147" s="416" t="str">
        <f>'приложение 1.1 '!A149</f>
        <v>1.1.5.27</v>
      </c>
      <c r="B147" s="506" t="str">
        <f>'приложение 1.1 '!B149</f>
        <v>Реконструкция КЛ-0,4кВ от ТП-238 до ЦТП-25  (замена существующих кабелей)</v>
      </c>
      <c r="C147" s="430" t="str">
        <f>IF('приложение 1.1 '!G149=2012,'приложение 1.1 '!E149,"-")</f>
        <v>-</v>
      </c>
      <c r="D147" s="430" t="str">
        <f>IF('приложение 1.1 '!G149=2012,'приложение 1.1 '!D149,"-")</f>
        <v>-</v>
      </c>
      <c r="E147" s="430" t="str">
        <f>IF('приложение 1.1 '!G149=2013,'приложение 1.1 '!E149,"-")</f>
        <v>-</v>
      </c>
      <c r="F147" s="430" t="str">
        <f>IF('приложение 1.1 '!G149=2013,'приложение 1.1 '!D149,"-")</f>
        <v>-</v>
      </c>
      <c r="G147" s="430">
        <f>IF('приложение 1.1 '!G149=2014,'приложение 1.1 '!E149,"-")</f>
        <v>0</v>
      </c>
      <c r="H147" s="430">
        <f>IF('приложение 1.1 '!G149=2014,'приложение 1.1 '!D149,"-")</f>
        <v>0.31</v>
      </c>
      <c r="I147" s="430" t="str">
        <f>IF('приложение 1.1 '!G149=2015,'приложение 1.1 '!E149,"-")</f>
        <v>-</v>
      </c>
      <c r="J147" s="430" t="str">
        <f>IF('приложение 1.1 '!G149=2015,'приложение 1.1 '!D149,"-")</f>
        <v>-</v>
      </c>
      <c r="K147" s="430" t="str">
        <f>IF('приложение 1.1 '!G149=2016,'приложение 1.1 '!E149,"-")</f>
        <v>-</v>
      </c>
      <c r="L147" s="430" t="str">
        <f>IF('приложение 1.1 '!G149=2016,'приложение 1.1 '!D149,"-")</f>
        <v>-</v>
      </c>
      <c r="M147" s="430" t="str">
        <f>IF('приложение 1.1 '!G149=2017,'приложение 1.1 '!E149,"-")</f>
        <v>-</v>
      </c>
      <c r="N147" s="430" t="str">
        <f>IF('приложение 1.1 '!G149=2017,'приложение 1.1 '!D149,"-")</f>
        <v>-</v>
      </c>
      <c r="O147" s="430">
        <f t="shared" si="117"/>
        <v>0</v>
      </c>
      <c r="P147" s="430">
        <f t="shared" si="118"/>
        <v>0.31</v>
      </c>
      <c r="Q147" s="430" t="s">
        <v>463</v>
      </c>
      <c r="R147" s="430" t="str">
        <f t="shared" si="83"/>
        <v>-</v>
      </c>
      <c r="S147" s="430" t="s">
        <v>463</v>
      </c>
      <c r="T147" s="430" t="str">
        <f t="shared" si="84"/>
        <v>-</v>
      </c>
      <c r="U147" s="430" t="s">
        <v>463</v>
      </c>
      <c r="V147" s="430">
        <f t="shared" si="85"/>
        <v>0.31</v>
      </c>
      <c r="W147" s="430" t="str">
        <f t="shared" si="85"/>
        <v>-</v>
      </c>
      <c r="X147" s="430" t="str">
        <f t="shared" si="86"/>
        <v>-</v>
      </c>
      <c r="Y147" s="430" t="str">
        <f t="shared" si="89"/>
        <v>-</v>
      </c>
      <c r="Z147" s="430" t="str">
        <f t="shared" si="87"/>
        <v>-</v>
      </c>
      <c r="AA147" s="430" t="str">
        <f t="shared" si="90"/>
        <v>-</v>
      </c>
      <c r="AB147" s="430" t="str">
        <f t="shared" si="88"/>
        <v>-</v>
      </c>
      <c r="AC147" s="430">
        <f t="shared" si="91"/>
        <v>0</v>
      </c>
      <c r="AD147" s="430">
        <f t="shared" si="92"/>
        <v>0.31</v>
      </c>
    </row>
    <row r="148" spans="1:30" s="9" customFormat="1" ht="54.95" hidden="1" customHeight="1">
      <c r="A148" s="416" t="str">
        <f>'приложение 1.1 '!A150</f>
        <v>1.1.5.28</v>
      </c>
      <c r="B148" s="506" t="str">
        <f>'приложение 1.1 '!B150</f>
        <v>Реконструкция КЛ-0,4кВ от ТП-339 до ЦТП-19  (замена существующих кабелей)</v>
      </c>
      <c r="C148" s="430" t="str">
        <f>IF('приложение 1.1 '!G150=2012,'приложение 1.1 '!E150,"-")</f>
        <v>-</v>
      </c>
      <c r="D148" s="430" t="str">
        <f>IF('приложение 1.1 '!G150=2012,'приложение 1.1 '!D150,"-")</f>
        <v>-</v>
      </c>
      <c r="E148" s="430" t="str">
        <f>IF('приложение 1.1 '!G150=2013,'приложение 1.1 '!E150,"-")</f>
        <v>-</v>
      </c>
      <c r="F148" s="430" t="str">
        <f>IF('приложение 1.1 '!G150=2013,'приложение 1.1 '!D150,"-")</f>
        <v>-</v>
      </c>
      <c r="G148" s="430" t="str">
        <f>IF('приложение 1.1 '!G150=2014,'приложение 1.1 '!E150,"-")</f>
        <v>-</v>
      </c>
      <c r="H148" s="430" t="str">
        <f>IF('приложение 1.1 '!G150=2014,'приложение 1.1 '!D150,"-")</f>
        <v>-</v>
      </c>
      <c r="I148" s="430">
        <f>IF('приложение 1.1 '!G150=2015,'приложение 1.1 '!E150,"-")</f>
        <v>0</v>
      </c>
      <c r="J148" s="430">
        <f>IF('приложение 1.1 '!G150=2015,'приложение 1.1 '!D150,"-")</f>
        <v>0.42399999999999999</v>
      </c>
      <c r="K148" s="430" t="str">
        <f>IF('приложение 1.1 '!G150=2016,'приложение 1.1 '!E150,"-")</f>
        <v>-</v>
      </c>
      <c r="L148" s="430" t="str">
        <f>IF('приложение 1.1 '!G150=2016,'приложение 1.1 '!D150,"-")</f>
        <v>-</v>
      </c>
      <c r="M148" s="430" t="str">
        <f>IF('приложение 1.1 '!G150=2017,'приложение 1.1 '!E150,"-")</f>
        <v>-</v>
      </c>
      <c r="N148" s="430" t="str">
        <f>IF('приложение 1.1 '!G150=2017,'приложение 1.1 '!D150,"-")</f>
        <v>-</v>
      </c>
      <c r="O148" s="430">
        <f t="shared" si="117"/>
        <v>0</v>
      </c>
      <c r="P148" s="430">
        <f t="shared" si="118"/>
        <v>0.42399999999999999</v>
      </c>
      <c r="Q148" s="430" t="s">
        <v>463</v>
      </c>
      <c r="R148" s="430" t="str">
        <f t="shared" si="83"/>
        <v>-</v>
      </c>
      <c r="S148" s="430" t="s">
        <v>463</v>
      </c>
      <c r="T148" s="430" t="str">
        <f t="shared" si="84"/>
        <v>-</v>
      </c>
      <c r="U148" s="430" t="s">
        <v>463</v>
      </c>
      <c r="V148" s="430" t="str">
        <f t="shared" si="85"/>
        <v>-</v>
      </c>
      <c r="W148" s="430">
        <f t="shared" si="85"/>
        <v>0</v>
      </c>
      <c r="X148" s="430">
        <f t="shared" si="86"/>
        <v>0.42399999999999999</v>
      </c>
      <c r="Y148" s="430" t="str">
        <f t="shared" si="89"/>
        <v>-</v>
      </c>
      <c r="Z148" s="430" t="str">
        <f t="shared" si="87"/>
        <v>-</v>
      </c>
      <c r="AA148" s="430" t="str">
        <f t="shared" si="90"/>
        <v>-</v>
      </c>
      <c r="AB148" s="430" t="str">
        <f t="shared" si="88"/>
        <v>-</v>
      </c>
      <c r="AC148" s="430">
        <f t="shared" si="91"/>
        <v>0</v>
      </c>
      <c r="AD148" s="430">
        <f t="shared" si="92"/>
        <v>0.42399999999999999</v>
      </c>
    </row>
    <row r="149" spans="1:30" s="9" customFormat="1" ht="54.95" hidden="1" customHeight="1">
      <c r="A149" s="416" t="str">
        <f>'приложение 1.1 '!A151</f>
        <v>1.1.5.29</v>
      </c>
      <c r="B149" s="506" t="str">
        <f>'приложение 1.1 '!B151</f>
        <v>Реконструкция КЛ-0,4кВ от ТП-356 до Пушкина,16</v>
      </c>
      <c r="C149" s="430" t="str">
        <f>IF('приложение 1.1 '!G151=2012,'приложение 1.1 '!E151,"-")</f>
        <v>-</v>
      </c>
      <c r="D149" s="430" t="str">
        <f>IF('приложение 1.1 '!G151=2012,'приложение 1.1 '!D151,"-")</f>
        <v>-</v>
      </c>
      <c r="E149" s="430" t="str">
        <f>IF('приложение 1.1 '!G151=2013,'приложение 1.1 '!E151,"-")</f>
        <v>-</v>
      </c>
      <c r="F149" s="430" t="str">
        <f>IF('приложение 1.1 '!G151=2013,'приложение 1.1 '!D151,"-")</f>
        <v>-</v>
      </c>
      <c r="G149" s="430" t="str">
        <f>IF('приложение 1.1 '!G151=2014,'приложение 1.1 '!E151,"-")</f>
        <v>-</v>
      </c>
      <c r="H149" s="430" t="str">
        <f>IF('приложение 1.1 '!G151=2014,'приложение 1.1 '!D151,"-")</f>
        <v>-</v>
      </c>
      <c r="I149" s="430" t="str">
        <f>IF('приложение 1.1 '!G151=2015,'приложение 1.1 '!E151,"-")</f>
        <v>-</v>
      </c>
      <c r="J149" s="430" t="str">
        <f>IF('приложение 1.1 '!G151=2015,'приложение 1.1 '!D151,"-")</f>
        <v>-</v>
      </c>
      <c r="K149" s="430" t="str">
        <f>IF('приложение 1.1 '!G151=2016,'приложение 1.1 '!E151,"-")</f>
        <v>-</v>
      </c>
      <c r="L149" s="430" t="str">
        <f>IF('приложение 1.1 '!G151=2016,'приложение 1.1 '!D151,"-")</f>
        <v>-</v>
      </c>
      <c r="M149" s="430">
        <f>IF('приложение 1.1 '!G151=2017,'приложение 1.1 '!E151,"-")</f>
        <v>0</v>
      </c>
      <c r="N149" s="430">
        <f>IF('приложение 1.1 '!G151=2017,'приложение 1.1 '!D151,"-")</f>
        <v>0.11799999999999999</v>
      </c>
      <c r="O149" s="430">
        <f t="shared" si="117"/>
        <v>0</v>
      </c>
      <c r="P149" s="430">
        <f t="shared" si="118"/>
        <v>0.11799999999999999</v>
      </c>
      <c r="Q149" s="430" t="s">
        <v>463</v>
      </c>
      <c r="R149" s="430" t="str">
        <f t="shared" si="83"/>
        <v>-</v>
      </c>
      <c r="S149" s="430" t="s">
        <v>463</v>
      </c>
      <c r="T149" s="430" t="str">
        <f t="shared" si="84"/>
        <v>-</v>
      </c>
      <c r="U149" s="430" t="s">
        <v>463</v>
      </c>
      <c r="V149" s="430" t="str">
        <f t="shared" si="85"/>
        <v>-</v>
      </c>
      <c r="W149" s="430" t="str">
        <f t="shared" si="85"/>
        <v>-</v>
      </c>
      <c r="X149" s="430" t="str">
        <f t="shared" si="86"/>
        <v>-</v>
      </c>
      <c r="Y149" s="430" t="str">
        <f t="shared" si="89"/>
        <v>-</v>
      </c>
      <c r="Z149" s="430" t="str">
        <f t="shared" si="87"/>
        <v>-</v>
      </c>
      <c r="AA149" s="430">
        <f t="shared" si="90"/>
        <v>0</v>
      </c>
      <c r="AB149" s="430">
        <f t="shared" si="88"/>
        <v>0.11799999999999999</v>
      </c>
      <c r="AC149" s="430">
        <f t="shared" si="91"/>
        <v>0</v>
      </c>
      <c r="AD149" s="430">
        <f t="shared" si="92"/>
        <v>0.11799999999999999</v>
      </c>
    </row>
    <row r="150" spans="1:30" s="9" customFormat="1" ht="54.95" hidden="1" customHeight="1">
      <c r="A150" s="416" t="str">
        <f>'приложение 1.1 '!A152</f>
        <v>1.1.5.30</v>
      </c>
      <c r="B150" s="506" t="str">
        <f>'приложение 1.1 '!B152</f>
        <v>Реконструкция КЛ-0,4кВ от ТП-395 до ВЛКСМ-3</v>
      </c>
      <c r="C150" s="430" t="str">
        <f>IF('приложение 1.1 '!G152=2012,'приложение 1.1 '!E152,"-")</f>
        <v>-</v>
      </c>
      <c r="D150" s="430" t="str">
        <f>IF('приложение 1.1 '!G152=2012,'приложение 1.1 '!D152,"-")</f>
        <v>-</v>
      </c>
      <c r="E150" s="430" t="str">
        <f>IF('приложение 1.1 '!G152=2013,'приложение 1.1 '!E152,"-")</f>
        <v>-</v>
      </c>
      <c r="F150" s="430" t="str">
        <f>IF('приложение 1.1 '!G152=2013,'приложение 1.1 '!D152,"-")</f>
        <v>-</v>
      </c>
      <c r="G150" s="430" t="str">
        <f>IF('приложение 1.1 '!G152=2014,'приложение 1.1 '!E152,"-")</f>
        <v>-</v>
      </c>
      <c r="H150" s="430" t="str">
        <f>IF('приложение 1.1 '!G152=2014,'приложение 1.1 '!D152,"-")</f>
        <v>-</v>
      </c>
      <c r="I150" s="430" t="str">
        <f>IF('приложение 1.1 '!G152=2015,'приложение 1.1 '!E152,"-")</f>
        <v>-</v>
      </c>
      <c r="J150" s="430" t="str">
        <f>IF('приложение 1.1 '!G152=2015,'приложение 1.1 '!D152,"-")</f>
        <v>-</v>
      </c>
      <c r="K150" s="430" t="str">
        <f>IF('приложение 1.1 '!G152=2016,'приложение 1.1 '!E152,"-")</f>
        <v>-</v>
      </c>
      <c r="L150" s="430" t="str">
        <f>IF('приложение 1.1 '!G152=2016,'приложение 1.1 '!D152,"-")</f>
        <v>-</v>
      </c>
      <c r="M150" s="430">
        <f>IF('приложение 1.1 '!G152=2017,'приложение 1.1 '!E152,"-")</f>
        <v>0</v>
      </c>
      <c r="N150" s="430">
        <f>IF('приложение 1.1 '!G152=2017,'приложение 1.1 '!D152,"-")</f>
        <v>0.88200000000000001</v>
      </c>
      <c r="O150" s="430">
        <f t="shared" si="117"/>
        <v>0</v>
      </c>
      <c r="P150" s="430">
        <f t="shared" si="118"/>
        <v>0.88200000000000001</v>
      </c>
      <c r="Q150" s="430" t="s">
        <v>463</v>
      </c>
      <c r="R150" s="430" t="str">
        <f t="shared" si="83"/>
        <v>-</v>
      </c>
      <c r="S150" s="430" t="s">
        <v>463</v>
      </c>
      <c r="T150" s="430" t="str">
        <f t="shared" si="84"/>
        <v>-</v>
      </c>
      <c r="U150" s="430" t="s">
        <v>463</v>
      </c>
      <c r="V150" s="430" t="str">
        <f t="shared" si="85"/>
        <v>-</v>
      </c>
      <c r="W150" s="430" t="str">
        <f t="shared" si="85"/>
        <v>-</v>
      </c>
      <c r="X150" s="430" t="str">
        <f t="shared" si="86"/>
        <v>-</v>
      </c>
      <c r="Y150" s="430" t="str">
        <f t="shared" si="89"/>
        <v>-</v>
      </c>
      <c r="Z150" s="430" t="str">
        <f t="shared" si="87"/>
        <v>-</v>
      </c>
      <c r="AA150" s="430">
        <f t="shared" si="90"/>
        <v>0</v>
      </c>
      <c r="AB150" s="430">
        <f t="shared" si="88"/>
        <v>0.88200000000000001</v>
      </c>
      <c r="AC150" s="430">
        <f t="shared" si="91"/>
        <v>0</v>
      </c>
      <c r="AD150" s="430">
        <f t="shared" si="92"/>
        <v>0.88200000000000001</v>
      </c>
    </row>
    <row r="151" spans="1:30" s="9" customFormat="1" ht="54.95" hidden="1" customHeight="1">
      <c r="A151" s="416" t="str">
        <f>'приложение 1.1 '!A153</f>
        <v>1.1.5.31</v>
      </c>
      <c r="B151" s="506" t="str">
        <f>'приложение 1.1 '!B153</f>
        <v>Реконструкция КЛ-0,4кВ до ж.д Набережный-68,70</v>
      </c>
      <c r="C151" s="430" t="str">
        <f>IF('приложение 1.1 '!G153=2012,'приложение 1.1 '!E153,"-")</f>
        <v>-</v>
      </c>
      <c r="D151" s="430" t="str">
        <f>IF('приложение 1.1 '!G153=2012,'приложение 1.1 '!D153,"-")</f>
        <v>-</v>
      </c>
      <c r="E151" s="430" t="str">
        <f>IF('приложение 1.1 '!G153=2013,'приложение 1.1 '!E153,"-")</f>
        <v>-</v>
      </c>
      <c r="F151" s="430" t="str">
        <f>IF('приложение 1.1 '!G153=2013,'приложение 1.1 '!D153,"-")</f>
        <v>-</v>
      </c>
      <c r="G151" s="430" t="str">
        <f>IF('приложение 1.1 '!G153=2014,'приложение 1.1 '!E153,"-")</f>
        <v>-</v>
      </c>
      <c r="H151" s="430" t="str">
        <f>IF('приложение 1.1 '!G153=2014,'приложение 1.1 '!D153,"-")</f>
        <v>-</v>
      </c>
      <c r="I151" s="430">
        <f>IF('приложение 1.1 '!G153=2015,'приложение 1.1 '!E153,"-")</f>
        <v>0</v>
      </c>
      <c r="J151" s="430">
        <f>IF('приложение 1.1 '!G153=2015,'приложение 1.1 '!D153,"-")</f>
        <v>0.436</v>
      </c>
      <c r="K151" s="430" t="str">
        <f>IF('приложение 1.1 '!G153=2016,'приложение 1.1 '!E153,"-")</f>
        <v>-</v>
      </c>
      <c r="L151" s="430" t="str">
        <f>IF('приложение 1.1 '!G153=2016,'приложение 1.1 '!D153,"-")</f>
        <v>-</v>
      </c>
      <c r="M151" s="430" t="str">
        <f>IF('приложение 1.1 '!G153=2017,'приложение 1.1 '!E153,"-")</f>
        <v>-</v>
      </c>
      <c r="N151" s="430" t="str">
        <f>IF('приложение 1.1 '!G153=2017,'приложение 1.1 '!D153,"-")</f>
        <v>-</v>
      </c>
      <c r="O151" s="430">
        <f t="shared" si="117"/>
        <v>0</v>
      </c>
      <c r="P151" s="430">
        <f t="shared" si="118"/>
        <v>0.436</v>
      </c>
      <c r="Q151" s="430" t="s">
        <v>463</v>
      </c>
      <c r="R151" s="430" t="str">
        <f t="shared" si="83"/>
        <v>-</v>
      </c>
      <c r="S151" s="430" t="s">
        <v>463</v>
      </c>
      <c r="T151" s="430" t="str">
        <f t="shared" si="84"/>
        <v>-</v>
      </c>
      <c r="U151" s="430" t="s">
        <v>463</v>
      </c>
      <c r="V151" s="430" t="str">
        <f t="shared" si="85"/>
        <v>-</v>
      </c>
      <c r="W151" s="430">
        <f t="shared" si="85"/>
        <v>0</v>
      </c>
      <c r="X151" s="430">
        <f t="shared" si="86"/>
        <v>0.436</v>
      </c>
      <c r="Y151" s="430" t="str">
        <f t="shared" si="89"/>
        <v>-</v>
      </c>
      <c r="Z151" s="430" t="str">
        <f t="shared" si="87"/>
        <v>-</v>
      </c>
      <c r="AA151" s="430" t="str">
        <f t="shared" si="90"/>
        <v>-</v>
      </c>
      <c r="AB151" s="430" t="str">
        <f t="shared" si="88"/>
        <v>-</v>
      </c>
      <c r="AC151" s="430">
        <f t="shared" si="91"/>
        <v>0</v>
      </c>
      <c r="AD151" s="430">
        <f t="shared" si="92"/>
        <v>0.436</v>
      </c>
    </row>
    <row r="152" spans="1:30" s="9" customFormat="1" ht="54.95" hidden="1" customHeight="1">
      <c r="A152" s="416" t="str">
        <f>'приложение 1.1 '!A154</f>
        <v>1.1.5.32</v>
      </c>
      <c r="B152" s="506" t="str">
        <f>'приложение 1.1 '!B154</f>
        <v>Реконструкция КЛ-0,4кВ от ТП-465 до ВРУ ж/д Нагорная,15</v>
      </c>
      <c r="C152" s="430" t="str">
        <f>IF('приложение 1.1 '!G154=2012,'приложение 1.1 '!E154,"-")</f>
        <v>-</v>
      </c>
      <c r="D152" s="430" t="str">
        <f>IF('приложение 1.1 '!G154=2012,'приложение 1.1 '!D154,"-")</f>
        <v>-</v>
      </c>
      <c r="E152" s="430" t="str">
        <f>IF('приложение 1.1 '!G154=2013,'приложение 1.1 '!E154,"-")</f>
        <v>-</v>
      </c>
      <c r="F152" s="430" t="str">
        <f>IF('приложение 1.1 '!G154=2013,'приложение 1.1 '!D154,"-")</f>
        <v>-</v>
      </c>
      <c r="G152" s="430" t="str">
        <f>IF('приложение 1.1 '!G154=2014,'приложение 1.1 '!E154,"-")</f>
        <v>-</v>
      </c>
      <c r="H152" s="430" t="str">
        <f>IF('приложение 1.1 '!G154=2014,'приложение 1.1 '!D154,"-")</f>
        <v>-</v>
      </c>
      <c r="I152" s="430">
        <f>IF('приложение 1.1 '!G154=2015,'приложение 1.1 '!E154,"-")</f>
        <v>0</v>
      </c>
      <c r="J152" s="430">
        <f>IF('приложение 1.1 '!G154=2015,'приложение 1.1 '!D154,"-")</f>
        <v>0.27200000000000002</v>
      </c>
      <c r="K152" s="430" t="str">
        <f>IF('приложение 1.1 '!G154=2016,'приложение 1.1 '!E154,"-")</f>
        <v>-</v>
      </c>
      <c r="L152" s="430" t="str">
        <f>IF('приложение 1.1 '!G154=2016,'приложение 1.1 '!D154,"-")</f>
        <v>-</v>
      </c>
      <c r="M152" s="430" t="str">
        <f>IF('приложение 1.1 '!G154=2017,'приложение 1.1 '!E154,"-")</f>
        <v>-</v>
      </c>
      <c r="N152" s="430" t="str">
        <f>IF('приложение 1.1 '!G154=2017,'приложение 1.1 '!D154,"-")</f>
        <v>-</v>
      </c>
      <c r="O152" s="430">
        <f t="shared" si="117"/>
        <v>0</v>
      </c>
      <c r="P152" s="430">
        <f t="shared" si="118"/>
        <v>0.27200000000000002</v>
      </c>
      <c r="Q152" s="430" t="s">
        <v>463</v>
      </c>
      <c r="R152" s="430" t="str">
        <f t="shared" si="83"/>
        <v>-</v>
      </c>
      <c r="S152" s="430" t="s">
        <v>463</v>
      </c>
      <c r="T152" s="430" t="str">
        <f t="shared" si="84"/>
        <v>-</v>
      </c>
      <c r="U152" s="430" t="s">
        <v>463</v>
      </c>
      <c r="V152" s="430" t="str">
        <f t="shared" si="85"/>
        <v>-</v>
      </c>
      <c r="W152" s="430">
        <f t="shared" si="85"/>
        <v>0</v>
      </c>
      <c r="X152" s="430">
        <f t="shared" si="86"/>
        <v>0.27200000000000002</v>
      </c>
      <c r="Y152" s="430" t="str">
        <f t="shared" si="89"/>
        <v>-</v>
      </c>
      <c r="Z152" s="430" t="str">
        <f t="shared" si="87"/>
        <v>-</v>
      </c>
      <c r="AA152" s="430" t="str">
        <f t="shared" si="90"/>
        <v>-</v>
      </c>
      <c r="AB152" s="430" t="str">
        <f t="shared" si="88"/>
        <v>-</v>
      </c>
      <c r="AC152" s="430">
        <f t="shared" si="91"/>
        <v>0</v>
      </c>
      <c r="AD152" s="430">
        <f t="shared" si="92"/>
        <v>0.27200000000000002</v>
      </c>
    </row>
    <row r="153" spans="1:30" s="9" customFormat="1" ht="54.95" hidden="1" customHeight="1">
      <c r="A153" s="416" t="str">
        <f>'приложение 1.1 '!A155</f>
        <v>1.1.5.33</v>
      </c>
      <c r="B153" s="506" t="str">
        <f>'приложение 1.1 '!B155</f>
        <v>Реконструкция КЛ-0,4кВ от ТП-465 до ВРУ ж/д Нагорная,13</v>
      </c>
      <c r="C153" s="430" t="str">
        <f>IF('приложение 1.1 '!G155=2012,'приложение 1.1 '!E155,"-")</f>
        <v>-</v>
      </c>
      <c r="D153" s="430" t="str">
        <f>IF('приложение 1.1 '!G155=2012,'приложение 1.1 '!D155,"-")</f>
        <v>-</v>
      </c>
      <c r="E153" s="430" t="str">
        <f>IF('приложение 1.1 '!G155=2013,'приложение 1.1 '!E155,"-")</f>
        <v>-</v>
      </c>
      <c r="F153" s="430" t="str">
        <f>IF('приложение 1.1 '!G155=2013,'приложение 1.1 '!D155,"-")</f>
        <v>-</v>
      </c>
      <c r="G153" s="430" t="str">
        <f>IF('приложение 1.1 '!G155=2014,'приложение 1.1 '!E155,"-")</f>
        <v>-</v>
      </c>
      <c r="H153" s="430" t="str">
        <f>IF('приложение 1.1 '!G155=2014,'приложение 1.1 '!D155,"-")</f>
        <v>-</v>
      </c>
      <c r="I153" s="430">
        <f>IF('приложение 1.1 '!G155=2015,'приложение 1.1 '!E155,"-")</f>
        <v>0</v>
      </c>
      <c r="J153" s="430">
        <f>IF('приложение 1.1 '!G155=2015,'приложение 1.1 '!D155,"-")</f>
        <v>0.28000000000000003</v>
      </c>
      <c r="K153" s="430" t="str">
        <f>IF('приложение 1.1 '!G155=2016,'приложение 1.1 '!E155,"-")</f>
        <v>-</v>
      </c>
      <c r="L153" s="430" t="str">
        <f>IF('приложение 1.1 '!G155=2016,'приложение 1.1 '!D155,"-")</f>
        <v>-</v>
      </c>
      <c r="M153" s="430" t="str">
        <f>IF('приложение 1.1 '!G155=2017,'приложение 1.1 '!E155,"-")</f>
        <v>-</v>
      </c>
      <c r="N153" s="430" t="str">
        <f>IF('приложение 1.1 '!G155=2017,'приложение 1.1 '!D155,"-")</f>
        <v>-</v>
      </c>
      <c r="O153" s="430">
        <f t="shared" si="117"/>
        <v>0</v>
      </c>
      <c r="P153" s="430">
        <f t="shared" si="118"/>
        <v>0.28000000000000003</v>
      </c>
      <c r="Q153" s="430" t="s">
        <v>463</v>
      </c>
      <c r="R153" s="430" t="str">
        <f t="shared" si="83"/>
        <v>-</v>
      </c>
      <c r="S153" s="430" t="s">
        <v>463</v>
      </c>
      <c r="T153" s="430" t="str">
        <f t="shared" si="84"/>
        <v>-</v>
      </c>
      <c r="U153" s="430" t="s">
        <v>463</v>
      </c>
      <c r="V153" s="430" t="str">
        <f t="shared" si="85"/>
        <v>-</v>
      </c>
      <c r="W153" s="430">
        <f t="shared" si="85"/>
        <v>0</v>
      </c>
      <c r="X153" s="430">
        <f t="shared" si="86"/>
        <v>0.28000000000000003</v>
      </c>
      <c r="Y153" s="430" t="str">
        <f t="shared" si="89"/>
        <v>-</v>
      </c>
      <c r="Z153" s="430" t="str">
        <f t="shared" si="87"/>
        <v>-</v>
      </c>
      <c r="AA153" s="430" t="str">
        <f t="shared" si="90"/>
        <v>-</v>
      </c>
      <c r="AB153" s="430" t="str">
        <f t="shared" si="88"/>
        <v>-</v>
      </c>
      <c r="AC153" s="430">
        <f t="shared" si="91"/>
        <v>0</v>
      </c>
      <c r="AD153" s="430">
        <f t="shared" si="92"/>
        <v>0.28000000000000003</v>
      </c>
    </row>
    <row r="154" spans="1:30" s="9" customFormat="1" ht="54.95" hidden="1" customHeight="1">
      <c r="A154" s="416" t="str">
        <f>'приложение 1.1 '!A156</f>
        <v>1.1.5.34</v>
      </c>
      <c r="B154" s="506" t="str">
        <f>'приложение 1.1 '!B156</f>
        <v>Реконструкция КЛ-0,4кв от ТП-371 Республики,74</v>
      </c>
      <c r="C154" s="430" t="str">
        <f>IF('приложение 1.1 '!G156=2012,'приложение 1.1 '!E156,"-")</f>
        <v>-</v>
      </c>
      <c r="D154" s="430" t="str">
        <f>IF('приложение 1.1 '!G156=2012,'приложение 1.1 '!D156,"-")</f>
        <v>-</v>
      </c>
      <c r="E154" s="430" t="str">
        <f>IF('приложение 1.1 '!G156=2013,'приложение 1.1 '!E156,"-")</f>
        <v>-</v>
      </c>
      <c r="F154" s="430" t="str">
        <f>IF('приложение 1.1 '!G156=2013,'приложение 1.1 '!D156,"-")</f>
        <v>-</v>
      </c>
      <c r="G154" s="430" t="str">
        <f>IF('приложение 1.1 '!G156=2014,'приложение 1.1 '!E156,"-")</f>
        <v>-</v>
      </c>
      <c r="H154" s="430" t="str">
        <f>IF('приложение 1.1 '!G156=2014,'приложение 1.1 '!D156,"-")</f>
        <v>-</v>
      </c>
      <c r="I154" s="430">
        <f>IF('приложение 1.1 '!G156=2015,'приложение 1.1 '!E156,"-")</f>
        <v>0</v>
      </c>
      <c r="J154" s="430">
        <f>IF('приложение 1.1 '!G156=2015,'приложение 1.1 '!D156,"-")</f>
        <v>0.66400000000000003</v>
      </c>
      <c r="K154" s="430" t="str">
        <f>IF('приложение 1.1 '!G156=2016,'приложение 1.1 '!E156,"-")</f>
        <v>-</v>
      </c>
      <c r="L154" s="430" t="str">
        <f>IF('приложение 1.1 '!G156=2016,'приложение 1.1 '!D156,"-")</f>
        <v>-</v>
      </c>
      <c r="M154" s="430" t="str">
        <f>IF('приложение 1.1 '!G156=2017,'приложение 1.1 '!E156,"-")</f>
        <v>-</v>
      </c>
      <c r="N154" s="430" t="str">
        <f>IF('приложение 1.1 '!G156=2017,'приложение 1.1 '!D156,"-")</f>
        <v>-</v>
      </c>
      <c r="O154" s="430">
        <f t="shared" si="117"/>
        <v>0</v>
      </c>
      <c r="P154" s="430">
        <f t="shared" si="118"/>
        <v>0.66400000000000003</v>
      </c>
      <c r="Q154" s="430" t="s">
        <v>463</v>
      </c>
      <c r="R154" s="430" t="str">
        <f t="shared" si="83"/>
        <v>-</v>
      </c>
      <c r="S154" s="430" t="s">
        <v>463</v>
      </c>
      <c r="T154" s="430" t="str">
        <f t="shared" si="84"/>
        <v>-</v>
      </c>
      <c r="U154" s="430" t="s">
        <v>463</v>
      </c>
      <c r="V154" s="430" t="str">
        <f t="shared" si="85"/>
        <v>-</v>
      </c>
      <c r="W154" s="430">
        <f t="shared" si="85"/>
        <v>0</v>
      </c>
      <c r="X154" s="430">
        <f t="shared" si="86"/>
        <v>0.66400000000000003</v>
      </c>
      <c r="Y154" s="430" t="str">
        <f t="shared" si="89"/>
        <v>-</v>
      </c>
      <c r="Z154" s="430" t="str">
        <f t="shared" si="87"/>
        <v>-</v>
      </c>
      <c r="AA154" s="430" t="str">
        <f t="shared" si="90"/>
        <v>-</v>
      </c>
      <c r="AB154" s="430" t="str">
        <f t="shared" si="88"/>
        <v>-</v>
      </c>
      <c r="AC154" s="430">
        <f t="shared" si="91"/>
        <v>0</v>
      </c>
      <c r="AD154" s="430">
        <f t="shared" si="92"/>
        <v>0.66400000000000003</v>
      </c>
    </row>
    <row r="155" spans="1:30" s="9" customFormat="1" ht="54.95" hidden="1" customHeight="1">
      <c r="A155" s="416" t="str">
        <f>'приложение 1.1 '!A157</f>
        <v>1.1.5.35</v>
      </c>
      <c r="B155" s="506" t="str">
        <f>'приложение 1.1 '!B157</f>
        <v>Реконструкция КЛ-0,4кВ от ТП-371 Республики ,76</v>
      </c>
      <c r="C155" s="430" t="str">
        <f>IF('приложение 1.1 '!G157=2012,'приложение 1.1 '!E157,"-")</f>
        <v>-</v>
      </c>
      <c r="D155" s="430" t="str">
        <f>IF('приложение 1.1 '!G157=2012,'приложение 1.1 '!D157,"-")</f>
        <v>-</v>
      </c>
      <c r="E155" s="430" t="str">
        <f>IF('приложение 1.1 '!G157=2013,'приложение 1.1 '!E157,"-")</f>
        <v>-</v>
      </c>
      <c r="F155" s="430" t="str">
        <f>IF('приложение 1.1 '!G157=2013,'приложение 1.1 '!D157,"-")</f>
        <v>-</v>
      </c>
      <c r="G155" s="430" t="str">
        <f>IF('приложение 1.1 '!G157=2014,'приложение 1.1 '!E157,"-")</f>
        <v>-</v>
      </c>
      <c r="H155" s="430" t="str">
        <f>IF('приложение 1.1 '!G157=2014,'приложение 1.1 '!D157,"-")</f>
        <v>-</v>
      </c>
      <c r="I155" s="430">
        <f>IF('приложение 1.1 '!G157=2015,'приложение 1.1 '!E157,"-")</f>
        <v>0</v>
      </c>
      <c r="J155" s="430">
        <f>IF('приложение 1.1 '!G157=2015,'приложение 1.1 '!D157,"-")</f>
        <v>0.80400000000000005</v>
      </c>
      <c r="K155" s="430" t="str">
        <f>IF('приложение 1.1 '!G157=2016,'приложение 1.1 '!E157,"-")</f>
        <v>-</v>
      </c>
      <c r="L155" s="430" t="str">
        <f>IF('приложение 1.1 '!G157=2016,'приложение 1.1 '!D157,"-")</f>
        <v>-</v>
      </c>
      <c r="M155" s="430" t="str">
        <f>IF('приложение 1.1 '!G157=2017,'приложение 1.1 '!E157,"-")</f>
        <v>-</v>
      </c>
      <c r="N155" s="430" t="str">
        <f>IF('приложение 1.1 '!G157=2017,'приложение 1.1 '!D157,"-")</f>
        <v>-</v>
      </c>
      <c r="O155" s="430">
        <f t="shared" si="117"/>
        <v>0</v>
      </c>
      <c r="P155" s="430">
        <f t="shared" si="118"/>
        <v>0.80400000000000005</v>
      </c>
      <c r="Q155" s="430" t="s">
        <v>463</v>
      </c>
      <c r="R155" s="430" t="str">
        <f t="shared" si="83"/>
        <v>-</v>
      </c>
      <c r="S155" s="430" t="s">
        <v>463</v>
      </c>
      <c r="T155" s="430" t="str">
        <f t="shared" si="84"/>
        <v>-</v>
      </c>
      <c r="U155" s="430" t="s">
        <v>463</v>
      </c>
      <c r="V155" s="430" t="str">
        <f t="shared" si="85"/>
        <v>-</v>
      </c>
      <c r="W155" s="430">
        <f t="shared" si="85"/>
        <v>0</v>
      </c>
      <c r="X155" s="430">
        <f t="shared" si="86"/>
        <v>0.80400000000000005</v>
      </c>
      <c r="Y155" s="430" t="str">
        <f t="shared" si="89"/>
        <v>-</v>
      </c>
      <c r="Z155" s="430" t="str">
        <f t="shared" si="87"/>
        <v>-</v>
      </c>
      <c r="AA155" s="430" t="str">
        <f t="shared" si="90"/>
        <v>-</v>
      </c>
      <c r="AB155" s="430" t="str">
        <f t="shared" si="88"/>
        <v>-</v>
      </c>
      <c r="AC155" s="430">
        <f t="shared" si="91"/>
        <v>0</v>
      </c>
      <c r="AD155" s="430">
        <f t="shared" si="92"/>
        <v>0.80400000000000005</v>
      </c>
    </row>
    <row r="156" spans="1:30" s="9" customFormat="1" ht="54.95" hidden="1" customHeight="1">
      <c r="A156" s="416" t="str">
        <f>'приложение 1.1 '!A158</f>
        <v>1.1.5.36</v>
      </c>
      <c r="B156" s="506" t="str">
        <f>'приложение 1.1 '!B158</f>
        <v>Реконструкция КЛ - 0,4 кВ ТП - 377  Просвещения 44</v>
      </c>
      <c r="C156" s="430" t="str">
        <f>IF('приложение 1.1 '!G158=2012,'приложение 1.1 '!E158,"-")</f>
        <v>-</v>
      </c>
      <c r="D156" s="430" t="str">
        <f>IF('приложение 1.1 '!G158=2012,'приложение 1.1 '!D158,"-")</f>
        <v>-</v>
      </c>
      <c r="E156" s="430" t="str">
        <f>IF('приложение 1.1 '!G158=2013,'приложение 1.1 '!E158,"-")</f>
        <v>-</v>
      </c>
      <c r="F156" s="430" t="str">
        <f>IF('приложение 1.1 '!G158=2013,'приложение 1.1 '!D158,"-")</f>
        <v>-</v>
      </c>
      <c r="G156" s="430" t="str">
        <f>IF('приложение 1.1 '!G158=2014,'приложение 1.1 '!E158,"-")</f>
        <v>-</v>
      </c>
      <c r="H156" s="430" t="str">
        <f>IF('приложение 1.1 '!G158=2014,'приложение 1.1 '!D158,"-")</f>
        <v>-</v>
      </c>
      <c r="I156" s="430" t="str">
        <f>IF('приложение 1.1 '!G158=2015,'приложение 1.1 '!E158,"-")</f>
        <v>-</v>
      </c>
      <c r="J156" s="430" t="str">
        <f>IF('приложение 1.1 '!G158=2015,'приложение 1.1 '!D158,"-")</f>
        <v>-</v>
      </c>
      <c r="K156" s="430" t="str">
        <f>IF('приложение 1.1 '!G158=2016,'приложение 1.1 '!E158,"-")</f>
        <v>-</v>
      </c>
      <c r="L156" s="430" t="str">
        <f>IF('приложение 1.1 '!G158=2016,'приложение 1.1 '!D158,"-")</f>
        <v>-</v>
      </c>
      <c r="M156" s="430">
        <f>IF('приложение 1.1 '!G158=2017,'приложение 1.1 '!E158,"-")</f>
        <v>0</v>
      </c>
      <c r="N156" s="430">
        <f>IF('приложение 1.1 '!G158=2017,'приложение 1.1 '!D158,"-")</f>
        <v>0.24</v>
      </c>
      <c r="O156" s="430">
        <f t="shared" si="117"/>
        <v>0</v>
      </c>
      <c r="P156" s="430">
        <f t="shared" si="118"/>
        <v>0.24</v>
      </c>
      <c r="Q156" s="430" t="s">
        <v>463</v>
      </c>
      <c r="R156" s="430" t="str">
        <f t="shared" si="83"/>
        <v>-</v>
      </c>
      <c r="S156" s="430" t="s">
        <v>463</v>
      </c>
      <c r="T156" s="430" t="str">
        <f t="shared" si="84"/>
        <v>-</v>
      </c>
      <c r="U156" s="430" t="s">
        <v>463</v>
      </c>
      <c r="V156" s="430" t="str">
        <f t="shared" si="85"/>
        <v>-</v>
      </c>
      <c r="W156" s="430" t="str">
        <f t="shared" si="85"/>
        <v>-</v>
      </c>
      <c r="X156" s="430" t="str">
        <f t="shared" si="86"/>
        <v>-</v>
      </c>
      <c r="Y156" s="430" t="str">
        <f t="shared" si="89"/>
        <v>-</v>
      </c>
      <c r="Z156" s="430" t="str">
        <f t="shared" si="87"/>
        <v>-</v>
      </c>
      <c r="AA156" s="430">
        <f t="shared" si="90"/>
        <v>0</v>
      </c>
      <c r="AB156" s="430">
        <f t="shared" si="88"/>
        <v>0.24</v>
      </c>
      <c r="AC156" s="430">
        <f t="shared" si="91"/>
        <v>0</v>
      </c>
      <c r="AD156" s="430">
        <f t="shared" si="92"/>
        <v>0.24</v>
      </c>
    </row>
    <row r="157" spans="1:30" s="9" customFormat="1" ht="54.95" hidden="1" customHeight="1">
      <c r="A157" s="416" t="str">
        <f>'приложение 1.1 '!A159</f>
        <v>1.1.5.37</v>
      </c>
      <c r="B157" s="506" t="str">
        <f>'приложение 1.1 '!B159</f>
        <v>Реконструкция КЛ-0,4кв от ТП-377 Просвещение 42</v>
      </c>
      <c r="C157" s="430" t="str">
        <f>IF('приложение 1.1 '!G159=2012,'приложение 1.1 '!E159,"-")</f>
        <v>-</v>
      </c>
      <c r="D157" s="430" t="str">
        <f>IF('приложение 1.1 '!G159=2012,'приложение 1.1 '!D159,"-")</f>
        <v>-</v>
      </c>
      <c r="E157" s="430" t="str">
        <f>IF('приложение 1.1 '!G159=2013,'приложение 1.1 '!E159,"-")</f>
        <v>-</v>
      </c>
      <c r="F157" s="430" t="str">
        <f>IF('приложение 1.1 '!G159=2013,'приложение 1.1 '!D159,"-")</f>
        <v>-</v>
      </c>
      <c r="G157" s="430" t="str">
        <f>IF('приложение 1.1 '!G159=2014,'приложение 1.1 '!E159,"-")</f>
        <v>-</v>
      </c>
      <c r="H157" s="430" t="str">
        <f>IF('приложение 1.1 '!G159=2014,'приложение 1.1 '!D159,"-")</f>
        <v>-</v>
      </c>
      <c r="I157" s="430" t="str">
        <f>IF('приложение 1.1 '!G159=2015,'приложение 1.1 '!E159,"-")</f>
        <v>-</v>
      </c>
      <c r="J157" s="430" t="str">
        <f>IF('приложение 1.1 '!G159=2015,'приложение 1.1 '!D159,"-")</f>
        <v>-</v>
      </c>
      <c r="K157" s="430" t="str">
        <f>IF('приложение 1.1 '!G159=2016,'приложение 1.1 '!E159,"-")</f>
        <v>-</v>
      </c>
      <c r="L157" s="430" t="str">
        <f>IF('приложение 1.1 '!G159=2016,'приложение 1.1 '!D159,"-")</f>
        <v>-</v>
      </c>
      <c r="M157" s="430">
        <f>IF('приложение 1.1 '!G159=2017,'приложение 1.1 '!E159,"-")</f>
        <v>0</v>
      </c>
      <c r="N157" s="430">
        <f>IF('приложение 1.1 '!G159=2017,'приложение 1.1 '!D159,"-")</f>
        <v>0.24</v>
      </c>
      <c r="O157" s="430">
        <f t="shared" si="117"/>
        <v>0</v>
      </c>
      <c r="P157" s="430">
        <f t="shared" si="118"/>
        <v>0.24</v>
      </c>
      <c r="Q157" s="430" t="s">
        <v>463</v>
      </c>
      <c r="R157" s="430" t="str">
        <f t="shared" si="83"/>
        <v>-</v>
      </c>
      <c r="S157" s="430" t="s">
        <v>463</v>
      </c>
      <c r="T157" s="430" t="str">
        <f t="shared" si="84"/>
        <v>-</v>
      </c>
      <c r="U157" s="430" t="s">
        <v>463</v>
      </c>
      <c r="V157" s="430" t="str">
        <f t="shared" si="85"/>
        <v>-</v>
      </c>
      <c r="W157" s="430" t="str">
        <f t="shared" si="85"/>
        <v>-</v>
      </c>
      <c r="X157" s="430" t="str">
        <f t="shared" si="86"/>
        <v>-</v>
      </c>
      <c r="Y157" s="430" t="str">
        <f t="shared" si="89"/>
        <v>-</v>
      </c>
      <c r="Z157" s="430" t="str">
        <f t="shared" si="87"/>
        <v>-</v>
      </c>
      <c r="AA157" s="430">
        <f t="shared" si="90"/>
        <v>0</v>
      </c>
      <c r="AB157" s="430">
        <f t="shared" si="88"/>
        <v>0.24</v>
      </c>
      <c r="AC157" s="430">
        <f t="shared" si="91"/>
        <v>0</v>
      </c>
      <c r="AD157" s="430">
        <f t="shared" si="92"/>
        <v>0.24</v>
      </c>
    </row>
    <row r="158" spans="1:30" s="9" customFormat="1" ht="54.95" hidden="1" customHeight="1">
      <c r="A158" s="416" t="str">
        <f>'приложение 1.1 '!A160</f>
        <v>1.1.5.38</v>
      </c>
      <c r="B158" s="506" t="str">
        <f>'приложение 1.1 '!B160</f>
        <v xml:space="preserve">Реконструкция КЛ - 0,4 кВ ТП - 377 Энергетиков 7 </v>
      </c>
      <c r="C158" s="430" t="str">
        <f>IF('приложение 1.1 '!G160=2012,'приложение 1.1 '!E160,"-")</f>
        <v>-</v>
      </c>
      <c r="D158" s="430" t="str">
        <f>IF('приложение 1.1 '!G160=2012,'приложение 1.1 '!D160,"-")</f>
        <v>-</v>
      </c>
      <c r="E158" s="430" t="str">
        <f>IF('приложение 1.1 '!G160=2013,'приложение 1.1 '!E160,"-")</f>
        <v>-</v>
      </c>
      <c r="F158" s="430" t="str">
        <f>IF('приложение 1.1 '!G160=2013,'приложение 1.1 '!D160,"-")</f>
        <v>-</v>
      </c>
      <c r="G158" s="430" t="str">
        <f>IF('приложение 1.1 '!G160=2014,'приложение 1.1 '!E160,"-")</f>
        <v>-</v>
      </c>
      <c r="H158" s="430" t="str">
        <f>IF('приложение 1.1 '!G160=2014,'приложение 1.1 '!D160,"-")</f>
        <v>-</v>
      </c>
      <c r="I158" s="430" t="str">
        <f>IF('приложение 1.1 '!G160=2015,'приложение 1.1 '!E160,"-")</f>
        <v>-</v>
      </c>
      <c r="J158" s="430" t="str">
        <f>IF('приложение 1.1 '!G160=2015,'приложение 1.1 '!D160,"-")</f>
        <v>-</v>
      </c>
      <c r="K158" s="430" t="str">
        <f>IF('приложение 1.1 '!G160=2016,'приложение 1.1 '!E160,"-")</f>
        <v>-</v>
      </c>
      <c r="L158" s="430" t="str">
        <f>IF('приложение 1.1 '!G160=2016,'приложение 1.1 '!D160,"-")</f>
        <v>-</v>
      </c>
      <c r="M158" s="430">
        <f>IF('приложение 1.1 '!G160=2017,'приложение 1.1 '!E160,"-")</f>
        <v>0</v>
      </c>
      <c r="N158" s="430">
        <f>IF('приложение 1.1 '!G160=2017,'приложение 1.1 '!D160,"-")</f>
        <v>0.24</v>
      </c>
      <c r="O158" s="430">
        <f t="shared" si="117"/>
        <v>0</v>
      </c>
      <c r="P158" s="430">
        <f t="shared" si="118"/>
        <v>0.24</v>
      </c>
      <c r="Q158" s="430" t="s">
        <v>463</v>
      </c>
      <c r="R158" s="430" t="str">
        <f t="shared" si="83"/>
        <v>-</v>
      </c>
      <c r="S158" s="430" t="s">
        <v>463</v>
      </c>
      <c r="T158" s="430" t="str">
        <f t="shared" si="84"/>
        <v>-</v>
      </c>
      <c r="U158" s="430" t="s">
        <v>463</v>
      </c>
      <c r="V158" s="430" t="str">
        <f t="shared" si="85"/>
        <v>-</v>
      </c>
      <c r="W158" s="430" t="str">
        <f t="shared" si="85"/>
        <v>-</v>
      </c>
      <c r="X158" s="430" t="str">
        <f t="shared" si="86"/>
        <v>-</v>
      </c>
      <c r="Y158" s="430" t="str">
        <f t="shared" si="89"/>
        <v>-</v>
      </c>
      <c r="Z158" s="430" t="str">
        <f t="shared" si="87"/>
        <v>-</v>
      </c>
      <c r="AA158" s="430">
        <f t="shared" si="90"/>
        <v>0</v>
      </c>
      <c r="AB158" s="430">
        <f t="shared" si="88"/>
        <v>0.24</v>
      </c>
      <c r="AC158" s="430">
        <f t="shared" si="91"/>
        <v>0</v>
      </c>
      <c r="AD158" s="430">
        <f t="shared" si="92"/>
        <v>0.24</v>
      </c>
    </row>
    <row r="159" spans="1:30" s="9" customFormat="1" ht="54.95" hidden="1" customHeight="1">
      <c r="A159" s="416" t="str">
        <f>'приложение 1.1 '!A161</f>
        <v>1.1.5.39</v>
      </c>
      <c r="B159" s="506" t="str">
        <f>'приложение 1.1 '!B161</f>
        <v>Реконструкция КЛ-0,4кВ  ТП-373 Энергетиков 15</v>
      </c>
      <c r="C159" s="430" t="str">
        <f>IF('приложение 1.1 '!G161=2012,'приложение 1.1 '!E161,"-")</f>
        <v>-</v>
      </c>
      <c r="D159" s="430" t="str">
        <f>IF('приложение 1.1 '!G161=2012,'приложение 1.1 '!D161,"-")</f>
        <v>-</v>
      </c>
      <c r="E159" s="430" t="str">
        <f>IF('приложение 1.1 '!G161=2013,'приложение 1.1 '!E161,"-")</f>
        <v>-</v>
      </c>
      <c r="F159" s="430" t="str">
        <f>IF('приложение 1.1 '!G161=2013,'приложение 1.1 '!D161,"-")</f>
        <v>-</v>
      </c>
      <c r="G159" s="430" t="str">
        <f>IF('приложение 1.1 '!G161=2014,'приложение 1.1 '!E161,"-")</f>
        <v>-</v>
      </c>
      <c r="H159" s="430" t="str">
        <f>IF('приложение 1.1 '!G161=2014,'приложение 1.1 '!D161,"-")</f>
        <v>-</v>
      </c>
      <c r="I159" s="430" t="str">
        <f>IF('приложение 1.1 '!G161=2015,'приложение 1.1 '!E161,"-")</f>
        <v>-</v>
      </c>
      <c r="J159" s="430" t="str">
        <f>IF('приложение 1.1 '!G161=2015,'приложение 1.1 '!D161,"-")</f>
        <v>-</v>
      </c>
      <c r="K159" s="430" t="str">
        <f>IF('приложение 1.1 '!G161=2016,'приложение 1.1 '!E161,"-")</f>
        <v>-</v>
      </c>
      <c r="L159" s="430" t="str">
        <f>IF('приложение 1.1 '!G161=2016,'приложение 1.1 '!D161,"-")</f>
        <v>-</v>
      </c>
      <c r="M159" s="430">
        <f>IF('приложение 1.1 '!G161=2017,'приложение 1.1 '!E161,"-")</f>
        <v>0</v>
      </c>
      <c r="N159" s="430">
        <f>IF('приложение 1.1 '!G161=2017,'приложение 1.1 '!D161,"-")</f>
        <v>0.22</v>
      </c>
      <c r="O159" s="430">
        <f t="shared" si="117"/>
        <v>0</v>
      </c>
      <c r="P159" s="430">
        <f t="shared" si="118"/>
        <v>0.22</v>
      </c>
      <c r="Q159" s="430" t="s">
        <v>463</v>
      </c>
      <c r="R159" s="430" t="str">
        <f t="shared" si="83"/>
        <v>-</v>
      </c>
      <c r="S159" s="430" t="s">
        <v>463</v>
      </c>
      <c r="T159" s="430" t="str">
        <f t="shared" si="84"/>
        <v>-</v>
      </c>
      <c r="U159" s="430" t="s">
        <v>463</v>
      </c>
      <c r="V159" s="430" t="str">
        <f t="shared" si="85"/>
        <v>-</v>
      </c>
      <c r="W159" s="430" t="str">
        <f t="shared" si="85"/>
        <v>-</v>
      </c>
      <c r="X159" s="430" t="str">
        <f t="shared" si="86"/>
        <v>-</v>
      </c>
      <c r="Y159" s="430" t="str">
        <f t="shared" si="89"/>
        <v>-</v>
      </c>
      <c r="Z159" s="430" t="str">
        <f t="shared" si="87"/>
        <v>-</v>
      </c>
      <c r="AA159" s="430">
        <f t="shared" si="90"/>
        <v>0</v>
      </c>
      <c r="AB159" s="430">
        <f t="shared" si="88"/>
        <v>0.22</v>
      </c>
      <c r="AC159" s="430">
        <f t="shared" si="91"/>
        <v>0</v>
      </c>
      <c r="AD159" s="430">
        <f t="shared" si="92"/>
        <v>0.22</v>
      </c>
    </row>
    <row r="160" spans="1:30" s="9" customFormat="1" ht="54.95" hidden="1" customHeight="1">
      <c r="A160" s="416" t="str">
        <f>'приложение 1.1 '!A162</f>
        <v>1.1.5.40</v>
      </c>
      <c r="B160" s="506" t="str">
        <f>'приложение 1.1 '!B162</f>
        <v xml:space="preserve">Реконструкция КЛ-0,4кв от ТП-379 Гагарина-14  </v>
      </c>
      <c r="C160" s="430" t="str">
        <f>IF('приложение 1.1 '!G162=2012,'приложение 1.1 '!E162,"-")</f>
        <v>-</v>
      </c>
      <c r="D160" s="430" t="str">
        <f>IF('приложение 1.1 '!G162=2012,'приложение 1.1 '!D162,"-")</f>
        <v>-</v>
      </c>
      <c r="E160" s="430" t="str">
        <f>IF('приложение 1.1 '!G162=2013,'приложение 1.1 '!E162,"-")</f>
        <v>-</v>
      </c>
      <c r="F160" s="430" t="str">
        <f>IF('приложение 1.1 '!G162=2013,'приложение 1.1 '!D162,"-")</f>
        <v>-</v>
      </c>
      <c r="G160" s="430" t="str">
        <f>IF('приложение 1.1 '!G162=2014,'приложение 1.1 '!E162,"-")</f>
        <v>-</v>
      </c>
      <c r="H160" s="430" t="str">
        <f>IF('приложение 1.1 '!G162=2014,'приложение 1.1 '!D162,"-")</f>
        <v>-</v>
      </c>
      <c r="I160" s="430" t="str">
        <f>IF('приложение 1.1 '!G162=2015,'приложение 1.1 '!E162,"-")</f>
        <v>-</v>
      </c>
      <c r="J160" s="430" t="str">
        <f>IF('приложение 1.1 '!G162=2015,'приложение 1.1 '!D162,"-")</f>
        <v>-</v>
      </c>
      <c r="K160" s="430" t="str">
        <f>IF('приложение 1.1 '!G162=2016,'приложение 1.1 '!E162,"-")</f>
        <v>-</v>
      </c>
      <c r="L160" s="430" t="str">
        <f>IF('приложение 1.1 '!G162=2016,'приложение 1.1 '!D162,"-")</f>
        <v>-</v>
      </c>
      <c r="M160" s="430">
        <f>IF('приложение 1.1 '!G162=2017,'приложение 1.1 '!E162,"-")</f>
        <v>0</v>
      </c>
      <c r="N160" s="430">
        <f>IF('приложение 1.1 '!G162=2017,'приложение 1.1 '!D162,"-")</f>
        <v>0.16</v>
      </c>
      <c r="O160" s="430">
        <f t="shared" si="117"/>
        <v>0</v>
      </c>
      <c r="P160" s="430">
        <f t="shared" si="118"/>
        <v>0.16</v>
      </c>
      <c r="Q160" s="430" t="s">
        <v>463</v>
      </c>
      <c r="R160" s="430" t="str">
        <f t="shared" ref="R160:R170" si="119">D160</f>
        <v>-</v>
      </c>
      <c r="S160" s="430" t="s">
        <v>463</v>
      </c>
      <c r="T160" s="430" t="str">
        <f t="shared" ref="T160:T170" si="120">F160</f>
        <v>-</v>
      </c>
      <c r="U160" s="430" t="s">
        <v>463</v>
      </c>
      <c r="V160" s="430" t="str">
        <f t="shared" ref="V160:W175" si="121">H160</f>
        <v>-</v>
      </c>
      <c r="W160" s="430" t="str">
        <f t="shared" si="121"/>
        <v>-</v>
      </c>
      <c r="X160" s="430" t="str">
        <f t="shared" ref="X160:X170" si="122">J160</f>
        <v>-</v>
      </c>
      <c r="Y160" s="430" t="str">
        <f t="shared" si="89"/>
        <v>-</v>
      </c>
      <c r="Z160" s="430" t="str">
        <f t="shared" ref="Z160:Z170" si="123">L160</f>
        <v>-</v>
      </c>
      <c r="AA160" s="430">
        <f t="shared" si="90"/>
        <v>0</v>
      </c>
      <c r="AB160" s="430">
        <f t="shared" ref="AB160:AB170" si="124">N160</f>
        <v>0.16</v>
      </c>
      <c r="AC160" s="430">
        <f t="shared" si="91"/>
        <v>0</v>
      </c>
      <c r="AD160" s="430">
        <f t="shared" si="92"/>
        <v>0.16</v>
      </c>
    </row>
    <row r="161" spans="1:30" s="9" customFormat="1" ht="54.95" hidden="1" customHeight="1">
      <c r="A161" s="416" t="str">
        <f>'приложение 1.1 '!A163</f>
        <v>1.1.5.41</v>
      </c>
      <c r="B161" s="506" t="str">
        <f>'приложение 1.1 '!B163</f>
        <v xml:space="preserve">Реконструкция КЛ-0,4кв от ТП-359   Маяковского -27/1 </v>
      </c>
      <c r="C161" s="430" t="str">
        <f>IF('приложение 1.1 '!G163=2012,'приложение 1.1 '!E163,"-")</f>
        <v>-</v>
      </c>
      <c r="D161" s="430" t="str">
        <f>IF('приложение 1.1 '!G163=2012,'приложение 1.1 '!D163,"-")</f>
        <v>-</v>
      </c>
      <c r="E161" s="430" t="str">
        <f>IF('приложение 1.1 '!G163=2013,'приложение 1.1 '!E163,"-")</f>
        <v>-</v>
      </c>
      <c r="F161" s="430" t="str">
        <f>IF('приложение 1.1 '!G163=2013,'приложение 1.1 '!D163,"-")</f>
        <v>-</v>
      </c>
      <c r="G161" s="430" t="str">
        <f>IF('приложение 1.1 '!G163=2014,'приложение 1.1 '!E163,"-")</f>
        <v>-</v>
      </c>
      <c r="H161" s="430" t="str">
        <f>IF('приложение 1.1 '!G163=2014,'приложение 1.1 '!D163,"-")</f>
        <v>-</v>
      </c>
      <c r="I161" s="430" t="str">
        <f>IF('приложение 1.1 '!G163=2015,'приложение 1.1 '!E163,"-")</f>
        <v>-</v>
      </c>
      <c r="J161" s="430" t="str">
        <f>IF('приложение 1.1 '!G163=2015,'приложение 1.1 '!D163,"-")</f>
        <v>-</v>
      </c>
      <c r="K161" s="430" t="str">
        <f>IF('приложение 1.1 '!G163=2016,'приложение 1.1 '!E163,"-")</f>
        <v>-</v>
      </c>
      <c r="L161" s="430" t="str">
        <f>IF('приложение 1.1 '!G163=2016,'приложение 1.1 '!D163,"-")</f>
        <v>-</v>
      </c>
      <c r="M161" s="430">
        <f>IF('приложение 1.1 '!G163=2017,'приложение 1.1 '!E163,"-")</f>
        <v>0</v>
      </c>
      <c r="N161" s="430">
        <f>IF('приложение 1.1 '!G163=2017,'приложение 1.1 '!D163,"-")</f>
        <v>0.317</v>
      </c>
      <c r="O161" s="430">
        <f t="shared" si="117"/>
        <v>0</v>
      </c>
      <c r="P161" s="430">
        <f t="shared" si="118"/>
        <v>0.317</v>
      </c>
      <c r="Q161" s="430" t="s">
        <v>463</v>
      </c>
      <c r="R161" s="430" t="str">
        <f t="shared" si="119"/>
        <v>-</v>
      </c>
      <c r="S161" s="430" t="s">
        <v>463</v>
      </c>
      <c r="T161" s="430" t="str">
        <f t="shared" si="120"/>
        <v>-</v>
      </c>
      <c r="U161" s="430" t="s">
        <v>463</v>
      </c>
      <c r="V161" s="430" t="str">
        <f t="shared" si="121"/>
        <v>-</v>
      </c>
      <c r="W161" s="430" t="str">
        <f t="shared" si="121"/>
        <v>-</v>
      </c>
      <c r="X161" s="430" t="str">
        <f t="shared" si="122"/>
        <v>-</v>
      </c>
      <c r="Y161" s="430" t="str">
        <f t="shared" si="89"/>
        <v>-</v>
      </c>
      <c r="Z161" s="430" t="str">
        <f t="shared" si="123"/>
        <v>-</v>
      </c>
      <c r="AA161" s="430">
        <f t="shared" si="90"/>
        <v>0</v>
      </c>
      <c r="AB161" s="430">
        <f t="shared" si="124"/>
        <v>0.317</v>
      </c>
      <c r="AC161" s="430">
        <f t="shared" si="91"/>
        <v>0</v>
      </c>
      <c r="AD161" s="430">
        <f t="shared" si="92"/>
        <v>0.317</v>
      </c>
    </row>
    <row r="162" spans="1:30" s="9" customFormat="1" ht="54.95" hidden="1" customHeight="1">
      <c r="A162" s="416" t="str">
        <f>'приложение 1.1 '!A164</f>
        <v>1.1.5.42</v>
      </c>
      <c r="B162" s="506" t="str">
        <f>'приложение 1.1 '!B164</f>
        <v>Реконструкция КЛ-0,4кВ от ТП-397-ЦТП - 42</v>
      </c>
      <c r="C162" s="430" t="str">
        <f>IF('приложение 1.1 '!G164=2012,'приложение 1.1 '!E164,"-")</f>
        <v>-</v>
      </c>
      <c r="D162" s="430" t="str">
        <f>IF('приложение 1.1 '!G164=2012,'приложение 1.1 '!D164,"-")</f>
        <v>-</v>
      </c>
      <c r="E162" s="430" t="str">
        <f>IF('приложение 1.1 '!G164=2013,'приложение 1.1 '!E164,"-")</f>
        <v>-</v>
      </c>
      <c r="F162" s="430" t="str">
        <f>IF('приложение 1.1 '!G164=2013,'приложение 1.1 '!D164,"-")</f>
        <v>-</v>
      </c>
      <c r="G162" s="430" t="str">
        <f>IF('приложение 1.1 '!G164=2014,'приложение 1.1 '!E164,"-")</f>
        <v>-</v>
      </c>
      <c r="H162" s="430" t="str">
        <f>IF('приложение 1.1 '!G164=2014,'приложение 1.1 '!D164,"-")</f>
        <v>-</v>
      </c>
      <c r="I162" s="430" t="str">
        <f>IF('приложение 1.1 '!G164=2015,'приложение 1.1 '!E164,"-")</f>
        <v>-</v>
      </c>
      <c r="J162" s="430" t="str">
        <f>IF('приложение 1.1 '!G164=2015,'приложение 1.1 '!D164,"-")</f>
        <v>-</v>
      </c>
      <c r="K162" s="430">
        <f>IF('приложение 1.1 '!G164=2016,'приложение 1.1 '!E164,"-")</f>
        <v>0</v>
      </c>
      <c r="L162" s="430">
        <f>IF('приложение 1.1 '!G164=2016,'приложение 1.1 '!D164,"-")</f>
        <v>0.23200000000000001</v>
      </c>
      <c r="M162" s="430" t="str">
        <f>IF('приложение 1.1 '!G164=2017,'приложение 1.1 '!E164,"-")</f>
        <v>-</v>
      </c>
      <c r="N162" s="430" t="str">
        <f>IF('приложение 1.1 '!G164=2017,'приложение 1.1 '!D164,"-")</f>
        <v>-</v>
      </c>
      <c r="O162" s="430">
        <f t="shared" ref="O162" si="125">SUM(C162,E162,G162,I162,K162,M162)</f>
        <v>0</v>
      </c>
      <c r="P162" s="430">
        <f t="shared" ref="P162" si="126">SUM(D162,F162,H162,J162,L162,N162)</f>
        <v>0.23200000000000001</v>
      </c>
      <c r="Q162" s="430" t="s">
        <v>463</v>
      </c>
      <c r="R162" s="430" t="str">
        <f t="shared" ref="R162" si="127">D162</f>
        <v>-</v>
      </c>
      <c r="S162" s="430" t="s">
        <v>463</v>
      </c>
      <c r="T162" s="430" t="str">
        <f t="shared" ref="T162" si="128">F162</f>
        <v>-</v>
      </c>
      <c r="U162" s="430" t="s">
        <v>463</v>
      </c>
      <c r="V162" s="430" t="str">
        <f t="shared" ref="V162" si="129">H162</f>
        <v>-</v>
      </c>
      <c r="W162" s="430" t="str">
        <f t="shared" ref="W162" si="130">I162</f>
        <v>-</v>
      </c>
      <c r="X162" s="430" t="str">
        <f t="shared" ref="X162" si="131">J162</f>
        <v>-</v>
      </c>
      <c r="Y162" s="430">
        <f t="shared" ref="Y162" si="132">K162</f>
        <v>0</v>
      </c>
      <c r="Z162" s="430">
        <f t="shared" ref="Z162" si="133">L162</f>
        <v>0.23200000000000001</v>
      </c>
      <c r="AA162" s="430" t="str">
        <f t="shared" ref="AA162" si="134">M162</f>
        <v>-</v>
      </c>
      <c r="AB162" s="430" t="str">
        <f t="shared" ref="AB162" si="135">N162</f>
        <v>-</v>
      </c>
      <c r="AC162" s="430">
        <f t="shared" si="91"/>
        <v>0</v>
      </c>
      <c r="AD162" s="430">
        <f t="shared" si="92"/>
        <v>0.23200000000000001</v>
      </c>
    </row>
    <row r="163" spans="1:30" s="9" customFormat="1" ht="54.95" hidden="1" customHeight="1">
      <c r="A163" s="147" t="str">
        <f>'приложение 1.1 '!A165</f>
        <v>1.1.6.</v>
      </c>
      <c r="B163" s="159" t="str">
        <f>'приложение 1.1 '!B165</f>
        <v>Воздушные линии 6/10кВ</v>
      </c>
      <c r="C163" s="430" t="str">
        <f>IF('приложение 1.1 '!G165=2012,'приложение 1.1 '!E165,"-")</f>
        <v>-</v>
      </c>
      <c r="D163" s="430" t="str">
        <f>IF('приложение 1.1 '!G165=2012,'приложение 1.1 '!D165,"-")</f>
        <v>-</v>
      </c>
      <c r="E163" s="430" t="str">
        <f>IF('приложение 1.1 '!G165=2013,'приложение 1.1 '!E165,"-")</f>
        <v>-</v>
      </c>
      <c r="F163" s="430" t="str">
        <f>IF('приложение 1.1 '!G165=2013,'приложение 1.1 '!D165,"-")</f>
        <v>-</v>
      </c>
      <c r="G163" s="430" t="str">
        <f>IF('приложение 1.1 '!G165=2014,'приложение 1.1 '!E165,"-")</f>
        <v>-</v>
      </c>
      <c r="H163" s="430" t="str">
        <f>IF('приложение 1.1 '!G165=2014,'приложение 1.1 '!D165,"-")</f>
        <v>-</v>
      </c>
      <c r="I163" s="430" t="str">
        <f>IF('приложение 1.1 '!G165=2015,'приложение 1.1 '!E165,"-")</f>
        <v>-</v>
      </c>
      <c r="J163" s="430" t="str">
        <f>IF('приложение 1.1 '!G165=2015,'приложение 1.1 '!D165,"-")</f>
        <v>-</v>
      </c>
      <c r="K163" s="430" t="str">
        <f>IF('приложение 1.1 '!G165=2016,'приложение 1.1 '!E165,"-")</f>
        <v>-</v>
      </c>
      <c r="L163" s="430" t="str">
        <f>IF('приложение 1.1 '!G165=2016,'приложение 1.1 '!D165,"-")</f>
        <v>-</v>
      </c>
      <c r="M163" s="430" t="str">
        <f>IF('приложение 1.1 '!G165=2017,'приложение 1.1 '!E165,"-")</f>
        <v>-</v>
      </c>
      <c r="N163" s="430" t="str">
        <f>IF('приложение 1.1 '!G165=2017,'приложение 1.1 '!D165,"-")</f>
        <v>-</v>
      </c>
      <c r="O163" s="430">
        <f t="shared" si="117"/>
        <v>0</v>
      </c>
      <c r="P163" s="430">
        <f t="shared" si="118"/>
        <v>0</v>
      </c>
      <c r="Q163" s="430" t="s">
        <v>463</v>
      </c>
      <c r="R163" s="430" t="str">
        <f t="shared" si="119"/>
        <v>-</v>
      </c>
      <c r="S163" s="430" t="s">
        <v>463</v>
      </c>
      <c r="T163" s="430" t="str">
        <f t="shared" si="120"/>
        <v>-</v>
      </c>
      <c r="U163" s="430" t="s">
        <v>463</v>
      </c>
      <c r="V163" s="430" t="str">
        <f t="shared" si="121"/>
        <v>-</v>
      </c>
      <c r="W163" s="430" t="str">
        <f t="shared" si="121"/>
        <v>-</v>
      </c>
      <c r="X163" s="430" t="str">
        <f t="shared" si="122"/>
        <v>-</v>
      </c>
      <c r="Y163" s="430" t="str">
        <f t="shared" si="89"/>
        <v>-</v>
      </c>
      <c r="Z163" s="430" t="str">
        <f t="shared" si="123"/>
        <v>-</v>
      </c>
      <c r="AA163" s="430" t="str">
        <f t="shared" si="90"/>
        <v>-</v>
      </c>
      <c r="AB163" s="430" t="str">
        <f t="shared" si="124"/>
        <v>-</v>
      </c>
      <c r="AC163" s="430">
        <f t="shared" si="91"/>
        <v>0</v>
      </c>
      <c r="AD163" s="430">
        <f t="shared" si="92"/>
        <v>0</v>
      </c>
    </row>
    <row r="164" spans="1:30" s="9" customFormat="1" ht="54.95" hidden="1" customHeight="1">
      <c r="A164" s="147" t="str">
        <f>'приложение 1.1 '!A166</f>
        <v>1.1.6.1</v>
      </c>
      <c r="B164" s="506" t="str">
        <f>'приложение 1.1 '!B166</f>
        <v>Реконструкция ВЛ-10кВ от ПС-Привокзальной ф.Юность-1 (прокладка кабельных линий переход через ж/д пути)</v>
      </c>
      <c r="C164" s="430">
        <f>IF('приложение 1.1 '!G166=2012,'приложение 1.1 '!E166,"-")</f>
        <v>0</v>
      </c>
      <c r="D164" s="430">
        <f>IF('приложение 1.1 '!G166=2012,'приложение 1.1 '!D166,"-")</f>
        <v>0.51</v>
      </c>
      <c r="E164" s="430" t="str">
        <f>IF('приложение 1.1 '!G166=2013,'приложение 1.1 '!E166,"-")</f>
        <v>-</v>
      </c>
      <c r="F164" s="430" t="str">
        <f>IF('приложение 1.1 '!G166=2013,'приложение 1.1 '!D166,"-")</f>
        <v>-</v>
      </c>
      <c r="G164" s="430" t="str">
        <f>IF('приложение 1.1 '!G166=2014,'приложение 1.1 '!E166,"-")</f>
        <v>-</v>
      </c>
      <c r="H164" s="430" t="str">
        <f>IF('приложение 1.1 '!G166=2014,'приложение 1.1 '!D166,"-")</f>
        <v>-</v>
      </c>
      <c r="I164" s="430" t="str">
        <f>IF('приложение 1.1 '!G166=2015,'приложение 1.1 '!E166,"-")</f>
        <v>-</v>
      </c>
      <c r="J164" s="430" t="str">
        <f>IF('приложение 1.1 '!G166=2015,'приложение 1.1 '!D166,"-")</f>
        <v>-</v>
      </c>
      <c r="K164" s="430" t="str">
        <f>IF('приложение 1.1 '!G166=2016,'приложение 1.1 '!E166,"-")</f>
        <v>-</v>
      </c>
      <c r="L164" s="430" t="str">
        <f>IF('приложение 1.1 '!G166=2016,'приложение 1.1 '!D166,"-")</f>
        <v>-</v>
      </c>
      <c r="M164" s="430" t="str">
        <f>IF('приложение 1.1 '!G166=2017,'приложение 1.1 '!E166,"-")</f>
        <v>-</v>
      </c>
      <c r="N164" s="430" t="str">
        <f>IF('приложение 1.1 '!G166=2017,'приложение 1.1 '!D166,"-")</f>
        <v>-</v>
      </c>
      <c r="O164" s="430">
        <f t="shared" si="117"/>
        <v>0</v>
      </c>
      <c r="P164" s="430">
        <f t="shared" si="118"/>
        <v>0.51</v>
      </c>
      <c r="Q164" s="430" t="s">
        <v>463</v>
      </c>
      <c r="R164" s="430">
        <f t="shared" si="119"/>
        <v>0.51</v>
      </c>
      <c r="S164" s="430" t="s">
        <v>463</v>
      </c>
      <c r="T164" s="430" t="str">
        <f t="shared" si="120"/>
        <v>-</v>
      </c>
      <c r="U164" s="430" t="s">
        <v>463</v>
      </c>
      <c r="V164" s="430" t="str">
        <f t="shared" si="121"/>
        <v>-</v>
      </c>
      <c r="W164" s="430" t="str">
        <f t="shared" si="121"/>
        <v>-</v>
      </c>
      <c r="X164" s="430" t="str">
        <f t="shared" si="122"/>
        <v>-</v>
      </c>
      <c r="Y164" s="430" t="str">
        <f t="shared" si="89"/>
        <v>-</v>
      </c>
      <c r="Z164" s="430" t="str">
        <f t="shared" si="123"/>
        <v>-</v>
      </c>
      <c r="AA164" s="430" t="str">
        <f t="shared" si="90"/>
        <v>-</v>
      </c>
      <c r="AB164" s="430" t="str">
        <f t="shared" si="124"/>
        <v>-</v>
      </c>
      <c r="AC164" s="430">
        <f t="shared" si="91"/>
        <v>0</v>
      </c>
      <c r="AD164" s="430">
        <f t="shared" si="92"/>
        <v>0.51</v>
      </c>
    </row>
    <row r="165" spans="1:30" s="9" customFormat="1" ht="54.95" hidden="1" customHeight="1">
      <c r="A165" s="416" t="str">
        <f>'приложение 1.1 '!A167</f>
        <v>1.1.6.2</v>
      </c>
      <c r="B165" s="506" t="str">
        <f>'приложение 1.1 '!B167</f>
        <v>Реконструкция ВЛ-10кВ, КЛ-10кВ от ТП-503 до ТП-508 (прокладка 2КЛ-10кВ)</v>
      </c>
      <c r="C165" s="430" t="str">
        <f>IF('приложение 1.1 '!G167=2012,'приложение 1.1 '!E167,"-")</f>
        <v>-</v>
      </c>
      <c r="D165" s="430" t="str">
        <f>IF('приложение 1.1 '!G167=2012,'приложение 1.1 '!D167,"-")</f>
        <v>-</v>
      </c>
      <c r="E165" s="430">
        <f>IF('приложение 1.1 '!G167=2013,'приложение 1.1 '!E167,"-")</f>
        <v>0</v>
      </c>
      <c r="F165" s="430">
        <f>IF('приложение 1.1 '!G167=2013,'приложение 1.1 '!D167,"-")</f>
        <v>0.60799999999999998</v>
      </c>
      <c r="G165" s="430" t="str">
        <f>IF('приложение 1.1 '!G167=2014,'приложение 1.1 '!E167,"-")</f>
        <v>-</v>
      </c>
      <c r="H165" s="430" t="str">
        <f>IF('приложение 1.1 '!G167=2014,'приложение 1.1 '!D167,"-")</f>
        <v>-</v>
      </c>
      <c r="I165" s="430" t="str">
        <f>IF('приложение 1.1 '!G167=2015,'приложение 1.1 '!E167,"-")</f>
        <v>-</v>
      </c>
      <c r="J165" s="430" t="str">
        <f>IF('приложение 1.1 '!G167=2015,'приложение 1.1 '!D167,"-")</f>
        <v>-</v>
      </c>
      <c r="K165" s="430" t="str">
        <f>IF('приложение 1.1 '!G167=2016,'приложение 1.1 '!E167,"-")</f>
        <v>-</v>
      </c>
      <c r="L165" s="430" t="str">
        <f>IF('приложение 1.1 '!G167=2016,'приложение 1.1 '!D167,"-")</f>
        <v>-</v>
      </c>
      <c r="M165" s="430" t="str">
        <f>IF('приложение 1.1 '!G167=2017,'приложение 1.1 '!E167,"-")</f>
        <v>-</v>
      </c>
      <c r="N165" s="430" t="str">
        <f>IF('приложение 1.1 '!G167=2017,'приложение 1.1 '!D167,"-")</f>
        <v>-</v>
      </c>
      <c r="O165" s="430">
        <f t="shared" si="117"/>
        <v>0</v>
      </c>
      <c r="P165" s="430">
        <f t="shared" si="118"/>
        <v>0.60799999999999998</v>
      </c>
      <c r="Q165" s="430" t="s">
        <v>463</v>
      </c>
      <c r="R165" s="430" t="str">
        <f t="shared" si="119"/>
        <v>-</v>
      </c>
      <c r="S165" s="430" t="s">
        <v>463</v>
      </c>
      <c r="T165" s="430">
        <f t="shared" si="120"/>
        <v>0.60799999999999998</v>
      </c>
      <c r="U165" s="430" t="s">
        <v>463</v>
      </c>
      <c r="V165" s="430" t="str">
        <f t="shared" si="121"/>
        <v>-</v>
      </c>
      <c r="W165" s="430" t="str">
        <f t="shared" si="121"/>
        <v>-</v>
      </c>
      <c r="X165" s="430" t="str">
        <f t="shared" si="122"/>
        <v>-</v>
      </c>
      <c r="Y165" s="430" t="str">
        <f t="shared" si="89"/>
        <v>-</v>
      </c>
      <c r="Z165" s="430" t="str">
        <f t="shared" si="123"/>
        <v>-</v>
      </c>
      <c r="AA165" s="430" t="str">
        <f t="shared" si="90"/>
        <v>-</v>
      </c>
      <c r="AB165" s="430" t="str">
        <f t="shared" si="124"/>
        <v>-</v>
      </c>
      <c r="AC165" s="430">
        <f t="shared" si="91"/>
        <v>0</v>
      </c>
      <c r="AD165" s="430">
        <f t="shared" si="92"/>
        <v>0.60799999999999998</v>
      </c>
    </row>
    <row r="166" spans="1:30" s="9" customFormat="1" ht="54.95" hidden="1" customHeight="1">
      <c r="A166" s="416" t="str">
        <f>'приложение 1.1 '!A168</f>
        <v>1.1.6.3</v>
      </c>
      <c r="B166" s="506" t="str">
        <f>'приложение 1.1 '!B168</f>
        <v>Реконструкция ВЛ-10кВ ПС "Сургут" яч.29;19 (замена на 4КЛ-10кВ) мкр. 45 к.к.</v>
      </c>
      <c r="C166" s="430" t="str">
        <f>IF('приложение 1.1 '!G168=2012,'приложение 1.1 '!E168,"-")</f>
        <v>-</v>
      </c>
      <c r="D166" s="430" t="str">
        <f>IF('приложение 1.1 '!G168=2012,'приложение 1.1 '!D168,"-")</f>
        <v>-</v>
      </c>
      <c r="E166" s="430">
        <f>IF('приложение 1.1 '!G168=2013,'приложение 1.1 '!E168,"-")</f>
        <v>0</v>
      </c>
      <c r="F166" s="430">
        <f>IF('приложение 1.1 '!G168=2013,'приложение 1.1 '!D168,"-")</f>
        <v>4</v>
      </c>
      <c r="G166" s="430" t="str">
        <f>IF('приложение 1.1 '!G168=2014,'приложение 1.1 '!E168,"-")</f>
        <v>-</v>
      </c>
      <c r="H166" s="430" t="str">
        <f>IF('приложение 1.1 '!G168=2014,'приложение 1.1 '!D168,"-")</f>
        <v>-</v>
      </c>
      <c r="I166" s="430" t="str">
        <f>IF('приложение 1.1 '!G168=2015,'приложение 1.1 '!E168,"-")</f>
        <v>-</v>
      </c>
      <c r="J166" s="430" t="str">
        <f>IF('приложение 1.1 '!G168=2015,'приложение 1.1 '!D168,"-")</f>
        <v>-</v>
      </c>
      <c r="K166" s="430" t="str">
        <f>IF('приложение 1.1 '!G168=2016,'приложение 1.1 '!E168,"-")</f>
        <v>-</v>
      </c>
      <c r="L166" s="430" t="str">
        <f>IF('приложение 1.1 '!G168=2016,'приложение 1.1 '!D168,"-")</f>
        <v>-</v>
      </c>
      <c r="M166" s="430" t="str">
        <f>IF('приложение 1.1 '!G168=2017,'приложение 1.1 '!E168,"-")</f>
        <v>-</v>
      </c>
      <c r="N166" s="430" t="str">
        <f>IF('приложение 1.1 '!G168=2017,'приложение 1.1 '!D168,"-")</f>
        <v>-</v>
      </c>
      <c r="O166" s="430">
        <f t="shared" si="117"/>
        <v>0</v>
      </c>
      <c r="P166" s="430">
        <f t="shared" si="118"/>
        <v>4</v>
      </c>
      <c r="Q166" s="430" t="s">
        <v>463</v>
      </c>
      <c r="R166" s="430" t="str">
        <f t="shared" si="119"/>
        <v>-</v>
      </c>
      <c r="S166" s="430" t="s">
        <v>463</v>
      </c>
      <c r="T166" s="430">
        <v>0</v>
      </c>
      <c r="U166" s="430" t="s">
        <v>463</v>
      </c>
      <c r="V166" s="430" t="str">
        <f t="shared" si="121"/>
        <v>-</v>
      </c>
      <c r="W166" s="430" t="str">
        <f t="shared" si="121"/>
        <v>-</v>
      </c>
      <c r="X166" s="430" t="str">
        <f t="shared" si="122"/>
        <v>-</v>
      </c>
      <c r="Y166" s="430" t="str">
        <f t="shared" si="89"/>
        <v>-</v>
      </c>
      <c r="Z166" s="430" t="str">
        <f t="shared" si="123"/>
        <v>-</v>
      </c>
      <c r="AA166" s="430" t="str">
        <f t="shared" si="90"/>
        <v>-</v>
      </c>
      <c r="AB166" s="430" t="str">
        <f t="shared" si="124"/>
        <v>-</v>
      </c>
      <c r="AC166" s="430">
        <f t="shared" si="91"/>
        <v>0</v>
      </c>
      <c r="AD166" s="430">
        <f t="shared" si="92"/>
        <v>0</v>
      </c>
    </row>
    <row r="167" spans="1:30" s="9" customFormat="1" ht="24.75" hidden="1" customHeight="1">
      <c r="A167" s="147" t="str">
        <f>'приложение 1.1 '!A169</f>
        <v>1.1.7.</v>
      </c>
      <c r="B167" s="159" t="str">
        <f>'приложение 1.1 '!B169</f>
        <v>Воздушные линии 0,4кВ</v>
      </c>
      <c r="C167" s="430" t="str">
        <f>IF('приложение 1.1 '!G169=2012,'приложение 1.1 '!E169,"-")</f>
        <v>-</v>
      </c>
      <c r="D167" s="430" t="str">
        <f>IF('приложение 1.1 '!G169=2012,'приложение 1.1 '!D169,"-")</f>
        <v>-</v>
      </c>
      <c r="E167" s="430" t="str">
        <f>IF('приложение 1.1 '!G169=2013,'приложение 1.1 '!E169,"-")</f>
        <v>-</v>
      </c>
      <c r="F167" s="430" t="str">
        <f>IF('приложение 1.1 '!G169=2013,'приложение 1.1 '!D169,"-")</f>
        <v>-</v>
      </c>
      <c r="G167" s="430" t="str">
        <f>IF('приложение 1.1 '!G169=2014,'приложение 1.1 '!E169,"-")</f>
        <v>-</v>
      </c>
      <c r="H167" s="430" t="str">
        <f>IF('приложение 1.1 '!G169=2014,'приложение 1.1 '!D169,"-")</f>
        <v>-</v>
      </c>
      <c r="I167" s="430" t="str">
        <f>IF('приложение 1.1 '!G169=2015,'приложение 1.1 '!E169,"-")</f>
        <v>-</v>
      </c>
      <c r="J167" s="430" t="str">
        <f>IF('приложение 1.1 '!G169=2015,'приложение 1.1 '!D169,"-")</f>
        <v>-</v>
      </c>
      <c r="K167" s="430" t="str">
        <f>IF('приложение 1.1 '!G169=2016,'приложение 1.1 '!E169,"-")</f>
        <v>-</v>
      </c>
      <c r="L167" s="430" t="str">
        <f>IF('приложение 1.1 '!G169=2016,'приложение 1.1 '!D169,"-")</f>
        <v>-</v>
      </c>
      <c r="M167" s="430" t="str">
        <f>IF('приложение 1.1 '!G169=2017,'приложение 1.1 '!E169,"-")</f>
        <v>-</v>
      </c>
      <c r="N167" s="430" t="str">
        <f>IF('приложение 1.1 '!G169=2017,'приложение 1.1 '!D169,"-")</f>
        <v>-</v>
      </c>
      <c r="O167" s="430">
        <f t="shared" si="117"/>
        <v>0</v>
      </c>
      <c r="P167" s="430">
        <f t="shared" si="118"/>
        <v>0</v>
      </c>
      <c r="Q167" s="430" t="s">
        <v>463</v>
      </c>
      <c r="R167" s="430" t="str">
        <f t="shared" si="119"/>
        <v>-</v>
      </c>
      <c r="S167" s="430" t="s">
        <v>463</v>
      </c>
      <c r="T167" s="430" t="str">
        <f t="shared" si="120"/>
        <v>-</v>
      </c>
      <c r="U167" s="430" t="s">
        <v>463</v>
      </c>
      <c r="V167" s="430" t="str">
        <f t="shared" si="121"/>
        <v>-</v>
      </c>
      <c r="W167" s="430" t="str">
        <f t="shared" si="121"/>
        <v>-</v>
      </c>
      <c r="X167" s="430" t="str">
        <f t="shared" si="122"/>
        <v>-</v>
      </c>
      <c r="Y167" s="430" t="str">
        <f t="shared" si="89"/>
        <v>-</v>
      </c>
      <c r="Z167" s="430" t="str">
        <f t="shared" si="123"/>
        <v>-</v>
      </c>
      <c r="AA167" s="430" t="str">
        <f t="shared" si="90"/>
        <v>-</v>
      </c>
      <c r="AB167" s="430" t="str">
        <f t="shared" si="124"/>
        <v>-</v>
      </c>
      <c r="AC167" s="430">
        <f t="shared" ref="AC167:AC175" si="136">SUM(Q167,S167,U167,W167,Y167,AA167)</f>
        <v>0</v>
      </c>
      <c r="AD167" s="430">
        <f t="shared" ref="AD167:AD175" si="137">SUM(R167,T167,V167,X167,Z167,AB167)</f>
        <v>0</v>
      </c>
    </row>
    <row r="168" spans="1:30" s="9" customFormat="1" ht="76.5" hidden="1" customHeight="1">
      <c r="A168" s="416" t="str">
        <f>'приложение 1.1 '!A170</f>
        <v>1.1.7.2</v>
      </c>
      <c r="B168" s="506" t="str">
        <f>'приложение 1.1 '!B170</f>
        <v>Реконструкция ВЛ-0,4 кВ от КТПН-718 ф.2,5,6; КТПН-719 ф.2,4 п.Юность; КТПН-691 п.Лесной; КТПН-635 п.Взлетный; КТПН-667. Замена провода на СИП,  создание АИИС КУЭ</v>
      </c>
      <c r="C168" s="430" t="str">
        <f>IF('приложение 1.1 '!G170=2012,'приложение 1.1 '!E170,"-")</f>
        <v>-</v>
      </c>
      <c r="D168" s="430" t="str">
        <f>IF('приложение 1.1 '!G170=2012,'приложение 1.1 '!D170,"-")</f>
        <v>-</v>
      </c>
      <c r="E168" s="430">
        <f>IF('приложение 1.1 '!G170=2013,'приложение 1.1 '!E170,"-")</f>
        <v>0</v>
      </c>
      <c r="F168" s="430">
        <f>IF('приложение 1.1 '!G170=2013,'приложение 1.1 '!D170,"-")</f>
        <v>4.43</v>
      </c>
      <c r="G168" s="430" t="str">
        <f>IF('приложение 1.1 '!G170=2014,'приложение 1.1 '!E170,"-")</f>
        <v>-</v>
      </c>
      <c r="H168" s="430" t="str">
        <f>IF('приложение 1.1 '!G170=2014,'приложение 1.1 '!D170,"-")</f>
        <v>-</v>
      </c>
      <c r="I168" s="430" t="str">
        <f>IF('приложение 1.1 '!G170=2015,'приложение 1.1 '!E170,"-")</f>
        <v>-</v>
      </c>
      <c r="J168" s="430" t="str">
        <f>IF('приложение 1.1 '!G170=2015,'приложение 1.1 '!D170,"-")</f>
        <v>-</v>
      </c>
      <c r="K168" s="430" t="str">
        <f>IF('приложение 1.1 '!G170=2016,'приложение 1.1 '!E170,"-")</f>
        <v>-</v>
      </c>
      <c r="L168" s="430" t="str">
        <f>IF('приложение 1.1 '!G170=2016,'приложение 1.1 '!D170,"-")</f>
        <v>-</v>
      </c>
      <c r="M168" s="430" t="str">
        <f>IF('приложение 1.1 '!G170=2017,'приложение 1.1 '!E170,"-")</f>
        <v>-</v>
      </c>
      <c r="N168" s="430" t="str">
        <f>IF('приложение 1.1 '!G170=2017,'приложение 1.1 '!D170,"-")</f>
        <v>-</v>
      </c>
      <c r="O168" s="430">
        <f t="shared" si="117"/>
        <v>0</v>
      </c>
      <c r="P168" s="430">
        <f t="shared" si="118"/>
        <v>4.43</v>
      </c>
      <c r="Q168" s="430" t="s">
        <v>463</v>
      </c>
      <c r="R168" s="430" t="str">
        <f t="shared" si="119"/>
        <v>-</v>
      </c>
      <c r="S168" s="430" t="s">
        <v>463</v>
      </c>
      <c r="T168" s="430">
        <f t="shared" si="120"/>
        <v>4.43</v>
      </c>
      <c r="U168" s="430" t="s">
        <v>463</v>
      </c>
      <c r="V168" s="430" t="str">
        <f t="shared" si="121"/>
        <v>-</v>
      </c>
      <c r="W168" s="430" t="str">
        <f t="shared" si="121"/>
        <v>-</v>
      </c>
      <c r="X168" s="430" t="str">
        <f t="shared" si="122"/>
        <v>-</v>
      </c>
      <c r="Y168" s="430" t="str">
        <f t="shared" si="89"/>
        <v>-</v>
      </c>
      <c r="Z168" s="430" t="str">
        <f t="shared" si="123"/>
        <v>-</v>
      </c>
      <c r="AA168" s="430" t="str">
        <f t="shared" si="90"/>
        <v>-</v>
      </c>
      <c r="AB168" s="430" t="str">
        <f t="shared" si="124"/>
        <v>-</v>
      </c>
      <c r="AC168" s="430">
        <f t="shared" si="136"/>
        <v>0</v>
      </c>
      <c r="AD168" s="430">
        <f t="shared" si="137"/>
        <v>4.43</v>
      </c>
    </row>
    <row r="169" spans="1:30" s="9" customFormat="1" ht="54.95" hidden="1" customHeight="1">
      <c r="A169" s="416" t="str">
        <f>'приложение 1.1 '!A171</f>
        <v>1.1.7.3</v>
      </c>
      <c r="B169" s="506" t="str">
        <f>'приложение 1.1 '!B171</f>
        <v>Реконструкция ВЛ-0,4кВ от ТП-523 ф.25. Замена провода на СИП. Для электроснабжения  п.Снежный</v>
      </c>
      <c r="C169" s="430" t="str">
        <f>IF('приложение 1.1 '!G171=2012,'приложение 1.1 '!E171,"-")</f>
        <v>-</v>
      </c>
      <c r="D169" s="430" t="str">
        <f>IF('приложение 1.1 '!G171=2012,'приложение 1.1 '!D171,"-")</f>
        <v>-</v>
      </c>
      <c r="E169" s="430" t="str">
        <f>IF('приложение 1.1 '!G171=2013,'приложение 1.1 '!E171,"-")</f>
        <v>-</v>
      </c>
      <c r="F169" s="430" t="str">
        <f>IF('приложение 1.1 '!G171=2013,'приложение 1.1 '!D171,"-")</f>
        <v>-</v>
      </c>
      <c r="G169" s="430">
        <f>IF('приложение 1.1 '!G171=2014,'приложение 1.1 '!E171,"-")</f>
        <v>0</v>
      </c>
      <c r="H169" s="430">
        <f>IF('приложение 1.1 '!G171=2014,'приложение 1.1 '!D171,"-")</f>
        <v>0.55000000000000004</v>
      </c>
      <c r="I169" s="430" t="str">
        <f>IF('приложение 1.1 '!G171=2015,'приложение 1.1 '!E171,"-")</f>
        <v>-</v>
      </c>
      <c r="J169" s="430" t="str">
        <f>IF('приложение 1.1 '!G171=2015,'приложение 1.1 '!D171,"-")</f>
        <v>-</v>
      </c>
      <c r="K169" s="430" t="str">
        <f>IF('приложение 1.1 '!G171=2016,'приложение 1.1 '!E171,"-")</f>
        <v>-</v>
      </c>
      <c r="L169" s="430" t="str">
        <f>IF('приложение 1.1 '!G171=2016,'приложение 1.1 '!D171,"-")</f>
        <v>-</v>
      </c>
      <c r="M169" s="430" t="str">
        <f>IF('приложение 1.1 '!G171=2017,'приложение 1.1 '!E171,"-")</f>
        <v>-</v>
      </c>
      <c r="N169" s="430" t="str">
        <f>IF('приложение 1.1 '!G171=2017,'приложение 1.1 '!D171,"-")</f>
        <v>-</v>
      </c>
      <c r="O169" s="430">
        <f t="shared" si="117"/>
        <v>0</v>
      </c>
      <c r="P169" s="430">
        <f t="shared" si="118"/>
        <v>0.55000000000000004</v>
      </c>
      <c r="Q169" s="430" t="s">
        <v>463</v>
      </c>
      <c r="R169" s="430" t="str">
        <f t="shared" si="119"/>
        <v>-</v>
      </c>
      <c r="S169" s="430" t="s">
        <v>463</v>
      </c>
      <c r="T169" s="430" t="str">
        <f t="shared" si="120"/>
        <v>-</v>
      </c>
      <c r="U169" s="430" t="s">
        <v>463</v>
      </c>
      <c r="V169" s="430">
        <f t="shared" si="121"/>
        <v>0.55000000000000004</v>
      </c>
      <c r="W169" s="430" t="str">
        <f t="shared" si="121"/>
        <v>-</v>
      </c>
      <c r="X169" s="430" t="str">
        <f t="shared" si="122"/>
        <v>-</v>
      </c>
      <c r="Y169" s="430" t="str">
        <f t="shared" si="89"/>
        <v>-</v>
      </c>
      <c r="Z169" s="430" t="str">
        <f t="shared" si="123"/>
        <v>-</v>
      </c>
      <c r="AA169" s="430" t="str">
        <f t="shared" si="90"/>
        <v>-</v>
      </c>
      <c r="AB169" s="430" t="str">
        <f t="shared" si="124"/>
        <v>-</v>
      </c>
      <c r="AC169" s="430">
        <f t="shared" si="136"/>
        <v>0</v>
      </c>
      <c r="AD169" s="430">
        <f t="shared" si="137"/>
        <v>0.55000000000000004</v>
      </c>
    </row>
    <row r="170" spans="1:30" s="9" customFormat="1" ht="54.95" hidden="1" customHeight="1">
      <c r="A170" s="416" t="str">
        <f>'приложение 1.1 '!A172</f>
        <v>1.1.7.4</v>
      </c>
      <c r="B170" s="506" t="str">
        <f>'приложение 1.1 '!B172</f>
        <v>Реконструкция ВЛ-0,4кВ от ТП-489, п.Зеленый от КТПН-УБР-2, КТПН-725, КТПН-726, КТПН-727</v>
      </c>
      <c r="C170" s="430" t="str">
        <f>IF('приложение 1.1 '!G172=2012,'приложение 1.1 '!E172,"-")</f>
        <v>-</v>
      </c>
      <c r="D170" s="430" t="str">
        <f>IF('приложение 1.1 '!G172=2012,'приложение 1.1 '!D172,"-")</f>
        <v>-</v>
      </c>
      <c r="E170" s="430" t="str">
        <f>IF('приложение 1.1 '!G172=2013,'приложение 1.1 '!E172,"-")</f>
        <v>-</v>
      </c>
      <c r="F170" s="430" t="str">
        <f>IF('приложение 1.1 '!G172=2013,'приложение 1.1 '!D172,"-")</f>
        <v>-</v>
      </c>
      <c r="G170" s="430">
        <f>IF('приложение 1.1 '!G172=2014,'приложение 1.1 '!E172,"-")</f>
        <v>0</v>
      </c>
      <c r="H170" s="430">
        <f>IF('приложение 1.1 '!G172=2014,'приложение 1.1 '!D172,"-")</f>
        <v>10.576000000000001</v>
      </c>
      <c r="I170" s="430" t="str">
        <f>IF('приложение 1.1 '!G172=2015,'приложение 1.1 '!E172,"-")</f>
        <v>-</v>
      </c>
      <c r="J170" s="430" t="str">
        <f>IF('приложение 1.1 '!G172=2015,'приложение 1.1 '!D172,"-")</f>
        <v>-</v>
      </c>
      <c r="K170" s="430" t="str">
        <f>IF('приложение 1.1 '!G172=2016,'приложение 1.1 '!E172,"-")</f>
        <v>-</v>
      </c>
      <c r="L170" s="430" t="str">
        <f>IF('приложение 1.1 '!G172=2016,'приложение 1.1 '!D172,"-")</f>
        <v>-</v>
      </c>
      <c r="M170" s="430" t="str">
        <f>IF('приложение 1.1 '!G172=2017,'приложение 1.1 '!E172,"-")</f>
        <v>-</v>
      </c>
      <c r="N170" s="430" t="str">
        <f>IF('приложение 1.1 '!G172=2017,'приложение 1.1 '!D172,"-")</f>
        <v>-</v>
      </c>
      <c r="O170" s="430">
        <f t="shared" si="117"/>
        <v>0</v>
      </c>
      <c r="P170" s="430">
        <f t="shared" si="118"/>
        <v>10.576000000000001</v>
      </c>
      <c r="Q170" s="430" t="s">
        <v>463</v>
      </c>
      <c r="R170" s="430" t="str">
        <f t="shared" si="119"/>
        <v>-</v>
      </c>
      <c r="S170" s="430" t="s">
        <v>463</v>
      </c>
      <c r="T170" s="430" t="str">
        <f t="shared" si="120"/>
        <v>-</v>
      </c>
      <c r="U170" s="430" t="s">
        <v>463</v>
      </c>
      <c r="V170" s="430">
        <f t="shared" si="121"/>
        <v>10.576000000000001</v>
      </c>
      <c r="W170" s="430" t="str">
        <f t="shared" si="121"/>
        <v>-</v>
      </c>
      <c r="X170" s="430" t="str">
        <f t="shared" si="122"/>
        <v>-</v>
      </c>
      <c r="Y170" s="430" t="str">
        <f t="shared" si="89"/>
        <v>-</v>
      </c>
      <c r="Z170" s="430" t="str">
        <f t="shared" si="123"/>
        <v>-</v>
      </c>
      <c r="AA170" s="430" t="str">
        <f t="shared" si="90"/>
        <v>-</v>
      </c>
      <c r="AB170" s="430" t="str">
        <f t="shared" si="124"/>
        <v>-</v>
      </c>
      <c r="AC170" s="430">
        <f t="shared" si="136"/>
        <v>0</v>
      </c>
      <c r="AD170" s="430">
        <f t="shared" si="137"/>
        <v>10.576000000000001</v>
      </c>
    </row>
    <row r="171" spans="1:30" s="9" customFormat="1" ht="54.95" hidden="1" customHeight="1">
      <c r="A171" s="416" t="str">
        <f>'приложение 1.1 '!A173</f>
        <v>1.1.7.5</v>
      </c>
      <c r="B171" s="506" t="str">
        <f>'приложение 1.1 '!B173</f>
        <v>Реконструкция КВЛ-0,4кв по  ул. Береговая от БКТП-328</v>
      </c>
      <c r="C171" s="430" t="str">
        <f>IF('приложение 1.1 '!G173=2012,'приложение 1.1 '!E173,"-")</f>
        <v>-</v>
      </c>
      <c r="D171" s="430" t="str">
        <f>IF('приложение 1.1 '!G173=2012,'приложение 1.1 '!D173,"-")</f>
        <v>-</v>
      </c>
      <c r="E171" s="430" t="str">
        <f>IF('приложение 1.1 '!G173=2013,'приложение 1.1 '!E173,"-")</f>
        <v>-</v>
      </c>
      <c r="F171" s="430" t="str">
        <f>IF('приложение 1.1 '!G173=2013,'приложение 1.1 '!D173,"-")</f>
        <v>-</v>
      </c>
      <c r="G171" s="430" t="str">
        <f>IF('приложение 1.1 '!G173=2014,'приложение 1.1 '!E173,"-")</f>
        <v>-</v>
      </c>
      <c r="H171" s="430" t="str">
        <f>IF('приложение 1.1 '!G173=2014,'приложение 1.1 '!D173,"-")</f>
        <v>-</v>
      </c>
      <c r="I171" s="430" t="str">
        <f>IF('приложение 1.1 '!G173=2015,'приложение 1.1 '!E173,"-")</f>
        <v>-</v>
      </c>
      <c r="J171" s="430" t="str">
        <f>IF('приложение 1.1 '!G173=2015,'приложение 1.1 '!D173,"-")</f>
        <v>-</v>
      </c>
      <c r="K171" s="430" t="str">
        <f>IF('приложение 1.1 '!G173=2016,'приложение 1.1 '!E173,"-")</f>
        <v>-</v>
      </c>
      <c r="L171" s="430" t="str">
        <f>IF('приложение 1.1 '!G173=2016,'приложение 1.1 '!D173,"-")</f>
        <v>-</v>
      </c>
      <c r="M171" s="430">
        <f>IF('приложение 1.1 '!G173=2017,'приложение 1.1 '!E173,"-")</f>
        <v>0</v>
      </c>
      <c r="N171" s="430">
        <f>IF('приложение 1.1 '!G173=2017,'приложение 1.1 '!D173,"-")</f>
        <v>1.3005</v>
      </c>
      <c r="O171" s="430">
        <f t="shared" ref="O171" si="138">SUM(C171,E171,G171,I171,K171,M171)</f>
        <v>0</v>
      </c>
      <c r="P171" s="430">
        <f t="shared" ref="P171" si="139">SUM(D171,F171,H171,J171,L171,N171)</f>
        <v>1.3005</v>
      </c>
      <c r="Q171" s="430" t="s">
        <v>463</v>
      </c>
      <c r="R171" s="430" t="str">
        <f t="shared" ref="R171" si="140">D171</f>
        <v>-</v>
      </c>
      <c r="S171" s="430" t="s">
        <v>463</v>
      </c>
      <c r="T171" s="430" t="str">
        <f t="shared" ref="T171" si="141">F171</f>
        <v>-</v>
      </c>
      <c r="U171" s="430" t="s">
        <v>463</v>
      </c>
      <c r="V171" s="430" t="str">
        <f t="shared" ref="V171" si="142">H171</f>
        <v>-</v>
      </c>
      <c r="W171" s="430" t="str">
        <f t="shared" ref="W171" si="143">I171</f>
        <v>-</v>
      </c>
      <c r="X171" s="430" t="str">
        <f t="shared" ref="X171" si="144">J171</f>
        <v>-</v>
      </c>
      <c r="Y171" s="430" t="str">
        <f t="shared" ref="Y171" si="145">K171</f>
        <v>-</v>
      </c>
      <c r="Z171" s="430" t="str">
        <f t="shared" ref="Z171" si="146">L171</f>
        <v>-</v>
      </c>
      <c r="AA171" s="430">
        <f t="shared" ref="AA171" si="147">M171</f>
        <v>0</v>
      </c>
      <c r="AB171" s="430">
        <f t="shared" ref="AB171" si="148">N171</f>
        <v>1.3005</v>
      </c>
      <c r="AC171" s="430">
        <f t="shared" ref="AC171" si="149">SUM(Q171,S171,U171,W171,Y171,AA171)</f>
        <v>0</v>
      </c>
      <c r="AD171" s="430">
        <f t="shared" ref="AD171" si="150">SUM(R171,T171,V171,X171,Z171,AB171)</f>
        <v>1.3005</v>
      </c>
    </row>
    <row r="172" spans="1:30" s="9" customFormat="1" ht="54.95" hidden="1" customHeight="1">
      <c r="A172" s="147" t="str">
        <f>'приложение 1.1 '!A174</f>
        <v>1.1.8.</v>
      </c>
      <c r="B172" s="159" t="str">
        <f>'приложение 1.1 '!B174</f>
        <v>Прочие электросетевые объекты</v>
      </c>
      <c r="C172" s="430" t="str">
        <f>IF('приложение 1.1 '!G174=2012,'приложение 1.1 '!E174,"-")</f>
        <v>-</v>
      </c>
      <c r="D172" s="430" t="str">
        <f>IF('приложение 1.1 '!G174=2012,'приложение 1.1 '!D174,"-")</f>
        <v>-</v>
      </c>
      <c r="E172" s="430" t="str">
        <f>IF('приложение 1.1 '!G174=2013,'приложение 1.1 '!E174,"-")</f>
        <v>-</v>
      </c>
      <c r="F172" s="430" t="str">
        <f>IF('приложение 1.1 '!G174=2013,'приложение 1.1 '!D174,"-")</f>
        <v>-</v>
      </c>
      <c r="G172" s="430" t="str">
        <f>IF('приложение 1.1 '!G174=2014,'приложение 1.1 '!E174,"-")</f>
        <v>-</v>
      </c>
      <c r="H172" s="430" t="str">
        <f>IF('приложение 1.1 '!G174=2014,'приложение 1.1 '!D174,"-")</f>
        <v>-</v>
      </c>
      <c r="I172" s="430" t="str">
        <f>IF('приложение 1.1 '!G174=2015,'приложение 1.1 '!E174,"-")</f>
        <v>-</v>
      </c>
      <c r="J172" s="430" t="str">
        <f>IF('приложение 1.1 '!G174=2015,'приложение 1.1 '!D174,"-")</f>
        <v>-</v>
      </c>
      <c r="K172" s="430" t="str">
        <f>IF('приложение 1.1 '!G174=2016,'приложение 1.1 '!E174,"-")</f>
        <v>-</v>
      </c>
      <c r="L172" s="430" t="str">
        <f>IF('приложение 1.1 '!G174=2016,'приложение 1.1 '!D174,"-")</f>
        <v>-</v>
      </c>
      <c r="M172" s="430" t="str">
        <f>IF('приложение 1.1 '!G174=2017,'приложение 1.1 '!E174,"-")</f>
        <v>-</v>
      </c>
      <c r="N172" s="430" t="str">
        <f>IF('приложение 1.1 '!G174=2017,'приложение 1.1 '!D174,"-")</f>
        <v>-</v>
      </c>
      <c r="O172" s="430">
        <f t="shared" si="117"/>
        <v>0</v>
      </c>
      <c r="P172" s="430">
        <f t="shared" si="118"/>
        <v>0</v>
      </c>
      <c r="Q172" s="430">
        <v>0</v>
      </c>
      <c r="R172" s="430">
        <v>0</v>
      </c>
      <c r="S172" s="430">
        <v>0</v>
      </c>
      <c r="T172" s="430">
        <v>0</v>
      </c>
      <c r="U172" s="430">
        <v>0</v>
      </c>
      <c r="V172" s="430">
        <v>0</v>
      </c>
      <c r="W172" s="430" t="str">
        <f t="shared" si="121"/>
        <v>-</v>
      </c>
      <c r="X172" s="430">
        <v>0</v>
      </c>
      <c r="Y172" s="430" t="str">
        <f t="shared" si="89"/>
        <v>-</v>
      </c>
      <c r="Z172" s="430">
        <v>0</v>
      </c>
      <c r="AA172" s="430" t="str">
        <f t="shared" si="90"/>
        <v>-</v>
      </c>
      <c r="AB172" s="430">
        <v>0</v>
      </c>
      <c r="AC172" s="430">
        <f t="shared" si="136"/>
        <v>0</v>
      </c>
      <c r="AD172" s="430">
        <f t="shared" si="137"/>
        <v>0</v>
      </c>
    </row>
    <row r="173" spans="1:30" s="9" customFormat="1" ht="54.95" hidden="1" customHeight="1">
      <c r="A173" s="416" t="str">
        <f>'приложение 1.1 '!A175</f>
        <v>1.1.8.1</v>
      </c>
      <c r="B173" s="506" t="str">
        <f>'приложение 1.1 '!B175</f>
        <v>Реконструкция фасадов и помещений зданий РП и ТП</v>
      </c>
      <c r="C173" s="430" t="str">
        <f>IF('приложение 1.1 '!G175=2012,'приложение 1.1 '!E175,"-")</f>
        <v>-</v>
      </c>
      <c r="D173" s="430" t="str">
        <f>IF('приложение 1.1 '!G175=2012,'приложение 1.1 '!D175,"-")</f>
        <v>-</v>
      </c>
      <c r="E173" s="430" t="str">
        <f>IF('приложение 1.1 '!G175=2013,'приложение 1.1 '!E175,"-")</f>
        <v>-</v>
      </c>
      <c r="F173" s="430" t="str">
        <f>IF('приложение 1.1 '!G175=2013,'приложение 1.1 '!D175,"-")</f>
        <v>-</v>
      </c>
      <c r="G173" s="430">
        <f>IF('приложение 1.1 '!G175=2014,'приложение 1.1 '!E175,"-")</f>
        <v>0</v>
      </c>
      <c r="H173" s="430">
        <f>IF('приложение 1.1 '!G175=2014,'приложение 1.1 '!D175,"-")</f>
        <v>0</v>
      </c>
      <c r="I173" s="430" t="str">
        <f>IF('приложение 1.1 '!G175=2015,'приложение 1.1 '!E175,"-")</f>
        <v>-</v>
      </c>
      <c r="J173" s="430" t="str">
        <f>IF('приложение 1.1 '!G175=2015,'приложение 1.1 '!D175,"-")</f>
        <v>-</v>
      </c>
      <c r="K173" s="430" t="str">
        <f>IF('приложение 1.1 '!G175=2016,'приложение 1.1 '!E175,"-")</f>
        <v>-</v>
      </c>
      <c r="L173" s="430" t="str">
        <f>IF('приложение 1.1 '!G175=2016,'приложение 1.1 '!D175,"-")</f>
        <v>-</v>
      </c>
      <c r="M173" s="430" t="str">
        <f>IF('приложение 1.1 '!G175=2017,'приложение 1.1 '!E175,"-")</f>
        <v>-</v>
      </c>
      <c r="N173" s="430" t="str">
        <f>IF('приложение 1.1 '!G175=2017,'приложение 1.1 '!D175,"-")</f>
        <v>-</v>
      </c>
      <c r="O173" s="430">
        <f t="shared" ref="O173:O175" si="151">SUM(C173,E173,G173,I173,K173,M173)</f>
        <v>0</v>
      </c>
      <c r="P173" s="430">
        <f t="shared" ref="P173:P175" si="152">SUM(D173,F173,H173,J173,L173,N173)</f>
        <v>0</v>
      </c>
      <c r="Q173" s="430">
        <v>0</v>
      </c>
      <c r="R173" s="430">
        <v>0</v>
      </c>
      <c r="S173" s="430">
        <v>0</v>
      </c>
      <c r="T173" s="430">
        <v>0</v>
      </c>
      <c r="U173" s="430">
        <v>0</v>
      </c>
      <c r="V173" s="430">
        <v>0</v>
      </c>
      <c r="W173" s="430" t="str">
        <f t="shared" si="121"/>
        <v>-</v>
      </c>
      <c r="X173" s="430">
        <v>0</v>
      </c>
      <c r="Y173" s="430" t="str">
        <f t="shared" si="89"/>
        <v>-</v>
      </c>
      <c r="Z173" s="430">
        <v>0</v>
      </c>
      <c r="AA173" s="430" t="str">
        <f t="shared" si="90"/>
        <v>-</v>
      </c>
      <c r="AB173" s="430">
        <v>0</v>
      </c>
      <c r="AC173" s="430">
        <f t="shared" si="136"/>
        <v>0</v>
      </c>
      <c r="AD173" s="430">
        <f t="shared" si="137"/>
        <v>0</v>
      </c>
    </row>
    <row r="174" spans="1:30" s="9" customFormat="1" ht="54.95" hidden="1" customHeight="1">
      <c r="A174" s="416" t="str">
        <f>'приложение 1.1 '!A176</f>
        <v>1.1.8.2</v>
      </c>
      <c r="B174" s="506" t="str">
        <f>'приложение 1.1 '!B176</f>
        <v>Монтаж системы АИИС КУЭ РП; ТП; КТПН</v>
      </c>
      <c r="C174" s="430" t="str">
        <f>IF('приложение 1.1 '!G176=2012,'приложение 1.1 '!E176,"-")</f>
        <v>-</v>
      </c>
      <c r="D174" s="430" t="str">
        <f>IF('приложение 1.1 '!G176=2012,'приложение 1.1 '!D176,"-")</f>
        <v>-</v>
      </c>
      <c r="E174" s="430" t="str">
        <f>IF('приложение 1.1 '!G176=2013,'приложение 1.1 '!E176,"-")</f>
        <v>-</v>
      </c>
      <c r="F174" s="430" t="str">
        <f>IF('приложение 1.1 '!G176=2013,'приложение 1.1 '!D176,"-")</f>
        <v>-</v>
      </c>
      <c r="G174" s="430" t="str">
        <f>IF('приложение 1.1 '!G176=2014,'приложение 1.1 '!E176,"-")</f>
        <v>-</v>
      </c>
      <c r="H174" s="430" t="str">
        <f>IF('приложение 1.1 '!G176=2014,'приложение 1.1 '!D176,"-")</f>
        <v>-</v>
      </c>
      <c r="I174" s="430" t="str">
        <f>IF('приложение 1.1 '!G176=2015,'приложение 1.1 '!E176,"-")</f>
        <v>-</v>
      </c>
      <c r="J174" s="430" t="str">
        <f>IF('приложение 1.1 '!G176=2015,'приложение 1.1 '!D176,"-")</f>
        <v>-</v>
      </c>
      <c r="K174" s="430" t="str">
        <f>IF('приложение 1.1 '!G176=2016,'приложение 1.1 '!E176,"-")</f>
        <v>-</v>
      </c>
      <c r="L174" s="430" t="str">
        <f>IF('приложение 1.1 '!G176=2016,'приложение 1.1 '!D176,"-")</f>
        <v>-</v>
      </c>
      <c r="M174" s="430">
        <f>IF('приложение 1.1 '!G176=2017,'приложение 1.1 '!E176,"-")</f>
        <v>0</v>
      </c>
      <c r="N174" s="430">
        <f>IF('приложение 1.1 '!G176=2017,'приложение 1.1 '!D176,"-")</f>
        <v>0</v>
      </c>
      <c r="O174" s="430">
        <f t="shared" si="151"/>
        <v>0</v>
      </c>
      <c r="P174" s="430">
        <f t="shared" si="152"/>
        <v>0</v>
      </c>
      <c r="Q174" s="430">
        <v>0</v>
      </c>
      <c r="R174" s="430">
        <v>0</v>
      </c>
      <c r="S174" s="430">
        <v>0</v>
      </c>
      <c r="T174" s="430">
        <v>0</v>
      </c>
      <c r="U174" s="430">
        <v>0</v>
      </c>
      <c r="V174" s="430">
        <v>0</v>
      </c>
      <c r="W174" s="430" t="str">
        <f t="shared" si="121"/>
        <v>-</v>
      </c>
      <c r="X174" s="430">
        <v>0</v>
      </c>
      <c r="Y174" s="430" t="str">
        <f t="shared" si="89"/>
        <v>-</v>
      </c>
      <c r="Z174" s="430">
        <v>0</v>
      </c>
      <c r="AA174" s="430">
        <f t="shared" si="90"/>
        <v>0</v>
      </c>
      <c r="AB174" s="430">
        <v>0</v>
      </c>
      <c r="AC174" s="430">
        <f t="shared" si="136"/>
        <v>0</v>
      </c>
      <c r="AD174" s="430">
        <f t="shared" si="137"/>
        <v>0</v>
      </c>
    </row>
    <row r="175" spans="1:30" s="9" customFormat="1" ht="54.95" hidden="1" customHeight="1">
      <c r="A175" s="416" t="str">
        <f>'приложение 1.1 '!A177</f>
        <v>1.1.8.3</v>
      </c>
      <c r="B175" s="506" t="str">
        <f>'приложение 1.1 '!B177</f>
        <v>Монтаж системы АИИС КУЭ на РП128, РП-130</v>
      </c>
      <c r="C175" s="430">
        <f>IF('приложение 1.1 '!G177=2012,'приложение 1.1 '!E177,"-")</f>
        <v>0</v>
      </c>
      <c r="D175" s="430">
        <f>IF('приложение 1.1 '!G177=2012,'приложение 1.1 '!D177,"-")</f>
        <v>0</v>
      </c>
      <c r="E175" s="430" t="str">
        <f>IF('приложение 1.1 '!G177=2013,'приложение 1.1 '!E177,"-")</f>
        <v>-</v>
      </c>
      <c r="F175" s="430" t="str">
        <f>IF('приложение 1.1 '!G177=2013,'приложение 1.1 '!D177,"-")</f>
        <v>-</v>
      </c>
      <c r="G175" s="430" t="str">
        <f>IF('приложение 1.1 '!G177=2014,'приложение 1.1 '!E177,"-")</f>
        <v>-</v>
      </c>
      <c r="H175" s="430" t="str">
        <f>IF('приложение 1.1 '!G177=2014,'приложение 1.1 '!D177,"-")</f>
        <v>-</v>
      </c>
      <c r="I175" s="430" t="str">
        <f>IF('приложение 1.1 '!G177=2015,'приложение 1.1 '!E177,"-")</f>
        <v>-</v>
      </c>
      <c r="J175" s="430" t="str">
        <f>IF('приложение 1.1 '!G177=2015,'приложение 1.1 '!D177,"-")</f>
        <v>-</v>
      </c>
      <c r="K175" s="430" t="str">
        <f>IF('приложение 1.1 '!G177=2016,'приложение 1.1 '!E177,"-")</f>
        <v>-</v>
      </c>
      <c r="L175" s="430" t="str">
        <f>IF('приложение 1.1 '!G177=2016,'приложение 1.1 '!D177,"-")</f>
        <v>-</v>
      </c>
      <c r="M175" s="430" t="str">
        <f>IF('приложение 1.1 '!G177=2017,'приложение 1.1 '!E177,"-")</f>
        <v>-</v>
      </c>
      <c r="N175" s="430" t="str">
        <f>IF('приложение 1.1 '!G177=2017,'приложение 1.1 '!D177,"-")</f>
        <v>-</v>
      </c>
      <c r="O175" s="430">
        <f t="shared" si="151"/>
        <v>0</v>
      </c>
      <c r="P175" s="430">
        <f t="shared" si="152"/>
        <v>0</v>
      </c>
      <c r="Q175" s="430">
        <v>0</v>
      </c>
      <c r="R175" s="430">
        <v>0</v>
      </c>
      <c r="S175" s="430">
        <v>0</v>
      </c>
      <c r="T175" s="430">
        <v>0</v>
      </c>
      <c r="U175" s="430">
        <v>0</v>
      </c>
      <c r="V175" s="430">
        <v>0</v>
      </c>
      <c r="W175" s="430" t="str">
        <f t="shared" si="121"/>
        <v>-</v>
      </c>
      <c r="X175" s="430">
        <v>0</v>
      </c>
      <c r="Y175" s="430" t="str">
        <f t="shared" si="89"/>
        <v>-</v>
      </c>
      <c r="Z175" s="430">
        <v>0</v>
      </c>
      <c r="AA175" s="430" t="str">
        <f t="shared" si="90"/>
        <v>-</v>
      </c>
      <c r="AB175" s="430">
        <v>0</v>
      </c>
      <c r="AC175" s="430">
        <f t="shared" si="136"/>
        <v>0</v>
      </c>
      <c r="AD175" s="430">
        <f t="shared" si="137"/>
        <v>0</v>
      </c>
    </row>
    <row r="176" spans="1:30" hidden="1">
      <c r="A176" s="416"/>
      <c r="B176" s="159" t="s">
        <v>475</v>
      </c>
      <c r="C176" s="189">
        <f t="shared" ref="C176:AD176" si="153">SUM(C20:C175)</f>
        <v>12.52</v>
      </c>
      <c r="D176" s="189">
        <f t="shared" si="153"/>
        <v>1.07</v>
      </c>
      <c r="E176" s="189">
        <f t="shared" si="153"/>
        <v>21.259999999999998</v>
      </c>
      <c r="F176" s="189">
        <f t="shared" si="153"/>
        <v>10.018000000000001</v>
      </c>
      <c r="G176" s="189">
        <f t="shared" si="153"/>
        <v>35.559999999999995</v>
      </c>
      <c r="H176" s="189">
        <f t="shared" si="153"/>
        <v>14.577999999999999</v>
      </c>
      <c r="I176" s="189">
        <f t="shared" si="153"/>
        <v>9.76</v>
      </c>
      <c r="J176" s="189">
        <f t="shared" si="153"/>
        <v>3.71</v>
      </c>
      <c r="K176" s="189">
        <f t="shared" si="153"/>
        <v>5</v>
      </c>
      <c r="L176" s="189">
        <f t="shared" si="153"/>
        <v>1.39</v>
      </c>
      <c r="M176" s="189">
        <f t="shared" si="153"/>
        <v>9.1999999999999993</v>
      </c>
      <c r="N176" s="189">
        <f t="shared" si="153"/>
        <v>15.615500000000003</v>
      </c>
      <c r="O176" s="189">
        <f t="shared" si="153"/>
        <v>93.300000000000026</v>
      </c>
      <c r="P176" s="189">
        <f t="shared" si="153"/>
        <v>46.381499999999996</v>
      </c>
      <c r="Q176" s="189">
        <f t="shared" si="153"/>
        <v>5.8400000000000007</v>
      </c>
      <c r="R176" s="189">
        <f t="shared" si="153"/>
        <v>1.07</v>
      </c>
      <c r="S176" s="189">
        <f t="shared" si="153"/>
        <v>10.08</v>
      </c>
      <c r="T176" s="189">
        <f t="shared" si="153"/>
        <v>6.0179999999999998</v>
      </c>
      <c r="U176" s="189">
        <f t="shared" si="153"/>
        <v>22.940000000000005</v>
      </c>
      <c r="V176" s="189">
        <f t="shared" si="153"/>
        <v>14.577999999999999</v>
      </c>
      <c r="W176" s="189">
        <f t="shared" si="153"/>
        <v>7.669999999999999</v>
      </c>
      <c r="X176" s="189">
        <f t="shared" si="153"/>
        <v>3.71</v>
      </c>
      <c r="Y176" s="189">
        <f t="shared" si="153"/>
        <v>3.2</v>
      </c>
      <c r="Z176" s="189">
        <f t="shared" si="153"/>
        <v>1.39</v>
      </c>
      <c r="AA176" s="189">
        <f t="shared" si="153"/>
        <v>7.72</v>
      </c>
      <c r="AB176" s="189">
        <f t="shared" si="153"/>
        <v>15.615500000000003</v>
      </c>
      <c r="AC176" s="189">
        <f t="shared" si="153"/>
        <v>57.45</v>
      </c>
      <c r="AD176" s="189">
        <f t="shared" si="153"/>
        <v>42.381499999999996</v>
      </c>
    </row>
    <row r="177" spans="1:30" hidden="1">
      <c r="A177" s="147" t="s">
        <v>400</v>
      </c>
      <c r="B177" s="159" t="s">
        <v>338</v>
      </c>
      <c r="C177" s="539"/>
      <c r="D177" s="632"/>
      <c r="E177" s="539"/>
      <c r="F177" s="540"/>
      <c r="G177" s="540"/>
      <c r="H177" s="540"/>
      <c r="I177" s="540"/>
      <c r="J177" s="540"/>
      <c r="K177" s="540"/>
      <c r="L177" s="540"/>
      <c r="M177" s="540"/>
      <c r="N177" s="540"/>
      <c r="O177" s="540"/>
      <c r="P177" s="540"/>
      <c r="Q177" s="540"/>
      <c r="R177" s="430"/>
      <c r="S177" s="540"/>
      <c r="T177" s="540"/>
      <c r="U177" s="540"/>
      <c r="V177" s="540"/>
      <c r="W177" s="540"/>
      <c r="X177" s="540"/>
      <c r="Y177" s="540"/>
      <c r="Z177" s="540"/>
      <c r="AA177" s="540"/>
      <c r="AB177" s="540"/>
    </row>
    <row r="178" spans="1:30" hidden="1">
      <c r="A178" s="632">
        <v>1</v>
      </c>
      <c r="B178" s="506" t="s">
        <v>235</v>
      </c>
      <c r="C178" s="539"/>
      <c r="D178" s="632"/>
      <c r="E178" s="539"/>
      <c r="F178" s="540"/>
      <c r="G178" s="540"/>
      <c r="H178" s="540"/>
      <c r="I178" s="540"/>
      <c r="J178" s="540"/>
      <c r="K178" s="540"/>
      <c r="L178" s="540"/>
      <c r="M178" s="540"/>
      <c r="N178" s="540"/>
      <c r="O178" s="540"/>
      <c r="P178" s="540"/>
      <c r="Q178" s="540"/>
      <c r="R178" s="430"/>
      <c r="S178" s="540"/>
      <c r="T178" s="540"/>
      <c r="U178" s="540"/>
      <c r="V178" s="540"/>
      <c r="W178" s="540"/>
      <c r="X178" s="540"/>
      <c r="Y178" s="540"/>
      <c r="Z178" s="540"/>
      <c r="AA178" s="540"/>
      <c r="AB178" s="540"/>
      <c r="AC178" s="430">
        <f>SUM(Q178,S178,U178,W178,Y178,AA178)</f>
        <v>0</v>
      </c>
      <c r="AD178" s="430">
        <f>SUM(R178,T178,V178,X178,Z178,AB178)</f>
        <v>0</v>
      </c>
    </row>
    <row r="179" spans="1:30" hidden="1">
      <c r="A179" s="632"/>
      <c r="B179" s="159" t="s">
        <v>337</v>
      </c>
      <c r="C179" s="192">
        <f>C178</f>
        <v>0</v>
      </c>
      <c r="D179" s="192">
        <f t="shared" ref="D179:AB179" si="154">D178</f>
        <v>0</v>
      </c>
      <c r="E179" s="192">
        <f t="shared" si="154"/>
        <v>0</v>
      </c>
      <c r="F179" s="192">
        <f t="shared" si="154"/>
        <v>0</v>
      </c>
      <c r="G179" s="192">
        <f t="shared" si="154"/>
        <v>0</v>
      </c>
      <c r="H179" s="192">
        <f t="shared" si="154"/>
        <v>0</v>
      </c>
      <c r="I179" s="192">
        <f t="shared" si="154"/>
        <v>0</v>
      </c>
      <c r="J179" s="192">
        <f t="shared" si="154"/>
        <v>0</v>
      </c>
      <c r="K179" s="192">
        <f t="shared" si="154"/>
        <v>0</v>
      </c>
      <c r="L179" s="192">
        <f t="shared" si="154"/>
        <v>0</v>
      </c>
      <c r="M179" s="192">
        <f t="shared" si="154"/>
        <v>0</v>
      </c>
      <c r="N179" s="192">
        <f t="shared" si="154"/>
        <v>0</v>
      </c>
      <c r="O179" s="192"/>
      <c r="P179" s="192"/>
      <c r="Q179" s="192">
        <f t="shared" si="154"/>
        <v>0</v>
      </c>
      <c r="R179" s="192">
        <f t="shared" si="154"/>
        <v>0</v>
      </c>
      <c r="S179" s="192">
        <f t="shared" si="154"/>
        <v>0</v>
      </c>
      <c r="T179" s="192">
        <f t="shared" si="154"/>
        <v>0</v>
      </c>
      <c r="U179" s="192">
        <f t="shared" si="154"/>
        <v>0</v>
      </c>
      <c r="V179" s="192">
        <f t="shared" si="154"/>
        <v>0</v>
      </c>
      <c r="W179" s="192">
        <f t="shared" si="154"/>
        <v>0</v>
      </c>
      <c r="X179" s="192">
        <f t="shared" si="154"/>
        <v>0</v>
      </c>
      <c r="Y179" s="192">
        <f t="shared" si="154"/>
        <v>0</v>
      </c>
      <c r="Z179" s="192">
        <f t="shared" si="154"/>
        <v>0</v>
      </c>
      <c r="AA179" s="192">
        <f t="shared" si="154"/>
        <v>0</v>
      </c>
      <c r="AB179" s="192">
        <f t="shared" si="154"/>
        <v>0</v>
      </c>
      <c r="AC179" s="192">
        <f>AC178</f>
        <v>0</v>
      </c>
      <c r="AD179" s="192">
        <f>AD178</f>
        <v>0</v>
      </c>
    </row>
    <row r="180" spans="1:30" ht="47.25" hidden="1">
      <c r="A180" s="147" t="s">
        <v>411</v>
      </c>
      <c r="B180" s="159" t="s">
        <v>251</v>
      </c>
      <c r="C180" s="539"/>
      <c r="D180" s="79"/>
      <c r="E180" s="474"/>
      <c r="F180" s="430"/>
      <c r="G180" s="540"/>
      <c r="H180" s="540"/>
      <c r="I180" s="540"/>
      <c r="J180" s="540"/>
      <c r="K180" s="540"/>
      <c r="L180" s="540"/>
      <c r="M180" s="540"/>
      <c r="N180" s="540"/>
      <c r="O180" s="540"/>
      <c r="P180" s="540"/>
      <c r="Q180" s="540"/>
      <c r="R180" s="430"/>
      <c r="S180" s="540"/>
      <c r="T180" s="540"/>
      <c r="U180" s="540"/>
      <c r="V180" s="540"/>
      <c r="W180" s="540"/>
      <c r="X180" s="540"/>
      <c r="Y180" s="540"/>
      <c r="Z180" s="540"/>
      <c r="AA180" s="540"/>
      <c r="AB180" s="540"/>
      <c r="AC180" s="540"/>
      <c r="AD180" s="540"/>
    </row>
    <row r="181" spans="1:30" ht="31.5" hidden="1">
      <c r="A181" s="632">
        <v>1</v>
      </c>
      <c r="B181" s="506" t="s">
        <v>236</v>
      </c>
      <c r="C181" s="539"/>
      <c r="D181" s="632"/>
      <c r="E181" s="539"/>
      <c r="F181" s="540"/>
      <c r="G181" s="540"/>
      <c r="H181" s="540"/>
      <c r="I181" s="540"/>
      <c r="J181" s="540"/>
      <c r="K181" s="540"/>
      <c r="L181" s="540"/>
      <c r="M181" s="540"/>
      <c r="N181" s="540"/>
      <c r="O181" s="540"/>
      <c r="P181" s="540"/>
      <c r="Q181" s="540"/>
      <c r="R181" s="430"/>
      <c r="S181" s="540"/>
      <c r="T181" s="540"/>
      <c r="U181" s="540"/>
      <c r="V181" s="540"/>
      <c r="W181" s="540"/>
      <c r="X181" s="540"/>
      <c r="Y181" s="540"/>
      <c r="Z181" s="540"/>
      <c r="AA181" s="540"/>
      <c r="AB181" s="540"/>
      <c r="AC181" s="430">
        <f>SUM(Q181,S181,U181,W181,Y181,AA181)</f>
        <v>0</v>
      </c>
      <c r="AD181" s="430">
        <f>SUM(R181,T181,V181,X181,Z181,AB181)</f>
        <v>0</v>
      </c>
    </row>
    <row r="182" spans="1:30" hidden="1">
      <c r="A182" s="632"/>
      <c r="B182" s="159" t="s">
        <v>339</v>
      </c>
      <c r="C182" s="192">
        <f>C181</f>
        <v>0</v>
      </c>
      <c r="D182" s="192">
        <f t="shared" ref="D182:AB182" si="155">D181</f>
        <v>0</v>
      </c>
      <c r="E182" s="192">
        <f t="shared" si="155"/>
        <v>0</v>
      </c>
      <c r="F182" s="192">
        <f t="shared" si="155"/>
        <v>0</v>
      </c>
      <c r="G182" s="192">
        <f t="shared" si="155"/>
        <v>0</v>
      </c>
      <c r="H182" s="192">
        <f t="shared" si="155"/>
        <v>0</v>
      </c>
      <c r="I182" s="192">
        <f t="shared" si="155"/>
        <v>0</v>
      </c>
      <c r="J182" s="192">
        <f t="shared" si="155"/>
        <v>0</v>
      </c>
      <c r="K182" s="192">
        <f t="shared" si="155"/>
        <v>0</v>
      </c>
      <c r="L182" s="192">
        <f t="shared" si="155"/>
        <v>0</v>
      </c>
      <c r="M182" s="192">
        <f t="shared" si="155"/>
        <v>0</v>
      </c>
      <c r="N182" s="192">
        <f t="shared" si="155"/>
        <v>0</v>
      </c>
      <c r="O182" s="192"/>
      <c r="P182" s="192"/>
      <c r="Q182" s="192">
        <f t="shared" si="155"/>
        <v>0</v>
      </c>
      <c r="R182" s="192">
        <f t="shared" si="155"/>
        <v>0</v>
      </c>
      <c r="S182" s="192">
        <f t="shared" si="155"/>
        <v>0</v>
      </c>
      <c r="T182" s="192">
        <f t="shared" si="155"/>
        <v>0</v>
      </c>
      <c r="U182" s="192">
        <f t="shared" si="155"/>
        <v>0</v>
      </c>
      <c r="V182" s="192">
        <f t="shared" si="155"/>
        <v>0</v>
      </c>
      <c r="W182" s="192">
        <f t="shared" si="155"/>
        <v>0</v>
      </c>
      <c r="X182" s="192">
        <f t="shared" si="155"/>
        <v>0</v>
      </c>
      <c r="Y182" s="192">
        <f t="shared" si="155"/>
        <v>0</v>
      </c>
      <c r="Z182" s="192">
        <f t="shared" si="155"/>
        <v>0</v>
      </c>
      <c r="AA182" s="192">
        <f t="shared" si="155"/>
        <v>0</v>
      </c>
      <c r="AB182" s="192">
        <f t="shared" si="155"/>
        <v>0</v>
      </c>
      <c r="AC182" s="192">
        <f>AC181</f>
        <v>0</v>
      </c>
      <c r="AD182" s="192">
        <f>AD181</f>
        <v>0</v>
      </c>
    </row>
    <row r="183" spans="1:30" hidden="1">
      <c r="A183" s="630">
        <v>2</v>
      </c>
      <c r="B183" s="160" t="s">
        <v>164</v>
      </c>
      <c r="C183" s="193">
        <f>C457</f>
        <v>23.7</v>
      </c>
      <c r="D183" s="193">
        <f t="shared" ref="D183:AB183" si="156">D457</f>
        <v>14.484000000000002</v>
      </c>
      <c r="E183" s="193">
        <f t="shared" si="156"/>
        <v>79.160000000000011</v>
      </c>
      <c r="F183" s="193">
        <f t="shared" si="156"/>
        <v>67.560999999999964</v>
      </c>
      <c r="G183" s="193">
        <f t="shared" si="156"/>
        <v>37.559999999999995</v>
      </c>
      <c r="H183" s="193">
        <f t="shared" si="156"/>
        <v>19.819999999999997</v>
      </c>
      <c r="I183" s="193">
        <f t="shared" si="156"/>
        <v>62.38</v>
      </c>
      <c r="J183" s="193">
        <f t="shared" si="156"/>
        <v>47.372499999999995</v>
      </c>
      <c r="K183" s="193">
        <f t="shared" si="156"/>
        <v>53.900000000000006</v>
      </c>
      <c r="L183" s="193">
        <f t="shared" si="156"/>
        <v>39.220199999999998</v>
      </c>
      <c r="M183" s="193">
        <f t="shared" si="156"/>
        <v>68.02000000000001</v>
      </c>
      <c r="N183" s="193">
        <f t="shared" si="156"/>
        <v>31.924000000000003</v>
      </c>
      <c r="O183" s="193">
        <f t="shared" si="156"/>
        <v>324.7199999999998</v>
      </c>
      <c r="P183" s="193">
        <f t="shared" si="156"/>
        <v>220.38170000000008</v>
      </c>
      <c r="Q183" s="193">
        <f t="shared" si="156"/>
        <v>0</v>
      </c>
      <c r="R183" s="193">
        <f t="shared" si="156"/>
        <v>0</v>
      </c>
      <c r="S183" s="193">
        <f t="shared" si="156"/>
        <v>0</v>
      </c>
      <c r="T183" s="193">
        <f t="shared" si="156"/>
        <v>0</v>
      </c>
      <c r="U183" s="193">
        <f t="shared" si="156"/>
        <v>0</v>
      </c>
      <c r="V183" s="193">
        <f t="shared" si="156"/>
        <v>0</v>
      </c>
      <c r="W183" s="193">
        <f t="shared" si="156"/>
        <v>0</v>
      </c>
      <c r="X183" s="193">
        <f t="shared" si="156"/>
        <v>0</v>
      </c>
      <c r="Y183" s="193">
        <f t="shared" si="156"/>
        <v>0</v>
      </c>
      <c r="Z183" s="193">
        <f t="shared" si="156"/>
        <v>0</v>
      </c>
      <c r="AA183" s="193">
        <f t="shared" si="156"/>
        <v>0</v>
      </c>
      <c r="AB183" s="193">
        <f t="shared" si="156"/>
        <v>0</v>
      </c>
      <c r="AC183" s="193">
        <f>AC457</f>
        <v>0</v>
      </c>
      <c r="AD183" s="193">
        <f>AD457</f>
        <v>0</v>
      </c>
    </row>
    <row r="184" spans="1:30" ht="31.5" hidden="1">
      <c r="A184" s="630" t="s">
        <v>402</v>
      </c>
      <c r="B184" s="159" t="s">
        <v>250</v>
      </c>
      <c r="C184" s="539"/>
      <c r="D184" s="161"/>
      <c r="E184" s="539"/>
      <c r="F184" s="540"/>
      <c r="G184" s="540"/>
      <c r="H184" s="540"/>
      <c r="I184" s="540"/>
      <c r="J184" s="540"/>
      <c r="K184" s="540"/>
      <c r="L184" s="540"/>
      <c r="M184" s="540"/>
      <c r="N184" s="540"/>
      <c r="O184" s="540"/>
      <c r="P184" s="540"/>
      <c r="Q184" s="540"/>
      <c r="R184" s="162"/>
      <c r="S184" s="540"/>
      <c r="T184" s="540"/>
      <c r="U184" s="540"/>
      <c r="V184" s="540"/>
      <c r="W184" s="540"/>
      <c r="X184" s="540"/>
      <c r="Y184" s="540"/>
      <c r="Z184" s="540"/>
      <c r="AA184" s="540"/>
      <c r="AB184" s="540"/>
      <c r="AC184" s="79"/>
      <c r="AD184" s="79"/>
    </row>
    <row r="185" spans="1:30" hidden="1">
      <c r="A185" s="630" t="s">
        <v>868</v>
      </c>
      <c r="B185" s="159" t="str">
        <f>'приложение 1.1 '!B187</f>
        <v>Подстанции БКТП 6/10кВ</v>
      </c>
      <c r="C185" s="430"/>
      <c r="D185" s="430"/>
      <c r="E185" s="430"/>
      <c r="F185" s="430"/>
      <c r="G185" s="430"/>
      <c r="H185" s="430"/>
      <c r="I185" s="430"/>
      <c r="J185" s="430"/>
      <c r="K185" s="430"/>
      <c r="L185" s="430"/>
      <c r="M185" s="430"/>
      <c r="N185" s="430"/>
      <c r="O185" s="430"/>
      <c r="P185" s="430"/>
      <c r="Q185" s="540"/>
      <c r="R185" s="540"/>
      <c r="S185" s="540"/>
      <c r="T185" s="540"/>
      <c r="U185" s="540"/>
      <c r="V185" s="540"/>
      <c r="W185" s="540"/>
      <c r="X185" s="540"/>
      <c r="Y185" s="540"/>
      <c r="Z185" s="540"/>
      <c r="AA185" s="540"/>
      <c r="AB185" s="540"/>
      <c r="AC185" s="430"/>
      <c r="AD185" s="430"/>
    </row>
    <row r="186" spans="1:30" ht="54.95" hidden="1" customHeight="1">
      <c r="A186" s="95" t="str">
        <f>'приложение 1.1 '!A188</f>
        <v>2.1.1.1</v>
      </c>
      <c r="B186" s="506" t="str">
        <f>'приложение 1.1 '!B188</f>
        <v xml:space="preserve">Строительство 2БКТП -1000кВА ПТД №1 (противотуберкулезный диспансер) </v>
      </c>
      <c r="C186" s="430" t="str">
        <f>IF('приложение 1.1 '!G188=2012,'приложение 1.1 '!E188,"-")</f>
        <v>-</v>
      </c>
      <c r="D186" s="430" t="str">
        <f>IF('приложение 1.1 '!G188=2012,'приложение 1.1 '!D188,"-")</f>
        <v>-</v>
      </c>
      <c r="E186" s="430">
        <f>IF('приложение 1.1 '!G188=2013,'приложение 1.1 '!E188,"-")</f>
        <v>2</v>
      </c>
      <c r="F186" s="430">
        <f>IF('приложение 1.1 '!G188=2013,'приложение 1.1 '!D188,"-")</f>
        <v>0</v>
      </c>
      <c r="G186" s="430" t="str">
        <f>IF('приложение 1.1 '!G188=2014,'приложение 1.1 '!E188,"-")</f>
        <v>-</v>
      </c>
      <c r="H186" s="430" t="str">
        <f>IF('приложение 1.1 '!G188=2014,'приложение 1.1 '!D188,"-")</f>
        <v>-</v>
      </c>
      <c r="I186" s="430" t="str">
        <f>IF('приложение 1.1 '!G188=2015,'приложение 1.1 '!E188,"-")</f>
        <v>-</v>
      </c>
      <c r="J186" s="430" t="str">
        <f>IF('приложение 1.1 '!G188=2015,'приложение 1.1 '!D188,"-")</f>
        <v>-</v>
      </c>
      <c r="K186" s="430" t="str">
        <f>IF('приложение 1.1 '!G188=2016,'приложение 1.1 '!E188,"-")</f>
        <v>-</v>
      </c>
      <c r="L186" s="430" t="str">
        <f>IF('приложение 1.1 '!G188=2016,'приложение 1.1 '!D188,"-")</f>
        <v>-</v>
      </c>
      <c r="M186" s="430" t="str">
        <f>IF('приложение 1.1 '!G188=2017,'приложение 1.1 '!E188,"-")</f>
        <v>-</v>
      </c>
      <c r="N186" s="430" t="str">
        <f>IF('приложение 1.1 '!G188=2017,'приложение 1.1 '!D188,"-")</f>
        <v>-</v>
      </c>
      <c r="O186" s="430">
        <f t="shared" ref="O186" si="157">SUM(C186,E186,G186,I186,K186,M186)</f>
        <v>2</v>
      </c>
      <c r="P186" s="430">
        <f t="shared" ref="P186" si="158">SUM(D186,F186,H186,J186,L186,N186)</f>
        <v>0</v>
      </c>
      <c r="Q186" s="430">
        <v>0</v>
      </c>
      <c r="R186" s="430">
        <v>0</v>
      </c>
      <c r="S186" s="430">
        <v>0</v>
      </c>
      <c r="T186" s="430">
        <v>0</v>
      </c>
      <c r="U186" s="430">
        <v>0</v>
      </c>
      <c r="V186" s="430">
        <v>0</v>
      </c>
      <c r="W186" s="430">
        <v>0</v>
      </c>
      <c r="X186" s="430">
        <v>0</v>
      </c>
      <c r="Y186" s="430">
        <v>0</v>
      </c>
      <c r="Z186" s="430">
        <v>0</v>
      </c>
      <c r="AA186" s="430">
        <v>0</v>
      </c>
      <c r="AB186" s="430">
        <v>0</v>
      </c>
      <c r="AC186" s="430">
        <f>SUM(Q186,S186,U186,W186,Y186,AA186)</f>
        <v>0</v>
      </c>
      <c r="AD186" s="430">
        <f>SUM(R186,T186,V186,X186,Z186,AB186)</f>
        <v>0</v>
      </c>
    </row>
    <row r="187" spans="1:30" ht="54.95" hidden="1" customHeight="1">
      <c r="A187" s="95" t="str">
        <f>'приложение 1.1 '!A189</f>
        <v>2.1.1.2</v>
      </c>
      <c r="B187" s="506" t="str">
        <f>'приложение 1.1 '!B189</f>
        <v xml:space="preserve">Строительство 2БКТП -1000кВА ПТД №2 (противотуберкулезный диспансер) </v>
      </c>
      <c r="C187" s="430" t="str">
        <f>IF('приложение 1.1 '!G189=2012,'приложение 1.1 '!E189,"-")</f>
        <v>-</v>
      </c>
      <c r="D187" s="430" t="str">
        <f>IF('приложение 1.1 '!G189=2012,'приложение 1.1 '!D189,"-")</f>
        <v>-</v>
      </c>
      <c r="E187" s="430">
        <f>IF('приложение 1.1 '!G189=2013,'приложение 1.1 '!E189,"-")</f>
        <v>2</v>
      </c>
      <c r="F187" s="430">
        <f>IF('приложение 1.1 '!G189=2013,'приложение 1.1 '!D189,"-")</f>
        <v>0</v>
      </c>
      <c r="G187" s="430" t="str">
        <f>IF('приложение 1.1 '!G189=2014,'приложение 1.1 '!E189,"-")</f>
        <v>-</v>
      </c>
      <c r="H187" s="430" t="str">
        <f>IF('приложение 1.1 '!G189=2014,'приложение 1.1 '!D189,"-")</f>
        <v>-</v>
      </c>
      <c r="I187" s="430" t="str">
        <f>IF('приложение 1.1 '!G189=2015,'приложение 1.1 '!E189,"-")</f>
        <v>-</v>
      </c>
      <c r="J187" s="430" t="str">
        <f>IF('приложение 1.1 '!G189=2015,'приложение 1.1 '!D189,"-")</f>
        <v>-</v>
      </c>
      <c r="K187" s="430" t="str">
        <f>IF('приложение 1.1 '!G189=2016,'приложение 1.1 '!E189,"-")</f>
        <v>-</v>
      </c>
      <c r="L187" s="430" t="str">
        <f>IF('приложение 1.1 '!G189=2016,'приложение 1.1 '!D189,"-")</f>
        <v>-</v>
      </c>
      <c r="M187" s="430" t="str">
        <f>IF('приложение 1.1 '!G189=2017,'приложение 1.1 '!E189,"-")</f>
        <v>-</v>
      </c>
      <c r="N187" s="430" t="str">
        <f>IF('приложение 1.1 '!G189=2017,'приложение 1.1 '!D189,"-")</f>
        <v>-</v>
      </c>
      <c r="O187" s="430">
        <f t="shared" ref="O187:O240" si="159">SUM(C187,E187,G187,I187,K187,M187)</f>
        <v>2</v>
      </c>
      <c r="P187" s="430">
        <f t="shared" ref="P187:P240" si="160">SUM(D187,F187,H187,J187,L187,N187)</f>
        <v>0</v>
      </c>
      <c r="Q187" s="430">
        <v>0</v>
      </c>
      <c r="R187" s="430">
        <v>0</v>
      </c>
      <c r="S187" s="430">
        <v>0</v>
      </c>
      <c r="T187" s="430">
        <v>0</v>
      </c>
      <c r="U187" s="430">
        <v>0</v>
      </c>
      <c r="V187" s="430">
        <v>0</v>
      </c>
      <c r="W187" s="430">
        <v>0</v>
      </c>
      <c r="X187" s="430">
        <v>0</v>
      </c>
      <c r="Y187" s="430">
        <v>0</v>
      </c>
      <c r="Z187" s="430">
        <v>0</v>
      </c>
      <c r="AA187" s="430">
        <v>0</v>
      </c>
      <c r="AB187" s="430">
        <v>0</v>
      </c>
      <c r="AC187" s="430">
        <f t="shared" ref="AC187:AC240" si="161">SUM(Q187,S187,U187,W187,Y187,AA187)</f>
        <v>0</v>
      </c>
      <c r="AD187" s="430">
        <f t="shared" ref="AD187:AD240" si="162">SUM(R187,T187,V187,X187,Z187,AB187)</f>
        <v>0</v>
      </c>
    </row>
    <row r="188" spans="1:30" ht="54.95" hidden="1" customHeight="1">
      <c r="A188" s="95" t="str">
        <f>'приложение 1.1 '!A190</f>
        <v>2.1.1.3</v>
      </c>
      <c r="B188" s="506" t="str">
        <f>'приложение 1.1 '!B190</f>
        <v>Строительство БКТП №6 2х1000кВА (ж/д с проектными номерами 6,7,8,9) мкр.39</v>
      </c>
      <c r="C188" s="430" t="str">
        <f>IF('приложение 1.1 '!G190=2012,'приложение 1.1 '!E190,"-")</f>
        <v>-</v>
      </c>
      <c r="D188" s="430" t="str">
        <f>IF('приложение 1.1 '!G190=2012,'приложение 1.1 '!D190,"-")</f>
        <v>-</v>
      </c>
      <c r="E188" s="430" t="str">
        <f>IF('приложение 1.1 '!G190=2013,'приложение 1.1 '!E190,"-")</f>
        <v>-</v>
      </c>
      <c r="F188" s="430" t="str">
        <f>IF('приложение 1.1 '!G190=2013,'приложение 1.1 '!D190,"-")</f>
        <v>-</v>
      </c>
      <c r="G188" s="430" t="str">
        <f>IF('приложение 1.1 '!G190=2014,'приложение 1.1 '!E190,"-")</f>
        <v>-</v>
      </c>
      <c r="H188" s="430" t="str">
        <f>IF('приложение 1.1 '!G190=2014,'приложение 1.1 '!D190,"-")</f>
        <v>-</v>
      </c>
      <c r="I188" s="430">
        <f>IF('приложение 1.1 '!G190=2015,'приложение 1.1 '!E190,"-")</f>
        <v>2</v>
      </c>
      <c r="J188" s="430">
        <f>IF('приложение 1.1 '!G190=2015,'приложение 1.1 '!D190,"-")</f>
        <v>0</v>
      </c>
      <c r="K188" s="430" t="str">
        <f>IF('приложение 1.1 '!G190=2016,'приложение 1.1 '!E190,"-")</f>
        <v>-</v>
      </c>
      <c r="L188" s="430" t="str">
        <f>IF('приложение 1.1 '!G190=2016,'приложение 1.1 '!D190,"-")</f>
        <v>-</v>
      </c>
      <c r="M188" s="430" t="str">
        <f>IF('приложение 1.1 '!G190=2017,'приложение 1.1 '!E190,"-")</f>
        <v>-</v>
      </c>
      <c r="N188" s="430" t="str">
        <f>IF('приложение 1.1 '!G190=2017,'приложение 1.1 '!D190,"-")</f>
        <v>-</v>
      </c>
      <c r="O188" s="430">
        <f t="shared" si="159"/>
        <v>2</v>
      </c>
      <c r="P188" s="430">
        <f t="shared" si="160"/>
        <v>0</v>
      </c>
      <c r="Q188" s="430">
        <v>0</v>
      </c>
      <c r="R188" s="430">
        <v>0</v>
      </c>
      <c r="S188" s="430">
        <v>0</v>
      </c>
      <c r="T188" s="430">
        <v>0</v>
      </c>
      <c r="U188" s="430">
        <v>0</v>
      </c>
      <c r="V188" s="430">
        <v>0</v>
      </c>
      <c r="W188" s="430">
        <v>0</v>
      </c>
      <c r="X188" s="430">
        <v>0</v>
      </c>
      <c r="Y188" s="430">
        <v>0</v>
      </c>
      <c r="Z188" s="430">
        <v>0</v>
      </c>
      <c r="AA188" s="430">
        <v>0</v>
      </c>
      <c r="AB188" s="430">
        <v>0</v>
      </c>
      <c r="AC188" s="430">
        <f t="shared" si="161"/>
        <v>0</v>
      </c>
      <c r="AD188" s="430">
        <f t="shared" si="162"/>
        <v>0</v>
      </c>
    </row>
    <row r="189" spans="1:30" ht="54.95" hidden="1" customHeight="1">
      <c r="A189" s="95" t="str">
        <f>'приложение 1.1 '!A191</f>
        <v>2.1.1.4</v>
      </c>
      <c r="B189" s="506" t="str">
        <f>'приложение 1.1 '!B191</f>
        <v>Строительство 2БКТП-1600кВА мкр. №20А</v>
      </c>
      <c r="C189" s="430" t="str">
        <f>IF('приложение 1.1 '!G191=2012,'приложение 1.1 '!E191,"-")</f>
        <v>-</v>
      </c>
      <c r="D189" s="430" t="str">
        <f>IF('приложение 1.1 '!G191=2012,'приложение 1.1 '!D191,"-")</f>
        <v>-</v>
      </c>
      <c r="E189" s="430">
        <f>IF('приложение 1.1 '!G191=2013,'приложение 1.1 '!E191,"-")</f>
        <v>3.2</v>
      </c>
      <c r="F189" s="430">
        <f>IF('приложение 1.1 '!G191=2013,'приложение 1.1 '!D191,"-")</f>
        <v>0</v>
      </c>
      <c r="G189" s="430" t="str">
        <f>IF('приложение 1.1 '!G191=2014,'приложение 1.1 '!E191,"-")</f>
        <v>-</v>
      </c>
      <c r="H189" s="430" t="str">
        <f>IF('приложение 1.1 '!G191=2014,'приложение 1.1 '!D191,"-")</f>
        <v>-</v>
      </c>
      <c r="I189" s="430" t="str">
        <f>IF('приложение 1.1 '!G191=2015,'приложение 1.1 '!E191,"-")</f>
        <v>-</v>
      </c>
      <c r="J189" s="430" t="str">
        <f>IF('приложение 1.1 '!G191=2015,'приложение 1.1 '!D191,"-")</f>
        <v>-</v>
      </c>
      <c r="K189" s="430" t="str">
        <f>IF('приложение 1.1 '!G191=2016,'приложение 1.1 '!E191,"-")</f>
        <v>-</v>
      </c>
      <c r="L189" s="430" t="str">
        <f>IF('приложение 1.1 '!G191=2016,'приложение 1.1 '!D191,"-")</f>
        <v>-</v>
      </c>
      <c r="M189" s="430" t="str">
        <f>IF('приложение 1.1 '!G191=2017,'приложение 1.1 '!E191,"-")</f>
        <v>-</v>
      </c>
      <c r="N189" s="430" t="str">
        <f>IF('приложение 1.1 '!G191=2017,'приложение 1.1 '!D191,"-")</f>
        <v>-</v>
      </c>
      <c r="O189" s="430">
        <f t="shared" si="159"/>
        <v>3.2</v>
      </c>
      <c r="P189" s="430">
        <f t="shared" si="160"/>
        <v>0</v>
      </c>
      <c r="Q189" s="430">
        <v>0</v>
      </c>
      <c r="R189" s="430">
        <v>0</v>
      </c>
      <c r="S189" s="430">
        <v>0</v>
      </c>
      <c r="T189" s="430">
        <v>0</v>
      </c>
      <c r="U189" s="430">
        <v>0</v>
      </c>
      <c r="V189" s="430">
        <v>0</v>
      </c>
      <c r="W189" s="430">
        <v>0</v>
      </c>
      <c r="X189" s="430">
        <v>0</v>
      </c>
      <c r="Y189" s="430">
        <v>0</v>
      </c>
      <c r="Z189" s="430">
        <v>0</v>
      </c>
      <c r="AA189" s="430">
        <v>0</v>
      </c>
      <c r="AB189" s="430">
        <v>0</v>
      </c>
      <c r="AC189" s="430">
        <f t="shared" si="161"/>
        <v>0</v>
      </c>
      <c r="AD189" s="430">
        <f t="shared" si="162"/>
        <v>0</v>
      </c>
    </row>
    <row r="190" spans="1:30" ht="54.95" hidden="1" customHeight="1">
      <c r="A190" s="95" t="str">
        <f>'приложение 1.1 '!A192</f>
        <v>2.1.1.5</v>
      </c>
      <c r="B190" s="506" t="str">
        <f>'приложение 1.1 '!B192</f>
        <v>Строительство 2БКТП-1000кВА мкр.20А</v>
      </c>
      <c r="C190" s="430" t="str">
        <f>IF('приложение 1.1 '!G192=2012,'приложение 1.1 '!E192,"-")</f>
        <v>-</v>
      </c>
      <c r="D190" s="430" t="str">
        <f>IF('приложение 1.1 '!G192=2012,'приложение 1.1 '!D192,"-")</f>
        <v>-</v>
      </c>
      <c r="E190" s="430" t="str">
        <f>IF('приложение 1.1 '!G192=2013,'приложение 1.1 '!E192,"-")</f>
        <v>-</v>
      </c>
      <c r="F190" s="430" t="str">
        <f>IF('приложение 1.1 '!G192=2013,'приложение 1.1 '!D192,"-")</f>
        <v>-</v>
      </c>
      <c r="G190" s="430" t="str">
        <f>IF('приложение 1.1 '!G192=2014,'приложение 1.1 '!E192,"-")</f>
        <v>-</v>
      </c>
      <c r="H190" s="430" t="str">
        <f>IF('приложение 1.1 '!G192=2014,'приложение 1.1 '!D192,"-")</f>
        <v>-</v>
      </c>
      <c r="I190" s="430" t="str">
        <f>IF('приложение 1.1 '!G192=2015,'приложение 1.1 '!E192,"-")</f>
        <v>-</v>
      </c>
      <c r="J190" s="430" t="str">
        <f>IF('приложение 1.1 '!G192=2015,'приложение 1.1 '!D192,"-")</f>
        <v>-</v>
      </c>
      <c r="K190" s="430">
        <f>IF('приложение 1.1 '!G192=2016,'приложение 1.1 '!E192,"-")</f>
        <v>2</v>
      </c>
      <c r="L190" s="430">
        <f>IF('приложение 1.1 '!G192=2016,'приложение 1.1 '!D192,"-")</f>
        <v>0</v>
      </c>
      <c r="M190" s="430" t="str">
        <f>IF('приложение 1.1 '!G192=2017,'приложение 1.1 '!E192,"-")</f>
        <v>-</v>
      </c>
      <c r="N190" s="430" t="str">
        <f>IF('приложение 1.1 '!G192=2017,'приложение 1.1 '!D192,"-")</f>
        <v>-</v>
      </c>
      <c r="O190" s="430">
        <f t="shared" si="159"/>
        <v>2</v>
      </c>
      <c r="P190" s="430">
        <f t="shared" si="160"/>
        <v>0</v>
      </c>
      <c r="Q190" s="430">
        <v>0</v>
      </c>
      <c r="R190" s="430">
        <v>0</v>
      </c>
      <c r="S190" s="430">
        <v>0</v>
      </c>
      <c r="T190" s="430">
        <v>0</v>
      </c>
      <c r="U190" s="430">
        <v>0</v>
      </c>
      <c r="V190" s="430">
        <v>0</v>
      </c>
      <c r="W190" s="430">
        <v>0</v>
      </c>
      <c r="X190" s="430">
        <v>0</v>
      </c>
      <c r="Y190" s="430">
        <v>0</v>
      </c>
      <c r="Z190" s="430">
        <v>0</v>
      </c>
      <c r="AA190" s="430">
        <v>0</v>
      </c>
      <c r="AB190" s="430">
        <v>0</v>
      </c>
      <c r="AC190" s="430">
        <f t="shared" si="161"/>
        <v>0</v>
      </c>
      <c r="AD190" s="430">
        <f t="shared" si="162"/>
        <v>0</v>
      </c>
    </row>
    <row r="191" spans="1:30" ht="54.95" hidden="1" customHeight="1">
      <c r="A191" s="95" t="str">
        <f>'приложение 1.1 '!A193</f>
        <v>2.1.1.7</v>
      </c>
      <c r="B191" s="506" t="str">
        <f>'приложение 1.1 '!B193</f>
        <v>БКТП-2х1000кВА мкр.8 (для перевода ж/д с газовых плит на электрические)</v>
      </c>
      <c r="C191" s="430" t="str">
        <f>IF('приложение 1.1 '!G193=2012,'приложение 1.1 '!E193,"-")</f>
        <v>-</v>
      </c>
      <c r="D191" s="430" t="str">
        <f>IF('приложение 1.1 '!G193=2012,'приложение 1.1 '!D193,"-")</f>
        <v>-</v>
      </c>
      <c r="E191" s="430" t="str">
        <f>IF('приложение 1.1 '!G193=2013,'приложение 1.1 '!E193,"-")</f>
        <v>-</v>
      </c>
      <c r="F191" s="430" t="str">
        <f>IF('приложение 1.1 '!G193=2013,'приложение 1.1 '!D193,"-")</f>
        <v>-</v>
      </c>
      <c r="G191" s="430" t="str">
        <f>IF('приложение 1.1 '!G193=2014,'приложение 1.1 '!E193,"-")</f>
        <v>-</v>
      </c>
      <c r="H191" s="430" t="str">
        <f>IF('приложение 1.1 '!G193=2014,'приложение 1.1 '!D193,"-")</f>
        <v>-</v>
      </c>
      <c r="I191" s="430">
        <f>IF('приложение 1.1 '!G193=2015,'приложение 1.1 '!E193,"-")</f>
        <v>2</v>
      </c>
      <c r="J191" s="430">
        <f>IF('приложение 1.1 '!G193=2015,'приложение 1.1 '!D193,"-")</f>
        <v>0</v>
      </c>
      <c r="K191" s="430" t="str">
        <f>IF('приложение 1.1 '!G193=2016,'приложение 1.1 '!E193,"-")</f>
        <v>-</v>
      </c>
      <c r="L191" s="430" t="str">
        <f>IF('приложение 1.1 '!G193=2016,'приложение 1.1 '!D193,"-")</f>
        <v>-</v>
      </c>
      <c r="M191" s="430" t="str">
        <f>IF('приложение 1.1 '!G193=2017,'приложение 1.1 '!E193,"-")</f>
        <v>-</v>
      </c>
      <c r="N191" s="430" t="str">
        <f>IF('приложение 1.1 '!G193=2017,'приложение 1.1 '!D193,"-")</f>
        <v>-</v>
      </c>
      <c r="O191" s="430">
        <f t="shared" si="159"/>
        <v>2</v>
      </c>
      <c r="P191" s="430">
        <f t="shared" si="160"/>
        <v>0</v>
      </c>
      <c r="Q191" s="430">
        <v>0</v>
      </c>
      <c r="R191" s="430">
        <v>0</v>
      </c>
      <c r="S191" s="430">
        <v>0</v>
      </c>
      <c r="T191" s="430">
        <v>0</v>
      </c>
      <c r="U191" s="430">
        <v>0</v>
      </c>
      <c r="V191" s="430">
        <v>0</v>
      </c>
      <c r="W191" s="430">
        <v>0</v>
      </c>
      <c r="X191" s="430">
        <v>0</v>
      </c>
      <c r="Y191" s="430">
        <v>0</v>
      </c>
      <c r="Z191" s="430">
        <v>0</v>
      </c>
      <c r="AA191" s="430">
        <v>0</v>
      </c>
      <c r="AB191" s="430">
        <v>0</v>
      </c>
      <c r="AC191" s="430">
        <f t="shared" si="161"/>
        <v>0</v>
      </c>
      <c r="AD191" s="430">
        <f t="shared" si="162"/>
        <v>0</v>
      </c>
    </row>
    <row r="192" spans="1:30" ht="54.95" hidden="1" customHeight="1">
      <c r="A192" s="95" t="str">
        <f>'приложение 1.1 '!A194</f>
        <v>2.1.1.8</v>
      </c>
      <c r="B192" s="506" t="str">
        <f>'приложение 1.1 '!B194</f>
        <v xml:space="preserve">Строительство 2БКТП-1000кВА Храм Георгия Победоносца </v>
      </c>
      <c r="C192" s="430" t="str">
        <f>IF('приложение 1.1 '!G194=2012,'приложение 1.1 '!E194,"-")</f>
        <v>-</v>
      </c>
      <c r="D192" s="430" t="str">
        <f>IF('приложение 1.1 '!G194=2012,'приложение 1.1 '!D194,"-")</f>
        <v>-</v>
      </c>
      <c r="E192" s="430">
        <f>IF('приложение 1.1 '!G194=2013,'приложение 1.1 '!E194,"-")</f>
        <v>2</v>
      </c>
      <c r="F192" s="430">
        <f>IF('приложение 1.1 '!G194=2013,'приложение 1.1 '!D194,"-")</f>
        <v>0</v>
      </c>
      <c r="G192" s="430" t="str">
        <f>IF('приложение 1.1 '!G194=2014,'приложение 1.1 '!E194,"-")</f>
        <v>-</v>
      </c>
      <c r="H192" s="430" t="str">
        <f>IF('приложение 1.1 '!G194=2014,'приложение 1.1 '!D194,"-")</f>
        <v>-</v>
      </c>
      <c r="I192" s="430" t="str">
        <f>IF('приложение 1.1 '!G194=2015,'приложение 1.1 '!E194,"-")</f>
        <v>-</v>
      </c>
      <c r="J192" s="430" t="str">
        <f>IF('приложение 1.1 '!G194=2015,'приложение 1.1 '!D194,"-")</f>
        <v>-</v>
      </c>
      <c r="K192" s="430" t="str">
        <f>IF('приложение 1.1 '!G194=2016,'приложение 1.1 '!E194,"-")</f>
        <v>-</v>
      </c>
      <c r="L192" s="430" t="str">
        <f>IF('приложение 1.1 '!G194=2016,'приложение 1.1 '!D194,"-")</f>
        <v>-</v>
      </c>
      <c r="M192" s="430" t="str">
        <f>IF('приложение 1.1 '!G194=2017,'приложение 1.1 '!E194,"-")</f>
        <v>-</v>
      </c>
      <c r="N192" s="430" t="str">
        <f>IF('приложение 1.1 '!G194=2017,'приложение 1.1 '!D194,"-")</f>
        <v>-</v>
      </c>
      <c r="O192" s="430">
        <f t="shared" si="159"/>
        <v>2</v>
      </c>
      <c r="P192" s="430">
        <f t="shared" si="160"/>
        <v>0</v>
      </c>
      <c r="Q192" s="430">
        <v>0</v>
      </c>
      <c r="R192" s="430">
        <v>0</v>
      </c>
      <c r="S192" s="430">
        <v>0</v>
      </c>
      <c r="T192" s="430">
        <v>0</v>
      </c>
      <c r="U192" s="430">
        <v>0</v>
      </c>
      <c r="V192" s="430">
        <v>0</v>
      </c>
      <c r="W192" s="430">
        <v>0</v>
      </c>
      <c r="X192" s="430">
        <v>0</v>
      </c>
      <c r="Y192" s="430">
        <v>0</v>
      </c>
      <c r="Z192" s="430">
        <v>0</v>
      </c>
      <c r="AA192" s="430">
        <v>0</v>
      </c>
      <c r="AB192" s="430">
        <v>0</v>
      </c>
      <c r="AC192" s="430">
        <f t="shared" si="161"/>
        <v>0</v>
      </c>
      <c r="AD192" s="430">
        <f t="shared" si="162"/>
        <v>0</v>
      </c>
    </row>
    <row r="193" spans="1:30" ht="54.95" hidden="1" customHeight="1">
      <c r="A193" s="95" t="str">
        <f>'приложение 1.1 '!A195</f>
        <v>2.1.1.9</v>
      </c>
      <c r="B193" s="506" t="str">
        <f>'приложение 1.1 '!B195</f>
        <v>Строительство 2БКТП-1600кВА мкр.30А (ж/д №1 мкр.30А)</v>
      </c>
      <c r="C193" s="430" t="str">
        <f>IF('приложение 1.1 '!G195=2012,'приложение 1.1 '!E195,"-")</f>
        <v>-</v>
      </c>
      <c r="D193" s="430" t="str">
        <f>IF('приложение 1.1 '!G195=2012,'приложение 1.1 '!D195,"-")</f>
        <v>-</v>
      </c>
      <c r="E193" s="430">
        <f>IF('приложение 1.1 '!G195=2013,'приложение 1.1 '!E195,"-")</f>
        <v>3.2</v>
      </c>
      <c r="F193" s="430">
        <f>IF('приложение 1.1 '!G195=2013,'приложение 1.1 '!D195,"-")</f>
        <v>0</v>
      </c>
      <c r="G193" s="430" t="str">
        <f>IF('приложение 1.1 '!G195=2014,'приложение 1.1 '!E195,"-")</f>
        <v>-</v>
      </c>
      <c r="H193" s="430" t="str">
        <f>IF('приложение 1.1 '!G195=2014,'приложение 1.1 '!D195,"-")</f>
        <v>-</v>
      </c>
      <c r="I193" s="430" t="str">
        <f>IF('приложение 1.1 '!G195=2015,'приложение 1.1 '!E195,"-")</f>
        <v>-</v>
      </c>
      <c r="J193" s="430" t="str">
        <f>IF('приложение 1.1 '!G195=2015,'приложение 1.1 '!D195,"-")</f>
        <v>-</v>
      </c>
      <c r="K193" s="430" t="str">
        <f>IF('приложение 1.1 '!G195=2016,'приложение 1.1 '!E195,"-")</f>
        <v>-</v>
      </c>
      <c r="L193" s="430" t="str">
        <f>IF('приложение 1.1 '!G195=2016,'приложение 1.1 '!D195,"-")</f>
        <v>-</v>
      </c>
      <c r="M193" s="430" t="str">
        <f>IF('приложение 1.1 '!G195=2017,'приложение 1.1 '!E195,"-")</f>
        <v>-</v>
      </c>
      <c r="N193" s="430" t="str">
        <f>IF('приложение 1.1 '!G195=2017,'приложение 1.1 '!D195,"-")</f>
        <v>-</v>
      </c>
      <c r="O193" s="430">
        <f t="shared" si="159"/>
        <v>3.2</v>
      </c>
      <c r="P193" s="430">
        <f t="shared" si="160"/>
        <v>0</v>
      </c>
      <c r="Q193" s="430">
        <v>0</v>
      </c>
      <c r="R193" s="430">
        <v>0</v>
      </c>
      <c r="S193" s="430">
        <v>0</v>
      </c>
      <c r="T193" s="430">
        <v>0</v>
      </c>
      <c r="U193" s="430">
        <v>0</v>
      </c>
      <c r="V193" s="430">
        <v>0</v>
      </c>
      <c r="W193" s="430">
        <v>0</v>
      </c>
      <c r="X193" s="430">
        <v>0</v>
      </c>
      <c r="Y193" s="430">
        <v>0</v>
      </c>
      <c r="Z193" s="430">
        <v>0</v>
      </c>
      <c r="AA193" s="430">
        <v>0</v>
      </c>
      <c r="AB193" s="430">
        <v>0</v>
      </c>
      <c r="AC193" s="430">
        <f t="shared" si="161"/>
        <v>0</v>
      </c>
      <c r="AD193" s="430">
        <f t="shared" si="162"/>
        <v>0</v>
      </c>
    </row>
    <row r="194" spans="1:30" ht="54.95" hidden="1" customHeight="1">
      <c r="A194" s="95" t="str">
        <f>'приложение 1.1 '!A196</f>
        <v>2.1.1.10</v>
      </c>
      <c r="B194" s="506" t="str">
        <f>'приложение 1.1 '!B196</f>
        <v>Строительство 2БКТП-1000кВА в мкр.31 (ж/д №5 мкр. 31)</v>
      </c>
      <c r="C194" s="430" t="str">
        <f>IF('приложение 1.1 '!G196=2012,'приложение 1.1 '!E196,"-")</f>
        <v>-</v>
      </c>
      <c r="D194" s="430" t="str">
        <f>IF('приложение 1.1 '!G196=2012,'приложение 1.1 '!D196,"-")</f>
        <v>-</v>
      </c>
      <c r="E194" s="430">
        <f>IF('приложение 1.1 '!G196=2013,'приложение 1.1 '!E196,"-")</f>
        <v>2</v>
      </c>
      <c r="F194" s="430">
        <f>IF('приложение 1.1 '!G196=2013,'приложение 1.1 '!D196,"-")</f>
        <v>0</v>
      </c>
      <c r="G194" s="430" t="str">
        <f>IF('приложение 1.1 '!G196=2014,'приложение 1.1 '!E196,"-")</f>
        <v>-</v>
      </c>
      <c r="H194" s="430" t="str">
        <f>IF('приложение 1.1 '!G196=2014,'приложение 1.1 '!D196,"-")</f>
        <v>-</v>
      </c>
      <c r="I194" s="430" t="str">
        <f>IF('приложение 1.1 '!G196=2015,'приложение 1.1 '!E196,"-")</f>
        <v>-</v>
      </c>
      <c r="J194" s="430" t="str">
        <f>IF('приложение 1.1 '!G196=2015,'приложение 1.1 '!D196,"-")</f>
        <v>-</v>
      </c>
      <c r="K194" s="430" t="str">
        <f>IF('приложение 1.1 '!G196=2016,'приложение 1.1 '!E196,"-")</f>
        <v>-</v>
      </c>
      <c r="L194" s="430" t="str">
        <f>IF('приложение 1.1 '!G196=2016,'приложение 1.1 '!D196,"-")</f>
        <v>-</v>
      </c>
      <c r="M194" s="430" t="str">
        <f>IF('приложение 1.1 '!G196=2017,'приложение 1.1 '!E196,"-")</f>
        <v>-</v>
      </c>
      <c r="N194" s="430" t="str">
        <f>IF('приложение 1.1 '!G196=2017,'приложение 1.1 '!D196,"-")</f>
        <v>-</v>
      </c>
      <c r="O194" s="430">
        <f t="shared" si="159"/>
        <v>2</v>
      </c>
      <c r="P194" s="430">
        <f t="shared" si="160"/>
        <v>0</v>
      </c>
      <c r="Q194" s="430">
        <v>0</v>
      </c>
      <c r="R194" s="430">
        <v>0</v>
      </c>
      <c r="S194" s="430">
        <v>0</v>
      </c>
      <c r="T194" s="430">
        <v>0</v>
      </c>
      <c r="U194" s="430">
        <v>0</v>
      </c>
      <c r="V194" s="430">
        <v>0</v>
      </c>
      <c r="W194" s="430">
        <v>0</v>
      </c>
      <c r="X194" s="430">
        <v>0</v>
      </c>
      <c r="Y194" s="430">
        <v>0</v>
      </c>
      <c r="Z194" s="430">
        <v>0</v>
      </c>
      <c r="AA194" s="430">
        <v>0</v>
      </c>
      <c r="AB194" s="430">
        <v>0</v>
      </c>
      <c r="AC194" s="430">
        <f t="shared" si="161"/>
        <v>0</v>
      </c>
      <c r="AD194" s="430">
        <f t="shared" si="162"/>
        <v>0</v>
      </c>
    </row>
    <row r="195" spans="1:30" ht="54.95" hidden="1" customHeight="1">
      <c r="A195" s="95" t="str">
        <f>'приложение 1.1 '!A197</f>
        <v>2.1.1.12</v>
      </c>
      <c r="B195" s="506" t="str">
        <f>'приложение 1.1 '!B197</f>
        <v>Строительство 2БКТП-1000кВА, для электроснабжения АБК.</v>
      </c>
      <c r="C195" s="430" t="str">
        <f>IF('приложение 1.1 '!G197=2012,'приложение 1.1 '!E197,"-")</f>
        <v>-</v>
      </c>
      <c r="D195" s="430" t="str">
        <f>IF('приложение 1.1 '!G197=2012,'приложение 1.1 '!D197,"-")</f>
        <v>-</v>
      </c>
      <c r="E195" s="430" t="str">
        <f>IF('приложение 1.1 '!G197=2013,'приложение 1.1 '!E197,"-")</f>
        <v>-</v>
      </c>
      <c r="F195" s="430" t="str">
        <f>IF('приложение 1.1 '!G197=2013,'приложение 1.1 '!D197,"-")</f>
        <v>-</v>
      </c>
      <c r="G195" s="430">
        <f>IF('приложение 1.1 '!G197=2014,'приложение 1.1 '!E197,"-")</f>
        <v>2</v>
      </c>
      <c r="H195" s="430">
        <f>IF('приложение 1.1 '!G197=2014,'приложение 1.1 '!D197,"-")</f>
        <v>0</v>
      </c>
      <c r="I195" s="430" t="str">
        <f>IF('приложение 1.1 '!G197=2015,'приложение 1.1 '!E197,"-")</f>
        <v>-</v>
      </c>
      <c r="J195" s="430" t="str">
        <f>IF('приложение 1.1 '!G197=2015,'приложение 1.1 '!D197,"-")</f>
        <v>-</v>
      </c>
      <c r="K195" s="430" t="str">
        <f>IF('приложение 1.1 '!G197=2016,'приложение 1.1 '!E197,"-")</f>
        <v>-</v>
      </c>
      <c r="L195" s="430" t="str">
        <f>IF('приложение 1.1 '!G197=2016,'приложение 1.1 '!D197,"-")</f>
        <v>-</v>
      </c>
      <c r="M195" s="430" t="str">
        <f>IF('приложение 1.1 '!G197=2017,'приложение 1.1 '!E197,"-")</f>
        <v>-</v>
      </c>
      <c r="N195" s="430" t="str">
        <f>IF('приложение 1.1 '!G197=2017,'приложение 1.1 '!D197,"-")</f>
        <v>-</v>
      </c>
      <c r="O195" s="430">
        <f t="shared" si="159"/>
        <v>2</v>
      </c>
      <c r="P195" s="430">
        <f t="shared" si="160"/>
        <v>0</v>
      </c>
      <c r="Q195" s="430">
        <v>0</v>
      </c>
      <c r="R195" s="430">
        <v>0</v>
      </c>
      <c r="S195" s="430">
        <v>0</v>
      </c>
      <c r="T195" s="430">
        <v>0</v>
      </c>
      <c r="U195" s="430">
        <v>0</v>
      </c>
      <c r="V195" s="430">
        <v>0</v>
      </c>
      <c r="W195" s="430">
        <v>0</v>
      </c>
      <c r="X195" s="430">
        <v>0</v>
      </c>
      <c r="Y195" s="430">
        <v>0</v>
      </c>
      <c r="Z195" s="430">
        <v>0</v>
      </c>
      <c r="AA195" s="430">
        <v>0</v>
      </c>
      <c r="AB195" s="430">
        <v>0</v>
      </c>
      <c r="AC195" s="430">
        <f t="shared" si="161"/>
        <v>0</v>
      </c>
      <c r="AD195" s="430">
        <f t="shared" si="162"/>
        <v>0</v>
      </c>
    </row>
    <row r="196" spans="1:30" ht="54.95" hidden="1" customHeight="1">
      <c r="A196" s="95" t="str">
        <f>'приложение 1.1 '!A198</f>
        <v>2.1.1.13</v>
      </c>
      <c r="B196" s="506" t="str">
        <f>'приложение 1.1 '!B198</f>
        <v>Строительство БКТП 2х1000кВА  мкр.6</v>
      </c>
      <c r="C196" s="430" t="str">
        <f>IF('приложение 1.1 '!G198=2012,'приложение 1.1 '!E198,"-")</f>
        <v>-</v>
      </c>
      <c r="D196" s="430" t="str">
        <f>IF('приложение 1.1 '!G198=2012,'приложение 1.1 '!D198,"-")</f>
        <v>-</v>
      </c>
      <c r="E196" s="430" t="str">
        <f>IF('приложение 1.1 '!G198=2013,'приложение 1.1 '!E198,"-")</f>
        <v>-</v>
      </c>
      <c r="F196" s="430" t="str">
        <f>IF('приложение 1.1 '!G198=2013,'приложение 1.1 '!D198,"-")</f>
        <v>-</v>
      </c>
      <c r="G196" s="430" t="str">
        <f>IF('приложение 1.1 '!G198=2014,'приложение 1.1 '!E198,"-")</f>
        <v>-</v>
      </c>
      <c r="H196" s="430" t="str">
        <f>IF('приложение 1.1 '!G198=2014,'приложение 1.1 '!D198,"-")</f>
        <v>-</v>
      </c>
      <c r="I196" s="430">
        <f>IF('приложение 1.1 '!G198=2015,'приложение 1.1 '!E198,"-")</f>
        <v>2</v>
      </c>
      <c r="J196" s="430">
        <f>IF('приложение 1.1 '!G198=2015,'приложение 1.1 '!D198,"-")</f>
        <v>0</v>
      </c>
      <c r="K196" s="430" t="str">
        <f>IF('приложение 1.1 '!G198=2016,'приложение 1.1 '!E198,"-")</f>
        <v>-</v>
      </c>
      <c r="L196" s="430" t="str">
        <f>IF('приложение 1.1 '!G198=2016,'приложение 1.1 '!D198,"-")</f>
        <v>-</v>
      </c>
      <c r="M196" s="430" t="str">
        <f>IF('приложение 1.1 '!G198=2017,'приложение 1.1 '!E198,"-")</f>
        <v>-</v>
      </c>
      <c r="N196" s="430" t="str">
        <f>IF('приложение 1.1 '!G198=2017,'приложение 1.1 '!D198,"-")</f>
        <v>-</v>
      </c>
      <c r="O196" s="430">
        <f t="shared" si="159"/>
        <v>2</v>
      </c>
      <c r="P196" s="430">
        <f t="shared" si="160"/>
        <v>0</v>
      </c>
      <c r="Q196" s="430">
        <v>0</v>
      </c>
      <c r="R196" s="430">
        <v>0</v>
      </c>
      <c r="S196" s="430">
        <v>0</v>
      </c>
      <c r="T196" s="430">
        <v>0</v>
      </c>
      <c r="U196" s="430">
        <v>0</v>
      </c>
      <c r="V196" s="430">
        <v>0</v>
      </c>
      <c r="W196" s="430">
        <v>0</v>
      </c>
      <c r="X196" s="430">
        <v>0</v>
      </c>
      <c r="Y196" s="430">
        <v>0</v>
      </c>
      <c r="Z196" s="430">
        <v>0</v>
      </c>
      <c r="AA196" s="430">
        <v>0</v>
      </c>
      <c r="AB196" s="430">
        <v>0</v>
      </c>
      <c r="AC196" s="430">
        <f t="shared" si="161"/>
        <v>0</v>
      </c>
      <c r="AD196" s="430">
        <f t="shared" si="162"/>
        <v>0</v>
      </c>
    </row>
    <row r="197" spans="1:30" ht="54.95" hidden="1" customHeight="1">
      <c r="A197" s="95" t="str">
        <f>'приложение 1.1 '!A199</f>
        <v>2.1.1.14</v>
      </c>
      <c r="B197" s="506" t="str">
        <f>'приложение 1.1 '!B199</f>
        <v>Строительство 2БКТП-1000кВА 45 к.к.</v>
      </c>
      <c r="C197" s="430" t="str">
        <f>IF('приложение 1.1 '!G199=2012,'приложение 1.1 '!E199,"-")</f>
        <v>-</v>
      </c>
      <c r="D197" s="430" t="str">
        <f>IF('приложение 1.1 '!G199=2012,'приложение 1.1 '!D199,"-")</f>
        <v>-</v>
      </c>
      <c r="E197" s="430" t="str">
        <f>IF('приложение 1.1 '!G199=2013,'приложение 1.1 '!E199,"-")</f>
        <v>-</v>
      </c>
      <c r="F197" s="430" t="str">
        <f>IF('приложение 1.1 '!G199=2013,'приложение 1.1 '!D199,"-")</f>
        <v>-</v>
      </c>
      <c r="G197" s="430" t="str">
        <f>IF('приложение 1.1 '!G199=2014,'приложение 1.1 '!E199,"-")</f>
        <v>-</v>
      </c>
      <c r="H197" s="430" t="str">
        <f>IF('приложение 1.1 '!G199=2014,'приложение 1.1 '!D199,"-")</f>
        <v>-</v>
      </c>
      <c r="I197" s="430">
        <f>IF('приложение 1.1 '!G199=2015,'приложение 1.1 '!E199,"-")</f>
        <v>2</v>
      </c>
      <c r="J197" s="430">
        <f>IF('приложение 1.1 '!G199=2015,'приложение 1.1 '!D199,"-")</f>
        <v>0</v>
      </c>
      <c r="K197" s="430" t="str">
        <f>IF('приложение 1.1 '!G199=2016,'приложение 1.1 '!E199,"-")</f>
        <v>-</v>
      </c>
      <c r="L197" s="430" t="str">
        <f>IF('приложение 1.1 '!G199=2016,'приложение 1.1 '!D199,"-")</f>
        <v>-</v>
      </c>
      <c r="M197" s="430" t="str">
        <f>IF('приложение 1.1 '!G199=2017,'приложение 1.1 '!E199,"-")</f>
        <v>-</v>
      </c>
      <c r="N197" s="430" t="str">
        <f>IF('приложение 1.1 '!G199=2017,'приложение 1.1 '!D199,"-")</f>
        <v>-</v>
      </c>
      <c r="O197" s="430">
        <f t="shared" si="159"/>
        <v>2</v>
      </c>
      <c r="P197" s="430">
        <f t="shared" si="160"/>
        <v>0</v>
      </c>
      <c r="Q197" s="430">
        <v>0</v>
      </c>
      <c r="R197" s="430">
        <v>0</v>
      </c>
      <c r="S197" s="430">
        <v>0</v>
      </c>
      <c r="T197" s="430">
        <v>0</v>
      </c>
      <c r="U197" s="430">
        <v>0</v>
      </c>
      <c r="V197" s="430">
        <v>0</v>
      </c>
      <c r="W197" s="430">
        <v>0</v>
      </c>
      <c r="X197" s="430">
        <v>0</v>
      </c>
      <c r="Y197" s="430">
        <v>0</v>
      </c>
      <c r="Z197" s="430">
        <v>0</v>
      </c>
      <c r="AA197" s="430">
        <v>0</v>
      </c>
      <c r="AB197" s="430">
        <v>0</v>
      </c>
      <c r="AC197" s="430">
        <f t="shared" si="161"/>
        <v>0</v>
      </c>
      <c r="AD197" s="430">
        <f t="shared" si="162"/>
        <v>0</v>
      </c>
    </row>
    <row r="198" spans="1:30" ht="54.95" hidden="1" customHeight="1">
      <c r="A198" s="95" t="str">
        <f>'приложение 1.1 '!A200</f>
        <v>2.1.1.18</v>
      </c>
      <c r="B198" s="506" t="str">
        <f>'приложение 1.1 '!B200</f>
        <v xml:space="preserve">Строительство БКТП-2х1600кВА для электроснабжения Детского сада в мкр. 24  </v>
      </c>
      <c r="C198" s="430" t="str">
        <f>IF('приложение 1.1 '!G200=2012,'приложение 1.1 '!E200,"-")</f>
        <v>-</v>
      </c>
      <c r="D198" s="430" t="str">
        <f>IF('приложение 1.1 '!G200=2012,'приложение 1.1 '!D200,"-")</f>
        <v>-</v>
      </c>
      <c r="E198" s="430">
        <f>IF('приложение 1.1 '!G200=2013,'приложение 1.1 '!E200,"-")</f>
        <v>3.2</v>
      </c>
      <c r="F198" s="430">
        <f>IF('приложение 1.1 '!G200=2013,'приложение 1.1 '!D200,"-")</f>
        <v>0</v>
      </c>
      <c r="G198" s="430" t="str">
        <f>IF('приложение 1.1 '!G200=2014,'приложение 1.1 '!E200,"-")</f>
        <v>-</v>
      </c>
      <c r="H198" s="430" t="str">
        <f>IF('приложение 1.1 '!G200=2014,'приложение 1.1 '!D200,"-")</f>
        <v>-</v>
      </c>
      <c r="I198" s="430" t="str">
        <f>IF('приложение 1.1 '!G200=2015,'приложение 1.1 '!E200,"-")</f>
        <v>-</v>
      </c>
      <c r="J198" s="430" t="str">
        <f>IF('приложение 1.1 '!G200=2015,'приложение 1.1 '!D200,"-")</f>
        <v>-</v>
      </c>
      <c r="K198" s="430" t="str">
        <f>IF('приложение 1.1 '!G200=2016,'приложение 1.1 '!E200,"-")</f>
        <v>-</v>
      </c>
      <c r="L198" s="430" t="str">
        <f>IF('приложение 1.1 '!G200=2016,'приложение 1.1 '!D200,"-")</f>
        <v>-</v>
      </c>
      <c r="M198" s="430" t="str">
        <f>IF('приложение 1.1 '!G200=2017,'приложение 1.1 '!E200,"-")</f>
        <v>-</v>
      </c>
      <c r="N198" s="430" t="str">
        <f>IF('приложение 1.1 '!G200=2017,'приложение 1.1 '!D200,"-")</f>
        <v>-</v>
      </c>
      <c r="O198" s="430">
        <f t="shared" si="159"/>
        <v>3.2</v>
      </c>
      <c r="P198" s="430">
        <f t="shared" si="160"/>
        <v>0</v>
      </c>
      <c r="Q198" s="430">
        <v>0</v>
      </c>
      <c r="R198" s="430">
        <v>0</v>
      </c>
      <c r="S198" s="430">
        <v>0</v>
      </c>
      <c r="T198" s="430">
        <v>0</v>
      </c>
      <c r="U198" s="430">
        <v>0</v>
      </c>
      <c r="V198" s="430">
        <v>0</v>
      </c>
      <c r="W198" s="430">
        <v>0</v>
      </c>
      <c r="X198" s="430">
        <v>0</v>
      </c>
      <c r="Y198" s="430">
        <v>0</v>
      </c>
      <c r="Z198" s="430">
        <v>0</v>
      </c>
      <c r="AA198" s="430">
        <v>0</v>
      </c>
      <c r="AB198" s="430">
        <v>0</v>
      </c>
      <c r="AC198" s="430">
        <f t="shared" si="161"/>
        <v>0</v>
      </c>
      <c r="AD198" s="430">
        <f t="shared" si="162"/>
        <v>0</v>
      </c>
    </row>
    <row r="199" spans="1:30" ht="54.95" hidden="1" customHeight="1">
      <c r="A199" s="95" t="str">
        <f>'приложение 1.1 '!A201</f>
        <v>2.1.1.19</v>
      </c>
      <c r="B199" s="506" t="str">
        <f>'приложение 1.1 '!B201</f>
        <v>Строительство 2БКТП-1000кВА, для электроснабжения Детского сада в мкр. 32 №1;2</v>
      </c>
      <c r="C199" s="430" t="str">
        <f>IF('приложение 1.1 '!G201=2012,'приложение 1.1 '!E201,"-")</f>
        <v>-</v>
      </c>
      <c r="D199" s="430" t="str">
        <f>IF('приложение 1.1 '!G201=2012,'приложение 1.1 '!D201,"-")</f>
        <v>-</v>
      </c>
      <c r="E199" s="430">
        <f>IF('приложение 1.1 '!G201=2013,'приложение 1.1 '!E201,"-")</f>
        <v>2</v>
      </c>
      <c r="F199" s="430">
        <f>IF('приложение 1.1 '!G201=2013,'приложение 1.1 '!D201,"-")</f>
        <v>0</v>
      </c>
      <c r="G199" s="430" t="str">
        <f>IF('приложение 1.1 '!G201=2014,'приложение 1.1 '!E201,"-")</f>
        <v>-</v>
      </c>
      <c r="H199" s="430" t="str">
        <f>IF('приложение 1.1 '!G201=2014,'приложение 1.1 '!D201,"-")</f>
        <v>-</v>
      </c>
      <c r="I199" s="430" t="str">
        <f>IF('приложение 1.1 '!G201=2015,'приложение 1.1 '!E201,"-")</f>
        <v>-</v>
      </c>
      <c r="J199" s="430" t="str">
        <f>IF('приложение 1.1 '!G201=2015,'приложение 1.1 '!D201,"-")</f>
        <v>-</v>
      </c>
      <c r="K199" s="430" t="str">
        <f>IF('приложение 1.1 '!G201=2016,'приложение 1.1 '!E201,"-")</f>
        <v>-</v>
      </c>
      <c r="L199" s="430" t="str">
        <f>IF('приложение 1.1 '!G201=2016,'приложение 1.1 '!D201,"-")</f>
        <v>-</v>
      </c>
      <c r="M199" s="430" t="str">
        <f>IF('приложение 1.1 '!G201=2017,'приложение 1.1 '!E201,"-")</f>
        <v>-</v>
      </c>
      <c r="N199" s="430" t="str">
        <f>IF('приложение 1.1 '!G201=2017,'приложение 1.1 '!D201,"-")</f>
        <v>-</v>
      </c>
      <c r="O199" s="430">
        <f t="shared" si="159"/>
        <v>2</v>
      </c>
      <c r="P199" s="430">
        <f t="shared" si="160"/>
        <v>0</v>
      </c>
      <c r="Q199" s="430">
        <v>0</v>
      </c>
      <c r="R199" s="430">
        <v>0</v>
      </c>
      <c r="S199" s="430">
        <v>0</v>
      </c>
      <c r="T199" s="430">
        <v>0</v>
      </c>
      <c r="U199" s="430">
        <v>0</v>
      </c>
      <c r="V199" s="430">
        <v>0</v>
      </c>
      <c r="W199" s="430">
        <v>0</v>
      </c>
      <c r="X199" s="430">
        <v>0</v>
      </c>
      <c r="Y199" s="430">
        <v>0</v>
      </c>
      <c r="Z199" s="430">
        <v>0</v>
      </c>
      <c r="AA199" s="430">
        <v>0</v>
      </c>
      <c r="AB199" s="430">
        <v>0</v>
      </c>
      <c r="AC199" s="430">
        <f t="shared" si="161"/>
        <v>0</v>
      </c>
      <c r="AD199" s="430">
        <f t="shared" si="162"/>
        <v>0</v>
      </c>
    </row>
    <row r="200" spans="1:30" ht="30" hidden="1" customHeight="1">
      <c r="A200" s="95" t="str">
        <f>'приложение 1.1 '!A202</f>
        <v>2.1.1.20</v>
      </c>
      <c r="B200" s="506" t="str">
        <f>'приложение 1.1 '!B202</f>
        <v>Монтаж 2БКТП-1600кВА (ТП-№1) застройка 40 мкр.</v>
      </c>
      <c r="C200" s="430" t="str">
        <f>IF('приложение 1.1 '!G202=2012,'приложение 1.1 '!E202,"-")</f>
        <v>-</v>
      </c>
      <c r="D200" s="430" t="str">
        <f>IF('приложение 1.1 '!G202=2012,'приложение 1.1 '!D202,"-")</f>
        <v>-</v>
      </c>
      <c r="E200" s="430">
        <f>IF('приложение 1.1 '!G202=2013,'приложение 1.1 '!E202,"-")</f>
        <v>3.2</v>
      </c>
      <c r="F200" s="430">
        <f>IF('приложение 1.1 '!G202=2013,'приложение 1.1 '!D202,"-")</f>
        <v>0</v>
      </c>
      <c r="G200" s="430" t="str">
        <f>IF('приложение 1.1 '!G202=2014,'приложение 1.1 '!E202,"-")</f>
        <v>-</v>
      </c>
      <c r="H200" s="430" t="str">
        <f>IF('приложение 1.1 '!G202=2014,'приложение 1.1 '!D202,"-")</f>
        <v>-</v>
      </c>
      <c r="I200" s="430" t="str">
        <f>IF('приложение 1.1 '!G202=2015,'приложение 1.1 '!E202,"-")</f>
        <v>-</v>
      </c>
      <c r="J200" s="430" t="str">
        <f>IF('приложение 1.1 '!G202=2015,'приложение 1.1 '!D202,"-")</f>
        <v>-</v>
      </c>
      <c r="K200" s="430" t="str">
        <f>IF('приложение 1.1 '!G202=2016,'приложение 1.1 '!E202,"-")</f>
        <v>-</v>
      </c>
      <c r="L200" s="430" t="str">
        <f>IF('приложение 1.1 '!G202=2016,'приложение 1.1 '!D202,"-")</f>
        <v>-</v>
      </c>
      <c r="M200" s="430" t="str">
        <f>IF('приложение 1.1 '!G202=2017,'приложение 1.1 '!E202,"-")</f>
        <v>-</v>
      </c>
      <c r="N200" s="430" t="str">
        <f>IF('приложение 1.1 '!G202=2017,'приложение 1.1 '!D202,"-")</f>
        <v>-</v>
      </c>
      <c r="O200" s="430">
        <f t="shared" si="159"/>
        <v>3.2</v>
      </c>
      <c r="P200" s="430">
        <f t="shared" si="160"/>
        <v>0</v>
      </c>
      <c r="Q200" s="430">
        <v>0</v>
      </c>
      <c r="R200" s="430">
        <v>0</v>
      </c>
      <c r="S200" s="430">
        <v>0</v>
      </c>
      <c r="T200" s="430">
        <v>0</v>
      </c>
      <c r="U200" s="430">
        <v>0</v>
      </c>
      <c r="V200" s="430">
        <v>0</v>
      </c>
      <c r="W200" s="430">
        <v>0</v>
      </c>
      <c r="X200" s="430">
        <v>0</v>
      </c>
      <c r="Y200" s="430">
        <v>0</v>
      </c>
      <c r="Z200" s="430">
        <v>0</v>
      </c>
      <c r="AA200" s="430">
        <v>0</v>
      </c>
      <c r="AB200" s="430">
        <v>0</v>
      </c>
      <c r="AC200" s="430">
        <f t="shared" si="161"/>
        <v>0</v>
      </c>
      <c r="AD200" s="430">
        <f t="shared" si="162"/>
        <v>0</v>
      </c>
    </row>
    <row r="201" spans="1:30" ht="54.95" hidden="1" customHeight="1">
      <c r="A201" s="95" t="str">
        <f>'приложение 1.1 '!A203</f>
        <v>2.1.1.21</v>
      </c>
      <c r="B201" s="506" t="str">
        <f>'приложение 1.1 '!B203</f>
        <v>Монтаж 2БКТП-1600кВА (ТП-№2) застройка 40 мкр.</v>
      </c>
      <c r="C201" s="430" t="str">
        <f>IF('приложение 1.1 '!G203=2012,'приложение 1.1 '!E203,"-")</f>
        <v>-</v>
      </c>
      <c r="D201" s="430" t="str">
        <f>IF('приложение 1.1 '!G203=2012,'приложение 1.1 '!D203,"-")</f>
        <v>-</v>
      </c>
      <c r="E201" s="430">
        <f>IF('приложение 1.1 '!G203=2013,'приложение 1.1 '!E203,"-")</f>
        <v>3.2</v>
      </c>
      <c r="F201" s="430">
        <f>IF('приложение 1.1 '!G203=2013,'приложение 1.1 '!D203,"-")</f>
        <v>0</v>
      </c>
      <c r="G201" s="430" t="str">
        <f>IF('приложение 1.1 '!G203=2014,'приложение 1.1 '!E203,"-")</f>
        <v>-</v>
      </c>
      <c r="H201" s="430" t="str">
        <f>IF('приложение 1.1 '!G203=2014,'приложение 1.1 '!D203,"-")</f>
        <v>-</v>
      </c>
      <c r="I201" s="430" t="str">
        <f>IF('приложение 1.1 '!G203=2015,'приложение 1.1 '!E203,"-")</f>
        <v>-</v>
      </c>
      <c r="J201" s="430" t="str">
        <f>IF('приложение 1.1 '!G203=2015,'приложение 1.1 '!D203,"-")</f>
        <v>-</v>
      </c>
      <c r="K201" s="430" t="str">
        <f>IF('приложение 1.1 '!G203=2016,'приложение 1.1 '!E203,"-")</f>
        <v>-</v>
      </c>
      <c r="L201" s="430" t="str">
        <f>IF('приложение 1.1 '!G203=2016,'приложение 1.1 '!D203,"-")</f>
        <v>-</v>
      </c>
      <c r="M201" s="430" t="str">
        <f>IF('приложение 1.1 '!G203=2017,'приложение 1.1 '!E203,"-")</f>
        <v>-</v>
      </c>
      <c r="N201" s="430" t="str">
        <f>IF('приложение 1.1 '!G203=2017,'приложение 1.1 '!D203,"-")</f>
        <v>-</v>
      </c>
      <c r="O201" s="430">
        <f t="shared" si="159"/>
        <v>3.2</v>
      </c>
      <c r="P201" s="430">
        <f t="shared" si="160"/>
        <v>0</v>
      </c>
      <c r="Q201" s="430">
        <v>0</v>
      </c>
      <c r="R201" s="430">
        <v>0</v>
      </c>
      <c r="S201" s="430">
        <v>0</v>
      </c>
      <c r="T201" s="430">
        <v>0</v>
      </c>
      <c r="U201" s="430">
        <v>0</v>
      </c>
      <c r="V201" s="430">
        <v>0</v>
      </c>
      <c r="W201" s="430">
        <v>0</v>
      </c>
      <c r="X201" s="430">
        <v>0</v>
      </c>
      <c r="Y201" s="430">
        <v>0</v>
      </c>
      <c r="Z201" s="430">
        <v>0</v>
      </c>
      <c r="AA201" s="430">
        <v>0</v>
      </c>
      <c r="AB201" s="430">
        <v>0</v>
      </c>
      <c r="AC201" s="430">
        <f t="shared" si="161"/>
        <v>0</v>
      </c>
      <c r="AD201" s="430">
        <f t="shared" si="162"/>
        <v>0</v>
      </c>
    </row>
    <row r="202" spans="1:30" ht="54.95" hidden="1" customHeight="1">
      <c r="A202" s="95" t="str">
        <f>'приложение 1.1 '!A204</f>
        <v>2.1.1.22</v>
      </c>
      <c r="B202" s="506" t="str">
        <f>'приложение 1.1 '!B204</f>
        <v>Монтаж 2БКТП-1600кВА (ТП-№3) застройка 40 мкр.</v>
      </c>
      <c r="C202" s="430" t="str">
        <f>IF('приложение 1.1 '!G204=2012,'приложение 1.1 '!E204,"-")</f>
        <v>-</v>
      </c>
      <c r="D202" s="430" t="str">
        <f>IF('приложение 1.1 '!G204=2012,'приложение 1.1 '!D204,"-")</f>
        <v>-</v>
      </c>
      <c r="E202" s="430">
        <f>IF('приложение 1.1 '!G204=2013,'приложение 1.1 '!E204,"-")</f>
        <v>3.2</v>
      </c>
      <c r="F202" s="430">
        <f>IF('приложение 1.1 '!G204=2013,'приложение 1.1 '!D204,"-")</f>
        <v>0</v>
      </c>
      <c r="G202" s="430" t="str">
        <f>IF('приложение 1.1 '!G204=2014,'приложение 1.1 '!E204,"-")</f>
        <v>-</v>
      </c>
      <c r="H202" s="430" t="str">
        <f>IF('приложение 1.1 '!G204=2014,'приложение 1.1 '!D204,"-")</f>
        <v>-</v>
      </c>
      <c r="I202" s="430" t="str">
        <f>IF('приложение 1.1 '!G204=2015,'приложение 1.1 '!E204,"-")</f>
        <v>-</v>
      </c>
      <c r="J202" s="430" t="str">
        <f>IF('приложение 1.1 '!G204=2015,'приложение 1.1 '!D204,"-")</f>
        <v>-</v>
      </c>
      <c r="K202" s="430" t="str">
        <f>IF('приложение 1.1 '!G204=2016,'приложение 1.1 '!E204,"-")</f>
        <v>-</v>
      </c>
      <c r="L202" s="430" t="str">
        <f>IF('приложение 1.1 '!G204=2016,'приложение 1.1 '!D204,"-")</f>
        <v>-</v>
      </c>
      <c r="M202" s="430" t="str">
        <f>IF('приложение 1.1 '!G204=2017,'приложение 1.1 '!E204,"-")</f>
        <v>-</v>
      </c>
      <c r="N202" s="430" t="str">
        <f>IF('приложение 1.1 '!G204=2017,'приложение 1.1 '!D204,"-")</f>
        <v>-</v>
      </c>
      <c r="O202" s="430">
        <f t="shared" si="159"/>
        <v>3.2</v>
      </c>
      <c r="P202" s="430">
        <f t="shared" si="160"/>
        <v>0</v>
      </c>
      <c r="Q202" s="430">
        <v>0</v>
      </c>
      <c r="R202" s="430">
        <v>0</v>
      </c>
      <c r="S202" s="430">
        <v>0</v>
      </c>
      <c r="T202" s="430">
        <v>0</v>
      </c>
      <c r="U202" s="430">
        <v>0</v>
      </c>
      <c r="V202" s="430">
        <v>0</v>
      </c>
      <c r="W202" s="430">
        <v>0</v>
      </c>
      <c r="X202" s="430">
        <v>0</v>
      </c>
      <c r="Y202" s="430">
        <v>0</v>
      </c>
      <c r="Z202" s="430">
        <v>0</v>
      </c>
      <c r="AA202" s="430">
        <v>0</v>
      </c>
      <c r="AB202" s="430">
        <v>0</v>
      </c>
      <c r="AC202" s="430">
        <f t="shared" si="161"/>
        <v>0</v>
      </c>
      <c r="AD202" s="430">
        <f t="shared" si="162"/>
        <v>0</v>
      </c>
    </row>
    <row r="203" spans="1:30" ht="54.95" hidden="1" customHeight="1">
      <c r="A203" s="95" t="str">
        <f>'приложение 1.1 '!A205</f>
        <v>2.1.1.23</v>
      </c>
      <c r="B203" s="506" t="str">
        <f>'приложение 1.1 '!B205</f>
        <v>Монтаж 2БКТП-1600кВА (ТП-№4) застройка 40 мкр.</v>
      </c>
      <c r="C203" s="430" t="str">
        <f>IF('приложение 1.1 '!G205=2012,'приложение 1.1 '!E205,"-")</f>
        <v>-</v>
      </c>
      <c r="D203" s="430" t="str">
        <f>IF('приложение 1.1 '!G205=2012,'приложение 1.1 '!D205,"-")</f>
        <v>-</v>
      </c>
      <c r="E203" s="430">
        <f>IF('приложение 1.1 '!G205=2013,'приложение 1.1 '!E205,"-")</f>
        <v>3.2</v>
      </c>
      <c r="F203" s="430">
        <f>IF('приложение 1.1 '!G205=2013,'приложение 1.1 '!D205,"-")</f>
        <v>0</v>
      </c>
      <c r="G203" s="430" t="str">
        <f>IF('приложение 1.1 '!G205=2014,'приложение 1.1 '!E205,"-")</f>
        <v>-</v>
      </c>
      <c r="H203" s="430" t="str">
        <f>IF('приложение 1.1 '!G205=2014,'приложение 1.1 '!D205,"-")</f>
        <v>-</v>
      </c>
      <c r="I203" s="430" t="str">
        <f>IF('приложение 1.1 '!G205=2015,'приложение 1.1 '!E205,"-")</f>
        <v>-</v>
      </c>
      <c r="J203" s="430" t="str">
        <f>IF('приложение 1.1 '!G205=2015,'приложение 1.1 '!D205,"-")</f>
        <v>-</v>
      </c>
      <c r="K203" s="430" t="str">
        <f>IF('приложение 1.1 '!G205=2016,'приложение 1.1 '!E205,"-")</f>
        <v>-</v>
      </c>
      <c r="L203" s="430" t="str">
        <f>IF('приложение 1.1 '!G205=2016,'приложение 1.1 '!D205,"-")</f>
        <v>-</v>
      </c>
      <c r="M203" s="430" t="str">
        <f>IF('приложение 1.1 '!G205=2017,'приложение 1.1 '!E205,"-")</f>
        <v>-</v>
      </c>
      <c r="N203" s="430" t="str">
        <f>IF('приложение 1.1 '!G205=2017,'приложение 1.1 '!D205,"-")</f>
        <v>-</v>
      </c>
      <c r="O203" s="430">
        <f t="shared" si="159"/>
        <v>3.2</v>
      </c>
      <c r="P203" s="430">
        <f t="shared" si="160"/>
        <v>0</v>
      </c>
      <c r="Q203" s="430">
        <v>0</v>
      </c>
      <c r="R203" s="430">
        <v>0</v>
      </c>
      <c r="S203" s="430">
        <v>0</v>
      </c>
      <c r="T203" s="430">
        <v>0</v>
      </c>
      <c r="U203" s="430">
        <v>0</v>
      </c>
      <c r="V203" s="430">
        <v>0</v>
      </c>
      <c r="W203" s="430">
        <v>0</v>
      </c>
      <c r="X203" s="430">
        <v>0</v>
      </c>
      <c r="Y203" s="430">
        <v>0</v>
      </c>
      <c r="Z203" s="430">
        <v>0</v>
      </c>
      <c r="AA203" s="430">
        <v>0</v>
      </c>
      <c r="AB203" s="430">
        <v>0</v>
      </c>
      <c r="AC203" s="430">
        <f t="shared" si="161"/>
        <v>0</v>
      </c>
      <c r="AD203" s="430">
        <f t="shared" si="162"/>
        <v>0</v>
      </c>
    </row>
    <row r="204" spans="1:30" ht="54.95" hidden="1" customHeight="1">
      <c r="A204" s="95" t="str">
        <f>'приложение 1.1 '!A206</f>
        <v>2.1.1.24</v>
      </c>
      <c r="B204" s="506" t="str">
        <f>'приложение 1.1 '!B206</f>
        <v xml:space="preserve">Строительство 2БКТП-1000кВА ИЖК мкр.37 </v>
      </c>
      <c r="C204" s="430" t="str">
        <f>IF('приложение 1.1 '!G206=2012,'приложение 1.1 '!E206,"-")</f>
        <v>-</v>
      </c>
      <c r="D204" s="430" t="str">
        <f>IF('приложение 1.1 '!G206=2012,'приложение 1.1 '!D206,"-")</f>
        <v>-</v>
      </c>
      <c r="E204" s="430">
        <f>IF('приложение 1.1 '!G206=2013,'приложение 1.1 '!E206,"-")</f>
        <v>2</v>
      </c>
      <c r="F204" s="430">
        <f>IF('приложение 1.1 '!G206=2013,'приложение 1.1 '!D206,"-")</f>
        <v>0</v>
      </c>
      <c r="G204" s="430" t="str">
        <f>IF('приложение 1.1 '!G206=2014,'приложение 1.1 '!E206,"-")</f>
        <v>-</v>
      </c>
      <c r="H204" s="430" t="str">
        <f>IF('приложение 1.1 '!G206=2014,'приложение 1.1 '!D206,"-")</f>
        <v>-</v>
      </c>
      <c r="I204" s="430" t="str">
        <f>IF('приложение 1.1 '!G206=2015,'приложение 1.1 '!E206,"-")</f>
        <v>-</v>
      </c>
      <c r="J204" s="430" t="str">
        <f>IF('приложение 1.1 '!G206=2015,'приложение 1.1 '!D206,"-")</f>
        <v>-</v>
      </c>
      <c r="K204" s="430" t="str">
        <f>IF('приложение 1.1 '!G206=2016,'приложение 1.1 '!E206,"-")</f>
        <v>-</v>
      </c>
      <c r="L204" s="430" t="str">
        <f>IF('приложение 1.1 '!G206=2016,'приложение 1.1 '!D206,"-")</f>
        <v>-</v>
      </c>
      <c r="M204" s="430" t="str">
        <f>IF('приложение 1.1 '!G206=2017,'приложение 1.1 '!E206,"-")</f>
        <v>-</v>
      </c>
      <c r="N204" s="430" t="str">
        <f>IF('приложение 1.1 '!G206=2017,'приложение 1.1 '!D206,"-")</f>
        <v>-</v>
      </c>
      <c r="O204" s="430">
        <f t="shared" si="159"/>
        <v>2</v>
      </c>
      <c r="P204" s="430">
        <f t="shared" si="160"/>
        <v>0</v>
      </c>
      <c r="Q204" s="430">
        <v>0</v>
      </c>
      <c r="R204" s="430">
        <v>0</v>
      </c>
      <c r="S204" s="430">
        <v>0</v>
      </c>
      <c r="T204" s="430">
        <v>0</v>
      </c>
      <c r="U204" s="430">
        <v>0</v>
      </c>
      <c r="V204" s="430">
        <v>0</v>
      </c>
      <c r="W204" s="430">
        <v>0</v>
      </c>
      <c r="X204" s="430">
        <v>0</v>
      </c>
      <c r="Y204" s="430">
        <v>0</v>
      </c>
      <c r="Z204" s="430">
        <v>0</v>
      </c>
      <c r="AA204" s="430">
        <v>0</v>
      </c>
      <c r="AB204" s="430">
        <v>0</v>
      </c>
      <c r="AC204" s="430">
        <f t="shared" si="161"/>
        <v>0</v>
      </c>
      <c r="AD204" s="430">
        <f t="shared" si="162"/>
        <v>0</v>
      </c>
    </row>
    <row r="205" spans="1:30" ht="54.95" hidden="1" customHeight="1">
      <c r="A205" s="95" t="str">
        <f>'приложение 1.1 '!A207</f>
        <v>2.1.1.25</v>
      </c>
      <c r="B205" s="506" t="str">
        <f>'приложение 1.1 '!B207</f>
        <v>Строительство БКТП-2х1000кВА  для электроснабжения жилого комплекса №304.1 (блок А) 24 мкр.</v>
      </c>
      <c r="C205" s="430" t="str">
        <f>IF('приложение 1.1 '!G207=2012,'приложение 1.1 '!E207,"-")</f>
        <v>-</v>
      </c>
      <c r="D205" s="430" t="str">
        <f>IF('приложение 1.1 '!G207=2012,'приложение 1.1 '!D207,"-")</f>
        <v>-</v>
      </c>
      <c r="E205" s="430">
        <f>IF('приложение 1.1 '!G207=2013,'приложение 1.1 '!E207,"-")</f>
        <v>2</v>
      </c>
      <c r="F205" s="430">
        <f>IF('приложение 1.1 '!G207=2013,'приложение 1.1 '!D207,"-")</f>
        <v>0</v>
      </c>
      <c r="G205" s="430" t="str">
        <f>IF('приложение 1.1 '!G207=2014,'приложение 1.1 '!E207,"-")</f>
        <v>-</v>
      </c>
      <c r="H205" s="430" t="str">
        <f>IF('приложение 1.1 '!G207=2014,'приложение 1.1 '!D207,"-")</f>
        <v>-</v>
      </c>
      <c r="I205" s="430" t="str">
        <f>IF('приложение 1.1 '!G207=2015,'приложение 1.1 '!E207,"-")</f>
        <v>-</v>
      </c>
      <c r="J205" s="430" t="str">
        <f>IF('приложение 1.1 '!G207=2015,'приложение 1.1 '!D207,"-")</f>
        <v>-</v>
      </c>
      <c r="K205" s="430" t="str">
        <f>IF('приложение 1.1 '!G207=2016,'приложение 1.1 '!E207,"-")</f>
        <v>-</v>
      </c>
      <c r="L205" s="430" t="str">
        <f>IF('приложение 1.1 '!G207=2016,'приложение 1.1 '!D207,"-")</f>
        <v>-</v>
      </c>
      <c r="M205" s="430" t="str">
        <f>IF('приложение 1.1 '!G207=2017,'приложение 1.1 '!E207,"-")</f>
        <v>-</v>
      </c>
      <c r="N205" s="430" t="str">
        <f>IF('приложение 1.1 '!G207=2017,'приложение 1.1 '!D207,"-")</f>
        <v>-</v>
      </c>
      <c r="O205" s="430">
        <f t="shared" si="159"/>
        <v>2</v>
      </c>
      <c r="P205" s="430">
        <f t="shared" si="160"/>
        <v>0</v>
      </c>
      <c r="Q205" s="430">
        <v>0</v>
      </c>
      <c r="R205" s="430">
        <v>0</v>
      </c>
      <c r="S205" s="430">
        <v>0</v>
      </c>
      <c r="T205" s="430">
        <v>0</v>
      </c>
      <c r="U205" s="430">
        <v>0</v>
      </c>
      <c r="V205" s="430">
        <v>0</v>
      </c>
      <c r="W205" s="430">
        <v>0</v>
      </c>
      <c r="X205" s="430">
        <v>0</v>
      </c>
      <c r="Y205" s="430">
        <v>0</v>
      </c>
      <c r="Z205" s="430">
        <v>0</v>
      </c>
      <c r="AA205" s="430">
        <v>0</v>
      </c>
      <c r="AB205" s="430">
        <v>0</v>
      </c>
      <c r="AC205" s="430">
        <f t="shared" si="161"/>
        <v>0</v>
      </c>
      <c r="AD205" s="430">
        <f t="shared" si="162"/>
        <v>0</v>
      </c>
    </row>
    <row r="206" spans="1:30" ht="54.95" hidden="1" customHeight="1">
      <c r="A206" s="95" t="str">
        <f>'приложение 1.1 '!A208</f>
        <v>2.1.1.27</v>
      </c>
      <c r="B206" s="506" t="str">
        <f>'приложение 1.1 '!B208</f>
        <v xml:space="preserve">Строительство 2БКТП-1000 кВА (электроснабжение 10 кВ п. Лунный) </v>
      </c>
      <c r="C206" s="430" t="str">
        <f>IF('приложение 1.1 '!G208=2012,'приложение 1.1 '!E208,"-")</f>
        <v>-</v>
      </c>
      <c r="D206" s="430" t="str">
        <f>IF('приложение 1.1 '!G208=2012,'приложение 1.1 '!D208,"-")</f>
        <v>-</v>
      </c>
      <c r="E206" s="430" t="str">
        <f>IF('приложение 1.1 '!G208=2013,'приложение 1.1 '!E208,"-")</f>
        <v>-</v>
      </c>
      <c r="F206" s="430" t="str">
        <f>IF('приложение 1.1 '!G208=2013,'приложение 1.1 '!D208,"-")</f>
        <v>-</v>
      </c>
      <c r="G206" s="430" t="str">
        <f>IF('приложение 1.1 '!G208=2014,'приложение 1.1 '!E208,"-")</f>
        <v>-</v>
      </c>
      <c r="H206" s="430" t="str">
        <f>IF('приложение 1.1 '!G208=2014,'приложение 1.1 '!D208,"-")</f>
        <v>-</v>
      </c>
      <c r="I206" s="430" t="str">
        <f>IF('приложение 1.1 '!G208=2015,'приложение 1.1 '!E208,"-")</f>
        <v>-</v>
      </c>
      <c r="J206" s="430" t="str">
        <f>IF('приложение 1.1 '!G208=2015,'приложение 1.1 '!D208,"-")</f>
        <v>-</v>
      </c>
      <c r="K206" s="430" t="str">
        <f>IF('приложение 1.1 '!G208=2016,'приложение 1.1 '!E208,"-")</f>
        <v>-</v>
      </c>
      <c r="L206" s="430" t="str">
        <f>IF('приложение 1.1 '!G208=2016,'приложение 1.1 '!D208,"-")</f>
        <v>-</v>
      </c>
      <c r="M206" s="430">
        <f>IF('приложение 1.1 '!G208=2017,'приложение 1.1 '!E208,"-")</f>
        <v>2</v>
      </c>
      <c r="N206" s="430">
        <f>IF('приложение 1.1 '!G208=2017,'приложение 1.1 '!D208,"-")</f>
        <v>0</v>
      </c>
      <c r="O206" s="430">
        <f t="shared" si="159"/>
        <v>2</v>
      </c>
      <c r="P206" s="430">
        <f t="shared" si="160"/>
        <v>0</v>
      </c>
      <c r="Q206" s="430">
        <v>0</v>
      </c>
      <c r="R206" s="430">
        <v>0</v>
      </c>
      <c r="S206" s="430">
        <v>0</v>
      </c>
      <c r="T206" s="430">
        <v>0</v>
      </c>
      <c r="U206" s="430">
        <v>0</v>
      </c>
      <c r="V206" s="430">
        <v>0</v>
      </c>
      <c r="W206" s="430">
        <v>0</v>
      </c>
      <c r="X206" s="430">
        <v>0</v>
      </c>
      <c r="Y206" s="430">
        <v>0</v>
      </c>
      <c r="Z206" s="430">
        <v>0</v>
      </c>
      <c r="AA206" s="430">
        <v>0</v>
      </c>
      <c r="AB206" s="430">
        <v>0</v>
      </c>
      <c r="AC206" s="430">
        <f t="shared" si="161"/>
        <v>0</v>
      </c>
      <c r="AD206" s="430">
        <f t="shared" si="162"/>
        <v>0</v>
      </c>
    </row>
    <row r="207" spans="1:30" ht="54.95" hidden="1" customHeight="1">
      <c r="A207" s="95" t="str">
        <f>'приложение 1.1 '!A209</f>
        <v>2.1.1.30</v>
      </c>
      <c r="B207" s="506" t="str">
        <f>'приложение 1.1 '!B209</f>
        <v>Строительство БКТП-2х630кВА (окружная клиническая больница)</v>
      </c>
      <c r="C207" s="430" t="str">
        <f>IF('приложение 1.1 '!G209=2012,'приложение 1.1 '!E209,"-")</f>
        <v>-</v>
      </c>
      <c r="D207" s="430" t="str">
        <f>IF('приложение 1.1 '!G209=2012,'приложение 1.1 '!D209,"-")</f>
        <v>-</v>
      </c>
      <c r="E207" s="430" t="str">
        <f>IF('приложение 1.1 '!G209=2013,'приложение 1.1 '!E209,"-")</f>
        <v>-</v>
      </c>
      <c r="F207" s="430" t="str">
        <f>IF('приложение 1.1 '!G209=2013,'приложение 1.1 '!D209,"-")</f>
        <v>-</v>
      </c>
      <c r="G207" s="430" t="str">
        <f>IF('приложение 1.1 '!G209=2014,'приложение 1.1 '!E209,"-")</f>
        <v>-</v>
      </c>
      <c r="H207" s="430" t="str">
        <f>IF('приложение 1.1 '!G209=2014,'приложение 1.1 '!D209,"-")</f>
        <v>-</v>
      </c>
      <c r="I207" s="430">
        <f>IF('приложение 1.1 '!G209=2015,'приложение 1.1 '!E209,"-")</f>
        <v>1.26</v>
      </c>
      <c r="J207" s="430">
        <f>IF('приложение 1.1 '!G209=2015,'приложение 1.1 '!D209,"-")</f>
        <v>0</v>
      </c>
      <c r="K207" s="430" t="str">
        <f>IF('приложение 1.1 '!G209=2016,'приложение 1.1 '!E209,"-")</f>
        <v>-</v>
      </c>
      <c r="L207" s="430" t="str">
        <f>IF('приложение 1.1 '!G209=2016,'приложение 1.1 '!D209,"-")</f>
        <v>-</v>
      </c>
      <c r="M207" s="430" t="str">
        <f>IF('приложение 1.1 '!G209=2017,'приложение 1.1 '!E209,"-")</f>
        <v>-</v>
      </c>
      <c r="N207" s="430" t="str">
        <f>IF('приложение 1.1 '!G209=2017,'приложение 1.1 '!D209,"-")</f>
        <v>-</v>
      </c>
      <c r="O207" s="430">
        <f t="shared" ref="O207" si="163">SUM(C207,E207,G207,I207,K207,M207)</f>
        <v>1.26</v>
      </c>
      <c r="P207" s="430">
        <f t="shared" ref="P207" si="164">SUM(D207,F207,H207,J207,L207,N207)</f>
        <v>0</v>
      </c>
      <c r="Q207" s="430">
        <v>0</v>
      </c>
      <c r="R207" s="430">
        <v>0</v>
      </c>
      <c r="S207" s="430">
        <v>0</v>
      </c>
      <c r="T207" s="430">
        <v>0</v>
      </c>
      <c r="U207" s="430">
        <v>0</v>
      </c>
      <c r="V207" s="430">
        <v>0</v>
      </c>
      <c r="W207" s="430">
        <v>0</v>
      </c>
      <c r="X207" s="430">
        <v>0</v>
      </c>
      <c r="Y207" s="430">
        <v>0</v>
      </c>
      <c r="Z207" s="430">
        <v>0</v>
      </c>
      <c r="AA207" s="430">
        <v>0</v>
      </c>
      <c r="AB207" s="430">
        <v>0</v>
      </c>
      <c r="AC207" s="430">
        <f t="shared" si="161"/>
        <v>0</v>
      </c>
      <c r="AD207" s="430">
        <f t="shared" si="162"/>
        <v>0</v>
      </c>
    </row>
    <row r="208" spans="1:30" ht="27.75" hidden="1" customHeight="1">
      <c r="A208" s="630" t="str">
        <f>'приложение 1.1 '!A210</f>
        <v>2.1.2.</v>
      </c>
      <c r="B208" s="159" t="str">
        <f>'приложение 1.1 '!B210</f>
        <v>Подстанции КТПН 6/10кВ</v>
      </c>
      <c r="C208" s="430" t="str">
        <f>IF('приложение 1.1 '!G210=2012,'приложение 1.1 '!E210,"-")</f>
        <v>-</v>
      </c>
      <c r="D208" s="430" t="str">
        <f>IF('приложение 1.1 '!G210=2012,'приложение 1.1 '!D210,"-")</f>
        <v>-</v>
      </c>
      <c r="E208" s="430" t="str">
        <f>IF('приложение 1.1 '!G210=2013,'приложение 1.1 '!E210,"-")</f>
        <v>-</v>
      </c>
      <c r="F208" s="430" t="str">
        <f>IF('приложение 1.1 '!G210=2013,'приложение 1.1 '!D210,"-")</f>
        <v>-</v>
      </c>
      <c r="G208" s="430" t="str">
        <f>IF('приложение 1.1 '!G210=2014,'приложение 1.1 '!E210,"-")</f>
        <v>-</v>
      </c>
      <c r="H208" s="430" t="str">
        <f>IF('приложение 1.1 '!G210=2014,'приложение 1.1 '!D210,"-")</f>
        <v>-</v>
      </c>
      <c r="I208" s="430" t="str">
        <f>IF('приложение 1.1 '!G210=2015,'приложение 1.1 '!E210,"-")</f>
        <v>-</v>
      </c>
      <c r="J208" s="430" t="str">
        <f>IF('приложение 1.1 '!G210=2015,'приложение 1.1 '!D210,"-")</f>
        <v>-</v>
      </c>
      <c r="K208" s="430" t="str">
        <f>IF('приложение 1.1 '!G210=2016,'приложение 1.1 '!E210,"-")</f>
        <v>-</v>
      </c>
      <c r="L208" s="430" t="str">
        <f>IF('приложение 1.1 '!G210=2016,'приложение 1.1 '!D210,"-")</f>
        <v>-</v>
      </c>
      <c r="M208" s="430" t="str">
        <f>IF('приложение 1.1 '!G210=2017,'приложение 1.1 '!E210,"-")</f>
        <v>-</v>
      </c>
      <c r="N208" s="430" t="str">
        <f>IF('приложение 1.1 '!G210=2017,'приложение 1.1 '!D210,"-")</f>
        <v>-</v>
      </c>
      <c r="O208" s="430">
        <f t="shared" si="159"/>
        <v>0</v>
      </c>
      <c r="P208" s="430">
        <f t="shared" si="160"/>
        <v>0</v>
      </c>
      <c r="Q208" s="430">
        <v>0</v>
      </c>
      <c r="R208" s="430">
        <v>0</v>
      </c>
      <c r="S208" s="430">
        <v>0</v>
      </c>
      <c r="T208" s="430">
        <v>0</v>
      </c>
      <c r="U208" s="430">
        <v>0</v>
      </c>
      <c r="V208" s="430">
        <v>0</v>
      </c>
      <c r="W208" s="430">
        <v>0</v>
      </c>
      <c r="X208" s="430">
        <v>0</v>
      </c>
      <c r="Y208" s="430">
        <v>0</v>
      </c>
      <c r="Z208" s="430">
        <v>0</v>
      </c>
      <c r="AA208" s="430">
        <v>0</v>
      </c>
      <c r="AB208" s="430">
        <v>0</v>
      </c>
      <c r="AC208" s="430">
        <f t="shared" si="161"/>
        <v>0</v>
      </c>
      <c r="AD208" s="430">
        <f t="shared" si="162"/>
        <v>0</v>
      </c>
    </row>
    <row r="209" spans="1:30" ht="54.95" hidden="1" customHeight="1">
      <c r="A209" s="95" t="str">
        <f>'приложение 1.1 '!A211</f>
        <v>2.1.2.1</v>
      </c>
      <c r="B209" s="506" t="str">
        <f>'приложение 1.1 '!B211</f>
        <v>Строительство КТПН-400 кВА для электроснабжения "Центра ГИМС МЧС России"</v>
      </c>
      <c r="C209" s="430">
        <f>IF('приложение 1.1 '!G211=2012,'приложение 1.1 '!E211,"-")</f>
        <v>0.4</v>
      </c>
      <c r="D209" s="430">
        <f>IF('приложение 1.1 '!G211=2012,'приложение 1.1 '!D211,"-")</f>
        <v>0</v>
      </c>
      <c r="E209" s="430" t="str">
        <f>IF('приложение 1.1 '!G211=2013,'приложение 1.1 '!E211,"-")</f>
        <v>-</v>
      </c>
      <c r="F209" s="430" t="str">
        <f>IF('приложение 1.1 '!G211=2013,'приложение 1.1 '!D211,"-")</f>
        <v>-</v>
      </c>
      <c r="G209" s="430" t="str">
        <f>IF('приложение 1.1 '!G211=2014,'приложение 1.1 '!E211,"-")</f>
        <v>-</v>
      </c>
      <c r="H209" s="430" t="str">
        <f>IF('приложение 1.1 '!G211=2014,'приложение 1.1 '!D211,"-")</f>
        <v>-</v>
      </c>
      <c r="I209" s="430" t="str">
        <f>IF('приложение 1.1 '!G211=2015,'приложение 1.1 '!E211,"-")</f>
        <v>-</v>
      </c>
      <c r="J209" s="430" t="str">
        <f>IF('приложение 1.1 '!G211=2015,'приложение 1.1 '!D211,"-")</f>
        <v>-</v>
      </c>
      <c r="K209" s="430" t="str">
        <f>IF('приложение 1.1 '!G211=2016,'приложение 1.1 '!E211,"-")</f>
        <v>-</v>
      </c>
      <c r="L209" s="430" t="str">
        <f>IF('приложение 1.1 '!G211=2016,'приложение 1.1 '!D211,"-")</f>
        <v>-</v>
      </c>
      <c r="M209" s="430" t="str">
        <f>IF('приложение 1.1 '!G211=2017,'приложение 1.1 '!E211,"-")</f>
        <v>-</v>
      </c>
      <c r="N209" s="430" t="str">
        <f>IF('приложение 1.1 '!G211=2017,'приложение 1.1 '!D211,"-")</f>
        <v>-</v>
      </c>
      <c r="O209" s="430">
        <f t="shared" si="159"/>
        <v>0.4</v>
      </c>
      <c r="P209" s="430">
        <f t="shared" si="160"/>
        <v>0</v>
      </c>
      <c r="Q209" s="430">
        <v>0</v>
      </c>
      <c r="R209" s="430">
        <v>0</v>
      </c>
      <c r="S209" s="430">
        <v>0</v>
      </c>
      <c r="T209" s="430">
        <v>0</v>
      </c>
      <c r="U209" s="430">
        <v>0</v>
      </c>
      <c r="V209" s="430">
        <v>0</v>
      </c>
      <c r="W209" s="430">
        <v>0</v>
      </c>
      <c r="X209" s="430">
        <v>0</v>
      </c>
      <c r="Y209" s="430">
        <v>0</v>
      </c>
      <c r="Z209" s="430">
        <v>0</v>
      </c>
      <c r="AA209" s="430">
        <v>0</v>
      </c>
      <c r="AB209" s="430">
        <v>0</v>
      </c>
      <c r="AC209" s="430">
        <f t="shared" si="161"/>
        <v>0</v>
      </c>
      <c r="AD209" s="430">
        <f t="shared" si="162"/>
        <v>0</v>
      </c>
    </row>
    <row r="210" spans="1:30" ht="54.95" hidden="1" customHeight="1">
      <c r="A210" s="95" t="str">
        <f>'приложение 1.1 '!A212</f>
        <v>2.1.2.2</v>
      </c>
      <c r="B210" s="506" t="str">
        <f>'приложение 1.1 '!B212</f>
        <v>Строительство КТПН-400кВА электроснабжение ФГБОУ ДПО "УЦ ФПС по ХМАО-Югре"</v>
      </c>
      <c r="C210" s="430" t="str">
        <f>IF('приложение 1.1 '!G212=2012,'приложение 1.1 '!E212,"-")</f>
        <v>-</v>
      </c>
      <c r="D210" s="430" t="str">
        <f>IF('приложение 1.1 '!G212=2012,'приложение 1.1 '!D212,"-")</f>
        <v>-</v>
      </c>
      <c r="E210" s="430">
        <f>IF('приложение 1.1 '!G212=2013,'приложение 1.1 '!E212,"-")</f>
        <v>0.8</v>
      </c>
      <c r="F210" s="430">
        <f>IF('приложение 1.1 '!G212=2013,'приложение 1.1 '!D212,"-")</f>
        <v>0</v>
      </c>
      <c r="G210" s="430" t="str">
        <f>IF('приложение 1.1 '!G212=2014,'приложение 1.1 '!E212,"-")</f>
        <v>-</v>
      </c>
      <c r="H210" s="430" t="str">
        <f>IF('приложение 1.1 '!G212=2014,'приложение 1.1 '!D212,"-")</f>
        <v>-</v>
      </c>
      <c r="I210" s="430" t="str">
        <f>IF('приложение 1.1 '!G212=2015,'приложение 1.1 '!E212,"-")</f>
        <v>-</v>
      </c>
      <c r="J210" s="430" t="str">
        <f>IF('приложение 1.1 '!G212=2015,'приложение 1.1 '!D212,"-")</f>
        <v>-</v>
      </c>
      <c r="K210" s="430" t="str">
        <f>IF('приложение 1.1 '!G212=2016,'приложение 1.1 '!E212,"-")</f>
        <v>-</v>
      </c>
      <c r="L210" s="430" t="str">
        <f>IF('приложение 1.1 '!G212=2016,'приложение 1.1 '!D212,"-")</f>
        <v>-</v>
      </c>
      <c r="M210" s="430" t="str">
        <f>IF('приложение 1.1 '!G212=2017,'приложение 1.1 '!E212,"-")</f>
        <v>-</v>
      </c>
      <c r="N210" s="430" t="str">
        <f>IF('приложение 1.1 '!G212=2017,'приложение 1.1 '!D212,"-")</f>
        <v>-</v>
      </c>
      <c r="O210" s="430">
        <f t="shared" si="159"/>
        <v>0.8</v>
      </c>
      <c r="P210" s="430">
        <f t="shared" si="160"/>
        <v>0</v>
      </c>
      <c r="Q210" s="430">
        <v>0</v>
      </c>
      <c r="R210" s="430">
        <v>0</v>
      </c>
      <c r="S210" s="430">
        <v>0</v>
      </c>
      <c r="T210" s="430">
        <v>0</v>
      </c>
      <c r="U210" s="430">
        <v>0</v>
      </c>
      <c r="V210" s="430">
        <v>0</v>
      </c>
      <c r="W210" s="430">
        <v>0</v>
      </c>
      <c r="X210" s="430">
        <v>0</v>
      </c>
      <c r="Y210" s="430">
        <v>0</v>
      </c>
      <c r="Z210" s="430">
        <v>0</v>
      </c>
      <c r="AA210" s="430">
        <v>0</v>
      </c>
      <c r="AB210" s="430">
        <v>0</v>
      </c>
      <c r="AC210" s="430">
        <f t="shared" si="161"/>
        <v>0</v>
      </c>
      <c r="AD210" s="430">
        <f t="shared" si="162"/>
        <v>0</v>
      </c>
    </row>
    <row r="211" spans="1:30" ht="34.5" hidden="1" customHeight="1">
      <c r="A211" s="95" t="str">
        <f>'приложение 1.1 '!A213</f>
        <v>2.1.2.3</v>
      </c>
      <c r="B211" s="506" t="str">
        <f>'приложение 1.1 '!B213</f>
        <v>Строительство 2КТПН-630кВА по ул.Домостроителей,6.Электроснабжение склада</v>
      </c>
      <c r="C211" s="430" t="str">
        <f>IF('приложение 1.1 '!G213=2012,'приложение 1.1 '!E213,"-")</f>
        <v>-</v>
      </c>
      <c r="D211" s="430" t="str">
        <f>IF('приложение 1.1 '!G213=2012,'приложение 1.1 '!D213,"-")</f>
        <v>-</v>
      </c>
      <c r="E211" s="430">
        <f>IF('приложение 1.1 '!G213=2013,'приложение 1.1 '!E213,"-")</f>
        <v>1.26</v>
      </c>
      <c r="F211" s="430">
        <f>IF('приложение 1.1 '!G213=2013,'приложение 1.1 '!D213,"-")</f>
        <v>0</v>
      </c>
      <c r="G211" s="430" t="str">
        <f>IF('приложение 1.1 '!G213=2014,'приложение 1.1 '!E213,"-")</f>
        <v>-</v>
      </c>
      <c r="H211" s="430" t="str">
        <f>IF('приложение 1.1 '!G213=2014,'приложение 1.1 '!D213,"-")</f>
        <v>-</v>
      </c>
      <c r="I211" s="430" t="str">
        <f>IF('приложение 1.1 '!G213=2015,'приложение 1.1 '!E213,"-")</f>
        <v>-</v>
      </c>
      <c r="J211" s="430" t="str">
        <f>IF('приложение 1.1 '!G213=2015,'приложение 1.1 '!D213,"-")</f>
        <v>-</v>
      </c>
      <c r="K211" s="430" t="str">
        <f>IF('приложение 1.1 '!G213=2016,'приложение 1.1 '!E213,"-")</f>
        <v>-</v>
      </c>
      <c r="L211" s="430" t="str">
        <f>IF('приложение 1.1 '!G213=2016,'приложение 1.1 '!D213,"-")</f>
        <v>-</v>
      </c>
      <c r="M211" s="430" t="str">
        <f>IF('приложение 1.1 '!G213=2017,'приложение 1.1 '!E213,"-")</f>
        <v>-</v>
      </c>
      <c r="N211" s="430" t="str">
        <f>IF('приложение 1.1 '!G213=2017,'приложение 1.1 '!D213,"-")</f>
        <v>-</v>
      </c>
      <c r="O211" s="430">
        <f t="shared" si="159"/>
        <v>1.26</v>
      </c>
      <c r="P211" s="430">
        <f t="shared" si="160"/>
        <v>0</v>
      </c>
      <c r="Q211" s="430">
        <v>0</v>
      </c>
      <c r="R211" s="430">
        <v>0</v>
      </c>
      <c r="S211" s="430">
        <v>0</v>
      </c>
      <c r="T211" s="430">
        <v>0</v>
      </c>
      <c r="U211" s="430">
        <v>0</v>
      </c>
      <c r="V211" s="430">
        <v>0</v>
      </c>
      <c r="W211" s="430">
        <v>0</v>
      </c>
      <c r="X211" s="430">
        <v>0</v>
      </c>
      <c r="Y211" s="430">
        <v>0</v>
      </c>
      <c r="Z211" s="430">
        <v>0</v>
      </c>
      <c r="AA211" s="430">
        <v>0</v>
      </c>
      <c r="AB211" s="430">
        <v>0</v>
      </c>
      <c r="AC211" s="430">
        <f t="shared" si="161"/>
        <v>0</v>
      </c>
      <c r="AD211" s="430">
        <f t="shared" si="162"/>
        <v>0</v>
      </c>
    </row>
    <row r="212" spans="1:30" ht="54.95" hidden="1" customHeight="1">
      <c r="A212" s="95" t="str">
        <f>'приложение 1.1 '!A214</f>
        <v>2.1.2.4</v>
      </c>
      <c r="B212" s="506" t="str">
        <f>'приложение 1.1 '!B214</f>
        <v>Строительство 2КТПН-1000кВА 45 к.к., (котельная для снабжения мкр.№38,39)</v>
      </c>
      <c r="C212" s="430" t="str">
        <f>IF('приложение 1.1 '!G214=2012,'приложение 1.1 '!E214,"-")</f>
        <v>-</v>
      </c>
      <c r="D212" s="430" t="str">
        <f>IF('приложение 1.1 '!G214=2012,'приложение 1.1 '!D214,"-")</f>
        <v>-</v>
      </c>
      <c r="E212" s="430">
        <f>IF('приложение 1.1 '!G214=2013,'приложение 1.1 '!E214,"-")</f>
        <v>2</v>
      </c>
      <c r="F212" s="430">
        <f>IF('приложение 1.1 '!G214=2013,'приложение 1.1 '!D214,"-")</f>
        <v>0</v>
      </c>
      <c r="G212" s="430" t="str">
        <f>IF('приложение 1.1 '!G214=2014,'приложение 1.1 '!E214,"-")</f>
        <v>-</v>
      </c>
      <c r="H212" s="430" t="str">
        <f>IF('приложение 1.1 '!G214=2014,'приложение 1.1 '!D214,"-")</f>
        <v>-</v>
      </c>
      <c r="I212" s="430" t="str">
        <f>IF('приложение 1.1 '!G214=2015,'приложение 1.1 '!E214,"-")</f>
        <v>-</v>
      </c>
      <c r="J212" s="430" t="str">
        <f>IF('приложение 1.1 '!G214=2015,'приложение 1.1 '!D214,"-")</f>
        <v>-</v>
      </c>
      <c r="K212" s="430" t="str">
        <f>IF('приложение 1.1 '!G214=2016,'приложение 1.1 '!E214,"-")</f>
        <v>-</v>
      </c>
      <c r="L212" s="430" t="str">
        <f>IF('приложение 1.1 '!G214=2016,'приложение 1.1 '!D214,"-")</f>
        <v>-</v>
      </c>
      <c r="M212" s="430" t="str">
        <f>IF('приложение 1.1 '!G214=2017,'приложение 1.1 '!E214,"-")</f>
        <v>-</v>
      </c>
      <c r="N212" s="430" t="str">
        <f>IF('приложение 1.1 '!G214=2017,'приложение 1.1 '!D214,"-")</f>
        <v>-</v>
      </c>
      <c r="O212" s="430">
        <f t="shared" si="159"/>
        <v>2</v>
      </c>
      <c r="P212" s="430">
        <f t="shared" si="160"/>
        <v>0</v>
      </c>
      <c r="Q212" s="430">
        <v>0</v>
      </c>
      <c r="R212" s="430">
        <v>0</v>
      </c>
      <c r="S212" s="430">
        <v>0</v>
      </c>
      <c r="T212" s="430">
        <v>0</v>
      </c>
      <c r="U212" s="430">
        <v>0</v>
      </c>
      <c r="V212" s="430">
        <v>0</v>
      </c>
      <c r="W212" s="430">
        <v>0</v>
      </c>
      <c r="X212" s="430">
        <v>0</v>
      </c>
      <c r="Y212" s="430">
        <v>0</v>
      </c>
      <c r="Z212" s="430">
        <v>0</v>
      </c>
      <c r="AA212" s="430">
        <v>0</v>
      </c>
      <c r="AB212" s="430">
        <v>0</v>
      </c>
      <c r="AC212" s="430">
        <f t="shared" si="161"/>
        <v>0</v>
      </c>
      <c r="AD212" s="430">
        <f t="shared" si="162"/>
        <v>0</v>
      </c>
    </row>
    <row r="213" spans="1:30" ht="54.95" hidden="1" customHeight="1">
      <c r="A213" s="95" t="str">
        <f>'приложение 1.1 '!A215</f>
        <v>2.1.2.5</v>
      </c>
      <c r="B213" s="506" t="str">
        <f>'приложение 1.1 '!B215</f>
        <v>Строительство КТПН-2х400кВА  9ПУ  (ТП-517)</v>
      </c>
      <c r="C213" s="430" t="str">
        <f>IF('приложение 1.1 '!G215=2012,'приложение 1.1 '!E215,"-")</f>
        <v>-</v>
      </c>
      <c r="D213" s="430" t="str">
        <f>IF('приложение 1.1 '!G215=2012,'приложение 1.1 '!D215,"-")</f>
        <v>-</v>
      </c>
      <c r="E213" s="430" t="str">
        <f>IF('приложение 1.1 '!G215=2013,'приложение 1.1 '!E215,"-")</f>
        <v>-</v>
      </c>
      <c r="F213" s="430" t="str">
        <f>IF('приложение 1.1 '!G215=2013,'приложение 1.1 '!D215,"-")</f>
        <v>-</v>
      </c>
      <c r="G213" s="430">
        <f>IF('приложение 1.1 '!G215=2014,'приложение 1.1 '!E215,"-")</f>
        <v>0.8</v>
      </c>
      <c r="H213" s="430">
        <f>IF('приложение 1.1 '!G215=2014,'приложение 1.1 '!D215,"-")</f>
        <v>0</v>
      </c>
      <c r="I213" s="430" t="str">
        <f>IF('приложение 1.1 '!G215=2015,'приложение 1.1 '!E215,"-")</f>
        <v>-</v>
      </c>
      <c r="J213" s="430" t="str">
        <f>IF('приложение 1.1 '!G215=2015,'приложение 1.1 '!D215,"-")</f>
        <v>-</v>
      </c>
      <c r="K213" s="430" t="str">
        <f>IF('приложение 1.1 '!G215=2016,'приложение 1.1 '!E215,"-")</f>
        <v>-</v>
      </c>
      <c r="L213" s="430" t="str">
        <f>IF('приложение 1.1 '!G215=2016,'приложение 1.1 '!D215,"-")</f>
        <v>-</v>
      </c>
      <c r="M213" s="430" t="str">
        <f>IF('приложение 1.1 '!G215=2017,'приложение 1.1 '!E215,"-")</f>
        <v>-</v>
      </c>
      <c r="N213" s="430" t="str">
        <f>IF('приложение 1.1 '!G215=2017,'приложение 1.1 '!D215,"-")</f>
        <v>-</v>
      </c>
      <c r="O213" s="430">
        <f t="shared" si="159"/>
        <v>0.8</v>
      </c>
      <c r="P213" s="430">
        <f t="shared" si="160"/>
        <v>0</v>
      </c>
      <c r="Q213" s="430">
        <v>0</v>
      </c>
      <c r="R213" s="430">
        <v>0</v>
      </c>
      <c r="S213" s="430">
        <v>0</v>
      </c>
      <c r="T213" s="430">
        <v>0</v>
      </c>
      <c r="U213" s="430">
        <v>0</v>
      </c>
      <c r="V213" s="430">
        <v>0</v>
      </c>
      <c r="W213" s="430">
        <v>0</v>
      </c>
      <c r="X213" s="430">
        <v>0</v>
      </c>
      <c r="Y213" s="430">
        <v>0</v>
      </c>
      <c r="Z213" s="430">
        <v>0</v>
      </c>
      <c r="AA213" s="430">
        <v>0</v>
      </c>
      <c r="AB213" s="430">
        <v>0</v>
      </c>
      <c r="AC213" s="430">
        <f t="shared" si="161"/>
        <v>0</v>
      </c>
      <c r="AD213" s="430">
        <f t="shared" si="162"/>
        <v>0</v>
      </c>
    </row>
    <row r="214" spans="1:30" ht="54.95" hidden="1" customHeight="1">
      <c r="A214" s="95" t="str">
        <f>'приложение 1.1 '!A216</f>
        <v>2.1.2.6</v>
      </c>
      <c r="B214" s="506" t="str">
        <f>'приложение 1.1 '!B216</f>
        <v>Строительство КТПН-2х630кВА для электроснабжения дилерского центра Хонда</v>
      </c>
      <c r="C214" s="430" t="str">
        <f>IF('приложение 1.1 '!G216=2012,'приложение 1.1 '!E216,"-")</f>
        <v>-</v>
      </c>
      <c r="D214" s="430" t="str">
        <f>IF('приложение 1.1 '!G216=2012,'приложение 1.1 '!D216,"-")</f>
        <v>-</v>
      </c>
      <c r="E214" s="430" t="str">
        <f>IF('приложение 1.1 '!G216=2013,'приложение 1.1 '!E216,"-")</f>
        <v>-</v>
      </c>
      <c r="F214" s="430" t="str">
        <f>IF('приложение 1.1 '!G216=2013,'приложение 1.1 '!D216,"-")</f>
        <v>-</v>
      </c>
      <c r="G214" s="430" t="str">
        <f>IF('приложение 1.1 '!G216=2014,'приложение 1.1 '!E216,"-")</f>
        <v>-</v>
      </c>
      <c r="H214" s="430" t="str">
        <f>IF('приложение 1.1 '!G216=2014,'приложение 1.1 '!D216,"-")</f>
        <v>-</v>
      </c>
      <c r="I214" s="430" t="str">
        <f>IF('приложение 1.1 '!G216=2015,'приложение 1.1 '!E216,"-")</f>
        <v>-</v>
      </c>
      <c r="J214" s="430" t="str">
        <f>IF('приложение 1.1 '!G216=2015,'приложение 1.1 '!D216,"-")</f>
        <v>-</v>
      </c>
      <c r="K214" s="430" t="str">
        <f>IF('приложение 1.1 '!G216=2016,'приложение 1.1 '!E216,"-")</f>
        <v>-</v>
      </c>
      <c r="L214" s="430" t="str">
        <f>IF('приложение 1.1 '!G216=2016,'приложение 1.1 '!D216,"-")</f>
        <v>-</v>
      </c>
      <c r="M214" s="430">
        <f>IF('приложение 1.1 '!G216=2017,'приложение 1.1 '!E216,"-")</f>
        <v>1.26</v>
      </c>
      <c r="N214" s="430">
        <f>IF('приложение 1.1 '!G216=2017,'приложение 1.1 '!D216,"-")</f>
        <v>0</v>
      </c>
      <c r="O214" s="430">
        <f t="shared" si="159"/>
        <v>1.26</v>
      </c>
      <c r="P214" s="430">
        <f t="shared" si="160"/>
        <v>0</v>
      </c>
      <c r="Q214" s="430">
        <v>0</v>
      </c>
      <c r="R214" s="430">
        <v>0</v>
      </c>
      <c r="S214" s="430">
        <v>0</v>
      </c>
      <c r="T214" s="430">
        <v>0</v>
      </c>
      <c r="U214" s="430">
        <v>0</v>
      </c>
      <c r="V214" s="430">
        <v>0</v>
      </c>
      <c r="W214" s="430">
        <v>0</v>
      </c>
      <c r="X214" s="430">
        <v>0</v>
      </c>
      <c r="Y214" s="430">
        <v>0</v>
      </c>
      <c r="Z214" s="430">
        <v>0</v>
      </c>
      <c r="AA214" s="430">
        <v>0</v>
      </c>
      <c r="AB214" s="430">
        <v>0</v>
      </c>
      <c r="AC214" s="430">
        <f t="shared" si="161"/>
        <v>0</v>
      </c>
      <c r="AD214" s="430">
        <f t="shared" si="162"/>
        <v>0</v>
      </c>
    </row>
    <row r="215" spans="1:30" ht="54.95" hidden="1" customHeight="1">
      <c r="A215" s="95" t="str">
        <f>'приложение 1.1 '!A217</f>
        <v>2.1.2.7</v>
      </c>
      <c r="B215" s="506" t="str">
        <f>'приложение 1.1 '!B217</f>
        <v>Строительство 2КТПН-400кВА КНС Югорский тракт, для электроснабжения канализационной насосной станции  по Югорскому тракту</v>
      </c>
      <c r="C215" s="430" t="str">
        <f>IF('приложение 1.1 '!G217=2012,'приложение 1.1 '!E217,"-")</f>
        <v>-</v>
      </c>
      <c r="D215" s="430" t="str">
        <f>IF('приложение 1.1 '!G217=2012,'приложение 1.1 '!D217,"-")</f>
        <v>-</v>
      </c>
      <c r="E215" s="430">
        <f>IF('приложение 1.1 '!G217=2013,'приложение 1.1 '!E217,"-")</f>
        <v>0.8</v>
      </c>
      <c r="F215" s="430">
        <f>IF('приложение 1.1 '!G217=2013,'приложение 1.1 '!D217,"-")</f>
        <v>0</v>
      </c>
      <c r="G215" s="430" t="str">
        <f>IF('приложение 1.1 '!G217=2014,'приложение 1.1 '!E217,"-")</f>
        <v>-</v>
      </c>
      <c r="H215" s="430" t="str">
        <f>IF('приложение 1.1 '!G217=2014,'приложение 1.1 '!D217,"-")</f>
        <v>-</v>
      </c>
      <c r="I215" s="430" t="str">
        <f>IF('приложение 1.1 '!G217=2015,'приложение 1.1 '!E217,"-")</f>
        <v>-</v>
      </c>
      <c r="J215" s="430" t="str">
        <f>IF('приложение 1.1 '!G217=2015,'приложение 1.1 '!D217,"-")</f>
        <v>-</v>
      </c>
      <c r="K215" s="430" t="str">
        <f>IF('приложение 1.1 '!G217=2016,'приложение 1.1 '!E217,"-")</f>
        <v>-</v>
      </c>
      <c r="L215" s="430" t="str">
        <f>IF('приложение 1.1 '!G217=2016,'приложение 1.1 '!D217,"-")</f>
        <v>-</v>
      </c>
      <c r="M215" s="430" t="str">
        <f>IF('приложение 1.1 '!G217=2017,'приложение 1.1 '!E217,"-")</f>
        <v>-</v>
      </c>
      <c r="N215" s="430" t="str">
        <f>IF('приложение 1.1 '!G217=2017,'приложение 1.1 '!D217,"-")</f>
        <v>-</v>
      </c>
      <c r="O215" s="430">
        <f t="shared" si="159"/>
        <v>0.8</v>
      </c>
      <c r="P215" s="430">
        <f t="shared" si="160"/>
        <v>0</v>
      </c>
      <c r="Q215" s="430">
        <v>0</v>
      </c>
      <c r="R215" s="430">
        <v>0</v>
      </c>
      <c r="S215" s="430">
        <v>0</v>
      </c>
      <c r="T215" s="430">
        <v>0</v>
      </c>
      <c r="U215" s="430">
        <v>0</v>
      </c>
      <c r="V215" s="430">
        <v>0</v>
      </c>
      <c r="W215" s="430">
        <v>0</v>
      </c>
      <c r="X215" s="430">
        <v>0</v>
      </c>
      <c r="Y215" s="430">
        <v>0</v>
      </c>
      <c r="Z215" s="430">
        <v>0</v>
      </c>
      <c r="AA215" s="430">
        <v>0</v>
      </c>
      <c r="AB215" s="430">
        <v>0</v>
      </c>
      <c r="AC215" s="430">
        <f t="shared" si="161"/>
        <v>0</v>
      </c>
      <c r="AD215" s="430">
        <f t="shared" si="162"/>
        <v>0</v>
      </c>
    </row>
    <row r="216" spans="1:30" ht="54.95" hidden="1" customHeight="1">
      <c r="A216" s="95" t="str">
        <f>'приложение 1.1 '!A218</f>
        <v>2.1.2.8</v>
      </c>
      <c r="B216" s="506" t="str">
        <f>'приложение 1.1 '!B218</f>
        <v>Строительство КТПН-1 400кВА ДНТ Мостовик-2</v>
      </c>
      <c r="C216" s="430" t="str">
        <f>IF('приложение 1.1 '!G218=2012,'приложение 1.1 '!E218,"-")</f>
        <v>-</v>
      </c>
      <c r="D216" s="430" t="str">
        <f>IF('приложение 1.1 '!G218=2012,'приложение 1.1 '!D218,"-")</f>
        <v>-</v>
      </c>
      <c r="E216" s="430" t="str">
        <f>IF('приложение 1.1 '!G218=2013,'приложение 1.1 '!E218,"-")</f>
        <v>-</v>
      </c>
      <c r="F216" s="430" t="str">
        <f>IF('приложение 1.1 '!G218=2013,'приложение 1.1 '!D218,"-")</f>
        <v>-</v>
      </c>
      <c r="G216" s="430" t="str">
        <f>IF('приложение 1.1 '!G218=2014,'приложение 1.1 '!E218,"-")</f>
        <v>-</v>
      </c>
      <c r="H216" s="430" t="str">
        <f>IF('приложение 1.1 '!G218=2014,'приложение 1.1 '!D218,"-")</f>
        <v>-</v>
      </c>
      <c r="I216" s="430">
        <f>IF('приложение 1.1 '!G218=2015,'приложение 1.1 '!E218,"-")</f>
        <v>0.8</v>
      </c>
      <c r="J216" s="430">
        <f>IF('приложение 1.1 '!G218=2015,'приложение 1.1 '!D218,"-")</f>
        <v>0</v>
      </c>
      <c r="K216" s="430" t="str">
        <f>IF('приложение 1.1 '!G218=2016,'приложение 1.1 '!E218,"-")</f>
        <v>-</v>
      </c>
      <c r="L216" s="430" t="str">
        <f>IF('приложение 1.1 '!G218=2016,'приложение 1.1 '!D218,"-")</f>
        <v>-</v>
      </c>
      <c r="M216" s="430" t="str">
        <f>IF('приложение 1.1 '!G218=2017,'приложение 1.1 '!E218,"-")</f>
        <v>-</v>
      </c>
      <c r="N216" s="430" t="str">
        <f>IF('приложение 1.1 '!G218=2017,'приложение 1.1 '!D218,"-")</f>
        <v>-</v>
      </c>
      <c r="O216" s="430">
        <f t="shared" ref="O216:O217" si="165">SUM(C216,E216,G216,I216,K216,M216)</f>
        <v>0.8</v>
      </c>
      <c r="P216" s="430">
        <f t="shared" ref="P216:P217" si="166">SUM(D216,F216,H216,J216,L216,N216)</f>
        <v>0</v>
      </c>
      <c r="Q216" s="430">
        <v>0</v>
      </c>
      <c r="R216" s="430">
        <v>0</v>
      </c>
      <c r="S216" s="430">
        <v>0</v>
      </c>
      <c r="T216" s="430">
        <v>0</v>
      </c>
      <c r="U216" s="430">
        <v>0</v>
      </c>
      <c r="V216" s="430">
        <v>0</v>
      </c>
      <c r="W216" s="430">
        <v>0</v>
      </c>
      <c r="X216" s="430">
        <v>0</v>
      </c>
      <c r="Y216" s="430">
        <v>0</v>
      </c>
      <c r="Z216" s="430">
        <v>0</v>
      </c>
      <c r="AA216" s="430">
        <v>0</v>
      </c>
      <c r="AB216" s="430">
        <v>0</v>
      </c>
      <c r="AC216" s="430">
        <f t="shared" si="161"/>
        <v>0</v>
      </c>
      <c r="AD216" s="430">
        <f t="shared" si="162"/>
        <v>0</v>
      </c>
    </row>
    <row r="217" spans="1:30" ht="54.95" hidden="1" customHeight="1">
      <c r="A217" s="95" t="str">
        <f>'приложение 1.1 '!A219</f>
        <v>2.1.2.9</v>
      </c>
      <c r="B217" s="506" t="str">
        <f>'приложение 1.1 '!B219</f>
        <v>Строительство КТПН-2 400кВА ДНТ Мостовик-2</v>
      </c>
      <c r="C217" s="430" t="str">
        <f>IF('приложение 1.1 '!G219=2012,'приложение 1.1 '!E219,"-")</f>
        <v>-</v>
      </c>
      <c r="D217" s="430" t="str">
        <f>IF('приложение 1.1 '!G219=2012,'приложение 1.1 '!D219,"-")</f>
        <v>-</v>
      </c>
      <c r="E217" s="430" t="str">
        <f>IF('приложение 1.1 '!G219=2013,'приложение 1.1 '!E219,"-")</f>
        <v>-</v>
      </c>
      <c r="F217" s="430" t="str">
        <f>IF('приложение 1.1 '!G219=2013,'приложение 1.1 '!D219,"-")</f>
        <v>-</v>
      </c>
      <c r="G217" s="430" t="str">
        <f>IF('приложение 1.1 '!G219=2014,'приложение 1.1 '!E219,"-")</f>
        <v>-</v>
      </c>
      <c r="H217" s="430" t="str">
        <f>IF('приложение 1.1 '!G219=2014,'приложение 1.1 '!D219,"-")</f>
        <v>-</v>
      </c>
      <c r="I217" s="430">
        <f>IF('приложение 1.1 '!G219=2015,'приложение 1.1 '!E219,"-")</f>
        <v>0.8</v>
      </c>
      <c r="J217" s="430">
        <f>IF('приложение 1.1 '!G219=2015,'приложение 1.1 '!D219,"-")</f>
        <v>0</v>
      </c>
      <c r="K217" s="430" t="str">
        <f>IF('приложение 1.1 '!G219=2016,'приложение 1.1 '!E219,"-")</f>
        <v>-</v>
      </c>
      <c r="L217" s="430" t="str">
        <f>IF('приложение 1.1 '!G219=2016,'приложение 1.1 '!D219,"-")</f>
        <v>-</v>
      </c>
      <c r="M217" s="430" t="str">
        <f>IF('приложение 1.1 '!G219=2017,'приложение 1.1 '!E219,"-")</f>
        <v>-</v>
      </c>
      <c r="N217" s="430" t="str">
        <f>IF('приложение 1.1 '!G219=2017,'приложение 1.1 '!D219,"-")</f>
        <v>-</v>
      </c>
      <c r="O217" s="430">
        <f t="shared" si="165"/>
        <v>0.8</v>
      </c>
      <c r="P217" s="430">
        <f t="shared" si="166"/>
        <v>0</v>
      </c>
      <c r="Q217" s="430">
        <v>0</v>
      </c>
      <c r="R217" s="430">
        <v>0</v>
      </c>
      <c r="S217" s="430">
        <v>0</v>
      </c>
      <c r="T217" s="430">
        <v>0</v>
      </c>
      <c r="U217" s="430">
        <v>0</v>
      </c>
      <c r="V217" s="430">
        <v>0</v>
      </c>
      <c r="W217" s="430">
        <v>0</v>
      </c>
      <c r="X217" s="430">
        <v>0</v>
      </c>
      <c r="Y217" s="430">
        <v>0</v>
      </c>
      <c r="Z217" s="430">
        <v>0</v>
      </c>
      <c r="AA217" s="430">
        <v>0</v>
      </c>
      <c r="AB217" s="430">
        <v>0</v>
      </c>
      <c r="AC217" s="430">
        <f t="shared" si="161"/>
        <v>0</v>
      </c>
      <c r="AD217" s="430">
        <f t="shared" si="162"/>
        <v>0</v>
      </c>
    </row>
    <row r="218" spans="1:30" ht="54.95" hidden="1" customHeight="1">
      <c r="A218" s="95" t="str">
        <f>'приложение 1.1 '!A220</f>
        <v>2.1.2.10</v>
      </c>
      <c r="B218" s="506" t="str">
        <f>'приложение 1.1 '!B220</f>
        <v>Строительство КТПН-400кВА ДНТ Дружба</v>
      </c>
      <c r="C218" s="430" t="str">
        <f>IF('приложение 1.1 '!G220=2012,'приложение 1.1 '!E220,"-")</f>
        <v>-</v>
      </c>
      <c r="D218" s="430" t="str">
        <f>IF('приложение 1.1 '!G220=2012,'приложение 1.1 '!D220,"-")</f>
        <v>-</v>
      </c>
      <c r="E218" s="430" t="str">
        <f>IF('приложение 1.1 '!G220=2013,'приложение 1.1 '!E220,"-")</f>
        <v>-</v>
      </c>
      <c r="F218" s="430" t="str">
        <f>IF('приложение 1.1 '!G220=2013,'приложение 1.1 '!D220,"-")</f>
        <v>-</v>
      </c>
      <c r="G218" s="430" t="str">
        <f>IF('приложение 1.1 '!G220=2014,'приложение 1.1 '!E220,"-")</f>
        <v>-</v>
      </c>
      <c r="H218" s="430" t="str">
        <f>IF('приложение 1.1 '!G220=2014,'приложение 1.1 '!D220,"-")</f>
        <v>-</v>
      </c>
      <c r="I218" s="430" t="str">
        <f>IF('приложение 1.1 '!G220=2015,'приложение 1.1 '!E220,"-")</f>
        <v>-</v>
      </c>
      <c r="J218" s="430" t="str">
        <f>IF('приложение 1.1 '!G220=2015,'приложение 1.1 '!D220,"-")</f>
        <v>-</v>
      </c>
      <c r="K218" s="430">
        <f>IF('приложение 1.1 '!G220=2016,'приложение 1.1 '!E220,"-")</f>
        <v>0.4</v>
      </c>
      <c r="L218" s="430">
        <f>IF('приложение 1.1 '!G220=2016,'приложение 1.1 '!D220,"-")</f>
        <v>0</v>
      </c>
      <c r="M218" s="430" t="str">
        <f>IF('приложение 1.1 '!G220=2017,'приложение 1.1 '!E220,"-")</f>
        <v>-</v>
      </c>
      <c r="N218" s="430" t="str">
        <f>IF('приложение 1.1 '!G220=2017,'приложение 1.1 '!D220,"-")</f>
        <v>-</v>
      </c>
      <c r="O218" s="430">
        <f t="shared" ref="O218" si="167">SUM(C218,E218,G218,I218,K218,M218)</f>
        <v>0.4</v>
      </c>
      <c r="P218" s="430">
        <f t="shared" ref="P218" si="168">SUM(D218,F218,H218,J218,L218,N218)</f>
        <v>0</v>
      </c>
      <c r="Q218" s="430">
        <v>0</v>
      </c>
      <c r="R218" s="430">
        <v>0</v>
      </c>
      <c r="S218" s="430">
        <v>0</v>
      </c>
      <c r="T218" s="430">
        <v>0</v>
      </c>
      <c r="U218" s="430">
        <v>0</v>
      </c>
      <c r="V218" s="430">
        <v>0</v>
      </c>
      <c r="W218" s="430">
        <v>0</v>
      </c>
      <c r="X218" s="430">
        <v>0</v>
      </c>
      <c r="Y218" s="430">
        <v>0</v>
      </c>
      <c r="Z218" s="430">
        <v>0</v>
      </c>
      <c r="AA218" s="430">
        <v>0</v>
      </c>
      <c r="AB218" s="430">
        <v>0</v>
      </c>
      <c r="AC218" s="430">
        <f t="shared" si="161"/>
        <v>0</v>
      </c>
      <c r="AD218" s="430">
        <f t="shared" si="162"/>
        <v>0</v>
      </c>
    </row>
    <row r="219" spans="1:30" ht="22.5" hidden="1" customHeight="1">
      <c r="A219" s="630" t="str">
        <f>'приложение 1.1 '!A221</f>
        <v>2.1.3.</v>
      </c>
      <c r="B219" s="159" t="str">
        <f>'приложение 1.1 '!B221</f>
        <v>Подстанции РП;ТП 6/10кВ</v>
      </c>
      <c r="C219" s="430" t="str">
        <f>IF('приложение 1.1 '!G221=2012,'приложение 1.1 '!E221,"-")</f>
        <v>-</v>
      </c>
      <c r="D219" s="430" t="str">
        <f>IF('приложение 1.1 '!G221=2012,'приложение 1.1 '!D221,"-")</f>
        <v>-</v>
      </c>
      <c r="E219" s="430" t="str">
        <f>IF('приложение 1.1 '!G221=2013,'приложение 1.1 '!E221,"-")</f>
        <v>-</v>
      </c>
      <c r="F219" s="430" t="str">
        <f>IF('приложение 1.1 '!G221=2013,'приложение 1.1 '!D221,"-")</f>
        <v>-</v>
      </c>
      <c r="G219" s="430" t="str">
        <f>IF('приложение 1.1 '!G221=2014,'приложение 1.1 '!E221,"-")</f>
        <v>-</v>
      </c>
      <c r="H219" s="430" t="str">
        <f>IF('приложение 1.1 '!G221=2014,'приложение 1.1 '!D221,"-")</f>
        <v>-</v>
      </c>
      <c r="I219" s="430" t="str">
        <f>IF('приложение 1.1 '!G221=2015,'приложение 1.1 '!E221,"-")</f>
        <v>-</v>
      </c>
      <c r="J219" s="430" t="str">
        <f>IF('приложение 1.1 '!G221=2015,'приложение 1.1 '!D221,"-")</f>
        <v>-</v>
      </c>
      <c r="K219" s="430" t="str">
        <f>IF('приложение 1.1 '!G221=2016,'приложение 1.1 '!E221,"-")</f>
        <v>-</v>
      </c>
      <c r="L219" s="430" t="str">
        <f>IF('приложение 1.1 '!G221=2016,'приложение 1.1 '!D221,"-")</f>
        <v>-</v>
      </c>
      <c r="M219" s="430" t="str">
        <f>IF('приложение 1.1 '!G221=2017,'приложение 1.1 '!E221,"-")</f>
        <v>-</v>
      </c>
      <c r="N219" s="430" t="str">
        <f>IF('приложение 1.1 '!G221=2017,'приложение 1.1 '!D221,"-")</f>
        <v>-</v>
      </c>
      <c r="O219" s="430">
        <f t="shared" si="159"/>
        <v>0</v>
      </c>
      <c r="P219" s="430">
        <f t="shared" si="160"/>
        <v>0</v>
      </c>
      <c r="Q219" s="430">
        <v>0</v>
      </c>
      <c r="R219" s="430">
        <v>0</v>
      </c>
      <c r="S219" s="430">
        <v>0</v>
      </c>
      <c r="T219" s="430">
        <v>0</v>
      </c>
      <c r="U219" s="430">
        <v>0</v>
      </c>
      <c r="V219" s="430">
        <v>0</v>
      </c>
      <c r="W219" s="430">
        <v>0</v>
      </c>
      <c r="X219" s="430">
        <v>0</v>
      </c>
      <c r="Y219" s="430">
        <v>0</v>
      </c>
      <c r="Z219" s="430">
        <v>0</v>
      </c>
      <c r="AA219" s="430">
        <v>0</v>
      </c>
      <c r="AB219" s="430">
        <v>0</v>
      </c>
      <c r="AC219" s="430">
        <f t="shared" si="161"/>
        <v>0</v>
      </c>
      <c r="AD219" s="430">
        <f t="shared" si="162"/>
        <v>0</v>
      </c>
    </row>
    <row r="220" spans="1:30" ht="94.5" hidden="1" customHeight="1">
      <c r="A220" s="95" t="str">
        <f>'приложение 1.1 '!A222</f>
        <v>2.1.3.1</v>
      </c>
      <c r="B220" s="506" t="str">
        <f>'приложение 1.1 '!B222</f>
        <v xml:space="preserve">Строительство ТП 2х1600кВА,  для электроснабжения Детского сада в мкр. ПИКС </v>
      </c>
      <c r="C220" s="430" t="str">
        <f>IF('приложение 1.1 '!G222=2012,'приложение 1.1 '!E222,"-")</f>
        <v>-</v>
      </c>
      <c r="D220" s="430" t="str">
        <f>IF('приложение 1.1 '!G222=2012,'приложение 1.1 '!D222,"-")</f>
        <v>-</v>
      </c>
      <c r="E220" s="430" t="str">
        <f>IF('приложение 1.1 '!G222=2013,'приложение 1.1 '!E222,"-")</f>
        <v>-</v>
      </c>
      <c r="F220" s="430" t="str">
        <f>IF('приложение 1.1 '!G222=2013,'приложение 1.1 '!D222,"-")</f>
        <v>-</v>
      </c>
      <c r="G220" s="430">
        <f>IF('приложение 1.1 '!G222=2014,'приложение 1.1 '!E222,"-")</f>
        <v>3.2</v>
      </c>
      <c r="H220" s="430">
        <f>IF('приложение 1.1 '!G222=2014,'приложение 1.1 '!D222,"-")</f>
        <v>0</v>
      </c>
      <c r="I220" s="430" t="str">
        <f>IF('приложение 1.1 '!G222=2015,'приложение 1.1 '!E222,"-")</f>
        <v>-</v>
      </c>
      <c r="J220" s="430" t="str">
        <f>IF('приложение 1.1 '!G222=2015,'приложение 1.1 '!D222,"-")</f>
        <v>-</v>
      </c>
      <c r="K220" s="430" t="str">
        <f>IF('приложение 1.1 '!G222=2016,'приложение 1.1 '!E222,"-")</f>
        <v>-</v>
      </c>
      <c r="L220" s="430" t="str">
        <f>IF('приложение 1.1 '!G222=2016,'приложение 1.1 '!D222,"-")</f>
        <v>-</v>
      </c>
      <c r="M220" s="430" t="str">
        <f>IF('приложение 1.1 '!G222=2017,'приложение 1.1 '!E222,"-")</f>
        <v>-</v>
      </c>
      <c r="N220" s="430" t="str">
        <f>IF('приложение 1.1 '!G222=2017,'приложение 1.1 '!D222,"-")</f>
        <v>-</v>
      </c>
      <c r="O220" s="430">
        <f t="shared" si="159"/>
        <v>3.2</v>
      </c>
      <c r="P220" s="430">
        <f t="shared" si="160"/>
        <v>0</v>
      </c>
      <c r="Q220" s="430">
        <v>0</v>
      </c>
      <c r="R220" s="430">
        <v>0</v>
      </c>
      <c r="S220" s="430">
        <v>0</v>
      </c>
      <c r="T220" s="430">
        <v>0</v>
      </c>
      <c r="U220" s="430">
        <v>0</v>
      </c>
      <c r="V220" s="430">
        <v>0</v>
      </c>
      <c r="W220" s="430">
        <v>0</v>
      </c>
      <c r="X220" s="430">
        <v>0</v>
      </c>
      <c r="Y220" s="430">
        <v>0</v>
      </c>
      <c r="Z220" s="430">
        <v>0</v>
      </c>
      <c r="AA220" s="430">
        <v>0</v>
      </c>
      <c r="AB220" s="430">
        <v>0</v>
      </c>
      <c r="AC220" s="430">
        <f t="shared" si="161"/>
        <v>0</v>
      </c>
      <c r="AD220" s="430">
        <f t="shared" si="162"/>
        <v>0</v>
      </c>
    </row>
    <row r="221" spans="1:30" ht="54.95" hidden="1" customHeight="1">
      <c r="A221" s="95" t="str">
        <f>'приложение 1.1 '!A223</f>
        <v>2.1.3.4</v>
      </c>
      <c r="B221" s="506" t="str">
        <f>'приложение 1.1 '!B223</f>
        <v xml:space="preserve">Строительство РП(ТП) 2х2500кВА мкр.31А  Электроснабжение Клинического перенатального центра на 315 коек </v>
      </c>
      <c r="C221" s="430" t="str">
        <f>IF('приложение 1.1 '!G223=2012,'приложение 1.1 '!E223,"-")</f>
        <v>-</v>
      </c>
      <c r="D221" s="430" t="str">
        <f>IF('приложение 1.1 '!G223=2012,'приложение 1.1 '!D223,"-")</f>
        <v>-</v>
      </c>
      <c r="E221" s="430" t="str">
        <f>IF('приложение 1.1 '!G223=2013,'приложение 1.1 '!E223,"-")</f>
        <v>-</v>
      </c>
      <c r="F221" s="430" t="str">
        <f>IF('приложение 1.1 '!G223=2013,'приложение 1.1 '!D223,"-")</f>
        <v>-</v>
      </c>
      <c r="G221" s="430" t="str">
        <f>IF('приложение 1.1 '!G223=2014,'приложение 1.1 '!E223,"-")</f>
        <v>-</v>
      </c>
      <c r="H221" s="430" t="str">
        <f>IF('приложение 1.1 '!G223=2014,'приложение 1.1 '!D223,"-")</f>
        <v>-</v>
      </c>
      <c r="I221" s="430" t="str">
        <f>IF('приложение 1.1 '!G223=2015,'приложение 1.1 '!E223,"-")</f>
        <v>-</v>
      </c>
      <c r="J221" s="430" t="str">
        <f>IF('приложение 1.1 '!G223=2015,'приложение 1.1 '!D223,"-")</f>
        <v>-</v>
      </c>
      <c r="K221" s="430" t="str">
        <f>IF('приложение 1.1 '!G223=2016,'приложение 1.1 '!E223,"-")</f>
        <v>-</v>
      </c>
      <c r="L221" s="430" t="str">
        <f>IF('приложение 1.1 '!G223=2016,'приложение 1.1 '!D223,"-")</f>
        <v>-</v>
      </c>
      <c r="M221" s="430">
        <f>IF('приложение 1.1 '!G223=2017,'приложение 1.1 '!E223,"-")</f>
        <v>5</v>
      </c>
      <c r="N221" s="430">
        <f>IF('приложение 1.1 '!G223=2017,'приложение 1.1 '!D223,"-")</f>
        <v>0</v>
      </c>
      <c r="O221" s="430">
        <f t="shared" si="159"/>
        <v>5</v>
      </c>
      <c r="P221" s="430">
        <f t="shared" si="160"/>
        <v>0</v>
      </c>
      <c r="Q221" s="430">
        <v>0</v>
      </c>
      <c r="R221" s="430">
        <v>0</v>
      </c>
      <c r="S221" s="430">
        <v>0</v>
      </c>
      <c r="T221" s="430">
        <v>0</v>
      </c>
      <c r="U221" s="430">
        <v>0</v>
      </c>
      <c r="V221" s="430">
        <v>0</v>
      </c>
      <c r="W221" s="430">
        <v>0</v>
      </c>
      <c r="X221" s="430">
        <v>0</v>
      </c>
      <c r="Y221" s="430">
        <v>0</v>
      </c>
      <c r="Z221" s="430">
        <v>0</v>
      </c>
      <c r="AA221" s="430">
        <v>0</v>
      </c>
      <c r="AB221" s="430">
        <v>0</v>
      </c>
      <c r="AC221" s="430">
        <f t="shared" si="161"/>
        <v>0</v>
      </c>
      <c r="AD221" s="430">
        <f t="shared" si="162"/>
        <v>0</v>
      </c>
    </row>
    <row r="222" spans="1:30" ht="54.95" hidden="1" customHeight="1">
      <c r="A222" s="95" t="str">
        <f>'приложение 1.1 '!A224</f>
        <v>2.1.3.5</v>
      </c>
      <c r="B222" s="506" t="str">
        <f>'приложение 1.1 '!B224</f>
        <v xml:space="preserve">Строительство ТП1 2х2500кВА мкр.31А Электроснабжение Клинического перенатального центра на 315 коек </v>
      </c>
      <c r="C222" s="430" t="str">
        <f>IF('приложение 1.1 '!G224=2012,'приложение 1.1 '!E224,"-")</f>
        <v>-</v>
      </c>
      <c r="D222" s="430" t="str">
        <f>IF('приложение 1.1 '!G224=2012,'приложение 1.1 '!D224,"-")</f>
        <v>-</v>
      </c>
      <c r="E222" s="430" t="str">
        <f>IF('приложение 1.1 '!G224=2013,'приложение 1.1 '!E224,"-")</f>
        <v>-</v>
      </c>
      <c r="F222" s="430" t="str">
        <f>IF('приложение 1.1 '!G224=2013,'приложение 1.1 '!D224,"-")</f>
        <v>-</v>
      </c>
      <c r="G222" s="430" t="str">
        <f>IF('приложение 1.1 '!G224=2014,'приложение 1.1 '!E224,"-")</f>
        <v>-</v>
      </c>
      <c r="H222" s="430" t="str">
        <f>IF('приложение 1.1 '!G224=2014,'приложение 1.1 '!D224,"-")</f>
        <v>-</v>
      </c>
      <c r="I222" s="430" t="str">
        <f>IF('приложение 1.1 '!G224=2015,'приложение 1.1 '!E224,"-")</f>
        <v>-</v>
      </c>
      <c r="J222" s="430" t="str">
        <f>IF('приложение 1.1 '!G224=2015,'приложение 1.1 '!D224,"-")</f>
        <v>-</v>
      </c>
      <c r="K222" s="430" t="str">
        <f>IF('приложение 1.1 '!G224=2016,'приложение 1.1 '!E224,"-")</f>
        <v>-</v>
      </c>
      <c r="L222" s="430" t="str">
        <f>IF('приложение 1.1 '!G224=2016,'приложение 1.1 '!D224,"-")</f>
        <v>-</v>
      </c>
      <c r="M222" s="430">
        <f>IF('приложение 1.1 '!G224=2017,'приложение 1.1 '!E224,"-")</f>
        <v>5</v>
      </c>
      <c r="N222" s="430">
        <f>IF('приложение 1.1 '!G224=2017,'приложение 1.1 '!D224,"-")</f>
        <v>0</v>
      </c>
      <c r="O222" s="430">
        <f t="shared" si="159"/>
        <v>5</v>
      </c>
      <c r="P222" s="430">
        <f t="shared" si="160"/>
        <v>0</v>
      </c>
      <c r="Q222" s="430">
        <v>0</v>
      </c>
      <c r="R222" s="430">
        <v>0</v>
      </c>
      <c r="S222" s="430">
        <v>0</v>
      </c>
      <c r="T222" s="430">
        <v>0</v>
      </c>
      <c r="U222" s="430">
        <v>0</v>
      </c>
      <c r="V222" s="430">
        <v>0</v>
      </c>
      <c r="W222" s="430">
        <v>0</v>
      </c>
      <c r="X222" s="430">
        <v>0</v>
      </c>
      <c r="Y222" s="430">
        <v>0</v>
      </c>
      <c r="Z222" s="430">
        <v>0</v>
      </c>
      <c r="AA222" s="430">
        <v>0</v>
      </c>
      <c r="AB222" s="430">
        <v>0</v>
      </c>
      <c r="AC222" s="430">
        <f t="shared" si="161"/>
        <v>0</v>
      </c>
      <c r="AD222" s="430">
        <f t="shared" si="162"/>
        <v>0</v>
      </c>
    </row>
    <row r="223" spans="1:30" ht="54.95" hidden="1" customHeight="1">
      <c r="A223" s="95" t="str">
        <f>'приложение 1.1 '!A225</f>
        <v>2.1.3.6</v>
      </c>
      <c r="B223" s="506" t="str">
        <f>'приложение 1.1 '!B225</f>
        <v xml:space="preserve">Строительство ТП2 2х2500кВА  мкр.31А Электроснабжение Клинического перенатального центра на 315 коек </v>
      </c>
      <c r="C223" s="430" t="str">
        <f>IF('приложение 1.1 '!G225=2012,'приложение 1.1 '!E225,"-")</f>
        <v>-</v>
      </c>
      <c r="D223" s="430" t="str">
        <f>IF('приложение 1.1 '!G225=2012,'приложение 1.1 '!D225,"-")</f>
        <v>-</v>
      </c>
      <c r="E223" s="430" t="str">
        <f>IF('приложение 1.1 '!G225=2013,'приложение 1.1 '!E225,"-")</f>
        <v>-</v>
      </c>
      <c r="F223" s="430" t="str">
        <f>IF('приложение 1.1 '!G225=2013,'приложение 1.1 '!D225,"-")</f>
        <v>-</v>
      </c>
      <c r="G223" s="430" t="str">
        <f>IF('приложение 1.1 '!G225=2014,'приложение 1.1 '!E225,"-")</f>
        <v>-</v>
      </c>
      <c r="H223" s="430" t="str">
        <f>IF('приложение 1.1 '!G225=2014,'приложение 1.1 '!D225,"-")</f>
        <v>-</v>
      </c>
      <c r="I223" s="430" t="str">
        <f>IF('приложение 1.1 '!G225=2015,'приложение 1.1 '!E225,"-")</f>
        <v>-</v>
      </c>
      <c r="J223" s="430" t="str">
        <f>IF('приложение 1.1 '!G225=2015,'приложение 1.1 '!D225,"-")</f>
        <v>-</v>
      </c>
      <c r="K223" s="430" t="str">
        <f>IF('приложение 1.1 '!G225=2016,'приложение 1.1 '!E225,"-")</f>
        <v>-</v>
      </c>
      <c r="L223" s="430" t="str">
        <f>IF('приложение 1.1 '!G225=2016,'приложение 1.1 '!D225,"-")</f>
        <v>-</v>
      </c>
      <c r="M223" s="430">
        <f>IF('приложение 1.1 '!G225=2017,'приложение 1.1 '!E225,"-")</f>
        <v>5</v>
      </c>
      <c r="N223" s="430">
        <f>IF('приложение 1.1 '!G225=2017,'приложение 1.1 '!D225,"-")</f>
        <v>0</v>
      </c>
      <c r="O223" s="430">
        <f t="shared" si="159"/>
        <v>5</v>
      </c>
      <c r="P223" s="430">
        <f t="shared" si="160"/>
        <v>0</v>
      </c>
      <c r="Q223" s="430">
        <v>0</v>
      </c>
      <c r="R223" s="430">
        <v>0</v>
      </c>
      <c r="S223" s="430">
        <v>0</v>
      </c>
      <c r="T223" s="430">
        <v>0</v>
      </c>
      <c r="U223" s="430">
        <v>0</v>
      </c>
      <c r="V223" s="430">
        <v>0</v>
      </c>
      <c r="W223" s="430">
        <v>0</v>
      </c>
      <c r="X223" s="430">
        <v>0</v>
      </c>
      <c r="Y223" s="430">
        <v>0</v>
      </c>
      <c r="Z223" s="430">
        <v>0</v>
      </c>
      <c r="AA223" s="430">
        <v>0</v>
      </c>
      <c r="AB223" s="430">
        <v>0</v>
      </c>
      <c r="AC223" s="430">
        <f t="shared" si="161"/>
        <v>0</v>
      </c>
      <c r="AD223" s="430">
        <f t="shared" si="162"/>
        <v>0</v>
      </c>
    </row>
    <row r="224" spans="1:30" ht="54.95" hidden="1" customHeight="1">
      <c r="A224" s="95" t="str">
        <f>'приложение 1.1 '!A226</f>
        <v>2.1.3.7</v>
      </c>
      <c r="B224" s="506" t="str">
        <f>'приложение 1.1 '!B226</f>
        <v xml:space="preserve">Строительство ТП3 2х2500кВА мкр.31А Электроснабжение Клинического перенатального центра на 315 коек </v>
      </c>
      <c r="C224" s="430" t="str">
        <f>IF('приложение 1.1 '!G226=2012,'приложение 1.1 '!E226,"-")</f>
        <v>-</v>
      </c>
      <c r="D224" s="430" t="str">
        <f>IF('приложение 1.1 '!G226=2012,'приложение 1.1 '!D226,"-")</f>
        <v>-</v>
      </c>
      <c r="E224" s="430" t="str">
        <f>IF('приложение 1.1 '!G226=2013,'приложение 1.1 '!E226,"-")</f>
        <v>-</v>
      </c>
      <c r="F224" s="430" t="str">
        <f>IF('приложение 1.1 '!G226=2013,'приложение 1.1 '!D226,"-")</f>
        <v>-</v>
      </c>
      <c r="G224" s="430" t="str">
        <f>IF('приложение 1.1 '!G226=2014,'приложение 1.1 '!E226,"-")</f>
        <v>-</v>
      </c>
      <c r="H224" s="430" t="str">
        <f>IF('приложение 1.1 '!G226=2014,'приложение 1.1 '!D226,"-")</f>
        <v>-</v>
      </c>
      <c r="I224" s="430" t="str">
        <f>IF('приложение 1.1 '!G226=2015,'приложение 1.1 '!E226,"-")</f>
        <v>-</v>
      </c>
      <c r="J224" s="430" t="str">
        <f>IF('приложение 1.1 '!G226=2015,'приложение 1.1 '!D226,"-")</f>
        <v>-</v>
      </c>
      <c r="K224" s="430" t="str">
        <f>IF('приложение 1.1 '!G226=2016,'приложение 1.1 '!E226,"-")</f>
        <v>-</v>
      </c>
      <c r="L224" s="430" t="str">
        <f>IF('приложение 1.1 '!G226=2016,'приложение 1.1 '!D226,"-")</f>
        <v>-</v>
      </c>
      <c r="M224" s="430">
        <f>IF('приложение 1.1 '!G226=2017,'приложение 1.1 '!E226,"-")</f>
        <v>5</v>
      </c>
      <c r="N224" s="430">
        <f>IF('приложение 1.1 '!G226=2017,'приложение 1.1 '!D226,"-")</f>
        <v>0</v>
      </c>
      <c r="O224" s="430">
        <f t="shared" si="159"/>
        <v>5</v>
      </c>
      <c r="P224" s="430">
        <f t="shared" si="160"/>
        <v>0</v>
      </c>
      <c r="Q224" s="430">
        <v>0</v>
      </c>
      <c r="R224" s="430">
        <v>0</v>
      </c>
      <c r="S224" s="430">
        <v>0</v>
      </c>
      <c r="T224" s="430">
        <v>0</v>
      </c>
      <c r="U224" s="430">
        <v>0</v>
      </c>
      <c r="V224" s="430">
        <v>0</v>
      </c>
      <c r="W224" s="430">
        <v>0</v>
      </c>
      <c r="X224" s="430">
        <v>0</v>
      </c>
      <c r="Y224" s="430">
        <v>0</v>
      </c>
      <c r="Z224" s="430">
        <v>0</v>
      </c>
      <c r="AA224" s="430">
        <v>0</v>
      </c>
      <c r="AB224" s="430">
        <v>0</v>
      </c>
      <c r="AC224" s="430">
        <f t="shared" si="161"/>
        <v>0</v>
      </c>
      <c r="AD224" s="430">
        <f t="shared" si="162"/>
        <v>0</v>
      </c>
    </row>
    <row r="225" spans="1:30" ht="54.95" hidden="1" customHeight="1">
      <c r="A225" s="95" t="str">
        <f>'приложение 1.1 '!A227</f>
        <v>2.1.3.8</v>
      </c>
      <c r="B225" s="506" t="str">
        <f>'приложение 1.1 '!B227</f>
        <v>Строительство ТП №9 2*2500кВА  мкр.23А</v>
      </c>
      <c r="C225" s="430" t="str">
        <f>IF('приложение 1.1 '!G227=2012,'приложение 1.1 '!E227,"-")</f>
        <v>-</v>
      </c>
      <c r="D225" s="430" t="str">
        <f>IF('приложение 1.1 '!G227=2012,'приложение 1.1 '!D227,"-")</f>
        <v>-</v>
      </c>
      <c r="E225" s="430" t="str">
        <f>IF('приложение 1.1 '!G227=2013,'приложение 1.1 '!E227,"-")</f>
        <v>-</v>
      </c>
      <c r="F225" s="430" t="str">
        <f>IF('приложение 1.1 '!G227=2013,'приложение 1.1 '!D227,"-")</f>
        <v>-</v>
      </c>
      <c r="G225" s="430" t="str">
        <f>IF('приложение 1.1 '!G227=2014,'приложение 1.1 '!E227,"-")</f>
        <v>-</v>
      </c>
      <c r="H225" s="430" t="str">
        <f>IF('приложение 1.1 '!G227=2014,'приложение 1.1 '!D227,"-")</f>
        <v>-</v>
      </c>
      <c r="I225" s="430" t="str">
        <f>IF('приложение 1.1 '!G227=2015,'приложение 1.1 '!E227,"-")</f>
        <v>-</v>
      </c>
      <c r="J225" s="430" t="str">
        <f>IF('приложение 1.1 '!G227=2015,'приложение 1.1 '!D227,"-")</f>
        <v>-</v>
      </c>
      <c r="K225" s="430">
        <f>IF('приложение 1.1 '!G227=2016,'приложение 1.1 '!E227,"-")</f>
        <v>5</v>
      </c>
      <c r="L225" s="430">
        <f>IF('приложение 1.1 '!G227=2016,'приложение 1.1 '!D227,"-")</f>
        <v>0</v>
      </c>
      <c r="M225" s="430" t="str">
        <f>IF('приложение 1.1 '!G227=2017,'приложение 1.1 '!E227,"-")</f>
        <v>-</v>
      </c>
      <c r="N225" s="430" t="str">
        <f>IF('приложение 1.1 '!G227=2017,'приложение 1.1 '!D227,"-")</f>
        <v>-</v>
      </c>
      <c r="O225" s="430">
        <f t="shared" si="159"/>
        <v>5</v>
      </c>
      <c r="P225" s="430">
        <f t="shared" si="160"/>
        <v>0</v>
      </c>
      <c r="Q225" s="430">
        <v>0</v>
      </c>
      <c r="R225" s="430">
        <v>0</v>
      </c>
      <c r="S225" s="430">
        <v>0</v>
      </c>
      <c r="T225" s="430">
        <v>0</v>
      </c>
      <c r="U225" s="430">
        <v>0</v>
      </c>
      <c r="V225" s="430">
        <v>0</v>
      </c>
      <c r="W225" s="430">
        <v>0</v>
      </c>
      <c r="X225" s="430">
        <v>0</v>
      </c>
      <c r="Y225" s="430">
        <v>0</v>
      </c>
      <c r="Z225" s="430">
        <v>0</v>
      </c>
      <c r="AA225" s="430">
        <v>0</v>
      </c>
      <c r="AB225" s="430">
        <v>0</v>
      </c>
      <c r="AC225" s="430">
        <f t="shared" si="161"/>
        <v>0</v>
      </c>
      <c r="AD225" s="430">
        <f t="shared" si="162"/>
        <v>0</v>
      </c>
    </row>
    <row r="226" spans="1:30" ht="54.95" hidden="1" customHeight="1">
      <c r="A226" s="95" t="str">
        <f>'приложение 1.1 '!A228</f>
        <v>2.1.3.9</v>
      </c>
      <c r="B226" s="506" t="str">
        <f>'приложение 1.1 '!B228</f>
        <v>Строительство ТП№23-2х2500кВА мкр.44 (2-й этап строительства)</v>
      </c>
      <c r="C226" s="430" t="str">
        <f>IF('приложение 1.1 '!G228=2012,'приложение 1.1 '!E228,"-")</f>
        <v>-</v>
      </c>
      <c r="D226" s="430" t="str">
        <f>IF('приложение 1.1 '!G228=2012,'приложение 1.1 '!D228,"-")</f>
        <v>-</v>
      </c>
      <c r="E226" s="430" t="str">
        <f>IF('приложение 1.1 '!G228=2013,'приложение 1.1 '!E228,"-")</f>
        <v>-</v>
      </c>
      <c r="F226" s="430" t="str">
        <f>IF('приложение 1.1 '!G228=2013,'приложение 1.1 '!D228,"-")</f>
        <v>-</v>
      </c>
      <c r="G226" s="430">
        <f>IF('приложение 1.1 '!G228=2014,'приложение 1.1 '!E228,"-")</f>
        <v>5</v>
      </c>
      <c r="H226" s="430">
        <f>IF('приложение 1.1 '!G228=2014,'приложение 1.1 '!D228,"-")</f>
        <v>0</v>
      </c>
      <c r="I226" s="430" t="str">
        <f>IF('приложение 1.1 '!G228=2015,'приложение 1.1 '!E228,"-")</f>
        <v>-</v>
      </c>
      <c r="J226" s="430" t="str">
        <f>IF('приложение 1.1 '!G228=2015,'приложение 1.1 '!D228,"-")</f>
        <v>-</v>
      </c>
      <c r="K226" s="430" t="str">
        <f>IF('приложение 1.1 '!G228=2016,'приложение 1.1 '!E228,"-")</f>
        <v>-</v>
      </c>
      <c r="L226" s="430" t="str">
        <f>IF('приложение 1.1 '!G228=2016,'приложение 1.1 '!D228,"-")</f>
        <v>-</v>
      </c>
      <c r="M226" s="430" t="str">
        <f>IF('приложение 1.1 '!G228=2017,'приложение 1.1 '!E228,"-")</f>
        <v>-</v>
      </c>
      <c r="N226" s="430" t="str">
        <f>IF('приложение 1.1 '!G228=2017,'приложение 1.1 '!D228,"-")</f>
        <v>-</v>
      </c>
      <c r="O226" s="430">
        <f t="shared" si="159"/>
        <v>5</v>
      </c>
      <c r="P226" s="430">
        <f t="shared" si="160"/>
        <v>0</v>
      </c>
      <c r="Q226" s="430">
        <v>0</v>
      </c>
      <c r="R226" s="430">
        <v>0</v>
      </c>
      <c r="S226" s="430">
        <v>0</v>
      </c>
      <c r="T226" s="430">
        <v>0</v>
      </c>
      <c r="U226" s="430">
        <v>0</v>
      </c>
      <c r="V226" s="430">
        <v>0</v>
      </c>
      <c r="W226" s="430">
        <v>0</v>
      </c>
      <c r="X226" s="430">
        <v>0</v>
      </c>
      <c r="Y226" s="430">
        <v>0</v>
      </c>
      <c r="Z226" s="430">
        <v>0</v>
      </c>
      <c r="AA226" s="430">
        <v>0</v>
      </c>
      <c r="AB226" s="430">
        <v>0</v>
      </c>
      <c r="AC226" s="430">
        <f t="shared" si="161"/>
        <v>0</v>
      </c>
      <c r="AD226" s="430">
        <f t="shared" si="162"/>
        <v>0</v>
      </c>
    </row>
    <row r="227" spans="1:30" ht="54.95" hidden="1" customHeight="1">
      <c r="A227" s="95" t="str">
        <f>'приложение 1.1 '!A229</f>
        <v>2.1.3.10</v>
      </c>
      <c r="B227" s="506" t="str">
        <f>'приложение 1.1 '!B229</f>
        <v>Строительство ТП-2х1600кВА мкр.18</v>
      </c>
      <c r="C227" s="430" t="str">
        <f>IF('приложение 1.1 '!G229=2012,'приложение 1.1 '!E229,"-")</f>
        <v>-</v>
      </c>
      <c r="D227" s="430" t="str">
        <f>IF('приложение 1.1 '!G229=2012,'приложение 1.1 '!D229,"-")</f>
        <v>-</v>
      </c>
      <c r="E227" s="430" t="str">
        <f>IF('приложение 1.1 '!G229=2013,'приложение 1.1 '!E229,"-")</f>
        <v>-</v>
      </c>
      <c r="F227" s="430" t="str">
        <f>IF('приложение 1.1 '!G229=2013,'приложение 1.1 '!D229,"-")</f>
        <v>-</v>
      </c>
      <c r="G227" s="430">
        <f>IF('приложение 1.1 '!G229=2014,'приложение 1.1 '!E229,"-")</f>
        <v>3.2</v>
      </c>
      <c r="H227" s="430">
        <f>IF('приложение 1.1 '!G229=2014,'приложение 1.1 '!D229,"-")</f>
        <v>0</v>
      </c>
      <c r="I227" s="430" t="str">
        <f>IF('приложение 1.1 '!G229=2015,'приложение 1.1 '!E229,"-")</f>
        <v>-</v>
      </c>
      <c r="J227" s="430" t="str">
        <f>IF('приложение 1.1 '!G229=2015,'приложение 1.1 '!D229,"-")</f>
        <v>-</v>
      </c>
      <c r="K227" s="430" t="str">
        <f>IF('приложение 1.1 '!G229=2016,'приложение 1.1 '!E229,"-")</f>
        <v>-</v>
      </c>
      <c r="L227" s="430" t="str">
        <f>IF('приложение 1.1 '!G229=2016,'приложение 1.1 '!D229,"-")</f>
        <v>-</v>
      </c>
      <c r="M227" s="430" t="str">
        <f>IF('приложение 1.1 '!G229=2017,'приложение 1.1 '!E229,"-")</f>
        <v>-</v>
      </c>
      <c r="N227" s="430" t="str">
        <f>IF('приложение 1.1 '!G229=2017,'приложение 1.1 '!D229,"-")</f>
        <v>-</v>
      </c>
      <c r="O227" s="430">
        <f t="shared" si="159"/>
        <v>3.2</v>
      </c>
      <c r="P227" s="430">
        <f t="shared" si="160"/>
        <v>0</v>
      </c>
      <c r="Q227" s="430">
        <v>0</v>
      </c>
      <c r="R227" s="430">
        <v>0</v>
      </c>
      <c r="S227" s="430">
        <v>0</v>
      </c>
      <c r="T227" s="430">
        <v>0</v>
      </c>
      <c r="U227" s="430">
        <v>0</v>
      </c>
      <c r="V227" s="430">
        <v>0</v>
      </c>
      <c r="W227" s="430">
        <v>0</v>
      </c>
      <c r="X227" s="430">
        <v>0</v>
      </c>
      <c r="Y227" s="430">
        <v>0</v>
      </c>
      <c r="Z227" s="430">
        <v>0</v>
      </c>
      <c r="AA227" s="430">
        <v>0</v>
      </c>
      <c r="AB227" s="430">
        <v>0</v>
      </c>
      <c r="AC227" s="430">
        <f t="shared" si="161"/>
        <v>0</v>
      </c>
      <c r="AD227" s="430">
        <f t="shared" si="162"/>
        <v>0</v>
      </c>
    </row>
    <row r="228" spans="1:30" ht="54.95" hidden="1" customHeight="1">
      <c r="A228" s="95" t="str">
        <f>'приложение 1.1 '!A230</f>
        <v>2.1.3.11</v>
      </c>
      <c r="B228" s="506" t="str">
        <f>'приложение 1.1 '!B230</f>
        <v>Строительство ТП №8 2х1600кВА мкр. 23А</v>
      </c>
      <c r="C228" s="430" t="str">
        <f>IF('приложение 1.1 '!G230=2012,'приложение 1.1 '!E230,"-")</f>
        <v>-</v>
      </c>
      <c r="D228" s="430" t="str">
        <f>IF('приложение 1.1 '!G230=2012,'приложение 1.1 '!D230,"-")</f>
        <v>-</v>
      </c>
      <c r="E228" s="430" t="str">
        <f>IF('приложение 1.1 '!G230=2013,'приложение 1.1 '!E230,"-")</f>
        <v>-</v>
      </c>
      <c r="F228" s="430" t="str">
        <f>IF('приложение 1.1 '!G230=2013,'приложение 1.1 '!D230,"-")</f>
        <v>-</v>
      </c>
      <c r="G228" s="430" t="str">
        <f>IF('приложение 1.1 '!G230=2014,'приложение 1.1 '!E230,"-")</f>
        <v>-</v>
      </c>
      <c r="H228" s="430" t="str">
        <f>IF('приложение 1.1 '!G230=2014,'приложение 1.1 '!D230,"-")</f>
        <v>-</v>
      </c>
      <c r="I228" s="430" t="str">
        <f>IF('приложение 1.1 '!G230=2015,'приложение 1.1 '!E230,"-")</f>
        <v>-</v>
      </c>
      <c r="J228" s="430" t="str">
        <f>IF('приложение 1.1 '!G230=2015,'приложение 1.1 '!D230,"-")</f>
        <v>-</v>
      </c>
      <c r="K228" s="430">
        <f>IF('приложение 1.1 '!G230=2016,'приложение 1.1 '!E230,"-")</f>
        <v>3.2</v>
      </c>
      <c r="L228" s="430">
        <f>IF('приложение 1.1 '!G230=2016,'приложение 1.1 '!D230,"-")</f>
        <v>0</v>
      </c>
      <c r="M228" s="430" t="str">
        <f>IF('приложение 1.1 '!G230=2017,'приложение 1.1 '!E230,"-")</f>
        <v>-</v>
      </c>
      <c r="N228" s="430" t="str">
        <f>IF('приложение 1.1 '!G230=2017,'приложение 1.1 '!D230,"-")</f>
        <v>-</v>
      </c>
      <c r="O228" s="430">
        <f t="shared" si="159"/>
        <v>3.2</v>
      </c>
      <c r="P228" s="430">
        <f t="shared" si="160"/>
        <v>0</v>
      </c>
      <c r="Q228" s="430">
        <v>0</v>
      </c>
      <c r="R228" s="430">
        <v>0</v>
      </c>
      <c r="S228" s="430">
        <v>0</v>
      </c>
      <c r="T228" s="430">
        <v>0</v>
      </c>
      <c r="U228" s="430">
        <v>0</v>
      </c>
      <c r="V228" s="430">
        <v>0</v>
      </c>
      <c r="W228" s="430">
        <v>0</v>
      </c>
      <c r="X228" s="430">
        <v>0</v>
      </c>
      <c r="Y228" s="430">
        <v>0</v>
      </c>
      <c r="Z228" s="430">
        <v>0</v>
      </c>
      <c r="AA228" s="430">
        <v>0</v>
      </c>
      <c r="AB228" s="430">
        <v>0</v>
      </c>
      <c r="AC228" s="430">
        <f t="shared" si="161"/>
        <v>0</v>
      </c>
      <c r="AD228" s="430">
        <f t="shared" si="162"/>
        <v>0</v>
      </c>
    </row>
    <row r="229" spans="1:30" ht="54.95" hidden="1" customHeight="1">
      <c r="A229" s="95" t="str">
        <f>'приложение 1.1 '!A231</f>
        <v>2.1.3.12</v>
      </c>
      <c r="B229" s="506" t="str">
        <f>'приложение 1.1 '!B231</f>
        <v xml:space="preserve">Строительство ТП -2х1600кВА мкр.28 </v>
      </c>
      <c r="C229" s="430" t="str">
        <f>IF('приложение 1.1 '!G231=2012,'приложение 1.1 '!E231,"-")</f>
        <v>-</v>
      </c>
      <c r="D229" s="430" t="str">
        <f>IF('приложение 1.1 '!G231=2012,'приложение 1.1 '!D231,"-")</f>
        <v>-</v>
      </c>
      <c r="E229" s="430" t="str">
        <f>IF('приложение 1.1 '!G231=2013,'приложение 1.1 '!E231,"-")</f>
        <v>-</v>
      </c>
      <c r="F229" s="430" t="str">
        <f>IF('приложение 1.1 '!G231=2013,'приложение 1.1 '!D231,"-")</f>
        <v>-</v>
      </c>
      <c r="G229" s="430" t="str">
        <f>IF('приложение 1.1 '!G231=2014,'приложение 1.1 '!E231,"-")</f>
        <v>-</v>
      </c>
      <c r="H229" s="430" t="str">
        <f>IF('приложение 1.1 '!G231=2014,'приложение 1.1 '!D231,"-")</f>
        <v>-</v>
      </c>
      <c r="I229" s="430">
        <f>IF('приложение 1.1 '!G231=2015,'приложение 1.1 '!E231,"-")</f>
        <v>3.2</v>
      </c>
      <c r="J229" s="430">
        <f>IF('приложение 1.1 '!G231=2015,'приложение 1.1 '!D231,"-")</f>
        <v>0</v>
      </c>
      <c r="K229" s="430" t="str">
        <f>IF('приложение 1.1 '!G231=2016,'приложение 1.1 '!E231,"-")</f>
        <v>-</v>
      </c>
      <c r="L229" s="430" t="str">
        <f>IF('приложение 1.1 '!G231=2016,'приложение 1.1 '!D231,"-")</f>
        <v>-</v>
      </c>
      <c r="M229" s="430" t="str">
        <f>IF('приложение 1.1 '!G231=2017,'приложение 1.1 '!E231,"-")</f>
        <v>-</v>
      </c>
      <c r="N229" s="430" t="str">
        <f>IF('приложение 1.1 '!G231=2017,'приложение 1.1 '!D231,"-")</f>
        <v>-</v>
      </c>
      <c r="O229" s="430">
        <f t="shared" si="159"/>
        <v>3.2</v>
      </c>
      <c r="P229" s="430">
        <f t="shared" si="160"/>
        <v>0</v>
      </c>
      <c r="Q229" s="430">
        <v>0</v>
      </c>
      <c r="R229" s="430">
        <v>0</v>
      </c>
      <c r="S229" s="430">
        <v>0</v>
      </c>
      <c r="T229" s="430">
        <v>0</v>
      </c>
      <c r="U229" s="430">
        <v>0</v>
      </c>
      <c r="V229" s="430">
        <v>0</v>
      </c>
      <c r="W229" s="430">
        <v>0</v>
      </c>
      <c r="X229" s="430">
        <v>0</v>
      </c>
      <c r="Y229" s="430">
        <v>0</v>
      </c>
      <c r="Z229" s="430">
        <v>0</v>
      </c>
      <c r="AA229" s="430">
        <v>0</v>
      </c>
      <c r="AB229" s="430">
        <v>0</v>
      </c>
      <c r="AC229" s="430">
        <f t="shared" si="161"/>
        <v>0</v>
      </c>
      <c r="AD229" s="430">
        <f t="shared" si="162"/>
        <v>0</v>
      </c>
    </row>
    <row r="230" spans="1:30" ht="54.95" hidden="1" customHeight="1">
      <c r="A230" s="95" t="str">
        <f>'приложение 1.1 '!A232</f>
        <v>2.1.3.13</v>
      </c>
      <c r="B230" s="506" t="str">
        <f>'приложение 1.1 '!B232</f>
        <v>Строительство ТП№5 2х1600кВА мкр.38 (3-я очередь)</v>
      </c>
      <c r="C230" s="430" t="str">
        <f>IF('приложение 1.1 '!G232=2012,'приложение 1.1 '!E232,"-")</f>
        <v>-</v>
      </c>
      <c r="D230" s="430" t="str">
        <f>IF('приложение 1.1 '!G232=2012,'приложение 1.1 '!D232,"-")</f>
        <v>-</v>
      </c>
      <c r="E230" s="430" t="str">
        <f>IF('приложение 1.1 '!G232=2013,'приложение 1.1 '!E232,"-")</f>
        <v>-</v>
      </c>
      <c r="F230" s="430" t="str">
        <f>IF('приложение 1.1 '!G232=2013,'приложение 1.1 '!D232,"-")</f>
        <v>-</v>
      </c>
      <c r="G230" s="430" t="str">
        <f>IF('приложение 1.1 '!G232=2014,'приложение 1.1 '!E232,"-")</f>
        <v>-</v>
      </c>
      <c r="H230" s="430" t="str">
        <f>IF('приложение 1.1 '!G232=2014,'приложение 1.1 '!D232,"-")</f>
        <v>-</v>
      </c>
      <c r="I230" s="430" t="str">
        <f>IF('приложение 1.1 '!G232=2015,'приложение 1.1 '!E232,"-")</f>
        <v>-</v>
      </c>
      <c r="J230" s="430" t="str">
        <f>IF('приложение 1.1 '!G232=2015,'приложение 1.1 '!D232,"-")</f>
        <v>-</v>
      </c>
      <c r="K230" s="430">
        <f>IF('приложение 1.1 '!G232=2016,'приложение 1.1 '!E232,"-")</f>
        <v>3.2</v>
      </c>
      <c r="L230" s="430">
        <f>IF('приложение 1.1 '!G232=2016,'приложение 1.1 '!D232,"-")</f>
        <v>0</v>
      </c>
      <c r="M230" s="430" t="str">
        <f>IF('приложение 1.1 '!G232=2017,'приложение 1.1 '!E232,"-")</f>
        <v>-</v>
      </c>
      <c r="N230" s="430" t="str">
        <f>IF('приложение 1.1 '!G232=2017,'приложение 1.1 '!D232,"-")</f>
        <v>-</v>
      </c>
      <c r="O230" s="430">
        <f t="shared" si="159"/>
        <v>3.2</v>
      </c>
      <c r="P230" s="430">
        <f t="shared" si="160"/>
        <v>0</v>
      </c>
      <c r="Q230" s="430">
        <v>0</v>
      </c>
      <c r="R230" s="430">
        <v>0</v>
      </c>
      <c r="S230" s="430">
        <v>0</v>
      </c>
      <c r="T230" s="430">
        <v>0</v>
      </c>
      <c r="U230" s="430">
        <v>0</v>
      </c>
      <c r="V230" s="430">
        <v>0</v>
      </c>
      <c r="W230" s="430">
        <v>0</v>
      </c>
      <c r="X230" s="430">
        <v>0</v>
      </c>
      <c r="Y230" s="430">
        <v>0</v>
      </c>
      <c r="Z230" s="430">
        <v>0</v>
      </c>
      <c r="AA230" s="430">
        <v>0</v>
      </c>
      <c r="AB230" s="430">
        <v>0</v>
      </c>
      <c r="AC230" s="430">
        <f t="shared" si="161"/>
        <v>0</v>
      </c>
      <c r="AD230" s="430">
        <f t="shared" si="162"/>
        <v>0</v>
      </c>
    </row>
    <row r="231" spans="1:30" ht="54.95" hidden="1" customHeight="1">
      <c r="A231" s="95" t="str">
        <f>'приложение 1.1 '!A233</f>
        <v>2.1.3.14</v>
      </c>
      <c r="B231" s="506" t="str">
        <f>'приложение 1.1 '!B233</f>
        <v>Строительство ТП №6 2х1600кВА мкр.38 (3-я очередь)</v>
      </c>
      <c r="C231" s="430" t="str">
        <f>IF('приложение 1.1 '!G233=2012,'приложение 1.1 '!E233,"-")</f>
        <v>-</v>
      </c>
      <c r="D231" s="430" t="str">
        <f>IF('приложение 1.1 '!G233=2012,'приложение 1.1 '!D233,"-")</f>
        <v>-</v>
      </c>
      <c r="E231" s="430" t="str">
        <f>IF('приложение 1.1 '!G233=2013,'приложение 1.1 '!E233,"-")</f>
        <v>-</v>
      </c>
      <c r="F231" s="430" t="str">
        <f>IF('приложение 1.1 '!G233=2013,'приложение 1.1 '!D233,"-")</f>
        <v>-</v>
      </c>
      <c r="G231" s="430" t="str">
        <f>IF('приложение 1.1 '!G233=2014,'приложение 1.1 '!E233,"-")</f>
        <v>-</v>
      </c>
      <c r="H231" s="430" t="str">
        <f>IF('приложение 1.1 '!G233=2014,'приложение 1.1 '!D233,"-")</f>
        <v>-</v>
      </c>
      <c r="I231" s="430" t="str">
        <f>IF('приложение 1.1 '!G233=2015,'приложение 1.1 '!E233,"-")</f>
        <v>-</v>
      </c>
      <c r="J231" s="430" t="str">
        <f>IF('приложение 1.1 '!G233=2015,'приложение 1.1 '!D233,"-")</f>
        <v>-</v>
      </c>
      <c r="K231" s="430">
        <f>IF('приложение 1.1 '!G233=2016,'приложение 1.1 '!E233,"-")</f>
        <v>3.2</v>
      </c>
      <c r="L231" s="430">
        <f>IF('приложение 1.1 '!G233=2016,'приложение 1.1 '!D233,"-")</f>
        <v>0</v>
      </c>
      <c r="M231" s="430" t="str">
        <f>IF('приложение 1.1 '!G233=2017,'приложение 1.1 '!E233,"-")</f>
        <v>-</v>
      </c>
      <c r="N231" s="430" t="str">
        <f>IF('приложение 1.1 '!G233=2017,'приложение 1.1 '!D233,"-")</f>
        <v>-</v>
      </c>
      <c r="O231" s="430">
        <f t="shared" si="159"/>
        <v>3.2</v>
      </c>
      <c r="P231" s="430">
        <f t="shared" si="160"/>
        <v>0</v>
      </c>
      <c r="Q231" s="430">
        <v>0</v>
      </c>
      <c r="R231" s="430">
        <v>0</v>
      </c>
      <c r="S231" s="430">
        <v>0</v>
      </c>
      <c r="T231" s="430">
        <v>0</v>
      </c>
      <c r="U231" s="430">
        <v>0</v>
      </c>
      <c r="V231" s="430">
        <v>0</v>
      </c>
      <c r="W231" s="430">
        <v>0</v>
      </c>
      <c r="X231" s="430">
        <v>0</v>
      </c>
      <c r="Y231" s="430">
        <v>0</v>
      </c>
      <c r="Z231" s="430">
        <v>0</v>
      </c>
      <c r="AA231" s="430">
        <v>0</v>
      </c>
      <c r="AB231" s="430">
        <v>0</v>
      </c>
      <c r="AC231" s="430">
        <f t="shared" si="161"/>
        <v>0</v>
      </c>
      <c r="AD231" s="430">
        <f t="shared" si="162"/>
        <v>0</v>
      </c>
    </row>
    <row r="232" spans="1:30" ht="54.95" hidden="1" customHeight="1">
      <c r="A232" s="95" t="str">
        <f>'приложение 1.1 '!A234</f>
        <v>2.1.3.15</v>
      </c>
      <c r="B232" s="506" t="str">
        <f>'приложение 1.1 '!B234</f>
        <v>Строительство ТП-2х1000кВА в мкр. 20А (бассейн, архив, хореографическая школа)</v>
      </c>
      <c r="C232" s="430" t="str">
        <f>IF('приложение 1.1 '!G234=2012,'приложение 1.1 '!E234,"-")</f>
        <v>-</v>
      </c>
      <c r="D232" s="430" t="str">
        <f>IF('приложение 1.1 '!G234=2012,'приложение 1.1 '!D234,"-")</f>
        <v>-</v>
      </c>
      <c r="E232" s="430" t="str">
        <f>IF('приложение 1.1 '!G234=2013,'приложение 1.1 '!E234,"-")</f>
        <v>-</v>
      </c>
      <c r="F232" s="430" t="str">
        <f>IF('приложение 1.1 '!G234=2013,'приложение 1.1 '!D234,"-")</f>
        <v>-</v>
      </c>
      <c r="G232" s="430" t="str">
        <f>IF('приложение 1.1 '!G234=2014,'приложение 1.1 '!E234,"-")</f>
        <v>-</v>
      </c>
      <c r="H232" s="430" t="str">
        <f>IF('приложение 1.1 '!G234=2014,'приложение 1.1 '!D234,"-")</f>
        <v>-</v>
      </c>
      <c r="I232" s="430">
        <f>IF('приложение 1.1 '!G234=2015,'приложение 1.1 '!E234,"-")</f>
        <v>2</v>
      </c>
      <c r="J232" s="430">
        <f>IF('приложение 1.1 '!G234=2015,'приложение 1.1 '!D234,"-")</f>
        <v>0</v>
      </c>
      <c r="K232" s="430" t="str">
        <f>IF('приложение 1.1 '!G234=2016,'приложение 1.1 '!E234,"-")</f>
        <v>-</v>
      </c>
      <c r="L232" s="430" t="str">
        <f>IF('приложение 1.1 '!G234=2016,'приложение 1.1 '!D234,"-")</f>
        <v>-</v>
      </c>
      <c r="M232" s="430" t="str">
        <f>IF('приложение 1.1 '!G234=2017,'приложение 1.1 '!E234,"-")</f>
        <v>-</v>
      </c>
      <c r="N232" s="430" t="str">
        <f>IF('приложение 1.1 '!G234=2017,'приложение 1.1 '!D234,"-")</f>
        <v>-</v>
      </c>
      <c r="O232" s="430">
        <f t="shared" si="159"/>
        <v>2</v>
      </c>
      <c r="P232" s="430">
        <f t="shared" si="160"/>
        <v>0</v>
      </c>
      <c r="Q232" s="430">
        <v>0</v>
      </c>
      <c r="R232" s="430">
        <v>0</v>
      </c>
      <c r="S232" s="430">
        <v>0</v>
      </c>
      <c r="T232" s="430">
        <v>0</v>
      </c>
      <c r="U232" s="430">
        <v>0</v>
      </c>
      <c r="V232" s="430">
        <v>0</v>
      </c>
      <c r="W232" s="430">
        <v>0</v>
      </c>
      <c r="X232" s="430">
        <v>0</v>
      </c>
      <c r="Y232" s="430">
        <v>0</v>
      </c>
      <c r="Z232" s="430">
        <v>0</v>
      </c>
      <c r="AA232" s="430">
        <v>0</v>
      </c>
      <c r="AB232" s="430">
        <v>0</v>
      </c>
      <c r="AC232" s="430">
        <f t="shared" si="161"/>
        <v>0</v>
      </c>
      <c r="AD232" s="430">
        <f t="shared" si="162"/>
        <v>0</v>
      </c>
    </row>
    <row r="233" spans="1:30" ht="54.95" hidden="1" customHeight="1">
      <c r="A233" s="95" t="str">
        <f>'приложение 1.1 '!A235</f>
        <v>2.1.3.16</v>
      </c>
      <c r="B233" s="506" t="str">
        <f>'приложение 1.1 '!B235</f>
        <v>Монтаж оборудования ТП-1 «Сити-Молл»</v>
      </c>
      <c r="C233" s="430" t="str">
        <f>IF('приложение 1.1 '!G235=2012,'приложение 1.1 '!E235,"-")</f>
        <v>-</v>
      </c>
      <c r="D233" s="430" t="str">
        <f>IF('приложение 1.1 '!G235=2012,'приложение 1.1 '!D235,"-")</f>
        <v>-</v>
      </c>
      <c r="E233" s="430">
        <f>IF('приложение 1.1 '!G235=2013,'приложение 1.1 '!E235,"-")</f>
        <v>3.2</v>
      </c>
      <c r="F233" s="430">
        <f>IF('приложение 1.1 '!G235=2013,'приложение 1.1 '!D235,"-")</f>
        <v>0</v>
      </c>
      <c r="G233" s="430" t="str">
        <f>IF('приложение 1.1 '!G235=2014,'приложение 1.1 '!E235,"-")</f>
        <v>-</v>
      </c>
      <c r="H233" s="430" t="str">
        <f>IF('приложение 1.1 '!G235=2014,'приложение 1.1 '!D235,"-")</f>
        <v>-</v>
      </c>
      <c r="I233" s="430" t="str">
        <f>IF('приложение 1.1 '!G235=2015,'приложение 1.1 '!E235,"-")</f>
        <v>-</v>
      </c>
      <c r="J233" s="430" t="str">
        <f>IF('приложение 1.1 '!G235=2015,'приложение 1.1 '!D235,"-")</f>
        <v>-</v>
      </c>
      <c r="K233" s="430" t="str">
        <f>IF('приложение 1.1 '!G235=2016,'приложение 1.1 '!E235,"-")</f>
        <v>-</v>
      </c>
      <c r="L233" s="430" t="str">
        <f>IF('приложение 1.1 '!G235=2016,'приложение 1.1 '!D235,"-")</f>
        <v>-</v>
      </c>
      <c r="M233" s="430" t="str">
        <f>IF('приложение 1.1 '!G235=2017,'приложение 1.1 '!E235,"-")</f>
        <v>-</v>
      </c>
      <c r="N233" s="430" t="str">
        <f>IF('приложение 1.1 '!G235=2017,'приложение 1.1 '!D235,"-")</f>
        <v>-</v>
      </c>
      <c r="O233" s="430">
        <f t="shared" si="159"/>
        <v>3.2</v>
      </c>
      <c r="P233" s="430">
        <f t="shared" si="160"/>
        <v>0</v>
      </c>
      <c r="Q233" s="430">
        <v>0</v>
      </c>
      <c r="R233" s="430">
        <v>0</v>
      </c>
      <c r="S233" s="430">
        <v>0</v>
      </c>
      <c r="T233" s="430">
        <v>0</v>
      </c>
      <c r="U233" s="430">
        <v>0</v>
      </c>
      <c r="V233" s="430">
        <v>0</v>
      </c>
      <c r="W233" s="430">
        <v>0</v>
      </c>
      <c r="X233" s="430">
        <v>0</v>
      </c>
      <c r="Y233" s="430">
        <v>0</v>
      </c>
      <c r="Z233" s="430">
        <v>0</v>
      </c>
      <c r="AA233" s="430">
        <v>0</v>
      </c>
      <c r="AB233" s="430">
        <v>0</v>
      </c>
      <c r="AC233" s="430">
        <f t="shared" si="161"/>
        <v>0</v>
      </c>
      <c r="AD233" s="430">
        <f t="shared" si="162"/>
        <v>0</v>
      </c>
    </row>
    <row r="234" spans="1:30" ht="29.25" hidden="1" customHeight="1">
      <c r="A234" s="95" t="str">
        <f>'приложение 1.1 '!A236</f>
        <v>2.1.3.17</v>
      </c>
      <c r="B234" s="506" t="str">
        <f>'приложение 1.1 '!B236</f>
        <v>Монтаж оборудования ТП-2 «Сити-Молл»</v>
      </c>
      <c r="C234" s="430" t="str">
        <f>IF('приложение 1.1 '!G236=2012,'приложение 1.1 '!E236,"-")</f>
        <v>-</v>
      </c>
      <c r="D234" s="430" t="str">
        <f>IF('приложение 1.1 '!G236=2012,'приложение 1.1 '!D236,"-")</f>
        <v>-</v>
      </c>
      <c r="E234" s="430">
        <f>IF('приложение 1.1 '!G236=2013,'приложение 1.1 '!E236,"-")</f>
        <v>3.2</v>
      </c>
      <c r="F234" s="430">
        <f>IF('приложение 1.1 '!G236=2013,'приложение 1.1 '!D236,"-")</f>
        <v>0</v>
      </c>
      <c r="G234" s="430" t="str">
        <f>IF('приложение 1.1 '!G236=2014,'приложение 1.1 '!E236,"-")</f>
        <v>-</v>
      </c>
      <c r="H234" s="430" t="str">
        <f>IF('приложение 1.1 '!G236=2014,'приложение 1.1 '!D236,"-")</f>
        <v>-</v>
      </c>
      <c r="I234" s="430" t="str">
        <f>IF('приложение 1.1 '!G236=2015,'приложение 1.1 '!E236,"-")</f>
        <v>-</v>
      </c>
      <c r="J234" s="430" t="str">
        <f>IF('приложение 1.1 '!G236=2015,'приложение 1.1 '!D236,"-")</f>
        <v>-</v>
      </c>
      <c r="K234" s="430" t="str">
        <f>IF('приложение 1.1 '!G236=2016,'приложение 1.1 '!E236,"-")</f>
        <v>-</v>
      </c>
      <c r="L234" s="430" t="str">
        <f>IF('приложение 1.1 '!G236=2016,'приложение 1.1 '!D236,"-")</f>
        <v>-</v>
      </c>
      <c r="M234" s="430" t="str">
        <f>IF('приложение 1.1 '!G236=2017,'приложение 1.1 '!E236,"-")</f>
        <v>-</v>
      </c>
      <c r="N234" s="430" t="str">
        <f>IF('приложение 1.1 '!G236=2017,'приложение 1.1 '!D236,"-")</f>
        <v>-</v>
      </c>
      <c r="O234" s="430">
        <f t="shared" si="159"/>
        <v>3.2</v>
      </c>
      <c r="P234" s="430">
        <f t="shared" si="160"/>
        <v>0</v>
      </c>
      <c r="Q234" s="430">
        <v>0</v>
      </c>
      <c r="R234" s="430">
        <v>0</v>
      </c>
      <c r="S234" s="430">
        <v>0</v>
      </c>
      <c r="T234" s="430">
        <v>0</v>
      </c>
      <c r="U234" s="430">
        <v>0</v>
      </c>
      <c r="V234" s="430">
        <v>0</v>
      </c>
      <c r="W234" s="430">
        <v>0</v>
      </c>
      <c r="X234" s="430">
        <v>0</v>
      </c>
      <c r="Y234" s="430">
        <v>0</v>
      </c>
      <c r="Z234" s="430">
        <v>0</v>
      </c>
      <c r="AA234" s="430">
        <v>0</v>
      </c>
      <c r="AB234" s="430">
        <v>0</v>
      </c>
      <c r="AC234" s="430">
        <f t="shared" si="161"/>
        <v>0</v>
      </c>
      <c r="AD234" s="430">
        <f t="shared" si="162"/>
        <v>0</v>
      </c>
    </row>
    <row r="235" spans="1:30" ht="54.95" hidden="1" customHeight="1">
      <c r="A235" s="95" t="str">
        <f>'приложение 1.1 '!A237</f>
        <v>2.1.3.18</v>
      </c>
      <c r="B235" s="506" t="str">
        <f>'приложение 1.1 '!B237</f>
        <v>Монтаж оборудования ТП-3 «Сити-Молл»</v>
      </c>
      <c r="C235" s="430" t="str">
        <f>IF('приложение 1.1 '!G237=2012,'приложение 1.1 '!E237,"-")</f>
        <v>-</v>
      </c>
      <c r="D235" s="430" t="str">
        <f>IF('приложение 1.1 '!G237=2012,'приложение 1.1 '!D237,"-")</f>
        <v>-</v>
      </c>
      <c r="E235" s="430">
        <f>IF('приложение 1.1 '!G237=2013,'приложение 1.1 '!E237,"-")</f>
        <v>3.2</v>
      </c>
      <c r="F235" s="430">
        <f>IF('приложение 1.1 '!G237=2013,'приложение 1.1 '!D237,"-")</f>
        <v>0</v>
      </c>
      <c r="G235" s="430" t="str">
        <f>IF('приложение 1.1 '!G237=2014,'приложение 1.1 '!E237,"-")</f>
        <v>-</v>
      </c>
      <c r="H235" s="430" t="str">
        <f>IF('приложение 1.1 '!G237=2014,'приложение 1.1 '!D237,"-")</f>
        <v>-</v>
      </c>
      <c r="I235" s="430" t="str">
        <f>IF('приложение 1.1 '!G237=2015,'приложение 1.1 '!E237,"-")</f>
        <v>-</v>
      </c>
      <c r="J235" s="430" t="str">
        <f>IF('приложение 1.1 '!G237=2015,'приложение 1.1 '!D237,"-")</f>
        <v>-</v>
      </c>
      <c r="K235" s="430" t="str">
        <f>IF('приложение 1.1 '!G237=2016,'приложение 1.1 '!E237,"-")</f>
        <v>-</v>
      </c>
      <c r="L235" s="430" t="str">
        <f>IF('приложение 1.1 '!G237=2016,'приложение 1.1 '!D237,"-")</f>
        <v>-</v>
      </c>
      <c r="M235" s="430" t="str">
        <f>IF('приложение 1.1 '!G237=2017,'приложение 1.1 '!E237,"-")</f>
        <v>-</v>
      </c>
      <c r="N235" s="430" t="str">
        <f>IF('приложение 1.1 '!G237=2017,'приложение 1.1 '!D237,"-")</f>
        <v>-</v>
      </c>
      <c r="O235" s="430">
        <f t="shared" si="159"/>
        <v>3.2</v>
      </c>
      <c r="P235" s="430">
        <f t="shared" si="160"/>
        <v>0</v>
      </c>
      <c r="Q235" s="430">
        <v>0</v>
      </c>
      <c r="R235" s="430">
        <v>0</v>
      </c>
      <c r="S235" s="430">
        <v>0</v>
      </c>
      <c r="T235" s="430">
        <v>0</v>
      </c>
      <c r="U235" s="430">
        <v>0</v>
      </c>
      <c r="V235" s="430">
        <v>0</v>
      </c>
      <c r="W235" s="430">
        <v>0</v>
      </c>
      <c r="X235" s="430">
        <v>0</v>
      </c>
      <c r="Y235" s="430">
        <v>0</v>
      </c>
      <c r="Z235" s="430">
        <v>0</v>
      </c>
      <c r="AA235" s="430">
        <v>0</v>
      </c>
      <c r="AB235" s="430">
        <v>0</v>
      </c>
      <c r="AC235" s="430">
        <f t="shared" si="161"/>
        <v>0</v>
      </c>
      <c r="AD235" s="430">
        <f t="shared" si="162"/>
        <v>0</v>
      </c>
    </row>
    <row r="236" spans="1:30" ht="54.95" hidden="1" customHeight="1">
      <c r="A236" s="95" t="str">
        <f>'приложение 1.1 '!A238</f>
        <v>2.1.3.19</v>
      </c>
      <c r="B236" s="506" t="str">
        <f>'приложение 1.1 '!B238</f>
        <v>Монтаж оборудования ТП-4 «Сити-Молл»</v>
      </c>
      <c r="C236" s="430" t="str">
        <f>IF('приложение 1.1 '!G238=2012,'приложение 1.1 '!E238,"-")</f>
        <v>-</v>
      </c>
      <c r="D236" s="430" t="str">
        <f>IF('приложение 1.1 '!G238=2012,'приложение 1.1 '!D238,"-")</f>
        <v>-</v>
      </c>
      <c r="E236" s="430">
        <f>IF('приложение 1.1 '!G238=2013,'приложение 1.1 '!E238,"-")</f>
        <v>3.2</v>
      </c>
      <c r="F236" s="430">
        <f>IF('приложение 1.1 '!G238=2013,'приложение 1.1 '!D238,"-")</f>
        <v>0</v>
      </c>
      <c r="G236" s="430" t="str">
        <f>IF('приложение 1.1 '!G238=2014,'приложение 1.1 '!E238,"-")</f>
        <v>-</v>
      </c>
      <c r="H236" s="430" t="str">
        <f>IF('приложение 1.1 '!G238=2014,'приложение 1.1 '!D238,"-")</f>
        <v>-</v>
      </c>
      <c r="I236" s="430" t="str">
        <f>IF('приложение 1.1 '!G238=2015,'приложение 1.1 '!E238,"-")</f>
        <v>-</v>
      </c>
      <c r="J236" s="430" t="str">
        <f>IF('приложение 1.1 '!G238=2015,'приложение 1.1 '!D238,"-")</f>
        <v>-</v>
      </c>
      <c r="K236" s="430" t="str">
        <f>IF('приложение 1.1 '!G238=2016,'приложение 1.1 '!E238,"-")</f>
        <v>-</v>
      </c>
      <c r="L236" s="430" t="str">
        <f>IF('приложение 1.1 '!G238=2016,'приложение 1.1 '!D238,"-")</f>
        <v>-</v>
      </c>
      <c r="M236" s="430" t="str">
        <f>IF('приложение 1.1 '!G238=2017,'приложение 1.1 '!E238,"-")</f>
        <v>-</v>
      </c>
      <c r="N236" s="430" t="str">
        <f>IF('приложение 1.1 '!G238=2017,'приложение 1.1 '!D238,"-")</f>
        <v>-</v>
      </c>
      <c r="O236" s="430">
        <f t="shared" si="159"/>
        <v>3.2</v>
      </c>
      <c r="P236" s="430">
        <f t="shared" si="160"/>
        <v>0</v>
      </c>
      <c r="Q236" s="430">
        <v>0</v>
      </c>
      <c r="R236" s="430">
        <v>0</v>
      </c>
      <c r="S236" s="430">
        <v>0</v>
      </c>
      <c r="T236" s="430">
        <v>0</v>
      </c>
      <c r="U236" s="430">
        <v>0</v>
      </c>
      <c r="V236" s="430">
        <v>0</v>
      </c>
      <c r="W236" s="430">
        <v>0</v>
      </c>
      <c r="X236" s="430">
        <v>0</v>
      </c>
      <c r="Y236" s="430">
        <v>0</v>
      </c>
      <c r="Z236" s="430">
        <v>0</v>
      </c>
      <c r="AA236" s="430">
        <v>0</v>
      </c>
      <c r="AB236" s="430">
        <v>0</v>
      </c>
      <c r="AC236" s="430">
        <f t="shared" si="161"/>
        <v>0</v>
      </c>
      <c r="AD236" s="430">
        <f t="shared" si="162"/>
        <v>0</v>
      </c>
    </row>
    <row r="237" spans="1:30" ht="54.95" hidden="1" customHeight="1">
      <c r="A237" s="95" t="str">
        <f>'приложение 1.1 '!A239</f>
        <v>2.1.3.20</v>
      </c>
      <c r="B237" s="506" t="str">
        <f>'приложение 1.1 '!B239</f>
        <v>Монтаж оборудования ТП-5«Сити-Молл»</v>
      </c>
      <c r="C237" s="430" t="str">
        <f>IF('приложение 1.1 '!G239=2012,'приложение 1.1 '!E239,"-")</f>
        <v>-</v>
      </c>
      <c r="D237" s="430" t="str">
        <f>IF('приложение 1.1 '!G239=2012,'приложение 1.1 '!D239,"-")</f>
        <v>-</v>
      </c>
      <c r="E237" s="430">
        <f>IF('приложение 1.1 '!G239=2013,'приложение 1.1 '!E239,"-")</f>
        <v>3.2</v>
      </c>
      <c r="F237" s="430">
        <f>IF('приложение 1.1 '!G239=2013,'приложение 1.1 '!D239,"-")</f>
        <v>0</v>
      </c>
      <c r="G237" s="430" t="str">
        <f>IF('приложение 1.1 '!G239=2014,'приложение 1.1 '!E239,"-")</f>
        <v>-</v>
      </c>
      <c r="H237" s="430" t="str">
        <f>IF('приложение 1.1 '!G239=2014,'приложение 1.1 '!D239,"-")</f>
        <v>-</v>
      </c>
      <c r="I237" s="430" t="str">
        <f>IF('приложение 1.1 '!G239=2015,'приложение 1.1 '!E239,"-")</f>
        <v>-</v>
      </c>
      <c r="J237" s="430" t="str">
        <f>IF('приложение 1.1 '!G239=2015,'приложение 1.1 '!D239,"-")</f>
        <v>-</v>
      </c>
      <c r="K237" s="430" t="str">
        <f>IF('приложение 1.1 '!G239=2016,'приложение 1.1 '!E239,"-")</f>
        <v>-</v>
      </c>
      <c r="L237" s="430" t="str">
        <f>IF('приложение 1.1 '!G239=2016,'приложение 1.1 '!D239,"-")</f>
        <v>-</v>
      </c>
      <c r="M237" s="430" t="str">
        <f>IF('приложение 1.1 '!G239=2017,'приложение 1.1 '!E239,"-")</f>
        <v>-</v>
      </c>
      <c r="N237" s="430" t="str">
        <f>IF('приложение 1.1 '!G239=2017,'приложение 1.1 '!D239,"-")</f>
        <v>-</v>
      </c>
      <c r="O237" s="430">
        <f t="shared" si="159"/>
        <v>3.2</v>
      </c>
      <c r="P237" s="430">
        <f t="shared" si="160"/>
        <v>0</v>
      </c>
      <c r="Q237" s="430">
        <v>0</v>
      </c>
      <c r="R237" s="430">
        <v>0</v>
      </c>
      <c r="S237" s="430">
        <v>0</v>
      </c>
      <c r="T237" s="430">
        <v>0</v>
      </c>
      <c r="U237" s="430">
        <v>0</v>
      </c>
      <c r="V237" s="430">
        <v>0</v>
      </c>
      <c r="W237" s="430">
        <v>0</v>
      </c>
      <c r="X237" s="430">
        <v>0</v>
      </c>
      <c r="Y237" s="430">
        <v>0</v>
      </c>
      <c r="Z237" s="430">
        <v>0</v>
      </c>
      <c r="AA237" s="430">
        <v>0</v>
      </c>
      <c r="AB237" s="430">
        <v>0</v>
      </c>
      <c r="AC237" s="430">
        <f t="shared" si="161"/>
        <v>0</v>
      </c>
      <c r="AD237" s="430">
        <f t="shared" si="162"/>
        <v>0</v>
      </c>
    </row>
    <row r="238" spans="1:30" ht="54.95" hidden="1" customHeight="1">
      <c r="A238" s="95" t="str">
        <f>'приложение 1.1 '!A240</f>
        <v>2.1.3.21</v>
      </c>
      <c r="B238" s="506" t="str">
        <f>'приложение 1.1 '!B240</f>
        <v>Монтаж оборудования ТП-6«Сити-Молл»</v>
      </c>
      <c r="C238" s="430" t="str">
        <f>IF('приложение 1.1 '!G240=2012,'приложение 1.1 '!E240,"-")</f>
        <v>-</v>
      </c>
      <c r="D238" s="430" t="str">
        <f>IF('приложение 1.1 '!G240=2012,'приложение 1.1 '!D240,"-")</f>
        <v>-</v>
      </c>
      <c r="E238" s="430">
        <f>IF('приложение 1.1 '!G240=2013,'приложение 1.1 '!E240,"-")</f>
        <v>3.2</v>
      </c>
      <c r="F238" s="430">
        <f>IF('приложение 1.1 '!G240=2013,'приложение 1.1 '!D240,"-")</f>
        <v>0</v>
      </c>
      <c r="G238" s="430" t="str">
        <f>IF('приложение 1.1 '!G240=2014,'приложение 1.1 '!E240,"-")</f>
        <v>-</v>
      </c>
      <c r="H238" s="430" t="str">
        <f>IF('приложение 1.1 '!G240=2014,'приложение 1.1 '!D240,"-")</f>
        <v>-</v>
      </c>
      <c r="I238" s="430" t="str">
        <f>IF('приложение 1.1 '!G240=2015,'приложение 1.1 '!E240,"-")</f>
        <v>-</v>
      </c>
      <c r="J238" s="430" t="str">
        <f>IF('приложение 1.1 '!G240=2015,'приложение 1.1 '!D240,"-")</f>
        <v>-</v>
      </c>
      <c r="K238" s="430" t="str">
        <f>IF('приложение 1.1 '!G240=2016,'приложение 1.1 '!E240,"-")</f>
        <v>-</v>
      </c>
      <c r="L238" s="430" t="str">
        <f>IF('приложение 1.1 '!G240=2016,'приложение 1.1 '!D240,"-")</f>
        <v>-</v>
      </c>
      <c r="M238" s="430" t="str">
        <f>IF('приложение 1.1 '!G240=2017,'приложение 1.1 '!E240,"-")</f>
        <v>-</v>
      </c>
      <c r="N238" s="430" t="str">
        <f>IF('приложение 1.1 '!G240=2017,'приложение 1.1 '!D240,"-")</f>
        <v>-</v>
      </c>
      <c r="O238" s="430">
        <f t="shared" si="159"/>
        <v>3.2</v>
      </c>
      <c r="P238" s="430">
        <f t="shared" si="160"/>
        <v>0</v>
      </c>
      <c r="Q238" s="430">
        <v>0</v>
      </c>
      <c r="R238" s="430">
        <v>0</v>
      </c>
      <c r="S238" s="430">
        <v>0</v>
      </c>
      <c r="T238" s="430">
        <v>0</v>
      </c>
      <c r="U238" s="430">
        <v>0</v>
      </c>
      <c r="V238" s="430">
        <v>0</v>
      </c>
      <c r="W238" s="430">
        <v>0</v>
      </c>
      <c r="X238" s="430">
        <v>0</v>
      </c>
      <c r="Y238" s="430">
        <v>0</v>
      </c>
      <c r="Z238" s="430">
        <v>0</v>
      </c>
      <c r="AA238" s="430">
        <v>0</v>
      </c>
      <c r="AB238" s="430">
        <v>0</v>
      </c>
      <c r="AC238" s="430">
        <f t="shared" si="161"/>
        <v>0</v>
      </c>
      <c r="AD238" s="430">
        <f t="shared" si="162"/>
        <v>0</v>
      </c>
    </row>
    <row r="239" spans="1:30" ht="54.95" hidden="1" customHeight="1">
      <c r="A239" s="95" t="str">
        <f>'приложение 1.1 '!A241</f>
        <v>2.1.3.22</v>
      </c>
      <c r="B239" s="506" t="str">
        <f>'приложение 1.1 '!B241</f>
        <v>Монтаж оборудования ТП-7«Сити-Молл»</v>
      </c>
      <c r="C239" s="430" t="str">
        <f>IF('приложение 1.1 '!G241=2012,'приложение 1.1 '!E241,"-")</f>
        <v>-</v>
      </c>
      <c r="D239" s="430" t="str">
        <f>IF('приложение 1.1 '!G241=2012,'приложение 1.1 '!D241,"-")</f>
        <v>-</v>
      </c>
      <c r="E239" s="430">
        <f>IF('приложение 1.1 '!G241=2013,'приложение 1.1 '!E241,"-")</f>
        <v>4</v>
      </c>
      <c r="F239" s="430">
        <f>IF('приложение 1.1 '!G241=2013,'приложение 1.1 '!D241,"-")</f>
        <v>0</v>
      </c>
      <c r="G239" s="430" t="str">
        <f>IF('приложение 1.1 '!G241=2014,'приложение 1.1 '!E241,"-")</f>
        <v>-</v>
      </c>
      <c r="H239" s="430" t="str">
        <f>IF('приложение 1.1 '!G241=2014,'приложение 1.1 '!D241,"-")</f>
        <v>-</v>
      </c>
      <c r="I239" s="430" t="str">
        <f>IF('приложение 1.1 '!G241=2015,'приложение 1.1 '!E241,"-")</f>
        <v>-</v>
      </c>
      <c r="J239" s="430" t="str">
        <f>IF('приложение 1.1 '!G241=2015,'приложение 1.1 '!D241,"-")</f>
        <v>-</v>
      </c>
      <c r="K239" s="430" t="str">
        <f>IF('приложение 1.1 '!G241=2016,'приложение 1.1 '!E241,"-")</f>
        <v>-</v>
      </c>
      <c r="L239" s="430" t="str">
        <f>IF('приложение 1.1 '!G241=2016,'приложение 1.1 '!D241,"-")</f>
        <v>-</v>
      </c>
      <c r="M239" s="430" t="str">
        <f>IF('приложение 1.1 '!G241=2017,'приложение 1.1 '!E241,"-")</f>
        <v>-</v>
      </c>
      <c r="N239" s="430" t="str">
        <f>IF('приложение 1.1 '!G241=2017,'приложение 1.1 '!D241,"-")</f>
        <v>-</v>
      </c>
      <c r="O239" s="430">
        <f t="shared" si="159"/>
        <v>4</v>
      </c>
      <c r="P239" s="430">
        <f t="shared" si="160"/>
        <v>0</v>
      </c>
      <c r="Q239" s="430">
        <v>0</v>
      </c>
      <c r="R239" s="430">
        <v>0</v>
      </c>
      <c r="S239" s="430">
        <v>0</v>
      </c>
      <c r="T239" s="430">
        <v>0</v>
      </c>
      <c r="U239" s="430">
        <v>0</v>
      </c>
      <c r="V239" s="430">
        <v>0</v>
      </c>
      <c r="W239" s="430">
        <v>0</v>
      </c>
      <c r="X239" s="430">
        <v>0</v>
      </c>
      <c r="Y239" s="430">
        <v>0</v>
      </c>
      <c r="Z239" s="430">
        <v>0</v>
      </c>
      <c r="AA239" s="430">
        <v>0</v>
      </c>
      <c r="AB239" s="430">
        <v>0</v>
      </c>
      <c r="AC239" s="430">
        <f t="shared" si="161"/>
        <v>0</v>
      </c>
      <c r="AD239" s="430">
        <f t="shared" si="162"/>
        <v>0</v>
      </c>
    </row>
    <row r="240" spans="1:30" ht="54.95" hidden="1" customHeight="1">
      <c r="A240" s="95" t="str">
        <f>'приложение 1.1 '!A242</f>
        <v>2.1.3.23</v>
      </c>
      <c r="B240" s="506" t="str">
        <f>'приложение 1.1 '!B242</f>
        <v>Монтаж оборудования ТП-8«Сити-Молл»</v>
      </c>
      <c r="C240" s="430" t="str">
        <f>IF('приложение 1.1 '!G242=2012,'приложение 1.1 '!E242,"-")</f>
        <v>-</v>
      </c>
      <c r="D240" s="430" t="str">
        <f>IF('приложение 1.1 '!G242=2012,'приложение 1.1 '!D242,"-")</f>
        <v>-</v>
      </c>
      <c r="E240" s="430">
        <f>IF('приложение 1.1 '!G242=2013,'приложение 1.1 '!E242,"-")</f>
        <v>4</v>
      </c>
      <c r="F240" s="430">
        <f>IF('приложение 1.1 '!G242=2013,'приложение 1.1 '!D242,"-")</f>
        <v>0</v>
      </c>
      <c r="G240" s="430" t="str">
        <f>IF('приложение 1.1 '!G242=2014,'приложение 1.1 '!E242,"-")</f>
        <v>-</v>
      </c>
      <c r="H240" s="430" t="str">
        <f>IF('приложение 1.1 '!G242=2014,'приложение 1.1 '!D242,"-")</f>
        <v>-</v>
      </c>
      <c r="I240" s="430" t="str">
        <f>IF('приложение 1.1 '!G242=2015,'приложение 1.1 '!E242,"-")</f>
        <v>-</v>
      </c>
      <c r="J240" s="430" t="str">
        <f>IF('приложение 1.1 '!G242=2015,'приложение 1.1 '!D242,"-")</f>
        <v>-</v>
      </c>
      <c r="K240" s="430" t="str">
        <f>IF('приложение 1.1 '!G242=2016,'приложение 1.1 '!E242,"-")</f>
        <v>-</v>
      </c>
      <c r="L240" s="430" t="str">
        <f>IF('приложение 1.1 '!G242=2016,'приложение 1.1 '!D242,"-")</f>
        <v>-</v>
      </c>
      <c r="M240" s="430" t="str">
        <f>IF('приложение 1.1 '!G242=2017,'приложение 1.1 '!E242,"-")</f>
        <v>-</v>
      </c>
      <c r="N240" s="430" t="str">
        <f>IF('приложение 1.1 '!G242=2017,'приложение 1.1 '!D242,"-")</f>
        <v>-</v>
      </c>
      <c r="O240" s="430">
        <f t="shared" si="159"/>
        <v>4</v>
      </c>
      <c r="P240" s="430">
        <f t="shared" si="160"/>
        <v>0</v>
      </c>
      <c r="Q240" s="430">
        <v>0</v>
      </c>
      <c r="R240" s="430">
        <v>0</v>
      </c>
      <c r="S240" s="430">
        <v>0</v>
      </c>
      <c r="T240" s="430">
        <v>0</v>
      </c>
      <c r="U240" s="430">
        <v>0</v>
      </c>
      <c r="V240" s="430">
        <v>0</v>
      </c>
      <c r="W240" s="430">
        <v>0</v>
      </c>
      <c r="X240" s="430">
        <v>0</v>
      </c>
      <c r="Y240" s="430">
        <v>0</v>
      </c>
      <c r="Z240" s="430">
        <v>0</v>
      </c>
      <c r="AA240" s="430">
        <v>0</v>
      </c>
      <c r="AB240" s="430">
        <v>0</v>
      </c>
      <c r="AC240" s="430">
        <f t="shared" si="161"/>
        <v>0</v>
      </c>
      <c r="AD240" s="430">
        <f t="shared" si="162"/>
        <v>0</v>
      </c>
    </row>
    <row r="241" spans="1:30" ht="65.099999999999994" hidden="1" customHeight="1">
      <c r="A241" s="95" t="str">
        <f>'приложение 1.1 '!A243</f>
        <v>2.1.3.24</v>
      </c>
      <c r="B241" s="506" t="str">
        <f>'приложение 1.1 '!B243</f>
        <v>Строительство РП(ТП)-2х2500 кВА, Застройка микрорайона №30</v>
      </c>
      <c r="C241" s="430" t="str">
        <f>IF('приложение 1.1 '!G243=2012,'приложение 1.1 '!E243,"-")</f>
        <v>-</v>
      </c>
      <c r="D241" s="430" t="str">
        <f>IF('приложение 1.1 '!G243=2012,'приложение 1.1 '!D243,"-")</f>
        <v>-</v>
      </c>
      <c r="E241" s="430" t="str">
        <f>IF('приложение 1.1 '!G243=2013,'приложение 1.1 '!E243,"-")</f>
        <v>-</v>
      </c>
      <c r="F241" s="430" t="str">
        <f>IF('приложение 1.1 '!G243=2013,'приложение 1.1 '!D243,"-")</f>
        <v>-</v>
      </c>
      <c r="G241" s="430">
        <f>IF('приложение 1.1 '!G243=2014,'приложение 1.1 '!E243,"-")</f>
        <v>5</v>
      </c>
      <c r="H241" s="430">
        <f>IF('приложение 1.1 '!G243=2014,'приложение 1.1 '!D243,"-")</f>
        <v>0</v>
      </c>
      <c r="I241" s="430" t="str">
        <f>IF('приложение 1.1 '!G243=2015,'приложение 1.1 '!E243,"-")</f>
        <v>-</v>
      </c>
      <c r="J241" s="430" t="str">
        <f>IF('приложение 1.1 '!G243=2015,'приложение 1.1 '!D243,"-")</f>
        <v>-</v>
      </c>
      <c r="K241" s="430" t="str">
        <f>IF('приложение 1.1 '!G243=2016,'приложение 1.1 '!E243,"-")</f>
        <v>-</v>
      </c>
      <c r="L241" s="430" t="str">
        <f>IF('приложение 1.1 '!G243=2016,'приложение 1.1 '!D243,"-")</f>
        <v>-</v>
      </c>
      <c r="M241" s="430" t="str">
        <f>IF('приложение 1.1 '!G243=2017,'приложение 1.1 '!E243,"-")</f>
        <v>-</v>
      </c>
      <c r="N241" s="430" t="str">
        <f>IF('приложение 1.1 '!G243=2017,'приложение 1.1 '!D243,"-")</f>
        <v>-</v>
      </c>
      <c r="O241" s="430">
        <f t="shared" ref="O241:O276" si="169">SUM(C241,E241,G241,I241,K241,M241)</f>
        <v>5</v>
      </c>
      <c r="P241" s="430">
        <f t="shared" ref="P241:P276" si="170">SUM(D241,F241,H241,J241,L241,N241)</f>
        <v>0</v>
      </c>
      <c r="Q241" s="430">
        <v>0</v>
      </c>
      <c r="R241" s="430">
        <v>0</v>
      </c>
      <c r="S241" s="430">
        <v>0</v>
      </c>
      <c r="T241" s="430">
        <v>0</v>
      </c>
      <c r="U241" s="430">
        <v>0</v>
      </c>
      <c r="V241" s="430">
        <v>0</v>
      </c>
      <c r="W241" s="430">
        <v>0</v>
      </c>
      <c r="X241" s="430">
        <v>0</v>
      </c>
      <c r="Y241" s="430">
        <v>0</v>
      </c>
      <c r="Z241" s="430">
        <v>0</v>
      </c>
      <c r="AA241" s="430">
        <v>0</v>
      </c>
      <c r="AB241" s="430">
        <v>0</v>
      </c>
      <c r="AC241" s="430">
        <f t="shared" ref="AC241:AC276" si="171">SUM(Q241,S241,U241,W241,Y241,AA241)</f>
        <v>0</v>
      </c>
      <c r="AD241" s="430">
        <f t="shared" ref="AD241:AD276" si="172">SUM(R241,T241,V241,X241,Z241,AB241)</f>
        <v>0</v>
      </c>
    </row>
    <row r="242" spans="1:30" ht="65.099999999999994" hidden="1" customHeight="1">
      <c r="A242" s="95" t="str">
        <f>'приложение 1.1 '!A244</f>
        <v>2.1.3.25</v>
      </c>
      <c r="B242" s="506" t="str">
        <f>'приложение 1.1 '!B244</f>
        <v>Строительство ТП-40 2х1600 кВА, Застройка микрорайона №30</v>
      </c>
      <c r="C242" s="430" t="str">
        <f>IF('приложение 1.1 '!G244=2012,'приложение 1.1 '!E244,"-")</f>
        <v>-</v>
      </c>
      <c r="D242" s="430" t="str">
        <f>IF('приложение 1.1 '!G244=2012,'приложение 1.1 '!D244,"-")</f>
        <v>-</v>
      </c>
      <c r="E242" s="430" t="str">
        <f>IF('приложение 1.1 '!G244=2013,'приложение 1.1 '!E244,"-")</f>
        <v>-</v>
      </c>
      <c r="F242" s="430" t="str">
        <f>IF('приложение 1.1 '!G244=2013,'приложение 1.1 '!D244,"-")</f>
        <v>-</v>
      </c>
      <c r="G242" s="430">
        <f>IF('приложение 1.1 '!G244=2014,'приложение 1.1 '!E244,"-")</f>
        <v>3.2</v>
      </c>
      <c r="H242" s="430">
        <f>IF('приложение 1.1 '!G244=2014,'приложение 1.1 '!D244,"-")</f>
        <v>0</v>
      </c>
      <c r="I242" s="430" t="str">
        <f>IF('приложение 1.1 '!G244=2015,'приложение 1.1 '!E244,"-")</f>
        <v>-</v>
      </c>
      <c r="J242" s="430" t="str">
        <f>IF('приложение 1.1 '!G244=2015,'приложение 1.1 '!D244,"-")</f>
        <v>-</v>
      </c>
      <c r="K242" s="430" t="str">
        <f>IF('приложение 1.1 '!G244=2016,'приложение 1.1 '!E244,"-")</f>
        <v>-</v>
      </c>
      <c r="L242" s="430" t="str">
        <f>IF('приложение 1.1 '!G244=2016,'приложение 1.1 '!D244,"-")</f>
        <v>-</v>
      </c>
      <c r="M242" s="430" t="str">
        <f>IF('приложение 1.1 '!G244=2017,'приложение 1.1 '!E244,"-")</f>
        <v>-</v>
      </c>
      <c r="N242" s="430" t="str">
        <f>IF('приложение 1.1 '!G244=2017,'приложение 1.1 '!D244,"-")</f>
        <v>-</v>
      </c>
      <c r="O242" s="430">
        <f t="shared" si="169"/>
        <v>3.2</v>
      </c>
      <c r="P242" s="430">
        <f t="shared" si="170"/>
        <v>0</v>
      </c>
      <c r="Q242" s="430">
        <v>0</v>
      </c>
      <c r="R242" s="430">
        <v>0</v>
      </c>
      <c r="S242" s="430">
        <v>0</v>
      </c>
      <c r="T242" s="430">
        <v>0</v>
      </c>
      <c r="U242" s="430">
        <v>0</v>
      </c>
      <c r="V242" s="430">
        <v>0</v>
      </c>
      <c r="W242" s="430">
        <v>0</v>
      </c>
      <c r="X242" s="430">
        <v>0</v>
      </c>
      <c r="Y242" s="430">
        <v>0</v>
      </c>
      <c r="Z242" s="430">
        <v>0</v>
      </c>
      <c r="AA242" s="430">
        <v>0</v>
      </c>
      <c r="AB242" s="430">
        <v>0</v>
      </c>
      <c r="AC242" s="430">
        <f t="shared" si="171"/>
        <v>0</v>
      </c>
      <c r="AD242" s="430">
        <f t="shared" si="172"/>
        <v>0</v>
      </c>
    </row>
    <row r="243" spans="1:30" ht="65.099999999999994" hidden="1" customHeight="1">
      <c r="A243" s="95" t="str">
        <f>'приложение 1.1 '!A245</f>
        <v>2.1.3.26</v>
      </c>
      <c r="B243" s="506" t="str">
        <f>'приложение 1.1 '!B245</f>
        <v>Строительство ТП-34А 2х2500 кВА, Застройка микрорайона №30</v>
      </c>
      <c r="C243" s="430" t="str">
        <f>IF('приложение 1.1 '!G245=2012,'приложение 1.1 '!E245,"-")</f>
        <v>-</v>
      </c>
      <c r="D243" s="430" t="str">
        <f>IF('приложение 1.1 '!G245=2012,'приложение 1.1 '!D245,"-")</f>
        <v>-</v>
      </c>
      <c r="E243" s="430" t="str">
        <f>IF('приложение 1.1 '!G245=2013,'приложение 1.1 '!E245,"-")</f>
        <v>-</v>
      </c>
      <c r="F243" s="430" t="str">
        <f>IF('приложение 1.1 '!G245=2013,'приложение 1.1 '!D245,"-")</f>
        <v>-</v>
      </c>
      <c r="G243" s="430">
        <f>IF('приложение 1.1 '!G245=2014,'приложение 1.1 '!E245,"-")</f>
        <v>5</v>
      </c>
      <c r="H243" s="430">
        <f>IF('приложение 1.1 '!G245=2014,'приложение 1.1 '!D245,"-")</f>
        <v>0</v>
      </c>
      <c r="I243" s="430" t="str">
        <f>IF('приложение 1.1 '!G245=2015,'приложение 1.1 '!E245,"-")</f>
        <v>-</v>
      </c>
      <c r="J243" s="430" t="str">
        <f>IF('приложение 1.1 '!G245=2015,'приложение 1.1 '!D245,"-")</f>
        <v>-</v>
      </c>
      <c r="K243" s="430" t="str">
        <f>IF('приложение 1.1 '!G245=2016,'приложение 1.1 '!E245,"-")</f>
        <v>-</v>
      </c>
      <c r="L243" s="430" t="str">
        <f>IF('приложение 1.1 '!G245=2016,'приложение 1.1 '!D245,"-")</f>
        <v>-</v>
      </c>
      <c r="M243" s="430" t="str">
        <f>IF('приложение 1.1 '!G245=2017,'приложение 1.1 '!E245,"-")</f>
        <v>-</v>
      </c>
      <c r="N243" s="430" t="str">
        <f>IF('приложение 1.1 '!G245=2017,'приложение 1.1 '!D245,"-")</f>
        <v>-</v>
      </c>
      <c r="O243" s="430">
        <f t="shared" si="169"/>
        <v>5</v>
      </c>
      <c r="P243" s="430">
        <f t="shared" si="170"/>
        <v>0</v>
      </c>
      <c r="Q243" s="430">
        <v>0</v>
      </c>
      <c r="R243" s="430">
        <v>0</v>
      </c>
      <c r="S243" s="430">
        <v>0</v>
      </c>
      <c r="T243" s="430">
        <v>0</v>
      </c>
      <c r="U243" s="430">
        <v>0</v>
      </c>
      <c r="V243" s="430">
        <v>0</v>
      </c>
      <c r="W243" s="430">
        <v>0</v>
      </c>
      <c r="X243" s="430">
        <v>0</v>
      </c>
      <c r="Y243" s="430">
        <v>0</v>
      </c>
      <c r="Z243" s="430">
        <v>0</v>
      </c>
      <c r="AA243" s="430">
        <v>0</v>
      </c>
      <c r="AB243" s="430">
        <v>0</v>
      </c>
      <c r="AC243" s="430">
        <f t="shared" si="171"/>
        <v>0</v>
      </c>
      <c r="AD243" s="430">
        <f t="shared" si="172"/>
        <v>0</v>
      </c>
    </row>
    <row r="244" spans="1:30" ht="54.95" hidden="1" customHeight="1">
      <c r="A244" s="95" t="str">
        <f>'приложение 1.1 '!A246</f>
        <v>2.1.3.27</v>
      </c>
      <c r="B244" s="506" t="str">
        <f>'приложение 1.1 '!B246</f>
        <v>Строительство ТП№36 2х1600кВА мкр.30</v>
      </c>
      <c r="C244" s="430" t="str">
        <f>IF('приложение 1.1 '!G246=2012,'приложение 1.1 '!E246,"-")</f>
        <v>-</v>
      </c>
      <c r="D244" s="430" t="str">
        <f>IF('приложение 1.1 '!G246=2012,'приложение 1.1 '!D246,"-")</f>
        <v>-</v>
      </c>
      <c r="E244" s="430" t="str">
        <f>IF('приложение 1.1 '!G246=2013,'приложение 1.1 '!E246,"-")</f>
        <v>-</v>
      </c>
      <c r="F244" s="430" t="str">
        <f>IF('приложение 1.1 '!G246=2013,'приложение 1.1 '!D246,"-")</f>
        <v>-</v>
      </c>
      <c r="G244" s="430">
        <f>IF('приложение 1.1 '!G246=2014,'приложение 1.1 '!E246,"-")</f>
        <v>3.2</v>
      </c>
      <c r="H244" s="430">
        <f>IF('приложение 1.1 '!G246=2014,'приложение 1.1 '!D246,"-")</f>
        <v>0</v>
      </c>
      <c r="I244" s="430" t="str">
        <f>IF('приложение 1.1 '!G246=2015,'приложение 1.1 '!E246,"-")</f>
        <v>-</v>
      </c>
      <c r="J244" s="430" t="str">
        <f>IF('приложение 1.1 '!G246=2015,'приложение 1.1 '!D246,"-")</f>
        <v>-</v>
      </c>
      <c r="K244" s="430" t="str">
        <f>IF('приложение 1.1 '!G246=2016,'приложение 1.1 '!E246,"-")</f>
        <v>-</v>
      </c>
      <c r="L244" s="430" t="str">
        <f>IF('приложение 1.1 '!G246=2016,'приложение 1.1 '!D246,"-")</f>
        <v>-</v>
      </c>
      <c r="M244" s="430" t="str">
        <f>IF('приложение 1.1 '!G246=2017,'приложение 1.1 '!E246,"-")</f>
        <v>-</v>
      </c>
      <c r="N244" s="430" t="str">
        <f>IF('приложение 1.1 '!G246=2017,'приложение 1.1 '!D246,"-")</f>
        <v>-</v>
      </c>
      <c r="O244" s="430">
        <f t="shared" si="169"/>
        <v>3.2</v>
      </c>
      <c r="P244" s="430">
        <f t="shared" si="170"/>
        <v>0</v>
      </c>
      <c r="Q244" s="430">
        <v>0</v>
      </c>
      <c r="R244" s="430">
        <v>0</v>
      </c>
      <c r="S244" s="430">
        <v>0</v>
      </c>
      <c r="T244" s="430">
        <v>0</v>
      </c>
      <c r="U244" s="430">
        <v>0</v>
      </c>
      <c r="V244" s="430">
        <v>0</v>
      </c>
      <c r="W244" s="430">
        <v>0</v>
      </c>
      <c r="X244" s="430">
        <v>0</v>
      </c>
      <c r="Y244" s="430">
        <v>0</v>
      </c>
      <c r="Z244" s="430">
        <v>0</v>
      </c>
      <c r="AA244" s="430">
        <v>0</v>
      </c>
      <c r="AB244" s="430">
        <v>0</v>
      </c>
      <c r="AC244" s="430">
        <f t="shared" si="171"/>
        <v>0</v>
      </c>
      <c r="AD244" s="430">
        <f t="shared" si="172"/>
        <v>0</v>
      </c>
    </row>
    <row r="245" spans="1:30" ht="54.95" hidden="1" customHeight="1">
      <c r="A245" s="95" t="str">
        <f>'приложение 1.1 '!A247</f>
        <v>2.1.3.28</v>
      </c>
      <c r="B245" s="506" t="str">
        <f>'приложение 1.1 '!B247</f>
        <v>Монтаж оборудования ТП-1 мкр.38  (Ренесанс констракшн)</v>
      </c>
      <c r="C245" s="430">
        <f>IF('приложение 1.1 '!G247=2012,'приложение 1.1 '!E247,"-")</f>
        <v>4</v>
      </c>
      <c r="D245" s="430">
        <f>IF('приложение 1.1 '!G247=2012,'приложение 1.1 '!D247,"-")</f>
        <v>0</v>
      </c>
      <c r="E245" s="430" t="str">
        <f>IF('приложение 1.1 '!G247=2013,'приложение 1.1 '!E247,"-")</f>
        <v>-</v>
      </c>
      <c r="F245" s="430" t="str">
        <f>IF('приложение 1.1 '!G247=2013,'приложение 1.1 '!D247,"-")</f>
        <v>-</v>
      </c>
      <c r="G245" s="430" t="str">
        <f>IF('приложение 1.1 '!G247=2014,'приложение 1.1 '!E247,"-")</f>
        <v>-</v>
      </c>
      <c r="H245" s="430" t="str">
        <f>IF('приложение 1.1 '!G247=2014,'приложение 1.1 '!D247,"-")</f>
        <v>-</v>
      </c>
      <c r="I245" s="430" t="str">
        <f>IF('приложение 1.1 '!G247=2015,'приложение 1.1 '!E247,"-")</f>
        <v>-</v>
      </c>
      <c r="J245" s="430" t="str">
        <f>IF('приложение 1.1 '!G247=2015,'приложение 1.1 '!D247,"-")</f>
        <v>-</v>
      </c>
      <c r="K245" s="430" t="str">
        <f>IF('приложение 1.1 '!G247=2016,'приложение 1.1 '!E247,"-")</f>
        <v>-</v>
      </c>
      <c r="L245" s="430" t="str">
        <f>IF('приложение 1.1 '!G247=2016,'приложение 1.1 '!D247,"-")</f>
        <v>-</v>
      </c>
      <c r="M245" s="430" t="str">
        <f>IF('приложение 1.1 '!G247=2017,'приложение 1.1 '!E247,"-")</f>
        <v>-</v>
      </c>
      <c r="N245" s="430" t="str">
        <f>IF('приложение 1.1 '!G247=2017,'приложение 1.1 '!D247,"-")</f>
        <v>-</v>
      </c>
      <c r="O245" s="430">
        <f t="shared" si="169"/>
        <v>4</v>
      </c>
      <c r="P245" s="430">
        <f t="shared" si="170"/>
        <v>0</v>
      </c>
      <c r="Q245" s="430">
        <v>0</v>
      </c>
      <c r="R245" s="430">
        <v>0</v>
      </c>
      <c r="S245" s="430">
        <v>0</v>
      </c>
      <c r="T245" s="430">
        <v>0</v>
      </c>
      <c r="U245" s="430">
        <v>0</v>
      </c>
      <c r="V245" s="430">
        <v>0</v>
      </c>
      <c r="W245" s="430">
        <v>0</v>
      </c>
      <c r="X245" s="430">
        <v>0</v>
      </c>
      <c r="Y245" s="430">
        <v>0</v>
      </c>
      <c r="Z245" s="430">
        <v>0</v>
      </c>
      <c r="AA245" s="430">
        <v>0</v>
      </c>
      <c r="AB245" s="430">
        <v>0</v>
      </c>
      <c r="AC245" s="430">
        <f t="shared" si="171"/>
        <v>0</v>
      </c>
      <c r="AD245" s="430">
        <f t="shared" si="172"/>
        <v>0</v>
      </c>
    </row>
    <row r="246" spans="1:30" ht="54.95" hidden="1" customHeight="1">
      <c r="A246" s="95" t="str">
        <f>'приложение 1.1 '!A248</f>
        <v>2.1.3.29</v>
      </c>
      <c r="B246" s="506" t="str">
        <f>'приложение 1.1 '!B248</f>
        <v>Монтаж оборудования ТП-4 мкр.38  (Ренесанс констракшн)</v>
      </c>
      <c r="C246" s="430">
        <f>IF('приложение 1.1 '!G248=2012,'приложение 1.1 '!E248,"-")</f>
        <v>6.3</v>
      </c>
      <c r="D246" s="430">
        <f>IF('приложение 1.1 '!G248=2012,'приложение 1.1 '!D248,"-")</f>
        <v>0</v>
      </c>
      <c r="E246" s="430" t="str">
        <f>IF('приложение 1.1 '!G248=2013,'приложение 1.1 '!E248,"-")</f>
        <v>-</v>
      </c>
      <c r="F246" s="430" t="str">
        <f>IF('приложение 1.1 '!G248=2013,'приложение 1.1 '!D248,"-")</f>
        <v>-</v>
      </c>
      <c r="G246" s="430" t="str">
        <f>IF('приложение 1.1 '!G248=2014,'приложение 1.1 '!E248,"-")</f>
        <v>-</v>
      </c>
      <c r="H246" s="430" t="str">
        <f>IF('приложение 1.1 '!G248=2014,'приложение 1.1 '!D248,"-")</f>
        <v>-</v>
      </c>
      <c r="I246" s="430" t="str">
        <f>IF('приложение 1.1 '!G248=2015,'приложение 1.1 '!E248,"-")</f>
        <v>-</v>
      </c>
      <c r="J246" s="430" t="str">
        <f>IF('приложение 1.1 '!G248=2015,'приложение 1.1 '!D248,"-")</f>
        <v>-</v>
      </c>
      <c r="K246" s="430" t="str">
        <f>IF('приложение 1.1 '!G248=2016,'приложение 1.1 '!E248,"-")</f>
        <v>-</v>
      </c>
      <c r="L246" s="430" t="str">
        <f>IF('приложение 1.1 '!G248=2016,'приложение 1.1 '!D248,"-")</f>
        <v>-</v>
      </c>
      <c r="M246" s="430" t="str">
        <f>IF('приложение 1.1 '!G248=2017,'приложение 1.1 '!E248,"-")</f>
        <v>-</v>
      </c>
      <c r="N246" s="430" t="str">
        <f>IF('приложение 1.1 '!G248=2017,'приложение 1.1 '!D248,"-")</f>
        <v>-</v>
      </c>
      <c r="O246" s="430">
        <f t="shared" si="169"/>
        <v>6.3</v>
      </c>
      <c r="P246" s="430">
        <f t="shared" si="170"/>
        <v>0</v>
      </c>
      <c r="Q246" s="430">
        <v>0</v>
      </c>
      <c r="R246" s="430">
        <v>0</v>
      </c>
      <c r="S246" s="430">
        <v>0</v>
      </c>
      <c r="T246" s="430">
        <v>0</v>
      </c>
      <c r="U246" s="430">
        <v>0</v>
      </c>
      <c r="V246" s="430">
        <v>0</v>
      </c>
      <c r="W246" s="430">
        <v>0</v>
      </c>
      <c r="X246" s="430">
        <v>0</v>
      </c>
      <c r="Y246" s="430">
        <v>0</v>
      </c>
      <c r="Z246" s="430">
        <v>0</v>
      </c>
      <c r="AA246" s="430">
        <v>0</v>
      </c>
      <c r="AB246" s="430">
        <v>0</v>
      </c>
      <c r="AC246" s="430">
        <f t="shared" si="171"/>
        <v>0</v>
      </c>
      <c r="AD246" s="430">
        <f t="shared" si="172"/>
        <v>0</v>
      </c>
    </row>
    <row r="247" spans="1:30" ht="54.95" hidden="1" customHeight="1">
      <c r="A247" s="95" t="str">
        <f>'приложение 1.1 '!A249</f>
        <v>2.1.3.30</v>
      </c>
      <c r="B247" s="506" t="str">
        <f>'приложение 1.1 '!B249</f>
        <v>Монтаж оборудования ТП-3 мкр.38  (Ренесанс констракшн)</v>
      </c>
      <c r="C247" s="430">
        <f>IF('приложение 1.1 '!G249=2012,'приложение 1.1 '!E249,"-")</f>
        <v>5</v>
      </c>
      <c r="D247" s="430">
        <f>IF('приложение 1.1 '!G249=2012,'приложение 1.1 '!D249,"-")</f>
        <v>0</v>
      </c>
      <c r="E247" s="430" t="str">
        <f>IF('приложение 1.1 '!G249=2013,'приложение 1.1 '!E249,"-")</f>
        <v>-</v>
      </c>
      <c r="F247" s="430" t="str">
        <f>IF('приложение 1.1 '!G249=2013,'приложение 1.1 '!D249,"-")</f>
        <v>-</v>
      </c>
      <c r="G247" s="430" t="str">
        <f>IF('приложение 1.1 '!G249=2014,'приложение 1.1 '!E249,"-")</f>
        <v>-</v>
      </c>
      <c r="H247" s="430" t="str">
        <f>IF('приложение 1.1 '!G249=2014,'приложение 1.1 '!D249,"-")</f>
        <v>-</v>
      </c>
      <c r="I247" s="430" t="str">
        <f>IF('приложение 1.1 '!G249=2015,'приложение 1.1 '!E249,"-")</f>
        <v>-</v>
      </c>
      <c r="J247" s="430" t="str">
        <f>IF('приложение 1.1 '!G249=2015,'приложение 1.1 '!D249,"-")</f>
        <v>-</v>
      </c>
      <c r="K247" s="430" t="str">
        <f>IF('приложение 1.1 '!G249=2016,'приложение 1.1 '!E249,"-")</f>
        <v>-</v>
      </c>
      <c r="L247" s="430" t="str">
        <f>IF('приложение 1.1 '!G249=2016,'приложение 1.1 '!D249,"-")</f>
        <v>-</v>
      </c>
      <c r="M247" s="430" t="str">
        <f>IF('приложение 1.1 '!G249=2017,'приложение 1.1 '!E249,"-")</f>
        <v>-</v>
      </c>
      <c r="N247" s="430" t="str">
        <f>IF('приложение 1.1 '!G249=2017,'приложение 1.1 '!D249,"-")</f>
        <v>-</v>
      </c>
      <c r="O247" s="430">
        <f t="shared" si="169"/>
        <v>5</v>
      </c>
      <c r="P247" s="430">
        <f t="shared" si="170"/>
        <v>0</v>
      </c>
      <c r="Q247" s="430">
        <v>0</v>
      </c>
      <c r="R247" s="430">
        <v>0</v>
      </c>
      <c r="S247" s="430">
        <v>0</v>
      </c>
      <c r="T247" s="430">
        <v>0</v>
      </c>
      <c r="U247" s="430">
        <v>0</v>
      </c>
      <c r="V247" s="430">
        <v>0</v>
      </c>
      <c r="W247" s="430">
        <v>0</v>
      </c>
      <c r="X247" s="430">
        <v>0</v>
      </c>
      <c r="Y247" s="430">
        <v>0</v>
      </c>
      <c r="Z247" s="430">
        <v>0</v>
      </c>
      <c r="AA247" s="430">
        <v>0</v>
      </c>
      <c r="AB247" s="430">
        <v>0</v>
      </c>
      <c r="AC247" s="430">
        <f t="shared" si="171"/>
        <v>0</v>
      </c>
      <c r="AD247" s="430">
        <f t="shared" si="172"/>
        <v>0</v>
      </c>
    </row>
    <row r="248" spans="1:30" ht="54.95" hidden="1" customHeight="1">
      <c r="A248" s="95" t="str">
        <f>'приложение 1.1 '!A250</f>
        <v>2.1.3.31</v>
      </c>
      <c r="B248" s="506" t="str">
        <f>'приложение 1.1 '!B250</f>
        <v>Монтаж оборудования ТП-5 мкр.38   (Ренесанс констракшн)</v>
      </c>
      <c r="C248" s="430">
        <f>IF('приложение 1.1 '!G250=2012,'приложение 1.1 '!E250,"-")</f>
        <v>4</v>
      </c>
      <c r="D248" s="430">
        <f>IF('приложение 1.1 '!G250=2012,'приложение 1.1 '!D250,"-")</f>
        <v>0</v>
      </c>
      <c r="E248" s="430" t="str">
        <f>IF('приложение 1.1 '!G250=2013,'приложение 1.1 '!E250,"-")</f>
        <v>-</v>
      </c>
      <c r="F248" s="430" t="str">
        <f>IF('приложение 1.1 '!G250=2013,'приложение 1.1 '!D250,"-")</f>
        <v>-</v>
      </c>
      <c r="G248" s="430" t="str">
        <f>IF('приложение 1.1 '!G250=2014,'приложение 1.1 '!E250,"-")</f>
        <v>-</v>
      </c>
      <c r="H248" s="430" t="str">
        <f>IF('приложение 1.1 '!G250=2014,'приложение 1.1 '!D250,"-")</f>
        <v>-</v>
      </c>
      <c r="I248" s="430" t="str">
        <f>IF('приложение 1.1 '!G250=2015,'приложение 1.1 '!E250,"-")</f>
        <v>-</v>
      </c>
      <c r="J248" s="430" t="str">
        <f>IF('приложение 1.1 '!G250=2015,'приложение 1.1 '!D250,"-")</f>
        <v>-</v>
      </c>
      <c r="K248" s="430" t="str">
        <f>IF('приложение 1.1 '!G250=2016,'приложение 1.1 '!E250,"-")</f>
        <v>-</v>
      </c>
      <c r="L248" s="430" t="str">
        <f>IF('приложение 1.1 '!G250=2016,'приложение 1.1 '!D250,"-")</f>
        <v>-</v>
      </c>
      <c r="M248" s="430" t="str">
        <f>IF('приложение 1.1 '!G250=2017,'приложение 1.1 '!E250,"-")</f>
        <v>-</v>
      </c>
      <c r="N248" s="430" t="str">
        <f>IF('приложение 1.1 '!G250=2017,'приложение 1.1 '!D250,"-")</f>
        <v>-</v>
      </c>
      <c r="O248" s="430">
        <f t="shared" si="169"/>
        <v>4</v>
      </c>
      <c r="P248" s="430">
        <f t="shared" si="170"/>
        <v>0</v>
      </c>
      <c r="Q248" s="430">
        <v>0</v>
      </c>
      <c r="R248" s="430">
        <v>0</v>
      </c>
      <c r="S248" s="430">
        <v>0</v>
      </c>
      <c r="T248" s="430">
        <v>0</v>
      </c>
      <c r="U248" s="430">
        <v>0</v>
      </c>
      <c r="V248" s="430">
        <v>0</v>
      </c>
      <c r="W248" s="430">
        <v>0</v>
      </c>
      <c r="X248" s="430">
        <v>0</v>
      </c>
      <c r="Y248" s="430">
        <v>0</v>
      </c>
      <c r="Z248" s="430">
        <v>0</v>
      </c>
      <c r="AA248" s="430">
        <v>0</v>
      </c>
      <c r="AB248" s="430">
        <v>0</v>
      </c>
      <c r="AC248" s="430">
        <f t="shared" si="171"/>
        <v>0</v>
      </c>
      <c r="AD248" s="430">
        <f t="shared" si="172"/>
        <v>0</v>
      </c>
    </row>
    <row r="249" spans="1:30" ht="54.95" hidden="1" customHeight="1">
      <c r="A249" s="95" t="str">
        <f>'приложение 1.1 '!A251</f>
        <v>2.1.3.32</v>
      </c>
      <c r="B249" s="506" t="str">
        <f>'приложение 1.1 '!B251</f>
        <v>Монтаж оборудования ТП-2 мкр.38  (Ренесанс констракшн)</v>
      </c>
      <c r="C249" s="430">
        <f>IF('приложение 1.1 '!G251=2012,'приложение 1.1 '!E251,"-")</f>
        <v>4</v>
      </c>
      <c r="D249" s="430">
        <f>IF('приложение 1.1 '!G251=2012,'приложение 1.1 '!D251,"-")</f>
        <v>0</v>
      </c>
      <c r="E249" s="430" t="str">
        <f>IF('приложение 1.1 '!G251=2013,'приложение 1.1 '!E251,"-")</f>
        <v>-</v>
      </c>
      <c r="F249" s="430" t="str">
        <f>IF('приложение 1.1 '!G251=2013,'приложение 1.1 '!D251,"-")</f>
        <v>-</v>
      </c>
      <c r="G249" s="430" t="str">
        <f>IF('приложение 1.1 '!G251=2014,'приложение 1.1 '!E251,"-")</f>
        <v>-</v>
      </c>
      <c r="H249" s="430" t="str">
        <f>IF('приложение 1.1 '!G251=2014,'приложение 1.1 '!D251,"-")</f>
        <v>-</v>
      </c>
      <c r="I249" s="430" t="str">
        <f>IF('приложение 1.1 '!G251=2015,'приложение 1.1 '!E251,"-")</f>
        <v>-</v>
      </c>
      <c r="J249" s="430" t="str">
        <f>IF('приложение 1.1 '!G251=2015,'приложение 1.1 '!D251,"-")</f>
        <v>-</v>
      </c>
      <c r="K249" s="430" t="str">
        <f>IF('приложение 1.1 '!G251=2016,'приложение 1.1 '!E251,"-")</f>
        <v>-</v>
      </c>
      <c r="L249" s="430" t="str">
        <f>IF('приложение 1.1 '!G251=2016,'приложение 1.1 '!D251,"-")</f>
        <v>-</v>
      </c>
      <c r="M249" s="430" t="str">
        <f>IF('приложение 1.1 '!G251=2017,'приложение 1.1 '!E251,"-")</f>
        <v>-</v>
      </c>
      <c r="N249" s="430" t="str">
        <f>IF('приложение 1.1 '!G251=2017,'приложение 1.1 '!D251,"-")</f>
        <v>-</v>
      </c>
      <c r="O249" s="430">
        <f t="shared" si="169"/>
        <v>4</v>
      </c>
      <c r="P249" s="430">
        <f t="shared" si="170"/>
        <v>0</v>
      </c>
      <c r="Q249" s="430">
        <v>0</v>
      </c>
      <c r="R249" s="430">
        <v>0</v>
      </c>
      <c r="S249" s="430">
        <v>0</v>
      </c>
      <c r="T249" s="430">
        <v>0</v>
      </c>
      <c r="U249" s="430">
        <v>0</v>
      </c>
      <c r="V249" s="430">
        <v>0</v>
      </c>
      <c r="W249" s="430">
        <v>0</v>
      </c>
      <c r="X249" s="430">
        <v>0</v>
      </c>
      <c r="Y249" s="430">
        <v>0</v>
      </c>
      <c r="Z249" s="430">
        <v>0</v>
      </c>
      <c r="AA249" s="430">
        <v>0</v>
      </c>
      <c r="AB249" s="430">
        <v>0</v>
      </c>
      <c r="AC249" s="430">
        <f t="shared" si="171"/>
        <v>0</v>
      </c>
      <c r="AD249" s="430">
        <f t="shared" si="172"/>
        <v>0</v>
      </c>
    </row>
    <row r="250" spans="1:30" ht="54.95" hidden="1" customHeight="1">
      <c r="A250" s="95" t="str">
        <f>'приложение 1.1 '!A252</f>
        <v>2.1.3.33</v>
      </c>
      <c r="B250" s="506" t="str">
        <f>'приложение 1.1 '!B252</f>
        <v>Монтаж оборудования РП-10кВ  мкр.38  (Ренесанс констракшн)</v>
      </c>
      <c r="C250" s="430">
        <f>IF('приложение 1.1 '!G252=2012,'приложение 1.1 '!E252,"-")</f>
        <v>0</v>
      </c>
      <c r="D250" s="430">
        <f>IF('приложение 1.1 '!G252=2012,'приложение 1.1 '!D252,"-")</f>
        <v>0</v>
      </c>
      <c r="E250" s="430" t="str">
        <f>IF('приложение 1.1 '!G252=2013,'приложение 1.1 '!E252,"-")</f>
        <v>-</v>
      </c>
      <c r="F250" s="430" t="str">
        <f>IF('приложение 1.1 '!G252=2013,'приложение 1.1 '!D252,"-")</f>
        <v>-</v>
      </c>
      <c r="G250" s="430" t="str">
        <f>IF('приложение 1.1 '!G252=2014,'приложение 1.1 '!E252,"-")</f>
        <v>-</v>
      </c>
      <c r="H250" s="430" t="str">
        <f>IF('приложение 1.1 '!G252=2014,'приложение 1.1 '!D252,"-")</f>
        <v>-</v>
      </c>
      <c r="I250" s="430" t="str">
        <f>IF('приложение 1.1 '!G252=2015,'приложение 1.1 '!E252,"-")</f>
        <v>-</v>
      </c>
      <c r="J250" s="430" t="str">
        <f>IF('приложение 1.1 '!G252=2015,'приложение 1.1 '!D252,"-")</f>
        <v>-</v>
      </c>
      <c r="K250" s="430" t="str">
        <f>IF('приложение 1.1 '!G252=2016,'приложение 1.1 '!E252,"-")</f>
        <v>-</v>
      </c>
      <c r="L250" s="430" t="str">
        <f>IF('приложение 1.1 '!G252=2016,'приложение 1.1 '!D252,"-")</f>
        <v>-</v>
      </c>
      <c r="M250" s="430" t="str">
        <f>IF('приложение 1.1 '!G252=2017,'приложение 1.1 '!E252,"-")</f>
        <v>-</v>
      </c>
      <c r="N250" s="430" t="str">
        <f>IF('приложение 1.1 '!G252=2017,'приложение 1.1 '!D252,"-")</f>
        <v>-</v>
      </c>
      <c r="O250" s="430">
        <f t="shared" si="169"/>
        <v>0</v>
      </c>
      <c r="P250" s="430">
        <f t="shared" si="170"/>
        <v>0</v>
      </c>
      <c r="Q250" s="430">
        <v>0</v>
      </c>
      <c r="R250" s="430">
        <v>0</v>
      </c>
      <c r="S250" s="430">
        <v>0</v>
      </c>
      <c r="T250" s="430">
        <v>0</v>
      </c>
      <c r="U250" s="430">
        <v>0</v>
      </c>
      <c r="V250" s="430">
        <v>0</v>
      </c>
      <c r="W250" s="430">
        <v>0</v>
      </c>
      <c r="X250" s="430">
        <v>0</v>
      </c>
      <c r="Y250" s="430">
        <v>0</v>
      </c>
      <c r="Z250" s="430">
        <v>0</v>
      </c>
      <c r="AA250" s="430">
        <v>0</v>
      </c>
      <c r="AB250" s="430">
        <v>0</v>
      </c>
      <c r="AC250" s="430">
        <f t="shared" si="171"/>
        <v>0</v>
      </c>
      <c r="AD250" s="430">
        <f t="shared" si="172"/>
        <v>0</v>
      </c>
    </row>
    <row r="251" spans="1:30" ht="54.95" hidden="1" customHeight="1">
      <c r="A251" s="95" t="str">
        <f>'приложение 1.1 '!A253</f>
        <v>2.1.3.34</v>
      </c>
      <c r="B251" s="506" t="str">
        <f>'приложение 1.1 '!B253</f>
        <v>Строительство ТП №1-2х1600 кВА  мкр.38 (1-я очередь)</v>
      </c>
      <c r="C251" s="430" t="str">
        <f>IF('приложение 1.1 '!G253=2012,'приложение 1.1 '!E253,"-")</f>
        <v>-</v>
      </c>
      <c r="D251" s="430" t="str">
        <f>IF('приложение 1.1 '!G253=2012,'приложение 1.1 '!D253,"-")</f>
        <v>-</v>
      </c>
      <c r="E251" s="430">
        <f>IF('приложение 1.1 '!G253=2013,'приложение 1.1 '!E253,"-")</f>
        <v>3.2</v>
      </c>
      <c r="F251" s="430">
        <f>IF('приложение 1.1 '!G253=2013,'приложение 1.1 '!D253,"-")</f>
        <v>0</v>
      </c>
      <c r="G251" s="430" t="str">
        <f>IF('приложение 1.1 '!G253=2014,'приложение 1.1 '!E253,"-")</f>
        <v>-</v>
      </c>
      <c r="H251" s="430" t="str">
        <f>IF('приложение 1.1 '!G253=2014,'приложение 1.1 '!D253,"-")</f>
        <v>-</v>
      </c>
      <c r="I251" s="430" t="str">
        <f>IF('приложение 1.1 '!G253=2015,'приложение 1.1 '!E253,"-")</f>
        <v>-</v>
      </c>
      <c r="J251" s="430" t="str">
        <f>IF('приложение 1.1 '!G253=2015,'приложение 1.1 '!D253,"-")</f>
        <v>-</v>
      </c>
      <c r="K251" s="430" t="str">
        <f>IF('приложение 1.1 '!G253=2016,'приложение 1.1 '!E253,"-")</f>
        <v>-</v>
      </c>
      <c r="L251" s="430" t="str">
        <f>IF('приложение 1.1 '!G253=2016,'приложение 1.1 '!D253,"-")</f>
        <v>-</v>
      </c>
      <c r="M251" s="430" t="str">
        <f>IF('приложение 1.1 '!G253=2017,'приложение 1.1 '!E253,"-")</f>
        <v>-</v>
      </c>
      <c r="N251" s="430" t="str">
        <f>IF('приложение 1.1 '!G253=2017,'приложение 1.1 '!D253,"-")</f>
        <v>-</v>
      </c>
      <c r="O251" s="430">
        <f t="shared" si="169"/>
        <v>3.2</v>
      </c>
      <c r="P251" s="430">
        <f t="shared" si="170"/>
        <v>0</v>
      </c>
      <c r="Q251" s="430">
        <v>0</v>
      </c>
      <c r="R251" s="430">
        <v>0</v>
      </c>
      <c r="S251" s="430">
        <v>0</v>
      </c>
      <c r="T251" s="430">
        <v>0</v>
      </c>
      <c r="U251" s="430">
        <v>0</v>
      </c>
      <c r="V251" s="430">
        <v>0</v>
      </c>
      <c r="W251" s="430">
        <v>0</v>
      </c>
      <c r="X251" s="430">
        <v>0</v>
      </c>
      <c r="Y251" s="430">
        <v>0</v>
      </c>
      <c r="Z251" s="430">
        <v>0</v>
      </c>
      <c r="AA251" s="430">
        <v>0</v>
      </c>
      <c r="AB251" s="430">
        <v>0</v>
      </c>
      <c r="AC251" s="430">
        <f t="shared" si="171"/>
        <v>0</v>
      </c>
      <c r="AD251" s="430">
        <f t="shared" si="172"/>
        <v>0</v>
      </c>
    </row>
    <row r="252" spans="1:30" ht="54.95" hidden="1" customHeight="1">
      <c r="A252" s="95" t="str">
        <f>'приложение 1.1 '!A254</f>
        <v>2.1.3.35</v>
      </c>
      <c r="B252" s="506" t="str">
        <f>'приложение 1.1 '!B254</f>
        <v>Строительство РП (ТП )2х2500 кВА мкр.38 (1-я очередь)</v>
      </c>
      <c r="C252" s="430" t="str">
        <f>IF('приложение 1.1 '!G254=2012,'приложение 1.1 '!E254,"-")</f>
        <v>-</v>
      </c>
      <c r="D252" s="430" t="str">
        <f>IF('приложение 1.1 '!G254=2012,'приложение 1.1 '!D254,"-")</f>
        <v>-</v>
      </c>
      <c r="E252" s="430">
        <f>IF('приложение 1.1 '!G254=2013,'приложение 1.1 '!E254,"-")</f>
        <v>5</v>
      </c>
      <c r="F252" s="430">
        <f>IF('приложение 1.1 '!G254=2013,'приложение 1.1 '!D254,"-")</f>
        <v>0</v>
      </c>
      <c r="G252" s="430" t="str">
        <f>IF('приложение 1.1 '!G254=2014,'приложение 1.1 '!E254,"-")</f>
        <v>-</v>
      </c>
      <c r="H252" s="430" t="str">
        <f>IF('приложение 1.1 '!G254=2014,'приложение 1.1 '!D254,"-")</f>
        <v>-</v>
      </c>
      <c r="I252" s="430" t="str">
        <f>IF('приложение 1.1 '!G254=2015,'приложение 1.1 '!E254,"-")</f>
        <v>-</v>
      </c>
      <c r="J252" s="430" t="str">
        <f>IF('приложение 1.1 '!G254=2015,'приложение 1.1 '!D254,"-")</f>
        <v>-</v>
      </c>
      <c r="K252" s="430" t="str">
        <f>IF('приложение 1.1 '!G254=2016,'приложение 1.1 '!E254,"-")</f>
        <v>-</v>
      </c>
      <c r="L252" s="430" t="str">
        <f>IF('приложение 1.1 '!G254=2016,'приложение 1.1 '!D254,"-")</f>
        <v>-</v>
      </c>
      <c r="M252" s="430" t="str">
        <f>IF('приложение 1.1 '!G254=2017,'приложение 1.1 '!E254,"-")</f>
        <v>-</v>
      </c>
      <c r="N252" s="430" t="str">
        <f>IF('приложение 1.1 '!G254=2017,'приложение 1.1 '!D254,"-")</f>
        <v>-</v>
      </c>
      <c r="O252" s="430">
        <f t="shared" si="169"/>
        <v>5</v>
      </c>
      <c r="P252" s="430">
        <f t="shared" si="170"/>
        <v>0</v>
      </c>
      <c r="Q252" s="430">
        <v>0</v>
      </c>
      <c r="R252" s="430">
        <v>0</v>
      </c>
      <c r="S252" s="430">
        <v>0</v>
      </c>
      <c r="T252" s="430">
        <v>0</v>
      </c>
      <c r="U252" s="430">
        <v>0</v>
      </c>
      <c r="V252" s="430">
        <v>0</v>
      </c>
      <c r="W252" s="430">
        <v>0</v>
      </c>
      <c r="X252" s="430">
        <v>0</v>
      </c>
      <c r="Y252" s="430">
        <v>0</v>
      </c>
      <c r="Z252" s="430">
        <v>0</v>
      </c>
      <c r="AA252" s="430">
        <v>0</v>
      </c>
      <c r="AB252" s="430">
        <v>0</v>
      </c>
      <c r="AC252" s="430">
        <f t="shared" si="171"/>
        <v>0</v>
      </c>
      <c r="AD252" s="430">
        <f t="shared" si="172"/>
        <v>0</v>
      </c>
    </row>
    <row r="253" spans="1:30" ht="54.95" hidden="1" customHeight="1">
      <c r="A253" s="95" t="str">
        <f>'приложение 1.1 '!A255</f>
        <v>2.1.3.36</v>
      </c>
      <c r="B253" s="506" t="str">
        <f>'приложение 1.1 '!B255</f>
        <v>Строительство ТП № 2 -2х1250кВА мкр.38  (1-я очередь)</v>
      </c>
      <c r="C253" s="430" t="str">
        <f>IF('приложение 1.1 '!G255=2012,'приложение 1.1 '!E255,"-")</f>
        <v>-</v>
      </c>
      <c r="D253" s="430" t="str">
        <f>IF('приложение 1.1 '!G255=2012,'приложение 1.1 '!D255,"-")</f>
        <v>-</v>
      </c>
      <c r="E253" s="430" t="str">
        <f>IF('приложение 1.1 '!G255=2013,'приложение 1.1 '!E255,"-")</f>
        <v>-</v>
      </c>
      <c r="F253" s="430" t="str">
        <f>IF('приложение 1.1 '!G255=2013,'приложение 1.1 '!D255,"-")</f>
        <v>-</v>
      </c>
      <c r="G253" s="430" t="str">
        <f>IF('приложение 1.1 '!G255=2014,'приложение 1.1 '!E255,"-")</f>
        <v>-</v>
      </c>
      <c r="H253" s="430" t="str">
        <f>IF('приложение 1.1 '!G255=2014,'приложение 1.1 '!D255,"-")</f>
        <v>-</v>
      </c>
      <c r="I253" s="430">
        <f>IF('приложение 1.1 '!G255=2015,'приложение 1.1 '!E255,"-")</f>
        <v>2.5</v>
      </c>
      <c r="J253" s="430">
        <f>IF('приложение 1.1 '!G255=2015,'приложение 1.1 '!D255,"-")</f>
        <v>0</v>
      </c>
      <c r="K253" s="430" t="str">
        <f>IF('приложение 1.1 '!G255=2016,'приложение 1.1 '!E255,"-")</f>
        <v>-</v>
      </c>
      <c r="L253" s="430" t="str">
        <f>IF('приложение 1.1 '!G255=2016,'приложение 1.1 '!D255,"-")</f>
        <v>-</v>
      </c>
      <c r="M253" s="430" t="str">
        <f>IF('приложение 1.1 '!G255=2017,'приложение 1.1 '!E255,"-")</f>
        <v>-</v>
      </c>
      <c r="N253" s="430" t="str">
        <f>IF('приложение 1.1 '!G255=2017,'приложение 1.1 '!D255,"-")</f>
        <v>-</v>
      </c>
      <c r="O253" s="430">
        <f t="shared" si="169"/>
        <v>2.5</v>
      </c>
      <c r="P253" s="430">
        <f t="shared" si="170"/>
        <v>0</v>
      </c>
      <c r="Q253" s="430">
        <v>0</v>
      </c>
      <c r="R253" s="430">
        <v>0</v>
      </c>
      <c r="S253" s="430">
        <v>0</v>
      </c>
      <c r="T253" s="430">
        <v>0</v>
      </c>
      <c r="U253" s="430">
        <v>0</v>
      </c>
      <c r="V253" s="430">
        <v>0</v>
      </c>
      <c r="W253" s="430">
        <v>0</v>
      </c>
      <c r="X253" s="430">
        <v>0</v>
      </c>
      <c r="Y253" s="430">
        <v>0</v>
      </c>
      <c r="Z253" s="430">
        <v>0</v>
      </c>
      <c r="AA253" s="430">
        <v>0</v>
      </c>
      <c r="AB253" s="430">
        <v>0</v>
      </c>
      <c r="AC253" s="430">
        <f t="shared" si="171"/>
        <v>0</v>
      </c>
      <c r="AD253" s="430">
        <f t="shared" si="172"/>
        <v>0</v>
      </c>
    </row>
    <row r="254" spans="1:30" ht="54.95" hidden="1" customHeight="1">
      <c r="A254" s="95" t="str">
        <f>'приложение 1.1 '!A256</f>
        <v>2.1.3.37</v>
      </c>
      <c r="B254" s="506" t="str">
        <f>'приложение 1.1 '!B256</f>
        <v xml:space="preserve">Строительство ТП №3-2х1600кВА мкр.38 (1-я очередь) </v>
      </c>
      <c r="C254" s="430" t="str">
        <f>IF('приложение 1.1 '!G256=2012,'приложение 1.1 '!E256,"-")</f>
        <v>-</v>
      </c>
      <c r="D254" s="430" t="str">
        <f>IF('приложение 1.1 '!G256=2012,'приложение 1.1 '!D256,"-")</f>
        <v>-</v>
      </c>
      <c r="E254" s="430" t="str">
        <f>IF('приложение 1.1 '!G256=2013,'приложение 1.1 '!E256,"-")</f>
        <v>-</v>
      </c>
      <c r="F254" s="430" t="str">
        <f>IF('приложение 1.1 '!G256=2013,'приложение 1.1 '!D256,"-")</f>
        <v>-</v>
      </c>
      <c r="G254" s="430" t="str">
        <f>IF('приложение 1.1 '!G256=2014,'приложение 1.1 '!E256,"-")</f>
        <v>-</v>
      </c>
      <c r="H254" s="430" t="str">
        <f>IF('приложение 1.1 '!G256=2014,'приложение 1.1 '!D256,"-")</f>
        <v>-</v>
      </c>
      <c r="I254" s="430">
        <f>IF('приложение 1.1 '!G256=2015,'приложение 1.1 '!E256,"-")</f>
        <v>3.2</v>
      </c>
      <c r="J254" s="430">
        <f>IF('приложение 1.1 '!G256=2015,'приложение 1.1 '!D256,"-")</f>
        <v>0</v>
      </c>
      <c r="K254" s="430" t="str">
        <f>IF('приложение 1.1 '!G256=2016,'приложение 1.1 '!E256,"-")</f>
        <v>-</v>
      </c>
      <c r="L254" s="430" t="str">
        <f>IF('приложение 1.1 '!G256=2016,'приложение 1.1 '!D256,"-")</f>
        <v>-</v>
      </c>
      <c r="M254" s="430" t="str">
        <f>IF('приложение 1.1 '!G256=2017,'приложение 1.1 '!E256,"-")</f>
        <v>-</v>
      </c>
      <c r="N254" s="430" t="str">
        <f>IF('приложение 1.1 '!G256=2017,'приложение 1.1 '!D256,"-")</f>
        <v>-</v>
      </c>
      <c r="O254" s="430">
        <f t="shared" si="169"/>
        <v>3.2</v>
      </c>
      <c r="P254" s="430">
        <f t="shared" si="170"/>
        <v>0</v>
      </c>
      <c r="Q254" s="430">
        <v>0</v>
      </c>
      <c r="R254" s="430">
        <v>0</v>
      </c>
      <c r="S254" s="430">
        <v>0</v>
      </c>
      <c r="T254" s="430">
        <v>0</v>
      </c>
      <c r="U254" s="430">
        <v>0</v>
      </c>
      <c r="V254" s="430">
        <v>0</v>
      </c>
      <c r="W254" s="430">
        <v>0</v>
      </c>
      <c r="X254" s="430">
        <v>0</v>
      </c>
      <c r="Y254" s="430">
        <v>0</v>
      </c>
      <c r="Z254" s="430">
        <v>0</v>
      </c>
      <c r="AA254" s="430">
        <v>0</v>
      </c>
      <c r="AB254" s="430">
        <v>0</v>
      </c>
      <c r="AC254" s="430">
        <f t="shared" si="171"/>
        <v>0</v>
      </c>
      <c r="AD254" s="430">
        <f t="shared" si="172"/>
        <v>0</v>
      </c>
    </row>
    <row r="255" spans="1:30" ht="54.95" hidden="1" customHeight="1">
      <c r="A255" s="95" t="str">
        <f>'приложение 1.1 '!A257</f>
        <v>2.1.3.38</v>
      </c>
      <c r="B255" s="506" t="str">
        <f>'приложение 1.1 '!B257</f>
        <v>Строительство ТП№4 2х2500кВА мкр.38 (2-я очередь )</v>
      </c>
      <c r="C255" s="430" t="str">
        <f>IF('приложение 1.1 '!G257=2012,'приложение 1.1 '!E257,"-")</f>
        <v>-</v>
      </c>
      <c r="D255" s="430" t="str">
        <f>IF('приложение 1.1 '!G257=2012,'приложение 1.1 '!D257,"-")</f>
        <v>-</v>
      </c>
      <c r="E255" s="430" t="str">
        <f>IF('приложение 1.1 '!G257=2013,'приложение 1.1 '!E257,"-")</f>
        <v>-</v>
      </c>
      <c r="F255" s="430" t="str">
        <f>IF('приложение 1.1 '!G257=2013,'приложение 1.1 '!D257,"-")</f>
        <v>-</v>
      </c>
      <c r="G255" s="430" t="str">
        <f>IF('приложение 1.1 '!G257=2014,'приложение 1.1 '!E257,"-")</f>
        <v>-</v>
      </c>
      <c r="H255" s="430" t="str">
        <f>IF('приложение 1.1 '!G257=2014,'приложение 1.1 '!D257,"-")</f>
        <v>-</v>
      </c>
      <c r="I255" s="430">
        <f>IF('приложение 1.1 '!G257=2015,'приложение 1.1 '!E257,"-")</f>
        <v>5</v>
      </c>
      <c r="J255" s="430">
        <f>IF('приложение 1.1 '!G257=2015,'приложение 1.1 '!D257,"-")</f>
        <v>0</v>
      </c>
      <c r="K255" s="430" t="str">
        <f>IF('приложение 1.1 '!G257=2016,'приложение 1.1 '!E257,"-")</f>
        <v>-</v>
      </c>
      <c r="L255" s="430" t="str">
        <f>IF('приложение 1.1 '!G257=2016,'приложение 1.1 '!D257,"-")</f>
        <v>-</v>
      </c>
      <c r="M255" s="430" t="str">
        <f>IF('приложение 1.1 '!G257=2017,'приложение 1.1 '!E257,"-")</f>
        <v>-</v>
      </c>
      <c r="N255" s="430" t="str">
        <f>IF('приложение 1.1 '!G257=2017,'приложение 1.1 '!D257,"-")</f>
        <v>-</v>
      </c>
      <c r="O255" s="430">
        <f t="shared" si="169"/>
        <v>5</v>
      </c>
      <c r="P255" s="430">
        <f t="shared" si="170"/>
        <v>0</v>
      </c>
      <c r="Q255" s="430">
        <v>0</v>
      </c>
      <c r="R255" s="430">
        <v>0</v>
      </c>
      <c r="S255" s="430">
        <v>0</v>
      </c>
      <c r="T255" s="430">
        <v>0</v>
      </c>
      <c r="U255" s="430">
        <v>0</v>
      </c>
      <c r="V255" s="430">
        <v>0</v>
      </c>
      <c r="W255" s="430">
        <v>0</v>
      </c>
      <c r="X255" s="430">
        <v>0</v>
      </c>
      <c r="Y255" s="430">
        <v>0</v>
      </c>
      <c r="Z255" s="430">
        <v>0</v>
      </c>
      <c r="AA255" s="430">
        <v>0</v>
      </c>
      <c r="AB255" s="430">
        <v>0</v>
      </c>
      <c r="AC255" s="430">
        <f t="shared" si="171"/>
        <v>0</v>
      </c>
      <c r="AD255" s="430">
        <f t="shared" si="172"/>
        <v>0</v>
      </c>
    </row>
    <row r="256" spans="1:30" ht="54.95" hidden="1" customHeight="1">
      <c r="A256" s="95" t="str">
        <f>'приложение 1.1 '!A258</f>
        <v>2.1.3.39</v>
      </c>
      <c r="B256" s="506" t="str">
        <f>'приложение 1.1 '!B258</f>
        <v>Строительство РП(ТП)-2х1250кВА застройка 44 мкр.</v>
      </c>
      <c r="C256" s="430" t="str">
        <f>IF('приложение 1.1 '!G258=2012,'приложение 1.1 '!E258,"-")</f>
        <v>-</v>
      </c>
      <c r="D256" s="430" t="str">
        <f>IF('приложение 1.1 '!G258=2012,'приложение 1.1 '!D258,"-")</f>
        <v>-</v>
      </c>
      <c r="E256" s="430">
        <f>IF('приложение 1.1 '!G258=2013,'приложение 1.1 '!E258,"-")</f>
        <v>2.5</v>
      </c>
      <c r="F256" s="430">
        <f>IF('приложение 1.1 '!G258=2013,'приложение 1.1 '!D258,"-")</f>
        <v>0</v>
      </c>
      <c r="G256" s="430" t="str">
        <f>IF('приложение 1.1 '!G258=2014,'приложение 1.1 '!E258,"-")</f>
        <v>-</v>
      </c>
      <c r="H256" s="430" t="str">
        <f>IF('приложение 1.1 '!G258=2014,'приложение 1.1 '!D258,"-")</f>
        <v>-</v>
      </c>
      <c r="I256" s="430" t="str">
        <f>IF('приложение 1.1 '!G258=2015,'приложение 1.1 '!E258,"-")</f>
        <v>-</v>
      </c>
      <c r="J256" s="430" t="str">
        <f>IF('приложение 1.1 '!G258=2015,'приложение 1.1 '!D258,"-")</f>
        <v>-</v>
      </c>
      <c r="K256" s="430" t="str">
        <f>IF('приложение 1.1 '!G258=2016,'приложение 1.1 '!E258,"-")</f>
        <v>-</v>
      </c>
      <c r="L256" s="430" t="str">
        <f>IF('приложение 1.1 '!G258=2016,'приложение 1.1 '!D258,"-")</f>
        <v>-</v>
      </c>
      <c r="M256" s="430" t="str">
        <f>IF('приложение 1.1 '!G258=2017,'приложение 1.1 '!E258,"-")</f>
        <v>-</v>
      </c>
      <c r="N256" s="430" t="str">
        <f>IF('приложение 1.1 '!G258=2017,'приложение 1.1 '!D258,"-")</f>
        <v>-</v>
      </c>
      <c r="O256" s="430">
        <f t="shared" si="169"/>
        <v>2.5</v>
      </c>
      <c r="P256" s="430">
        <f t="shared" si="170"/>
        <v>0</v>
      </c>
      <c r="Q256" s="430">
        <v>0</v>
      </c>
      <c r="R256" s="430">
        <v>0</v>
      </c>
      <c r="S256" s="430">
        <v>0</v>
      </c>
      <c r="T256" s="430">
        <v>0</v>
      </c>
      <c r="U256" s="430">
        <v>0</v>
      </c>
      <c r="V256" s="430">
        <v>0</v>
      </c>
      <c r="W256" s="430">
        <v>0</v>
      </c>
      <c r="X256" s="430">
        <v>0</v>
      </c>
      <c r="Y256" s="430">
        <v>0</v>
      </c>
      <c r="Z256" s="430">
        <v>0</v>
      </c>
      <c r="AA256" s="430">
        <v>0</v>
      </c>
      <c r="AB256" s="430">
        <v>0</v>
      </c>
      <c r="AC256" s="430">
        <f t="shared" si="171"/>
        <v>0</v>
      </c>
      <c r="AD256" s="430">
        <f t="shared" si="172"/>
        <v>0</v>
      </c>
    </row>
    <row r="257" spans="1:30" ht="54.95" hidden="1" customHeight="1">
      <c r="A257" s="95" t="str">
        <f>'приложение 1.1 '!A259</f>
        <v>2.1.3.40</v>
      </c>
      <c r="B257" s="506" t="str">
        <f>'приложение 1.1 '!B259</f>
        <v>Строительство РП(ТП) 2х1250кВА, для электроснабжения жилого дома №32, мкр.18-19-20</v>
      </c>
      <c r="C257" s="430" t="str">
        <f>IF('приложение 1.1 '!G259=2012,'приложение 1.1 '!E259,"-")</f>
        <v>-</v>
      </c>
      <c r="D257" s="430" t="str">
        <f>IF('приложение 1.1 '!G259=2012,'приложение 1.1 '!D259,"-")</f>
        <v>-</v>
      </c>
      <c r="E257" s="430" t="str">
        <f>IF('приложение 1.1 '!G259=2013,'приложение 1.1 '!E259,"-")</f>
        <v>-</v>
      </c>
      <c r="F257" s="430" t="str">
        <f>IF('приложение 1.1 '!G259=2013,'приложение 1.1 '!D259,"-")</f>
        <v>-</v>
      </c>
      <c r="G257" s="430">
        <f>IF('приложение 1.1 '!G259=2014,'приложение 1.1 '!E259,"-")</f>
        <v>2.5</v>
      </c>
      <c r="H257" s="430">
        <f>IF('приложение 1.1 '!G259=2014,'приложение 1.1 '!D259,"-")</f>
        <v>0</v>
      </c>
      <c r="I257" s="430" t="str">
        <f>IF('приложение 1.1 '!G259=2015,'приложение 1.1 '!E259,"-")</f>
        <v>-</v>
      </c>
      <c r="J257" s="430" t="str">
        <f>IF('приложение 1.1 '!G259=2015,'приложение 1.1 '!D259,"-")</f>
        <v>-</v>
      </c>
      <c r="K257" s="430" t="str">
        <f>IF('приложение 1.1 '!G259=2016,'приложение 1.1 '!E259,"-")</f>
        <v>-</v>
      </c>
      <c r="L257" s="430" t="str">
        <f>IF('приложение 1.1 '!G259=2016,'приложение 1.1 '!D259,"-")</f>
        <v>-</v>
      </c>
      <c r="M257" s="430" t="str">
        <f>IF('приложение 1.1 '!G259=2017,'приложение 1.1 '!E259,"-")</f>
        <v>-</v>
      </c>
      <c r="N257" s="430" t="str">
        <f>IF('приложение 1.1 '!G259=2017,'приложение 1.1 '!D259,"-")</f>
        <v>-</v>
      </c>
      <c r="O257" s="430">
        <f t="shared" si="169"/>
        <v>2.5</v>
      </c>
      <c r="P257" s="430">
        <f t="shared" si="170"/>
        <v>0</v>
      </c>
      <c r="Q257" s="430">
        <v>0</v>
      </c>
      <c r="R257" s="430">
        <v>0</v>
      </c>
      <c r="S257" s="430">
        <v>0</v>
      </c>
      <c r="T257" s="430">
        <v>0</v>
      </c>
      <c r="U257" s="430">
        <v>0</v>
      </c>
      <c r="V257" s="430">
        <v>0</v>
      </c>
      <c r="W257" s="430">
        <v>0</v>
      </c>
      <c r="X257" s="430">
        <v>0</v>
      </c>
      <c r="Y257" s="430">
        <v>0</v>
      </c>
      <c r="Z257" s="430">
        <v>0</v>
      </c>
      <c r="AA257" s="430">
        <v>0</v>
      </c>
      <c r="AB257" s="430">
        <v>0</v>
      </c>
      <c r="AC257" s="430">
        <f t="shared" si="171"/>
        <v>0</v>
      </c>
      <c r="AD257" s="430">
        <f t="shared" si="172"/>
        <v>0</v>
      </c>
    </row>
    <row r="258" spans="1:30" ht="54.95" hidden="1" customHeight="1">
      <c r="A258" s="95" t="str">
        <f>'приложение 1.1 '!A260</f>
        <v>2.1.3.41</v>
      </c>
      <c r="B258" s="506" t="str">
        <f>'приложение 1.1 '!B260</f>
        <v>Строительство ТП-2х1600 кВА мкр.37</v>
      </c>
      <c r="C258" s="430" t="str">
        <f>IF('приложение 1.1 '!G260=2012,'приложение 1.1 '!E260,"-")</f>
        <v>-</v>
      </c>
      <c r="D258" s="430" t="str">
        <f>IF('приложение 1.1 '!G260=2012,'приложение 1.1 '!D260,"-")</f>
        <v>-</v>
      </c>
      <c r="E258" s="430" t="str">
        <f>IF('приложение 1.1 '!G260=2013,'приложение 1.1 '!E260,"-")</f>
        <v>-</v>
      </c>
      <c r="F258" s="430" t="str">
        <f>IF('приложение 1.1 '!G260=2013,'приложение 1.1 '!D260,"-")</f>
        <v>-</v>
      </c>
      <c r="G258" s="430">
        <f>IF('приложение 1.1 '!G260=2014,'приложение 1.1 '!E260,"-")</f>
        <v>3.2</v>
      </c>
      <c r="H258" s="430">
        <f>IF('приложение 1.1 '!G260=2014,'приложение 1.1 '!D260,"-")</f>
        <v>0</v>
      </c>
      <c r="I258" s="430" t="str">
        <f>IF('приложение 1.1 '!G260=2015,'приложение 1.1 '!E260,"-")</f>
        <v>-</v>
      </c>
      <c r="J258" s="430" t="str">
        <f>IF('приложение 1.1 '!G260=2015,'приложение 1.1 '!D260,"-")</f>
        <v>-</v>
      </c>
      <c r="K258" s="430" t="str">
        <f>IF('приложение 1.1 '!G260=2016,'приложение 1.1 '!E260,"-")</f>
        <v>-</v>
      </c>
      <c r="L258" s="430" t="str">
        <f>IF('приложение 1.1 '!G260=2016,'приложение 1.1 '!D260,"-")</f>
        <v>-</v>
      </c>
      <c r="M258" s="430" t="str">
        <f>IF('приложение 1.1 '!G260=2017,'приложение 1.1 '!E260,"-")</f>
        <v>-</v>
      </c>
      <c r="N258" s="430" t="str">
        <f>IF('приложение 1.1 '!G260=2017,'приложение 1.1 '!D260,"-")</f>
        <v>-</v>
      </c>
      <c r="O258" s="430">
        <f t="shared" si="169"/>
        <v>3.2</v>
      </c>
      <c r="P258" s="430">
        <f t="shared" si="170"/>
        <v>0</v>
      </c>
      <c r="Q258" s="430">
        <v>0</v>
      </c>
      <c r="R258" s="430">
        <v>0</v>
      </c>
      <c r="S258" s="430">
        <v>0</v>
      </c>
      <c r="T258" s="430">
        <v>0</v>
      </c>
      <c r="U258" s="430">
        <v>0</v>
      </c>
      <c r="V258" s="430">
        <v>0</v>
      </c>
      <c r="W258" s="430">
        <v>0</v>
      </c>
      <c r="X258" s="430">
        <v>0</v>
      </c>
      <c r="Y258" s="430">
        <v>0</v>
      </c>
      <c r="Z258" s="430">
        <v>0</v>
      </c>
      <c r="AA258" s="430">
        <v>0</v>
      </c>
      <c r="AB258" s="430">
        <v>0</v>
      </c>
      <c r="AC258" s="430">
        <f t="shared" si="171"/>
        <v>0</v>
      </c>
      <c r="AD258" s="430">
        <f t="shared" si="172"/>
        <v>0</v>
      </c>
    </row>
    <row r="259" spans="1:30" ht="54.95" hidden="1" customHeight="1">
      <c r="A259" s="95" t="str">
        <f>'приложение 1.1 '!A261</f>
        <v>2.1.3.42</v>
      </c>
      <c r="B259" s="506" t="str">
        <f>'приложение 1.1 '!B261</f>
        <v>Строительство ТП - № 1 (2х1600кВА) мкр.37 врезка</v>
      </c>
      <c r="C259" s="430" t="str">
        <f>IF('приложение 1.1 '!G261=2012,'приложение 1.1 '!E261,"-")</f>
        <v>-</v>
      </c>
      <c r="D259" s="430" t="str">
        <f>IF('приложение 1.1 '!G261=2012,'приложение 1.1 '!D261,"-")</f>
        <v>-</v>
      </c>
      <c r="E259" s="430" t="str">
        <f>IF('приложение 1.1 '!G261=2013,'приложение 1.1 '!E261,"-")</f>
        <v>-</v>
      </c>
      <c r="F259" s="430" t="str">
        <f>IF('приложение 1.1 '!G261=2013,'приложение 1.1 '!D261,"-")</f>
        <v>-</v>
      </c>
      <c r="G259" s="430" t="str">
        <f>IF('приложение 1.1 '!G261=2014,'приложение 1.1 '!E261,"-")</f>
        <v>-</v>
      </c>
      <c r="H259" s="430" t="str">
        <f>IF('приложение 1.1 '!G261=2014,'приложение 1.1 '!D261,"-")</f>
        <v>-</v>
      </c>
      <c r="I259" s="430">
        <f>IF('приложение 1.1 '!G261=2015,'приложение 1.1 '!E261,"-")</f>
        <v>3.2</v>
      </c>
      <c r="J259" s="430">
        <f>IF('приложение 1.1 '!G261=2015,'приложение 1.1 '!D261,"-")</f>
        <v>0</v>
      </c>
      <c r="K259" s="430" t="str">
        <f>IF('приложение 1.1 '!G261=2016,'приложение 1.1 '!E261,"-")</f>
        <v>-</v>
      </c>
      <c r="L259" s="430" t="str">
        <f>IF('приложение 1.1 '!G261=2016,'приложение 1.1 '!D261,"-")</f>
        <v>-</v>
      </c>
      <c r="M259" s="430" t="str">
        <f>IF('приложение 1.1 '!G261=2017,'приложение 1.1 '!E261,"-")</f>
        <v>-</v>
      </c>
      <c r="N259" s="430" t="str">
        <f>IF('приложение 1.1 '!G261=2017,'приложение 1.1 '!D261,"-")</f>
        <v>-</v>
      </c>
      <c r="O259" s="430">
        <f t="shared" si="169"/>
        <v>3.2</v>
      </c>
      <c r="P259" s="430">
        <f t="shared" si="170"/>
        <v>0</v>
      </c>
      <c r="Q259" s="430">
        <v>0</v>
      </c>
      <c r="R259" s="430">
        <v>0</v>
      </c>
      <c r="S259" s="430">
        <v>0</v>
      </c>
      <c r="T259" s="430">
        <v>0</v>
      </c>
      <c r="U259" s="430">
        <v>0</v>
      </c>
      <c r="V259" s="430">
        <v>0</v>
      </c>
      <c r="W259" s="430">
        <v>0</v>
      </c>
      <c r="X259" s="430">
        <v>0</v>
      </c>
      <c r="Y259" s="430">
        <v>0</v>
      </c>
      <c r="Z259" s="430">
        <v>0</v>
      </c>
      <c r="AA259" s="430">
        <v>0</v>
      </c>
      <c r="AB259" s="430">
        <v>0</v>
      </c>
      <c r="AC259" s="430">
        <f t="shared" si="171"/>
        <v>0</v>
      </c>
      <c r="AD259" s="430">
        <f t="shared" si="172"/>
        <v>0</v>
      </c>
    </row>
    <row r="260" spans="1:30" ht="54.95" hidden="1" customHeight="1">
      <c r="A260" s="95" t="str">
        <f>'приложение 1.1 '!A262</f>
        <v>2.1.3.43</v>
      </c>
      <c r="B260" s="506" t="str">
        <f>'приложение 1.1 '!B262</f>
        <v>Строительство РП(ТП)№31 2х630кВА мкр.43</v>
      </c>
      <c r="C260" s="430" t="str">
        <f>IF('приложение 1.1 '!G262=2012,'приложение 1.1 '!E262,"-")</f>
        <v>-</v>
      </c>
      <c r="D260" s="430" t="str">
        <f>IF('приложение 1.1 '!G262=2012,'приложение 1.1 '!D262,"-")</f>
        <v>-</v>
      </c>
      <c r="E260" s="430" t="str">
        <f>IF('приложение 1.1 '!G262=2013,'приложение 1.1 '!E262,"-")</f>
        <v>-</v>
      </c>
      <c r="F260" s="430" t="str">
        <f>IF('приложение 1.1 '!G262=2013,'приложение 1.1 '!D262,"-")</f>
        <v>-</v>
      </c>
      <c r="G260" s="430" t="str">
        <f>IF('приложение 1.1 '!G262=2014,'приложение 1.1 '!E262,"-")</f>
        <v>-</v>
      </c>
      <c r="H260" s="430" t="str">
        <f>IF('приложение 1.1 '!G262=2014,'приложение 1.1 '!D262,"-")</f>
        <v>-</v>
      </c>
      <c r="I260" s="430" t="str">
        <f>IF('приложение 1.1 '!G262=2015,'приложение 1.1 '!E262,"-")</f>
        <v>-</v>
      </c>
      <c r="J260" s="430" t="str">
        <f>IF('приложение 1.1 '!G262=2015,'приложение 1.1 '!D262,"-")</f>
        <v>-</v>
      </c>
      <c r="K260" s="430">
        <f>IF('приложение 1.1 '!G262=2016,'приложение 1.1 '!E262,"-")</f>
        <v>1.26</v>
      </c>
      <c r="L260" s="430">
        <f>IF('приложение 1.1 '!G262=2016,'приложение 1.1 '!D262,"-")</f>
        <v>0</v>
      </c>
      <c r="M260" s="430" t="str">
        <f>IF('приложение 1.1 '!G262=2017,'приложение 1.1 '!E262,"-")</f>
        <v>-</v>
      </c>
      <c r="N260" s="430" t="str">
        <f>IF('приложение 1.1 '!G262=2017,'приложение 1.1 '!D262,"-")</f>
        <v>-</v>
      </c>
      <c r="O260" s="430">
        <f t="shared" si="169"/>
        <v>1.26</v>
      </c>
      <c r="P260" s="430">
        <f t="shared" si="170"/>
        <v>0</v>
      </c>
      <c r="Q260" s="430">
        <v>0</v>
      </c>
      <c r="R260" s="430">
        <v>0</v>
      </c>
      <c r="S260" s="430">
        <v>0</v>
      </c>
      <c r="T260" s="430">
        <v>0</v>
      </c>
      <c r="U260" s="430">
        <v>0</v>
      </c>
      <c r="V260" s="430">
        <v>0</v>
      </c>
      <c r="W260" s="430">
        <v>0</v>
      </c>
      <c r="X260" s="430">
        <v>0</v>
      </c>
      <c r="Y260" s="430">
        <v>0</v>
      </c>
      <c r="Z260" s="430">
        <v>0</v>
      </c>
      <c r="AA260" s="430">
        <v>0</v>
      </c>
      <c r="AB260" s="430">
        <v>0</v>
      </c>
      <c r="AC260" s="430">
        <f t="shared" si="171"/>
        <v>0</v>
      </c>
      <c r="AD260" s="430">
        <f t="shared" si="172"/>
        <v>0</v>
      </c>
    </row>
    <row r="261" spans="1:30" ht="54.95" hidden="1" customHeight="1">
      <c r="A261" s="95" t="str">
        <f>'приложение 1.1 '!A263</f>
        <v>2.1.3.44</v>
      </c>
      <c r="B261" s="506" t="str">
        <f>'приложение 1.1 '!B263</f>
        <v>Строительство ТП№33 2х630кВА мкр.43</v>
      </c>
      <c r="C261" s="430" t="str">
        <f>IF('приложение 1.1 '!G263=2012,'приложение 1.1 '!E263,"-")</f>
        <v>-</v>
      </c>
      <c r="D261" s="430" t="str">
        <f>IF('приложение 1.1 '!G263=2012,'приложение 1.1 '!D263,"-")</f>
        <v>-</v>
      </c>
      <c r="E261" s="430" t="str">
        <f>IF('приложение 1.1 '!G263=2013,'приложение 1.1 '!E263,"-")</f>
        <v>-</v>
      </c>
      <c r="F261" s="430" t="str">
        <f>IF('приложение 1.1 '!G263=2013,'приложение 1.1 '!D263,"-")</f>
        <v>-</v>
      </c>
      <c r="G261" s="430" t="str">
        <f>IF('приложение 1.1 '!G263=2014,'приложение 1.1 '!E263,"-")</f>
        <v>-</v>
      </c>
      <c r="H261" s="430" t="str">
        <f>IF('приложение 1.1 '!G263=2014,'приложение 1.1 '!D263,"-")</f>
        <v>-</v>
      </c>
      <c r="I261" s="430" t="str">
        <f>IF('приложение 1.1 '!G263=2015,'приложение 1.1 '!E263,"-")</f>
        <v>-</v>
      </c>
      <c r="J261" s="430" t="str">
        <f>IF('приложение 1.1 '!G263=2015,'приложение 1.1 '!D263,"-")</f>
        <v>-</v>
      </c>
      <c r="K261" s="430">
        <f>IF('приложение 1.1 '!G263=2016,'приложение 1.1 '!E263,"-")</f>
        <v>1.26</v>
      </c>
      <c r="L261" s="430">
        <f>IF('приложение 1.1 '!G263=2016,'приложение 1.1 '!D263,"-")</f>
        <v>0</v>
      </c>
      <c r="M261" s="430" t="str">
        <f>IF('приложение 1.1 '!G263=2017,'приложение 1.1 '!E263,"-")</f>
        <v>-</v>
      </c>
      <c r="N261" s="430" t="str">
        <f>IF('приложение 1.1 '!G263=2017,'приложение 1.1 '!D263,"-")</f>
        <v>-</v>
      </c>
      <c r="O261" s="430">
        <f t="shared" si="169"/>
        <v>1.26</v>
      </c>
      <c r="P261" s="430">
        <f t="shared" si="170"/>
        <v>0</v>
      </c>
      <c r="Q261" s="430">
        <v>0</v>
      </c>
      <c r="R261" s="430">
        <v>0</v>
      </c>
      <c r="S261" s="430">
        <v>0</v>
      </c>
      <c r="T261" s="430">
        <v>0</v>
      </c>
      <c r="U261" s="430">
        <v>0</v>
      </c>
      <c r="V261" s="430">
        <v>0</v>
      </c>
      <c r="W261" s="430">
        <v>0</v>
      </c>
      <c r="X261" s="430">
        <v>0</v>
      </c>
      <c r="Y261" s="430">
        <v>0</v>
      </c>
      <c r="Z261" s="430">
        <v>0</v>
      </c>
      <c r="AA261" s="430">
        <v>0</v>
      </c>
      <c r="AB261" s="430">
        <v>0</v>
      </c>
      <c r="AC261" s="430">
        <f t="shared" si="171"/>
        <v>0</v>
      </c>
      <c r="AD261" s="430">
        <f t="shared" si="172"/>
        <v>0</v>
      </c>
    </row>
    <row r="262" spans="1:30" ht="54.95" hidden="1" customHeight="1">
      <c r="A262" s="95" t="str">
        <f>'приложение 1.1 '!A264</f>
        <v>2.1.3.45</v>
      </c>
      <c r="B262" s="506" t="str">
        <f>'приложение 1.1 '!B264</f>
        <v>Строительство ТП№33а 2х630кВА мкр.43</v>
      </c>
      <c r="C262" s="430" t="str">
        <f>IF('приложение 1.1 '!G264=2012,'приложение 1.1 '!E264,"-")</f>
        <v>-</v>
      </c>
      <c r="D262" s="430" t="str">
        <f>IF('приложение 1.1 '!G264=2012,'приложение 1.1 '!D264,"-")</f>
        <v>-</v>
      </c>
      <c r="E262" s="430" t="str">
        <f>IF('приложение 1.1 '!G264=2013,'приложение 1.1 '!E264,"-")</f>
        <v>-</v>
      </c>
      <c r="F262" s="430" t="str">
        <f>IF('приложение 1.1 '!G264=2013,'приложение 1.1 '!D264,"-")</f>
        <v>-</v>
      </c>
      <c r="G262" s="430" t="str">
        <f>IF('приложение 1.1 '!G264=2014,'приложение 1.1 '!E264,"-")</f>
        <v>-</v>
      </c>
      <c r="H262" s="430" t="str">
        <f>IF('приложение 1.1 '!G264=2014,'приложение 1.1 '!D264,"-")</f>
        <v>-</v>
      </c>
      <c r="I262" s="430" t="str">
        <f>IF('приложение 1.1 '!G264=2015,'приложение 1.1 '!E264,"-")</f>
        <v>-</v>
      </c>
      <c r="J262" s="430" t="str">
        <f>IF('приложение 1.1 '!G264=2015,'приложение 1.1 '!D264,"-")</f>
        <v>-</v>
      </c>
      <c r="K262" s="430">
        <f>IF('приложение 1.1 '!G264=2016,'приложение 1.1 '!E264,"-")</f>
        <v>1.26</v>
      </c>
      <c r="L262" s="430">
        <f>IF('приложение 1.1 '!G264=2016,'приложение 1.1 '!D264,"-")</f>
        <v>0</v>
      </c>
      <c r="M262" s="430" t="str">
        <f>IF('приложение 1.1 '!G264=2017,'приложение 1.1 '!E264,"-")</f>
        <v>-</v>
      </c>
      <c r="N262" s="430" t="str">
        <f>IF('приложение 1.1 '!G264=2017,'приложение 1.1 '!D264,"-")</f>
        <v>-</v>
      </c>
      <c r="O262" s="430">
        <f t="shared" si="169"/>
        <v>1.26</v>
      </c>
      <c r="P262" s="430">
        <f t="shared" si="170"/>
        <v>0</v>
      </c>
      <c r="Q262" s="430">
        <v>0</v>
      </c>
      <c r="R262" s="430">
        <v>0</v>
      </c>
      <c r="S262" s="430">
        <v>0</v>
      </c>
      <c r="T262" s="430">
        <v>0</v>
      </c>
      <c r="U262" s="430">
        <v>0</v>
      </c>
      <c r="V262" s="430">
        <v>0</v>
      </c>
      <c r="W262" s="430">
        <v>0</v>
      </c>
      <c r="X262" s="430">
        <v>0</v>
      </c>
      <c r="Y262" s="430">
        <v>0</v>
      </c>
      <c r="Z262" s="430">
        <v>0</v>
      </c>
      <c r="AA262" s="430">
        <v>0</v>
      </c>
      <c r="AB262" s="430">
        <v>0</v>
      </c>
      <c r="AC262" s="430">
        <f t="shared" si="171"/>
        <v>0</v>
      </c>
      <c r="AD262" s="430">
        <f t="shared" si="172"/>
        <v>0</v>
      </c>
    </row>
    <row r="263" spans="1:30" ht="54.95" hidden="1" customHeight="1">
      <c r="A263" s="95" t="str">
        <f>'приложение 1.1 '!A265</f>
        <v>2.1.3.46</v>
      </c>
      <c r="B263" s="506" t="str">
        <f>'приложение 1.1 '!B265</f>
        <v>Строительство ТП№37 2х630кВА мкр.43</v>
      </c>
      <c r="C263" s="430" t="str">
        <f>IF('приложение 1.1 '!G265=2012,'приложение 1.1 '!E265,"-")</f>
        <v>-</v>
      </c>
      <c r="D263" s="430" t="str">
        <f>IF('приложение 1.1 '!G265=2012,'приложение 1.1 '!D265,"-")</f>
        <v>-</v>
      </c>
      <c r="E263" s="430" t="str">
        <f>IF('приложение 1.1 '!G265=2013,'приложение 1.1 '!E265,"-")</f>
        <v>-</v>
      </c>
      <c r="F263" s="430" t="str">
        <f>IF('приложение 1.1 '!G265=2013,'приложение 1.1 '!D265,"-")</f>
        <v>-</v>
      </c>
      <c r="G263" s="430" t="str">
        <f>IF('приложение 1.1 '!G265=2014,'приложение 1.1 '!E265,"-")</f>
        <v>-</v>
      </c>
      <c r="H263" s="430" t="str">
        <f>IF('приложение 1.1 '!G265=2014,'приложение 1.1 '!D265,"-")</f>
        <v>-</v>
      </c>
      <c r="I263" s="430" t="str">
        <f>IF('приложение 1.1 '!G265=2015,'приложение 1.1 '!E265,"-")</f>
        <v>-</v>
      </c>
      <c r="J263" s="430" t="str">
        <f>IF('приложение 1.1 '!G265=2015,'приложение 1.1 '!D265,"-")</f>
        <v>-</v>
      </c>
      <c r="K263" s="430" t="str">
        <f>IF('приложение 1.1 '!G265=2016,'приложение 1.1 '!E265,"-")</f>
        <v>-</v>
      </c>
      <c r="L263" s="430" t="str">
        <f>IF('приложение 1.1 '!G265=2016,'приложение 1.1 '!D265,"-")</f>
        <v>-</v>
      </c>
      <c r="M263" s="430">
        <f>IF('приложение 1.1 '!G265=2017,'приложение 1.1 '!E265,"-")</f>
        <v>1.26</v>
      </c>
      <c r="N263" s="430">
        <f>IF('приложение 1.1 '!G265=2017,'приложение 1.1 '!D265,"-")</f>
        <v>0</v>
      </c>
      <c r="O263" s="430">
        <f t="shared" si="169"/>
        <v>1.26</v>
      </c>
      <c r="P263" s="430">
        <f t="shared" si="170"/>
        <v>0</v>
      </c>
      <c r="Q263" s="430">
        <v>0</v>
      </c>
      <c r="R263" s="430">
        <v>0</v>
      </c>
      <c r="S263" s="430">
        <v>0</v>
      </c>
      <c r="T263" s="430">
        <v>0</v>
      </c>
      <c r="U263" s="430">
        <v>0</v>
      </c>
      <c r="V263" s="430">
        <v>0</v>
      </c>
      <c r="W263" s="430">
        <v>0</v>
      </c>
      <c r="X263" s="430">
        <v>0</v>
      </c>
      <c r="Y263" s="430">
        <v>0</v>
      </c>
      <c r="Z263" s="430">
        <v>0</v>
      </c>
      <c r="AA263" s="430">
        <v>0</v>
      </c>
      <c r="AB263" s="430">
        <v>0</v>
      </c>
      <c r="AC263" s="430">
        <f t="shared" si="171"/>
        <v>0</v>
      </c>
      <c r="AD263" s="430">
        <f t="shared" si="172"/>
        <v>0</v>
      </c>
    </row>
    <row r="264" spans="1:30" ht="54.95" hidden="1" customHeight="1">
      <c r="A264" s="95" t="str">
        <f>'приложение 1.1 '!A266</f>
        <v>2.1.3.47</v>
      </c>
      <c r="B264" s="506" t="str">
        <f>'приложение 1.1 '!B266</f>
        <v>Строительство ТП№38 2х630кВА мкр.43</v>
      </c>
      <c r="C264" s="430" t="str">
        <f>IF('приложение 1.1 '!G266=2012,'приложение 1.1 '!E266,"-")</f>
        <v>-</v>
      </c>
      <c r="D264" s="430" t="str">
        <f>IF('приложение 1.1 '!G266=2012,'приложение 1.1 '!D266,"-")</f>
        <v>-</v>
      </c>
      <c r="E264" s="430" t="str">
        <f>IF('приложение 1.1 '!G266=2013,'приложение 1.1 '!E266,"-")</f>
        <v>-</v>
      </c>
      <c r="F264" s="430" t="str">
        <f>IF('приложение 1.1 '!G266=2013,'приложение 1.1 '!D266,"-")</f>
        <v>-</v>
      </c>
      <c r="G264" s="430" t="str">
        <f>IF('приложение 1.1 '!G266=2014,'приложение 1.1 '!E266,"-")</f>
        <v>-</v>
      </c>
      <c r="H264" s="430" t="str">
        <f>IF('приложение 1.1 '!G266=2014,'приложение 1.1 '!D266,"-")</f>
        <v>-</v>
      </c>
      <c r="I264" s="430" t="str">
        <f>IF('приложение 1.1 '!G266=2015,'приложение 1.1 '!E266,"-")</f>
        <v>-</v>
      </c>
      <c r="J264" s="430" t="str">
        <f>IF('приложение 1.1 '!G266=2015,'приложение 1.1 '!D266,"-")</f>
        <v>-</v>
      </c>
      <c r="K264" s="430" t="str">
        <f>IF('приложение 1.1 '!G266=2016,'приложение 1.1 '!E266,"-")</f>
        <v>-</v>
      </c>
      <c r="L264" s="430" t="str">
        <f>IF('приложение 1.1 '!G266=2016,'приложение 1.1 '!D266,"-")</f>
        <v>-</v>
      </c>
      <c r="M264" s="430">
        <f>IF('приложение 1.1 '!G266=2017,'приложение 1.1 '!E266,"-")</f>
        <v>1.26</v>
      </c>
      <c r="N264" s="430">
        <f>IF('приложение 1.1 '!G266=2017,'приложение 1.1 '!D266,"-")</f>
        <v>0</v>
      </c>
      <c r="O264" s="430">
        <f t="shared" si="169"/>
        <v>1.26</v>
      </c>
      <c r="P264" s="430">
        <f t="shared" si="170"/>
        <v>0</v>
      </c>
      <c r="Q264" s="430">
        <v>0</v>
      </c>
      <c r="R264" s="430">
        <v>0</v>
      </c>
      <c r="S264" s="430">
        <v>0</v>
      </c>
      <c r="T264" s="430">
        <v>0</v>
      </c>
      <c r="U264" s="430">
        <v>0</v>
      </c>
      <c r="V264" s="430">
        <v>0</v>
      </c>
      <c r="W264" s="430">
        <v>0</v>
      </c>
      <c r="X264" s="430">
        <v>0</v>
      </c>
      <c r="Y264" s="430">
        <v>0</v>
      </c>
      <c r="Z264" s="430">
        <v>0</v>
      </c>
      <c r="AA264" s="430">
        <v>0</v>
      </c>
      <c r="AB264" s="430">
        <v>0</v>
      </c>
      <c r="AC264" s="430">
        <f t="shared" si="171"/>
        <v>0</v>
      </c>
      <c r="AD264" s="430">
        <f t="shared" si="172"/>
        <v>0</v>
      </c>
    </row>
    <row r="265" spans="1:30" ht="54.95" hidden="1" customHeight="1">
      <c r="A265" s="95" t="str">
        <f>'приложение 1.1 '!A267</f>
        <v>2.1.3.48</v>
      </c>
      <c r="B265" s="506" t="str">
        <f>'приложение 1.1 '!B267</f>
        <v>Строительство ТП№34 2х630кВА мкр.43</v>
      </c>
      <c r="C265" s="430" t="str">
        <f>IF('приложение 1.1 '!G267=2012,'приложение 1.1 '!E267,"-")</f>
        <v>-</v>
      </c>
      <c r="D265" s="430" t="str">
        <f>IF('приложение 1.1 '!G267=2012,'приложение 1.1 '!D267,"-")</f>
        <v>-</v>
      </c>
      <c r="E265" s="430" t="str">
        <f>IF('приложение 1.1 '!G267=2013,'приложение 1.1 '!E267,"-")</f>
        <v>-</v>
      </c>
      <c r="F265" s="430" t="str">
        <f>IF('приложение 1.1 '!G267=2013,'приложение 1.1 '!D267,"-")</f>
        <v>-</v>
      </c>
      <c r="G265" s="430" t="str">
        <f>IF('приложение 1.1 '!G267=2014,'приложение 1.1 '!E267,"-")</f>
        <v>-</v>
      </c>
      <c r="H265" s="430" t="str">
        <f>IF('приложение 1.1 '!G267=2014,'приложение 1.1 '!D267,"-")</f>
        <v>-</v>
      </c>
      <c r="I265" s="430" t="str">
        <f>IF('приложение 1.1 '!G267=2015,'приложение 1.1 '!E267,"-")</f>
        <v>-</v>
      </c>
      <c r="J265" s="430" t="str">
        <f>IF('приложение 1.1 '!G267=2015,'приложение 1.1 '!D267,"-")</f>
        <v>-</v>
      </c>
      <c r="K265" s="430" t="str">
        <f>IF('приложение 1.1 '!G267=2016,'приложение 1.1 '!E267,"-")</f>
        <v>-</v>
      </c>
      <c r="L265" s="430" t="str">
        <f>IF('приложение 1.1 '!G267=2016,'приложение 1.1 '!D267,"-")</f>
        <v>-</v>
      </c>
      <c r="M265" s="430">
        <f>IF('приложение 1.1 '!G267=2017,'приложение 1.1 '!E267,"-")</f>
        <v>1.26</v>
      </c>
      <c r="N265" s="430">
        <f>IF('приложение 1.1 '!G267=2017,'приложение 1.1 '!D267,"-")</f>
        <v>0</v>
      </c>
      <c r="O265" s="430">
        <f t="shared" si="169"/>
        <v>1.26</v>
      </c>
      <c r="P265" s="430">
        <f t="shared" si="170"/>
        <v>0</v>
      </c>
      <c r="Q265" s="430">
        <v>0</v>
      </c>
      <c r="R265" s="430">
        <v>0</v>
      </c>
      <c r="S265" s="430">
        <v>0</v>
      </c>
      <c r="T265" s="430">
        <v>0</v>
      </c>
      <c r="U265" s="430">
        <v>0</v>
      </c>
      <c r="V265" s="430">
        <v>0</v>
      </c>
      <c r="W265" s="430">
        <v>0</v>
      </c>
      <c r="X265" s="430">
        <v>0</v>
      </c>
      <c r="Y265" s="430">
        <v>0</v>
      </c>
      <c r="Z265" s="430">
        <v>0</v>
      </c>
      <c r="AA265" s="430">
        <v>0</v>
      </c>
      <c r="AB265" s="430">
        <v>0</v>
      </c>
      <c r="AC265" s="430">
        <f t="shared" si="171"/>
        <v>0</v>
      </c>
      <c r="AD265" s="430">
        <f t="shared" si="172"/>
        <v>0</v>
      </c>
    </row>
    <row r="266" spans="1:30" ht="54.95" hidden="1" customHeight="1">
      <c r="A266" s="95" t="str">
        <f>'приложение 1.1 '!A268</f>
        <v>2.1.3.49</v>
      </c>
      <c r="B266" s="506" t="str">
        <f>'приложение 1.1 '!B268</f>
        <v>Строительство ТП№35 2х630кВА мкр.43</v>
      </c>
      <c r="C266" s="430" t="str">
        <f>IF('приложение 1.1 '!G268=2012,'приложение 1.1 '!E268,"-")</f>
        <v>-</v>
      </c>
      <c r="D266" s="430" t="str">
        <f>IF('приложение 1.1 '!G268=2012,'приложение 1.1 '!D268,"-")</f>
        <v>-</v>
      </c>
      <c r="E266" s="430" t="str">
        <f>IF('приложение 1.1 '!G268=2013,'приложение 1.1 '!E268,"-")</f>
        <v>-</v>
      </c>
      <c r="F266" s="430" t="str">
        <f>IF('приложение 1.1 '!G268=2013,'приложение 1.1 '!D268,"-")</f>
        <v>-</v>
      </c>
      <c r="G266" s="430" t="str">
        <f>IF('приложение 1.1 '!G268=2014,'приложение 1.1 '!E268,"-")</f>
        <v>-</v>
      </c>
      <c r="H266" s="430" t="str">
        <f>IF('приложение 1.1 '!G268=2014,'приложение 1.1 '!D268,"-")</f>
        <v>-</v>
      </c>
      <c r="I266" s="430" t="str">
        <f>IF('приложение 1.1 '!G268=2015,'приложение 1.1 '!E268,"-")</f>
        <v>-</v>
      </c>
      <c r="J266" s="430" t="str">
        <f>IF('приложение 1.1 '!G268=2015,'приложение 1.1 '!D268,"-")</f>
        <v>-</v>
      </c>
      <c r="K266" s="430" t="str">
        <f>IF('приложение 1.1 '!G268=2016,'приложение 1.1 '!E268,"-")</f>
        <v>-</v>
      </c>
      <c r="L266" s="430" t="str">
        <f>IF('приложение 1.1 '!G268=2016,'приложение 1.1 '!D268,"-")</f>
        <v>-</v>
      </c>
      <c r="M266" s="430">
        <f>IF('приложение 1.1 '!G268=2017,'приложение 1.1 '!E268,"-")</f>
        <v>1.26</v>
      </c>
      <c r="N266" s="430">
        <f>IF('приложение 1.1 '!G268=2017,'приложение 1.1 '!D268,"-")</f>
        <v>0</v>
      </c>
      <c r="O266" s="430">
        <f t="shared" si="169"/>
        <v>1.26</v>
      </c>
      <c r="P266" s="430">
        <f t="shared" si="170"/>
        <v>0</v>
      </c>
      <c r="Q266" s="430">
        <v>0</v>
      </c>
      <c r="R266" s="430">
        <v>0</v>
      </c>
      <c r="S266" s="430">
        <v>0</v>
      </c>
      <c r="T266" s="430">
        <v>0</v>
      </c>
      <c r="U266" s="430">
        <v>0</v>
      </c>
      <c r="V266" s="430">
        <v>0</v>
      </c>
      <c r="W266" s="430">
        <v>0</v>
      </c>
      <c r="X266" s="430">
        <v>0</v>
      </c>
      <c r="Y266" s="430">
        <v>0</v>
      </c>
      <c r="Z266" s="430">
        <v>0</v>
      </c>
      <c r="AA266" s="430">
        <v>0</v>
      </c>
      <c r="AB266" s="430">
        <v>0</v>
      </c>
      <c r="AC266" s="430">
        <f t="shared" si="171"/>
        <v>0</v>
      </c>
      <c r="AD266" s="430">
        <f t="shared" si="172"/>
        <v>0</v>
      </c>
    </row>
    <row r="267" spans="1:30" ht="54.95" hidden="1" customHeight="1">
      <c r="A267" s="95" t="str">
        <f>'приложение 1.1 '!A269</f>
        <v>2.1.3.50</v>
      </c>
      <c r="B267" s="506" t="str">
        <f>'приложение 1.1 '!B269</f>
        <v>Строительство ТП№36 2х630кВА мкр.43</v>
      </c>
      <c r="C267" s="430" t="str">
        <f>IF('приложение 1.1 '!G269=2012,'приложение 1.1 '!E269,"-")</f>
        <v>-</v>
      </c>
      <c r="D267" s="430" t="str">
        <f>IF('приложение 1.1 '!G269=2012,'приложение 1.1 '!D269,"-")</f>
        <v>-</v>
      </c>
      <c r="E267" s="430" t="str">
        <f>IF('приложение 1.1 '!G269=2013,'приложение 1.1 '!E269,"-")</f>
        <v>-</v>
      </c>
      <c r="F267" s="430" t="str">
        <f>IF('приложение 1.1 '!G269=2013,'приложение 1.1 '!D269,"-")</f>
        <v>-</v>
      </c>
      <c r="G267" s="430" t="str">
        <f>IF('приложение 1.1 '!G269=2014,'приложение 1.1 '!E269,"-")</f>
        <v>-</v>
      </c>
      <c r="H267" s="430" t="str">
        <f>IF('приложение 1.1 '!G269=2014,'приложение 1.1 '!D269,"-")</f>
        <v>-</v>
      </c>
      <c r="I267" s="430" t="str">
        <f>IF('приложение 1.1 '!G269=2015,'приложение 1.1 '!E269,"-")</f>
        <v>-</v>
      </c>
      <c r="J267" s="430" t="str">
        <f>IF('приложение 1.1 '!G269=2015,'приложение 1.1 '!D269,"-")</f>
        <v>-</v>
      </c>
      <c r="K267" s="430" t="str">
        <f>IF('приложение 1.1 '!G269=2016,'приложение 1.1 '!E269,"-")</f>
        <v>-</v>
      </c>
      <c r="L267" s="430" t="str">
        <f>IF('приложение 1.1 '!G269=2016,'приложение 1.1 '!D269,"-")</f>
        <v>-</v>
      </c>
      <c r="M267" s="430">
        <f>IF('приложение 1.1 '!G269=2017,'приложение 1.1 '!E269,"-")</f>
        <v>1.26</v>
      </c>
      <c r="N267" s="430">
        <f>IF('приложение 1.1 '!G269=2017,'приложение 1.1 '!D269,"-")</f>
        <v>0</v>
      </c>
      <c r="O267" s="430">
        <f t="shared" si="169"/>
        <v>1.26</v>
      </c>
      <c r="P267" s="430">
        <f t="shared" si="170"/>
        <v>0</v>
      </c>
      <c r="Q267" s="430">
        <v>0</v>
      </c>
      <c r="R267" s="430">
        <v>0</v>
      </c>
      <c r="S267" s="430">
        <v>0</v>
      </c>
      <c r="T267" s="430">
        <v>0</v>
      </c>
      <c r="U267" s="430">
        <v>0</v>
      </c>
      <c r="V267" s="430">
        <v>0</v>
      </c>
      <c r="W267" s="430">
        <v>0</v>
      </c>
      <c r="X267" s="430">
        <v>0</v>
      </c>
      <c r="Y267" s="430">
        <v>0</v>
      </c>
      <c r="Z267" s="430">
        <v>0</v>
      </c>
      <c r="AA267" s="430">
        <v>0</v>
      </c>
      <c r="AB267" s="430">
        <v>0</v>
      </c>
      <c r="AC267" s="430">
        <f t="shared" si="171"/>
        <v>0</v>
      </c>
      <c r="AD267" s="430">
        <f t="shared" si="172"/>
        <v>0</v>
      </c>
    </row>
    <row r="268" spans="1:30" ht="54.95" hidden="1" customHeight="1">
      <c r="A268" s="95" t="str">
        <f>'приложение 1.1 '!A270</f>
        <v>2.1.3.52</v>
      </c>
      <c r="B268" s="506" t="str">
        <f>'приложение 1.1 '!B270</f>
        <v>Строительство РП(ТП) 2х2500кВА мкр.35</v>
      </c>
      <c r="C268" s="430" t="str">
        <f>IF('приложение 1.1 '!G270=2012,'приложение 1.1 '!E270,"-")</f>
        <v>-</v>
      </c>
      <c r="D268" s="430" t="str">
        <f>IF('приложение 1.1 '!G270=2012,'приложение 1.1 '!D270,"-")</f>
        <v>-</v>
      </c>
      <c r="E268" s="430" t="str">
        <f>IF('приложение 1.1 '!G270=2013,'приложение 1.1 '!E270,"-")</f>
        <v>-</v>
      </c>
      <c r="F268" s="430" t="str">
        <f>IF('приложение 1.1 '!G270=2013,'приложение 1.1 '!D270,"-")</f>
        <v>-</v>
      </c>
      <c r="G268" s="430" t="str">
        <f>IF('приложение 1.1 '!G270=2014,'приложение 1.1 '!E270,"-")</f>
        <v>-</v>
      </c>
      <c r="H268" s="430" t="str">
        <f>IF('приложение 1.1 '!G270=2014,'приложение 1.1 '!D270,"-")</f>
        <v>-</v>
      </c>
      <c r="I268" s="430" t="str">
        <f>IF('приложение 1.1 '!G270=2015,'приложение 1.1 '!E270,"-")</f>
        <v>-</v>
      </c>
      <c r="J268" s="430" t="str">
        <f>IF('приложение 1.1 '!G270=2015,'приложение 1.1 '!D270,"-")</f>
        <v>-</v>
      </c>
      <c r="K268" s="430">
        <f>IF('приложение 1.1 '!G270=2016,'приложение 1.1 '!E270,"-")</f>
        <v>5</v>
      </c>
      <c r="L268" s="430">
        <f>IF('приложение 1.1 '!G270=2016,'приложение 1.1 '!D270,"-")</f>
        <v>0</v>
      </c>
      <c r="M268" s="430" t="str">
        <f>IF('приложение 1.1 '!G270=2017,'приложение 1.1 '!E270,"-")</f>
        <v>-</v>
      </c>
      <c r="N268" s="430" t="str">
        <f>IF('приложение 1.1 '!G270=2017,'приложение 1.1 '!D270,"-")</f>
        <v>-</v>
      </c>
      <c r="O268" s="430">
        <f t="shared" si="169"/>
        <v>5</v>
      </c>
      <c r="P268" s="430">
        <f t="shared" si="170"/>
        <v>0</v>
      </c>
      <c r="Q268" s="430">
        <v>0</v>
      </c>
      <c r="R268" s="430">
        <v>0</v>
      </c>
      <c r="S268" s="430">
        <v>0</v>
      </c>
      <c r="T268" s="430">
        <v>0</v>
      </c>
      <c r="U268" s="430">
        <v>0</v>
      </c>
      <c r="V268" s="430">
        <v>0</v>
      </c>
      <c r="W268" s="430">
        <v>0</v>
      </c>
      <c r="X268" s="430">
        <v>0</v>
      </c>
      <c r="Y268" s="430">
        <v>0</v>
      </c>
      <c r="Z268" s="430">
        <v>0</v>
      </c>
      <c r="AA268" s="430">
        <v>0</v>
      </c>
      <c r="AB268" s="430">
        <v>0</v>
      </c>
      <c r="AC268" s="430">
        <f t="shared" si="171"/>
        <v>0</v>
      </c>
      <c r="AD268" s="430">
        <f t="shared" si="172"/>
        <v>0</v>
      </c>
    </row>
    <row r="269" spans="1:30" ht="54.95" hidden="1" customHeight="1">
      <c r="A269" s="95" t="str">
        <f>'приложение 1.1 '!A271</f>
        <v>2.1.3.54</v>
      </c>
      <c r="B269" s="506" t="str">
        <f>'приложение 1.1 '!B271</f>
        <v>Строительство ТП-2х1600кВА 45 к.к.</v>
      </c>
      <c r="C269" s="430" t="str">
        <f>IF('приложение 1.1 '!G271=2012,'приложение 1.1 '!E271,"-")</f>
        <v>-</v>
      </c>
      <c r="D269" s="430" t="str">
        <f>IF('приложение 1.1 '!G271=2012,'приложение 1.1 '!D271,"-")</f>
        <v>-</v>
      </c>
      <c r="E269" s="430" t="str">
        <f>IF('приложение 1.1 '!G271=2013,'приложение 1.1 '!E271,"-")</f>
        <v>-</v>
      </c>
      <c r="F269" s="430" t="str">
        <f>IF('приложение 1.1 '!G271=2013,'приложение 1.1 '!D271,"-")</f>
        <v>-</v>
      </c>
      <c r="G269" s="430" t="str">
        <f>IF('приложение 1.1 '!G271=2014,'приложение 1.1 '!E271,"-")</f>
        <v>-</v>
      </c>
      <c r="H269" s="430" t="str">
        <f>IF('приложение 1.1 '!G271=2014,'приложение 1.1 '!D271,"-")</f>
        <v>-</v>
      </c>
      <c r="I269" s="430">
        <f>IF('приложение 1.1 '!G271=2015,'приложение 1.1 '!E271,"-")</f>
        <v>3.2</v>
      </c>
      <c r="J269" s="430">
        <f>IF('приложение 1.1 '!G271=2015,'приложение 1.1 '!D271,"-")</f>
        <v>0</v>
      </c>
      <c r="K269" s="430" t="str">
        <f>IF('приложение 1.1 '!G271=2016,'приложение 1.1 '!E271,"-")</f>
        <v>-</v>
      </c>
      <c r="L269" s="430" t="str">
        <f>IF('приложение 1.1 '!G271=2016,'приложение 1.1 '!D271,"-")</f>
        <v>-</v>
      </c>
      <c r="M269" s="430" t="str">
        <f>IF('приложение 1.1 '!G271=2017,'приложение 1.1 '!E271,"-")</f>
        <v>-</v>
      </c>
      <c r="N269" s="430" t="str">
        <f>IF('приложение 1.1 '!G271=2017,'приложение 1.1 '!D271,"-")</f>
        <v>-</v>
      </c>
      <c r="O269" s="430">
        <f t="shared" si="169"/>
        <v>3.2</v>
      </c>
      <c r="P269" s="430">
        <f t="shared" si="170"/>
        <v>0</v>
      </c>
      <c r="Q269" s="430">
        <v>0</v>
      </c>
      <c r="R269" s="430">
        <v>0</v>
      </c>
      <c r="S269" s="430">
        <v>0</v>
      </c>
      <c r="T269" s="430">
        <v>0</v>
      </c>
      <c r="U269" s="430">
        <v>0</v>
      </c>
      <c r="V269" s="430">
        <v>0</v>
      </c>
      <c r="W269" s="430">
        <v>0</v>
      </c>
      <c r="X269" s="430">
        <v>0</v>
      </c>
      <c r="Y269" s="430">
        <v>0</v>
      </c>
      <c r="Z269" s="430">
        <v>0</v>
      </c>
      <c r="AA269" s="430">
        <v>0</v>
      </c>
      <c r="AB269" s="430">
        <v>0</v>
      </c>
      <c r="AC269" s="430">
        <f t="shared" si="171"/>
        <v>0</v>
      </c>
      <c r="AD269" s="430">
        <f t="shared" si="172"/>
        <v>0</v>
      </c>
    </row>
    <row r="270" spans="1:30" ht="54.95" hidden="1" customHeight="1">
      <c r="A270" s="95" t="str">
        <f>'приложение 1.1 '!A272</f>
        <v>2.1.3.55</v>
      </c>
      <c r="B270" s="506" t="str">
        <f>'приложение 1.1 '!B272</f>
        <v xml:space="preserve">Строительство ТП-2х630кВА по ул.Инженерная </v>
      </c>
      <c r="C270" s="430" t="str">
        <f>IF('приложение 1.1 '!G272=2012,'приложение 1.1 '!E272,"-")</f>
        <v>-</v>
      </c>
      <c r="D270" s="430" t="str">
        <f>IF('приложение 1.1 '!G272=2012,'приложение 1.1 '!D272,"-")</f>
        <v>-</v>
      </c>
      <c r="E270" s="430" t="str">
        <f>IF('приложение 1.1 '!G272=2013,'приложение 1.1 '!E272,"-")</f>
        <v>-</v>
      </c>
      <c r="F270" s="430" t="str">
        <f>IF('приложение 1.1 '!G272=2013,'приложение 1.1 '!D272,"-")</f>
        <v>-</v>
      </c>
      <c r="G270" s="430">
        <f>IF('приложение 1.1 '!G272=2014,'приложение 1.1 '!E272,"-")</f>
        <v>1.26</v>
      </c>
      <c r="H270" s="430">
        <f>IF('приложение 1.1 '!G272=2014,'приложение 1.1 '!D272,"-")</f>
        <v>0</v>
      </c>
      <c r="I270" s="430" t="str">
        <f>IF('приложение 1.1 '!G272=2015,'приложение 1.1 '!E272,"-")</f>
        <v>-</v>
      </c>
      <c r="J270" s="430" t="str">
        <f>IF('приложение 1.1 '!G272=2015,'приложение 1.1 '!D272,"-")</f>
        <v>-</v>
      </c>
      <c r="K270" s="430" t="str">
        <f>IF('приложение 1.1 '!G272=2016,'приложение 1.1 '!E272,"-")</f>
        <v>-</v>
      </c>
      <c r="L270" s="430" t="str">
        <f>IF('приложение 1.1 '!G272=2016,'приложение 1.1 '!D272,"-")</f>
        <v>-</v>
      </c>
      <c r="M270" s="430" t="str">
        <f>IF('приложение 1.1 '!G272=2017,'приложение 1.1 '!E272,"-")</f>
        <v>-</v>
      </c>
      <c r="N270" s="430" t="str">
        <f>IF('приложение 1.1 '!G272=2017,'приложение 1.1 '!D272,"-")</f>
        <v>-</v>
      </c>
      <c r="O270" s="430">
        <f t="shared" si="169"/>
        <v>1.26</v>
      </c>
      <c r="P270" s="430">
        <f t="shared" si="170"/>
        <v>0</v>
      </c>
      <c r="Q270" s="430">
        <v>0</v>
      </c>
      <c r="R270" s="430">
        <v>0</v>
      </c>
      <c r="S270" s="430">
        <v>0</v>
      </c>
      <c r="T270" s="430">
        <v>0</v>
      </c>
      <c r="U270" s="430">
        <v>0</v>
      </c>
      <c r="V270" s="430">
        <v>0</v>
      </c>
      <c r="W270" s="430">
        <v>0</v>
      </c>
      <c r="X270" s="430">
        <v>0</v>
      </c>
      <c r="Y270" s="430">
        <v>0</v>
      </c>
      <c r="Z270" s="430">
        <v>0</v>
      </c>
      <c r="AA270" s="430">
        <v>0</v>
      </c>
      <c r="AB270" s="430">
        <v>0</v>
      </c>
      <c r="AC270" s="430">
        <f t="shared" si="171"/>
        <v>0</v>
      </c>
      <c r="AD270" s="430">
        <f t="shared" si="172"/>
        <v>0</v>
      </c>
    </row>
    <row r="271" spans="1:30" ht="54.95" hidden="1" customHeight="1">
      <c r="A271" s="95" t="str">
        <f>'приложение 1.1 '!A273</f>
        <v>2.1.3.60</v>
      </c>
      <c r="B271" s="506" t="str">
        <f>'приложение 1.1 '!B273</f>
        <v>Строительство РП(ТП) 2х2500кВА мкр.1</v>
      </c>
      <c r="C271" s="430" t="str">
        <f>IF('приложение 1.1 '!G273=2012,'приложение 1.1 '!E273,"-")</f>
        <v>-</v>
      </c>
      <c r="D271" s="430" t="str">
        <f>IF('приложение 1.1 '!G273=2012,'приложение 1.1 '!D273,"-")</f>
        <v>-</v>
      </c>
      <c r="E271" s="430" t="str">
        <f>IF('приложение 1.1 '!G273=2013,'приложение 1.1 '!E273,"-")</f>
        <v>-</v>
      </c>
      <c r="F271" s="430" t="str">
        <f>IF('приложение 1.1 '!G273=2013,'приложение 1.1 '!D273,"-")</f>
        <v>-</v>
      </c>
      <c r="G271" s="430" t="str">
        <f>IF('приложение 1.1 '!G273=2014,'приложение 1.1 '!E273,"-")</f>
        <v>-</v>
      </c>
      <c r="H271" s="430" t="str">
        <f>IF('приложение 1.1 '!G273=2014,'приложение 1.1 '!D273,"-")</f>
        <v>-</v>
      </c>
      <c r="I271" s="430" t="str">
        <f>IF('приложение 1.1 '!G273=2015,'приложение 1.1 '!E273,"-")</f>
        <v>-</v>
      </c>
      <c r="J271" s="430" t="str">
        <f>IF('приложение 1.1 '!G273=2015,'приложение 1.1 '!D273,"-")</f>
        <v>-</v>
      </c>
      <c r="K271" s="430">
        <f>IF('приложение 1.1 '!G273=2016,'приложение 1.1 '!E273,"-")</f>
        <v>5</v>
      </c>
      <c r="L271" s="430">
        <f>IF('приложение 1.1 '!G273=2016,'приложение 1.1 '!D273,"-")</f>
        <v>0</v>
      </c>
      <c r="M271" s="430" t="str">
        <f>IF('приложение 1.1 '!G273=2017,'приложение 1.1 '!E273,"-")</f>
        <v>-</v>
      </c>
      <c r="N271" s="430" t="str">
        <f>IF('приложение 1.1 '!G273=2017,'приложение 1.1 '!D273,"-")</f>
        <v>-</v>
      </c>
      <c r="O271" s="430">
        <f t="shared" si="169"/>
        <v>5</v>
      </c>
      <c r="P271" s="430">
        <f t="shared" si="170"/>
        <v>0</v>
      </c>
      <c r="Q271" s="430">
        <v>0</v>
      </c>
      <c r="R271" s="430">
        <v>0</v>
      </c>
      <c r="S271" s="430">
        <v>0</v>
      </c>
      <c r="T271" s="430">
        <v>0</v>
      </c>
      <c r="U271" s="430">
        <v>0</v>
      </c>
      <c r="V271" s="430">
        <v>0</v>
      </c>
      <c r="W271" s="430">
        <v>0</v>
      </c>
      <c r="X271" s="430">
        <v>0</v>
      </c>
      <c r="Y271" s="430">
        <v>0</v>
      </c>
      <c r="Z271" s="430">
        <v>0</v>
      </c>
      <c r="AA271" s="430">
        <v>0</v>
      </c>
      <c r="AB271" s="430">
        <v>0</v>
      </c>
      <c r="AC271" s="430">
        <f t="shared" si="171"/>
        <v>0</v>
      </c>
      <c r="AD271" s="430">
        <f t="shared" si="172"/>
        <v>0</v>
      </c>
    </row>
    <row r="272" spans="1:30" ht="54.95" hidden="1" customHeight="1">
      <c r="A272" s="95" t="str">
        <f>'приложение 1.1 '!A274</f>
        <v>2.1.3.61</v>
      </c>
      <c r="B272" s="506" t="str">
        <f>'приложение 1.1 '!B274</f>
        <v>Строительство ТП№10 2х2500кВА мкр.23А</v>
      </c>
      <c r="C272" s="430" t="str">
        <f>IF('приложение 1.1 '!G274=2012,'приложение 1.1 '!E274,"-")</f>
        <v>-</v>
      </c>
      <c r="D272" s="430" t="str">
        <f>IF('приложение 1.1 '!G274=2012,'приложение 1.1 '!D274,"-")</f>
        <v>-</v>
      </c>
      <c r="E272" s="430" t="str">
        <f>IF('приложение 1.1 '!G274=2013,'приложение 1.1 '!E274,"-")</f>
        <v>-</v>
      </c>
      <c r="F272" s="430" t="str">
        <f>IF('приложение 1.1 '!G274=2013,'приложение 1.1 '!D274,"-")</f>
        <v>-</v>
      </c>
      <c r="G272" s="430" t="str">
        <f>IF('приложение 1.1 '!G274=2014,'приложение 1.1 '!E274,"-")</f>
        <v>-</v>
      </c>
      <c r="H272" s="430" t="str">
        <f>IF('приложение 1.1 '!G274=2014,'приложение 1.1 '!D274,"-")</f>
        <v>-</v>
      </c>
      <c r="I272" s="430" t="str">
        <f>IF('приложение 1.1 '!G274=2015,'приложение 1.1 '!E274,"-")</f>
        <v>-</v>
      </c>
      <c r="J272" s="430" t="str">
        <f>IF('приложение 1.1 '!G274=2015,'приложение 1.1 '!D274,"-")</f>
        <v>-</v>
      </c>
      <c r="K272" s="430" t="str">
        <f>IF('приложение 1.1 '!G274=2016,'приложение 1.1 '!E274,"-")</f>
        <v>-</v>
      </c>
      <c r="L272" s="430" t="str">
        <f>IF('приложение 1.1 '!G274=2016,'приложение 1.1 '!D274,"-")</f>
        <v>-</v>
      </c>
      <c r="M272" s="430">
        <f>IF('приложение 1.1 '!G274=2017,'приложение 1.1 '!E274,"-")</f>
        <v>5</v>
      </c>
      <c r="N272" s="430">
        <f>IF('приложение 1.1 '!G274=2017,'приложение 1.1 '!D274,"-")</f>
        <v>0</v>
      </c>
      <c r="O272" s="430">
        <f t="shared" si="169"/>
        <v>5</v>
      </c>
      <c r="P272" s="430">
        <f t="shared" si="170"/>
        <v>0</v>
      </c>
      <c r="Q272" s="430">
        <v>0</v>
      </c>
      <c r="R272" s="430">
        <v>0</v>
      </c>
      <c r="S272" s="430">
        <v>0</v>
      </c>
      <c r="T272" s="430">
        <v>0</v>
      </c>
      <c r="U272" s="430">
        <v>0</v>
      </c>
      <c r="V272" s="430">
        <v>0</v>
      </c>
      <c r="W272" s="430">
        <v>0</v>
      </c>
      <c r="X272" s="430">
        <v>0</v>
      </c>
      <c r="Y272" s="430">
        <v>0</v>
      </c>
      <c r="Z272" s="430">
        <v>0</v>
      </c>
      <c r="AA272" s="430">
        <v>0</v>
      </c>
      <c r="AB272" s="430">
        <v>0</v>
      </c>
      <c r="AC272" s="430">
        <f t="shared" si="171"/>
        <v>0</v>
      </c>
      <c r="AD272" s="430">
        <f t="shared" si="172"/>
        <v>0</v>
      </c>
    </row>
    <row r="273" spans="1:30" ht="54.95" hidden="1" customHeight="1">
      <c r="A273" s="95" t="str">
        <f>'приложение 1.1 '!A275</f>
        <v>2.1.3.62</v>
      </c>
      <c r="B273" s="506" t="str">
        <f>'приложение 1.1 '!B275</f>
        <v>Строительство ТП№11 2х2500кВА мкр.23А</v>
      </c>
      <c r="C273" s="430" t="str">
        <f>IF('приложение 1.1 '!G275=2012,'приложение 1.1 '!E275,"-")</f>
        <v>-</v>
      </c>
      <c r="D273" s="430" t="str">
        <f>IF('приложение 1.1 '!G275=2012,'приложение 1.1 '!D275,"-")</f>
        <v>-</v>
      </c>
      <c r="E273" s="430" t="str">
        <f>IF('приложение 1.1 '!G275=2013,'приложение 1.1 '!E275,"-")</f>
        <v>-</v>
      </c>
      <c r="F273" s="430" t="str">
        <f>IF('приложение 1.1 '!G275=2013,'приложение 1.1 '!D275,"-")</f>
        <v>-</v>
      </c>
      <c r="G273" s="430" t="str">
        <f>IF('приложение 1.1 '!G275=2014,'приложение 1.1 '!E275,"-")</f>
        <v>-</v>
      </c>
      <c r="H273" s="430" t="str">
        <f>IF('приложение 1.1 '!G275=2014,'приложение 1.1 '!D275,"-")</f>
        <v>-</v>
      </c>
      <c r="I273" s="430" t="str">
        <f>IF('приложение 1.1 '!G275=2015,'приложение 1.1 '!E275,"-")</f>
        <v>-</v>
      </c>
      <c r="J273" s="430" t="str">
        <f>IF('приложение 1.1 '!G275=2015,'приложение 1.1 '!D275,"-")</f>
        <v>-</v>
      </c>
      <c r="K273" s="430">
        <f>IF('приложение 1.1 '!G275=2016,'приложение 1.1 '!E275,"-")</f>
        <v>5</v>
      </c>
      <c r="L273" s="430">
        <f>IF('приложение 1.1 '!G275=2016,'приложение 1.1 '!D275,"-")</f>
        <v>0</v>
      </c>
      <c r="M273" s="430" t="str">
        <f>IF('приложение 1.1 '!G275=2017,'приложение 1.1 '!E275,"-")</f>
        <v>-</v>
      </c>
      <c r="N273" s="430" t="str">
        <f>IF('приложение 1.1 '!G275=2017,'приложение 1.1 '!D275,"-")</f>
        <v>-</v>
      </c>
      <c r="O273" s="430">
        <f t="shared" si="169"/>
        <v>5</v>
      </c>
      <c r="P273" s="430">
        <f t="shared" si="170"/>
        <v>0</v>
      </c>
      <c r="Q273" s="430">
        <v>0</v>
      </c>
      <c r="R273" s="430">
        <v>0</v>
      </c>
      <c r="S273" s="430">
        <v>0</v>
      </c>
      <c r="T273" s="430">
        <v>0</v>
      </c>
      <c r="U273" s="430">
        <v>0</v>
      </c>
      <c r="V273" s="430">
        <v>0</v>
      </c>
      <c r="W273" s="430">
        <v>0</v>
      </c>
      <c r="X273" s="430">
        <v>0</v>
      </c>
      <c r="Y273" s="430">
        <v>0</v>
      </c>
      <c r="Z273" s="430">
        <v>0</v>
      </c>
      <c r="AA273" s="430">
        <v>0</v>
      </c>
      <c r="AB273" s="430">
        <v>0</v>
      </c>
      <c r="AC273" s="430">
        <f t="shared" si="171"/>
        <v>0</v>
      </c>
      <c r="AD273" s="430">
        <f t="shared" si="172"/>
        <v>0</v>
      </c>
    </row>
    <row r="274" spans="1:30" ht="54.95" hidden="1" customHeight="1">
      <c r="A274" s="95" t="str">
        <f>'приложение 1.1 '!A276</f>
        <v>2.1.3.71</v>
      </c>
      <c r="B274" s="506" t="str">
        <f>'приложение 1.1 '!B276</f>
        <v>Строительство ТП1 2х1600кВА мкр.42</v>
      </c>
      <c r="C274" s="430" t="str">
        <f>IF('приложение 1.1 '!G276=2012,'приложение 1.1 '!E276,"-")</f>
        <v>-</v>
      </c>
      <c r="D274" s="430" t="str">
        <f>IF('приложение 1.1 '!G276=2012,'приложение 1.1 '!D276,"-")</f>
        <v>-</v>
      </c>
      <c r="E274" s="430" t="str">
        <f>IF('приложение 1.1 '!G276=2013,'приложение 1.1 '!E276,"-")</f>
        <v>-</v>
      </c>
      <c r="F274" s="430" t="str">
        <f>IF('приложение 1.1 '!G276=2013,'приложение 1.1 '!D276,"-")</f>
        <v>-</v>
      </c>
      <c r="G274" s="430" t="str">
        <f>IF('приложение 1.1 '!G276=2014,'приложение 1.1 '!E276,"-")</f>
        <v>-</v>
      </c>
      <c r="H274" s="430" t="str">
        <f>IF('приложение 1.1 '!G276=2014,'приложение 1.1 '!D276,"-")</f>
        <v>-</v>
      </c>
      <c r="I274" s="430" t="str">
        <f>IF('приложение 1.1 '!G276=2015,'приложение 1.1 '!E276,"-")</f>
        <v>-</v>
      </c>
      <c r="J274" s="430" t="str">
        <f>IF('приложение 1.1 '!G276=2015,'приложение 1.1 '!D276,"-")</f>
        <v>-</v>
      </c>
      <c r="K274" s="430">
        <f>IF('приложение 1.1 '!G276=2016,'приложение 1.1 '!E276,"-")</f>
        <v>3.2</v>
      </c>
      <c r="L274" s="430">
        <f>IF('приложение 1.1 '!G276=2016,'приложение 1.1 '!D276,"-")</f>
        <v>0</v>
      </c>
      <c r="M274" s="430" t="str">
        <f>IF('приложение 1.1 '!G276=2017,'приложение 1.1 '!E276,"-")</f>
        <v>-</v>
      </c>
      <c r="N274" s="430" t="str">
        <f>IF('приложение 1.1 '!G276=2017,'приложение 1.1 '!D276,"-")</f>
        <v>-</v>
      </c>
      <c r="O274" s="430">
        <f t="shared" si="169"/>
        <v>3.2</v>
      </c>
      <c r="P274" s="430">
        <f t="shared" si="170"/>
        <v>0</v>
      </c>
      <c r="Q274" s="430">
        <v>0</v>
      </c>
      <c r="R274" s="430">
        <v>0</v>
      </c>
      <c r="S274" s="430">
        <v>0</v>
      </c>
      <c r="T274" s="430">
        <v>0</v>
      </c>
      <c r="U274" s="430">
        <v>0</v>
      </c>
      <c r="V274" s="430">
        <v>0</v>
      </c>
      <c r="W274" s="430">
        <v>0</v>
      </c>
      <c r="X274" s="430">
        <v>0</v>
      </c>
      <c r="Y274" s="430">
        <v>0</v>
      </c>
      <c r="Z274" s="430">
        <v>0</v>
      </c>
      <c r="AA274" s="430">
        <v>0</v>
      </c>
      <c r="AB274" s="430">
        <v>0</v>
      </c>
      <c r="AC274" s="430">
        <f t="shared" si="171"/>
        <v>0</v>
      </c>
      <c r="AD274" s="430">
        <f t="shared" si="172"/>
        <v>0</v>
      </c>
    </row>
    <row r="275" spans="1:30" ht="54.95" hidden="1" customHeight="1">
      <c r="A275" s="95" t="str">
        <f>'приложение 1.1 '!A277</f>
        <v>2.1.3.72</v>
      </c>
      <c r="B275" s="506" t="str">
        <f>'приложение 1.1 '!B277</f>
        <v>Строительство ТП2 2х2500кВА мкр.42</v>
      </c>
      <c r="C275" s="430" t="str">
        <f>IF('приложение 1.1 '!G277=2012,'приложение 1.1 '!E277,"-")</f>
        <v>-</v>
      </c>
      <c r="D275" s="430" t="str">
        <f>IF('приложение 1.1 '!G277=2012,'приложение 1.1 '!D277,"-")</f>
        <v>-</v>
      </c>
      <c r="E275" s="430" t="str">
        <f>IF('приложение 1.1 '!G277=2013,'приложение 1.1 '!E277,"-")</f>
        <v>-</v>
      </c>
      <c r="F275" s="430" t="str">
        <f>IF('приложение 1.1 '!G277=2013,'приложение 1.1 '!D277,"-")</f>
        <v>-</v>
      </c>
      <c r="G275" s="430" t="str">
        <f>IF('приложение 1.1 '!G277=2014,'приложение 1.1 '!E277,"-")</f>
        <v>-</v>
      </c>
      <c r="H275" s="430" t="str">
        <f>IF('приложение 1.1 '!G277=2014,'приложение 1.1 '!D277,"-")</f>
        <v>-</v>
      </c>
      <c r="I275" s="430" t="str">
        <f>IF('приложение 1.1 '!G277=2015,'приложение 1.1 '!E277,"-")</f>
        <v>-</v>
      </c>
      <c r="J275" s="430" t="str">
        <f>IF('приложение 1.1 '!G277=2015,'приложение 1.1 '!D277,"-")</f>
        <v>-</v>
      </c>
      <c r="K275" s="430" t="str">
        <f>IF('приложение 1.1 '!G277=2016,'приложение 1.1 '!E277,"-")</f>
        <v>-</v>
      </c>
      <c r="L275" s="430" t="str">
        <f>IF('приложение 1.1 '!G277=2016,'приложение 1.1 '!D277,"-")</f>
        <v>-</v>
      </c>
      <c r="M275" s="430">
        <f>IF('приложение 1.1 '!G277=2017,'приложение 1.1 '!E277,"-")</f>
        <v>5</v>
      </c>
      <c r="N275" s="430">
        <f>IF('приложение 1.1 '!G277=2017,'приложение 1.1 '!D277,"-")</f>
        <v>0</v>
      </c>
      <c r="O275" s="430">
        <f t="shared" si="169"/>
        <v>5</v>
      </c>
      <c r="P275" s="430">
        <f t="shared" si="170"/>
        <v>0</v>
      </c>
      <c r="Q275" s="430">
        <v>0</v>
      </c>
      <c r="R275" s="430">
        <v>0</v>
      </c>
      <c r="S275" s="430">
        <v>0</v>
      </c>
      <c r="T275" s="430">
        <v>0</v>
      </c>
      <c r="U275" s="430">
        <v>0</v>
      </c>
      <c r="V275" s="430">
        <v>0</v>
      </c>
      <c r="W275" s="430">
        <v>0</v>
      </c>
      <c r="X275" s="430">
        <v>0</v>
      </c>
      <c r="Y275" s="430">
        <v>0</v>
      </c>
      <c r="Z275" s="430">
        <v>0</v>
      </c>
      <c r="AA275" s="430">
        <v>0</v>
      </c>
      <c r="AB275" s="430">
        <v>0</v>
      </c>
      <c r="AC275" s="430">
        <f t="shared" si="171"/>
        <v>0</v>
      </c>
      <c r="AD275" s="430">
        <f t="shared" si="172"/>
        <v>0</v>
      </c>
    </row>
    <row r="276" spans="1:30" ht="54.95" hidden="1" customHeight="1">
      <c r="A276" s="95" t="str">
        <f>'приложение 1.1 '!A278</f>
        <v>2.1.3.73</v>
      </c>
      <c r="B276" s="506" t="str">
        <f>'приложение 1.1 '!B278</f>
        <v>Строительство ТП-2х2500кВА мкр.24 (Жилой комплекс №304 (КРП) ДСК-1)</v>
      </c>
      <c r="C276" s="430" t="str">
        <f>IF('приложение 1.1 '!G278=2012,'приложение 1.1 '!E278,"-")</f>
        <v>-</v>
      </c>
      <c r="D276" s="430" t="str">
        <f>IF('приложение 1.1 '!G278=2012,'приложение 1.1 '!D278,"-")</f>
        <v>-</v>
      </c>
      <c r="E276" s="430" t="str">
        <f>IF('приложение 1.1 '!G278=2013,'приложение 1.1 '!E278,"-")</f>
        <v>-</v>
      </c>
      <c r="F276" s="430" t="str">
        <f>IF('приложение 1.1 '!G278=2013,'приложение 1.1 '!D278,"-")</f>
        <v>-</v>
      </c>
      <c r="G276" s="430" t="str">
        <f>IF('приложение 1.1 '!G278=2014,'приложение 1.1 '!E278,"-")</f>
        <v>-</v>
      </c>
      <c r="H276" s="430" t="str">
        <f>IF('приложение 1.1 '!G278=2014,'приложение 1.1 '!D278,"-")</f>
        <v>-</v>
      </c>
      <c r="I276" s="430">
        <f>IF('приложение 1.1 '!G278=2015,'приложение 1.1 '!E278,"-")</f>
        <v>5</v>
      </c>
      <c r="J276" s="430">
        <f>IF('приложение 1.1 '!G278=2015,'приложение 1.1 '!D278,"-")</f>
        <v>0</v>
      </c>
      <c r="K276" s="430" t="str">
        <f>IF('приложение 1.1 '!G278=2016,'приложение 1.1 '!E278,"-")</f>
        <v>-</v>
      </c>
      <c r="L276" s="430" t="str">
        <f>IF('приложение 1.1 '!G278=2016,'приложение 1.1 '!D278,"-")</f>
        <v>-</v>
      </c>
      <c r="M276" s="430" t="str">
        <f>IF('приложение 1.1 '!G278=2017,'приложение 1.1 '!E278,"-")</f>
        <v>-</v>
      </c>
      <c r="N276" s="430" t="str">
        <f>IF('приложение 1.1 '!G278=2017,'приложение 1.1 '!D278,"-")</f>
        <v>-</v>
      </c>
      <c r="O276" s="430">
        <f t="shared" si="169"/>
        <v>5</v>
      </c>
      <c r="P276" s="430">
        <f t="shared" si="170"/>
        <v>0</v>
      </c>
      <c r="Q276" s="430">
        <v>0</v>
      </c>
      <c r="R276" s="430">
        <v>0</v>
      </c>
      <c r="S276" s="430">
        <v>0</v>
      </c>
      <c r="T276" s="430">
        <v>0</v>
      </c>
      <c r="U276" s="430">
        <v>0</v>
      </c>
      <c r="V276" s="430">
        <v>0</v>
      </c>
      <c r="W276" s="430">
        <v>0</v>
      </c>
      <c r="X276" s="430">
        <v>0</v>
      </c>
      <c r="Y276" s="430">
        <v>0</v>
      </c>
      <c r="Z276" s="430">
        <v>0</v>
      </c>
      <c r="AA276" s="430">
        <v>0</v>
      </c>
      <c r="AB276" s="430">
        <v>0</v>
      </c>
      <c r="AC276" s="430">
        <f t="shared" si="171"/>
        <v>0</v>
      </c>
      <c r="AD276" s="430">
        <f t="shared" si="172"/>
        <v>0</v>
      </c>
    </row>
    <row r="277" spans="1:30" ht="54.95" hidden="1" customHeight="1">
      <c r="A277" s="95" t="str">
        <f>'приложение 1.1 '!A279</f>
        <v>2.1.3.89</v>
      </c>
      <c r="B277" s="506" t="str">
        <f>'приложение 1.1 '!B279</f>
        <v>Строительство ТП 2х1600кВА мкр.20А</v>
      </c>
      <c r="C277" s="430" t="str">
        <f>IF('приложение 1.1 '!G279=2012,'приложение 1.1 '!E279,"-")</f>
        <v>-</v>
      </c>
      <c r="D277" s="430" t="str">
        <f>IF('приложение 1.1 '!G279=2012,'приложение 1.1 '!D279,"-")</f>
        <v>-</v>
      </c>
      <c r="E277" s="430" t="str">
        <f>IF('приложение 1.1 '!G279=2013,'приложение 1.1 '!E279,"-")</f>
        <v>-</v>
      </c>
      <c r="F277" s="430" t="str">
        <f>IF('приложение 1.1 '!G279=2013,'приложение 1.1 '!D279,"-")</f>
        <v>-</v>
      </c>
      <c r="G277" s="430" t="str">
        <f>IF('приложение 1.1 '!G279=2014,'приложение 1.1 '!E279,"-")</f>
        <v>-</v>
      </c>
      <c r="H277" s="430" t="str">
        <f>IF('приложение 1.1 '!G279=2014,'приложение 1.1 '!D279,"-")</f>
        <v>-</v>
      </c>
      <c r="I277" s="430" t="str">
        <f>IF('приложение 1.1 '!G279=2015,'приложение 1.1 '!E279,"-")</f>
        <v>-</v>
      </c>
      <c r="J277" s="430" t="str">
        <f>IF('приложение 1.1 '!G279=2015,'приложение 1.1 '!D279,"-")</f>
        <v>-</v>
      </c>
      <c r="K277" s="430">
        <f>IF('приложение 1.1 '!G279=2016,'приложение 1.1 '!E279,"-")</f>
        <v>3.2</v>
      </c>
      <c r="L277" s="430">
        <f>IF('приложение 1.1 '!G279=2016,'приложение 1.1 '!D279,"-")</f>
        <v>0</v>
      </c>
      <c r="M277" s="430" t="str">
        <f>IF('приложение 1.1 '!G279=2017,'приложение 1.1 '!E279,"-")</f>
        <v>-</v>
      </c>
      <c r="N277" s="430" t="str">
        <f>IF('приложение 1.1 '!G279=2017,'приложение 1.1 '!D279,"-")</f>
        <v>-</v>
      </c>
      <c r="O277" s="430">
        <f t="shared" ref="O277:O347" si="173">SUM(C277,E277,G277,I277,K277,M277)</f>
        <v>3.2</v>
      </c>
      <c r="P277" s="430">
        <f t="shared" ref="P277:P347" si="174">SUM(D277,F277,H277,J277,L277,N277)</f>
        <v>0</v>
      </c>
      <c r="Q277" s="430">
        <v>0</v>
      </c>
      <c r="R277" s="430">
        <v>0</v>
      </c>
      <c r="S277" s="430">
        <v>0</v>
      </c>
      <c r="T277" s="430">
        <v>0</v>
      </c>
      <c r="U277" s="430">
        <v>0</v>
      </c>
      <c r="V277" s="430">
        <v>0</v>
      </c>
      <c r="W277" s="430">
        <v>0</v>
      </c>
      <c r="X277" s="430">
        <v>0</v>
      </c>
      <c r="Y277" s="430">
        <v>0</v>
      </c>
      <c r="Z277" s="430">
        <v>0</v>
      </c>
      <c r="AA277" s="430">
        <v>0</v>
      </c>
      <c r="AB277" s="430">
        <v>0</v>
      </c>
      <c r="AC277" s="430">
        <f t="shared" ref="AC277:AC345" si="175">SUM(Q277,S277,U277,W277,Y277,AA277)</f>
        <v>0</v>
      </c>
      <c r="AD277" s="430">
        <f t="shared" ref="AD277:AD345" si="176">SUM(R277,T277,V277,X277,Z277,AB277)</f>
        <v>0</v>
      </c>
    </row>
    <row r="278" spans="1:30" ht="54.95" hidden="1" customHeight="1">
      <c r="A278" s="95" t="str">
        <f>'приложение 1.1 '!A280</f>
        <v>2.1.3.90</v>
      </c>
      <c r="B278" s="506" t="str">
        <f>'приложение 1.1 '!B280</f>
        <v>Строительство ТП 2х2500кВА мкр.20А (стр.18)</v>
      </c>
      <c r="C278" s="430" t="str">
        <f>IF('приложение 1.1 '!G280=2012,'приложение 1.1 '!E280,"-")</f>
        <v>-</v>
      </c>
      <c r="D278" s="430" t="str">
        <f>IF('приложение 1.1 '!G280=2012,'приложение 1.1 '!D280,"-")</f>
        <v>-</v>
      </c>
      <c r="E278" s="430" t="str">
        <f>IF('приложение 1.1 '!G280=2013,'приложение 1.1 '!E280,"-")</f>
        <v>-</v>
      </c>
      <c r="F278" s="430" t="str">
        <f>IF('приложение 1.1 '!G280=2013,'приложение 1.1 '!D280,"-")</f>
        <v>-</v>
      </c>
      <c r="G278" s="430" t="str">
        <f>IF('приложение 1.1 '!G280=2014,'приложение 1.1 '!E280,"-")</f>
        <v>-</v>
      </c>
      <c r="H278" s="430" t="str">
        <f>IF('приложение 1.1 '!G280=2014,'приложение 1.1 '!D280,"-")</f>
        <v>-</v>
      </c>
      <c r="I278" s="430" t="str">
        <f>IF('приложение 1.1 '!G280=2015,'приложение 1.1 '!E280,"-")</f>
        <v>-</v>
      </c>
      <c r="J278" s="430" t="str">
        <f>IF('приложение 1.1 '!G280=2015,'приложение 1.1 '!D280,"-")</f>
        <v>-</v>
      </c>
      <c r="K278" s="430" t="str">
        <f>IF('приложение 1.1 '!G280=2016,'приложение 1.1 '!E280,"-")</f>
        <v>-</v>
      </c>
      <c r="L278" s="430" t="str">
        <f>IF('приложение 1.1 '!G280=2016,'приложение 1.1 '!D280,"-")</f>
        <v>-</v>
      </c>
      <c r="M278" s="430">
        <f>IF('приложение 1.1 '!G280=2017,'приложение 1.1 '!E280,"-")</f>
        <v>5</v>
      </c>
      <c r="N278" s="430">
        <f>IF('приложение 1.1 '!G280=2017,'приложение 1.1 '!D280,"-")</f>
        <v>0</v>
      </c>
      <c r="O278" s="430">
        <f t="shared" si="173"/>
        <v>5</v>
      </c>
      <c r="P278" s="430">
        <f t="shared" si="174"/>
        <v>0</v>
      </c>
      <c r="Q278" s="430">
        <v>0</v>
      </c>
      <c r="R278" s="430">
        <v>0</v>
      </c>
      <c r="S278" s="430">
        <v>0</v>
      </c>
      <c r="T278" s="430">
        <v>0</v>
      </c>
      <c r="U278" s="430">
        <v>0</v>
      </c>
      <c r="V278" s="430">
        <v>0</v>
      </c>
      <c r="W278" s="430">
        <v>0</v>
      </c>
      <c r="X278" s="430">
        <v>0</v>
      </c>
      <c r="Y278" s="430">
        <v>0</v>
      </c>
      <c r="Z278" s="430">
        <v>0</v>
      </c>
      <c r="AA278" s="430">
        <v>0</v>
      </c>
      <c r="AB278" s="430">
        <v>0</v>
      </c>
      <c r="AC278" s="430">
        <f t="shared" si="175"/>
        <v>0</v>
      </c>
      <c r="AD278" s="430">
        <f t="shared" si="176"/>
        <v>0</v>
      </c>
    </row>
    <row r="279" spans="1:30" ht="54.95" hidden="1" customHeight="1">
      <c r="A279" s="95" t="str">
        <f>'приложение 1.1 '!A281</f>
        <v>2.1.3.93</v>
      </c>
      <c r="B279" s="506" t="str">
        <f>'приложение 1.1 '!B281</f>
        <v>Строительство ТП 2х630кВА мкр.16А</v>
      </c>
      <c r="C279" s="430" t="str">
        <f>IF('приложение 1.1 '!G281=2012,'приложение 1.1 '!E281,"-")</f>
        <v>-</v>
      </c>
      <c r="D279" s="430" t="str">
        <f>IF('приложение 1.1 '!G281=2012,'приложение 1.1 '!D281,"-")</f>
        <v>-</v>
      </c>
      <c r="E279" s="430" t="str">
        <f>IF('приложение 1.1 '!G281=2013,'приложение 1.1 '!E281,"-")</f>
        <v>-</v>
      </c>
      <c r="F279" s="430" t="str">
        <f>IF('приложение 1.1 '!G281=2013,'приложение 1.1 '!D281,"-")</f>
        <v>-</v>
      </c>
      <c r="G279" s="430" t="str">
        <f>IF('приложение 1.1 '!G281=2014,'приложение 1.1 '!E281,"-")</f>
        <v>-</v>
      </c>
      <c r="H279" s="430" t="str">
        <f>IF('приложение 1.1 '!G281=2014,'приложение 1.1 '!D281,"-")</f>
        <v>-</v>
      </c>
      <c r="I279" s="430" t="str">
        <f>IF('приложение 1.1 '!G281=2015,'приложение 1.1 '!E281,"-")</f>
        <v>-</v>
      </c>
      <c r="J279" s="430" t="str">
        <f>IF('приложение 1.1 '!G281=2015,'приложение 1.1 '!D281,"-")</f>
        <v>-</v>
      </c>
      <c r="K279" s="430">
        <f>IF('приложение 1.1 '!G281=2016,'приложение 1.1 '!E281,"-")</f>
        <v>1.26</v>
      </c>
      <c r="L279" s="430">
        <f>IF('приложение 1.1 '!G281=2016,'приложение 1.1 '!D281,"-")</f>
        <v>0</v>
      </c>
      <c r="M279" s="430" t="str">
        <f>IF('приложение 1.1 '!G281=2017,'приложение 1.1 '!E281,"-")</f>
        <v>-</v>
      </c>
      <c r="N279" s="430" t="str">
        <f>IF('приложение 1.1 '!G281=2017,'приложение 1.1 '!D281,"-")</f>
        <v>-</v>
      </c>
      <c r="O279" s="430">
        <f t="shared" ref="O279:O280" si="177">SUM(C279,E279,G279,I279,K279,M279)</f>
        <v>1.26</v>
      </c>
      <c r="P279" s="430">
        <f t="shared" ref="P279:P280" si="178">SUM(D279,F279,H279,J279,L279,N279)</f>
        <v>0</v>
      </c>
      <c r="Q279" s="430">
        <v>0</v>
      </c>
      <c r="R279" s="430">
        <v>0</v>
      </c>
      <c r="S279" s="430">
        <v>0</v>
      </c>
      <c r="T279" s="430">
        <v>0</v>
      </c>
      <c r="U279" s="430">
        <v>0</v>
      </c>
      <c r="V279" s="430">
        <v>0</v>
      </c>
      <c r="W279" s="430">
        <v>0</v>
      </c>
      <c r="X279" s="430">
        <v>0</v>
      </c>
      <c r="Y279" s="430">
        <v>0</v>
      </c>
      <c r="Z279" s="430">
        <v>0</v>
      </c>
      <c r="AA279" s="430">
        <v>0</v>
      </c>
      <c r="AB279" s="430">
        <v>0</v>
      </c>
      <c r="AC279" s="430">
        <f t="shared" si="175"/>
        <v>0</v>
      </c>
      <c r="AD279" s="430">
        <f t="shared" si="176"/>
        <v>0</v>
      </c>
    </row>
    <row r="280" spans="1:30" ht="54.95" hidden="1" customHeight="1">
      <c r="A280" s="95" t="str">
        <f>'приложение 1.1 '!A282</f>
        <v>2.1.3.94</v>
      </c>
      <c r="B280" s="506" t="str">
        <f>'приложение 1.1 '!B282</f>
        <v>Строительство ТП-2х1600кВА мкр.30А</v>
      </c>
      <c r="C280" s="430" t="str">
        <f>IF('приложение 1.1 '!G282=2012,'приложение 1.1 '!E282,"-")</f>
        <v>-</v>
      </c>
      <c r="D280" s="430" t="str">
        <f>IF('приложение 1.1 '!G282=2012,'приложение 1.1 '!D282,"-")</f>
        <v>-</v>
      </c>
      <c r="E280" s="430" t="str">
        <f>IF('приложение 1.1 '!G282=2013,'приложение 1.1 '!E282,"-")</f>
        <v>-</v>
      </c>
      <c r="F280" s="430" t="str">
        <f>IF('приложение 1.1 '!G282=2013,'приложение 1.1 '!D282,"-")</f>
        <v>-</v>
      </c>
      <c r="G280" s="430" t="str">
        <f>IF('приложение 1.1 '!G282=2014,'приложение 1.1 '!E282,"-")</f>
        <v>-</v>
      </c>
      <c r="H280" s="430" t="str">
        <f>IF('приложение 1.1 '!G282=2014,'приложение 1.1 '!D282,"-")</f>
        <v>-</v>
      </c>
      <c r="I280" s="430" t="str">
        <f>IF('приложение 1.1 '!G282=2015,'приложение 1.1 '!E282,"-")</f>
        <v>-</v>
      </c>
      <c r="J280" s="430" t="str">
        <f>IF('приложение 1.1 '!G282=2015,'приложение 1.1 '!D282,"-")</f>
        <v>-</v>
      </c>
      <c r="K280" s="430">
        <f>IF('приложение 1.1 '!G282=2016,'приложение 1.1 '!E282,"-")</f>
        <v>3.2</v>
      </c>
      <c r="L280" s="430">
        <f>IF('приложение 1.1 '!G282=2016,'приложение 1.1 '!D282,"-")</f>
        <v>0</v>
      </c>
      <c r="M280" s="430" t="str">
        <f>IF('приложение 1.1 '!G282=2017,'приложение 1.1 '!E282,"-")</f>
        <v>-</v>
      </c>
      <c r="N280" s="430" t="str">
        <f>IF('приложение 1.1 '!G282=2017,'приложение 1.1 '!D282,"-")</f>
        <v>-</v>
      </c>
      <c r="O280" s="430">
        <f t="shared" si="177"/>
        <v>3.2</v>
      </c>
      <c r="P280" s="430">
        <f t="shared" si="178"/>
        <v>0</v>
      </c>
      <c r="Q280" s="430">
        <v>0</v>
      </c>
      <c r="R280" s="430">
        <v>0</v>
      </c>
      <c r="S280" s="430">
        <v>0</v>
      </c>
      <c r="T280" s="430">
        <v>0</v>
      </c>
      <c r="U280" s="430">
        <v>0</v>
      </c>
      <c r="V280" s="430">
        <v>0</v>
      </c>
      <c r="W280" s="430">
        <v>0</v>
      </c>
      <c r="X280" s="430">
        <v>0</v>
      </c>
      <c r="Y280" s="430">
        <v>0</v>
      </c>
      <c r="Z280" s="430">
        <v>0</v>
      </c>
      <c r="AA280" s="430">
        <v>0</v>
      </c>
      <c r="AB280" s="430">
        <v>0</v>
      </c>
      <c r="AC280" s="430">
        <f t="shared" si="175"/>
        <v>0</v>
      </c>
      <c r="AD280" s="430">
        <f t="shared" si="176"/>
        <v>0</v>
      </c>
    </row>
    <row r="281" spans="1:30" ht="54.95" hidden="1" customHeight="1">
      <c r="A281" s="95" t="str">
        <f>'приложение 1.1 '!A283</f>
        <v>2.1.3.95</v>
      </c>
      <c r="B281" s="506" t="str">
        <f>'приложение 1.1 '!B283</f>
        <v>Строительство ТП-2х1000кВА п. Дорожный</v>
      </c>
      <c r="C281" s="430" t="str">
        <f>IF('приложение 1.1 '!G283=2012,'приложение 1.1 '!E283,"-")</f>
        <v>-</v>
      </c>
      <c r="D281" s="430" t="str">
        <f>IF('приложение 1.1 '!G283=2012,'приложение 1.1 '!D283,"-")</f>
        <v>-</v>
      </c>
      <c r="E281" s="430" t="str">
        <f>IF('приложение 1.1 '!G283=2013,'приложение 1.1 '!E283,"-")</f>
        <v>-</v>
      </c>
      <c r="F281" s="430" t="str">
        <f>IF('приложение 1.1 '!G283=2013,'приложение 1.1 '!D283,"-")</f>
        <v>-</v>
      </c>
      <c r="G281" s="430" t="str">
        <f>IF('приложение 1.1 '!G283=2014,'приложение 1.1 '!E283,"-")</f>
        <v>-</v>
      </c>
      <c r="H281" s="430" t="str">
        <f>IF('приложение 1.1 '!G283=2014,'приложение 1.1 '!D283,"-")</f>
        <v>-</v>
      </c>
      <c r="I281" s="430" t="str">
        <f>IF('приложение 1.1 '!G283=2015,'приложение 1.1 '!E283,"-")</f>
        <v>-</v>
      </c>
      <c r="J281" s="430" t="str">
        <f>IF('приложение 1.1 '!G283=2015,'приложение 1.1 '!D283,"-")</f>
        <v>-</v>
      </c>
      <c r="K281" s="430">
        <f>IF('приложение 1.1 '!G283=2016,'приложение 1.1 '!E283,"-")</f>
        <v>2</v>
      </c>
      <c r="L281" s="430">
        <f>IF('приложение 1.1 '!G283=2016,'приложение 1.1 '!D283,"-")</f>
        <v>0</v>
      </c>
      <c r="M281" s="430" t="str">
        <f>IF('приложение 1.1 '!G283=2017,'приложение 1.1 '!E283,"-")</f>
        <v>-</v>
      </c>
      <c r="N281" s="430" t="str">
        <f>IF('приложение 1.1 '!G283=2017,'приложение 1.1 '!D283,"-")</f>
        <v>-</v>
      </c>
      <c r="O281" s="430">
        <f t="shared" ref="O281" si="179">SUM(C281,E281,G281,I281,K281,M281)</f>
        <v>2</v>
      </c>
      <c r="P281" s="430">
        <f t="shared" ref="P281" si="180">SUM(D281,F281,H281,J281,L281,N281)</f>
        <v>0</v>
      </c>
      <c r="Q281" s="430">
        <v>0</v>
      </c>
      <c r="R281" s="430">
        <v>0</v>
      </c>
      <c r="S281" s="430">
        <v>0</v>
      </c>
      <c r="T281" s="430">
        <v>0</v>
      </c>
      <c r="U281" s="430">
        <v>0</v>
      </c>
      <c r="V281" s="430">
        <v>0</v>
      </c>
      <c r="W281" s="430">
        <v>0</v>
      </c>
      <c r="X281" s="430">
        <v>0</v>
      </c>
      <c r="Y281" s="430">
        <v>0</v>
      </c>
      <c r="Z281" s="430">
        <v>0</v>
      </c>
      <c r="AA281" s="430">
        <v>0</v>
      </c>
      <c r="AB281" s="430">
        <v>0</v>
      </c>
      <c r="AC281" s="430">
        <f t="shared" ref="AC281" si="181">SUM(Q281,S281,U281,W281,Y281,AA281)</f>
        <v>0</v>
      </c>
      <c r="AD281" s="430">
        <f t="shared" ref="AD281" si="182">SUM(R281,T281,V281,X281,Z281,AB281)</f>
        <v>0</v>
      </c>
    </row>
    <row r="282" spans="1:30" ht="54.95" hidden="1" customHeight="1">
      <c r="A282" s="95" t="str">
        <f>'приложение 1.1 '!A284</f>
        <v>2.1.3.96</v>
      </c>
      <c r="B282" s="506" t="str">
        <f>'приложение 1.1 '!B284</f>
        <v>Строительство ТП№13 2х2500кВА мкр.31Б</v>
      </c>
      <c r="C282" s="430" t="str">
        <f>IF('приложение 1.1 '!G284=2012,'приложение 1.1 '!E284,"-")</f>
        <v>-</v>
      </c>
      <c r="D282" s="430" t="str">
        <f>IF('приложение 1.1 '!G284=2012,'приложение 1.1 '!D284,"-")</f>
        <v>-</v>
      </c>
      <c r="E282" s="430" t="str">
        <f>IF('приложение 1.1 '!G284=2013,'приложение 1.1 '!E284,"-")</f>
        <v>-</v>
      </c>
      <c r="F282" s="430" t="str">
        <f>IF('приложение 1.1 '!G284=2013,'приложение 1.1 '!D284,"-")</f>
        <v>-</v>
      </c>
      <c r="G282" s="430" t="str">
        <f>IF('приложение 1.1 '!G284=2014,'приложение 1.1 '!E284,"-")</f>
        <v>-</v>
      </c>
      <c r="H282" s="430" t="str">
        <f>IF('приложение 1.1 '!G284=2014,'приложение 1.1 '!D284,"-")</f>
        <v>-</v>
      </c>
      <c r="I282" s="430" t="str">
        <f>IF('приложение 1.1 '!G284=2015,'приложение 1.1 '!E284,"-")</f>
        <v>-</v>
      </c>
      <c r="J282" s="430" t="str">
        <f>IF('приложение 1.1 '!G284=2015,'приложение 1.1 '!D284,"-")</f>
        <v>-</v>
      </c>
      <c r="K282" s="430" t="str">
        <f>IF('приложение 1.1 '!G284=2016,'приложение 1.1 '!E284,"-")</f>
        <v>-</v>
      </c>
      <c r="L282" s="430" t="str">
        <f>IF('приложение 1.1 '!G284=2016,'приложение 1.1 '!D284,"-")</f>
        <v>-</v>
      </c>
      <c r="M282" s="430">
        <f>IF('приложение 1.1 '!G284=2017,'приложение 1.1 '!E284,"-")</f>
        <v>5</v>
      </c>
      <c r="N282" s="430">
        <f>IF('приложение 1.1 '!G284=2017,'приложение 1.1 '!D284,"-")</f>
        <v>0</v>
      </c>
      <c r="O282" s="430">
        <f t="shared" ref="O282:O289" si="183">SUM(C282,E282,G282,I282,K282,M282)</f>
        <v>5</v>
      </c>
      <c r="P282" s="430">
        <f t="shared" ref="P282:P289" si="184">SUM(D282,F282,H282,J282,L282,N282)</f>
        <v>0</v>
      </c>
      <c r="Q282" s="430">
        <v>0</v>
      </c>
      <c r="R282" s="430">
        <v>0</v>
      </c>
      <c r="S282" s="430">
        <v>0</v>
      </c>
      <c r="T282" s="430">
        <v>0</v>
      </c>
      <c r="U282" s="430">
        <v>0</v>
      </c>
      <c r="V282" s="430">
        <v>0</v>
      </c>
      <c r="W282" s="430">
        <v>0</v>
      </c>
      <c r="X282" s="430">
        <v>0</v>
      </c>
      <c r="Y282" s="430">
        <v>0</v>
      </c>
      <c r="Z282" s="430">
        <v>0</v>
      </c>
      <c r="AA282" s="430">
        <v>0</v>
      </c>
      <c r="AB282" s="430">
        <v>0</v>
      </c>
      <c r="AC282" s="430">
        <f t="shared" ref="AC282:AC289" si="185">SUM(Q282,S282,U282,W282,Y282,AA282)</f>
        <v>0</v>
      </c>
      <c r="AD282" s="430">
        <f t="shared" ref="AD282:AD289" si="186">SUM(R282,T282,V282,X282,Z282,AB282)</f>
        <v>0</v>
      </c>
    </row>
    <row r="283" spans="1:30" ht="54.95" hidden="1" customHeight="1">
      <c r="A283" s="95" t="str">
        <f>'приложение 1.1 '!A285</f>
        <v>2.1.3.97</v>
      </c>
      <c r="B283" s="506" t="str">
        <f>'приложение 1.1 '!B285</f>
        <v>Строительство ТП№15 2х1250кВА мкр.31Б</v>
      </c>
      <c r="C283" s="430" t="str">
        <f>IF('приложение 1.1 '!G285=2012,'приложение 1.1 '!E285,"-")</f>
        <v>-</v>
      </c>
      <c r="D283" s="430" t="str">
        <f>IF('приложение 1.1 '!G285=2012,'приложение 1.1 '!D285,"-")</f>
        <v>-</v>
      </c>
      <c r="E283" s="430" t="str">
        <f>IF('приложение 1.1 '!G285=2013,'приложение 1.1 '!E285,"-")</f>
        <v>-</v>
      </c>
      <c r="F283" s="430" t="str">
        <f>IF('приложение 1.1 '!G285=2013,'приложение 1.1 '!D285,"-")</f>
        <v>-</v>
      </c>
      <c r="G283" s="430" t="str">
        <f>IF('приложение 1.1 '!G285=2014,'приложение 1.1 '!E285,"-")</f>
        <v>-</v>
      </c>
      <c r="H283" s="430" t="str">
        <f>IF('приложение 1.1 '!G285=2014,'приложение 1.1 '!D285,"-")</f>
        <v>-</v>
      </c>
      <c r="I283" s="430" t="str">
        <f>IF('приложение 1.1 '!G285=2015,'приложение 1.1 '!E285,"-")</f>
        <v>-</v>
      </c>
      <c r="J283" s="430" t="str">
        <f>IF('приложение 1.1 '!G285=2015,'приложение 1.1 '!D285,"-")</f>
        <v>-</v>
      </c>
      <c r="K283" s="430" t="str">
        <f>IF('приложение 1.1 '!G285=2016,'приложение 1.1 '!E285,"-")</f>
        <v>-</v>
      </c>
      <c r="L283" s="430" t="str">
        <f>IF('приложение 1.1 '!G285=2016,'приложение 1.1 '!D285,"-")</f>
        <v>-</v>
      </c>
      <c r="M283" s="430">
        <f>IF('приложение 1.1 '!G285=2017,'приложение 1.1 '!E285,"-")</f>
        <v>2.5</v>
      </c>
      <c r="N283" s="430">
        <f>IF('приложение 1.1 '!G285=2017,'приложение 1.1 '!D285,"-")</f>
        <v>0</v>
      </c>
      <c r="O283" s="430">
        <f t="shared" si="183"/>
        <v>2.5</v>
      </c>
      <c r="P283" s="430">
        <f t="shared" si="184"/>
        <v>0</v>
      </c>
      <c r="Q283" s="430">
        <v>0</v>
      </c>
      <c r="R283" s="430">
        <v>0</v>
      </c>
      <c r="S283" s="430">
        <v>0</v>
      </c>
      <c r="T283" s="430">
        <v>0</v>
      </c>
      <c r="U283" s="430">
        <v>0</v>
      </c>
      <c r="V283" s="430">
        <v>0</v>
      </c>
      <c r="W283" s="430">
        <v>0</v>
      </c>
      <c r="X283" s="430">
        <v>0</v>
      </c>
      <c r="Y283" s="430">
        <v>0</v>
      </c>
      <c r="Z283" s="430">
        <v>0</v>
      </c>
      <c r="AA283" s="430">
        <v>0</v>
      </c>
      <c r="AB283" s="430">
        <v>0</v>
      </c>
      <c r="AC283" s="430">
        <f t="shared" si="185"/>
        <v>0</v>
      </c>
      <c r="AD283" s="430">
        <f t="shared" si="186"/>
        <v>0</v>
      </c>
    </row>
    <row r="284" spans="1:30" ht="54.95" hidden="1" customHeight="1">
      <c r="A284" s="95" t="str">
        <f>'приложение 1.1 '!A286</f>
        <v>2.1.3.98</v>
      </c>
      <c r="B284" s="506" t="str">
        <f>'приложение 1.1 '!B286</f>
        <v>Строительство ТП№1 2х630кВА п. Дорожный</v>
      </c>
      <c r="C284" s="430" t="str">
        <f>IF('приложение 1.1 '!G286=2012,'приложение 1.1 '!E286,"-")</f>
        <v>-</v>
      </c>
      <c r="D284" s="430" t="str">
        <f>IF('приложение 1.1 '!G286=2012,'приложение 1.1 '!D286,"-")</f>
        <v>-</v>
      </c>
      <c r="E284" s="430" t="str">
        <f>IF('приложение 1.1 '!G286=2013,'приложение 1.1 '!E286,"-")</f>
        <v>-</v>
      </c>
      <c r="F284" s="430" t="str">
        <f>IF('приложение 1.1 '!G286=2013,'приложение 1.1 '!D286,"-")</f>
        <v>-</v>
      </c>
      <c r="G284" s="430" t="str">
        <f>IF('приложение 1.1 '!G286=2014,'приложение 1.1 '!E286,"-")</f>
        <v>-</v>
      </c>
      <c r="H284" s="430" t="str">
        <f>IF('приложение 1.1 '!G286=2014,'приложение 1.1 '!D286,"-")</f>
        <v>-</v>
      </c>
      <c r="I284" s="430" t="str">
        <f>IF('приложение 1.1 '!G286=2015,'приложение 1.1 '!E286,"-")</f>
        <v>-</v>
      </c>
      <c r="J284" s="430" t="str">
        <f>IF('приложение 1.1 '!G286=2015,'приложение 1.1 '!D286,"-")</f>
        <v>-</v>
      </c>
      <c r="K284" s="430" t="str">
        <f>IF('приложение 1.1 '!G286=2016,'приложение 1.1 '!E286,"-")</f>
        <v>-</v>
      </c>
      <c r="L284" s="430" t="str">
        <f>IF('приложение 1.1 '!G286=2016,'приложение 1.1 '!D286,"-")</f>
        <v>-</v>
      </c>
      <c r="M284" s="430">
        <f>IF('приложение 1.1 '!G286=2017,'приложение 1.1 '!E286,"-")</f>
        <v>1.26</v>
      </c>
      <c r="N284" s="430">
        <f>IF('приложение 1.1 '!G286=2017,'приложение 1.1 '!D286,"-")</f>
        <v>0</v>
      </c>
      <c r="O284" s="430">
        <f t="shared" si="183"/>
        <v>1.26</v>
      </c>
      <c r="P284" s="430">
        <f t="shared" si="184"/>
        <v>0</v>
      </c>
      <c r="Q284" s="430">
        <v>0</v>
      </c>
      <c r="R284" s="430">
        <v>0</v>
      </c>
      <c r="S284" s="430">
        <v>0</v>
      </c>
      <c r="T284" s="430">
        <v>0</v>
      </c>
      <c r="U284" s="430">
        <v>0</v>
      </c>
      <c r="V284" s="430">
        <v>0</v>
      </c>
      <c r="W284" s="430">
        <v>0</v>
      </c>
      <c r="X284" s="430">
        <v>0</v>
      </c>
      <c r="Y284" s="430">
        <v>0</v>
      </c>
      <c r="Z284" s="430">
        <v>0</v>
      </c>
      <c r="AA284" s="430">
        <v>0</v>
      </c>
      <c r="AB284" s="430">
        <v>0</v>
      </c>
      <c r="AC284" s="430">
        <f t="shared" si="185"/>
        <v>0</v>
      </c>
      <c r="AD284" s="430">
        <f t="shared" si="186"/>
        <v>0</v>
      </c>
    </row>
    <row r="285" spans="1:30" ht="54.95" hidden="1" customHeight="1">
      <c r="A285" s="95" t="str">
        <f>'приложение 1.1 '!A287</f>
        <v>2.1.3.99</v>
      </c>
      <c r="B285" s="506" t="str">
        <f>'приложение 1.1 '!B287</f>
        <v>Строительство ТП3 2х1600кВА мкр.42</v>
      </c>
      <c r="C285" s="430" t="str">
        <f>IF('приложение 1.1 '!G287=2012,'приложение 1.1 '!E287,"-")</f>
        <v>-</v>
      </c>
      <c r="D285" s="430" t="str">
        <f>IF('приложение 1.1 '!G287=2012,'приложение 1.1 '!D287,"-")</f>
        <v>-</v>
      </c>
      <c r="E285" s="430" t="str">
        <f>IF('приложение 1.1 '!G287=2013,'приложение 1.1 '!E287,"-")</f>
        <v>-</v>
      </c>
      <c r="F285" s="430" t="str">
        <f>IF('приложение 1.1 '!G287=2013,'приложение 1.1 '!D287,"-")</f>
        <v>-</v>
      </c>
      <c r="G285" s="430" t="str">
        <f>IF('приложение 1.1 '!G287=2014,'приложение 1.1 '!E287,"-")</f>
        <v>-</v>
      </c>
      <c r="H285" s="430" t="str">
        <f>IF('приложение 1.1 '!G287=2014,'приложение 1.1 '!D287,"-")</f>
        <v>-</v>
      </c>
      <c r="I285" s="430" t="str">
        <f>IF('приложение 1.1 '!G287=2015,'приложение 1.1 '!E287,"-")</f>
        <v>-</v>
      </c>
      <c r="J285" s="430" t="str">
        <f>IF('приложение 1.1 '!G287=2015,'приложение 1.1 '!D287,"-")</f>
        <v>-</v>
      </c>
      <c r="K285" s="430" t="str">
        <f>IF('приложение 1.1 '!G287=2016,'приложение 1.1 '!E287,"-")</f>
        <v>-</v>
      </c>
      <c r="L285" s="430" t="str">
        <f>IF('приложение 1.1 '!G287=2016,'приложение 1.1 '!D287,"-")</f>
        <v>-</v>
      </c>
      <c r="M285" s="430">
        <f>IF('приложение 1.1 '!G287=2017,'приложение 1.1 '!E287,"-")</f>
        <v>3.2</v>
      </c>
      <c r="N285" s="430">
        <f>IF('приложение 1.1 '!G287=2017,'приложение 1.1 '!D287,"-")</f>
        <v>0</v>
      </c>
      <c r="O285" s="430">
        <f t="shared" si="183"/>
        <v>3.2</v>
      </c>
      <c r="P285" s="430">
        <f t="shared" si="184"/>
        <v>0</v>
      </c>
      <c r="Q285" s="430">
        <v>0</v>
      </c>
      <c r="R285" s="430">
        <v>0</v>
      </c>
      <c r="S285" s="430">
        <v>0</v>
      </c>
      <c r="T285" s="430">
        <v>0</v>
      </c>
      <c r="U285" s="430">
        <v>0</v>
      </c>
      <c r="V285" s="430">
        <v>0</v>
      </c>
      <c r="W285" s="430">
        <v>0</v>
      </c>
      <c r="X285" s="430">
        <v>0</v>
      </c>
      <c r="Y285" s="430">
        <v>0</v>
      </c>
      <c r="Z285" s="430">
        <v>0</v>
      </c>
      <c r="AA285" s="430">
        <v>0</v>
      </c>
      <c r="AB285" s="430">
        <v>0</v>
      </c>
      <c r="AC285" s="430">
        <f t="shared" si="185"/>
        <v>0</v>
      </c>
      <c r="AD285" s="430">
        <f t="shared" si="186"/>
        <v>0</v>
      </c>
    </row>
    <row r="286" spans="1:30" ht="54.95" hidden="1" customHeight="1">
      <c r="A286" s="95" t="str">
        <f>'приложение 1.1 '!A288</f>
        <v>2.1.3.100</v>
      </c>
      <c r="B286" s="506" t="str">
        <f>'приложение 1.1 '!B288</f>
        <v>Строительство ТП-2х2500кВА мкр.44 (стр.18)</v>
      </c>
      <c r="C286" s="430" t="str">
        <f>IF('приложение 1.1 '!G288=2012,'приложение 1.1 '!E288,"-")</f>
        <v>-</v>
      </c>
      <c r="D286" s="430" t="str">
        <f>IF('приложение 1.1 '!G288=2012,'приложение 1.1 '!D288,"-")</f>
        <v>-</v>
      </c>
      <c r="E286" s="430" t="str">
        <f>IF('приложение 1.1 '!G288=2013,'приложение 1.1 '!E288,"-")</f>
        <v>-</v>
      </c>
      <c r="F286" s="430" t="str">
        <f>IF('приложение 1.1 '!G288=2013,'приложение 1.1 '!D288,"-")</f>
        <v>-</v>
      </c>
      <c r="G286" s="430" t="str">
        <f>IF('приложение 1.1 '!G288=2014,'приложение 1.1 '!E288,"-")</f>
        <v>-</v>
      </c>
      <c r="H286" s="430" t="str">
        <f>IF('приложение 1.1 '!G288=2014,'приложение 1.1 '!D288,"-")</f>
        <v>-</v>
      </c>
      <c r="I286" s="430" t="str">
        <f>IF('приложение 1.1 '!G288=2015,'приложение 1.1 '!E288,"-")</f>
        <v>-</v>
      </c>
      <c r="J286" s="430" t="str">
        <f>IF('приложение 1.1 '!G288=2015,'приложение 1.1 '!D288,"-")</f>
        <v>-</v>
      </c>
      <c r="K286" s="430" t="str">
        <f>IF('приложение 1.1 '!G288=2016,'приложение 1.1 '!E288,"-")</f>
        <v>-</v>
      </c>
      <c r="L286" s="430" t="str">
        <f>IF('приложение 1.1 '!G288=2016,'приложение 1.1 '!D288,"-")</f>
        <v>-</v>
      </c>
      <c r="M286" s="430">
        <f>IF('приложение 1.1 '!G288=2017,'приложение 1.1 '!E288,"-")</f>
        <v>5</v>
      </c>
      <c r="N286" s="430">
        <f>IF('приложение 1.1 '!G288=2017,'приложение 1.1 '!D288,"-")</f>
        <v>0</v>
      </c>
      <c r="O286" s="430">
        <f t="shared" si="183"/>
        <v>5</v>
      </c>
      <c r="P286" s="430">
        <f t="shared" si="184"/>
        <v>0</v>
      </c>
      <c r="Q286" s="430">
        <v>0</v>
      </c>
      <c r="R286" s="430">
        <v>0</v>
      </c>
      <c r="S286" s="430">
        <v>0</v>
      </c>
      <c r="T286" s="430">
        <v>0</v>
      </c>
      <c r="U286" s="430">
        <v>0</v>
      </c>
      <c r="V286" s="430">
        <v>0</v>
      </c>
      <c r="W286" s="430">
        <v>0</v>
      </c>
      <c r="X286" s="430">
        <v>0</v>
      </c>
      <c r="Y286" s="430">
        <v>0</v>
      </c>
      <c r="Z286" s="430">
        <v>0</v>
      </c>
      <c r="AA286" s="430">
        <v>0</v>
      </c>
      <c r="AB286" s="430">
        <v>0</v>
      </c>
      <c r="AC286" s="430">
        <f t="shared" si="185"/>
        <v>0</v>
      </c>
      <c r="AD286" s="430">
        <f t="shared" si="186"/>
        <v>0</v>
      </c>
    </row>
    <row r="287" spans="1:30" ht="54.95" hidden="1" customHeight="1">
      <c r="A287" s="95" t="str">
        <f>'приложение 1.1 '!A289</f>
        <v>2.1.3.101</v>
      </c>
      <c r="B287" s="506" t="str">
        <f>'приложение 1.1 '!B289</f>
        <v>Строительство ТП 2х1000кВА мкр.4</v>
      </c>
      <c r="C287" s="430" t="str">
        <f>IF('приложение 1.1 '!G289=2012,'приложение 1.1 '!E289,"-")</f>
        <v>-</v>
      </c>
      <c r="D287" s="430" t="str">
        <f>IF('приложение 1.1 '!G289=2012,'приложение 1.1 '!D289,"-")</f>
        <v>-</v>
      </c>
      <c r="E287" s="430" t="str">
        <f>IF('приложение 1.1 '!G289=2013,'приложение 1.1 '!E289,"-")</f>
        <v>-</v>
      </c>
      <c r="F287" s="430" t="str">
        <f>IF('приложение 1.1 '!G289=2013,'приложение 1.1 '!D289,"-")</f>
        <v>-</v>
      </c>
      <c r="G287" s="430" t="str">
        <f>IF('приложение 1.1 '!G289=2014,'приложение 1.1 '!E289,"-")</f>
        <v>-</v>
      </c>
      <c r="H287" s="430" t="str">
        <f>IF('приложение 1.1 '!G289=2014,'приложение 1.1 '!D289,"-")</f>
        <v>-</v>
      </c>
      <c r="I287" s="430" t="str">
        <f>IF('приложение 1.1 '!G289=2015,'приложение 1.1 '!E289,"-")</f>
        <v>-</v>
      </c>
      <c r="J287" s="430" t="str">
        <f>IF('приложение 1.1 '!G289=2015,'приложение 1.1 '!D289,"-")</f>
        <v>-</v>
      </c>
      <c r="K287" s="430" t="str">
        <f>IF('приложение 1.1 '!G289=2016,'приложение 1.1 '!E289,"-")</f>
        <v>-</v>
      </c>
      <c r="L287" s="430" t="str">
        <f>IF('приложение 1.1 '!G289=2016,'приложение 1.1 '!D289,"-")</f>
        <v>-</v>
      </c>
      <c r="M287" s="430">
        <f>IF('приложение 1.1 '!G289=2017,'приложение 1.1 '!E289,"-")</f>
        <v>2</v>
      </c>
      <c r="N287" s="430">
        <f>IF('приложение 1.1 '!G289=2017,'приложение 1.1 '!D289,"-")</f>
        <v>0</v>
      </c>
      <c r="O287" s="430">
        <f t="shared" si="183"/>
        <v>2</v>
      </c>
      <c r="P287" s="430">
        <f t="shared" si="184"/>
        <v>0</v>
      </c>
      <c r="Q287" s="430">
        <v>0</v>
      </c>
      <c r="R287" s="430">
        <v>0</v>
      </c>
      <c r="S287" s="430">
        <v>0</v>
      </c>
      <c r="T287" s="430">
        <v>0</v>
      </c>
      <c r="U287" s="430">
        <v>0</v>
      </c>
      <c r="V287" s="430">
        <v>0</v>
      </c>
      <c r="W287" s="430">
        <v>0</v>
      </c>
      <c r="X287" s="430">
        <v>0</v>
      </c>
      <c r="Y287" s="430">
        <v>0</v>
      </c>
      <c r="Z287" s="430">
        <v>0</v>
      </c>
      <c r="AA287" s="430">
        <v>0</v>
      </c>
      <c r="AB287" s="430">
        <v>0</v>
      </c>
      <c r="AC287" s="430">
        <f t="shared" si="185"/>
        <v>0</v>
      </c>
      <c r="AD287" s="430">
        <f t="shared" si="186"/>
        <v>0</v>
      </c>
    </row>
    <row r="288" spans="1:30" ht="54.95" hidden="1" customHeight="1">
      <c r="A288" s="95" t="str">
        <f>'приложение 1.1 '!A290</f>
        <v>2.1.3.102</v>
      </c>
      <c r="B288" s="506" t="str">
        <f>'приложение 1.1 '!B290</f>
        <v>Строительство ТП-2х1250кВА мкр.А</v>
      </c>
      <c r="C288" s="430" t="str">
        <f>IF('приложение 1.1 '!G290=2012,'приложение 1.1 '!E290,"-")</f>
        <v>-</v>
      </c>
      <c r="D288" s="430" t="str">
        <f>IF('приложение 1.1 '!G290=2012,'приложение 1.1 '!D290,"-")</f>
        <v>-</v>
      </c>
      <c r="E288" s="430" t="str">
        <f>IF('приложение 1.1 '!G290=2013,'приложение 1.1 '!E290,"-")</f>
        <v>-</v>
      </c>
      <c r="F288" s="430" t="str">
        <f>IF('приложение 1.1 '!G290=2013,'приложение 1.1 '!D290,"-")</f>
        <v>-</v>
      </c>
      <c r="G288" s="430" t="str">
        <f>IF('приложение 1.1 '!G290=2014,'приложение 1.1 '!E290,"-")</f>
        <v>-</v>
      </c>
      <c r="H288" s="430" t="str">
        <f>IF('приложение 1.1 '!G290=2014,'приложение 1.1 '!D290,"-")</f>
        <v>-</v>
      </c>
      <c r="I288" s="430" t="str">
        <f>IF('приложение 1.1 '!G290=2015,'приложение 1.1 '!E290,"-")</f>
        <v>-</v>
      </c>
      <c r="J288" s="430" t="str">
        <f>IF('приложение 1.1 '!G290=2015,'приложение 1.1 '!D290,"-")</f>
        <v>-</v>
      </c>
      <c r="K288" s="430" t="str">
        <f>IF('приложение 1.1 '!G290=2016,'приложение 1.1 '!E290,"-")</f>
        <v>-</v>
      </c>
      <c r="L288" s="430" t="str">
        <f>IF('приложение 1.1 '!G290=2016,'приложение 1.1 '!D290,"-")</f>
        <v>-</v>
      </c>
      <c r="M288" s="430">
        <f>IF('приложение 1.1 '!G290=2017,'приложение 1.1 '!E290,"-")</f>
        <v>2.5</v>
      </c>
      <c r="N288" s="430">
        <f>IF('приложение 1.1 '!G290=2017,'приложение 1.1 '!D290,"-")</f>
        <v>0</v>
      </c>
      <c r="O288" s="430">
        <f t="shared" si="183"/>
        <v>2.5</v>
      </c>
      <c r="P288" s="430">
        <f t="shared" si="184"/>
        <v>0</v>
      </c>
      <c r="Q288" s="430">
        <v>0</v>
      </c>
      <c r="R288" s="430">
        <v>0</v>
      </c>
      <c r="S288" s="430">
        <v>0</v>
      </c>
      <c r="T288" s="430">
        <v>0</v>
      </c>
      <c r="U288" s="430">
        <v>0</v>
      </c>
      <c r="V288" s="430">
        <v>0</v>
      </c>
      <c r="W288" s="430">
        <v>0</v>
      </c>
      <c r="X288" s="430">
        <v>0</v>
      </c>
      <c r="Y288" s="430">
        <v>0</v>
      </c>
      <c r="Z288" s="430">
        <v>0</v>
      </c>
      <c r="AA288" s="430">
        <v>0</v>
      </c>
      <c r="AB288" s="430">
        <v>0</v>
      </c>
      <c r="AC288" s="430">
        <f t="shared" si="185"/>
        <v>0</v>
      </c>
      <c r="AD288" s="430">
        <f t="shared" si="186"/>
        <v>0</v>
      </c>
    </row>
    <row r="289" spans="1:30" ht="54.95" hidden="1" customHeight="1">
      <c r="A289" s="95" t="str">
        <f>'приложение 1.1 '!A291</f>
        <v>2.1.3.103</v>
      </c>
      <c r="B289" s="506" t="str">
        <f>'приложение 1.1 '!B291</f>
        <v>Строительство ТП-2х1000кВА мкр.1А</v>
      </c>
      <c r="C289" s="430" t="str">
        <f>IF('приложение 1.1 '!G291=2012,'приложение 1.1 '!E291,"-")</f>
        <v>-</v>
      </c>
      <c r="D289" s="430" t="str">
        <f>IF('приложение 1.1 '!G291=2012,'приложение 1.1 '!D291,"-")</f>
        <v>-</v>
      </c>
      <c r="E289" s="430" t="str">
        <f>IF('приложение 1.1 '!G291=2013,'приложение 1.1 '!E291,"-")</f>
        <v>-</v>
      </c>
      <c r="F289" s="430" t="str">
        <f>IF('приложение 1.1 '!G291=2013,'приложение 1.1 '!D291,"-")</f>
        <v>-</v>
      </c>
      <c r="G289" s="430" t="str">
        <f>IF('приложение 1.1 '!G291=2014,'приложение 1.1 '!E291,"-")</f>
        <v>-</v>
      </c>
      <c r="H289" s="430" t="str">
        <f>IF('приложение 1.1 '!G291=2014,'приложение 1.1 '!D291,"-")</f>
        <v>-</v>
      </c>
      <c r="I289" s="430" t="str">
        <f>IF('приложение 1.1 '!G291=2015,'приложение 1.1 '!E291,"-")</f>
        <v>-</v>
      </c>
      <c r="J289" s="430" t="str">
        <f>IF('приложение 1.1 '!G291=2015,'приложение 1.1 '!D291,"-")</f>
        <v>-</v>
      </c>
      <c r="K289" s="430" t="str">
        <f>IF('приложение 1.1 '!G291=2016,'приложение 1.1 '!E291,"-")</f>
        <v>-</v>
      </c>
      <c r="L289" s="430" t="str">
        <f>IF('приложение 1.1 '!G291=2016,'приложение 1.1 '!D291,"-")</f>
        <v>-</v>
      </c>
      <c r="M289" s="430">
        <f>IF('приложение 1.1 '!G291=2017,'приложение 1.1 '!E291,"-")</f>
        <v>2</v>
      </c>
      <c r="N289" s="430">
        <f>IF('приложение 1.1 '!G291=2017,'приложение 1.1 '!D291,"-")</f>
        <v>0</v>
      </c>
      <c r="O289" s="430">
        <f t="shared" si="183"/>
        <v>2</v>
      </c>
      <c r="P289" s="430">
        <f t="shared" si="184"/>
        <v>0</v>
      </c>
      <c r="Q289" s="430">
        <v>0</v>
      </c>
      <c r="R289" s="430">
        <v>0</v>
      </c>
      <c r="S289" s="430">
        <v>0</v>
      </c>
      <c r="T289" s="430">
        <v>0</v>
      </c>
      <c r="U289" s="430">
        <v>0</v>
      </c>
      <c r="V289" s="430">
        <v>0</v>
      </c>
      <c r="W289" s="430">
        <v>0</v>
      </c>
      <c r="X289" s="430">
        <v>0</v>
      </c>
      <c r="Y289" s="430">
        <v>0</v>
      </c>
      <c r="Z289" s="430">
        <v>0</v>
      </c>
      <c r="AA289" s="430">
        <v>0</v>
      </c>
      <c r="AB289" s="430">
        <v>0</v>
      </c>
      <c r="AC289" s="430">
        <f t="shared" si="185"/>
        <v>0</v>
      </c>
      <c r="AD289" s="430">
        <f t="shared" si="186"/>
        <v>0</v>
      </c>
    </row>
    <row r="290" spans="1:30" ht="27" hidden="1" customHeight="1">
      <c r="A290" s="630" t="str">
        <f>'приложение 1.1 '!A292</f>
        <v>2.1.4.</v>
      </c>
      <c r="B290" s="159" t="str">
        <f>'приложение 1.1 '!B292</f>
        <v>Кабельные линии 6/10кВ</v>
      </c>
      <c r="C290" s="430" t="str">
        <f>IF('приложение 1.1 '!G292=2012,'приложение 1.1 '!E292,"-")</f>
        <v>-</v>
      </c>
      <c r="D290" s="430" t="str">
        <f>IF('приложение 1.1 '!G292=2012,'приложение 1.1 '!D292,"-")</f>
        <v>-</v>
      </c>
      <c r="E290" s="430" t="str">
        <f>IF('приложение 1.1 '!G292=2013,'приложение 1.1 '!E292,"-")</f>
        <v>-</v>
      </c>
      <c r="F290" s="430" t="str">
        <f>IF('приложение 1.1 '!G292=2013,'приложение 1.1 '!D292,"-")</f>
        <v>-</v>
      </c>
      <c r="G290" s="430" t="str">
        <f>IF('приложение 1.1 '!G292=2014,'приложение 1.1 '!E292,"-")</f>
        <v>-</v>
      </c>
      <c r="H290" s="430" t="str">
        <f>IF('приложение 1.1 '!G292=2014,'приложение 1.1 '!D292,"-")</f>
        <v>-</v>
      </c>
      <c r="I290" s="430" t="str">
        <f>IF('приложение 1.1 '!G292=2015,'приложение 1.1 '!E292,"-")</f>
        <v>-</v>
      </c>
      <c r="J290" s="430" t="str">
        <f>IF('приложение 1.1 '!G292=2015,'приложение 1.1 '!D292,"-")</f>
        <v>-</v>
      </c>
      <c r="K290" s="430" t="str">
        <f>IF('приложение 1.1 '!G292=2016,'приложение 1.1 '!E292,"-")</f>
        <v>-</v>
      </c>
      <c r="L290" s="430" t="str">
        <f>IF('приложение 1.1 '!G292=2016,'приложение 1.1 '!D292,"-")</f>
        <v>-</v>
      </c>
      <c r="M290" s="430" t="str">
        <f>IF('приложение 1.1 '!G292=2017,'приложение 1.1 '!E292,"-")</f>
        <v>-</v>
      </c>
      <c r="N290" s="430" t="str">
        <f>IF('приложение 1.1 '!G292=2017,'приложение 1.1 '!D292,"-")</f>
        <v>-</v>
      </c>
      <c r="O290" s="430">
        <f t="shared" si="173"/>
        <v>0</v>
      </c>
      <c r="P290" s="430">
        <f t="shared" si="174"/>
        <v>0</v>
      </c>
      <c r="Q290" s="430">
        <v>0</v>
      </c>
      <c r="R290" s="430">
        <v>0</v>
      </c>
      <c r="S290" s="430">
        <v>0</v>
      </c>
      <c r="T290" s="430">
        <v>0</v>
      </c>
      <c r="U290" s="430">
        <v>0</v>
      </c>
      <c r="V290" s="430">
        <v>0</v>
      </c>
      <c r="W290" s="430">
        <v>0</v>
      </c>
      <c r="X290" s="430">
        <v>0</v>
      </c>
      <c r="Y290" s="430">
        <v>0</v>
      </c>
      <c r="Z290" s="430">
        <v>0</v>
      </c>
      <c r="AA290" s="430">
        <v>0</v>
      </c>
      <c r="AB290" s="430">
        <v>0</v>
      </c>
      <c r="AC290" s="430">
        <f t="shared" si="175"/>
        <v>0</v>
      </c>
      <c r="AD290" s="430">
        <f t="shared" si="176"/>
        <v>0</v>
      </c>
    </row>
    <row r="291" spans="1:30" ht="54.95" hidden="1" customHeight="1">
      <c r="A291" s="95" t="str">
        <f>'приложение 1.1 '!A293</f>
        <v>2.1.4.1</v>
      </c>
      <c r="B291" s="506" t="str">
        <f>'приложение 1.1 '!B293</f>
        <v>Строительство КЛ-10 кВ от РП-133 до ПС "Западная"</v>
      </c>
      <c r="C291" s="430" t="str">
        <f>IF('приложение 1.1 '!G293=2012,'приложение 1.1 '!E293,"-")</f>
        <v>-</v>
      </c>
      <c r="D291" s="430" t="str">
        <f>IF('приложение 1.1 '!G293=2012,'приложение 1.1 '!D293,"-")</f>
        <v>-</v>
      </c>
      <c r="E291" s="430">
        <f>IF('приложение 1.1 '!G293=2013,'приложение 1.1 '!E293,"-")</f>
        <v>0</v>
      </c>
      <c r="F291" s="430">
        <f>IF('приложение 1.1 '!G293=2013,'приложение 1.1 '!D293,"-")</f>
        <v>15.096</v>
      </c>
      <c r="G291" s="430" t="str">
        <f>IF('приложение 1.1 '!G293=2014,'приложение 1.1 '!E293,"-")</f>
        <v>-</v>
      </c>
      <c r="H291" s="430" t="str">
        <f>IF('приложение 1.1 '!G293=2014,'приложение 1.1 '!D293,"-")</f>
        <v>-</v>
      </c>
      <c r="I291" s="430" t="str">
        <f>IF('приложение 1.1 '!G293=2015,'приложение 1.1 '!E293,"-")</f>
        <v>-</v>
      </c>
      <c r="J291" s="430" t="str">
        <f>IF('приложение 1.1 '!G293=2015,'приложение 1.1 '!D293,"-")</f>
        <v>-</v>
      </c>
      <c r="K291" s="430" t="str">
        <f>IF('приложение 1.1 '!G293=2016,'приложение 1.1 '!E293,"-")</f>
        <v>-</v>
      </c>
      <c r="L291" s="430" t="str">
        <f>IF('приложение 1.1 '!G293=2016,'приложение 1.1 '!D293,"-")</f>
        <v>-</v>
      </c>
      <c r="M291" s="430" t="str">
        <f>IF('приложение 1.1 '!G293=2017,'приложение 1.1 '!E293,"-")</f>
        <v>-</v>
      </c>
      <c r="N291" s="430" t="str">
        <f>IF('приложение 1.1 '!G293=2017,'приложение 1.1 '!D293,"-")</f>
        <v>-</v>
      </c>
      <c r="O291" s="430">
        <f t="shared" si="173"/>
        <v>0</v>
      </c>
      <c r="P291" s="430">
        <f t="shared" si="174"/>
        <v>15.096</v>
      </c>
      <c r="Q291" s="430">
        <v>0</v>
      </c>
      <c r="R291" s="430">
        <v>0</v>
      </c>
      <c r="S291" s="430">
        <v>0</v>
      </c>
      <c r="T291" s="430">
        <v>0</v>
      </c>
      <c r="U291" s="430">
        <v>0</v>
      </c>
      <c r="V291" s="430">
        <v>0</v>
      </c>
      <c r="W291" s="430">
        <v>0</v>
      </c>
      <c r="X291" s="430">
        <v>0</v>
      </c>
      <c r="Y291" s="430">
        <v>0</v>
      </c>
      <c r="Z291" s="430">
        <v>0</v>
      </c>
      <c r="AA291" s="430">
        <v>0</v>
      </c>
      <c r="AB291" s="430">
        <v>0</v>
      </c>
      <c r="AC291" s="430">
        <f t="shared" si="175"/>
        <v>0</v>
      </c>
      <c r="AD291" s="430">
        <f t="shared" si="176"/>
        <v>0</v>
      </c>
    </row>
    <row r="292" spans="1:30" ht="54.95" hidden="1" customHeight="1">
      <c r="A292" s="95" t="str">
        <f>'приложение 1.1 '!A294</f>
        <v>2.1.4.2</v>
      </c>
      <c r="B292" s="506" t="str">
        <f>'приложение 1.1 '!B294</f>
        <v>Строительство КЛ-10 кВ ПС-Университет - РП-116</v>
      </c>
      <c r="C292" s="430" t="str">
        <f>IF('приложение 1.1 '!G294=2012,'приложение 1.1 '!E294,"-")</f>
        <v>-</v>
      </c>
      <c r="D292" s="430" t="str">
        <f>IF('приложение 1.1 '!G294=2012,'приложение 1.1 '!D294,"-")</f>
        <v>-</v>
      </c>
      <c r="E292" s="430">
        <f>IF('приложение 1.1 '!G294=2013,'приложение 1.1 '!E294,"-")</f>
        <v>0</v>
      </c>
      <c r="F292" s="430">
        <f>IF('приложение 1.1 '!G294=2013,'приложение 1.1 '!D294,"-")</f>
        <v>17.43</v>
      </c>
      <c r="G292" s="430" t="str">
        <f>IF('приложение 1.1 '!G294=2014,'приложение 1.1 '!E294,"-")</f>
        <v>-</v>
      </c>
      <c r="H292" s="430" t="str">
        <f>IF('приложение 1.1 '!G294=2014,'приложение 1.1 '!D294,"-")</f>
        <v>-</v>
      </c>
      <c r="I292" s="430" t="str">
        <f>IF('приложение 1.1 '!G294=2015,'приложение 1.1 '!E294,"-")</f>
        <v>-</v>
      </c>
      <c r="J292" s="430" t="str">
        <f>IF('приложение 1.1 '!G294=2015,'приложение 1.1 '!D294,"-")</f>
        <v>-</v>
      </c>
      <c r="K292" s="430" t="str">
        <f>IF('приложение 1.1 '!G294=2016,'приложение 1.1 '!E294,"-")</f>
        <v>-</v>
      </c>
      <c r="L292" s="430" t="str">
        <f>IF('приложение 1.1 '!G294=2016,'приложение 1.1 '!D294,"-")</f>
        <v>-</v>
      </c>
      <c r="M292" s="430" t="str">
        <f>IF('приложение 1.1 '!G294=2017,'приложение 1.1 '!E294,"-")</f>
        <v>-</v>
      </c>
      <c r="N292" s="430" t="str">
        <f>IF('приложение 1.1 '!G294=2017,'приложение 1.1 '!D294,"-")</f>
        <v>-</v>
      </c>
      <c r="O292" s="430">
        <f t="shared" si="173"/>
        <v>0</v>
      </c>
      <c r="P292" s="430">
        <f t="shared" si="174"/>
        <v>17.43</v>
      </c>
      <c r="Q292" s="430">
        <v>0</v>
      </c>
      <c r="R292" s="430">
        <v>0</v>
      </c>
      <c r="S292" s="430">
        <v>0</v>
      </c>
      <c r="T292" s="430">
        <v>0</v>
      </c>
      <c r="U292" s="430">
        <v>0</v>
      </c>
      <c r="V292" s="430">
        <v>0</v>
      </c>
      <c r="W292" s="430">
        <v>0</v>
      </c>
      <c r="X292" s="430">
        <v>0</v>
      </c>
      <c r="Y292" s="430">
        <v>0</v>
      </c>
      <c r="Z292" s="430">
        <v>0</v>
      </c>
      <c r="AA292" s="430">
        <v>0</v>
      </c>
      <c r="AB292" s="430">
        <v>0</v>
      </c>
      <c r="AC292" s="430">
        <f t="shared" si="175"/>
        <v>0</v>
      </c>
      <c r="AD292" s="430">
        <f t="shared" si="176"/>
        <v>0</v>
      </c>
    </row>
    <row r="293" spans="1:30" ht="54.95" hidden="1" customHeight="1">
      <c r="A293" s="95" t="str">
        <f>'приложение 1.1 '!A295</f>
        <v>2.1.4.3</v>
      </c>
      <c r="B293" s="506" t="str">
        <f>'приложение 1.1 '!B295</f>
        <v>Строительство КЛ-10 кВ от ВЛ-10 кВ ф. Хлебозавод I;II оп. №3 до КТПН-732</v>
      </c>
      <c r="C293" s="430">
        <f>IF('приложение 1.1 '!G295=2012,'приложение 1.1 '!E295,"-")</f>
        <v>0</v>
      </c>
      <c r="D293" s="430">
        <f>IF('приложение 1.1 '!G295=2012,'приложение 1.1 '!D295,"-")</f>
        <v>0.35</v>
      </c>
      <c r="E293" s="430" t="str">
        <f>IF('приложение 1.1 '!G295=2013,'приложение 1.1 '!E295,"-")</f>
        <v>-</v>
      </c>
      <c r="F293" s="430" t="str">
        <f>IF('приложение 1.1 '!G295=2013,'приложение 1.1 '!D295,"-")</f>
        <v>-</v>
      </c>
      <c r="G293" s="430" t="str">
        <f>IF('приложение 1.1 '!G295=2014,'приложение 1.1 '!E295,"-")</f>
        <v>-</v>
      </c>
      <c r="H293" s="430" t="str">
        <f>IF('приложение 1.1 '!G295=2014,'приложение 1.1 '!D295,"-")</f>
        <v>-</v>
      </c>
      <c r="I293" s="430" t="str">
        <f>IF('приложение 1.1 '!G295=2015,'приложение 1.1 '!E295,"-")</f>
        <v>-</v>
      </c>
      <c r="J293" s="430" t="str">
        <f>IF('приложение 1.1 '!G295=2015,'приложение 1.1 '!D295,"-")</f>
        <v>-</v>
      </c>
      <c r="K293" s="430" t="str">
        <f>IF('приложение 1.1 '!G295=2016,'приложение 1.1 '!E295,"-")</f>
        <v>-</v>
      </c>
      <c r="L293" s="430" t="str">
        <f>IF('приложение 1.1 '!G295=2016,'приложение 1.1 '!D295,"-")</f>
        <v>-</v>
      </c>
      <c r="M293" s="430" t="str">
        <f>IF('приложение 1.1 '!G295=2017,'приложение 1.1 '!E295,"-")</f>
        <v>-</v>
      </c>
      <c r="N293" s="430" t="str">
        <f>IF('приложение 1.1 '!G295=2017,'приложение 1.1 '!D295,"-")</f>
        <v>-</v>
      </c>
      <c r="O293" s="430">
        <f t="shared" si="173"/>
        <v>0</v>
      </c>
      <c r="P293" s="430">
        <f t="shared" si="174"/>
        <v>0.35</v>
      </c>
      <c r="Q293" s="430">
        <v>0</v>
      </c>
      <c r="R293" s="430">
        <v>0</v>
      </c>
      <c r="S293" s="430">
        <v>0</v>
      </c>
      <c r="T293" s="430">
        <v>0</v>
      </c>
      <c r="U293" s="430">
        <v>0</v>
      </c>
      <c r="V293" s="430">
        <v>0</v>
      </c>
      <c r="W293" s="430">
        <v>0</v>
      </c>
      <c r="X293" s="430">
        <v>0</v>
      </c>
      <c r="Y293" s="430">
        <v>0</v>
      </c>
      <c r="Z293" s="430">
        <v>0</v>
      </c>
      <c r="AA293" s="430">
        <v>0</v>
      </c>
      <c r="AB293" s="430">
        <v>0</v>
      </c>
      <c r="AC293" s="430">
        <f t="shared" si="175"/>
        <v>0</v>
      </c>
      <c r="AD293" s="430">
        <f t="shared" si="176"/>
        <v>0</v>
      </c>
    </row>
    <row r="294" spans="1:30" ht="54.95" hidden="1" customHeight="1">
      <c r="A294" s="95" t="str">
        <f>'приложение 1.1 '!A296</f>
        <v>2.1.4.4</v>
      </c>
      <c r="B294" s="506" t="str">
        <f>'приложение 1.1 '!B296</f>
        <v>Строительство КЛ-10 кВ от ПС-"Университет" до РП-мкр.30</v>
      </c>
      <c r="C294" s="430" t="str">
        <f>IF('приложение 1.1 '!G296=2012,'приложение 1.1 '!E296,"-")</f>
        <v>-</v>
      </c>
      <c r="D294" s="430" t="str">
        <f>IF('приложение 1.1 '!G296=2012,'приложение 1.1 '!D296,"-")</f>
        <v>-</v>
      </c>
      <c r="E294" s="430" t="str">
        <f>IF('приложение 1.1 '!G296=2013,'приложение 1.1 '!E296,"-")</f>
        <v>-</v>
      </c>
      <c r="F294" s="430" t="str">
        <f>IF('приложение 1.1 '!G296=2013,'приложение 1.1 '!D296,"-")</f>
        <v>-</v>
      </c>
      <c r="G294" s="430">
        <f>IF('приложение 1.1 '!G296=2014,'приложение 1.1 '!E296,"-")</f>
        <v>0</v>
      </c>
      <c r="H294" s="430">
        <f>IF('приложение 1.1 '!G296=2014,'приложение 1.1 '!D296,"-")</f>
        <v>10.76</v>
      </c>
      <c r="I294" s="430" t="str">
        <f>IF('приложение 1.1 '!G296=2015,'приложение 1.1 '!E296,"-")</f>
        <v>-</v>
      </c>
      <c r="J294" s="430" t="str">
        <f>IF('приложение 1.1 '!G296=2015,'приложение 1.1 '!D296,"-")</f>
        <v>-</v>
      </c>
      <c r="K294" s="430" t="str">
        <f>IF('приложение 1.1 '!G296=2016,'приложение 1.1 '!E296,"-")</f>
        <v>-</v>
      </c>
      <c r="L294" s="430" t="str">
        <f>IF('приложение 1.1 '!G296=2016,'приложение 1.1 '!D296,"-")</f>
        <v>-</v>
      </c>
      <c r="M294" s="430" t="str">
        <f>IF('приложение 1.1 '!G296=2017,'приложение 1.1 '!E296,"-")</f>
        <v>-</v>
      </c>
      <c r="N294" s="430" t="str">
        <f>IF('приложение 1.1 '!G296=2017,'приложение 1.1 '!D296,"-")</f>
        <v>-</v>
      </c>
      <c r="O294" s="430">
        <f t="shared" si="173"/>
        <v>0</v>
      </c>
      <c r="P294" s="430">
        <f t="shared" si="174"/>
        <v>10.76</v>
      </c>
      <c r="Q294" s="430">
        <v>0</v>
      </c>
      <c r="R294" s="430">
        <v>0</v>
      </c>
      <c r="S294" s="430">
        <v>0</v>
      </c>
      <c r="T294" s="430">
        <v>0</v>
      </c>
      <c r="U294" s="430">
        <v>0</v>
      </c>
      <c r="V294" s="430">
        <v>0</v>
      </c>
      <c r="W294" s="430">
        <v>0</v>
      </c>
      <c r="X294" s="430">
        <v>0</v>
      </c>
      <c r="Y294" s="430">
        <v>0</v>
      </c>
      <c r="Z294" s="430">
        <v>0</v>
      </c>
      <c r="AA294" s="430">
        <v>0</v>
      </c>
      <c r="AB294" s="430">
        <v>0</v>
      </c>
      <c r="AC294" s="430">
        <f t="shared" si="175"/>
        <v>0</v>
      </c>
      <c r="AD294" s="430">
        <f t="shared" si="176"/>
        <v>0</v>
      </c>
    </row>
    <row r="295" spans="1:30" ht="54.95" hidden="1" customHeight="1">
      <c r="A295" s="95" t="str">
        <f>'приложение 1.1 '!A297</f>
        <v>2.1.4.5</v>
      </c>
      <c r="B295" s="506" t="str">
        <f>'приложение 1.1 '!B297</f>
        <v>Строительство КЛ-10кВ от ПС "Олимпийская" до БКРП-10-ТП-2500кВА</v>
      </c>
      <c r="C295" s="430" t="str">
        <f>IF('приложение 1.1 '!G297=2012,'приложение 1.1 '!E297,"-")</f>
        <v>-</v>
      </c>
      <c r="D295" s="430" t="str">
        <f>IF('приложение 1.1 '!G297=2012,'приложение 1.1 '!D297,"-")</f>
        <v>-</v>
      </c>
      <c r="E295" s="430">
        <f>IF('приложение 1.1 '!G297=2013,'приложение 1.1 '!E297,"-")</f>
        <v>0</v>
      </c>
      <c r="F295" s="430">
        <f>IF('приложение 1.1 '!G297=2013,'приложение 1.1 '!D297,"-")</f>
        <v>2.1</v>
      </c>
      <c r="G295" s="430" t="str">
        <f>IF('приложение 1.1 '!G297=2014,'приложение 1.1 '!E297,"-")</f>
        <v>-</v>
      </c>
      <c r="H295" s="430" t="str">
        <f>IF('приложение 1.1 '!G297=2014,'приложение 1.1 '!D297,"-")</f>
        <v>-</v>
      </c>
      <c r="I295" s="430" t="str">
        <f>IF('приложение 1.1 '!G297=2015,'приложение 1.1 '!E297,"-")</f>
        <v>-</v>
      </c>
      <c r="J295" s="430" t="str">
        <f>IF('приложение 1.1 '!G297=2015,'приложение 1.1 '!D297,"-")</f>
        <v>-</v>
      </c>
      <c r="K295" s="430" t="str">
        <f>IF('приложение 1.1 '!G297=2016,'приложение 1.1 '!E297,"-")</f>
        <v>-</v>
      </c>
      <c r="L295" s="430" t="str">
        <f>IF('приложение 1.1 '!G297=2016,'приложение 1.1 '!D297,"-")</f>
        <v>-</v>
      </c>
      <c r="M295" s="430" t="str">
        <f>IF('приложение 1.1 '!G297=2017,'приложение 1.1 '!E297,"-")</f>
        <v>-</v>
      </c>
      <c r="N295" s="430" t="str">
        <f>IF('приложение 1.1 '!G297=2017,'приложение 1.1 '!D297,"-")</f>
        <v>-</v>
      </c>
      <c r="O295" s="430">
        <f t="shared" si="173"/>
        <v>0</v>
      </c>
      <c r="P295" s="430">
        <f t="shared" si="174"/>
        <v>2.1</v>
      </c>
      <c r="Q295" s="430">
        <v>0</v>
      </c>
      <c r="R295" s="430">
        <v>0</v>
      </c>
      <c r="S295" s="430">
        <v>0</v>
      </c>
      <c r="T295" s="430">
        <v>0</v>
      </c>
      <c r="U295" s="430">
        <v>0</v>
      </c>
      <c r="V295" s="430">
        <v>0</v>
      </c>
      <c r="W295" s="430">
        <v>0</v>
      </c>
      <c r="X295" s="430">
        <v>0</v>
      </c>
      <c r="Y295" s="430">
        <v>0</v>
      </c>
      <c r="Z295" s="430">
        <v>0</v>
      </c>
      <c r="AA295" s="430">
        <v>0</v>
      </c>
      <c r="AB295" s="430">
        <v>0</v>
      </c>
      <c r="AC295" s="430">
        <f t="shared" si="175"/>
        <v>0</v>
      </c>
      <c r="AD295" s="430">
        <f t="shared" si="176"/>
        <v>0</v>
      </c>
    </row>
    <row r="296" spans="1:30" ht="54.95" hidden="1" customHeight="1">
      <c r="A296" s="95" t="str">
        <f>'приложение 1.1 '!A298</f>
        <v>2.1.4.6</v>
      </c>
      <c r="B296" s="506" t="str">
        <f>'приложение 1.1 '!B298</f>
        <v>Строительство КЛ-10 кВ от КТПН-680 до РП-131</v>
      </c>
      <c r="C296" s="430" t="str">
        <f>IF('приложение 1.1 '!G298=2012,'приложение 1.1 '!E298,"-")</f>
        <v>-</v>
      </c>
      <c r="D296" s="430" t="str">
        <f>IF('приложение 1.1 '!G298=2012,'приложение 1.1 '!D298,"-")</f>
        <v>-</v>
      </c>
      <c r="E296" s="430" t="str">
        <f>IF('приложение 1.1 '!G298=2013,'приложение 1.1 '!E298,"-")</f>
        <v>-</v>
      </c>
      <c r="F296" s="430" t="str">
        <f>IF('приложение 1.1 '!G298=2013,'приложение 1.1 '!D298,"-")</f>
        <v>-</v>
      </c>
      <c r="G296" s="430" t="str">
        <f>IF('приложение 1.1 '!G298=2014,'приложение 1.1 '!E298,"-")</f>
        <v>-</v>
      </c>
      <c r="H296" s="430" t="str">
        <f>IF('приложение 1.1 '!G298=2014,'приложение 1.1 '!D298,"-")</f>
        <v>-</v>
      </c>
      <c r="I296" s="430" t="str">
        <f>IF('приложение 1.1 '!G298=2015,'приложение 1.1 '!E298,"-")</f>
        <v>-</v>
      </c>
      <c r="J296" s="430" t="str">
        <f>IF('приложение 1.1 '!G298=2015,'приложение 1.1 '!D298,"-")</f>
        <v>-</v>
      </c>
      <c r="K296" s="430">
        <f>IF('приложение 1.1 '!G298=2016,'приложение 1.1 '!E298,"-")</f>
        <v>0</v>
      </c>
      <c r="L296" s="430">
        <f>IF('приложение 1.1 '!G298=2016,'приложение 1.1 '!D298,"-")</f>
        <v>0.214</v>
      </c>
      <c r="M296" s="430" t="str">
        <f>IF('приложение 1.1 '!G298=2017,'приложение 1.1 '!E298,"-")</f>
        <v>-</v>
      </c>
      <c r="N296" s="430" t="str">
        <f>IF('приложение 1.1 '!G298=2017,'приложение 1.1 '!D298,"-")</f>
        <v>-</v>
      </c>
      <c r="O296" s="430">
        <f t="shared" si="173"/>
        <v>0</v>
      </c>
      <c r="P296" s="430">
        <f t="shared" si="174"/>
        <v>0.214</v>
      </c>
      <c r="Q296" s="430">
        <v>0</v>
      </c>
      <c r="R296" s="430">
        <v>0</v>
      </c>
      <c r="S296" s="430">
        <v>0</v>
      </c>
      <c r="T296" s="430">
        <v>0</v>
      </c>
      <c r="U296" s="430">
        <v>0</v>
      </c>
      <c r="V296" s="430">
        <v>0</v>
      </c>
      <c r="W296" s="430">
        <v>0</v>
      </c>
      <c r="X296" s="430">
        <v>0</v>
      </c>
      <c r="Y296" s="430">
        <v>0</v>
      </c>
      <c r="Z296" s="430">
        <v>0</v>
      </c>
      <c r="AA296" s="430">
        <v>0</v>
      </c>
      <c r="AB296" s="430">
        <v>0</v>
      </c>
      <c r="AC296" s="430">
        <f t="shared" si="175"/>
        <v>0</v>
      </c>
      <c r="AD296" s="430">
        <f t="shared" si="176"/>
        <v>0</v>
      </c>
    </row>
    <row r="297" spans="1:30" ht="54.95" hidden="1" customHeight="1">
      <c r="A297" s="95" t="str">
        <f>'приложение 1.1 '!A299</f>
        <v>2.1.4.7</v>
      </c>
      <c r="B297" s="506" t="str">
        <f>'приложение 1.1 '!B299</f>
        <v>Строительство 2КЛ-10кВ от ТП-508 до ТП-511</v>
      </c>
      <c r="C297" s="430" t="str">
        <f>IF('приложение 1.1 '!G299=2012,'приложение 1.1 '!E299,"-")</f>
        <v>-</v>
      </c>
      <c r="D297" s="430" t="str">
        <f>IF('приложение 1.1 '!G299=2012,'приложение 1.1 '!D299,"-")</f>
        <v>-</v>
      </c>
      <c r="E297" s="430">
        <f>IF('приложение 1.1 '!G299=2013,'приложение 1.1 '!E299,"-")</f>
        <v>0</v>
      </c>
      <c r="F297" s="430">
        <f>IF('приложение 1.1 '!G299=2013,'приложение 1.1 '!D299,"-")</f>
        <v>1.1579999999999999</v>
      </c>
      <c r="G297" s="430" t="str">
        <f>IF('приложение 1.1 '!G299=2014,'приложение 1.1 '!E299,"-")</f>
        <v>-</v>
      </c>
      <c r="H297" s="430" t="str">
        <f>IF('приложение 1.1 '!G299=2014,'приложение 1.1 '!D299,"-")</f>
        <v>-</v>
      </c>
      <c r="I297" s="430" t="str">
        <f>IF('приложение 1.1 '!G299=2015,'приложение 1.1 '!E299,"-")</f>
        <v>-</v>
      </c>
      <c r="J297" s="430" t="str">
        <f>IF('приложение 1.1 '!G299=2015,'приложение 1.1 '!D299,"-")</f>
        <v>-</v>
      </c>
      <c r="K297" s="430" t="str">
        <f>IF('приложение 1.1 '!G299=2016,'приложение 1.1 '!E299,"-")</f>
        <v>-</v>
      </c>
      <c r="L297" s="430" t="str">
        <f>IF('приложение 1.1 '!G299=2016,'приложение 1.1 '!D299,"-")</f>
        <v>-</v>
      </c>
      <c r="M297" s="430" t="str">
        <f>IF('приложение 1.1 '!G299=2017,'приложение 1.1 '!E299,"-")</f>
        <v>-</v>
      </c>
      <c r="N297" s="430" t="str">
        <f>IF('приложение 1.1 '!G299=2017,'приложение 1.1 '!D299,"-")</f>
        <v>-</v>
      </c>
      <c r="O297" s="430">
        <f t="shared" si="173"/>
        <v>0</v>
      </c>
      <c r="P297" s="430">
        <f t="shared" si="174"/>
        <v>1.1579999999999999</v>
      </c>
      <c r="Q297" s="430">
        <v>0</v>
      </c>
      <c r="R297" s="430">
        <v>0</v>
      </c>
      <c r="S297" s="430">
        <v>0</v>
      </c>
      <c r="T297" s="430">
        <v>0</v>
      </c>
      <c r="U297" s="430">
        <v>0</v>
      </c>
      <c r="V297" s="430">
        <v>0</v>
      </c>
      <c r="W297" s="430">
        <v>0</v>
      </c>
      <c r="X297" s="430">
        <v>0</v>
      </c>
      <c r="Y297" s="430">
        <v>0</v>
      </c>
      <c r="Z297" s="430">
        <v>0</v>
      </c>
      <c r="AA297" s="430">
        <v>0</v>
      </c>
      <c r="AB297" s="430">
        <v>0</v>
      </c>
      <c r="AC297" s="430">
        <f t="shared" si="175"/>
        <v>0</v>
      </c>
      <c r="AD297" s="430">
        <f t="shared" si="176"/>
        <v>0</v>
      </c>
    </row>
    <row r="298" spans="1:30" ht="54.95" hidden="1" customHeight="1">
      <c r="A298" s="95" t="str">
        <f>'приложение 1.1 '!A300</f>
        <v>2.1.4.8</v>
      </c>
      <c r="B298" s="506" t="str">
        <f>'приложение 1.1 '!B300</f>
        <v>Строительство 2КЛ-10кВ от ВЛ до ТП-679</v>
      </c>
      <c r="C298" s="430" t="str">
        <f>IF('приложение 1.1 '!G300=2012,'приложение 1.1 '!E300,"-")</f>
        <v>-</v>
      </c>
      <c r="D298" s="430" t="str">
        <f>IF('приложение 1.1 '!G300=2012,'приложение 1.1 '!D300,"-")</f>
        <v>-</v>
      </c>
      <c r="E298" s="430">
        <f>IF('приложение 1.1 '!G300=2013,'приложение 1.1 '!E300,"-")</f>
        <v>0</v>
      </c>
      <c r="F298" s="430">
        <f>IF('приложение 1.1 '!G300=2013,'приложение 1.1 '!D300,"-")</f>
        <v>0.34399999999999997</v>
      </c>
      <c r="G298" s="430" t="str">
        <f>IF('приложение 1.1 '!G300=2014,'приложение 1.1 '!E300,"-")</f>
        <v>-</v>
      </c>
      <c r="H298" s="430" t="str">
        <f>IF('приложение 1.1 '!G300=2014,'приложение 1.1 '!D300,"-")</f>
        <v>-</v>
      </c>
      <c r="I298" s="430" t="str">
        <f>IF('приложение 1.1 '!G300=2015,'приложение 1.1 '!E300,"-")</f>
        <v>-</v>
      </c>
      <c r="J298" s="430" t="str">
        <f>IF('приложение 1.1 '!G300=2015,'приложение 1.1 '!D300,"-")</f>
        <v>-</v>
      </c>
      <c r="K298" s="430" t="str">
        <f>IF('приложение 1.1 '!G300=2016,'приложение 1.1 '!E300,"-")</f>
        <v>-</v>
      </c>
      <c r="L298" s="430" t="str">
        <f>IF('приложение 1.1 '!G300=2016,'приложение 1.1 '!D300,"-")</f>
        <v>-</v>
      </c>
      <c r="M298" s="430" t="str">
        <f>IF('приложение 1.1 '!G300=2017,'приложение 1.1 '!E300,"-")</f>
        <v>-</v>
      </c>
      <c r="N298" s="430" t="str">
        <f>IF('приложение 1.1 '!G300=2017,'приложение 1.1 '!D300,"-")</f>
        <v>-</v>
      </c>
      <c r="O298" s="430">
        <f t="shared" si="173"/>
        <v>0</v>
      </c>
      <c r="P298" s="430">
        <f t="shared" si="174"/>
        <v>0.34399999999999997</v>
      </c>
      <c r="Q298" s="430">
        <v>0</v>
      </c>
      <c r="R298" s="430">
        <v>0</v>
      </c>
      <c r="S298" s="430">
        <v>0</v>
      </c>
      <c r="T298" s="430">
        <v>0</v>
      </c>
      <c r="U298" s="430">
        <v>0</v>
      </c>
      <c r="V298" s="430">
        <v>0</v>
      </c>
      <c r="W298" s="430">
        <v>0</v>
      </c>
      <c r="X298" s="430">
        <v>0</v>
      </c>
      <c r="Y298" s="430">
        <v>0</v>
      </c>
      <c r="Z298" s="430">
        <v>0</v>
      </c>
      <c r="AA298" s="430">
        <v>0</v>
      </c>
      <c r="AB298" s="430">
        <v>0</v>
      </c>
      <c r="AC298" s="430">
        <f t="shared" si="175"/>
        <v>0</v>
      </c>
      <c r="AD298" s="430">
        <f t="shared" si="176"/>
        <v>0</v>
      </c>
    </row>
    <row r="299" spans="1:30" ht="54.95" hidden="1" customHeight="1">
      <c r="A299" s="95" t="str">
        <f>'приложение 1.1 '!A301</f>
        <v>2.1.4.9</v>
      </c>
      <c r="B299" s="506" t="str">
        <f>'приложение 1.1 '!B301</f>
        <v xml:space="preserve">Строительство КЛ-10кВ от РП-147 до ТП-456 мкр. 23А </v>
      </c>
      <c r="C299" s="430" t="str">
        <f>IF('приложение 1.1 '!G301=2012,'приложение 1.1 '!E301,"-")</f>
        <v>-</v>
      </c>
      <c r="D299" s="430" t="str">
        <f>IF('приложение 1.1 '!G301=2012,'приложение 1.1 '!D301,"-")</f>
        <v>-</v>
      </c>
      <c r="E299" s="430" t="str">
        <f>IF('приложение 1.1 '!G301=2013,'приложение 1.1 '!E301,"-")</f>
        <v>-</v>
      </c>
      <c r="F299" s="430" t="str">
        <f>IF('приложение 1.1 '!G301=2013,'приложение 1.1 '!D301,"-")</f>
        <v>-</v>
      </c>
      <c r="G299" s="430" t="str">
        <f>IF('приложение 1.1 '!G301=2014,'приложение 1.1 '!E301,"-")</f>
        <v>-</v>
      </c>
      <c r="H299" s="430" t="str">
        <f>IF('приложение 1.1 '!G301=2014,'приложение 1.1 '!D301,"-")</f>
        <v>-</v>
      </c>
      <c r="I299" s="430">
        <f>IF('приложение 1.1 '!G301=2015,'приложение 1.1 '!E301,"-")</f>
        <v>0</v>
      </c>
      <c r="J299" s="430">
        <f>IF('приложение 1.1 '!G301=2015,'приложение 1.1 '!D301,"-")</f>
        <v>1.4630000000000001</v>
      </c>
      <c r="K299" s="430" t="str">
        <f>IF('приложение 1.1 '!G301=2016,'приложение 1.1 '!E301,"-")</f>
        <v>-</v>
      </c>
      <c r="L299" s="430" t="str">
        <f>IF('приложение 1.1 '!G301=2016,'приложение 1.1 '!D301,"-")</f>
        <v>-</v>
      </c>
      <c r="M299" s="430" t="str">
        <f>IF('приложение 1.1 '!G301=2017,'приложение 1.1 '!E301,"-")</f>
        <v>-</v>
      </c>
      <c r="N299" s="430" t="str">
        <f>IF('приложение 1.1 '!G301=2017,'приложение 1.1 '!D301,"-")</f>
        <v>-</v>
      </c>
      <c r="O299" s="430">
        <f t="shared" si="173"/>
        <v>0</v>
      </c>
      <c r="P299" s="430">
        <f t="shared" si="174"/>
        <v>1.4630000000000001</v>
      </c>
      <c r="Q299" s="430">
        <v>0</v>
      </c>
      <c r="R299" s="430">
        <v>0</v>
      </c>
      <c r="S299" s="430">
        <v>0</v>
      </c>
      <c r="T299" s="430">
        <v>0</v>
      </c>
      <c r="U299" s="430">
        <v>0</v>
      </c>
      <c r="V299" s="430">
        <v>0</v>
      </c>
      <c r="W299" s="430">
        <v>0</v>
      </c>
      <c r="X299" s="430">
        <v>0</v>
      </c>
      <c r="Y299" s="430">
        <v>0</v>
      </c>
      <c r="Z299" s="430">
        <v>0</v>
      </c>
      <c r="AA299" s="430">
        <v>0</v>
      </c>
      <c r="AB299" s="430">
        <v>0</v>
      </c>
      <c r="AC299" s="430">
        <f t="shared" si="175"/>
        <v>0</v>
      </c>
      <c r="AD299" s="430">
        <f t="shared" si="176"/>
        <v>0</v>
      </c>
    </row>
    <row r="300" spans="1:30" ht="54.95" hidden="1" customHeight="1">
      <c r="A300" s="95" t="str">
        <f>'приложение 1.1 '!A302</f>
        <v>2.1.4.10</v>
      </c>
      <c r="B300" s="506" t="str">
        <f>'приложение 1.1 '!B302</f>
        <v>Строительство КЛ-10кВ от ТП-506 до ТП-501</v>
      </c>
      <c r="C300" s="430" t="str">
        <f>IF('приложение 1.1 '!G302=2012,'приложение 1.1 '!E302,"-")</f>
        <v>-</v>
      </c>
      <c r="D300" s="430" t="str">
        <f>IF('приложение 1.1 '!G302=2012,'приложение 1.1 '!D302,"-")</f>
        <v>-</v>
      </c>
      <c r="E300" s="430" t="str">
        <f>IF('приложение 1.1 '!G302=2013,'приложение 1.1 '!E302,"-")</f>
        <v>-</v>
      </c>
      <c r="F300" s="430" t="str">
        <f>IF('приложение 1.1 '!G302=2013,'приложение 1.1 '!D302,"-")</f>
        <v>-</v>
      </c>
      <c r="G300" s="430" t="str">
        <f>IF('приложение 1.1 '!G302=2014,'приложение 1.1 '!E302,"-")</f>
        <v>-</v>
      </c>
      <c r="H300" s="430" t="str">
        <f>IF('приложение 1.1 '!G302=2014,'приложение 1.1 '!D302,"-")</f>
        <v>-</v>
      </c>
      <c r="I300" s="430">
        <f>IF('приложение 1.1 '!G302=2015,'приложение 1.1 '!E302,"-")</f>
        <v>0</v>
      </c>
      <c r="J300" s="430">
        <f>IF('приложение 1.1 '!G302=2015,'приложение 1.1 '!D302,"-")</f>
        <v>0.33800000000000002</v>
      </c>
      <c r="K300" s="430" t="str">
        <f>IF('приложение 1.1 '!G302=2016,'приложение 1.1 '!E302,"-")</f>
        <v>-</v>
      </c>
      <c r="L300" s="430" t="str">
        <f>IF('приложение 1.1 '!G302=2016,'приложение 1.1 '!D302,"-")</f>
        <v>-</v>
      </c>
      <c r="M300" s="430" t="str">
        <f>IF('приложение 1.1 '!G302=2017,'приложение 1.1 '!E302,"-")</f>
        <v>-</v>
      </c>
      <c r="N300" s="430" t="str">
        <f>IF('приложение 1.1 '!G302=2017,'приложение 1.1 '!D302,"-")</f>
        <v>-</v>
      </c>
      <c r="O300" s="430">
        <f t="shared" si="173"/>
        <v>0</v>
      </c>
      <c r="P300" s="430">
        <f t="shared" si="174"/>
        <v>0.33800000000000002</v>
      </c>
      <c r="Q300" s="430">
        <v>0</v>
      </c>
      <c r="R300" s="430">
        <v>0</v>
      </c>
      <c r="S300" s="430">
        <v>0</v>
      </c>
      <c r="T300" s="430">
        <v>0</v>
      </c>
      <c r="U300" s="430">
        <v>0</v>
      </c>
      <c r="V300" s="430">
        <v>0</v>
      </c>
      <c r="W300" s="430">
        <v>0</v>
      </c>
      <c r="X300" s="430">
        <v>0</v>
      </c>
      <c r="Y300" s="430">
        <v>0</v>
      </c>
      <c r="Z300" s="430">
        <v>0</v>
      </c>
      <c r="AA300" s="430">
        <v>0</v>
      </c>
      <c r="AB300" s="430">
        <v>0</v>
      </c>
      <c r="AC300" s="430">
        <f t="shared" si="175"/>
        <v>0</v>
      </c>
      <c r="AD300" s="430">
        <f t="shared" si="176"/>
        <v>0</v>
      </c>
    </row>
    <row r="301" spans="1:30" ht="54.95" hidden="1" customHeight="1">
      <c r="A301" s="95" t="str">
        <f>'приложение 1.1 '!A303</f>
        <v>2.1.4.11</v>
      </c>
      <c r="B301" s="506" t="str">
        <f>'приложение 1.1 '!B303</f>
        <v>Строительство КЛ-10кВ от ТП-501 до ТП-504</v>
      </c>
      <c r="C301" s="430" t="str">
        <f>IF('приложение 1.1 '!G303=2012,'приложение 1.1 '!E303,"-")</f>
        <v>-</v>
      </c>
      <c r="D301" s="430" t="str">
        <f>IF('приложение 1.1 '!G303=2012,'приложение 1.1 '!D303,"-")</f>
        <v>-</v>
      </c>
      <c r="E301" s="430" t="str">
        <f>IF('приложение 1.1 '!G303=2013,'приложение 1.1 '!E303,"-")</f>
        <v>-</v>
      </c>
      <c r="F301" s="430" t="str">
        <f>IF('приложение 1.1 '!G303=2013,'приложение 1.1 '!D303,"-")</f>
        <v>-</v>
      </c>
      <c r="G301" s="430" t="str">
        <f>IF('приложение 1.1 '!G303=2014,'приложение 1.1 '!E303,"-")</f>
        <v>-</v>
      </c>
      <c r="H301" s="430" t="str">
        <f>IF('приложение 1.1 '!G303=2014,'приложение 1.1 '!D303,"-")</f>
        <v>-</v>
      </c>
      <c r="I301" s="430">
        <f>IF('приложение 1.1 '!G303=2015,'приложение 1.1 '!E303,"-")</f>
        <v>0</v>
      </c>
      <c r="J301" s="430">
        <f>IF('приложение 1.1 '!G303=2015,'приложение 1.1 '!D303,"-")</f>
        <v>0.51800000000000002</v>
      </c>
      <c r="K301" s="430" t="str">
        <f>IF('приложение 1.1 '!G303=2016,'приложение 1.1 '!E303,"-")</f>
        <v>-</v>
      </c>
      <c r="L301" s="430" t="str">
        <f>IF('приложение 1.1 '!G303=2016,'приложение 1.1 '!D303,"-")</f>
        <v>-</v>
      </c>
      <c r="M301" s="430" t="str">
        <f>IF('приложение 1.1 '!G303=2017,'приложение 1.1 '!E303,"-")</f>
        <v>-</v>
      </c>
      <c r="N301" s="430" t="str">
        <f>IF('приложение 1.1 '!G303=2017,'приложение 1.1 '!D303,"-")</f>
        <v>-</v>
      </c>
      <c r="O301" s="430">
        <f t="shared" si="173"/>
        <v>0</v>
      </c>
      <c r="P301" s="430">
        <f t="shared" si="174"/>
        <v>0.51800000000000002</v>
      </c>
      <c r="Q301" s="430">
        <v>0</v>
      </c>
      <c r="R301" s="430">
        <v>0</v>
      </c>
      <c r="S301" s="430">
        <v>0</v>
      </c>
      <c r="T301" s="430">
        <v>0</v>
      </c>
      <c r="U301" s="430">
        <v>0</v>
      </c>
      <c r="V301" s="430">
        <v>0</v>
      </c>
      <c r="W301" s="430">
        <v>0</v>
      </c>
      <c r="X301" s="430">
        <v>0</v>
      </c>
      <c r="Y301" s="430">
        <v>0</v>
      </c>
      <c r="Z301" s="430">
        <v>0</v>
      </c>
      <c r="AA301" s="430">
        <v>0</v>
      </c>
      <c r="AB301" s="430">
        <v>0</v>
      </c>
      <c r="AC301" s="430">
        <f t="shared" si="175"/>
        <v>0</v>
      </c>
      <c r="AD301" s="430">
        <f t="shared" si="176"/>
        <v>0</v>
      </c>
    </row>
    <row r="302" spans="1:30" ht="54.95" hidden="1" customHeight="1">
      <c r="A302" s="95" t="str">
        <f>'приложение 1.1 '!A304</f>
        <v>2.1.4.12</v>
      </c>
      <c r="B302" s="506" t="str">
        <f>'приложение 1.1 '!B304</f>
        <v>Строительство КЛ-10кВ от ТП-504 до ТП-502</v>
      </c>
      <c r="C302" s="430" t="str">
        <f>IF('приложение 1.1 '!G304=2012,'приложение 1.1 '!E304,"-")</f>
        <v>-</v>
      </c>
      <c r="D302" s="430" t="str">
        <f>IF('приложение 1.1 '!G304=2012,'приложение 1.1 '!D304,"-")</f>
        <v>-</v>
      </c>
      <c r="E302" s="430" t="str">
        <f>IF('приложение 1.1 '!G304=2013,'приложение 1.1 '!E304,"-")</f>
        <v>-</v>
      </c>
      <c r="F302" s="430" t="str">
        <f>IF('приложение 1.1 '!G304=2013,'приложение 1.1 '!D304,"-")</f>
        <v>-</v>
      </c>
      <c r="G302" s="430" t="str">
        <f>IF('приложение 1.1 '!G304=2014,'приложение 1.1 '!E304,"-")</f>
        <v>-</v>
      </c>
      <c r="H302" s="430" t="str">
        <f>IF('приложение 1.1 '!G304=2014,'приложение 1.1 '!D304,"-")</f>
        <v>-</v>
      </c>
      <c r="I302" s="430">
        <f>IF('приложение 1.1 '!G304=2015,'приложение 1.1 '!E304,"-")</f>
        <v>0</v>
      </c>
      <c r="J302" s="430">
        <f>IF('приложение 1.1 '!G304=2015,'приложение 1.1 '!D304,"-")</f>
        <v>0.57399999999999995</v>
      </c>
      <c r="K302" s="430" t="str">
        <f>IF('приложение 1.1 '!G304=2016,'приложение 1.1 '!E304,"-")</f>
        <v>-</v>
      </c>
      <c r="L302" s="430" t="str">
        <f>IF('приложение 1.1 '!G304=2016,'приложение 1.1 '!D304,"-")</f>
        <v>-</v>
      </c>
      <c r="M302" s="430" t="str">
        <f>IF('приложение 1.1 '!G304=2017,'приложение 1.1 '!E304,"-")</f>
        <v>-</v>
      </c>
      <c r="N302" s="430" t="str">
        <f>IF('приложение 1.1 '!G304=2017,'приложение 1.1 '!D304,"-")</f>
        <v>-</v>
      </c>
      <c r="O302" s="430">
        <f t="shared" si="173"/>
        <v>0</v>
      </c>
      <c r="P302" s="430">
        <f t="shared" si="174"/>
        <v>0.57399999999999995</v>
      </c>
      <c r="Q302" s="430">
        <v>0</v>
      </c>
      <c r="R302" s="430">
        <v>0</v>
      </c>
      <c r="S302" s="430">
        <v>0</v>
      </c>
      <c r="T302" s="430">
        <v>0</v>
      </c>
      <c r="U302" s="430">
        <v>0</v>
      </c>
      <c r="V302" s="430">
        <v>0</v>
      </c>
      <c r="W302" s="430">
        <v>0</v>
      </c>
      <c r="X302" s="430">
        <v>0</v>
      </c>
      <c r="Y302" s="430">
        <v>0</v>
      </c>
      <c r="Z302" s="430">
        <v>0</v>
      </c>
      <c r="AA302" s="430">
        <v>0</v>
      </c>
      <c r="AB302" s="430">
        <v>0</v>
      </c>
      <c r="AC302" s="430">
        <f t="shared" si="175"/>
        <v>0</v>
      </c>
      <c r="AD302" s="430">
        <f t="shared" si="176"/>
        <v>0</v>
      </c>
    </row>
    <row r="303" spans="1:30" ht="54.95" hidden="1" customHeight="1">
      <c r="A303" s="95" t="str">
        <f>'приложение 1.1 '!A305</f>
        <v>2.1.4.13</v>
      </c>
      <c r="B303" s="506" t="str">
        <f>'приложение 1.1 '!B305</f>
        <v>Строительство КЛ-10кВ от ТП-502 до ТП-503</v>
      </c>
      <c r="C303" s="430" t="str">
        <f>IF('приложение 1.1 '!G305=2012,'приложение 1.1 '!E305,"-")</f>
        <v>-</v>
      </c>
      <c r="D303" s="430" t="str">
        <f>IF('приложение 1.1 '!G305=2012,'приложение 1.1 '!D305,"-")</f>
        <v>-</v>
      </c>
      <c r="E303" s="430" t="str">
        <f>IF('приложение 1.1 '!G305=2013,'приложение 1.1 '!E305,"-")</f>
        <v>-</v>
      </c>
      <c r="F303" s="430" t="str">
        <f>IF('приложение 1.1 '!G305=2013,'приложение 1.1 '!D305,"-")</f>
        <v>-</v>
      </c>
      <c r="G303" s="430" t="str">
        <f>IF('приложение 1.1 '!G305=2014,'приложение 1.1 '!E305,"-")</f>
        <v>-</v>
      </c>
      <c r="H303" s="430" t="str">
        <f>IF('приложение 1.1 '!G305=2014,'приложение 1.1 '!D305,"-")</f>
        <v>-</v>
      </c>
      <c r="I303" s="430">
        <f>IF('приложение 1.1 '!G305=2015,'приложение 1.1 '!E305,"-")</f>
        <v>0</v>
      </c>
      <c r="J303" s="430">
        <f>IF('приложение 1.1 '!G305=2015,'приложение 1.1 '!D305,"-")</f>
        <v>0.66800000000000004</v>
      </c>
      <c r="K303" s="430" t="str">
        <f>IF('приложение 1.1 '!G305=2016,'приложение 1.1 '!E305,"-")</f>
        <v>-</v>
      </c>
      <c r="L303" s="430" t="str">
        <f>IF('приложение 1.1 '!G305=2016,'приложение 1.1 '!D305,"-")</f>
        <v>-</v>
      </c>
      <c r="M303" s="430" t="str">
        <f>IF('приложение 1.1 '!G305=2017,'приложение 1.1 '!E305,"-")</f>
        <v>-</v>
      </c>
      <c r="N303" s="430" t="str">
        <f>IF('приложение 1.1 '!G305=2017,'приложение 1.1 '!D305,"-")</f>
        <v>-</v>
      </c>
      <c r="O303" s="430">
        <f t="shared" si="173"/>
        <v>0</v>
      </c>
      <c r="P303" s="430">
        <f t="shared" si="174"/>
        <v>0.66800000000000004</v>
      </c>
      <c r="Q303" s="430">
        <v>0</v>
      </c>
      <c r="R303" s="430">
        <v>0</v>
      </c>
      <c r="S303" s="430">
        <v>0</v>
      </c>
      <c r="T303" s="430">
        <v>0</v>
      </c>
      <c r="U303" s="430">
        <v>0</v>
      </c>
      <c r="V303" s="430">
        <v>0</v>
      </c>
      <c r="W303" s="430">
        <v>0</v>
      </c>
      <c r="X303" s="430">
        <v>0</v>
      </c>
      <c r="Y303" s="430">
        <v>0</v>
      </c>
      <c r="Z303" s="430">
        <v>0</v>
      </c>
      <c r="AA303" s="430">
        <v>0</v>
      </c>
      <c r="AB303" s="430">
        <v>0</v>
      </c>
      <c r="AC303" s="430">
        <f t="shared" si="175"/>
        <v>0</v>
      </c>
      <c r="AD303" s="430">
        <f t="shared" si="176"/>
        <v>0</v>
      </c>
    </row>
    <row r="304" spans="1:30" ht="54.95" hidden="1" customHeight="1">
      <c r="A304" s="95" t="str">
        <f>'приложение 1.1 '!A306</f>
        <v>2.1.4.14</v>
      </c>
      <c r="B304" s="506" t="str">
        <f>'приложение 1.1 '!B306</f>
        <v>Строительство КЛ-10кВ от ПС " Западная" до РП-ТП 2х1250кВА</v>
      </c>
      <c r="C304" s="430" t="str">
        <f>IF('приложение 1.1 '!G306=2012,'приложение 1.1 '!E306,"-")</f>
        <v>-</v>
      </c>
      <c r="D304" s="430" t="str">
        <f>IF('приложение 1.1 '!G306=2012,'приложение 1.1 '!D306,"-")</f>
        <v>-</v>
      </c>
      <c r="E304" s="430" t="str">
        <f>IF('приложение 1.1 '!G306=2013,'приложение 1.1 '!E306,"-")</f>
        <v>-</v>
      </c>
      <c r="F304" s="430" t="str">
        <f>IF('приложение 1.1 '!G306=2013,'приложение 1.1 '!D306,"-")</f>
        <v>-</v>
      </c>
      <c r="G304" s="430" t="str">
        <f>IF('приложение 1.1 '!G306=2014,'приложение 1.1 '!E306,"-")</f>
        <v>-</v>
      </c>
      <c r="H304" s="430" t="str">
        <f>IF('приложение 1.1 '!G306=2014,'приложение 1.1 '!D306,"-")</f>
        <v>-</v>
      </c>
      <c r="I304" s="430">
        <f>IF('приложение 1.1 '!G306=2015,'приложение 1.1 '!E306,"-")</f>
        <v>0</v>
      </c>
      <c r="J304" s="430">
        <f>IF('приложение 1.1 '!G306=2015,'приложение 1.1 '!D306,"-")</f>
        <v>4.0579999999999998</v>
      </c>
      <c r="K304" s="430" t="str">
        <f>IF('приложение 1.1 '!G306=2016,'приложение 1.1 '!E306,"-")</f>
        <v>-</v>
      </c>
      <c r="L304" s="430" t="str">
        <f>IF('приложение 1.1 '!G306=2016,'приложение 1.1 '!D306,"-")</f>
        <v>-</v>
      </c>
      <c r="M304" s="430" t="str">
        <f>IF('приложение 1.1 '!G306=2017,'приложение 1.1 '!E306,"-")</f>
        <v>-</v>
      </c>
      <c r="N304" s="430" t="str">
        <f>IF('приложение 1.1 '!G306=2017,'приложение 1.1 '!D306,"-")</f>
        <v>-</v>
      </c>
      <c r="O304" s="430">
        <f t="shared" si="173"/>
        <v>0</v>
      </c>
      <c r="P304" s="430">
        <f t="shared" si="174"/>
        <v>4.0579999999999998</v>
      </c>
      <c r="Q304" s="430">
        <v>0</v>
      </c>
      <c r="R304" s="430">
        <v>0</v>
      </c>
      <c r="S304" s="430">
        <v>0</v>
      </c>
      <c r="T304" s="430">
        <v>0</v>
      </c>
      <c r="U304" s="430">
        <v>0</v>
      </c>
      <c r="V304" s="430">
        <v>0</v>
      </c>
      <c r="W304" s="430">
        <v>0</v>
      </c>
      <c r="X304" s="430">
        <v>0</v>
      </c>
      <c r="Y304" s="430">
        <v>0</v>
      </c>
      <c r="Z304" s="430">
        <v>0</v>
      </c>
      <c r="AA304" s="430">
        <v>0</v>
      </c>
      <c r="AB304" s="430">
        <v>0</v>
      </c>
      <c r="AC304" s="430">
        <f t="shared" si="175"/>
        <v>0</v>
      </c>
      <c r="AD304" s="430">
        <f t="shared" si="176"/>
        <v>0</v>
      </c>
    </row>
    <row r="305" spans="1:30" ht="54.95" hidden="1" customHeight="1">
      <c r="A305" s="95" t="str">
        <f>'приложение 1.1 '!A307</f>
        <v>2.1.4.15</v>
      </c>
      <c r="B305" s="506" t="str">
        <f>'приложение 1.1 '!B307</f>
        <v>Строительство КЛ-10кВ от ТП-249 до ТП-236</v>
      </c>
      <c r="C305" s="430" t="str">
        <f>IF('приложение 1.1 '!G307=2012,'приложение 1.1 '!E307,"-")</f>
        <v>-</v>
      </c>
      <c r="D305" s="430" t="str">
        <f>IF('приложение 1.1 '!G307=2012,'приложение 1.1 '!D307,"-")</f>
        <v>-</v>
      </c>
      <c r="E305" s="430" t="str">
        <f>IF('приложение 1.1 '!G307=2013,'приложение 1.1 '!E307,"-")</f>
        <v>-</v>
      </c>
      <c r="F305" s="430" t="str">
        <f>IF('приложение 1.1 '!G307=2013,'приложение 1.1 '!D307,"-")</f>
        <v>-</v>
      </c>
      <c r="G305" s="430">
        <f>IF('приложение 1.1 '!G307=2014,'приложение 1.1 '!E307,"-")</f>
        <v>0</v>
      </c>
      <c r="H305" s="430">
        <f>IF('приложение 1.1 '!G307=2014,'приложение 1.1 '!D307,"-")</f>
        <v>1.1200000000000001</v>
      </c>
      <c r="I305" s="430" t="str">
        <f>IF('приложение 1.1 '!G307=2015,'приложение 1.1 '!E307,"-")</f>
        <v>-</v>
      </c>
      <c r="J305" s="430" t="str">
        <f>IF('приложение 1.1 '!G307=2015,'приложение 1.1 '!D307,"-")</f>
        <v>-</v>
      </c>
      <c r="K305" s="430" t="str">
        <f>IF('приложение 1.1 '!G307=2016,'приложение 1.1 '!E307,"-")</f>
        <v>-</v>
      </c>
      <c r="L305" s="430" t="str">
        <f>IF('приложение 1.1 '!G307=2016,'приложение 1.1 '!D307,"-")</f>
        <v>-</v>
      </c>
      <c r="M305" s="430" t="str">
        <f>IF('приложение 1.1 '!G307=2017,'приложение 1.1 '!E307,"-")</f>
        <v>-</v>
      </c>
      <c r="N305" s="430" t="str">
        <f>IF('приложение 1.1 '!G307=2017,'приложение 1.1 '!D307,"-")</f>
        <v>-</v>
      </c>
      <c r="O305" s="430">
        <f t="shared" si="173"/>
        <v>0</v>
      </c>
      <c r="P305" s="430">
        <f t="shared" si="174"/>
        <v>1.1200000000000001</v>
      </c>
      <c r="Q305" s="430">
        <v>0</v>
      </c>
      <c r="R305" s="430">
        <v>0</v>
      </c>
      <c r="S305" s="430">
        <v>0</v>
      </c>
      <c r="T305" s="430">
        <v>0</v>
      </c>
      <c r="U305" s="430">
        <v>0</v>
      </c>
      <c r="V305" s="430">
        <v>0</v>
      </c>
      <c r="W305" s="430">
        <v>0</v>
      </c>
      <c r="X305" s="430">
        <v>0</v>
      </c>
      <c r="Y305" s="430">
        <v>0</v>
      </c>
      <c r="Z305" s="430">
        <v>0</v>
      </c>
      <c r="AA305" s="430">
        <v>0</v>
      </c>
      <c r="AB305" s="430">
        <v>0</v>
      </c>
      <c r="AC305" s="430">
        <f t="shared" si="175"/>
        <v>0</v>
      </c>
      <c r="AD305" s="430">
        <f t="shared" si="176"/>
        <v>0</v>
      </c>
    </row>
    <row r="306" spans="1:30" ht="54.95" hidden="1" customHeight="1">
      <c r="A306" s="95" t="str">
        <f>'приложение 1.1 '!A308</f>
        <v>2.1.4.16</v>
      </c>
      <c r="B306" s="506" t="str">
        <f>'приложение 1.1 '!B308</f>
        <v>Строительство КЛ-10кВ от ТП-533 до места врезки в КЛ-10кВ ТП-362-ТП-326</v>
      </c>
      <c r="C306" s="430" t="str">
        <f>IF('приложение 1.1 '!G308=2012,'приложение 1.1 '!E308,"-")</f>
        <v>-</v>
      </c>
      <c r="D306" s="430" t="str">
        <f>IF('приложение 1.1 '!G308=2012,'приложение 1.1 '!D308,"-")</f>
        <v>-</v>
      </c>
      <c r="E306" s="430" t="str">
        <f>IF('приложение 1.1 '!G308=2013,'приложение 1.1 '!E308,"-")</f>
        <v>-</v>
      </c>
      <c r="F306" s="430" t="str">
        <f>IF('приложение 1.1 '!G308=2013,'приложение 1.1 '!D308,"-")</f>
        <v>-</v>
      </c>
      <c r="G306" s="430">
        <f>IF('приложение 1.1 '!G308=2014,'приложение 1.1 '!E308,"-")</f>
        <v>0</v>
      </c>
      <c r="H306" s="430">
        <f>IF('приложение 1.1 '!G308=2014,'приложение 1.1 '!D308,"-")</f>
        <v>0.28599999999999998</v>
      </c>
      <c r="I306" s="430" t="str">
        <f>IF('приложение 1.1 '!G308=2015,'приложение 1.1 '!E308,"-")</f>
        <v>-</v>
      </c>
      <c r="J306" s="430" t="str">
        <f>IF('приложение 1.1 '!G308=2015,'приложение 1.1 '!D308,"-")</f>
        <v>-</v>
      </c>
      <c r="K306" s="430" t="str">
        <f>IF('приложение 1.1 '!G308=2016,'приложение 1.1 '!E308,"-")</f>
        <v>-</v>
      </c>
      <c r="L306" s="430" t="str">
        <f>IF('приложение 1.1 '!G308=2016,'приложение 1.1 '!D308,"-")</f>
        <v>-</v>
      </c>
      <c r="M306" s="430" t="str">
        <f>IF('приложение 1.1 '!G308=2017,'приложение 1.1 '!E308,"-")</f>
        <v>-</v>
      </c>
      <c r="N306" s="430" t="str">
        <f>IF('приложение 1.1 '!G308=2017,'приложение 1.1 '!D308,"-")</f>
        <v>-</v>
      </c>
      <c r="O306" s="430">
        <f t="shared" si="173"/>
        <v>0</v>
      </c>
      <c r="P306" s="430">
        <f t="shared" si="174"/>
        <v>0.28599999999999998</v>
      </c>
      <c r="Q306" s="430">
        <v>0</v>
      </c>
      <c r="R306" s="430">
        <v>0</v>
      </c>
      <c r="S306" s="430">
        <v>0</v>
      </c>
      <c r="T306" s="430">
        <v>0</v>
      </c>
      <c r="U306" s="430">
        <v>0</v>
      </c>
      <c r="V306" s="430">
        <v>0</v>
      </c>
      <c r="W306" s="430">
        <v>0</v>
      </c>
      <c r="X306" s="430">
        <v>0</v>
      </c>
      <c r="Y306" s="430">
        <v>0</v>
      </c>
      <c r="Z306" s="430">
        <v>0</v>
      </c>
      <c r="AA306" s="430">
        <v>0</v>
      </c>
      <c r="AB306" s="430">
        <v>0</v>
      </c>
      <c r="AC306" s="430">
        <f t="shared" si="175"/>
        <v>0</v>
      </c>
      <c r="AD306" s="430">
        <f t="shared" si="176"/>
        <v>0</v>
      </c>
    </row>
    <row r="307" spans="1:30" ht="54.95" hidden="1" customHeight="1">
      <c r="A307" s="95" t="str">
        <f>'приложение 1.1 '!A309</f>
        <v>2.1.4.17</v>
      </c>
      <c r="B307" s="506" t="str">
        <f>'приложение 1.1 '!B309</f>
        <v>Строительство КЛ-10кВ от ТП-399 до места врезки в КЛ-10кВ</v>
      </c>
      <c r="C307" s="430" t="str">
        <f>IF('приложение 1.1 '!G309=2012,'приложение 1.1 '!E309,"-")</f>
        <v>-</v>
      </c>
      <c r="D307" s="430" t="str">
        <f>IF('приложение 1.1 '!G309=2012,'приложение 1.1 '!D309,"-")</f>
        <v>-</v>
      </c>
      <c r="E307" s="430" t="str">
        <f>IF('приложение 1.1 '!G309=2013,'приложение 1.1 '!E309,"-")</f>
        <v>-</v>
      </c>
      <c r="F307" s="430" t="str">
        <f>IF('приложение 1.1 '!G309=2013,'приложение 1.1 '!D309,"-")</f>
        <v>-</v>
      </c>
      <c r="G307" s="430" t="str">
        <f>IF('приложение 1.1 '!G309=2014,'приложение 1.1 '!E309,"-")</f>
        <v>-</v>
      </c>
      <c r="H307" s="430" t="str">
        <f>IF('приложение 1.1 '!G309=2014,'приложение 1.1 '!D309,"-")</f>
        <v>-</v>
      </c>
      <c r="I307" s="430" t="str">
        <f>IF('приложение 1.1 '!G309=2015,'приложение 1.1 '!E309,"-")</f>
        <v>-</v>
      </c>
      <c r="J307" s="430" t="str">
        <f>IF('приложение 1.1 '!G309=2015,'приложение 1.1 '!D309,"-")</f>
        <v>-</v>
      </c>
      <c r="K307" s="430" t="str">
        <f>IF('приложение 1.1 '!G309=2016,'приложение 1.1 '!E309,"-")</f>
        <v>-</v>
      </c>
      <c r="L307" s="430" t="str">
        <f>IF('приложение 1.1 '!G309=2016,'приложение 1.1 '!D309,"-")</f>
        <v>-</v>
      </c>
      <c r="M307" s="430">
        <f>IF('приложение 1.1 '!G309=2017,'приложение 1.1 '!E309,"-")</f>
        <v>0</v>
      </c>
      <c r="N307" s="430">
        <f>IF('приложение 1.1 '!G309=2017,'приложение 1.1 '!D309,"-")</f>
        <v>0.47</v>
      </c>
      <c r="O307" s="430">
        <f t="shared" si="173"/>
        <v>0</v>
      </c>
      <c r="P307" s="430">
        <f t="shared" si="174"/>
        <v>0.47</v>
      </c>
      <c r="Q307" s="430">
        <v>0</v>
      </c>
      <c r="R307" s="430">
        <v>0</v>
      </c>
      <c r="S307" s="430">
        <v>0</v>
      </c>
      <c r="T307" s="430">
        <v>0</v>
      </c>
      <c r="U307" s="430">
        <v>0</v>
      </c>
      <c r="V307" s="430">
        <v>0</v>
      </c>
      <c r="W307" s="430">
        <v>0</v>
      </c>
      <c r="X307" s="430">
        <v>0</v>
      </c>
      <c r="Y307" s="430">
        <v>0</v>
      </c>
      <c r="Z307" s="430">
        <v>0</v>
      </c>
      <c r="AA307" s="430">
        <v>0</v>
      </c>
      <c r="AB307" s="430">
        <v>0</v>
      </c>
      <c r="AC307" s="430">
        <f t="shared" si="175"/>
        <v>0</v>
      </c>
      <c r="AD307" s="430">
        <f t="shared" si="176"/>
        <v>0</v>
      </c>
    </row>
    <row r="308" spans="1:30" ht="54.95" hidden="1" customHeight="1">
      <c r="A308" s="95" t="str">
        <f>'приложение 1.1 '!A310</f>
        <v>2.1.4.19</v>
      </c>
      <c r="B308" s="506" t="str">
        <f>'приложение 1.1 '!B310</f>
        <v>Строительство КЛ-10кВ от БКТП 2х1000кВА мкр.6 до места врезки</v>
      </c>
      <c r="C308" s="430" t="str">
        <f>IF('приложение 1.1 '!G310=2012,'приложение 1.1 '!E310,"-")</f>
        <v>-</v>
      </c>
      <c r="D308" s="430" t="str">
        <f>IF('приложение 1.1 '!G310=2012,'приложение 1.1 '!D310,"-")</f>
        <v>-</v>
      </c>
      <c r="E308" s="430" t="str">
        <f>IF('приложение 1.1 '!G310=2013,'приложение 1.1 '!E310,"-")</f>
        <v>-</v>
      </c>
      <c r="F308" s="430" t="str">
        <f>IF('приложение 1.1 '!G310=2013,'приложение 1.1 '!D310,"-")</f>
        <v>-</v>
      </c>
      <c r="G308" s="430" t="str">
        <f>IF('приложение 1.1 '!G310=2014,'приложение 1.1 '!E310,"-")</f>
        <v>-</v>
      </c>
      <c r="H308" s="430" t="str">
        <f>IF('приложение 1.1 '!G310=2014,'приложение 1.1 '!D310,"-")</f>
        <v>-</v>
      </c>
      <c r="I308" s="430">
        <f>IF('приложение 1.1 '!G310=2015,'приложение 1.1 '!E310,"-")</f>
        <v>0</v>
      </c>
      <c r="J308" s="430">
        <f>IF('приложение 1.1 '!G310=2015,'приложение 1.1 '!D310,"-")</f>
        <v>0.17599999999999999</v>
      </c>
      <c r="K308" s="430" t="str">
        <f>IF('приложение 1.1 '!G310=2016,'приложение 1.1 '!E310,"-")</f>
        <v>-</v>
      </c>
      <c r="L308" s="430" t="str">
        <f>IF('приложение 1.1 '!G310=2016,'приложение 1.1 '!D310,"-")</f>
        <v>-</v>
      </c>
      <c r="M308" s="430" t="str">
        <f>IF('приложение 1.1 '!G310=2017,'приложение 1.1 '!E310,"-")</f>
        <v>-</v>
      </c>
      <c r="N308" s="430" t="str">
        <f>IF('приложение 1.1 '!G310=2017,'приложение 1.1 '!D310,"-")</f>
        <v>-</v>
      </c>
      <c r="O308" s="430">
        <f t="shared" si="173"/>
        <v>0</v>
      </c>
      <c r="P308" s="430">
        <f t="shared" si="174"/>
        <v>0.17599999999999999</v>
      </c>
      <c r="Q308" s="430">
        <v>0</v>
      </c>
      <c r="R308" s="430">
        <v>0</v>
      </c>
      <c r="S308" s="430">
        <v>0</v>
      </c>
      <c r="T308" s="430">
        <v>0</v>
      </c>
      <c r="U308" s="430">
        <v>0</v>
      </c>
      <c r="V308" s="430">
        <v>0</v>
      </c>
      <c r="W308" s="430">
        <v>0</v>
      </c>
      <c r="X308" s="430">
        <v>0</v>
      </c>
      <c r="Y308" s="430">
        <v>0</v>
      </c>
      <c r="Z308" s="430">
        <v>0</v>
      </c>
      <c r="AA308" s="430">
        <v>0</v>
      </c>
      <c r="AB308" s="430">
        <v>0</v>
      </c>
      <c r="AC308" s="430">
        <f t="shared" si="175"/>
        <v>0</v>
      </c>
      <c r="AD308" s="430">
        <f t="shared" si="176"/>
        <v>0</v>
      </c>
    </row>
    <row r="309" spans="1:30" ht="54.95" hidden="1" customHeight="1">
      <c r="A309" s="95" t="str">
        <f>'приложение 1.1 '!A311</f>
        <v>2.1.4.20</v>
      </c>
      <c r="B309" s="506" t="str">
        <f>'приложение 1.1 '!B311</f>
        <v>Строительство КЛ-10кВ от БКТП-234 до КТПН-2х1000кВА</v>
      </c>
      <c r="C309" s="430" t="str">
        <f>IF('приложение 1.1 '!G311=2012,'приложение 1.1 '!E311,"-")</f>
        <v>-</v>
      </c>
      <c r="D309" s="430" t="str">
        <f>IF('приложение 1.1 '!G311=2012,'приложение 1.1 '!D311,"-")</f>
        <v>-</v>
      </c>
      <c r="E309" s="430" t="str">
        <f>IF('приложение 1.1 '!G311=2013,'приложение 1.1 '!E311,"-")</f>
        <v>-</v>
      </c>
      <c r="F309" s="430" t="str">
        <f>IF('приложение 1.1 '!G311=2013,'приложение 1.1 '!D311,"-")</f>
        <v>-</v>
      </c>
      <c r="G309" s="430" t="str">
        <f>IF('приложение 1.1 '!G311=2014,'приложение 1.1 '!E311,"-")</f>
        <v>-</v>
      </c>
      <c r="H309" s="430" t="str">
        <f>IF('приложение 1.1 '!G311=2014,'приложение 1.1 '!D311,"-")</f>
        <v>-</v>
      </c>
      <c r="I309" s="430" t="str">
        <f>IF('приложение 1.1 '!G311=2015,'приложение 1.1 '!E311,"-")</f>
        <v>-</v>
      </c>
      <c r="J309" s="430" t="str">
        <f>IF('приложение 1.1 '!G311=2015,'приложение 1.1 '!D311,"-")</f>
        <v>-</v>
      </c>
      <c r="K309" s="430">
        <f>IF('приложение 1.1 '!G311=2016,'приложение 1.1 '!E311,"-")</f>
        <v>0</v>
      </c>
      <c r="L309" s="430">
        <f>IF('приложение 1.1 '!G311=2016,'приложение 1.1 '!D311,"-")</f>
        <v>1.18</v>
      </c>
      <c r="M309" s="430" t="str">
        <f>IF('приложение 1.1 '!G311=2017,'приложение 1.1 '!E311,"-")</f>
        <v>-</v>
      </c>
      <c r="N309" s="430" t="str">
        <f>IF('приложение 1.1 '!G311=2017,'приложение 1.1 '!D311,"-")</f>
        <v>-</v>
      </c>
      <c r="O309" s="430">
        <f t="shared" si="173"/>
        <v>0</v>
      </c>
      <c r="P309" s="430">
        <f t="shared" si="174"/>
        <v>1.18</v>
      </c>
      <c r="Q309" s="430">
        <v>0</v>
      </c>
      <c r="R309" s="430">
        <v>0</v>
      </c>
      <c r="S309" s="430">
        <v>0</v>
      </c>
      <c r="T309" s="430">
        <v>0</v>
      </c>
      <c r="U309" s="430">
        <v>0</v>
      </c>
      <c r="V309" s="430">
        <v>0</v>
      </c>
      <c r="W309" s="430">
        <v>0</v>
      </c>
      <c r="X309" s="430">
        <v>0</v>
      </c>
      <c r="Y309" s="430">
        <v>0</v>
      </c>
      <c r="Z309" s="430">
        <v>0</v>
      </c>
      <c r="AA309" s="430">
        <v>0</v>
      </c>
      <c r="AB309" s="430">
        <v>0</v>
      </c>
      <c r="AC309" s="430">
        <f t="shared" si="175"/>
        <v>0</v>
      </c>
      <c r="AD309" s="430">
        <f t="shared" si="176"/>
        <v>0</v>
      </c>
    </row>
    <row r="310" spans="1:30" ht="54.95" hidden="1" customHeight="1">
      <c r="A310" s="95" t="str">
        <f>'приложение 1.1 '!A312</f>
        <v>2.1.4.21</v>
      </c>
      <c r="B310" s="506" t="str">
        <f>'приложение 1.1 '!B312</f>
        <v>Строительство КЛ-10кВ от ТП-336 до ТП-339</v>
      </c>
      <c r="C310" s="430" t="str">
        <f>IF('приложение 1.1 '!G312=2012,'приложение 1.1 '!E312,"-")</f>
        <v>-</v>
      </c>
      <c r="D310" s="430" t="str">
        <f>IF('приложение 1.1 '!G312=2012,'приложение 1.1 '!D312,"-")</f>
        <v>-</v>
      </c>
      <c r="E310" s="430" t="str">
        <f>IF('приложение 1.1 '!G312=2013,'приложение 1.1 '!E312,"-")</f>
        <v>-</v>
      </c>
      <c r="F310" s="430" t="str">
        <f>IF('приложение 1.1 '!G312=2013,'приложение 1.1 '!D312,"-")</f>
        <v>-</v>
      </c>
      <c r="G310" s="430" t="str">
        <f>IF('приложение 1.1 '!G312=2014,'приложение 1.1 '!E312,"-")</f>
        <v>-</v>
      </c>
      <c r="H310" s="430" t="str">
        <f>IF('приложение 1.1 '!G312=2014,'приложение 1.1 '!D312,"-")</f>
        <v>-</v>
      </c>
      <c r="I310" s="430">
        <f>IF('приложение 1.1 '!G312=2015,'приложение 1.1 '!E312,"-")</f>
        <v>0</v>
      </c>
      <c r="J310" s="430">
        <f>IF('приложение 1.1 '!G312=2015,'приложение 1.1 '!D312,"-")</f>
        <v>1.016</v>
      </c>
      <c r="K310" s="430" t="str">
        <f>IF('приложение 1.1 '!G312=2016,'приложение 1.1 '!E312,"-")</f>
        <v>-</v>
      </c>
      <c r="L310" s="430" t="str">
        <f>IF('приложение 1.1 '!G312=2016,'приложение 1.1 '!D312,"-")</f>
        <v>-</v>
      </c>
      <c r="M310" s="430" t="str">
        <f>IF('приложение 1.1 '!G312=2017,'приложение 1.1 '!E312,"-")</f>
        <v>-</v>
      </c>
      <c r="N310" s="430" t="str">
        <f>IF('приложение 1.1 '!G312=2017,'приложение 1.1 '!D312,"-")</f>
        <v>-</v>
      </c>
      <c r="O310" s="430">
        <f t="shared" si="173"/>
        <v>0</v>
      </c>
      <c r="P310" s="430">
        <f t="shared" si="174"/>
        <v>1.016</v>
      </c>
      <c r="Q310" s="430">
        <v>0</v>
      </c>
      <c r="R310" s="430">
        <v>0</v>
      </c>
      <c r="S310" s="430">
        <v>0</v>
      </c>
      <c r="T310" s="430">
        <v>0</v>
      </c>
      <c r="U310" s="430">
        <v>0</v>
      </c>
      <c r="V310" s="430">
        <v>0</v>
      </c>
      <c r="W310" s="430">
        <v>0</v>
      </c>
      <c r="X310" s="430">
        <v>0</v>
      </c>
      <c r="Y310" s="430">
        <v>0</v>
      </c>
      <c r="Z310" s="430">
        <v>0</v>
      </c>
      <c r="AA310" s="430">
        <v>0</v>
      </c>
      <c r="AB310" s="430">
        <v>0</v>
      </c>
      <c r="AC310" s="430">
        <f t="shared" si="175"/>
        <v>0</v>
      </c>
      <c r="AD310" s="430">
        <f t="shared" si="176"/>
        <v>0</v>
      </c>
    </row>
    <row r="311" spans="1:30" ht="54.95" hidden="1" customHeight="1">
      <c r="A311" s="95" t="str">
        <f>'приложение 1.1 '!A313</f>
        <v>2.1.4.22</v>
      </c>
      <c r="B311" s="506" t="str">
        <f>'приложение 1.1 '!B313</f>
        <v xml:space="preserve">Строительство КЛ-10кВ ПС «Западная» до ТП-1 (противотуберкулезный диспансер) </v>
      </c>
      <c r="C311" s="430" t="str">
        <f>IF('приложение 1.1 '!G313=2012,'приложение 1.1 '!E313,"-")</f>
        <v>-</v>
      </c>
      <c r="D311" s="430" t="str">
        <f>IF('приложение 1.1 '!G313=2012,'приложение 1.1 '!D313,"-")</f>
        <v>-</v>
      </c>
      <c r="E311" s="430">
        <f>IF('приложение 1.1 '!G313=2013,'приложение 1.1 '!E313,"-")</f>
        <v>0</v>
      </c>
      <c r="F311" s="430">
        <f>IF('приложение 1.1 '!G313=2013,'приложение 1.1 '!D313,"-")</f>
        <v>2.8</v>
      </c>
      <c r="G311" s="430" t="str">
        <f>IF('приложение 1.1 '!G313=2014,'приложение 1.1 '!E313,"-")</f>
        <v>-</v>
      </c>
      <c r="H311" s="430" t="str">
        <f>IF('приложение 1.1 '!G313=2014,'приложение 1.1 '!D313,"-")</f>
        <v>-</v>
      </c>
      <c r="I311" s="430" t="str">
        <f>IF('приложение 1.1 '!G313=2015,'приложение 1.1 '!E313,"-")</f>
        <v>-</v>
      </c>
      <c r="J311" s="430" t="str">
        <f>IF('приложение 1.1 '!G313=2015,'приложение 1.1 '!D313,"-")</f>
        <v>-</v>
      </c>
      <c r="K311" s="430" t="str">
        <f>IF('приложение 1.1 '!G313=2016,'приложение 1.1 '!E313,"-")</f>
        <v>-</v>
      </c>
      <c r="L311" s="430" t="str">
        <f>IF('приложение 1.1 '!G313=2016,'приложение 1.1 '!D313,"-")</f>
        <v>-</v>
      </c>
      <c r="M311" s="430" t="str">
        <f>IF('приложение 1.1 '!G313=2017,'приложение 1.1 '!E313,"-")</f>
        <v>-</v>
      </c>
      <c r="N311" s="430" t="str">
        <f>IF('приложение 1.1 '!G313=2017,'приложение 1.1 '!D313,"-")</f>
        <v>-</v>
      </c>
      <c r="O311" s="430">
        <f t="shared" si="173"/>
        <v>0</v>
      </c>
      <c r="P311" s="430">
        <f t="shared" si="174"/>
        <v>2.8</v>
      </c>
      <c r="Q311" s="430">
        <v>0</v>
      </c>
      <c r="R311" s="430">
        <v>0</v>
      </c>
      <c r="S311" s="430">
        <v>0</v>
      </c>
      <c r="T311" s="430">
        <v>0</v>
      </c>
      <c r="U311" s="430">
        <v>0</v>
      </c>
      <c r="V311" s="430">
        <v>0</v>
      </c>
      <c r="W311" s="430">
        <v>0</v>
      </c>
      <c r="X311" s="430">
        <v>0</v>
      </c>
      <c r="Y311" s="430">
        <v>0</v>
      </c>
      <c r="Z311" s="430">
        <v>0</v>
      </c>
      <c r="AA311" s="430">
        <v>0</v>
      </c>
      <c r="AB311" s="430">
        <v>0</v>
      </c>
      <c r="AC311" s="430">
        <f t="shared" si="175"/>
        <v>0</v>
      </c>
      <c r="AD311" s="430">
        <f t="shared" si="176"/>
        <v>0</v>
      </c>
    </row>
    <row r="312" spans="1:30" ht="54.95" hidden="1" customHeight="1">
      <c r="A312" s="95" t="str">
        <f>'приложение 1.1 '!A314</f>
        <v>2.1.4.23</v>
      </c>
      <c r="B312" s="506" t="str">
        <f>'приложение 1.1 '!B314</f>
        <v xml:space="preserve">Строительство  КЛ-10кВ от ТП-1-ТП-2 (противотуберкулезный диспансер) </v>
      </c>
      <c r="C312" s="430" t="str">
        <f>IF('приложение 1.1 '!G314=2012,'приложение 1.1 '!E314,"-")</f>
        <v>-</v>
      </c>
      <c r="D312" s="430" t="str">
        <f>IF('приложение 1.1 '!G314=2012,'приложение 1.1 '!D314,"-")</f>
        <v>-</v>
      </c>
      <c r="E312" s="430">
        <f>IF('приложение 1.1 '!G314=2013,'приложение 1.1 '!E314,"-")</f>
        <v>0</v>
      </c>
      <c r="F312" s="430">
        <f>IF('приложение 1.1 '!G314=2013,'приложение 1.1 '!D314,"-")</f>
        <v>0.24</v>
      </c>
      <c r="G312" s="430" t="str">
        <f>IF('приложение 1.1 '!G314=2014,'приложение 1.1 '!E314,"-")</f>
        <v>-</v>
      </c>
      <c r="H312" s="430" t="str">
        <f>IF('приложение 1.1 '!G314=2014,'приложение 1.1 '!D314,"-")</f>
        <v>-</v>
      </c>
      <c r="I312" s="430" t="str">
        <f>IF('приложение 1.1 '!G314=2015,'приложение 1.1 '!E314,"-")</f>
        <v>-</v>
      </c>
      <c r="J312" s="430" t="str">
        <f>IF('приложение 1.1 '!G314=2015,'приложение 1.1 '!D314,"-")</f>
        <v>-</v>
      </c>
      <c r="K312" s="430" t="str">
        <f>IF('приложение 1.1 '!G314=2016,'приложение 1.1 '!E314,"-")</f>
        <v>-</v>
      </c>
      <c r="L312" s="430" t="str">
        <f>IF('приложение 1.1 '!G314=2016,'приложение 1.1 '!D314,"-")</f>
        <v>-</v>
      </c>
      <c r="M312" s="430" t="str">
        <f>IF('приложение 1.1 '!G314=2017,'приложение 1.1 '!E314,"-")</f>
        <v>-</v>
      </c>
      <c r="N312" s="430" t="str">
        <f>IF('приложение 1.1 '!G314=2017,'приложение 1.1 '!D314,"-")</f>
        <v>-</v>
      </c>
      <c r="O312" s="430">
        <f t="shared" si="173"/>
        <v>0</v>
      </c>
      <c r="P312" s="430">
        <f t="shared" si="174"/>
        <v>0.24</v>
      </c>
      <c r="Q312" s="430">
        <v>0</v>
      </c>
      <c r="R312" s="430">
        <v>0</v>
      </c>
      <c r="S312" s="430">
        <v>0</v>
      </c>
      <c r="T312" s="430">
        <v>0</v>
      </c>
      <c r="U312" s="430">
        <v>0</v>
      </c>
      <c r="V312" s="430">
        <v>0</v>
      </c>
      <c r="W312" s="430">
        <v>0</v>
      </c>
      <c r="X312" s="430">
        <v>0</v>
      </c>
      <c r="Y312" s="430">
        <v>0</v>
      </c>
      <c r="Z312" s="430">
        <v>0</v>
      </c>
      <c r="AA312" s="430">
        <v>0</v>
      </c>
      <c r="AB312" s="430">
        <v>0</v>
      </c>
      <c r="AC312" s="430">
        <f t="shared" si="175"/>
        <v>0</v>
      </c>
      <c r="AD312" s="430">
        <f t="shared" si="176"/>
        <v>0</v>
      </c>
    </row>
    <row r="313" spans="1:30" ht="54.95" hidden="1" customHeight="1">
      <c r="A313" s="95" t="str">
        <f>'приложение 1.1 '!A315</f>
        <v>2.1.4.24</v>
      </c>
      <c r="B313" s="506" t="str">
        <f>'приложение 1.1 '!B315</f>
        <v xml:space="preserve">Строительство  КЛ-10кВ от ТП-2 –ТП-3 (противотуберкулезный диспансер) </v>
      </c>
      <c r="C313" s="430" t="str">
        <f>IF('приложение 1.1 '!G315=2012,'приложение 1.1 '!E315,"-")</f>
        <v>-</v>
      </c>
      <c r="D313" s="430" t="str">
        <f>IF('приложение 1.1 '!G315=2012,'приложение 1.1 '!D315,"-")</f>
        <v>-</v>
      </c>
      <c r="E313" s="430">
        <f>IF('приложение 1.1 '!G315=2013,'приложение 1.1 '!E315,"-")</f>
        <v>0</v>
      </c>
      <c r="F313" s="430">
        <f>IF('приложение 1.1 '!G315=2013,'приложение 1.1 '!D315,"-")</f>
        <v>0.36</v>
      </c>
      <c r="G313" s="430" t="str">
        <f>IF('приложение 1.1 '!G315=2014,'приложение 1.1 '!E315,"-")</f>
        <v>-</v>
      </c>
      <c r="H313" s="430" t="str">
        <f>IF('приложение 1.1 '!G315=2014,'приложение 1.1 '!D315,"-")</f>
        <v>-</v>
      </c>
      <c r="I313" s="430" t="str">
        <f>IF('приложение 1.1 '!G315=2015,'приложение 1.1 '!E315,"-")</f>
        <v>-</v>
      </c>
      <c r="J313" s="430" t="str">
        <f>IF('приложение 1.1 '!G315=2015,'приложение 1.1 '!D315,"-")</f>
        <v>-</v>
      </c>
      <c r="K313" s="430" t="str">
        <f>IF('приложение 1.1 '!G315=2016,'приложение 1.1 '!E315,"-")</f>
        <v>-</v>
      </c>
      <c r="L313" s="430" t="str">
        <f>IF('приложение 1.1 '!G315=2016,'приложение 1.1 '!D315,"-")</f>
        <v>-</v>
      </c>
      <c r="M313" s="430" t="str">
        <f>IF('приложение 1.1 '!G315=2017,'приложение 1.1 '!E315,"-")</f>
        <v>-</v>
      </c>
      <c r="N313" s="430" t="str">
        <f>IF('приложение 1.1 '!G315=2017,'приложение 1.1 '!D315,"-")</f>
        <v>-</v>
      </c>
      <c r="O313" s="430">
        <f t="shared" si="173"/>
        <v>0</v>
      </c>
      <c r="P313" s="430">
        <f t="shared" si="174"/>
        <v>0.36</v>
      </c>
      <c r="Q313" s="430">
        <v>0</v>
      </c>
      <c r="R313" s="430">
        <v>0</v>
      </c>
      <c r="S313" s="430">
        <v>0</v>
      </c>
      <c r="T313" s="430">
        <v>0</v>
      </c>
      <c r="U313" s="430">
        <v>0</v>
      </c>
      <c r="V313" s="430">
        <v>0</v>
      </c>
      <c r="W313" s="430">
        <v>0</v>
      </c>
      <c r="X313" s="430">
        <v>0</v>
      </c>
      <c r="Y313" s="430">
        <v>0</v>
      </c>
      <c r="Z313" s="430">
        <v>0</v>
      </c>
      <c r="AA313" s="430">
        <v>0</v>
      </c>
      <c r="AB313" s="430">
        <v>0</v>
      </c>
      <c r="AC313" s="430">
        <f t="shared" si="175"/>
        <v>0</v>
      </c>
      <c r="AD313" s="430">
        <f t="shared" si="176"/>
        <v>0</v>
      </c>
    </row>
    <row r="314" spans="1:30" ht="54.95" hidden="1" customHeight="1">
      <c r="A314" s="95" t="str">
        <f>'приложение 1.1 '!A316</f>
        <v>2.1.4.26</v>
      </c>
      <c r="B314" s="506" t="str">
        <f>'приложение 1.1 '!B316</f>
        <v>Строительство КЛ-10кВ от 2БКТП-1600квА до места врезки мкр.20А</v>
      </c>
      <c r="C314" s="430" t="str">
        <f>IF('приложение 1.1 '!G316=2012,'приложение 1.1 '!E316,"-")</f>
        <v>-</v>
      </c>
      <c r="D314" s="430" t="str">
        <f>IF('приложение 1.1 '!G316=2012,'приложение 1.1 '!D316,"-")</f>
        <v>-</v>
      </c>
      <c r="E314" s="430">
        <f>IF('приложение 1.1 '!G316=2013,'приложение 1.1 '!E316,"-")</f>
        <v>0</v>
      </c>
      <c r="F314" s="430">
        <f>IF('приложение 1.1 '!G316=2013,'приложение 1.1 '!D316,"-")</f>
        <v>7.0000000000000007E-2</v>
      </c>
      <c r="G314" s="430" t="str">
        <f>IF('приложение 1.1 '!G316=2014,'приложение 1.1 '!E316,"-")</f>
        <v>-</v>
      </c>
      <c r="H314" s="430" t="str">
        <f>IF('приложение 1.1 '!G316=2014,'приложение 1.1 '!D316,"-")</f>
        <v>-</v>
      </c>
      <c r="I314" s="430" t="str">
        <f>IF('приложение 1.1 '!G316=2015,'приложение 1.1 '!E316,"-")</f>
        <v>-</v>
      </c>
      <c r="J314" s="430" t="str">
        <f>IF('приложение 1.1 '!G316=2015,'приложение 1.1 '!D316,"-")</f>
        <v>-</v>
      </c>
      <c r="K314" s="430" t="str">
        <f>IF('приложение 1.1 '!G316=2016,'приложение 1.1 '!E316,"-")</f>
        <v>-</v>
      </c>
      <c r="L314" s="430" t="str">
        <f>IF('приложение 1.1 '!G316=2016,'приложение 1.1 '!D316,"-")</f>
        <v>-</v>
      </c>
      <c r="M314" s="430" t="str">
        <f>IF('приложение 1.1 '!G316=2017,'приложение 1.1 '!E316,"-")</f>
        <v>-</v>
      </c>
      <c r="N314" s="430" t="str">
        <f>IF('приложение 1.1 '!G316=2017,'приложение 1.1 '!D316,"-")</f>
        <v>-</v>
      </c>
      <c r="O314" s="430">
        <f t="shared" si="173"/>
        <v>0</v>
      </c>
      <c r="P314" s="430">
        <f t="shared" si="174"/>
        <v>7.0000000000000007E-2</v>
      </c>
      <c r="Q314" s="430">
        <v>0</v>
      </c>
      <c r="R314" s="430">
        <v>0</v>
      </c>
      <c r="S314" s="430">
        <v>0</v>
      </c>
      <c r="T314" s="430">
        <v>0</v>
      </c>
      <c r="U314" s="430">
        <v>0</v>
      </c>
      <c r="V314" s="430">
        <v>0</v>
      </c>
      <c r="W314" s="430">
        <v>0</v>
      </c>
      <c r="X314" s="430">
        <v>0</v>
      </c>
      <c r="Y314" s="430">
        <v>0</v>
      </c>
      <c r="Z314" s="430">
        <v>0</v>
      </c>
      <c r="AA314" s="430">
        <v>0</v>
      </c>
      <c r="AB314" s="430">
        <v>0</v>
      </c>
      <c r="AC314" s="430">
        <f t="shared" si="175"/>
        <v>0</v>
      </c>
      <c r="AD314" s="430">
        <f t="shared" si="176"/>
        <v>0</v>
      </c>
    </row>
    <row r="315" spans="1:30" ht="54.95" hidden="1" customHeight="1">
      <c r="A315" s="95" t="str">
        <f>'приложение 1.1 '!A317</f>
        <v>2.1.4.27</v>
      </c>
      <c r="B315" s="506" t="str">
        <f>'приложение 1.1 '!B317</f>
        <v>Строительство КЛ-10кВ от 2БКТП-1000кВА до РП(ТП)-2х2500кВА мкр.20А</v>
      </c>
      <c r="C315" s="430" t="str">
        <f>IF('приложение 1.1 '!G317=2012,'приложение 1.1 '!E317,"-")</f>
        <v>-</v>
      </c>
      <c r="D315" s="430" t="str">
        <f>IF('приложение 1.1 '!G317=2012,'приложение 1.1 '!D317,"-")</f>
        <v>-</v>
      </c>
      <c r="E315" s="430" t="str">
        <f>IF('приложение 1.1 '!G317=2013,'приложение 1.1 '!E317,"-")</f>
        <v>-</v>
      </c>
      <c r="F315" s="430" t="str">
        <f>IF('приложение 1.1 '!G317=2013,'приложение 1.1 '!D317,"-")</f>
        <v>-</v>
      </c>
      <c r="G315" s="430" t="str">
        <f>IF('приложение 1.1 '!G317=2014,'приложение 1.1 '!E317,"-")</f>
        <v>-</v>
      </c>
      <c r="H315" s="430" t="str">
        <f>IF('приложение 1.1 '!G317=2014,'приложение 1.1 '!D317,"-")</f>
        <v>-</v>
      </c>
      <c r="I315" s="430" t="str">
        <f>IF('приложение 1.1 '!G317=2015,'приложение 1.1 '!E317,"-")</f>
        <v>-</v>
      </c>
      <c r="J315" s="430" t="str">
        <f>IF('приложение 1.1 '!G317=2015,'приложение 1.1 '!D317,"-")</f>
        <v>-</v>
      </c>
      <c r="K315" s="430">
        <f>IF('приложение 1.1 '!G317=2016,'приложение 1.1 '!E317,"-")</f>
        <v>0</v>
      </c>
      <c r="L315" s="430">
        <f>IF('приложение 1.1 '!G317=2016,'приложение 1.1 '!D317,"-")</f>
        <v>0.67600000000000005</v>
      </c>
      <c r="M315" s="430" t="str">
        <f>IF('приложение 1.1 '!G317=2017,'приложение 1.1 '!E317,"-")</f>
        <v>-</v>
      </c>
      <c r="N315" s="430" t="str">
        <f>IF('приложение 1.1 '!G317=2017,'приложение 1.1 '!D317,"-")</f>
        <v>-</v>
      </c>
      <c r="O315" s="430">
        <f t="shared" si="173"/>
        <v>0</v>
      </c>
      <c r="P315" s="430">
        <f t="shared" si="174"/>
        <v>0.67600000000000005</v>
      </c>
      <c r="Q315" s="430">
        <v>0</v>
      </c>
      <c r="R315" s="430">
        <v>0</v>
      </c>
      <c r="S315" s="430">
        <v>0</v>
      </c>
      <c r="T315" s="430">
        <v>0</v>
      </c>
      <c r="U315" s="430">
        <v>0</v>
      </c>
      <c r="V315" s="430">
        <v>0</v>
      </c>
      <c r="W315" s="430">
        <v>0</v>
      </c>
      <c r="X315" s="430">
        <v>0</v>
      </c>
      <c r="Y315" s="430">
        <v>0</v>
      </c>
      <c r="Z315" s="430">
        <v>0</v>
      </c>
      <c r="AA315" s="430">
        <v>0</v>
      </c>
      <c r="AB315" s="430">
        <v>0</v>
      </c>
      <c r="AC315" s="430">
        <f t="shared" si="175"/>
        <v>0</v>
      </c>
      <c r="AD315" s="430">
        <f t="shared" si="176"/>
        <v>0</v>
      </c>
    </row>
    <row r="316" spans="1:30" ht="54.95" hidden="1" customHeight="1">
      <c r="A316" s="95" t="str">
        <f>'приложение 1.1 '!A318</f>
        <v>2.1.4.27</v>
      </c>
      <c r="B316" s="506" t="str">
        <f>'приложение 1.1 '!B318</f>
        <v>КЛ-10кВ  ТП (поз.18) мкр.20А до места врезки в КЛ-10кВ 2БКТП-1000кВА-РП(ТП)-2*2500кВА мкр.20А</v>
      </c>
      <c r="C316" s="430" t="str">
        <f>IF('приложение 1.1 '!G318=2012,'приложение 1.1 '!E318,"-")</f>
        <v>-</v>
      </c>
      <c r="D316" s="430" t="str">
        <f>IF('приложение 1.1 '!G318=2012,'приложение 1.1 '!D318,"-")</f>
        <v>-</v>
      </c>
      <c r="E316" s="430" t="str">
        <f>IF('приложение 1.1 '!G318=2013,'приложение 1.1 '!E318,"-")</f>
        <v>-</v>
      </c>
      <c r="F316" s="430" t="str">
        <f>IF('приложение 1.1 '!G318=2013,'приложение 1.1 '!D318,"-")</f>
        <v>-</v>
      </c>
      <c r="G316" s="430" t="str">
        <f>IF('приложение 1.1 '!G318=2014,'приложение 1.1 '!E318,"-")</f>
        <v>-</v>
      </c>
      <c r="H316" s="430" t="str">
        <f>IF('приложение 1.1 '!G318=2014,'приложение 1.1 '!D318,"-")</f>
        <v>-</v>
      </c>
      <c r="I316" s="430" t="str">
        <f>IF('приложение 1.1 '!G318=2015,'приложение 1.1 '!E318,"-")</f>
        <v>-</v>
      </c>
      <c r="J316" s="430" t="str">
        <f>IF('приложение 1.1 '!G318=2015,'приложение 1.1 '!D318,"-")</f>
        <v>-</v>
      </c>
      <c r="K316" s="430" t="str">
        <f>IF('приложение 1.1 '!G318=2016,'приложение 1.1 '!E318,"-")</f>
        <v>-</v>
      </c>
      <c r="L316" s="430" t="str">
        <f>IF('приложение 1.1 '!G318=2016,'приложение 1.1 '!D318,"-")</f>
        <v>-</v>
      </c>
      <c r="M316" s="430">
        <f>IF('приложение 1.1 '!G318=2017,'приложение 1.1 '!E318,"-")</f>
        <v>0</v>
      </c>
      <c r="N316" s="430">
        <f>IF('приложение 1.1 '!G318=2017,'приложение 1.1 '!D318,"-")</f>
        <v>0.16</v>
      </c>
      <c r="O316" s="430">
        <f t="shared" ref="O316" si="187">SUM(C316,E316,G316,I316,K316,M316)</f>
        <v>0</v>
      </c>
      <c r="P316" s="430">
        <f t="shared" ref="P316" si="188">SUM(D316,F316,H316,J316,L316,N316)</f>
        <v>0.16</v>
      </c>
      <c r="Q316" s="430">
        <v>0</v>
      </c>
      <c r="R316" s="430">
        <v>0</v>
      </c>
      <c r="S316" s="430">
        <v>0</v>
      </c>
      <c r="T316" s="430">
        <v>0</v>
      </c>
      <c r="U316" s="430">
        <v>0</v>
      </c>
      <c r="V316" s="430">
        <v>0</v>
      </c>
      <c r="W316" s="430">
        <v>0</v>
      </c>
      <c r="X316" s="430">
        <v>0</v>
      </c>
      <c r="Y316" s="430">
        <v>0</v>
      </c>
      <c r="Z316" s="430">
        <v>0</v>
      </c>
      <c r="AA316" s="430">
        <v>0</v>
      </c>
      <c r="AB316" s="430">
        <v>0</v>
      </c>
      <c r="AC316" s="430">
        <f t="shared" ref="AC316" si="189">SUM(Q316,S316,U316,W316,Y316,AA316)</f>
        <v>0</v>
      </c>
      <c r="AD316" s="430">
        <f t="shared" ref="AD316" si="190">SUM(R316,T316,V316,X316,Z316,AB316)</f>
        <v>0</v>
      </c>
    </row>
    <row r="317" spans="1:30" ht="54.95" hidden="1" customHeight="1">
      <c r="A317" s="95" t="str">
        <f>'приложение 1.1 '!A319</f>
        <v>2.1.4.28</v>
      </c>
      <c r="B317" s="506" t="str">
        <f>'приложение 1.1 '!B319</f>
        <v>Строительство КЛ-10кВ от БКТП-2012 до ТП-2х1000кВА в мкр. 20А (бассейн, архив, хореографическая школа)</v>
      </c>
      <c r="C317" s="430" t="str">
        <f>IF('приложение 1.1 '!G319=2012,'приложение 1.1 '!E319,"-")</f>
        <v>-</v>
      </c>
      <c r="D317" s="430" t="str">
        <f>IF('приложение 1.1 '!G319=2012,'приложение 1.1 '!D319,"-")</f>
        <v>-</v>
      </c>
      <c r="E317" s="430" t="str">
        <f>IF('приложение 1.1 '!G319=2013,'приложение 1.1 '!E319,"-")</f>
        <v>-</v>
      </c>
      <c r="F317" s="430" t="str">
        <f>IF('приложение 1.1 '!G319=2013,'приложение 1.1 '!D319,"-")</f>
        <v>-</v>
      </c>
      <c r="G317" s="430" t="str">
        <f>IF('приложение 1.1 '!G319=2014,'приложение 1.1 '!E319,"-")</f>
        <v>-</v>
      </c>
      <c r="H317" s="430" t="str">
        <f>IF('приложение 1.1 '!G319=2014,'приложение 1.1 '!D319,"-")</f>
        <v>-</v>
      </c>
      <c r="I317" s="430">
        <f>IF('приложение 1.1 '!G319=2015,'приложение 1.1 '!E319,"-")</f>
        <v>0</v>
      </c>
      <c r="J317" s="430">
        <f>IF('приложение 1.1 '!G319=2015,'приложение 1.1 '!D319,"-")</f>
        <v>0.94599999999999995</v>
      </c>
      <c r="K317" s="430" t="str">
        <f>IF('приложение 1.1 '!G319=2016,'приложение 1.1 '!E319,"-")</f>
        <v>-</v>
      </c>
      <c r="L317" s="430" t="str">
        <f>IF('приложение 1.1 '!G319=2016,'приложение 1.1 '!D319,"-")</f>
        <v>-</v>
      </c>
      <c r="M317" s="430" t="str">
        <f>IF('приложение 1.1 '!G319=2017,'приложение 1.1 '!E319,"-")</f>
        <v>-</v>
      </c>
      <c r="N317" s="430" t="str">
        <f>IF('приложение 1.1 '!G319=2017,'приложение 1.1 '!D319,"-")</f>
        <v>-</v>
      </c>
      <c r="O317" s="430">
        <f t="shared" si="173"/>
        <v>0</v>
      </c>
      <c r="P317" s="430">
        <f t="shared" si="174"/>
        <v>0.94599999999999995</v>
      </c>
      <c r="Q317" s="430">
        <v>0</v>
      </c>
      <c r="R317" s="430">
        <v>0</v>
      </c>
      <c r="S317" s="430">
        <v>0</v>
      </c>
      <c r="T317" s="430">
        <v>0</v>
      </c>
      <c r="U317" s="430">
        <v>0</v>
      </c>
      <c r="V317" s="430">
        <v>0</v>
      </c>
      <c r="W317" s="430">
        <v>0</v>
      </c>
      <c r="X317" s="430">
        <v>0</v>
      </c>
      <c r="Y317" s="430">
        <v>0</v>
      </c>
      <c r="Z317" s="430">
        <v>0</v>
      </c>
      <c r="AA317" s="430">
        <v>0</v>
      </c>
      <c r="AB317" s="430">
        <v>0</v>
      </c>
      <c r="AC317" s="430">
        <f t="shared" si="175"/>
        <v>0</v>
      </c>
      <c r="AD317" s="430">
        <f t="shared" si="176"/>
        <v>0</v>
      </c>
    </row>
    <row r="318" spans="1:30" ht="54.95" hidden="1" customHeight="1">
      <c r="A318" s="95" t="str">
        <f>'приложение 1.1 '!A320</f>
        <v>2.1.4.29</v>
      </c>
      <c r="B318" s="506" t="str">
        <f>'приложение 1.1 '!B320</f>
        <v>КЛ-10кВ РП-ТП-мкр. 18,19,20 2БКТП-1000кВА "Храм в честь великомученика Георгия Победоносца"</v>
      </c>
      <c r="C318" s="430" t="str">
        <f>IF('приложение 1.1 '!G320=2012,'приложение 1.1 '!E320,"-")</f>
        <v>-</v>
      </c>
      <c r="D318" s="430" t="str">
        <f>IF('приложение 1.1 '!G320=2012,'приложение 1.1 '!D320,"-")</f>
        <v>-</v>
      </c>
      <c r="E318" s="430">
        <f>IF('приложение 1.1 '!G320=2013,'приложение 1.1 '!E320,"-")</f>
        <v>0</v>
      </c>
      <c r="F318" s="430">
        <f>IF('приложение 1.1 '!G320=2013,'приложение 1.1 '!D320,"-")</f>
        <v>1.3759999999999999</v>
      </c>
      <c r="G318" s="430" t="str">
        <f>IF('приложение 1.1 '!G320=2014,'приложение 1.1 '!E320,"-")</f>
        <v>-</v>
      </c>
      <c r="H318" s="430" t="str">
        <f>IF('приложение 1.1 '!G320=2014,'приложение 1.1 '!D320,"-")</f>
        <v>-</v>
      </c>
      <c r="I318" s="430" t="str">
        <f>IF('приложение 1.1 '!G320=2015,'приложение 1.1 '!E320,"-")</f>
        <v>-</v>
      </c>
      <c r="J318" s="430" t="str">
        <f>IF('приложение 1.1 '!G320=2015,'приложение 1.1 '!D320,"-")</f>
        <v>-</v>
      </c>
      <c r="K318" s="430" t="str">
        <f>IF('приложение 1.1 '!G320=2016,'приложение 1.1 '!E320,"-")</f>
        <v>-</v>
      </c>
      <c r="L318" s="430" t="str">
        <f>IF('приложение 1.1 '!G320=2016,'приложение 1.1 '!D320,"-")</f>
        <v>-</v>
      </c>
      <c r="M318" s="430" t="str">
        <f>IF('приложение 1.1 '!G320=2017,'приложение 1.1 '!E320,"-")</f>
        <v>-</v>
      </c>
      <c r="N318" s="430" t="str">
        <f>IF('приложение 1.1 '!G320=2017,'приложение 1.1 '!D320,"-")</f>
        <v>-</v>
      </c>
      <c r="O318" s="430">
        <f t="shared" si="173"/>
        <v>0</v>
      </c>
      <c r="P318" s="430">
        <f t="shared" si="174"/>
        <v>1.3759999999999999</v>
      </c>
      <c r="Q318" s="430">
        <v>0</v>
      </c>
      <c r="R318" s="430">
        <v>0</v>
      </c>
      <c r="S318" s="430">
        <v>0</v>
      </c>
      <c r="T318" s="430">
        <v>0</v>
      </c>
      <c r="U318" s="430">
        <v>0</v>
      </c>
      <c r="V318" s="430">
        <v>0</v>
      </c>
      <c r="W318" s="430">
        <v>0</v>
      </c>
      <c r="X318" s="430">
        <v>0</v>
      </c>
      <c r="Y318" s="430">
        <v>0</v>
      </c>
      <c r="Z318" s="430">
        <v>0</v>
      </c>
      <c r="AA318" s="430">
        <v>0</v>
      </c>
      <c r="AB318" s="430">
        <v>0</v>
      </c>
      <c r="AC318" s="430">
        <f t="shared" si="175"/>
        <v>0</v>
      </c>
      <c r="AD318" s="430">
        <f t="shared" si="176"/>
        <v>0</v>
      </c>
    </row>
    <row r="319" spans="1:30" ht="54.95" hidden="1" customHeight="1">
      <c r="A319" s="95" t="str">
        <f>'приложение 1.1 '!A321</f>
        <v>2.1.4.30</v>
      </c>
      <c r="B319" s="506" t="str">
        <f>'приложение 1.1 '!B321</f>
        <v>Строительство КЛ-10кВ от 2БКТП-1000кВА до точки врезки, для электроснабжения АБК.</v>
      </c>
      <c r="C319" s="430" t="str">
        <f>IF('приложение 1.1 '!G321=2012,'приложение 1.1 '!E321,"-")</f>
        <v>-</v>
      </c>
      <c r="D319" s="430" t="str">
        <f>IF('приложение 1.1 '!G321=2012,'приложение 1.1 '!D321,"-")</f>
        <v>-</v>
      </c>
      <c r="E319" s="430" t="str">
        <f>IF('приложение 1.1 '!G321=2013,'приложение 1.1 '!E321,"-")</f>
        <v>-</v>
      </c>
      <c r="F319" s="430" t="str">
        <f>IF('приложение 1.1 '!G321=2013,'приложение 1.1 '!D321,"-")</f>
        <v>-</v>
      </c>
      <c r="G319" s="430">
        <f>IF('приложение 1.1 '!G321=2014,'приложение 1.1 '!E321,"-")</f>
        <v>0</v>
      </c>
      <c r="H319" s="430">
        <f>IF('приложение 1.1 '!G321=2014,'приложение 1.1 '!D321,"-")</f>
        <v>0.23200000000000001</v>
      </c>
      <c r="I319" s="430" t="str">
        <f>IF('приложение 1.1 '!G321=2015,'приложение 1.1 '!E321,"-")</f>
        <v>-</v>
      </c>
      <c r="J319" s="430" t="str">
        <f>IF('приложение 1.1 '!G321=2015,'приложение 1.1 '!D321,"-")</f>
        <v>-</v>
      </c>
      <c r="K319" s="430" t="str">
        <f>IF('приложение 1.1 '!G321=2016,'приложение 1.1 '!E321,"-")</f>
        <v>-</v>
      </c>
      <c r="L319" s="430" t="str">
        <f>IF('приложение 1.1 '!G321=2016,'приложение 1.1 '!D321,"-")</f>
        <v>-</v>
      </c>
      <c r="M319" s="430" t="str">
        <f>IF('приложение 1.1 '!G321=2017,'приложение 1.1 '!E321,"-")</f>
        <v>-</v>
      </c>
      <c r="N319" s="430" t="str">
        <f>IF('приложение 1.1 '!G321=2017,'приложение 1.1 '!D321,"-")</f>
        <v>-</v>
      </c>
      <c r="O319" s="430">
        <f t="shared" si="173"/>
        <v>0</v>
      </c>
      <c r="P319" s="430">
        <f t="shared" si="174"/>
        <v>0.23200000000000001</v>
      </c>
      <c r="Q319" s="430">
        <v>0</v>
      </c>
      <c r="R319" s="430">
        <v>0</v>
      </c>
      <c r="S319" s="430">
        <v>0</v>
      </c>
      <c r="T319" s="430">
        <v>0</v>
      </c>
      <c r="U319" s="430">
        <v>0</v>
      </c>
      <c r="V319" s="430">
        <v>0</v>
      </c>
      <c r="W319" s="430">
        <v>0</v>
      </c>
      <c r="X319" s="430">
        <v>0</v>
      </c>
      <c r="Y319" s="430">
        <v>0</v>
      </c>
      <c r="Z319" s="430">
        <v>0</v>
      </c>
      <c r="AA319" s="430">
        <v>0</v>
      </c>
      <c r="AB319" s="430">
        <v>0</v>
      </c>
      <c r="AC319" s="430">
        <f t="shared" si="175"/>
        <v>0</v>
      </c>
      <c r="AD319" s="430">
        <f t="shared" si="176"/>
        <v>0</v>
      </c>
    </row>
    <row r="320" spans="1:30" ht="54.95" hidden="1" customHeight="1">
      <c r="A320" s="95" t="str">
        <f>'приложение 1.1 '!A322</f>
        <v>2.1.4.31</v>
      </c>
      <c r="B320" s="506" t="str">
        <f>'приложение 1.1 '!B322</f>
        <v>Строительство КЛ-6кВ от ВЛ-6кВ Водозабора 9 пр.уз. РП-УПУ -139  №7 -КТПН-2х400кВА  9 ПУ (ТП-517)</v>
      </c>
      <c r="C320" s="430" t="str">
        <f>IF('приложение 1.1 '!G322=2012,'приложение 1.1 '!E322,"-")</f>
        <v>-</v>
      </c>
      <c r="D320" s="430" t="str">
        <f>IF('приложение 1.1 '!G322=2012,'приложение 1.1 '!D322,"-")</f>
        <v>-</v>
      </c>
      <c r="E320" s="430" t="str">
        <f>IF('приложение 1.1 '!G322=2013,'приложение 1.1 '!E322,"-")</f>
        <v>-</v>
      </c>
      <c r="F320" s="430" t="str">
        <f>IF('приложение 1.1 '!G322=2013,'приложение 1.1 '!D322,"-")</f>
        <v>-</v>
      </c>
      <c r="G320" s="430">
        <f>IF('приложение 1.1 '!G322=2014,'приложение 1.1 '!E322,"-")</f>
        <v>0</v>
      </c>
      <c r="H320" s="430">
        <f>IF('приложение 1.1 '!G322=2014,'приложение 1.1 '!D322,"-")</f>
        <v>0.108</v>
      </c>
      <c r="I320" s="430" t="str">
        <f>IF('приложение 1.1 '!G322=2015,'приложение 1.1 '!E322,"-")</f>
        <v>-</v>
      </c>
      <c r="J320" s="430" t="str">
        <f>IF('приложение 1.1 '!G322=2015,'приложение 1.1 '!D322,"-")</f>
        <v>-</v>
      </c>
      <c r="K320" s="430" t="str">
        <f>IF('приложение 1.1 '!G322=2016,'приложение 1.1 '!E322,"-")</f>
        <v>-</v>
      </c>
      <c r="L320" s="430" t="str">
        <f>IF('приложение 1.1 '!G322=2016,'приложение 1.1 '!D322,"-")</f>
        <v>-</v>
      </c>
      <c r="M320" s="430" t="str">
        <f>IF('приложение 1.1 '!G322=2017,'приложение 1.1 '!E322,"-")</f>
        <v>-</v>
      </c>
      <c r="N320" s="430" t="str">
        <f>IF('приложение 1.1 '!G322=2017,'приложение 1.1 '!D322,"-")</f>
        <v>-</v>
      </c>
      <c r="O320" s="430">
        <f t="shared" si="173"/>
        <v>0</v>
      </c>
      <c r="P320" s="430">
        <f t="shared" si="174"/>
        <v>0.108</v>
      </c>
      <c r="Q320" s="430">
        <v>0</v>
      </c>
      <c r="R320" s="430">
        <v>0</v>
      </c>
      <c r="S320" s="430">
        <v>0</v>
      </c>
      <c r="T320" s="430">
        <v>0</v>
      </c>
      <c r="U320" s="430">
        <v>0</v>
      </c>
      <c r="V320" s="430">
        <v>0</v>
      </c>
      <c r="W320" s="430">
        <v>0</v>
      </c>
      <c r="X320" s="430">
        <v>0</v>
      </c>
      <c r="Y320" s="430">
        <v>0</v>
      </c>
      <c r="Z320" s="430">
        <v>0</v>
      </c>
      <c r="AA320" s="430">
        <v>0</v>
      </c>
      <c r="AB320" s="430">
        <v>0</v>
      </c>
      <c r="AC320" s="430">
        <f t="shared" si="175"/>
        <v>0</v>
      </c>
      <c r="AD320" s="430">
        <f t="shared" si="176"/>
        <v>0</v>
      </c>
    </row>
    <row r="321" spans="1:30" ht="54.95" hidden="1" customHeight="1">
      <c r="A321" s="95" t="str">
        <f>'приложение 1.1 '!A323</f>
        <v>2.1.4.32</v>
      </c>
      <c r="B321" s="506" t="str">
        <f>'приложение 1.1 '!B323</f>
        <v>Строительство КЛ-10кВ от РП-Пождепо(2020) -ТП-3.2 мкр.45</v>
      </c>
      <c r="C321" s="430" t="str">
        <f>IF('приложение 1.1 '!G323=2012,'приложение 1.1 '!E323,"-")</f>
        <v>-</v>
      </c>
      <c r="D321" s="430" t="str">
        <f>IF('приложение 1.1 '!G323=2012,'приложение 1.1 '!D323,"-")</f>
        <v>-</v>
      </c>
      <c r="E321" s="430" t="str">
        <f>IF('приложение 1.1 '!G323=2013,'приложение 1.1 '!E323,"-")</f>
        <v>-</v>
      </c>
      <c r="F321" s="430" t="str">
        <f>IF('приложение 1.1 '!G323=2013,'приложение 1.1 '!D323,"-")</f>
        <v>-</v>
      </c>
      <c r="G321" s="430" t="str">
        <f>IF('приложение 1.1 '!G323=2014,'приложение 1.1 '!E323,"-")</f>
        <v>-</v>
      </c>
      <c r="H321" s="430" t="str">
        <f>IF('приложение 1.1 '!G323=2014,'приложение 1.1 '!D323,"-")</f>
        <v>-</v>
      </c>
      <c r="I321" s="430">
        <f>IF('приложение 1.1 '!G323=2015,'приложение 1.1 '!E323,"-")</f>
        <v>0</v>
      </c>
      <c r="J321" s="430">
        <f>IF('приложение 1.1 '!G323=2015,'приложение 1.1 '!D323,"-")</f>
        <v>1.41</v>
      </c>
      <c r="K321" s="430" t="str">
        <f>IF('приложение 1.1 '!G323=2016,'приложение 1.1 '!E323,"-")</f>
        <v>-</v>
      </c>
      <c r="L321" s="430" t="str">
        <f>IF('приложение 1.1 '!G323=2016,'приложение 1.1 '!D323,"-")</f>
        <v>-</v>
      </c>
      <c r="M321" s="430" t="str">
        <f>IF('приложение 1.1 '!G323=2017,'приложение 1.1 '!E323,"-")</f>
        <v>-</v>
      </c>
      <c r="N321" s="430" t="str">
        <f>IF('приложение 1.1 '!G323=2017,'приложение 1.1 '!D323,"-")</f>
        <v>-</v>
      </c>
      <c r="O321" s="430">
        <f t="shared" si="173"/>
        <v>0</v>
      </c>
      <c r="P321" s="430">
        <f t="shared" si="174"/>
        <v>1.41</v>
      </c>
      <c r="Q321" s="430">
        <v>0</v>
      </c>
      <c r="R321" s="430">
        <v>0</v>
      </c>
      <c r="S321" s="430">
        <v>0</v>
      </c>
      <c r="T321" s="430">
        <v>0</v>
      </c>
      <c r="U321" s="430">
        <v>0</v>
      </c>
      <c r="V321" s="430">
        <v>0</v>
      </c>
      <c r="W321" s="430">
        <v>0</v>
      </c>
      <c r="X321" s="430">
        <v>0</v>
      </c>
      <c r="Y321" s="430">
        <v>0</v>
      </c>
      <c r="Z321" s="430">
        <v>0</v>
      </c>
      <c r="AA321" s="430">
        <v>0</v>
      </c>
      <c r="AB321" s="430">
        <v>0</v>
      </c>
      <c r="AC321" s="430">
        <f t="shared" si="175"/>
        <v>0</v>
      </c>
      <c r="AD321" s="430">
        <f t="shared" si="176"/>
        <v>0</v>
      </c>
    </row>
    <row r="322" spans="1:30" ht="54.95" hidden="1" customHeight="1">
      <c r="A322" s="95" t="str">
        <f>'приложение 1.1 '!A324</f>
        <v>2.1.4.33</v>
      </c>
      <c r="B322" s="506" t="str">
        <f>'приложение 1.1 '!B324</f>
        <v>Строительство КЛ-10кВ ТП-2х1600кВА 45 к.к. - БКТП-2х1000кВА 45 к.к.</v>
      </c>
      <c r="C322" s="430" t="str">
        <f>IF('приложение 1.1 '!G324=2012,'приложение 1.1 '!E324,"-")</f>
        <v>-</v>
      </c>
      <c r="D322" s="430" t="str">
        <f>IF('приложение 1.1 '!G324=2012,'приложение 1.1 '!D324,"-")</f>
        <v>-</v>
      </c>
      <c r="E322" s="430" t="str">
        <f>IF('приложение 1.1 '!G324=2013,'приложение 1.1 '!E324,"-")</f>
        <v>-</v>
      </c>
      <c r="F322" s="430" t="str">
        <f>IF('приложение 1.1 '!G324=2013,'приложение 1.1 '!D324,"-")</f>
        <v>-</v>
      </c>
      <c r="G322" s="430" t="str">
        <f>IF('приложение 1.1 '!G324=2014,'приложение 1.1 '!E324,"-")</f>
        <v>-</v>
      </c>
      <c r="H322" s="430" t="str">
        <f>IF('приложение 1.1 '!G324=2014,'приложение 1.1 '!D324,"-")</f>
        <v>-</v>
      </c>
      <c r="I322" s="430">
        <f>IF('приложение 1.1 '!G324=2015,'приложение 1.1 '!E324,"-")</f>
        <v>0</v>
      </c>
      <c r="J322" s="430">
        <f>IF('приложение 1.1 '!G324=2015,'приложение 1.1 '!D324,"-")</f>
        <v>0.29799999999999999</v>
      </c>
      <c r="K322" s="430" t="str">
        <f>IF('приложение 1.1 '!G324=2016,'приложение 1.1 '!E324,"-")</f>
        <v>-</v>
      </c>
      <c r="L322" s="430" t="str">
        <f>IF('приложение 1.1 '!G324=2016,'приложение 1.1 '!D324,"-")</f>
        <v>-</v>
      </c>
      <c r="M322" s="430" t="str">
        <f>IF('приложение 1.1 '!G324=2017,'приложение 1.1 '!E324,"-")</f>
        <v>-</v>
      </c>
      <c r="N322" s="430" t="str">
        <f>IF('приложение 1.1 '!G324=2017,'приложение 1.1 '!D324,"-")</f>
        <v>-</v>
      </c>
      <c r="O322" s="430">
        <f t="shared" si="173"/>
        <v>0</v>
      </c>
      <c r="P322" s="430">
        <f t="shared" si="174"/>
        <v>0.29799999999999999</v>
      </c>
      <c r="Q322" s="430">
        <v>0</v>
      </c>
      <c r="R322" s="430">
        <v>0</v>
      </c>
      <c r="S322" s="430">
        <v>0</v>
      </c>
      <c r="T322" s="430">
        <v>0</v>
      </c>
      <c r="U322" s="430">
        <v>0</v>
      </c>
      <c r="V322" s="430">
        <v>0</v>
      </c>
      <c r="W322" s="430">
        <v>0</v>
      </c>
      <c r="X322" s="430">
        <v>0</v>
      </c>
      <c r="Y322" s="430">
        <v>0</v>
      </c>
      <c r="Z322" s="430">
        <v>0</v>
      </c>
      <c r="AA322" s="430">
        <v>0</v>
      </c>
      <c r="AB322" s="430">
        <v>0</v>
      </c>
      <c r="AC322" s="430">
        <f t="shared" si="175"/>
        <v>0</v>
      </c>
      <c r="AD322" s="430">
        <f t="shared" si="176"/>
        <v>0</v>
      </c>
    </row>
    <row r="323" spans="1:30" ht="54.95" hidden="1" customHeight="1">
      <c r="A323" s="95" t="str">
        <f>'приложение 1.1 '!A325</f>
        <v>2.1.4.34</v>
      </c>
      <c r="B323" s="506" t="str">
        <f>'приложение 1.1 '!B325</f>
        <v>Строительство КЛ-10кВ от РП-153 до 2КТПН-630кВА,  для электроснабжения дилерского центра Хонда</v>
      </c>
      <c r="C323" s="430" t="str">
        <f>IF('приложение 1.1 '!G325=2012,'приложение 1.1 '!E325,"-")</f>
        <v>-</v>
      </c>
      <c r="D323" s="430" t="str">
        <f>IF('приложение 1.1 '!G325=2012,'приложение 1.1 '!D325,"-")</f>
        <v>-</v>
      </c>
      <c r="E323" s="430" t="str">
        <f>IF('приложение 1.1 '!G325=2013,'приложение 1.1 '!E325,"-")</f>
        <v>-</v>
      </c>
      <c r="F323" s="430" t="str">
        <f>IF('приложение 1.1 '!G325=2013,'приложение 1.1 '!D325,"-")</f>
        <v>-</v>
      </c>
      <c r="G323" s="430" t="str">
        <f>IF('приложение 1.1 '!G325=2014,'приложение 1.1 '!E325,"-")</f>
        <v>-</v>
      </c>
      <c r="H323" s="430" t="str">
        <f>IF('приложение 1.1 '!G325=2014,'приложение 1.1 '!D325,"-")</f>
        <v>-</v>
      </c>
      <c r="I323" s="430" t="str">
        <f>IF('приложение 1.1 '!G325=2015,'приложение 1.1 '!E325,"-")</f>
        <v>-</v>
      </c>
      <c r="J323" s="430" t="str">
        <f>IF('приложение 1.1 '!G325=2015,'приложение 1.1 '!D325,"-")</f>
        <v>-</v>
      </c>
      <c r="K323" s="430" t="str">
        <f>IF('приложение 1.1 '!G325=2016,'приложение 1.1 '!E325,"-")</f>
        <v>-</v>
      </c>
      <c r="L323" s="430" t="str">
        <f>IF('приложение 1.1 '!G325=2016,'приложение 1.1 '!D325,"-")</f>
        <v>-</v>
      </c>
      <c r="M323" s="430">
        <f>IF('приложение 1.1 '!G325=2017,'приложение 1.1 '!E325,"-")</f>
        <v>0</v>
      </c>
      <c r="N323" s="430">
        <f>IF('приложение 1.1 '!G325=2017,'приложение 1.1 '!D325,"-")</f>
        <v>0.3</v>
      </c>
      <c r="O323" s="430">
        <f t="shared" si="173"/>
        <v>0</v>
      </c>
      <c r="P323" s="430">
        <f t="shared" si="174"/>
        <v>0.3</v>
      </c>
      <c r="Q323" s="430">
        <v>0</v>
      </c>
      <c r="R323" s="430">
        <v>0</v>
      </c>
      <c r="S323" s="430">
        <v>0</v>
      </c>
      <c r="T323" s="430">
        <v>0</v>
      </c>
      <c r="U323" s="430">
        <v>0</v>
      </c>
      <c r="V323" s="430">
        <v>0</v>
      </c>
      <c r="W323" s="430">
        <v>0</v>
      </c>
      <c r="X323" s="430">
        <v>0</v>
      </c>
      <c r="Y323" s="430">
        <v>0</v>
      </c>
      <c r="Z323" s="430">
        <v>0</v>
      </c>
      <c r="AA323" s="430">
        <v>0</v>
      </c>
      <c r="AB323" s="430">
        <v>0</v>
      </c>
      <c r="AC323" s="430">
        <f t="shared" si="175"/>
        <v>0</v>
      </c>
      <c r="AD323" s="430">
        <f t="shared" si="176"/>
        <v>0</v>
      </c>
    </row>
    <row r="324" spans="1:30" ht="54.95" hidden="1" customHeight="1">
      <c r="A324" s="95" t="str">
        <f>'приложение 1.1 '!A326</f>
        <v>2.1.4.35</v>
      </c>
      <c r="B324" s="506" t="str">
        <f>'приложение 1.1 '!B326</f>
        <v>Строительство КЛ-10кВ от РП-143 до КТПН-400кВА Учебный центр электроснабжение ФГБОУ ДПО "УЦ ФПС по ХМАО-Югре"</v>
      </c>
      <c r="C324" s="430">
        <f>IF('приложение 1.1 '!G326=2012,'приложение 1.1 '!E326,"-")</f>
        <v>0</v>
      </c>
      <c r="D324" s="430">
        <f>IF('приложение 1.1 '!G326=2012,'приложение 1.1 '!D326,"-")</f>
        <v>0.23799999999999999</v>
      </c>
      <c r="E324" s="430" t="str">
        <f>IF('приложение 1.1 '!G326=2013,'приложение 1.1 '!E326,"-")</f>
        <v>-</v>
      </c>
      <c r="F324" s="430" t="str">
        <f>IF('приложение 1.1 '!G326=2013,'приложение 1.1 '!D326,"-")</f>
        <v>-</v>
      </c>
      <c r="G324" s="430" t="str">
        <f>IF('приложение 1.1 '!G326=2014,'приложение 1.1 '!E326,"-")</f>
        <v>-</v>
      </c>
      <c r="H324" s="430" t="str">
        <f>IF('приложение 1.1 '!G326=2014,'приложение 1.1 '!D326,"-")</f>
        <v>-</v>
      </c>
      <c r="I324" s="430" t="str">
        <f>IF('приложение 1.1 '!G326=2015,'приложение 1.1 '!E326,"-")</f>
        <v>-</v>
      </c>
      <c r="J324" s="430" t="str">
        <f>IF('приложение 1.1 '!G326=2015,'приложение 1.1 '!D326,"-")</f>
        <v>-</v>
      </c>
      <c r="K324" s="430" t="str">
        <f>IF('приложение 1.1 '!G326=2016,'приложение 1.1 '!E326,"-")</f>
        <v>-</v>
      </c>
      <c r="L324" s="430" t="str">
        <f>IF('приложение 1.1 '!G326=2016,'приложение 1.1 '!D326,"-")</f>
        <v>-</v>
      </c>
      <c r="M324" s="430" t="str">
        <f>IF('приложение 1.1 '!G326=2017,'приложение 1.1 '!E326,"-")</f>
        <v>-</v>
      </c>
      <c r="N324" s="430" t="str">
        <f>IF('приложение 1.1 '!G326=2017,'приложение 1.1 '!D326,"-")</f>
        <v>-</v>
      </c>
      <c r="O324" s="430">
        <f t="shared" si="173"/>
        <v>0</v>
      </c>
      <c r="P324" s="430">
        <f t="shared" si="174"/>
        <v>0.23799999999999999</v>
      </c>
      <c r="Q324" s="430">
        <v>0</v>
      </c>
      <c r="R324" s="430">
        <v>0</v>
      </c>
      <c r="S324" s="430">
        <v>0</v>
      </c>
      <c r="T324" s="430">
        <v>0</v>
      </c>
      <c r="U324" s="430">
        <v>0</v>
      </c>
      <c r="V324" s="430">
        <v>0</v>
      </c>
      <c r="W324" s="430">
        <v>0</v>
      </c>
      <c r="X324" s="430">
        <v>0</v>
      </c>
      <c r="Y324" s="430">
        <v>0</v>
      </c>
      <c r="Z324" s="430">
        <v>0</v>
      </c>
      <c r="AA324" s="430">
        <v>0</v>
      </c>
      <c r="AB324" s="430">
        <v>0</v>
      </c>
      <c r="AC324" s="430">
        <f t="shared" si="175"/>
        <v>0</v>
      </c>
      <c r="AD324" s="430">
        <f t="shared" si="176"/>
        <v>0</v>
      </c>
    </row>
    <row r="325" spans="1:30" ht="54.95" hidden="1" customHeight="1">
      <c r="A325" s="95" t="str">
        <f>'приложение 1.1 '!A327</f>
        <v>2.1.4.36</v>
      </c>
      <c r="B325" s="506" t="str">
        <f>'приложение 1.1 '!B327</f>
        <v xml:space="preserve">Строительство КЛ-10кВ от ВЛ-10кВ до ТП-2х630кВА ул.Инженерная </v>
      </c>
      <c r="C325" s="430" t="str">
        <f>IF('приложение 1.1 '!G327=2012,'приложение 1.1 '!E327,"-")</f>
        <v>-</v>
      </c>
      <c r="D325" s="430" t="str">
        <f>IF('приложение 1.1 '!G327=2012,'приложение 1.1 '!D327,"-")</f>
        <v>-</v>
      </c>
      <c r="E325" s="430" t="str">
        <f>IF('приложение 1.1 '!G327=2013,'приложение 1.1 '!E327,"-")</f>
        <v>-</v>
      </c>
      <c r="F325" s="430" t="str">
        <f>IF('приложение 1.1 '!G327=2013,'приложение 1.1 '!D327,"-")</f>
        <v>-</v>
      </c>
      <c r="G325" s="430">
        <f>IF('приложение 1.1 '!G327=2014,'приложение 1.1 '!E327,"-")</f>
        <v>0</v>
      </c>
      <c r="H325" s="430">
        <f>IF('приложение 1.1 '!G327=2014,'приложение 1.1 '!D327,"-")</f>
        <v>0.08</v>
      </c>
      <c r="I325" s="430" t="str">
        <f>IF('приложение 1.1 '!G327=2015,'приложение 1.1 '!E327,"-")</f>
        <v>-</v>
      </c>
      <c r="J325" s="430" t="str">
        <f>IF('приложение 1.1 '!G327=2015,'приложение 1.1 '!D327,"-")</f>
        <v>-</v>
      </c>
      <c r="K325" s="430" t="str">
        <f>IF('приложение 1.1 '!G327=2016,'приложение 1.1 '!E327,"-")</f>
        <v>-</v>
      </c>
      <c r="L325" s="430" t="str">
        <f>IF('приложение 1.1 '!G327=2016,'приложение 1.1 '!D327,"-")</f>
        <v>-</v>
      </c>
      <c r="M325" s="430" t="str">
        <f>IF('приложение 1.1 '!G327=2017,'приложение 1.1 '!E327,"-")</f>
        <v>-</v>
      </c>
      <c r="N325" s="430" t="str">
        <f>IF('приложение 1.1 '!G327=2017,'приложение 1.1 '!D327,"-")</f>
        <v>-</v>
      </c>
      <c r="O325" s="430">
        <f t="shared" si="173"/>
        <v>0</v>
      </c>
      <c r="P325" s="430">
        <f t="shared" si="174"/>
        <v>0.08</v>
      </c>
      <c r="Q325" s="430">
        <v>0</v>
      </c>
      <c r="R325" s="430">
        <v>0</v>
      </c>
      <c r="S325" s="430">
        <v>0</v>
      </c>
      <c r="T325" s="430">
        <v>0</v>
      </c>
      <c r="U325" s="430">
        <v>0</v>
      </c>
      <c r="V325" s="430">
        <v>0</v>
      </c>
      <c r="W325" s="430">
        <v>0</v>
      </c>
      <c r="X325" s="430">
        <v>0</v>
      </c>
      <c r="Y325" s="430">
        <v>0</v>
      </c>
      <c r="Z325" s="430">
        <v>0</v>
      </c>
      <c r="AA325" s="430">
        <v>0</v>
      </c>
      <c r="AB325" s="430">
        <v>0</v>
      </c>
      <c r="AC325" s="430">
        <f t="shared" si="175"/>
        <v>0</v>
      </c>
      <c r="AD325" s="430">
        <f t="shared" si="176"/>
        <v>0</v>
      </c>
    </row>
    <row r="326" spans="1:30" ht="54.95" hidden="1" customHeight="1">
      <c r="A326" s="95" t="str">
        <f>'приложение 1.1 '!A328</f>
        <v>2.1.4.37</v>
      </c>
      <c r="B326" s="506" t="str">
        <f>'приложение 1.1 '!B328</f>
        <v>Строительство КЛ-10кВ РП-157-ТП№23-2х2500 мкр. 44 ( 2-й этап строительства)</v>
      </c>
      <c r="C326" s="430" t="str">
        <f>IF('приложение 1.1 '!G328=2012,'приложение 1.1 '!E328,"-")</f>
        <v>-</v>
      </c>
      <c r="D326" s="430" t="str">
        <f>IF('приложение 1.1 '!G328=2012,'приложение 1.1 '!D328,"-")</f>
        <v>-</v>
      </c>
      <c r="E326" s="430" t="str">
        <f>IF('приложение 1.1 '!G328=2013,'приложение 1.1 '!E328,"-")</f>
        <v>-</v>
      </c>
      <c r="F326" s="430" t="str">
        <f>IF('приложение 1.1 '!G328=2013,'приложение 1.1 '!D328,"-")</f>
        <v>-</v>
      </c>
      <c r="G326" s="430">
        <f>IF('приложение 1.1 '!G328=2014,'приложение 1.1 '!E328,"-")</f>
        <v>0</v>
      </c>
      <c r="H326" s="430">
        <f>IF('приложение 1.1 '!G328=2014,'приложение 1.1 '!D328,"-")</f>
        <v>0.53600000000000003</v>
      </c>
      <c r="I326" s="430" t="str">
        <f>IF('приложение 1.1 '!G328=2015,'приложение 1.1 '!E328,"-")</f>
        <v>-</v>
      </c>
      <c r="J326" s="430" t="str">
        <f>IF('приложение 1.1 '!G328=2015,'приложение 1.1 '!D328,"-")</f>
        <v>-</v>
      </c>
      <c r="K326" s="430" t="str">
        <f>IF('приложение 1.1 '!G328=2016,'приложение 1.1 '!E328,"-")</f>
        <v>-</v>
      </c>
      <c r="L326" s="430" t="str">
        <f>IF('приложение 1.1 '!G328=2016,'приложение 1.1 '!D328,"-")</f>
        <v>-</v>
      </c>
      <c r="M326" s="430" t="str">
        <f>IF('приложение 1.1 '!G328=2017,'приложение 1.1 '!E328,"-")</f>
        <v>-</v>
      </c>
      <c r="N326" s="430" t="str">
        <f>IF('приложение 1.1 '!G328=2017,'приложение 1.1 '!D328,"-")</f>
        <v>-</v>
      </c>
      <c r="O326" s="430">
        <f t="shared" si="173"/>
        <v>0</v>
      </c>
      <c r="P326" s="430">
        <f t="shared" si="174"/>
        <v>0.53600000000000003</v>
      </c>
      <c r="Q326" s="430">
        <v>0</v>
      </c>
      <c r="R326" s="430">
        <v>0</v>
      </c>
      <c r="S326" s="430">
        <v>0</v>
      </c>
      <c r="T326" s="430">
        <v>0</v>
      </c>
      <c r="U326" s="430">
        <v>0</v>
      </c>
      <c r="V326" s="430">
        <v>0</v>
      </c>
      <c r="W326" s="430">
        <v>0</v>
      </c>
      <c r="X326" s="430">
        <v>0</v>
      </c>
      <c r="Y326" s="430">
        <v>0</v>
      </c>
      <c r="Z326" s="430">
        <v>0</v>
      </c>
      <c r="AA326" s="430">
        <v>0</v>
      </c>
      <c r="AB326" s="430">
        <v>0</v>
      </c>
      <c r="AC326" s="430">
        <f t="shared" si="175"/>
        <v>0</v>
      </c>
      <c r="AD326" s="430">
        <f t="shared" si="176"/>
        <v>0</v>
      </c>
    </row>
    <row r="327" spans="1:30" ht="54.95" hidden="1" customHeight="1">
      <c r="A327" s="95" t="str">
        <f>'приложение 1.1 '!A329</f>
        <v>2.1.4.38</v>
      </c>
      <c r="B327" s="506" t="str">
        <f>'приложение 1.1 '!B329</f>
        <v>Строительство КЛ-10кВ от РП-ТП-2х1250кВА до ТП-2х1600кВА в мкр.18</v>
      </c>
      <c r="C327" s="430" t="str">
        <f>IF('приложение 1.1 '!G329=2012,'приложение 1.1 '!E329,"-")</f>
        <v>-</v>
      </c>
      <c r="D327" s="430" t="str">
        <f>IF('приложение 1.1 '!G329=2012,'приложение 1.1 '!D329,"-")</f>
        <v>-</v>
      </c>
      <c r="E327" s="430" t="str">
        <f>IF('приложение 1.1 '!G329=2013,'приложение 1.1 '!E329,"-")</f>
        <v>-</v>
      </c>
      <c r="F327" s="430" t="str">
        <f>IF('приложение 1.1 '!G329=2013,'приложение 1.1 '!D329,"-")</f>
        <v>-</v>
      </c>
      <c r="G327" s="430">
        <f>IF('приложение 1.1 '!G329=2014,'приложение 1.1 '!E329,"-")</f>
        <v>0</v>
      </c>
      <c r="H327" s="430">
        <f>IF('приложение 1.1 '!G329=2014,'приложение 1.1 '!D329,"-")</f>
        <v>0.20799999999999999</v>
      </c>
      <c r="I327" s="430" t="str">
        <f>IF('приложение 1.1 '!G329=2015,'приложение 1.1 '!E329,"-")</f>
        <v>-</v>
      </c>
      <c r="J327" s="430" t="str">
        <f>IF('приложение 1.1 '!G329=2015,'приложение 1.1 '!D329,"-")</f>
        <v>-</v>
      </c>
      <c r="K327" s="430" t="str">
        <f>IF('приложение 1.1 '!G329=2016,'приложение 1.1 '!E329,"-")</f>
        <v>-</v>
      </c>
      <c r="L327" s="430" t="str">
        <f>IF('приложение 1.1 '!G329=2016,'приложение 1.1 '!D329,"-")</f>
        <v>-</v>
      </c>
      <c r="M327" s="430" t="str">
        <f>IF('приложение 1.1 '!G329=2017,'приложение 1.1 '!E329,"-")</f>
        <v>-</v>
      </c>
      <c r="N327" s="430" t="str">
        <f>IF('приложение 1.1 '!G329=2017,'приложение 1.1 '!D329,"-")</f>
        <v>-</v>
      </c>
      <c r="O327" s="430">
        <f t="shared" si="173"/>
        <v>0</v>
      </c>
      <c r="P327" s="430">
        <f t="shared" si="174"/>
        <v>0.20799999999999999</v>
      </c>
      <c r="Q327" s="430">
        <v>0</v>
      </c>
      <c r="R327" s="430">
        <v>0</v>
      </c>
      <c r="S327" s="430">
        <v>0</v>
      </c>
      <c r="T327" s="430">
        <v>0</v>
      </c>
      <c r="U327" s="430">
        <v>0</v>
      </c>
      <c r="V327" s="430">
        <v>0</v>
      </c>
      <c r="W327" s="430">
        <v>0</v>
      </c>
      <c r="X327" s="430">
        <v>0</v>
      </c>
      <c r="Y327" s="430">
        <v>0</v>
      </c>
      <c r="Z327" s="430">
        <v>0</v>
      </c>
      <c r="AA327" s="430">
        <v>0</v>
      </c>
      <c r="AB327" s="430">
        <v>0</v>
      </c>
      <c r="AC327" s="430">
        <f t="shared" si="175"/>
        <v>0</v>
      </c>
      <c r="AD327" s="430">
        <f t="shared" si="176"/>
        <v>0</v>
      </c>
    </row>
    <row r="328" spans="1:30" ht="54.95" hidden="1" customHeight="1">
      <c r="A328" s="95" t="str">
        <f>'приложение 1.1 '!A330</f>
        <v>2.1.4.39</v>
      </c>
      <c r="B328" s="506" t="str">
        <f>'приложение 1.1 '!B330</f>
        <v>Строительство КЛ-10кВ мкр.28</v>
      </c>
      <c r="C328" s="430" t="str">
        <f>IF('приложение 1.1 '!G330=2012,'приложение 1.1 '!E330,"-")</f>
        <v>-</v>
      </c>
      <c r="D328" s="430" t="str">
        <f>IF('приложение 1.1 '!G330=2012,'приложение 1.1 '!D330,"-")</f>
        <v>-</v>
      </c>
      <c r="E328" s="430" t="str">
        <f>IF('приложение 1.1 '!G330=2013,'приложение 1.1 '!E330,"-")</f>
        <v>-</v>
      </c>
      <c r="F328" s="430" t="str">
        <f>IF('приложение 1.1 '!G330=2013,'приложение 1.1 '!D330,"-")</f>
        <v>-</v>
      </c>
      <c r="G328" s="430" t="str">
        <f>IF('приложение 1.1 '!G330=2014,'приложение 1.1 '!E330,"-")</f>
        <v>-</v>
      </c>
      <c r="H328" s="430" t="str">
        <f>IF('приложение 1.1 '!G330=2014,'приложение 1.1 '!D330,"-")</f>
        <v>-</v>
      </c>
      <c r="I328" s="430">
        <f>IF('приложение 1.1 '!G330=2015,'приложение 1.1 '!E330,"-")</f>
        <v>0</v>
      </c>
      <c r="J328" s="430">
        <f>IF('приложение 1.1 '!G330=2015,'приложение 1.1 '!D330,"-")</f>
        <v>0.79200000000000004</v>
      </c>
      <c r="K328" s="430" t="str">
        <f>IF('приложение 1.1 '!G330=2016,'приложение 1.1 '!E330,"-")</f>
        <v>-</v>
      </c>
      <c r="L328" s="430" t="str">
        <f>IF('приложение 1.1 '!G330=2016,'приложение 1.1 '!D330,"-")</f>
        <v>-</v>
      </c>
      <c r="M328" s="430" t="str">
        <f>IF('приложение 1.1 '!G330=2017,'приложение 1.1 '!E330,"-")</f>
        <v>-</v>
      </c>
      <c r="N328" s="430" t="str">
        <f>IF('приложение 1.1 '!G330=2017,'приложение 1.1 '!D330,"-")</f>
        <v>-</v>
      </c>
      <c r="O328" s="430">
        <f t="shared" si="173"/>
        <v>0</v>
      </c>
      <c r="P328" s="430">
        <f t="shared" si="174"/>
        <v>0.79200000000000004</v>
      </c>
      <c r="Q328" s="430">
        <v>0</v>
      </c>
      <c r="R328" s="430">
        <v>0</v>
      </c>
      <c r="S328" s="430">
        <v>0</v>
      </c>
      <c r="T328" s="430">
        <v>0</v>
      </c>
      <c r="U328" s="430">
        <v>0</v>
      </c>
      <c r="V328" s="430">
        <v>0</v>
      </c>
      <c r="W328" s="430">
        <v>0</v>
      </c>
      <c r="X328" s="430">
        <v>0</v>
      </c>
      <c r="Y328" s="430">
        <v>0</v>
      </c>
      <c r="Z328" s="430">
        <v>0</v>
      </c>
      <c r="AA328" s="430">
        <v>0</v>
      </c>
      <c r="AB328" s="430">
        <v>0</v>
      </c>
      <c r="AC328" s="430">
        <f t="shared" si="175"/>
        <v>0</v>
      </c>
      <c r="AD328" s="430">
        <f t="shared" si="176"/>
        <v>0</v>
      </c>
    </row>
    <row r="329" spans="1:30" ht="54.95" hidden="1" customHeight="1">
      <c r="A329" s="95" t="str">
        <f>'приложение 1.1 '!A331</f>
        <v>2.1.4.40</v>
      </c>
      <c r="B329" s="506" t="str">
        <f>'приложение 1.1 '!B331</f>
        <v>Строительство КЛ-10кВ от ТП-2-ТП-8 «Сити-Молл»</v>
      </c>
      <c r="C329" s="430" t="str">
        <f>IF('приложение 1.1 '!G331=2012,'приложение 1.1 '!E331,"-")</f>
        <v>-</v>
      </c>
      <c r="D329" s="430" t="str">
        <f>IF('приложение 1.1 '!G331=2012,'приложение 1.1 '!D331,"-")</f>
        <v>-</v>
      </c>
      <c r="E329" s="430">
        <f>IF('приложение 1.1 '!G331=2013,'приложение 1.1 '!E331,"-")</f>
        <v>0</v>
      </c>
      <c r="F329" s="430">
        <f>IF('приложение 1.1 '!G331=2013,'приложение 1.1 '!D331,"-")</f>
        <v>0.48</v>
      </c>
      <c r="G329" s="430" t="str">
        <f>IF('приложение 1.1 '!G331=2014,'приложение 1.1 '!E331,"-")</f>
        <v>-</v>
      </c>
      <c r="H329" s="430" t="str">
        <f>IF('приложение 1.1 '!G331=2014,'приложение 1.1 '!D331,"-")</f>
        <v>-</v>
      </c>
      <c r="I329" s="430" t="str">
        <f>IF('приложение 1.1 '!G331=2015,'приложение 1.1 '!E331,"-")</f>
        <v>-</v>
      </c>
      <c r="J329" s="430" t="str">
        <f>IF('приложение 1.1 '!G331=2015,'приложение 1.1 '!D331,"-")</f>
        <v>-</v>
      </c>
      <c r="K329" s="430" t="str">
        <f>IF('приложение 1.1 '!G331=2016,'приложение 1.1 '!E331,"-")</f>
        <v>-</v>
      </c>
      <c r="L329" s="430" t="str">
        <f>IF('приложение 1.1 '!G331=2016,'приложение 1.1 '!D331,"-")</f>
        <v>-</v>
      </c>
      <c r="M329" s="430" t="str">
        <f>IF('приложение 1.1 '!G331=2017,'приложение 1.1 '!E331,"-")</f>
        <v>-</v>
      </c>
      <c r="N329" s="430" t="str">
        <f>IF('приложение 1.1 '!G331=2017,'приложение 1.1 '!D331,"-")</f>
        <v>-</v>
      </c>
      <c r="O329" s="430">
        <f t="shared" si="173"/>
        <v>0</v>
      </c>
      <c r="P329" s="430">
        <f t="shared" si="174"/>
        <v>0.48</v>
      </c>
      <c r="Q329" s="430">
        <v>0</v>
      </c>
      <c r="R329" s="430">
        <v>0</v>
      </c>
      <c r="S329" s="430">
        <v>0</v>
      </c>
      <c r="T329" s="430">
        <v>0</v>
      </c>
      <c r="U329" s="430">
        <v>0</v>
      </c>
      <c r="V329" s="430">
        <v>0</v>
      </c>
      <c r="W329" s="430">
        <v>0</v>
      </c>
      <c r="X329" s="430">
        <v>0</v>
      </c>
      <c r="Y329" s="430">
        <v>0</v>
      </c>
      <c r="Z329" s="430">
        <v>0</v>
      </c>
      <c r="AA329" s="430">
        <v>0</v>
      </c>
      <c r="AB329" s="430">
        <v>0</v>
      </c>
      <c r="AC329" s="430">
        <f t="shared" si="175"/>
        <v>0</v>
      </c>
      <c r="AD329" s="430">
        <f t="shared" si="176"/>
        <v>0</v>
      </c>
    </row>
    <row r="330" spans="1:30" ht="54.95" hidden="1" customHeight="1">
      <c r="A330" s="95" t="str">
        <f>'приложение 1.1 '!A332</f>
        <v>2.1.4.41</v>
      </c>
      <c r="B330" s="506" t="str">
        <f>'приложение 1.1 '!B332</f>
        <v>Строительство КЛ-10кВ от ТП-6-ТП-8 «Сити-Молл»</v>
      </c>
      <c r="C330" s="430" t="str">
        <f>IF('приложение 1.1 '!G332=2012,'приложение 1.1 '!E332,"-")</f>
        <v>-</v>
      </c>
      <c r="D330" s="430" t="str">
        <f>IF('приложение 1.1 '!G332=2012,'приложение 1.1 '!D332,"-")</f>
        <v>-</v>
      </c>
      <c r="E330" s="430">
        <f>IF('приложение 1.1 '!G332=2013,'приложение 1.1 '!E332,"-")</f>
        <v>0</v>
      </c>
      <c r="F330" s="430">
        <f>IF('приложение 1.1 '!G332=2013,'приложение 1.1 '!D332,"-")</f>
        <v>0.52</v>
      </c>
      <c r="G330" s="430" t="str">
        <f>IF('приложение 1.1 '!G332=2014,'приложение 1.1 '!E332,"-")</f>
        <v>-</v>
      </c>
      <c r="H330" s="430" t="str">
        <f>IF('приложение 1.1 '!G332=2014,'приложение 1.1 '!D332,"-")</f>
        <v>-</v>
      </c>
      <c r="I330" s="430" t="str">
        <f>IF('приложение 1.1 '!G332=2015,'приложение 1.1 '!E332,"-")</f>
        <v>-</v>
      </c>
      <c r="J330" s="430" t="str">
        <f>IF('приложение 1.1 '!G332=2015,'приложение 1.1 '!D332,"-")</f>
        <v>-</v>
      </c>
      <c r="K330" s="430" t="str">
        <f>IF('приложение 1.1 '!G332=2016,'приложение 1.1 '!E332,"-")</f>
        <v>-</v>
      </c>
      <c r="L330" s="430" t="str">
        <f>IF('приложение 1.1 '!G332=2016,'приложение 1.1 '!D332,"-")</f>
        <v>-</v>
      </c>
      <c r="M330" s="430" t="str">
        <f>IF('приложение 1.1 '!G332=2017,'приложение 1.1 '!E332,"-")</f>
        <v>-</v>
      </c>
      <c r="N330" s="430" t="str">
        <f>IF('приложение 1.1 '!G332=2017,'приложение 1.1 '!D332,"-")</f>
        <v>-</v>
      </c>
      <c r="O330" s="430">
        <f t="shared" si="173"/>
        <v>0</v>
      </c>
      <c r="P330" s="430">
        <f t="shared" si="174"/>
        <v>0.52</v>
      </c>
      <c r="Q330" s="430">
        <v>0</v>
      </c>
      <c r="R330" s="430">
        <v>0</v>
      </c>
      <c r="S330" s="430">
        <v>0</v>
      </c>
      <c r="T330" s="430">
        <v>0</v>
      </c>
      <c r="U330" s="430">
        <v>0</v>
      </c>
      <c r="V330" s="430">
        <v>0</v>
      </c>
      <c r="W330" s="430">
        <v>0</v>
      </c>
      <c r="X330" s="430">
        <v>0</v>
      </c>
      <c r="Y330" s="430">
        <v>0</v>
      </c>
      <c r="Z330" s="430">
        <v>0</v>
      </c>
      <c r="AA330" s="430">
        <v>0</v>
      </c>
      <c r="AB330" s="430">
        <v>0</v>
      </c>
      <c r="AC330" s="430">
        <f t="shared" si="175"/>
        <v>0</v>
      </c>
      <c r="AD330" s="430">
        <f t="shared" si="176"/>
        <v>0</v>
      </c>
    </row>
    <row r="331" spans="1:30" ht="54.95" hidden="1" customHeight="1">
      <c r="A331" s="95" t="str">
        <f>'приложение 1.1 '!A333</f>
        <v>2.1.4.42</v>
      </c>
      <c r="B331" s="506" t="str">
        <f>'приложение 1.1 '!B333</f>
        <v>Строительство КЛ-10кВ ТП-7 - РП "Сити-Молл"</v>
      </c>
      <c r="C331" s="430" t="str">
        <f>IF('приложение 1.1 '!G333=2012,'приложение 1.1 '!E333,"-")</f>
        <v>-</v>
      </c>
      <c r="D331" s="430" t="str">
        <f>IF('приложение 1.1 '!G333=2012,'приложение 1.1 '!D333,"-")</f>
        <v>-</v>
      </c>
      <c r="E331" s="430">
        <f>IF('приложение 1.1 '!G333=2013,'приложение 1.1 '!E333,"-")</f>
        <v>0</v>
      </c>
      <c r="F331" s="430">
        <f>IF('приложение 1.1 '!G333=2013,'приложение 1.1 '!D333,"-")</f>
        <v>1.62</v>
      </c>
      <c r="G331" s="430" t="str">
        <f>IF('приложение 1.1 '!G333=2014,'приложение 1.1 '!E333,"-")</f>
        <v>-</v>
      </c>
      <c r="H331" s="430" t="str">
        <f>IF('приложение 1.1 '!G333=2014,'приложение 1.1 '!D333,"-")</f>
        <v>-</v>
      </c>
      <c r="I331" s="430" t="str">
        <f>IF('приложение 1.1 '!G333=2015,'приложение 1.1 '!E333,"-")</f>
        <v>-</v>
      </c>
      <c r="J331" s="430" t="str">
        <f>IF('приложение 1.1 '!G333=2015,'приложение 1.1 '!D333,"-")</f>
        <v>-</v>
      </c>
      <c r="K331" s="430" t="str">
        <f>IF('приложение 1.1 '!G333=2016,'приложение 1.1 '!E333,"-")</f>
        <v>-</v>
      </c>
      <c r="L331" s="430" t="str">
        <f>IF('приложение 1.1 '!G333=2016,'приложение 1.1 '!D333,"-")</f>
        <v>-</v>
      </c>
      <c r="M331" s="430" t="str">
        <f>IF('приложение 1.1 '!G333=2017,'приложение 1.1 '!E333,"-")</f>
        <v>-</v>
      </c>
      <c r="N331" s="430" t="str">
        <f>IF('приложение 1.1 '!G333=2017,'приложение 1.1 '!D333,"-")</f>
        <v>-</v>
      </c>
      <c r="O331" s="430">
        <f t="shared" si="173"/>
        <v>0</v>
      </c>
      <c r="P331" s="430">
        <f t="shared" si="174"/>
        <v>1.62</v>
      </c>
      <c r="Q331" s="430">
        <v>0</v>
      </c>
      <c r="R331" s="430">
        <v>0</v>
      </c>
      <c r="S331" s="430">
        <v>0</v>
      </c>
      <c r="T331" s="430">
        <v>0</v>
      </c>
      <c r="U331" s="430">
        <v>0</v>
      </c>
      <c r="V331" s="430">
        <v>0</v>
      </c>
      <c r="W331" s="430">
        <v>0</v>
      </c>
      <c r="X331" s="430">
        <v>0</v>
      </c>
      <c r="Y331" s="430">
        <v>0</v>
      </c>
      <c r="Z331" s="430">
        <v>0</v>
      </c>
      <c r="AA331" s="430">
        <v>0</v>
      </c>
      <c r="AB331" s="430">
        <v>0</v>
      </c>
      <c r="AC331" s="430">
        <f t="shared" si="175"/>
        <v>0</v>
      </c>
      <c r="AD331" s="430">
        <f t="shared" si="176"/>
        <v>0</v>
      </c>
    </row>
    <row r="332" spans="1:30" ht="54.95" hidden="1" customHeight="1">
      <c r="A332" s="95" t="str">
        <f>'приложение 1.1 '!A334</f>
        <v>2.1.4.43</v>
      </c>
      <c r="B332" s="506" t="str">
        <f>'приложение 1.1 '!B334</f>
        <v>Строительство КЛ-10кВ РП-ТП-5 "Сити-Молл"</v>
      </c>
      <c r="C332" s="430" t="str">
        <f>IF('приложение 1.1 '!G334=2012,'приложение 1.1 '!E334,"-")</f>
        <v>-</v>
      </c>
      <c r="D332" s="430" t="str">
        <f>IF('приложение 1.1 '!G334=2012,'приложение 1.1 '!D334,"-")</f>
        <v>-</v>
      </c>
      <c r="E332" s="430">
        <f>IF('приложение 1.1 '!G334=2013,'приложение 1.1 '!E334,"-")</f>
        <v>0</v>
      </c>
      <c r="F332" s="430">
        <f>IF('приложение 1.1 '!G334=2013,'приложение 1.1 '!D334,"-")</f>
        <v>1.9159999999999999</v>
      </c>
      <c r="G332" s="430" t="str">
        <f>IF('приложение 1.1 '!G334=2014,'приложение 1.1 '!E334,"-")</f>
        <v>-</v>
      </c>
      <c r="H332" s="430" t="str">
        <f>IF('приложение 1.1 '!G334=2014,'приложение 1.1 '!D334,"-")</f>
        <v>-</v>
      </c>
      <c r="I332" s="430" t="str">
        <f>IF('приложение 1.1 '!G334=2015,'приложение 1.1 '!E334,"-")</f>
        <v>-</v>
      </c>
      <c r="J332" s="430" t="str">
        <f>IF('приложение 1.1 '!G334=2015,'приложение 1.1 '!D334,"-")</f>
        <v>-</v>
      </c>
      <c r="K332" s="430" t="str">
        <f>IF('приложение 1.1 '!G334=2016,'приложение 1.1 '!E334,"-")</f>
        <v>-</v>
      </c>
      <c r="L332" s="430" t="str">
        <f>IF('приложение 1.1 '!G334=2016,'приложение 1.1 '!D334,"-")</f>
        <v>-</v>
      </c>
      <c r="M332" s="430" t="str">
        <f>IF('приложение 1.1 '!G334=2017,'приложение 1.1 '!E334,"-")</f>
        <v>-</v>
      </c>
      <c r="N332" s="430" t="str">
        <f>IF('приложение 1.1 '!G334=2017,'приложение 1.1 '!D334,"-")</f>
        <v>-</v>
      </c>
      <c r="O332" s="430">
        <f t="shared" si="173"/>
        <v>0</v>
      </c>
      <c r="P332" s="430">
        <f t="shared" si="174"/>
        <v>1.9159999999999999</v>
      </c>
      <c r="Q332" s="430">
        <v>0</v>
      </c>
      <c r="R332" s="430">
        <v>0</v>
      </c>
      <c r="S332" s="430">
        <v>0</v>
      </c>
      <c r="T332" s="430">
        <v>0</v>
      </c>
      <c r="U332" s="430">
        <v>0</v>
      </c>
      <c r="V332" s="430">
        <v>0</v>
      </c>
      <c r="W332" s="430">
        <v>0</v>
      </c>
      <c r="X332" s="430">
        <v>0</v>
      </c>
      <c r="Y332" s="430">
        <v>0</v>
      </c>
      <c r="Z332" s="430">
        <v>0</v>
      </c>
      <c r="AA332" s="430">
        <v>0</v>
      </c>
      <c r="AB332" s="430">
        <v>0</v>
      </c>
      <c r="AC332" s="430">
        <f t="shared" si="175"/>
        <v>0</v>
      </c>
      <c r="AD332" s="430">
        <f t="shared" si="176"/>
        <v>0</v>
      </c>
    </row>
    <row r="333" spans="1:30" ht="54.95" hidden="1" customHeight="1">
      <c r="A333" s="95" t="str">
        <f>'приложение 1.1 '!A335</f>
        <v>2.1.4.44</v>
      </c>
      <c r="B333" s="506" t="str">
        <f>'приложение 1.1 '!B335</f>
        <v>Строительство КЛ-10кВ РП-ТП-3 "Сити-Молл"</v>
      </c>
      <c r="C333" s="430" t="str">
        <f>IF('приложение 1.1 '!G335=2012,'приложение 1.1 '!E335,"-")</f>
        <v>-</v>
      </c>
      <c r="D333" s="430" t="str">
        <f>IF('приложение 1.1 '!G335=2012,'приложение 1.1 '!D335,"-")</f>
        <v>-</v>
      </c>
      <c r="E333" s="430">
        <f>IF('приложение 1.1 '!G335=2013,'приложение 1.1 '!E335,"-")</f>
        <v>0</v>
      </c>
      <c r="F333" s="430">
        <f>IF('приложение 1.1 '!G335=2013,'приложение 1.1 '!D335,"-")</f>
        <v>1.4</v>
      </c>
      <c r="G333" s="430" t="str">
        <f>IF('приложение 1.1 '!G335=2014,'приложение 1.1 '!E335,"-")</f>
        <v>-</v>
      </c>
      <c r="H333" s="430" t="str">
        <f>IF('приложение 1.1 '!G335=2014,'приложение 1.1 '!D335,"-")</f>
        <v>-</v>
      </c>
      <c r="I333" s="430" t="str">
        <f>IF('приложение 1.1 '!G335=2015,'приложение 1.1 '!E335,"-")</f>
        <v>-</v>
      </c>
      <c r="J333" s="430" t="str">
        <f>IF('приложение 1.1 '!G335=2015,'приложение 1.1 '!D335,"-")</f>
        <v>-</v>
      </c>
      <c r="K333" s="430" t="str">
        <f>IF('приложение 1.1 '!G335=2016,'приложение 1.1 '!E335,"-")</f>
        <v>-</v>
      </c>
      <c r="L333" s="430" t="str">
        <f>IF('приложение 1.1 '!G335=2016,'приложение 1.1 '!D335,"-")</f>
        <v>-</v>
      </c>
      <c r="M333" s="430" t="str">
        <f>IF('приложение 1.1 '!G335=2017,'приложение 1.1 '!E335,"-")</f>
        <v>-</v>
      </c>
      <c r="N333" s="430" t="str">
        <f>IF('приложение 1.1 '!G335=2017,'приложение 1.1 '!D335,"-")</f>
        <v>-</v>
      </c>
      <c r="O333" s="430">
        <f t="shared" si="173"/>
        <v>0</v>
      </c>
      <c r="P333" s="430">
        <f t="shared" si="174"/>
        <v>1.4</v>
      </c>
      <c r="Q333" s="430">
        <v>0</v>
      </c>
      <c r="R333" s="430">
        <v>0</v>
      </c>
      <c r="S333" s="430">
        <v>0</v>
      </c>
      <c r="T333" s="430">
        <v>0</v>
      </c>
      <c r="U333" s="430">
        <v>0</v>
      </c>
      <c r="V333" s="430">
        <v>0</v>
      </c>
      <c r="W333" s="430">
        <v>0</v>
      </c>
      <c r="X333" s="430">
        <v>0</v>
      </c>
      <c r="Y333" s="430">
        <v>0</v>
      </c>
      <c r="Z333" s="430">
        <v>0</v>
      </c>
      <c r="AA333" s="430">
        <v>0</v>
      </c>
      <c r="AB333" s="430">
        <v>0</v>
      </c>
      <c r="AC333" s="430">
        <f t="shared" si="175"/>
        <v>0</v>
      </c>
      <c r="AD333" s="430">
        <f t="shared" si="176"/>
        <v>0</v>
      </c>
    </row>
    <row r="334" spans="1:30" ht="54.95" hidden="1" customHeight="1">
      <c r="A334" s="95" t="str">
        <f>'приложение 1.1 '!A336</f>
        <v>2.1.4.45</v>
      </c>
      <c r="B334" s="506" t="str">
        <f>'приложение 1.1 '!B336</f>
        <v>Строительство КЛ-10кВ ТП-2-РП "Сити-Молл"</v>
      </c>
      <c r="C334" s="430" t="str">
        <f>IF('приложение 1.1 '!G336=2012,'приложение 1.1 '!E336,"-")</f>
        <v>-</v>
      </c>
      <c r="D334" s="430" t="str">
        <f>IF('приложение 1.1 '!G336=2012,'приложение 1.1 '!D336,"-")</f>
        <v>-</v>
      </c>
      <c r="E334" s="430">
        <f>IF('приложение 1.1 '!G336=2013,'приложение 1.1 '!E336,"-")</f>
        <v>0</v>
      </c>
      <c r="F334" s="430">
        <f>IF('приложение 1.1 '!G336=2013,'приложение 1.1 '!D336,"-")</f>
        <v>1.04</v>
      </c>
      <c r="G334" s="430" t="str">
        <f>IF('приложение 1.1 '!G336=2014,'приложение 1.1 '!E336,"-")</f>
        <v>-</v>
      </c>
      <c r="H334" s="430" t="str">
        <f>IF('приложение 1.1 '!G336=2014,'приложение 1.1 '!D336,"-")</f>
        <v>-</v>
      </c>
      <c r="I334" s="430" t="str">
        <f>IF('приложение 1.1 '!G336=2015,'приложение 1.1 '!E336,"-")</f>
        <v>-</v>
      </c>
      <c r="J334" s="430" t="str">
        <f>IF('приложение 1.1 '!G336=2015,'приложение 1.1 '!D336,"-")</f>
        <v>-</v>
      </c>
      <c r="K334" s="430" t="str">
        <f>IF('приложение 1.1 '!G336=2016,'приложение 1.1 '!E336,"-")</f>
        <v>-</v>
      </c>
      <c r="L334" s="430" t="str">
        <f>IF('приложение 1.1 '!G336=2016,'приложение 1.1 '!D336,"-")</f>
        <v>-</v>
      </c>
      <c r="M334" s="430" t="str">
        <f>IF('приложение 1.1 '!G336=2017,'приложение 1.1 '!E336,"-")</f>
        <v>-</v>
      </c>
      <c r="N334" s="430" t="str">
        <f>IF('приложение 1.1 '!G336=2017,'приложение 1.1 '!D336,"-")</f>
        <v>-</v>
      </c>
      <c r="O334" s="430">
        <f t="shared" si="173"/>
        <v>0</v>
      </c>
      <c r="P334" s="430">
        <f t="shared" si="174"/>
        <v>1.04</v>
      </c>
      <c r="Q334" s="430">
        <v>0</v>
      </c>
      <c r="R334" s="430">
        <v>0</v>
      </c>
      <c r="S334" s="430">
        <v>0</v>
      </c>
      <c r="T334" s="430">
        <v>0</v>
      </c>
      <c r="U334" s="430">
        <v>0</v>
      </c>
      <c r="V334" s="430">
        <v>0</v>
      </c>
      <c r="W334" s="430">
        <v>0</v>
      </c>
      <c r="X334" s="430">
        <v>0</v>
      </c>
      <c r="Y334" s="430">
        <v>0</v>
      </c>
      <c r="Z334" s="430">
        <v>0</v>
      </c>
      <c r="AA334" s="430">
        <v>0</v>
      </c>
      <c r="AB334" s="430">
        <v>0</v>
      </c>
      <c r="AC334" s="430">
        <f t="shared" si="175"/>
        <v>0</v>
      </c>
      <c r="AD334" s="430">
        <f t="shared" si="176"/>
        <v>0</v>
      </c>
    </row>
    <row r="335" spans="1:30" ht="54.95" hidden="1" customHeight="1">
      <c r="A335" s="95" t="str">
        <f>'приложение 1.1 '!A337</f>
        <v>2.1.4.46</v>
      </c>
      <c r="B335" s="506" t="str">
        <f>'приложение 1.1 '!B337</f>
        <v>Строительство КЛ-10кВ ТП-3-ТП-4 "Сити-Молл"</v>
      </c>
      <c r="C335" s="430" t="str">
        <f>IF('приложение 1.1 '!G337=2012,'приложение 1.1 '!E337,"-")</f>
        <v>-</v>
      </c>
      <c r="D335" s="430" t="str">
        <f>IF('приложение 1.1 '!G337=2012,'приложение 1.1 '!D337,"-")</f>
        <v>-</v>
      </c>
      <c r="E335" s="430">
        <f>IF('приложение 1.1 '!G337=2013,'приложение 1.1 '!E337,"-")</f>
        <v>0</v>
      </c>
      <c r="F335" s="430">
        <f>IF('приложение 1.1 '!G337=2013,'приложение 1.1 '!D337,"-")</f>
        <v>0.188</v>
      </c>
      <c r="G335" s="430" t="str">
        <f>IF('приложение 1.1 '!G337=2014,'приложение 1.1 '!E337,"-")</f>
        <v>-</v>
      </c>
      <c r="H335" s="430" t="str">
        <f>IF('приложение 1.1 '!G337=2014,'приложение 1.1 '!D337,"-")</f>
        <v>-</v>
      </c>
      <c r="I335" s="430" t="str">
        <f>IF('приложение 1.1 '!G337=2015,'приложение 1.1 '!E337,"-")</f>
        <v>-</v>
      </c>
      <c r="J335" s="430" t="str">
        <f>IF('приложение 1.1 '!G337=2015,'приложение 1.1 '!D337,"-")</f>
        <v>-</v>
      </c>
      <c r="K335" s="430" t="str">
        <f>IF('приложение 1.1 '!G337=2016,'приложение 1.1 '!E337,"-")</f>
        <v>-</v>
      </c>
      <c r="L335" s="430" t="str">
        <f>IF('приложение 1.1 '!G337=2016,'приложение 1.1 '!D337,"-")</f>
        <v>-</v>
      </c>
      <c r="M335" s="430" t="str">
        <f>IF('приложение 1.1 '!G337=2017,'приложение 1.1 '!E337,"-")</f>
        <v>-</v>
      </c>
      <c r="N335" s="430" t="str">
        <f>IF('приложение 1.1 '!G337=2017,'приложение 1.1 '!D337,"-")</f>
        <v>-</v>
      </c>
      <c r="O335" s="430">
        <f t="shared" si="173"/>
        <v>0</v>
      </c>
      <c r="P335" s="430">
        <f t="shared" si="174"/>
        <v>0.188</v>
      </c>
      <c r="Q335" s="430">
        <v>0</v>
      </c>
      <c r="R335" s="430">
        <v>0</v>
      </c>
      <c r="S335" s="430">
        <v>0</v>
      </c>
      <c r="T335" s="430">
        <v>0</v>
      </c>
      <c r="U335" s="430">
        <v>0</v>
      </c>
      <c r="V335" s="430">
        <v>0</v>
      </c>
      <c r="W335" s="430">
        <v>0</v>
      </c>
      <c r="X335" s="430">
        <v>0</v>
      </c>
      <c r="Y335" s="430">
        <v>0</v>
      </c>
      <c r="Z335" s="430">
        <v>0</v>
      </c>
      <c r="AA335" s="430">
        <v>0</v>
      </c>
      <c r="AB335" s="430">
        <v>0</v>
      </c>
      <c r="AC335" s="430">
        <f t="shared" si="175"/>
        <v>0</v>
      </c>
      <c r="AD335" s="430">
        <f t="shared" si="176"/>
        <v>0</v>
      </c>
    </row>
    <row r="336" spans="1:30" ht="54.95" hidden="1" customHeight="1">
      <c r="A336" s="95" t="str">
        <f>'приложение 1.1 '!A338</f>
        <v>2.1.4.47</v>
      </c>
      <c r="B336" s="506" t="str">
        <f>'приложение 1.1 '!B338</f>
        <v>Строительство КЛ-10кВ ТП-4-ТП-7 "Сити-Молл"</v>
      </c>
      <c r="C336" s="430" t="str">
        <f>IF('приложение 1.1 '!G338=2012,'приложение 1.1 '!E338,"-")</f>
        <v>-</v>
      </c>
      <c r="D336" s="430" t="str">
        <f>IF('приложение 1.1 '!G338=2012,'приложение 1.1 '!D338,"-")</f>
        <v>-</v>
      </c>
      <c r="E336" s="430">
        <f>IF('приложение 1.1 '!G338=2013,'приложение 1.1 '!E338,"-")</f>
        <v>0</v>
      </c>
      <c r="F336" s="430">
        <f>IF('приложение 1.1 '!G338=2013,'приложение 1.1 '!D338,"-")</f>
        <v>0.152</v>
      </c>
      <c r="G336" s="430" t="str">
        <f>IF('приложение 1.1 '!G338=2014,'приложение 1.1 '!E338,"-")</f>
        <v>-</v>
      </c>
      <c r="H336" s="430" t="str">
        <f>IF('приложение 1.1 '!G338=2014,'приложение 1.1 '!D338,"-")</f>
        <v>-</v>
      </c>
      <c r="I336" s="430" t="str">
        <f>IF('приложение 1.1 '!G338=2015,'приложение 1.1 '!E338,"-")</f>
        <v>-</v>
      </c>
      <c r="J336" s="430" t="str">
        <f>IF('приложение 1.1 '!G338=2015,'приложение 1.1 '!D338,"-")</f>
        <v>-</v>
      </c>
      <c r="K336" s="430" t="str">
        <f>IF('приложение 1.1 '!G338=2016,'приложение 1.1 '!E338,"-")</f>
        <v>-</v>
      </c>
      <c r="L336" s="430" t="str">
        <f>IF('приложение 1.1 '!G338=2016,'приложение 1.1 '!D338,"-")</f>
        <v>-</v>
      </c>
      <c r="M336" s="430" t="str">
        <f>IF('приложение 1.1 '!G338=2017,'приложение 1.1 '!E338,"-")</f>
        <v>-</v>
      </c>
      <c r="N336" s="430" t="str">
        <f>IF('приложение 1.1 '!G338=2017,'приложение 1.1 '!D338,"-")</f>
        <v>-</v>
      </c>
      <c r="O336" s="430">
        <f t="shared" si="173"/>
        <v>0</v>
      </c>
      <c r="P336" s="430">
        <f t="shared" si="174"/>
        <v>0.152</v>
      </c>
      <c r="Q336" s="430">
        <v>0</v>
      </c>
      <c r="R336" s="430">
        <v>0</v>
      </c>
      <c r="S336" s="430">
        <v>0</v>
      </c>
      <c r="T336" s="430">
        <v>0</v>
      </c>
      <c r="U336" s="430">
        <v>0</v>
      </c>
      <c r="V336" s="430">
        <v>0</v>
      </c>
      <c r="W336" s="430">
        <v>0</v>
      </c>
      <c r="X336" s="430">
        <v>0</v>
      </c>
      <c r="Y336" s="430">
        <v>0</v>
      </c>
      <c r="Z336" s="430">
        <v>0</v>
      </c>
      <c r="AA336" s="430">
        <v>0</v>
      </c>
      <c r="AB336" s="430">
        <v>0</v>
      </c>
      <c r="AC336" s="430">
        <f t="shared" si="175"/>
        <v>0</v>
      </c>
      <c r="AD336" s="430">
        <f t="shared" si="176"/>
        <v>0</v>
      </c>
    </row>
    <row r="337" spans="1:30" ht="54.95" hidden="1" customHeight="1">
      <c r="A337" s="95" t="str">
        <f>'приложение 1.1 '!A339</f>
        <v>2.1.4.48</v>
      </c>
      <c r="B337" s="506" t="str">
        <f>'приложение 1.1 '!B339</f>
        <v>Строительство КЛ-10кВ ТП-6-ТП-1 "Сити-Молл"</v>
      </c>
      <c r="C337" s="430" t="str">
        <f>IF('приложение 1.1 '!G339=2012,'приложение 1.1 '!E339,"-")</f>
        <v>-</v>
      </c>
      <c r="D337" s="430" t="str">
        <f>IF('приложение 1.1 '!G339=2012,'приложение 1.1 '!D339,"-")</f>
        <v>-</v>
      </c>
      <c r="E337" s="430">
        <f>IF('приложение 1.1 '!G339=2013,'приложение 1.1 '!E339,"-")</f>
        <v>0</v>
      </c>
      <c r="F337" s="430">
        <f>IF('приложение 1.1 '!G339=2013,'приложение 1.1 '!D339,"-")</f>
        <v>1.04</v>
      </c>
      <c r="G337" s="430" t="str">
        <f>IF('приложение 1.1 '!G339=2014,'приложение 1.1 '!E339,"-")</f>
        <v>-</v>
      </c>
      <c r="H337" s="430" t="str">
        <f>IF('приложение 1.1 '!G339=2014,'приложение 1.1 '!D339,"-")</f>
        <v>-</v>
      </c>
      <c r="I337" s="430" t="str">
        <f>IF('приложение 1.1 '!G339=2015,'приложение 1.1 '!E339,"-")</f>
        <v>-</v>
      </c>
      <c r="J337" s="430" t="str">
        <f>IF('приложение 1.1 '!G339=2015,'приложение 1.1 '!D339,"-")</f>
        <v>-</v>
      </c>
      <c r="K337" s="430" t="str">
        <f>IF('приложение 1.1 '!G339=2016,'приложение 1.1 '!E339,"-")</f>
        <v>-</v>
      </c>
      <c r="L337" s="430" t="str">
        <f>IF('приложение 1.1 '!G339=2016,'приложение 1.1 '!D339,"-")</f>
        <v>-</v>
      </c>
      <c r="M337" s="430" t="str">
        <f>IF('приложение 1.1 '!G339=2017,'приложение 1.1 '!E339,"-")</f>
        <v>-</v>
      </c>
      <c r="N337" s="430" t="str">
        <f>IF('приложение 1.1 '!G339=2017,'приложение 1.1 '!D339,"-")</f>
        <v>-</v>
      </c>
      <c r="O337" s="430">
        <f t="shared" si="173"/>
        <v>0</v>
      </c>
      <c r="P337" s="430">
        <f t="shared" si="174"/>
        <v>1.04</v>
      </c>
      <c r="Q337" s="430">
        <v>0</v>
      </c>
      <c r="R337" s="430">
        <v>0</v>
      </c>
      <c r="S337" s="430">
        <v>0</v>
      </c>
      <c r="T337" s="430">
        <v>0</v>
      </c>
      <c r="U337" s="430">
        <v>0</v>
      </c>
      <c r="V337" s="430">
        <v>0</v>
      </c>
      <c r="W337" s="430">
        <v>0</v>
      </c>
      <c r="X337" s="430">
        <v>0</v>
      </c>
      <c r="Y337" s="430">
        <v>0</v>
      </c>
      <c r="Z337" s="430">
        <v>0</v>
      </c>
      <c r="AA337" s="430">
        <v>0</v>
      </c>
      <c r="AB337" s="430">
        <v>0</v>
      </c>
      <c r="AC337" s="430">
        <f t="shared" si="175"/>
        <v>0</v>
      </c>
      <c r="AD337" s="430">
        <f t="shared" si="176"/>
        <v>0</v>
      </c>
    </row>
    <row r="338" spans="1:30" ht="54.95" hidden="1" customHeight="1">
      <c r="A338" s="95" t="str">
        <f>'приложение 1.1 '!A340</f>
        <v>2.1.4.49</v>
      </c>
      <c r="B338" s="506" t="str">
        <f>'приложение 1.1 '!B340</f>
        <v>Строительство КЛ-10кВ ТП-1-ТП-2 "Сити-Мол"</v>
      </c>
      <c r="C338" s="430" t="str">
        <f>IF('приложение 1.1 '!G340=2012,'приложение 1.1 '!E340,"-")</f>
        <v>-</v>
      </c>
      <c r="D338" s="430" t="str">
        <f>IF('приложение 1.1 '!G340=2012,'приложение 1.1 '!D340,"-")</f>
        <v>-</v>
      </c>
      <c r="E338" s="430">
        <f>IF('приложение 1.1 '!G340=2013,'приложение 1.1 '!E340,"-")</f>
        <v>0</v>
      </c>
      <c r="F338" s="430">
        <f>IF('приложение 1.1 '!G340=2013,'приложение 1.1 '!D340,"-")</f>
        <v>0.12</v>
      </c>
      <c r="G338" s="430" t="str">
        <f>IF('приложение 1.1 '!G340=2014,'приложение 1.1 '!E340,"-")</f>
        <v>-</v>
      </c>
      <c r="H338" s="430" t="str">
        <f>IF('приложение 1.1 '!G340=2014,'приложение 1.1 '!D340,"-")</f>
        <v>-</v>
      </c>
      <c r="I338" s="430" t="str">
        <f>IF('приложение 1.1 '!G340=2015,'приложение 1.1 '!E340,"-")</f>
        <v>-</v>
      </c>
      <c r="J338" s="430" t="str">
        <f>IF('приложение 1.1 '!G340=2015,'приложение 1.1 '!D340,"-")</f>
        <v>-</v>
      </c>
      <c r="K338" s="430" t="str">
        <f>IF('приложение 1.1 '!G340=2016,'приложение 1.1 '!E340,"-")</f>
        <v>-</v>
      </c>
      <c r="L338" s="430" t="str">
        <f>IF('приложение 1.1 '!G340=2016,'приложение 1.1 '!D340,"-")</f>
        <v>-</v>
      </c>
      <c r="M338" s="430" t="str">
        <f>IF('приложение 1.1 '!G340=2017,'приложение 1.1 '!E340,"-")</f>
        <v>-</v>
      </c>
      <c r="N338" s="430" t="str">
        <f>IF('приложение 1.1 '!G340=2017,'приложение 1.1 '!D340,"-")</f>
        <v>-</v>
      </c>
      <c r="O338" s="430">
        <f t="shared" si="173"/>
        <v>0</v>
      </c>
      <c r="P338" s="430">
        <f t="shared" si="174"/>
        <v>0.12</v>
      </c>
      <c r="Q338" s="430">
        <v>0</v>
      </c>
      <c r="R338" s="430">
        <v>0</v>
      </c>
      <c r="S338" s="430">
        <v>0</v>
      </c>
      <c r="T338" s="430">
        <v>0</v>
      </c>
      <c r="U338" s="430">
        <v>0</v>
      </c>
      <c r="V338" s="430">
        <v>0</v>
      </c>
      <c r="W338" s="430">
        <v>0</v>
      </c>
      <c r="X338" s="430">
        <v>0</v>
      </c>
      <c r="Y338" s="430">
        <v>0</v>
      </c>
      <c r="Z338" s="430">
        <v>0</v>
      </c>
      <c r="AA338" s="430">
        <v>0</v>
      </c>
      <c r="AB338" s="430">
        <v>0</v>
      </c>
      <c r="AC338" s="430">
        <f t="shared" si="175"/>
        <v>0</v>
      </c>
      <c r="AD338" s="430">
        <f t="shared" si="176"/>
        <v>0</v>
      </c>
    </row>
    <row r="339" spans="1:30" ht="54.95" hidden="1" customHeight="1">
      <c r="A339" s="95" t="str">
        <f>'приложение 1.1 '!A341</f>
        <v>2.1.4.50</v>
      </c>
      <c r="B339" s="506" t="str">
        <f>'приложение 1.1 '!B341</f>
        <v>Строительство КЛ-10кВ ТП-5-ТП-6 "Сити-Мол"</v>
      </c>
      <c r="C339" s="430" t="str">
        <f>IF('приложение 1.1 '!G341=2012,'приложение 1.1 '!E341,"-")</f>
        <v>-</v>
      </c>
      <c r="D339" s="430" t="str">
        <f>IF('приложение 1.1 '!G341=2012,'приложение 1.1 '!D341,"-")</f>
        <v>-</v>
      </c>
      <c r="E339" s="430">
        <f>IF('приложение 1.1 '!G341=2013,'приложение 1.1 '!E341,"-")</f>
        <v>0</v>
      </c>
      <c r="F339" s="430">
        <f>IF('приложение 1.1 '!G341=2013,'приложение 1.1 '!D341,"-")</f>
        <v>0.12</v>
      </c>
      <c r="G339" s="430" t="str">
        <f>IF('приложение 1.1 '!G341=2014,'приложение 1.1 '!E341,"-")</f>
        <v>-</v>
      </c>
      <c r="H339" s="430" t="str">
        <f>IF('приложение 1.1 '!G341=2014,'приложение 1.1 '!D341,"-")</f>
        <v>-</v>
      </c>
      <c r="I339" s="430" t="str">
        <f>IF('приложение 1.1 '!G341=2015,'приложение 1.1 '!E341,"-")</f>
        <v>-</v>
      </c>
      <c r="J339" s="430" t="str">
        <f>IF('приложение 1.1 '!G341=2015,'приложение 1.1 '!D341,"-")</f>
        <v>-</v>
      </c>
      <c r="K339" s="430" t="str">
        <f>IF('приложение 1.1 '!G341=2016,'приложение 1.1 '!E341,"-")</f>
        <v>-</v>
      </c>
      <c r="L339" s="430" t="str">
        <f>IF('приложение 1.1 '!G341=2016,'приложение 1.1 '!D341,"-")</f>
        <v>-</v>
      </c>
      <c r="M339" s="430" t="str">
        <f>IF('приложение 1.1 '!G341=2017,'приложение 1.1 '!E341,"-")</f>
        <v>-</v>
      </c>
      <c r="N339" s="430" t="str">
        <f>IF('приложение 1.1 '!G341=2017,'приложение 1.1 '!D341,"-")</f>
        <v>-</v>
      </c>
      <c r="O339" s="430">
        <f t="shared" si="173"/>
        <v>0</v>
      </c>
      <c r="P339" s="430">
        <f t="shared" si="174"/>
        <v>0.12</v>
      </c>
      <c r="Q339" s="430">
        <v>0</v>
      </c>
      <c r="R339" s="430">
        <v>0</v>
      </c>
      <c r="S339" s="430">
        <v>0</v>
      </c>
      <c r="T339" s="430">
        <v>0</v>
      </c>
      <c r="U339" s="430">
        <v>0</v>
      </c>
      <c r="V339" s="430">
        <v>0</v>
      </c>
      <c r="W339" s="430">
        <v>0</v>
      </c>
      <c r="X339" s="430">
        <v>0</v>
      </c>
      <c r="Y339" s="430">
        <v>0</v>
      </c>
      <c r="Z339" s="430">
        <v>0</v>
      </c>
      <c r="AA339" s="430">
        <v>0</v>
      </c>
      <c r="AB339" s="430">
        <v>0</v>
      </c>
      <c r="AC339" s="430">
        <f t="shared" si="175"/>
        <v>0</v>
      </c>
      <c r="AD339" s="430">
        <f t="shared" si="176"/>
        <v>0</v>
      </c>
    </row>
    <row r="340" spans="1:30" ht="54.95" hidden="1" customHeight="1">
      <c r="A340" s="95" t="str">
        <f>'приложение 1.1 '!A342</f>
        <v>2.1.4.51</v>
      </c>
      <c r="B340" s="506" t="str">
        <f>'приложение 1.1 '!B342</f>
        <v>Строительство КЛ-10кВ от РП(ТП)-2х2500 кВА до ТП-40 2х1600 кВА, Застройка микрорайона №30</v>
      </c>
      <c r="C340" s="430" t="str">
        <f>IF('приложение 1.1 '!G342=2012,'приложение 1.1 '!E342,"-")</f>
        <v>-</v>
      </c>
      <c r="D340" s="430" t="str">
        <f>IF('приложение 1.1 '!G342=2012,'приложение 1.1 '!D342,"-")</f>
        <v>-</v>
      </c>
      <c r="E340" s="430" t="str">
        <f>IF('приложение 1.1 '!G342=2013,'приложение 1.1 '!E342,"-")</f>
        <v>-</v>
      </c>
      <c r="F340" s="430" t="str">
        <f>IF('приложение 1.1 '!G342=2013,'приложение 1.1 '!D342,"-")</f>
        <v>-</v>
      </c>
      <c r="G340" s="430">
        <f>IF('приложение 1.1 '!G342=2014,'приложение 1.1 '!E342,"-")</f>
        <v>0</v>
      </c>
      <c r="H340" s="430">
        <f>IF('приложение 1.1 '!G342=2014,'приложение 1.1 '!D342,"-")</f>
        <v>1.268</v>
      </c>
      <c r="I340" s="430" t="str">
        <f>IF('приложение 1.1 '!G342=2015,'приложение 1.1 '!E342,"-")</f>
        <v>-</v>
      </c>
      <c r="J340" s="430" t="str">
        <f>IF('приложение 1.1 '!G342=2015,'приложение 1.1 '!D342,"-")</f>
        <v>-</v>
      </c>
      <c r="K340" s="430" t="str">
        <f>IF('приложение 1.1 '!G342=2016,'приложение 1.1 '!E342,"-")</f>
        <v>-</v>
      </c>
      <c r="L340" s="430" t="str">
        <f>IF('приложение 1.1 '!G342=2016,'приложение 1.1 '!D342,"-")</f>
        <v>-</v>
      </c>
      <c r="M340" s="430" t="str">
        <f>IF('приложение 1.1 '!G342=2017,'приложение 1.1 '!E342,"-")</f>
        <v>-</v>
      </c>
      <c r="N340" s="430" t="str">
        <f>IF('приложение 1.1 '!G342=2017,'приложение 1.1 '!D342,"-")</f>
        <v>-</v>
      </c>
      <c r="O340" s="430">
        <f t="shared" si="173"/>
        <v>0</v>
      </c>
      <c r="P340" s="430">
        <f t="shared" si="174"/>
        <v>1.268</v>
      </c>
      <c r="Q340" s="430">
        <v>0</v>
      </c>
      <c r="R340" s="430">
        <v>0</v>
      </c>
      <c r="S340" s="430">
        <v>0</v>
      </c>
      <c r="T340" s="430">
        <v>0</v>
      </c>
      <c r="U340" s="430">
        <v>0</v>
      </c>
      <c r="V340" s="430">
        <v>0</v>
      </c>
      <c r="W340" s="430">
        <v>0</v>
      </c>
      <c r="X340" s="430">
        <v>0</v>
      </c>
      <c r="Y340" s="430">
        <v>0</v>
      </c>
      <c r="Z340" s="430">
        <v>0</v>
      </c>
      <c r="AA340" s="430">
        <v>0</v>
      </c>
      <c r="AB340" s="430">
        <v>0</v>
      </c>
      <c r="AC340" s="430">
        <f t="shared" si="175"/>
        <v>0</v>
      </c>
      <c r="AD340" s="430">
        <f t="shared" si="176"/>
        <v>0</v>
      </c>
    </row>
    <row r="341" spans="1:30" ht="54.95" hidden="1" customHeight="1">
      <c r="A341" s="95" t="str">
        <f>'приложение 1.1 '!A343</f>
        <v>2.1.4.52</v>
      </c>
      <c r="B341" s="506" t="str">
        <f>'приложение 1.1 '!B343</f>
        <v>Стоительство КЛ-10 кВ от РП(ТП)-2х2500 кВА до ТП-34А 2х2500 кВА, Застройка микрорайона №30</v>
      </c>
      <c r="C341" s="430" t="str">
        <f>IF('приложение 1.1 '!G343=2012,'приложение 1.1 '!E343,"-")</f>
        <v>-</v>
      </c>
      <c r="D341" s="430" t="str">
        <f>IF('приложение 1.1 '!G343=2012,'приложение 1.1 '!D343,"-")</f>
        <v>-</v>
      </c>
      <c r="E341" s="430" t="str">
        <f>IF('приложение 1.1 '!G343=2013,'приложение 1.1 '!E343,"-")</f>
        <v>-</v>
      </c>
      <c r="F341" s="430" t="str">
        <f>IF('приложение 1.1 '!G343=2013,'приложение 1.1 '!D343,"-")</f>
        <v>-</v>
      </c>
      <c r="G341" s="430">
        <f>IF('приложение 1.1 '!G343=2014,'приложение 1.1 '!E343,"-")</f>
        <v>0</v>
      </c>
      <c r="H341" s="430">
        <f>IF('приложение 1.1 '!G343=2014,'приложение 1.1 '!D343,"-")</f>
        <v>0.38400000000000001</v>
      </c>
      <c r="I341" s="430" t="str">
        <f>IF('приложение 1.1 '!G343=2015,'приложение 1.1 '!E343,"-")</f>
        <v>-</v>
      </c>
      <c r="J341" s="430" t="str">
        <f>IF('приложение 1.1 '!G343=2015,'приложение 1.1 '!D343,"-")</f>
        <v>-</v>
      </c>
      <c r="K341" s="430" t="str">
        <f>IF('приложение 1.1 '!G343=2016,'приложение 1.1 '!E343,"-")</f>
        <v>-</v>
      </c>
      <c r="L341" s="430" t="str">
        <f>IF('приложение 1.1 '!G343=2016,'приложение 1.1 '!D343,"-")</f>
        <v>-</v>
      </c>
      <c r="M341" s="430" t="str">
        <f>IF('приложение 1.1 '!G343=2017,'приложение 1.1 '!E343,"-")</f>
        <v>-</v>
      </c>
      <c r="N341" s="430" t="str">
        <f>IF('приложение 1.1 '!G343=2017,'приложение 1.1 '!D343,"-")</f>
        <v>-</v>
      </c>
      <c r="O341" s="430">
        <f t="shared" si="173"/>
        <v>0</v>
      </c>
      <c r="P341" s="430">
        <f t="shared" si="174"/>
        <v>0.38400000000000001</v>
      </c>
      <c r="Q341" s="430">
        <v>0</v>
      </c>
      <c r="R341" s="430">
        <v>0</v>
      </c>
      <c r="S341" s="430">
        <v>0</v>
      </c>
      <c r="T341" s="430">
        <v>0</v>
      </c>
      <c r="U341" s="430">
        <v>0</v>
      </c>
      <c r="V341" s="430">
        <v>0</v>
      </c>
      <c r="W341" s="430">
        <v>0</v>
      </c>
      <c r="X341" s="430">
        <v>0</v>
      </c>
      <c r="Y341" s="430">
        <v>0</v>
      </c>
      <c r="Z341" s="430">
        <v>0</v>
      </c>
      <c r="AA341" s="430">
        <v>0</v>
      </c>
      <c r="AB341" s="430">
        <v>0</v>
      </c>
      <c r="AC341" s="430">
        <f t="shared" si="175"/>
        <v>0</v>
      </c>
      <c r="AD341" s="430">
        <f t="shared" si="176"/>
        <v>0</v>
      </c>
    </row>
    <row r="342" spans="1:30" ht="54.95" hidden="1" customHeight="1">
      <c r="A342" s="95" t="str">
        <f>'приложение 1.1 '!A344</f>
        <v>2.1.4.53</v>
      </c>
      <c r="B342" s="506" t="str">
        <f>'приложение 1.1 '!B344</f>
        <v>Строительство КЛ-10 кВ от   ТП-34А 2х2500 кВА до БКТП 2х1000 кВА, Застройка микрорайона №30</v>
      </c>
      <c r="C342" s="430" t="str">
        <f>IF('приложение 1.1 '!G344=2012,'приложение 1.1 '!E344,"-")</f>
        <v>-</v>
      </c>
      <c r="D342" s="430" t="str">
        <f>IF('приложение 1.1 '!G344=2012,'приложение 1.1 '!D344,"-")</f>
        <v>-</v>
      </c>
      <c r="E342" s="430" t="str">
        <f>IF('приложение 1.1 '!G344=2013,'приложение 1.1 '!E344,"-")</f>
        <v>-</v>
      </c>
      <c r="F342" s="430" t="str">
        <f>IF('приложение 1.1 '!G344=2013,'приложение 1.1 '!D344,"-")</f>
        <v>-</v>
      </c>
      <c r="G342" s="430">
        <f>IF('приложение 1.1 '!G344=2014,'приложение 1.1 '!E344,"-")</f>
        <v>0</v>
      </c>
      <c r="H342" s="430">
        <f>IF('приложение 1.1 '!G344=2014,'приложение 1.1 '!D344,"-")</f>
        <v>0.17599999999999999</v>
      </c>
      <c r="I342" s="430" t="str">
        <f>IF('приложение 1.1 '!G344=2015,'приложение 1.1 '!E344,"-")</f>
        <v>-</v>
      </c>
      <c r="J342" s="430" t="str">
        <f>IF('приложение 1.1 '!G344=2015,'приложение 1.1 '!D344,"-")</f>
        <v>-</v>
      </c>
      <c r="K342" s="430" t="str">
        <f>IF('приложение 1.1 '!G344=2016,'приложение 1.1 '!E344,"-")</f>
        <v>-</v>
      </c>
      <c r="L342" s="430" t="str">
        <f>IF('приложение 1.1 '!G344=2016,'приложение 1.1 '!D344,"-")</f>
        <v>-</v>
      </c>
      <c r="M342" s="430" t="str">
        <f>IF('приложение 1.1 '!G344=2017,'приложение 1.1 '!E344,"-")</f>
        <v>-</v>
      </c>
      <c r="N342" s="430" t="str">
        <f>IF('приложение 1.1 '!G344=2017,'приложение 1.1 '!D344,"-")</f>
        <v>-</v>
      </c>
      <c r="O342" s="430">
        <f t="shared" si="173"/>
        <v>0</v>
      </c>
      <c r="P342" s="430">
        <f t="shared" si="174"/>
        <v>0.17599999999999999</v>
      </c>
      <c r="Q342" s="430">
        <v>0</v>
      </c>
      <c r="R342" s="430">
        <v>0</v>
      </c>
      <c r="S342" s="430">
        <v>0</v>
      </c>
      <c r="T342" s="430">
        <v>0</v>
      </c>
      <c r="U342" s="430">
        <v>0</v>
      </c>
      <c r="V342" s="430">
        <v>0</v>
      </c>
      <c r="W342" s="430">
        <v>0</v>
      </c>
      <c r="X342" s="430">
        <v>0</v>
      </c>
      <c r="Y342" s="430">
        <v>0</v>
      </c>
      <c r="Z342" s="430">
        <v>0</v>
      </c>
      <c r="AA342" s="430">
        <v>0</v>
      </c>
      <c r="AB342" s="430">
        <v>0</v>
      </c>
      <c r="AC342" s="430">
        <f t="shared" si="175"/>
        <v>0</v>
      </c>
      <c r="AD342" s="430">
        <f t="shared" si="176"/>
        <v>0</v>
      </c>
    </row>
    <row r="343" spans="1:30" ht="54.95" hidden="1" customHeight="1">
      <c r="A343" s="95" t="str">
        <f>'приложение 1.1 '!A345</f>
        <v>2.1.4.54</v>
      </c>
      <c r="B343" s="506" t="str">
        <f>'приложение 1.1 '!B345</f>
        <v>Строительство КЛ-10кВ от ТП-2х1600кВА мкр.30  до места врезки в КЛ-10кВ ТП-569-ТП-570 , мкр.30</v>
      </c>
      <c r="C343" s="430" t="str">
        <f>IF('приложение 1.1 '!G345=2012,'приложение 1.1 '!E345,"-")</f>
        <v>-</v>
      </c>
      <c r="D343" s="430" t="str">
        <f>IF('приложение 1.1 '!G345=2012,'приложение 1.1 '!D345,"-")</f>
        <v>-</v>
      </c>
      <c r="E343" s="430" t="str">
        <f>IF('приложение 1.1 '!G345=2013,'приложение 1.1 '!E345,"-")</f>
        <v>-</v>
      </c>
      <c r="F343" s="430" t="str">
        <f>IF('приложение 1.1 '!G345=2013,'приложение 1.1 '!D345,"-")</f>
        <v>-</v>
      </c>
      <c r="G343" s="430">
        <f>IF('приложение 1.1 '!G345=2014,'приложение 1.1 '!E345,"-")</f>
        <v>0</v>
      </c>
      <c r="H343" s="430">
        <f>IF('приложение 1.1 '!G345=2014,'приложение 1.1 '!D345,"-")</f>
        <v>0.498</v>
      </c>
      <c r="I343" s="430" t="str">
        <f>IF('приложение 1.1 '!G345=2015,'приложение 1.1 '!E345,"-")</f>
        <v>-</v>
      </c>
      <c r="J343" s="430" t="str">
        <f>IF('приложение 1.1 '!G345=2015,'приложение 1.1 '!D345,"-")</f>
        <v>-</v>
      </c>
      <c r="K343" s="430" t="str">
        <f>IF('приложение 1.1 '!G345=2016,'приложение 1.1 '!E345,"-")</f>
        <v>-</v>
      </c>
      <c r="L343" s="430" t="str">
        <f>IF('приложение 1.1 '!G345=2016,'приложение 1.1 '!D345,"-")</f>
        <v>-</v>
      </c>
      <c r="M343" s="430" t="str">
        <f>IF('приложение 1.1 '!G345=2017,'приложение 1.1 '!E345,"-")</f>
        <v>-</v>
      </c>
      <c r="N343" s="430" t="str">
        <f>IF('приложение 1.1 '!G345=2017,'приложение 1.1 '!D345,"-")</f>
        <v>-</v>
      </c>
      <c r="O343" s="430">
        <f t="shared" si="173"/>
        <v>0</v>
      </c>
      <c r="P343" s="430">
        <f t="shared" si="174"/>
        <v>0.498</v>
      </c>
      <c r="Q343" s="430">
        <v>0</v>
      </c>
      <c r="R343" s="430">
        <v>0</v>
      </c>
      <c r="S343" s="430">
        <v>0</v>
      </c>
      <c r="T343" s="430">
        <v>0</v>
      </c>
      <c r="U343" s="430">
        <v>0</v>
      </c>
      <c r="V343" s="430">
        <v>0</v>
      </c>
      <c r="W343" s="430">
        <v>0</v>
      </c>
      <c r="X343" s="430">
        <v>0</v>
      </c>
      <c r="Y343" s="430">
        <v>0</v>
      </c>
      <c r="Z343" s="430">
        <v>0</v>
      </c>
      <c r="AA343" s="430">
        <v>0</v>
      </c>
      <c r="AB343" s="430">
        <v>0</v>
      </c>
      <c r="AC343" s="430">
        <f t="shared" si="175"/>
        <v>0</v>
      </c>
      <c r="AD343" s="430">
        <f t="shared" si="176"/>
        <v>0</v>
      </c>
    </row>
    <row r="344" spans="1:30" ht="54.95" hidden="1" customHeight="1">
      <c r="A344" s="95" t="str">
        <f>'приложение 1.1 '!A346</f>
        <v>2.1.4.55</v>
      </c>
      <c r="B344" s="506" t="str">
        <f>'приложение 1.1 '!B346</f>
        <v xml:space="preserve"> Строительство КЛ-10КВ от РП-10кВ мкр. 38- ТП-1 МКР.38  (Ренесанс констракшн)</v>
      </c>
      <c r="C344" s="430">
        <f>IF('приложение 1.1 '!G346=2012,'приложение 1.1 '!E346,"-")</f>
        <v>0</v>
      </c>
      <c r="D344" s="430">
        <f>IF('приложение 1.1 '!G346=2012,'приложение 1.1 '!D346,"-")</f>
        <v>0.4</v>
      </c>
      <c r="E344" s="430" t="str">
        <f>IF('приложение 1.1 '!G346=2013,'приложение 1.1 '!E346,"-")</f>
        <v>-</v>
      </c>
      <c r="F344" s="430" t="str">
        <f>IF('приложение 1.1 '!G346=2013,'приложение 1.1 '!D346,"-")</f>
        <v>-</v>
      </c>
      <c r="G344" s="430" t="str">
        <f>IF('приложение 1.1 '!G346=2014,'приложение 1.1 '!E346,"-")</f>
        <v>-</v>
      </c>
      <c r="H344" s="430" t="str">
        <f>IF('приложение 1.1 '!G346=2014,'приложение 1.1 '!D346,"-")</f>
        <v>-</v>
      </c>
      <c r="I344" s="430" t="str">
        <f>IF('приложение 1.1 '!G346=2015,'приложение 1.1 '!E346,"-")</f>
        <v>-</v>
      </c>
      <c r="J344" s="430" t="str">
        <f>IF('приложение 1.1 '!G346=2015,'приложение 1.1 '!D346,"-")</f>
        <v>-</v>
      </c>
      <c r="K344" s="430" t="str">
        <f>IF('приложение 1.1 '!G346=2016,'приложение 1.1 '!E346,"-")</f>
        <v>-</v>
      </c>
      <c r="L344" s="430" t="str">
        <f>IF('приложение 1.1 '!G346=2016,'приложение 1.1 '!D346,"-")</f>
        <v>-</v>
      </c>
      <c r="M344" s="430" t="str">
        <f>IF('приложение 1.1 '!G346=2017,'приложение 1.1 '!E346,"-")</f>
        <v>-</v>
      </c>
      <c r="N344" s="430" t="str">
        <f>IF('приложение 1.1 '!G346=2017,'приложение 1.1 '!D346,"-")</f>
        <v>-</v>
      </c>
      <c r="O344" s="430">
        <f t="shared" si="173"/>
        <v>0</v>
      </c>
      <c r="P344" s="430">
        <f t="shared" si="174"/>
        <v>0.4</v>
      </c>
      <c r="Q344" s="430">
        <v>0</v>
      </c>
      <c r="R344" s="430">
        <v>0</v>
      </c>
      <c r="S344" s="430">
        <v>0</v>
      </c>
      <c r="T344" s="430">
        <v>0</v>
      </c>
      <c r="U344" s="430">
        <v>0</v>
      </c>
      <c r="V344" s="430">
        <v>0</v>
      </c>
      <c r="W344" s="430">
        <v>0</v>
      </c>
      <c r="X344" s="430">
        <v>0</v>
      </c>
      <c r="Y344" s="430">
        <v>0</v>
      </c>
      <c r="Z344" s="430">
        <v>0</v>
      </c>
      <c r="AA344" s="430">
        <v>0</v>
      </c>
      <c r="AB344" s="430">
        <v>0</v>
      </c>
      <c r="AC344" s="430">
        <f t="shared" si="175"/>
        <v>0</v>
      </c>
      <c r="AD344" s="430">
        <f t="shared" si="176"/>
        <v>0</v>
      </c>
    </row>
    <row r="345" spans="1:30" ht="54.95" hidden="1" customHeight="1">
      <c r="A345" s="95" t="str">
        <f>'приложение 1.1 '!A347</f>
        <v>2.1.4.56</v>
      </c>
      <c r="B345" s="506" t="str">
        <f>'приложение 1.1 '!B347</f>
        <v xml:space="preserve"> Строительство КЛ-10КВ от РП-10кВ мкр. 38- ТП-4 МКР.38  (Ренесанс констракшн)</v>
      </c>
      <c r="C345" s="430">
        <f>IF('приложение 1.1 '!G347=2012,'приложение 1.1 '!E347,"-")</f>
        <v>0</v>
      </c>
      <c r="D345" s="430">
        <f>IF('приложение 1.1 '!G347=2012,'приложение 1.1 '!D347,"-")</f>
        <v>0.22</v>
      </c>
      <c r="E345" s="430" t="str">
        <f>IF('приложение 1.1 '!G347=2013,'приложение 1.1 '!E347,"-")</f>
        <v>-</v>
      </c>
      <c r="F345" s="430" t="str">
        <f>IF('приложение 1.1 '!G347=2013,'приложение 1.1 '!D347,"-")</f>
        <v>-</v>
      </c>
      <c r="G345" s="430" t="str">
        <f>IF('приложение 1.1 '!G347=2014,'приложение 1.1 '!E347,"-")</f>
        <v>-</v>
      </c>
      <c r="H345" s="430" t="str">
        <f>IF('приложение 1.1 '!G347=2014,'приложение 1.1 '!D347,"-")</f>
        <v>-</v>
      </c>
      <c r="I345" s="430" t="str">
        <f>IF('приложение 1.1 '!G347=2015,'приложение 1.1 '!E347,"-")</f>
        <v>-</v>
      </c>
      <c r="J345" s="430" t="str">
        <f>IF('приложение 1.1 '!G347=2015,'приложение 1.1 '!D347,"-")</f>
        <v>-</v>
      </c>
      <c r="K345" s="430" t="str">
        <f>IF('приложение 1.1 '!G347=2016,'приложение 1.1 '!E347,"-")</f>
        <v>-</v>
      </c>
      <c r="L345" s="430" t="str">
        <f>IF('приложение 1.1 '!G347=2016,'приложение 1.1 '!D347,"-")</f>
        <v>-</v>
      </c>
      <c r="M345" s="430" t="str">
        <f>IF('приложение 1.1 '!G347=2017,'приложение 1.1 '!E347,"-")</f>
        <v>-</v>
      </c>
      <c r="N345" s="430" t="str">
        <f>IF('приложение 1.1 '!G347=2017,'приложение 1.1 '!D347,"-")</f>
        <v>-</v>
      </c>
      <c r="O345" s="430">
        <f t="shared" si="173"/>
        <v>0</v>
      </c>
      <c r="P345" s="430">
        <f t="shared" si="174"/>
        <v>0.22</v>
      </c>
      <c r="Q345" s="430">
        <v>0</v>
      </c>
      <c r="R345" s="430">
        <v>0</v>
      </c>
      <c r="S345" s="430">
        <v>0</v>
      </c>
      <c r="T345" s="430">
        <v>0</v>
      </c>
      <c r="U345" s="430">
        <v>0</v>
      </c>
      <c r="V345" s="430">
        <v>0</v>
      </c>
      <c r="W345" s="430">
        <v>0</v>
      </c>
      <c r="X345" s="430">
        <v>0</v>
      </c>
      <c r="Y345" s="430">
        <v>0</v>
      </c>
      <c r="Z345" s="430">
        <v>0</v>
      </c>
      <c r="AA345" s="430">
        <v>0</v>
      </c>
      <c r="AB345" s="430">
        <v>0</v>
      </c>
      <c r="AC345" s="430">
        <f t="shared" si="175"/>
        <v>0</v>
      </c>
      <c r="AD345" s="430">
        <f t="shared" si="176"/>
        <v>0</v>
      </c>
    </row>
    <row r="346" spans="1:30" ht="54.95" hidden="1" customHeight="1">
      <c r="A346" s="95" t="str">
        <f>'приложение 1.1 '!A348</f>
        <v>2.1.4.57</v>
      </c>
      <c r="B346" s="506" t="str">
        <f>'приложение 1.1 '!B348</f>
        <v xml:space="preserve"> Строительство КЛ-10КВ от РП-10кВ мкр. 38- ТП-5 МКР.38  (Ренесанс констракшн)</v>
      </c>
      <c r="C346" s="430">
        <f>IF('приложение 1.1 '!G348=2012,'приложение 1.1 '!E348,"-")</f>
        <v>0</v>
      </c>
      <c r="D346" s="430">
        <f>IF('приложение 1.1 '!G348=2012,'приложение 1.1 '!D348,"-")</f>
        <v>0.55800000000000005</v>
      </c>
      <c r="E346" s="430" t="str">
        <f>IF('приложение 1.1 '!G348=2013,'приложение 1.1 '!E348,"-")</f>
        <v>-</v>
      </c>
      <c r="F346" s="430" t="str">
        <f>IF('приложение 1.1 '!G348=2013,'приложение 1.1 '!D348,"-")</f>
        <v>-</v>
      </c>
      <c r="G346" s="430" t="str">
        <f>IF('приложение 1.1 '!G348=2014,'приложение 1.1 '!E348,"-")</f>
        <v>-</v>
      </c>
      <c r="H346" s="430" t="str">
        <f>IF('приложение 1.1 '!G348=2014,'приложение 1.1 '!D348,"-")</f>
        <v>-</v>
      </c>
      <c r="I346" s="430" t="str">
        <f>IF('приложение 1.1 '!G348=2015,'приложение 1.1 '!E348,"-")</f>
        <v>-</v>
      </c>
      <c r="J346" s="430" t="str">
        <f>IF('приложение 1.1 '!G348=2015,'приложение 1.1 '!D348,"-")</f>
        <v>-</v>
      </c>
      <c r="K346" s="430" t="str">
        <f>IF('приложение 1.1 '!G348=2016,'приложение 1.1 '!E348,"-")</f>
        <v>-</v>
      </c>
      <c r="L346" s="430" t="str">
        <f>IF('приложение 1.1 '!G348=2016,'приложение 1.1 '!D348,"-")</f>
        <v>-</v>
      </c>
      <c r="M346" s="430" t="str">
        <f>IF('приложение 1.1 '!G348=2017,'приложение 1.1 '!E348,"-")</f>
        <v>-</v>
      </c>
      <c r="N346" s="430" t="str">
        <f>IF('приложение 1.1 '!G348=2017,'приложение 1.1 '!D348,"-")</f>
        <v>-</v>
      </c>
      <c r="O346" s="430">
        <f t="shared" si="173"/>
        <v>0</v>
      </c>
      <c r="P346" s="430">
        <f t="shared" si="174"/>
        <v>0.55800000000000005</v>
      </c>
      <c r="Q346" s="430">
        <v>0</v>
      </c>
      <c r="R346" s="430">
        <v>0</v>
      </c>
      <c r="S346" s="430">
        <v>0</v>
      </c>
      <c r="T346" s="430">
        <v>0</v>
      </c>
      <c r="U346" s="430">
        <v>0</v>
      </c>
      <c r="V346" s="430">
        <v>0</v>
      </c>
      <c r="W346" s="430">
        <v>0</v>
      </c>
      <c r="X346" s="430">
        <v>0</v>
      </c>
      <c r="Y346" s="430">
        <v>0</v>
      </c>
      <c r="Z346" s="430">
        <v>0</v>
      </c>
      <c r="AA346" s="430">
        <v>0</v>
      </c>
      <c r="AB346" s="430">
        <v>0</v>
      </c>
      <c r="AC346" s="430">
        <f t="shared" ref="AC346:AC388" si="191">SUM(Q346,S346,U346,W346,Y346,AA346)</f>
        <v>0</v>
      </c>
      <c r="AD346" s="430">
        <f t="shared" ref="AD346:AD388" si="192">SUM(R346,T346,V346,X346,Z346,AB346)</f>
        <v>0</v>
      </c>
    </row>
    <row r="347" spans="1:30" ht="54.95" hidden="1" customHeight="1">
      <c r="A347" s="95" t="str">
        <f>'приложение 1.1 '!A349</f>
        <v>2.1.4.58</v>
      </c>
      <c r="B347" s="506" t="str">
        <f>'приложение 1.1 '!B349</f>
        <v xml:space="preserve"> Строительство КЛ-10КВ от РП-10кВ мкр. 38- ТП-2 МКР.38  (Ренесанс констракшн)</v>
      </c>
      <c r="C347" s="430">
        <f>IF('приложение 1.1 '!G349=2012,'приложение 1.1 '!E349,"-")</f>
        <v>0</v>
      </c>
      <c r="D347" s="430">
        <f>IF('приложение 1.1 '!G349=2012,'приложение 1.1 '!D349,"-")</f>
        <v>6.6000000000000003E-2</v>
      </c>
      <c r="E347" s="430" t="str">
        <f>IF('приложение 1.1 '!G349=2013,'приложение 1.1 '!E349,"-")</f>
        <v>-</v>
      </c>
      <c r="F347" s="430" t="str">
        <f>IF('приложение 1.1 '!G349=2013,'приложение 1.1 '!D349,"-")</f>
        <v>-</v>
      </c>
      <c r="G347" s="430" t="str">
        <f>IF('приложение 1.1 '!G349=2014,'приложение 1.1 '!E349,"-")</f>
        <v>-</v>
      </c>
      <c r="H347" s="430" t="str">
        <f>IF('приложение 1.1 '!G349=2014,'приложение 1.1 '!D349,"-")</f>
        <v>-</v>
      </c>
      <c r="I347" s="430" t="str">
        <f>IF('приложение 1.1 '!G349=2015,'приложение 1.1 '!E349,"-")</f>
        <v>-</v>
      </c>
      <c r="J347" s="430" t="str">
        <f>IF('приложение 1.1 '!G349=2015,'приложение 1.1 '!D349,"-")</f>
        <v>-</v>
      </c>
      <c r="K347" s="430" t="str">
        <f>IF('приложение 1.1 '!G349=2016,'приложение 1.1 '!E349,"-")</f>
        <v>-</v>
      </c>
      <c r="L347" s="430" t="str">
        <f>IF('приложение 1.1 '!G349=2016,'приложение 1.1 '!D349,"-")</f>
        <v>-</v>
      </c>
      <c r="M347" s="430" t="str">
        <f>IF('приложение 1.1 '!G349=2017,'приложение 1.1 '!E349,"-")</f>
        <v>-</v>
      </c>
      <c r="N347" s="430" t="str">
        <f>IF('приложение 1.1 '!G349=2017,'приложение 1.1 '!D349,"-")</f>
        <v>-</v>
      </c>
      <c r="O347" s="430">
        <f t="shared" si="173"/>
        <v>0</v>
      </c>
      <c r="P347" s="430">
        <f t="shared" si="174"/>
        <v>6.6000000000000003E-2</v>
      </c>
      <c r="Q347" s="430">
        <v>0</v>
      </c>
      <c r="R347" s="430">
        <v>0</v>
      </c>
      <c r="S347" s="430">
        <v>0</v>
      </c>
      <c r="T347" s="430">
        <v>0</v>
      </c>
      <c r="U347" s="430">
        <v>0</v>
      </c>
      <c r="V347" s="430">
        <v>0</v>
      </c>
      <c r="W347" s="430">
        <v>0</v>
      </c>
      <c r="X347" s="430">
        <v>0</v>
      </c>
      <c r="Y347" s="430">
        <v>0</v>
      </c>
      <c r="Z347" s="430">
        <v>0</v>
      </c>
      <c r="AA347" s="430">
        <v>0</v>
      </c>
      <c r="AB347" s="430">
        <v>0</v>
      </c>
      <c r="AC347" s="430">
        <f t="shared" si="191"/>
        <v>0</v>
      </c>
      <c r="AD347" s="430">
        <f t="shared" si="192"/>
        <v>0</v>
      </c>
    </row>
    <row r="348" spans="1:30" ht="54.95" hidden="1" customHeight="1">
      <c r="A348" s="95" t="str">
        <f>'приложение 1.1 '!A350</f>
        <v>2.1.4.59</v>
      </c>
      <c r="B348" s="506" t="str">
        <f>'приложение 1.1 '!B350</f>
        <v>Строительство КЛ-10КВ от РП-10кВ мкр. 38- ТП-3 МКР.38  (Ренесанс констракшн)</v>
      </c>
      <c r="C348" s="430">
        <f>IF('приложение 1.1 '!G350=2012,'приложение 1.1 '!E350,"-")</f>
        <v>0</v>
      </c>
      <c r="D348" s="430">
        <f>IF('приложение 1.1 '!G350=2012,'приложение 1.1 '!D350,"-")</f>
        <v>6.6000000000000003E-2</v>
      </c>
      <c r="E348" s="430" t="str">
        <f>IF('приложение 1.1 '!G350=2013,'приложение 1.1 '!E350,"-")</f>
        <v>-</v>
      </c>
      <c r="F348" s="430" t="str">
        <f>IF('приложение 1.1 '!G350=2013,'приложение 1.1 '!D350,"-")</f>
        <v>-</v>
      </c>
      <c r="G348" s="430" t="str">
        <f>IF('приложение 1.1 '!G350=2014,'приложение 1.1 '!E350,"-")</f>
        <v>-</v>
      </c>
      <c r="H348" s="430" t="str">
        <f>IF('приложение 1.1 '!G350=2014,'приложение 1.1 '!D350,"-")</f>
        <v>-</v>
      </c>
      <c r="I348" s="430" t="str">
        <f>IF('приложение 1.1 '!G350=2015,'приложение 1.1 '!E350,"-")</f>
        <v>-</v>
      </c>
      <c r="J348" s="430" t="str">
        <f>IF('приложение 1.1 '!G350=2015,'приложение 1.1 '!D350,"-")</f>
        <v>-</v>
      </c>
      <c r="K348" s="430" t="str">
        <f>IF('приложение 1.1 '!G350=2016,'приложение 1.1 '!E350,"-")</f>
        <v>-</v>
      </c>
      <c r="L348" s="430" t="str">
        <f>IF('приложение 1.1 '!G350=2016,'приложение 1.1 '!D350,"-")</f>
        <v>-</v>
      </c>
      <c r="M348" s="430" t="str">
        <f>IF('приложение 1.1 '!G350=2017,'приложение 1.1 '!E350,"-")</f>
        <v>-</v>
      </c>
      <c r="N348" s="430" t="str">
        <f>IF('приложение 1.1 '!G350=2017,'приложение 1.1 '!D350,"-")</f>
        <v>-</v>
      </c>
      <c r="O348" s="430">
        <f t="shared" ref="O348:O389" si="193">SUM(C348,E348,G348,I348,K348,M348)</f>
        <v>0</v>
      </c>
      <c r="P348" s="430">
        <f t="shared" ref="P348:P389" si="194">SUM(D348,F348,H348,J348,L348,N348)</f>
        <v>6.6000000000000003E-2</v>
      </c>
      <c r="Q348" s="430">
        <v>0</v>
      </c>
      <c r="R348" s="430">
        <v>0</v>
      </c>
      <c r="S348" s="430">
        <v>0</v>
      </c>
      <c r="T348" s="430">
        <v>0</v>
      </c>
      <c r="U348" s="430">
        <v>0</v>
      </c>
      <c r="V348" s="430">
        <v>0</v>
      </c>
      <c r="W348" s="430">
        <v>0</v>
      </c>
      <c r="X348" s="430">
        <v>0</v>
      </c>
      <c r="Y348" s="430">
        <v>0</v>
      </c>
      <c r="Z348" s="430">
        <v>0</v>
      </c>
      <c r="AA348" s="430">
        <v>0</v>
      </c>
      <c r="AB348" s="430">
        <v>0</v>
      </c>
      <c r="AC348" s="430">
        <f t="shared" si="191"/>
        <v>0</v>
      </c>
      <c r="AD348" s="430">
        <f t="shared" si="192"/>
        <v>0</v>
      </c>
    </row>
    <row r="349" spans="1:30" ht="54.95" hidden="1" customHeight="1">
      <c r="A349" s="95" t="str">
        <f>'приложение 1.1 '!A351</f>
        <v>2.1.4.60</v>
      </c>
      <c r="B349" s="506" t="str">
        <f>'приложение 1.1 '!B351</f>
        <v>Строительство КЛ-10кВ от РП-150 до РП -10кВ мкр.38  (Ренесанс констракшн)</v>
      </c>
      <c r="C349" s="430">
        <f>IF('приложение 1.1 '!G351=2012,'приложение 1.1 '!E351,"-")</f>
        <v>0</v>
      </c>
      <c r="D349" s="430">
        <f>IF('приложение 1.1 '!G351=2012,'приложение 1.1 '!D351,"-")</f>
        <v>4.7320000000000002</v>
      </c>
      <c r="E349" s="430" t="str">
        <f>IF('приложение 1.1 '!G351=2013,'приложение 1.1 '!E351,"-")</f>
        <v>-</v>
      </c>
      <c r="F349" s="430" t="str">
        <f>IF('приложение 1.1 '!G351=2013,'приложение 1.1 '!D351,"-")</f>
        <v>-</v>
      </c>
      <c r="G349" s="430" t="str">
        <f>IF('приложение 1.1 '!G351=2014,'приложение 1.1 '!E351,"-")</f>
        <v>-</v>
      </c>
      <c r="H349" s="430" t="str">
        <f>IF('приложение 1.1 '!G351=2014,'приложение 1.1 '!D351,"-")</f>
        <v>-</v>
      </c>
      <c r="I349" s="430" t="str">
        <f>IF('приложение 1.1 '!G351=2015,'приложение 1.1 '!E351,"-")</f>
        <v>-</v>
      </c>
      <c r="J349" s="430" t="str">
        <f>IF('приложение 1.1 '!G351=2015,'приложение 1.1 '!D351,"-")</f>
        <v>-</v>
      </c>
      <c r="K349" s="430" t="str">
        <f>IF('приложение 1.1 '!G351=2016,'приложение 1.1 '!E351,"-")</f>
        <v>-</v>
      </c>
      <c r="L349" s="430" t="str">
        <f>IF('приложение 1.1 '!G351=2016,'приложение 1.1 '!D351,"-")</f>
        <v>-</v>
      </c>
      <c r="M349" s="430" t="str">
        <f>IF('приложение 1.1 '!G351=2017,'приложение 1.1 '!E351,"-")</f>
        <v>-</v>
      </c>
      <c r="N349" s="430" t="str">
        <f>IF('приложение 1.1 '!G351=2017,'приложение 1.1 '!D351,"-")</f>
        <v>-</v>
      </c>
      <c r="O349" s="430">
        <f t="shared" si="193"/>
        <v>0</v>
      </c>
      <c r="P349" s="430">
        <f t="shared" si="194"/>
        <v>4.7320000000000002</v>
      </c>
      <c r="Q349" s="430">
        <v>0</v>
      </c>
      <c r="R349" s="430">
        <v>0</v>
      </c>
      <c r="S349" s="430">
        <v>0</v>
      </c>
      <c r="T349" s="430">
        <v>0</v>
      </c>
      <c r="U349" s="430">
        <v>0</v>
      </c>
      <c r="V349" s="430">
        <v>0</v>
      </c>
      <c r="W349" s="430">
        <v>0</v>
      </c>
      <c r="X349" s="430">
        <v>0</v>
      </c>
      <c r="Y349" s="430">
        <v>0</v>
      </c>
      <c r="Z349" s="430">
        <v>0</v>
      </c>
      <c r="AA349" s="430">
        <v>0</v>
      </c>
      <c r="AB349" s="430">
        <v>0</v>
      </c>
      <c r="AC349" s="430">
        <f t="shared" si="191"/>
        <v>0</v>
      </c>
      <c r="AD349" s="430">
        <f t="shared" si="192"/>
        <v>0</v>
      </c>
    </row>
    <row r="350" spans="1:30" ht="54.95" hidden="1" customHeight="1">
      <c r="A350" s="95" t="str">
        <f>'приложение 1.1 '!A352</f>
        <v>2.1.4.61</v>
      </c>
      <c r="B350" s="506" t="str">
        <f>'приложение 1.1 '!B352</f>
        <v>КЛ-10кВ ПС "Западная"-РП(ТП)-2х2500кВА мкр.38 (1-я очередь)</v>
      </c>
      <c r="C350" s="430" t="str">
        <f>IF('приложение 1.1 '!G352=2012,'приложение 1.1 '!E352,"-")</f>
        <v>-</v>
      </c>
      <c r="D350" s="430" t="str">
        <f>IF('приложение 1.1 '!G352=2012,'приложение 1.1 '!D352,"-")</f>
        <v>-</v>
      </c>
      <c r="E350" s="430">
        <f>IF('приложение 1.1 '!G352=2013,'приложение 1.1 '!E352,"-")</f>
        <v>0</v>
      </c>
      <c r="F350" s="430">
        <f>IF('приложение 1.1 '!G352=2013,'приложение 1.1 '!D352,"-")</f>
        <v>8.44</v>
      </c>
      <c r="G350" s="430" t="str">
        <f>IF('приложение 1.1 '!G352=2014,'приложение 1.1 '!E352,"-")</f>
        <v>-</v>
      </c>
      <c r="H350" s="430" t="str">
        <f>IF('приложение 1.1 '!G352=2014,'приложение 1.1 '!D352,"-")</f>
        <v>-</v>
      </c>
      <c r="I350" s="430" t="str">
        <f>IF('приложение 1.1 '!G352=2015,'приложение 1.1 '!E352,"-")</f>
        <v>-</v>
      </c>
      <c r="J350" s="430" t="str">
        <f>IF('приложение 1.1 '!G352=2015,'приложение 1.1 '!D352,"-")</f>
        <v>-</v>
      </c>
      <c r="K350" s="430" t="str">
        <f>IF('приложение 1.1 '!G352=2016,'приложение 1.1 '!E352,"-")</f>
        <v>-</v>
      </c>
      <c r="L350" s="430" t="str">
        <f>IF('приложение 1.1 '!G352=2016,'приложение 1.1 '!D352,"-")</f>
        <v>-</v>
      </c>
      <c r="M350" s="430" t="str">
        <f>IF('приложение 1.1 '!G352=2017,'приложение 1.1 '!E352,"-")</f>
        <v>-</v>
      </c>
      <c r="N350" s="430" t="str">
        <f>IF('приложение 1.1 '!G352=2017,'приложение 1.1 '!D352,"-")</f>
        <v>-</v>
      </c>
      <c r="O350" s="430">
        <f t="shared" ref="O350:O352" si="195">SUM(C350,E350,G350,I350,K350,M350)</f>
        <v>0</v>
      </c>
      <c r="P350" s="430">
        <f t="shared" si="194"/>
        <v>8.44</v>
      </c>
      <c r="Q350" s="430">
        <v>0</v>
      </c>
      <c r="R350" s="430">
        <v>0</v>
      </c>
      <c r="S350" s="430">
        <v>0</v>
      </c>
      <c r="T350" s="430">
        <v>0</v>
      </c>
      <c r="U350" s="430">
        <v>0</v>
      </c>
      <c r="V350" s="430">
        <v>0</v>
      </c>
      <c r="W350" s="430">
        <v>0</v>
      </c>
      <c r="X350" s="430">
        <v>0</v>
      </c>
      <c r="Y350" s="430">
        <v>0</v>
      </c>
      <c r="Z350" s="430">
        <v>0</v>
      </c>
      <c r="AA350" s="430">
        <v>0</v>
      </c>
      <c r="AB350" s="430">
        <v>0</v>
      </c>
      <c r="AC350" s="430">
        <f t="shared" si="191"/>
        <v>0</v>
      </c>
      <c r="AD350" s="430">
        <f t="shared" si="192"/>
        <v>0</v>
      </c>
    </row>
    <row r="351" spans="1:30" ht="54.95" hidden="1" customHeight="1">
      <c r="A351" s="95" t="str">
        <f>'приложение 1.1 '!A353</f>
        <v>2.1.4.62</v>
      </c>
      <c r="B351" s="506" t="str">
        <f>'приложение 1.1 '!B353</f>
        <v>КЛ-10 кВ РП-156  РП(ТП)-2х2500кВА мкр.38 (1-я очередь)</v>
      </c>
      <c r="C351" s="430" t="str">
        <f>IF('приложение 1.1 '!G353=2012,'приложение 1.1 '!E353,"-")</f>
        <v>-</v>
      </c>
      <c r="D351" s="430" t="str">
        <f>IF('приложение 1.1 '!G353=2012,'приложение 1.1 '!D353,"-")</f>
        <v>-</v>
      </c>
      <c r="E351" s="430">
        <f>IF('приложение 1.1 '!G353=2013,'приложение 1.1 '!E353,"-")</f>
        <v>0</v>
      </c>
      <c r="F351" s="430">
        <f>IF('приложение 1.1 '!G353=2013,'приложение 1.1 '!D353,"-")</f>
        <v>1.26</v>
      </c>
      <c r="G351" s="430" t="str">
        <f>IF('приложение 1.1 '!G353=2014,'приложение 1.1 '!E353,"-")</f>
        <v>-</v>
      </c>
      <c r="H351" s="430" t="str">
        <f>IF('приложение 1.1 '!G353=2014,'приложение 1.1 '!D353,"-")</f>
        <v>-</v>
      </c>
      <c r="I351" s="430" t="str">
        <f>IF('приложение 1.1 '!G353=2015,'приложение 1.1 '!E353,"-")</f>
        <v>-</v>
      </c>
      <c r="J351" s="430" t="str">
        <f>IF('приложение 1.1 '!G353=2015,'приложение 1.1 '!D353,"-")</f>
        <v>-</v>
      </c>
      <c r="K351" s="430" t="str">
        <f>IF('приложение 1.1 '!G353=2016,'приложение 1.1 '!E353,"-")</f>
        <v>-</v>
      </c>
      <c r="L351" s="430" t="str">
        <f>IF('приложение 1.1 '!G353=2016,'приложение 1.1 '!D353,"-")</f>
        <v>-</v>
      </c>
      <c r="M351" s="430" t="str">
        <f>IF('приложение 1.1 '!G353=2017,'приложение 1.1 '!E353,"-")</f>
        <v>-</v>
      </c>
      <c r="N351" s="430" t="str">
        <f>IF('приложение 1.1 '!G353=2017,'приложение 1.1 '!D353,"-")</f>
        <v>-</v>
      </c>
      <c r="O351" s="430">
        <f t="shared" si="195"/>
        <v>0</v>
      </c>
      <c r="P351" s="430">
        <f t="shared" si="194"/>
        <v>1.26</v>
      </c>
      <c r="Q351" s="430">
        <v>0</v>
      </c>
      <c r="R351" s="430">
        <v>0</v>
      </c>
      <c r="S351" s="430">
        <v>0</v>
      </c>
      <c r="T351" s="430">
        <v>0</v>
      </c>
      <c r="U351" s="430">
        <v>0</v>
      </c>
      <c r="V351" s="430">
        <v>0</v>
      </c>
      <c r="W351" s="430">
        <v>0</v>
      </c>
      <c r="X351" s="430">
        <v>0</v>
      </c>
      <c r="Y351" s="430">
        <v>0</v>
      </c>
      <c r="Z351" s="430">
        <v>0</v>
      </c>
      <c r="AA351" s="430">
        <v>0</v>
      </c>
      <c r="AB351" s="430">
        <v>0</v>
      </c>
      <c r="AC351" s="430">
        <f t="shared" si="191"/>
        <v>0</v>
      </c>
      <c r="AD351" s="430">
        <f t="shared" si="192"/>
        <v>0</v>
      </c>
    </row>
    <row r="352" spans="1:30" ht="54.95" hidden="1" customHeight="1">
      <c r="A352" s="95" t="str">
        <f>'приложение 1.1 '!A354</f>
        <v>2.1.4.63</v>
      </c>
      <c r="B352" s="506" t="str">
        <f>'приложение 1.1 '!B354</f>
        <v>КЛ -10 кВ РП(ТП)-2х2500кВА ТП№1 2х1600 кВА мкр.38 (1-я очередь)</v>
      </c>
      <c r="C352" s="430" t="str">
        <f>IF('приложение 1.1 '!G354=2012,'приложение 1.1 '!E354,"-")</f>
        <v>-</v>
      </c>
      <c r="D352" s="430" t="str">
        <f>IF('приложение 1.1 '!G354=2012,'приложение 1.1 '!D354,"-")</f>
        <v>-</v>
      </c>
      <c r="E352" s="430">
        <f>IF('приложение 1.1 '!G354=2013,'приложение 1.1 '!E354,"-")</f>
        <v>0</v>
      </c>
      <c r="F352" s="430">
        <f>IF('приложение 1.1 '!G354=2013,'приложение 1.1 '!D354,"-")</f>
        <v>0.48</v>
      </c>
      <c r="G352" s="430" t="str">
        <f>IF('приложение 1.1 '!G354=2014,'приложение 1.1 '!E354,"-")</f>
        <v>-</v>
      </c>
      <c r="H352" s="430" t="str">
        <f>IF('приложение 1.1 '!G354=2014,'приложение 1.1 '!D354,"-")</f>
        <v>-</v>
      </c>
      <c r="I352" s="430" t="str">
        <f>IF('приложение 1.1 '!G354=2015,'приложение 1.1 '!E354,"-")</f>
        <v>-</v>
      </c>
      <c r="J352" s="430" t="str">
        <f>IF('приложение 1.1 '!G354=2015,'приложение 1.1 '!D354,"-")</f>
        <v>-</v>
      </c>
      <c r="K352" s="430" t="str">
        <f>IF('приложение 1.1 '!G354=2016,'приложение 1.1 '!E354,"-")</f>
        <v>-</v>
      </c>
      <c r="L352" s="430" t="str">
        <f>IF('приложение 1.1 '!G354=2016,'приложение 1.1 '!D354,"-")</f>
        <v>-</v>
      </c>
      <c r="M352" s="430" t="str">
        <f>IF('приложение 1.1 '!G354=2017,'приложение 1.1 '!E354,"-")</f>
        <v>-</v>
      </c>
      <c r="N352" s="430" t="str">
        <f>IF('приложение 1.1 '!G354=2017,'приложение 1.1 '!D354,"-")</f>
        <v>-</v>
      </c>
      <c r="O352" s="430">
        <f t="shared" si="195"/>
        <v>0</v>
      </c>
      <c r="P352" s="430">
        <f t="shared" si="194"/>
        <v>0.48</v>
      </c>
      <c r="Q352" s="430">
        <v>0</v>
      </c>
      <c r="R352" s="430">
        <v>0</v>
      </c>
      <c r="S352" s="430">
        <v>0</v>
      </c>
      <c r="T352" s="430">
        <v>0</v>
      </c>
      <c r="U352" s="430">
        <v>0</v>
      </c>
      <c r="V352" s="430">
        <v>0</v>
      </c>
      <c r="W352" s="430">
        <v>0</v>
      </c>
      <c r="X352" s="430">
        <v>0</v>
      </c>
      <c r="Y352" s="430">
        <v>0</v>
      </c>
      <c r="Z352" s="430">
        <v>0</v>
      </c>
      <c r="AA352" s="430">
        <v>0</v>
      </c>
      <c r="AB352" s="430">
        <v>0</v>
      </c>
      <c r="AC352" s="430">
        <f t="shared" si="191"/>
        <v>0</v>
      </c>
      <c r="AD352" s="430">
        <f t="shared" si="192"/>
        <v>0</v>
      </c>
    </row>
    <row r="353" spans="1:30" ht="54.95" hidden="1" customHeight="1">
      <c r="A353" s="95" t="str">
        <f>'приложение 1.1 '!A355</f>
        <v>2.1.4.64</v>
      </c>
      <c r="B353" s="506" t="str">
        <f>'приложение 1.1 '!B355</f>
        <v xml:space="preserve">Строительство КЛ-10кВ  ТП №2 -2х1250кВА - ТП №3 -2х1600кВА мкр.38 (1-я очередь) </v>
      </c>
      <c r="C353" s="430" t="str">
        <f>IF('приложение 1.1 '!G355=2012,'приложение 1.1 '!E355,"-")</f>
        <v>-</v>
      </c>
      <c r="D353" s="430" t="str">
        <f>IF('приложение 1.1 '!G355=2012,'приложение 1.1 '!D355,"-")</f>
        <v>-</v>
      </c>
      <c r="E353" s="430" t="str">
        <f>IF('приложение 1.1 '!G355=2013,'приложение 1.1 '!E355,"-")</f>
        <v>-</v>
      </c>
      <c r="F353" s="430" t="str">
        <f>IF('приложение 1.1 '!G355=2013,'приложение 1.1 '!D355,"-")</f>
        <v>-</v>
      </c>
      <c r="G353" s="430" t="str">
        <f>IF('приложение 1.1 '!G355=2014,'приложение 1.1 '!E355,"-")</f>
        <v>-</v>
      </c>
      <c r="H353" s="430" t="str">
        <f>IF('приложение 1.1 '!G355=2014,'приложение 1.1 '!D355,"-")</f>
        <v>-</v>
      </c>
      <c r="I353" s="430">
        <f>IF('приложение 1.1 '!G355=2015,'приложение 1.1 '!E355,"-")</f>
        <v>0</v>
      </c>
      <c r="J353" s="430">
        <f>IF('приложение 1.1 '!G355=2015,'приложение 1.1 '!D355,"-")</f>
        <v>0.56000000000000005</v>
      </c>
      <c r="K353" s="430" t="str">
        <f>IF('приложение 1.1 '!G355=2016,'приложение 1.1 '!E355,"-")</f>
        <v>-</v>
      </c>
      <c r="L353" s="430" t="str">
        <f>IF('приложение 1.1 '!G355=2016,'приложение 1.1 '!D355,"-")</f>
        <v>-</v>
      </c>
      <c r="M353" s="430" t="str">
        <f>IF('приложение 1.1 '!G355=2017,'приложение 1.1 '!E355,"-")</f>
        <v>-</v>
      </c>
      <c r="N353" s="430" t="str">
        <f>IF('приложение 1.1 '!G355=2017,'приложение 1.1 '!D355,"-")</f>
        <v>-</v>
      </c>
      <c r="O353" s="430">
        <f t="shared" si="193"/>
        <v>0</v>
      </c>
      <c r="P353" s="430">
        <f t="shared" si="194"/>
        <v>0.56000000000000005</v>
      </c>
      <c r="Q353" s="430">
        <v>0</v>
      </c>
      <c r="R353" s="430">
        <v>0</v>
      </c>
      <c r="S353" s="430">
        <v>0</v>
      </c>
      <c r="T353" s="430">
        <v>0</v>
      </c>
      <c r="U353" s="430">
        <v>0</v>
      </c>
      <c r="V353" s="430">
        <v>0</v>
      </c>
      <c r="W353" s="430">
        <v>0</v>
      </c>
      <c r="X353" s="430">
        <v>0</v>
      </c>
      <c r="Y353" s="430">
        <v>0</v>
      </c>
      <c r="Z353" s="430">
        <v>0</v>
      </c>
      <c r="AA353" s="430">
        <v>0</v>
      </c>
      <c r="AB353" s="430">
        <v>0</v>
      </c>
      <c r="AC353" s="430">
        <f t="shared" si="191"/>
        <v>0</v>
      </c>
      <c r="AD353" s="430">
        <f t="shared" si="192"/>
        <v>0</v>
      </c>
    </row>
    <row r="354" spans="1:30" ht="54.95" hidden="1" customHeight="1">
      <c r="A354" s="95" t="str">
        <f>'приложение 1.1 '!A356</f>
        <v>2.1.4.65</v>
      </c>
      <c r="B354" s="506" t="str">
        <f>'приложение 1.1 '!B356</f>
        <v>Строительство КЛ-10кВ  ТП №1- 2х1600кВА - ТП №2 -2х1250кВА  мкр.38 (1-я очередь)</v>
      </c>
      <c r="C354" s="430" t="str">
        <f>IF('приложение 1.1 '!G356=2012,'приложение 1.1 '!E356,"-")</f>
        <v>-</v>
      </c>
      <c r="D354" s="430" t="str">
        <f>IF('приложение 1.1 '!G356=2012,'приложение 1.1 '!D356,"-")</f>
        <v>-</v>
      </c>
      <c r="E354" s="430" t="str">
        <f>IF('приложение 1.1 '!G356=2013,'приложение 1.1 '!E356,"-")</f>
        <v>-</v>
      </c>
      <c r="F354" s="430" t="str">
        <f>IF('приложение 1.1 '!G356=2013,'приложение 1.1 '!D356,"-")</f>
        <v>-</v>
      </c>
      <c r="G354" s="430" t="str">
        <f>IF('приложение 1.1 '!G356=2014,'приложение 1.1 '!E356,"-")</f>
        <v>-</v>
      </c>
      <c r="H354" s="430" t="str">
        <f>IF('приложение 1.1 '!G356=2014,'приложение 1.1 '!D356,"-")</f>
        <v>-</v>
      </c>
      <c r="I354" s="430">
        <f>IF('приложение 1.1 '!G356=2015,'приложение 1.1 '!E356,"-")</f>
        <v>0</v>
      </c>
      <c r="J354" s="430">
        <f>IF('приложение 1.1 '!G356=2015,'приложение 1.1 '!D356,"-")</f>
        <v>0.56000000000000005</v>
      </c>
      <c r="K354" s="430" t="str">
        <f>IF('приложение 1.1 '!G356=2016,'приложение 1.1 '!E356,"-")</f>
        <v>-</v>
      </c>
      <c r="L354" s="430" t="str">
        <f>IF('приложение 1.1 '!G356=2016,'приложение 1.1 '!D356,"-")</f>
        <v>-</v>
      </c>
      <c r="M354" s="430" t="str">
        <f>IF('приложение 1.1 '!G356=2017,'приложение 1.1 '!E356,"-")</f>
        <v>-</v>
      </c>
      <c r="N354" s="430" t="str">
        <f>IF('приложение 1.1 '!G356=2017,'приложение 1.1 '!D356,"-")</f>
        <v>-</v>
      </c>
      <c r="O354" s="430">
        <f t="shared" si="193"/>
        <v>0</v>
      </c>
      <c r="P354" s="430">
        <f t="shared" si="194"/>
        <v>0.56000000000000005</v>
      </c>
      <c r="Q354" s="430">
        <v>0</v>
      </c>
      <c r="R354" s="430">
        <v>0</v>
      </c>
      <c r="S354" s="430">
        <v>0</v>
      </c>
      <c r="T354" s="430">
        <v>0</v>
      </c>
      <c r="U354" s="430">
        <v>0</v>
      </c>
      <c r="V354" s="430">
        <v>0</v>
      </c>
      <c r="W354" s="430">
        <v>0</v>
      </c>
      <c r="X354" s="430">
        <v>0</v>
      </c>
      <c r="Y354" s="430">
        <v>0</v>
      </c>
      <c r="Z354" s="430">
        <v>0</v>
      </c>
      <c r="AA354" s="430">
        <v>0</v>
      </c>
      <c r="AB354" s="430">
        <v>0</v>
      </c>
      <c r="AC354" s="430">
        <f t="shared" si="191"/>
        <v>0</v>
      </c>
      <c r="AD354" s="430">
        <f t="shared" si="192"/>
        <v>0</v>
      </c>
    </row>
    <row r="355" spans="1:30" ht="54.95" hidden="1" customHeight="1">
      <c r="A355" s="95" t="str">
        <f>'приложение 1.1 '!A357</f>
        <v>2.1.4.66</v>
      </c>
      <c r="B355" s="506" t="str">
        <f>'приложение 1.1 '!B357</f>
        <v>Строительство КЛ-10кВ ТП №3-2х1600кВА мкр.38-  ТП №4-2х2500кВА мкр.38  (2-я очередь )</v>
      </c>
      <c r="C355" s="430" t="str">
        <f>IF('приложение 1.1 '!G357=2012,'приложение 1.1 '!E357,"-")</f>
        <v>-</v>
      </c>
      <c r="D355" s="430" t="str">
        <f>IF('приложение 1.1 '!G357=2012,'приложение 1.1 '!D357,"-")</f>
        <v>-</v>
      </c>
      <c r="E355" s="430" t="str">
        <f>IF('приложение 1.1 '!G357=2013,'приложение 1.1 '!E357,"-")</f>
        <v>-</v>
      </c>
      <c r="F355" s="430" t="str">
        <f>IF('приложение 1.1 '!G357=2013,'приложение 1.1 '!D357,"-")</f>
        <v>-</v>
      </c>
      <c r="G355" s="430" t="str">
        <f>IF('приложение 1.1 '!G357=2014,'приложение 1.1 '!E357,"-")</f>
        <v>-</v>
      </c>
      <c r="H355" s="430" t="str">
        <f>IF('приложение 1.1 '!G357=2014,'приложение 1.1 '!D357,"-")</f>
        <v>-</v>
      </c>
      <c r="I355" s="430">
        <f>IF('приложение 1.1 '!G357=2015,'приложение 1.1 '!E357,"-")</f>
        <v>0</v>
      </c>
      <c r="J355" s="430">
        <f>IF('приложение 1.1 '!G357=2015,'приложение 1.1 '!D357,"-")</f>
        <v>0.58599999999999997</v>
      </c>
      <c r="K355" s="430" t="str">
        <f>IF('приложение 1.1 '!G357=2016,'приложение 1.1 '!E357,"-")</f>
        <v>-</v>
      </c>
      <c r="L355" s="430" t="str">
        <f>IF('приложение 1.1 '!G357=2016,'приложение 1.1 '!D357,"-")</f>
        <v>-</v>
      </c>
      <c r="M355" s="430" t="str">
        <f>IF('приложение 1.1 '!G357=2017,'приложение 1.1 '!E357,"-")</f>
        <v>-</v>
      </c>
      <c r="N355" s="430" t="str">
        <f>IF('приложение 1.1 '!G357=2017,'приложение 1.1 '!D357,"-")</f>
        <v>-</v>
      </c>
      <c r="O355" s="430">
        <f t="shared" si="193"/>
        <v>0</v>
      </c>
      <c r="P355" s="430">
        <f t="shared" si="194"/>
        <v>0.58599999999999997</v>
      </c>
      <c r="Q355" s="430">
        <v>0</v>
      </c>
      <c r="R355" s="430">
        <v>0</v>
      </c>
      <c r="S355" s="430">
        <v>0</v>
      </c>
      <c r="T355" s="430">
        <v>0</v>
      </c>
      <c r="U355" s="430">
        <v>0</v>
      </c>
      <c r="V355" s="430">
        <v>0</v>
      </c>
      <c r="W355" s="430">
        <v>0</v>
      </c>
      <c r="X355" s="430">
        <v>0</v>
      </c>
      <c r="Y355" s="430">
        <v>0</v>
      </c>
      <c r="Z355" s="430">
        <v>0</v>
      </c>
      <c r="AA355" s="430">
        <v>0</v>
      </c>
      <c r="AB355" s="430">
        <v>0</v>
      </c>
      <c r="AC355" s="430">
        <f t="shared" si="191"/>
        <v>0</v>
      </c>
      <c r="AD355" s="430">
        <f t="shared" si="192"/>
        <v>0</v>
      </c>
    </row>
    <row r="356" spans="1:30" ht="54.95" hidden="1" customHeight="1">
      <c r="A356" s="95" t="str">
        <f>'приложение 1.1 '!A358</f>
        <v>2.1.4.67</v>
      </c>
      <c r="B356" s="506" t="str">
        <f>'приложение 1.1 '!B358</f>
        <v>Строительство КЛ-10кВ  ТП №4-2х2500кВА мкр.38- РП (ТП)-  2 х 2500кВА мкр.38   (2-я очередь )</v>
      </c>
      <c r="C356" s="430" t="str">
        <f>IF('приложение 1.1 '!G358=2012,'приложение 1.1 '!E358,"-")</f>
        <v>-</v>
      </c>
      <c r="D356" s="430" t="str">
        <f>IF('приложение 1.1 '!G358=2012,'приложение 1.1 '!D358,"-")</f>
        <v>-</v>
      </c>
      <c r="E356" s="430" t="str">
        <f>IF('приложение 1.1 '!G358=2013,'приложение 1.1 '!E358,"-")</f>
        <v>-</v>
      </c>
      <c r="F356" s="430" t="str">
        <f>IF('приложение 1.1 '!G358=2013,'приложение 1.1 '!D358,"-")</f>
        <v>-</v>
      </c>
      <c r="G356" s="430" t="str">
        <f>IF('приложение 1.1 '!G358=2014,'приложение 1.1 '!E358,"-")</f>
        <v>-</v>
      </c>
      <c r="H356" s="430" t="str">
        <f>IF('приложение 1.1 '!G358=2014,'приложение 1.1 '!D358,"-")</f>
        <v>-</v>
      </c>
      <c r="I356" s="430">
        <f>IF('приложение 1.1 '!G358=2015,'приложение 1.1 '!E358,"-")</f>
        <v>0</v>
      </c>
      <c r="J356" s="430">
        <f>IF('приложение 1.1 '!G358=2015,'приложение 1.1 '!D358,"-")</f>
        <v>0.68</v>
      </c>
      <c r="K356" s="430" t="str">
        <f>IF('приложение 1.1 '!G358=2016,'приложение 1.1 '!E358,"-")</f>
        <v>-</v>
      </c>
      <c r="L356" s="430" t="str">
        <f>IF('приложение 1.1 '!G358=2016,'приложение 1.1 '!D358,"-")</f>
        <v>-</v>
      </c>
      <c r="M356" s="430" t="str">
        <f>IF('приложение 1.1 '!G358=2017,'приложение 1.1 '!E358,"-")</f>
        <v>-</v>
      </c>
      <c r="N356" s="430" t="str">
        <f>IF('приложение 1.1 '!G358=2017,'приложение 1.1 '!D358,"-")</f>
        <v>-</v>
      </c>
      <c r="O356" s="430">
        <f t="shared" si="193"/>
        <v>0</v>
      </c>
      <c r="P356" s="430">
        <f t="shared" si="194"/>
        <v>0.68</v>
      </c>
      <c r="Q356" s="430">
        <v>0</v>
      </c>
      <c r="R356" s="430">
        <v>0</v>
      </c>
      <c r="S356" s="430">
        <v>0</v>
      </c>
      <c r="T356" s="430">
        <v>0</v>
      </c>
      <c r="U356" s="430">
        <v>0</v>
      </c>
      <c r="V356" s="430">
        <v>0</v>
      </c>
      <c r="W356" s="430">
        <v>0</v>
      </c>
      <c r="X356" s="430">
        <v>0</v>
      </c>
      <c r="Y356" s="430">
        <v>0</v>
      </c>
      <c r="Z356" s="430">
        <v>0</v>
      </c>
      <c r="AA356" s="430">
        <v>0</v>
      </c>
      <c r="AB356" s="430">
        <v>0</v>
      </c>
      <c r="AC356" s="430">
        <f t="shared" si="191"/>
        <v>0</v>
      </c>
      <c r="AD356" s="430">
        <f t="shared" si="192"/>
        <v>0</v>
      </c>
    </row>
    <row r="357" spans="1:30" ht="54.95" hidden="1" customHeight="1">
      <c r="A357" s="95" t="str">
        <f>'приложение 1.1 '!A359</f>
        <v>2.1.4.68</v>
      </c>
      <c r="B357" s="506" t="str">
        <f>'приложение 1.1 '!B359</f>
        <v>Строительство КЛ-10кВ от 2БКТП-100кВА до места врезки в существующую КЛ-10кВ, для электроснабжения Детского сада в мкр. 32 №1;2</v>
      </c>
      <c r="C357" s="430" t="str">
        <f>IF('приложение 1.1 '!G359=2012,'приложение 1.1 '!E359,"-")</f>
        <v>-</v>
      </c>
      <c r="D357" s="430" t="str">
        <f>IF('приложение 1.1 '!G359=2012,'приложение 1.1 '!D359,"-")</f>
        <v>-</v>
      </c>
      <c r="E357" s="430">
        <f>IF('приложение 1.1 '!G359=2013,'приложение 1.1 '!E359,"-")</f>
        <v>0</v>
      </c>
      <c r="F357" s="430">
        <f>IF('приложение 1.1 '!G359=2013,'приложение 1.1 '!D359,"-")</f>
        <v>0.13200000000000001</v>
      </c>
      <c r="G357" s="430" t="str">
        <f>IF('приложение 1.1 '!G359=2014,'приложение 1.1 '!E359,"-")</f>
        <v>-</v>
      </c>
      <c r="H357" s="430" t="str">
        <f>IF('приложение 1.1 '!G359=2014,'приложение 1.1 '!D359,"-")</f>
        <v>-</v>
      </c>
      <c r="I357" s="430" t="str">
        <f>IF('приложение 1.1 '!G359=2015,'приложение 1.1 '!E359,"-")</f>
        <v>-</v>
      </c>
      <c r="J357" s="430" t="str">
        <f>IF('приложение 1.1 '!G359=2015,'приложение 1.1 '!D359,"-")</f>
        <v>-</v>
      </c>
      <c r="K357" s="430" t="str">
        <f>IF('приложение 1.1 '!G359=2016,'приложение 1.1 '!E359,"-")</f>
        <v>-</v>
      </c>
      <c r="L357" s="430" t="str">
        <f>IF('приложение 1.1 '!G359=2016,'приложение 1.1 '!D359,"-")</f>
        <v>-</v>
      </c>
      <c r="M357" s="430" t="str">
        <f>IF('приложение 1.1 '!G359=2017,'приложение 1.1 '!E359,"-")</f>
        <v>-</v>
      </c>
      <c r="N357" s="430" t="str">
        <f>IF('приложение 1.1 '!G359=2017,'приложение 1.1 '!D359,"-")</f>
        <v>-</v>
      </c>
      <c r="O357" s="430">
        <f t="shared" si="193"/>
        <v>0</v>
      </c>
      <c r="P357" s="430">
        <f t="shared" si="194"/>
        <v>0.13200000000000001</v>
      </c>
      <c r="Q357" s="430">
        <v>0</v>
      </c>
      <c r="R357" s="430">
        <v>0</v>
      </c>
      <c r="S357" s="430">
        <v>0</v>
      </c>
      <c r="T357" s="430">
        <v>0</v>
      </c>
      <c r="U357" s="430">
        <v>0</v>
      </c>
      <c r="V357" s="430">
        <v>0</v>
      </c>
      <c r="W357" s="430">
        <v>0</v>
      </c>
      <c r="X357" s="430">
        <v>0</v>
      </c>
      <c r="Y357" s="430">
        <v>0</v>
      </c>
      <c r="Z357" s="430">
        <v>0</v>
      </c>
      <c r="AA357" s="430">
        <v>0</v>
      </c>
      <c r="AB357" s="430">
        <v>0</v>
      </c>
      <c r="AC357" s="430">
        <f t="shared" si="191"/>
        <v>0</v>
      </c>
      <c r="AD357" s="430">
        <f t="shared" si="192"/>
        <v>0</v>
      </c>
    </row>
    <row r="358" spans="1:30" ht="54.95" hidden="1" customHeight="1">
      <c r="A358" s="95" t="str">
        <f>'приложение 1.1 '!A360</f>
        <v>2.1.4.69</v>
      </c>
      <c r="B358" s="506" t="str">
        <f>'приложение 1.1 '!B360</f>
        <v>Строительство КЛ-10кВ  от  РП-(ТП)2х1250кВА  мкр.44 до 2БКТП-1600кВА (ТП-№1 )мкр. 40</v>
      </c>
      <c r="C358" s="430">
        <f>IF('приложение 1.1 '!G360=2012,'приложение 1.1 '!E360,"-")</f>
        <v>0</v>
      </c>
      <c r="D358" s="430">
        <f>IF('приложение 1.1 '!G360=2012,'приложение 1.1 '!D360,"-")</f>
        <v>2.3559999999999999</v>
      </c>
      <c r="E358" s="430" t="str">
        <f>IF('приложение 1.1 '!G360=2013,'приложение 1.1 '!E360,"-")</f>
        <v>-</v>
      </c>
      <c r="F358" s="430" t="str">
        <f>IF('приложение 1.1 '!G360=2013,'приложение 1.1 '!D360,"-")</f>
        <v>-</v>
      </c>
      <c r="G358" s="430" t="str">
        <f>IF('приложение 1.1 '!G360=2014,'приложение 1.1 '!E360,"-")</f>
        <v>-</v>
      </c>
      <c r="H358" s="430" t="str">
        <f>IF('приложение 1.1 '!G360=2014,'приложение 1.1 '!D360,"-")</f>
        <v>-</v>
      </c>
      <c r="I358" s="430" t="str">
        <f>IF('приложение 1.1 '!G360=2015,'приложение 1.1 '!E360,"-")</f>
        <v>-</v>
      </c>
      <c r="J358" s="430" t="str">
        <f>IF('приложение 1.1 '!G360=2015,'приложение 1.1 '!D360,"-")</f>
        <v>-</v>
      </c>
      <c r="K358" s="430" t="str">
        <f>IF('приложение 1.1 '!G360=2016,'приложение 1.1 '!E360,"-")</f>
        <v>-</v>
      </c>
      <c r="L358" s="430" t="str">
        <f>IF('приложение 1.1 '!G360=2016,'приложение 1.1 '!D360,"-")</f>
        <v>-</v>
      </c>
      <c r="M358" s="430" t="str">
        <f>IF('приложение 1.1 '!G360=2017,'приложение 1.1 '!E360,"-")</f>
        <v>-</v>
      </c>
      <c r="N358" s="430" t="str">
        <f>IF('приложение 1.1 '!G360=2017,'приложение 1.1 '!D360,"-")</f>
        <v>-</v>
      </c>
      <c r="O358" s="430">
        <f t="shared" si="193"/>
        <v>0</v>
      </c>
      <c r="P358" s="430">
        <f t="shared" si="194"/>
        <v>2.3559999999999999</v>
      </c>
      <c r="Q358" s="430">
        <v>0</v>
      </c>
      <c r="R358" s="430">
        <v>0</v>
      </c>
      <c r="S358" s="430">
        <v>0</v>
      </c>
      <c r="T358" s="430">
        <v>0</v>
      </c>
      <c r="U358" s="430">
        <v>0</v>
      </c>
      <c r="V358" s="430">
        <v>0</v>
      </c>
      <c r="W358" s="430">
        <v>0</v>
      </c>
      <c r="X358" s="430">
        <v>0</v>
      </c>
      <c r="Y358" s="430">
        <v>0</v>
      </c>
      <c r="Z358" s="430">
        <v>0</v>
      </c>
      <c r="AA358" s="430">
        <v>0</v>
      </c>
      <c r="AB358" s="430">
        <v>0</v>
      </c>
      <c r="AC358" s="430">
        <f t="shared" si="191"/>
        <v>0</v>
      </c>
      <c r="AD358" s="430">
        <f t="shared" si="192"/>
        <v>0</v>
      </c>
    </row>
    <row r="359" spans="1:30" ht="54.95" hidden="1" customHeight="1">
      <c r="A359" s="95" t="str">
        <f>'приложение 1.1 '!A361</f>
        <v>2.1.4.70</v>
      </c>
      <c r="B359" s="506" t="str">
        <f>'приложение 1.1 '!B361</f>
        <v>Строительство КЛ-10кВ  от  РП-(ТП)2х1250кВА  мкр.44 до 2БКТП-1600кВА (ТП-№4 )мкр. 40</v>
      </c>
      <c r="C359" s="430">
        <f>IF('приложение 1.1 '!G361=2012,'приложение 1.1 '!E361,"-")</f>
        <v>0</v>
      </c>
      <c r="D359" s="430">
        <f>IF('приложение 1.1 '!G361=2012,'приложение 1.1 '!D361,"-")</f>
        <v>2.6819999999999999</v>
      </c>
      <c r="E359" s="430" t="str">
        <f>IF('приложение 1.1 '!G361=2013,'приложение 1.1 '!E361,"-")</f>
        <v>-</v>
      </c>
      <c r="F359" s="430" t="str">
        <f>IF('приложение 1.1 '!G361=2013,'приложение 1.1 '!D361,"-")</f>
        <v>-</v>
      </c>
      <c r="G359" s="430" t="str">
        <f>IF('приложение 1.1 '!G361=2014,'приложение 1.1 '!E361,"-")</f>
        <v>-</v>
      </c>
      <c r="H359" s="430" t="str">
        <f>IF('приложение 1.1 '!G361=2014,'приложение 1.1 '!D361,"-")</f>
        <v>-</v>
      </c>
      <c r="I359" s="430" t="str">
        <f>IF('приложение 1.1 '!G361=2015,'приложение 1.1 '!E361,"-")</f>
        <v>-</v>
      </c>
      <c r="J359" s="430" t="str">
        <f>IF('приложение 1.1 '!G361=2015,'приложение 1.1 '!D361,"-")</f>
        <v>-</v>
      </c>
      <c r="K359" s="430" t="str">
        <f>IF('приложение 1.1 '!G361=2016,'приложение 1.1 '!E361,"-")</f>
        <v>-</v>
      </c>
      <c r="L359" s="430" t="str">
        <f>IF('приложение 1.1 '!G361=2016,'приложение 1.1 '!D361,"-")</f>
        <v>-</v>
      </c>
      <c r="M359" s="430" t="str">
        <f>IF('приложение 1.1 '!G361=2017,'приложение 1.1 '!E361,"-")</f>
        <v>-</v>
      </c>
      <c r="N359" s="430" t="str">
        <f>IF('приложение 1.1 '!G361=2017,'приложение 1.1 '!D361,"-")</f>
        <v>-</v>
      </c>
      <c r="O359" s="430">
        <f t="shared" si="193"/>
        <v>0</v>
      </c>
      <c r="P359" s="430">
        <f t="shared" si="194"/>
        <v>2.6819999999999999</v>
      </c>
      <c r="Q359" s="430">
        <v>0</v>
      </c>
      <c r="R359" s="430">
        <v>0</v>
      </c>
      <c r="S359" s="430">
        <v>0</v>
      </c>
      <c r="T359" s="430">
        <v>0</v>
      </c>
      <c r="U359" s="430">
        <v>0</v>
      </c>
      <c r="V359" s="430">
        <v>0</v>
      </c>
      <c r="W359" s="430">
        <v>0</v>
      </c>
      <c r="X359" s="430">
        <v>0</v>
      </c>
      <c r="Y359" s="430">
        <v>0</v>
      </c>
      <c r="Z359" s="430">
        <v>0</v>
      </c>
      <c r="AA359" s="430">
        <v>0</v>
      </c>
      <c r="AB359" s="430">
        <v>0</v>
      </c>
      <c r="AC359" s="430">
        <f t="shared" si="191"/>
        <v>0</v>
      </c>
      <c r="AD359" s="430">
        <f t="shared" si="192"/>
        <v>0</v>
      </c>
    </row>
    <row r="360" spans="1:30" ht="54.95" hidden="1" customHeight="1">
      <c r="A360" s="95" t="str">
        <f>'приложение 1.1 '!A362</f>
        <v>2.1.4.71</v>
      </c>
      <c r="B360" s="506" t="str">
        <f>'приложение 1.1 '!B362</f>
        <v>Строительство КЛ-10кВ  от   2БКТП-1600кВА (ТП-№2 ) до 2БКТП -1600кВА (ТП-№3) мкр.40</v>
      </c>
      <c r="C360" s="430">
        <f>IF('приложение 1.1 '!G362=2012,'приложение 1.1 '!E362,"-")</f>
        <v>0</v>
      </c>
      <c r="D360" s="430">
        <f>IF('приложение 1.1 '!G362=2012,'приложение 1.1 '!D362,"-")</f>
        <v>0.55600000000000005</v>
      </c>
      <c r="E360" s="430" t="str">
        <f>IF('приложение 1.1 '!G362=2013,'приложение 1.1 '!E362,"-")</f>
        <v>-</v>
      </c>
      <c r="F360" s="430" t="str">
        <f>IF('приложение 1.1 '!G362=2013,'приложение 1.1 '!D362,"-")</f>
        <v>-</v>
      </c>
      <c r="G360" s="430" t="str">
        <f>IF('приложение 1.1 '!G362=2014,'приложение 1.1 '!E362,"-")</f>
        <v>-</v>
      </c>
      <c r="H360" s="430" t="str">
        <f>IF('приложение 1.1 '!G362=2014,'приложение 1.1 '!D362,"-")</f>
        <v>-</v>
      </c>
      <c r="I360" s="430" t="str">
        <f>IF('приложение 1.1 '!G362=2015,'приложение 1.1 '!E362,"-")</f>
        <v>-</v>
      </c>
      <c r="J360" s="430" t="str">
        <f>IF('приложение 1.1 '!G362=2015,'приложение 1.1 '!D362,"-")</f>
        <v>-</v>
      </c>
      <c r="K360" s="430" t="str">
        <f>IF('приложение 1.1 '!G362=2016,'приложение 1.1 '!E362,"-")</f>
        <v>-</v>
      </c>
      <c r="L360" s="430" t="str">
        <f>IF('приложение 1.1 '!G362=2016,'приложение 1.1 '!D362,"-")</f>
        <v>-</v>
      </c>
      <c r="M360" s="430" t="str">
        <f>IF('приложение 1.1 '!G362=2017,'приложение 1.1 '!E362,"-")</f>
        <v>-</v>
      </c>
      <c r="N360" s="430" t="str">
        <f>IF('приложение 1.1 '!G362=2017,'приложение 1.1 '!D362,"-")</f>
        <v>-</v>
      </c>
      <c r="O360" s="430">
        <f t="shared" si="193"/>
        <v>0</v>
      </c>
      <c r="P360" s="430">
        <f t="shared" si="194"/>
        <v>0.55600000000000005</v>
      </c>
      <c r="Q360" s="430">
        <v>0</v>
      </c>
      <c r="R360" s="430">
        <v>0</v>
      </c>
      <c r="S360" s="430">
        <v>0</v>
      </c>
      <c r="T360" s="430">
        <v>0</v>
      </c>
      <c r="U360" s="430">
        <v>0</v>
      </c>
      <c r="V360" s="430">
        <v>0</v>
      </c>
      <c r="W360" s="430">
        <v>0</v>
      </c>
      <c r="X360" s="430">
        <v>0</v>
      </c>
      <c r="Y360" s="430">
        <v>0</v>
      </c>
      <c r="Z360" s="430">
        <v>0</v>
      </c>
      <c r="AA360" s="430">
        <v>0</v>
      </c>
      <c r="AB360" s="430">
        <v>0</v>
      </c>
      <c r="AC360" s="430">
        <f t="shared" si="191"/>
        <v>0</v>
      </c>
      <c r="AD360" s="430">
        <f t="shared" si="192"/>
        <v>0</v>
      </c>
    </row>
    <row r="361" spans="1:30" ht="54.95" hidden="1" customHeight="1">
      <c r="A361" s="95" t="str">
        <f>'приложение 1.1 '!A363</f>
        <v>2.1.4.72</v>
      </c>
      <c r="B361" s="506" t="str">
        <f>'приложение 1.1 '!B363</f>
        <v>Строительство КЛ-10кВ от РП-2х1000кВА мкр.41 до 2БКТП-1600кВА (ТП №1) мкр.40</v>
      </c>
      <c r="C361" s="430">
        <f>IF('приложение 1.1 '!G363=2012,'приложение 1.1 '!E363,"-")</f>
        <v>0</v>
      </c>
      <c r="D361" s="430">
        <f>IF('приложение 1.1 '!G363=2012,'приложение 1.1 '!D363,"-")</f>
        <v>0.61399999999999999</v>
      </c>
      <c r="E361" s="430" t="str">
        <f>IF('приложение 1.1 '!G363=2013,'приложение 1.1 '!E363,"-")</f>
        <v>-</v>
      </c>
      <c r="F361" s="430" t="str">
        <f>IF('приложение 1.1 '!G363=2013,'приложение 1.1 '!D363,"-")</f>
        <v>-</v>
      </c>
      <c r="G361" s="430" t="str">
        <f>IF('приложение 1.1 '!G363=2014,'приложение 1.1 '!E363,"-")</f>
        <v>-</v>
      </c>
      <c r="H361" s="430" t="str">
        <f>IF('приложение 1.1 '!G363=2014,'приложение 1.1 '!D363,"-")</f>
        <v>-</v>
      </c>
      <c r="I361" s="430" t="str">
        <f>IF('приложение 1.1 '!G363=2015,'приложение 1.1 '!E363,"-")</f>
        <v>-</v>
      </c>
      <c r="J361" s="430" t="str">
        <f>IF('приложение 1.1 '!G363=2015,'приложение 1.1 '!D363,"-")</f>
        <v>-</v>
      </c>
      <c r="K361" s="430" t="str">
        <f>IF('приложение 1.1 '!G363=2016,'приложение 1.1 '!E363,"-")</f>
        <v>-</v>
      </c>
      <c r="L361" s="430" t="str">
        <f>IF('приложение 1.1 '!G363=2016,'приложение 1.1 '!D363,"-")</f>
        <v>-</v>
      </c>
      <c r="M361" s="430" t="str">
        <f>IF('приложение 1.1 '!G363=2017,'приложение 1.1 '!E363,"-")</f>
        <v>-</v>
      </c>
      <c r="N361" s="430" t="str">
        <f>IF('приложение 1.1 '!G363=2017,'приложение 1.1 '!D363,"-")</f>
        <v>-</v>
      </c>
      <c r="O361" s="430">
        <f t="shared" si="193"/>
        <v>0</v>
      </c>
      <c r="P361" s="430">
        <f t="shared" si="194"/>
        <v>0.61399999999999999</v>
      </c>
      <c r="Q361" s="430">
        <v>0</v>
      </c>
      <c r="R361" s="430">
        <v>0</v>
      </c>
      <c r="S361" s="430">
        <v>0</v>
      </c>
      <c r="T361" s="430">
        <v>0</v>
      </c>
      <c r="U361" s="430">
        <v>0</v>
      </c>
      <c r="V361" s="430">
        <v>0</v>
      </c>
      <c r="W361" s="430">
        <v>0</v>
      </c>
      <c r="X361" s="430">
        <v>0</v>
      </c>
      <c r="Y361" s="430">
        <v>0</v>
      </c>
      <c r="Z361" s="430">
        <v>0</v>
      </c>
      <c r="AA361" s="430">
        <v>0</v>
      </c>
      <c r="AB361" s="430">
        <v>0</v>
      </c>
      <c r="AC361" s="430">
        <f t="shared" si="191"/>
        <v>0</v>
      </c>
      <c r="AD361" s="430">
        <f t="shared" si="192"/>
        <v>0</v>
      </c>
    </row>
    <row r="362" spans="1:30" ht="54.95" hidden="1" customHeight="1">
      <c r="A362" s="95" t="str">
        <f>'приложение 1.1 '!A364</f>
        <v>2.1.4.73</v>
      </c>
      <c r="B362" s="506" t="str">
        <f>'приложение 1.1 '!B364</f>
        <v>Строительство КЛ-10кВ  от   2БКТП-1600кВА (ТП-№1 ) до 2БКТП -1600кВА (ТП-№2) мкр.40</v>
      </c>
      <c r="C362" s="430">
        <f>IF('приложение 1.1 '!G364=2012,'приложение 1.1 '!E364,"-")</f>
        <v>0</v>
      </c>
      <c r="D362" s="430">
        <f>IF('приложение 1.1 '!G364=2012,'приложение 1.1 '!D364,"-")</f>
        <v>0.432</v>
      </c>
      <c r="E362" s="430" t="str">
        <f>IF('приложение 1.1 '!G364=2013,'приложение 1.1 '!E364,"-")</f>
        <v>-</v>
      </c>
      <c r="F362" s="430" t="str">
        <f>IF('приложение 1.1 '!G364=2013,'приложение 1.1 '!D364,"-")</f>
        <v>-</v>
      </c>
      <c r="G362" s="430" t="str">
        <f>IF('приложение 1.1 '!G364=2014,'приложение 1.1 '!E364,"-")</f>
        <v>-</v>
      </c>
      <c r="H362" s="430" t="str">
        <f>IF('приложение 1.1 '!G364=2014,'приложение 1.1 '!D364,"-")</f>
        <v>-</v>
      </c>
      <c r="I362" s="430" t="str">
        <f>IF('приложение 1.1 '!G364=2015,'приложение 1.1 '!E364,"-")</f>
        <v>-</v>
      </c>
      <c r="J362" s="430" t="str">
        <f>IF('приложение 1.1 '!G364=2015,'приложение 1.1 '!D364,"-")</f>
        <v>-</v>
      </c>
      <c r="K362" s="430" t="str">
        <f>IF('приложение 1.1 '!G364=2016,'приложение 1.1 '!E364,"-")</f>
        <v>-</v>
      </c>
      <c r="L362" s="430" t="str">
        <f>IF('приложение 1.1 '!G364=2016,'приложение 1.1 '!D364,"-")</f>
        <v>-</v>
      </c>
      <c r="M362" s="430" t="str">
        <f>IF('приложение 1.1 '!G364=2017,'приложение 1.1 '!E364,"-")</f>
        <v>-</v>
      </c>
      <c r="N362" s="430" t="str">
        <f>IF('приложение 1.1 '!G364=2017,'приложение 1.1 '!D364,"-")</f>
        <v>-</v>
      </c>
      <c r="O362" s="430">
        <f t="shared" si="193"/>
        <v>0</v>
      </c>
      <c r="P362" s="430">
        <f t="shared" si="194"/>
        <v>0.432</v>
      </c>
      <c r="Q362" s="430">
        <v>0</v>
      </c>
      <c r="R362" s="430">
        <v>0</v>
      </c>
      <c r="S362" s="430">
        <v>0</v>
      </c>
      <c r="T362" s="430">
        <v>0</v>
      </c>
      <c r="U362" s="430">
        <v>0</v>
      </c>
      <c r="V362" s="430">
        <v>0</v>
      </c>
      <c r="W362" s="430">
        <v>0</v>
      </c>
      <c r="X362" s="430">
        <v>0</v>
      </c>
      <c r="Y362" s="430">
        <v>0</v>
      </c>
      <c r="Z362" s="430">
        <v>0</v>
      </c>
      <c r="AA362" s="430">
        <v>0</v>
      </c>
      <c r="AB362" s="430">
        <v>0</v>
      </c>
      <c r="AC362" s="430">
        <f t="shared" si="191"/>
        <v>0</v>
      </c>
      <c r="AD362" s="430">
        <f t="shared" si="192"/>
        <v>0</v>
      </c>
    </row>
    <row r="363" spans="1:30" ht="54.95" hidden="1" customHeight="1">
      <c r="A363" s="95" t="str">
        <f>'приложение 1.1 '!A365</f>
        <v>2.1.4.74</v>
      </c>
      <c r="B363" s="506" t="str">
        <f>'приложение 1.1 '!B365</f>
        <v>Строительство КЛ-10кВ  от   2БКТП-1600кВА (ТП-№3 ) до 2БКТП -1600кВА (ТП-№4) мкр.40</v>
      </c>
      <c r="C363" s="430">
        <f>IF('приложение 1.1 '!G365=2012,'приложение 1.1 '!E365,"-")</f>
        <v>0</v>
      </c>
      <c r="D363" s="430">
        <f>IF('приложение 1.1 '!G365=2012,'приложение 1.1 '!D365,"-")</f>
        <v>1.214</v>
      </c>
      <c r="E363" s="430" t="str">
        <f>IF('приложение 1.1 '!G365=2013,'приложение 1.1 '!E365,"-")</f>
        <v>-</v>
      </c>
      <c r="F363" s="430" t="str">
        <f>IF('приложение 1.1 '!G365=2013,'приложение 1.1 '!D365,"-")</f>
        <v>-</v>
      </c>
      <c r="G363" s="430" t="str">
        <f>IF('приложение 1.1 '!G365=2014,'приложение 1.1 '!E365,"-")</f>
        <v>-</v>
      </c>
      <c r="H363" s="430" t="str">
        <f>IF('приложение 1.1 '!G365=2014,'приложение 1.1 '!D365,"-")</f>
        <v>-</v>
      </c>
      <c r="I363" s="430" t="str">
        <f>IF('приложение 1.1 '!G365=2015,'приложение 1.1 '!E365,"-")</f>
        <v>-</v>
      </c>
      <c r="J363" s="430" t="str">
        <f>IF('приложение 1.1 '!G365=2015,'приложение 1.1 '!D365,"-")</f>
        <v>-</v>
      </c>
      <c r="K363" s="430" t="str">
        <f>IF('приложение 1.1 '!G365=2016,'приложение 1.1 '!E365,"-")</f>
        <v>-</v>
      </c>
      <c r="L363" s="430" t="str">
        <f>IF('приложение 1.1 '!G365=2016,'приложение 1.1 '!D365,"-")</f>
        <v>-</v>
      </c>
      <c r="M363" s="430" t="str">
        <f>IF('приложение 1.1 '!G365=2017,'приложение 1.1 '!E365,"-")</f>
        <v>-</v>
      </c>
      <c r="N363" s="430" t="str">
        <f>IF('приложение 1.1 '!G365=2017,'приложение 1.1 '!D365,"-")</f>
        <v>-</v>
      </c>
      <c r="O363" s="430">
        <f t="shared" si="193"/>
        <v>0</v>
      </c>
      <c r="P363" s="430">
        <f t="shared" si="194"/>
        <v>1.214</v>
      </c>
      <c r="Q363" s="430">
        <v>0</v>
      </c>
      <c r="R363" s="430">
        <v>0</v>
      </c>
      <c r="S363" s="430">
        <v>0</v>
      </c>
      <c r="T363" s="430">
        <v>0</v>
      </c>
      <c r="U363" s="430">
        <v>0</v>
      </c>
      <c r="V363" s="430">
        <v>0</v>
      </c>
      <c r="W363" s="430">
        <v>0</v>
      </c>
      <c r="X363" s="430">
        <v>0</v>
      </c>
      <c r="Y363" s="430">
        <v>0</v>
      </c>
      <c r="Z363" s="430">
        <v>0</v>
      </c>
      <c r="AA363" s="430">
        <v>0</v>
      </c>
      <c r="AB363" s="430">
        <v>0</v>
      </c>
      <c r="AC363" s="430">
        <f t="shared" si="191"/>
        <v>0</v>
      </c>
      <c r="AD363" s="430">
        <f t="shared" si="192"/>
        <v>0</v>
      </c>
    </row>
    <row r="364" spans="1:30" ht="54.95" hidden="1" customHeight="1">
      <c r="A364" s="95" t="str">
        <f>'приложение 1.1 '!A366</f>
        <v>2.1.4.75</v>
      </c>
      <c r="B364" s="506" t="str">
        <f>'приложение 1.1 '!B366</f>
        <v>Строительство КЛ-10кВ от опоры 10кВ до РП(ТП)-2х1250кВА мкр.44</v>
      </c>
      <c r="C364" s="430" t="str">
        <f>IF('приложение 1.1 '!G366=2012,'приложение 1.1 '!E366,"-")</f>
        <v>-</v>
      </c>
      <c r="D364" s="430" t="str">
        <f>IF('приложение 1.1 '!G366=2012,'приложение 1.1 '!D366,"-")</f>
        <v>-</v>
      </c>
      <c r="E364" s="430">
        <f>IF('приложение 1.1 '!G366=2013,'приложение 1.1 '!E366,"-")</f>
        <v>0</v>
      </c>
      <c r="F364" s="430">
        <f>IF('приложение 1.1 '!G366=2013,'приложение 1.1 '!D366,"-")</f>
        <v>0.92500000000000004</v>
      </c>
      <c r="G364" s="430" t="str">
        <f>IF('приложение 1.1 '!G366=2014,'приложение 1.1 '!E366,"-")</f>
        <v>-</v>
      </c>
      <c r="H364" s="430" t="str">
        <f>IF('приложение 1.1 '!G366=2014,'приложение 1.1 '!D366,"-")</f>
        <v>-</v>
      </c>
      <c r="I364" s="430" t="str">
        <f>IF('приложение 1.1 '!G366=2015,'приложение 1.1 '!E366,"-")</f>
        <v>-</v>
      </c>
      <c r="J364" s="430" t="str">
        <f>IF('приложение 1.1 '!G366=2015,'приложение 1.1 '!D366,"-")</f>
        <v>-</v>
      </c>
      <c r="K364" s="430" t="str">
        <f>IF('приложение 1.1 '!G366=2016,'приложение 1.1 '!E366,"-")</f>
        <v>-</v>
      </c>
      <c r="L364" s="430" t="str">
        <f>IF('приложение 1.1 '!G366=2016,'приложение 1.1 '!D366,"-")</f>
        <v>-</v>
      </c>
      <c r="M364" s="430" t="str">
        <f>IF('приложение 1.1 '!G366=2017,'приложение 1.1 '!E366,"-")</f>
        <v>-</v>
      </c>
      <c r="N364" s="430" t="str">
        <f>IF('приложение 1.1 '!G366=2017,'приложение 1.1 '!D366,"-")</f>
        <v>-</v>
      </c>
      <c r="O364" s="430">
        <f t="shared" si="193"/>
        <v>0</v>
      </c>
      <c r="P364" s="430">
        <f t="shared" si="194"/>
        <v>0.92500000000000004</v>
      </c>
      <c r="Q364" s="430">
        <v>0</v>
      </c>
      <c r="R364" s="430">
        <v>0</v>
      </c>
      <c r="S364" s="430">
        <v>0</v>
      </c>
      <c r="T364" s="430">
        <v>0</v>
      </c>
      <c r="U364" s="430">
        <v>0</v>
      </c>
      <c r="V364" s="430">
        <v>0</v>
      </c>
      <c r="W364" s="430">
        <v>0</v>
      </c>
      <c r="X364" s="430">
        <v>0</v>
      </c>
      <c r="Y364" s="430">
        <v>0</v>
      </c>
      <c r="Z364" s="430">
        <v>0</v>
      </c>
      <c r="AA364" s="430">
        <v>0</v>
      </c>
      <c r="AB364" s="430">
        <v>0</v>
      </c>
      <c r="AC364" s="430">
        <f t="shared" si="191"/>
        <v>0</v>
      </c>
      <c r="AD364" s="430">
        <f t="shared" si="192"/>
        <v>0</v>
      </c>
    </row>
    <row r="365" spans="1:30" ht="54.95" hidden="1" customHeight="1">
      <c r="A365" s="95" t="str">
        <f>'приложение 1.1 '!A367</f>
        <v>2.1.4.76</v>
      </c>
      <c r="B365" s="506" t="str">
        <f>'приложение 1.1 '!B367</f>
        <v>Строит. КЛ-10кВ от РП(ТП) 2х1250 кВА мкр.18,19,20 до врезки в КЛ-10кВ ПС Университет РП-116, для электроснабжения жилого дома №32  мкр.18-19-20</v>
      </c>
      <c r="C365" s="430" t="str">
        <f>IF('приложение 1.1 '!G367=2012,'приложение 1.1 '!E367,"-")</f>
        <v>-</v>
      </c>
      <c r="D365" s="430" t="str">
        <f>IF('приложение 1.1 '!G367=2012,'приложение 1.1 '!D367,"-")</f>
        <v>-</v>
      </c>
      <c r="E365" s="430" t="str">
        <f>IF('приложение 1.1 '!G367=2013,'приложение 1.1 '!E367,"-")</f>
        <v>-</v>
      </c>
      <c r="F365" s="430" t="str">
        <f>IF('приложение 1.1 '!G367=2013,'приложение 1.1 '!D367,"-")</f>
        <v>-</v>
      </c>
      <c r="G365" s="430">
        <f>IF('приложение 1.1 '!G367=2014,'приложение 1.1 '!E367,"-")</f>
        <v>0</v>
      </c>
      <c r="H365" s="430">
        <f>IF('приложение 1.1 '!G367=2014,'приложение 1.1 '!D367,"-")</f>
        <v>2.956</v>
      </c>
      <c r="I365" s="430" t="str">
        <f>IF('приложение 1.1 '!G367=2015,'приложение 1.1 '!E367,"-")</f>
        <v>-</v>
      </c>
      <c r="J365" s="430" t="str">
        <f>IF('приложение 1.1 '!G367=2015,'приложение 1.1 '!D367,"-")</f>
        <v>-</v>
      </c>
      <c r="K365" s="430" t="str">
        <f>IF('приложение 1.1 '!G367=2016,'приложение 1.1 '!E367,"-")</f>
        <v>-</v>
      </c>
      <c r="L365" s="430" t="str">
        <f>IF('приложение 1.1 '!G367=2016,'приложение 1.1 '!D367,"-")</f>
        <v>-</v>
      </c>
      <c r="M365" s="430" t="str">
        <f>IF('приложение 1.1 '!G367=2017,'приложение 1.1 '!E367,"-")</f>
        <v>-</v>
      </c>
      <c r="N365" s="430" t="str">
        <f>IF('приложение 1.1 '!G367=2017,'приложение 1.1 '!D367,"-")</f>
        <v>-</v>
      </c>
      <c r="O365" s="430">
        <f t="shared" si="193"/>
        <v>0</v>
      </c>
      <c r="P365" s="430">
        <f t="shared" si="194"/>
        <v>2.956</v>
      </c>
      <c r="Q365" s="430">
        <v>0</v>
      </c>
      <c r="R365" s="430">
        <v>0</v>
      </c>
      <c r="S365" s="430">
        <v>0</v>
      </c>
      <c r="T365" s="430">
        <v>0</v>
      </c>
      <c r="U365" s="430">
        <v>0</v>
      </c>
      <c r="V365" s="430">
        <v>0</v>
      </c>
      <c r="W365" s="430">
        <v>0</v>
      </c>
      <c r="X365" s="430">
        <v>0</v>
      </c>
      <c r="Y365" s="430">
        <v>0</v>
      </c>
      <c r="Z365" s="430">
        <v>0</v>
      </c>
      <c r="AA365" s="430">
        <v>0</v>
      </c>
      <c r="AB365" s="430">
        <v>0</v>
      </c>
      <c r="AC365" s="430">
        <f t="shared" si="191"/>
        <v>0</v>
      </c>
      <c r="AD365" s="430">
        <f t="shared" si="192"/>
        <v>0</v>
      </c>
    </row>
    <row r="366" spans="1:30" ht="54.95" hidden="1" customHeight="1">
      <c r="A366" s="95" t="str">
        <f>'приложение 1.1 '!A368</f>
        <v>2.1.4.77</v>
      </c>
      <c r="B366" s="506" t="str">
        <f>'приложение 1.1 '!B368</f>
        <v>Строительство КЛ-10кВ 2БКТП-1000кВА ИЖК мкр.37 -ТП-2х1600кВА мкр.37</v>
      </c>
      <c r="C366" s="430" t="str">
        <f>IF('приложение 1.1 '!G368=2012,'приложение 1.1 '!E368,"-")</f>
        <v>-</v>
      </c>
      <c r="D366" s="430" t="str">
        <f>IF('приложение 1.1 '!G368=2012,'приложение 1.1 '!D368,"-")</f>
        <v>-</v>
      </c>
      <c r="E366" s="430">
        <f>IF('приложение 1.1 '!G368=2013,'приложение 1.1 '!E368,"-")</f>
        <v>0</v>
      </c>
      <c r="F366" s="430">
        <f>IF('приложение 1.1 '!G368=2013,'приложение 1.1 '!D368,"-")</f>
        <v>1.042</v>
      </c>
      <c r="G366" s="430" t="str">
        <f>IF('приложение 1.1 '!G368=2014,'приложение 1.1 '!E368,"-")</f>
        <v>-</v>
      </c>
      <c r="H366" s="430" t="str">
        <f>IF('приложение 1.1 '!G368=2014,'приложение 1.1 '!D368,"-")</f>
        <v>-</v>
      </c>
      <c r="I366" s="430" t="str">
        <f>IF('приложение 1.1 '!G368=2015,'приложение 1.1 '!E368,"-")</f>
        <v>-</v>
      </c>
      <c r="J366" s="430" t="str">
        <f>IF('приложение 1.1 '!G368=2015,'приложение 1.1 '!D368,"-")</f>
        <v>-</v>
      </c>
      <c r="K366" s="430" t="str">
        <f>IF('приложение 1.1 '!G368=2016,'приложение 1.1 '!E368,"-")</f>
        <v>-</v>
      </c>
      <c r="L366" s="430" t="str">
        <f>IF('приложение 1.1 '!G368=2016,'приложение 1.1 '!D368,"-")</f>
        <v>-</v>
      </c>
      <c r="M366" s="430" t="str">
        <f>IF('приложение 1.1 '!G368=2017,'приложение 1.1 '!E368,"-")</f>
        <v>-</v>
      </c>
      <c r="N366" s="430" t="str">
        <f>IF('приложение 1.1 '!G368=2017,'приложение 1.1 '!D368,"-")</f>
        <v>-</v>
      </c>
      <c r="O366" s="430">
        <f t="shared" si="193"/>
        <v>0</v>
      </c>
      <c r="P366" s="430">
        <f t="shared" si="194"/>
        <v>1.042</v>
      </c>
      <c r="Q366" s="430">
        <v>0</v>
      </c>
      <c r="R366" s="430">
        <v>0</v>
      </c>
      <c r="S366" s="430">
        <v>0</v>
      </c>
      <c r="T366" s="430">
        <v>0</v>
      </c>
      <c r="U366" s="430">
        <v>0</v>
      </c>
      <c r="V366" s="430">
        <v>0</v>
      </c>
      <c r="W366" s="430">
        <v>0</v>
      </c>
      <c r="X366" s="430">
        <v>0</v>
      </c>
      <c r="Y366" s="430">
        <v>0</v>
      </c>
      <c r="Z366" s="430">
        <v>0</v>
      </c>
      <c r="AA366" s="430">
        <v>0</v>
      </c>
      <c r="AB366" s="430">
        <v>0</v>
      </c>
      <c r="AC366" s="430">
        <f t="shared" si="191"/>
        <v>0</v>
      </c>
      <c r="AD366" s="430">
        <f t="shared" si="192"/>
        <v>0</v>
      </c>
    </row>
    <row r="367" spans="1:30" ht="54.95" hidden="1" customHeight="1">
      <c r="A367" s="95" t="str">
        <f>'приложение 1.1 '!A369</f>
        <v>2.1.4.78</v>
      </c>
      <c r="B367" s="506" t="str">
        <f>'приложение 1.1 '!B369</f>
        <v>Строительство КЛ-10кВ ТП-585-2БКТП-1000кВА ИЖК мкр.37</v>
      </c>
      <c r="C367" s="430" t="str">
        <f>IF('приложение 1.1 '!G369=2012,'приложение 1.1 '!E369,"-")</f>
        <v>-</v>
      </c>
      <c r="D367" s="430" t="str">
        <f>IF('приложение 1.1 '!G369=2012,'приложение 1.1 '!D369,"-")</f>
        <v>-</v>
      </c>
      <c r="E367" s="430">
        <f>IF('приложение 1.1 '!G369=2013,'приложение 1.1 '!E369,"-")</f>
        <v>0</v>
      </c>
      <c r="F367" s="430">
        <f>IF('приложение 1.1 '!G369=2013,'приложение 1.1 '!D369,"-")</f>
        <v>1.4239999999999999</v>
      </c>
      <c r="G367" s="430" t="str">
        <f>IF('приложение 1.1 '!G369=2014,'приложение 1.1 '!E369,"-")</f>
        <v>-</v>
      </c>
      <c r="H367" s="430" t="str">
        <f>IF('приложение 1.1 '!G369=2014,'приложение 1.1 '!D369,"-")</f>
        <v>-</v>
      </c>
      <c r="I367" s="430" t="str">
        <f>IF('приложение 1.1 '!G369=2015,'приложение 1.1 '!E369,"-")</f>
        <v>-</v>
      </c>
      <c r="J367" s="430" t="str">
        <f>IF('приложение 1.1 '!G369=2015,'приложение 1.1 '!D369,"-")</f>
        <v>-</v>
      </c>
      <c r="K367" s="430" t="str">
        <f>IF('приложение 1.1 '!G369=2016,'приложение 1.1 '!E369,"-")</f>
        <v>-</v>
      </c>
      <c r="L367" s="430" t="str">
        <f>IF('приложение 1.1 '!G369=2016,'приложение 1.1 '!D369,"-")</f>
        <v>-</v>
      </c>
      <c r="M367" s="430" t="str">
        <f>IF('приложение 1.1 '!G369=2017,'приложение 1.1 '!E369,"-")</f>
        <v>-</v>
      </c>
      <c r="N367" s="430" t="str">
        <f>IF('приложение 1.1 '!G369=2017,'приложение 1.1 '!D369,"-")</f>
        <v>-</v>
      </c>
      <c r="O367" s="430">
        <f t="shared" si="193"/>
        <v>0</v>
      </c>
      <c r="P367" s="430">
        <f t="shared" si="194"/>
        <v>1.4239999999999999</v>
      </c>
      <c r="Q367" s="430">
        <v>0</v>
      </c>
      <c r="R367" s="430">
        <v>0</v>
      </c>
      <c r="S367" s="430">
        <v>0</v>
      </c>
      <c r="T367" s="430">
        <v>0</v>
      </c>
      <c r="U367" s="430">
        <v>0</v>
      </c>
      <c r="V367" s="430">
        <v>0</v>
      </c>
      <c r="W367" s="430">
        <v>0</v>
      </c>
      <c r="X367" s="430">
        <v>0</v>
      </c>
      <c r="Y367" s="430">
        <v>0</v>
      </c>
      <c r="Z367" s="430">
        <v>0</v>
      </c>
      <c r="AA367" s="430">
        <v>0</v>
      </c>
      <c r="AB367" s="430">
        <v>0</v>
      </c>
      <c r="AC367" s="430">
        <f t="shared" si="191"/>
        <v>0</v>
      </c>
      <c r="AD367" s="430">
        <f t="shared" si="192"/>
        <v>0</v>
      </c>
    </row>
    <row r="368" spans="1:30" ht="54.95" hidden="1" customHeight="1">
      <c r="A368" s="95" t="str">
        <f>'приложение 1.1 '!A370</f>
        <v>2.1.4.79</v>
      </c>
      <c r="B368" s="506" t="str">
        <f>'приложение 1.1 '!B370</f>
        <v>Строительство КЛ-10кВ ТП-2х1600кВА мкр.37-ТП Поликлиника</v>
      </c>
      <c r="C368" s="430" t="str">
        <f>IF('приложение 1.1 '!G370=2012,'приложение 1.1 '!E370,"-")</f>
        <v>-</v>
      </c>
      <c r="D368" s="430" t="str">
        <f>IF('приложение 1.1 '!G370=2012,'приложение 1.1 '!D370,"-")</f>
        <v>-</v>
      </c>
      <c r="E368" s="430">
        <f>IF('приложение 1.1 '!G370=2013,'приложение 1.1 '!E370,"-")</f>
        <v>0</v>
      </c>
      <c r="F368" s="430">
        <f>IF('приложение 1.1 '!G370=2013,'приложение 1.1 '!D370,"-")</f>
        <v>0.46400000000000002</v>
      </c>
      <c r="G368" s="430" t="str">
        <f>IF('приложение 1.1 '!G370=2014,'приложение 1.1 '!E370,"-")</f>
        <v>-</v>
      </c>
      <c r="H368" s="430" t="str">
        <f>IF('приложение 1.1 '!G370=2014,'приложение 1.1 '!D370,"-")</f>
        <v>-</v>
      </c>
      <c r="I368" s="430" t="str">
        <f>IF('приложение 1.1 '!G370=2015,'приложение 1.1 '!E370,"-")</f>
        <v>-</v>
      </c>
      <c r="J368" s="430" t="str">
        <f>IF('приложение 1.1 '!G370=2015,'приложение 1.1 '!D370,"-")</f>
        <v>-</v>
      </c>
      <c r="K368" s="430" t="str">
        <f>IF('приложение 1.1 '!G370=2016,'приложение 1.1 '!E370,"-")</f>
        <v>-</v>
      </c>
      <c r="L368" s="430" t="str">
        <f>IF('приложение 1.1 '!G370=2016,'приложение 1.1 '!D370,"-")</f>
        <v>-</v>
      </c>
      <c r="M368" s="430" t="str">
        <f>IF('приложение 1.1 '!G370=2017,'приложение 1.1 '!E370,"-")</f>
        <v>-</v>
      </c>
      <c r="N368" s="430" t="str">
        <f>IF('приложение 1.1 '!G370=2017,'приложение 1.1 '!D370,"-")</f>
        <v>-</v>
      </c>
      <c r="O368" s="430">
        <f t="shared" si="193"/>
        <v>0</v>
      </c>
      <c r="P368" s="430">
        <f t="shared" si="194"/>
        <v>0.46400000000000002</v>
      </c>
      <c r="Q368" s="430">
        <v>0</v>
      </c>
      <c r="R368" s="430">
        <v>0</v>
      </c>
      <c r="S368" s="430">
        <v>0</v>
      </c>
      <c r="T368" s="430">
        <v>0</v>
      </c>
      <c r="U368" s="430">
        <v>0</v>
      </c>
      <c r="V368" s="430">
        <v>0</v>
      </c>
      <c r="W368" s="430">
        <v>0</v>
      </c>
      <c r="X368" s="430">
        <v>0</v>
      </c>
      <c r="Y368" s="430">
        <v>0</v>
      </c>
      <c r="Z368" s="430">
        <v>0</v>
      </c>
      <c r="AA368" s="430">
        <v>0</v>
      </c>
      <c r="AB368" s="430">
        <v>0</v>
      </c>
      <c r="AC368" s="430">
        <f t="shared" si="191"/>
        <v>0</v>
      </c>
      <c r="AD368" s="430">
        <f t="shared" si="192"/>
        <v>0</v>
      </c>
    </row>
    <row r="369" spans="1:30" ht="54.95" hidden="1" customHeight="1">
      <c r="A369" s="95" t="str">
        <f>'приложение 1.1 '!A371</f>
        <v>2.1.4.80</v>
      </c>
      <c r="B369" s="506" t="str">
        <f>'приложение 1.1 '!B371</f>
        <v>Строительство КЛ-10кВ от ТП-№ 1 (2 х1600кВА) мкр.37 до места врезки в КЛ-10кВ</v>
      </c>
      <c r="C369" s="430" t="str">
        <f>IF('приложение 1.1 '!G371=2012,'приложение 1.1 '!E371,"-")</f>
        <v>-</v>
      </c>
      <c r="D369" s="430" t="str">
        <f>IF('приложение 1.1 '!G371=2012,'приложение 1.1 '!D371,"-")</f>
        <v>-</v>
      </c>
      <c r="E369" s="430" t="str">
        <f>IF('приложение 1.1 '!G371=2013,'приложение 1.1 '!E371,"-")</f>
        <v>-</v>
      </c>
      <c r="F369" s="430" t="str">
        <f>IF('приложение 1.1 '!G371=2013,'приложение 1.1 '!D371,"-")</f>
        <v>-</v>
      </c>
      <c r="G369" s="430" t="str">
        <f>IF('приложение 1.1 '!G371=2014,'приложение 1.1 '!E371,"-")</f>
        <v>-</v>
      </c>
      <c r="H369" s="430" t="str">
        <f>IF('приложение 1.1 '!G371=2014,'приложение 1.1 '!D371,"-")</f>
        <v>-</v>
      </c>
      <c r="I369" s="430">
        <f>IF('приложение 1.1 '!G371=2015,'приложение 1.1 '!E371,"-")</f>
        <v>0</v>
      </c>
      <c r="J369" s="430">
        <f>IF('приложение 1.1 '!G371=2015,'приложение 1.1 '!D371,"-")</f>
        <v>0.14599999999999999</v>
      </c>
      <c r="K369" s="430" t="str">
        <f>IF('приложение 1.1 '!G371=2016,'приложение 1.1 '!E371,"-")</f>
        <v>-</v>
      </c>
      <c r="L369" s="430" t="str">
        <f>IF('приложение 1.1 '!G371=2016,'приложение 1.1 '!D371,"-")</f>
        <v>-</v>
      </c>
      <c r="M369" s="430" t="str">
        <f>IF('приложение 1.1 '!G371=2017,'приложение 1.1 '!E371,"-")</f>
        <v>-</v>
      </c>
      <c r="N369" s="430" t="str">
        <f>IF('приложение 1.1 '!G371=2017,'приложение 1.1 '!D371,"-")</f>
        <v>-</v>
      </c>
      <c r="O369" s="430">
        <f t="shared" si="193"/>
        <v>0</v>
      </c>
      <c r="P369" s="430">
        <f t="shared" si="194"/>
        <v>0.14599999999999999</v>
      </c>
      <c r="Q369" s="430">
        <v>0</v>
      </c>
      <c r="R369" s="430">
        <v>0</v>
      </c>
      <c r="S369" s="430">
        <v>0</v>
      </c>
      <c r="T369" s="430">
        <v>0</v>
      </c>
      <c r="U369" s="430">
        <v>0</v>
      </c>
      <c r="V369" s="430">
        <v>0</v>
      </c>
      <c r="W369" s="430">
        <v>0</v>
      </c>
      <c r="X369" s="430">
        <v>0</v>
      </c>
      <c r="Y369" s="430">
        <v>0</v>
      </c>
      <c r="Z369" s="430">
        <v>0</v>
      </c>
      <c r="AA369" s="430">
        <v>0</v>
      </c>
      <c r="AB369" s="430">
        <v>0</v>
      </c>
      <c r="AC369" s="430">
        <f t="shared" si="191"/>
        <v>0</v>
      </c>
      <c r="AD369" s="430">
        <f t="shared" si="192"/>
        <v>0</v>
      </c>
    </row>
    <row r="370" spans="1:30" ht="54.95" hidden="1" customHeight="1">
      <c r="A370" s="95" t="str">
        <f>'приложение 1.1 '!A372</f>
        <v>2.1.4.81</v>
      </c>
      <c r="B370" s="506" t="str">
        <f>'приложение 1.1 '!B372</f>
        <v>Строительство КЛ-10кВ от ТП-305 до БКТП-2х1000кВА мкр.24, для электроснабжения жилого комплекса №304.1 (блок А) 24 мкр.</v>
      </c>
      <c r="C370" s="430" t="str">
        <f>IF('приложение 1.1 '!G372=2012,'приложение 1.1 '!E372,"-")</f>
        <v>-</v>
      </c>
      <c r="D370" s="430" t="str">
        <f>IF('приложение 1.1 '!G372=2012,'приложение 1.1 '!D372,"-")</f>
        <v>-</v>
      </c>
      <c r="E370" s="430">
        <f>IF('приложение 1.1 '!G372=2013,'приложение 1.1 '!E372,"-")</f>
        <v>0</v>
      </c>
      <c r="F370" s="430">
        <f>IF('приложение 1.1 '!G372=2013,'приложение 1.1 '!D372,"-")</f>
        <v>1.93</v>
      </c>
      <c r="G370" s="430" t="str">
        <f>IF('приложение 1.1 '!G372=2014,'приложение 1.1 '!E372,"-")</f>
        <v>-</v>
      </c>
      <c r="H370" s="430" t="str">
        <f>IF('приложение 1.1 '!G372=2014,'приложение 1.1 '!D372,"-")</f>
        <v>-</v>
      </c>
      <c r="I370" s="430" t="str">
        <f>IF('приложение 1.1 '!G372=2015,'приложение 1.1 '!E372,"-")</f>
        <v>-</v>
      </c>
      <c r="J370" s="430" t="str">
        <f>IF('приложение 1.1 '!G372=2015,'приложение 1.1 '!D372,"-")</f>
        <v>-</v>
      </c>
      <c r="K370" s="430" t="str">
        <f>IF('приложение 1.1 '!G372=2016,'приложение 1.1 '!E372,"-")</f>
        <v>-</v>
      </c>
      <c r="L370" s="430" t="str">
        <f>IF('приложение 1.1 '!G372=2016,'приложение 1.1 '!D372,"-")</f>
        <v>-</v>
      </c>
      <c r="M370" s="430" t="str">
        <f>IF('приложение 1.1 '!G372=2017,'приложение 1.1 '!E372,"-")</f>
        <v>-</v>
      </c>
      <c r="N370" s="430" t="str">
        <f>IF('приложение 1.1 '!G372=2017,'приложение 1.1 '!D372,"-")</f>
        <v>-</v>
      </c>
      <c r="O370" s="430">
        <f t="shared" si="193"/>
        <v>0</v>
      </c>
      <c r="P370" s="430">
        <f t="shared" si="194"/>
        <v>1.93</v>
      </c>
      <c r="Q370" s="430">
        <v>0</v>
      </c>
      <c r="R370" s="430">
        <v>0</v>
      </c>
      <c r="S370" s="430">
        <v>0</v>
      </c>
      <c r="T370" s="430">
        <v>0</v>
      </c>
      <c r="U370" s="430">
        <v>0</v>
      </c>
      <c r="V370" s="430">
        <v>0</v>
      </c>
      <c r="W370" s="430">
        <v>0</v>
      </c>
      <c r="X370" s="430">
        <v>0</v>
      </c>
      <c r="Y370" s="430">
        <v>0</v>
      </c>
      <c r="Z370" s="430">
        <v>0</v>
      </c>
      <c r="AA370" s="430">
        <v>0</v>
      </c>
      <c r="AB370" s="430">
        <v>0</v>
      </c>
      <c r="AC370" s="430">
        <f t="shared" si="191"/>
        <v>0</v>
      </c>
      <c r="AD370" s="430">
        <f t="shared" si="192"/>
        <v>0</v>
      </c>
    </row>
    <row r="371" spans="1:30" ht="54.95" hidden="1" customHeight="1">
      <c r="A371" s="95" t="str">
        <f>'приложение 1.1 '!A373</f>
        <v>2.1.4.82</v>
      </c>
      <c r="B371" s="506" t="str">
        <f>'приложение 1.1 '!B373</f>
        <v>Строительство КЛ-10кВ от РП(ТП)№31 2х630кВА до места врезки в КЛ-10кВ от ПС "Западная" до РП-133 мкр.43</v>
      </c>
      <c r="C371" s="430" t="str">
        <f>IF('приложение 1.1 '!G373=2012,'приложение 1.1 '!E373,"-")</f>
        <v>-</v>
      </c>
      <c r="D371" s="430" t="str">
        <f>IF('приложение 1.1 '!G373=2012,'приложение 1.1 '!D373,"-")</f>
        <v>-</v>
      </c>
      <c r="E371" s="430" t="str">
        <f>IF('приложение 1.1 '!G373=2013,'приложение 1.1 '!E373,"-")</f>
        <v>-</v>
      </c>
      <c r="F371" s="430" t="str">
        <f>IF('приложение 1.1 '!G373=2013,'приложение 1.1 '!D373,"-")</f>
        <v>-</v>
      </c>
      <c r="G371" s="430" t="str">
        <f>IF('приложение 1.1 '!G373=2014,'приложение 1.1 '!E373,"-")</f>
        <v>-</v>
      </c>
      <c r="H371" s="430" t="str">
        <f>IF('приложение 1.1 '!G373=2014,'приложение 1.1 '!D373,"-")</f>
        <v>-</v>
      </c>
      <c r="I371" s="430" t="str">
        <f>IF('приложение 1.1 '!G373=2015,'приложение 1.1 '!E373,"-")</f>
        <v>-</v>
      </c>
      <c r="J371" s="430" t="str">
        <f>IF('приложение 1.1 '!G373=2015,'приложение 1.1 '!D373,"-")</f>
        <v>-</v>
      </c>
      <c r="K371" s="430">
        <f>IF('приложение 1.1 '!G373=2016,'приложение 1.1 '!E373,"-")</f>
        <v>0</v>
      </c>
      <c r="L371" s="430">
        <f>IF('приложение 1.1 '!G373=2016,'приложение 1.1 '!D373,"-")</f>
        <v>2.2559999999999998</v>
      </c>
      <c r="M371" s="430" t="str">
        <f>IF('приложение 1.1 '!G373=2017,'приложение 1.1 '!E373,"-")</f>
        <v>-</v>
      </c>
      <c r="N371" s="430" t="str">
        <f>IF('приложение 1.1 '!G373=2017,'приложение 1.1 '!D373,"-")</f>
        <v>-</v>
      </c>
      <c r="O371" s="430">
        <f t="shared" si="193"/>
        <v>0</v>
      </c>
      <c r="P371" s="430">
        <f t="shared" si="194"/>
        <v>2.2559999999999998</v>
      </c>
      <c r="Q371" s="430">
        <v>0</v>
      </c>
      <c r="R371" s="430">
        <v>0</v>
      </c>
      <c r="S371" s="430">
        <v>0</v>
      </c>
      <c r="T371" s="430">
        <v>0</v>
      </c>
      <c r="U371" s="430">
        <v>0</v>
      </c>
      <c r="V371" s="430">
        <v>0</v>
      </c>
      <c r="W371" s="430">
        <v>0</v>
      </c>
      <c r="X371" s="430">
        <v>0</v>
      </c>
      <c r="Y371" s="430">
        <v>0</v>
      </c>
      <c r="Z371" s="430">
        <v>0</v>
      </c>
      <c r="AA371" s="430">
        <v>0</v>
      </c>
      <c r="AB371" s="430">
        <v>0</v>
      </c>
      <c r="AC371" s="430">
        <f t="shared" si="191"/>
        <v>0</v>
      </c>
      <c r="AD371" s="430">
        <f t="shared" si="192"/>
        <v>0</v>
      </c>
    </row>
    <row r="372" spans="1:30" ht="54.95" hidden="1" customHeight="1">
      <c r="A372" s="95" t="str">
        <f>'приложение 1.1 '!A374</f>
        <v>2.1.4.83</v>
      </c>
      <c r="B372" s="506" t="str">
        <f>'приложение 1.1 '!B374</f>
        <v>Строительство КЛ-10кВ от РП(ТП)№31 2х630кВА до ТП№33 2х630кВА мкр.43</v>
      </c>
      <c r="C372" s="430" t="str">
        <f>IF('приложение 1.1 '!G374=2012,'приложение 1.1 '!E374,"-")</f>
        <v>-</v>
      </c>
      <c r="D372" s="430" t="str">
        <f>IF('приложение 1.1 '!G374=2012,'приложение 1.1 '!D374,"-")</f>
        <v>-</v>
      </c>
      <c r="E372" s="430" t="str">
        <f>IF('приложение 1.1 '!G374=2013,'приложение 1.1 '!E374,"-")</f>
        <v>-</v>
      </c>
      <c r="F372" s="430" t="str">
        <f>IF('приложение 1.1 '!G374=2013,'приложение 1.1 '!D374,"-")</f>
        <v>-</v>
      </c>
      <c r="G372" s="430" t="str">
        <f>IF('приложение 1.1 '!G374=2014,'приложение 1.1 '!E374,"-")</f>
        <v>-</v>
      </c>
      <c r="H372" s="430" t="str">
        <f>IF('приложение 1.1 '!G374=2014,'приложение 1.1 '!D374,"-")</f>
        <v>-</v>
      </c>
      <c r="I372" s="430" t="str">
        <f>IF('приложение 1.1 '!G374=2015,'приложение 1.1 '!E374,"-")</f>
        <v>-</v>
      </c>
      <c r="J372" s="430" t="str">
        <f>IF('приложение 1.1 '!G374=2015,'приложение 1.1 '!D374,"-")</f>
        <v>-</v>
      </c>
      <c r="K372" s="430">
        <f>IF('приложение 1.1 '!G374=2016,'приложение 1.1 '!E374,"-")</f>
        <v>0</v>
      </c>
      <c r="L372" s="430">
        <f>IF('приложение 1.1 '!G374=2016,'приложение 1.1 '!D374,"-")</f>
        <v>1.6120000000000001</v>
      </c>
      <c r="M372" s="430" t="str">
        <f>IF('приложение 1.1 '!G374=2017,'приложение 1.1 '!E374,"-")</f>
        <v>-</v>
      </c>
      <c r="N372" s="430" t="str">
        <f>IF('приложение 1.1 '!G374=2017,'приложение 1.1 '!D374,"-")</f>
        <v>-</v>
      </c>
      <c r="O372" s="430">
        <f t="shared" si="193"/>
        <v>0</v>
      </c>
      <c r="P372" s="430">
        <f t="shared" si="194"/>
        <v>1.6120000000000001</v>
      </c>
      <c r="Q372" s="430">
        <v>0</v>
      </c>
      <c r="R372" s="430">
        <v>0</v>
      </c>
      <c r="S372" s="430">
        <v>0</v>
      </c>
      <c r="T372" s="430">
        <v>0</v>
      </c>
      <c r="U372" s="430">
        <v>0</v>
      </c>
      <c r="V372" s="430">
        <v>0</v>
      </c>
      <c r="W372" s="430">
        <v>0</v>
      </c>
      <c r="X372" s="430">
        <v>0</v>
      </c>
      <c r="Y372" s="430">
        <v>0</v>
      </c>
      <c r="Z372" s="430">
        <v>0</v>
      </c>
      <c r="AA372" s="430">
        <v>0</v>
      </c>
      <c r="AB372" s="430">
        <v>0</v>
      </c>
      <c r="AC372" s="430">
        <f t="shared" si="191"/>
        <v>0</v>
      </c>
      <c r="AD372" s="430">
        <f t="shared" si="192"/>
        <v>0</v>
      </c>
    </row>
    <row r="373" spans="1:30" ht="54.95" hidden="1" customHeight="1">
      <c r="A373" s="95" t="str">
        <f>'приложение 1.1 '!A375</f>
        <v>2.1.4.84</v>
      </c>
      <c r="B373" s="506" t="str">
        <f>'приложение 1.1 '!B375</f>
        <v>Строительство КЛ-10кВ от ТП№33 2х630кВА до ТП№33а 2х630кВА мкр.43</v>
      </c>
      <c r="C373" s="430" t="str">
        <f>IF('приложение 1.1 '!G375=2012,'приложение 1.1 '!E375,"-")</f>
        <v>-</v>
      </c>
      <c r="D373" s="430" t="str">
        <f>IF('приложение 1.1 '!G375=2012,'приложение 1.1 '!D375,"-")</f>
        <v>-</v>
      </c>
      <c r="E373" s="430" t="str">
        <f>IF('приложение 1.1 '!G375=2013,'приложение 1.1 '!E375,"-")</f>
        <v>-</v>
      </c>
      <c r="F373" s="430" t="str">
        <f>IF('приложение 1.1 '!G375=2013,'приложение 1.1 '!D375,"-")</f>
        <v>-</v>
      </c>
      <c r="G373" s="430" t="str">
        <f>IF('приложение 1.1 '!G375=2014,'приложение 1.1 '!E375,"-")</f>
        <v>-</v>
      </c>
      <c r="H373" s="430" t="str">
        <f>IF('приложение 1.1 '!G375=2014,'приложение 1.1 '!D375,"-")</f>
        <v>-</v>
      </c>
      <c r="I373" s="430" t="str">
        <f>IF('приложение 1.1 '!G375=2015,'приложение 1.1 '!E375,"-")</f>
        <v>-</v>
      </c>
      <c r="J373" s="430" t="str">
        <f>IF('приложение 1.1 '!G375=2015,'приложение 1.1 '!D375,"-")</f>
        <v>-</v>
      </c>
      <c r="K373" s="430">
        <f>IF('приложение 1.1 '!G375=2016,'приложение 1.1 '!E375,"-")</f>
        <v>0</v>
      </c>
      <c r="L373" s="430">
        <f>IF('приложение 1.1 '!G375=2016,'приложение 1.1 '!D375,"-")</f>
        <v>0.64600000000000002</v>
      </c>
      <c r="M373" s="430" t="str">
        <f>IF('приложение 1.1 '!G375=2017,'приложение 1.1 '!E375,"-")</f>
        <v>-</v>
      </c>
      <c r="N373" s="430" t="str">
        <f>IF('приложение 1.1 '!G375=2017,'приложение 1.1 '!D375,"-")</f>
        <v>-</v>
      </c>
      <c r="O373" s="430">
        <f t="shared" si="193"/>
        <v>0</v>
      </c>
      <c r="P373" s="430">
        <f t="shared" si="194"/>
        <v>0.64600000000000002</v>
      </c>
      <c r="Q373" s="430">
        <v>0</v>
      </c>
      <c r="R373" s="430">
        <v>0</v>
      </c>
      <c r="S373" s="430">
        <v>0</v>
      </c>
      <c r="T373" s="430">
        <v>0</v>
      </c>
      <c r="U373" s="430">
        <v>0</v>
      </c>
      <c r="V373" s="430">
        <v>0</v>
      </c>
      <c r="W373" s="430">
        <v>0</v>
      </c>
      <c r="X373" s="430">
        <v>0</v>
      </c>
      <c r="Y373" s="430">
        <v>0</v>
      </c>
      <c r="Z373" s="430">
        <v>0</v>
      </c>
      <c r="AA373" s="430">
        <v>0</v>
      </c>
      <c r="AB373" s="430">
        <v>0</v>
      </c>
      <c r="AC373" s="430">
        <f t="shared" si="191"/>
        <v>0</v>
      </c>
      <c r="AD373" s="430">
        <f t="shared" si="192"/>
        <v>0</v>
      </c>
    </row>
    <row r="374" spans="1:30" ht="54.95" hidden="1" customHeight="1">
      <c r="A374" s="95" t="str">
        <f>'приложение 1.1 '!A376</f>
        <v>2.1.4.90</v>
      </c>
      <c r="B374" s="506" t="str">
        <f>'приложение 1.1 '!B376</f>
        <v>Строительство КЛ-10кВ от ТП№33а 2х630кВА до РП(ТП)№31 2х630кВА мкр.43</v>
      </c>
      <c r="C374" s="430" t="str">
        <f>IF('приложение 1.1 '!G376=2012,'приложение 1.1 '!E376,"-")</f>
        <v>-</v>
      </c>
      <c r="D374" s="430" t="str">
        <f>IF('приложение 1.1 '!G376=2012,'приложение 1.1 '!D376,"-")</f>
        <v>-</v>
      </c>
      <c r="E374" s="430" t="str">
        <f>IF('приложение 1.1 '!G376=2013,'приложение 1.1 '!E376,"-")</f>
        <v>-</v>
      </c>
      <c r="F374" s="430" t="str">
        <f>IF('приложение 1.1 '!G376=2013,'приложение 1.1 '!D376,"-")</f>
        <v>-</v>
      </c>
      <c r="G374" s="430" t="str">
        <f>IF('приложение 1.1 '!G376=2014,'приложение 1.1 '!E376,"-")</f>
        <v>-</v>
      </c>
      <c r="H374" s="430" t="str">
        <f>IF('приложение 1.1 '!G376=2014,'приложение 1.1 '!D376,"-")</f>
        <v>-</v>
      </c>
      <c r="I374" s="430" t="str">
        <f>IF('приложение 1.1 '!G376=2015,'приложение 1.1 '!E376,"-")</f>
        <v>-</v>
      </c>
      <c r="J374" s="430" t="str">
        <f>IF('приложение 1.1 '!G376=2015,'приложение 1.1 '!D376,"-")</f>
        <v>-</v>
      </c>
      <c r="K374" s="430">
        <f>IF('приложение 1.1 '!G376=2016,'приложение 1.1 '!E376,"-")</f>
        <v>0</v>
      </c>
      <c r="L374" s="430">
        <f>IF('приложение 1.1 '!G376=2016,'приложение 1.1 '!D376,"-")</f>
        <v>1.72</v>
      </c>
      <c r="M374" s="430" t="str">
        <f>IF('приложение 1.1 '!G376=2017,'приложение 1.1 '!E376,"-")</f>
        <v>-</v>
      </c>
      <c r="N374" s="430" t="str">
        <f>IF('приложение 1.1 '!G376=2017,'приложение 1.1 '!D376,"-")</f>
        <v>-</v>
      </c>
      <c r="O374" s="430">
        <f t="shared" si="193"/>
        <v>0</v>
      </c>
      <c r="P374" s="430">
        <f t="shared" si="194"/>
        <v>1.72</v>
      </c>
      <c r="Q374" s="430">
        <v>0</v>
      </c>
      <c r="R374" s="430">
        <v>0</v>
      </c>
      <c r="S374" s="430">
        <v>0</v>
      </c>
      <c r="T374" s="430">
        <v>0</v>
      </c>
      <c r="U374" s="430">
        <v>0</v>
      </c>
      <c r="V374" s="430">
        <v>0</v>
      </c>
      <c r="W374" s="430">
        <v>0</v>
      </c>
      <c r="X374" s="430">
        <v>0</v>
      </c>
      <c r="Y374" s="430">
        <v>0</v>
      </c>
      <c r="Z374" s="430">
        <v>0</v>
      </c>
      <c r="AA374" s="430">
        <v>0</v>
      </c>
      <c r="AB374" s="430">
        <v>0</v>
      </c>
      <c r="AC374" s="430">
        <f t="shared" si="191"/>
        <v>0</v>
      </c>
      <c r="AD374" s="430">
        <f t="shared" si="192"/>
        <v>0</v>
      </c>
    </row>
    <row r="375" spans="1:30" ht="54.95" hidden="1" customHeight="1">
      <c r="A375" s="95" t="str">
        <f>'приложение 1.1 '!A377</f>
        <v>2.1.4.96</v>
      </c>
      <c r="B375" s="506" t="str">
        <f>'приложение 1.1 '!B377</f>
        <v>Строительство КЛ-10кВ от БКТП-2004 до ТП 2х2500кВА мкр.24  (Жилой комплекс №304 (КРП) ДСК-1)</v>
      </c>
      <c r="C375" s="430" t="str">
        <f>IF('приложение 1.1 '!G377=2012,'приложение 1.1 '!E377,"-")</f>
        <v>-</v>
      </c>
      <c r="D375" s="430" t="str">
        <f>IF('приложение 1.1 '!G377=2012,'приложение 1.1 '!D377,"-")</f>
        <v>-</v>
      </c>
      <c r="E375" s="430" t="str">
        <f>IF('приложение 1.1 '!G377=2013,'приложение 1.1 '!E377,"-")</f>
        <v>-</v>
      </c>
      <c r="F375" s="430" t="str">
        <f>IF('приложение 1.1 '!G377=2013,'приложение 1.1 '!D377,"-")</f>
        <v>-</v>
      </c>
      <c r="G375" s="430" t="str">
        <f>IF('приложение 1.1 '!G377=2014,'приложение 1.1 '!E377,"-")</f>
        <v>-</v>
      </c>
      <c r="H375" s="430" t="str">
        <f>IF('приложение 1.1 '!G377=2014,'приложение 1.1 '!D377,"-")</f>
        <v>-</v>
      </c>
      <c r="I375" s="430">
        <f>IF('приложение 1.1 '!G377=2015,'приложение 1.1 '!E377,"-")</f>
        <v>0</v>
      </c>
      <c r="J375" s="430">
        <f>IF('приложение 1.1 '!G377=2015,'приложение 1.1 '!D377,"-")</f>
        <v>0.86</v>
      </c>
      <c r="K375" s="430" t="str">
        <f>IF('приложение 1.1 '!G377=2016,'приложение 1.1 '!E377,"-")</f>
        <v>-</v>
      </c>
      <c r="L375" s="430" t="str">
        <f>IF('приложение 1.1 '!G377=2016,'приложение 1.1 '!D377,"-")</f>
        <v>-</v>
      </c>
      <c r="M375" s="430" t="str">
        <f>IF('приложение 1.1 '!G377=2017,'приложение 1.1 '!E377,"-")</f>
        <v>-</v>
      </c>
      <c r="N375" s="430" t="str">
        <f>IF('приложение 1.1 '!G377=2017,'приложение 1.1 '!D377,"-")</f>
        <v>-</v>
      </c>
      <c r="O375" s="430">
        <f t="shared" si="193"/>
        <v>0</v>
      </c>
      <c r="P375" s="430">
        <f t="shared" si="194"/>
        <v>0.86</v>
      </c>
      <c r="Q375" s="430">
        <v>0</v>
      </c>
      <c r="R375" s="430">
        <v>0</v>
      </c>
      <c r="S375" s="430">
        <v>0</v>
      </c>
      <c r="T375" s="430">
        <v>0</v>
      </c>
      <c r="U375" s="430">
        <v>0</v>
      </c>
      <c r="V375" s="430">
        <v>0</v>
      </c>
      <c r="W375" s="430">
        <v>0</v>
      </c>
      <c r="X375" s="430">
        <v>0</v>
      </c>
      <c r="Y375" s="430">
        <v>0</v>
      </c>
      <c r="Z375" s="430">
        <v>0</v>
      </c>
      <c r="AA375" s="430">
        <v>0</v>
      </c>
      <c r="AB375" s="430">
        <v>0</v>
      </c>
      <c r="AC375" s="430">
        <f t="shared" si="191"/>
        <v>0</v>
      </c>
      <c r="AD375" s="430">
        <f t="shared" si="192"/>
        <v>0</v>
      </c>
    </row>
    <row r="376" spans="1:30" ht="54.95" hidden="1" customHeight="1">
      <c r="A376" s="95" t="str">
        <f>'приложение 1.1 '!A378</f>
        <v>2.1.4.98</v>
      </c>
      <c r="B376" s="506" t="str">
        <f>'приложение 1.1 '!B378</f>
        <v xml:space="preserve">Строительство КЛ-10кВ от РП(ТП) 2х2500кВА до ТП1 2х2500кВА Электроснабжение Клинического перенатального центра на 315 коек </v>
      </c>
      <c r="C376" s="430" t="str">
        <f>IF('приложение 1.1 '!G378=2012,'приложение 1.1 '!E378,"-")</f>
        <v>-</v>
      </c>
      <c r="D376" s="430" t="str">
        <f>IF('приложение 1.1 '!G378=2012,'приложение 1.1 '!D378,"-")</f>
        <v>-</v>
      </c>
      <c r="E376" s="430" t="str">
        <f>IF('приложение 1.1 '!G378=2013,'приложение 1.1 '!E378,"-")</f>
        <v>-</v>
      </c>
      <c r="F376" s="430" t="str">
        <f>IF('приложение 1.1 '!G378=2013,'приложение 1.1 '!D378,"-")</f>
        <v>-</v>
      </c>
      <c r="G376" s="430" t="str">
        <f>IF('приложение 1.1 '!G378=2014,'приложение 1.1 '!E378,"-")</f>
        <v>-</v>
      </c>
      <c r="H376" s="430" t="str">
        <f>IF('приложение 1.1 '!G378=2014,'приложение 1.1 '!D378,"-")</f>
        <v>-</v>
      </c>
      <c r="I376" s="430" t="str">
        <f>IF('приложение 1.1 '!G378=2015,'приложение 1.1 '!E378,"-")</f>
        <v>-</v>
      </c>
      <c r="J376" s="430" t="str">
        <f>IF('приложение 1.1 '!G378=2015,'приложение 1.1 '!D378,"-")</f>
        <v>-</v>
      </c>
      <c r="K376" s="430" t="str">
        <f>IF('приложение 1.1 '!G378=2016,'приложение 1.1 '!E378,"-")</f>
        <v>-</v>
      </c>
      <c r="L376" s="430" t="str">
        <f>IF('приложение 1.1 '!G378=2016,'приложение 1.1 '!D378,"-")</f>
        <v>-</v>
      </c>
      <c r="M376" s="430">
        <f>IF('приложение 1.1 '!G378=2017,'приложение 1.1 '!E378,"-")</f>
        <v>0</v>
      </c>
      <c r="N376" s="430">
        <f>IF('приложение 1.1 '!G378=2017,'приложение 1.1 '!D378,"-")</f>
        <v>0.11600000000000001</v>
      </c>
      <c r="O376" s="430">
        <f t="shared" si="193"/>
        <v>0</v>
      </c>
      <c r="P376" s="430">
        <f t="shared" si="194"/>
        <v>0.11600000000000001</v>
      </c>
      <c r="Q376" s="430">
        <v>0</v>
      </c>
      <c r="R376" s="430">
        <v>0</v>
      </c>
      <c r="S376" s="430">
        <v>0</v>
      </c>
      <c r="T376" s="430">
        <v>0</v>
      </c>
      <c r="U376" s="430">
        <v>0</v>
      </c>
      <c r="V376" s="430">
        <v>0</v>
      </c>
      <c r="W376" s="430">
        <v>0</v>
      </c>
      <c r="X376" s="430">
        <v>0</v>
      </c>
      <c r="Y376" s="430">
        <v>0</v>
      </c>
      <c r="Z376" s="430">
        <v>0</v>
      </c>
      <c r="AA376" s="430">
        <v>0</v>
      </c>
      <c r="AB376" s="430">
        <v>0</v>
      </c>
      <c r="AC376" s="430">
        <f t="shared" si="191"/>
        <v>0</v>
      </c>
      <c r="AD376" s="430">
        <f t="shared" si="192"/>
        <v>0</v>
      </c>
    </row>
    <row r="377" spans="1:30" ht="54.95" hidden="1" customHeight="1">
      <c r="A377" s="95" t="str">
        <f>'приложение 1.1 '!A379</f>
        <v>2.1.4.99</v>
      </c>
      <c r="B377" s="506" t="str">
        <f>'приложение 1.1 '!B379</f>
        <v xml:space="preserve">Строительство КЛ-10кВ от ТП1 2х2500кВА до ТП2 2х2500кВА Электроснабжение Клинического перенатального центра на 315 коек </v>
      </c>
      <c r="C377" s="430" t="str">
        <f>IF('приложение 1.1 '!G379=2012,'приложение 1.1 '!E379,"-")</f>
        <v>-</v>
      </c>
      <c r="D377" s="430" t="str">
        <f>IF('приложение 1.1 '!G379=2012,'приложение 1.1 '!D379,"-")</f>
        <v>-</v>
      </c>
      <c r="E377" s="430" t="str">
        <f>IF('приложение 1.1 '!G379=2013,'приложение 1.1 '!E379,"-")</f>
        <v>-</v>
      </c>
      <c r="F377" s="430" t="str">
        <f>IF('приложение 1.1 '!G379=2013,'приложение 1.1 '!D379,"-")</f>
        <v>-</v>
      </c>
      <c r="G377" s="430" t="str">
        <f>IF('приложение 1.1 '!G379=2014,'приложение 1.1 '!E379,"-")</f>
        <v>-</v>
      </c>
      <c r="H377" s="430" t="str">
        <f>IF('приложение 1.1 '!G379=2014,'приложение 1.1 '!D379,"-")</f>
        <v>-</v>
      </c>
      <c r="I377" s="430" t="str">
        <f>IF('приложение 1.1 '!G379=2015,'приложение 1.1 '!E379,"-")</f>
        <v>-</v>
      </c>
      <c r="J377" s="430" t="str">
        <f>IF('приложение 1.1 '!G379=2015,'приложение 1.1 '!D379,"-")</f>
        <v>-</v>
      </c>
      <c r="K377" s="430" t="str">
        <f>IF('приложение 1.1 '!G379=2016,'приложение 1.1 '!E379,"-")</f>
        <v>-</v>
      </c>
      <c r="L377" s="430" t="str">
        <f>IF('приложение 1.1 '!G379=2016,'приложение 1.1 '!D379,"-")</f>
        <v>-</v>
      </c>
      <c r="M377" s="430">
        <f>IF('приложение 1.1 '!G379=2017,'приложение 1.1 '!E379,"-")</f>
        <v>0</v>
      </c>
      <c r="N377" s="430">
        <f>IF('приложение 1.1 '!G379=2017,'приложение 1.1 '!D379,"-")</f>
        <v>1.1479999999999999</v>
      </c>
      <c r="O377" s="430">
        <f t="shared" si="193"/>
        <v>0</v>
      </c>
      <c r="P377" s="430">
        <f t="shared" si="194"/>
        <v>1.1479999999999999</v>
      </c>
      <c r="Q377" s="430">
        <v>0</v>
      </c>
      <c r="R377" s="430">
        <v>0</v>
      </c>
      <c r="S377" s="430">
        <v>0</v>
      </c>
      <c r="T377" s="430">
        <v>0</v>
      </c>
      <c r="U377" s="430">
        <v>0</v>
      </c>
      <c r="V377" s="430">
        <v>0</v>
      </c>
      <c r="W377" s="430">
        <v>0</v>
      </c>
      <c r="X377" s="430">
        <v>0</v>
      </c>
      <c r="Y377" s="430">
        <v>0</v>
      </c>
      <c r="Z377" s="430">
        <v>0</v>
      </c>
      <c r="AA377" s="430">
        <v>0</v>
      </c>
      <c r="AB377" s="430">
        <v>0</v>
      </c>
      <c r="AC377" s="430">
        <f t="shared" si="191"/>
        <v>0</v>
      </c>
      <c r="AD377" s="430">
        <f t="shared" si="192"/>
        <v>0</v>
      </c>
    </row>
    <row r="378" spans="1:30" ht="54.95" hidden="1" customHeight="1">
      <c r="A378" s="95" t="str">
        <f>'приложение 1.1 '!A380</f>
        <v>2.1.4.100</v>
      </c>
      <c r="B378" s="506" t="str">
        <f>'приложение 1.1 '!B380</f>
        <v xml:space="preserve">Строительство КЛ-10кВ от ТП2 2х2500кВА до ТП3 2х2500кВА Электроснабжение Клинического перенатального центра на 315 коек </v>
      </c>
      <c r="C378" s="430" t="str">
        <f>IF('приложение 1.1 '!G380=2012,'приложение 1.1 '!E380,"-")</f>
        <v>-</v>
      </c>
      <c r="D378" s="430" t="str">
        <f>IF('приложение 1.1 '!G380=2012,'приложение 1.1 '!D380,"-")</f>
        <v>-</v>
      </c>
      <c r="E378" s="430" t="str">
        <f>IF('приложение 1.1 '!G380=2013,'приложение 1.1 '!E380,"-")</f>
        <v>-</v>
      </c>
      <c r="F378" s="430" t="str">
        <f>IF('приложение 1.1 '!G380=2013,'приложение 1.1 '!D380,"-")</f>
        <v>-</v>
      </c>
      <c r="G378" s="430" t="str">
        <f>IF('приложение 1.1 '!G380=2014,'приложение 1.1 '!E380,"-")</f>
        <v>-</v>
      </c>
      <c r="H378" s="430" t="str">
        <f>IF('приложение 1.1 '!G380=2014,'приложение 1.1 '!D380,"-")</f>
        <v>-</v>
      </c>
      <c r="I378" s="430" t="str">
        <f>IF('приложение 1.1 '!G380=2015,'приложение 1.1 '!E380,"-")</f>
        <v>-</v>
      </c>
      <c r="J378" s="430" t="str">
        <f>IF('приложение 1.1 '!G380=2015,'приложение 1.1 '!D380,"-")</f>
        <v>-</v>
      </c>
      <c r="K378" s="430" t="str">
        <f>IF('приложение 1.1 '!G380=2016,'приложение 1.1 '!E380,"-")</f>
        <v>-</v>
      </c>
      <c r="L378" s="430" t="str">
        <f>IF('приложение 1.1 '!G380=2016,'приложение 1.1 '!D380,"-")</f>
        <v>-</v>
      </c>
      <c r="M378" s="430">
        <f>IF('приложение 1.1 '!G380=2017,'приложение 1.1 '!E380,"-")</f>
        <v>0</v>
      </c>
      <c r="N378" s="430">
        <f>IF('приложение 1.1 '!G380=2017,'приложение 1.1 '!D380,"-")</f>
        <v>0.51400000000000001</v>
      </c>
      <c r="O378" s="430">
        <f t="shared" si="193"/>
        <v>0</v>
      </c>
      <c r="P378" s="430">
        <f t="shared" si="194"/>
        <v>0.51400000000000001</v>
      </c>
      <c r="Q378" s="430">
        <v>0</v>
      </c>
      <c r="R378" s="430">
        <v>0</v>
      </c>
      <c r="S378" s="430">
        <v>0</v>
      </c>
      <c r="T378" s="430">
        <v>0</v>
      </c>
      <c r="U378" s="430">
        <v>0</v>
      </c>
      <c r="V378" s="430">
        <v>0</v>
      </c>
      <c r="W378" s="430">
        <v>0</v>
      </c>
      <c r="X378" s="430">
        <v>0</v>
      </c>
      <c r="Y378" s="430">
        <v>0</v>
      </c>
      <c r="Z378" s="430">
        <v>0</v>
      </c>
      <c r="AA378" s="430">
        <v>0</v>
      </c>
      <c r="AB378" s="430">
        <v>0</v>
      </c>
      <c r="AC378" s="430">
        <f t="shared" si="191"/>
        <v>0</v>
      </c>
      <c r="AD378" s="430">
        <f t="shared" si="192"/>
        <v>0</v>
      </c>
    </row>
    <row r="379" spans="1:30" ht="54.95" hidden="1" customHeight="1">
      <c r="A379" s="95" t="str">
        <f>'приложение 1.1 '!A381</f>
        <v>2.1.4.101</v>
      </c>
      <c r="B379" s="506" t="str">
        <f>'приложение 1.1 '!B381</f>
        <v xml:space="preserve">Строительство КЛ-10кВ от ТП3 2х2500кВА до РП(ТП) 2х2500кВА Электроснабжение Клинического перенатального центра на 315 коек </v>
      </c>
      <c r="C379" s="430" t="str">
        <f>IF('приложение 1.1 '!G381=2012,'приложение 1.1 '!E381,"-")</f>
        <v>-</v>
      </c>
      <c r="D379" s="430" t="str">
        <f>IF('приложение 1.1 '!G381=2012,'приложение 1.1 '!D381,"-")</f>
        <v>-</v>
      </c>
      <c r="E379" s="430" t="str">
        <f>IF('приложение 1.1 '!G381=2013,'приложение 1.1 '!E381,"-")</f>
        <v>-</v>
      </c>
      <c r="F379" s="430" t="str">
        <f>IF('приложение 1.1 '!G381=2013,'приложение 1.1 '!D381,"-")</f>
        <v>-</v>
      </c>
      <c r="G379" s="430" t="str">
        <f>IF('приложение 1.1 '!G381=2014,'приложение 1.1 '!E381,"-")</f>
        <v>-</v>
      </c>
      <c r="H379" s="430" t="str">
        <f>IF('приложение 1.1 '!G381=2014,'приложение 1.1 '!D381,"-")</f>
        <v>-</v>
      </c>
      <c r="I379" s="430" t="str">
        <f>IF('приложение 1.1 '!G381=2015,'приложение 1.1 '!E381,"-")</f>
        <v>-</v>
      </c>
      <c r="J379" s="430" t="str">
        <f>IF('приложение 1.1 '!G381=2015,'приложение 1.1 '!D381,"-")</f>
        <v>-</v>
      </c>
      <c r="K379" s="430" t="str">
        <f>IF('приложение 1.1 '!G381=2016,'приложение 1.1 '!E381,"-")</f>
        <v>-</v>
      </c>
      <c r="L379" s="430" t="str">
        <f>IF('приложение 1.1 '!G381=2016,'приложение 1.1 '!D381,"-")</f>
        <v>-</v>
      </c>
      <c r="M379" s="430">
        <f>IF('приложение 1.1 '!G381=2017,'приложение 1.1 '!E381,"-")</f>
        <v>0</v>
      </c>
      <c r="N379" s="430">
        <f>IF('приложение 1.1 '!G381=2017,'приложение 1.1 '!D381,"-")</f>
        <v>1.6180000000000001</v>
      </c>
      <c r="O379" s="430">
        <f t="shared" si="193"/>
        <v>0</v>
      </c>
      <c r="P379" s="430">
        <f t="shared" si="194"/>
        <v>1.6180000000000001</v>
      </c>
      <c r="Q379" s="430">
        <v>0</v>
      </c>
      <c r="R379" s="430">
        <v>0</v>
      </c>
      <c r="S379" s="430">
        <v>0</v>
      </c>
      <c r="T379" s="430">
        <v>0</v>
      </c>
      <c r="U379" s="430">
        <v>0</v>
      </c>
      <c r="V379" s="430">
        <v>0</v>
      </c>
      <c r="W379" s="430">
        <v>0</v>
      </c>
      <c r="X379" s="430">
        <v>0</v>
      </c>
      <c r="Y379" s="430">
        <v>0</v>
      </c>
      <c r="Z379" s="430">
        <v>0</v>
      </c>
      <c r="AA379" s="430">
        <v>0</v>
      </c>
      <c r="AB379" s="430">
        <v>0</v>
      </c>
      <c r="AC379" s="430">
        <f t="shared" si="191"/>
        <v>0</v>
      </c>
      <c r="AD379" s="430">
        <f t="shared" si="192"/>
        <v>0</v>
      </c>
    </row>
    <row r="380" spans="1:30" ht="54.95" hidden="1" customHeight="1">
      <c r="A380" s="95" t="str">
        <f>'приложение 1.1 '!A382</f>
        <v>2.1.4.102</v>
      </c>
      <c r="B380" s="506" t="str">
        <f>'приложение 1.1 '!B382</f>
        <v xml:space="preserve">Строительство КЛ-10кВ от ТП-456 до ТП №9 2х2500кВА мкр.23А </v>
      </c>
      <c r="C380" s="430" t="str">
        <f>IF('приложение 1.1 '!G382=2012,'приложение 1.1 '!E382,"-")</f>
        <v>-</v>
      </c>
      <c r="D380" s="430" t="str">
        <f>IF('приложение 1.1 '!G382=2012,'приложение 1.1 '!D382,"-")</f>
        <v>-</v>
      </c>
      <c r="E380" s="430" t="str">
        <f>IF('приложение 1.1 '!G382=2013,'приложение 1.1 '!E382,"-")</f>
        <v>-</v>
      </c>
      <c r="F380" s="430" t="str">
        <f>IF('приложение 1.1 '!G382=2013,'приложение 1.1 '!D382,"-")</f>
        <v>-</v>
      </c>
      <c r="G380" s="430" t="str">
        <f>IF('приложение 1.1 '!G382=2014,'приложение 1.1 '!E382,"-")</f>
        <v>-</v>
      </c>
      <c r="H380" s="430" t="str">
        <f>IF('приложение 1.1 '!G382=2014,'приложение 1.1 '!D382,"-")</f>
        <v>-</v>
      </c>
      <c r="I380" s="430" t="str">
        <f>IF('приложение 1.1 '!G382=2015,'приложение 1.1 '!E382,"-")</f>
        <v>-</v>
      </c>
      <c r="J380" s="430" t="str">
        <f>IF('приложение 1.1 '!G382=2015,'приложение 1.1 '!D382,"-")</f>
        <v>-</v>
      </c>
      <c r="K380" s="430">
        <f>IF('приложение 1.1 '!G382=2016,'приложение 1.1 '!E382,"-")</f>
        <v>0</v>
      </c>
      <c r="L380" s="430">
        <f>IF('приложение 1.1 '!G382=2016,'приложение 1.1 '!D382,"-")</f>
        <v>0.72</v>
      </c>
      <c r="M380" s="430" t="str">
        <f>IF('приложение 1.1 '!G382=2017,'приложение 1.1 '!E382,"-")</f>
        <v>-</v>
      </c>
      <c r="N380" s="430" t="str">
        <f>IF('приложение 1.1 '!G382=2017,'приложение 1.1 '!D382,"-")</f>
        <v>-</v>
      </c>
      <c r="O380" s="430">
        <f t="shared" si="193"/>
        <v>0</v>
      </c>
      <c r="P380" s="430">
        <f t="shared" si="194"/>
        <v>0.72</v>
      </c>
      <c r="Q380" s="430">
        <v>0</v>
      </c>
      <c r="R380" s="430">
        <v>0</v>
      </c>
      <c r="S380" s="430">
        <v>0</v>
      </c>
      <c r="T380" s="430">
        <v>0</v>
      </c>
      <c r="U380" s="430">
        <v>0</v>
      </c>
      <c r="V380" s="430">
        <v>0</v>
      </c>
      <c r="W380" s="430">
        <v>0</v>
      </c>
      <c r="X380" s="430">
        <v>0</v>
      </c>
      <c r="Y380" s="430">
        <v>0</v>
      </c>
      <c r="Z380" s="430">
        <v>0</v>
      </c>
      <c r="AA380" s="430">
        <v>0</v>
      </c>
      <c r="AB380" s="430">
        <v>0</v>
      </c>
      <c r="AC380" s="430">
        <f t="shared" si="191"/>
        <v>0</v>
      </c>
      <c r="AD380" s="430">
        <f t="shared" si="192"/>
        <v>0</v>
      </c>
    </row>
    <row r="381" spans="1:30" ht="54.95" hidden="1" customHeight="1">
      <c r="A381" s="95" t="str">
        <f>'приложение 1.1 '!A383</f>
        <v>2.1.4.103</v>
      </c>
      <c r="B381" s="506" t="str">
        <f>'приложение 1.1 '!B383</f>
        <v>Строительство КЛ-10кВ от ТП-8 2х1600кВА до ТП-9 2х2500кВА мкр. 23А</v>
      </c>
      <c r="C381" s="430" t="str">
        <f>IF('приложение 1.1 '!G383=2012,'приложение 1.1 '!E383,"-")</f>
        <v>-</v>
      </c>
      <c r="D381" s="430" t="str">
        <f>IF('приложение 1.1 '!G383=2012,'приложение 1.1 '!D383,"-")</f>
        <v>-</v>
      </c>
      <c r="E381" s="430" t="str">
        <f>IF('приложение 1.1 '!G383=2013,'приложение 1.1 '!E383,"-")</f>
        <v>-</v>
      </c>
      <c r="F381" s="430" t="str">
        <f>IF('приложение 1.1 '!G383=2013,'приложение 1.1 '!D383,"-")</f>
        <v>-</v>
      </c>
      <c r="G381" s="430" t="str">
        <f>IF('приложение 1.1 '!G383=2014,'приложение 1.1 '!E383,"-")</f>
        <v>-</v>
      </c>
      <c r="H381" s="430" t="str">
        <f>IF('приложение 1.1 '!G383=2014,'приложение 1.1 '!D383,"-")</f>
        <v>-</v>
      </c>
      <c r="I381" s="430" t="str">
        <f>IF('приложение 1.1 '!G383=2015,'приложение 1.1 '!E383,"-")</f>
        <v>-</v>
      </c>
      <c r="J381" s="430" t="str">
        <f>IF('приложение 1.1 '!G383=2015,'приложение 1.1 '!D383,"-")</f>
        <v>-</v>
      </c>
      <c r="K381" s="430">
        <f>IF('приложение 1.1 '!G383=2016,'приложение 1.1 '!E383,"-")</f>
        <v>0</v>
      </c>
      <c r="L381" s="430">
        <f>IF('приложение 1.1 '!G383=2016,'приложение 1.1 '!D383,"-")</f>
        <v>0.32</v>
      </c>
      <c r="M381" s="430" t="str">
        <f>IF('приложение 1.1 '!G383=2017,'приложение 1.1 '!E383,"-")</f>
        <v>-</v>
      </c>
      <c r="N381" s="430" t="str">
        <f>IF('приложение 1.1 '!G383=2017,'приложение 1.1 '!D383,"-")</f>
        <v>-</v>
      </c>
      <c r="O381" s="430">
        <f t="shared" si="193"/>
        <v>0</v>
      </c>
      <c r="P381" s="430">
        <f t="shared" si="194"/>
        <v>0.32</v>
      </c>
      <c r="Q381" s="430">
        <v>0</v>
      </c>
      <c r="R381" s="430">
        <v>0</v>
      </c>
      <c r="S381" s="430">
        <v>0</v>
      </c>
      <c r="T381" s="430">
        <v>0</v>
      </c>
      <c r="U381" s="430">
        <v>0</v>
      </c>
      <c r="V381" s="430">
        <v>0</v>
      </c>
      <c r="W381" s="430">
        <v>0</v>
      </c>
      <c r="X381" s="430">
        <v>0</v>
      </c>
      <c r="Y381" s="430">
        <v>0</v>
      </c>
      <c r="Z381" s="430">
        <v>0</v>
      </c>
      <c r="AA381" s="430">
        <v>0</v>
      </c>
      <c r="AB381" s="430">
        <v>0</v>
      </c>
      <c r="AC381" s="430">
        <f t="shared" si="191"/>
        <v>0</v>
      </c>
      <c r="AD381" s="430">
        <f t="shared" si="192"/>
        <v>0</v>
      </c>
    </row>
    <row r="382" spans="1:30" ht="54.95" hidden="1" customHeight="1">
      <c r="A382" s="95" t="str">
        <f>'приложение 1.1 '!A384</f>
        <v>2.1.4.104</v>
      </c>
      <c r="B382" s="506" t="str">
        <f>'приложение 1.1 '!B384</f>
        <v>Строительство КЛ-10кВ от РП(ТП)-2х2500кВА мкр.38 до ТП№5 2х1600кВА мкр.38 (3-я очередь)</v>
      </c>
      <c r="C382" s="430" t="str">
        <f>IF('приложение 1.1 '!G384=2012,'приложение 1.1 '!E384,"-")</f>
        <v>-</v>
      </c>
      <c r="D382" s="430" t="str">
        <f>IF('приложение 1.1 '!G384=2012,'приложение 1.1 '!D384,"-")</f>
        <v>-</v>
      </c>
      <c r="E382" s="430" t="str">
        <f>IF('приложение 1.1 '!G384=2013,'приложение 1.1 '!E384,"-")</f>
        <v>-</v>
      </c>
      <c r="F382" s="430" t="str">
        <f>IF('приложение 1.1 '!G384=2013,'приложение 1.1 '!D384,"-")</f>
        <v>-</v>
      </c>
      <c r="G382" s="430" t="str">
        <f>IF('приложение 1.1 '!G384=2014,'приложение 1.1 '!E384,"-")</f>
        <v>-</v>
      </c>
      <c r="H382" s="430" t="str">
        <f>IF('приложение 1.1 '!G384=2014,'приложение 1.1 '!D384,"-")</f>
        <v>-</v>
      </c>
      <c r="I382" s="430" t="str">
        <f>IF('приложение 1.1 '!G384=2015,'приложение 1.1 '!E384,"-")</f>
        <v>-</v>
      </c>
      <c r="J382" s="430" t="str">
        <f>IF('приложение 1.1 '!G384=2015,'приложение 1.1 '!D384,"-")</f>
        <v>-</v>
      </c>
      <c r="K382" s="430">
        <f>IF('приложение 1.1 '!G384=2016,'приложение 1.1 '!E384,"-")</f>
        <v>0</v>
      </c>
      <c r="L382" s="430">
        <f>IF('приложение 1.1 '!G384=2016,'приложение 1.1 '!D384,"-")</f>
        <v>1.738</v>
      </c>
      <c r="M382" s="430" t="str">
        <f>IF('приложение 1.1 '!G384=2017,'приложение 1.1 '!E384,"-")</f>
        <v>-</v>
      </c>
      <c r="N382" s="430" t="str">
        <f>IF('приложение 1.1 '!G384=2017,'приложение 1.1 '!D384,"-")</f>
        <v>-</v>
      </c>
      <c r="O382" s="430">
        <f t="shared" si="193"/>
        <v>0</v>
      </c>
      <c r="P382" s="430">
        <f t="shared" si="194"/>
        <v>1.738</v>
      </c>
      <c r="Q382" s="430">
        <v>0</v>
      </c>
      <c r="R382" s="430">
        <v>0</v>
      </c>
      <c r="S382" s="430">
        <v>0</v>
      </c>
      <c r="T382" s="430">
        <v>0</v>
      </c>
      <c r="U382" s="430">
        <v>0</v>
      </c>
      <c r="V382" s="430">
        <v>0</v>
      </c>
      <c r="W382" s="430">
        <v>0</v>
      </c>
      <c r="X382" s="430">
        <v>0</v>
      </c>
      <c r="Y382" s="430">
        <v>0</v>
      </c>
      <c r="Z382" s="430">
        <v>0</v>
      </c>
      <c r="AA382" s="430">
        <v>0</v>
      </c>
      <c r="AB382" s="430">
        <v>0</v>
      </c>
      <c r="AC382" s="430">
        <f t="shared" si="191"/>
        <v>0</v>
      </c>
      <c r="AD382" s="430">
        <f t="shared" si="192"/>
        <v>0</v>
      </c>
    </row>
    <row r="383" spans="1:30" ht="54.95" hidden="1" customHeight="1">
      <c r="A383" s="95" t="str">
        <f>'приложение 1.1 '!A385</f>
        <v>2.1.4.108</v>
      </c>
      <c r="B383" s="506" t="str">
        <f>'приложение 1.1 '!B385</f>
        <v>Строительство КЛ-10кВ 4БКПТ-1600/10 № 589-2КТПН-400кВА КНС, для электроснабжения канализационной насосной станции  по Югорскому тракту</v>
      </c>
      <c r="C383" s="430" t="str">
        <f>IF('приложение 1.1 '!G385=2012,'приложение 1.1 '!E385,"-")</f>
        <v>-</v>
      </c>
      <c r="D383" s="430" t="str">
        <f>IF('приложение 1.1 '!G385=2012,'приложение 1.1 '!D385,"-")</f>
        <v>-</v>
      </c>
      <c r="E383" s="430">
        <f>IF('приложение 1.1 '!G385=2013,'приложение 1.1 '!E385,"-")</f>
        <v>0</v>
      </c>
      <c r="F383" s="430">
        <f>IF('приложение 1.1 '!G385=2013,'приложение 1.1 '!D385,"-")</f>
        <v>0.73</v>
      </c>
      <c r="G383" s="430" t="str">
        <f>IF('приложение 1.1 '!G385=2014,'приложение 1.1 '!E385,"-")</f>
        <v>-</v>
      </c>
      <c r="H383" s="430" t="str">
        <f>IF('приложение 1.1 '!G385=2014,'приложение 1.1 '!D385,"-")</f>
        <v>-</v>
      </c>
      <c r="I383" s="430" t="str">
        <f>IF('приложение 1.1 '!G385=2015,'приложение 1.1 '!E385,"-")</f>
        <v>-</v>
      </c>
      <c r="J383" s="430" t="str">
        <f>IF('приложение 1.1 '!G385=2015,'приложение 1.1 '!D385,"-")</f>
        <v>-</v>
      </c>
      <c r="K383" s="430" t="str">
        <f>IF('приложение 1.1 '!G385=2016,'приложение 1.1 '!E385,"-")</f>
        <v>-</v>
      </c>
      <c r="L383" s="430" t="str">
        <f>IF('приложение 1.1 '!G385=2016,'приложение 1.1 '!D385,"-")</f>
        <v>-</v>
      </c>
      <c r="M383" s="430" t="str">
        <f>IF('приложение 1.1 '!G385=2017,'приложение 1.1 '!E385,"-")</f>
        <v>-</v>
      </c>
      <c r="N383" s="430" t="str">
        <f>IF('приложение 1.1 '!G385=2017,'приложение 1.1 '!D385,"-")</f>
        <v>-</v>
      </c>
      <c r="O383" s="430">
        <f t="shared" si="193"/>
        <v>0</v>
      </c>
      <c r="P383" s="430">
        <f t="shared" si="194"/>
        <v>0.73</v>
      </c>
      <c r="Q383" s="430">
        <v>0</v>
      </c>
      <c r="R383" s="430">
        <v>0</v>
      </c>
      <c r="S383" s="430">
        <v>0</v>
      </c>
      <c r="T383" s="430">
        <v>0</v>
      </c>
      <c r="U383" s="430">
        <v>0</v>
      </c>
      <c r="V383" s="430">
        <v>0</v>
      </c>
      <c r="W383" s="430">
        <v>0</v>
      </c>
      <c r="X383" s="430">
        <v>0</v>
      </c>
      <c r="Y383" s="430">
        <v>0</v>
      </c>
      <c r="Z383" s="430">
        <v>0</v>
      </c>
      <c r="AA383" s="430">
        <v>0</v>
      </c>
      <c r="AB383" s="430">
        <v>0</v>
      </c>
      <c r="AC383" s="430">
        <f t="shared" si="191"/>
        <v>0</v>
      </c>
      <c r="AD383" s="430">
        <f t="shared" si="192"/>
        <v>0</v>
      </c>
    </row>
    <row r="384" spans="1:30" ht="54.95" hidden="1" customHeight="1">
      <c r="A384" s="95" t="str">
        <f>'приложение 1.1 '!A386</f>
        <v>2.1.4.116</v>
      </c>
      <c r="B384" s="506" t="str">
        <f>'приложение 1.1 '!B386</f>
        <v>Строительство КЛ-10кВ от РП-147 до ТП-457 мкр.23А</v>
      </c>
      <c r="C384" s="430" t="str">
        <f>IF('приложение 1.1 '!G386=2012,'приложение 1.1 '!E386,"-")</f>
        <v>-</v>
      </c>
      <c r="D384" s="430" t="str">
        <f>IF('приложение 1.1 '!G386=2012,'приложение 1.1 '!D386,"-")</f>
        <v>-</v>
      </c>
      <c r="E384" s="430" t="str">
        <f>IF('приложение 1.1 '!G386=2013,'приложение 1.1 '!E386,"-")</f>
        <v>-</v>
      </c>
      <c r="F384" s="430" t="str">
        <f>IF('приложение 1.1 '!G386=2013,'приложение 1.1 '!D386,"-")</f>
        <v>-</v>
      </c>
      <c r="G384" s="430" t="str">
        <f>IF('приложение 1.1 '!G386=2014,'приложение 1.1 '!E386,"-")</f>
        <v>-</v>
      </c>
      <c r="H384" s="430" t="str">
        <f>IF('приложение 1.1 '!G386=2014,'приложение 1.1 '!D386,"-")</f>
        <v>-</v>
      </c>
      <c r="I384" s="430" t="str">
        <f>IF('приложение 1.1 '!G386=2015,'приложение 1.1 '!E386,"-")</f>
        <v>-</v>
      </c>
      <c r="J384" s="430" t="str">
        <f>IF('приложение 1.1 '!G386=2015,'приложение 1.1 '!D386,"-")</f>
        <v>-</v>
      </c>
      <c r="K384" s="430">
        <f>IF('приложение 1.1 '!G386=2016,'приложение 1.1 '!E386,"-")</f>
        <v>0</v>
      </c>
      <c r="L384" s="430">
        <f>IF('приложение 1.1 '!G386=2016,'приложение 1.1 '!D386,"-")</f>
        <v>2.8479999999999999</v>
      </c>
      <c r="M384" s="430" t="str">
        <f>IF('приложение 1.1 '!G386=2017,'приложение 1.1 '!E386,"-")</f>
        <v>-</v>
      </c>
      <c r="N384" s="430" t="str">
        <f>IF('приложение 1.1 '!G386=2017,'приложение 1.1 '!D386,"-")</f>
        <v>-</v>
      </c>
      <c r="O384" s="430">
        <f t="shared" si="193"/>
        <v>0</v>
      </c>
      <c r="P384" s="430">
        <f t="shared" si="194"/>
        <v>2.8479999999999999</v>
      </c>
      <c r="Q384" s="430">
        <v>0</v>
      </c>
      <c r="R384" s="430">
        <v>0</v>
      </c>
      <c r="S384" s="430">
        <v>0</v>
      </c>
      <c r="T384" s="430">
        <v>0</v>
      </c>
      <c r="U384" s="430">
        <v>0</v>
      </c>
      <c r="V384" s="430">
        <v>0</v>
      </c>
      <c r="W384" s="430">
        <v>0</v>
      </c>
      <c r="X384" s="430">
        <v>0</v>
      </c>
      <c r="Y384" s="430">
        <v>0</v>
      </c>
      <c r="Z384" s="430">
        <v>0</v>
      </c>
      <c r="AA384" s="430">
        <v>0</v>
      </c>
      <c r="AB384" s="430">
        <v>0</v>
      </c>
      <c r="AC384" s="430">
        <f t="shared" si="191"/>
        <v>0</v>
      </c>
      <c r="AD384" s="430">
        <f t="shared" si="192"/>
        <v>0</v>
      </c>
    </row>
    <row r="385" spans="1:30" ht="54.95" hidden="1" customHeight="1">
      <c r="A385" s="95" t="str">
        <f>'приложение 1.1 '!A387</f>
        <v>2.1.4.117</v>
      </c>
      <c r="B385" s="506" t="str">
        <f>'приложение 1.1 '!B387</f>
        <v>Строительство КЛ-10кВ от ТП№11 2х2500кВА мкр.23А до ТП-457</v>
      </c>
      <c r="C385" s="430" t="str">
        <f>IF('приложение 1.1 '!G387=2012,'приложение 1.1 '!E387,"-")</f>
        <v>-</v>
      </c>
      <c r="D385" s="430" t="str">
        <f>IF('приложение 1.1 '!G387=2012,'приложение 1.1 '!D387,"-")</f>
        <v>-</v>
      </c>
      <c r="E385" s="430" t="str">
        <f>IF('приложение 1.1 '!G387=2013,'приложение 1.1 '!E387,"-")</f>
        <v>-</v>
      </c>
      <c r="F385" s="430" t="str">
        <f>IF('приложение 1.1 '!G387=2013,'приложение 1.1 '!D387,"-")</f>
        <v>-</v>
      </c>
      <c r="G385" s="430" t="str">
        <f>IF('приложение 1.1 '!G387=2014,'приложение 1.1 '!E387,"-")</f>
        <v>-</v>
      </c>
      <c r="H385" s="430" t="str">
        <f>IF('приложение 1.1 '!G387=2014,'приложение 1.1 '!D387,"-")</f>
        <v>-</v>
      </c>
      <c r="I385" s="430" t="str">
        <f>IF('приложение 1.1 '!G387=2015,'приложение 1.1 '!E387,"-")</f>
        <v>-</v>
      </c>
      <c r="J385" s="430" t="str">
        <f>IF('приложение 1.1 '!G387=2015,'приложение 1.1 '!D387,"-")</f>
        <v>-</v>
      </c>
      <c r="K385" s="430">
        <f>IF('приложение 1.1 '!G387=2016,'приложение 1.1 '!E387,"-")</f>
        <v>0</v>
      </c>
      <c r="L385" s="430">
        <f>IF('приложение 1.1 '!G387=2016,'приложение 1.1 '!D387,"-")</f>
        <v>0.63</v>
      </c>
      <c r="M385" s="430" t="str">
        <f>IF('приложение 1.1 '!G387=2017,'приложение 1.1 '!E387,"-")</f>
        <v>-</v>
      </c>
      <c r="N385" s="430" t="str">
        <f>IF('приложение 1.1 '!G387=2017,'приложение 1.1 '!D387,"-")</f>
        <v>-</v>
      </c>
      <c r="O385" s="430">
        <f t="shared" si="193"/>
        <v>0</v>
      </c>
      <c r="P385" s="430">
        <f t="shared" si="194"/>
        <v>0.63</v>
      </c>
      <c r="Q385" s="430">
        <v>0</v>
      </c>
      <c r="R385" s="430">
        <v>0</v>
      </c>
      <c r="S385" s="430">
        <v>0</v>
      </c>
      <c r="T385" s="430">
        <v>0</v>
      </c>
      <c r="U385" s="430">
        <v>0</v>
      </c>
      <c r="V385" s="430">
        <v>0</v>
      </c>
      <c r="W385" s="430">
        <v>0</v>
      </c>
      <c r="X385" s="430">
        <v>0</v>
      </c>
      <c r="Y385" s="430">
        <v>0</v>
      </c>
      <c r="Z385" s="430">
        <v>0</v>
      </c>
      <c r="AA385" s="430">
        <v>0</v>
      </c>
      <c r="AB385" s="430">
        <v>0</v>
      </c>
      <c r="AC385" s="430">
        <f t="shared" si="191"/>
        <v>0</v>
      </c>
      <c r="AD385" s="430">
        <f t="shared" si="192"/>
        <v>0</v>
      </c>
    </row>
    <row r="386" spans="1:30" ht="54.95" hidden="1" customHeight="1">
      <c r="A386" s="95" t="str">
        <f>'приложение 1.1 '!A388</f>
        <v>2.1.4.118</v>
      </c>
      <c r="B386" s="506" t="str">
        <f>'приложение 1.1 '!B388</f>
        <v>Строительство КЛ-10кВ от ТП№11 2х2500кВА до ТП№10 2х2500кВА мкр.23А</v>
      </c>
      <c r="C386" s="430" t="str">
        <f>IF('приложение 1.1 '!G388=2012,'приложение 1.1 '!E388,"-")</f>
        <v>-</v>
      </c>
      <c r="D386" s="430" t="str">
        <f>IF('приложение 1.1 '!G388=2012,'приложение 1.1 '!D388,"-")</f>
        <v>-</v>
      </c>
      <c r="E386" s="430" t="str">
        <f>IF('приложение 1.1 '!G388=2013,'приложение 1.1 '!E388,"-")</f>
        <v>-</v>
      </c>
      <c r="F386" s="430" t="str">
        <f>IF('приложение 1.1 '!G388=2013,'приложение 1.1 '!D388,"-")</f>
        <v>-</v>
      </c>
      <c r="G386" s="430" t="str">
        <f>IF('приложение 1.1 '!G388=2014,'приложение 1.1 '!E388,"-")</f>
        <v>-</v>
      </c>
      <c r="H386" s="430" t="str">
        <f>IF('приложение 1.1 '!G388=2014,'приложение 1.1 '!D388,"-")</f>
        <v>-</v>
      </c>
      <c r="I386" s="430" t="str">
        <f>IF('приложение 1.1 '!G388=2015,'приложение 1.1 '!E388,"-")</f>
        <v>-</v>
      </c>
      <c r="J386" s="430" t="str">
        <f>IF('приложение 1.1 '!G388=2015,'приложение 1.1 '!D388,"-")</f>
        <v>-</v>
      </c>
      <c r="K386" s="430" t="str">
        <f>IF('приложение 1.1 '!G388=2016,'приложение 1.1 '!E388,"-")</f>
        <v>-</v>
      </c>
      <c r="L386" s="430" t="str">
        <f>IF('приложение 1.1 '!G388=2016,'приложение 1.1 '!D388,"-")</f>
        <v>-</v>
      </c>
      <c r="M386" s="430">
        <f>IF('приложение 1.1 '!G388=2017,'приложение 1.1 '!E388,"-")</f>
        <v>0</v>
      </c>
      <c r="N386" s="430">
        <f>IF('приложение 1.1 '!G388=2017,'приложение 1.1 '!D388,"-")</f>
        <v>0.46200000000000002</v>
      </c>
      <c r="O386" s="430">
        <f t="shared" si="193"/>
        <v>0</v>
      </c>
      <c r="P386" s="430">
        <f t="shared" si="194"/>
        <v>0.46200000000000002</v>
      </c>
      <c r="Q386" s="430">
        <v>0</v>
      </c>
      <c r="R386" s="430">
        <v>0</v>
      </c>
      <c r="S386" s="430">
        <v>0</v>
      </c>
      <c r="T386" s="430">
        <v>0</v>
      </c>
      <c r="U386" s="430">
        <v>0</v>
      </c>
      <c r="V386" s="430">
        <v>0</v>
      </c>
      <c r="W386" s="430">
        <v>0</v>
      </c>
      <c r="X386" s="430">
        <v>0</v>
      </c>
      <c r="Y386" s="430">
        <v>0</v>
      </c>
      <c r="Z386" s="430">
        <v>0</v>
      </c>
      <c r="AA386" s="430">
        <v>0</v>
      </c>
      <c r="AB386" s="430">
        <v>0</v>
      </c>
      <c r="AC386" s="430">
        <f t="shared" si="191"/>
        <v>0</v>
      </c>
      <c r="AD386" s="430">
        <f t="shared" si="192"/>
        <v>0</v>
      </c>
    </row>
    <row r="387" spans="1:30" ht="54.95" hidden="1" customHeight="1">
      <c r="A387" s="95" t="str">
        <f>'приложение 1.1 '!A389</f>
        <v>2.1.4.119</v>
      </c>
      <c r="B387" s="506" t="str">
        <f>'приложение 1.1 '!B389</f>
        <v>Ст-во КЛ-10кВ от ТП№8 2х1600кВА до РП-147 мкр.23А</v>
      </c>
      <c r="C387" s="430" t="str">
        <f>IF('приложение 1.1 '!G389=2012,'приложение 1.1 '!E389,"-")</f>
        <v>-</v>
      </c>
      <c r="D387" s="430" t="str">
        <f>IF('приложение 1.1 '!G389=2012,'приложение 1.1 '!D389,"-")</f>
        <v>-</v>
      </c>
      <c r="E387" s="430" t="str">
        <f>IF('приложение 1.1 '!G389=2013,'приложение 1.1 '!E389,"-")</f>
        <v>-</v>
      </c>
      <c r="F387" s="430" t="str">
        <f>IF('приложение 1.1 '!G389=2013,'приложение 1.1 '!D389,"-")</f>
        <v>-</v>
      </c>
      <c r="G387" s="430" t="str">
        <f>IF('приложение 1.1 '!G389=2014,'приложение 1.1 '!E389,"-")</f>
        <v>-</v>
      </c>
      <c r="H387" s="430" t="str">
        <f>IF('приложение 1.1 '!G389=2014,'приложение 1.1 '!D389,"-")</f>
        <v>-</v>
      </c>
      <c r="I387" s="430" t="str">
        <f>IF('приложение 1.1 '!G389=2015,'приложение 1.1 '!E389,"-")</f>
        <v>-</v>
      </c>
      <c r="J387" s="430" t="str">
        <f>IF('приложение 1.1 '!G389=2015,'приложение 1.1 '!D389,"-")</f>
        <v>-</v>
      </c>
      <c r="K387" s="430">
        <f>IF('приложение 1.1 '!G389=2016,'приложение 1.1 '!E389,"-")</f>
        <v>0</v>
      </c>
      <c r="L387" s="430">
        <f>IF('приложение 1.1 '!G389=2016,'приложение 1.1 '!D389,"-")</f>
        <v>2.44</v>
      </c>
      <c r="M387" s="430" t="str">
        <f>IF('приложение 1.1 '!G389=2017,'приложение 1.1 '!E389,"-")</f>
        <v>-</v>
      </c>
      <c r="N387" s="430" t="str">
        <f>IF('приложение 1.1 '!G389=2017,'приложение 1.1 '!D389,"-")</f>
        <v>-</v>
      </c>
      <c r="O387" s="430">
        <f t="shared" si="193"/>
        <v>0</v>
      </c>
      <c r="P387" s="430">
        <f t="shared" si="194"/>
        <v>2.44</v>
      </c>
      <c r="Q387" s="430">
        <v>0</v>
      </c>
      <c r="R387" s="430">
        <v>0</v>
      </c>
      <c r="S387" s="430">
        <v>0</v>
      </c>
      <c r="T387" s="430">
        <v>0</v>
      </c>
      <c r="U387" s="430">
        <v>0</v>
      </c>
      <c r="V387" s="430">
        <v>0</v>
      </c>
      <c r="W387" s="430">
        <v>0</v>
      </c>
      <c r="X387" s="430">
        <v>0</v>
      </c>
      <c r="Y387" s="430">
        <v>0</v>
      </c>
      <c r="Z387" s="430">
        <v>0</v>
      </c>
      <c r="AA387" s="430">
        <v>0</v>
      </c>
      <c r="AB387" s="430">
        <v>0</v>
      </c>
      <c r="AC387" s="430">
        <f t="shared" si="191"/>
        <v>0</v>
      </c>
      <c r="AD387" s="430">
        <f t="shared" si="192"/>
        <v>0</v>
      </c>
    </row>
    <row r="388" spans="1:30" ht="54.95" hidden="1" customHeight="1">
      <c r="A388" s="95" t="str">
        <f>'приложение 1.1 '!A390</f>
        <v>2.1.4.120</v>
      </c>
      <c r="B388" s="506" t="str">
        <f>'приложение 1.1 '!B390</f>
        <v>Строительство КЛ-10кВ от БКТП-2х1000кВА мкр.8 до места врезки в КЛ-10кВ (для перевода ж/д с газовых плит на электрические)</v>
      </c>
      <c r="C388" s="430" t="str">
        <f>IF('приложение 1.1 '!G390=2012,'приложение 1.1 '!E390,"-")</f>
        <v>-</v>
      </c>
      <c r="D388" s="430" t="str">
        <f>IF('приложение 1.1 '!G390=2012,'приложение 1.1 '!D390,"-")</f>
        <v>-</v>
      </c>
      <c r="E388" s="430" t="str">
        <f>IF('приложение 1.1 '!G390=2013,'приложение 1.1 '!E390,"-")</f>
        <v>-</v>
      </c>
      <c r="F388" s="430" t="str">
        <f>IF('приложение 1.1 '!G390=2013,'приложение 1.1 '!D390,"-")</f>
        <v>-</v>
      </c>
      <c r="G388" s="430" t="str">
        <f>IF('приложение 1.1 '!G390=2014,'приложение 1.1 '!E390,"-")</f>
        <v>-</v>
      </c>
      <c r="H388" s="430" t="str">
        <f>IF('приложение 1.1 '!G390=2014,'приложение 1.1 '!D390,"-")</f>
        <v>-</v>
      </c>
      <c r="I388" s="430">
        <f>IF('приложение 1.1 '!G390=2015,'приложение 1.1 '!E390,"-")</f>
        <v>0</v>
      </c>
      <c r="J388" s="430">
        <f>IF('приложение 1.1 '!G390=2015,'приложение 1.1 '!D390,"-")</f>
        <v>0.2</v>
      </c>
      <c r="K388" s="430" t="str">
        <f>IF('приложение 1.1 '!G390=2016,'приложение 1.1 '!E390,"-")</f>
        <v>-</v>
      </c>
      <c r="L388" s="430" t="str">
        <f>IF('приложение 1.1 '!G390=2016,'приложение 1.1 '!D390,"-")</f>
        <v>-</v>
      </c>
      <c r="M388" s="430" t="str">
        <f>IF('приложение 1.1 '!G390=2017,'приложение 1.1 '!E390,"-")</f>
        <v>-</v>
      </c>
      <c r="N388" s="430" t="str">
        <f>IF('приложение 1.1 '!G390=2017,'приложение 1.1 '!D390,"-")</f>
        <v>-</v>
      </c>
      <c r="O388" s="430">
        <f t="shared" si="193"/>
        <v>0</v>
      </c>
      <c r="P388" s="430">
        <f t="shared" si="194"/>
        <v>0.2</v>
      </c>
      <c r="Q388" s="430">
        <v>0</v>
      </c>
      <c r="R388" s="430">
        <v>0</v>
      </c>
      <c r="S388" s="430">
        <v>0</v>
      </c>
      <c r="T388" s="430">
        <v>0</v>
      </c>
      <c r="U388" s="430">
        <v>0</v>
      </c>
      <c r="V388" s="430">
        <v>0</v>
      </c>
      <c r="W388" s="430">
        <v>0</v>
      </c>
      <c r="X388" s="430">
        <v>0</v>
      </c>
      <c r="Y388" s="430">
        <v>0</v>
      </c>
      <c r="Z388" s="430">
        <v>0</v>
      </c>
      <c r="AA388" s="430">
        <v>0</v>
      </c>
      <c r="AB388" s="430">
        <v>0</v>
      </c>
      <c r="AC388" s="430">
        <f t="shared" si="191"/>
        <v>0</v>
      </c>
      <c r="AD388" s="430">
        <f t="shared" si="192"/>
        <v>0</v>
      </c>
    </row>
    <row r="389" spans="1:30" ht="54.95" hidden="1" customHeight="1">
      <c r="A389" s="95" t="str">
        <f>'приложение 1.1 '!A391</f>
        <v>2.1.4.121</v>
      </c>
      <c r="B389" s="506" t="str">
        <f>'приложение 1.1 '!B391</f>
        <v>Строительство КЛ-10кВ от оп.28 ВЛ-10кВ РП-152 яч.10 до КТПН-669</v>
      </c>
      <c r="C389" s="430" t="str">
        <f>IF('приложение 1.1 '!G391=2012,'приложение 1.1 '!E391,"-")</f>
        <v>-</v>
      </c>
      <c r="D389" s="430" t="str">
        <f>IF('приложение 1.1 '!G391=2012,'приложение 1.1 '!D391,"-")</f>
        <v>-</v>
      </c>
      <c r="E389" s="430" t="str">
        <f>IF('приложение 1.1 '!G391=2013,'приложение 1.1 '!E391,"-")</f>
        <v>-</v>
      </c>
      <c r="F389" s="430" t="str">
        <f>IF('приложение 1.1 '!G391=2013,'приложение 1.1 '!D391,"-")</f>
        <v>-</v>
      </c>
      <c r="G389" s="430" t="str">
        <f>IF('приложение 1.1 '!G391=2014,'приложение 1.1 '!E391,"-")</f>
        <v>-</v>
      </c>
      <c r="H389" s="430" t="str">
        <f>IF('приложение 1.1 '!G391=2014,'приложение 1.1 '!D391,"-")</f>
        <v>-</v>
      </c>
      <c r="I389" s="430" t="str">
        <f>IF('приложение 1.1 '!G391=2015,'приложение 1.1 '!E391,"-")</f>
        <v>-</v>
      </c>
      <c r="J389" s="430" t="str">
        <f>IF('приложение 1.1 '!G391=2015,'приложение 1.1 '!D391,"-")</f>
        <v>-</v>
      </c>
      <c r="K389" s="430">
        <f>IF('приложение 1.1 '!G391=2016,'приложение 1.1 '!E391,"-")</f>
        <v>0</v>
      </c>
      <c r="L389" s="430">
        <f>IF('приложение 1.1 '!G391=2016,'приложение 1.1 '!D391,"-")</f>
        <v>0.56000000000000005</v>
      </c>
      <c r="M389" s="430" t="str">
        <f>IF('приложение 1.1 '!G391=2017,'приложение 1.1 '!E391,"-")</f>
        <v>-</v>
      </c>
      <c r="N389" s="430" t="str">
        <f>IF('приложение 1.1 '!G391=2017,'приложение 1.1 '!D391,"-")</f>
        <v>-</v>
      </c>
      <c r="O389" s="430">
        <f t="shared" si="193"/>
        <v>0</v>
      </c>
      <c r="P389" s="430">
        <f t="shared" si="194"/>
        <v>0.56000000000000005</v>
      </c>
      <c r="Q389" s="430">
        <v>0</v>
      </c>
      <c r="R389" s="430">
        <v>0</v>
      </c>
      <c r="S389" s="430">
        <v>0</v>
      </c>
      <c r="T389" s="430">
        <v>0</v>
      </c>
      <c r="U389" s="430">
        <v>0</v>
      </c>
      <c r="V389" s="430">
        <v>0</v>
      </c>
      <c r="W389" s="430">
        <v>0</v>
      </c>
      <c r="X389" s="430">
        <v>0</v>
      </c>
      <c r="Y389" s="430">
        <v>0</v>
      </c>
      <c r="Z389" s="430">
        <v>0</v>
      </c>
      <c r="AA389" s="430">
        <v>0</v>
      </c>
      <c r="AB389" s="430">
        <v>0</v>
      </c>
      <c r="AC389" s="430">
        <f t="shared" ref="AC389:AC440" si="196">SUM(Q389,S389,U389,W389,Y389,AA389)</f>
        <v>0</v>
      </c>
      <c r="AD389" s="430">
        <f t="shared" ref="AD389:AD440" si="197">SUM(R389,T389,V389,X389,Z389,AB389)</f>
        <v>0</v>
      </c>
    </row>
    <row r="390" spans="1:30" ht="54.95" hidden="1" customHeight="1">
      <c r="A390" s="95" t="str">
        <f>'приложение 1.1 '!A392</f>
        <v>2.1.4.123</v>
      </c>
      <c r="B390" s="506" t="str">
        <f>'приложение 1.1 '!B392</f>
        <v>Строительство КЛ-10кВ от БКТП-818 до ТП 2х2500кВА мкр.24 (Жилой комплекс №304 (КРП) ДСК-1)</v>
      </c>
      <c r="C390" s="430" t="str">
        <f>IF('приложение 1.1 '!G392=2012,'приложение 1.1 '!E392,"-")</f>
        <v>-</v>
      </c>
      <c r="D390" s="430" t="str">
        <f>IF('приложение 1.1 '!G392=2012,'приложение 1.1 '!D392,"-")</f>
        <v>-</v>
      </c>
      <c r="E390" s="430" t="str">
        <f>IF('приложение 1.1 '!G392=2013,'приложение 1.1 '!E392,"-")</f>
        <v>-</v>
      </c>
      <c r="F390" s="430" t="str">
        <f>IF('приложение 1.1 '!G392=2013,'приложение 1.1 '!D392,"-")</f>
        <v>-</v>
      </c>
      <c r="G390" s="430" t="str">
        <f>IF('приложение 1.1 '!G392=2014,'приложение 1.1 '!E392,"-")</f>
        <v>-</v>
      </c>
      <c r="H390" s="430" t="str">
        <f>IF('приложение 1.1 '!G392=2014,'приложение 1.1 '!D392,"-")</f>
        <v>-</v>
      </c>
      <c r="I390" s="430">
        <f>IF('приложение 1.1 '!G392=2015,'приложение 1.1 '!E392,"-")</f>
        <v>0</v>
      </c>
      <c r="J390" s="430">
        <f>IF('приложение 1.1 '!G392=2015,'приложение 1.1 '!D392,"-")</f>
        <v>0.76600000000000001</v>
      </c>
      <c r="K390" s="430" t="str">
        <f>IF('приложение 1.1 '!G392=2016,'приложение 1.1 '!E392,"-")</f>
        <v>-</v>
      </c>
      <c r="L390" s="430" t="str">
        <f>IF('приложение 1.1 '!G392=2016,'приложение 1.1 '!D392,"-")</f>
        <v>-</v>
      </c>
      <c r="M390" s="430" t="str">
        <f>IF('приложение 1.1 '!G392=2017,'приложение 1.1 '!E392,"-")</f>
        <v>-</v>
      </c>
      <c r="N390" s="430" t="str">
        <f>IF('приложение 1.1 '!G392=2017,'приложение 1.1 '!D392,"-")</f>
        <v>-</v>
      </c>
      <c r="O390" s="430">
        <f t="shared" ref="O390" si="198">SUM(C390,E390,G390,I390,K390,M390)</f>
        <v>0</v>
      </c>
      <c r="P390" s="430">
        <f t="shared" ref="P390" si="199">SUM(D390,F390,H390,J390,L390,N390)</f>
        <v>0.76600000000000001</v>
      </c>
      <c r="Q390" s="430">
        <v>0</v>
      </c>
      <c r="R390" s="430">
        <v>0</v>
      </c>
      <c r="S390" s="430">
        <v>0</v>
      </c>
      <c r="T390" s="430">
        <v>0</v>
      </c>
      <c r="U390" s="430">
        <v>0</v>
      </c>
      <c r="V390" s="430">
        <v>0</v>
      </c>
      <c r="W390" s="430">
        <v>0</v>
      </c>
      <c r="X390" s="430">
        <v>0</v>
      </c>
      <c r="Y390" s="430">
        <v>0</v>
      </c>
      <c r="Z390" s="430">
        <v>0</v>
      </c>
      <c r="AA390" s="430">
        <v>0</v>
      </c>
      <c r="AB390" s="430">
        <v>0</v>
      </c>
      <c r="AC390" s="430">
        <f t="shared" si="196"/>
        <v>0</v>
      </c>
      <c r="AD390" s="430">
        <f t="shared" si="197"/>
        <v>0</v>
      </c>
    </row>
    <row r="391" spans="1:30" ht="54.95" hidden="1" customHeight="1">
      <c r="A391" s="95" t="str">
        <f>'приложение 1.1 '!A393</f>
        <v>2.1.4.124</v>
      </c>
      <c r="B391" s="506" t="str">
        <f>'приложение 1.1 '!B393</f>
        <v>Строительство КЛ-10КВ БКТП-2х630кВА до места врезки в КЛ-10кВ РП-144 -ТП-385 (окружная клиническая больница)</v>
      </c>
      <c r="C391" s="430" t="str">
        <f>IF('приложение 1.1 '!G393=2012,'приложение 1.1 '!E393,"-")</f>
        <v>-</v>
      </c>
      <c r="D391" s="430" t="str">
        <f>IF('приложение 1.1 '!G393=2012,'приложение 1.1 '!D393,"-")</f>
        <v>-</v>
      </c>
      <c r="E391" s="430" t="str">
        <f>IF('приложение 1.1 '!G393=2013,'приложение 1.1 '!E393,"-")</f>
        <v>-</v>
      </c>
      <c r="F391" s="430" t="str">
        <f>IF('приложение 1.1 '!G393=2013,'приложение 1.1 '!D393,"-")</f>
        <v>-</v>
      </c>
      <c r="G391" s="430" t="str">
        <f>IF('приложение 1.1 '!G393=2014,'приложение 1.1 '!E393,"-")</f>
        <v>-</v>
      </c>
      <c r="H391" s="430" t="str">
        <f>IF('приложение 1.1 '!G393=2014,'приложение 1.1 '!D393,"-")</f>
        <v>-</v>
      </c>
      <c r="I391" s="430">
        <f>IF('приложение 1.1 '!G393=2015,'приложение 1.1 '!E393,"-")</f>
        <v>0</v>
      </c>
      <c r="J391" s="430">
        <f>IF('приложение 1.1 '!G393=2015,'приложение 1.1 '!D393,"-")</f>
        <v>0.222</v>
      </c>
      <c r="K391" s="430" t="str">
        <f>IF('приложение 1.1 '!G393=2016,'приложение 1.1 '!E393,"-")</f>
        <v>-</v>
      </c>
      <c r="L391" s="430" t="str">
        <f>IF('приложение 1.1 '!G393=2016,'приложение 1.1 '!D393,"-")</f>
        <v>-</v>
      </c>
      <c r="M391" s="430" t="str">
        <f>IF('приложение 1.1 '!G393=2017,'приложение 1.1 '!E393,"-")</f>
        <v>-</v>
      </c>
      <c r="N391" s="430" t="str">
        <f>IF('приложение 1.1 '!G393=2017,'приложение 1.1 '!D393,"-")</f>
        <v>-</v>
      </c>
      <c r="O391" s="430">
        <f t="shared" ref="O391:O392" si="200">SUM(C391,E391,G391,I391,K391,M391)</f>
        <v>0</v>
      </c>
      <c r="P391" s="430">
        <f t="shared" ref="P391:P392" si="201">SUM(D391,F391,H391,J391,L391,N391)</f>
        <v>0.222</v>
      </c>
      <c r="Q391" s="430">
        <v>0</v>
      </c>
      <c r="R391" s="430">
        <v>0</v>
      </c>
      <c r="S391" s="430">
        <v>0</v>
      </c>
      <c r="T391" s="430">
        <v>0</v>
      </c>
      <c r="U391" s="430">
        <v>0</v>
      </c>
      <c r="V391" s="430">
        <v>0</v>
      </c>
      <c r="W391" s="430">
        <v>0</v>
      </c>
      <c r="X391" s="430">
        <v>0</v>
      </c>
      <c r="Y391" s="430">
        <v>0</v>
      </c>
      <c r="Z391" s="430">
        <v>0</v>
      </c>
      <c r="AA391" s="430">
        <v>0</v>
      </c>
      <c r="AB391" s="430">
        <v>0</v>
      </c>
      <c r="AC391" s="430">
        <f t="shared" si="196"/>
        <v>0</v>
      </c>
      <c r="AD391" s="430">
        <f t="shared" si="197"/>
        <v>0</v>
      </c>
    </row>
    <row r="392" spans="1:30" ht="54.95" hidden="1" customHeight="1">
      <c r="A392" s="95" t="str">
        <f>'приложение 1.1 '!A394</f>
        <v>2.1.4.125</v>
      </c>
      <c r="B392" s="506" t="str">
        <f>'приложение 1.1 '!B394</f>
        <v>Строительство КЛ-10кВ 2КТПН-630кВА - КТПН "Эврика"</v>
      </c>
      <c r="C392" s="430" t="str">
        <f>IF('приложение 1.1 '!G394=2012,'приложение 1.1 '!E394,"-")</f>
        <v>-</v>
      </c>
      <c r="D392" s="430" t="str">
        <f>IF('приложение 1.1 '!G394=2012,'приложение 1.1 '!D394,"-")</f>
        <v>-</v>
      </c>
      <c r="E392" s="430" t="str">
        <f>IF('приложение 1.1 '!G394=2013,'приложение 1.1 '!E394,"-")</f>
        <v>-</v>
      </c>
      <c r="F392" s="430" t="str">
        <f>IF('приложение 1.1 '!G394=2013,'приложение 1.1 '!D394,"-")</f>
        <v>-</v>
      </c>
      <c r="G392" s="430" t="str">
        <f>IF('приложение 1.1 '!G394=2014,'приложение 1.1 '!E394,"-")</f>
        <v>-</v>
      </c>
      <c r="H392" s="430" t="str">
        <f>IF('приложение 1.1 '!G394=2014,'приложение 1.1 '!D394,"-")</f>
        <v>-</v>
      </c>
      <c r="I392" s="430">
        <f>IF('приложение 1.1 '!G394=2015,'приложение 1.1 '!E394,"-")</f>
        <v>0</v>
      </c>
      <c r="J392" s="430">
        <f>IF('приложение 1.1 '!G394=2015,'приложение 1.1 '!D394,"-")</f>
        <v>1.052</v>
      </c>
      <c r="K392" s="430" t="str">
        <f>IF('приложение 1.1 '!G394=2016,'приложение 1.1 '!E394,"-")</f>
        <v>-</v>
      </c>
      <c r="L392" s="430" t="str">
        <f>IF('приложение 1.1 '!G394=2016,'приложение 1.1 '!D394,"-")</f>
        <v>-</v>
      </c>
      <c r="M392" s="430" t="str">
        <f>IF('приложение 1.1 '!G394=2017,'приложение 1.1 '!E394,"-")</f>
        <v>-</v>
      </c>
      <c r="N392" s="430" t="str">
        <f>IF('приложение 1.1 '!G394=2017,'приложение 1.1 '!D394,"-")</f>
        <v>-</v>
      </c>
      <c r="O392" s="430">
        <f t="shared" si="200"/>
        <v>0</v>
      </c>
      <c r="P392" s="430">
        <f t="shared" si="201"/>
        <v>1.052</v>
      </c>
      <c r="Q392" s="430">
        <v>0</v>
      </c>
      <c r="R392" s="430">
        <v>0</v>
      </c>
      <c r="S392" s="430">
        <v>0</v>
      </c>
      <c r="T392" s="430">
        <v>0</v>
      </c>
      <c r="U392" s="430">
        <v>0</v>
      </c>
      <c r="V392" s="430">
        <v>0</v>
      </c>
      <c r="W392" s="430">
        <v>0</v>
      </c>
      <c r="X392" s="430">
        <v>0</v>
      </c>
      <c r="Y392" s="430">
        <v>0</v>
      </c>
      <c r="Z392" s="430">
        <v>0</v>
      </c>
      <c r="AA392" s="430">
        <v>0</v>
      </c>
      <c r="AB392" s="430">
        <v>0</v>
      </c>
      <c r="AC392" s="430">
        <f t="shared" si="196"/>
        <v>0</v>
      </c>
      <c r="AD392" s="430">
        <f t="shared" si="197"/>
        <v>0</v>
      </c>
    </row>
    <row r="393" spans="1:30" ht="54.95" hidden="1" customHeight="1">
      <c r="A393" s="95" t="str">
        <f>'приложение 1.1 '!A395</f>
        <v>2.1.4.126</v>
      </c>
      <c r="B393" s="506" t="str">
        <f>'приложение 1.1 '!B395</f>
        <v>Строительство КЛ-10кВ от РП-148 до ТП-2х1600кВА мкр.20А</v>
      </c>
      <c r="C393" s="430" t="str">
        <f>IF('приложение 1.1 '!G395=2012,'приложение 1.1 '!E395,"-")</f>
        <v>-</v>
      </c>
      <c r="D393" s="430" t="str">
        <f>IF('приложение 1.1 '!G395=2012,'приложение 1.1 '!D395,"-")</f>
        <v>-</v>
      </c>
      <c r="E393" s="430" t="str">
        <f>IF('приложение 1.1 '!G395=2013,'приложение 1.1 '!E395,"-")</f>
        <v>-</v>
      </c>
      <c r="F393" s="430" t="str">
        <f>IF('приложение 1.1 '!G395=2013,'приложение 1.1 '!D395,"-")</f>
        <v>-</v>
      </c>
      <c r="G393" s="430" t="str">
        <f>IF('приложение 1.1 '!G395=2014,'приложение 1.1 '!E395,"-")</f>
        <v>-</v>
      </c>
      <c r="H393" s="430" t="str">
        <f>IF('приложение 1.1 '!G395=2014,'приложение 1.1 '!D395,"-")</f>
        <v>-</v>
      </c>
      <c r="I393" s="430" t="str">
        <f>IF('приложение 1.1 '!G395=2015,'приложение 1.1 '!E395,"-")</f>
        <v>-</v>
      </c>
      <c r="J393" s="430" t="str">
        <f>IF('приложение 1.1 '!G395=2015,'приложение 1.1 '!D395,"-")</f>
        <v>-</v>
      </c>
      <c r="K393" s="430">
        <f>IF('приложение 1.1 '!G395=2016,'приложение 1.1 '!E395,"-")</f>
        <v>0</v>
      </c>
      <c r="L393" s="430">
        <f>IF('приложение 1.1 '!G395=2016,'приложение 1.1 '!D395,"-")</f>
        <v>0.29599999999999999</v>
      </c>
      <c r="M393" s="430" t="str">
        <f>IF('приложение 1.1 '!G395=2017,'приложение 1.1 '!E395,"-")</f>
        <v>-</v>
      </c>
      <c r="N393" s="430" t="str">
        <f>IF('приложение 1.1 '!G395=2017,'приложение 1.1 '!D395,"-")</f>
        <v>-</v>
      </c>
      <c r="O393" s="430">
        <f t="shared" ref="O393:O396" si="202">SUM(C393,E393,G393,I393,K393,M393)</f>
        <v>0</v>
      </c>
      <c r="P393" s="430">
        <f t="shared" ref="P393:P396" si="203">SUM(D393,F393,H393,J393,L393,N393)</f>
        <v>0.29599999999999999</v>
      </c>
      <c r="Q393" s="430">
        <v>0</v>
      </c>
      <c r="R393" s="430">
        <v>0</v>
      </c>
      <c r="S393" s="430">
        <v>0</v>
      </c>
      <c r="T393" s="430">
        <v>0</v>
      </c>
      <c r="U393" s="430">
        <v>0</v>
      </c>
      <c r="V393" s="430">
        <v>0</v>
      </c>
      <c r="W393" s="430">
        <v>0</v>
      </c>
      <c r="X393" s="430">
        <v>0</v>
      </c>
      <c r="Y393" s="430">
        <v>0</v>
      </c>
      <c r="Z393" s="430">
        <v>0</v>
      </c>
      <c r="AA393" s="430">
        <v>0</v>
      </c>
      <c r="AB393" s="430">
        <v>0</v>
      </c>
      <c r="AC393" s="430">
        <f t="shared" si="196"/>
        <v>0</v>
      </c>
      <c r="AD393" s="430">
        <f t="shared" si="197"/>
        <v>0</v>
      </c>
    </row>
    <row r="394" spans="1:30" ht="54.95" hidden="1" customHeight="1">
      <c r="A394" s="95" t="str">
        <f>'приложение 1.1 '!A396</f>
        <v>2.1.4.127</v>
      </c>
      <c r="B394" s="506" t="str">
        <f>'приложение 1.1 '!B396</f>
        <v>Строительство КЛ-10кВ от БКТП-578 до ТП-2х1600кВА мкр.30А</v>
      </c>
      <c r="C394" s="430" t="str">
        <f>IF('приложение 1.1 '!G396=2012,'приложение 1.1 '!E396,"-")</f>
        <v>-</v>
      </c>
      <c r="D394" s="430" t="str">
        <f>IF('приложение 1.1 '!G396=2012,'приложение 1.1 '!D396,"-")</f>
        <v>-</v>
      </c>
      <c r="E394" s="430" t="str">
        <f>IF('приложение 1.1 '!G396=2013,'приложение 1.1 '!E396,"-")</f>
        <v>-</v>
      </c>
      <c r="F394" s="430" t="str">
        <f>IF('приложение 1.1 '!G396=2013,'приложение 1.1 '!D396,"-")</f>
        <v>-</v>
      </c>
      <c r="G394" s="430" t="str">
        <f>IF('приложение 1.1 '!G396=2014,'приложение 1.1 '!E396,"-")</f>
        <v>-</v>
      </c>
      <c r="H394" s="430" t="str">
        <f>IF('приложение 1.1 '!G396=2014,'приложение 1.1 '!D396,"-")</f>
        <v>-</v>
      </c>
      <c r="I394" s="430" t="str">
        <f>IF('приложение 1.1 '!G396=2015,'приложение 1.1 '!E396,"-")</f>
        <v>-</v>
      </c>
      <c r="J394" s="430" t="str">
        <f>IF('приложение 1.1 '!G396=2015,'приложение 1.1 '!D396,"-")</f>
        <v>-</v>
      </c>
      <c r="K394" s="430">
        <f>IF('приложение 1.1 '!G396=2016,'приложение 1.1 '!E396,"-")</f>
        <v>0</v>
      </c>
      <c r="L394" s="430">
        <f>IF('приложение 1.1 '!G396=2016,'приложение 1.1 '!D396,"-")</f>
        <v>0.81200000000000006</v>
      </c>
      <c r="M394" s="430" t="str">
        <f>IF('приложение 1.1 '!G396=2017,'приложение 1.1 '!E396,"-")</f>
        <v>-</v>
      </c>
      <c r="N394" s="430" t="str">
        <f>IF('приложение 1.1 '!G396=2017,'приложение 1.1 '!D396,"-")</f>
        <v>-</v>
      </c>
      <c r="O394" s="430">
        <f t="shared" si="202"/>
        <v>0</v>
      </c>
      <c r="P394" s="430">
        <f t="shared" si="203"/>
        <v>0.81200000000000006</v>
      </c>
      <c r="Q394" s="430">
        <v>0</v>
      </c>
      <c r="R394" s="430">
        <v>0</v>
      </c>
      <c r="S394" s="430">
        <v>0</v>
      </c>
      <c r="T394" s="430">
        <v>0</v>
      </c>
      <c r="U394" s="430">
        <v>0</v>
      </c>
      <c r="V394" s="430">
        <v>0</v>
      </c>
      <c r="W394" s="430">
        <v>0</v>
      </c>
      <c r="X394" s="430">
        <v>0</v>
      </c>
      <c r="Y394" s="430">
        <v>0</v>
      </c>
      <c r="Z394" s="430">
        <v>0</v>
      </c>
      <c r="AA394" s="430">
        <v>0</v>
      </c>
      <c r="AB394" s="430">
        <v>0</v>
      </c>
      <c r="AC394" s="430">
        <f t="shared" si="196"/>
        <v>0</v>
      </c>
      <c r="AD394" s="430">
        <f t="shared" si="197"/>
        <v>0</v>
      </c>
    </row>
    <row r="395" spans="1:30" ht="54.95" hidden="1" customHeight="1">
      <c r="A395" s="95" t="str">
        <f>'приложение 1.1 '!A397</f>
        <v>2.1.4.128</v>
      </c>
      <c r="B395" s="506" t="str">
        <f>'приложение 1.1 '!B397</f>
        <v>Строительство КЛ-10кВ от РП-147 до ТП№10 2х2500кВА мкр.23А</v>
      </c>
      <c r="C395" s="430" t="str">
        <f>IF('приложение 1.1 '!G397=2012,'приложение 1.1 '!E397,"-")</f>
        <v>-</v>
      </c>
      <c r="D395" s="430" t="str">
        <f>IF('приложение 1.1 '!G397=2012,'приложение 1.1 '!D397,"-")</f>
        <v>-</v>
      </c>
      <c r="E395" s="430" t="str">
        <f>IF('приложение 1.1 '!G397=2013,'приложение 1.1 '!E397,"-")</f>
        <v>-</v>
      </c>
      <c r="F395" s="430" t="str">
        <f>IF('приложение 1.1 '!G397=2013,'приложение 1.1 '!D397,"-")</f>
        <v>-</v>
      </c>
      <c r="G395" s="430" t="str">
        <f>IF('приложение 1.1 '!G397=2014,'приложение 1.1 '!E397,"-")</f>
        <v>-</v>
      </c>
      <c r="H395" s="430" t="str">
        <f>IF('приложение 1.1 '!G397=2014,'приложение 1.1 '!D397,"-")</f>
        <v>-</v>
      </c>
      <c r="I395" s="430" t="str">
        <f>IF('приложение 1.1 '!G397=2015,'приложение 1.1 '!E397,"-")</f>
        <v>-</v>
      </c>
      <c r="J395" s="430" t="str">
        <f>IF('приложение 1.1 '!G397=2015,'приложение 1.1 '!D397,"-")</f>
        <v>-</v>
      </c>
      <c r="K395" s="430" t="str">
        <f>IF('приложение 1.1 '!G397=2016,'приложение 1.1 '!E397,"-")</f>
        <v>-</v>
      </c>
      <c r="L395" s="430" t="str">
        <f>IF('приложение 1.1 '!G397=2016,'приложение 1.1 '!D397,"-")</f>
        <v>-</v>
      </c>
      <c r="M395" s="430">
        <f>IF('приложение 1.1 '!G397=2017,'приложение 1.1 '!E397,"-")</f>
        <v>0</v>
      </c>
      <c r="N395" s="430">
        <f>IF('приложение 1.1 '!G397=2017,'приложение 1.1 '!D397,"-")</f>
        <v>1.956</v>
      </c>
      <c r="O395" s="430">
        <f t="shared" si="202"/>
        <v>0</v>
      </c>
      <c r="P395" s="430">
        <f t="shared" si="203"/>
        <v>1.956</v>
      </c>
      <c r="Q395" s="430">
        <v>0</v>
      </c>
      <c r="R395" s="430">
        <v>0</v>
      </c>
      <c r="S395" s="430">
        <v>0</v>
      </c>
      <c r="T395" s="430">
        <v>0</v>
      </c>
      <c r="U395" s="430">
        <v>0</v>
      </c>
      <c r="V395" s="430">
        <v>0</v>
      </c>
      <c r="W395" s="430">
        <v>0</v>
      </c>
      <c r="X395" s="430">
        <v>0</v>
      </c>
      <c r="Y395" s="430">
        <v>0</v>
      </c>
      <c r="Z395" s="430">
        <v>0</v>
      </c>
      <c r="AA395" s="430">
        <v>0</v>
      </c>
      <c r="AB395" s="430">
        <v>0</v>
      </c>
      <c r="AC395" s="430">
        <f t="shared" si="196"/>
        <v>0</v>
      </c>
      <c r="AD395" s="430">
        <f t="shared" si="197"/>
        <v>0</v>
      </c>
    </row>
    <row r="396" spans="1:30" ht="54.95" hidden="1" customHeight="1">
      <c r="A396" s="95" t="str">
        <f>'приложение 1.1 '!A398</f>
        <v>2.1.4.129.1</v>
      </c>
      <c r="B396" s="506" t="str">
        <f>'приложение 1.1 '!B398</f>
        <v>Строительство КЛ-10кВ от РП-150 до РП(ТП) 2х2500кВА мкр.35</v>
      </c>
      <c r="C396" s="430" t="str">
        <f>IF('приложение 1.1 '!G398=2012,'приложение 1.1 '!E398,"-")</f>
        <v>-</v>
      </c>
      <c r="D396" s="430" t="str">
        <f>IF('приложение 1.1 '!G398=2012,'приложение 1.1 '!D398,"-")</f>
        <v>-</v>
      </c>
      <c r="E396" s="430" t="str">
        <f>IF('приложение 1.1 '!G398=2013,'приложение 1.1 '!E398,"-")</f>
        <v>-</v>
      </c>
      <c r="F396" s="430" t="str">
        <f>IF('приложение 1.1 '!G398=2013,'приложение 1.1 '!D398,"-")</f>
        <v>-</v>
      </c>
      <c r="G396" s="430" t="str">
        <f>IF('приложение 1.1 '!G398=2014,'приложение 1.1 '!E398,"-")</f>
        <v>-</v>
      </c>
      <c r="H396" s="430" t="str">
        <f>IF('приложение 1.1 '!G398=2014,'приложение 1.1 '!D398,"-")</f>
        <v>-</v>
      </c>
      <c r="I396" s="430" t="str">
        <f>IF('приложение 1.1 '!G398=2015,'приложение 1.1 '!E398,"-")</f>
        <v>-</v>
      </c>
      <c r="J396" s="430" t="str">
        <f>IF('приложение 1.1 '!G398=2015,'приложение 1.1 '!D398,"-")</f>
        <v>-</v>
      </c>
      <c r="K396" s="430">
        <f>IF('приложение 1.1 '!G398=2016,'приложение 1.1 '!E398,"-")</f>
        <v>0</v>
      </c>
      <c r="L396" s="430">
        <f>IF('приложение 1.1 '!G398=2016,'приложение 1.1 '!D398,"-")</f>
        <v>1.1399999999999999</v>
      </c>
      <c r="M396" s="430" t="str">
        <f>IF('приложение 1.1 '!G398=2017,'приложение 1.1 '!E398,"-")</f>
        <v>-</v>
      </c>
      <c r="N396" s="430" t="str">
        <f>IF('приложение 1.1 '!G398=2017,'приложение 1.1 '!D398,"-")</f>
        <v>-</v>
      </c>
      <c r="O396" s="430">
        <f t="shared" si="202"/>
        <v>0</v>
      </c>
      <c r="P396" s="430">
        <f t="shared" si="203"/>
        <v>1.1399999999999999</v>
      </c>
      <c r="Q396" s="430">
        <v>0</v>
      </c>
      <c r="R396" s="430">
        <v>0</v>
      </c>
      <c r="S396" s="430">
        <v>0</v>
      </c>
      <c r="T396" s="430">
        <v>0</v>
      </c>
      <c r="U396" s="430">
        <v>0</v>
      </c>
      <c r="V396" s="430">
        <v>0</v>
      </c>
      <c r="W396" s="430">
        <v>0</v>
      </c>
      <c r="X396" s="430">
        <v>0</v>
      </c>
      <c r="Y396" s="430">
        <v>0</v>
      </c>
      <c r="Z396" s="430">
        <v>0</v>
      </c>
      <c r="AA396" s="430">
        <v>0</v>
      </c>
      <c r="AB396" s="430">
        <v>0</v>
      </c>
      <c r="AC396" s="430">
        <f t="shared" si="196"/>
        <v>0</v>
      </c>
      <c r="AD396" s="430">
        <f t="shared" si="197"/>
        <v>0</v>
      </c>
    </row>
    <row r="397" spans="1:30" ht="54.95" hidden="1" customHeight="1">
      <c r="A397" s="95" t="str">
        <f>'приложение 1.1 '!A399</f>
        <v>2.1.4.129.2</v>
      </c>
      <c r="B397" s="506" t="str">
        <f>'приложение 1.1 '!B399</f>
        <v>Строительство КЛ-10кВ от РП-163 до РП(ТП) 2х2500кВА мкр.35</v>
      </c>
      <c r="C397" s="430" t="str">
        <f>IF('приложение 1.1 '!G399=2012,'приложение 1.1 '!E399,"-")</f>
        <v>-</v>
      </c>
      <c r="D397" s="430" t="str">
        <f>IF('приложение 1.1 '!G399=2012,'приложение 1.1 '!D399,"-")</f>
        <v>-</v>
      </c>
      <c r="E397" s="430" t="str">
        <f>IF('приложение 1.1 '!G399=2013,'приложение 1.1 '!E399,"-")</f>
        <v>-</v>
      </c>
      <c r="F397" s="430" t="str">
        <f>IF('приложение 1.1 '!G399=2013,'приложение 1.1 '!D399,"-")</f>
        <v>-</v>
      </c>
      <c r="G397" s="430" t="str">
        <f>IF('приложение 1.1 '!G399=2014,'приложение 1.1 '!E399,"-")</f>
        <v>-</v>
      </c>
      <c r="H397" s="430" t="str">
        <f>IF('приложение 1.1 '!G399=2014,'приложение 1.1 '!D399,"-")</f>
        <v>-</v>
      </c>
      <c r="I397" s="430" t="str">
        <f>IF('приложение 1.1 '!G399=2015,'приложение 1.1 '!E399,"-")</f>
        <v>-</v>
      </c>
      <c r="J397" s="430" t="str">
        <f>IF('приложение 1.1 '!G399=2015,'приложение 1.1 '!D399,"-")</f>
        <v>-</v>
      </c>
      <c r="K397" s="430">
        <f>IF('приложение 1.1 '!G399=2016,'приложение 1.1 '!E399,"-")</f>
        <v>0</v>
      </c>
      <c r="L397" s="430">
        <f>IF('приложение 1.1 '!G399=2016,'приложение 1.1 '!D399,"-")</f>
        <v>0.77400000000000002</v>
      </c>
      <c r="M397" s="430" t="str">
        <f>IF('приложение 1.1 '!G399=2017,'приложение 1.1 '!E399,"-")</f>
        <v>-</v>
      </c>
      <c r="N397" s="430" t="str">
        <f>IF('приложение 1.1 '!G399=2017,'приложение 1.1 '!D399,"-")</f>
        <v>-</v>
      </c>
      <c r="O397" s="430">
        <f t="shared" ref="O397" si="204">SUM(C397,E397,G397,I397,K397,M397)</f>
        <v>0</v>
      </c>
      <c r="P397" s="430">
        <f t="shared" ref="P397" si="205">SUM(D397,F397,H397,J397,L397,N397)</f>
        <v>0.77400000000000002</v>
      </c>
      <c r="Q397" s="430">
        <v>0</v>
      </c>
      <c r="R397" s="430">
        <v>0</v>
      </c>
      <c r="S397" s="430">
        <v>0</v>
      </c>
      <c r="T397" s="430">
        <v>0</v>
      </c>
      <c r="U397" s="430">
        <v>0</v>
      </c>
      <c r="V397" s="430">
        <v>0</v>
      </c>
      <c r="W397" s="430">
        <v>0</v>
      </c>
      <c r="X397" s="430">
        <v>0</v>
      </c>
      <c r="Y397" s="430">
        <v>0</v>
      </c>
      <c r="Z397" s="430">
        <v>0</v>
      </c>
      <c r="AA397" s="430">
        <v>0</v>
      </c>
      <c r="AB397" s="430">
        <v>0</v>
      </c>
      <c r="AC397" s="430">
        <f t="shared" ref="AC397" si="206">SUM(Q397,S397,U397,W397,Y397,AA397)</f>
        <v>0</v>
      </c>
      <c r="AD397" s="430">
        <f t="shared" ref="AD397" si="207">SUM(R397,T397,V397,X397,Z397,AB397)</f>
        <v>0</v>
      </c>
    </row>
    <row r="398" spans="1:30" ht="67.5" hidden="1" customHeight="1">
      <c r="A398" s="95" t="str">
        <f>'приложение 1.1 '!A400</f>
        <v>2.1.4.130</v>
      </c>
      <c r="B398" s="506" t="str">
        <f>'приложение 1.1 '!B400</f>
        <v xml:space="preserve">Строительство КЛ-10кВ от ПС "Олимпийская" до РП(ТП) 2х2500кВА мкр.31А Электроснабжение Клинического перенатального центра на 315 коек </v>
      </c>
      <c r="C398" s="430" t="str">
        <f>IF('приложение 1.1 '!G400=2012,'приложение 1.1 '!E400,"-")</f>
        <v>-</v>
      </c>
      <c r="D398" s="430" t="str">
        <f>IF('приложение 1.1 '!G400=2012,'приложение 1.1 '!D400,"-")</f>
        <v>-</v>
      </c>
      <c r="E398" s="430" t="str">
        <f>IF('приложение 1.1 '!G400=2013,'приложение 1.1 '!E400,"-")</f>
        <v>-</v>
      </c>
      <c r="F398" s="430" t="str">
        <f>IF('приложение 1.1 '!G400=2013,'приложение 1.1 '!D400,"-")</f>
        <v>-</v>
      </c>
      <c r="G398" s="430" t="str">
        <f>IF('приложение 1.1 '!G400=2014,'приложение 1.1 '!E400,"-")</f>
        <v>-</v>
      </c>
      <c r="H398" s="430" t="str">
        <f>IF('приложение 1.1 '!G400=2014,'приложение 1.1 '!D400,"-")</f>
        <v>-</v>
      </c>
      <c r="I398" s="430" t="str">
        <f>IF('приложение 1.1 '!G400=2015,'приложение 1.1 '!E400,"-")</f>
        <v>-</v>
      </c>
      <c r="J398" s="430" t="str">
        <f>IF('приложение 1.1 '!G400=2015,'приложение 1.1 '!D400,"-")</f>
        <v>-</v>
      </c>
      <c r="K398" s="430" t="str">
        <f>IF('приложение 1.1 '!G400=2016,'приложение 1.1 '!E400,"-")</f>
        <v>-</v>
      </c>
      <c r="L398" s="430" t="str">
        <f>IF('приложение 1.1 '!G400=2016,'приложение 1.1 '!D400,"-")</f>
        <v>-</v>
      </c>
      <c r="M398" s="430">
        <f>IF('приложение 1.1 '!G400=2017,'приложение 1.1 '!E400,"-")</f>
        <v>0</v>
      </c>
      <c r="N398" s="430">
        <f>IF('приложение 1.1 '!G400=2017,'приложение 1.1 '!D400,"-")</f>
        <v>8.9480000000000004</v>
      </c>
      <c r="O398" s="430">
        <f t="shared" ref="O398" si="208">SUM(C398,E398,G398,I398,K398,M398)</f>
        <v>0</v>
      </c>
      <c r="P398" s="430">
        <f t="shared" ref="P398" si="209">SUM(D398,F398,H398,J398,L398,N398)</f>
        <v>8.9480000000000004</v>
      </c>
      <c r="Q398" s="430">
        <v>0</v>
      </c>
      <c r="R398" s="430">
        <v>0</v>
      </c>
      <c r="S398" s="430">
        <v>0</v>
      </c>
      <c r="T398" s="430">
        <v>0</v>
      </c>
      <c r="U398" s="430">
        <v>0</v>
      </c>
      <c r="V398" s="430">
        <v>0</v>
      </c>
      <c r="W398" s="430">
        <v>0</v>
      </c>
      <c r="X398" s="430">
        <v>0</v>
      </c>
      <c r="Y398" s="430">
        <v>0</v>
      </c>
      <c r="Z398" s="430">
        <v>0</v>
      </c>
      <c r="AA398" s="430">
        <v>0</v>
      </c>
      <c r="AB398" s="430">
        <v>0</v>
      </c>
      <c r="AC398" s="430">
        <f t="shared" si="196"/>
        <v>0</v>
      </c>
      <c r="AD398" s="430">
        <f t="shared" si="197"/>
        <v>0</v>
      </c>
    </row>
    <row r="399" spans="1:30" ht="67.5" hidden="1" customHeight="1">
      <c r="A399" s="95" t="str">
        <f>'приложение 1.1 '!A401</f>
        <v>2.1.4.131</v>
      </c>
      <c r="B399" s="506" t="str">
        <f>'приложение 1.1 '!B401</f>
        <v>Строительство КЛ-10кВ от РП-162 до ТП1 2х1600кВА мкр.42</v>
      </c>
      <c r="C399" s="430" t="str">
        <f>IF('приложение 1.1 '!G401=2012,'приложение 1.1 '!E401,"-")</f>
        <v>-</v>
      </c>
      <c r="D399" s="430" t="str">
        <f>IF('приложение 1.1 '!G401=2012,'приложение 1.1 '!D401,"-")</f>
        <v>-</v>
      </c>
      <c r="E399" s="430" t="str">
        <f>IF('приложение 1.1 '!G401=2013,'приложение 1.1 '!E401,"-")</f>
        <v>-</v>
      </c>
      <c r="F399" s="430" t="str">
        <f>IF('приложение 1.1 '!G401=2013,'приложение 1.1 '!D401,"-")</f>
        <v>-</v>
      </c>
      <c r="G399" s="430" t="str">
        <f>IF('приложение 1.1 '!G401=2014,'приложение 1.1 '!E401,"-")</f>
        <v>-</v>
      </c>
      <c r="H399" s="430" t="str">
        <f>IF('приложение 1.1 '!G401=2014,'приложение 1.1 '!D401,"-")</f>
        <v>-</v>
      </c>
      <c r="I399" s="430" t="str">
        <f>IF('приложение 1.1 '!G401=2015,'приложение 1.1 '!E401,"-")</f>
        <v>-</v>
      </c>
      <c r="J399" s="430" t="str">
        <f>IF('приложение 1.1 '!G401=2015,'приложение 1.1 '!D401,"-")</f>
        <v>-</v>
      </c>
      <c r="K399" s="430">
        <f>IF('приложение 1.1 '!G401=2016,'приложение 1.1 '!E401,"-")</f>
        <v>0</v>
      </c>
      <c r="L399" s="430">
        <f>IF('приложение 1.1 '!G401=2016,'приложение 1.1 '!D401,"-")</f>
        <v>1.377</v>
      </c>
      <c r="M399" s="430" t="str">
        <f>IF('приложение 1.1 '!G401=2017,'приложение 1.1 '!E401,"-")</f>
        <v>-</v>
      </c>
      <c r="N399" s="430" t="str">
        <f>IF('приложение 1.1 '!G401=2017,'приложение 1.1 '!D401,"-")</f>
        <v>-</v>
      </c>
      <c r="O399" s="430">
        <f t="shared" ref="O399:O420" si="210">SUM(C399,E399,G399,I399,K399,M399)</f>
        <v>0</v>
      </c>
      <c r="P399" s="430">
        <f t="shared" ref="P399:P420" si="211">SUM(D399,F399,H399,J399,L399,N399)</f>
        <v>1.377</v>
      </c>
      <c r="Q399" s="430">
        <v>0</v>
      </c>
      <c r="R399" s="430">
        <v>0</v>
      </c>
      <c r="S399" s="430">
        <v>0</v>
      </c>
      <c r="T399" s="430">
        <v>0</v>
      </c>
      <c r="U399" s="430">
        <v>0</v>
      </c>
      <c r="V399" s="430">
        <v>0</v>
      </c>
      <c r="W399" s="430">
        <v>0</v>
      </c>
      <c r="X399" s="430">
        <v>0</v>
      </c>
      <c r="Y399" s="430">
        <v>0</v>
      </c>
      <c r="Z399" s="430">
        <v>0</v>
      </c>
      <c r="AA399" s="430">
        <v>0</v>
      </c>
      <c r="AB399" s="430">
        <v>0</v>
      </c>
      <c r="AC399" s="430">
        <f t="shared" ref="AC399:AC420" si="212">SUM(Q399,S399,U399,W399,Y399,AA399)</f>
        <v>0</v>
      </c>
      <c r="AD399" s="430">
        <f t="shared" ref="AD399:AD420" si="213">SUM(R399,T399,V399,X399,Z399,AB399)</f>
        <v>0</v>
      </c>
    </row>
    <row r="400" spans="1:30" ht="67.5" customHeight="1">
      <c r="A400" s="95" t="str">
        <f>'приложение 1.1 '!A402</f>
        <v>2.1.4.132</v>
      </c>
      <c r="B400" s="506" t="str">
        <f>'приложение 1.1 '!B402</f>
        <v>Строительство КЛ-10кВ от РП-165 до ТП3 2х1600кВА мкр.42</v>
      </c>
      <c r="C400" s="430" t="str">
        <f>IF('приложение 1.1 '!G402=2012,'приложение 1.1 '!E402,"-")</f>
        <v>-</v>
      </c>
      <c r="D400" s="430" t="str">
        <f>IF('приложение 1.1 '!G402=2012,'приложение 1.1 '!D402,"-")</f>
        <v>-</v>
      </c>
      <c r="E400" s="430" t="str">
        <f>IF('приложение 1.1 '!G402=2013,'приложение 1.1 '!E402,"-")</f>
        <v>-</v>
      </c>
      <c r="F400" s="430" t="str">
        <f>IF('приложение 1.1 '!G402=2013,'приложение 1.1 '!D402,"-")</f>
        <v>-</v>
      </c>
      <c r="G400" s="430" t="str">
        <f>IF('приложение 1.1 '!G402=2014,'приложение 1.1 '!E402,"-")</f>
        <v>-</v>
      </c>
      <c r="H400" s="430" t="str">
        <f>IF('приложение 1.1 '!G402=2014,'приложение 1.1 '!D402,"-")</f>
        <v>-</v>
      </c>
      <c r="I400" s="430" t="str">
        <f>IF('приложение 1.1 '!G402=2015,'приложение 1.1 '!E402,"-")</f>
        <v>-</v>
      </c>
      <c r="J400" s="430" t="str">
        <f>IF('приложение 1.1 '!G402=2015,'приложение 1.1 '!D402,"-")</f>
        <v>-</v>
      </c>
      <c r="K400" s="430" t="str">
        <f>IF('приложение 1.1 '!G402=2016,'приложение 1.1 '!E402,"-")</f>
        <v>-</v>
      </c>
      <c r="L400" s="430" t="str">
        <f>IF('приложение 1.1 '!G402=2016,'приложение 1.1 '!D402,"-")</f>
        <v>-</v>
      </c>
      <c r="M400" s="430">
        <f>IF('приложение 1.1 '!G402=2017,'приложение 1.1 '!E402,"-")</f>
        <v>0</v>
      </c>
      <c r="N400" s="430">
        <f>IF('приложение 1.1 '!G402=2017,'приложение 1.1 '!D402,"-")</f>
        <v>1.173</v>
      </c>
      <c r="O400" s="430">
        <f t="shared" si="210"/>
        <v>0</v>
      </c>
      <c r="P400" s="430">
        <f t="shared" si="211"/>
        <v>1.173</v>
      </c>
      <c r="Q400" s="430">
        <v>0</v>
      </c>
      <c r="R400" s="430">
        <v>0</v>
      </c>
      <c r="S400" s="430">
        <v>0</v>
      </c>
      <c r="T400" s="430">
        <v>0</v>
      </c>
      <c r="U400" s="430">
        <v>0</v>
      </c>
      <c r="V400" s="430">
        <v>0</v>
      </c>
      <c r="W400" s="430">
        <v>0</v>
      </c>
      <c r="X400" s="430">
        <v>0</v>
      </c>
      <c r="Y400" s="430">
        <v>0</v>
      </c>
      <c r="Z400" s="430">
        <v>0</v>
      </c>
      <c r="AA400" s="430">
        <v>0</v>
      </c>
      <c r="AB400" s="430">
        <v>0</v>
      </c>
      <c r="AC400" s="430">
        <f t="shared" si="212"/>
        <v>0</v>
      </c>
      <c r="AD400" s="430">
        <f t="shared" si="213"/>
        <v>0</v>
      </c>
    </row>
    <row r="401" spans="1:30" ht="67.5" hidden="1" customHeight="1">
      <c r="A401" s="95" t="str">
        <f>'приложение 1.1 '!A403</f>
        <v>2.1.4.133</v>
      </c>
      <c r="B401" s="506" t="str">
        <f>'приложение 1.1 '!B403</f>
        <v>Строительство КЛ-10кВ от ТП№5 2х1600кВА до ТП№6 2х1600кВА мкр.38 (3-я очередь строительства)</v>
      </c>
      <c r="C401" s="430" t="str">
        <f>IF('приложение 1.1 '!G403=2012,'приложение 1.1 '!E403,"-")</f>
        <v>-</v>
      </c>
      <c r="D401" s="430" t="str">
        <f>IF('приложение 1.1 '!G403=2012,'приложение 1.1 '!D403,"-")</f>
        <v>-</v>
      </c>
      <c r="E401" s="430" t="str">
        <f>IF('приложение 1.1 '!G403=2013,'приложение 1.1 '!E403,"-")</f>
        <v>-</v>
      </c>
      <c r="F401" s="430" t="str">
        <f>IF('приложение 1.1 '!G403=2013,'приложение 1.1 '!D403,"-")</f>
        <v>-</v>
      </c>
      <c r="G401" s="430" t="str">
        <f>IF('приложение 1.1 '!G403=2014,'приложение 1.1 '!E403,"-")</f>
        <v>-</v>
      </c>
      <c r="H401" s="430" t="str">
        <f>IF('приложение 1.1 '!G403=2014,'приложение 1.1 '!D403,"-")</f>
        <v>-</v>
      </c>
      <c r="I401" s="430" t="str">
        <f>IF('приложение 1.1 '!G403=2015,'приложение 1.1 '!E403,"-")</f>
        <v>-</v>
      </c>
      <c r="J401" s="430" t="str">
        <f>IF('приложение 1.1 '!G403=2015,'приложение 1.1 '!D403,"-")</f>
        <v>-</v>
      </c>
      <c r="K401" s="430">
        <f>IF('приложение 1.1 '!G403=2016,'приложение 1.1 '!E403,"-")</f>
        <v>0</v>
      </c>
      <c r="L401" s="430">
        <f>IF('приложение 1.1 '!G403=2016,'приложение 1.1 '!D403,"-")</f>
        <v>0.251</v>
      </c>
      <c r="M401" s="430" t="str">
        <f>IF('приложение 1.1 '!G403=2017,'приложение 1.1 '!E403,"-")</f>
        <v>-</v>
      </c>
      <c r="N401" s="430" t="str">
        <f>IF('приложение 1.1 '!G403=2017,'приложение 1.1 '!D403,"-")</f>
        <v>-</v>
      </c>
      <c r="O401" s="430">
        <f t="shared" si="210"/>
        <v>0</v>
      </c>
      <c r="P401" s="430">
        <f t="shared" si="211"/>
        <v>0.251</v>
      </c>
      <c r="Q401" s="430">
        <v>0</v>
      </c>
      <c r="R401" s="430">
        <v>0</v>
      </c>
      <c r="S401" s="430">
        <v>0</v>
      </c>
      <c r="T401" s="430">
        <v>0</v>
      </c>
      <c r="U401" s="430">
        <v>0</v>
      </c>
      <c r="V401" s="430">
        <v>0</v>
      </c>
      <c r="W401" s="430">
        <v>0</v>
      </c>
      <c r="X401" s="430">
        <v>0</v>
      </c>
      <c r="Y401" s="430">
        <v>0</v>
      </c>
      <c r="Z401" s="430">
        <v>0</v>
      </c>
      <c r="AA401" s="430">
        <v>0</v>
      </c>
      <c r="AB401" s="430">
        <v>0</v>
      </c>
      <c r="AC401" s="430">
        <f t="shared" si="212"/>
        <v>0</v>
      </c>
      <c r="AD401" s="430">
        <f t="shared" si="213"/>
        <v>0</v>
      </c>
    </row>
    <row r="402" spans="1:30" ht="67.5" hidden="1" customHeight="1">
      <c r="A402" s="95" t="str">
        <f>'приложение 1.1 '!A404</f>
        <v>2.1.4.134</v>
      </c>
      <c r="B402" s="506" t="str">
        <f>'приложение 1.1 '!B404</f>
        <v>Строительство КЛ-10кВ от РП-162 до ТП№6 2х1600кВА мкр.38 (3-я очередь строительства)</v>
      </c>
      <c r="C402" s="430" t="str">
        <f>IF('приложение 1.1 '!G404=2012,'приложение 1.1 '!E404,"-")</f>
        <v>-</v>
      </c>
      <c r="D402" s="430" t="str">
        <f>IF('приложение 1.1 '!G404=2012,'приложение 1.1 '!D404,"-")</f>
        <v>-</v>
      </c>
      <c r="E402" s="430" t="str">
        <f>IF('приложение 1.1 '!G404=2013,'приложение 1.1 '!E404,"-")</f>
        <v>-</v>
      </c>
      <c r="F402" s="430" t="str">
        <f>IF('приложение 1.1 '!G404=2013,'приложение 1.1 '!D404,"-")</f>
        <v>-</v>
      </c>
      <c r="G402" s="430" t="str">
        <f>IF('приложение 1.1 '!G404=2014,'приложение 1.1 '!E404,"-")</f>
        <v>-</v>
      </c>
      <c r="H402" s="430" t="str">
        <f>IF('приложение 1.1 '!G404=2014,'приложение 1.1 '!D404,"-")</f>
        <v>-</v>
      </c>
      <c r="I402" s="430" t="str">
        <f>IF('приложение 1.1 '!G404=2015,'приложение 1.1 '!E404,"-")</f>
        <v>-</v>
      </c>
      <c r="J402" s="430" t="str">
        <f>IF('приложение 1.1 '!G404=2015,'приложение 1.1 '!D404,"-")</f>
        <v>-</v>
      </c>
      <c r="K402" s="430">
        <f>IF('приложение 1.1 '!G404=2016,'приложение 1.1 '!E404,"-")</f>
        <v>0</v>
      </c>
      <c r="L402" s="430">
        <f>IF('приложение 1.1 '!G404=2016,'приложение 1.1 '!D404,"-")</f>
        <v>2.0339999999999998</v>
      </c>
      <c r="M402" s="430" t="str">
        <f>IF('приложение 1.1 '!G404=2017,'приложение 1.1 '!E404,"-")</f>
        <v>-</v>
      </c>
      <c r="N402" s="430" t="str">
        <f>IF('приложение 1.1 '!G404=2017,'приложение 1.1 '!D404,"-")</f>
        <v>-</v>
      </c>
      <c r="O402" s="430">
        <f t="shared" si="210"/>
        <v>0</v>
      </c>
      <c r="P402" s="430">
        <f t="shared" si="211"/>
        <v>2.0339999999999998</v>
      </c>
      <c r="Q402" s="430">
        <v>0</v>
      </c>
      <c r="R402" s="430">
        <v>0</v>
      </c>
      <c r="S402" s="430">
        <v>0</v>
      </c>
      <c r="T402" s="430">
        <v>0</v>
      </c>
      <c r="U402" s="430">
        <v>0</v>
      </c>
      <c r="V402" s="430">
        <v>0</v>
      </c>
      <c r="W402" s="430">
        <v>0</v>
      </c>
      <c r="X402" s="430">
        <v>0</v>
      </c>
      <c r="Y402" s="430">
        <v>0</v>
      </c>
      <c r="Z402" s="430">
        <v>0</v>
      </c>
      <c r="AA402" s="430">
        <v>0</v>
      </c>
      <c r="AB402" s="430">
        <v>0</v>
      </c>
      <c r="AC402" s="430">
        <f t="shared" si="212"/>
        <v>0</v>
      </c>
      <c r="AD402" s="430">
        <f t="shared" si="213"/>
        <v>0</v>
      </c>
    </row>
    <row r="403" spans="1:30" ht="67.5" hidden="1" customHeight="1">
      <c r="A403" s="95" t="str">
        <f>'приложение 1.1 '!A405</f>
        <v>2.1.4.135</v>
      </c>
      <c r="B403" s="506" t="str">
        <f>'приложение 1.1 '!B405</f>
        <v>Строительство КЛ-10кВ от ТП№15 2х1250кВА мкр.31Б до ТП№13 2х2500кВА мкр.31Б</v>
      </c>
      <c r="C403" s="430" t="str">
        <f>IF('приложение 1.1 '!G405=2012,'приложение 1.1 '!E405,"-")</f>
        <v>-</v>
      </c>
      <c r="D403" s="430" t="str">
        <f>IF('приложение 1.1 '!G405=2012,'приложение 1.1 '!D405,"-")</f>
        <v>-</v>
      </c>
      <c r="E403" s="430" t="str">
        <f>IF('приложение 1.1 '!G405=2013,'приложение 1.1 '!E405,"-")</f>
        <v>-</v>
      </c>
      <c r="F403" s="430" t="str">
        <f>IF('приложение 1.1 '!G405=2013,'приложение 1.1 '!D405,"-")</f>
        <v>-</v>
      </c>
      <c r="G403" s="430" t="str">
        <f>IF('приложение 1.1 '!G405=2014,'приложение 1.1 '!E405,"-")</f>
        <v>-</v>
      </c>
      <c r="H403" s="430" t="str">
        <f>IF('приложение 1.1 '!G405=2014,'приложение 1.1 '!D405,"-")</f>
        <v>-</v>
      </c>
      <c r="I403" s="430" t="str">
        <f>IF('приложение 1.1 '!G405=2015,'приложение 1.1 '!E405,"-")</f>
        <v>-</v>
      </c>
      <c r="J403" s="430" t="str">
        <f>IF('приложение 1.1 '!G405=2015,'приложение 1.1 '!D405,"-")</f>
        <v>-</v>
      </c>
      <c r="K403" s="430" t="str">
        <f>IF('приложение 1.1 '!G405=2016,'приложение 1.1 '!E405,"-")</f>
        <v>-</v>
      </c>
      <c r="L403" s="430" t="str">
        <f>IF('приложение 1.1 '!G405=2016,'приложение 1.1 '!D405,"-")</f>
        <v>-</v>
      </c>
      <c r="M403" s="430">
        <f>IF('приложение 1.1 '!G405=2017,'приложение 1.1 '!E405,"-")</f>
        <v>0</v>
      </c>
      <c r="N403" s="430">
        <f>IF('приложение 1.1 '!G405=2017,'приложение 1.1 '!D405,"-")</f>
        <v>0.89</v>
      </c>
      <c r="O403" s="430">
        <f t="shared" ref="O403:O412" si="214">SUM(C403,E403,G403,I403,K403,M403)</f>
        <v>0</v>
      </c>
      <c r="P403" s="430">
        <f t="shared" ref="P403:P412" si="215">SUM(D403,F403,H403,J403,L403,N403)</f>
        <v>0.89</v>
      </c>
      <c r="Q403" s="430">
        <v>0</v>
      </c>
      <c r="R403" s="430">
        <v>0</v>
      </c>
      <c r="S403" s="430">
        <v>0</v>
      </c>
      <c r="T403" s="430">
        <v>0</v>
      </c>
      <c r="U403" s="430">
        <v>0</v>
      </c>
      <c r="V403" s="430">
        <v>0</v>
      </c>
      <c r="W403" s="430">
        <v>0</v>
      </c>
      <c r="X403" s="430">
        <v>0</v>
      </c>
      <c r="Y403" s="430">
        <v>0</v>
      </c>
      <c r="Z403" s="430">
        <v>0</v>
      </c>
      <c r="AA403" s="430">
        <v>0</v>
      </c>
      <c r="AB403" s="430">
        <v>0</v>
      </c>
      <c r="AC403" s="430">
        <f t="shared" ref="AC403:AC412" si="216">SUM(Q403,S403,U403,W403,Y403,AA403)</f>
        <v>0</v>
      </c>
      <c r="AD403" s="430">
        <f t="shared" ref="AD403:AD412" si="217">SUM(R403,T403,V403,X403,Z403,AB403)</f>
        <v>0</v>
      </c>
    </row>
    <row r="404" spans="1:30" ht="67.5" hidden="1" customHeight="1">
      <c r="A404" s="95" t="str">
        <f>'приложение 1.1 '!A406</f>
        <v>2.1.4.136</v>
      </c>
      <c r="B404" s="506" t="str">
        <f>'приложение 1.1 '!B406</f>
        <v>Строительство КЛ-10кВ от ТП№13 2х2500кВА мкр.31Б до БКТП-850</v>
      </c>
      <c r="C404" s="430" t="str">
        <f>IF('приложение 1.1 '!G406=2012,'приложение 1.1 '!E406,"-")</f>
        <v>-</v>
      </c>
      <c r="D404" s="430" t="str">
        <f>IF('приложение 1.1 '!G406=2012,'приложение 1.1 '!D406,"-")</f>
        <v>-</v>
      </c>
      <c r="E404" s="430" t="str">
        <f>IF('приложение 1.1 '!G406=2013,'приложение 1.1 '!E406,"-")</f>
        <v>-</v>
      </c>
      <c r="F404" s="430" t="str">
        <f>IF('приложение 1.1 '!G406=2013,'приложение 1.1 '!D406,"-")</f>
        <v>-</v>
      </c>
      <c r="G404" s="430" t="str">
        <f>IF('приложение 1.1 '!G406=2014,'приложение 1.1 '!E406,"-")</f>
        <v>-</v>
      </c>
      <c r="H404" s="430" t="str">
        <f>IF('приложение 1.1 '!G406=2014,'приложение 1.1 '!D406,"-")</f>
        <v>-</v>
      </c>
      <c r="I404" s="430" t="str">
        <f>IF('приложение 1.1 '!G406=2015,'приложение 1.1 '!E406,"-")</f>
        <v>-</v>
      </c>
      <c r="J404" s="430" t="str">
        <f>IF('приложение 1.1 '!G406=2015,'приложение 1.1 '!D406,"-")</f>
        <v>-</v>
      </c>
      <c r="K404" s="430" t="str">
        <f>IF('приложение 1.1 '!G406=2016,'приложение 1.1 '!E406,"-")</f>
        <v>-</v>
      </c>
      <c r="L404" s="430" t="str">
        <f>IF('приложение 1.1 '!G406=2016,'приложение 1.1 '!D406,"-")</f>
        <v>-</v>
      </c>
      <c r="M404" s="430">
        <f>IF('приложение 1.1 '!G406=2017,'приложение 1.1 '!E406,"-")</f>
        <v>0</v>
      </c>
      <c r="N404" s="430">
        <f>IF('приложение 1.1 '!G406=2017,'приложение 1.1 '!D406,"-")</f>
        <v>1.728</v>
      </c>
      <c r="O404" s="430">
        <f t="shared" si="214"/>
        <v>0</v>
      </c>
      <c r="P404" s="430">
        <f t="shared" si="215"/>
        <v>1.728</v>
      </c>
      <c r="Q404" s="430">
        <v>0</v>
      </c>
      <c r="R404" s="430">
        <v>0</v>
      </c>
      <c r="S404" s="430">
        <v>0</v>
      </c>
      <c r="T404" s="430">
        <v>0</v>
      </c>
      <c r="U404" s="430">
        <v>0</v>
      </c>
      <c r="V404" s="430">
        <v>0</v>
      </c>
      <c r="W404" s="430">
        <v>0</v>
      </c>
      <c r="X404" s="430">
        <v>0</v>
      </c>
      <c r="Y404" s="430">
        <v>0</v>
      </c>
      <c r="Z404" s="430">
        <v>0</v>
      </c>
      <c r="AA404" s="430">
        <v>0</v>
      </c>
      <c r="AB404" s="430">
        <v>0</v>
      </c>
      <c r="AC404" s="430">
        <f t="shared" si="216"/>
        <v>0</v>
      </c>
      <c r="AD404" s="430">
        <f t="shared" si="217"/>
        <v>0</v>
      </c>
    </row>
    <row r="405" spans="1:30" ht="67.5" hidden="1" customHeight="1">
      <c r="A405" s="95" t="str">
        <f>'приложение 1.1 '!A407</f>
        <v>2.1.4.137</v>
      </c>
      <c r="B405" s="506" t="str">
        <f>'приложение 1.1 '!B407</f>
        <v>Строительство КЛ-10кВ от ТП№15 2х1250кВА мкр.31Б до РП-158</v>
      </c>
      <c r="C405" s="430" t="str">
        <f>IF('приложение 1.1 '!G407=2012,'приложение 1.1 '!E407,"-")</f>
        <v>-</v>
      </c>
      <c r="D405" s="430" t="str">
        <f>IF('приложение 1.1 '!G407=2012,'приложение 1.1 '!D407,"-")</f>
        <v>-</v>
      </c>
      <c r="E405" s="430" t="str">
        <f>IF('приложение 1.1 '!G407=2013,'приложение 1.1 '!E407,"-")</f>
        <v>-</v>
      </c>
      <c r="F405" s="430" t="str">
        <f>IF('приложение 1.1 '!G407=2013,'приложение 1.1 '!D407,"-")</f>
        <v>-</v>
      </c>
      <c r="G405" s="430" t="str">
        <f>IF('приложение 1.1 '!G407=2014,'приложение 1.1 '!E407,"-")</f>
        <v>-</v>
      </c>
      <c r="H405" s="430" t="str">
        <f>IF('приложение 1.1 '!G407=2014,'приложение 1.1 '!D407,"-")</f>
        <v>-</v>
      </c>
      <c r="I405" s="430" t="str">
        <f>IF('приложение 1.1 '!G407=2015,'приложение 1.1 '!E407,"-")</f>
        <v>-</v>
      </c>
      <c r="J405" s="430" t="str">
        <f>IF('приложение 1.1 '!G407=2015,'приложение 1.1 '!D407,"-")</f>
        <v>-</v>
      </c>
      <c r="K405" s="430" t="str">
        <f>IF('приложение 1.1 '!G407=2016,'приложение 1.1 '!E407,"-")</f>
        <v>-</v>
      </c>
      <c r="L405" s="430" t="str">
        <f>IF('приложение 1.1 '!G407=2016,'приложение 1.1 '!D407,"-")</f>
        <v>-</v>
      </c>
      <c r="M405" s="430">
        <f>IF('приложение 1.1 '!G407=2017,'приложение 1.1 '!E407,"-")</f>
        <v>0</v>
      </c>
      <c r="N405" s="430">
        <f>IF('приложение 1.1 '!G407=2017,'приложение 1.1 '!D407,"-")</f>
        <v>0.58399999999999996</v>
      </c>
      <c r="O405" s="430">
        <f t="shared" si="214"/>
        <v>0</v>
      </c>
      <c r="P405" s="430">
        <f t="shared" si="215"/>
        <v>0.58399999999999996</v>
      </c>
      <c r="Q405" s="430">
        <v>0</v>
      </c>
      <c r="R405" s="430">
        <v>0</v>
      </c>
      <c r="S405" s="430">
        <v>0</v>
      </c>
      <c r="T405" s="430">
        <v>0</v>
      </c>
      <c r="U405" s="430">
        <v>0</v>
      </c>
      <c r="V405" s="430">
        <v>0</v>
      </c>
      <c r="W405" s="430">
        <v>0</v>
      </c>
      <c r="X405" s="430">
        <v>0</v>
      </c>
      <c r="Y405" s="430">
        <v>0</v>
      </c>
      <c r="Z405" s="430">
        <v>0</v>
      </c>
      <c r="AA405" s="430">
        <v>0</v>
      </c>
      <c r="AB405" s="430">
        <v>0</v>
      </c>
      <c r="AC405" s="430">
        <f t="shared" si="216"/>
        <v>0</v>
      </c>
      <c r="AD405" s="430">
        <f t="shared" si="217"/>
        <v>0</v>
      </c>
    </row>
    <row r="406" spans="1:30" ht="67.5" hidden="1" customHeight="1">
      <c r="A406" s="95" t="str">
        <f>'приложение 1.1 '!A408</f>
        <v>2.1.4.138</v>
      </c>
      <c r="B406" s="506" t="str">
        <f>'приложение 1.1 '!B408</f>
        <v>Строительство КЛ-6кВ от ЗРУ-6кВ ПС-35/6кВ "ПС-68" до ТП№2 2х1000кВА п.Дорожный</v>
      </c>
      <c r="C406" s="430" t="str">
        <f>IF('приложение 1.1 '!G408=2012,'приложение 1.1 '!E408,"-")</f>
        <v>-</v>
      </c>
      <c r="D406" s="430" t="str">
        <f>IF('приложение 1.1 '!G408=2012,'приложение 1.1 '!D408,"-")</f>
        <v>-</v>
      </c>
      <c r="E406" s="430" t="str">
        <f>IF('приложение 1.1 '!G408=2013,'приложение 1.1 '!E408,"-")</f>
        <v>-</v>
      </c>
      <c r="F406" s="430" t="str">
        <f>IF('приложение 1.1 '!G408=2013,'приложение 1.1 '!D408,"-")</f>
        <v>-</v>
      </c>
      <c r="G406" s="430" t="str">
        <f>IF('приложение 1.1 '!G408=2014,'приложение 1.1 '!E408,"-")</f>
        <v>-</v>
      </c>
      <c r="H406" s="430" t="str">
        <f>IF('приложение 1.1 '!G408=2014,'приложение 1.1 '!D408,"-")</f>
        <v>-</v>
      </c>
      <c r="I406" s="430" t="str">
        <f>IF('приложение 1.1 '!G408=2015,'приложение 1.1 '!E408,"-")</f>
        <v>-</v>
      </c>
      <c r="J406" s="430" t="str">
        <f>IF('приложение 1.1 '!G408=2015,'приложение 1.1 '!D408,"-")</f>
        <v>-</v>
      </c>
      <c r="K406" s="430" t="str">
        <f>IF('приложение 1.1 '!G408=2016,'приложение 1.1 '!E408,"-")</f>
        <v>-</v>
      </c>
      <c r="L406" s="430" t="str">
        <f>IF('приложение 1.1 '!G408=2016,'приложение 1.1 '!D408,"-")</f>
        <v>-</v>
      </c>
      <c r="M406" s="430">
        <f>IF('приложение 1.1 '!G408=2017,'приложение 1.1 '!E408,"-")</f>
        <v>0</v>
      </c>
      <c r="N406" s="430">
        <f>IF('приложение 1.1 '!G408=2017,'приложение 1.1 '!D408,"-")</f>
        <v>2.2000000000000002</v>
      </c>
      <c r="O406" s="430">
        <f t="shared" si="214"/>
        <v>0</v>
      </c>
      <c r="P406" s="430">
        <f t="shared" si="215"/>
        <v>2.2000000000000002</v>
      </c>
      <c r="Q406" s="430">
        <v>0</v>
      </c>
      <c r="R406" s="430">
        <v>0</v>
      </c>
      <c r="S406" s="430">
        <v>0</v>
      </c>
      <c r="T406" s="430">
        <v>0</v>
      </c>
      <c r="U406" s="430">
        <v>0</v>
      </c>
      <c r="V406" s="430">
        <v>0</v>
      </c>
      <c r="W406" s="430">
        <v>0</v>
      </c>
      <c r="X406" s="430">
        <v>0</v>
      </c>
      <c r="Y406" s="430">
        <v>0</v>
      </c>
      <c r="Z406" s="430">
        <v>0</v>
      </c>
      <c r="AA406" s="430">
        <v>0</v>
      </c>
      <c r="AB406" s="430">
        <v>0</v>
      </c>
      <c r="AC406" s="430">
        <f t="shared" si="216"/>
        <v>0</v>
      </c>
      <c r="AD406" s="430">
        <f t="shared" si="217"/>
        <v>0</v>
      </c>
    </row>
    <row r="407" spans="1:30" ht="67.5" hidden="1" customHeight="1">
      <c r="A407" s="95" t="str">
        <f>'приложение 1.1 '!A409</f>
        <v>2.1.4.139</v>
      </c>
      <c r="B407" s="506" t="str">
        <f>'приложение 1.1 '!B409</f>
        <v>Строительство КЛ-6кВ от ТП№1 2х630кВА п.Дорожный до ТП№2 2х1000кВА п.Дорожный</v>
      </c>
      <c r="C407" s="430" t="str">
        <f>IF('приложение 1.1 '!G409=2012,'приложение 1.1 '!E409,"-")</f>
        <v>-</v>
      </c>
      <c r="D407" s="430" t="str">
        <f>IF('приложение 1.1 '!G409=2012,'приложение 1.1 '!D409,"-")</f>
        <v>-</v>
      </c>
      <c r="E407" s="430" t="str">
        <f>IF('приложение 1.1 '!G409=2013,'приложение 1.1 '!E409,"-")</f>
        <v>-</v>
      </c>
      <c r="F407" s="430" t="str">
        <f>IF('приложение 1.1 '!G409=2013,'приложение 1.1 '!D409,"-")</f>
        <v>-</v>
      </c>
      <c r="G407" s="430" t="str">
        <f>IF('приложение 1.1 '!G409=2014,'приложение 1.1 '!E409,"-")</f>
        <v>-</v>
      </c>
      <c r="H407" s="430" t="str">
        <f>IF('приложение 1.1 '!G409=2014,'приложение 1.1 '!D409,"-")</f>
        <v>-</v>
      </c>
      <c r="I407" s="430" t="str">
        <f>IF('приложение 1.1 '!G409=2015,'приложение 1.1 '!E409,"-")</f>
        <v>-</v>
      </c>
      <c r="J407" s="430" t="str">
        <f>IF('приложение 1.1 '!G409=2015,'приложение 1.1 '!D409,"-")</f>
        <v>-</v>
      </c>
      <c r="K407" s="430" t="str">
        <f>IF('приложение 1.1 '!G409=2016,'приложение 1.1 '!E409,"-")</f>
        <v>-</v>
      </c>
      <c r="L407" s="430" t="str">
        <f>IF('приложение 1.1 '!G409=2016,'приложение 1.1 '!D409,"-")</f>
        <v>-</v>
      </c>
      <c r="M407" s="430">
        <f>IF('приложение 1.1 '!G409=2017,'приложение 1.1 '!E409,"-")</f>
        <v>0</v>
      </c>
      <c r="N407" s="430">
        <f>IF('приложение 1.1 '!G409=2017,'приложение 1.1 '!D409,"-")</f>
        <v>0.7</v>
      </c>
      <c r="O407" s="430">
        <f t="shared" si="214"/>
        <v>0</v>
      </c>
      <c r="P407" s="430">
        <f t="shared" si="215"/>
        <v>0.7</v>
      </c>
      <c r="Q407" s="430">
        <v>0</v>
      </c>
      <c r="R407" s="430">
        <v>0</v>
      </c>
      <c r="S407" s="430">
        <v>0</v>
      </c>
      <c r="T407" s="430">
        <v>0</v>
      </c>
      <c r="U407" s="430">
        <v>0</v>
      </c>
      <c r="V407" s="430">
        <v>0</v>
      </c>
      <c r="W407" s="430">
        <v>0</v>
      </c>
      <c r="X407" s="430">
        <v>0</v>
      </c>
      <c r="Y407" s="430">
        <v>0</v>
      </c>
      <c r="Z407" s="430">
        <v>0</v>
      </c>
      <c r="AA407" s="430">
        <v>0</v>
      </c>
      <c r="AB407" s="430">
        <v>0</v>
      </c>
      <c r="AC407" s="430">
        <f t="shared" si="216"/>
        <v>0</v>
      </c>
      <c r="AD407" s="430">
        <f t="shared" si="217"/>
        <v>0</v>
      </c>
    </row>
    <row r="408" spans="1:30" ht="67.5" hidden="1" customHeight="1">
      <c r="A408" s="95" t="str">
        <f>'приложение 1.1 '!A410</f>
        <v>2.1.4.140</v>
      </c>
      <c r="B408" s="506" t="str">
        <f>'приложение 1.1 '!B410</f>
        <v>Строительство КЛ-10кВ от ТП2 2х1600кВА до ТП3 2х1600кВА мкр.42</v>
      </c>
      <c r="C408" s="430" t="str">
        <f>IF('приложение 1.1 '!G410=2012,'приложение 1.1 '!E410,"-")</f>
        <v>-</v>
      </c>
      <c r="D408" s="430" t="str">
        <f>IF('приложение 1.1 '!G410=2012,'приложение 1.1 '!D410,"-")</f>
        <v>-</v>
      </c>
      <c r="E408" s="430" t="str">
        <f>IF('приложение 1.1 '!G410=2013,'приложение 1.1 '!E410,"-")</f>
        <v>-</v>
      </c>
      <c r="F408" s="430" t="str">
        <f>IF('приложение 1.1 '!G410=2013,'приложение 1.1 '!D410,"-")</f>
        <v>-</v>
      </c>
      <c r="G408" s="430" t="str">
        <f>IF('приложение 1.1 '!G410=2014,'приложение 1.1 '!E410,"-")</f>
        <v>-</v>
      </c>
      <c r="H408" s="430" t="str">
        <f>IF('приложение 1.1 '!G410=2014,'приложение 1.1 '!D410,"-")</f>
        <v>-</v>
      </c>
      <c r="I408" s="430" t="str">
        <f>IF('приложение 1.1 '!G410=2015,'приложение 1.1 '!E410,"-")</f>
        <v>-</v>
      </c>
      <c r="J408" s="430" t="str">
        <f>IF('приложение 1.1 '!G410=2015,'приложение 1.1 '!D410,"-")</f>
        <v>-</v>
      </c>
      <c r="K408" s="430" t="str">
        <f>IF('приложение 1.1 '!G410=2016,'приложение 1.1 '!E410,"-")</f>
        <v>-</v>
      </c>
      <c r="L408" s="430" t="str">
        <f>IF('приложение 1.1 '!G410=2016,'приложение 1.1 '!D410,"-")</f>
        <v>-</v>
      </c>
      <c r="M408" s="430">
        <f>IF('приложение 1.1 '!G410=2017,'приложение 1.1 '!E410,"-")</f>
        <v>0</v>
      </c>
      <c r="N408" s="430">
        <f>IF('приложение 1.1 '!G410=2017,'приложение 1.1 '!D410,"-")</f>
        <v>0.26600000000000001</v>
      </c>
      <c r="O408" s="430">
        <f t="shared" si="214"/>
        <v>0</v>
      </c>
      <c r="P408" s="430">
        <f t="shared" si="215"/>
        <v>0.26600000000000001</v>
      </c>
      <c r="Q408" s="430">
        <v>0</v>
      </c>
      <c r="R408" s="430">
        <v>0</v>
      </c>
      <c r="S408" s="430">
        <v>0</v>
      </c>
      <c r="T408" s="430">
        <v>0</v>
      </c>
      <c r="U408" s="430">
        <v>0</v>
      </c>
      <c r="V408" s="430">
        <v>0</v>
      </c>
      <c r="W408" s="430">
        <v>0</v>
      </c>
      <c r="X408" s="430">
        <v>0</v>
      </c>
      <c r="Y408" s="430">
        <v>0</v>
      </c>
      <c r="Z408" s="430">
        <v>0</v>
      </c>
      <c r="AA408" s="430">
        <v>0</v>
      </c>
      <c r="AB408" s="430">
        <v>0</v>
      </c>
      <c r="AC408" s="430">
        <f t="shared" si="216"/>
        <v>0</v>
      </c>
      <c r="AD408" s="430">
        <f t="shared" si="217"/>
        <v>0</v>
      </c>
    </row>
    <row r="409" spans="1:30" ht="67.5" hidden="1" customHeight="1">
      <c r="A409" s="95" t="str">
        <f>'приложение 1.1 '!A411</f>
        <v>2.1.4.141</v>
      </c>
      <c r="B409" s="506" t="str">
        <f>'приложение 1.1 '!B411</f>
        <v>Строительство КЛ-10кВ от ТП1 2х1600кВА до ТП2 2х1600кВА  мкр.42</v>
      </c>
      <c r="C409" s="430" t="str">
        <f>IF('приложение 1.1 '!G411=2012,'приложение 1.1 '!E411,"-")</f>
        <v>-</v>
      </c>
      <c r="D409" s="430" t="str">
        <f>IF('приложение 1.1 '!G411=2012,'приложение 1.1 '!D411,"-")</f>
        <v>-</v>
      </c>
      <c r="E409" s="430" t="str">
        <f>IF('приложение 1.1 '!G411=2013,'приложение 1.1 '!E411,"-")</f>
        <v>-</v>
      </c>
      <c r="F409" s="430" t="str">
        <f>IF('приложение 1.1 '!G411=2013,'приложение 1.1 '!D411,"-")</f>
        <v>-</v>
      </c>
      <c r="G409" s="430" t="str">
        <f>IF('приложение 1.1 '!G411=2014,'приложение 1.1 '!E411,"-")</f>
        <v>-</v>
      </c>
      <c r="H409" s="430" t="str">
        <f>IF('приложение 1.1 '!G411=2014,'приложение 1.1 '!D411,"-")</f>
        <v>-</v>
      </c>
      <c r="I409" s="430" t="str">
        <f>IF('приложение 1.1 '!G411=2015,'приложение 1.1 '!E411,"-")</f>
        <v>-</v>
      </c>
      <c r="J409" s="430" t="str">
        <f>IF('приложение 1.1 '!G411=2015,'приложение 1.1 '!D411,"-")</f>
        <v>-</v>
      </c>
      <c r="K409" s="430" t="str">
        <f>IF('приложение 1.1 '!G411=2016,'приложение 1.1 '!E411,"-")</f>
        <v>-</v>
      </c>
      <c r="L409" s="430" t="str">
        <f>IF('приложение 1.1 '!G411=2016,'приложение 1.1 '!D411,"-")</f>
        <v>-</v>
      </c>
      <c r="M409" s="430">
        <f>IF('приложение 1.1 '!G411=2017,'приложение 1.1 '!E411,"-")</f>
        <v>0</v>
      </c>
      <c r="N409" s="430">
        <f>IF('приложение 1.1 '!G411=2017,'приложение 1.1 '!D411,"-")</f>
        <v>0.81599999999999995</v>
      </c>
      <c r="O409" s="430">
        <f t="shared" si="214"/>
        <v>0</v>
      </c>
      <c r="P409" s="430">
        <f t="shared" si="215"/>
        <v>0.81599999999999995</v>
      </c>
      <c r="Q409" s="430">
        <v>0</v>
      </c>
      <c r="R409" s="430">
        <v>0</v>
      </c>
      <c r="S409" s="430">
        <v>0</v>
      </c>
      <c r="T409" s="430">
        <v>0</v>
      </c>
      <c r="U409" s="430">
        <v>0</v>
      </c>
      <c r="V409" s="430">
        <v>0</v>
      </c>
      <c r="W409" s="430">
        <v>0</v>
      </c>
      <c r="X409" s="430">
        <v>0</v>
      </c>
      <c r="Y409" s="430">
        <v>0</v>
      </c>
      <c r="Z409" s="430">
        <v>0</v>
      </c>
      <c r="AA409" s="430">
        <v>0</v>
      </c>
      <c r="AB409" s="430">
        <v>0</v>
      </c>
      <c r="AC409" s="430">
        <f t="shared" si="216"/>
        <v>0</v>
      </c>
      <c r="AD409" s="430">
        <f t="shared" si="217"/>
        <v>0</v>
      </c>
    </row>
    <row r="410" spans="1:30" ht="67.5" hidden="1" customHeight="1">
      <c r="A410" s="95" t="str">
        <f>'приложение 1.1 '!A412</f>
        <v>2.1.4.142</v>
      </c>
      <c r="B410" s="506" t="str">
        <f>'приложение 1.1 '!B412</f>
        <v>Строительство КЛ-10кВ от ТП-2х1600кВА 20А до ТП 2х2500кВА мкр.20А (стр.18)</v>
      </c>
      <c r="C410" s="430" t="str">
        <f>IF('приложение 1.1 '!G412=2012,'приложение 1.1 '!E412,"-")</f>
        <v>-</v>
      </c>
      <c r="D410" s="430" t="str">
        <f>IF('приложение 1.1 '!G412=2012,'приложение 1.1 '!D412,"-")</f>
        <v>-</v>
      </c>
      <c r="E410" s="430" t="str">
        <f>IF('приложение 1.1 '!G412=2013,'приложение 1.1 '!E412,"-")</f>
        <v>-</v>
      </c>
      <c r="F410" s="430" t="str">
        <f>IF('приложение 1.1 '!G412=2013,'приложение 1.1 '!D412,"-")</f>
        <v>-</v>
      </c>
      <c r="G410" s="430" t="str">
        <f>IF('приложение 1.1 '!G412=2014,'приложение 1.1 '!E412,"-")</f>
        <v>-</v>
      </c>
      <c r="H410" s="430" t="str">
        <f>IF('приложение 1.1 '!G412=2014,'приложение 1.1 '!D412,"-")</f>
        <v>-</v>
      </c>
      <c r="I410" s="430" t="str">
        <f>IF('приложение 1.1 '!G412=2015,'приложение 1.1 '!E412,"-")</f>
        <v>-</v>
      </c>
      <c r="J410" s="430" t="str">
        <f>IF('приложение 1.1 '!G412=2015,'приложение 1.1 '!D412,"-")</f>
        <v>-</v>
      </c>
      <c r="K410" s="430" t="str">
        <f>IF('приложение 1.1 '!G412=2016,'приложение 1.1 '!E412,"-")</f>
        <v>-</v>
      </c>
      <c r="L410" s="430" t="str">
        <f>IF('приложение 1.1 '!G412=2016,'приложение 1.1 '!D412,"-")</f>
        <v>-</v>
      </c>
      <c r="M410" s="430">
        <f>IF('приложение 1.1 '!G412=2017,'приложение 1.1 '!E412,"-")</f>
        <v>0</v>
      </c>
      <c r="N410" s="430">
        <f>IF('приложение 1.1 '!G412=2017,'приложение 1.1 '!D412,"-")</f>
        <v>0.59399999999999997</v>
      </c>
      <c r="O410" s="430">
        <f t="shared" si="214"/>
        <v>0</v>
      </c>
      <c r="P410" s="430">
        <f t="shared" si="215"/>
        <v>0.59399999999999997</v>
      </c>
      <c r="Q410" s="430">
        <v>0</v>
      </c>
      <c r="R410" s="430">
        <v>0</v>
      </c>
      <c r="S410" s="430">
        <v>0</v>
      </c>
      <c r="T410" s="430">
        <v>0</v>
      </c>
      <c r="U410" s="430">
        <v>0</v>
      </c>
      <c r="V410" s="430">
        <v>0</v>
      </c>
      <c r="W410" s="430">
        <v>0</v>
      </c>
      <c r="X410" s="430">
        <v>0</v>
      </c>
      <c r="Y410" s="430">
        <v>0</v>
      </c>
      <c r="Z410" s="430">
        <v>0</v>
      </c>
      <c r="AA410" s="430">
        <v>0</v>
      </c>
      <c r="AB410" s="430">
        <v>0</v>
      </c>
      <c r="AC410" s="430">
        <f t="shared" si="216"/>
        <v>0</v>
      </c>
      <c r="AD410" s="430">
        <f t="shared" si="217"/>
        <v>0</v>
      </c>
    </row>
    <row r="411" spans="1:30" ht="67.5" hidden="1" customHeight="1">
      <c r="A411" s="95" t="str">
        <f>'приложение 1.1 '!A413</f>
        <v>2.1.4.143</v>
      </c>
      <c r="B411" s="506" t="str">
        <f>'приложение 1.1 '!B413</f>
        <v>Строительство КЛ-10кв от ТП-2013 до  ТП-2х2500кВА мкр.44 (стр.18)</v>
      </c>
      <c r="C411" s="430" t="str">
        <f>IF('приложение 1.1 '!G413=2012,'приложение 1.1 '!E413,"-")</f>
        <v>-</v>
      </c>
      <c r="D411" s="430" t="str">
        <f>IF('приложение 1.1 '!G413=2012,'приложение 1.1 '!D413,"-")</f>
        <v>-</v>
      </c>
      <c r="E411" s="430" t="str">
        <f>IF('приложение 1.1 '!G413=2013,'приложение 1.1 '!E413,"-")</f>
        <v>-</v>
      </c>
      <c r="F411" s="430" t="str">
        <f>IF('приложение 1.1 '!G413=2013,'приложение 1.1 '!D413,"-")</f>
        <v>-</v>
      </c>
      <c r="G411" s="430" t="str">
        <f>IF('приложение 1.1 '!G413=2014,'приложение 1.1 '!E413,"-")</f>
        <v>-</v>
      </c>
      <c r="H411" s="430" t="str">
        <f>IF('приложение 1.1 '!G413=2014,'приложение 1.1 '!D413,"-")</f>
        <v>-</v>
      </c>
      <c r="I411" s="430" t="str">
        <f>IF('приложение 1.1 '!G413=2015,'приложение 1.1 '!E413,"-")</f>
        <v>-</v>
      </c>
      <c r="J411" s="430" t="str">
        <f>IF('приложение 1.1 '!G413=2015,'приложение 1.1 '!D413,"-")</f>
        <v>-</v>
      </c>
      <c r="K411" s="430" t="str">
        <f>IF('приложение 1.1 '!G413=2016,'приложение 1.1 '!E413,"-")</f>
        <v>-</v>
      </c>
      <c r="L411" s="430" t="str">
        <f>IF('приложение 1.1 '!G413=2016,'приложение 1.1 '!D413,"-")</f>
        <v>-</v>
      </c>
      <c r="M411" s="430">
        <f>IF('приложение 1.1 '!G413=2017,'приложение 1.1 '!E413,"-")</f>
        <v>0</v>
      </c>
      <c r="N411" s="430">
        <f>IF('приложение 1.1 '!G413=2017,'приложение 1.1 '!D413,"-")</f>
        <v>0.44800000000000001</v>
      </c>
      <c r="O411" s="430">
        <f t="shared" si="214"/>
        <v>0</v>
      </c>
      <c r="P411" s="430">
        <f t="shared" si="215"/>
        <v>0.44800000000000001</v>
      </c>
      <c r="Q411" s="430">
        <v>0</v>
      </c>
      <c r="R411" s="430">
        <v>0</v>
      </c>
      <c r="S411" s="430">
        <v>0</v>
      </c>
      <c r="T411" s="430">
        <v>0</v>
      </c>
      <c r="U411" s="430">
        <v>0</v>
      </c>
      <c r="V411" s="430">
        <v>0</v>
      </c>
      <c r="W411" s="430">
        <v>0</v>
      </c>
      <c r="X411" s="430">
        <v>0</v>
      </c>
      <c r="Y411" s="430">
        <v>0</v>
      </c>
      <c r="Z411" s="430">
        <v>0</v>
      </c>
      <c r="AA411" s="430">
        <v>0</v>
      </c>
      <c r="AB411" s="430">
        <v>0</v>
      </c>
      <c r="AC411" s="430">
        <f t="shared" si="216"/>
        <v>0</v>
      </c>
      <c r="AD411" s="430">
        <f t="shared" si="217"/>
        <v>0</v>
      </c>
    </row>
    <row r="412" spans="1:30" ht="67.5" hidden="1" customHeight="1">
      <c r="A412" s="95" t="str">
        <f>'приложение 1.1 '!A414</f>
        <v>2.1.4.144</v>
      </c>
      <c r="B412" s="506" t="str">
        <f>'приложение 1.1 '!B414</f>
        <v>Строительство КЛ-10кВ от ТП-830 до  ТП-2х2500кВА мкр.44 (стр.18)</v>
      </c>
      <c r="C412" s="430" t="str">
        <f>IF('приложение 1.1 '!G414=2012,'приложение 1.1 '!E414,"-")</f>
        <v>-</v>
      </c>
      <c r="D412" s="430" t="str">
        <f>IF('приложение 1.1 '!G414=2012,'приложение 1.1 '!D414,"-")</f>
        <v>-</v>
      </c>
      <c r="E412" s="430" t="str">
        <f>IF('приложение 1.1 '!G414=2013,'приложение 1.1 '!E414,"-")</f>
        <v>-</v>
      </c>
      <c r="F412" s="430" t="str">
        <f>IF('приложение 1.1 '!G414=2013,'приложение 1.1 '!D414,"-")</f>
        <v>-</v>
      </c>
      <c r="G412" s="430" t="str">
        <f>IF('приложение 1.1 '!G414=2014,'приложение 1.1 '!E414,"-")</f>
        <v>-</v>
      </c>
      <c r="H412" s="430" t="str">
        <f>IF('приложение 1.1 '!G414=2014,'приложение 1.1 '!D414,"-")</f>
        <v>-</v>
      </c>
      <c r="I412" s="430" t="str">
        <f>IF('приложение 1.1 '!G414=2015,'приложение 1.1 '!E414,"-")</f>
        <v>-</v>
      </c>
      <c r="J412" s="430" t="str">
        <f>IF('приложение 1.1 '!G414=2015,'приложение 1.1 '!D414,"-")</f>
        <v>-</v>
      </c>
      <c r="K412" s="430" t="str">
        <f>IF('приложение 1.1 '!G414=2016,'приложение 1.1 '!E414,"-")</f>
        <v>-</v>
      </c>
      <c r="L412" s="430" t="str">
        <f>IF('приложение 1.1 '!G414=2016,'приложение 1.1 '!D414,"-")</f>
        <v>-</v>
      </c>
      <c r="M412" s="430">
        <f>IF('приложение 1.1 '!G414=2017,'приложение 1.1 '!E414,"-")</f>
        <v>0</v>
      </c>
      <c r="N412" s="430">
        <f>IF('приложение 1.1 '!G414=2017,'приложение 1.1 '!D414,"-")</f>
        <v>0.5</v>
      </c>
      <c r="O412" s="430">
        <f t="shared" si="214"/>
        <v>0</v>
      </c>
      <c r="P412" s="430">
        <f t="shared" si="215"/>
        <v>0.5</v>
      </c>
      <c r="Q412" s="430">
        <v>0</v>
      </c>
      <c r="R412" s="430">
        <v>0</v>
      </c>
      <c r="S412" s="430">
        <v>0</v>
      </c>
      <c r="T412" s="430">
        <v>0</v>
      </c>
      <c r="U412" s="430">
        <v>0</v>
      </c>
      <c r="V412" s="430">
        <v>0</v>
      </c>
      <c r="W412" s="430">
        <v>0</v>
      </c>
      <c r="X412" s="430">
        <v>0</v>
      </c>
      <c r="Y412" s="430">
        <v>0</v>
      </c>
      <c r="Z412" s="430">
        <v>0</v>
      </c>
      <c r="AA412" s="430">
        <v>0</v>
      </c>
      <c r="AB412" s="430">
        <v>0</v>
      </c>
      <c r="AC412" s="430">
        <f t="shared" si="216"/>
        <v>0</v>
      </c>
      <c r="AD412" s="430">
        <f t="shared" si="217"/>
        <v>0</v>
      </c>
    </row>
    <row r="413" spans="1:30" ht="67.5" hidden="1" customHeight="1">
      <c r="A413" s="95" t="str">
        <f>'приложение 1.1 '!A415</f>
        <v>2.1.4.145</v>
      </c>
      <c r="B413" s="506" t="str">
        <f>'приложение 1.1 '!B415</f>
        <v>Строительство КЛ-10кВ от ТП-2013 до РП-157</v>
      </c>
      <c r="C413" s="430" t="str">
        <f>IF('приложение 1.1 '!G415=2012,'приложение 1.1 '!E415,"-")</f>
        <v>-</v>
      </c>
      <c r="D413" s="430" t="str">
        <f>IF('приложение 1.1 '!G415=2012,'приложение 1.1 '!D415,"-")</f>
        <v>-</v>
      </c>
      <c r="E413" s="430" t="str">
        <f>IF('приложение 1.1 '!G415=2013,'приложение 1.1 '!E415,"-")</f>
        <v>-</v>
      </c>
      <c r="F413" s="430" t="str">
        <f>IF('приложение 1.1 '!G415=2013,'приложение 1.1 '!D415,"-")</f>
        <v>-</v>
      </c>
      <c r="G413" s="430" t="str">
        <f>IF('приложение 1.1 '!G415=2014,'приложение 1.1 '!E415,"-")</f>
        <v>-</v>
      </c>
      <c r="H413" s="430" t="str">
        <f>IF('приложение 1.1 '!G415=2014,'приложение 1.1 '!D415,"-")</f>
        <v>-</v>
      </c>
      <c r="I413" s="430" t="str">
        <f>IF('приложение 1.1 '!G415=2015,'приложение 1.1 '!E415,"-")</f>
        <v>-</v>
      </c>
      <c r="J413" s="430" t="str">
        <f>IF('приложение 1.1 '!G415=2015,'приложение 1.1 '!D415,"-")</f>
        <v>-</v>
      </c>
      <c r="K413" s="430" t="str">
        <f>IF('приложение 1.1 '!G415=2016,'приложение 1.1 '!E415,"-")</f>
        <v>-</v>
      </c>
      <c r="L413" s="430" t="str">
        <f>IF('приложение 1.1 '!G415=2016,'приложение 1.1 '!D415,"-")</f>
        <v>-</v>
      </c>
      <c r="M413" s="430">
        <f>IF('приложение 1.1 '!G415=2017,'приложение 1.1 '!E415,"-")</f>
        <v>0</v>
      </c>
      <c r="N413" s="430">
        <f>IF('приложение 1.1 '!G415=2017,'приложение 1.1 '!D415,"-")</f>
        <v>0.41399999999999998</v>
      </c>
      <c r="O413" s="430">
        <f t="shared" ref="O413:O419" si="218">SUM(C413,E413,G413,I413,K413,M413)</f>
        <v>0</v>
      </c>
      <c r="P413" s="430">
        <f t="shared" ref="P413:P419" si="219">SUM(D413,F413,H413,J413,L413,N413)</f>
        <v>0.41399999999999998</v>
      </c>
      <c r="Q413" s="430">
        <v>0</v>
      </c>
      <c r="R413" s="430">
        <v>0</v>
      </c>
      <c r="S413" s="430">
        <v>0</v>
      </c>
      <c r="T413" s="430">
        <v>0</v>
      </c>
      <c r="U413" s="430">
        <v>0</v>
      </c>
      <c r="V413" s="430">
        <v>0</v>
      </c>
      <c r="W413" s="430">
        <v>0</v>
      </c>
      <c r="X413" s="430">
        <v>0</v>
      </c>
      <c r="Y413" s="430">
        <v>0</v>
      </c>
      <c r="Z413" s="430">
        <v>0</v>
      </c>
      <c r="AA413" s="430">
        <v>0</v>
      </c>
      <c r="AB413" s="430">
        <v>0</v>
      </c>
      <c r="AC413" s="430">
        <f t="shared" ref="AC413:AC419" si="220">SUM(Q413,S413,U413,W413,Y413,AA413)</f>
        <v>0</v>
      </c>
      <c r="AD413" s="430">
        <f t="shared" ref="AD413:AD419" si="221">SUM(R413,T413,V413,X413,Z413,AB413)</f>
        <v>0</v>
      </c>
    </row>
    <row r="414" spans="1:30" ht="67.5" hidden="1" customHeight="1">
      <c r="A414" s="95" t="str">
        <f>'приложение 1.1 '!A416</f>
        <v>2.1.4.146</v>
      </c>
      <c r="B414" s="506" t="str">
        <f>'приложение 1.1 '!B416</f>
        <v>Строительство КЛ-10кВ от ТП-536 до опоры №39/3 ВЛ-10кВ ф.РП-6 яч.20</v>
      </c>
      <c r="C414" s="430" t="str">
        <f>IF('приложение 1.1 '!G416=2012,'приложение 1.1 '!E416,"-")</f>
        <v>-</v>
      </c>
      <c r="D414" s="430" t="str">
        <f>IF('приложение 1.1 '!G416=2012,'приложение 1.1 '!D416,"-")</f>
        <v>-</v>
      </c>
      <c r="E414" s="430" t="str">
        <f>IF('приложение 1.1 '!G416=2013,'приложение 1.1 '!E416,"-")</f>
        <v>-</v>
      </c>
      <c r="F414" s="430" t="str">
        <f>IF('приложение 1.1 '!G416=2013,'приложение 1.1 '!D416,"-")</f>
        <v>-</v>
      </c>
      <c r="G414" s="430" t="str">
        <f>IF('приложение 1.1 '!G416=2014,'приложение 1.1 '!E416,"-")</f>
        <v>-</v>
      </c>
      <c r="H414" s="430" t="str">
        <f>IF('приложение 1.1 '!G416=2014,'приложение 1.1 '!D416,"-")</f>
        <v>-</v>
      </c>
      <c r="I414" s="430" t="str">
        <f>IF('приложение 1.1 '!G416=2015,'приложение 1.1 '!E416,"-")</f>
        <v>-</v>
      </c>
      <c r="J414" s="430" t="str">
        <f>IF('приложение 1.1 '!G416=2015,'приложение 1.1 '!D416,"-")</f>
        <v>-</v>
      </c>
      <c r="K414" s="430" t="str">
        <f>IF('приложение 1.1 '!G416=2016,'приложение 1.1 '!E416,"-")</f>
        <v>-</v>
      </c>
      <c r="L414" s="430" t="str">
        <f>IF('приложение 1.1 '!G416=2016,'приложение 1.1 '!D416,"-")</f>
        <v>-</v>
      </c>
      <c r="M414" s="430">
        <f>IF('приложение 1.1 '!G416=2017,'приложение 1.1 '!E416,"-")</f>
        <v>0</v>
      </c>
      <c r="N414" s="430">
        <f>IF('приложение 1.1 '!G416=2017,'приложение 1.1 '!D416,"-")</f>
        <v>0.21099999999999999</v>
      </c>
      <c r="O414" s="430">
        <f t="shared" si="218"/>
        <v>0</v>
      </c>
      <c r="P414" s="430">
        <f t="shared" si="219"/>
        <v>0.21099999999999999</v>
      </c>
      <c r="Q414" s="430">
        <v>0</v>
      </c>
      <c r="R414" s="430">
        <v>0</v>
      </c>
      <c r="S414" s="430">
        <v>0</v>
      </c>
      <c r="T414" s="430">
        <v>0</v>
      </c>
      <c r="U414" s="430">
        <v>0</v>
      </c>
      <c r="V414" s="430">
        <v>0</v>
      </c>
      <c r="W414" s="430">
        <v>0</v>
      </c>
      <c r="X414" s="430">
        <v>0</v>
      </c>
      <c r="Y414" s="430">
        <v>0</v>
      </c>
      <c r="Z414" s="430">
        <v>0</v>
      </c>
      <c r="AA414" s="430">
        <v>0</v>
      </c>
      <c r="AB414" s="430">
        <v>0</v>
      </c>
      <c r="AC414" s="430">
        <f t="shared" si="220"/>
        <v>0</v>
      </c>
      <c r="AD414" s="430">
        <f t="shared" si="221"/>
        <v>0</v>
      </c>
    </row>
    <row r="415" spans="1:30" ht="67.5" hidden="1" customHeight="1">
      <c r="A415" s="95" t="str">
        <f>'приложение 1.1 '!A417</f>
        <v>2.1.4.147</v>
      </c>
      <c r="B415" s="506" t="str">
        <f>'приложение 1.1 '!B417</f>
        <v>Строительство КЛ-10кВ от ТП-246 до ТП-242</v>
      </c>
      <c r="C415" s="430" t="str">
        <f>IF('приложение 1.1 '!G417=2012,'приложение 1.1 '!E417,"-")</f>
        <v>-</v>
      </c>
      <c r="D415" s="430" t="str">
        <f>IF('приложение 1.1 '!G417=2012,'приложение 1.1 '!D417,"-")</f>
        <v>-</v>
      </c>
      <c r="E415" s="430" t="str">
        <f>IF('приложение 1.1 '!G417=2013,'приложение 1.1 '!E417,"-")</f>
        <v>-</v>
      </c>
      <c r="F415" s="430" t="str">
        <f>IF('приложение 1.1 '!G417=2013,'приложение 1.1 '!D417,"-")</f>
        <v>-</v>
      </c>
      <c r="G415" s="430" t="str">
        <f>IF('приложение 1.1 '!G417=2014,'приложение 1.1 '!E417,"-")</f>
        <v>-</v>
      </c>
      <c r="H415" s="430" t="str">
        <f>IF('приложение 1.1 '!G417=2014,'приложение 1.1 '!D417,"-")</f>
        <v>-</v>
      </c>
      <c r="I415" s="430" t="str">
        <f>IF('приложение 1.1 '!G417=2015,'приложение 1.1 '!E417,"-")</f>
        <v>-</v>
      </c>
      <c r="J415" s="430" t="str">
        <f>IF('приложение 1.1 '!G417=2015,'приложение 1.1 '!D417,"-")</f>
        <v>-</v>
      </c>
      <c r="K415" s="430" t="str">
        <f>IF('приложение 1.1 '!G417=2016,'приложение 1.1 '!E417,"-")</f>
        <v>-</v>
      </c>
      <c r="L415" s="430" t="str">
        <f>IF('приложение 1.1 '!G417=2016,'приложение 1.1 '!D417,"-")</f>
        <v>-</v>
      </c>
      <c r="M415" s="430">
        <f>IF('приложение 1.1 '!G417=2017,'приложение 1.1 '!E417,"-")</f>
        <v>0</v>
      </c>
      <c r="N415" s="430">
        <f>IF('приложение 1.1 '!G417=2017,'приложение 1.1 '!D417,"-")</f>
        <v>0.41799999999999998</v>
      </c>
      <c r="O415" s="430">
        <f t="shared" si="218"/>
        <v>0</v>
      </c>
      <c r="P415" s="430">
        <f t="shared" si="219"/>
        <v>0.41799999999999998</v>
      </c>
      <c r="Q415" s="430">
        <v>0</v>
      </c>
      <c r="R415" s="430">
        <v>0</v>
      </c>
      <c r="S415" s="430">
        <v>0</v>
      </c>
      <c r="T415" s="430">
        <v>0</v>
      </c>
      <c r="U415" s="430">
        <v>0</v>
      </c>
      <c r="V415" s="430">
        <v>0</v>
      </c>
      <c r="W415" s="430">
        <v>0</v>
      </c>
      <c r="X415" s="430">
        <v>0</v>
      </c>
      <c r="Y415" s="430">
        <v>0</v>
      </c>
      <c r="Z415" s="430">
        <v>0</v>
      </c>
      <c r="AA415" s="430">
        <v>0</v>
      </c>
      <c r="AB415" s="430">
        <v>0</v>
      </c>
      <c r="AC415" s="430">
        <f t="shared" si="220"/>
        <v>0</v>
      </c>
      <c r="AD415" s="430">
        <f t="shared" si="221"/>
        <v>0</v>
      </c>
    </row>
    <row r="416" spans="1:30" ht="67.5" hidden="1" customHeight="1">
      <c r="A416" s="95" t="str">
        <f>'приложение 1.1 '!A418</f>
        <v>2.1.4.148</v>
      </c>
      <c r="B416" s="506" t="str">
        <f>'приложение 1.1 '!B418</f>
        <v>Строительство КЛ-6кВ от КТПН-Тубдиспансер до ТП-870</v>
      </c>
      <c r="C416" s="430" t="str">
        <f>IF('приложение 1.1 '!G418=2012,'приложение 1.1 '!E418,"-")</f>
        <v>-</v>
      </c>
      <c r="D416" s="430" t="str">
        <f>IF('приложение 1.1 '!G418=2012,'приложение 1.1 '!D418,"-")</f>
        <v>-</v>
      </c>
      <c r="E416" s="430" t="str">
        <f>IF('приложение 1.1 '!G418=2013,'приложение 1.1 '!E418,"-")</f>
        <v>-</v>
      </c>
      <c r="F416" s="430" t="str">
        <f>IF('приложение 1.1 '!G418=2013,'приложение 1.1 '!D418,"-")</f>
        <v>-</v>
      </c>
      <c r="G416" s="430" t="str">
        <f>IF('приложение 1.1 '!G418=2014,'приложение 1.1 '!E418,"-")</f>
        <v>-</v>
      </c>
      <c r="H416" s="430" t="str">
        <f>IF('приложение 1.1 '!G418=2014,'приложение 1.1 '!D418,"-")</f>
        <v>-</v>
      </c>
      <c r="I416" s="430" t="str">
        <f>IF('приложение 1.1 '!G418=2015,'приложение 1.1 '!E418,"-")</f>
        <v>-</v>
      </c>
      <c r="J416" s="430" t="str">
        <f>IF('приложение 1.1 '!G418=2015,'приложение 1.1 '!D418,"-")</f>
        <v>-</v>
      </c>
      <c r="K416" s="430" t="str">
        <f>IF('приложение 1.1 '!G418=2016,'приложение 1.1 '!E418,"-")</f>
        <v>-</v>
      </c>
      <c r="L416" s="430" t="str">
        <f>IF('приложение 1.1 '!G418=2016,'приложение 1.1 '!D418,"-")</f>
        <v>-</v>
      </c>
      <c r="M416" s="430">
        <f>IF('приложение 1.1 '!G418=2017,'приложение 1.1 '!E418,"-")</f>
        <v>0</v>
      </c>
      <c r="N416" s="430">
        <f>IF('приложение 1.1 '!G418=2017,'приложение 1.1 '!D418,"-")</f>
        <v>0.371</v>
      </c>
      <c r="O416" s="430">
        <f t="shared" si="218"/>
        <v>0</v>
      </c>
      <c r="P416" s="430">
        <f t="shared" si="219"/>
        <v>0.371</v>
      </c>
      <c r="Q416" s="430">
        <v>0</v>
      </c>
      <c r="R416" s="430">
        <v>0</v>
      </c>
      <c r="S416" s="430">
        <v>0</v>
      </c>
      <c r="T416" s="430">
        <v>0</v>
      </c>
      <c r="U416" s="430">
        <v>0</v>
      </c>
      <c r="V416" s="430">
        <v>0</v>
      </c>
      <c r="W416" s="430">
        <v>0</v>
      </c>
      <c r="X416" s="430">
        <v>0</v>
      </c>
      <c r="Y416" s="430">
        <v>0</v>
      </c>
      <c r="Z416" s="430">
        <v>0</v>
      </c>
      <c r="AA416" s="430">
        <v>0</v>
      </c>
      <c r="AB416" s="430">
        <v>0</v>
      </c>
      <c r="AC416" s="430">
        <f t="shared" si="220"/>
        <v>0</v>
      </c>
      <c r="AD416" s="430">
        <f t="shared" si="221"/>
        <v>0</v>
      </c>
    </row>
    <row r="417" spans="1:30" ht="67.5" hidden="1" customHeight="1">
      <c r="A417" s="95" t="str">
        <f>'приложение 1.1 '!A419</f>
        <v>2.1.4.149</v>
      </c>
      <c r="B417" s="506" t="str">
        <f>'приложение 1.1 '!B419</f>
        <v>Строительство КЛ-10кВ от ТП-278 до ТП-253</v>
      </c>
      <c r="C417" s="430" t="str">
        <f>IF('приложение 1.1 '!G419=2012,'приложение 1.1 '!E419,"-")</f>
        <v>-</v>
      </c>
      <c r="D417" s="430" t="str">
        <f>IF('приложение 1.1 '!G419=2012,'приложение 1.1 '!D419,"-")</f>
        <v>-</v>
      </c>
      <c r="E417" s="430" t="str">
        <f>IF('приложение 1.1 '!G419=2013,'приложение 1.1 '!E419,"-")</f>
        <v>-</v>
      </c>
      <c r="F417" s="430" t="str">
        <f>IF('приложение 1.1 '!G419=2013,'приложение 1.1 '!D419,"-")</f>
        <v>-</v>
      </c>
      <c r="G417" s="430" t="str">
        <f>IF('приложение 1.1 '!G419=2014,'приложение 1.1 '!E419,"-")</f>
        <v>-</v>
      </c>
      <c r="H417" s="430" t="str">
        <f>IF('приложение 1.1 '!G419=2014,'приложение 1.1 '!D419,"-")</f>
        <v>-</v>
      </c>
      <c r="I417" s="430" t="str">
        <f>IF('приложение 1.1 '!G419=2015,'приложение 1.1 '!E419,"-")</f>
        <v>-</v>
      </c>
      <c r="J417" s="430" t="str">
        <f>IF('приложение 1.1 '!G419=2015,'приложение 1.1 '!D419,"-")</f>
        <v>-</v>
      </c>
      <c r="K417" s="430" t="str">
        <f>IF('приложение 1.1 '!G419=2016,'приложение 1.1 '!E419,"-")</f>
        <v>-</v>
      </c>
      <c r="L417" s="430" t="str">
        <f>IF('приложение 1.1 '!G419=2016,'приложение 1.1 '!D419,"-")</f>
        <v>-</v>
      </c>
      <c r="M417" s="430">
        <f>IF('приложение 1.1 '!G419=2017,'приложение 1.1 '!E419,"-")</f>
        <v>0</v>
      </c>
      <c r="N417" s="430">
        <f>IF('приложение 1.1 '!G419=2017,'приложение 1.1 '!D419,"-")</f>
        <v>0.878</v>
      </c>
      <c r="O417" s="430">
        <f t="shared" si="218"/>
        <v>0</v>
      </c>
      <c r="P417" s="430">
        <f t="shared" si="219"/>
        <v>0.878</v>
      </c>
      <c r="Q417" s="430">
        <v>0</v>
      </c>
      <c r="R417" s="430">
        <v>0</v>
      </c>
      <c r="S417" s="430">
        <v>0</v>
      </c>
      <c r="T417" s="430">
        <v>0</v>
      </c>
      <c r="U417" s="430">
        <v>0</v>
      </c>
      <c r="V417" s="430">
        <v>0</v>
      </c>
      <c r="W417" s="430">
        <v>0</v>
      </c>
      <c r="X417" s="430">
        <v>0</v>
      </c>
      <c r="Y417" s="430">
        <v>0</v>
      </c>
      <c r="Z417" s="430">
        <v>0</v>
      </c>
      <c r="AA417" s="430">
        <v>0</v>
      </c>
      <c r="AB417" s="430">
        <v>0</v>
      </c>
      <c r="AC417" s="430">
        <f t="shared" si="220"/>
        <v>0</v>
      </c>
      <c r="AD417" s="430">
        <f t="shared" si="221"/>
        <v>0</v>
      </c>
    </row>
    <row r="418" spans="1:30" ht="67.5" hidden="1" customHeight="1">
      <c r="A418" s="95" t="str">
        <f>'приложение 1.1 '!A420</f>
        <v>2.1.4.150</v>
      </c>
      <c r="B418" s="506" t="str">
        <f>'приложение 1.1 '!B420</f>
        <v>Строительство КЛ-10кВ от оп.№27 ф. Олимпийская-108, 212 до места врезки в КЛ-10кВ РП АСКТ-КТПН-672 КТПН 675</v>
      </c>
      <c r="C418" s="430" t="str">
        <f>IF('приложение 1.1 '!G420=2012,'приложение 1.1 '!E420,"-")</f>
        <v>-</v>
      </c>
      <c r="D418" s="430" t="str">
        <f>IF('приложение 1.1 '!G420=2012,'приложение 1.1 '!D420,"-")</f>
        <v>-</v>
      </c>
      <c r="E418" s="430" t="str">
        <f>IF('приложение 1.1 '!G420=2013,'приложение 1.1 '!E420,"-")</f>
        <v>-</v>
      </c>
      <c r="F418" s="430" t="str">
        <f>IF('приложение 1.1 '!G420=2013,'приложение 1.1 '!D420,"-")</f>
        <v>-</v>
      </c>
      <c r="G418" s="430" t="str">
        <f>IF('приложение 1.1 '!G420=2014,'приложение 1.1 '!E420,"-")</f>
        <v>-</v>
      </c>
      <c r="H418" s="430" t="str">
        <f>IF('приложение 1.1 '!G420=2014,'приложение 1.1 '!D420,"-")</f>
        <v>-</v>
      </c>
      <c r="I418" s="430" t="str">
        <f>IF('приложение 1.1 '!G420=2015,'приложение 1.1 '!E420,"-")</f>
        <v>-</v>
      </c>
      <c r="J418" s="430" t="str">
        <f>IF('приложение 1.1 '!G420=2015,'приложение 1.1 '!D420,"-")</f>
        <v>-</v>
      </c>
      <c r="K418" s="430" t="str">
        <f>IF('приложение 1.1 '!G420=2016,'приложение 1.1 '!E420,"-")</f>
        <v>-</v>
      </c>
      <c r="L418" s="430" t="str">
        <f>IF('приложение 1.1 '!G420=2016,'приложение 1.1 '!D420,"-")</f>
        <v>-</v>
      </c>
      <c r="M418" s="430">
        <f>IF('приложение 1.1 '!G420=2017,'приложение 1.1 '!E420,"-")</f>
        <v>0</v>
      </c>
      <c r="N418" s="430">
        <f>IF('приложение 1.1 '!G420=2017,'приложение 1.1 '!D420,"-")</f>
        <v>1.1220000000000001</v>
      </c>
      <c r="O418" s="430">
        <f t="shared" si="218"/>
        <v>0</v>
      </c>
      <c r="P418" s="430">
        <f t="shared" si="219"/>
        <v>1.1220000000000001</v>
      </c>
      <c r="Q418" s="430">
        <v>0</v>
      </c>
      <c r="R418" s="430">
        <v>0</v>
      </c>
      <c r="S418" s="430">
        <v>0</v>
      </c>
      <c r="T418" s="430">
        <v>0</v>
      </c>
      <c r="U418" s="430">
        <v>0</v>
      </c>
      <c r="V418" s="430">
        <v>0</v>
      </c>
      <c r="W418" s="430">
        <v>0</v>
      </c>
      <c r="X418" s="430">
        <v>0</v>
      </c>
      <c r="Y418" s="430">
        <v>0</v>
      </c>
      <c r="Z418" s="430">
        <v>0</v>
      </c>
      <c r="AA418" s="430">
        <v>0</v>
      </c>
      <c r="AB418" s="430">
        <v>0</v>
      </c>
      <c r="AC418" s="430">
        <f t="shared" si="220"/>
        <v>0</v>
      </c>
      <c r="AD418" s="430">
        <f t="shared" si="221"/>
        <v>0</v>
      </c>
    </row>
    <row r="419" spans="1:30" ht="67.5" hidden="1" customHeight="1">
      <c r="A419" s="95" t="str">
        <f>'приложение 1.1 '!A421</f>
        <v>2.1.4.151</v>
      </c>
      <c r="B419" s="506" t="str">
        <f>'приложение 1.1 '!B421</f>
        <v>Строительство КЛ-10кВ от ТП-24 мкр.31 до места врезки в КЛ-10кВ от РП-151 до ТП-569</v>
      </c>
      <c r="C419" s="430" t="str">
        <f>IF('приложение 1.1 '!G421=2012,'приложение 1.1 '!E421,"-")</f>
        <v>-</v>
      </c>
      <c r="D419" s="430" t="str">
        <f>IF('приложение 1.1 '!G421=2012,'приложение 1.1 '!D421,"-")</f>
        <v>-</v>
      </c>
      <c r="E419" s="430" t="str">
        <f>IF('приложение 1.1 '!G421=2013,'приложение 1.1 '!E421,"-")</f>
        <v>-</v>
      </c>
      <c r="F419" s="430" t="str">
        <f>IF('приложение 1.1 '!G421=2013,'приложение 1.1 '!D421,"-")</f>
        <v>-</v>
      </c>
      <c r="G419" s="430" t="str">
        <f>IF('приложение 1.1 '!G421=2014,'приложение 1.1 '!E421,"-")</f>
        <v>-</v>
      </c>
      <c r="H419" s="430" t="str">
        <f>IF('приложение 1.1 '!G421=2014,'приложение 1.1 '!D421,"-")</f>
        <v>-</v>
      </c>
      <c r="I419" s="430" t="str">
        <f>IF('приложение 1.1 '!G421=2015,'приложение 1.1 '!E421,"-")</f>
        <v>-</v>
      </c>
      <c r="J419" s="430" t="str">
        <f>IF('приложение 1.1 '!G421=2015,'приложение 1.1 '!D421,"-")</f>
        <v>-</v>
      </c>
      <c r="K419" s="430" t="str">
        <f>IF('приложение 1.1 '!G421=2016,'приложение 1.1 '!E421,"-")</f>
        <v>-</v>
      </c>
      <c r="L419" s="430" t="str">
        <f>IF('приложение 1.1 '!G421=2016,'приложение 1.1 '!D421,"-")</f>
        <v>-</v>
      </c>
      <c r="M419" s="430">
        <f>IF('приложение 1.1 '!G421=2017,'приложение 1.1 '!E421,"-")</f>
        <v>0</v>
      </c>
      <c r="N419" s="430">
        <f>IF('приложение 1.1 '!G421=2017,'приложение 1.1 '!D421,"-")</f>
        <v>1.9920000000000002</v>
      </c>
      <c r="O419" s="430">
        <f t="shared" si="218"/>
        <v>0</v>
      </c>
      <c r="P419" s="430">
        <f t="shared" si="219"/>
        <v>1.9920000000000002</v>
      </c>
      <c r="Q419" s="430">
        <v>0</v>
      </c>
      <c r="R419" s="430">
        <v>0</v>
      </c>
      <c r="S419" s="430">
        <v>0</v>
      </c>
      <c r="T419" s="430">
        <v>0</v>
      </c>
      <c r="U419" s="430">
        <v>0</v>
      </c>
      <c r="V419" s="430">
        <v>0</v>
      </c>
      <c r="W419" s="430">
        <v>0</v>
      </c>
      <c r="X419" s="430">
        <v>0</v>
      </c>
      <c r="Y419" s="430">
        <v>0</v>
      </c>
      <c r="Z419" s="430">
        <v>0</v>
      </c>
      <c r="AA419" s="430">
        <v>0</v>
      </c>
      <c r="AB419" s="430">
        <v>0</v>
      </c>
      <c r="AC419" s="430">
        <f t="shared" si="220"/>
        <v>0</v>
      </c>
      <c r="AD419" s="430">
        <f t="shared" si="221"/>
        <v>0</v>
      </c>
    </row>
    <row r="420" spans="1:30" ht="27.75" hidden="1" customHeight="1">
      <c r="A420" s="630" t="str">
        <f>'приложение 1.1 '!A422</f>
        <v>2.1.5.</v>
      </c>
      <c r="B420" s="159" t="str">
        <f>'приложение 1.1 '!B422</f>
        <v>Кабельные линии 0,4кВ</v>
      </c>
      <c r="C420" s="189" t="str">
        <f>IF('приложение 1.1 '!G422=2012,'приложение 1.1 '!E422,"-")</f>
        <v>-</v>
      </c>
      <c r="D420" s="189" t="str">
        <f>IF('приложение 1.1 '!G422=2012,'приложение 1.1 '!D422,"-")</f>
        <v>-</v>
      </c>
      <c r="E420" s="189" t="str">
        <f>IF('приложение 1.1 '!G422=2013,'приложение 1.1 '!E422,"-")</f>
        <v>-</v>
      </c>
      <c r="F420" s="189" t="str">
        <f>IF('приложение 1.1 '!G422=2013,'приложение 1.1 '!D422,"-")</f>
        <v>-</v>
      </c>
      <c r="G420" s="189" t="str">
        <f>IF('приложение 1.1 '!G422=2014,'приложение 1.1 '!E422,"-")</f>
        <v>-</v>
      </c>
      <c r="H420" s="189" t="str">
        <f>IF('приложение 1.1 '!G422=2014,'приложение 1.1 '!D422,"-")</f>
        <v>-</v>
      </c>
      <c r="I420" s="189" t="str">
        <f>IF('приложение 1.1 '!G422=2015,'приложение 1.1 '!E422,"-")</f>
        <v>-</v>
      </c>
      <c r="J420" s="189" t="str">
        <f>IF('приложение 1.1 '!G422=2015,'приложение 1.1 '!D422,"-")</f>
        <v>-</v>
      </c>
      <c r="K420" s="189" t="str">
        <f>IF('приложение 1.1 '!G422=2016,'приложение 1.1 '!E422,"-")</f>
        <v>-</v>
      </c>
      <c r="L420" s="189" t="str">
        <f>IF('приложение 1.1 '!G422=2016,'приложение 1.1 '!D422,"-")</f>
        <v>-</v>
      </c>
      <c r="M420" s="189" t="str">
        <f>IF('приложение 1.1 '!G422=2017,'приложение 1.1 '!E422,"-")</f>
        <v>-</v>
      </c>
      <c r="N420" s="189" t="str">
        <f>IF('приложение 1.1 '!G422=2017,'приложение 1.1 '!D422,"-")</f>
        <v>-</v>
      </c>
      <c r="O420" s="189">
        <f t="shared" si="210"/>
        <v>0</v>
      </c>
      <c r="P420" s="189">
        <f t="shared" si="211"/>
        <v>0</v>
      </c>
      <c r="Q420" s="189">
        <v>0</v>
      </c>
      <c r="R420" s="189">
        <v>0</v>
      </c>
      <c r="S420" s="189">
        <v>0</v>
      </c>
      <c r="T420" s="189">
        <v>0</v>
      </c>
      <c r="U420" s="189">
        <v>0</v>
      </c>
      <c r="V420" s="189">
        <v>0</v>
      </c>
      <c r="W420" s="189">
        <v>0</v>
      </c>
      <c r="X420" s="189">
        <v>0</v>
      </c>
      <c r="Y420" s="189">
        <v>0</v>
      </c>
      <c r="Z420" s="189">
        <v>0</v>
      </c>
      <c r="AA420" s="189">
        <v>0</v>
      </c>
      <c r="AB420" s="189">
        <v>0</v>
      </c>
      <c r="AC420" s="189">
        <f t="shared" si="212"/>
        <v>0</v>
      </c>
      <c r="AD420" s="189">
        <f t="shared" si="213"/>
        <v>0</v>
      </c>
    </row>
    <row r="421" spans="1:30" ht="54.95" hidden="1" customHeight="1">
      <c r="A421" s="95" t="str">
        <f>'приложение 1.1 '!A423</f>
        <v>2.1.5.1</v>
      </c>
      <c r="B421" s="506" t="str">
        <f>'приложение 1.1 '!B423</f>
        <v>Строительство КЛ-0,4 кВ КТПН-732 - Аэрофлотская, 5/1</v>
      </c>
      <c r="C421" s="430" t="str">
        <f>IF('приложение 1.1 '!G423=2012,'приложение 1.1 '!E423,"-")</f>
        <v>-</v>
      </c>
      <c r="D421" s="430" t="str">
        <f>IF('приложение 1.1 '!G423=2012,'приложение 1.1 '!D423,"-")</f>
        <v>-</v>
      </c>
      <c r="E421" s="430">
        <f>IF('приложение 1.1 '!G423=2013,'приложение 1.1 '!E423,"-")</f>
        <v>0</v>
      </c>
      <c r="F421" s="430">
        <f>IF('приложение 1.1 '!G423=2013,'приложение 1.1 '!D423,"-")</f>
        <v>0.78200000000000003</v>
      </c>
      <c r="G421" s="430" t="str">
        <f>IF('приложение 1.1 '!G423=2014,'приложение 1.1 '!E423,"-")</f>
        <v>-</v>
      </c>
      <c r="H421" s="430" t="str">
        <f>IF('приложение 1.1 '!G423=2014,'приложение 1.1 '!D423,"-")</f>
        <v>-</v>
      </c>
      <c r="I421" s="430" t="str">
        <f>IF('приложение 1.1 '!G423=2015,'приложение 1.1 '!E423,"-")</f>
        <v>-</v>
      </c>
      <c r="J421" s="430" t="str">
        <f>IF('приложение 1.1 '!G423=2015,'приложение 1.1 '!D423,"-")</f>
        <v>-</v>
      </c>
      <c r="K421" s="430" t="str">
        <f>IF('приложение 1.1 '!G423=2016,'приложение 1.1 '!E423,"-")</f>
        <v>-</v>
      </c>
      <c r="L421" s="430" t="str">
        <f>IF('приложение 1.1 '!G423=2016,'приложение 1.1 '!D423,"-")</f>
        <v>-</v>
      </c>
      <c r="M421" s="430" t="str">
        <f>IF('приложение 1.1 '!G423=2017,'приложение 1.1 '!E423,"-")</f>
        <v>-</v>
      </c>
      <c r="N421" s="430" t="str">
        <f>IF('приложение 1.1 '!G423=2017,'приложение 1.1 '!D423,"-")</f>
        <v>-</v>
      </c>
      <c r="O421" s="430">
        <f t="shared" ref="O421:O439" si="222">SUM(C421,E421,G421,I421,K421,M421)</f>
        <v>0</v>
      </c>
      <c r="P421" s="430">
        <f t="shared" ref="P421:P439" si="223">SUM(D421,F421,H421,J421,L421,N421)</f>
        <v>0.78200000000000003</v>
      </c>
      <c r="Q421" s="430">
        <v>0</v>
      </c>
      <c r="R421" s="430">
        <v>0</v>
      </c>
      <c r="S421" s="430">
        <v>0</v>
      </c>
      <c r="T421" s="430">
        <v>0</v>
      </c>
      <c r="U421" s="430">
        <v>0</v>
      </c>
      <c r="V421" s="430">
        <v>0</v>
      </c>
      <c r="W421" s="430">
        <v>0</v>
      </c>
      <c r="X421" s="430">
        <v>0</v>
      </c>
      <c r="Y421" s="430">
        <v>0</v>
      </c>
      <c r="Z421" s="430">
        <v>0</v>
      </c>
      <c r="AA421" s="430">
        <v>0</v>
      </c>
      <c r="AB421" s="430">
        <v>0</v>
      </c>
      <c r="AC421" s="430">
        <f t="shared" si="196"/>
        <v>0</v>
      </c>
      <c r="AD421" s="430">
        <f t="shared" si="197"/>
        <v>0</v>
      </c>
    </row>
    <row r="422" spans="1:30" ht="54.95" hidden="1" customHeight="1">
      <c r="A422" s="95" t="str">
        <f>'приложение 1.1 '!A424</f>
        <v>2.1.5.2</v>
      </c>
      <c r="B422" s="506" t="str">
        <f>'приложение 1.1 '!B424</f>
        <v>Строительство КЛ-0,4кВ от ТП-328 до ул. Береговая,72</v>
      </c>
      <c r="C422" s="430" t="str">
        <f>IF('приложение 1.1 '!G424=2012,'приложение 1.1 '!E424,"-")</f>
        <v>-</v>
      </c>
      <c r="D422" s="430" t="str">
        <f>IF('приложение 1.1 '!G424=2012,'приложение 1.1 '!D424,"-")</f>
        <v>-</v>
      </c>
      <c r="E422" s="430">
        <f>IF('приложение 1.1 '!G424=2013,'приложение 1.1 '!E424,"-")</f>
        <v>0</v>
      </c>
      <c r="F422" s="430">
        <f>IF('приложение 1.1 '!G424=2013,'приложение 1.1 '!D424,"-")</f>
        <v>0.184</v>
      </c>
      <c r="G422" s="430" t="str">
        <f>IF('приложение 1.1 '!G424=2014,'приложение 1.1 '!E424,"-")</f>
        <v>-</v>
      </c>
      <c r="H422" s="430" t="str">
        <f>IF('приложение 1.1 '!G424=2014,'приложение 1.1 '!D424,"-")</f>
        <v>-</v>
      </c>
      <c r="I422" s="430" t="str">
        <f>IF('приложение 1.1 '!G424=2015,'приложение 1.1 '!E424,"-")</f>
        <v>-</v>
      </c>
      <c r="J422" s="430" t="str">
        <f>IF('приложение 1.1 '!G424=2015,'приложение 1.1 '!D424,"-")</f>
        <v>-</v>
      </c>
      <c r="K422" s="430" t="str">
        <f>IF('приложение 1.1 '!G424=2016,'приложение 1.1 '!E424,"-")</f>
        <v>-</v>
      </c>
      <c r="L422" s="430" t="str">
        <f>IF('приложение 1.1 '!G424=2016,'приложение 1.1 '!D424,"-")</f>
        <v>-</v>
      </c>
      <c r="M422" s="430" t="str">
        <f>IF('приложение 1.1 '!G424=2017,'приложение 1.1 '!E424,"-")</f>
        <v>-</v>
      </c>
      <c r="N422" s="430" t="str">
        <f>IF('приложение 1.1 '!G424=2017,'приложение 1.1 '!D424,"-")</f>
        <v>-</v>
      </c>
      <c r="O422" s="430">
        <f t="shared" si="222"/>
        <v>0</v>
      </c>
      <c r="P422" s="430">
        <f t="shared" si="223"/>
        <v>0.184</v>
      </c>
      <c r="Q422" s="430">
        <v>0</v>
      </c>
      <c r="R422" s="430">
        <v>0</v>
      </c>
      <c r="S422" s="430">
        <v>0</v>
      </c>
      <c r="T422" s="430">
        <v>0</v>
      </c>
      <c r="U422" s="430">
        <v>0</v>
      </c>
      <c r="V422" s="430">
        <v>0</v>
      </c>
      <c r="W422" s="430">
        <v>0</v>
      </c>
      <c r="X422" s="430">
        <v>0</v>
      </c>
      <c r="Y422" s="430">
        <v>0</v>
      </c>
      <c r="Z422" s="430">
        <v>0</v>
      </c>
      <c r="AA422" s="430">
        <v>0</v>
      </c>
      <c r="AB422" s="430">
        <v>0</v>
      </c>
      <c r="AC422" s="430">
        <f t="shared" si="196"/>
        <v>0</v>
      </c>
      <c r="AD422" s="430">
        <f t="shared" si="197"/>
        <v>0</v>
      </c>
    </row>
    <row r="423" spans="1:30" ht="54.95" hidden="1" customHeight="1">
      <c r="A423" s="95" t="str">
        <f>'приложение 1.1 '!A425</f>
        <v>2.1.5.3</v>
      </c>
      <c r="B423" s="506" t="str">
        <f>'приложение 1.1 '!B425</f>
        <v>Строительство КЛ-0,4кВ от БКТП-576 до ж/д по ул.30 лет Победы,46/1</v>
      </c>
      <c r="C423" s="430" t="str">
        <f>IF('приложение 1.1 '!G425=2012,'приложение 1.1 '!E425,"-")</f>
        <v>-</v>
      </c>
      <c r="D423" s="430" t="str">
        <f>IF('приложение 1.1 '!G425=2012,'приложение 1.1 '!D425,"-")</f>
        <v>-</v>
      </c>
      <c r="E423" s="430">
        <f>IF('приложение 1.1 '!G425=2013,'приложение 1.1 '!E425,"-")</f>
        <v>0</v>
      </c>
      <c r="F423" s="430">
        <f>IF('приложение 1.1 '!G425=2013,'приложение 1.1 '!D425,"-")</f>
        <v>0.19800000000000001</v>
      </c>
      <c r="G423" s="430" t="str">
        <f>IF('приложение 1.1 '!G425=2014,'приложение 1.1 '!E425,"-")</f>
        <v>-</v>
      </c>
      <c r="H423" s="430" t="str">
        <f>IF('приложение 1.1 '!G425=2014,'приложение 1.1 '!D425,"-")</f>
        <v>-</v>
      </c>
      <c r="I423" s="430" t="str">
        <f>IF('приложение 1.1 '!G425=2015,'приложение 1.1 '!E425,"-")</f>
        <v>-</v>
      </c>
      <c r="J423" s="430" t="str">
        <f>IF('приложение 1.1 '!G425=2015,'приложение 1.1 '!D425,"-")</f>
        <v>-</v>
      </c>
      <c r="K423" s="430" t="str">
        <f>IF('приложение 1.1 '!G425=2016,'приложение 1.1 '!E425,"-")</f>
        <v>-</v>
      </c>
      <c r="L423" s="430" t="str">
        <f>IF('приложение 1.1 '!G425=2016,'приложение 1.1 '!D425,"-")</f>
        <v>-</v>
      </c>
      <c r="M423" s="430" t="str">
        <f>IF('приложение 1.1 '!G425=2017,'приложение 1.1 '!E425,"-")</f>
        <v>-</v>
      </c>
      <c r="N423" s="430" t="str">
        <f>IF('приложение 1.1 '!G425=2017,'приложение 1.1 '!D425,"-")</f>
        <v>-</v>
      </c>
      <c r="O423" s="430">
        <f t="shared" si="222"/>
        <v>0</v>
      </c>
      <c r="P423" s="430">
        <f t="shared" si="223"/>
        <v>0.19800000000000001</v>
      </c>
      <c r="Q423" s="430">
        <v>0</v>
      </c>
      <c r="R423" s="430">
        <v>0</v>
      </c>
      <c r="S423" s="430">
        <v>0</v>
      </c>
      <c r="T423" s="430">
        <v>0</v>
      </c>
      <c r="U423" s="430">
        <v>0</v>
      </c>
      <c r="V423" s="430">
        <v>0</v>
      </c>
      <c r="W423" s="430">
        <v>0</v>
      </c>
      <c r="X423" s="430">
        <v>0</v>
      </c>
      <c r="Y423" s="430">
        <v>0</v>
      </c>
      <c r="Z423" s="430">
        <v>0</v>
      </c>
      <c r="AA423" s="430">
        <v>0</v>
      </c>
      <c r="AB423" s="430">
        <v>0</v>
      </c>
      <c r="AC423" s="430">
        <f t="shared" si="196"/>
        <v>0</v>
      </c>
      <c r="AD423" s="430">
        <f t="shared" si="197"/>
        <v>0</v>
      </c>
    </row>
    <row r="424" spans="1:30" ht="54.95" hidden="1" customHeight="1">
      <c r="A424" s="95" t="str">
        <f>'приложение 1.1 '!A426</f>
        <v>2.1.5.4</v>
      </c>
      <c r="B424" s="506" t="str">
        <f>'приложение 1.1 '!B426</f>
        <v xml:space="preserve">Строительство КЛ-0,4кВ ТП- 518 ул.Транспортных Строителей 2-18 </v>
      </c>
      <c r="C424" s="430" t="str">
        <f>IF('приложение 1.1 '!G426=2012,'приложение 1.1 '!E426,"-")</f>
        <v>-</v>
      </c>
      <c r="D424" s="430" t="str">
        <f>IF('приложение 1.1 '!G426=2012,'приложение 1.1 '!D426,"-")</f>
        <v>-</v>
      </c>
      <c r="E424" s="430" t="str">
        <f>IF('приложение 1.1 '!G426=2013,'приложение 1.1 '!E426,"-")</f>
        <v>-</v>
      </c>
      <c r="F424" s="430" t="str">
        <f>IF('приложение 1.1 '!G426=2013,'приложение 1.1 '!D426,"-")</f>
        <v>-</v>
      </c>
      <c r="G424" s="430" t="str">
        <f>IF('приложение 1.1 '!G426=2014,'приложение 1.1 '!E426,"-")</f>
        <v>-</v>
      </c>
      <c r="H424" s="430" t="str">
        <f>IF('приложение 1.1 '!G426=2014,'приложение 1.1 '!D426,"-")</f>
        <v>-</v>
      </c>
      <c r="I424" s="430">
        <f>IF('приложение 1.1 '!G426=2015,'приложение 1.1 '!E426,"-")</f>
        <v>0</v>
      </c>
      <c r="J424" s="430">
        <f>IF('приложение 1.1 '!G426=2015,'приложение 1.1 '!D426,"-")</f>
        <v>3.3500000000000002E-2</v>
      </c>
      <c r="K424" s="430" t="str">
        <f>IF('приложение 1.1 '!G426=2016,'приложение 1.1 '!E426,"-")</f>
        <v>-</v>
      </c>
      <c r="L424" s="430" t="str">
        <f>IF('приложение 1.1 '!G426=2016,'приложение 1.1 '!D426,"-")</f>
        <v>-</v>
      </c>
      <c r="M424" s="430" t="str">
        <f>IF('приложение 1.1 '!G426=2017,'приложение 1.1 '!E426,"-")</f>
        <v>-</v>
      </c>
      <c r="N424" s="430" t="str">
        <f>IF('приложение 1.1 '!G426=2017,'приложение 1.1 '!D426,"-")</f>
        <v>-</v>
      </c>
      <c r="O424" s="430">
        <f t="shared" si="222"/>
        <v>0</v>
      </c>
      <c r="P424" s="430">
        <f t="shared" si="223"/>
        <v>3.3500000000000002E-2</v>
      </c>
      <c r="Q424" s="430">
        <v>0</v>
      </c>
      <c r="R424" s="430">
        <v>0</v>
      </c>
      <c r="S424" s="430">
        <v>0</v>
      </c>
      <c r="T424" s="430">
        <v>0</v>
      </c>
      <c r="U424" s="430">
        <v>0</v>
      </c>
      <c r="V424" s="430">
        <v>0</v>
      </c>
      <c r="W424" s="430">
        <v>0</v>
      </c>
      <c r="X424" s="430">
        <v>0</v>
      </c>
      <c r="Y424" s="430">
        <v>0</v>
      </c>
      <c r="Z424" s="430">
        <v>0</v>
      </c>
      <c r="AA424" s="430">
        <v>0</v>
      </c>
      <c r="AB424" s="430">
        <v>0</v>
      </c>
      <c r="AC424" s="430">
        <f t="shared" si="196"/>
        <v>0</v>
      </c>
      <c r="AD424" s="430">
        <f t="shared" si="197"/>
        <v>0</v>
      </c>
    </row>
    <row r="425" spans="1:30" ht="54.95" hidden="1" customHeight="1">
      <c r="A425" s="95" t="str">
        <f>'приложение 1.1 '!A427</f>
        <v>2.1.5.5</v>
      </c>
      <c r="B425" s="506" t="str">
        <f>'приложение 1.1 '!B427</f>
        <v>Строительство КЛ-0,4кВ ТП- 518 ул.Транспортных Строителей 15-19</v>
      </c>
      <c r="C425" s="430" t="str">
        <f>IF('приложение 1.1 '!G427=2012,'приложение 1.1 '!E427,"-")</f>
        <v>-</v>
      </c>
      <c r="D425" s="430" t="str">
        <f>IF('приложение 1.1 '!G427=2012,'приложение 1.1 '!D427,"-")</f>
        <v>-</v>
      </c>
      <c r="E425" s="430" t="str">
        <f>IF('приложение 1.1 '!G427=2013,'приложение 1.1 '!E427,"-")</f>
        <v>-</v>
      </c>
      <c r="F425" s="430" t="str">
        <f>IF('приложение 1.1 '!G427=2013,'приложение 1.1 '!D427,"-")</f>
        <v>-</v>
      </c>
      <c r="G425" s="430" t="str">
        <f>IF('приложение 1.1 '!G427=2014,'приложение 1.1 '!E427,"-")</f>
        <v>-</v>
      </c>
      <c r="H425" s="430" t="str">
        <f>IF('приложение 1.1 '!G427=2014,'приложение 1.1 '!D427,"-")</f>
        <v>-</v>
      </c>
      <c r="I425" s="430">
        <f>IF('приложение 1.1 '!G427=2015,'приложение 1.1 '!E427,"-")</f>
        <v>0</v>
      </c>
      <c r="J425" s="430">
        <f>IF('приложение 1.1 '!G427=2015,'приложение 1.1 '!D427,"-")</f>
        <v>3.85E-2</v>
      </c>
      <c r="K425" s="430" t="str">
        <f>IF('приложение 1.1 '!G427=2016,'приложение 1.1 '!E427,"-")</f>
        <v>-</v>
      </c>
      <c r="L425" s="430" t="str">
        <f>IF('приложение 1.1 '!G427=2016,'приложение 1.1 '!D427,"-")</f>
        <v>-</v>
      </c>
      <c r="M425" s="430" t="str">
        <f>IF('приложение 1.1 '!G427=2017,'приложение 1.1 '!E427,"-")</f>
        <v>-</v>
      </c>
      <c r="N425" s="430" t="str">
        <f>IF('приложение 1.1 '!G427=2017,'приложение 1.1 '!D427,"-")</f>
        <v>-</v>
      </c>
      <c r="O425" s="430">
        <f t="shared" si="222"/>
        <v>0</v>
      </c>
      <c r="P425" s="430">
        <f t="shared" si="223"/>
        <v>3.85E-2</v>
      </c>
      <c r="Q425" s="430">
        <v>0</v>
      </c>
      <c r="R425" s="430">
        <v>0</v>
      </c>
      <c r="S425" s="430">
        <v>0</v>
      </c>
      <c r="T425" s="430">
        <v>0</v>
      </c>
      <c r="U425" s="430">
        <v>0</v>
      </c>
      <c r="V425" s="430">
        <v>0</v>
      </c>
      <c r="W425" s="430">
        <v>0</v>
      </c>
      <c r="X425" s="430">
        <v>0</v>
      </c>
      <c r="Y425" s="430">
        <v>0</v>
      </c>
      <c r="Z425" s="430">
        <v>0</v>
      </c>
      <c r="AA425" s="430">
        <v>0</v>
      </c>
      <c r="AB425" s="430">
        <v>0</v>
      </c>
      <c r="AC425" s="430">
        <f t="shared" si="196"/>
        <v>0</v>
      </c>
      <c r="AD425" s="430">
        <f t="shared" si="197"/>
        <v>0</v>
      </c>
    </row>
    <row r="426" spans="1:30" ht="54.95" hidden="1" customHeight="1">
      <c r="A426" s="95" t="str">
        <f>'приложение 1.1 '!A428</f>
        <v>2.1.5.6</v>
      </c>
      <c r="B426" s="506" t="str">
        <f>'приложение 1.1 '!B428</f>
        <v>Строительство ВЛ-0,4кВ (ДНТ Мостовик-2)</v>
      </c>
      <c r="C426" s="430" t="str">
        <f>IF('приложение 1.1 '!G428=2012,'приложение 1.1 '!E428,"-")</f>
        <v>-</v>
      </c>
      <c r="D426" s="430" t="str">
        <f>IF('приложение 1.1 '!G428=2012,'приложение 1.1 '!D428,"-")</f>
        <v>-</v>
      </c>
      <c r="E426" s="430" t="str">
        <f>IF('приложение 1.1 '!G428=2013,'приложение 1.1 '!E428,"-")</f>
        <v>-</v>
      </c>
      <c r="F426" s="430" t="str">
        <f>IF('приложение 1.1 '!G428=2013,'приложение 1.1 '!D428,"-")</f>
        <v>-</v>
      </c>
      <c r="G426" s="430" t="str">
        <f>IF('приложение 1.1 '!G428=2014,'приложение 1.1 '!E428,"-")</f>
        <v>-</v>
      </c>
      <c r="H426" s="430" t="str">
        <f>IF('приложение 1.1 '!G428=2014,'приложение 1.1 '!D428,"-")</f>
        <v>-</v>
      </c>
      <c r="I426" s="430">
        <f>IF('приложение 1.1 '!G428=2015,'приложение 1.1 '!E428,"-")</f>
        <v>0</v>
      </c>
      <c r="J426" s="430">
        <f>IF('приложение 1.1 '!G428=2015,'приложение 1.1 '!D428,"-")</f>
        <v>21.24</v>
      </c>
      <c r="K426" s="430" t="str">
        <f>IF('приложение 1.1 '!G428=2016,'приложение 1.1 '!E428,"-")</f>
        <v>-</v>
      </c>
      <c r="L426" s="430" t="str">
        <f>IF('приложение 1.1 '!G428=2016,'приложение 1.1 '!D428,"-")</f>
        <v>-</v>
      </c>
      <c r="M426" s="430" t="str">
        <f>IF('приложение 1.1 '!G428=2017,'приложение 1.1 '!E428,"-")</f>
        <v>-</v>
      </c>
      <c r="N426" s="430" t="str">
        <f>IF('приложение 1.1 '!G428=2017,'приложение 1.1 '!D428,"-")</f>
        <v>-</v>
      </c>
      <c r="O426" s="430">
        <f t="shared" si="222"/>
        <v>0</v>
      </c>
      <c r="P426" s="430">
        <f t="shared" si="223"/>
        <v>21.24</v>
      </c>
      <c r="Q426" s="430">
        <v>0</v>
      </c>
      <c r="R426" s="430">
        <v>0</v>
      </c>
      <c r="S426" s="430">
        <v>0</v>
      </c>
      <c r="T426" s="430">
        <v>0</v>
      </c>
      <c r="U426" s="430">
        <v>0</v>
      </c>
      <c r="V426" s="430">
        <v>0</v>
      </c>
      <c r="W426" s="430">
        <v>0</v>
      </c>
      <c r="X426" s="430">
        <v>0</v>
      </c>
      <c r="Y426" s="430">
        <v>0</v>
      </c>
      <c r="Z426" s="430">
        <v>0</v>
      </c>
      <c r="AA426" s="430">
        <v>0</v>
      </c>
      <c r="AB426" s="430">
        <v>0</v>
      </c>
      <c r="AC426" s="430">
        <f t="shared" si="196"/>
        <v>0</v>
      </c>
      <c r="AD426" s="430">
        <f t="shared" si="197"/>
        <v>0</v>
      </c>
    </row>
    <row r="427" spans="1:30" ht="54.95" hidden="1" customHeight="1">
      <c r="A427" s="95" t="str">
        <f>'приложение 1.1 '!A429</f>
        <v>2.1.5.7</v>
      </c>
      <c r="B427" s="506" t="str">
        <f>'приложение 1.1 '!B429</f>
        <v>Строительство КЛ-0,4кВ от ТП-503 до НУЗ «Отделенческая клиническая больница на станции Сургут ОАО «РЖД»</v>
      </c>
      <c r="C427" s="430" t="str">
        <f>IF('приложение 1.1 '!G429=2012,'приложение 1.1 '!E429,"-")</f>
        <v>-</v>
      </c>
      <c r="D427" s="430" t="str">
        <f>IF('приложение 1.1 '!G429=2012,'приложение 1.1 '!D429,"-")</f>
        <v>-</v>
      </c>
      <c r="E427" s="430" t="str">
        <f>IF('приложение 1.1 '!G429=2013,'приложение 1.1 '!E429,"-")</f>
        <v>-</v>
      </c>
      <c r="F427" s="430" t="str">
        <f>IF('приложение 1.1 '!G429=2013,'приложение 1.1 '!D429,"-")</f>
        <v>-</v>
      </c>
      <c r="G427" s="430">
        <f>IF('приложение 1.1 '!G429=2014,'приложение 1.1 '!E429,"-")</f>
        <v>0</v>
      </c>
      <c r="H427" s="430">
        <f>IF('приложение 1.1 '!G429=2014,'приложение 1.1 '!D429,"-")</f>
        <v>0.40300000000000002</v>
      </c>
      <c r="I427" s="430" t="str">
        <f>IF('приложение 1.1 '!G429=2015,'приложение 1.1 '!E429,"-")</f>
        <v>-</v>
      </c>
      <c r="J427" s="430" t="str">
        <f>IF('приложение 1.1 '!G429=2015,'приложение 1.1 '!D429,"-")</f>
        <v>-</v>
      </c>
      <c r="K427" s="430" t="str">
        <f>IF('приложение 1.1 '!G429=2016,'приложение 1.1 '!E429,"-")</f>
        <v>-</v>
      </c>
      <c r="L427" s="430" t="str">
        <f>IF('приложение 1.1 '!G429=2016,'приложение 1.1 '!D429,"-")</f>
        <v>-</v>
      </c>
      <c r="M427" s="430" t="str">
        <f>IF('приложение 1.1 '!G429=2017,'приложение 1.1 '!E429,"-")</f>
        <v>-</v>
      </c>
      <c r="N427" s="430" t="str">
        <f>IF('приложение 1.1 '!G429=2017,'приложение 1.1 '!D429,"-")</f>
        <v>-</v>
      </c>
      <c r="O427" s="430">
        <f t="shared" si="222"/>
        <v>0</v>
      </c>
      <c r="P427" s="430">
        <f t="shared" si="223"/>
        <v>0.40300000000000002</v>
      </c>
      <c r="Q427" s="430">
        <v>0</v>
      </c>
      <c r="R427" s="430">
        <v>0</v>
      </c>
      <c r="S427" s="430">
        <v>0</v>
      </c>
      <c r="T427" s="430">
        <v>0</v>
      </c>
      <c r="U427" s="430">
        <v>0</v>
      </c>
      <c r="V427" s="430">
        <v>0</v>
      </c>
      <c r="W427" s="430">
        <v>0</v>
      </c>
      <c r="X427" s="430">
        <v>0</v>
      </c>
      <c r="Y427" s="430">
        <v>0</v>
      </c>
      <c r="Z427" s="430">
        <v>0</v>
      </c>
      <c r="AA427" s="430">
        <v>0</v>
      </c>
      <c r="AB427" s="430">
        <v>0</v>
      </c>
      <c r="AC427" s="430">
        <f t="shared" si="196"/>
        <v>0</v>
      </c>
      <c r="AD427" s="430">
        <f t="shared" si="197"/>
        <v>0</v>
      </c>
    </row>
    <row r="428" spans="1:30" ht="63" hidden="1">
      <c r="A428" s="95" t="str">
        <f>'приложение 1.1 '!A430</f>
        <v>2.1.5.8</v>
      </c>
      <c r="B428" s="506" t="str">
        <f>'приложение 1.1 '!B430</f>
        <v>Строительство КЛ-0,4кВ от ТП-503 до "Федеральный центр гигиены и эпидемиологии по железнодорожному транспорту, Сургутский филиал"  до Хоз.корпуса</v>
      </c>
      <c r="C428" s="430" t="str">
        <f>IF('приложение 1.1 '!G430=2012,'приложение 1.1 '!E430,"-")</f>
        <v>-</v>
      </c>
      <c r="D428" s="430" t="str">
        <f>IF('приложение 1.1 '!G430=2012,'приложение 1.1 '!D430,"-")</f>
        <v>-</v>
      </c>
      <c r="E428" s="430" t="str">
        <f>IF('приложение 1.1 '!G430=2013,'приложение 1.1 '!E430,"-")</f>
        <v>-</v>
      </c>
      <c r="F428" s="430" t="str">
        <f>IF('приложение 1.1 '!G430=2013,'приложение 1.1 '!D430,"-")</f>
        <v>-</v>
      </c>
      <c r="G428" s="430">
        <f>IF('приложение 1.1 '!G430=2014,'приложение 1.1 '!E430,"-")</f>
        <v>0</v>
      </c>
      <c r="H428" s="430">
        <f>IF('приложение 1.1 '!G430=2014,'приложение 1.1 '!D430,"-")</f>
        <v>0.59699999999999998</v>
      </c>
      <c r="I428" s="430" t="str">
        <f>IF('приложение 1.1 '!G430=2015,'приложение 1.1 '!E430,"-")</f>
        <v>-</v>
      </c>
      <c r="J428" s="430" t="str">
        <f>IF('приложение 1.1 '!G430=2015,'приложение 1.1 '!D430,"-")</f>
        <v>-</v>
      </c>
      <c r="K428" s="430" t="str">
        <f>IF('приложение 1.1 '!G430=2016,'приложение 1.1 '!E430,"-")</f>
        <v>-</v>
      </c>
      <c r="L428" s="430" t="str">
        <f>IF('приложение 1.1 '!G430=2016,'приложение 1.1 '!D430,"-")</f>
        <v>-</v>
      </c>
      <c r="M428" s="430" t="str">
        <f>IF('приложение 1.1 '!G430=2017,'приложение 1.1 '!E430,"-")</f>
        <v>-</v>
      </c>
      <c r="N428" s="430" t="str">
        <f>IF('приложение 1.1 '!G430=2017,'приложение 1.1 '!D430,"-")</f>
        <v>-</v>
      </c>
      <c r="O428" s="430">
        <f t="shared" si="222"/>
        <v>0</v>
      </c>
      <c r="P428" s="430">
        <f t="shared" si="223"/>
        <v>0.59699999999999998</v>
      </c>
      <c r="Q428" s="430">
        <v>0</v>
      </c>
      <c r="R428" s="430">
        <v>0</v>
      </c>
      <c r="S428" s="430">
        <v>0</v>
      </c>
      <c r="T428" s="430">
        <v>0</v>
      </c>
      <c r="U428" s="430">
        <v>0</v>
      </c>
      <c r="V428" s="430">
        <v>0</v>
      </c>
      <c r="W428" s="430">
        <v>0</v>
      </c>
      <c r="X428" s="430">
        <v>0</v>
      </c>
      <c r="Y428" s="430">
        <v>0</v>
      </c>
      <c r="Z428" s="430">
        <v>0</v>
      </c>
      <c r="AA428" s="430">
        <v>0</v>
      </c>
      <c r="AB428" s="430">
        <v>0</v>
      </c>
      <c r="AC428" s="430">
        <f t="shared" si="196"/>
        <v>0</v>
      </c>
      <c r="AD428" s="430">
        <f t="shared" si="197"/>
        <v>0</v>
      </c>
    </row>
    <row r="429" spans="1:30" ht="63" hidden="1">
      <c r="A429" s="95" t="str">
        <f>'приложение 1.1 '!A431</f>
        <v>2.1.5.9</v>
      </c>
      <c r="B429" s="506" t="str">
        <f>'приложение 1.1 '!B431</f>
        <v>Строительство КЛ-0,4кВ от "Федеральный центр гигиены и эпидемиологии по железнодорожному транспорту, Сургутский филиал" Хоз.корпуса до Адм.корпуса</v>
      </c>
      <c r="C429" s="430" t="str">
        <f>IF('приложение 1.1 '!G431=2012,'приложение 1.1 '!E431,"-")</f>
        <v>-</v>
      </c>
      <c r="D429" s="430" t="str">
        <f>IF('приложение 1.1 '!G431=2012,'приложение 1.1 '!D431,"-")</f>
        <v>-</v>
      </c>
      <c r="E429" s="430" t="str">
        <f>IF('приложение 1.1 '!G431=2013,'приложение 1.1 '!E431,"-")</f>
        <v>-</v>
      </c>
      <c r="F429" s="430" t="str">
        <f>IF('приложение 1.1 '!G431=2013,'приложение 1.1 '!D431,"-")</f>
        <v>-</v>
      </c>
      <c r="G429" s="430">
        <f>IF('приложение 1.1 '!G431=2014,'приложение 1.1 '!E431,"-")</f>
        <v>0</v>
      </c>
      <c r="H429" s="430">
        <f>IF('приложение 1.1 '!G431=2014,'приложение 1.1 '!D431,"-")</f>
        <v>0.20799999999999999</v>
      </c>
      <c r="I429" s="430" t="str">
        <f>IF('приложение 1.1 '!G431=2015,'приложение 1.1 '!E431,"-")</f>
        <v>-</v>
      </c>
      <c r="J429" s="430" t="str">
        <f>IF('приложение 1.1 '!G431=2015,'приложение 1.1 '!D431,"-")</f>
        <v>-</v>
      </c>
      <c r="K429" s="430" t="str">
        <f>IF('приложение 1.1 '!G431=2016,'приложение 1.1 '!E431,"-")</f>
        <v>-</v>
      </c>
      <c r="L429" s="430" t="str">
        <f>IF('приложение 1.1 '!G431=2016,'приложение 1.1 '!D431,"-")</f>
        <v>-</v>
      </c>
      <c r="M429" s="430" t="str">
        <f>IF('приложение 1.1 '!G431=2017,'приложение 1.1 '!E431,"-")</f>
        <v>-</v>
      </c>
      <c r="N429" s="430" t="str">
        <f>IF('приложение 1.1 '!G431=2017,'приложение 1.1 '!D431,"-")</f>
        <v>-</v>
      </c>
      <c r="O429" s="430">
        <f t="shared" si="222"/>
        <v>0</v>
      </c>
      <c r="P429" s="430">
        <f t="shared" si="223"/>
        <v>0.20799999999999999</v>
      </c>
      <c r="Q429" s="430">
        <v>0</v>
      </c>
      <c r="R429" s="430">
        <v>0</v>
      </c>
      <c r="S429" s="430">
        <v>0</v>
      </c>
      <c r="T429" s="430">
        <v>0</v>
      </c>
      <c r="U429" s="430">
        <v>0</v>
      </c>
      <c r="V429" s="430">
        <v>0</v>
      </c>
      <c r="W429" s="430">
        <v>0</v>
      </c>
      <c r="X429" s="430">
        <v>0</v>
      </c>
      <c r="Y429" s="430">
        <v>0</v>
      </c>
      <c r="Z429" s="430">
        <v>0</v>
      </c>
      <c r="AA429" s="430">
        <v>0</v>
      </c>
      <c r="AB429" s="430">
        <v>0</v>
      </c>
      <c r="AC429" s="430">
        <f t="shared" si="196"/>
        <v>0</v>
      </c>
      <c r="AD429" s="430">
        <f t="shared" si="197"/>
        <v>0</v>
      </c>
    </row>
    <row r="430" spans="1:30" ht="31.5" hidden="1">
      <c r="A430" s="95" t="str">
        <f>'приложение 1.1 '!A432</f>
        <v>2.1.5.10</v>
      </c>
      <c r="B430" s="506" t="str">
        <f>'приложение 1.1 '!B432</f>
        <v>Строительство КЛ-0,4кВ от проектируемой ТП до ж/д ул.Энергетиков,39</v>
      </c>
      <c r="C430" s="430" t="str">
        <f>IF('приложение 1.1 '!G432=2012,'приложение 1.1 '!E432,"-")</f>
        <v>-</v>
      </c>
      <c r="D430" s="430" t="str">
        <f>IF('приложение 1.1 '!G432=2012,'приложение 1.1 '!D432,"-")</f>
        <v>-</v>
      </c>
      <c r="E430" s="430" t="str">
        <f>IF('приложение 1.1 '!G432=2013,'приложение 1.1 '!E432,"-")</f>
        <v>-</v>
      </c>
      <c r="F430" s="430" t="str">
        <f>IF('приложение 1.1 '!G432=2013,'приложение 1.1 '!D432,"-")</f>
        <v>-</v>
      </c>
      <c r="G430" s="430" t="str">
        <f>IF('приложение 1.1 '!G432=2014,'приложение 1.1 '!E432,"-")</f>
        <v>-</v>
      </c>
      <c r="H430" s="430" t="str">
        <f>IF('приложение 1.1 '!G432=2014,'приложение 1.1 '!D432,"-")</f>
        <v>-</v>
      </c>
      <c r="I430" s="430">
        <f>IF('приложение 1.1 '!G432=2015,'приложение 1.1 '!E432,"-")</f>
        <v>0</v>
      </c>
      <c r="J430" s="430">
        <f>IF('приложение 1.1 '!G432=2015,'приложение 1.1 '!D432,"-")</f>
        <v>0.48</v>
      </c>
      <c r="K430" s="430" t="str">
        <f>IF('приложение 1.1 '!G432=2016,'приложение 1.1 '!E432,"-")</f>
        <v>-</v>
      </c>
      <c r="L430" s="430" t="str">
        <f>IF('приложение 1.1 '!G432=2016,'приложение 1.1 '!D432,"-")</f>
        <v>-</v>
      </c>
      <c r="M430" s="430" t="str">
        <f>IF('приложение 1.1 '!G432=2017,'приложение 1.1 '!E432,"-")</f>
        <v>-</v>
      </c>
      <c r="N430" s="430" t="str">
        <f>IF('приложение 1.1 '!G432=2017,'приложение 1.1 '!D432,"-")</f>
        <v>-</v>
      </c>
      <c r="O430" s="430">
        <f t="shared" si="222"/>
        <v>0</v>
      </c>
      <c r="P430" s="430">
        <f t="shared" si="223"/>
        <v>0.48</v>
      </c>
      <c r="Q430" s="430">
        <v>0</v>
      </c>
      <c r="R430" s="430">
        <v>0</v>
      </c>
      <c r="S430" s="430">
        <v>0</v>
      </c>
      <c r="T430" s="430">
        <v>0</v>
      </c>
      <c r="U430" s="430">
        <v>0</v>
      </c>
      <c r="V430" s="430">
        <v>0</v>
      </c>
      <c r="W430" s="430">
        <v>0</v>
      </c>
      <c r="X430" s="430">
        <v>0</v>
      </c>
      <c r="Y430" s="430">
        <v>0</v>
      </c>
      <c r="Z430" s="430">
        <v>0</v>
      </c>
      <c r="AA430" s="430">
        <v>0</v>
      </c>
      <c r="AB430" s="430">
        <v>0</v>
      </c>
      <c r="AC430" s="430">
        <f t="shared" si="196"/>
        <v>0</v>
      </c>
      <c r="AD430" s="430">
        <f t="shared" si="197"/>
        <v>0</v>
      </c>
    </row>
    <row r="431" spans="1:30" ht="31.5" hidden="1">
      <c r="A431" s="95" t="str">
        <f>'приложение 1.1 '!A433</f>
        <v>2.1.5.10</v>
      </c>
      <c r="B431" s="506" t="str">
        <f>'приложение 1.1 '!B433</f>
        <v>Строительство КЛ-0,4кВ от проектируемой ТП до ЦТП</v>
      </c>
      <c r="C431" s="430" t="str">
        <f>IF('приложение 1.1 '!G433=2012,'приложение 1.1 '!E433,"-")</f>
        <v>-</v>
      </c>
      <c r="D431" s="430" t="str">
        <f>IF('приложение 1.1 '!G433=2012,'приложение 1.1 '!D433,"-")</f>
        <v>-</v>
      </c>
      <c r="E431" s="430" t="str">
        <f>IF('приложение 1.1 '!G433=2013,'приложение 1.1 '!E433,"-")</f>
        <v>-</v>
      </c>
      <c r="F431" s="430" t="str">
        <f>IF('приложение 1.1 '!G433=2013,'приложение 1.1 '!D433,"-")</f>
        <v>-</v>
      </c>
      <c r="G431" s="430" t="str">
        <f>IF('приложение 1.1 '!G433=2014,'приложение 1.1 '!E433,"-")</f>
        <v>-</v>
      </c>
      <c r="H431" s="430" t="str">
        <f>IF('приложение 1.1 '!G433=2014,'приложение 1.1 '!D433,"-")</f>
        <v>-</v>
      </c>
      <c r="I431" s="430">
        <f>IF('приложение 1.1 '!G433=2015,'приложение 1.1 '!E433,"-")</f>
        <v>0</v>
      </c>
      <c r="J431" s="430">
        <f>IF('приложение 1.1 '!G433=2015,'приложение 1.1 '!D433,"-")</f>
        <v>0.376</v>
      </c>
      <c r="K431" s="430" t="str">
        <f>IF('приложение 1.1 '!G433=2016,'приложение 1.1 '!E433,"-")</f>
        <v>-</v>
      </c>
      <c r="L431" s="430" t="str">
        <f>IF('приложение 1.1 '!G433=2016,'приложение 1.1 '!D433,"-")</f>
        <v>-</v>
      </c>
      <c r="M431" s="430" t="str">
        <f>IF('приложение 1.1 '!G433=2017,'приложение 1.1 '!E433,"-")</f>
        <v>-</v>
      </c>
      <c r="N431" s="430" t="str">
        <f>IF('приложение 1.1 '!G433=2017,'приложение 1.1 '!D433,"-")</f>
        <v>-</v>
      </c>
      <c r="O431" s="430">
        <f t="shared" ref="O431" si="224">SUM(C431,E431,G431,I431,K431,M431)</f>
        <v>0</v>
      </c>
      <c r="P431" s="430">
        <f t="shared" ref="P431" si="225">SUM(D431,F431,H431,J431,L431,N431)</f>
        <v>0.376</v>
      </c>
      <c r="Q431" s="430">
        <v>0</v>
      </c>
      <c r="R431" s="430">
        <v>0</v>
      </c>
      <c r="S431" s="430">
        <v>0</v>
      </c>
      <c r="T431" s="430">
        <v>0</v>
      </c>
      <c r="U431" s="430">
        <v>0</v>
      </c>
      <c r="V431" s="430">
        <v>0</v>
      </c>
      <c r="W431" s="430">
        <v>0</v>
      </c>
      <c r="X431" s="430">
        <v>0</v>
      </c>
      <c r="Y431" s="430">
        <v>0</v>
      </c>
      <c r="Z431" s="430">
        <v>0</v>
      </c>
      <c r="AA431" s="430">
        <v>0</v>
      </c>
      <c r="AB431" s="430">
        <v>0</v>
      </c>
      <c r="AC431" s="430">
        <f t="shared" si="196"/>
        <v>0</v>
      </c>
      <c r="AD431" s="430">
        <f t="shared" si="197"/>
        <v>0</v>
      </c>
    </row>
    <row r="432" spans="1:30" ht="54.95" hidden="1" customHeight="1">
      <c r="A432" s="95" t="str">
        <f>'приложение 1.1 '!A434</f>
        <v>2.1.5.11</v>
      </c>
      <c r="B432" s="506" t="str">
        <f>'приложение 1.1 '!B434</f>
        <v>Строительство КЛ-0,4кВ от проектируемой ТП до ж/д ул.Энергетиков,41</v>
      </c>
      <c r="C432" s="430" t="str">
        <f>IF('приложение 1.1 '!G434=2012,'приложение 1.1 '!E434,"-")</f>
        <v>-</v>
      </c>
      <c r="D432" s="430" t="str">
        <f>IF('приложение 1.1 '!G434=2012,'приложение 1.1 '!D434,"-")</f>
        <v>-</v>
      </c>
      <c r="E432" s="430" t="str">
        <f>IF('приложение 1.1 '!G434=2013,'приложение 1.1 '!E434,"-")</f>
        <v>-</v>
      </c>
      <c r="F432" s="430" t="str">
        <f>IF('приложение 1.1 '!G434=2013,'приложение 1.1 '!D434,"-")</f>
        <v>-</v>
      </c>
      <c r="G432" s="430" t="str">
        <f>IF('приложение 1.1 '!G434=2014,'приложение 1.1 '!E434,"-")</f>
        <v>-</v>
      </c>
      <c r="H432" s="430" t="str">
        <f>IF('приложение 1.1 '!G434=2014,'приложение 1.1 '!D434,"-")</f>
        <v>-</v>
      </c>
      <c r="I432" s="430">
        <f>IF('приложение 1.1 '!G434=2015,'приложение 1.1 '!E434,"-")</f>
        <v>0</v>
      </c>
      <c r="J432" s="430">
        <f>IF('приложение 1.1 '!G434=2015,'приложение 1.1 '!D434,"-")</f>
        <v>0.17399999999999999</v>
      </c>
      <c r="K432" s="430" t="str">
        <f>IF('приложение 1.1 '!G434=2016,'приложение 1.1 '!E434,"-")</f>
        <v>-</v>
      </c>
      <c r="L432" s="430" t="str">
        <f>IF('приложение 1.1 '!G434=2016,'приложение 1.1 '!D434,"-")</f>
        <v>-</v>
      </c>
      <c r="M432" s="430" t="str">
        <f>IF('приложение 1.1 '!G434=2017,'приложение 1.1 '!E434,"-")</f>
        <v>-</v>
      </c>
      <c r="N432" s="430" t="str">
        <f>IF('приложение 1.1 '!G434=2017,'приложение 1.1 '!D434,"-")</f>
        <v>-</v>
      </c>
      <c r="O432" s="430">
        <f t="shared" si="222"/>
        <v>0</v>
      </c>
      <c r="P432" s="430">
        <f t="shared" si="223"/>
        <v>0.17399999999999999</v>
      </c>
      <c r="Q432" s="430">
        <v>0</v>
      </c>
      <c r="R432" s="430">
        <v>0</v>
      </c>
      <c r="S432" s="430">
        <v>0</v>
      </c>
      <c r="T432" s="430">
        <v>0</v>
      </c>
      <c r="U432" s="430">
        <v>0</v>
      </c>
      <c r="V432" s="430">
        <v>0</v>
      </c>
      <c r="W432" s="430">
        <v>0</v>
      </c>
      <c r="X432" s="430">
        <v>0</v>
      </c>
      <c r="Y432" s="430">
        <v>0</v>
      </c>
      <c r="Z432" s="430">
        <v>0</v>
      </c>
      <c r="AA432" s="430">
        <v>0</v>
      </c>
      <c r="AB432" s="430">
        <v>0</v>
      </c>
      <c r="AC432" s="430">
        <f t="shared" si="196"/>
        <v>0</v>
      </c>
      <c r="AD432" s="430">
        <f t="shared" si="197"/>
        <v>0</v>
      </c>
    </row>
    <row r="433" spans="1:30" ht="54.95" hidden="1" customHeight="1">
      <c r="A433" s="95" t="str">
        <f>'приложение 1.1 '!A435</f>
        <v>2.1.5.12</v>
      </c>
      <c r="B433" s="506" t="str">
        <f>'приложение 1.1 '!B435</f>
        <v>Строительство КЛ-0,4кВ от проектируемой ТП до ж/д ул.Энергетиков,43</v>
      </c>
      <c r="C433" s="430" t="str">
        <f>IF('приложение 1.1 '!G435=2012,'приложение 1.1 '!E435,"-")</f>
        <v>-</v>
      </c>
      <c r="D433" s="430" t="str">
        <f>IF('приложение 1.1 '!G435=2012,'приложение 1.1 '!D435,"-")</f>
        <v>-</v>
      </c>
      <c r="E433" s="430" t="str">
        <f>IF('приложение 1.1 '!G435=2013,'приложение 1.1 '!E435,"-")</f>
        <v>-</v>
      </c>
      <c r="F433" s="430" t="str">
        <f>IF('приложение 1.1 '!G435=2013,'приложение 1.1 '!D435,"-")</f>
        <v>-</v>
      </c>
      <c r="G433" s="430" t="str">
        <f>IF('приложение 1.1 '!G435=2014,'приложение 1.1 '!E435,"-")</f>
        <v>-</v>
      </c>
      <c r="H433" s="430" t="str">
        <f>IF('приложение 1.1 '!G435=2014,'приложение 1.1 '!D435,"-")</f>
        <v>-</v>
      </c>
      <c r="I433" s="430">
        <f>IF('приложение 1.1 '!G435=2015,'приложение 1.1 '!E435,"-")</f>
        <v>0</v>
      </c>
      <c r="J433" s="430">
        <f>IF('приложение 1.1 '!G435=2015,'приложение 1.1 '!D435,"-")</f>
        <v>0.16200000000000001</v>
      </c>
      <c r="K433" s="430" t="str">
        <f>IF('приложение 1.1 '!G435=2016,'приложение 1.1 '!E435,"-")</f>
        <v>-</v>
      </c>
      <c r="L433" s="430" t="str">
        <f>IF('приложение 1.1 '!G435=2016,'приложение 1.1 '!D435,"-")</f>
        <v>-</v>
      </c>
      <c r="M433" s="430" t="str">
        <f>IF('приложение 1.1 '!G435=2017,'приложение 1.1 '!E435,"-")</f>
        <v>-</v>
      </c>
      <c r="N433" s="430" t="str">
        <f>IF('приложение 1.1 '!G435=2017,'приложение 1.1 '!D435,"-")</f>
        <v>-</v>
      </c>
      <c r="O433" s="430">
        <f t="shared" si="222"/>
        <v>0</v>
      </c>
      <c r="P433" s="430">
        <f t="shared" si="223"/>
        <v>0.16200000000000001</v>
      </c>
      <c r="Q433" s="430">
        <v>0</v>
      </c>
      <c r="R433" s="430">
        <v>0</v>
      </c>
      <c r="S433" s="430">
        <v>0</v>
      </c>
      <c r="T433" s="430">
        <v>0</v>
      </c>
      <c r="U433" s="430">
        <v>0</v>
      </c>
      <c r="V433" s="430">
        <v>0</v>
      </c>
      <c r="W433" s="430">
        <v>0</v>
      </c>
      <c r="X433" s="430">
        <v>0</v>
      </c>
      <c r="Y433" s="430">
        <v>0</v>
      </c>
      <c r="Z433" s="430">
        <v>0</v>
      </c>
      <c r="AA433" s="430">
        <v>0</v>
      </c>
      <c r="AB433" s="430">
        <v>0</v>
      </c>
      <c r="AC433" s="430">
        <f t="shared" si="196"/>
        <v>0</v>
      </c>
      <c r="AD433" s="430">
        <f t="shared" si="197"/>
        <v>0</v>
      </c>
    </row>
    <row r="434" spans="1:30" ht="54.95" hidden="1" customHeight="1">
      <c r="A434" s="95" t="str">
        <f>'приложение 1.1 '!A436</f>
        <v>2.1.5.13</v>
      </c>
      <c r="B434" s="506" t="str">
        <f>'приложение 1.1 '!B436</f>
        <v>Строительство ВЛ-0,4кВ (ДНТ Дружба)</v>
      </c>
      <c r="C434" s="430" t="str">
        <f>IF('приложение 1.1 '!G436=2012,'приложение 1.1 '!E436,"-")</f>
        <v>-</v>
      </c>
      <c r="D434" s="430" t="str">
        <f>IF('приложение 1.1 '!G436=2012,'приложение 1.1 '!D436,"-")</f>
        <v>-</v>
      </c>
      <c r="E434" s="430" t="str">
        <f>IF('приложение 1.1 '!G436=2013,'приложение 1.1 '!E436,"-")</f>
        <v>-</v>
      </c>
      <c r="F434" s="430" t="str">
        <f>IF('приложение 1.1 '!G436=2013,'приложение 1.1 '!D436,"-")</f>
        <v>-</v>
      </c>
      <c r="G434" s="430" t="str">
        <f>IF('приложение 1.1 '!G436=2014,'приложение 1.1 '!E436,"-")</f>
        <v>-</v>
      </c>
      <c r="H434" s="430" t="str">
        <f>IF('приложение 1.1 '!G436=2014,'приложение 1.1 '!D436,"-")</f>
        <v>-</v>
      </c>
      <c r="I434" s="430" t="str">
        <f>IF('приложение 1.1 '!G436=2015,'приложение 1.1 '!E436,"-")</f>
        <v>-</v>
      </c>
      <c r="J434" s="430" t="str">
        <f>IF('приложение 1.1 '!G436=2015,'приложение 1.1 '!D436,"-")</f>
        <v>-</v>
      </c>
      <c r="K434" s="430">
        <f>IF('приложение 1.1 '!G436=2016,'приложение 1.1 '!E436,"-")</f>
        <v>0</v>
      </c>
      <c r="L434" s="430">
        <f>IF('приложение 1.1 '!G436=2016,'приложение 1.1 '!D436,"-")</f>
        <v>1</v>
      </c>
      <c r="M434" s="430" t="str">
        <f>IF('приложение 1.1 '!G436=2017,'приложение 1.1 '!E436,"-")</f>
        <v>-</v>
      </c>
      <c r="N434" s="430" t="str">
        <f>IF('приложение 1.1 '!G436=2017,'приложение 1.1 '!D436,"-")</f>
        <v>-</v>
      </c>
      <c r="O434" s="430">
        <f t="shared" ref="O434" si="226">SUM(C434,E434,G434,I434,K434,M434)</f>
        <v>0</v>
      </c>
      <c r="P434" s="430">
        <f t="shared" ref="P434" si="227">SUM(D434,F434,H434,J434,L434,N434)</f>
        <v>1</v>
      </c>
      <c r="Q434" s="430">
        <v>0</v>
      </c>
      <c r="R434" s="430">
        <v>0</v>
      </c>
      <c r="S434" s="430">
        <v>0</v>
      </c>
      <c r="T434" s="430">
        <v>0</v>
      </c>
      <c r="U434" s="430">
        <v>0</v>
      </c>
      <c r="V434" s="430">
        <v>0</v>
      </c>
      <c r="W434" s="430">
        <v>0</v>
      </c>
      <c r="X434" s="430">
        <v>0</v>
      </c>
      <c r="Y434" s="430">
        <v>0</v>
      </c>
      <c r="Z434" s="430">
        <v>0</v>
      </c>
      <c r="AA434" s="430">
        <v>0</v>
      </c>
      <c r="AB434" s="430">
        <v>0</v>
      </c>
      <c r="AC434" s="430">
        <f t="shared" si="196"/>
        <v>0</v>
      </c>
      <c r="AD434" s="430">
        <f t="shared" si="197"/>
        <v>0</v>
      </c>
    </row>
    <row r="435" spans="1:30" ht="54.95" hidden="1" customHeight="1">
      <c r="A435" s="95" t="str">
        <f>'приложение 1.1 '!A437</f>
        <v>2.1.5.14</v>
      </c>
      <c r="B435" s="506" t="str">
        <f>'приложение 1.1 '!B437</f>
        <v>Строительство КЛ-0,4кВ от ТП-600 до д/с №6 "Василек"</v>
      </c>
      <c r="C435" s="430" t="str">
        <f>IF('приложение 1.1 '!G437=2012,'приложение 1.1 '!E437,"-")</f>
        <v>-</v>
      </c>
      <c r="D435" s="430" t="str">
        <f>IF('приложение 1.1 '!G437=2012,'приложение 1.1 '!D437,"-")</f>
        <v>-</v>
      </c>
      <c r="E435" s="430" t="str">
        <f>IF('приложение 1.1 '!G437=2013,'приложение 1.1 '!E437,"-")</f>
        <v>-</v>
      </c>
      <c r="F435" s="430" t="str">
        <f>IF('приложение 1.1 '!G437=2013,'приложение 1.1 '!D437,"-")</f>
        <v>-</v>
      </c>
      <c r="G435" s="430" t="str">
        <f>IF('приложение 1.1 '!G437=2014,'приложение 1.1 '!E437,"-")</f>
        <v>-</v>
      </c>
      <c r="H435" s="430" t="str">
        <f>IF('приложение 1.1 '!G437=2014,'приложение 1.1 '!D437,"-")</f>
        <v>-</v>
      </c>
      <c r="I435" s="430" t="str">
        <f>IF('приложение 1.1 '!G437=2015,'приложение 1.1 '!E437,"-")</f>
        <v>-</v>
      </c>
      <c r="J435" s="430" t="str">
        <f>IF('приложение 1.1 '!G437=2015,'приложение 1.1 '!D437,"-")</f>
        <v>-</v>
      </c>
      <c r="K435" s="430">
        <f>IF('приложение 1.1 '!G437=2016,'приложение 1.1 '!E437,"-")</f>
        <v>0</v>
      </c>
      <c r="L435" s="430">
        <f>IF('приложение 1.1 '!G437=2016,'приложение 1.1 '!D437,"-")</f>
        <v>0.41820000000000002</v>
      </c>
      <c r="M435" s="430" t="str">
        <f>IF('приложение 1.1 '!G437=2017,'приложение 1.1 '!E437,"-")</f>
        <v>-</v>
      </c>
      <c r="N435" s="430" t="str">
        <f>IF('приложение 1.1 '!G437=2017,'приложение 1.1 '!D437,"-")</f>
        <v>-</v>
      </c>
      <c r="O435" s="430">
        <f t="shared" ref="O435" si="228">SUM(C435,E435,G435,I435,K435,M435)</f>
        <v>0</v>
      </c>
      <c r="P435" s="430">
        <f t="shared" ref="P435" si="229">SUM(D435,F435,H435,J435,L435,N435)</f>
        <v>0.41820000000000002</v>
      </c>
      <c r="Q435" s="430">
        <v>0</v>
      </c>
      <c r="R435" s="430">
        <v>0</v>
      </c>
      <c r="S435" s="430">
        <v>0</v>
      </c>
      <c r="T435" s="430">
        <v>0</v>
      </c>
      <c r="U435" s="430">
        <v>0</v>
      </c>
      <c r="V435" s="430">
        <v>0</v>
      </c>
      <c r="W435" s="430">
        <v>0</v>
      </c>
      <c r="X435" s="430">
        <v>0</v>
      </c>
      <c r="Y435" s="430">
        <v>0</v>
      </c>
      <c r="Z435" s="430">
        <v>0</v>
      </c>
      <c r="AA435" s="430">
        <v>0</v>
      </c>
      <c r="AB435" s="430">
        <v>0</v>
      </c>
      <c r="AC435" s="430">
        <f t="shared" ref="AC435" si="230">SUM(Q435,S435,U435,W435,Y435,AA435)</f>
        <v>0</v>
      </c>
      <c r="AD435" s="430">
        <f t="shared" ref="AD435" si="231">SUM(R435,T435,V435,X435,Z435,AB435)</f>
        <v>0</v>
      </c>
    </row>
    <row r="436" spans="1:30" ht="54.95" hidden="1" customHeight="1">
      <c r="A436" s="95" t="str">
        <f>'приложение 1.1 '!A438</f>
        <v>2.1.5.15</v>
      </c>
      <c r="B436" s="506" t="str">
        <f>'приложение 1.1 '!B438</f>
        <v>Строительство КЛ-0,4кВ от ТП-367 до ж/д Республики,83</v>
      </c>
      <c r="C436" s="430" t="str">
        <f>IF('приложение 1.1 '!G438=2012,'приложение 1.1 '!E438,"-")</f>
        <v>-</v>
      </c>
      <c r="D436" s="430" t="str">
        <f>IF('приложение 1.1 '!G438=2012,'приложение 1.1 '!D438,"-")</f>
        <v>-</v>
      </c>
      <c r="E436" s="430" t="str">
        <f>IF('приложение 1.1 '!G438=2013,'приложение 1.1 '!E438,"-")</f>
        <v>-</v>
      </c>
      <c r="F436" s="430" t="str">
        <f>IF('приложение 1.1 '!G438=2013,'приложение 1.1 '!D438,"-")</f>
        <v>-</v>
      </c>
      <c r="G436" s="430" t="str">
        <f>IF('приложение 1.1 '!G438=2014,'приложение 1.1 '!E438,"-")</f>
        <v>-</v>
      </c>
      <c r="H436" s="430" t="str">
        <f>IF('приложение 1.1 '!G438=2014,'приложение 1.1 '!D438,"-")</f>
        <v>-</v>
      </c>
      <c r="I436" s="430" t="str">
        <f>IF('приложение 1.1 '!G438=2015,'приложение 1.1 '!E438,"-")</f>
        <v>-</v>
      </c>
      <c r="J436" s="430" t="str">
        <f>IF('приложение 1.1 '!G438=2015,'приложение 1.1 '!D438,"-")</f>
        <v>-</v>
      </c>
      <c r="K436" s="430">
        <f>IF('приложение 1.1 '!G438=2016,'приложение 1.1 '!E438,"-")</f>
        <v>0</v>
      </c>
      <c r="L436" s="430">
        <f>IF('приложение 1.1 '!G438=2016,'приложение 1.1 '!D438,"-")</f>
        <v>0.20399999999999999</v>
      </c>
      <c r="M436" s="430" t="str">
        <f>IF('приложение 1.1 '!G438=2017,'приложение 1.1 '!E438,"-")</f>
        <v>-</v>
      </c>
      <c r="N436" s="430" t="str">
        <f>IF('приложение 1.1 '!G438=2017,'приложение 1.1 '!D438,"-")</f>
        <v>-</v>
      </c>
      <c r="O436" s="430">
        <f t="shared" ref="O436" si="232">SUM(C436,E436,G436,I436,K436,M436)</f>
        <v>0</v>
      </c>
      <c r="P436" s="430">
        <f t="shared" ref="P436" si="233">SUM(D436,F436,H436,J436,L436,N436)</f>
        <v>0.20399999999999999</v>
      </c>
      <c r="Q436" s="430">
        <v>0</v>
      </c>
      <c r="R436" s="430">
        <v>0</v>
      </c>
      <c r="S436" s="430">
        <v>0</v>
      </c>
      <c r="T436" s="430">
        <v>0</v>
      </c>
      <c r="U436" s="430">
        <v>0</v>
      </c>
      <c r="V436" s="430">
        <v>0</v>
      </c>
      <c r="W436" s="430">
        <v>0</v>
      </c>
      <c r="X436" s="430">
        <v>0</v>
      </c>
      <c r="Y436" s="430">
        <v>0</v>
      </c>
      <c r="Z436" s="430">
        <v>0</v>
      </c>
      <c r="AA436" s="430">
        <v>0</v>
      </c>
      <c r="AB436" s="430">
        <v>0</v>
      </c>
      <c r="AC436" s="430">
        <f t="shared" ref="AC436" si="234">SUM(Q436,S436,U436,W436,Y436,AA436)</f>
        <v>0</v>
      </c>
      <c r="AD436" s="430">
        <f t="shared" ref="AD436" si="235">SUM(R436,T436,V436,X436,Z436,AB436)</f>
        <v>0</v>
      </c>
    </row>
    <row r="437" spans="1:30" ht="54.95" hidden="1" customHeight="1">
      <c r="A437" s="95" t="str">
        <f>'приложение 1.1 '!A439</f>
        <v>2.1.5.16</v>
      </c>
      <c r="B437" s="506" t="str">
        <f>'приложение 1.1 '!B439</f>
        <v>Строительство КЛ-0,4 кВ ТП-392 - 30 лет Победы, 3А</v>
      </c>
      <c r="C437" s="430" t="str">
        <f>IF('приложение 1.1 '!G439=2012,'приложение 1.1 '!E439,"-")</f>
        <v>-</v>
      </c>
      <c r="D437" s="430" t="str">
        <f>IF('приложение 1.1 '!G439=2012,'приложение 1.1 '!D439,"-")</f>
        <v>-</v>
      </c>
      <c r="E437" s="430" t="str">
        <f>IF('приложение 1.1 '!G439=2013,'приложение 1.1 '!E439,"-")</f>
        <v>-</v>
      </c>
      <c r="F437" s="430" t="str">
        <f>IF('приложение 1.1 '!G439=2013,'приложение 1.1 '!D439,"-")</f>
        <v>-</v>
      </c>
      <c r="G437" s="430" t="str">
        <f>IF('приложение 1.1 '!G439=2014,'приложение 1.1 '!E439,"-")</f>
        <v>-</v>
      </c>
      <c r="H437" s="430" t="str">
        <f>IF('приложение 1.1 '!G439=2014,'приложение 1.1 '!D439,"-")</f>
        <v>-</v>
      </c>
      <c r="I437" s="430" t="str">
        <f>IF('приложение 1.1 '!G439=2015,'приложение 1.1 '!E439,"-")</f>
        <v>-</v>
      </c>
      <c r="J437" s="430" t="str">
        <f>IF('приложение 1.1 '!G439=2015,'приложение 1.1 '!D439,"-")</f>
        <v>-</v>
      </c>
      <c r="K437" s="430" t="str">
        <f>IF('приложение 1.1 '!G439=2016,'приложение 1.1 '!E439,"-")</f>
        <v>-</v>
      </c>
      <c r="L437" s="430" t="str">
        <f>IF('приложение 1.1 '!G439=2016,'приложение 1.1 '!D439,"-")</f>
        <v>-</v>
      </c>
      <c r="M437" s="430">
        <f>IF('приложение 1.1 '!G439=2017,'приложение 1.1 '!E439,"-")</f>
        <v>0</v>
      </c>
      <c r="N437" s="430">
        <f>IF('приложение 1.1 '!G439=2017,'приложение 1.1 '!D439,"-")</f>
        <v>0.53500000000000003</v>
      </c>
      <c r="O437" s="430">
        <f t="shared" ref="O437:O438" si="236">SUM(C437,E437,G437,I437,K437,M437)</f>
        <v>0</v>
      </c>
      <c r="P437" s="430">
        <f t="shared" ref="P437:P438" si="237">SUM(D437,F437,H437,J437,L437,N437)</f>
        <v>0.53500000000000003</v>
      </c>
      <c r="Q437" s="430">
        <v>0</v>
      </c>
      <c r="R437" s="430">
        <v>0</v>
      </c>
      <c r="S437" s="430">
        <v>0</v>
      </c>
      <c r="T437" s="430">
        <v>0</v>
      </c>
      <c r="U437" s="430">
        <v>0</v>
      </c>
      <c r="V437" s="430">
        <v>0</v>
      </c>
      <c r="W437" s="430">
        <v>0</v>
      </c>
      <c r="X437" s="430">
        <v>0</v>
      </c>
      <c r="Y437" s="430">
        <v>0</v>
      </c>
      <c r="Z437" s="430">
        <v>0</v>
      </c>
      <c r="AA437" s="430">
        <v>0</v>
      </c>
      <c r="AB437" s="430">
        <v>0</v>
      </c>
      <c r="AC437" s="430">
        <f t="shared" ref="AC437:AC438" si="238">SUM(Q437,S437,U437,W437,Y437,AA437)</f>
        <v>0</v>
      </c>
      <c r="AD437" s="430">
        <f t="shared" ref="AD437:AD438" si="239">SUM(R437,T437,V437,X437,Z437,AB437)</f>
        <v>0</v>
      </c>
    </row>
    <row r="438" spans="1:30" ht="54.95" hidden="1" customHeight="1">
      <c r="A438" s="95" t="str">
        <f>'приложение 1.1 '!A440</f>
        <v>2.1.5.17</v>
      </c>
      <c r="B438" s="506" t="str">
        <f>'приложение 1.1 '!B440</f>
        <v>Строительство КЛ-0,4 кВ ТП-392 - Ленина, 28</v>
      </c>
      <c r="C438" s="430" t="str">
        <f>IF('приложение 1.1 '!G440=2012,'приложение 1.1 '!E440,"-")</f>
        <v>-</v>
      </c>
      <c r="D438" s="430" t="str">
        <f>IF('приложение 1.1 '!G440=2012,'приложение 1.1 '!D440,"-")</f>
        <v>-</v>
      </c>
      <c r="E438" s="430" t="str">
        <f>IF('приложение 1.1 '!G440=2013,'приложение 1.1 '!E440,"-")</f>
        <v>-</v>
      </c>
      <c r="F438" s="430" t="str">
        <f>IF('приложение 1.1 '!G440=2013,'приложение 1.1 '!D440,"-")</f>
        <v>-</v>
      </c>
      <c r="G438" s="430" t="str">
        <f>IF('приложение 1.1 '!G440=2014,'приложение 1.1 '!E440,"-")</f>
        <v>-</v>
      </c>
      <c r="H438" s="430" t="str">
        <f>IF('приложение 1.1 '!G440=2014,'приложение 1.1 '!D440,"-")</f>
        <v>-</v>
      </c>
      <c r="I438" s="430" t="str">
        <f>IF('приложение 1.1 '!G440=2015,'приложение 1.1 '!E440,"-")</f>
        <v>-</v>
      </c>
      <c r="J438" s="430" t="str">
        <f>IF('приложение 1.1 '!G440=2015,'приложение 1.1 '!D440,"-")</f>
        <v>-</v>
      </c>
      <c r="K438" s="430" t="str">
        <f>IF('приложение 1.1 '!G440=2016,'приложение 1.1 '!E440,"-")</f>
        <v>-</v>
      </c>
      <c r="L438" s="430" t="str">
        <f>IF('приложение 1.1 '!G440=2016,'приложение 1.1 '!D440,"-")</f>
        <v>-</v>
      </c>
      <c r="M438" s="430">
        <f>IF('приложение 1.1 '!G440=2017,'приложение 1.1 '!E440,"-")</f>
        <v>0</v>
      </c>
      <c r="N438" s="430">
        <f>IF('приложение 1.1 '!G440=2017,'приложение 1.1 '!D440,"-")</f>
        <v>0.39200000000000002</v>
      </c>
      <c r="O438" s="430">
        <f t="shared" si="236"/>
        <v>0</v>
      </c>
      <c r="P438" s="430">
        <f t="shared" si="237"/>
        <v>0.39200000000000002</v>
      </c>
      <c r="Q438" s="430">
        <v>0</v>
      </c>
      <c r="R438" s="430">
        <v>0</v>
      </c>
      <c r="S438" s="430">
        <v>0</v>
      </c>
      <c r="T438" s="430">
        <v>0</v>
      </c>
      <c r="U438" s="430">
        <v>0</v>
      </c>
      <c r="V438" s="430">
        <v>0</v>
      </c>
      <c r="W438" s="430">
        <v>0</v>
      </c>
      <c r="X438" s="430">
        <v>0</v>
      </c>
      <c r="Y438" s="430">
        <v>0</v>
      </c>
      <c r="Z438" s="430">
        <v>0</v>
      </c>
      <c r="AA438" s="430">
        <v>0</v>
      </c>
      <c r="AB438" s="430">
        <v>0</v>
      </c>
      <c r="AC438" s="430">
        <f t="shared" si="238"/>
        <v>0</v>
      </c>
      <c r="AD438" s="430">
        <f t="shared" si="239"/>
        <v>0</v>
      </c>
    </row>
    <row r="439" spans="1:30" ht="27.75" hidden="1" customHeight="1">
      <c r="A439" s="630" t="str">
        <f>'приложение 1.1 '!A441</f>
        <v>2.1.6.</v>
      </c>
      <c r="B439" s="159" t="str">
        <f>'приложение 1.1 '!B441</f>
        <v>Прочие электросетевые объекты</v>
      </c>
      <c r="C439" s="430" t="str">
        <f>IF('приложение 1.1 '!G441=2012,'приложение 1.1 '!E441,"-")</f>
        <v>-</v>
      </c>
      <c r="D439" s="430" t="str">
        <f>IF('приложение 1.1 '!G441=2012,'приложение 1.1 '!D441,"-")</f>
        <v>-</v>
      </c>
      <c r="E439" s="430" t="str">
        <f>IF('приложение 1.1 '!G441=2013,'приложение 1.1 '!E441,"-")</f>
        <v>-</v>
      </c>
      <c r="F439" s="430" t="str">
        <f>IF('приложение 1.1 '!G441=2013,'приложение 1.1 '!D441,"-")</f>
        <v>-</v>
      </c>
      <c r="G439" s="430" t="str">
        <f>IF('приложение 1.1 '!G441=2014,'приложение 1.1 '!E441,"-")</f>
        <v>-</v>
      </c>
      <c r="H439" s="430" t="str">
        <f>IF('приложение 1.1 '!G441=2014,'приложение 1.1 '!D441,"-")</f>
        <v>-</v>
      </c>
      <c r="I439" s="430" t="str">
        <f>IF('приложение 1.1 '!G441=2015,'приложение 1.1 '!E441,"-")</f>
        <v>-</v>
      </c>
      <c r="J439" s="430" t="str">
        <f>IF('приложение 1.1 '!G441=2015,'приложение 1.1 '!D441,"-")</f>
        <v>-</v>
      </c>
      <c r="K439" s="430" t="str">
        <f>IF('приложение 1.1 '!G441=2016,'приложение 1.1 '!E441,"-")</f>
        <v>-</v>
      </c>
      <c r="L439" s="430" t="str">
        <f>IF('приложение 1.1 '!G441=2016,'приложение 1.1 '!D441,"-")</f>
        <v>-</v>
      </c>
      <c r="M439" s="430" t="str">
        <f>IF('приложение 1.1 '!G441=2017,'приложение 1.1 '!E441,"-")</f>
        <v>-</v>
      </c>
      <c r="N439" s="430" t="str">
        <f>IF('приложение 1.1 '!G441=2017,'приложение 1.1 '!D441,"-")</f>
        <v>-</v>
      </c>
      <c r="O439" s="430">
        <f t="shared" si="222"/>
        <v>0</v>
      </c>
      <c r="P439" s="430">
        <f t="shared" si="223"/>
        <v>0</v>
      </c>
      <c r="Q439" s="430">
        <v>0</v>
      </c>
      <c r="R439" s="430">
        <v>0</v>
      </c>
      <c r="S439" s="430">
        <v>0</v>
      </c>
      <c r="T439" s="430">
        <v>0</v>
      </c>
      <c r="U439" s="430">
        <v>0</v>
      </c>
      <c r="V439" s="430">
        <v>0</v>
      </c>
      <c r="W439" s="430">
        <v>0</v>
      </c>
      <c r="X439" s="430">
        <v>0</v>
      </c>
      <c r="Y439" s="430">
        <v>0</v>
      </c>
      <c r="Z439" s="430">
        <v>0</v>
      </c>
      <c r="AA439" s="430">
        <v>0</v>
      </c>
      <c r="AB439" s="430">
        <v>0</v>
      </c>
      <c r="AC439" s="430">
        <f t="shared" si="196"/>
        <v>0</v>
      </c>
      <c r="AD439" s="430">
        <f t="shared" si="197"/>
        <v>0</v>
      </c>
    </row>
    <row r="440" spans="1:30" hidden="1">
      <c r="A440" s="95" t="str">
        <f>'приложение 1.1 '!A442</f>
        <v>2.1.6.1</v>
      </c>
      <c r="B440" s="506" t="str">
        <f>'приложение 1.1 '!B442</f>
        <v>Покупка объектов электросетевого хозяйства</v>
      </c>
      <c r="C440" s="430" t="str">
        <f>IF('приложение 1.1 '!G442=2012,'приложение 1.1 '!E442,"-")</f>
        <v>-</v>
      </c>
      <c r="D440" s="430" t="str">
        <f>IF('приложение 1.1 '!G442=2012,'приложение 1.1 '!D442,"-")</f>
        <v>-</v>
      </c>
      <c r="E440" s="430" t="str">
        <f>IF('приложение 1.1 '!G442=2013,'приложение 1.1 '!E442,"-")</f>
        <v>-</v>
      </c>
      <c r="F440" s="430" t="str">
        <f>IF('приложение 1.1 '!G442=2013,'приложение 1.1 '!D442,"-")</f>
        <v>-</v>
      </c>
      <c r="G440" s="430" t="str">
        <f>IF('приложение 1.1 '!G442=2014,'приложение 1.1 '!E442,"-")</f>
        <v>-</v>
      </c>
      <c r="H440" s="430" t="str">
        <f>IF('приложение 1.1 '!G442=2014,'приложение 1.1 '!D442,"-")</f>
        <v>-</v>
      </c>
      <c r="I440" s="430">
        <v>16.22</v>
      </c>
      <c r="J440" s="430">
        <v>6.9794999999999998</v>
      </c>
      <c r="K440" s="430">
        <v>1.26</v>
      </c>
      <c r="L440" s="430" t="str">
        <f>IF('приложение 1.1 '!G442=2016,'приложение 1.1 '!D442,"-")</f>
        <v>-</v>
      </c>
      <c r="M440" s="430" t="str">
        <f>IF('приложение 1.1 '!G442=2017,'приложение 1.1 '!E442,"-")</f>
        <v>-</v>
      </c>
      <c r="N440" s="430" t="str">
        <f>IF('приложение 1.1 '!G442=2017,'приложение 1.1 '!D442,"-")</f>
        <v>-</v>
      </c>
      <c r="O440" s="430">
        <f t="shared" ref="O440" si="240">SUM(C440,E440,G440,I440,K440,M440)</f>
        <v>17.48</v>
      </c>
      <c r="P440" s="430">
        <f t="shared" ref="P440" si="241">SUM(D440,F440,H440,J440,L440,N440)</f>
        <v>6.9794999999999998</v>
      </c>
      <c r="Q440" s="430">
        <v>0</v>
      </c>
      <c r="R440" s="430">
        <v>0</v>
      </c>
      <c r="S440" s="430">
        <v>0</v>
      </c>
      <c r="T440" s="430">
        <v>0</v>
      </c>
      <c r="U440" s="430">
        <v>0</v>
      </c>
      <c r="V440" s="430">
        <v>0</v>
      </c>
      <c r="W440" s="430">
        <v>0</v>
      </c>
      <c r="X440" s="430">
        <v>0</v>
      </c>
      <c r="Y440" s="430">
        <v>0</v>
      </c>
      <c r="Z440" s="430">
        <v>0</v>
      </c>
      <c r="AA440" s="430">
        <v>0</v>
      </c>
      <c r="AB440" s="430">
        <v>0</v>
      </c>
      <c r="AC440" s="430">
        <f t="shared" si="196"/>
        <v>0</v>
      </c>
      <c r="AD440" s="430">
        <f t="shared" si="197"/>
        <v>0</v>
      </c>
    </row>
    <row r="441" spans="1:30" hidden="1">
      <c r="A441" s="95" t="str">
        <f>'приложение 1.1 '!A443</f>
        <v>2.1.6.3</v>
      </c>
      <c r="B441" s="506" t="str">
        <f>'приложение 1.1 '!B443</f>
        <v>Трассоискатель RD8000 PDL с генератором</v>
      </c>
      <c r="C441" s="430" t="str">
        <f>IF('приложение 1.1 '!G443=2012,'приложение 1.1 '!E443,"-")</f>
        <v>-</v>
      </c>
      <c r="D441" s="430" t="str">
        <f>IF('приложение 1.1 '!G443=2012,'приложение 1.1 '!D443,"-")</f>
        <v>-</v>
      </c>
      <c r="E441" s="430" t="str">
        <f>IF('приложение 1.1 '!G443=2013,'приложение 1.1 '!E443,"-")</f>
        <v>-</v>
      </c>
      <c r="F441" s="430" t="str">
        <f>IF('приложение 1.1 '!G443=2013,'приложение 1.1 '!D443,"-")</f>
        <v>-</v>
      </c>
      <c r="G441" s="430" t="str">
        <f>IF('приложение 1.1 '!G443=2014,'приложение 1.1 '!E443,"-")</f>
        <v>-</v>
      </c>
      <c r="H441" s="430" t="str">
        <f>IF('приложение 1.1 '!G443=2014,'приложение 1.1 '!D443,"-")</f>
        <v>-</v>
      </c>
      <c r="I441" s="430">
        <f>IF('приложение 1.1 '!G443=2015,'приложение 1.1 '!E443,"-")</f>
        <v>0</v>
      </c>
      <c r="J441" s="430">
        <f>IF('приложение 1.1 '!G443=2015,'приложение 1.1 '!D443,"-")</f>
        <v>0</v>
      </c>
      <c r="K441" s="430" t="str">
        <f>IF('приложение 1.1 '!G443=2016,'приложение 1.1 '!E443,"-")</f>
        <v>-</v>
      </c>
      <c r="L441" s="430" t="str">
        <f>IF('приложение 1.1 '!G443=2016,'приложение 1.1 '!D443,"-")</f>
        <v>-</v>
      </c>
      <c r="M441" s="430" t="str">
        <f>IF('приложение 1.1 '!G443=2017,'приложение 1.1 '!E443,"-")</f>
        <v>-</v>
      </c>
      <c r="N441" s="430" t="str">
        <f>IF('приложение 1.1 '!G443=2017,'приложение 1.1 '!D443,"-")</f>
        <v>-</v>
      </c>
      <c r="O441" s="430">
        <f t="shared" ref="O441:O456" si="242">SUM(C441,E441,G441,I441,K441,M441)</f>
        <v>0</v>
      </c>
      <c r="P441" s="430">
        <f t="shared" ref="P441:P456" si="243">SUM(D441,F441,H441,J441,L441,N441)</f>
        <v>0</v>
      </c>
      <c r="Q441" s="430">
        <v>0</v>
      </c>
      <c r="R441" s="430">
        <v>0</v>
      </c>
      <c r="S441" s="430">
        <v>0</v>
      </c>
      <c r="T441" s="430">
        <v>0</v>
      </c>
      <c r="U441" s="430">
        <v>0</v>
      </c>
      <c r="V441" s="430">
        <v>0</v>
      </c>
      <c r="W441" s="430">
        <v>0</v>
      </c>
      <c r="X441" s="430">
        <v>0</v>
      </c>
      <c r="Y441" s="430">
        <v>0</v>
      </c>
      <c r="Z441" s="430">
        <v>0</v>
      </c>
      <c r="AA441" s="430">
        <v>0</v>
      </c>
      <c r="AB441" s="430">
        <v>0</v>
      </c>
      <c r="AC441" s="430">
        <f t="shared" ref="AC441:AC456" si="244">SUM(Q441,S441,U441,W441,Y441,AA441)</f>
        <v>0</v>
      </c>
      <c r="AD441" s="430">
        <f t="shared" ref="AD441:AD456" si="245">SUM(R441,T441,V441,X441,Z441,AB441)</f>
        <v>0</v>
      </c>
    </row>
    <row r="442" spans="1:30" hidden="1">
      <c r="A442" s="95" t="str">
        <f>'приложение 1.1 '!A444</f>
        <v>2.1.6.5</v>
      </c>
      <c r="B442" s="506" t="str">
        <f>'приложение 1.1 '!B444</f>
        <v xml:space="preserve">Подстанция № 68 35/6 кВ </v>
      </c>
      <c r="C442" s="430" t="str">
        <f>IF('приложение 1.1 '!G444=2012,'приложение 1.1 '!E444,"-")</f>
        <v>-</v>
      </c>
      <c r="D442" s="430" t="str">
        <f>IF('приложение 1.1 '!G444=2012,'приложение 1.1 '!D444,"-")</f>
        <v>-</v>
      </c>
      <c r="E442" s="430" t="str">
        <f>IF('приложение 1.1 '!G444=2013,'приложение 1.1 '!E444,"-")</f>
        <v>-</v>
      </c>
      <c r="F442" s="430" t="str">
        <f>IF('приложение 1.1 '!G444=2013,'приложение 1.1 '!D444,"-")</f>
        <v>-</v>
      </c>
      <c r="G442" s="430" t="str">
        <f>IF('приложение 1.1 '!G444=2014,'приложение 1.1 '!E444,"-")</f>
        <v>-</v>
      </c>
      <c r="H442" s="430" t="str">
        <f>IF('приложение 1.1 '!G444=2014,'приложение 1.1 '!D444,"-")</f>
        <v>-</v>
      </c>
      <c r="I442" s="430">
        <f>IF('приложение 1.1 '!G444=2015,'приложение 1.1 '!E444,"-")</f>
        <v>8</v>
      </c>
      <c r="J442" s="430">
        <f>IF('приложение 1.1 '!G444=2015,'приложение 1.1 '!D444,"-")</f>
        <v>0</v>
      </c>
      <c r="K442" s="430" t="str">
        <f>IF('приложение 1.1 '!G444=2016,'приложение 1.1 '!E444,"-")</f>
        <v>-</v>
      </c>
      <c r="L442" s="430" t="str">
        <f>IF('приложение 1.1 '!G444=2016,'приложение 1.1 '!D444,"-")</f>
        <v>-</v>
      </c>
      <c r="M442" s="430" t="str">
        <f>IF('приложение 1.1 '!G444=2017,'приложение 1.1 '!E444,"-")</f>
        <v>-</v>
      </c>
      <c r="N442" s="430" t="str">
        <f>IF('приложение 1.1 '!G444=2017,'приложение 1.1 '!D444,"-")</f>
        <v>-</v>
      </c>
      <c r="O442" s="430">
        <f t="shared" si="242"/>
        <v>8</v>
      </c>
      <c r="P442" s="430">
        <f t="shared" si="243"/>
        <v>0</v>
      </c>
      <c r="Q442" s="430">
        <v>0</v>
      </c>
      <c r="R442" s="430">
        <v>0</v>
      </c>
      <c r="S442" s="430">
        <v>0</v>
      </c>
      <c r="T442" s="430">
        <v>0</v>
      </c>
      <c r="U442" s="430">
        <v>0</v>
      </c>
      <c r="V442" s="430">
        <v>0</v>
      </c>
      <c r="W442" s="430">
        <v>0</v>
      </c>
      <c r="X442" s="430">
        <v>0</v>
      </c>
      <c r="Y442" s="430">
        <v>0</v>
      </c>
      <c r="Z442" s="430">
        <v>0</v>
      </c>
      <c r="AA442" s="430">
        <v>0</v>
      </c>
      <c r="AB442" s="430">
        <v>0</v>
      </c>
      <c r="AC442" s="430">
        <f t="shared" si="244"/>
        <v>0</v>
      </c>
      <c r="AD442" s="430">
        <f t="shared" si="245"/>
        <v>0</v>
      </c>
    </row>
    <row r="443" spans="1:30" ht="31.5" hidden="1">
      <c r="A443" s="95" t="str">
        <f>'приложение 1.1 '!A445</f>
        <v>2.1.6.6</v>
      </c>
      <c r="B443" s="506" t="str">
        <f>'приложение 1.1 '!B445</f>
        <v>АГП-22Т на базе автомобиля КАМАЗ-43253 колесная формула (4х2)</v>
      </c>
      <c r="C443" s="430" t="str">
        <f>IF('приложение 1.1 '!G445=2012,'приложение 1.1 '!E445,"-")</f>
        <v>-</v>
      </c>
      <c r="D443" s="430" t="str">
        <f>IF('приложение 1.1 '!G445=2012,'приложение 1.1 '!D445,"-")</f>
        <v>-</v>
      </c>
      <c r="E443" s="430" t="str">
        <f>IF('приложение 1.1 '!G445=2013,'приложение 1.1 '!E445,"-")</f>
        <v>-</v>
      </c>
      <c r="F443" s="430" t="str">
        <f>IF('приложение 1.1 '!G445=2013,'приложение 1.1 '!D445,"-")</f>
        <v>-</v>
      </c>
      <c r="G443" s="430" t="str">
        <f>IF('приложение 1.1 '!G445=2014,'приложение 1.1 '!E445,"-")</f>
        <v>-</v>
      </c>
      <c r="H443" s="430" t="str">
        <f>IF('приложение 1.1 '!G445=2014,'приложение 1.1 '!D445,"-")</f>
        <v>-</v>
      </c>
      <c r="I443" s="430">
        <f>IF('приложение 1.1 '!G445=2015,'приложение 1.1 '!E445,"-")</f>
        <v>0</v>
      </c>
      <c r="J443" s="430">
        <f>IF('приложение 1.1 '!G445=2015,'приложение 1.1 '!D445,"-")</f>
        <v>0</v>
      </c>
      <c r="K443" s="430" t="str">
        <f>IF('приложение 1.1 '!G445=2016,'приложение 1.1 '!E445,"-")</f>
        <v>-</v>
      </c>
      <c r="L443" s="430" t="str">
        <f>IF('приложение 1.1 '!G445=2016,'приложение 1.1 '!D445,"-")</f>
        <v>-</v>
      </c>
      <c r="M443" s="430" t="str">
        <f>IF('приложение 1.1 '!G445=2017,'приложение 1.1 '!E445,"-")</f>
        <v>-</v>
      </c>
      <c r="N443" s="430" t="str">
        <f>IF('приложение 1.1 '!G445=2017,'приложение 1.1 '!D445,"-")</f>
        <v>-</v>
      </c>
      <c r="O443" s="430">
        <f t="shared" si="242"/>
        <v>0</v>
      </c>
      <c r="P443" s="430">
        <f t="shared" si="243"/>
        <v>0</v>
      </c>
      <c r="Q443" s="430">
        <v>0</v>
      </c>
      <c r="R443" s="430">
        <v>0</v>
      </c>
      <c r="S443" s="430">
        <v>0</v>
      </c>
      <c r="T443" s="430">
        <v>0</v>
      </c>
      <c r="U443" s="430">
        <v>0</v>
      </c>
      <c r="V443" s="430">
        <v>0</v>
      </c>
      <c r="W443" s="430">
        <v>0</v>
      </c>
      <c r="X443" s="430">
        <v>0</v>
      </c>
      <c r="Y443" s="430">
        <v>0</v>
      </c>
      <c r="Z443" s="430">
        <v>0</v>
      </c>
      <c r="AA443" s="430">
        <v>0</v>
      </c>
      <c r="AB443" s="430">
        <v>0</v>
      </c>
      <c r="AC443" s="430">
        <f t="shared" si="244"/>
        <v>0</v>
      </c>
      <c r="AD443" s="430">
        <f t="shared" si="245"/>
        <v>0</v>
      </c>
    </row>
    <row r="444" spans="1:30" ht="47.25" hidden="1">
      <c r="A444" s="95" t="str">
        <f>'приложение 1.1 '!A446</f>
        <v>2.1.6.7</v>
      </c>
      <c r="B444" s="506" t="str">
        <f>'приложение 1.1 '!B446</f>
        <v>Автоцистерна вакуумная МВ-10-КО на базе автомобиля КАМАЗ 43118-3017-46 колесная формула (6х6) вездеход</v>
      </c>
      <c r="C444" s="430" t="str">
        <f>IF('приложение 1.1 '!G446=2012,'приложение 1.1 '!E446,"-")</f>
        <v>-</v>
      </c>
      <c r="D444" s="430" t="str">
        <f>IF('приложение 1.1 '!G446=2012,'приложение 1.1 '!D446,"-")</f>
        <v>-</v>
      </c>
      <c r="E444" s="430" t="str">
        <f>IF('приложение 1.1 '!G446=2013,'приложение 1.1 '!E446,"-")</f>
        <v>-</v>
      </c>
      <c r="F444" s="430" t="str">
        <f>IF('приложение 1.1 '!G446=2013,'приложение 1.1 '!D446,"-")</f>
        <v>-</v>
      </c>
      <c r="G444" s="430" t="str">
        <f>IF('приложение 1.1 '!G446=2014,'приложение 1.1 '!E446,"-")</f>
        <v>-</v>
      </c>
      <c r="H444" s="430" t="str">
        <f>IF('приложение 1.1 '!G446=2014,'приложение 1.1 '!D446,"-")</f>
        <v>-</v>
      </c>
      <c r="I444" s="430">
        <f>IF('приложение 1.1 '!G446=2015,'приложение 1.1 '!E446,"-")</f>
        <v>0</v>
      </c>
      <c r="J444" s="430">
        <f>IF('приложение 1.1 '!G446=2015,'приложение 1.1 '!D446,"-")</f>
        <v>0</v>
      </c>
      <c r="K444" s="430" t="str">
        <f>IF('приложение 1.1 '!G446=2016,'приложение 1.1 '!E446,"-")</f>
        <v>-</v>
      </c>
      <c r="L444" s="430" t="str">
        <f>IF('приложение 1.1 '!G446=2016,'приложение 1.1 '!D446,"-")</f>
        <v>-</v>
      </c>
      <c r="M444" s="430" t="str">
        <f>IF('приложение 1.1 '!G446=2017,'приложение 1.1 '!E446,"-")</f>
        <v>-</v>
      </c>
      <c r="N444" s="430" t="str">
        <f>IF('приложение 1.1 '!G446=2017,'приложение 1.1 '!D446,"-")</f>
        <v>-</v>
      </c>
      <c r="O444" s="430">
        <f t="shared" si="242"/>
        <v>0</v>
      </c>
      <c r="P444" s="430">
        <f t="shared" si="243"/>
        <v>0</v>
      </c>
      <c r="Q444" s="430">
        <v>0</v>
      </c>
      <c r="R444" s="430">
        <v>0</v>
      </c>
      <c r="S444" s="430">
        <v>0</v>
      </c>
      <c r="T444" s="430">
        <v>0</v>
      </c>
      <c r="U444" s="430">
        <v>0</v>
      </c>
      <c r="V444" s="430">
        <v>0</v>
      </c>
      <c r="W444" s="430">
        <v>0</v>
      </c>
      <c r="X444" s="430">
        <v>0</v>
      </c>
      <c r="Y444" s="430">
        <v>0</v>
      </c>
      <c r="Z444" s="430">
        <v>0</v>
      </c>
      <c r="AA444" s="430">
        <v>0</v>
      </c>
      <c r="AB444" s="430">
        <v>0</v>
      </c>
      <c r="AC444" s="430">
        <f t="shared" si="244"/>
        <v>0</v>
      </c>
      <c r="AD444" s="430">
        <f t="shared" si="245"/>
        <v>0</v>
      </c>
    </row>
    <row r="445" spans="1:30" ht="31.5" hidden="1">
      <c r="A445" s="95" t="str">
        <f>'приложение 1.1 '!A447</f>
        <v>2.1.6.8</v>
      </c>
      <c r="B445" s="506" t="str">
        <f>'приложение 1.1 '!B447</f>
        <v>ПАРМ на базе автомобиля КАМАЗ 5350 колесная формула (6х6) вездеход</v>
      </c>
      <c r="C445" s="430" t="str">
        <f>IF('приложение 1.1 '!G447=2012,'приложение 1.1 '!E447,"-")</f>
        <v>-</v>
      </c>
      <c r="D445" s="430" t="str">
        <f>IF('приложение 1.1 '!G447=2012,'приложение 1.1 '!D447,"-")</f>
        <v>-</v>
      </c>
      <c r="E445" s="430" t="str">
        <f>IF('приложение 1.1 '!G447=2013,'приложение 1.1 '!E447,"-")</f>
        <v>-</v>
      </c>
      <c r="F445" s="430" t="str">
        <f>IF('приложение 1.1 '!G447=2013,'приложение 1.1 '!D447,"-")</f>
        <v>-</v>
      </c>
      <c r="G445" s="430" t="str">
        <f>IF('приложение 1.1 '!G447=2014,'приложение 1.1 '!E447,"-")</f>
        <v>-</v>
      </c>
      <c r="H445" s="430" t="str">
        <f>IF('приложение 1.1 '!G447=2014,'приложение 1.1 '!D447,"-")</f>
        <v>-</v>
      </c>
      <c r="I445" s="430">
        <f>IF('приложение 1.1 '!G447=2015,'приложение 1.1 '!E447,"-")</f>
        <v>0</v>
      </c>
      <c r="J445" s="430">
        <f>IF('приложение 1.1 '!G447=2015,'приложение 1.1 '!D447,"-")</f>
        <v>0</v>
      </c>
      <c r="K445" s="430" t="str">
        <f>IF('приложение 1.1 '!G447=2016,'приложение 1.1 '!E447,"-")</f>
        <v>-</v>
      </c>
      <c r="L445" s="430" t="str">
        <f>IF('приложение 1.1 '!G447=2016,'приложение 1.1 '!D447,"-")</f>
        <v>-</v>
      </c>
      <c r="M445" s="430" t="str">
        <f>IF('приложение 1.1 '!G447=2017,'приложение 1.1 '!E447,"-")</f>
        <v>-</v>
      </c>
      <c r="N445" s="430" t="str">
        <f>IF('приложение 1.1 '!G447=2017,'приложение 1.1 '!D447,"-")</f>
        <v>-</v>
      </c>
      <c r="O445" s="430">
        <f t="shared" si="242"/>
        <v>0</v>
      </c>
      <c r="P445" s="430">
        <f t="shared" si="243"/>
        <v>0</v>
      </c>
      <c r="Q445" s="430">
        <v>0</v>
      </c>
      <c r="R445" s="430">
        <v>0</v>
      </c>
      <c r="S445" s="430">
        <v>0</v>
      </c>
      <c r="T445" s="430">
        <v>0</v>
      </c>
      <c r="U445" s="430">
        <v>0</v>
      </c>
      <c r="V445" s="430">
        <v>0</v>
      </c>
      <c r="W445" s="430">
        <v>0</v>
      </c>
      <c r="X445" s="430">
        <v>0</v>
      </c>
      <c r="Y445" s="430">
        <v>0</v>
      </c>
      <c r="Z445" s="430">
        <v>0</v>
      </c>
      <c r="AA445" s="430">
        <v>0</v>
      </c>
      <c r="AB445" s="430">
        <v>0</v>
      </c>
      <c r="AC445" s="430">
        <f t="shared" si="244"/>
        <v>0</v>
      </c>
      <c r="AD445" s="430">
        <f t="shared" si="245"/>
        <v>0</v>
      </c>
    </row>
    <row r="446" spans="1:30" hidden="1">
      <c r="A446" s="95" t="str">
        <f>'приложение 1.1 '!A448</f>
        <v>2.1.6.9</v>
      </c>
      <c r="B446" s="506" t="str">
        <f>'приложение 1.1 '!B448</f>
        <v>Установка GRUNDODRILL 15XP Twin Drive</v>
      </c>
      <c r="C446" s="430" t="str">
        <f>IF('приложение 1.1 '!G448=2012,'приложение 1.1 '!E448,"-")</f>
        <v>-</v>
      </c>
      <c r="D446" s="430" t="str">
        <f>IF('приложение 1.1 '!G448=2012,'приложение 1.1 '!D448,"-")</f>
        <v>-</v>
      </c>
      <c r="E446" s="430" t="str">
        <f>IF('приложение 1.1 '!G448=2013,'приложение 1.1 '!E448,"-")</f>
        <v>-</v>
      </c>
      <c r="F446" s="430" t="str">
        <f>IF('приложение 1.1 '!G448=2013,'приложение 1.1 '!D448,"-")</f>
        <v>-</v>
      </c>
      <c r="G446" s="430" t="str">
        <f>IF('приложение 1.1 '!G448=2014,'приложение 1.1 '!E448,"-")</f>
        <v>-</v>
      </c>
      <c r="H446" s="430" t="str">
        <f>IF('приложение 1.1 '!G448=2014,'приложение 1.1 '!D448,"-")</f>
        <v>-</v>
      </c>
      <c r="I446" s="430">
        <f>IF('приложение 1.1 '!G448=2015,'приложение 1.1 '!E448,"-")</f>
        <v>0</v>
      </c>
      <c r="J446" s="430">
        <f>IF('приложение 1.1 '!G448=2015,'приложение 1.1 '!D448,"-")</f>
        <v>0</v>
      </c>
      <c r="K446" s="430" t="str">
        <f>IF('приложение 1.1 '!G448=2016,'приложение 1.1 '!E448,"-")</f>
        <v>-</v>
      </c>
      <c r="L446" s="430" t="str">
        <f>IF('приложение 1.1 '!G448=2016,'приложение 1.1 '!D448,"-")</f>
        <v>-</v>
      </c>
      <c r="M446" s="430" t="str">
        <f>IF('приложение 1.1 '!G448=2017,'приложение 1.1 '!E448,"-")</f>
        <v>-</v>
      </c>
      <c r="N446" s="430" t="str">
        <f>IF('приложение 1.1 '!G448=2017,'приложение 1.1 '!D448,"-")</f>
        <v>-</v>
      </c>
      <c r="O446" s="430">
        <f t="shared" si="242"/>
        <v>0</v>
      </c>
      <c r="P446" s="430">
        <f t="shared" si="243"/>
        <v>0</v>
      </c>
      <c r="Q446" s="430">
        <v>0</v>
      </c>
      <c r="R446" s="430">
        <v>0</v>
      </c>
      <c r="S446" s="430">
        <v>0</v>
      </c>
      <c r="T446" s="430">
        <v>0</v>
      </c>
      <c r="U446" s="430">
        <v>0</v>
      </c>
      <c r="V446" s="430">
        <v>0</v>
      </c>
      <c r="W446" s="430">
        <v>0</v>
      </c>
      <c r="X446" s="430">
        <v>0</v>
      </c>
      <c r="Y446" s="430">
        <v>0</v>
      </c>
      <c r="Z446" s="430">
        <v>0</v>
      </c>
      <c r="AA446" s="430">
        <v>0</v>
      </c>
      <c r="AB446" s="430">
        <v>0</v>
      </c>
      <c r="AC446" s="430">
        <f t="shared" si="244"/>
        <v>0</v>
      </c>
      <c r="AD446" s="430">
        <f t="shared" si="245"/>
        <v>0</v>
      </c>
    </row>
    <row r="447" spans="1:30" ht="31.5" hidden="1">
      <c r="A447" s="95" t="str">
        <f>'приложение 1.1 '!A449</f>
        <v>2.1.6.10</v>
      </c>
      <c r="B447" s="506" t="str">
        <f>'приложение 1.1 '!B449</f>
        <v>Производственные помещения ул.Аэрофлотская,23 г.Сургут</v>
      </c>
      <c r="C447" s="430" t="str">
        <f>IF('приложение 1.1 '!G449=2012,'приложение 1.1 '!E449,"-")</f>
        <v>-</v>
      </c>
      <c r="D447" s="430" t="str">
        <f>IF('приложение 1.1 '!G449=2012,'приложение 1.1 '!D449,"-")</f>
        <v>-</v>
      </c>
      <c r="E447" s="430" t="str">
        <f>IF('приложение 1.1 '!G449=2013,'приложение 1.1 '!E449,"-")</f>
        <v>-</v>
      </c>
      <c r="F447" s="430" t="str">
        <f>IF('приложение 1.1 '!G449=2013,'приложение 1.1 '!D449,"-")</f>
        <v>-</v>
      </c>
      <c r="G447" s="430" t="str">
        <f>IF('приложение 1.1 '!G449=2014,'приложение 1.1 '!E449,"-")</f>
        <v>-</v>
      </c>
      <c r="H447" s="430" t="str">
        <f>IF('приложение 1.1 '!G449=2014,'приложение 1.1 '!D449,"-")</f>
        <v>-</v>
      </c>
      <c r="I447" s="430" t="str">
        <f>IF('приложение 1.1 '!G449=2015,'приложение 1.1 '!E449,"-")</f>
        <v>-</v>
      </c>
      <c r="J447" s="430" t="str">
        <f>IF('приложение 1.1 '!G449=2015,'приложение 1.1 '!D449,"-")</f>
        <v>-</v>
      </c>
      <c r="K447" s="430">
        <f>IF('приложение 1.1 '!G449=2016,'приложение 1.1 '!E449,"-")</f>
        <v>0</v>
      </c>
      <c r="L447" s="430">
        <f>IF('приложение 1.1 '!G449=2016,'приложение 1.1 '!D449,"-")</f>
        <v>0</v>
      </c>
      <c r="M447" s="430" t="str">
        <f>IF('приложение 1.1 '!G449=2017,'приложение 1.1 '!E449,"-")</f>
        <v>-</v>
      </c>
      <c r="N447" s="430" t="str">
        <f>IF('приложение 1.1 '!G449=2017,'приложение 1.1 '!D449,"-")</f>
        <v>-</v>
      </c>
      <c r="O447" s="430">
        <f t="shared" si="242"/>
        <v>0</v>
      </c>
      <c r="P447" s="430">
        <f t="shared" si="243"/>
        <v>0</v>
      </c>
      <c r="Q447" s="430">
        <v>0</v>
      </c>
      <c r="R447" s="430">
        <v>0</v>
      </c>
      <c r="S447" s="430">
        <v>0</v>
      </c>
      <c r="T447" s="430">
        <v>0</v>
      </c>
      <c r="U447" s="430">
        <v>0</v>
      </c>
      <c r="V447" s="430">
        <v>0</v>
      </c>
      <c r="W447" s="430">
        <v>0</v>
      </c>
      <c r="X447" s="430">
        <v>0</v>
      </c>
      <c r="Y447" s="430">
        <v>0</v>
      </c>
      <c r="Z447" s="430">
        <v>0</v>
      </c>
      <c r="AA447" s="430">
        <v>0</v>
      </c>
      <c r="AB447" s="430">
        <v>0</v>
      </c>
      <c r="AC447" s="430">
        <f t="shared" si="244"/>
        <v>0</v>
      </c>
      <c r="AD447" s="430">
        <f t="shared" si="245"/>
        <v>0</v>
      </c>
    </row>
    <row r="448" spans="1:30" hidden="1">
      <c r="A448" s="95" t="str">
        <f>'приложение 1.1 '!A450</f>
        <v>2.1.6.11</v>
      </c>
      <c r="B448" s="506" t="str">
        <f>'приложение 1.1 '!B450</f>
        <v>ПС 35/6 кВ № 121 г.Сургут</v>
      </c>
      <c r="C448" s="430" t="str">
        <f>IF('приложение 1.1 '!G450=2012,'приложение 1.1 '!E450,"-")</f>
        <v>-</v>
      </c>
      <c r="D448" s="430" t="str">
        <f>IF('приложение 1.1 '!G450=2012,'приложение 1.1 '!D450,"-")</f>
        <v>-</v>
      </c>
      <c r="E448" s="430" t="str">
        <f>IF('приложение 1.1 '!G450=2013,'приложение 1.1 '!E450,"-")</f>
        <v>-</v>
      </c>
      <c r="F448" s="430" t="str">
        <f>IF('приложение 1.1 '!G450=2013,'приложение 1.1 '!D450,"-")</f>
        <v>-</v>
      </c>
      <c r="G448" s="430" t="str">
        <f>IF('приложение 1.1 '!G450=2014,'приложение 1.1 '!E450,"-")</f>
        <v>-</v>
      </c>
      <c r="H448" s="430" t="str">
        <f>IF('приложение 1.1 '!G450=2014,'приложение 1.1 '!D450,"-")</f>
        <v>-</v>
      </c>
      <c r="I448" s="430" t="str">
        <f>IF('приложение 1.1 '!G450=2015,'приложение 1.1 '!E450,"-")</f>
        <v>-</v>
      </c>
      <c r="J448" s="430" t="str">
        <f>IF('приложение 1.1 '!G450=2015,'приложение 1.1 '!D450,"-")</f>
        <v>-</v>
      </c>
      <c r="K448" s="430">
        <f>IF('приложение 1.1 '!G450=2016,'приложение 1.1 '!E450,"-")</f>
        <v>4</v>
      </c>
      <c r="L448" s="430">
        <f>IF('приложение 1.1 '!G450=2016,'приложение 1.1 '!D450,"-")</f>
        <v>0</v>
      </c>
      <c r="M448" s="430" t="str">
        <f>IF('приложение 1.1 '!G450=2017,'приложение 1.1 '!E450,"-")</f>
        <v>-</v>
      </c>
      <c r="N448" s="430" t="str">
        <f>IF('приложение 1.1 '!G450=2017,'приложение 1.1 '!D450,"-")</f>
        <v>-</v>
      </c>
      <c r="O448" s="430">
        <f t="shared" si="242"/>
        <v>4</v>
      </c>
      <c r="P448" s="430">
        <f t="shared" si="243"/>
        <v>0</v>
      </c>
      <c r="Q448" s="430">
        <v>0</v>
      </c>
      <c r="R448" s="430">
        <v>0</v>
      </c>
      <c r="S448" s="430">
        <v>0</v>
      </c>
      <c r="T448" s="430">
        <v>0</v>
      </c>
      <c r="U448" s="430">
        <v>0</v>
      </c>
      <c r="V448" s="430">
        <v>0</v>
      </c>
      <c r="W448" s="430">
        <v>0</v>
      </c>
      <c r="X448" s="430">
        <v>0</v>
      </c>
      <c r="Y448" s="430">
        <v>0</v>
      </c>
      <c r="Z448" s="430">
        <v>0</v>
      </c>
      <c r="AA448" s="430">
        <v>0</v>
      </c>
      <c r="AB448" s="430">
        <v>0</v>
      </c>
      <c r="AC448" s="430">
        <f t="shared" si="244"/>
        <v>0</v>
      </c>
      <c r="AD448" s="430">
        <f t="shared" si="245"/>
        <v>0</v>
      </c>
    </row>
    <row r="449" spans="1:30" hidden="1">
      <c r="A449" s="95" t="str">
        <f>'приложение 1.1 '!A451</f>
        <v>2.1.6.12</v>
      </c>
      <c r="B449" s="506" t="str">
        <f>'приложение 1.1 '!B451</f>
        <v>ВЛ ПС-121,68 г.Сургут</v>
      </c>
      <c r="C449" s="430" t="str">
        <f>IF('приложение 1.1 '!G451=2012,'приложение 1.1 '!E451,"-")</f>
        <v>-</v>
      </c>
      <c r="D449" s="430" t="str">
        <f>IF('приложение 1.1 '!G451=2012,'приложение 1.1 '!D451,"-")</f>
        <v>-</v>
      </c>
      <c r="E449" s="430" t="str">
        <f>IF('приложение 1.1 '!G451=2013,'приложение 1.1 '!E451,"-")</f>
        <v>-</v>
      </c>
      <c r="F449" s="430" t="str">
        <f>IF('приложение 1.1 '!G451=2013,'приложение 1.1 '!D451,"-")</f>
        <v>-</v>
      </c>
      <c r="G449" s="430" t="str">
        <f>IF('приложение 1.1 '!G451=2014,'приложение 1.1 '!E451,"-")</f>
        <v>-</v>
      </c>
      <c r="H449" s="430" t="str">
        <f>IF('приложение 1.1 '!G451=2014,'приложение 1.1 '!D451,"-")</f>
        <v>-</v>
      </c>
      <c r="I449" s="430" t="str">
        <f>IF('приложение 1.1 '!G451=2015,'приложение 1.1 '!E451,"-")</f>
        <v>-</v>
      </c>
      <c r="J449" s="430" t="str">
        <f>IF('приложение 1.1 '!G451=2015,'приложение 1.1 '!D451,"-")</f>
        <v>-</v>
      </c>
      <c r="K449" s="430">
        <f>IF('приложение 1.1 '!G451=2016,'приложение 1.1 '!E451,"-")</f>
        <v>0</v>
      </c>
      <c r="L449" s="430">
        <f>IF('приложение 1.1 '!G451=2016,'приложение 1.1 '!D451,"-")</f>
        <v>13.353999999999999</v>
      </c>
      <c r="M449" s="430" t="str">
        <f>IF('приложение 1.1 '!G451=2017,'приложение 1.1 '!E451,"-")</f>
        <v>-</v>
      </c>
      <c r="N449" s="430" t="str">
        <f>IF('приложение 1.1 '!G451=2017,'приложение 1.1 '!D451,"-")</f>
        <v>-</v>
      </c>
      <c r="O449" s="430">
        <f t="shared" si="242"/>
        <v>0</v>
      </c>
      <c r="P449" s="430">
        <f t="shared" si="243"/>
        <v>13.353999999999999</v>
      </c>
      <c r="Q449" s="430">
        <v>0</v>
      </c>
      <c r="R449" s="430">
        <v>0</v>
      </c>
      <c r="S449" s="430">
        <v>0</v>
      </c>
      <c r="T449" s="430">
        <v>0</v>
      </c>
      <c r="U449" s="430">
        <v>0</v>
      </c>
      <c r="V449" s="430">
        <v>0</v>
      </c>
      <c r="W449" s="430">
        <v>0</v>
      </c>
      <c r="X449" s="430">
        <v>0</v>
      </c>
      <c r="Y449" s="430">
        <v>0</v>
      </c>
      <c r="Z449" s="430">
        <v>0</v>
      </c>
      <c r="AA449" s="430">
        <v>0</v>
      </c>
      <c r="AB449" s="430">
        <v>0</v>
      </c>
      <c r="AC449" s="430">
        <f t="shared" si="244"/>
        <v>0</v>
      </c>
      <c r="AD449" s="430">
        <f t="shared" si="245"/>
        <v>0</v>
      </c>
    </row>
    <row r="450" spans="1:30" hidden="1">
      <c r="A450" s="95" t="str">
        <f>'приложение 1.1 '!A452</f>
        <v>2.1.6.13</v>
      </c>
      <c r="B450" s="506" t="str">
        <f>'приложение 1.1 '!B452</f>
        <v>Тягач МАЗ 6430В9-1421-021</v>
      </c>
      <c r="C450" s="430" t="str">
        <f>IF('приложение 1.1 '!G452=2012,'приложение 1.1 '!E452,"-")</f>
        <v>-</v>
      </c>
      <c r="D450" s="430" t="str">
        <f>IF('приложение 1.1 '!G452=2012,'приложение 1.1 '!D452,"-")</f>
        <v>-</v>
      </c>
      <c r="E450" s="430" t="str">
        <f>IF('приложение 1.1 '!G452=2013,'приложение 1.1 '!E452,"-")</f>
        <v>-</v>
      </c>
      <c r="F450" s="430" t="str">
        <f>IF('приложение 1.1 '!G452=2013,'приложение 1.1 '!D452,"-")</f>
        <v>-</v>
      </c>
      <c r="G450" s="430" t="str">
        <f>IF('приложение 1.1 '!G452=2014,'приложение 1.1 '!E452,"-")</f>
        <v>-</v>
      </c>
      <c r="H450" s="430" t="str">
        <f>IF('приложение 1.1 '!G452=2014,'приложение 1.1 '!D452,"-")</f>
        <v>-</v>
      </c>
      <c r="I450" s="430" t="str">
        <f>IF('приложение 1.1 '!G452=2015,'приложение 1.1 '!E452,"-")</f>
        <v>-</v>
      </c>
      <c r="J450" s="430" t="str">
        <f>IF('приложение 1.1 '!G452=2015,'приложение 1.1 '!D452,"-")</f>
        <v>-</v>
      </c>
      <c r="K450" s="430" t="str">
        <f>IF('приложение 1.1 '!G452=2016,'приложение 1.1 '!E452,"-")</f>
        <v>-</v>
      </c>
      <c r="L450" s="430" t="str">
        <f>IF('приложение 1.1 '!G452=2016,'приложение 1.1 '!D452,"-")</f>
        <v>-</v>
      </c>
      <c r="M450" s="430">
        <f>IF('приложение 1.1 '!G452=2017,'приложение 1.1 '!E452,"-")</f>
        <v>0</v>
      </c>
      <c r="N450" s="430">
        <f>IF('приложение 1.1 '!G452=2017,'приложение 1.1 '!D452,"-")</f>
        <v>0</v>
      </c>
      <c r="O450" s="430">
        <f t="shared" si="242"/>
        <v>0</v>
      </c>
      <c r="P450" s="430">
        <f t="shared" si="243"/>
        <v>0</v>
      </c>
      <c r="Q450" s="430">
        <v>0</v>
      </c>
      <c r="R450" s="430">
        <v>0</v>
      </c>
      <c r="S450" s="430">
        <v>0</v>
      </c>
      <c r="T450" s="430">
        <v>0</v>
      </c>
      <c r="U450" s="430">
        <v>0</v>
      </c>
      <c r="V450" s="430">
        <v>0</v>
      </c>
      <c r="W450" s="430">
        <v>0</v>
      </c>
      <c r="X450" s="430">
        <v>0</v>
      </c>
      <c r="Y450" s="430">
        <v>0</v>
      </c>
      <c r="Z450" s="430">
        <v>0</v>
      </c>
      <c r="AA450" s="430">
        <v>0</v>
      </c>
      <c r="AB450" s="430">
        <v>0</v>
      </c>
      <c r="AC450" s="430">
        <f t="shared" si="244"/>
        <v>0</v>
      </c>
      <c r="AD450" s="430">
        <f t="shared" si="245"/>
        <v>0</v>
      </c>
    </row>
    <row r="451" spans="1:30" hidden="1">
      <c r="A451" s="95" t="str">
        <f>'приложение 1.1 '!A453</f>
        <v>2.1.6.14</v>
      </c>
      <c r="B451" s="506" t="str">
        <f>'приложение 1.1 '!B453</f>
        <v>Полуприцеп низкорамный 993930-S40</v>
      </c>
      <c r="C451" s="430" t="str">
        <f>IF('приложение 1.1 '!G453=2012,'приложение 1.1 '!E453,"-")</f>
        <v>-</v>
      </c>
      <c r="D451" s="430" t="str">
        <f>IF('приложение 1.1 '!G453=2012,'приложение 1.1 '!D453,"-")</f>
        <v>-</v>
      </c>
      <c r="E451" s="430" t="str">
        <f>IF('приложение 1.1 '!G453=2013,'приложение 1.1 '!E453,"-")</f>
        <v>-</v>
      </c>
      <c r="F451" s="430" t="str">
        <f>IF('приложение 1.1 '!G453=2013,'приложение 1.1 '!D453,"-")</f>
        <v>-</v>
      </c>
      <c r="G451" s="430" t="str">
        <f>IF('приложение 1.1 '!G453=2014,'приложение 1.1 '!E453,"-")</f>
        <v>-</v>
      </c>
      <c r="H451" s="430" t="str">
        <f>IF('приложение 1.1 '!G453=2014,'приложение 1.1 '!D453,"-")</f>
        <v>-</v>
      </c>
      <c r="I451" s="430" t="str">
        <f>IF('приложение 1.1 '!G453=2015,'приложение 1.1 '!E453,"-")</f>
        <v>-</v>
      </c>
      <c r="J451" s="430" t="str">
        <f>IF('приложение 1.1 '!G453=2015,'приложение 1.1 '!D453,"-")</f>
        <v>-</v>
      </c>
      <c r="K451" s="430" t="str">
        <f>IF('приложение 1.1 '!G453=2016,'приложение 1.1 '!E453,"-")</f>
        <v>-</v>
      </c>
      <c r="L451" s="430" t="str">
        <f>IF('приложение 1.1 '!G453=2016,'приложение 1.1 '!D453,"-")</f>
        <v>-</v>
      </c>
      <c r="M451" s="430">
        <f>IF('приложение 1.1 '!G453=2017,'приложение 1.1 '!E453,"-")</f>
        <v>0</v>
      </c>
      <c r="N451" s="430">
        <f>IF('приложение 1.1 '!G453=2017,'приложение 1.1 '!D453,"-")</f>
        <v>0</v>
      </c>
      <c r="O451" s="430">
        <f t="shared" si="242"/>
        <v>0</v>
      </c>
      <c r="P451" s="430">
        <f t="shared" si="243"/>
        <v>0</v>
      </c>
      <c r="Q451" s="430">
        <v>0</v>
      </c>
      <c r="R451" s="430">
        <v>0</v>
      </c>
      <c r="S451" s="430">
        <v>0</v>
      </c>
      <c r="T451" s="430">
        <v>0</v>
      </c>
      <c r="U451" s="430">
        <v>0</v>
      </c>
      <c r="V451" s="430">
        <v>0</v>
      </c>
      <c r="W451" s="430">
        <v>0</v>
      </c>
      <c r="X451" s="430">
        <v>0</v>
      </c>
      <c r="Y451" s="430">
        <v>0</v>
      </c>
      <c r="Z451" s="430">
        <v>0</v>
      </c>
      <c r="AA451" s="430">
        <v>0</v>
      </c>
      <c r="AB451" s="430">
        <v>0</v>
      </c>
      <c r="AC451" s="430">
        <f t="shared" si="244"/>
        <v>0</v>
      </c>
      <c r="AD451" s="430">
        <f t="shared" si="245"/>
        <v>0</v>
      </c>
    </row>
    <row r="452" spans="1:30" ht="31.5" hidden="1">
      <c r="A452" s="95" t="str">
        <f>'приложение 1.1 '!A454</f>
        <v>2.1.6.15</v>
      </c>
      <c r="B452" s="506" t="str">
        <f>'приложение 1.1 '!B454</f>
        <v>Автогидроподъемник (АГП ПСС121.28-03)  КАМАЗ 5356 6х6</v>
      </c>
      <c r="C452" s="430" t="str">
        <f>IF('приложение 1.1 '!G454=2012,'приложение 1.1 '!E454,"-")</f>
        <v>-</v>
      </c>
      <c r="D452" s="430" t="str">
        <f>IF('приложение 1.1 '!G454=2012,'приложение 1.1 '!D454,"-")</f>
        <v>-</v>
      </c>
      <c r="E452" s="430" t="str">
        <f>IF('приложение 1.1 '!G454=2013,'приложение 1.1 '!E454,"-")</f>
        <v>-</v>
      </c>
      <c r="F452" s="430" t="str">
        <f>IF('приложение 1.1 '!G454=2013,'приложение 1.1 '!D454,"-")</f>
        <v>-</v>
      </c>
      <c r="G452" s="430" t="str">
        <f>IF('приложение 1.1 '!G454=2014,'приложение 1.1 '!E454,"-")</f>
        <v>-</v>
      </c>
      <c r="H452" s="430" t="str">
        <f>IF('приложение 1.1 '!G454=2014,'приложение 1.1 '!D454,"-")</f>
        <v>-</v>
      </c>
      <c r="I452" s="430" t="str">
        <f>IF('приложение 1.1 '!G454=2015,'приложение 1.1 '!E454,"-")</f>
        <v>-</v>
      </c>
      <c r="J452" s="430" t="str">
        <f>IF('приложение 1.1 '!G454=2015,'приложение 1.1 '!D454,"-")</f>
        <v>-</v>
      </c>
      <c r="K452" s="430" t="str">
        <f>IF('приложение 1.1 '!G454=2016,'приложение 1.1 '!E454,"-")</f>
        <v>-</v>
      </c>
      <c r="L452" s="430" t="str">
        <f>IF('приложение 1.1 '!G454=2016,'приложение 1.1 '!D454,"-")</f>
        <v>-</v>
      </c>
      <c r="M452" s="430">
        <f>IF('приложение 1.1 '!G454=2017,'приложение 1.1 '!E454,"-")</f>
        <v>0</v>
      </c>
      <c r="N452" s="430">
        <f>IF('приложение 1.1 '!G454=2017,'приложение 1.1 '!D454,"-")</f>
        <v>0</v>
      </c>
      <c r="O452" s="430">
        <f t="shared" si="242"/>
        <v>0</v>
      </c>
      <c r="P452" s="430">
        <f t="shared" si="243"/>
        <v>0</v>
      </c>
      <c r="Q452" s="430">
        <v>0</v>
      </c>
      <c r="R452" s="430">
        <v>0</v>
      </c>
      <c r="S452" s="430">
        <v>0</v>
      </c>
      <c r="T452" s="430">
        <v>0</v>
      </c>
      <c r="U452" s="430">
        <v>0</v>
      </c>
      <c r="V452" s="430">
        <v>0</v>
      </c>
      <c r="W452" s="430">
        <v>0</v>
      </c>
      <c r="X452" s="430">
        <v>0</v>
      </c>
      <c r="Y452" s="430">
        <v>0</v>
      </c>
      <c r="Z452" s="430">
        <v>0</v>
      </c>
      <c r="AA452" s="430">
        <v>0</v>
      </c>
      <c r="AB452" s="430">
        <v>0</v>
      </c>
      <c r="AC452" s="430">
        <f t="shared" si="244"/>
        <v>0</v>
      </c>
      <c r="AD452" s="430">
        <f t="shared" si="245"/>
        <v>0</v>
      </c>
    </row>
    <row r="453" spans="1:30" hidden="1">
      <c r="A453" s="95" t="str">
        <f>'приложение 1.1 '!A455</f>
        <v>2.1.6.16</v>
      </c>
      <c r="B453" s="506" t="str">
        <f>'приложение 1.1 '!B455</f>
        <v>CAT 434F2</v>
      </c>
      <c r="C453" s="430" t="str">
        <f>IF('приложение 1.1 '!G455=2012,'приложение 1.1 '!E455,"-")</f>
        <v>-</v>
      </c>
      <c r="D453" s="430" t="str">
        <f>IF('приложение 1.1 '!G455=2012,'приложение 1.1 '!D455,"-")</f>
        <v>-</v>
      </c>
      <c r="E453" s="430" t="str">
        <f>IF('приложение 1.1 '!G455=2013,'приложение 1.1 '!E455,"-")</f>
        <v>-</v>
      </c>
      <c r="F453" s="430" t="str">
        <f>IF('приложение 1.1 '!G455=2013,'приложение 1.1 '!D455,"-")</f>
        <v>-</v>
      </c>
      <c r="G453" s="430" t="str">
        <f>IF('приложение 1.1 '!G455=2014,'приложение 1.1 '!E455,"-")</f>
        <v>-</v>
      </c>
      <c r="H453" s="430" t="str">
        <f>IF('приложение 1.1 '!G455=2014,'приложение 1.1 '!D455,"-")</f>
        <v>-</v>
      </c>
      <c r="I453" s="430" t="str">
        <f>IF('приложение 1.1 '!G455=2015,'приложение 1.1 '!E455,"-")</f>
        <v>-</v>
      </c>
      <c r="J453" s="430" t="str">
        <f>IF('приложение 1.1 '!G455=2015,'приложение 1.1 '!D455,"-")</f>
        <v>-</v>
      </c>
      <c r="K453" s="430" t="str">
        <f>IF('приложение 1.1 '!G455=2016,'приложение 1.1 '!E455,"-")</f>
        <v>-</v>
      </c>
      <c r="L453" s="430" t="str">
        <f>IF('приложение 1.1 '!G455=2016,'приложение 1.1 '!D455,"-")</f>
        <v>-</v>
      </c>
      <c r="M453" s="430">
        <f>IF('приложение 1.1 '!G455=2017,'приложение 1.1 '!E455,"-")</f>
        <v>0</v>
      </c>
      <c r="N453" s="430">
        <f>IF('приложение 1.1 '!G455=2017,'приложение 1.1 '!D455,"-")</f>
        <v>0</v>
      </c>
      <c r="O453" s="430">
        <f t="shared" si="242"/>
        <v>0</v>
      </c>
      <c r="P453" s="430">
        <f t="shared" si="243"/>
        <v>0</v>
      </c>
      <c r="Q453" s="430">
        <v>0</v>
      </c>
      <c r="R453" s="430">
        <v>0</v>
      </c>
      <c r="S453" s="430">
        <v>0</v>
      </c>
      <c r="T453" s="430">
        <v>0</v>
      </c>
      <c r="U453" s="430">
        <v>0</v>
      </c>
      <c r="V453" s="430">
        <v>0</v>
      </c>
      <c r="W453" s="430">
        <v>0</v>
      </c>
      <c r="X453" s="430">
        <v>0</v>
      </c>
      <c r="Y453" s="430">
        <v>0</v>
      </c>
      <c r="Z453" s="430">
        <v>0</v>
      </c>
      <c r="AA453" s="430">
        <v>0</v>
      </c>
      <c r="AB453" s="430">
        <v>0</v>
      </c>
      <c r="AC453" s="430">
        <f t="shared" si="244"/>
        <v>0</v>
      </c>
      <c r="AD453" s="430">
        <f t="shared" si="245"/>
        <v>0</v>
      </c>
    </row>
    <row r="454" spans="1:30" ht="31.5" hidden="1">
      <c r="A454" s="95" t="str">
        <f>'приложение 1.1 '!A456</f>
        <v>2.1.6.17</v>
      </c>
      <c r="B454" s="506" t="str">
        <f>'приложение 1.1 '!B456</f>
        <v>Погрузчик Фронтальный "Амкадор-352" г.п. 5тн (Вилы грузовые)</v>
      </c>
      <c r="C454" s="430" t="str">
        <f>IF('приложение 1.1 '!G456=2012,'приложение 1.1 '!E456,"-")</f>
        <v>-</v>
      </c>
      <c r="D454" s="430" t="str">
        <f>IF('приложение 1.1 '!G456=2012,'приложение 1.1 '!D456,"-")</f>
        <v>-</v>
      </c>
      <c r="E454" s="430" t="str">
        <f>IF('приложение 1.1 '!G456=2013,'приложение 1.1 '!E456,"-")</f>
        <v>-</v>
      </c>
      <c r="F454" s="430" t="str">
        <f>IF('приложение 1.1 '!G456=2013,'приложение 1.1 '!D456,"-")</f>
        <v>-</v>
      </c>
      <c r="G454" s="430" t="str">
        <f>IF('приложение 1.1 '!G456=2014,'приложение 1.1 '!E456,"-")</f>
        <v>-</v>
      </c>
      <c r="H454" s="430" t="str">
        <f>IF('приложение 1.1 '!G456=2014,'приложение 1.1 '!D456,"-")</f>
        <v>-</v>
      </c>
      <c r="I454" s="430" t="str">
        <f>IF('приложение 1.1 '!G456=2015,'приложение 1.1 '!E456,"-")</f>
        <v>-</v>
      </c>
      <c r="J454" s="430" t="str">
        <f>IF('приложение 1.1 '!G456=2015,'приложение 1.1 '!D456,"-")</f>
        <v>-</v>
      </c>
      <c r="K454" s="430" t="str">
        <f>IF('приложение 1.1 '!G456=2016,'приложение 1.1 '!E456,"-")</f>
        <v>-</v>
      </c>
      <c r="L454" s="430" t="str">
        <f>IF('приложение 1.1 '!G456=2016,'приложение 1.1 '!D456,"-")</f>
        <v>-</v>
      </c>
      <c r="M454" s="430">
        <f>IF('приложение 1.1 '!G456=2017,'приложение 1.1 '!E456,"-")</f>
        <v>0</v>
      </c>
      <c r="N454" s="430">
        <f>IF('приложение 1.1 '!G456=2017,'приложение 1.1 '!D456,"-")</f>
        <v>0</v>
      </c>
      <c r="O454" s="430">
        <f t="shared" si="242"/>
        <v>0</v>
      </c>
      <c r="P454" s="430">
        <f t="shared" si="243"/>
        <v>0</v>
      </c>
      <c r="Q454" s="430">
        <v>0</v>
      </c>
      <c r="R454" s="430">
        <v>0</v>
      </c>
      <c r="S454" s="430">
        <v>0</v>
      </c>
      <c r="T454" s="430">
        <v>0</v>
      </c>
      <c r="U454" s="430">
        <v>0</v>
      </c>
      <c r="V454" s="430">
        <v>0</v>
      </c>
      <c r="W454" s="430">
        <v>0</v>
      </c>
      <c r="X454" s="430">
        <v>0</v>
      </c>
      <c r="Y454" s="430">
        <v>0</v>
      </c>
      <c r="Z454" s="430">
        <v>0</v>
      </c>
      <c r="AA454" s="430">
        <v>0</v>
      </c>
      <c r="AB454" s="430">
        <v>0</v>
      </c>
      <c r="AC454" s="430">
        <f t="shared" si="244"/>
        <v>0</v>
      </c>
      <c r="AD454" s="430">
        <f t="shared" si="245"/>
        <v>0</v>
      </c>
    </row>
    <row r="455" spans="1:30" hidden="1">
      <c r="A455" s="95" t="str">
        <f>'приложение 1.1 '!A457</f>
        <v>2.1.6.18</v>
      </c>
      <c r="B455" s="506" t="str">
        <f>'приложение 1.1 '!B457</f>
        <v>Самосвал "КАМАЗ-65111" г.п. 14 тонн</v>
      </c>
      <c r="C455" s="430" t="str">
        <f>IF('приложение 1.1 '!G457=2012,'приложение 1.1 '!E457,"-")</f>
        <v>-</v>
      </c>
      <c r="D455" s="430" t="str">
        <f>IF('приложение 1.1 '!G457=2012,'приложение 1.1 '!D457,"-")</f>
        <v>-</v>
      </c>
      <c r="E455" s="430" t="str">
        <f>IF('приложение 1.1 '!G457=2013,'приложение 1.1 '!E457,"-")</f>
        <v>-</v>
      </c>
      <c r="F455" s="430" t="str">
        <f>IF('приложение 1.1 '!G457=2013,'приложение 1.1 '!D457,"-")</f>
        <v>-</v>
      </c>
      <c r="G455" s="430" t="str">
        <f>IF('приложение 1.1 '!G457=2014,'приложение 1.1 '!E457,"-")</f>
        <v>-</v>
      </c>
      <c r="H455" s="430" t="str">
        <f>IF('приложение 1.1 '!G457=2014,'приложение 1.1 '!D457,"-")</f>
        <v>-</v>
      </c>
      <c r="I455" s="430" t="str">
        <f>IF('приложение 1.1 '!G457=2015,'приложение 1.1 '!E457,"-")</f>
        <v>-</v>
      </c>
      <c r="J455" s="430" t="str">
        <f>IF('приложение 1.1 '!G457=2015,'приложение 1.1 '!D457,"-")</f>
        <v>-</v>
      </c>
      <c r="K455" s="430" t="str">
        <f>IF('приложение 1.1 '!G457=2016,'приложение 1.1 '!E457,"-")</f>
        <v>-</v>
      </c>
      <c r="L455" s="430" t="str">
        <f>IF('приложение 1.1 '!G457=2016,'приложение 1.1 '!D457,"-")</f>
        <v>-</v>
      </c>
      <c r="M455" s="430">
        <f>IF('приложение 1.1 '!G457=2017,'приложение 1.1 '!E457,"-")</f>
        <v>0</v>
      </c>
      <c r="N455" s="430">
        <f>IF('приложение 1.1 '!G457=2017,'приложение 1.1 '!D457,"-")</f>
        <v>0</v>
      </c>
      <c r="O455" s="430">
        <f t="shared" si="242"/>
        <v>0</v>
      </c>
      <c r="P455" s="430">
        <f t="shared" si="243"/>
        <v>0</v>
      </c>
      <c r="Q455" s="430">
        <v>0</v>
      </c>
      <c r="R455" s="430">
        <v>0</v>
      </c>
      <c r="S455" s="430">
        <v>0</v>
      </c>
      <c r="T455" s="430">
        <v>0</v>
      </c>
      <c r="U455" s="430">
        <v>0</v>
      </c>
      <c r="V455" s="430">
        <v>0</v>
      </c>
      <c r="W455" s="430">
        <v>0</v>
      </c>
      <c r="X455" s="430">
        <v>0</v>
      </c>
      <c r="Y455" s="430">
        <v>0</v>
      </c>
      <c r="Z455" s="430">
        <v>0</v>
      </c>
      <c r="AA455" s="430">
        <v>0</v>
      </c>
      <c r="AB455" s="430">
        <v>0</v>
      </c>
      <c r="AC455" s="430">
        <f t="shared" si="244"/>
        <v>0</v>
      </c>
      <c r="AD455" s="430">
        <f t="shared" si="245"/>
        <v>0</v>
      </c>
    </row>
    <row r="456" spans="1:30" hidden="1">
      <c r="A456" s="95" t="str">
        <f>'приложение 1.1 '!A458</f>
        <v>2.1.6.19</v>
      </c>
      <c r="B456" s="506" t="str">
        <f>'приложение 1.1 '!B458</f>
        <v>Лада 21214-59018</v>
      </c>
      <c r="C456" s="430" t="str">
        <f>IF('приложение 1.1 '!G458=2012,'приложение 1.1 '!E458,"-")</f>
        <v>-</v>
      </c>
      <c r="D456" s="430" t="str">
        <f>IF('приложение 1.1 '!G458=2012,'приложение 1.1 '!D458,"-")</f>
        <v>-</v>
      </c>
      <c r="E456" s="430" t="str">
        <f>IF('приложение 1.1 '!G458=2013,'приложение 1.1 '!E458,"-")</f>
        <v>-</v>
      </c>
      <c r="F456" s="430" t="str">
        <f>IF('приложение 1.1 '!G458=2013,'приложение 1.1 '!D458,"-")</f>
        <v>-</v>
      </c>
      <c r="G456" s="430" t="str">
        <f>IF('приложение 1.1 '!G458=2014,'приложение 1.1 '!E458,"-")</f>
        <v>-</v>
      </c>
      <c r="H456" s="430" t="str">
        <f>IF('приложение 1.1 '!G458=2014,'приложение 1.1 '!D458,"-")</f>
        <v>-</v>
      </c>
      <c r="I456" s="430" t="str">
        <f>IF('приложение 1.1 '!G458=2015,'приложение 1.1 '!E458,"-")</f>
        <v>-</v>
      </c>
      <c r="J456" s="430" t="str">
        <f>IF('приложение 1.1 '!G458=2015,'приложение 1.1 '!D458,"-")</f>
        <v>-</v>
      </c>
      <c r="K456" s="430" t="str">
        <f>IF('приложение 1.1 '!G458=2016,'приложение 1.1 '!E458,"-")</f>
        <v>-</v>
      </c>
      <c r="L456" s="430" t="str">
        <f>IF('приложение 1.1 '!G458=2016,'приложение 1.1 '!D458,"-")</f>
        <v>-</v>
      </c>
      <c r="M456" s="430">
        <f>IF('приложение 1.1 '!G458=2017,'приложение 1.1 '!E458,"-")</f>
        <v>0</v>
      </c>
      <c r="N456" s="430">
        <f>IF('приложение 1.1 '!G458=2017,'приложение 1.1 '!D458,"-")</f>
        <v>0</v>
      </c>
      <c r="O456" s="430">
        <f t="shared" si="242"/>
        <v>0</v>
      </c>
      <c r="P456" s="430">
        <f t="shared" si="243"/>
        <v>0</v>
      </c>
      <c r="Q456" s="430">
        <v>0</v>
      </c>
      <c r="R456" s="430">
        <v>0</v>
      </c>
      <c r="S456" s="430">
        <v>0</v>
      </c>
      <c r="T456" s="430">
        <v>0</v>
      </c>
      <c r="U456" s="430">
        <v>0</v>
      </c>
      <c r="V456" s="430">
        <v>0</v>
      </c>
      <c r="W456" s="430">
        <v>0</v>
      </c>
      <c r="X456" s="430">
        <v>0</v>
      </c>
      <c r="Y456" s="430">
        <v>0</v>
      </c>
      <c r="Z456" s="430">
        <v>0</v>
      </c>
      <c r="AA456" s="430">
        <v>0</v>
      </c>
      <c r="AB456" s="430">
        <v>0</v>
      </c>
      <c r="AC456" s="430">
        <f t="shared" si="244"/>
        <v>0</v>
      </c>
      <c r="AD456" s="430">
        <f t="shared" si="245"/>
        <v>0</v>
      </c>
    </row>
    <row r="457" spans="1:30" hidden="1">
      <c r="A457" s="631"/>
      <c r="B457" s="159" t="s">
        <v>476</v>
      </c>
      <c r="C457" s="192">
        <f t="shared" ref="C457:AC457" si="246">SUM(C186:C456)</f>
        <v>23.7</v>
      </c>
      <c r="D457" s="192">
        <f t="shared" si="246"/>
        <v>14.484000000000002</v>
      </c>
      <c r="E457" s="192">
        <f t="shared" si="246"/>
        <v>79.160000000000011</v>
      </c>
      <c r="F457" s="192">
        <f t="shared" si="246"/>
        <v>67.560999999999964</v>
      </c>
      <c r="G457" s="192">
        <f t="shared" si="246"/>
        <v>37.559999999999995</v>
      </c>
      <c r="H457" s="192">
        <f t="shared" si="246"/>
        <v>19.819999999999997</v>
      </c>
      <c r="I457" s="192">
        <f t="shared" si="246"/>
        <v>62.38</v>
      </c>
      <c r="J457" s="192">
        <f t="shared" si="246"/>
        <v>47.372499999999995</v>
      </c>
      <c r="K457" s="192">
        <f t="shared" si="246"/>
        <v>53.900000000000006</v>
      </c>
      <c r="L457" s="192">
        <f t="shared" si="246"/>
        <v>39.220199999999998</v>
      </c>
      <c r="M457" s="192">
        <f t="shared" si="246"/>
        <v>68.02000000000001</v>
      </c>
      <c r="N457" s="192">
        <f t="shared" si="246"/>
        <v>31.924000000000003</v>
      </c>
      <c r="O457" s="192">
        <f t="shared" si="246"/>
        <v>324.7199999999998</v>
      </c>
      <c r="P457" s="192">
        <f t="shared" si="246"/>
        <v>220.38170000000008</v>
      </c>
      <c r="Q457" s="192">
        <f t="shared" si="246"/>
        <v>0</v>
      </c>
      <c r="R457" s="192">
        <f t="shared" si="246"/>
        <v>0</v>
      </c>
      <c r="S457" s="192">
        <f t="shared" si="246"/>
        <v>0</v>
      </c>
      <c r="T457" s="192">
        <f t="shared" si="246"/>
        <v>0</v>
      </c>
      <c r="U457" s="192">
        <f t="shared" si="246"/>
        <v>0</v>
      </c>
      <c r="V457" s="192">
        <f t="shared" si="246"/>
        <v>0</v>
      </c>
      <c r="W457" s="192">
        <f t="shared" si="246"/>
        <v>0</v>
      </c>
      <c r="X457" s="192">
        <f t="shared" si="246"/>
        <v>0</v>
      </c>
      <c r="Y457" s="192">
        <f t="shared" si="246"/>
        <v>0</v>
      </c>
      <c r="Z457" s="192">
        <f t="shared" si="246"/>
        <v>0</v>
      </c>
      <c r="AA457" s="192">
        <f t="shared" si="246"/>
        <v>0</v>
      </c>
      <c r="AB457" s="192">
        <f t="shared" si="246"/>
        <v>0</v>
      </c>
      <c r="AC457" s="192">
        <f t="shared" si="246"/>
        <v>0</v>
      </c>
      <c r="AD457" s="192">
        <f t="shared" ref="AD457" si="247">SUM(AD186:AD456)</f>
        <v>0</v>
      </c>
    </row>
    <row r="458" spans="1:30">
      <c r="B458" s="11"/>
      <c r="C458" s="542"/>
      <c r="D458" s="542"/>
      <c r="E458" s="194"/>
      <c r="F458" s="542"/>
      <c r="G458" s="542"/>
      <c r="H458" s="542"/>
      <c r="I458" s="542"/>
      <c r="J458" s="542"/>
      <c r="K458" s="542"/>
      <c r="L458" s="542"/>
      <c r="M458" s="542"/>
      <c r="N458" s="542"/>
      <c r="O458" s="542"/>
      <c r="P458" s="542"/>
      <c r="Q458" s="542"/>
      <c r="R458" s="542"/>
      <c r="S458" s="542"/>
      <c r="T458" s="542"/>
      <c r="U458" s="542"/>
      <c r="V458" s="542"/>
      <c r="W458" s="542"/>
      <c r="X458" s="542"/>
      <c r="Y458" s="542"/>
      <c r="Z458" s="542"/>
      <c r="AA458" s="542"/>
      <c r="AB458" s="542"/>
    </row>
    <row r="459" spans="1:30">
      <c r="B459" s="11"/>
      <c r="C459" s="163"/>
      <c r="D459" s="163"/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  <c r="Z459" s="163"/>
      <c r="AA459" s="163"/>
      <c r="AB459" s="163"/>
    </row>
  </sheetData>
  <autoFilter ref="A17:AD457">
    <filterColumn colId="1">
      <filters>
        <filter val="Реконструкция оборудования РП-165 мкр.43"/>
        <filter val="Строительство КЛ-10кВ от РП-165 до ТП3 2х1600кВА мкр.42"/>
      </filters>
    </filterColumn>
  </autoFilter>
  <mergeCells count="34">
    <mergeCell ref="AC15:AD15"/>
    <mergeCell ref="Q13:AD13"/>
    <mergeCell ref="AC16:AD16"/>
    <mergeCell ref="AA16:AB16"/>
    <mergeCell ref="Q16:R16"/>
    <mergeCell ref="S16:T16"/>
    <mergeCell ref="Y15:Z15"/>
    <mergeCell ref="Q15:R15"/>
    <mergeCell ref="A4:AB4"/>
    <mergeCell ref="A5:AB5"/>
    <mergeCell ref="U15:V15"/>
    <mergeCell ref="W15:X15"/>
    <mergeCell ref="A13:A15"/>
    <mergeCell ref="B13:B15"/>
    <mergeCell ref="AA15:AB15"/>
    <mergeCell ref="O15:P15"/>
    <mergeCell ref="C13:P13"/>
    <mergeCell ref="I15:J15"/>
    <mergeCell ref="E16:F16"/>
    <mergeCell ref="G16:H16"/>
    <mergeCell ref="C15:D15"/>
    <mergeCell ref="E15:F15"/>
    <mergeCell ref="G15:H15"/>
    <mergeCell ref="C16:D16"/>
    <mergeCell ref="K16:L16"/>
    <mergeCell ref="K15:L15"/>
    <mergeCell ref="I16:J16"/>
    <mergeCell ref="Y16:Z16"/>
    <mergeCell ref="M15:N15"/>
    <mergeCell ref="U16:V16"/>
    <mergeCell ref="W16:X16"/>
    <mergeCell ref="O16:P16"/>
    <mergeCell ref="M16:N16"/>
    <mergeCell ref="S15:T15"/>
  </mergeCells>
  <phoneticPr fontId="44" type="noConversion"/>
  <printOptions horizontalCentered="1"/>
  <pageMargins left="0.43307086614173229" right="0.39370078740157483" top="0.39370078740157483" bottom="0.59055118110236227" header="0" footer="0"/>
  <pageSetup paperSize="8" scale="55" fitToHeight="0" orientation="landscape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 filterMode="1">
    <outlinePr summaryBelow="0" summaryRight="0"/>
    <pageSetUpPr fitToPage="1"/>
  </sheetPr>
  <dimension ref="A1:AI462"/>
  <sheetViews>
    <sheetView view="pageBreakPreview" zoomScale="50" zoomScaleNormal="50" zoomScaleSheetLayoutView="50" zoomScalePageLayoutView="21" workbookViewId="0">
      <selection activeCell="A19" sqref="A19:XFD19"/>
    </sheetView>
  </sheetViews>
  <sheetFormatPr defaultRowHeight="15.75"/>
  <cols>
    <col min="1" max="1" width="9" style="9"/>
    <col min="2" max="2" width="40.625" style="9" customWidth="1"/>
    <col min="3" max="6" width="10.875" style="509" customWidth="1"/>
    <col min="7" max="7" width="11.375" style="509" customWidth="1"/>
    <col min="8" max="8" width="11.75" style="509" customWidth="1"/>
    <col min="9" max="9" width="15.5" style="509" customWidth="1"/>
    <col min="10" max="10" width="10.875" style="154" customWidth="1"/>
    <col min="11" max="11" width="11.25" style="509" customWidth="1"/>
    <col min="12" max="12" width="13.5" style="509" customWidth="1"/>
    <col min="13" max="13" width="10" style="509" customWidth="1"/>
    <col min="14" max="14" width="10.75" style="509" customWidth="1"/>
    <col min="15" max="15" width="10.875" style="154" customWidth="1"/>
    <col min="16" max="16" width="10.125" style="509" customWidth="1"/>
    <col min="17" max="17" width="11.625" style="509" customWidth="1"/>
    <col min="18" max="18" width="11.5" style="509" customWidth="1"/>
    <col min="19" max="19" width="14" style="509" customWidth="1"/>
    <col min="20" max="20" width="13.5" style="509" customWidth="1"/>
    <col min="21" max="21" width="9.875" style="509" customWidth="1"/>
    <col min="22" max="22" width="10.75" style="509" customWidth="1"/>
    <col min="23" max="23" width="14" style="509" customWidth="1"/>
    <col min="24" max="24" width="11.5" style="509" customWidth="1"/>
    <col min="25" max="25" width="11.75" style="509" customWidth="1"/>
    <col min="26" max="26" width="12.5" style="509" customWidth="1"/>
    <col min="27" max="27" width="15.25" style="536" customWidth="1"/>
    <col min="28" max="28" width="16.375" style="537" customWidth="1"/>
    <col min="29" max="29" width="11" style="538" customWidth="1"/>
    <col min="30" max="30" width="12.75" style="537" customWidth="1"/>
    <col min="31" max="31" width="8.75" style="537" customWidth="1"/>
    <col min="32" max="32" width="10.5" style="537" customWidth="1"/>
    <col min="33" max="33" width="14.875" style="537" customWidth="1"/>
    <col min="34" max="34" width="12" style="538" customWidth="1"/>
    <col min="35" max="35" width="10.375" style="186" hidden="1" customWidth="1"/>
    <col min="36" max="16384" width="9" style="179"/>
  </cols>
  <sheetData>
    <row r="1" spans="1:35" ht="18.75">
      <c r="A1" s="142"/>
      <c r="B1" s="142"/>
      <c r="C1" s="415"/>
      <c r="D1" s="415"/>
      <c r="E1" s="415"/>
      <c r="F1" s="415"/>
      <c r="G1" s="415"/>
      <c r="H1" s="415"/>
      <c r="I1" s="415"/>
      <c r="J1" s="132"/>
      <c r="K1" s="415"/>
      <c r="L1" s="415"/>
      <c r="M1" s="415"/>
      <c r="N1" s="415"/>
      <c r="O1" s="132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1"/>
      <c r="AB1" s="143"/>
      <c r="AC1" s="144"/>
      <c r="AD1" s="143"/>
      <c r="AE1" s="143"/>
      <c r="AF1" s="143"/>
      <c r="AG1" s="143"/>
      <c r="AH1" s="132" t="s">
        <v>376</v>
      </c>
      <c r="AI1" s="132" t="s">
        <v>376</v>
      </c>
    </row>
    <row r="2" spans="1:35" ht="18.75">
      <c r="A2" s="142"/>
      <c r="B2" s="142"/>
      <c r="C2" s="415"/>
      <c r="D2" s="415"/>
      <c r="E2" s="415"/>
      <c r="F2" s="415"/>
      <c r="G2" s="415"/>
      <c r="H2" s="415"/>
      <c r="I2" s="415"/>
      <c r="J2" s="132"/>
      <c r="K2" s="415"/>
      <c r="L2" s="415"/>
      <c r="M2" s="415"/>
      <c r="N2" s="415"/>
      <c r="O2" s="132"/>
      <c r="P2" s="415"/>
      <c r="Q2" s="415"/>
      <c r="R2" s="415"/>
      <c r="S2" s="415"/>
      <c r="T2" s="415"/>
      <c r="U2" s="415"/>
      <c r="V2" s="415"/>
      <c r="W2" s="415"/>
      <c r="X2" s="415"/>
      <c r="Y2" s="415"/>
      <c r="Z2" s="415"/>
      <c r="AA2" s="411"/>
      <c r="AB2" s="143"/>
      <c r="AC2" s="144"/>
      <c r="AD2" s="143"/>
      <c r="AE2" s="143"/>
      <c r="AF2" s="143"/>
      <c r="AG2" s="143"/>
      <c r="AH2" s="132" t="s">
        <v>709</v>
      </c>
      <c r="AI2" s="132" t="s">
        <v>709</v>
      </c>
    </row>
    <row r="3" spans="1:35" ht="18.75">
      <c r="A3" s="142"/>
      <c r="B3" s="142"/>
      <c r="C3" s="415"/>
      <c r="D3" s="415"/>
      <c r="E3" s="415"/>
      <c r="F3" s="415"/>
      <c r="G3" s="415"/>
      <c r="H3" s="415"/>
      <c r="I3" s="415"/>
      <c r="J3" s="132"/>
      <c r="K3" s="415"/>
      <c r="L3" s="415"/>
      <c r="M3" s="415"/>
      <c r="N3" s="415"/>
      <c r="O3" s="132"/>
      <c r="P3" s="415"/>
      <c r="Q3" s="415"/>
      <c r="R3" s="415"/>
      <c r="S3" s="415"/>
      <c r="T3" s="415"/>
      <c r="U3" s="415"/>
      <c r="V3" s="415"/>
      <c r="W3" s="415"/>
      <c r="X3" s="415"/>
      <c r="Y3" s="415"/>
      <c r="Z3" s="415"/>
      <c r="AA3" s="411"/>
      <c r="AB3" s="143"/>
      <c r="AC3" s="144"/>
      <c r="AD3" s="143"/>
      <c r="AE3" s="143"/>
      <c r="AF3" s="143"/>
      <c r="AG3" s="143"/>
      <c r="AH3" s="132" t="s">
        <v>650</v>
      </c>
      <c r="AI3" s="132" t="s">
        <v>650</v>
      </c>
    </row>
    <row r="4" spans="1:35" ht="18.75">
      <c r="A4" s="142"/>
      <c r="B4" s="142"/>
      <c r="C4" s="415"/>
      <c r="D4" s="415"/>
      <c r="E4" s="415"/>
      <c r="F4" s="415"/>
      <c r="G4" s="415"/>
      <c r="H4" s="415"/>
      <c r="I4" s="415"/>
      <c r="J4" s="132"/>
      <c r="K4" s="415"/>
      <c r="L4" s="415"/>
      <c r="M4" s="415"/>
      <c r="N4" s="415"/>
      <c r="O4" s="132"/>
      <c r="P4" s="415"/>
      <c r="Q4" s="415"/>
      <c r="R4" s="415"/>
      <c r="S4" s="415"/>
      <c r="T4" s="415"/>
      <c r="U4" s="415"/>
      <c r="V4" s="415"/>
      <c r="W4" s="415"/>
      <c r="X4" s="415"/>
      <c r="Y4" s="415"/>
      <c r="Z4" s="415"/>
      <c r="AA4" s="411"/>
      <c r="AB4" s="143"/>
      <c r="AC4" s="144"/>
      <c r="AD4" s="143"/>
      <c r="AE4" s="143"/>
      <c r="AF4" s="143"/>
      <c r="AG4" s="143"/>
      <c r="AH4" s="144"/>
      <c r="AI4" s="132"/>
    </row>
    <row r="5" spans="1:35" ht="18" customHeight="1">
      <c r="A5" s="702" t="s">
        <v>33</v>
      </c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2"/>
      <c r="AG5" s="702"/>
      <c r="AH5" s="702"/>
      <c r="AI5" s="702"/>
    </row>
    <row r="6" spans="1:35" ht="18.75">
      <c r="A6" s="702" t="s">
        <v>746</v>
      </c>
      <c r="B6" s="702"/>
      <c r="C6" s="702"/>
      <c r="D6" s="702"/>
      <c r="E6" s="702"/>
      <c r="F6" s="702"/>
      <c r="G6" s="702"/>
      <c r="H6" s="702"/>
      <c r="I6" s="702"/>
      <c r="J6" s="702"/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2"/>
      <c r="AF6" s="702"/>
      <c r="AG6" s="702"/>
      <c r="AH6" s="702"/>
      <c r="AI6" s="702"/>
    </row>
    <row r="7" spans="1:35" ht="23.25" customHeight="1">
      <c r="A7" s="142"/>
      <c r="B7" s="142"/>
      <c r="C7" s="415"/>
      <c r="D7" s="415"/>
      <c r="E7" s="415"/>
      <c r="F7" s="415"/>
      <c r="G7" s="415"/>
      <c r="H7" s="415"/>
      <c r="I7" s="415"/>
      <c r="J7" s="132"/>
      <c r="K7" s="415"/>
      <c r="L7" s="415"/>
      <c r="M7" s="415"/>
      <c r="N7" s="415"/>
      <c r="O7" s="132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1"/>
      <c r="AB7" s="143"/>
      <c r="AC7" s="144"/>
      <c r="AD7" s="143"/>
      <c r="AE7" s="143"/>
      <c r="AF7" s="708" t="s">
        <v>710</v>
      </c>
      <c r="AG7" s="708"/>
      <c r="AH7" s="708"/>
      <c r="AI7" s="429"/>
    </row>
    <row r="8" spans="1:35" ht="20.25" customHeight="1">
      <c r="A8" s="142"/>
      <c r="B8" s="142"/>
      <c r="C8" s="415"/>
      <c r="D8" s="415"/>
      <c r="E8" s="415"/>
      <c r="F8" s="415"/>
      <c r="G8" s="415"/>
      <c r="H8" s="415"/>
      <c r="I8" s="415"/>
      <c r="J8" s="132"/>
      <c r="K8" s="415"/>
      <c r="L8" s="415"/>
      <c r="M8" s="415"/>
      <c r="N8" s="415"/>
      <c r="O8" s="132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1"/>
      <c r="AB8" s="143"/>
      <c r="AC8" s="144"/>
      <c r="AD8" s="143"/>
      <c r="AE8" s="143"/>
      <c r="AF8" s="428"/>
      <c r="AG8" s="428"/>
      <c r="AH8" s="132" t="s">
        <v>651</v>
      </c>
      <c r="AI8" s="429"/>
    </row>
    <row r="9" spans="1:35" ht="20.25" customHeight="1">
      <c r="A9" s="142"/>
      <c r="B9" s="142"/>
      <c r="C9" s="415"/>
      <c r="D9" s="415"/>
      <c r="E9" s="415"/>
      <c r="F9" s="415"/>
      <c r="G9" s="415"/>
      <c r="H9" s="415"/>
      <c r="I9" s="415"/>
      <c r="J9" s="132"/>
      <c r="K9" s="415"/>
      <c r="L9" s="415"/>
      <c r="M9" s="415"/>
      <c r="N9" s="415"/>
      <c r="O9" s="132"/>
      <c r="P9" s="415"/>
      <c r="Q9" s="415"/>
      <c r="R9" s="415"/>
      <c r="S9" s="415"/>
      <c r="T9" s="415"/>
      <c r="U9" s="415"/>
      <c r="V9" s="415"/>
      <c r="W9" s="415"/>
      <c r="X9" s="415"/>
      <c r="Y9" s="415"/>
      <c r="Z9" s="415"/>
      <c r="AA9" s="411"/>
      <c r="AB9" s="143"/>
      <c r="AC9" s="144"/>
      <c r="AD9" s="143"/>
      <c r="AE9" s="143"/>
      <c r="AF9" s="428"/>
      <c r="AG9" s="428"/>
      <c r="AH9" s="132" t="s">
        <v>653</v>
      </c>
      <c r="AI9" s="429"/>
    </row>
    <row r="10" spans="1:35" ht="18.75">
      <c r="A10" s="142"/>
      <c r="B10" s="142"/>
      <c r="C10" s="415"/>
      <c r="D10" s="415"/>
      <c r="E10" s="415"/>
      <c r="F10" s="415"/>
      <c r="G10" s="415"/>
      <c r="H10" s="415"/>
      <c r="I10" s="415"/>
      <c r="J10" s="132"/>
      <c r="K10" s="415"/>
      <c r="L10" s="415"/>
      <c r="M10" s="415"/>
      <c r="N10" s="415"/>
      <c r="O10" s="132"/>
      <c r="P10" s="415"/>
      <c r="Q10" s="415"/>
      <c r="R10" s="415"/>
      <c r="S10" s="415"/>
      <c r="T10" s="415"/>
      <c r="U10" s="415"/>
      <c r="V10" s="415"/>
      <c r="W10" s="415"/>
      <c r="X10" s="415"/>
      <c r="Y10" s="415"/>
      <c r="Z10" s="415"/>
      <c r="AA10" s="411"/>
      <c r="AB10" s="143"/>
      <c r="AC10" s="144"/>
      <c r="AD10" s="143"/>
      <c r="AE10" s="143"/>
      <c r="AF10" s="428"/>
      <c r="AG10" s="428"/>
      <c r="AH10" s="132" t="s">
        <v>2230</v>
      </c>
      <c r="AI10" s="429"/>
    </row>
    <row r="11" spans="1:35" ht="18.75">
      <c r="A11" s="142"/>
      <c r="B11" s="142"/>
      <c r="C11" s="415"/>
      <c r="D11" s="415"/>
      <c r="E11" s="415"/>
      <c r="F11" s="415"/>
      <c r="G11" s="415"/>
      <c r="H11" s="415"/>
      <c r="I11" s="415"/>
      <c r="J11" s="132"/>
      <c r="K11" s="415"/>
      <c r="L11" s="415"/>
      <c r="M11" s="415"/>
      <c r="N11" s="415"/>
      <c r="O11" s="132"/>
      <c r="P11" s="415"/>
      <c r="Q11" s="415"/>
      <c r="R11" s="415"/>
      <c r="S11" s="415"/>
      <c r="T11" s="415"/>
      <c r="U11" s="415"/>
      <c r="V11" s="415"/>
      <c r="W11" s="415"/>
      <c r="X11" s="415"/>
      <c r="Y11" s="415"/>
      <c r="Z11" s="415"/>
      <c r="AA11" s="411"/>
      <c r="AB11" s="143"/>
      <c r="AC11" s="144"/>
      <c r="AD11" s="143"/>
      <c r="AE11" s="143"/>
      <c r="AF11" s="428"/>
      <c r="AG11" s="428"/>
      <c r="AH11" s="132" t="s">
        <v>261</v>
      </c>
      <c r="AI11" s="429"/>
    </row>
    <row r="12" spans="1:35" ht="18.75">
      <c r="A12" s="142"/>
      <c r="B12" s="142"/>
      <c r="C12" s="415"/>
      <c r="D12" s="415"/>
      <c r="E12" s="415"/>
      <c r="F12" s="415"/>
      <c r="G12" s="415"/>
      <c r="H12" s="415"/>
      <c r="I12" s="415"/>
      <c r="J12" s="132"/>
      <c r="K12" s="415"/>
      <c r="L12" s="415"/>
      <c r="M12" s="415"/>
      <c r="N12" s="415"/>
      <c r="O12" s="132"/>
      <c r="P12" s="415"/>
      <c r="Q12" s="415"/>
      <c r="R12" s="415"/>
      <c r="S12" s="415"/>
      <c r="T12" s="415"/>
      <c r="U12" s="415"/>
      <c r="V12" s="415"/>
      <c r="W12" s="415"/>
      <c r="X12" s="415"/>
      <c r="Y12" s="415"/>
      <c r="Z12" s="415"/>
      <c r="AA12" s="411"/>
      <c r="AB12" s="143"/>
      <c r="AC12" s="144"/>
      <c r="AD12" s="143"/>
      <c r="AE12" s="143"/>
      <c r="AF12" s="428"/>
      <c r="AG12" s="428"/>
      <c r="AH12" s="132"/>
      <c r="AI12" s="429"/>
    </row>
    <row r="13" spans="1:35" ht="18.75">
      <c r="A13" s="142"/>
      <c r="B13" s="142"/>
      <c r="C13" s="415"/>
      <c r="D13" s="415"/>
      <c r="E13" s="415"/>
      <c r="F13" s="415"/>
      <c r="G13" s="415"/>
      <c r="H13" s="415"/>
      <c r="I13" s="415"/>
      <c r="J13" s="132"/>
      <c r="K13" s="415"/>
      <c r="L13" s="415"/>
      <c r="M13" s="415"/>
      <c r="N13" s="415"/>
      <c r="O13" s="132"/>
      <c r="P13" s="415"/>
      <c r="Q13" s="415"/>
      <c r="R13" s="415"/>
      <c r="S13" s="415"/>
      <c r="T13" s="415"/>
      <c r="U13" s="415"/>
      <c r="V13" s="415"/>
      <c r="W13" s="415"/>
      <c r="X13" s="415"/>
      <c r="Y13" s="415"/>
      <c r="Z13" s="415"/>
      <c r="AA13" s="411"/>
      <c r="AB13" s="143"/>
      <c r="AC13" s="144"/>
      <c r="AD13" s="143"/>
      <c r="AE13" s="143"/>
      <c r="AF13" s="143"/>
      <c r="AG13" s="143"/>
      <c r="AH13" s="144"/>
      <c r="AI13" s="415"/>
    </row>
    <row r="14" spans="1:35">
      <c r="A14" s="704" t="s">
        <v>412</v>
      </c>
      <c r="B14" s="704" t="s">
        <v>607</v>
      </c>
      <c r="C14" s="704" t="s">
        <v>116</v>
      </c>
      <c r="D14" s="704"/>
      <c r="E14" s="704"/>
      <c r="F14" s="704"/>
      <c r="G14" s="704"/>
      <c r="H14" s="704"/>
      <c r="I14" s="704"/>
      <c r="J14" s="704"/>
      <c r="K14" s="704"/>
      <c r="L14" s="704"/>
      <c r="M14" s="704"/>
      <c r="N14" s="704"/>
      <c r="O14" s="704"/>
      <c r="P14" s="704"/>
      <c r="Q14" s="704" t="s">
        <v>608</v>
      </c>
      <c r="R14" s="704"/>
      <c r="S14" s="704"/>
      <c r="T14" s="704"/>
      <c r="U14" s="704"/>
      <c r="V14" s="704" t="s">
        <v>609</v>
      </c>
      <c r="W14" s="704"/>
      <c r="X14" s="704"/>
      <c r="Y14" s="704"/>
      <c r="Z14" s="704"/>
      <c r="AA14" s="704"/>
      <c r="AB14" s="704"/>
      <c r="AC14" s="704"/>
      <c r="AD14" s="704"/>
      <c r="AE14" s="704"/>
      <c r="AF14" s="704"/>
      <c r="AG14" s="704"/>
      <c r="AH14" s="704"/>
      <c r="AI14" s="704"/>
    </row>
    <row r="15" spans="1:35">
      <c r="A15" s="704"/>
      <c r="B15" s="704"/>
      <c r="C15" s="704" t="s">
        <v>229</v>
      </c>
      <c r="D15" s="704"/>
      <c r="E15" s="704"/>
      <c r="F15" s="704"/>
      <c r="G15" s="704" t="s">
        <v>610</v>
      </c>
      <c r="H15" s="704"/>
      <c r="I15" s="704"/>
      <c r="J15" s="704"/>
      <c r="K15" s="704" t="s">
        <v>611</v>
      </c>
      <c r="L15" s="704"/>
      <c r="M15" s="704"/>
      <c r="N15" s="704"/>
      <c r="O15" s="704"/>
      <c r="P15" s="710" t="s">
        <v>117</v>
      </c>
      <c r="Q15" s="704"/>
      <c r="R15" s="704"/>
      <c r="S15" s="704"/>
      <c r="T15" s="704"/>
      <c r="U15" s="704"/>
      <c r="V15" s="704" t="s">
        <v>229</v>
      </c>
      <c r="W15" s="704"/>
      <c r="X15" s="704"/>
      <c r="Y15" s="704"/>
      <c r="Z15" s="704" t="s">
        <v>610</v>
      </c>
      <c r="AA15" s="704"/>
      <c r="AB15" s="704"/>
      <c r="AC15" s="704"/>
      <c r="AD15" s="704" t="s">
        <v>611</v>
      </c>
      <c r="AE15" s="704"/>
      <c r="AF15" s="704"/>
      <c r="AG15" s="704"/>
      <c r="AH15" s="704"/>
      <c r="AI15" s="709" t="s">
        <v>231</v>
      </c>
    </row>
    <row r="16" spans="1:35" ht="78.75">
      <c r="A16" s="704"/>
      <c r="B16" s="704"/>
      <c r="C16" s="663" t="s">
        <v>612</v>
      </c>
      <c r="D16" s="663" t="s">
        <v>613</v>
      </c>
      <c r="E16" s="663" t="s">
        <v>230</v>
      </c>
      <c r="F16" s="663" t="s">
        <v>119</v>
      </c>
      <c r="G16" s="663" t="s">
        <v>612</v>
      </c>
      <c r="H16" s="663" t="s">
        <v>134</v>
      </c>
      <c r="I16" s="663" t="s">
        <v>614</v>
      </c>
      <c r="J16" s="663" t="s">
        <v>615</v>
      </c>
      <c r="K16" s="663" t="s">
        <v>616</v>
      </c>
      <c r="L16" s="663" t="s">
        <v>613</v>
      </c>
      <c r="M16" s="663" t="s">
        <v>617</v>
      </c>
      <c r="N16" s="663" t="s">
        <v>618</v>
      </c>
      <c r="O16" s="663" t="s">
        <v>619</v>
      </c>
      <c r="P16" s="710"/>
      <c r="Q16" s="663" t="s">
        <v>1955</v>
      </c>
      <c r="R16" s="663" t="s">
        <v>1854</v>
      </c>
      <c r="S16" s="663" t="s">
        <v>1855</v>
      </c>
      <c r="T16" s="663" t="s">
        <v>1856</v>
      </c>
      <c r="U16" s="663" t="s">
        <v>1857</v>
      </c>
      <c r="V16" s="663" t="s">
        <v>612</v>
      </c>
      <c r="W16" s="663" t="s">
        <v>118</v>
      </c>
      <c r="X16" s="663" t="s">
        <v>230</v>
      </c>
      <c r="Y16" s="663" t="s">
        <v>120</v>
      </c>
      <c r="Z16" s="663" t="s">
        <v>612</v>
      </c>
      <c r="AA16" s="413" t="s">
        <v>613</v>
      </c>
      <c r="AB16" s="663" t="s">
        <v>614</v>
      </c>
      <c r="AC16" s="663" t="s">
        <v>615</v>
      </c>
      <c r="AD16" s="663" t="s">
        <v>616</v>
      </c>
      <c r="AE16" s="663" t="s">
        <v>613</v>
      </c>
      <c r="AF16" s="663" t="s">
        <v>617</v>
      </c>
      <c r="AG16" s="663" t="s">
        <v>618</v>
      </c>
      <c r="AH16" s="663" t="s">
        <v>619</v>
      </c>
      <c r="AI16" s="709"/>
    </row>
    <row r="17" spans="1:35" s="158" customFormat="1">
      <c r="A17" s="662"/>
      <c r="B17" s="662">
        <v>1</v>
      </c>
      <c r="C17" s="662">
        <v>2</v>
      </c>
      <c r="D17" s="662">
        <v>3</v>
      </c>
      <c r="E17" s="662">
        <v>4</v>
      </c>
      <c r="F17" s="662">
        <v>5</v>
      </c>
      <c r="G17" s="662">
        <v>6</v>
      </c>
      <c r="H17" s="662">
        <v>7</v>
      </c>
      <c r="I17" s="662">
        <v>8</v>
      </c>
      <c r="J17" s="662">
        <v>9</v>
      </c>
      <c r="K17" s="662">
        <v>10</v>
      </c>
      <c r="L17" s="662">
        <v>11</v>
      </c>
      <c r="M17" s="662">
        <v>12</v>
      </c>
      <c r="N17" s="662">
        <v>13</v>
      </c>
      <c r="O17" s="662">
        <v>14</v>
      </c>
      <c r="P17" s="662">
        <v>15</v>
      </c>
      <c r="Q17" s="662">
        <v>16</v>
      </c>
      <c r="R17" s="662">
        <v>17</v>
      </c>
      <c r="S17" s="662">
        <v>18</v>
      </c>
      <c r="T17" s="662">
        <v>19</v>
      </c>
      <c r="U17" s="662">
        <v>20</v>
      </c>
      <c r="V17" s="662">
        <v>21</v>
      </c>
      <c r="W17" s="662">
        <v>22</v>
      </c>
      <c r="X17" s="662">
        <v>23</v>
      </c>
      <c r="Y17" s="662">
        <v>24</v>
      </c>
      <c r="Z17" s="662">
        <v>25</v>
      </c>
      <c r="AA17" s="659">
        <v>26</v>
      </c>
      <c r="AB17" s="662">
        <v>27</v>
      </c>
      <c r="AC17" s="662">
        <v>28</v>
      </c>
      <c r="AD17" s="662">
        <v>29</v>
      </c>
      <c r="AE17" s="662"/>
      <c r="AF17" s="662">
        <v>30</v>
      </c>
      <c r="AG17" s="662">
        <v>31</v>
      </c>
      <c r="AH17" s="662">
        <v>32</v>
      </c>
      <c r="AI17" s="662">
        <v>33</v>
      </c>
    </row>
    <row r="18" spans="1:35" s="151" customFormat="1">
      <c r="A18" s="662"/>
      <c r="B18" s="662" t="s">
        <v>715</v>
      </c>
      <c r="C18" s="662"/>
      <c r="D18" s="180"/>
      <c r="E18" s="662"/>
      <c r="F18" s="662"/>
      <c r="G18" s="662"/>
      <c r="H18" s="180"/>
      <c r="I18" s="180"/>
      <c r="J18" s="181">
        <f>J19+J184</f>
        <v>85.609999999999985</v>
      </c>
      <c r="K18" s="182"/>
      <c r="L18" s="182"/>
      <c r="M18" s="182"/>
      <c r="N18" s="182"/>
      <c r="O18" s="183">
        <f>O19+O183</f>
        <v>46.381499999999996</v>
      </c>
      <c r="P18" s="182"/>
      <c r="Q18" s="183">
        <f>Q19+Q184</f>
        <v>2349.76611469</v>
      </c>
      <c r="R18" s="183">
        <f>R19+R184</f>
        <v>117.48830573449993</v>
      </c>
      <c r="S18" s="184">
        <f>S19+S184</f>
        <v>939.90644587599945</v>
      </c>
      <c r="T18" s="184">
        <f>T19+T184</f>
        <v>1174.883057345</v>
      </c>
      <c r="U18" s="184">
        <f>U19+U184</f>
        <v>117.48830573449992</v>
      </c>
      <c r="V18" s="182"/>
      <c r="W18" s="182"/>
      <c r="X18" s="182"/>
      <c r="Y18" s="182"/>
      <c r="Z18" s="182"/>
      <c r="AA18" s="659"/>
      <c r="AB18" s="182"/>
      <c r="AC18" s="184">
        <f>AC19+AC184</f>
        <v>418.01999999999981</v>
      </c>
      <c r="AD18" s="182"/>
      <c r="AE18" s="182"/>
      <c r="AF18" s="182"/>
      <c r="AG18" s="182"/>
      <c r="AH18" s="183">
        <f>AH19+AH184</f>
        <v>266.7632000000001</v>
      </c>
      <c r="AI18" s="182"/>
    </row>
    <row r="19" spans="1:35" s="151" customFormat="1" ht="31.5">
      <c r="A19" s="662">
        <v>1</v>
      </c>
      <c r="B19" s="145" t="s">
        <v>252</v>
      </c>
      <c r="C19" s="662"/>
      <c r="D19" s="662"/>
      <c r="E19" s="662"/>
      <c r="F19" s="662"/>
      <c r="G19" s="662"/>
      <c r="H19" s="662"/>
      <c r="I19" s="150"/>
      <c r="J19" s="181">
        <f>J177+J180+J183</f>
        <v>77.609999999999985</v>
      </c>
      <c r="K19" s="662"/>
      <c r="L19" s="662"/>
      <c r="M19" s="662"/>
      <c r="N19" s="662"/>
      <c r="O19" s="183">
        <f>O177+O180+O183</f>
        <v>46.381499999999996</v>
      </c>
      <c r="P19" s="184"/>
      <c r="Q19" s="146">
        <f>Q177+Q180+Q183</f>
        <v>549.44130538440675</v>
      </c>
      <c r="R19" s="146">
        <f>R177+R180+R183</f>
        <v>27.472065269220341</v>
      </c>
      <c r="S19" s="146">
        <f>S177+S180+S183</f>
        <v>219.77652215376273</v>
      </c>
      <c r="T19" s="146">
        <f>T177+T180+T183</f>
        <v>274.72065269220337</v>
      </c>
      <c r="U19" s="146">
        <f>U177+U180+U183</f>
        <v>27.472065269220327</v>
      </c>
      <c r="V19" s="150"/>
      <c r="W19" s="150"/>
      <c r="X19" s="150"/>
      <c r="Y19" s="150"/>
      <c r="Z19" s="150"/>
      <c r="AA19" s="412"/>
      <c r="AB19" s="150"/>
      <c r="AC19" s="181">
        <f>AC177+AC180+AC183</f>
        <v>93.300000000000026</v>
      </c>
      <c r="AD19" s="150"/>
      <c r="AE19" s="150"/>
      <c r="AF19" s="150"/>
      <c r="AG19" s="150"/>
      <c r="AH19" s="183">
        <f>AH177+AH180+AH183</f>
        <v>46.381499999999996</v>
      </c>
      <c r="AI19" s="164"/>
    </row>
    <row r="20" spans="1:35" ht="31.5" hidden="1">
      <c r="A20" s="147" t="s">
        <v>399</v>
      </c>
      <c r="B20" s="145" t="s">
        <v>250</v>
      </c>
      <c r="C20" s="662"/>
      <c r="D20" s="662"/>
      <c r="E20" s="662"/>
      <c r="F20" s="662"/>
      <c r="G20" s="662"/>
      <c r="H20" s="662"/>
      <c r="I20" s="527"/>
      <c r="J20" s="181"/>
      <c r="K20" s="662"/>
      <c r="L20" s="662"/>
      <c r="M20" s="662"/>
      <c r="N20" s="662"/>
      <c r="O20" s="183"/>
      <c r="P20" s="409"/>
      <c r="Q20" s="508"/>
      <c r="R20" s="188"/>
      <c r="S20" s="188"/>
      <c r="T20" s="188"/>
      <c r="U20" s="188"/>
      <c r="V20" s="662"/>
      <c r="W20" s="662"/>
      <c r="X20" s="662"/>
      <c r="Y20" s="662"/>
      <c r="Z20" s="410"/>
      <c r="AA20" s="528"/>
      <c r="AB20" s="527"/>
      <c r="AC20" s="529"/>
      <c r="AD20" s="527"/>
      <c r="AE20" s="527"/>
      <c r="AF20" s="527"/>
      <c r="AG20" s="527"/>
      <c r="AH20" s="530"/>
      <c r="AI20" s="185"/>
    </row>
    <row r="21" spans="1:35" hidden="1">
      <c r="A21" s="147" t="str">
        <f>'приложение 1.1 '!A22</f>
        <v>1.1.1.</v>
      </c>
      <c r="B21" s="448" t="str">
        <f>'приложение 1.1 '!B22</f>
        <v>Подстанции 110кВ</v>
      </c>
      <c r="C21" s="663"/>
      <c r="D21" s="663"/>
      <c r="E21" s="663"/>
      <c r="F21" s="663"/>
      <c r="G21" s="663"/>
      <c r="H21" s="663"/>
      <c r="I21" s="527"/>
      <c r="J21" s="408"/>
      <c r="K21" s="663"/>
      <c r="L21" s="663"/>
      <c r="M21" s="663"/>
      <c r="N21" s="663"/>
      <c r="O21" s="408">
        <f>'приложение 1.1 '!D22</f>
        <v>0</v>
      </c>
      <c r="P21" s="409"/>
      <c r="Q21" s="508">
        <f>'приложение 1.1 '!H22</f>
        <v>0</v>
      </c>
      <c r="R21" s="508">
        <f>Q21*0.05</f>
        <v>0</v>
      </c>
      <c r="S21" s="508">
        <f>Q21*0.4</f>
        <v>0</v>
      </c>
      <c r="T21" s="508">
        <f>Q21*0.5</f>
        <v>0</v>
      </c>
      <c r="U21" s="508">
        <f>Q21-(R21+S21+T21)</f>
        <v>0</v>
      </c>
      <c r="V21" s="663"/>
      <c r="W21" s="663"/>
      <c r="X21" s="663"/>
      <c r="Y21" s="663"/>
      <c r="Z21" s="663" t="str">
        <f>IF(AB21&gt;0,'приложение 1.1 '!G22,"-")</f>
        <v>-</v>
      </c>
      <c r="AA21" s="528"/>
      <c r="AB21" s="527"/>
      <c r="AC21" s="430">
        <f>'приложение 1.1 '!E22</f>
        <v>0</v>
      </c>
      <c r="AD21" s="663" t="str">
        <f>IF(AG21&gt;0,'приложение 1.1 '!G22,"-")</f>
        <v>-</v>
      </c>
      <c r="AE21" s="527"/>
      <c r="AF21" s="527"/>
      <c r="AG21" s="527"/>
      <c r="AH21" s="531">
        <f>'приложение 1.1 '!D22</f>
        <v>0</v>
      </c>
      <c r="AI21" s="185"/>
    </row>
    <row r="22" spans="1:35" ht="45" hidden="1" customHeight="1">
      <c r="A22" s="416" t="str">
        <f>'приложение 1.1 '!A23</f>
        <v>1.1.1.1</v>
      </c>
      <c r="B22" s="418" t="str">
        <f>'приложение 1.1 '!B23</f>
        <v>Реконструкция РУ-10 кВ ПС -110/10/10кВ "Западная" (установка шкафов АЧР 2 шт.)</v>
      </c>
      <c r="C22" s="663"/>
      <c r="D22" s="663"/>
      <c r="E22" s="663"/>
      <c r="F22" s="663"/>
      <c r="G22" s="663"/>
      <c r="H22" s="663"/>
      <c r="I22" s="663"/>
      <c r="J22" s="408">
        <v>0</v>
      </c>
      <c r="K22" s="663"/>
      <c r="L22" s="663"/>
      <c r="M22" s="663"/>
      <c r="N22" s="663"/>
      <c r="O22" s="408">
        <f>'приложение 1.1 '!D23</f>
        <v>0</v>
      </c>
      <c r="P22" s="409"/>
      <c r="Q22" s="508">
        <f>'приложение 1.1 '!H23</f>
        <v>2.5049999999999999</v>
      </c>
      <c r="R22" s="508">
        <f t="shared" ref="R22:R82" si="0">Q22*0.05</f>
        <v>0.12525</v>
      </c>
      <c r="S22" s="508">
        <f t="shared" ref="S22:S82" si="1">Q22*0.4</f>
        <v>1.002</v>
      </c>
      <c r="T22" s="508">
        <f t="shared" ref="T22:T82" si="2">Q22*0.5</f>
        <v>1.2524999999999999</v>
      </c>
      <c r="U22" s="508">
        <f t="shared" ref="U22:U82" si="3">Q22-(R22+S22+T22)</f>
        <v>0.12524999999999986</v>
      </c>
      <c r="V22" s="663"/>
      <c r="W22" s="663"/>
      <c r="X22" s="663"/>
      <c r="Y22" s="663"/>
      <c r="Z22" s="663" t="str">
        <f>IF(AB22&gt;0,'приложение 1.1 '!G23,"-")</f>
        <v>-</v>
      </c>
      <c r="AA22" s="413"/>
      <c r="AB22" s="663"/>
      <c r="AC22" s="430">
        <f>'приложение 1.1 '!E23</f>
        <v>0</v>
      </c>
      <c r="AD22" s="663" t="str">
        <f>IF(AG22&gt;0,'приложение 1.1 '!G23,"-")</f>
        <v>-</v>
      </c>
      <c r="AE22" s="663"/>
      <c r="AF22" s="663"/>
      <c r="AG22" s="663"/>
      <c r="AH22" s="531">
        <f>'приложение 1.1 '!D23</f>
        <v>0</v>
      </c>
      <c r="AI22" s="185"/>
    </row>
    <row r="23" spans="1:35" ht="35.25" hidden="1" customHeight="1">
      <c r="A23" s="147" t="str">
        <f>'приложение 1.1 '!A24</f>
        <v>1.1.2.</v>
      </c>
      <c r="B23" s="448" t="str">
        <f>'приложение 1.1 '!B24</f>
        <v>Распределительные подстанции 6/10кВ (РП)</v>
      </c>
      <c r="C23" s="663"/>
      <c r="D23" s="663"/>
      <c r="E23" s="663"/>
      <c r="F23" s="663"/>
      <c r="G23" s="663"/>
      <c r="H23" s="663"/>
      <c r="I23" s="663"/>
      <c r="J23" s="408"/>
      <c r="K23" s="663"/>
      <c r="L23" s="663"/>
      <c r="M23" s="663"/>
      <c r="N23" s="663"/>
      <c r="O23" s="408">
        <f>'приложение 1.1 '!D24</f>
        <v>0</v>
      </c>
      <c r="P23" s="409"/>
      <c r="Q23" s="508">
        <f>'приложение 1.1 '!H24</f>
        <v>0</v>
      </c>
      <c r="R23" s="508">
        <f t="shared" si="0"/>
        <v>0</v>
      </c>
      <c r="S23" s="508">
        <f t="shared" si="1"/>
        <v>0</v>
      </c>
      <c r="T23" s="508">
        <f t="shared" si="2"/>
        <v>0</v>
      </c>
      <c r="U23" s="508">
        <f t="shared" si="3"/>
        <v>0</v>
      </c>
      <c r="V23" s="663"/>
      <c r="W23" s="663"/>
      <c r="X23" s="663"/>
      <c r="Y23" s="663"/>
      <c r="Z23" s="663" t="str">
        <f>IF(AB23&gt;0,'приложение 1.1 '!G24,"-")</f>
        <v>-</v>
      </c>
      <c r="AA23" s="413"/>
      <c r="AB23" s="663"/>
      <c r="AC23" s="430">
        <f>'приложение 1.1 '!E24</f>
        <v>0</v>
      </c>
      <c r="AD23" s="663" t="str">
        <f>IF(AG23&gt;0,'приложение 1.1 '!G24,"-")</f>
        <v>-</v>
      </c>
      <c r="AE23" s="663"/>
      <c r="AF23" s="663"/>
      <c r="AG23" s="663"/>
      <c r="AH23" s="531">
        <f>'приложение 1.1 '!D24</f>
        <v>0</v>
      </c>
      <c r="AI23" s="185"/>
    </row>
    <row r="24" spans="1:35" ht="45" hidden="1" customHeight="1">
      <c r="A24" s="416" t="str">
        <f>'приложение 1.1 '!A25</f>
        <v>1.1.2.1</v>
      </c>
      <c r="B24" s="418" t="str">
        <f>'приложение 1.1 '!B25</f>
        <v>Реконструкция РП-135 (замена ячеек РУ-6 кВ с МВ на ячейки с ВВ)</v>
      </c>
      <c r="C24" s="663"/>
      <c r="D24" s="663"/>
      <c r="E24" s="663"/>
      <c r="F24" s="663"/>
      <c r="G24" s="663">
        <v>1999</v>
      </c>
      <c r="H24" s="663">
        <v>25</v>
      </c>
      <c r="I24" s="663"/>
      <c r="J24" s="408"/>
      <c r="K24" s="663"/>
      <c r="L24" s="663"/>
      <c r="M24" s="663"/>
      <c r="N24" s="663"/>
      <c r="O24" s="408">
        <f>'приложение 1.1 '!D25</f>
        <v>0</v>
      </c>
      <c r="P24" s="409"/>
      <c r="Q24" s="508">
        <f>'приложение 1.1 '!H25</f>
        <v>13.963530909999999</v>
      </c>
      <c r="R24" s="508">
        <f t="shared" si="0"/>
        <v>0.69817654549999997</v>
      </c>
      <c r="S24" s="508">
        <f t="shared" si="1"/>
        <v>5.5854123639999997</v>
      </c>
      <c r="T24" s="508">
        <f t="shared" si="2"/>
        <v>6.9817654549999997</v>
      </c>
      <c r="U24" s="508">
        <f t="shared" si="3"/>
        <v>0.69817654550000086</v>
      </c>
      <c r="V24" s="663"/>
      <c r="W24" s="663"/>
      <c r="X24" s="663"/>
      <c r="Y24" s="663"/>
      <c r="Z24" s="663" t="str">
        <f>IF(AB24&gt;0,'приложение 1.1 '!G25,"-")</f>
        <v>-</v>
      </c>
      <c r="AA24" s="413"/>
      <c r="AB24" s="663"/>
      <c r="AC24" s="430">
        <f>'приложение 1.1 '!E25</f>
        <v>0</v>
      </c>
      <c r="AD24" s="663" t="str">
        <f>IF(AG24&gt;0,'приложение 1.1 '!G25,"-")</f>
        <v>-</v>
      </c>
      <c r="AE24" s="663"/>
      <c r="AF24" s="663"/>
      <c r="AG24" s="663"/>
      <c r="AH24" s="531">
        <f>'приложение 1.1 '!D25</f>
        <v>0</v>
      </c>
      <c r="AI24" s="185"/>
    </row>
    <row r="25" spans="1:35" ht="45" hidden="1" customHeight="1">
      <c r="A25" s="416" t="str">
        <f>'приложение 1.1 '!A26</f>
        <v>1.1.2.2</v>
      </c>
      <c r="B25" s="418" t="str">
        <f>'приложение 1.1 '!B26</f>
        <v>Реконструкция РП-133 мкр.Ж/Д (установка дополнительных ячеек РУ-10 кВ 3 шт.)</v>
      </c>
      <c r="C25" s="663"/>
      <c r="D25" s="663"/>
      <c r="E25" s="663"/>
      <c r="F25" s="663"/>
      <c r="G25" s="663">
        <v>1993</v>
      </c>
      <c r="H25" s="663">
        <v>25</v>
      </c>
      <c r="I25" s="663"/>
      <c r="J25" s="408"/>
      <c r="K25" s="663"/>
      <c r="L25" s="663"/>
      <c r="M25" s="663"/>
      <c r="N25" s="663"/>
      <c r="O25" s="408">
        <f>'приложение 1.1 '!D26</f>
        <v>0</v>
      </c>
      <c r="P25" s="409"/>
      <c r="Q25" s="508">
        <f>'приложение 1.1 '!H26</f>
        <v>1.2969999999999999</v>
      </c>
      <c r="R25" s="508">
        <f t="shared" si="0"/>
        <v>6.4850000000000005E-2</v>
      </c>
      <c r="S25" s="508">
        <f t="shared" si="1"/>
        <v>0.51880000000000004</v>
      </c>
      <c r="T25" s="508">
        <f t="shared" si="2"/>
        <v>0.64849999999999997</v>
      </c>
      <c r="U25" s="508">
        <f t="shared" si="3"/>
        <v>6.4850000000000074E-2</v>
      </c>
      <c r="V25" s="663"/>
      <c r="W25" s="663"/>
      <c r="X25" s="663"/>
      <c r="Y25" s="663"/>
      <c r="Z25" s="663" t="str">
        <f>IF(AB25&gt;0,'приложение 1.1 '!G26,"-")</f>
        <v>-</v>
      </c>
      <c r="AA25" s="413"/>
      <c r="AB25" s="663"/>
      <c r="AC25" s="430">
        <f>'приложение 1.1 '!E26</f>
        <v>0</v>
      </c>
      <c r="AD25" s="663" t="str">
        <f>IF(AG25&gt;0,'приложение 1.1 '!G26,"-")</f>
        <v>-</v>
      </c>
      <c r="AE25" s="663"/>
      <c r="AF25" s="663"/>
      <c r="AG25" s="663"/>
      <c r="AH25" s="531">
        <f>'приложение 1.1 '!D26</f>
        <v>0</v>
      </c>
      <c r="AI25" s="185"/>
    </row>
    <row r="26" spans="1:35" ht="45" hidden="1" customHeight="1">
      <c r="A26" s="416" t="str">
        <f>'приложение 1.1 '!A27</f>
        <v>1.1.2.3</v>
      </c>
      <c r="B26" s="418" t="str">
        <f>'приложение 1.1 '!B27</f>
        <v xml:space="preserve">Реконструкция РП-106 замена оборудования  РУ-0,4 кВ </v>
      </c>
      <c r="C26" s="663"/>
      <c r="D26" s="663"/>
      <c r="E26" s="663"/>
      <c r="F26" s="663"/>
      <c r="G26" s="663">
        <v>1999</v>
      </c>
      <c r="H26" s="663">
        <v>25</v>
      </c>
      <c r="I26" s="663"/>
      <c r="J26" s="408"/>
      <c r="K26" s="663"/>
      <c r="L26" s="663"/>
      <c r="M26" s="663"/>
      <c r="N26" s="663"/>
      <c r="O26" s="408">
        <f>'приложение 1.1 '!D27</f>
        <v>0</v>
      </c>
      <c r="P26" s="409"/>
      <c r="Q26" s="508">
        <f>'приложение 1.1 '!H27</f>
        <v>2.8071504900000002</v>
      </c>
      <c r="R26" s="508">
        <f t="shared" si="0"/>
        <v>0.14035752450000002</v>
      </c>
      <c r="S26" s="508">
        <f t="shared" si="1"/>
        <v>1.1228601960000002</v>
      </c>
      <c r="T26" s="508">
        <f t="shared" si="2"/>
        <v>1.4035752450000001</v>
      </c>
      <c r="U26" s="508">
        <f t="shared" si="3"/>
        <v>0.14035752450000016</v>
      </c>
      <c r="V26" s="663"/>
      <c r="W26" s="663"/>
      <c r="X26" s="663"/>
      <c r="Y26" s="663"/>
      <c r="Z26" s="663" t="str">
        <f>IF(AB26&gt;0,'приложение 1.1 '!G27,"-")</f>
        <v>-</v>
      </c>
      <c r="AA26" s="413"/>
      <c r="AB26" s="663"/>
      <c r="AC26" s="430">
        <f>'приложение 1.1 '!E27</f>
        <v>0</v>
      </c>
      <c r="AD26" s="663" t="str">
        <f>IF(AG26&gt;0,'приложение 1.1 '!G27,"-")</f>
        <v>-</v>
      </c>
      <c r="AE26" s="663"/>
      <c r="AF26" s="663"/>
      <c r="AG26" s="663"/>
      <c r="AH26" s="531">
        <f>'приложение 1.1 '!D27</f>
        <v>0</v>
      </c>
      <c r="AI26" s="185"/>
    </row>
    <row r="27" spans="1:35" ht="45" hidden="1" customHeight="1">
      <c r="A27" s="416" t="str">
        <f>'приложение 1.1 '!A28</f>
        <v>1.1.2.4</v>
      </c>
      <c r="B27" s="418" t="str">
        <f>'приложение 1.1 '!B28</f>
        <v xml:space="preserve">Реконструкция РП-106 (Реконструкция строительной части) расширение РУ-0,4 кВ </v>
      </c>
      <c r="C27" s="663"/>
      <c r="D27" s="663"/>
      <c r="E27" s="663"/>
      <c r="F27" s="663"/>
      <c r="G27" s="663">
        <v>1999</v>
      </c>
      <c r="H27" s="663">
        <v>25</v>
      </c>
      <c r="I27" s="663"/>
      <c r="J27" s="408"/>
      <c r="K27" s="663"/>
      <c r="L27" s="663"/>
      <c r="M27" s="663"/>
      <c r="N27" s="663"/>
      <c r="O27" s="408">
        <f>'приложение 1.1 '!D28</f>
        <v>0</v>
      </c>
      <c r="P27" s="409"/>
      <c r="Q27" s="508">
        <f>'приложение 1.1 '!H28</f>
        <v>0.14551</v>
      </c>
      <c r="R27" s="508">
        <f t="shared" si="0"/>
        <v>7.2755000000000007E-3</v>
      </c>
      <c r="S27" s="508">
        <f t="shared" si="1"/>
        <v>5.8204000000000006E-2</v>
      </c>
      <c r="T27" s="508">
        <f t="shared" si="2"/>
        <v>7.2755E-2</v>
      </c>
      <c r="U27" s="508">
        <f t="shared" si="3"/>
        <v>7.2754999999999903E-3</v>
      </c>
      <c r="V27" s="663"/>
      <c r="W27" s="663"/>
      <c r="X27" s="663"/>
      <c r="Y27" s="663"/>
      <c r="Z27" s="663" t="str">
        <f>IF(AB27&gt;0,'приложение 1.1 '!G28,"-")</f>
        <v>-</v>
      </c>
      <c r="AA27" s="413"/>
      <c r="AB27" s="663"/>
      <c r="AC27" s="430">
        <f>'приложение 1.1 '!E28</f>
        <v>0</v>
      </c>
      <c r="AD27" s="663" t="str">
        <f>IF(AG27&gt;0,'приложение 1.1 '!G28,"-")</f>
        <v>-</v>
      </c>
      <c r="AE27" s="663"/>
      <c r="AF27" s="663"/>
      <c r="AG27" s="663"/>
      <c r="AH27" s="531">
        <f>'приложение 1.1 '!D28</f>
        <v>0</v>
      </c>
      <c r="AI27" s="185"/>
    </row>
    <row r="28" spans="1:35" ht="60.75" hidden="1" customHeight="1">
      <c r="A28" s="416" t="str">
        <f>'приложение 1.1 '!A29</f>
        <v>1.1.2.5</v>
      </c>
      <c r="B28" s="418" t="str">
        <f>'приложение 1.1 '!B29</f>
        <v>Реконструкция РП-120 (РУ-10 кВ замена масляных выключателей на выключатели BB\TEL)</v>
      </c>
      <c r="C28" s="663"/>
      <c r="D28" s="663"/>
      <c r="E28" s="663"/>
      <c r="F28" s="663"/>
      <c r="G28" s="663">
        <v>1993</v>
      </c>
      <c r="H28" s="663">
        <v>25</v>
      </c>
      <c r="I28" s="663"/>
      <c r="J28" s="408"/>
      <c r="K28" s="663"/>
      <c r="L28" s="663"/>
      <c r="M28" s="663"/>
      <c r="N28" s="663"/>
      <c r="O28" s="408">
        <f>'приложение 1.1 '!D29</f>
        <v>0</v>
      </c>
      <c r="P28" s="409"/>
      <c r="Q28" s="508">
        <f>'приложение 1.1 '!H29</f>
        <v>7.9873900000000004</v>
      </c>
      <c r="R28" s="508">
        <f t="shared" si="0"/>
        <v>0.39936950000000004</v>
      </c>
      <c r="S28" s="508">
        <f t="shared" si="1"/>
        <v>3.1949560000000004</v>
      </c>
      <c r="T28" s="508">
        <f t="shared" si="2"/>
        <v>3.9936950000000002</v>
      </c>
      <c r="U28" s="508">
        <f t="shared" si="3"/>
        <v>0.39936949999999971</v>
      </c>
      <c r="V28" s="663"/>
      <c r="W28" s="663"/>
      <c r="X28" s="663"/>
      <c r="Y28" s="663"/>
      <c r="Z28" s="663" t="str">
        <f>IF(AB28&gt;0,'приложение 1.1 '!G29,"-")</f>
        <v>-</v>
      </c>
      <c r="AA28" s="413"/>
      <c r="AB28" s="663"/>
      <c r="AC28" s="430">
        <f>'приложение 1.1 '!E29</f>
        <v>0</v>
      </c>
      <c r="AD28" s="663" t="str">
        <f>IF(AG28&gt;0,'приложение 1.1 '!G29,"-")</f>
        <v>-</v>
      </c>
      <c r="AE28" s="663"/>
      <c r="AF28" s="663"/>
      <c r="AG28" s="663"/>
      <c r="AH28" s="531">
        <f>'приложение 1.1 '!D29</f>
        <v>0</v>
      </c>
      <c r="AI28" s="185"/>
    </row>
    <row r="29" spans="1:35" ht="58.5" hidden="1" customHeight="1">
      <c r="A29" s="416" t="str">
        <f>'приложение 1.1 '!A30</f>
        <v>1.1.2.6</v>
      </c>
      <c r="B29" s="418" t="str">
        <f>'приложение 1.1 '!B30</f>
        <v>Реконструкция РП-131 (РУ-10 кВ замена масляных выключателей на выключатели BB\TEL)</v>
      </c>
      <c r="C29" s="663"/>
      <c r="D29" s="663"/>
      <c r="E29" s="663"/>
      <c r="F29" s="663"/>
      <c r="G29" s="663">
        <v>1997</v>
      </c>
      <c r="H29" s="663">
        <v>25</v>
      </c>
      <c r="I29" s="663"/>
      <c r="J29" s="408"/>
      <c r="K29" s="663"/>
      <c r="L29" s="663"/>
      <c r="M29" s="663"/>
      <c r="N29" s="663"/>
      <c r="O29" s="408">
        <f>'приложение 1.1 '!D30</f>
        <v>0</v>
      </c>
      <c r="P29" s="409"/>
      <c r="Q29" s="508">
        <f>'приложение 1.1 '!H30</f>
        <v>12.33357</v>
      </c>
      <c r="R29" s="508">
        <f t="shared" si="0"/>
        <v>0.61667850000000002</v>
      </c>
      <c r="S29" s="508">
        <f t="shared" si="1"/>
        <v>4.9334280000000001</v>
      </c>
      <c r="T29" s="508">
        <f t="shared" si="2"/>
        <v>6.166785</v>
      </c>
      <c r="U29" s="508">
        <f t="shared" si="3"/>
        <v>0.6166785000000008</v>
      </c>
      <c r="V29" s="663"/>
      <c r="W29" s="663"/>
      <c r="X29" s="663"/>
      <c r="Y29" s="663"/>
      <c r="Z29" s="663" t="str">
        <f>IF(AB29&gt;0,'приложение 1.1 '!G30,"-")</f>
        <v>-</v>
      </c>
      <c r="AA29" s="413"/>
      <c r="AB29" s="663"/>
      <c r="AC29" s="430">
        <f>'приложение 1.1 '!E30</f>
        <v>0</v>
      </c>
      <c r="AD29" s="663" t="str">
        <f>IF(AG29&gt;0,'приложение 1.1 '!G30,"-")</f>
        <v>-</v>
      </c>
      <c r="AE29" s="663"/>
      <c r="AF29" s="663"/>
      <c r="AG29" s="663"/>
      <c r="AH29" s="531">
        <f>'приложение 1.1 '!D30</f>
        <v>0</v>
      </c>
      <c r="AI29" s="185"/>
    </row>
    <row r="30" spans="1:35" ht="57" hidden="1" customHeight="1">
      <c r="A30" s="416" t="str">
        <f>'приложение 1.1 '!A31</f>
        <v>1.1.2.7</v>
      </c>
      <c r="B30" s="418" t="str">
        <f>'приложение 1.1 '!B31</f>
        <v>Реконструкция РП-143 (РУ-10 кВ замена масляных выключателей на выключатели BB\TEL, установка дополнительных ячеек)</v>
      </c>
      <c r="C30" s="663"/>
      <c r="D30" s="663"/>
      <c r="E30" s="663"/>
      <c r="F30" s="663"/>
      <c r="G30" s="663">
        <v>1995</v>
      </c>
      <c r="H30" s="663">
        <v>25</v>
      </c>
      <c r="I30" s="663"/>
      <c r="J30" s="408"/>
      <c r="K30" s="663"/>
      <c r="L30" s="663"/>
      <c r="M30" s="663"/>
      <c r="N30" s="663"/>
      <c r="O30" s="408">
        <f>'приложение 1.1 '!D31</f>
        <v>0</v>
      </c>
      <c r="P30" s="409"/>
      <c r="Q30" s="508">
        <f>'приложение 1.1 '!H31</f>
        <v>12.555165000000001</v>
      </c>
      <c r="R30" s="508">
        <f t="shared" si="0"/>
        <v>0.62775825000000007</v>
      </c>
      <c r="S30" s="508">
        <f t="shared" si="1"/>
        <v>5.0220660000000006</v>
      </c>
      <c r="T30" s="508">
        <f t="shared" si="2"/>
        <v>6.2775825000000003</v>
      </c>
      <c r="U30" s="508">
        <f t="shared" si="3"/>
        <v>0.62775824999999941</v>
      </c>
      <c r="V30" s="663"/>
      <c r="W30" s="663"/>
      <c r="X30" s="663"/>
      <c r="Y30" s="663"/>
      <c r="Z30" s="663" t="str">
        <f>IF(AB30&gt;0,'приложение 1.1 '!G31,"-")</f>
        <v>-</v>
      </c>
      <c r="AA30" s="413"/>
      <c r="AB30" s="663"/>
      <c r="AC30" s="430">
        <f>'приложение 1.1 '!E31</f>
        <v>0</v>
      </c>
      <c r="AD30" s="663" t="str">
        <f>IF(AG30&gt;0,'приложение 1.1 '!G31,"-")</f>
        <v>-</v>
      </c>
      <c r="AE30" s="663"/>
      <c r="AF30" s="663"/>
      <c r="AG30" s="663"/>
      <c r="AH30" s="531">
        <f>'приложение 1.1 '!D31</f>
        <v>0</v>
      </c>
      <c r="AI30" s="185"/>
    </row>
    <row r="31" spans="1:35" ht="59.25" hidden="1" customHeight="1">
      <c r="A31" s="416" t="str">
        <f>'приложение 1.1 '!A32</f>
        <v>1.1.2.8</v>
      </c>
      <c r="B31" s="418" t="str">
        <f>'приложение 1.1 '!B32</f>
        <v>Реконструкция РП-151 (замена ячейки, установка двух дополнительных ячеек;  РУ-10кВ)</v>
      </c>
      <c r="C31" s="663"/>
      <c r="D31" s="663"/>
      <c r="E31" s="663"/>
      <c r="F31" s="663"/>
      <c r="G31" s="663">
        <v>2006</v>
      </c>
      <c r="H31" s="663">
        <v>25</v>
      </c>
      <c r="I31" s="663"/>
      <c r="J31" s="408"/>
      <c r="K31" s="663"/>
      <c r="L31" s="663"/>
      <c r="M31" s="663"/>
      <c r="N31" s="663"/>
      <c r="O31" s="408">
        <f>'приложение 1.1 '!D32</f>
        <v>0</v>
      </c>
      <c r="P31" s="409"/>
      <c r="Q31" s="508">
        <f>'приложение 1.1 '!H32</f>
        <v>1.0536909999999999</v>
      </c>
      <c r="R31" s="508">
        <f t="shared" si="0"/>
        <v>5.2684549999999997E-2</v>
      </c>
      <c r="S31" s="508">
        <f t="shared" si="1"/>
        <v>0.42147639999999997</v>
      </c>
      <c r="T31" s="508">
        <f t="shared" si="2"/>
        <v>0.52684549999999997</v>
      </c>
      <c r="U31" s="508">
        <f t="shared" si="3"/>
        <v>5.2684549999999941E-2</v>
      </c>
      <c r="V31" s="663"/>
      <c r="W31" s="663"/>
      <c r="X31" s="663"/>
      <c r="Y31" s="663"/>
      <c r="Z31" s="663" t="str">
        <f>IF(AB31&gt;0,'приложение 1.1 '!G32,"-")</f>
        <v>-</v>
      </c>
      <c r="AA31" s="413"/>
      <c r="AB31" s="663"/>
      <c r="AC31" s="430">
        <f>'приложение 1.1 '!E32</f>
        <v>0</v>
      </c>
      <c r="AD31" s="663" t="str">
        <f>IF(AG31&gt;0,'приложение 1.1 '!G32,"-")</f>
        <v>-</v>
      </c>
      <c r="AE31" s="663"/>
      <c r="AF31" s="663"/>
      <c r="AG31" s="663"/>
      <c r="AH31" s="531">
        <f>'приложение 1.1 '!D32</f>
        <v>0</v>
      </c>
      <c r="AI31" s="185"/>
    </row>
    <row r="32" spans="1:35" ht="66" hidden="1" customHeight="1">
      <c r="A32" s="416" t="str">
        <f>'приложение 1.1 '!A33</f>
        <v>1.1.2.9</v>
      </c>
      <c r="B32" s="418" t="str">
        <f>'приложение 1.1 '!B33</f>
        <v>Реконструкция РП-125 мкр.33 (замена МВ на вакуумные и МБРЗ; замена 2ТМГ-630кВА на 2ТМГ-1250кВА; РУ-0,4кВ)</v>
      </c>
      <c r="C32" s="663"/>
      <c r="D32" s="663"/>
      <c r="E32" s="663"/>
      <c r="F32" s="663"/>
      <c r="G32" s="663">
        <v>1994</v>
      </c>
      <c r="H32" s="663">
        <v>25</v>
      </c>
      <c r="I32" s="663"/>
      <c r="J32" s="408">
        <v>1.26</v>
      </c>
      <c r="K32" s="663"/>
      <c r="L32" s="663"/>
      <c r="M32" s="663"/>
      <c r="N32" s="663"/>
      <c r="O32" s="408">
        <f>'приложение 1.1 '!D33</f>
        <v>0</v>
      </c>
      <c r="P32" s="409"/>
      <c r="Q32" s="508">
        <f>'приложение 1.1 '!H33</f>
        <v>12.961489779999999</v>
      </c>
      <c r="R32" s="508">
        <f t="shared" si="0"/>
        <v>0.64807448899999998</v>
      </c>
      <c r="S32" s="508">
        <f t="shared" si="1"/>
        <v>5.1845959119999998</v>
      </c>
      <c r="T32" s="508">
        <f t="shared" si="2"/>
        <v>6.4807448899999995</v>
      </c>
      <c r="U32" s="508">
        <f t="shared" si="3"/>
        <v>0.64807448900000075</v>
      </c>
      <c r="V32" s="663"/>
      <c r="W32" s="663"/>
      <c r="X32" s="663"/>
      <c r="Y32" s="663"/>
      <c r="Z32" s="663">
        <f>IF(AB32&gt;0,'приложение 1.1 '!G33,"-")</f>
        <v>2014</v>
      </c>
      <c r="AA32" s="413">
        <v>25</v>
      </c>
      <c r="AB32" s="663" t="s">
        <v>535</v>
      </c>
      <c r="AC32" s="430">
        <f>'приложение 1.1 '!E33</f>
        <v>2.5</v>
      </c>
      <c r="AD32" s="663" t="str">
        <f>IF(AG32&gt;0,'приложение 1.1 '!G33,"-")</f>
        <v>-</v>
      </c>
      <c r="AE32" s="663"/>
      <c r="AF32" s="663"/>
      <c r="AG32" s="663"/>
      <c r="AH32" s="531">
        <f>'приложение 1.1 '!D33</f>
        <v>0</v>
      </c>
      <c r="AI32" s="185"/>
    </row>
    <row r="33" spans="1:35" ht="45" hidden="1" customHeight="1">
      <c r="A33" s="416" t="str">
        <f>'приложение 1.1 '!A34</f>
        <v>1.1.2.10</v>
      </c>
      <c r="B33" s="418" t="str">
        <f>'приложение 1.1 '!B34</f>
        <v>Реконструкция РП-104 мкр.7А (замена оборудования)</v>
      </c>
      <c r="C33" s="663"/>
      <c r="D33" s="663"/>
      <c r="E33" s="663"/>
      <c r="F33" s="663"/>
      <c r="G33" s="663">
        <v>1988</v>
      </c>
      <c r="H33" s="663">
        <v>25</v>
      </c>
      <c r="I33" s="663"/>
      <c r="J33" s="408"/>
      <c r="K33" s="663"/>
      <c r="L33" s="663"/>
      <c r="M33" s="663"/>
      <c r="N33" s="663"/>
      <c r="O33" s="408">
        <f>'приложение 1.1 '!D34</f>
        <v>0</v>
      </c>
      <c r="P33" s="409"/>
      <c r="Q33" s="508">
        <f>'приложение 1.1 '!H34</f>
        <v>11.021994980629529</v>
      </c>
      <c r="R33" s="508">
        <f t="shared" si="0"/>
        <v>0.55109974903147652</v>
      </c>
      <c r="S33" s="508">
        <f t="shared" si="1"/>
        <v>4.4087979922518121</v>
      </c>
      <c r="T33" s="508">
        <f t="shared" si="2"/>
        <v>5.5109974903147645</v>
      </c>
      <c r="U33" s="508">
        <f t="shared" si="3"/>
        <v>0.55109974903147574</v>
      </c>
      <c r="V33" s="663"/>
      <c r="W33" s="663"/>
      <c r="X33" s="663"/>
      <c r="Y33" s="663"/>
      <c r="Z33" s="663" t="str">
        <f>IF(AB33&gt;0,'приложение 1.1 '!G34,"-")</f>
        <v>-</v>
      </c>
      <c r="AA33" s="413"/>
      <c r="AB33" s="663"/>
      <c r="AC33" s="430">
        <f>'приложение 1.1 '!E34</f>
        <v>0</v>
      </c>
      <c r="AD33" s="663" t="str">
        <f>IF(AG33&gt;0,'приложение 1.1 '!G34,"-")</f>
        <v>-</v>
      </c>
      <c r="AE33" s="663"/>
      <c r="AF33" s="663"/>
      <c r="AG33" s="663"/>
      <c r="AH33" s="531">
        <f>'приложение 1.1 '!D34</f>
        <v>0</v>
      </c>
      <c r="AI33" s="185"/>
    </row>
    <row r="34" spans="1:35" ht="45" hidden="1" customHeight="1">
      <c r="A34" s="416" t="str">
        <f>'приложение 1.1 '!A35</f>
        <v>1.1.2.11</v>
      </c>
      <c r="B34" s="418" t="str">
        <f>'приложение 1.1 '!B35</f>
        <v>Реконструкция РП-124 мкр.32 (замена оборудования)</v>
      </c>
      <c r="C34" s="663"/>
      <c r="D34" s="663"/>
      <c r="E34" s="663"/>
      <c r="F34" s="663"/>
      <c r="G34" s="663">
        <v>1992</v>
      </c>
      <c r="H34" s="663">
        <v>25</v>
      </c>
      <c r="I34" s="663"/>
      <c r="J34" s="408"/>
      <c r="K34" s="476"/>
      <c r="L34" s="663"/>
      <c r="M34" s="663"/>
      <c r="N34" s="663"/>
      <c r="O34" s="408">
        <f>'приложение 1.1 '!D35</f>
        <v>0</v>
      </c>
      <c r="P34" s="409"/>
      <c r="Q34" s="508">
        <f>'приложение 1.1 '!H35</f>
        <v>11.021994980629529</v>
      </c>
      <c r="R34" s="508">
        <f t="shared" si="0"/>
        <v>0.55109974903147652</v>
      </c>
      <c r="S34" s="508">
        <f t="shared" si="1"/>
        <v>4.4087979922518121</v>
      </c>
      <c r="T34" s="508">
        <f t="shared" si="2"/>
        <v>5.5109974903147645</v>
      </c>
      <c r="U34" s="508">
        <f t="shared" si="3"/>
        <v>0.55109974903147574</v>
      </c>
      <c r="V34" s="663"/>
      <c r="W34" s="663"/>
      <c r="X34" s="663"/>
      <c r="Y34" s="663"/>
      <c r="Z34" s="663" t="str">
        <f>IF(AB34&gt;0,'приложение 1.1 '!G35,"-")</f>
        <v>-</v>
      </c>
      <c r="AA34" s="413"/>
      <c r="AB34" s="663"/>
      <c r="AC34" s="430">
        <f>'приложение 1.1 '!E35</f>
        <v>0</v>
      </c>
      <c r="AD34" s="663" t="str">
        <f>IF(AG34&gt;0,'приложение 1.1 '!G35,"-")</f>
        <v>-</v>
      </c>
      <c r="AE34" s="663"/>
      <c r="AF34" s="663"/>
      <c r="AG34" s="663"/>
      <c r="AH34" s="531">
        <f>'приложение 1.1 '!D35</f>
        <v>0</v>
      </c>
      <c r="AI34" s="185"/>
    </row>
    <row r="35" spans="1:35" ht="45" hidden="1" customHeight="1">
      <c r="A35" s="416" t="str">
        <f>'приложение 1.1 '!A36</f>
        <v>1.1.2.12</v>
      </c>
      <c r="B35" s="418" t="str">
        <f>'приложение 1.1 '!B36</f>
        <v>Реконструкция РП-110 мкр.32 (замена оборудования)</v>
      </c>
      <c r="C35" s="663"/>
      <c r="D35" s="663"/>
      <c r="E35" s="663"/>
      <c r="F35" s="663"/>
      <c r="G35" s="663">
        <v>2006</v>
      </c>
      <c r="H35" s="663">
        <v>25</v>
      </c>
      <c r="I35" s="663"/>
      <c r="J35" s="408"/>
      <c r="K35" s="663"/>
      <c r="L35" s="663"/>
      <c r="M35" s="663"/>
      <c r="N35" s="663"/>
      <c r="O35" s="408">
        <f>'приложение 1.1 '!D36</f>
        <v>0</v>
      </c>
      <c r="P35" s="409"/>
      <c r="Q35" s="508">
        <f>'приложение 1.1 '!H36</f>
        <v>11.021994980629529</v>
      </c>
      <c r="R35" s="508">
        <f t="shared" si="0"/>
        <v>0.55109974903147652</v>
      </c>
      <c r="S35" s="508">
        <f t="shared" si="1"/>
        <v>4.4087979922518121</v>
      </c>
      <c r="T35" s="508">
        <f t="shared" si="2"/>
        <v>5.5109974903147645</v>
      </c>
      <c r="U35" s="508">
        <f t="shared" si="3"/>
        <v>0.55109974903147574</v>
      </c>
      <c r="V35" s="663"/>
      <c r="W35" s="663"/>
      <c r="X35" s="663"/>
      <c r="Y35" s="663"/>
      <c r="Z35" s="663" t="str">
        <f>IF(AB35&gt;0,'приложение 1.1 '!G36,"-")</f>
        <v>-</v>
      </c>
      <c r="AA35" s="413"/>
      <c r="AB35" s="663"/>
      <c r="AC35" s="430">
        <f>'приложение 1.1 '!E36</f>
        <v>0</v>
      </c>
      <c r="AD35" s="663" t="str">
        <f>IF(AG35&gt;0,'приложение 1.1 '!G36,"-")</f>
        <v>-</v>
      </c>
      <c r="AE35" s="663"/>
      <c r="AF35" s="663"/>
      <c r="AG35" s="663"/>
      <c r="AH35" s="531">
        <f>'приложение 1.1 '!D36</f>
        <v>0</v>
      </c>
      <c r="AI35" s="185"/>
    </row>
    <row r="36" spans="1:35" ht="45" hidden="1" customHeight="1">
      <c r="A36" s="416" t="str">
        <f>'приложение 1.1 '!A37</f>
        <v>1.1.2.13</v>
      </c>
      <c r="B36" s="418" t="str">
        <f>'приложение 1.1 '!B37</f>
        <v>Реконструкция РП-111 мкр.32 (замена оборудования)</v>
      </c>
      <c r="C36" s="663"/>
      <c r="D36" s="663"/>
      <c r="E36" s="663"/>
      <c r="F36" s="663"/>
      <c r="G36" s="663">
        <v>1996</v>
      </c>
      <c r="H36" s="663">
        <v>25</v>
      </c>
      <c r="I36" s="663"/>
      <c r="J36" s="408"/>
      <c r="K36" s="663"/>
      <c r="L36" s="663"/>
      <c r="M36" s="663"/>
      <c r="N36" s="663"/>
      <c r="O36" s="408">
        <f>'приложение 1.1 '!D37</f>
        <v>0</v>
      </c>
      <c r="P36" s="409"/>
      <c r="Q36" s="508">
        <f>'приложение 1.1 '!H37</f>
        <v>11.021994980629529</v>
      </c>
      <c r="R36" s="508">
        <f t="shared" si="0"/>
        <v>0.55109974903147652</v>
      </c>
      <c r="S36" s="508">
        <f t="shared" si="1"/>
        <v>4.4087979922518121</v>
      </c>
      <c r="T36" s="508">
        <f t="shared" si="2"/>
        <v>5.5109974903147645</v>
      </c>
      <c r="U36" s="508">
        <f t="shared" si="3"/>
        <v>0.55109974903147574</v>
      </c>
      <c r="V36" s="663"/>
      <c r="W36" s="663"/>
      <c r="X36" s="663"/>
      <c r="Y36" s="663"/>
      <c r="Z36" s="663" t="str">
        <f>IF(AB36&gt;0,'приложение 1.1 '!G37,"-")</f>
        <v>-</v>
      </c>
      <c r="AA36" s="413"/>
      <c r="AB36" s="663"/>
      <c r="AC36" s="430">
        <f>'приложение 1.1 '!E37</f>
        <v>0</v>
      </c>
      <c r="AD36" s="663" t="str">
        <f>IF(AG36&gt;0,'приложение 1.1 '!G37,"-")</f>
        <v>-</v>
      </c>
      <c r="AE36" s="663"/>
      <c r="AF36" s="663"/>
      <c r="AG36" s="663"/>
      <c r="AH36" s="531">
        <f>'приложение 1.1 '!D37</f>
        <v>0</v>
      </c>
      <c r="AI36" s="185"/>
    </row>
    <row r="37" spans="1:35" ht="45" hidden="1" customHeight="1">
      <c r="A37" s="416" t="str">
        <f>'приложение 1.1 '!A38</f>
        <v>1.1.2.14</v>
      </c>
      <c r="B37" s="418" t="str">
        <f>'приложение 1.1 '!B38</f>
        <v>Реконструкция РП-129 мкр.32 (замена оборудования)</v>
      </c>
      <c r="C37" s="663"/>
      <c r="D37" s="663"/>
      <c r="E37" s="663"/>
      <c r="F37" s="663"/>
      <c r="G37" s="663">
        <v>1991</v>
      </c>
      <c r="H37" s="663">
        <v>25</v>
      </c>
      <c r="I37" s="663"/>
      <c r="J37" s="408"/>
      <c r="K37" s="663"/>
      <c r="L37" s="663"/>
      <c r="M37" s="663"/>
      <c r="N37" s="663"/>
      <c r="O37" s="408">
        <f>'приложение 1.1 '!D38</f>
        <v>0</v>
      </c>
      <c r="P37" s="409"/>
      <c r="Q37" s="508">
        <f>'приложение 1.1 '!H38</f>
        <v>11.021994980629529</v>
      </c>
      <c r="R37" s="508">
        <f t="shared" si="0"/>
        <v>0.55109974903147652</v>
      </c>
      <c r="S37" s="508">
        <f t="shared" si="1"/>
        <v>4.4087979922518121</v>
      </c>
      <c r="T37" s="508">
        <f t="shared" si="2"/>
        <v>5.5109974903147645</v>
      </c>
      <c r="U37" s="508">
        <f t="shared" si="3"/>
        <v>0.55109974903147574</v>
      </c>
      <c r="V37" s="663"/>
      <c r="W37" s="663"/>
      <c r="X37" s="663"/>
      <c r="Y37" s="663"/>
      <c r="Z37" s="663" t="str">
        <f>IF(AB37&gt;0,'приложение 1.1 '!G38,"-")</f>
        <v>-</v>
      </c>
      <c r="AA37" s="413"/>
      <c r="AB37" s="663"/>
      <c r="AC37" s="430">
        <f>'приложение 1.1 '!E38</f>
        <v>0</v>
      </c>
      <c r="AD37" s="663" t="str">
        <f>IF(AG37&gt;0,'приложение 1.1 '!G38,"-")</f>
        <v>-</v>
      </c>
      <c r="AE37" s="663"/>
      <c r="AF37" s="663"/>
      <c r="AG37" s="663"/>
      <c r="AH37" s="531">
        <f>'приложение 1.1 '!D38</f>
        <v>0</v>
      </c>
      <c r="AI37" s="185"/>
    </row>
    <row r="38" spans="1:35" ht="45" hidden="1" customHeight="1">
      <c r="A38" s="416" t="str">
        <f>'приложение 1.1 '!A39</f>
        <v>1.1.2.15</v>
      </c>
      <c r="B38" s="418" t="str">
        <f>'приложение 1.1 '!B39</f>
        <v>Реконструкция РП-130 мкр.32 (замена оборудования)</v>
      </c>
      <c r="C38" s="663"/>
      <c r="D38" s="663"/>
      <c r="E38" s="663"/>
      <c r="F38" s="663"/>
      <c r="G38" s="663">
        <v>2001</v>
      </c>
      <c r="H38" s="663">
        <v>25</v>
      </c>
      <c r="I38" s="663"/>
      <c r="J38" s="408"/>
      <c r="K38" s="663"/>
      <c r="L38" s="663"/>
      <c r="M38" s="663"/>
      <c r="N38" s="663"/>
      <c r="O38" s="408">
        <f>'приложение 1.1 '!D39</f>
        <v>0</v>
      </c>
      <c r="P38" s="409"/>
      <c r="Q38" s="508">
        <f>'приложение 1.1 '!H39</f>
        <v>11.021994980629529</v>
      </c>
      <c r="R38" s="508">
        <f t="shared" si="0"/>
        <v>0.55109974903147652</v>
      </c>
      <c r="S38" s="508">
        <f t="shared" si="1"/>
        <v>4.4087979922518121</v>
      </c>
      <c r="T38" s="508">
        <f t="shared" si="2"/>
        <v>5.5109974903147645</v>
      </c>
      <c r="U38" s="508">
        <f t="shared" si="3"/>
        <v>0.55109974903147574</v>
      </c>
      <c r="V38" s="663"/>
      <c r="W38" s="663"/>
      <c r="X38" s="663"/>
      <c r="Y38" s="663"/>
      <c r="Z38" s="663" t="str">
        <f>IF(AB38&gt;0,'приложение 1.1 '!G39,"-")</f>
        <v>-</v>
      </c>
      <c r="AA38" s="413"/>
      <c r="AB38" s="663"/>
      <c r="AC38" s="430">
        <f>'приложение 1.1 '!E39</f>
        <v>0</v>
      </c>
      <c r="AD38" s="663" t="str">
        <f>IF(AG38&gt;0,'приложение 1.1 '!G39,"-")</f>
        <v>-</v>
      </c>
      <c r="AE38" s="663"/>
      <c r="AF38" s="663"/>
      <c r="AG38" s="663"/>
      <c r="AH38" s="531">
        <f>'приложение 1.1 '!D39</f>
        <v>0</v>
      </c>
      <c r="AI38" s="185"/>
    </row>
    <row r="39" spans="1:35" ht="45" hidden="1" customHeight="1">
      <c r="A39" s="416" t="str">
        <f>'приложение 1.1 '!A40</f>
        <v>1.1.2.16</v>
      </c>
      <c r="B39" s="418" t="str">
        <f>'приложение 1.1 '!B40</f>
        <v>Реконструкция РП-152 (замена ячеек 10 кВ, 2 шт.)</v>
      </c>
      <c r="C39" s="663"/>
      <c r="D39" s="663"/>
      <c r="E39" s="663"/>
      <c r="F39" s="663"/>
      <c r="G39" s="663">
        <v>2009</v>
      </c>
      <c r="H39" s="663">
        <v>25</v>
      </c>
      <c r="I39" s="663"/>
      <c r="J39" s="408"/>
      <c r="K39" s="663"/>
      <c r="L39" s="663"/>
      <c r="M39" s="663"/>
      <c r="N39" s="663"/>
      <c r="O39" s="408">
        <f>'приложение 1.1 '!D40</f>
        <v>0</v>
      </c>
      <c r="P39" s="409"/>
      <c r="Q39" s="508">
        <f>'приложение 1.1 '!H40</f>
        <v>1.4870000000000001</v>
      </c>
      <c r="R39" s="508">
        <f t="shared" si="0"/>
        <v>7.4350000000000013E-2</v>
      </c>
      <c r="S39" s="508">
        <f t="shared" si="1"/>
        <v>0.59480000000000011</v>
      </c>
      <c r="T39" s="508">
        <f t="shared" si="2"/>
        <v>0.74350000000000005</v>
      </c>
      <c r="U39" s="508">
        <f t="shared" si="3"/>
        <v>7.4349999999999916E-2</v>
      </c>
      <c r="V39" s="663"/>
      <c r="W39" s="663"/>
      <c r="X39" s="663"/>
      <c r="Y39" s="663"/>
      <c r="Z39" s="663" t="str">
        <f>IF(AB39&gt;0,'приложение 1.1 '!G40,"-")</f>
        <v>-</v>
      </c>
      <c r="AA39" s="413"/>
      <c r="AB39" s="663"/>
      <c r="AC39" s="430">
        <f>'приложение 1.1 '!E40</f>
        <v>0</v>
      </c>
      <c r="AD39" s="663" t="str">
        <f>IF(AG39&gt;0,'приложение 1.1 '!G40,"-")</f>
        <v>-</v>
      </c>
      <c r="AE39" s="663"/>
      <c r="AF39" s="663"/>
      <c r="AG39" s="663"/>
      <c r="AH39" s="531">
        <f>'приложение 1.1 '!D40</f>
        <v>0</v>
      </c>
      <c r="AI39" s="185"/>
    </row>
    <row r="40" spans="1:35" ht="45" hidden="1" customHeight="1">
      <c r="A40" s="416" t="str">
        <f>'приложение 1.1 '!A41</f>
        <v>1.1.2.17</v>
      </c>
      <c r="B40" s="418" t="str">
        <f>'приложение 1.1 '!B41</f>
        <v>Реконструкция РП-149 (установка ячейки 10 кВ)</v>
      </c>
      <c r="C40" s="663"/>
      <c r="D40" s="663"/>
      <c r="E40" s="663"/>
      <c r="F40" s="663"/>
      <c r="G40" s="663">
        <v>2012</v>
      </c>
      <c r="H40" s="663">
        <v>25</v>
      </c>
      <c r="I40" s="663"/>
      <c r="J40" s="408"/>
      <c r="K40" s="663"/>
      <c r="L40" s="663"/>
      <c r="M40" s="663"/>
      <c r="N40" s="663"/>
      <c r="O40" s="408">
        <f>'приложение 1.1 '!D41</f>
        <v>0</v>
      </c>
      <c r="P40" s="409"/>
      <c r="Q40" s="508">
        <f>'приложение 1.1 '!H41</f>
        <v>0.51200000000000001</v>
      </c>
      <c r="R40" s="508">
        <f t="shared" si="0"/>
        <v>2.5600000000000001E-2</v>
      </c>
      <c r="S40" s="508">
        <f t="shared" si="1"/>
        <v>0.20480000000000001</v>
      </c>
      <c r="T40" s="508">
        <f t="shared" si="2"/>
        <v>0.25600000000000001</v>
      </c>
      <c r="U40" s="508">
        <f t="shared" si="3"/>
        <v>2.5599999999999956E-2</v>
      </c>
      <c r="V40" s="663"/>
      <c r="W40" s="663"/>
      <c r="X40" s="663"/>
      <c r="Y40" s="663"/>
      <c r="Z40" s="663" t="str">
        <f>IF(AB40&gt;0,'приложение 1.1 '!G41,"-")</f>
        <v>-</v>
      </c>
      <c r="AA40" s="413"/>
      <c r="AB40" s="663"/>
      <c r="AC40" s="430">
        <f>'приложение 1.1 '!E41</f>
        <v>0</v>
      </c>
      <c r="AD40" s="663" t="str">
        <f>IF(AG40&gt;0,'приложение 1.1 '!G41,"-")</f>
        <v>-</v>
      </c>
      <c r="AE40" s="663"/>
      <c r="AF40" s="663"/>
      <c r="AG40" s="663"/>
      <c r="AH40" s="531">
        <f>'приложение 1.1 '!D41</f>
        <v>0</v>
      </c>
      <c r="AI40" s="185"/>
    </row>
    <row r="41" spans="1:35" ht="59.25" hidden="1" customHeight="1">
      <c r="A41" s="416" t="str">
        <f>'приложение 1.1 '!A42</f>
        <v>1.1.2.18</v>
      </c>
      <c r="B41" s="418" t="str">
        <f>'приложение 1.1 '!B42</f>
        <v>Реконструкция РП-150 (установка дополнительных ячеек РУ-10 кВ 2 шт. объект ТЦ мкр.38)</v>
      </c>
      <c r="C41" s="663"/>
      <c r="D41" s="663"/>
      <c r="E41" s="663"/>
      <c r="F41" s="663"/>
      <c r="G41" s="663">
        <v>2009</v>
      </c>
      <c r="H41" s="663">
        <v>25</v>
      </c>
      <c r="I41" s="663"/>
      <c r="J41" s="408"/>
      <c r="K41" s="663"/>
      <c r="L41" s="663"/>
      <c r="M41" s="663"/>
      <c r="N41" s="663"/>
      <c r="O41" s="408">
        <f>'приложение 1.1 '!D42</f>
        <v>0</v>
      </c>
      <c r="P41" s="409"/>
      <c r="Q41" s="508">
        <f>'приложение 1.1 '!H42</f>
        <v>2.2442044699999997</v>
      </c>
      <c r="R41" s="508">
        <f t="shared" si="0"/>
        <v>0.11221022349999998</v>
      </c>
      <c r="S41" s="508">
        <f t="shared" si="1"/>
        <v>0.89768178799999987</v>
      </c>
      <c r="T41" s="508">
        <f t="shared" si="2"/>
        <v>1.1221022349999998</v>
      </c>
      <c r="U41" s="508">
        <f t="shared" si="3"/>
        <v>0.11221022349999998</v>
      </c>
      <c r="V41" s="663"/>
      <c r="W41" s="663"/>
      <c r="X41" s="663"/>
      <c r="Y41" s="663"/>
      <c r="Z41" s="663" t="str">
        <f>IF(AB41&gt;0,'приложение 1.1 '!G42,"-")</f>
        <v>-</v>
      </c>
      <c r="AA41" s="413"/>
      <c r="AB41" s="663"/>
      <c r="AC41" s="430">
        <f>'приложение 1.1 '!E42</f>
        <v>0</v>
      </c>
      <c r="AD41" s="663" t="str">
        <f>IF(AG41&gt;0,'приложение 1.1 '!G42,"-")</f>
        <v>-</v>
      </c>
      <c r="AE41" s="663"/>
      <c r="AF41" s="663"/>
      <c r="AG41" s="663"/>
      <c r="AH41" s="531">
        <f>'приложение 1.1 '!D42</f>
        <v>0</v>
      </c>
      <c r="AI41" s="185"/>
    </row>
    <row r="42" spans="1:35" ht="61.5" hidden="1" customHeight="1">
      <c r="A42" s="416" t="str">
        <f>'приложение 1.1 '!A43</f>
        <v>1.1.2.19</v>
      </c>
      <c r="B42" s="418" t="str">
        <f>'приложение 1.1 '!B43</f>
        <v>Реконструкция РП-150 (установка дополнительных ячеек РУ-10 кВ 2 шт. объект п/клиника "Нефтяник" мкр.37)</v>
      </c>
      <c r="C42" s="663"/>
      <c r="D42" s="663"/>
      <c r="E42" s="663"/>
      <c r="F42" s="663"/>
      <c r="G42" s="663">
        <v>2009</v>
      </c>
      <c r="H42" s="663">
        <v>25</v>
      </c>
      <c r="I42" s="663"/>
      <c r="J42" s="408"/>
      <c r="K42" s="663"/>
      <c r="L42" s="663"/>
      <c r="M42" s="663"/>
      <c r="N42" s="663"/>
      <c r="O42" s="408">
        <f>'приложение 1.1 '!D43</f>
        <v>0</v>
      </c>
      <c r="P42" s="409"/>
      <c r="Q42" s="508">
        <f>'приложение 1.1 '!H43</f>
        <v>11.021994980629529</v>
      </c>
      <c r="R42" s="508">
        <f t="shared" si="0"/>
        <v>0.55109974903147652</v>
      </c>
      <c r="S42" s="508">
        <f t="shared" si="1"/>
        <v>4.4087979922518121</v>
      </c>
      <c r="T42" s="508">
        <f t="shared" si="2"/>
        <v>5.5109974903147645</v>
      </c>
      <c r="U42" s="508">
        <f t="shared" si="3"/>
        <v>0.55109974903147574</v>
      </c>
      <c r="V42" s="663"/>
      <c r="W42" s="663"/>
      <c r="X42" s="663"/>
      <c r="Y42" s="663"/>
      <c r="Z42" s="663" t="str">
        <f>IF(AB42&gt;0,'приложение 1.1 '!G43,"-")</f>
        <v>-</v>
      </c>
      <c r="AA42" s="413"/>
      <c r="AB42" s="663"/>
      <c r="AC42" s="430">
        <f>'приложение 1.1 '!E43</f>
        <v>0</v>
      </c>
      <c r="AD42" s="663" t="str">
        <f>IF(AG42&gt;0,'приложение 1.1 '!G43,"-")</f>
        <v>-</v>
      </c>
      <c r="AE42" s="663"/>
      <c r="AF42" s="663"/>
      <c r="AG42" s="663"/>
      <c r="AH42" s="531">
        <f>'приложение 1.1 '!D43</f>
        <v>0</v>
      </c>
      <c r="AI42" s="185"/>
    </row>
    <row r="43" spans="1:35" ht="45" hidden="1" customHeight="1">
      <c r="A43" s="416" t="str">
        <f>'приложение 1.1 '!A44</f>
        <v>1.1.2.20</v>
      </c>
      <c r="B43" s="418" t="str">
        <f>'приложение 1.1 '!B44</f>
        <v>Реконструкция РП-156 (установка двух дополнительных ячеек)</v>
      </c>
      <c r="C43" s="663"/>
      <c r="D43" s="663"/>
      <c r="E43" s="663"/>
      <c r="F43" s="663"/>
      <c r="G43" s="663">
        <v>2012</v>
      </c>
      <c r="H43" s="663">
        <v>25</v>
      </c>
      <c r="I43" s="663"/>
      <c r="J43" s="408"/>
      <c r="K43" s="663"/>
      <c r="L43" s="663"/>
      <c r="M43" s="663"/>
      <c r="N43" s="663"/>
      <c r="O43" s="408">
        <f>'приложение 1.1 '!D44</f>
        <v>0</v>
      </c>
      <c r="P43" s="409"/>
      <c r="Q43" s="508">
        <f>'приложение 1.1 '!H44</f>
        <v>0.98801223000000005</v>
      </c>
      <c r="R43" s="508">
        <f t="shared" si="0"/>
        <v>4.9400611500000004E-2</v>
      </c>
      <c r="S43" s="508">
        <f t="shared" si="1"/>
        <v>0.39520489200000003</v>
      </c>
      <c r="T43" s="508">
        <f t="shared" si="2"/>
        <v>0.49400611500000002</v>
      </c>
      <c r="U43" s="508">
        <f t="shared" si="3"/>
        <v>4.9400611499999969E-2</v>
      </c>
      <c r="V43" s="663"/>
      <c r="W43" s="663"/>
      <c r="X43" s="663"/>
      <c r="Y43" s="663"/>
      <c r="Z43" s="663" t="str">
        <f>IF(AB43&gt;0,'приложение 1.1 '!G44,"-")</f>
        <v>-</v>
      </c>
      <c r="AA43" s="413"/>
      <c r="AB43" s="663"/>
      <c r="AC43" s="430">
        <f>'приложение 1.1 '!E44</f>
        <v>0</v>
      </c>
      <c r="AD43" s="663" t="str">
        <f>IF(AG43&gt;0,'приложение 1.1 '!G44,"-")</f>
        <v>-</v>
      </c>
      <c r="AE43" s="663"/>
      <c r="AF43" s="663"/>
      <c r="AG43" s="663"/>
      <c r="AH43" s="531">
        <f>'приложение 1.1 '!D44</f>
        <v>0</v>
      </c>
      <c r="AI43" s="185"/>
    </row>
    <row r="44" spans="1:35" ht="45" hidden="1" customHeight="1">
      <c r="A44" s="416" t="str">
        <f>'приложение 1.1 '!A45</f>
        <v>1.1.2.21</v>
      </c>
      <c r="B44" s="418" t="str">
        <f>'приложение 1.1 '!B45</f>
        <v>Реконструкция РП-2х2500кВА мкр.38 (монтаж 2-х ячеек ЩО)</v>
      </c>
      <c r="C44" s="663"/>
      <c r="D44" s="663"/>
      <c r="E44" s="663"/>
      <c r="F44" s="663"/>
      <c r="G44" s="663">
        <v>2013</v>
      </c>
      <c r="H44" s="663">
        <v>25</v>
      </c>
      <c r="I44" s="663"/>
      <c r="J44" s="408"/>
      <c r="K44" s="663"/>
      <c r="L44" s="663"/>
      <c r="M44" s="663"/>
      <c r="N44" s="663"/>
      <c r="O44" s="408">
        <f>'приложение 1.1 '!D45</f>
        <v>0</v>
      </c>
      <c r="P44" s="409"/>
      <c r="Q44" s="508">
        <f>'приложение 1.1 '!H45</f>
        <v>1.76847368</v>
      </c>
      <c r="R44" s="508">
        <f t="shared" si="0"/>
        <v>8.8423684000000002E-2</v>
      </c>
      <c r="S44" s="508">
        <f t="shared" si="1"/>
        <v>0.70738947200000002</v>
      </c>
      <c r="T44" s="508">
        <f t="shared" si="2"/>
        <v>0.88423684000000002</v>
      </c>
      <c r="U44" s="508">
        <f t="shared" si="3"/>
        <v>8.8423683999999891E-2</v>
      </c>
      <c r="V44" s="663"/>
      <c r="W44" s="663"/>
      <c r="X44" s="663"/>
      <c r="Y44" s="663"/>
      <c r="Z44" s="663" t="str">
        <f>IF(AB44&gt;0,'приложение 1.1 '!G45,"-")</f>
        <v>-</v>
      </c>
      <c r="AA44" s="413"/>
      <c r="AB44" s="663"/>
      <c r="AC44" s="430">
        <f>'приложение 1.1 '!E45</f>
        <v>0</v>
      </c>
      <c r="AD44" s="663" t="str">
        <f>IF(AG44&gt;0,'приложение 1.1 '!G45,"-")</f>
        <v>-</v>
      </c>
      <c r="AE44" s="663"/>
      <c r="AF44" s="663"/>
      <c r="AG44" s="663"/>
      <c r="AH44" s="531">
        <f>'приложение 1.1 '!D45</f>
        <v>0</v>
      </c>
      <c r="AI44" s="185"/>
    </row>
    <row r="45" spans="1:35" ht="45" hidden="1" customHeight="1">
      <c r="A45" s="416" t="str">
        <f>'приложение 1.1 '!A46</f>
        <v>1.1.2.22</v>
      </c>
      <c r="B45" s="418" t="str">
        <f>'приложение 1.1 '!B46</f>
        <v>Реконструкция РП-145 (Замена ячейки КСО)</v>
      </c>
      <c r="C45" s="663"/>
      <c r="D45" s="663"/>
      <c r="E45" s="663"/>
      <c r="F45" s="663"/>
      <c r="G45" s="663">
        <v>2004</v>
      </c>
      <c r="H45" s="663">
        <v>25</v>
      </c>
      <c r="I45" s="663"/>
      <c r="J45" s="408"/>
      <c r="K45" s="663"/>
      <c r="L45" s="663"/>
      <c r="M45" s="663"/>
      <c r="N45" s="663"/>
      <c r="O45" s="408">
        <f>'приложение 1.1 '!D46</f>
        <v>0</v>
      </c>
      <c r="P45" s="409"/>
      <c r="Q45" s="508">
        <f>'приложение 1.1 '!H46</f>
        <v>1.9224600000000001</v>
      </c>
      <c r="R45" s="508">
        <f t="shared" si="0"/>
        <v>9.6123000000000014E-2</v>
      </c>
      <c r="S45" s="508">
        <f t="shared" si="1"/>
        <v>0.76898400000000011</v>
      </c>
      <c r="T45" s="508">
        <f t="shared" si="2"/>
        <v>0.96123000000000003</v>
      </c>
      <c r="U45" s="508">
        <f t="shared" si="3"/>
        <v>9.6122999999999958E-2</v>
      </c>
      <c r="V45" s="663"/>
      <c r="W45" s="663"/>
      <c r="X45" s="663"/>
      <c r="Y45" s="663"/>
      <c r="Z45" s="663" t="str">
        <f>IF(AB45&gt;0,'приложение 1.1 '!G46,"-")</f>
        <v>-</v>
      </c>
      <c r="AA45" s="413"/>
      <c r="AB45" s="663"/>
      <c r="AC45" s="430">
        <f>'приложение 1.1 '!E46</f>
        <v>0</v>
      </c>
      <c r="AD45" s="663" t="str">
        <f>IF(AG45&gt;0,'приложение 1.1 '!G46,"-")</f>
        <v>-</v>
      </c>
      <c r="AE45" s="663"/>
      <c r="AF45" s="663"/>
      <c r="AG45" s="663"/>
      <c r="AH45" s="531">
        <f>'приложение 1.1 '!D46</f>
        <v>0</v>
      </c>
      <c r="AI45" s="185"/>
    </row>
    <row r="46" spans="1:35" ht="45" hidden="1" customHeight="1">
      <c r="A46" s="416" t="str">
        <f>'приложение 1.1 '!A47</f>
        <v>1.1.2.23</v>
      </c>
      <c r="B46" s="418" t="str">
        <f>'приложение 1.1 '!B47</f>
        <v>Реконструкция РП-105 (Замена МВ на ВВ)</v>
      </c>
      <c r="C46" s="663"/>
      <c r="D46" s="663"/>
      <c r="E46" s="663"/>
      <c r="F46" s="663"/>
      <c r="G46" s="663">
        <v>1989</v>
      </c>
      <c r="H46" s="663">
        <v>25</v>
      </c>
      <c r="I46" s="663"/>
      <c r="J46" s="408"/>
      <c r="K46" s="663"/>
      <c r="L46" s="663"/>
      <c r="M46" s="663"/>
      <c r="N46" s="663"/>
      <c r="O46" s="408">
        <f>'приложение 1.1 '!D47</f>
        <v>0</v>
      </c>
      <c r="P46" s="409"/>
      <c r="Q46" s="508">
        <f>'приложение 1.1 '!H47</f>
        <v>6.3478000000000003</v>
      </c>
      <c r="R46" s="508">
        <f t="shared" si="0"/>
        <v>0.31739000000000006</v>
      </c>
      <c r="S46" s="508">
        <f t="shared" si="1"/>
        <v>2.5391200000000005</v>
      </c>
      <c r="T46" s="508">
        <f t="shared" si="2"/>
        <v>3.1739000000000002</v>
      </c>
      <c r="U46" s="508">
        <f t="shared" si="3"/>
        <v>0.31738999999999962</v>
      </c>
      <c r="V46" s="663"/>
      <c r="W46" s="663"/>
      <c r="X46" s="663"/>
      <c r="Y46" s="663"/>
      <c r="Z46" s="663" t="str">
        <f>IF(AB46&gt;0,'приложение 1.1 '!G47,"-")</f>
        <v>-</v>
      </c>
      <c r="AA46" s="413"/>
      <c r="AB46" s="663"/>
      <c r="AC46" s="430">
        <f>'приложение 1.1 '!E47</f>
        <v>0</v>
      </c>
      <c r="AD46" s="663" t="str">
        <f>IF(AG46&gt;0,'приложение 1.1 '!G47,"-")</f>
        <v>-</v>
      </c>
      <c r="AE46" s="663"/>
      <c r="AF46" s="663"/>
      <c r="AG46" s="663"/>
      <c r="AH46" s="531">
        <f>'приложение 1.1 '!D47</f>
        <v>0</v>
      </c>
      <c r="AI46" s="185"/>
    </row>
    <row r="47" spans="1:35" ht="45" hidden="1" customHeight="1">
      <c r="A47" s="416" t="str">
        <f>'приложение 1.1 '!A48</f>
        <v>1.1.2.24</v>
      </c>
      <c r="B47" s="418" t="str">
        <f>'приложение 1.1 '!B48</f>
        <v>Реконструкция РП-2х1250 кВА №157 (РУ-10кВ)</v>
      </c>
      <c r="C47" s="663"/>
      <c r="D47" s="663"/>
      <c r="E47" s="663"/>
      <c r="F47" s="663"/>
      <c r="G47" s="663">
        <v>2013</v>
      </c>
      <c r="H47" s="663">
        <v>25</v>
      </c>
      <c r="I47" s="663"/>
      <c r="J47" s="408"/>
      <c r="K47" s="663"/>
      <c r="L47" s="663"/>
      <c r="M47" s="663"/>
      <c r="N47" s="663"/>
      <c r="O47" s="408">
        <f>'приложение 1.1 '!D48</f>
        <v>0</v>
      </c>
      <c r="P47" s="409"/>
      <c r="Q47" s="508">
        <f>'приложение 1.1 '!H48</f>
        <v>2.8159479100000002</v>
      </c>
      <c r="R47" s="508">
        <f t="shared" ref="R47" si="4">Q47*0.05</f>
        <v>0.14079739550000001</v>
      </c>
      <c r="S47" s="508">
        <f t="shared" ref="S47" si="5">Q47*0.4</f>
        <v>1.126379164</v>
      </c>
      <c r="T47" s="508">
        <f t="shared" ref="T47" si="6">Q47*0.5</f>
        <v>1.4079739550000001</v>
      </c>
      <c r="U47" s="508">
        <f t="shared" ref="U47" si="7">Q47-(R47+S47+T47)</f>
        <v>0.14079739549999992</v>
      </c>
      <c r="V47" s="663"/>
      <c r="W47" s="663"/>
      <c r="X47" s="663"/>
      <c r="Y47" s="663"/>
      <c r="Z47" s="663" t="str">
        <f>IF(AB47&gt;0,'приложение 1.1 '!G48,"-")</f>
        <v>-</v>
      </c>
      <c r="AA47" s="413"/>
      <c r="AB47" s="663"/>
      <c r="AC47" s="430">
        <f>'приложение 1.1 '!E48</f>
        <v>0</v>
      </c>
      <c r="AD47" s="663" t="str">
        <f>IF(AG47&gt;0,'приложение 1.1 '!G48,"-")</f>
        <v>-</v>
      </c>
      <c r="AE47" s="663"/>
      <c r="AF47" s="663"/>
      <c r="AG47" s="663"/>
      <c r="AH47" s="531">
        <f>'приложение 1.1 '!D48</f>
        <v>0</v>
      </c>
      <c r="AI47" s="185"/>
    </row>
    <row r="48" spans="1:35" ht="45" hidden="1" customHeight="1">
      <c r="A48" s="416" t="str">
        <f>'приложение 1.1 '!A49</f>
        <v>1.1.2.25</v>
      </c>
      <c r="B48" s="418" t="str">
        <f>'приложение 1.1 '!B49</f>
        <v xml:space="preserve">Реконструкция оборудования РП-162 </v>
      </c>
      <c r="C48" s="663"/>
      <c r="D48" s="663"/>
      <c r="E48" s="663"/>
      <c r="F48" s="663"/>
      <c r="G48" s="663"/>
      <c r="H48" s="663">
        <v>25</v>
      </c>
      <c r="I48" s="663"/>
      <c r="J48" s="408"/>
      <c r="K48" s="663"/>
      <c r="L48" s="663"/>
      <c r="M48" s="663"/>
      <c r="N48" s="663"/>
      <c r="O48" s="408">
        <f>'приложение 1.1 '!D49</f>
        <v>0</v>
      </c>
      <c r="P48" s="409"/>
      <c r="Q48" s="508">
        <f>'приложение 1.1 '!H49</f>
        <v>1.66706</v>
      </c>
      <c r="R48" s="508">
        <f t="shared" ref="R48:R49" si="8">Q48*0.05</f>
        <v>8.335300000000001E-2</v>
      </c>
      <c r="S48" s="508">
        <f t="shared" ref="S48:S49" si="9">Q48*0.4</f>
        <v>0.66682400000000008</v>
      </c>
      <c r="T48" s="508">
        <f t="shared" ref="T48:T49" si="10">Q48*0.5</f>
        <v>0.83352999999999999</v>
      </c>
      <c r="U48" s="508">
        <f t="shared" ref="U48:U49" si="11">Q48-(R48+S48+T48)</f>
        <v>8.335300000000001E-2</v>
      </c>
      <c r="V48" s="663"/>
      <c r="W48" s="663"/>
      <c r="X48" s="663"/>
      <c r="Y48" s="663"/>
      <c r="Z48" s="663" t="str">
        <f>IF(AB48&gt;0,'приложение 1.1 '!G49,"-")</f>
        <v>-</v>
      </c>
      <c r="AA48" s="413"/>
      <c r="AB48" s="663"/>
      <c r="AC48" s="430">
        <f>'приложение 1.1 '!E49</f>
        <v>0</v>
      </c>
      <c r="AD48" s="663" t="str">
        <f>IF(AG48&gt;0,'приложение 1.1 '!G49,"-")</f>
        <v>-</v>
      </c>
      <c r="AE48" s="663"/>
      <c r="AF48" s="663"/>
      <c r="AG48" s="663"/>
      <c r="AH48" s="531">
        <f>'приложение 1.1 '!D49</f>
        <v>0</v>
      </c>
      <c r="AI48" s="185"/>
    </row>
    <row r="49" spans="1:35" ht="45" customHeight="1">
      <c r="A49" s="416" t="str">
        <f>'приложение 1.1 '!A50</f>
        <v>1.1.2.26</v>
      </c>
      <c r="B49" s="418" t="str">
        <f>'приложение 1.1 '!B50</f>
        <v>Реконструкция оборудования РП-165 мкр.43</v>
      </c>
      <c r="C49" s="663"/>
      <c r="D49" s="663"/>
      <c r="E49" s="663"/>
      <c r="F49" s="663"/>
      <c r="G49" s="663"/>
      <c r="H49" s="663">
        <v>25</v>
      </c>
      <c r="I49" s="663" t="s">
        <v>537</v>
      </c>
      <c r="J49" s="408">
        <v>1.26</v>
      </c>
      <c r="K49" s="663"/>
      <c r="L49" s="663"/>
      <c r="M49" s="663"/>
      <c r="N49" s="663"/>
      <c r="O49" s="408">
        <f>'приложение 1.1 '!D50</f>
        <v>0</v>
      </c>
      <c r="P49" s="409"/>
      <c r="Q49" s="508">
        <f>'приложение 1.1 '!H50</f>
        <v>9.6920400000000004</v>
      </c>
      <c r="R49" s="508">
        <f t="shared" si="8"/>
        <v>0.48460200000000003</v>
      </c>
      <c r="S49" s="508">
        <f t="shared" si="9"/>
        <v>3.8768160000000003</v>
      </c>
      <c r="T49" s="508">
        <f t="shared" si="10"/>
        <v>4.8460200000000002</v>
      </c>
      <c r="U49" s="508">
        <f t="shared" si="11"/>
        <v>0.48460200000000064</v>
      </c>
      <c r="V49" s="663"/>
      <c r="W49" s="663"/>
      <c r="X49" s="663"/>
      <c r="Y49" s="663"/>
      <c r="Z49" s="663">
        <f>IF(AB49&gt;0,'приложение 1.1 '!G50,"-")</f>
        <v>2017</v>
      </c>
      <c r="AA49" s="413">
        <v>25</v>
      </c>
      <c r="AB49" s="663" t="s">
        <v>877</v>
      </c>
      <c r="AC49" s="430">
        <f>'приложение 1.1 '!E50</f>
        <v>3.2</v>
      </c>
      <c r="AD49" s="663" t="str">
        <f>IF(AG49&gt;0,'приложение 1.1 '!G50,"-")</f>
        <v>-</v>
      </c>
      <c r="AE49" s="663"/>
      <c r="AF49" s="663"/>
      <c r="AG49" s="663"/>
      <c r="AH49" s="531">
        <f>'приложение 1.1 '!D50</f>
        <v>0</v>
      </c>
      <c r="AI49" s="185"/>
    </row>
    <row r="50" spans="1:35" s="9" customFormat="1" ht="31.5" hidden="1" customHeight="1">
      <c r="A50" s="147" t="str">
        <f>'приложение 1.1 '!A51</f>
        <v>1.1.3.</v>
      </c>
      <c r="B50" s="448" t="str">
        <f>'приложение 1.1 '!B51</f>
        <v>Трансформаторные подстанции 10/6/0,4кВ</v>
      </c>
      <c r="C50" s="663"/>
      <c r="D50" s="663"/>
      <c r="E50" s="663"/>
      <c r="F50" s="663"/>
      <c r="G50" s="663"/>
      <c r="H50" s="663"/>
      <c r="I50" s="663"/>
      <c r="J50" s="408"/>
      <c r="K50" s="663"/>
      <c r="L50" s="663"/>
      <c r="M50" s="663"/>
      <c r="N50" s="663"/>
      <c r="O50" s="408">
        <f>'приложение 1.1 '!D51</f>
        <v>0</v>
      </c>
      <c r="P50" s="409"/>
      <c r="Q50" s="508">
        <f>'приложение 1.1 '!H51</f>
        <v>0</v>
      </c>
      <c r="R50" s="508">
        <f t="shared" si="0"/>
        <v>0</v>
      </c>
      <c r="S50" s="508">
        <f t="shared" si="1"/>
        <v>0</v>
      </c>
      <c r="T50" s="508">
        <f t="shared" si="2"/>
        <v>0</v>
      </c>
      <c r="U50" s="508">
        <f t="shared" si="3"/>
        <v>0</v>
      </c>
      <c r="V50" s="663"/>
      <c r="W50" s="663"/>
      <c r="X50" s="663"/>
      <c r="Y50" s="663"/>
      <c r="Z50" s="663" t="str">
        <f>IF(AB50&gt;0,'приложение 1.1 '!G51,"-")</f>
        <v>-</v>
      </c>
      <c r="AA50" s="413"/>
      <c r="AB50" s="663"/>
      <c r="AC50" s="430">
        <f>'приложение 1.1 '!E51</f>
        <v>0</v>
      </c>
      <c r="AD50" s="663" t="str">
        <f>IF(AG50&gt;0,'приложение 1.1 '!G51,"-")</f>
        <v>-</v>
      </c>
      <c r="AE50" s="663"/>
      <c r="AF50" s="663"/>
      <c r="AG50" s="663"/>
      <c r="AH50" s="531">
        <f>'приложение 1.1 '!D51</f>
        <v>0</v>
      </c>
      <c r="AI50" s="410"/>
    </row>
    <row r="51" spans="1:35" ht="45" hidden="1" customHeight="1">
      <c r="A51" s="416" t="str">
        <f>'приложение 1.1 '!A52</f>
        <v>1.1.3.2</v>
      </c>
      <c r="B51" s="418" t="str">
        <f>'приложение 1.1 '!B52</f>
        <v>Реконструкция ТП-231 (Реконструкция строительной части)</v>
      </c>
      <c r="C51" s="663"/>
      <c r="D51" s="663"/>
      <c r="E51" s="663"/>
      <c r="F51" s="663"/>
      <c r="G51" s="663">
        <v>1991</v>
      </c>
      <c r="H51" s="663">
        <v>25</v>
      </c>
      <c r="I51" s="663"/>
      <c r="J51" s="408"/>
      <c r="K51" s="663"/>
      <c r="L51" s="663"/>
      <c r="M51" s="663"/>
      <c r="N51" s="663"/>
      <c r="O51" s="408">
        <f>'приложение 1.1 '!D52</f>
        <v>0</v>
      </c>
      <c r="P51" s="409"/>
      <c r="Q51" s="508">
        <f>'приложение 1.1 '!H52</f>
        <v>0.49199122000000001</v>
      </c>
      <c r="R51" s="508">
        <f t="shared" si="0"/>
        <v>2.4599561000000002E-2</v>
      </c>
      <c r="S51" s="508">
        <f t="shared" si="1"/>
        <v>0.19679648800000002</v>
      </c>
      <c r="T51" s="508">
        <f t="shared" si="2"/>
        <v>0.24599561</v>
      </c>
      <c r="U51" s="508">
        <f t="shared" si="3"/>
        <v>2.4599560999999992E-2</v>
      </c>
      <c r="V51" s="663"/>
      <c r="W51" s="663"/>
      <c r="X51" s="663"/>
      <c r="Y51" s="663"/>
      <c r="Z51" s="663" t="str">
        <f>IF(AB51&gt;0,'приложение 1.1 '!G52,"-")</f>
        <v>-</v>
      </c>
      <c r="AA51" s="413"/>
      <c r="AB51" s="663"/>
      <c r="AC51" s="430">
        <f>'приложение 1.1 '!E52</f>
        <v>0</v>
      </c>
      <c r="AD51" s="663" t="str">
        <f>IF(AG51&gt;0,'приложение 1.1 '!G52,"-")</f>
        <v>-</v>
      </c>
      <c r="AE51" s="663"/>
      <c r="AF51" s="663"/>
      <c r="AG51" s="663"/>
      <c r="AH51" s="531">
        <f>'приложение 1.1 '!D52</f>
        <v>0</v>
      </c>
      <c r="AI51" s="185"/>
    </row>
    <row r="52" spans="1:35" ht="54.95" hidden="1" customHeight="1">
      <c r="A52" s="416" t="str">
        <f>'приложение 1.1 '!A53</f>
        <v>1.1.3.3</v>
      </c>
      <c r="B52" s="418" t="str">
        <f>'приложение 1.1 '!B53</f>
        <v xml:space="preserve">Реконструкция ТП-273 (замена силовых трансформаторов 2*630 на 2*1000; Замена оборудования РУ-10 кВ и РУ-0,4 кВ) </v>
      </c>
      <c r="C52" s="663"/>
      <c r="D52" s="663"/>
      <c r="E52" s="663"/>
      <c r="F52" s="663"/>
      <c r="G52" s="663">
        <v>1988</v>
      </c>
      <c r="H52" s="663">
        <v>25</v>
      </c>
      <c r="I52" s="663" t="s">
        <v>537</v>
      </c>
      <c r="J52" s="408">
        <v>1.26</v>
      </c>
      <c r="K52" s="663"/>
      <c r="L52" s="663"/>
      <c r="M52" s="663"/>
      <c r="N52" s="663"/>
      <c r="O52" s="408">
        <f>'приложение 1.1 '!D53</f>
        <v>0</v>
      </c>
      <c r="P52" s="409"/>
      <c r="Q52" s="508">
        <f>'приложение 1.1 '!H53</f>
        <v>3.1419999999999999</v>
      </c>
      <c r="R52" s="508">
        <f t="shared" si="0"/>
        <v>0.15710000000000002</v>
      </c>
      <c r="S52" s="508">
        <f t="shared" si="1"/>
        <v>1.2568000000000001</v>
      </c>
      <c r="T52" s="508">
        <f t="shared" si="2"/>
        <v>1.571</v>
      </c>
      <c r="U52" s="508">
        <f t="shared" si="3"/>
        <v>0.1570999999999998</v>
      </c>
      <c r="V52" s="663"/>
      <c r="W52" s="663"/>
      <c r="X52" s="663"/>
      <c r="Y52" s="663"/>
      <c r="Z52" s="663">
        <f>IF(AB52&gt;0,'приложение 1.1 '!G53,"-")</f>
        <v>2012</v>
      </c>
      <c r="AA52" s="413">
        <v>25</v>
      </c>
      <c r="AB52" s="663" t="s">
        <v>536</v>
      </c>
      <c r="AC52" s="430">
        <f>'приложение 1.1 '!E53</f>
        <v>2</v>
      </c>
      <c r="AD52" s="663" t="str">
        <f>IF(AG52&gt;0,'приложение 1.1 '!G53,"-")</f>
        <v>-</v>
      </c>
      <c r="AE52" s="663"/>
      <c r="AF52" s="663"/>
      <c r="AG52" s="663"/>
      <c r="AH52" s="531">
        <f>'приложение 1.1 '!D53</f>
        <v>0</v>
      </c>
      <c r="AI52" s="185"/>
    </row>
    <row r="53" spans="1:35" ht="54.95" hidden="1" customHeight="1">
      <c r="A53" s="416" t="str">
        <f>'приложение 1.1 '!A54</f>
        <v>1.1.3.4</v>
      </c>
      <c r="B53" s="418" t="str">
        <f>'приложение 1.1 '!B54</f>
        <v xml:space="preserve">Реконструкция ТП-310 (замена силовых трансформаторов 2*630 на 2*1250; Замена оборудования РУ-10 кВ и РУ-0,4 кВ) </v>
      </c>
      <c r="C53" s="663"/>
      <c r="D53" s="663"/>
      <c r="E53" s="663"/>
      <c r="F53" s="663"/>
      <c r="G53" s="663">
        <v>1988</v>
      </c>
      <c r="H53" s="663">
        <v>25</v>
      </c>
      <c r="I53" s="663" t="s">
        <v>454</v>
      </c>
      <c r="J53" s="408">
        <v>1.26</v>
      </c>
      <c r="K53" s="663"/>
      <c r="L53" s="663"/>
      <c r="M53" s="663"/>
      <c r="N53" s="663"/>
      <c r="O53" s="408">
        <f>'приложение 1.1 '!D54</f>
        <v>0</v>
      </c>
      <c r="P53" s="409"/>
      <c r="Q53" s="508">
        <f>'приложение 1.1 '!H54</f>
        <v>2.57600103</v>
      </c>
      <c r="R53" s="508">
        <f t="shared" si="0"/>
        <v>0.12880005150000001</v>
      </c>
      <c r="S53" s="508">
        <f t="shared" si="1"/>
        <v>1.0304004120000001</v>
      </c>
      <c r="T53" s="508">
        <f t="shared" si="2"/>
        <v>1.288000515</v>
      </c>
      <c r="U53" s="508">
        <f t="shared" si="3"/>
        <v>0.12880005149999985</v>
      </c>
      <c r="V53" s="663"/>
      <c r="W53" s="663"/>
      <c r="X53" s="663"/>
      <c r="Y53" s="663"/>
      <c r="Z53" s="663">
        <f>IF(AB53&gt;0,'приложение 1.1 '!G54,"-")</f>
        <v>2013</v>
      </c>
      <c r="AA53" s="413">
        <v>25</v>
      </c>
      <c r="AB53" s="663" t="s">
        <v>535</v>
      </c>
      <c r="AC53" s="430">
        <f>'приложение 1.1 '!E54</f>
        <v>2.5</v>
      </c>
      <c r="AD53" s="663" t="str">
        <f>IF(AG53&gt;0,'приложение 1.1 '!G54,"-")</f>
        <v>-</v>
      </c>
      <c r="AE53" s="663"/>
      <c r="AF53" s="663"/>
      <c r="AG53" s="663"/>
      <c r="AH53" s="531">
        <f>'приложение 1.1 '!D54</f>
        <v>0</v>
      </c>
      <c r="AI53" s="185"/>
    </row>
    <row r="54" spans="1:35" ht="54.95" hidden="1" customHeight="1">
      <c r="A54" s="416" t="str">
        <f>'приложение 1.1 '!A55</f>
        <v>1.1.3.5</v>
      </c>
      <c r="B54" s="418" t="str">
        <f>'приложение 1.1 '!B55</f>
        <v xml:space="preserve">Реконструкция ТП-336 (замена силовых трансформаторов 2*630 на 2*1000; Замена оборудования РУ-10 кВ и РУ-0,4 кВ) </v>
      </c>
      <c r="C54" s="663"/>
      <c r="D54" s="663"/>
      <c r="E54" s="663"/>
      <c r="F54" s="663"/>
      <c r="G54" s="663">
        <v>1991</v>
      </c>
      <c r="H54" s="663">
        <v>25</v>
      </c>
      <c r="I54" s="663" t="s">
        <v>454</v>
      </c>
      <c r="J54" s="408">
        <v>1.26</v>
      </c>
      <c r="K54" s="663"/>
      <c r="L54" s="663"/>
      <c r="M54" s="663"/>
      <c r="N54" s="663"/>
      <c r="O54" s="408">
        <f>'приложение 1.1 '!D55</f>
        <v>0</v>
      </c>
      <c r="P54" s="409"/>
      <c r="Q54" s="508">
        <f>'приложение 1.1 '!H55</f>
        <v>2.4406851700000001</v>
      </c>
      <c r="R54" s="508">
        <f t="shared" si="0"/>
        <v>0.12203425850000001</v>
      </c>
      <c r="S54" s="508">
        <f t="shared" si="1"/>
        <v>0.97627406800000005</v>
      </c>
      <c r="T54" s="508">
        <f t="shared" si="2"/>
        <v>1.220342585</v>
      </c>
      <c r="U54" s="508">
        <f t="shared" si="3"/>
        <v>0.12203425850000027</v>
      </c>
      <c r="V54" s="663"/>
      <c r="W54" s="663"/>
      <c r="X54" s="663"/>
      <c r="Y54" s="663"/>
      <c r="Z54" s="663">
        <f>IF(AB54&gt;0,'приложение 1.1 '!G55,"-")</f>
        <v>2013</v>
      </c>
      <c r="AA54" s="413">
        <v>25</v>
      </c>
      <c r="AB54" s="663" t="s">
        <v>536</v>
      </c>
      <c r="AC54" s="430">
        <f>'приложение 1.1 '!E55</f>
        <v>2</v>
      </c>
      <c r="AD54" s="663" t="str">
        <f>IF(AG54&gt;0,'приложение 1.1 '!G55,"-")</f>
        <v>-</v>
      </c>
      <c r="AE54" s="663"/>
      <c r="AF54" s="663"/>
      <c r="AG54" s="663"/>
      <c r="AH54" s="531">
        <f>'приложение 1.1 '!D55</f>
        <v>0</v>
      </c>
      <c r="AI54" s="185"/>
    </row>
    <row r="55" spans="1:35" ht="54.95" hidden="1" customHeight="1">
      <c r="A55" s="416" t="str">
        <f>'приложение 1.1 '!A56</f>
        <v>1.1.3.6</v>
      </c>
      <c r="B55" s="418" t="str">
        <f>'приложение 1.1 '!B56</f>
        <v xml:space="preserve">Реконструкция ТП-369 (замена силовых трансформаторов 2*400 на 2*630; Замена оборудования РУ-10 кВ и РУ-0,4 кВ) </v>
      </c>
      <c r="C55" s="663"/>
      <c r="D55" s="663"/>
      <c r="E55" s="663"/>
      <c r="F55" s="663"/>
      <c r="G55" s="663">
        <v>1990</v>
      </c>
      <c r="H55" s="663">
        <v>25</v>
      </c>
      <c r="I55" s="663" t="s">
        <v>357</v>
      </c>
      <c r="J55" s="408">
        <v>0.8</v>
      </c>
      <c r="K55" s="663"/>
      <c r="L55" s="663"/>
      <c r="M55" s="663"/>
      <c r="N55" s="663"/>
      <c r="O55" s="408">
        <f>'приложение 1.1 '!D56</f>
        <v>0</v>
      </c>
      <c r="P55" s="409"/>
      <c r="Q55" s="508">
        <f>'приложение 1.1 '!H56</f>
        <v>2.7727727</v>
      </c>
      <c r="R55" s="508">
        <f t="shared" si="0"/>
        <v>0.13863863500000001</v>
      </c>
      <c r="S55" s="508">
        <f t="shared" si="1"/>
        <v>1.1091090800000001</v>
      </c>
      <c r="T55" s="508">
        <f t="shared" si="2"/>
        <v>1.38638635</v>
      </c>
      <c r="U55" s="508">
        <f t="shared" si="3"/>
        <v>0.13863863499999995</v>
      </c>
      <c r="V55" s="663"/>
      <c r="W55" s="663"/>
      <c r="X55" s="663"/>
      <c r="Y55" s="663"/>
      <c r="Z55" s="663">
        <f>IF(AB55&gt;0,'приложение 1.1 '!G56,"-")</f>
        <v>2014</v>
      </c>
      <c r="AA55" s="413">
        <v>25</v>
      </c>
      <c r="AB55" s="663" t="s">
        <v>537</v>
      </c>
      <c r="AC55" s="430">
        <f>'приложение 1.1 '!E56</f>
        <v>2</v>
      </c>
      <c r="AD55" s="663" t="str">
        <f>IF(AG55&gt;0,'приложение 1.1 '!G56,"-")</f>
        <v>-</v>
      </c>
      <c r="AE55" s="663"/>
      <c r="AF55" s="663"/>
      <c r="AG55" s="663"/>
      <c r="AH55" s="531">
        <f>'приложение 1.1 '!D56</f>
        <v>0</v>
      </c>
      <c r="AI55" s="185"/>
    </row>
    <row r="56" spans="1:35" ht="54.95" hidden="1" customHeight="1">
      <c r="A56" s="416" t="str">
        <f>'приложение 1.1 '!A57</f>
        <v>1.1.3.7</v>
      </c>
      <c r="B56" s="418" t="str">
        <f>'приложение 1.1 '!B57</f>
        <v xml:space="preserve">Реконструкция ТП-373  (замена силовых трансформаторов 2*630 на 2*1000; Замена оборудования РУ-10 кВ и РУ-0,4 кВ) </v>
      </c>
      <c r="C56" s="663"/>
      <c r="D56" s="663"/>
      <c r="E56" s="663"/>
      <c r="F56" s="663"/>
      <c r="G56" s="663">
        <v>1971</v>
      </c>
      <c r="H56" s="663">
        <v>25</v>
      </c>
      <c r="I56" s="663" t="s">
        <v>454</v>
      </c>
      <c r="J56" s="408">
        <v>1.26</v>
      </c>
      <c r="K56" s="663"/>
      <c r="L56" s="663"/>
      <c r="M56" s="663"/>
      <c r="N56" s="663"/>
      <c r="O56" s="408">
        <f>'приложение 1.1 '!D57</f>
        <v>0</v>
      </c>
      <c r="P56" s="409"/>
      <c r="Q56" s="508">
        <f>'приложение 1.1 '!H57</f>
        <v>2.6560000000000001</v>
      </c>
      <c r="R56" s="508">
        <f t="shared" si="0"/>
        <v>0.1328</v>
      </c>
      <c r="S56" s="508">
        <f t="shared" si="1"/>
        <v>1.0624</v>
      </c>
      <c r="T56" s="508">
        <f t="shared" si="2"/>
        <v>1.3280000000000001</v>
      </c>
      <c r="U56" s="508">
        <f t="shared" si="3"/>
        <v>0.13280000000000003</v>
      </c>
      <c r="V56" s="663"/>
      <c r="W56" s="663"/>
      <c r="X56" s="663"/>
      <c r="Y56" s="663"/>
      <c r="Z56" s="663">
        <f>IF(AB56&gt;0,'приложение 1.1 '!G57,"-")</f>
        <v>2012</v>
      </c>
      <c r="AA56" s="413">
        <v>25</v>
      </c>
      <c r="AB56" s="663" t="s">
        <v>536</v>
      </c>
      <c r="AC56" s="430">
        <f>'приложение 1.1 '!E57</f>
        <v>2</v>
      </c>
      <c r="AD56" s="663" t="str">
        <f>IF(AG56&gt;0,'приложение 1.1 '!G57,"-")</f>
        <v>-</v>
      </c>
      <c r="AE56" s="663"/>
      <c r="AF56" s="663"/>
      <c r="AG56" s="663"/>
      <c r="AH56" s="531">
        <f>'приложение 1.1 '!D57</f>
        <v>0</v>
      </c>
      <c r="AI56" s="185"/>
    </row>
    <row r="57" spans="1:35" ht="54.95" hidden="1" customHeight="1">
      <c r="A57" s="416" t="str">
        <f>'приложение 1.1 '!A58</f>
        <v>1.1.3.8</v>
      </c>
      <c r="B57" s="418" t="str">
        <f>'приложение 1.1 '!B58</f>
        <v>Реконструкция ТП-384 (замена силовых трансформаторов 2*630 на 2*1000; Замена оборудования РУ-10 кВ и РУ-0,4 кВ)</v>
      </c>
      <c r="C57" s="663"/>
      <c r="D57" s="663"/>
      <c r="E57" s="663"/>
      <c r="F57" s="663"/>
      <c r="G57" s="663">
        <v>1982</v>
      </c>
      <c r="H57" s="663">
        <v>25</v>
      </c>
      <c r="I57" s="663" t="s">
        <v>454</v>
      </c>
      <c r="J57" s="408">
        <v>1.26</v>
      </c>
      <c r="K57" s="663"/>
      <c r="L57" s="663"/>
      <c r="M57" s="663"/>
      <c r="N57" s="663"/>
      <c r="O57" s="408">
        <f>'приложение 1.1 '!D58</f>
        <v>0</v>
      </c>
      <c r="P57" s="409"/>
      <c r="Q57" s="508">
        <f>'приложение 1.1 '!H58</f>
        <v>1.6459999999999999</v>
      </c>
      <c r="R57" s="508">
        <f t="shared" si="0"/>
        <v>8.2299999999999998E-2</v>
      </c>
      <c r="S57" s="508">
        <f t="shared" si="1"/>
        <v>0.65839999999999999</v>
      </c>
      <c r="T57" s="508">
        <f t="shared" si="2"/>
        <v>0.82299999999999995</v>
      </c>
      <c r="U57" s="508">
        <f t="shared" si="3"/>
        <v>8.230000000000004E-2</v>
      </c>
      <c r="V57" s="663"/>
      <c r="W57" s="663"/>
      <c r="X57" s="663"/>
      <c r="Y57" s="663"/>
      <c r="Z57" s="663">
        <f>IF(AB57&gt;0,'приложение 1.1 '!G58,"-")</f>
        <v>2012</v>
      </c>
      <c r="AA57" s="413">
        <v>25</v>
      </c>
      <c r="AB57" s="663" t="s">
        <v>536</v>
      </c>
      <c r="AC57" s="430">
        <f>'приложение 1.1 '!E58</f>
        <v>2</v>
      </c>
      <c r="AD57" s="663" t="str">
        <f>IF(AG57&gt;0,'приложение 1.1 '!G58,"-")</f>
        <v>-</v>
      </c>
      <c r="AE57" s="663"/>
      <c r="AF57" s="663"/>
      <c r="AG57" s="663"/>
      <c r="AH57" s="531">
        <f>'приложение 1.1 '!D58</f>
        <v>0</v>
      </c>
      <c r="AI57" s="185"/>
    </row>
    <row r="58" spans="1:35" ht="54.95" hidden="1" customHeight="1">
      <c r="A58" s="416" t="str">
        <f>'приложение 1.1 '!A59</f>
        <v>1.1.3.9</v>
      </c>
      <c r="B58" s="418" t="str">
        <f>'приложение 1.1 '!B59</f>
        <v xml:space="preserve">Реконструкция ТП-397 (замена силовых трансформаторов 2*630 на 2*1250; Замена оборудования РУ-10 кВ и РУ-0,4 кВ) </v>
      </c>
      <c r="C58" s="663"/>
      <c r="D58" s="663"/>
      <c r="E58" s="663"/>
      <c r="F58" s="663"/>
      <c r="G58" s="663">
        <v>2002</v>
      </c>
      <c r="H58" s="663">
        <v>25</v>
      </c>
      <c r="I58" s="663" t="s">
        <v>454</v>
      </c>
      <c r="J58" s="408">
        <v>1.26</v>
      </c>
      <c r="K58" s="663"/>
      <c r="L58" s="663"/>
      <c r="M58" s="663"/>
      <c r="N58" s="663"/>
      <c r="O58" s="408">
        <f>'приложение 1.1 '!D59</f>
        <v>0</v>
      </c>
      <c r="P58" s="409"/>
      <c r="Q58" s="508">
        <f>'приложение 1.1 '!H59</f>
        <v>5.4100363300000005</v>
      </c>
      <c r="R58" s="508">
        <f t="shared" si="0"/>
        <v>0.27050181650000005</v>
      </c>
      <c r="S58" s="508">
        <f t="shared" si="1"/>
        <v>2.1640145320000004</v>
      </c>
      <c r="T58" s="508">
        <f t="shared" si="2"/>
        <v>2.7050181650000003</v>
      </c>
      <c r="U58" s="508">
        <f t="shared" si="3"/>
        <v>0.27050181649999949</v>
      </c>
      <c r="V58" s="663"/>
      <c r="W58" s="663"/>
      <c r="X58" s="663"/>
      <c r="Y58" s="663"/>
      <c r="Z58" s="663">
        <f>IF(AB58&gt;0,'приложение 1.1 '!G59,"-")</f>
        <v>2013</v>
      </c>
      <c r="AA58" s="413">
        <v>25</v>
      </c>
      <c r="AB58" s="663" t="s">
        <v>535</v>
      </c>
      <c r="AC58" s="430">
        <f>'приложение 1.1 '!E59</f>
        <v>2.5</v>
      </c>
      <c r="AD58" s="663" t="str">
        <f>IF(AG58&gt;0,'приложение 1.1 '!G59,"-")</f>
        <v>-</v>
      </c>
      <c r="AE58" s="663"/>
      <c r="AF58" s="663"/>
      <c r="AG58" s="663"/>
      <c r="AH58" s="531">
        <f>'приложение 1.1 '!D59</f>
        <v>0</v>
      </c>
      <c r="AI58" s="185"/>
    </row>
    <row r="59" spans="1:35" ht="54.95" hidden="1" customHeight="1">
      <c r="A59" s="416" t="str">
        <f>'приложение 1.1 '!A60</f>
        <v>1.1.3.10</v>
      </c>
      <c r="B59" s="418" t="str">
        <f>'приложение 1.1 '!B60</f>
        <v xml:space="preserve">Реконструкция ТП-402 (замена силовых трансформаторов 2*630 на 2*1000; Замена оборудования РУ-10 кВ и РУ-0,4 кВ) </v>
      </c>
      <c r="C59" s="663"/>
      <c r="D59" s="663"/>
      <c r="E59" s="663"/>
      <c r="F59" s="663"/>
      <c r="G59" s="663">
        <v>1974</v>
      </c>
      <c r="H59" s="663">
        <v>25</v>
      </c>
      <c r="I59" s="663" t="s">
        <v>454</v>
      </c>
      <c r="J59" s="408">
        <v>1.26</v>
      </c>
      <c r="K59" s="663"/>
      <c r="L59" s="663"/>
      <c r="M59" s="663"/>
      <c r="N59" s="663"/>
      <c r="O59" s="408">
        <f>'приложение 1.1 '!D60</f>
        <v>0</v>
      </c>
      <c r="P59" s="409"/>
      <c r="Q59" s="508">
        <f>'приложение 1.1 '!H60</f>
        <v>3.7519999999999998</v>
      </c>
      <c r="R59" s="508">
        <f t="shared" si="0"/>
        <v>0.18759999999999999</v>
      </c>
      <c r="S59" s="508">
        <f t="shared" si="1"/>
        <v>1.5007999999999999</v>
      </c>
      <c r="T59" s="508">
        <f t="shared" si="2"/>
        <v>1.8759999999999999</v>
      </c>
      <c r="U59" s="508">
        <f t="shared" si="3"/>
        <v>0.18759999999999977</v>
      </c>
      <c r="V59" s="663"/>
      <c r="W59" s="663"/>
      <c r="X59" s="663"/>
      <c r="Y59" s="663"/>
      <c r="Z59" s="663">
        <f>IF(AB59&gt;0,'приложение 1.1 '!G60,"-")</f>
        <v>2012</v>
      </c>
      <c r="AA59" s="413">
        <v>25</v>
      </c>
      <c r="AB59" s="663" t="s">
        <v>536</v>
      </c>
      <c r="AC59" s="430">
        <f>'приложение 1.1 '!E60</f>
        <v>2</v>
      </c>
      <c r="AD59" s="663" t="str">
        <f>IF(AG59&gt;0,'приложение 1.1 '!G60,"-")</f>
        <v>-</v>
      </c>
      <c r="AE59" s="663"/>
      <c r="AF59" s="663"/>
      <c r="AG59" s="663"/>
      <c r="AH59" s="531">
        <f>'приложение 1.1 '!D60</f>
        <v>0</v>
      </c>
      <c r="AI59" s="185"/>
    </row>
    <row r="60" spans="1:35" ht="54.95" hidden="1" customHeight="1">
      <c r="A60" s="416" t="str">
        <f>'приложение 1.1 '!A61</f>
        <v>1.1.3.11</v>
      </c>
      <c r="B60" s="418" t="str">
        <f>'приложение 1.1 '!B61</f>
        <v>Реконструкция ТП-402 (Реконструкция строительной части)</v>
      </c>
      <c r="C60" s="663"/>
      <c r="D60" s="663"/>
      <c r="E60" s="663"/>
      <c r="F60" s="663"/>
      <c r="G60" s="663">
        <v>1974</v>
      </c>
      <c r="H60" s="663">
        <v>25</v>
      </c>
      <c r="I60" s="663"/>
      <c r="J60" s="408"/>
      <c r="K60" s="663"/>
      <c r="L60" s="663"/>
      <c r="M60" s="663"/>
      <c r="N60" s="663"/>
      <c r="O60" s="408">
        <f>'приложение 1.1 '!D61</f>
        <v>0</v>
      </c>
      <c r="P60" s="409"/>
      <c r="Q60" s="508">
        <f>'приложение 1.1 '!H61</f>
        <v>0.33</v>
      </c>
      <c r="R60" s="508">
        <f t="shared" si="0"/>
        <v>1.6500000000000001E-2</v>
      </c>
      <c r="S60" s="508">
        <f t="shared" si="1"/>
        <v>0.13200000000000001</v>
      </c>
      <c r="T60" s="508">
        <f t="shared" si="2"/>
        <v>0.16500000000000001</v>
      </c>
      <c r="U60" s="508">
        <f t="shared" si="3"/>
        <v>1.6500000000000015E-2</v>
      </c>
      <c r="V60" s="663"/>
      <c r="W60" s="663"/>
      <c r="X60" s="663"/>
      <c r="Y60" s="663"/>
      <c r="Z60" s="663" t="str">
        <f>IF(AB60&gt;0,'приложение 1.1 '!G61,"-")</f>
        <v>-</v>
      </c>
      <c r="AA60" s="413"/>
      <c r="AB60" s="663"/>
      <c r="AC60" s="430">
        <f>'приложение 1.1 '!E61</f>
        <v>0</v>
      </c>
      <c r="AD60" s="663" t="str">
        <f>IF(AG60&gt;0,'приложение 1.1 '!G61,"-")</f>
        <v>-</v>
      </c>
      <c r="AE60" s="663"/>
      <c r="AF60" s="663"/>
      <c r="AG60" s="663"/>
      <c r="AH60" s="531">
        <f>'приложение 1.1 '!D61</f>
        <v>0</v>
      </c>
      <c r="AI60" s="185"/>
    </row>
    <row r="61" spans="1:35" ht="54.95" hidden="1" customHeight="1">
      <c r="A61" s="416" t="str">
        <f>'приложение 1.1 '!A62</f>
        <v>1.1.3.12</v>
      </c>
      <c r="B61" s="418" t="str">
        <f>'приложение 1.1 '!B62</f>
        <v xml:space="preserve">Реконструкция ТП-418 (замена силовых трансформаторов 2*630 на 2*1000; Замена оборудования РУ-10 кВ и РУ-0,4 кВ) </v>
      </c>
      <c r="C61" s="663"/>
      <c r="D61" s="663"/>
      <c r="E61" s="663"/>
      <c r="F61" s="663"/>
      <c r="G61" s="663">
        <v>1997</v>
      </c>
      <c r="H61" s="663">
        <v>25</v>
      </c>
      <c r="I61" s="663" t="s">
        <v>454</v>
      </c>
      <c r="J61" s="408">
        <v>1.26</v>
      </c>
      <c r="K61" s="663"/>
      <c r="L61" s="663"/>
      <c r="M61" s="663"/>
      <c r="N61" s="663"/>
      <c r="O61" s="408">
        <f>'приложение 1.1 '!D62</f>
        <v>0</v>
      </c>
      <c r="P61" s="409"/>
      <c r="Q61" s="508">
        <f>'приложение 1.1 '!H62</f>
        <v>2.2949999999999999</v>
      </c>
      <c r="R61" s="508">
        <f t="shared" si="0"/>
        <v>0.11475</v>
      </c>
      <c r="S61" s="508">
        <f t="shared" si="1"/>
        <v>0.91800000000000004</v>
      </c>
      <c r="T61" s="508">
        <f t="shared" si="2"/>
        <v>1.1475</v>
      </c>
      <c r="U61" s="508">
        <f t="shared" si="3"/>
        <v>0.11474999999999991</v>
      </c>
      <c r="V61" s="663"/>
      <c r="W61" s="663"/>
      <c r="X61" s="663"/>
      <c r="Y61" s="663"/>
      <c r="Z61" s="663">
        <f>IF(AB61&gt;0,'приложение 1.1 '!G62,"-")</f>
        <v>2012</v>
      </c>
      <c r="AA61" s="413">
        <v>25</v>
      </c>
      <c r="AB61" s="663" t="s">
        <v>536</v>
      </c>
      <c r="AC61" s="430">
        <f>'приложение 1.1 '!E62</f>
        <v>2</v>
      </c>
      <c r="AD61" s="663" t="str">
        <f>IF(AG61&gt;0,'приложение 1.1 '!G62,"-")</f>
        <v>-</v>
      </c>
      <c r="AE61" s="663"/>
      <c r="AF61" s="663"/>
      <c r="AG61" s="663"/>
      <c r="AH61" s="531">
        <f>'приложение 1.1 '!D62</f>
        <v>0</v>
      </c>
      <c r="AI61" s="185"/>
    </row>
    <row r="62" spans="1:35" ht="45" hidden="1" customHeight="1">
      <c r="A62" s="416" t="str">
        <f>'приложение 1.1 '!A63</f>
        <v>1.1.3.13</v>
      </c>
      <c r="B62" s="418" t="str">
        <f>'приложение 1.1 '!B63</f>
        <v>Реконструкция КТТП-732 (замена силовых трансформаторов 1*400 на 2*630; Замена РУ-10/0,4кВ)</v>
      </c>
      <c r="C62" s="663"/>
      <c r="D62" s="663"/>
      <c r="E62" s="663"/>
      <c r="F62" s="663"/>
      <c r="G62" s="663">
        <v>1997</v>
      </c>
      <c r="H62" s="663">
        <v>25</v>
      </c>
      <c r="I62" s="663" t="s">
        <v>357</v>
      </c>
      <c r="J62" s="408">
        <v>0.8</v>
      </c>
      <c r="K62" s="663"/>
      <c r="L62" s="663"/>
      <c r="M62" s="663"/>
      <c r="N62" s="663"/>
      <c r="O62" s="408">
        <f>'приложение 1.1 '!D63</f>
        <v>0</v>
      </c>
      <c r="P62" s="409"/>
      <c r="Q62" s="508">
        <f>'приложение 1.1 '!H63</f>
        <v>1.494</v>
      </c>
      <c r="R62" s="508">
        <f t="shared" si="0"/>
        <v>7.4700000000000003E-2</v>
      </c>
      <c r="S62" s="508">
        <f t="shared" si="1"/>
        <v>0.59760000000000002</v>
      </c>
      <c r="T62" s="508">
        <f t="shared" si="2"/>
        <v>0.747</v>
      </c>
      <c r="U62" s="508">
        <f t="shared" si="3"/>
        <v>7.4699999999999989E-2</v>
      </c>
      <c r="V62" s="663"/>
      <c r="W62" s="663"/>
      <c r="X62" s="663"/>
      <c r="Y62" s="663"/>
      <c r="Z62" s="663">
        <f>IF(AB62&gt;0,'приложение 1.1 '!G63,"-")</f>
        <v>2012</v>
      </c>
      <c r="AA62" s="413">
        <v>25</v>
      </c>
      <c r="AB62" s="663" t="s">
        <v>537</v>
      </c>
      <c r="AC62" s="430">
        <f>'приложение 1.1 '!E63</f>
        <v>1.26</v>
      </c>
      <c r="AD62" s="663" t="str">
        <f>IF(AG62&gt;0,'приложение 1.1 '!G63,"-")</f>
        <v>-</v>
      </c>
      <c r="AE62" s="663"/>
      <c r="AF62" s="663"/>
      <c r="AG62" s="663"/>
      <c r="AH62" s="531">
        <f>'приложение 1.1 '!D63</f>
        <v>0</v>
      </c>
      <c r="AI62" s="185"/>
    </row>
    <row r="63" spans="1:35" ht="45" hidden="1" customHeight="1">
      <c r="A63" s="416" t="str">
        <f>'приложение 1.1 '!A64</f>
        <v>1.1.3.14</v>
      </c>
      <c r="B63" s="418" t="str">
        <f>'приложение 1.1 '!B64</f>
        <v>Реконструкция ТП-278 мкр.11 (замена оборудования в РУ-10кВ)</v>
      </c>
      <c r="C63" s="663"/>
      <c r="D63" s="663"/>
      <c r="E63" s="663"/>
      <c r="F63" s="663"/>
      <c r="G63" s="663">
        <v>1986</v>
      </c>
      <c r="H63" s="663">
        <v>25</v>
      </c>
      <c r="I63" s="663" t="s">
        <v>454</v>
      </c>
      <c r="J63" s="408">
        <v>1.26</v>
      </c>
      <c r="K63" s="663"/>
      <c r="L63" s="663"/>
      <c r="M63" s="663"/>
      <c r="N63" s="663"/>
      <c r="O63" s="408">
        <f>'приложение 1.1 '!D64</f>
        <v>0</v>
      </c>
      <c r="P63" s="409"/>
      <c r="Q63" s="508">
        <f>'приложение 1.1 '!H64</f>
        <v>4.2047699999999999</v>
      </c>
      <c r="R63" s="508">
        <f t="shared" si="0"/>
        <v>0.21023849999999999</v>
      </c>
      <c r="S63" s="508">
        <f t="shared" si="1"/>
        <v>1.681908</v>
      </c>
      <c r="T63" s="508">
        <f t="shared" si="2"/>
        <v>2.1023849999999999</v>
      </c>
      <c r="U63" s="508">
        <f t="shared" si="3"/>
        <v>0.21023849999999999</v>
      </c>
      <c r="V63" s="663"/>
      <c r="W63" s="663"/>
      <c r="X63" s="663"/>
      <c r="Y63" s="663"/>
      <c r="Z63" s="663" t="str">
        <f>IF(AB63&gt;0,'приложение 1.1 '!G64,"-")</f>
        <v>-</v>
      </c>
      <c r="AA63" s="413"/>
      <c r="AB63" s="663"/>
      <c r="AC63" s="430">
        <f>'приложение 1.1 '!E64</f>
        <v>0</v>
      </c>
      <c r="AD63" s="663" t="str">
        <f>IF(AG63&gt;0,'приложение 1.1 '!G64,"-")</f>
        <v>-</v>
      </c>
      <c r="AE63" s="663"/>
      <c r="AF63" s="663"/>
      <c r="AG63" s="663"/>
      <c r="AH63" s="531">
        <f>'приложение 1.1 '!D64</f>
        <v>0</v>
      </c>
      <c r="AI63" s="185"/>
    </row>
    <row r="64" spans="1:35" ht="75.75" hidden="1" customHeight="1">
      <c r="A64" s="416" t="str">
        <f>'приложение 1.1 '!A65</f>
        <v>1.1.3.15</v>
      </c>
      <c r="B64" s="418" t="str">
        <f>'приложение 1.1 '!B65</f>
        <v>Реконструкция  ТП-304 мкр.11Б (замена силовых трансформаторов 2*630 на 2*1000; Замена оборудования РУ-10 кВ и РУ-0,4 кВ)</v>
      </c>
      <c r="C64" s="663"/>
      <c r="D64" s="663"/>
      <c r="E64" s="663"/>
      <c r="F64" s="663"/>
      <c r="G64" s="663">
        <v>1995</v>
      </c>
      <c r="H64" s="663">
        <v>25</v>
      </c>
      <c r="I64" s="663" t="s">
        <v>454</v>
      </c>
      <c r="J64" s="408">
        <v>1.26</v>
      </c>
      <c r="K64" s="663"/>
      <c r="L64" s="663"/>
      <c r="M64" s="663"/>
      <c r="N64" s="663"/>
      <c r="O64" s="408">
        <f>'приложение 1.1 '!D65</f>
        <v>0</v>
      </c>
      <c r="P64" s="409"/>
      <c r="Q64" s="508">
        <f>'приложение 1.1 '!H65</f>
        <v>3.8212548499999999</v>
      </c>
      <c r="R64" s="508">
        <f t="shared" si="0"/>
        <v>0.19106274249999999</v>
      </c>
      <c r="S64" s="508">
        <f t="shared" si="1"/>
        <v>1.5285019399999999</v>
      </c>
      <c r="T64" s="508">
        <f t="shared" si="2"/>
        <v>1.9106274249999999</v>
      </c>
      <c r="U64" s="508">
        <f t="shared" si="3"/>
        <v>0.19106274249999977</v>
      </c>
      <c r="V64" s="663"/>
      <c r="W64" s="663"/>
      <c r="X64" s="663"/>
      <c r="Y64" s="663"/>
      <c r="Z64" s="663">
        <f>IF(AB64&gt;0,'приложение 1.1 '!G65,"-")</f>
        <v>2013</v>
      </c>
      <c r="AA64" s="413">
        <v>25</v>
      </c>
      <c r="AB64" s="663" t="s">
        <v>536</v>
      </c>
      <c r="AC64" s="430">
        <f>'приложение 1.1 '!E65</f>
        <v>2</v>
      </c>
      <c r="AD64" s="663" t="str">
        <f>IF(AG64&gt;0,'приложение 1.1 '!G65,"-")</f>
        <v>-</v>
      </c>
      <c r="AE64" s="663"/>
      <c r="AF64" s="663"/>
      <c r="AG64" s="663"/>
      <c r="AH64" s="531">
        <f>'приложение 1.1 '!D65</f>
        <v>0</v>
      </c>
      <c r="AI64" s="185"/>
    </row>
    <row r="65" spans="1:35" ht="45" hidden="1" customHeight="1">
      <c r="A65" s="416" t="str">
        <f>'приложение 1.1 '!A66</f>
        <v>1.1.3.16</v>
      </c>
      <c r="B65" s="418" t="str">
        <f>'приложение 1.1 '!B66</f>
        <v>Реконструкция ТП-315 (замена оборудования РУ-10 кВ; РУ-0,4 кВ)</v>
      </c>
      <c r="C65" s="663"/>
      <c r="D65" s="663"/>
      <c r="E65" s="663"/>
      <c r="F65" s="663"/>
      <c r="G65" s="663">
        <v>1995</v>
      </c>
      <c r="H65" s="663">
        <v>25</v>
      </c>
      <c r="I65" s="663" t="s">
        <v>454</v>
      </c>
      <c r="J65" s="408">
        <v>1.26</v>
      </c>
      <c r="K65" s="663"/>
      <c r="L65" s="663"/>
      <c r="M65" s="663"/>
      <c r="N65" s="663"/>
      <c r="O65" s="408">
        <f>'приложение 1.1 '!D66</f>
        <v>0</v>
      </c>
      <c r="P65" s="409"/>
      <c r="Q65" s="508">
        <f>'приложение 1.1 '!H66</f>
        <v>3.5171399999999999</v>
      </c>
      <c r="R65" s="508">
        <f t="shared" si="0"/>
        <v>0.17585700000000001</v>
      </c>
      <c r="S65" s="508">
        <f t="shared" si="1"/>
        <v>1.4068560000000001</v>
      </c>
      <c r="T65" s="508">
        <f t="shared" si="2"/>
        <v>1.75857</v>
      </c>
      <c r="U65" s="508">
        <f t="shared" si="3"/>
        <v>0.17585700000000015</v>
      </c>
      <c r="V65" s="663"/>
      <c r="W65" s="663"/>
      <c r="X65" s="663"/>
      <c r="Y65" s="663"/>
      <c r="Z65" s="663" t="str">
        <f>IF(AB65&gt;0,'приложение 1.1 '!G66,"-")</f>
        <v>-</v>
      </c>
      <c r="AA65" s="413"/>
      <c r="AB65" s="663"/>
      <c r="AC65" s="430">
        <f>'приложение 1.1 '!E66</f>
        <v>0</v>
      </c>
      <c r="AD65" s="663" t="str">
        <f>IF(AG65&gt;0,'приложение 1.1 '!G66,"-")</f>
        <v>-</v>
      </c>
      <c r="AE65" s="663"/>
      <c r="AF65" s="663"/>
      <c r="AG65" s="663"/>
      <c r="AH65" s="531">
        <f>'приложение 1.1 '!D66</f>
        <v>0</v>
      </c>
      <c r="AI65" s="185"/>
    </row>
    <row r="66" spans="1:35" ht="45" hidden="1" customHeight="1">
      <c r="A66" s="416" t="str">
        <f>'приложение 1.1 '!A67</f>
        <v>1.1.3.18</v>
      </c>
      <c r="B66" s="418" t="str">
        <f>'приложение 1.1 '!B67</f>
        <v>Реконструкция ТП-360 (замена оборудования в РУ-10 кВ)</v>
      </c>
      <c r="C66" s="663"/>
      <c r="D66" s="663"/>
      <c r="E66" s="663"/>
      <c r="F66" s="663"/>
      <c r="G66" s="663">
        <v>1999</v>
      </c>
      <c r="H66" s="663">
        <v>25</v>
      </c>
      <c r="I66" s="663" t="s">
        <v>454</v>
      </c>
      <c r="J66" s="408">
        <v>1.26</v>
      </c>
      <c r="K66" s="663"/>
      <c r="L66" s="663"/>
      <c r="M66" s="663"/>
      <c r="N66" s="663"/>
      <c r="O66" s="408">
        <f>'приложение 1.1 '!D67</f>
        <v>0</v>
      </c>
      <c r="P66" s="409"/>
      <c r="Q66" s="508">
        <f>'приложение 1.1 '!H67</f>
        <v>1.7958290299999999</v>
      </c>
      <c r="R66" s="508">
        <f t="shared" si="0"/>
        <v>8.9791451500000008E-2</v>
      </c>
      <c r="S66" s="508">
        <f t="shared" si="1"/>
        <v>0.71833161200000006</v>
      </c>
      <c r="T66" s="508">
        <f t="shared" si="2"/>
        <v>0.89791451499999997</v>
      </c>
      <c r="U66" s="508">
        <f t="shared" si="3"/>
        <v>8.9791451499999786E-2</v>
      </c>
      <c r="V66" s="663"/>
      <c r="W66" s="663"/>
      <c r="X66" s="663"/>
      <c r="Y66" s="663"/>
      <c r="Z66" s="663" t="str">
        <f>IF(AB66&gt;0,'приложение 1.1 '!G67,"-")</f>
        <v>-</v>
      </c>
      <c r="AA66" s="413"/>
      <c r="AB66" s="663"/>
      <c r="AC66" s="430">
        <f>'приложение 1.1 '!E67</f>
        <v>0</v>
      </c>
      <c r="AD66" s="663" t="str">
        <f>IF(AG66&gt;0,'приложение 1.1 '!G67,"-")</f>
        <v>-</v>
      </c>
      <c r="AE66" s="663"/>
      <c r="AF66" s="663"/>
      <c r="AG66" s="663"/>
      <c r="AH66" s="531">
        <f>'приложение 1.1 '!D67</f>
        <v>0</v>
      </c>
      <c r="AI66" s="185"/>
    </row>
    <row r="67" spans="1:35" ht="45" hidden="1" customHeight="1">
      <c r="A67" s="416" t="str">
        <f>'приложение 1.1 '!A68</f>
        <v>1.1.3.19</v>
      </c>
      <c r="B67" s="418" t="str">
        <f>'приложение 1.1 '!B68</f>
        <v>Реконструкция ТП-409 (замена оборудования РУ-10 кВ)</v>
      </c>
      <c r="C67" s="663"/>
      <c r="D67" s="663"/>
      <c r="E67" s="663"/>
      <c r="F67" s="663"/>
      <c r="G67" s="663">
        <v>1991</v>
      </c>
      <c r="H67" s="663">
        <v>25</v>
      </c>
      <c r="I67" s="663" t="s">
        <v>454</v>
      </c>
      <c r="J67" s="408">
        <v>1.26</v>
      </c>
      <c r="K67" s="663"/>
      <c r="L67" s="663"/>
      <c r="M67" s="663"/>
      <c r="N67" s="663"/>
      <c r="O67" s="408">
        <f>'приложение 1.1 '!D68</f>
        <v>0</v>
      </c>
      <c r="P67" s="409"/>
      <c r="Q67" s="508">
        <f>'приложение 1.1 '!H68</f>
        <v>1.8964099999999999</v>
      </c>
      <c r="R67" s="508">
        <f t="shared" si="0"/>
        <v>9.4820500000000002E-2</v>
      </c>
      <c r="S67" s="508">
        <f t="shared" si="1"/>
        <v>0.75856400000000002</v>
      </c>
      <c r="T67" s="508">
        <f t="shared" si="2"/>
        <v>0.94820499999999996</v>
      </c>
      <c r="U67" s="508">
        <f t="shared" si="3"/>
        <v>9.4820499999999974E-2</v>
      </c>
      <c r="V67" s="663"/>
      <c r="W67" s="663"/>
      <c r="X67" s="663"/>
      <c r="Y67" s="663"/>
      <c r="Z67" s="663" t="str">
        <f>IF(AB67&gt;0,'приложение 1.1 '!G68,"-")</f>
        <v>-</v>
      </c>
      <c r="AA67" s="413"/>
      <c r="AB67" s="663"/>
      <c r="AC67" s="430">
        <f>'приложение 1.1 '!E68</f>
        <v>0</v>
      </c>
      <c r="AD67" s="663" t="str">
        <f>IF(AG67&gt;0,'приложение 1.1 '!G68,"-")</f>
        <v>-</v>
      </c>
      <c r="AE67" s="663"/>
      <c r="AF67" s="663"/>
      <c r="AG67" s="663"/>
      <c r="AH67" s="531">
        <f>'приложение 1.1 '!D68</f>
        <v>0</v>
      </c>
      <c r="AI67" s="185"/>
    </row>
    <row r="68" spans="1:35" ht="45" hidden="1" customHeight="1">
      <c r="A68" s="416" t="str">
        <f>'приложение 1.1 '!A69</f>
        <v>1.1.3.20</v>
      </c>
      <c r="B68" s="418" t="str">
        <f>'приложение 1.1 '!B69</f>
        <v>Реконструкция ТП-456 (Замена оборудования РУ-10кВ)</v>
      </c>
      <c r="C68" s="663"/>
      <c r="D68" s="663"/>
      <c r="E68" s="663"/>
      <c r="F68" s="663"/>
      <c r="G68" s="663">
        <v>2006</v>
      </c>
      <c r="H68" s="663">
        <v>25</v>
      </c>
      <c r="I68" s="663" t="s">
        <v>357</v>
      </c>
      <c r="J68" s="408">
        <v>0.8</v>
      </c>
      <c r="K68" s="663"/>
      <c r="L68" s="663"/>
      <c r="M68" s="663"/>
      <c r="N68" s="663"/>
      <c r="O68" s="408">
        <f>'приложение 1.1 '!D69</f>
        <v>0</v>
      </c>
      <c r="P68" s="409"/>
      <c r="Q68" s="508">
        <f>'приложение 1.1 '!H69</f>
        <v>1.3413252300000003</v>
      </c>
      <c r="R68" s="508">
        <f t="shared" si="0"/>
        <v>6.7066261500000016E-2</v>
      </c>
      <c r="S68" s="508">
        <f t="shared" si="1"/>
        <v>0.53653009200000013</v>
      </c>
      <c r="T68" s="508">
        <f t="shared" si="2"/>
        <v>0.67066261500000013</v>
      </c>
      <c r="U68" s="508">
        <f t="shared" si="3"/>
        <v>6.7066261499999946E-2</v>
      </c>
      <c r="V68" s="663"/>
      <c r="W68" s="663"/>
      <c r="X68" s="663"/>
      <c r="Y68" s="663"/>
      <c r="Z68" s="663" t="str">
        <f>IF(AB68&gt;0,'приложение 1.1 '!G69,"-")</f>
        <v>-</v>
      </c>
      <c r="AA68" s="413"/>
      <c r="AB68" s="663"/>
      <c r="AC68" s="430">
        <f>'приложение 1.1 '!E69</f>
        <v>0</v>
      </c>
      <c r="AD68" s="663" t="str">
        <f>IF(AG68&gt;0,'приложение 1.1 '!G69,"-")</f>
        <v>-</v>
      </c>
      <c r="AE68" s="663"/>
      <c r="AF68" s="663"/>
      <c r="AG68" s="663"/>
      <c r="AH68" s="531">
        <f>'приложение 1.1 '!D69</f>
        <v>0</v>
      </c>
      <c r="AI68" s="185"/>
    </row>
    <row r="69" spans="1:35" ht="45" hidden="1" customHeight="1">
      <c r="A69" s="416" t="str">
        <f>'приложение 1.1 '!A70</f>
        <v>1.1.3.21</v>
      </c>
      <c r="B69" s="418" t="str">
        <f>'приложение 1.1 '!B70</f>
        <v>Реконструкция ТП-415 (замена оборудования в РУ-10кВ)</v>
      </c>
      <c r="C69" s="663"/>
      <c r="D69" s="663"/>
      <c r="E69" s="663"/>
      <c r="F69" s="663"/>
      <c r="G69" s="663">
        <v>1994</v>
      </c>
      <c r="H69" s="663">
        <v>25</v>
      </c>
      <c r="I69" s="663" t="s">
        <v>454</v>
      </c>
      <c r="J69" s="408">
        <v>1.26</v>
      </c>
      <c r="K69" s="663"/>
      <c r="L69" s="663"/>
      <c r="M69" s="663"/>
      <c r="N69" s="663"/>
      <c r="O69" s="408">
        <f>'приложение 1.1 '!D70</f>
        <v>0</v>
      </c>
      <c r="P69" s="409"/>
      <c r="Q69" s="508">
        <f>'приложение 1.1 '!H70</f>
        <v>5.8251571699999998</v>
      </c>
      <c r="R69" s="508">
        <f t="shared" si="0"/>
        <v>0.29125785850000002</v>
      </c>
      <c r="S69" s="508">
        <f t="shared" si="1"/>
        <v>2.3300628680000002</v>
      </c>
      <c r="T69" s="508">
        <f t="shared" si="2"/>
        <v>2.9125785849999999</v>
      </c>
      <c r="U69" s="508">
        <f t="shared" si="3"/>
        <v>0.29125785849999986</v>
      </c>
      <c r="V69" s="663"/>
      <c r="W69" s="663"/>
      <c r="X69" s="663"/>
      <c r="Y69" s="663"/>
      <c r="Z69" s="663" t="str">
        <f>IF(AB69&gt;0,'приложение 1.1 '!G70,"-")</f>
        <v>-</v>
      </c>
      <c r="AA69" s="413"/>
      <c r="AB69" s="663"/>
      <c r="AC69" s="430">
        <f>'приложение 1.1 '!E70</f>
        <v>0</v>
      </c>
      <c r="AD69" s="663" t="str">
        <f>IF(AG69&gt;0,'приложение 1.1 '!G70,"-")</f>
        <v>-</v>
      </c>
      <c r="AE69" s="663"/>
      <c r="AF69" s="663"/>
      <c r="AG69" s="663"/>
      <c r="AH69" s="531">
        <f>'приложение 1.1 '!D70</f>
        <v>0</v>
      </c>
      <c r="AI69" s="185"/>
    </row>
    <row r="70" spans="1:35" ht="45" hidden="1" customHeight="1">
      <c r="A70" s="416" t="str">
        <f>'приложение 1.1 '!A71</f>
        <v>1.1.3.22</v>
      </c>
      <c r="B70" s="418" t="str">
        <f>'приложение 1.1 '!B71</f>
        <v>Реконструкция ТП-416 (замена оборудования в РУ-10кВ)</v>
      </c>
      <c r="C70" s="663"/>
      <c r="D70" s="663"/>
      <c r="E70" s="663"/>
      <c r="F70" s="663"/>
      <c r="G70" s="663">
        <v>1996</v>
      </c>
      <c r="H70" s="663">
        <v>25</v>
      </c>
      <c r="I70" s="663" t="s">
        <v>454</v>
      </c>
      <c r="J70" s="408">
        <v>1.26</v>
      </c>
      <c r="K70" s="663"/>
      <c r="L70" s="663"/>
      <c r="M70" s="663"/>
      <c r="N70" s="663"/>
      <c r="O70" s="408">
        <f>'приложение 1.1 '!D71</f>
        <v>0</v>
      </c>
      <c r="P70" s="409"/>
      <c r="Q70" s="508">
        <f>'приложение 1.1 '!H71</f>
        <v>2.3459734600000002</v>
      </c>
      <c r="R70" s="508">
        <f t="shared" si="0"/>
        <v>0.11729867300000002</v>
      </c>
      <c r="S70" s="508">
        <f t="shared" si="1"/>
        <v>0.93838938400000016</v>
      </c>
      <c r="T70" s="508">
        <f t="shared" si="2"/>
        <v>1.1729867300000001</v>
      </c>
      <c r="U70" s="508">
        <f t="shared" si="3"/>
        <v>0.11729867300000008</v>
      </c>
      <c r="V70" s="663"/>
      <c r="W70" s="663"/>
      <c r="X70" s="663"/>
      <c r="Y70" s="663"/>
      <c r="Z70" s="663" t="str">
        <f>IF(AB70&gt;0,'приложение 1.1 '!G71,"-")</f>
        <v>-</v>
      </c>
      <c r="AA70" s="413"/>
      <c r="AB70" s="663"/>
      <c r="AC70" s="430">
        <f>'приложение 1.1 '!E71</f>
        <v>0</v>
      </c>
      <c r="AD70" s="663" t="str">
        <f>IF(AG70&gt;0,'приложение 1.1 '!G71,"-")</f>
        <v>-</v>
      </c>
      <c r="AE70" s="663"/>
      <c r="AF70" s="663"/>
      <c r="AG70" s="663"/>
      <c r="AH70" s="531">
        <f>'приложение 1.1 '!D71</f>
        <v>0</v>
      </c>
      <c r="AI70" s="185"/>
    </row>
    <row r="71" spans="1:35" ht="45" hidden="1" customHeight="1">
      <c r="A71" s="416" t="str">
        <f>'приложение 1.1 '!A72</f>
        <v>1.1.3.23</v>
      </c>
      <c r="B71" s="418" t="str">
        <f>'приложение 1.1 '!B72</f>
        <v>Реконструкция ТП-444 (замена оборудования в РУ-10кВ)</v>
      </c>
      <c r="C71" s="663"/>
      <c r="D71" s="663"/>
      <c r="E71" s="663"/>
      <c r="F71" s="663"/>
      <c r="G71" s="663">
        <v>1995</v>
      </c>
      <c r="H71" s="663">
        <v>25</v>
      </c>
      <c r="I71" s="663" t="s">
        <v>869</v>
      </c>
      <c r="J71" s="408">
        <v>2</v>
      </c>
      <c r="K71" s="663"/>
      <c r="L71" s="663"/>
      <c r="M71" s="663"/>
      <c r="N71" s="663"/>
      <c r="O71" s="408">
        <f>'приложение 1.1 '!D72</f>
        <v>0</v>
      </c>
      <c r="P71" s="409"/>
      <c r="Q71" s="508">
        <f>'приложение 1.1 '!H72</f>
        <v>1.1808399999999999</v>
      </c>
      <c r="R71" s="508">
        <f t="shared" si="0"/>
        <v>5.9041999999999997E-2</v>
      </c>
      <c r="S71" s="508">
        <f t="shared" si="1"/>
        <v>0.47233599999999998</v>
      </c>
      <c r="T71" s="508">
        <f t="shared" si="2"/>
        <v>0.59041999999999994</v>
      </c>
      <c r="U71" s="508">
        <f t="shared" si="3"/>
        <v>5.9041999999999817E-2</v>
      </c>
      <c r="V71" s="663"/>
      <c r="W71" s="663"/>
      <c r="X71" s="663"/>
      <c r="Y71" s="663"/>
      <c r="Z71" s="663" t="str">
        <f>IF(AB71&gt;0,'приложение 1.1 '!G72,"-")</f>
        <v>-</v>
      </c>
      <c r="AA71" s="413"/>
      <c r="AB71" s="663"/>
      <c r="AC71" s="430">
        <f>'приложение 1.1 '!E72</f>
        <v>0</v>
      </c>
      <c r="AD71" s="663" t="str">
        <f>IF(AG71&gt;0,'приложение 1.1 '!G72,"-")</f>
        <v>-</v>
      </c>
      <c r="AE71" s="663"/>
      <c r="AF71" s="663"/>
      <c r="AG71" s="663"/>
      <c r="AH71" s="531">
        <f>'приложение 1.1 '!D72</f>
        <v>0</v>
      </c>
      <c r="AI71" s="185"/>
    </row>
    <row r="72" spans="1:35" ht="45" hidden="1" customHeight="1">
      <c r="A72" s="416" t="str">
        <f>'приложение 1.1 '!A73</f>
        <v>1.1.3.24</v>
      </c>
      <c r="B72" s="418" t="str">
        <f>'приложение 1.1 '!B73</f>
        <v>Реконструкция ТП-501 (РУ-0,4 кВ замена рубильников)</v>
      </c>
      <c r="C72" s="663"/>
      <c r="D72" s="663"/>
      <c r="E72" s="663"/>
      <c r="F72" s="663"/>
      <c r="G72" s="663">
        <v>1979</v>
      </c>
      <c r="H72" s="663">
        <v>25</v>
      </c>
      <c r="I72" s="663" t="s">
        <v>357</v>
      </c>
      <c r="J72" s="408">
        <v>0.8</v>
      </c>
      <c r="K72" s="663"/>
      <c r="L72" s="663"/>
      <c r="M72" s="663"/>
      <c r="N72" s="663"/>
      <c r="O72" s="408">
        <f>'приложение 1.1 '!D73</f>
        <v>0</v>
      </c>
      <c r="P72" s="409"/>
      <c r="Q72" s="508">
        <f>'приложение 1.1 '!H73</f>
        <v>2.718321</v>
      </c>
      <c r="R72" s="508">
        <f t="shared" si="0"/>
        <v>0.13591605000000001</v>
      </c>
      <c r="S72" s="508">
        <f t="shared" si="1"/>
        <v>1.0873284000000001</v>
      </c>
      <c r="T72" s="508">
        <f t="shared" si="2"/>
        <v>1.3591605</v>
      </c>
      <c r="U72" s="508">
        <f t="shared" si="3"/>
        <v>0.13591605000000007</v>
      </c>
      <c r="V72" s="663"/>
      <c r="W72" s="663"/>
      <c r="X72" s="663"/>
      <c r="Y72" s="663"/>
      <c r="Z72" s="663" t="str">
        <f>IF(AB72&gt;0,'приложение 1.1 '!G73,"-")</f>
        <v>-</v>
      </c>
      <c r="AA72" s="413"/>
      <c r="AB72" s="663"/>
      <c r="AC72" s="430">
        <f>'приложение 1.1 '!E73</f>
        <v>0</v>
      </c>
      <c r="AD72" s="663" t="str">
        <f>IF(AG72&gt;0,'приложение 1.1 '!G73,"-")</f>
        <v>-</v>
      </c>
      <c r="AE72" s="663"/>
      <c r="AF72" s="663"/>
      <c r="AG72" s="663"/>
      <c r="AH72" s="531">
        <f>'приложение 1.1 '!D73</f>
        <v>0</v>
      </c>
      <c r="AI72" s="185"/>
    </row>
    <row r="73" spans="1:35" ht="58.5" hidden="1" customHeight="1">
      <c r="A73" s="416" t="str">
        <f>'приложение 1.1 '!A74</f>
        <v>1.1.3.25</v>
      </c>
      <c r="B73" s="418" t="str">
        <f>'приложение 1.1 '!B74</f>
        <v>Реконструкция ТП-502 (замена РУ-0,4кВ)</v>
      </c>
      <c r="C73" s="663"/>
      <c r="D73" s="663"/>
      <c r="E73" s="663"/>
      <c r="F73" s="663"/>
      <c r="G73" s="663">
        <v>1980</v>
      </c>
      <c r="H73" s="663">
        <v>25</v>
      </c>
      <c r="I73" s="663" t="s">
        <v>454</v>
      </c>
      <c r="J73" s="408">
        <v>1.26</v>
      </c>
      <c r="K73" s="663"/>
      <c r="L73" s="663"/>
      <c r="M73" s="663"/>
      <c r="N73" s="663"/>
      <c r="O73" s="408">
        <f>'приложение 1.1 '!D74</f>
        <v>0</v>
      </c>
      <c r="P73" s="409"/>
      <c r="Q73" s="508">
        <f>'приложение 1.1 '!H74</f>
        <v>1.6306</v>
      </c>
      <c r="R73" s="508">
        <f t="shared" si="0"/>
        <v>8.1530000000000005E-2</v>
      </c>
      <c r="S73" s="508">
        <f t="shared" si="1"/>
        <v>0.65224000000000004</v>
      </c>
      <c r="T73" s="508">
        <f t="shared" si="2"/>
        <v>0.81530000000000002</v>
      </c>
      <c r="U73" s="508">
        <f t="shared" si="3"/>
        <v>8.1530000000000102E-2</v>
      </c>
      <c r="V73" s="663"/>
      <c r="W73" s="663"/>
      <c r="X73" s="663"/>
      <c r="Y73" s="663"/>
      <c r="Z73" s="663" t="str">
        <f>IF(AB73&gt;0,'приложение 1.1 '!G74,"-")</f>
        <v>-</v>
      </c>
      <c r="AA73" s="413"/>
      <c r="AB73" s="663"/>
      <c r="AC73" s="430">
        <f>'приложение 1.1 '!E74</f>
        <v>0</v>
      </c>
      <c r="AD73" s="663" t="str">
        <f>IF(AG73&gt;0,'приложение 1.1 '!G74,"-")</f>
        <v>-</v>
      </c>
      <c r="AE73" s="663"/>
      <c r="AF73" s="663"/>
      <c r="AG73" s="663"/>
      <c r="AH73" s="531">
        <f>'приложение 1.1 '!D74</f>
        <v>0</v>
      </c>
      <c r="AI73" s="185"/>
    </row>
    <row r="74" spans="1:35" ht="54.95" hidden="1" customHeight="1">
      <c r="A74" s="416" t="str">
        <f>'приложение 1.1 '!A75</f>
        <v>1.1.3.27</v>
      </c>
      <c r="B74" s="418" t="str">
        <f>'приложение 1.1 '!B75</f>
        <v>Реконструкция ТП-224 (замена силовых трансформаторов 2×400 на 2×630; Замена оборудования РУ-10 кВ и РУ-0,4 кВ)</v>
      </c>
      <c r="C74" s="663"/>
      <c r="D74" s="663"/>
      <c r="E74" s="663"/>
      <c r="F74" s="663"/>
      <c r="G74" s="663">
        <v>1977</v>
      </c>
      <c r="H74" s="663">
        <v>25</v>
      </c>
      <c r="I74" s="663" t="s">
        <v>357</v>
      </c>
      <c r="J74" s="408">
        <v>0.8</v>
      </c>
      <c r="K74" s="663"/>
      <c r="L74" s="663"/>
      <c r="M74" s="663"/>
      <c r="N74" s="663"/>
      <c r="O74" s="408">
        <f>'приложение 1.1 '!D75</f>
        <v>0</v>
      </c>
      <c r="P74" s="409"/>
      <c r="Q74" s="508">
        <f>'приложение 1.1 '!H75</f>
        <v>3.2603194199999996</v>
      </c>
      <c r="R74" s="508">
        <f t="shared" si="0"/>
        <v>0.16301597099999998</v>
      </c>
      <c r="S74" s="508">
        <f t="shared" si="1"/>
        <v>1.3041277679999999</v>
      </c>
      <c r="T74" s="508">
        <f t="shared" si="2"/>
        <v>1.6301597099999998</v>
      </c>
      <c r="U74" s="508">
        <f t="shared" si="3"/>
        <v>0.16301597099999965</v>
      </c>
      <c r="V74" s="663"/>
      <c r="W74" s="663"/>
      <c r="X74" s="663"/>
      <c r="Y74" s="663"/>
      <c r="Z74" s="663">
        <f>IF(AB74&gt;0,'приложение 1.1 '!G75,"-")</f>
        <v>2014</v>
      </c>
      <c r="AA74" s="413">
        <v>25</v>
      </c>
      <c r="AB74" s="663" t="s">
        <v>537</v>
      </c>
      <c r="AC74" s="430">
        <f>'приложение 1.1 '!E75</f>
        <v>1.26</v>
      </c>
      <c r="AD74" s="663" t="str">
        <f>IF(AG74&gt;0,'приложение 1.1 '!G75,"-")</f>
        <v>-</v>
      </c>
      <c r="AE74" s="663"/>
      <c r="AF74" s="663"/>
      <c r="AG74" s="663"/>
      <c r="AH74" s="531">
        <f>'приложение 1.1 '!D75</f>
        <v>0</v>
      </c>
      <c r="AI74" s="185"/>
    </row>
    <row r="75" spans="1:35" ht="54.95" hidden="1" customHeight="1">
      <c r="A75" s="416" t="str">
        <f>'приложение 1.1 '!A76</f>
        <v>1.1.3.28</v>
      </c>
      <c r="B75" s="418" t="str">
        <f>'приложение 1.1 '!B76</f>
        <v>Реконструкция ТП-410 (замена силовых трансформаторов 2×400 на 2×630; Замена оборудования РУ-10 кВ и РУ-0,4 кВ)</v>
      </c>
      <c r="C75" s="663"/>
      <c r="D75" s="663"/>
      <c r="E75" s="663"/>
      <c r="F75" s="663"/>
      <c r="G75" s="663">
        <v>1995</v>
      </c>
      <c r="H75" s="663">
        <v>25</v>
      </c>
      <c r="I75" s="663" t="s">
        <v>454</v>
      </c>
      <c r="J75" s="408">
        <v>1.26</v>
      </c>
      <c r="K75" s="663"/>
      <c r="L75" s="663"/>
      <c r="M75" s="663"/>
      <c r="N75" s="663"/>
      <c r="O75" s="408">
        <f>'приложение 1.1 '!D76</f>
        <v>0</v>
      </c>
      <c r="P75" s="409"/>
      <c r="Q75" s="508">
        <f>'приложение 1.1 '!H76</f>
        <v>5.1335619000000001</v>
      </c>
      <c r="R75" s="508">
        <f t="shared" si="0"/>
        <v>0.256678095</v>
      </c>
      <c r="S75" s="508">
        <f t="shared" si="1"/>
        <v>2.05342476</v>
      </c>
      <c r="T75" s="508">
        <f t="shared" si="2"/>
        <v>2.5667809500000001</v>
      </c>
      <c r="U75" s="508">
        <f t="shared" si="3"/>
        <v>0.25667809499999983</v>
      </c>
      <c r="V75" s="663"/>
      <c r="W75" s="663"/>
      <c r="X75" s="663"/>
      <c r="Y75" s="663"/>
      <c r="Z75" s="663">
        <f>IF(AB75&gt;0,'приложение 1.1 '!G76,"-")</f>
        <v>2014</v>
      </c>
      <c r="AA75" s="413">
        <v>25</v>
      </c>
      <c r="AB75" s="663" t="s">
        <v>537</v>
      </c>
      <c r="AC75" s="430">
        <f>'приложение 1.1 '!E76</f>
        <v>1.26</v>
      </c>
      <c r="AD75" s="663" t="str">
        <f>IF(AG75&gt;0,'приложение 1.1 '!G76,"-")</f>
        <v>-</v>
      </c>
      <c r="AE75" s="663"/>
      <c r="AF75" s="663"/>
      <c r="AG75" s="663"/>
      <c r="AH75" s="531">
        <f>'приложение 1.1 '!D76</f>
        <v>0</v>
      </c>
      <c r="AI75" s="185"/>
    </row>
    <row r="76" spans="1:35" ht="54.95" hidden="1" customHeight="1">
      <c r="A76" s="416" t="str">
        <f>'приложение 1.1 '!A77</f>
        <v>1.1.3.29</v>
      </c>
      <c r="B76" s="418" t="str">
        <f>'приложение 1.1 '!B77</f>
        <v>Реконструкция ТП-411 (замена силовых трансформаторов 2×400 на 2×630; Замена оборудования РУ-10 кВ и РУ-0,4 кВ)</v>
      </c>
      <c r="C76" s="663"/>
      <c r="D76" s="663"/>
      <c r="E76" s="663"/>
      <c r="F76" s="663"/>
      <c r="G76" s="663">
        <v>1996</v>
      </c>
      <c r="H76" s="663">
        <v>25</v>
      </c>
      <c r="I76" s="663" t="s">
        <v>357</v>
      </c>
      <c r="J76" s="408">
        <v>0.8</v>
      </c>
      <c r="K76" s="663"/>
      <c r="L76" s="663"/>
      <c r="M76" s="663"/>
      <c r="N76" s="663"/>
      <c r="O76" s="408">
        <f>'приложение 1.1 '!D77</f>
        <v>0</v>
      </c>
      <c r="P76" s="409"/>
      <c r="Q76" s="508">
        <f>'приложение 1.1 '!H77</f>
        <v>4.4424459699999996</v>
      </c>
      <c r="R76" s="508">
        <f t="shared" si="0"/>
        <v>0.22212229849999998</v>
      </c>
      <c r="S76" s="508">
        <f t="shared" si="1"/>
        <v>1.7769783879999999</v>
      </c>
      <c r="T76" s="508">
        <f t="shared" si="2"/>
        <v>2.2212229849999998</v>
      </c>
      <c r="U76" s="508">
        <f t="shared" si="3"/>
        <v>0.22212229850000043</v>
      </c>
      <c r="V76" s="663"/>
      <c r="W76" s="663"/>
      <c r="X76" s="663"/>
      <c r="Y76" s="663"/>
      <c r="Z76" s="663">
        <f>IF(AB76&gt;0,'приложение 1.1 '!G77,"-")</f>
        <v>2014</v>
      </c>
      <c r="AA76" s="413">
        <v>25</v>
      </c>
      <c r="AB76" s="663" t="s">
        <v>537</v>
      </c>
      <c r="AC76" s="430">
        <f>'приложение 1.1 '!E77</f>
        <v>1.26</v>
      </c>
      <c r="AD76" s="663" t="str">
        <f>IF(AG76&gt;0,'приложение 1.1 '!G77,"-")</f>
        <v>-</v>
      </c>
      <c r="AE76" s="663"/>
      <c r="AF76" s="663"/>
      <c r="AG76" s="663"/>
      <c r="AH76" s="531">
        <f>'приложение 1.1 '!D77</f>
        <v>0</v>
      </c>
      <c r="AI76" s="185"/>
    </row>
    <row r="77" spans="1:35" ht="54.95" hidden="1" customHeight="1">
      <c r="A77" s="416" t="str">
        <f>'приложение 1.1 '!A78</f>
        <v>1.1.3.30</v>
      </c>
      <c r="B77" s="418" t="str">
        <f>'приложение 1.1 '!B78</f>
        <v xml:space="preserve"> Реконструкция ТП-545 (Замена оборудования РУ-10кВ; РУ-0,4кВ; 2ТМ-630 на 2ТМГ-1000)</v>
      </c>
      <c r="C77" s="663"/>
      <c r="D77" s="663"/>
      <c r="E77" s="663"/>
      <c r="F77" s="663"/>
      <c r="G77" s="663">
        <v>1999</v>
      </c>
      <c r="H77" s="663">
        <v>25</v>
      </c>
      <c r="I77" s="663" t="s">
        <v>454</v>
      </c>
      <c r="J77" s="408">
        <v>1.26</v>
      </c>
      <c r="K77" s="663"/>
      <c r="L77" s="663"/>
      <c r="M77" s="663"/>
      <c r="N77" s="663"/>
      <c r="O77" s="408">
        <f>'приложение 1.1 '!D78</f>
        <v>0</v>
      </c>
      <c r="P77" s="409"/>
      <c r="Q77" s="508">
        <f>'приложение 1.1 '!H78</f>
        <v>2.2947669999999998</v>
      </c>
      <c r="R77" s="508">
        <f t="shared" si="0"/>
        <v>0.11473834999999999</v>
      </c>
      <c r="S77" s="508">
        <f t="shared" si="1"/>
        <v>0.91790679999999991</v>
      </c>
      <c r="T77" s="508">
        <f t="shared" si="2"/>
        <v>1.1473834999999999</v>
      </c>
      <c r="U77" s="508">
        <f t="shared" si="3"/>
        <v>0.1147383500000001</v>
      </c>
      <c r="V77" s="663"/>
      <c r="W77" s="663"/>
      <c r="X77" s="663"/>
      <c r="Y77" s="663"/>
      <c r="Z77" s="663">
        <f>IF(AB77&gt;0,'приложение 1.1 '!G78,"-")</f>
        <v>2013</v>
      </c>
      <c r="AA77" s="413">
        <v>25</v>
      </c>
      <c r="AB77" s="663" t="s">
        <v>536</v>
      </c>
      <c r="AC77" s="430">
        <f>'приложение 1.1 '!E78</f>
        <v>2</v>
      </c>
      <c r="AD77" s="663" t="str">
        <f>IF(AG77&gt;0,'приложение 1.1 '!G78,"-")</f>
        <v>-</v>
      </c>
      <c r="AE77" s="663"/>
      <c r="AF77" s="663"/>
      <c r="AG77" s="663"/>
      <c r="AH77" s="531">
        <f>'приложение 1.1 '!D78</f>
        <v>0</v>
      </c>
      <c r="AI77" s="185"/>
    </row>
    <row r="78" spans="1:35" ht="45" hidden="1" customHeight="1">
      <c r="A78" s="416" t="str">
        <f>'приложение 1.1 '!A79</f>
        <v>1.1.3.31</v>
      </c>
      <c r="B78" s="418" t="str">
        <f>'приложение 1.1 '!B79</f>
        <v>Реконструкция ТП-508 (установка КСО)</v>
      </c>
      <c r="C78" s="148"/>
      <c r="D78" s="148"/>
      <c r="E78" s="148"/>
      <c r="F78" s="148"/>
      <c r="G78" s="663">
        <v>1996</v>
      </c>
      <c r="H78" s="663">
        <v>25</v>
      </c>
      <c r="I78" s="663" t="s">
        <v>357</v>
      </c>
      <c r="J78" s="408">
        <v>0.8</v>
      </c>
      <c r="K78" s="663"/>
      <c r="L78" s="663"/>
      <c r="M78" s="663"/>
      <c r="N78" s="663"/>
      <c r="O78" s="408">
        <f>'приложение 1.1 '!D79</f>
        <v>0</v>
      </c>
      <c r="P78" s="409"/>
      <c r="Q78" s="508">
        <f>'приложение 1.1 '!H79</f>
        <v>3.3826254700000002</v>
      </c>
      <c r="R78" s="508">
        <f t="shared" si="0"/>
        <v>0.16913127350000001</v>
      </c>
      <c r="S78" s="508">
        <f t="shared" si="1"/>
        <v>1.3530501880000001</v>
      </c>
      <c r="T78" s="508">
        <f t="shared" si="2"/>
        <v>1.6913127350000001</v>
      </c>
      <c r="U78" s="508">
        <f t="shared" si="3"/>
        <v>0.16913127350000012</v>
      </c>
      <c r="V78" s="663"/>
      <c r="W78" s="663"/>
      <c r="X78" s="663"/>
      <c r="Y78" s="663"/>
      <c r="Z78" s="663" t="str">
        <f>IF(AB78&gt;0,'приложение 1.1 '!G79,"-")</f>
        <v>-</v>
      </c>
      <c r="AA78" s="413"/>
      <c r="AB78" s="663"/>
      <c r="AC78" s="430">
        <f>'приложение 1.1 '!E79</f>
        <v>0</v>
      </c>
      <c r="AD78" s="663" t="str">
        <f>IF(AG78&gt;0,'приложение 1.1 '!G79,"-")</f>
        <v>-</v>
      </c>
      <c r="AE78" s="663"/>
      <c r="AF78" s="663"/>
      <c r="AG78" s="663"/>
      <c r="AH78" s="531">
        <f>'приложение 1.1 '!D79</f>
        <v>0</v>
      </c>
      <c r="AI78" s="185"/>
    </row>
    <row r="79" spans="1:35" ht="45" hidden="1" customHeight="1">
      <c r="A79" s="416" t="str">
        <f>'приложение 1.1 '!A80</f>
        <v>1.1.3.32</v>
      </c>
      <c r="B79" s="418" t="str">
        <f>'приложение 1.1 '!B80</f>
        <v>Реконструкция ТП-511 (установка двух ячеек КСО)</v>
      </c>
      <c r="C79" s="663"/>
      <c r="D79" s="663"/>
      <c r="E79" s="663"/>
      <c r="F79" s="663"/>
      <c r="G79" s="663">
        <v>1999</v>
      </c>
      <c r="H79" s="663">
        <v>25</v>
      </c>
      <c r="I79" s="663" t="s">
        <v>454</v>
      </c>
      <c r="J79" s="408">
        <v>1.26</v>
      </c>
      <c r="K79" s="663"/>
      <c r="L79" s="663"/>
      <c r="M79" s="663"/>
      <c r="N79" s="663"/>
      <c r="O79" s="408">
        <f>'приложение 1.1 '!D80</f>
        <v>0</v>
      </c>
      <c r="P79" s="409"/>
      <c r="Q79" s="508">
        <f>'приложение 1.1 '!H80</f>
        <v>0.24462945999999999</v>
      </c>
      <c r="R79" s="508">
        <f t="shared" si="0"/>
        <v>1.2231473E-2</v>
      </c>
      <c r="S79" s="508">
        <f t="shared" si="1"/>
        <v>9.7851783999999997E-2</v>
      </c>
      <c r="T79" s="508">
        <f t="shared" si="2"/>
        <v>0.12231473</v>
      </c>
      <c r="U79" s="508">
        <f t="shared" si="3"/>
        <v>1.223147300000002E-2</v>
      </c>
      <c r="V79" s="662"/>
      <c r="W79" s="662"/>
      <c r="X79" s="662"/>
      <c r="Y79" s="662"/>
      <c r="Z79" s="663" t="str">
        <f>IF(AB79&gt;0,'приложение 1.1 '!G80,"-")</f>
        <v>-</v>
      </c>
      <c r="AA79" s="413"/>
      <c r="AB79" s="663"/>
      <c r="AC79" s="430">
        <f>'приложение 1.1 '!E80</f>
        <v>0</v>
      </c>
      <c r="AD79" s="663" t="str">
        <f>IF(AG79&gt;0,'приложение 1.1 '!G80,"-")</f>
        <v>-</v>
      </c>
      <c r="AE79" s="663"/>
      <c r="AF79" s="663"/>
      <c r="AG79" s="663"/>
      <c r="AH79" s="531">
        <f>'приложение 1.1 '!D80</f>
        <v>0</v>
      </c>
      <c r="AI79" s="185"/>
    </row>
    <row r="80" spans="1:35" ht="45" hidden="1" customHeight="1">
      <c r="A80" s="416" t="str">
        <f>'приложение 1.1 '!A81</f>
        <v>1.1.3.33</v>
      </c>
      <c r="B80" s="418" t="str">
        <f>'приложение 1.1 '!B81</f>
        <v>Реконструкция ТП-381 (РУ-0,4кВ)</v>
      </c>
      <c r="C80" s="663"/>
      <c r="D80" s="663"/>
      <c r="E80" s="663"/>
      <c r="F80" s="663"/>
      <c r="G80" s="663">
        <v>1991</v>
      </c>
      <c r="H80" s="663">
        <v>25</v>
      </c>
      <c r="I80" s="663" t="s">
        <v>454</v>
      </c>
      <c r="J80" s="408">
        <v>1.26</v>
      </c>
      <c r="K80" s="663"/>
      <c r="L80" s="663"/>
      <c r="M80" s="663"/>
      <c r="N80" s="663"/>
      <c r="O80" s="408">
        <f>'приложение 1.1 '!D81</f>
        <v>0</v>
      </c>
      <c r="P80" s="409"/>
      <c r="Q80" s="508">
        <f>'приложение 1.1 '!H81</f>
        <v>1.3013440000000001</v>
      </c>
      <c r="R80" s="508">
        <f t="shared" si="0"/>
        <v>6.5067200000000006E-2</v>
      </c>
      <c r="S80" s="508">
        <f t="shared" si="1"/>
        <v>0.52053760000000004</v>
      </c>
      <c r="T80" s="508">
        <f t="shared" si="2"/>
        <v>0.65067200000000003</v>
      </c>
      <c r="U80" s="508">
        <f t="shared" si="3"/>
        <v>6.5067199999999881E-2</v>
      </c>
      <c r="V80" s="663"/>
      <c r="W80" s="663"/>
      <c r="X80" s="663"/>
      <c r="Y80" s="663"/>
      <c r="Z80" s="663" t="str">
        <f>IF(AB80&gt;0,'приложение 1.1 '!G81,"-")</f>
        <v>-</v>
      </c>
      <c r="AA80" s="413"/>
      <c r="AB80" s="663"/>
      <c r="AC80" s="430">
        <f>'приложение 1.1 '!E81</f>
        <v>0</v>
      </c>
      <c r="AD80" s="663" t="str">
        <f>IF(AG80&gt;0,'приложение 1.1 '!G81,"-")</f>
        <v>-</v>
      </c>
      <c r="AE80" s="663"/>
      <c r="AF80" s="663"/>
      <c r="AG80" s="663"/>
      <c r="AH80" s="531">
        <f>'приложение 1.1 '!D81</f>
        <v>0</v>
      </c>
      <c r="AI80" s="185"/>
    </row>
    <row r="81" spans="1:35" ht="54.95" hidden="1" customHeight="1">
      <c r="A81" s="416" t="str">
        <f>'приложение 1.1 '!A82</f>
        <v>1.1.3.34</v>
      </c>
      <c r="B81" s="418" t="str">
        <f>'приложение 1.1 '!B82</f>
        <v xml:space="preserve">Реконструкция ТП-472 (Замена оборудования РУ-0,4кВ; 2ТМ-630 на 2ТМГ-1000) </v>
      </c>
      <c r="C81" s="663"/>
      <c r="D81" s="663"/>
      <c r="E81" s="663"/>
      <c r="F81" s="663"/>
      <c r="G81" s="663">
        <v>2003</v>
      </c>
      <c r="H81" s="663">
        <v>25</v>
      </c>
      <c r="I81" s="663" t="s">
        <v>454</v>
      </c>
      <c r="J81" s="408">
        <v>1.26</v>
      </c>
      <c r="K81" s="663"/>
      <c r="L81" s="663"/>
      <c r="M81" s="663"/>
      <c r="N81" s="663"/>
      <c r="O81" s="408">
        <f>'приложение 1.1 '!D82</f>
        <v>0</v>
      </c>
      <c r="P81" s="409"/>
      <c r="Q81" s="508">
        <f>'приложение 1.1 '!H82</f>
        <v>2.4094228600000003</v>
      </c>
      <c r="R81" s="508">
        <f t="shared" si="0"/>
        <v>0.12047114300000002</v>
      </c>
      <c r="S81" s="508">
        <f t="shared" si="1"/>
        <v>0.96376914400000013</v>
      </c>
      <c r="T81" s="508">
        <f t="shared" si="2"/>
        <v>1.2047114300000001</v>
      </c>
      <c r="U81" s="508">
        <f t="shared" si="3"/>
        <v>0.12047114300000006</v>
      </c>
      <c r="V81" s="663"/>
      <c r="W81" s="663"/>
      <c r="X81" s="663"/>
      <c r="Y81" s="663"/>
      <c r="Z81" s="663">
        <f>IF(AB81&gt;0,'приложение 1.1 '!G82,"-")</f>
        <v>2014</v>
      </c>
      <c r="AA81" s="413">
        <v>25</v>
      </c>
      <c r="AB81" s="663" t="s">
        <v>536</v>
      </c>
      <c r="AC81" s="430">
        <f>'приложение 1.1 '!E82</f>
        <v>2</v>
      </c>
      <c r="AD81" s="663" t="str">
        <f>IF(AG81&gt;0,'приложение 1.1 '!G82,"-")</f>
        <v>-</v>
      </c>
      <c r="AE81" s="663"/>
      <c r="AF81" s="663"/>
      <c r="AG81" s="663"/>
      <c r="AH81" s="531">
        <f>'приложение 1.1 '!D82</f>
        <v>0</v>
      </c>
      <c r="AI81" s="185"/>
    </row>
    <row r="82" spans="1:35" ht="54.95" hidden="1" customHeight="1">
      <c r="A82" s="416" t="str">
        <f>'приложение 1.1 '!A83</f>
        <v>1.1.3.38</v>
      </c>
      <c r="B82" s="418" t="str">
        <f>'приложение 1.1 '!B83</f>
        <v>Реконструкция ТП-206 (Замена оборудования РУ-10 кВ; РУ-0,4 кВ; 2ТМ-630 на 2ТМГ-1000)</v>
      </c>
      <c r="C82" s="663"/>
      <c r="D82" s="663"/>
      <c r="E82" s="663"/>
      <c r="F82" s="663"/>
      <c r="G82" s="663">
        <v>1984</v>
      </c>
      <c r="H82" s="663">
        <v>25</v>
      </c>
      <c r="I82" s="663" t="s">
        <v>454</v>
      </c>
      <c r="J82" s="408">
        <v>1.26</v>
      </c>
      <c r="K82" s="663"/>
      <c r="L82" s="663"/>
      <c r="M82" s="663"/>
      <c r="N82" s="663"/>
      <c r="O82" s="408">
        <f>'приложение 1.1 '!D83</f>
        <v>0</v>
      </c>
      <c r="P82" s="409"/>
      <c r="Q82" s="508">
        <f>'приложение 1.1 '!H83</f>
        <v>1.68482</v>
      </c>
      <c r="R82" s="508">
        <f t="shared" si="0"/>
        <v>8.424100000000001E-2</v>
      </c>
      <c r="S82" s="508">
        <f t="shared" si="1"/>
        <v>0.67392800000000008</v>
      </c>
      <c r="T82" s="508">
        <f t="shared" si="2"/>
        <v>0.84240999999999999</v>
      </c>
      <c r="U82" s="508">
        <f t="shared" si="3"/>
        <v>8.4240999999999788E-2</v>
      </c>
      <c r="V82" s="663"/>
      <c r="W82" s="663"/>
      <c r="X82" s="663"/>
      <c r="Y82" s="663"/>
      <c r="Z82" s="663">
        <f>IF(AB82&gt;0,'приложение 1.1 '!G83,"-")</f>
        <v>2017</v>
      </c>
      <c r="AA82" s="413">
        <v>25</v>
      </c>
      <c r="AB82" s="663" t="s">
        <v>536</v>
      </c>
      <c r="AC82" s="430">
        <f>'приложение 1.1 '!E83</f>
        <v>2</v>
      </c>
      <c r="AD82" s="663" t="str">
        <f>IF(AG82&gt;0,'приложение 1.1 '!G83,"-")</f>
        <v>-</v>
      </c>
      <c r="AE82" s="663"/>
      <c r="AF82" s="663"/>
      <c r="AG82" s="663"/>
      <c r="AH82" s="531">
        <f>'приложение 1.1 '!D83</f>
        <v>0</v>
      </c>
      <c r="AI82" s="185"/>
    </row>
    <row r="83" spans="1:35" ht="54.95" hidden="1" customHeight="1">
      <c r="A83" s="416" t="str">
        <f>'приложение 1.1 '!A84</f>
        <v>1.1.3.43</v>
      </c>
      <c r="B83" s="418" t="str">
        <f>'приложение 1.1 '!B84</f>
        <v>Реконструкция ТП-358 (Замена оборудования РУ-10 кВ; РУ-0,4 кВ)</v>
      </c>
      <c r="C83" s="663"/>
      <c r="D83" s="663"/>
      <c r="E83" s="663"/>
      <c r="F83" s="663"/>
      <c r="G83" s="663">
        <v>1990</v>
      </c>
      <c r="H83" s="663">
        <v>25</v>
      </c>
      <c r="I83" s="663" t="s">
        <v>454</v>
      </c>
      <c r="J83" s="408">
        <v>1.26</v>
      </c>
      <c r="K83" s="663"/>
      <c r="L83" s="663"/>
      <c r="M83" s="663"/>
      <c r="N83" s="663"/>
      <c r="O83" s="408">
        <f>'приложение 1.1 '!D84</f>
        <v>0</v>
      </c>
      <c r="P83" s="409"/>
      <c r="Q83" s="508">
        <f>'приложение 1.1 '!H84</f>
        <v>6.0746533300000003</v>
      </c>
      <c r="R83" s="508">
        <f t="shared" ref="R83:R131" si="12">Q83*0.05</f>
        <v>0.30373266650000003</v>
      </c>
      <c r="S83" s="508">
        <f t="shared" ref="S83:S131" si="13">Q83*0.4</f>
        <v>2.4298613320000002</v>
      </c>
      <c r="T83" s="508">
        <f t="shared" ref="T83:T131" si="14">Q83*0.5</f>
        <v>3.0373266650000001</v>
      </c>
      <c r="U83" s="508">
        <f t="shared" ref="U83:U131" si="15">Q83-(R83+S83+T83)</f>
        <v>0.30373266650000019</v>
      </c>
      <c r="V83" s="663"/>
      <c r="W83" s="663"/>
      <c r="X83" s="663"/>
      <c r="Y83" s="663"/>
      <c r="Z83" s="663">
        <f>IF(AB83&gt;0,'приложение 1.1 '!G84,"-")</f>
        <v>2015</v>
      </c>
      <c r="AA83" s="413">
        <v>25</v>
      </c>
      <c r="AB83" s="663" t="s">
        <v>536</v>
      </c>
      <c r="AC83" s="430">
        <f>'приложение 1.1 '!E84</f>
        <v>0</v>
      </c>
      <c r="AD83" s="663" t="str">
        <f>IF(AG83&gt;0,'приложение 1.1 '!G84,"-")</f>
        <v>-</v>
      </c>
      <c r="AE83" s="663"/>
      <c r="AF83" s="663"/>
      <c r="AG83" s="663"/>
      <c r="AH83" s="531">
        <f>'приложение 1.1 '!D84</f>
        <v>0</v>
      </c>
      <c r="AI83" s="185"/>
    </row>
    <row r="84" spans="1:35" ht="54.95" hidden="1" customHeight="1">
      <c r="A84" s="416" t="str">
        <f>'приложение 1.1 '!A85</f>
        <v>1.1.3.45</v>
      </c>
      <c r="B84" s="418" t="str">
        <f>'приложение 1.1 '!B85</f>
        <v>Реконструкция ТП-468 (Замена оборудования РУ-10 кВ; РУ-0,4 кВ; 2ТМ-630 на 2ТМГ-1000)</v>
      </c>
      <c r="C84" s="663"/>
      <c r="D84" s="663"/>
      <c r="E84" s="663"/>
      <c r="F84" s="663"/>
      <c r="G84" s="663">
        <v>1997</v>
      </c>
      <c r="H84" s="663">
        <v>25</v>
      </c>
      <c r="I84" s="663" t="s">
        <v>454</v>
      </c>
      <c r="J84" s="408">
        <v>1.26</v>
      </c>
      <c r="K84" s="663"/>
      <c r="L84" s="663"/>
      <c r="M84" s="663"/>
      <c r="N84" s="663"/>
      <c r="O84" s="408">
        <f>'приложение 1.1 '!D85</f>
        <v>0</v>
      </c>
      <c r="P84" s="409"/>
      <c r="Q84" s="508">
        <f>'приложение 1.1 '!H85</f>
        <v>3.1118700000000001</v>
      </c>
      <c r="R84" s="508">
        <f t="shared" si="12"/>
        <v>0.15559350000000002</v>
      </c>
      <c r="S84" s="508">
        <f t="shared" si="13"/>
        <v>1.2447480000000002</v>
      </c>
      <c r="T84" s="508">
        <f t="shared" si="14"/>
        <v>1.5559350000000001</v>
      </c>
      <c r="U84" s="508">
        <f t="shared" si="15"/>
        <v>0.15559349999999972</v>
      </c>
      <c r="V84" s="663"/>
      <c r="W84" s="663"/>
      <c r="X84" s="663"/>
      <c r="Y84" s="663"/>
      <c r="Z84" s="663">
        <f>IF(AB84&gt;0,'приложение 1.1 '!G85,"-")</f>
        <v>2017</v>
      </c>
      <c r="AA84" s="413">
        <v>25</v>
      </c>
      <c r="AB84" s="663" t="s">
        <v>536</v>
      </c>
      <c r="AC84" s="430">
        <f>'приложение 1.1 '!E85</f>
        <v>2</v>
      </c>
      <c r="AD84" s="663" t="str">
        <f>IF(AG84&gt;0,'приложение 1.1 '!G85,"-")</f>
        <v>-</v>
      </c>
      <c r="AE84" s="663"/>
      <c r="AF84" s="663"/>
      <c r="AG84" s="663"/>
      <c r="AH84" s="531">
        <f>'приложение 1.1 '!D85</f>
        <v>0</v>
      </c>
      <c r="AI84" s="185"/>
    </row>
    <row r="85" spans="1:35" ht="54.95" hidden="1" customHeight="1">
      <c r="A85" s="416" t="str">
        <f>'приложение 1.1 '!A86</f>
        <v>1.1.3.46</v>
      </c>
      <c r="B85" s="418" t="str">
        <f>'приложение 1.1 '!B86</f>
        <v>Реконструкция ТП-469 (Замена оборудования РУ-10 кВ; РУ-0,4 кВ; 2ТМ-400 на 2ТМГ-630кВА)</v>
      </c>
      <c r="C85" s="663"/>
      <c r="D85" s="663"/>
      <c r="E85" s="663"/>
      <c r="F85" s="663"/>
      <c r="G85" s="663">
        <v>2001</v>
      </c>
      <c r="H85" s="663">
        <v>25</v>
      </c>
      <c r="I85" s="663" t="s">
        <v>357</v>
      </c>
      <c r="J85" s="408">
        <v>0.8</v>
      </c>
      <c r="K85" s="663"/>
      <c r="L85" s="663"/>
      <c r="M85" s="663"/>
      <c r="N85" s="663"/>
      <c r="O85" s="408">
        <f>'приложение 1.1 '!D86</f>
        <v>0</v>
      </c>
      <c r="P85" s="409"/>
      <c r="Q85" s="508">
        <f>'приложение 1.1 '!H86</f>
        <v>4.9365210499999996</v>
      </c>
      <c r="R85" s="508">
        <f t="shared" si="12"/>
        <v>0.2468260525</v>
      </c>
      <c r="S85" s="508">
        <f t="shared" si="13"/>
        <v>1.97460842</v>
      </c>
      <c r="T85" s="508">
        <f t="shared" si="14"/>
        <v>2.4682605249999998</v>
      </c>
      <c r="U85" s="508">
        <f t="shared" si="15"/>
        <v>0.24682605249999945</v>
      </c>
      <c r="V85" s="663"/>
      <c r="W85" s="663"/>
      <c r="X85" s="663"/>
      <c r="Y85" s="663"/>
      <c r="Z85" s="663">
        <f>IF(AB85&gt;0,'приложение 1.1 '!G86,"-")</f>
        <v>2014</v>
      </c>
      <c r="AA85" s="413">
        <v>25</v>
      </c>
      <c r="AB85" s="663" t="s">
        <v>537</v>
      </c>
      <c r="AC85" s="430">
        <f>'приложение 1.1 '!E86</f>
        <v>1.26</v>
      </c>
      <c r="AD85" s="663" t="str">
        <f>IF(AG85&gt;0,'приложение 1.1 '!G86,"-")</f>
        <v>-</v>
      </c>
      <c r="AE85" s="663"/>
      <c r="AF85" s="663"/>
      <c r="AG85" s="663"/>
      <c r="AH85" s="531">
        <f>'приложение 1.1 '!D86</f>
        <v>0</v>
      </c>
      <c r="AI85" s="185"/>
    </row>
    <row r="86" spans="1:35" ht="54.95" hidden="1" customHeight="1">
      <c r="A86" s="416" t="str">
        <f>'приложение 1.1 '!A87</f>
        <v>1.1.3.47</v>
      </c>
      <c r="B86" s="418" t="str">
        <f>'приложение 1.1 '!B87</f>
        <v>Реконструкция ТП-349 (Замена оборудования РУ-10 кВ; РУ-0,4 кВ; 2ТМ-630 на 2ТМГ-1000)</v>
      </c>
      <c r="C86" s="663"/>
      <c r="D86" s="663"/>
      <c r="E86" s="663"/>
      <c r="F86" s="663"/>
      <c r="G86" s="663">
        <v>1983</v>
      </c>
      <c r="H86" s="663">
        <v>25</v>
      </c>
      <c r="I86" s="663" t="s">
        <v>454</v>
      </c>
      <c r="J86" s="408">
        <v>1.26</v>
      </c>
      <c r="K86" s="663"/>
      <c r="L86" s="663"/>
      <c r="M86" s="663"/>
      <c r="N86" s="663"/>
      <c r="O86" s="408">
        <f>'приложение 1.1 '!D87</f>
        <v>0</v>
      </c>
      <c r="P86" s="409"/>
      <c r="Q86" s="508">
        <f>'приложение 1.1 '!H87</f>
        <v>3.0953776099999999</v>
      </c>
      <c r="R86" s="508">
        <f t="shared" si="12"/>
        <v>0.15476888050000001</v>
      </c>
      <c r="S86" s="508">
        <f t="shared" si="13"/>
        <v>1.2381510440000001</v>
      </c>
      <c r="T86" s="508">
        <f t="shared" si="14"/>
        <v>1.5476888049999999</v>
      </c>
      <c r="U86" s="508">
        <f t="shared" si="15"/>
        <v>0.15476888049999982</v>
      </c>
      <c r="V86" s="663"/>
      <c r="W86" s="663"/>
      <c r="X86" s="663"/>
      <c r="Y86" s="663"/>
      <c r="Z86" s="663">
        <f>IF(AB86&gt;0,'приложение 1.1 '!G87,"-")</f>
        <v>2013</v>
      </c>
      <c r="AA86" s="413">
        <v>25</v>
      </c>
      <c r="AB86" s="663" t="s">
        <v>536</v>
      </c>
      <c r="AC86" s="430">
        <f>'приложение 1.1 '!E87</f>
        <v>2</v>
      </c>
      <c r="AD86" s="663" t="str">
        <f>IF(AG86&gt;0,'приложение 1.1 '!G87,"-")</f>
        <v>-</v>
      </c>
      <c r="AE86" s="663"/>
      <c r="AF86" s="663"/>
      <c r="AG86" s="663"/>
      <c r="AH86" s="531">
        <f>'приложение 1.1 '!D87</f>
        <v>0</v>
      </c>
      <c r="AI86" s="185"/>
    </row>
    <row r="87" spans="1:35" ht="54.95" hidden="1" customHeight="1">
      <c r="A87" s="416" t="str">
        <f>'приложение 1.1 '!A88</f>
        <v>1.1.3.49</v>
      </c>
      <c r="B87" s="418" t="str">
        <f>'приложение 1.1 '!B88</f>
        <v>Реконструкция ТП-515 (Замена оборудования РУ-10 кВ; РУ-0,4 кВ; 2ТМ-630 на 2ТМГ-1000)</v>
      </c>
      <c r="C87" s="663"/>
      <c r="D87" s="663"/>
      <c r="E87" s="663"/>
      <c r="F87" s="663"/>
      <c r="G87" s="663">
        <v>1986</v>
      </c>
      <c r="H87" s="663">
        <v>25</v>
      </c>
      <c r="I87" s="663" t="s">
        <v>454</v>
      </c>
      <c r="J87" s="408">
        <v>1.26</v>
      </c>
      <c r="K87" s="663"/>
      <c r="L87" s="663"/>
      <c r="M87" s="663"/>
      <c r="N87" s="663"/>
      <c r="O87" s="408">
        <f>'приложение 1.1 '!D88</f>
        <v>0</v>
      </c>
      <c r="P87" s="409"/>
      <c r="Q87" s="508">
        <f>'приложение 1.1 '!H88</f>
        <v>4.4584229999999998</v>
      </c>
      <c r="R87" s="508">
        <f t="shared" si="12"/>
        <v>0.22292115000000001</v>
      </c>
      <c r="S87" s="508">
        <f t="shared" si="13"/>
        <v>1.7833692000000001</v>
      </c>
      <c r="T87" s="508">
        <f t="shared" si="14"/>
        <v>2.2292114999999999</v>
      </c>
      <c r="U87" s="508">
        <f t="shared" si="15"/>
        <v>0.22292114999999946</v>
      </c>
      <c r="V87" s="663"/>
      <c r="W87" s="663"/>
      <c r="X87" s="663"/>
      <c r="Y87" s="663"/>
      <c r="Z87" s="663">
        <f>IF(AB87&gt;0,'приложение 1.1 '!G88,"-")</f>
        <v>2015</v>
      </c>
      <c r="AA87" s="413">
        <v>25</v>
      </c>
      <c r="AB87" s="663" t="s">
        <v>536</v>
      </c>
      <c r="AC87" s="430">
        <f>'приложение 1.1 '!E88</f>
        <v>2</v>
      </c>
      <c r="AD87" s="663" t="str">
        <f>IF(AG87&gt;0,'приложение 1.1 '!G88,"-")</f>
        <v>-</v>
      </c>
      <c r="AE87" s="663"/>
      <c r="AF87" s="663"/>
      <c r="AG87" s="663"/>
      <c r="AH87" s="531">
        <f>'приложение 1.1 '!D88</f>
        <v>0</v>
      </c>
      <c r="AI87" s="185"/>
    </row>
    <row r="88" spans="1:35" ht="78" hidden="1" customHeight="1">
      <c r="A88" s="416" t="str">
        <f>'приложение 1.1 '!A89</f>
        <v>1.1.3.54</v>
      </c>
      <c r="B88" s="418" t="str">
        <f>'приложение 1.1 '!B89</f>
        <v>Реконструкция ТП-489 пос.Дорожный (замена силовых трансформаторов 2*630 на 2*630кВА; Замена оборудования РУ-10 кВ и РУ-0,4 кВ)</v>
      </c>
      <c r="C88" s="663"/>
      <c r="D88" s="663"/>
      <c r="E88" s="663"/>
      <c r="F88" s="663"/>
      <c r="G88" s="663">
        <v>1990</v>
      </c>
      <c r="H88" s="663">
        <v>25</v>
      </c>
      <c r="I88" s="663" t="s">
        <v>454</v>
      </c>
      <c r="J88" s="408">
        <v>1.26</v>
      </c>
      <c r="K88" s="663"/>
      <c r="L88" s="663"/>
      <c r="M88" s="663"/>
      <c r="N88" s="663"/>
      <c r="O88" s="408">
        <f>'приложение 1.1 '!D89</f>
        <v>0</v>
      </c>
      <c r="P88" s="409"/>
      <c r="Q88" s="508">
        <f>'приложение 1.1 '!H89</f>
        <v>2.7721529999999999</v>
      </c>
      <c r="R88" s="508">
        <f t="shared" si="12"/>
        <v>0.13860765</v>
      </c>
      <c r="S88" s="508">
        <f t="shared" si="13"/>
        <v>1.1088612</v>
      </c>
      <c r="T88" s="508">
        <f t="shared" si="14"/>
        <v>1.3860764999999999</v>
      </c>
      <c r="U88" s="508">
        <f t="shared" si="15"/>
        <v>0.13860764999999997</v>
      </c>
      <c r="V88" s="663"/>
      <c r="W88" s="663"/>
      <c r="X88" s="663"/>
      <c r="Y88" s="663"/>
      <c r="Z88" s="663">
        <f>IF(AB88&gt;0,'приложение 1.1 '!G89,"-")</f>
        <v>2013</v>
      </c>
      <c r="AA88" s="413">
        <v>25</v>
      </c>
      <c r="AB88" s="663" t="s">
        <v>537</v>
      </c>
      <c r="AC88" s="430">
        <f>'приложение 1.1 '!E89</f>
        <v>1.26</v>
      </c>
      <c r="AD88" s="663" t="str">
        <f>IF(AG88&gt;0,'приложение 1.1 '!G89,"-")</f>
        <v>-</v>
      </c>
      <c r="AE88" s="663"/>
      <c r="AF88" s="663"/>
      <c r="AG88" s="663"/>
      <c r="AH88" s="531">
        <f>'приложение 1.1 '!D89</f>
        <v>0</v>
      </c>
      <c r="AI88" s="185"/>
    </row>
    <row r="89" spans="1:35" ht="54.95" hidden="1" customHeight="1">
      <c r="A89" s="416" t="str">
        <f>'приложение 1.1 '!A90</f>
        <v>1.1.3.55</v>
      </c>
      <c r="B89" s="418" t="str">
        <f>'приложение 1.1 '!B90</f>
        <v>Реконструкция ТП-489 (Реконструкция строительной части)</v>
      </c>
      <c r="C89" s="663"/>
      <c r="D89" s="663"/>
      <c r="E89" s="663"/>
      <c r="F89" s="663"/>
      <c r="G89" s="663">
        <v>1990</v>
      </c>
      <c r="H89" s="663">
        <v>25</v>
      </c>
      <c r="I89" s="663"/>
      <c r="J89" s="408"/>
      <c r="K89" s="663"/>
      <c r="L89" s="663"/>
      <c r="M89" s="663"/>
      <c r="N89" s="663"/>
      <c r="O89" s="408">
        <f>'приложение 1.1 '!D90</f>
        <v>0</v>
      </c>
      <c r="P89" s="409"/>
      <c r="Q89" s="508">
        <f>'приложение 1.1 '!H90</f>
        <v>0.37679388999999996</v>
      </c>
      <c r="R89" s="508">
        <f t="shared" si="12"/>
        <v>1.88396945E-2</v>
      </c>
      <c r="S89" s="508">
        <f t="shared" si="13"/>
        <v>0.150717556</v>
      </c>
      <c r="T89" s="508">
        <f t="shared" si="14"/>
        <v>0.18839694499999998</v>
      </c>
      <c r="U89" s="508">
        <f t="shared" si="15"/>
        <v>1.8839694500000004E-2</v>
      </c>
      <c r="V89" s="663"/>
      <c r="W89" s="663"/>
      <c r="X89" s="663"/>
      <c r="Y89" s="663"/>
      <c r="Z89" s="663" t="str">
        <f>IF(AB89&gt;0,'приложение 1.1 '!G90,"-")</f>
        <v>-</v>
      </c>
      <c r="AA89" s="413"/>
      <c r="AB89" s="663"/>
      <c r="AC89" s="430">
        <f>'приложение 1.1 '!E90</f>
        <v>0</v>
      </c>
      <c r="AD89" s="663" t="str">
        <f>IF(AG89&gt;0,'приложение 1.1 '!G90,"-")</f>
        <v>-</v>
      </c>
      <c r="AE89" s="663"/>
      <c r="AF89" s="663"/>
      <c r="AG89" s="663"/>
      <c r="AH89" s="531">
        <f>'приложение 1.1 '!D90</f>
        <v>0</v>
      </c>
      <c r="AI89" s="185"/>
    </row>
    <row r="90" spans="1:35" ht="54.95" hidden="1" customHeight="1">
      <c r="A90" s="416" t="str">
        <f>'приложение 1.1 '!A91</f>
        <v>1.1.3.56</v>
      </c>
      <c r="B90" s="418" t="str">
        <f>'приложение 1.1 '!B91</f>
        <v>Реконструкция ТП-339 (Замена оборудования РУ-10кВ; РУ-0,4кВ; 2ТМ-630 на 2ТМГ-1000)</v>
      </c>
      <c r="C90" s="663"/>
      <c r="D90" s="663"/>
      <c r="E90" s="663"/>
      <c r="F90" s="663"/>
      <c r="G90" s="663">
        <v>1991</v>
      </c>
      <c r="H90" s="663">
        <v>25</v>
      </c>
      <c r="I90" s="663" t="s">
        <v>454</v>
      </c>
      <c r="J90" s="408">
        <v>1.26</v>
      </c>
      <c r="K90" s="663"/>
      <c r="L90" s="663"/>
      <c r="M90" s="663"/>
      <c r="N90" s="663"/>
      <c r="O90" s="408">
        <f>'приложение 1.1 '!D91</f>
        <v>0</v>
      </c>
      <c r="P90" s="409"/>
      <c r="Q90" s="508">
        <f>'приложение 1.1 '!H91</f>
        <v>5.15546769</v>
      </c>
      <c r="R90" s="508">
        <f t="shared" si="12"/>
        <v>0.25777338450000004</v>
      </c>
      <c r="S90" s="508">
        <f t="shared" si="13"/>
        <v>2.0621870760000003</v>
      </c>
      <c r="T90" s="508">
        <f t="shared" si="14"/>
        <v>2.577733845</v>
      </c>
      <c r="U90" s="508">
        <f t="shared" si="15"/>
        <v>0.25777338450000009</v>
      </c>
      <c r="V90" s="663"/>
      <c r="W90" s="663"/>
      <c r="X90" s="663"/>
      <c r="Y90" s="663"/>
      <c r="Z90" s="663">
        <f>IF(AB90&gt;0,'приложение 1.1 '!G91,"-")</f>
        <v>2014</v>
      </c>
      <c r="AA90" s="413">
        <v>25</v>
      </c>
      <c r="AB90" s="663" t="s">
        <v>353</v>
      </c>
      <c r="AC90" s="430">
        <f>'приложение 1.1 '!E91</f>
        <v>2</v>
      </c>
      <c r="AD90" s="663" t="str">
        <f>IF(AG90&gt;0,'приложение 1.1 '!G91,"-")</f>
        <v>-</v>
      </c>
      <c r="AE90" s="663"/>
      <c r="AF90" s="663"/>
      <c r="AG90" s="663"/>
      <c r="AH90" s="531">
        <f>'приложение 1.1 '!D91</f>
        <v>0</v>
      </c>
      <c r="AI90" s="185"/>
    </row>
    <row r="91" spans="1:35" ht="54.95" hidden="1" customHeight="1">
      <c r="A91" s="416" t="str">
        <f>'приложение 1.1 '!A92</f>
        <v>1.1.3.57</v>
      </c>
      <c r="B91" s="418" t="str">
        <f>'приложение 1.1 '!B92</f>
        <v>Реконструкция ТП-295 (установка дополнительных ячеек ЩО-70 2 шт.)</v>
      </c>
      <c r="C91" s="663"/>
      <c r="D91" s="663"/>
      <c r="E91" s="663"/>
      <c r="F91" s="663"/>
      <c r="G91" s="663">
        <v>1985</v>
      </c>
      <c r="H91" s="663">
        <v>25</v>
      </c>
      <c r="I91" s="663"/>
      <c r="J91" s="408"/>
      <c r="K91" s="663"/>
      <c r="L91" s="663"/>
      <c r="M91" s="663"/>
      <c r="N91" s="663"/>
      <c r="O91" s="408">
        <f>'приложение 1.1 '!D92</f>
        <v>0</v>
      </c>
      <c r="P91" s="409"/>
      <c r="Q91" s="508">
        <f>'приложение 1.1 '!H92</f>
        <v>0.11774</v>
      </c>
      <c r="R91" s="508">
        <f t="shared" si="12"/>
        <v>5.8869999999999999E-3</v>
      </c>
      <c r="S91" s="508">
        <f t="shared" si="13"/>
        <v>4.7095999999999999E-2</v>
      </c>
      <c r="T91" s="508">
        <f t="shared" si="14"/>
        <v>5.8869999999999999E-2</v>
      </c>
      <c r="U91" s="508">
        <f t="shared" si="15"/>
        <v>5.8869999999999895E-3</v>
      </c>
      <c r="V91" s="663"/>
      <c r="W91" s="663"/>
      <c r="X91" s="663"/>
      <c r="Y91" s="663"/>
      <c r="Z91" s="663" t="str">
        <f>IF(AB91&gt;0,'приложение 1.1 '!G92,"-")</f>
        <v>-</v>
      </c>
      <c r="AA91" s="413"/>
      <c r="AB91" s="663"/>
      <c r="AC91" s="430">
        <f>'приложение 1.1 '!E92</f>
        <v>0</v>
      </c>
      <c r="AD91" s="663" t="str">
        <f>IF(AG91&gt;0,'приложение 1.1 '!G92,"-")</f>
        <v>-</v>
      </c>
      <c r="AE91" s="663"/>
      <c r="AF91" s="663"/>
      <c r="AG91" s="663"/>
      <c r="AH91" s="531">
        <f>'приложение 1.1 '!D92</f>
        <v>0</v>
      </c>
      <c r="AI91" s="185"/>
    </row>
    <row r="92" spans="1:35" ht="54.95" hidden="1" customHeight="1">
      <c r="A92" s="416" t="str">
        <f>'приложение 1.1 '!A93</f>
        <v>1.1.3.58</v>
      </c>
      <c r="B92" s="418" t="str">
        <f>'приложение 1.1 '!B93</f>
        <v>Реконструкция ТП-300 (установка дополнительных ячеек ЩО-70 2 шт.)</v>
      </c>
      <c r="C92" s="663"/>
      <c r="D92" s="663"/>
      <c r="E92" s="663"/>
      <c r="F92" s="663"/>
      <c r="G92" s="663">
        <v>1985</v>
      </c>
      <c r="H92" s="663">
        <v>25</v>
      </c>
      <c r="I92" s="663"/>
      <c r="J92" s="408"/>
      <c r="K92" s="663"/>
      <c r="L92" s="663"/>
      <c r="M92" s="663"/>
      <c r="N92" s="663"/>
      <c r="O92" s="408">
        <f>'приложение 1.1 '!D93</f>
        <v>0</v>
      </c>
      <c r="P92" s="409"/>
      <c r="Q92" s="508">
        <f>'приложение 1.1 '!H93</f>
        <v>0.20226</v>
      </c>
      <c r="R92" s="508">
        <f t="shared" si="12"/>
        <v>1.0113E-2</v>
      </c>
      <c r="S92" s="508">
        <f t="shared" si="13"/>
        <v>8.0904000000000004E-2</v>
      </c>
      <c r="T92" s="508">
        <f t="shared" si="14"/>
        <v>0.10113</v>
      </c>
      <c r="U92" s="508">
        <f t="shared" si="15"/>
        <v>1.0112999999999983E-2</v>
      </c>
      <c r="V92" s="663"/>
      <c r="W92" s="663"/>
      <c r="X92" s="663"/>
      <c r="Y92" s="663"/>
      <c r="Z92" s="663" t="str">
        <f>IF(AB92&gt;0,'приложение 1.1 '!G93,"-")</f>
        <v>-</v>
      </c>
      <c r="AA92" s="413"/>
      <c r="AB92" s="663"/>
      <c r="AC92" s="430">
        <f>'приложение 1.1 '!E93</f>
        <v>0</v>
      </c>
      <c r="AD92" s="663" t="str">
        <f>IF(AG92&gt;0,'приложение 1.1 '!G93,"-")</f>
        <v>-</v>
      </c>
      <c r="AE92" s="663"/>
      <c r="AF92" s="663"/>
      <c r="AG92" s="663"/>
      <c r="AH92" s="531">
        <f>'приложение 1.1 '!D93</f>
        <v>0</v>
      </c>
      <c r="AI92" s="185"/>
    </row>
    <row r="93" spans="1:35" ht="54.95" hidden="1" customHeight="1">
      <c r="A93" s="416" t="str">
        <f>'приложение 1.1 '!A94</f>
        <v>1.1.3.59</v>
      </c>
      <c r="B93" s="418" t="str">
        <f>'приложение 1.1 '!B94</f>
        <v>Реконструкция ТП-514 (замена оборудования РУ-0,4кВ)</v>
      </c>
      <c r="C93" s="663"/>
      <c r="D93" s="663"/>
      <c r="E93" s="663"/>
      <c r="F93" s="663"/>
      <c r="G93" s="663">
        <v>1990</v>
      </c>
      <c r="H93" s="663">
        <v>25</v>
      </c>
      <c r="I93" s="663"/>
      <c r="J93" s="408"/>
      <c r="K93" s="663"/>
      <c r="L93" s="663"/>
      <c r="M93" s="663"/>
      <c r="N93" s="663"/>
      <c r="O93" s="408">
        <f>'приложение 1.1 '!D94</f>
        <v>0</v>
      </c>
      <c r="P93" s="409"/>
      <c r="Q93" s="508">
        <f>'приложение 1.1 '!H94</f>
        <v>1.573026</v>
      </c>
      <c r="R93" s="508">
        <f t="shared" si="12"/>
        <v>7.8651300000000007E-2</v>
      </c>
      <c r="S93" s="508">
        <f t="shared" si="13"/>
        <v>0.62921040000000006</v>
      </c>
      <c r="T93" s="508">
        <f t="shared" si="14"/>
        <v>0.78651300000000002</v>
      </c>
      <c r="U93" s="508">
        <f t="shared" si="15"/>
        <v>7.865129999999998E-2</v>
      </c>
      <c r="V93" s="663"/>
      <c r="W93" s="663"/>
      <c r="X93" s="663"/>
      <c r="Y93" s="663"/>
      <c r="Z93" s="663" t="str">
        <f>IF(AB93&gt;0,'приложение 1.1 '!G94,"-")</f>
        <v>-</v>
      </c>
      <c r="AA93" s="413"/>
      <c r="AB93" s="663"/>
      <c r="AC93" s="430">
        <f>'приложение 1.1 '!E94</f>
        <v>0</v>
      </c>
      <c r="AD93" s="663" t="str">
        <f>IF(AG93&gt;0,'приложение 1.1 '!G94,"-")</f>
        <v>-</v>
      </c>
      <c r="AE93" s="663"/>
      <c r="AF93" s="663"/>
      <c r="AG93" s="663"/>
      <c r="AH93" s="531">
        <f>'приложение 1.1 '!D94</f>
        <v>0</v>
      </c>
      <c r="AI93" s="185"/>
    </row>
    <row r="94" spans="1:35" ht="54.95" hidden="1" customHeight="1">
      <c r="A94" s="416" t="str">
        <f>'приложение 1.1 '!A95</f>
        <v>1.1.3.60</v>
      </c>
      <c r="B94" s="418" t="str">
        <f>'приложение 1.1 '!B95</f>
        <v>Реконструкция ТП-248 (Замена оборудования РУ-0,4 кВ; 2ТМ-630 на 2ТМГ-1000)</v>
      </c>
      <c r="C94" s="663"/>
      <c r="D94" s="663"/>
      <c r="E94" s="663"/>
      <c r="F94" s="663"/>
      <c r="G94" s="663">
        <v>1995</v>
      </c>
      <c r="H94" s="663">
        <v>25</v>
      </c>
      <c r="I94" s="663" t="s">
        <v>454</v>
      </c>
      <c r="J94" s="408">
        <v>1.26</v>
      </c>
      <c r="K94" s="663"/>
      <c r="L94" s="663"/>
      <c r="M94" s="663"/>
      <c r="N94" s="532"/>
      <c r="O94" s="408">
        <f>'приложение 1.1 '!D95</f>
        <v>0</v>
      </c>
      <c r="P94" s="409"/>
      <c r="Q94" s="508">
        <f>'приложение 1.1 '!H95</f>
        <v>3.4947512400000003</v>
      </c>
      <c r="R94" s="508">
        <f t="shared" si="12"/>
        <v>0.17473756200000001</v>
      </c>
      <c r="S94" s="508">
        <f t="shared" si="13"/>
        <v>1.3979004960000001</v>
      </c>
      <c r="T94" s="508">
        <f t="shared" si="14"/>
        <v>1.7473756200000001</v>
      </c>
      <c r="U94" s="508">
        <f t="shared" si="15"/>
        <v>0.17473756199999979</v>
      </c>
      <c r="V94" s="663"/>
      <c r="W94" s="663"/>
      <c r="X94" s="663"/>
      <c r="Y94" s="663"/>
      <c r="Z94" s="663">
        <f>IF(AB94&gt;0,'приложение 1.1 '!G95,"-")</f>
        <v>2014</v>
      </c>
      <c r="AA94" s="413">
        <v>25</v>
      </c>
      <c r="AB94" s="663" t="s">
        <v>353</v>
      </c>
      <c r="AC94" s="430">
        <f>'приложение 1.1 '!E95</f>
        <v>2</v>
      </c>
      <c r="AD94" s="663" t="str">
        <f>IF(AG94&gt;0,'приложение 1.1 '!G95,"-")</f>
        <v>-</v>
      </c>
      <c r="AE94" s="663"/>
      <c r="AF94" s="663"/>
      <c r="AG94" s="533"/>
      <c r="AH94" s="531">
        <f>'приложение 1.1 '!D95</f>
        <v>0</v>
      </c>
      <c r="AI94" s="185"/>
    </row>
    <row r="95" spans="1:35" ht="54.95" hidden="1" customHeight="1">
      <c r="A95" s="416" t="str">
        <f>'приложение 1.1 '!A96</f>
        <v>1.1.3.61</v>
      </c>
      <c r="B95" s="418" t="str">
        <f>'приложение 1.1 '!B96</f>
        <v>Реконструкция ТП-214 (Замена оборудования РУ-10кВ; РУ-0,4кВ; 2ТМ-400 на 2ТМГ-630)</v>
      </c>
      <c r="C95" s="663"/>
      <c r="D95" s="663"/>
      <c r="E95" s="663"/>
      <c r="F95" s="663"/>
      <c r="G95" s="663">
        <v>1997</v>
      </c>
      <c r="H95" s="663">
        <v>25</v>
      </c>
      <c r="I95" s="663" t="s">
        <v>357</v>
      </c>
      <c r="J95" s="408">
        <v>0.8</v>
      </c>
      <c r="K95" s="663"/>
      <c r="L95" s="663"/>
      <c r="M95" s="663"/>
      <c r="N95" s="532"/>
      <c r="O95" s="408">
        <f>'приложение 1.1 '!D96</f>
        <v>0</v>
      </c>
      <c r="P95" s="409"/>
      <c r="Q95" s="508">
        <f>'приложение 1.1 '!H96</f>
        <v>3.0817875799999999</v>
      </c>
      <c r="R95" s="508">
        <f t="shared" si="12"/>
        <v>0.154089379</v>
      </c>
      <c r="S95" s="508">
        <f t="shared" si="13"/>
        <v>1.232715032</v>
      </c>
      <c r="T95" s="508">
        <f t="shared" si="14"/>
        <v>1.5408937899999999</v>
      </c>
      <c r="U95" s="508">
        <f t="shared" si="15"/>
        <v>0.15408937899999975</v>
      </c>
      <c r="V95" s="663"/>
      <c r="W95" s="663"/>
      <c r="X95" s="663"/>
      <c r="Y95" s="663"/>
      <c r="Z95" s="663">
        <f>IF(AB95&gt;0,'приложение 1.1 '!G96,"-")</f>
        <v>2014</v>
      </c>
      <c r="AA95" s="413">
        <v>25</v>
      </c>
      <c r="AB95" s="663" t="s">
        <v>537</v>
      </c>
      <c r="AC95" s="430">
        <f>'приложение 1.1 '!E96</f>
        <v>1.26</v>
      </c>
      <c r="AD95" s="663" t="str">
        <f>IF(AG95&gt;0,'приложение 1.1 '!G96,"-")</f>
        <v>-</v>
      </c>
      <c r="AE95" s="663"/>
      <c r="AF95" s="663"/>
      <c r="AG95" s="533"/>
      <c r="AH95" s="531">
        <f>'приложение 1.1 '!D96</f>
        <v>0</v>
      </c>
      <c r="AI95" s="185"/>
    </row>
    <row r="96" spans="1:35" ht="54.95" hidden="1" customHeight="1">
      <c r="A96" s="416" t="str">
        <f>'приложение 1.1 '!A97</f>
        <v>1.1.3.62</v>
      </c>
      <c r="B96" s="418" t="str">
        <f>'приложение 1.1 '!B97</f>
        <v>Реконструкция ТП-223 (Замена оборудования РУ-10кВ; РУ-0,4кВ; 2ТМ-630 на 2ТМГ-1000)</v>
      </c>
      <c r="C96" s="663"/>
      <c r="D96" s="663"/>
      <c r="E96" s="663"/>
      <c r="F96" s="663"/>
      <c r="G96" s="663">
        <v>1998</v>
      </c>
      <c r="H96" s="663">
        <v>25</v>
      </c>
      <c r="I96" s="663" t="s">
        <v>454</v>
      </c>
      <c r="J96" s="408">
        <v>1.26</v>
      </c>
      <c r="K96" s="663"/>
      <c r="L96" s="663"/>
      <c r="M96" s="663"/>
      <c r="N96" s="663"/>
      <c r="O96" s="408">
        <f>'приложение 1.1 '!D97</f>
        <v>0</v>
      </c>
      <c r="P96" s="409"/>
      <c r="Q96" s="508">
        <f>'приложение 1.1 '!H97</f>
        <v>3.6377867400000001</v>
      </c>
      <c r="R96" s="508">
        <f t="shared" si="12"/>
        <v>0.18188933700000001</v>
      </c>
      <c r="S96" s="508">
        <f t="shared" si="13"/>
        <v>1.4551146960000001</v>
      </c>
      <c r="T96" s="508">
        <f t="shared" si="14"/>
        <v>1.8188933700000001</v>
      </c>
      <c r="U96" s="508">
        <f t="shared" si="15"/>
        <v>0.18188933699999987</v>
      </c>
      <c r="V96" s="663"/>
      <c r="W96" s="663"/>
      <c r="X96" s="663"/>
      <c r="Y96" s="663"/>
      <c r="Z96" s="663">
        <f>IF(AB96&gt;0,'приложение 1.1 '!G97,"-")</f>
        <v>2014</v>
      </c>
      <c r="AA96" s="413">
        <v>25</v>
      </c>
      <c r="AB96" s="663" t="s">
        <v>353</v>
      </c>
      <c r="AC96" s="430">
        <f>'приложение 1.1 '!E97</f>
        <v>2</v>
      </c>
      <c r="AD96" s="663" t="str">
        <f>IF(AG96&gt;0,'приложение 1.1 '!G97,"-")</f>
        <v>-</v>
      </c>
      <c r="AE96" s="663"/>
      <c r="AF96" s="663"/>
      <c r="AG96" s="663"/>
      <c r="AH96" s="531">
        <f>'приложение 1.1 '!D97</f>
        <v>0</v>
      </c>
      <c r="AI96" s="185"/>
    </row>
    <row r="97" spans="1:35" ht="54.95" hidden="1" customHeight="1">
      <c r="A97" s="416" t="str">
        <f>'приложение 1.1 '!A98</f>
        <v>1.1.3.63</v>
      </c>
      <c r="B97" s="418" t="str">
        <f>'приложение 1.1 '!B98</f>
        <v>Реконструкция ТП-351 (Замена оборудования РУ-10кВ; РУ-0,4кВ; 2ТМ-630 на 2ТМГ-1000)</v>
      </c>
      <c r="C97" s="663"/>
      <c r="D97" s="663"/>
      <c r="E97" s="663"/>
      <c r="F97" s="663"/>
      <c r="G97" s="663">
        <v>1986</v>
      </c>
      <c r="H97" s="663">
        <v>25</v>
      </c>
      <c r="I97" s="663" t="s">
        <v>454</v>
      </c>
      <c r="J97" s="408">
        <v>1.26</v>
      </c>
      <c r="K97" s="663"/>
      <c r="L97" s="663"/>
      <c r="M97" s="663"/>
      <c r="N97" s="663"/>
      <c r="O97" s="408">
        <f>'приложение 1.1 '!D98</f>
        <v>0</v>
      </c>
      <c r="P97" s="409"/>
      <c r="Q97" s="508">
        <f>'приложение 1.1 '!H98</f>
        <v>4.0725128100000001</v>
      </c>
      <c r="R97" s="508">
        <f t="shared" si="12"/>
        <v>0.20362564050000001</v>
      </c>
      <c r="S97" s="508">
        <f t="shared" si="13"/>
        <v>1.6290051240000001</v>
      </c>
      <c r="T97" s="508">
        <f t="shared" si="14"/>
        <v>2.036256405</v>
      </c>
      <c r="U97" s="508">
        <f t="shared" si="15"/>
        <v>0.20362564049999987</v>
      </c>
      <c r="V97" s="663"/>
      <c r="W97" s="663"/>
      <c r="X97" s="663"/>
      <c r="Y97" s="663"/>
      <c r="Z97" s="663">
        <f>IF(AB97&gt;0,'приложение 1.1 '!G98,"-")</f>
        <v>2014</v>
      </c>
      <c r="AA97" s="413">
        <v>25</v>
      </c>
      <c r="AB97" s="663" t="s">
        <v>353</v>
      </c>
      <c r="AC97" s="430">
        <f>'приложение 1.1 '!E98</f>
        <v>2</v>
      </c>
      <c r="AD97" s="663" t="str">
        <f>IF(AG97&gt;0,'приложение 1.1 '!G98,"-")</f>
        <v>-</v>
      </c>
      <c r="AE97" s="663"/>
      <c r="AF97" s="663"/>
      <c r="AG97" s="663"/>
      <c r="AH97" s="531">
        <f>'приложение 1.1 '!D98</f>
        <v>0</v>
      </c>
      <c r="AI97" s="185"/>
    </row>
    <row r="98" spans="1:35" ht="91.5" hidden="1" customHeight="1">
      <c r="A98" s="416" t="str">
        <f>'приложение 1.1 '!A99</f>
        <v>1.1.3.64</v>
      </c>
      <c r="B98" s="418" t="str">
        <f>'приложение 1.1 '!B99</f>
        <v>Реконструкция ТП торгово-офисного развлекательного центра с подземной автостоянкой по ул.Профсоюзов (Установка дополнительных ячеек РУ-10кВ; 2ТМГ-2500кВА)</v>
      </c>
      <c r="C98" s="663"/>
      <c r="D98" s="663"/>
      <c r="E98" s="663"/>
      <c r="F98" s="663"/>
      <c r="G98" s="663">
        <v>2012</v>
      </c>
      <c r="H98" s="663">
        <v>25</v>
      </c>
      <c r="I98" s="663"/>
      <c r="J98" s="408"/>
      <c r="K98" s="663"/>
      <c r="L98" s="663"/>
      <c r="M98" s="663"/>
      <c r="N98" s="663"/>
      <c r="O98" s="408">
        <f>'приложение 1.1 '!D99</f>
        <v>0</v>
      </c>
      <c r="P98" s="409"/>
      <c r="Q98" s="508">
        <f>'приложение 1.1 '!H99</f>
        <v>7.7425504400000005</v>
      </c>
      <c r="R98" s="508">
        <f t="shared" si="12"/>
        <v>0.38712752200000006</v>
      </c>
      <c r="S98" s="508">
        <f t="shared" si="13"/>
        <v>3.0970201760000005</v>
      </c>
      <c r="T98" s="508">
        <f t="shared" si="14"/>
        <v>3.8712752200000002</v>
      </c>
      <c r="U98" s="508">
        <f t="shared" si="15"/>
        <v>0.38712752200000011</v>
      </c>
      <c r="V98" s="663"/>
      <c r="W98" s="663"/>
      <c r="X98" s="663"/>
      <c r="Y98" s="663"/>
      <c r="Z98" s="663">
        <f>IF(AB98&gt;0,'приложение 1.1 '!G99,"-")</f>
        <v>2013</v>
      </c>
      <c r="AA98" s="413">
        <v>25</v>
      </c>
      <c r="AB98" s="663" t="s">
        <v>356</v>
      </c>
      <c r="AC98" s="430">
        <f>'приложение 1.1 '!E99</f>
        <v>5</v>
      </c>
      <c r="AD98" s="663" t="str">
        <f>IF(AG98&gt;0,'приложение 1.1 '!G99,"-")</f>
        <v>-</v>
      </c>
      <c r="AE98" s="663"/>
      <c r="AF98" s="663"/>
      <c r="AG98" s="663"/>
      <c r="AH98" s="531">
        <f>'приложение 1.1 '!D99</f>
        <v>0</v>
      </c>
      <c r="AI98" s="185"/>
    </row>
    <row r="99" spans="1:35" ht="54.95" hidden="1" customHeight="1">
      <c r="A99" s="416" t="str">
        <f>'приложение 1.1 '!A100</f>
        <v>1.1.3.65</v>
      </c>
      <c r="B99" s="418" t="str">
        <f>'приложение 1.1 '!B100</f>
        <v>Реконструкция ТП-377 (Замена оборудования РУ-10кВ; РУ-0,4кВ; 2ТМ-630 на 2ТМГ-1000)</v>
      </c>
      <c r="C99" s="663"/>
      <c r="D99" s="663"/>
      <c r="E99" s="663"/>
      <c r="F99" s="663"/>
      <c r="G99" s="663">
        <v>1986</v>
      </c>
      <c r="H99" s="663">
        <v>25</v>
      </c>
      <c r="I99" s="663" t="s">
        <v>454</v>
      </c>
      <c r="J99" s="408">
        <v>1.26</v>
      </c>
      <c r="K99" s="663"/>
      <c r="L99" s="663"/>
      <c r="M99" s="663"/>
      <c r="N99" s="663"/>
      <c r="O99" s="408">
        <f>'приложение 1.1 '!D100</f>
        <v>0</v>
      </c>
      <c r="P99" s="409"/>
      <c r="Q99" s="508">
        <f>'приложение 1.1 '!H100</f>
        <v>3.9594389299999997</v>
      </c>
      <c r="R99" s="508">
        <f t="shared" si="12"/>
        <v>0.1979719465</v>
      </c>
      <c r="S99" s="508">
        <f t="shared" si="13"/>
        <v>1.583775572</v>
      </c>
      <c r="T99" s="508">
        <f t="shared" si="14"/>
        <v>1.9797194649999998</v>
      </c>
      <c r="U99" s="508">
        <f t="shared" si="15"/>
        <v>0.19797194649999961</v>
      </c>
      <c r="V99" s="663"/>
      <c r="W99" s="663"/>
      <c r="X99" s="663"/>
      <c r="Y99" s="663"/>
      <c r="Z99" s="663">
        <f>IF(AB99&gt;0,'приложение 1.1 '!G100,"-")</f>
        <v>2013</v>
      </c>
      <c r="AA99" s="413">
        <v>25</v>
      </c>
      <c r="AB99" s="663" t="s">
        <v>353</v>
      </c>
      <c r="AC99" s="430">
        <f>'приложение 1.1 '!E100</f>
        <v>2</v>
      </c>
      <c r="AD99" s="663" t="str">
        <f>IF(AG99&gt;0,'приложение 1.1 '!G100,"-")</f>
        <v>-</v>
      </c>
      <c r="AE99" s="663"/>
      <c r="AF99" s="663"/>
      <c r="AG99" s="663"/>
      <c r="AH99" s="531">
        <f>'приложение 1.1 '!D100</f>
        <v>0</v>
      </c>
      <c r="AI99" s="185"/>
    </row>
    <row r="100" spans="1:35" ht="54.95" hidden="1" customHeight="1">
      <c r="A100" s="416" t="str">
        <f>'приложение 1.1 '!A101</f>
        <v>1.1.3.66</v>
      </c>
      <c r="B100" s="418" t="str">
        <f>'приложение 1.1 '!B101</f>
        <v>Реконструкция БКТП-329 (Замена 2ТМГ-1000 на 2ТМГ-1250кВА, вводных АВ РУ-0,4кВ)</v>
      </c>
      <c r="C100" s="663"/>
      <c r="D100" s="663"/>
      <c r="E100" s="663"/>
      <c r="F100" s="663"/>
      <c r="G100" s="663">
        <v>2013</v>
      </c>
      <c r="H100" s="663">
        <v>25</v>
      </c>
      <c r="I100" s="663" t="s">
        <v>869</v>
      </c>
      <c r="J100" s="408">
        <v>2</v>
      </c>
      <c r="K100" s="663"/>
      <c r="L100" s="663"/>
      <c r="M100" s="663"/>
      <c r="N100" s="663"/>
      <c r="O100" s="408">
        <f>'приложение 1.1 '!D101</f>
        <v>0</v>
      </c>
      <c r="P100" s="409"/>
      <c r="Q100" s="508">
        <f>'приложение 1.1 '!H101</f>
        <v>3.007136</v>
      </c>
      <c r="R100" s="508">
        <f t="shared" si="12"/>
        <v>0.15035680000000001</v>
      </c>
      <c r="S100" s="508">
        <f t="shared" si="13"/>
        <v>1.2028544000000001</v>
      </c>
      <c r="T100" s="508">
        <f t="shared" si="14"/>
        <v>1.503568</v>
      </c>
      <c r="U100" s="508">
        <f t="shared" si="15"/>
        <v>0.15035679999999996</v>
      </c>
      <c r="V100" s="663"/>
      <c r="W100" s="663"/>
      <c r="X100" s="663"/>
      <c r="Y100" s="663"/>
      <c r="Z100" s="663">
        <f>IF(AB100&gt;0,'приложение 1.1 '!G101,"-")</f>
        <v>2015</v>
      </c>
      <c r="AA100" s="413">
        <v>25</v>
      </c>
      <c r="AB100" s="663" t="s">
        <v>354</v>
      </c>
      <c r="AC100" s="430">
        <f>'приложение 1.1 '!E101</f>
        <v>2.5</v>
      </c>
      <c r="AD100" s="663" t="str">
        <f>IF(AG100&gt;0,'приложение 1.1 '!G101,"-")</f>
        <v>-</v>
      </c>
      <c r="AE100" s="663"/>
      <c r="AF100" s="663"/>
      <c r="AG100" s="663"/>
      <c r="AH100" s="531">
        <f>'приложение 1.1 '!D101</f>
        <v>0</v>
      </c>
      <c r="AI100" s="185"/>
    </row>
    <row r="101" spans="1:35" ht="54.95" hidden="1" customHeight="1">
      <c r="A101" s="416" t="str">
        <f>'приложение 1.1 '!A102</f>
        <v>1.1.3.67</v>
      </c>
      <c r="B101" s="418" t="str">
        <f>'приложение 1.1 '!B102</f>
        <v>Реконструкция ТП-450 (Замена ТМГ-2х630кВА на ТМГ-2х1250кВА, замена оборудования РУ-0,4кВ, РУ-10кВ)</v>
      </c>
      <c r="C101" s="663"/>
      <c r="D101" s="663"/>
      <c r="E101" s="663"/>
      <c r="F101" s="534"/>
      <c r="G101" s="414">
        <v>1988</v>
      </c>
      <c r="H101" s="663">
        <v>25</v>
      </c>
      <c r="I101" s="663" t="s">
        <v>454</v>
      </c>
      <c r="J101" s="408">
        <v>1.26</v>
      </c>
      <c r="K101" s="663"/>
      <c r="L101" s="663"/>
      <c r="M101" s="663"/>
      <c r="N101" s="663"/>
      <c r="O101" s="408">
        <f>'приложение 1.1 '!D102</f>
        <v>0</v>
      </c>
      <c r="P101" s="409"/>
      <c r="Q101" s="508">
        <f>'приложение 1.1 '!H102</f>
        <v>7.5046236300000002</v>
      </c>
      <c r="R101" s="508">
        <f t="shared" si="12"/>
        <v>0.37523118150000001</v>
      </c>
      <c r="S101" s="508">
        <f t="shared" si="13"/>
        <v>3.0018494520000001</v>
      </c>
      <c r="T101" s="508">
        <f t="shared" si="14"/>
        <v>3.7523118150000001</v>
      </c>
      <c r="U101" s="508">
        <f t="shared" si="15"/>
        <v>0.37523118149999934</v>
      </c>
      <c r="V101" s="663"/>
      <c r="W101" s="663"/>
      <c r="X101" s="663"/>
      <c r="Y101" s="663"/>
      <c r="Z101" s="663">
        <f>IF(AB101&gt;0,'приложение 1.1 '!G102,"-")</f>
        <v>2014</v>
      </c>
      <c r="AA101" s="413">
        <v>25</v>
      </c>
      <c r="AB101" s="663" t="s">
        <v>353</v>
      </c>
      <c r="AC101" s="430">
        <f>'приложение 1.1 '!E102</f>
        <v>2.5</v>
      </c>
      <c r="AD101" s="663" t="str">
        <f>IF(AG101&gt;0,'приложение 1.1 '!G102,"-")</f>
        <v>-</v>
      </c>
      <c r="AE101" s="663"/>
      <c r="AF101" s="663"/>
      <c r="AG101" s="663"/>
      <c r="AH101" s="531">
        <f>'приложение 1.1 '!D102</f>
        <v>0</v>
      </c>
      <c r="AI101" s="185"/>
    </row>
    <row r="102" spans="1:35" ht="54.95" hidden="1" customHeight="1">
      <c r="A102" s="416" t="str">
        <f>'приложение 1.1 '!A103</f>
        <v>1.1.3.68</v>
      </c>
      <c r="B102" s="418" t="str">
        <f>'приложение 1.1 '!B103</f>
        <v>Реконструкция ТП-420 (Замена ТМГ-2*1000кВА на ТМГ-2*1250кВА; Замена оборудования РУ-10кВ, РУ-0,4кВ)</v>
      </c>
      <c r="C102" s="663"/>
      <c r="D102" s="663"/>
      <c r="E102" s="663"/>
      <c r="F102" s="663"/>
      <c r="G102" s="663">
        <v>2003</v>
      </c>
      <c r="H102" s="663">
        <v>25</v>
      </c>
      <c r="I102" s="663" t="s">
        <v>869</v>
      </c>
      <c r="J102" s="408">
        <v>2</v>
      </c>
      <c r="K102" s="663"/>
      <c r="L102" s="663"/>
      <c r="M102" s="663"/>
      <c r="N102" s="663"/>
      <c r="O102" s="408">
        <f>'приложение 1.1 '!D103</f>
        <v>0</v>
      </c>
      <c r="P102" s="409"/>
      <c r="Q102" s="508">
        <f>'приложение 1.1 '!H103</f>
        <v>2.7737449999999999</v>
      </c>
      <c r="R102" s="508">
        <f t="shared" si="12"/>
        <v>0.13868725000000001</v>
      </c>
      <c r="S102" s="508">
        <f t="shared" si="13"/>
        <v>1.1094980000000001</v>
      </c>
      <c r="T102" s="508">
        <f t="shared" si="14"/>
        <v>1.3868725</v>
      </c>
      <c r="U102" s="508">
        <f t="shared" si="15"/>
        <v>0.13868724999999982</v>
      </c>
      <c r="V102" s="663"/>
      <c r="W102" s="663"/>
      <c r="X102" s="663"/>
      <c r="Y102" s="663"/>
      <c r="Z102" s="663">
        <f>IF(AB102&gt;0,'приложение 1.1 '!G103,"-")</f>
        <v>2014</v>
      </c>
      <c r="AA102" s="413">
        <v>25</v>
      </c>
      <c r="AB102" s="663" t="s">
        <v>354</v>
      </c>
      <c r="AC102" s="430">
        <f>'приложение 1.1 '!E103</f>
        <v>2.5</v>
      </c>
      <c r="AD102" s="663" t="str">
        <f>IF(AG102&gt;0,'приложение 1.1 '!G103,"-")</f>
        <v>-</v>
      </c>
      <c r="AE102" s="663"/>
      <c r="AF102" s="663"/>
      <c r="AG102" s="663"/>
      <c r="AH102" s="531">
        <f>'приложение 1.1 '!D103</f>
        <v>0</v>
      </c>
      <c r="AI102" s="185"/>
    </row>
    <row r="103" spans="1:35" ht="75.75" hidden="1" customHeight="1">
      <c r="A103" s="416" t="str">
        <f>'приложение 1.1 '!A104</f>
        <v>1.1.3.69</v>
      </c>
      <c r="B103" s="418" t="str">
        <f>'приложение 1.1 '!B104</f>
        <v>Реконструкция ТП-236 (Замена ТМ 2х630кВА на ТМГ 2х1000кВА 10/0,4кВ , Замена оборудования РУ-0,4кВ, РУ-10кВ, установка доп. ячейки РУ-10кВ)</v>
      </c>
      <c r="C103" s="663"/>
      <c r="D103" s="663"/>
      <c r="E103" s="663"/>
      <c r="F103" s="663"/>
      <c r="G103" s="663">
        <v>1997</v>
      </c>
      <c r="H103" s="663">
        <v>25</v>
      </c>
      <c r="I103" s="663" t="s">
        <v>454</v>
      </c>
      <c r="J103" s="408">
        <v>1.26</v>
      </c>
      <c r="K103" s="663"/>
      <c r="L103" s="663"/>
      <c r="M103" s="663"/>
      <c r="N103" s="663"/>
      <c r="O103" s="408">
        <f>'приложение 1.1 '!D104</f>
        <v>0</v>
      </c>
      <c r="P103" s="409"/>
      <c r="Q103" s="508">
        <f>'приложение 1.1 '!H104</f>
        <v>6.4128659500000005</v>
      </c>
      <c r="R103" s="508">
        <f t="shared" si="12"/>
        <v>0.32064329750000004</v>
      </c>
      <c r="S103" s="508">
        <f t="shared" si="13"/>
        <v>2.5651463800000003</v>
      </c>
      <c r="T103" s="508">
        <f t="shared" si="14"/>
        <v>3.2064329750000002</v>
      </c>
      <c r="U103" s="508">
        <f t="shared" si="15"/>
        <v>0.3206432975000002</v>
      </c>
      <c r="V103" s="663"/>
      <c r="W103" s="663"/>
      <c r="X103" s="663"/>
      <c r="Y103" s="663"/>
      <c r="Z103" s="663">
        <f>IF(AB103&gt;0,'приложение 1.1 '!G104,"-")</f>
        <v>2014</v>
      </c>
      <c r="AA103" s="413">
        <v>25</v>
      </c>
      <c r="AB103" s="663" t="s">
        <v>353</v>
      </c>
      <c r="AC103" s="430">
        <f>'приложение 1.1 '!E104</f>
        <v>2</v>
      </c>
      <c r="AD103" s="663" t="str">
        <f>IF(AG103&gt;0,'приложение 1.1 '!G104,"-")</f>
        <v>-</v>
      </c>
      <c r="AE103" s="663"/>
      <c r="AF103" s="663"/>
      <c r="AG103" s="663"/>
      <c r="AH103" s="531">
        <f>'приложение 1.1 '!D104</f>
        <v>0</v>
      </c>
      <c r="AI103" s="185"/>
    </row>
    <row r="104" spans="1:35" ht="54.95" hidden="1" customHeight="1">
      <c r="A104" s="416" t="str">
        <f>'приложение 1.1 '!A105</f>
        <v>1.1.3.70</v>
      </c>
      <c r="B104" s="418" t="str">
        <f>'приложение 1.1 '!B105</f>
        <v>Реконструкция ТП-249 (установка доп.ячейки РУ-10кВ)</v>
      </c>
      <c r="C104" s="663"/>
      <c r="D104" s="663"/>
      <c r="E104" s="663"/>
      <c r="F104" s="663"/>
      <c r="G104" s="663">
        <v>1988</v>
      </c>
      <c r="H104" s="663">
        <v>25</v>
      </c>
      <c r="I104" s="663" t="s">
        <v>454</v>
      </c>
      <c r="J104" s="408">
        <v>1.26</v>
      </c>
      <c r="K104" s="663"/>
      <c r="L104" s="663"/>
      <c r="M104" s="663"/>
      <c r="N104" s="663"/>
      <c r="O104" s="408">
        <f>'приложение 1.1 '!D105</f>
        <v>0</v>
      </c>
      <c r="P104" s="409"/>
      <c r="Q104" s="508">
        <f>'приложение 1.1 '!H105</f>
        <v>0.92879639999999997</v>
      </c>
      <c r="R104" s="508">
        <f t="shared" si="12"/>
        <v>4.643982E-2</v>
      </c>
      <c r="S104" s="508">
        <f t="shared" si="13"/>
        <v>0.37151856</v>
      </c>
      <c r="T104" s="508">
        <f t="shared" si="14"/>
        <v>0.46439819999999998</v>
      </c>
      <c r="U104" s="508">
        <f t="shared" si="15"/>
        <v>4.6439820000000021E-2</v>
      </c>
      <c r="V104" s="663"/>
      <c r="W104" s="663"/>
      <c r="X104" s="663"/>
      <c r="Y104" s="663"/>
      <c r="Z104" s="663" t="str">
        <f>IF(AB104&gt;0,'приложение 1.1 '!G105,"-")</f>
        <v>-</v>
      </c>
      <c r="AA104" s="413"/>
      <c r="AB104" s="663"/>
      <c r="AC104" s="430">
        <f>'приложение 1.1 '!E105</f>
        <v>0</v>
      </c>
      <c r="AD104" s="663" t="str">
        <f>IF(AG104&gt;0,'приложение 1.1 '!G105,"-")</f>
        <v>-</v>
      </c>
      <c r="AE104" s="663"/>
      <c r="AF104" s="663"/>
      <c r="AG104" s="663"/>
      <c r="AH104" s="531">
        <f>'приложение 1.1 '!D105</f>
        <v>0</v>
      </c>
      <c r="AI104" s="185"/>
    </row>
    <row r="105" spans="1:35" ht="54.95" hidden="1" customHeight="1">
      <c r="A105" s="416" t="str">
        <f>'приложение 1.1 '!A106</f>
        <v>1.1.3.71</v>
      </c>
      <c r="B105" s="418" t="str">
        <f>'приложение 1.1 '!B106</f>
        <v>Реконструкция ТП-405 (Замена ТМ 2х630/10/0,4кВА на ТМГ 2х1000/10/0,4кВА, Замена РУ-0,4кВ)</v>
      </c>
      <c r="C105" s="663"/>
      <c r="D105" s="663"/>
      <c r="E105" s="663"/>
      <c r="F105" s="663"/>
      <c r="G105" s="663">
        <v>2001</v>
      </c>
      <c r="H105" s="663">
        <v>25</v>
      </c>
      <c r="I105" s="663" t="s">
        <v>454</v>
      </c>
      <c r="J105" s="408">
        <v>1.26</v>
      </c>
      <c r="K105" s="663"/>
      <c r="L105" s="663"/>
      <c r="M105" s="663"/>
      <c r="N105" s="532"/>
      <c r="O105" s="408">
        <f>'приложение 1.1 '!D106</f>
        <v>0</v>
      </c>
      <c r="P105" s="409"/>
      <c r="Q105" s="508">
        <f>'приложение 1.1 '!H106</f>
        <v>3.0257675000000002</v>
      </c>
      <c r="R105" s="508">
        <f t="shared" si="12"/>
        <v>0.15128837500000003</v>
      </c>
      <c r="S105" s="508">
        <f t="shared" si="13"/>
        <v>1.2103070000000002</v>
      </c>
      <c r="T105" s="508">
        <f t="shared" si="14"/>
        <v>1.5128837500000001</v>
      </c>
      <c r="U105" s="508">
        <f t="shared" si="15"/>
        <v>0.15128837499999959</v>
      </c>
      <c r="V105" s="663"/>
      <c r="W105" s="663"/>
      <c r="X105" s="663"/>
      <c r="Y105" s="663"/>
      <c r="Z105" s="663">
        <f>IF(AB105&gt;0,'приложение 1.1 '!G106,"-")</f>
        <v>2014</v>
      </c>
      <c r="AA105" s="413">
        <v>25</v>
      </c>
      <c r="AB105" s="663" t="s">
        <v>353</v>
      </c>
      <c r="AC105" s="430">
        <f>'приложение 1.1 '!E106</f>
        <v>2</v>
      </c>
      <c r="AD105" s="663" t="str">
        <f>IF(AG105&gt;0,'приложение 1.1 '!G106,"-")</f>
        <v>-</v>
      </c>
      <c r="AE105" s="663"/>
      <c r="AF105" s="663"/>
      <c r="AG105" s="533"/>
      <c r="AH105" s="531">
        <f>'приложение 1.1 '!D106</f>
        <v>0</v>
      </c>
      <c r="AI105" s="185"/>
    </row>
    <row r="106" spans="1:35" ht="54.95" hidden="1" customHeight="1">
      <c r="A106" s="416" t="str">
        <f>'приложение 1.1 '!A107</f>
        <v>1.1.3.72</v>
      </c>
      <c r="B106" s="418" t="str">
        <f>'приложение 1.1 '!B107</f>
        <v>Реконструкция ТП-275 (Замена ТМГ-2х1000кВА на ТМГ-2х1250кВА, замена оборудования РУ-0,4кВ, РУ-10кВ)</v>
      </c>
      <c r="C106" s="663"/>
      <c r="D106" s="663"/>
      <c r="E106" s="663"/>
      <c r="F106" s="663"/>
      <c r="G106" s="663">
        <v>1987</v>
      </c>
      <c r="H106" s="663">
        <v>25</v>
      </c>
      <c r="I106" s="663" t="s">
        <v>869</v>
      </c>
      <c r="J106" s="408">
        <v>2</v>
      </c>
      <c r="K106" s="663"/>
      <c r="L106" s="663"/>
      <c r="M106" s="663"/>
      <c r="N106" s="532"/>
      <c r="O106" s="408">
        <f>'приложение 1.1 '!D107</f>
        <v>0</v>
      </c>
      <c r="P106" s="409"/>
      <c r="Q106" s="508">
        <f>'приложение 1.1 '!H107</f>
        <v>5.7765685300000005</v>
      </c>
      <c r="R106" s="508">
        <f t="shared" si="12"/>
        <v>0.28882842650000001</v>
      </c>
      <c r="S106" s="508">
        <f t="shared" si="13"/>
        <v>2.3106274120000001</v>
      </c>
      <c r="T106" s="508">
        <f t="shared" si="14"/>
        <v>2.8882842650000002</v>
      </c>
      <c r="U106" s="508">
        <f t="shared" si="15"/>
        <v>0.28882842650000029</v>
      </c>
      <c r="V106" s="663"/>
      <c r="W106" s="663"/>
      <c r="X106" s="663"/>
      <c r="Y106" s="663"/>
      <c r="Z106" s="663">
        <f>IF(AB106&gt;0,'приложение 1.1 '!G107,"-")</f>
        <v>2014</v>
      </c>
      <c r="AA106" s="413">
        <v>25</v>
      </c>
      <c r="AB106" s="663" t="s">
        <v>354</v>
      </c>
      <c r="AC106" s="430">
        <f>'приложение 1.1 '!E107</f>
        <v>2.5</v>
      </c>
      <c r="AD106" s="663" t="str">
        <f>IF(AG106&gt;0,'приложение 1.1 '!G107,"-")</f>
        <v>-</v>
      </c>
      <c r="AE106" s="663"/>
      <c r="AF106" s="663"/>
      <c r="AG106" s="533"/>
      <c r="AH106" s="531">
        <f>'приложение 1.1 '!D107</f>
        <v>0</v>
      </c>
      <c r="AI106" s="185"/>
    </row>
    <row r="107" spans="1:35" ht="54.95" hidden="1" customHeight="1">
      <c r="A107" s="416" t="str">
        <f>'приложение 1.1 '!A108</f>
        <v>1.1.3.73</v>
      </c>
      <c r="B107" s="418" t="str">
        <f>'приложение 1.1 '!B108</f>
        <v>Реконструкция ТП-483 (Замена оборудования РУ-0,4; РУ-10кВ, Замена ТМГ 2х630кВА на ТМГ 2х1000кВА)</v>
      </c>
      <c r="C107" s="663"/>
      <c r="D107" s="663"/>
      <c r="E107" s="663"/>
      <c r="F107" s="663"/>
      <c r="G107" s="663">
        <v>1986</v>
      </c>
      <c r="H107" s="663">
        <v>25</v>
      </c>
      <c r="I107" s="663" t="s">
        <v>454</v>
      </c>
      <c r="J107" s="408">
        <v>1.26</v>
      </c>
      <c r="K107" s="663"/>
      <c r="L107" s="663"/>
      <c r="M107" s="663"/>
      <c r="N107" s="532"/>
      <c r="O107" s="408">
        <f>'приложение 1.1 '!D108</f>
        <v>0</v>
      </c>
      <c r="P107" s="409"/>
      <c r="Q107" s="508">
        <f>'приложение 1.1 '!H108</f>
        <v>4.4723304600000002</v>
      </c>
      <c r="R107" s="508">
        <f t="shared" si="12"/>
        <v>0.22361652300000001</v>
      </c>
      <c r="S107" s="508">
        <f t="shared" si="13"/>
        <v>1.7889321840000001</v>
      </c>
      <c r="T107" s="508">
        <f t="shared" si="14"/>
        <v>2.2361652300000001</v>
      </c>
      <c r="U107" s="508">
        <f t="shared" si="15"/>
        <v>0.22361652300000046</v>
      </c>
      <c r="V107" s="663"/>
      <c r="W107" s="663"/>
      <c r="X107" s="663"/>
      <c r="Y107" s="663"/>
      <c r="Z107" s="663">
        <f>IF(AB107&gt;0,'приложение 1.1 '!G108,"-")</f>
        <v>2014</v>
      </c>
      <c r="AA107" s="413">
        <v>25</v>
      </c>
      <c r="AB107" s="663" t="s">
        <v>353</v>
      </c>
      <c r="AC107" s="430">
        <f>'приложение 1.1 '!E108</f>
        <v>2</v>
      </c>
      <c r="AD107" s="663" t="str">
        <f>IF(AG107&gt;0,'приложение 1.1 '!G108,"-")</f>
        <v>-</v>
      </c>
      <c r="AE107" s="663"/>
      <c r="AF107" s="663"/>
      <c r="AG107" s="533"/>
      <c r="AH107" s="531">
        <f>'приложение 1.1 '!D108</f>
        <v>0</v>
      </c>
      <c r="AI107" s="185"/>
    </row>
    <row r="108" spans="1:35" ht="54.95" hidden="1" customHeight="1">
      <c r="A108" s="416" t="str">
        <f>'приложение 1.1 '!A109</f>
        <v>1.1.3.74</v>
      </c>
      <c r="B108" s="418" t="str">
        <f>'приложение 1.1 '!B109</f>
        <v>Реконструкция ТП-346 (Замена оборудования РУ-0,4; РУ-10кВ)</v>
      </c>
      <c r="C108" s="663"/>
      <c r="D108" s="663"/>
      <c r="E108" s="663"/>
      <c r="F108" s="663"/>
      <c r="G108" s="663">
        <v>1984</v>
      </c>
      <c r="H108" s="663">
        <v>25</v>
      </c>
      <c r="I108" s="663" t="s">
        <v>454</v>
      </c>
      <c r="J108" s="408">
        <v>1.26</v>
      </c>
      <c r="K108" s="663"/>
      <c r="L108" s="663"/>
      <c r="M108" s="663"/>
      <c r="N108" s="532"/>
      <c r="O108" s="408">
        <f>'приложение 1.1 '!D109</f>
        <v>0</v>
      </c>
      <c r="P108" s="409"/>
      <c r="Q108" s="508">
        <f>'приложение 1.1 '!H109</f>
        <v>2.4352080200000001</v>
      </c>
      <c r="R108" s="508">
        <f t="shared" si="12"/>
        <v>0.12176040100000002</v>
      </c>
      <c r="S108" s="508">
        <f t="shared" si="13"/>
        <v>0.97408320800000014</v>
      </c>
      <c r="T108" s="508">
        <f t="shared" si="14"/>
        <v>1.2176040100000001</v>
      </c>
      <c r="U108" s="508">
        <f t="shared" si="15"/>
        <v>0.12176040099999996</v>
      </c>
      <c r="V108" s="663"/>
      <c r="W108" s="663"/>
      <c r="X108" s="663"/>
      <c r="Y108" s="663"/>
      <c r="Z108" s="663" t="str">
        <f>IF(AB108&gt;0,'приложение 1.1 '!G109,"-")</f>
        <v>-</v>
      </c>
      <c r="AA108" s="413"/>
      <c r="AB108" s="663"/>
      <c r="AC108" s="430">
        <f>'приложение 1.1 '!E109</f>
        <v>0</v>
      </c>
      <c r="AD108" s="663" t="str">
        <f>IF(AG108&gt;0,'приложение 1.1 '!G109,"-")</f>
        <v>-</v>
      </c>
      <c r="AE108" s="663"/>
      <c r="AF108" s="663"/>
      <c r="AG108" s="533"/>
      <c r="AH108" s="531">
        <f>'приложение 1.1 '!D109</f>
        <v>0</v>
      </c>
      <c r="AI108" s="185"/>
    </row>
    <row r="109" spans="1:35" ht="54.95" hidden="1" customHeight="1">
      <c r="A109" s="416" t="str">
        <f>'приложение 1.1 '!A110</f>
        <v>1.1.3.75</v>
      </c>
      <c r="B109" s="418" t="str">
        <f>'приложение 1.1 '!B110</f>
        <v>Реконструкция ТП-348 (Замена оборудования РУ-0,4; РУ-10кВ)</v>
      </c>
      <c r="C109" s="663"/>
      <c r="D109" s="663"/>
      <c r="E109" s="663"/>
      <c r="F109" s="663"/>
      <c r="G109" s="663">
        <v>1984</v>
      </c>
      <c r="H109" s="663">
        <v>25</v>
      </c>
      <c r="I109" s="663" t="s">
        <v>454</v>
      </c>
      <c r="J109" s="408">
        <v>1.26</v>
      </c>
      <c r="K109" s="663"/>
      <c r="L109" s="663"/>
      <c r="M109" s="663"/>
      <c r="N109" s="532"/>
      <c r="O109" s="408">
        <f>'приложение 1.1 '!D110</f>
        <v>0</v>
      </c>
      <c r="P109" s="409"/>
      <c r="Q109" s="508">
        <f>'приложение 1.1 '!H110</f>
        <v>2.4081174500000002</v>
      </c>
      <c r="R109" s="508">
        <f t="shared" si="12"/>
        <v>0.12040587250000001</v>
      </c>
      <c r="S109" s="508">
        <f t="shared" si="13"/>
        <v>0.96324698000000009</v>
      </c>
      <c r="T109" s="508">
        <f t="shared" si="14"/>
        <v>1.2040587250000001</v>
      </c>
      <c r="U109" s="508">
        <f t="shared" si="15"/>
        <v>0.12040587249999968</v>
      </c>
      <c r="V109" s="663"/>
      <c r="W109" s="663"/>
      <c r="X109" s="663"/>
      <c r="Y109" s="663"/>
      <c r="Z109" s="663" t="str">
        <f>IF(AB109&gt;0,'приложение 1.1 '!G110,"-")</f>
        <v>-</v>
      </c>
      <c r="AA109" s="413"/>
      <c r="AB109" s="663"/>
      <c r="AC109" s="430">
        <f>'приложение 1.1 '!E110</f>
        <v>0</v>
      </c>
      <c r="AD109" s="663" t="str">
        <f>IF(AG109&gt;0,'приложение 1.1 '!G110,"-")</f>
        <v>-</v>
      </c>
      <c r="AE109" s="663"/>
      <c r="AF109" s="663"/>
      <c r="AG109" s="533"/>
      <c r="AH109" s="531">
        <f>'приложение 1.1 '!D110</f>
        <v>0</v>
      </c>
      <c r="AI109" s="185"/>
    </row>
    <row r="110" spans="1:35" ht="54.95" hidden="1" customHeight="1">
      <c r="A110" s="416" t="str">
        <f>'приложение 1.1 '!A111</f>
        <v>1.1.3.76</v>
      </c>
      <c r="B110" s="418" t="str">
        <f>'приложение 1.1 '!B111</f>
        <v>Реконструкция ТП-503 (замена ТМГ2х400кВА на ТМГ 2х630кВА 10/0,4; РУ-0,4кВ)</v>
      </c>
      <c r="C110" s="663"/>
      <c r="D110" s="663"/>
      <c r="E110" s="663"/>
      <c r="F110" s="663"/>
      <c r="G110" s="663">
        <v>1982</v>
      </c>
      <c r="H110" s="663">
        <v>25</v>
      </c>
      <c r="I110" s="663" t="s">
        <v>357</v>
      </c>
      <c r="J110" s="408">
        <v>0.8</v>
      </c>
      <c r="K110" s="663"/>
      <c r="L110" s="663"/>
      <c r="M110" s="663"/>
      <c r="N110" s="663"/>
      <c r="O110" s="408">
        <f>'приложение 1.1 '!D111</f>
        <v>0</v>
      </c>
      <c r="P110" s="409"/>
      <c r="Q110" s="508">
        <f>'приложение 1.1 '!H111</f>
        <v>3.8639269800000005</v>
      </c>
      <c r="R110" s="508">
        <f t="shared" si="12"/>
        <v>0.19319634900000004</v>
      </c>
      <c r="S110" s="508">
        <f t="shared" si="13"/>
        <v>1.5455707920000004</v>
      </c>
      <c r="T110" s="508">
        <f t="shared" si="14"/>
        <v>1.9319634900000002</v>
      </c>
      <c r="U110" s="508">
        <f t="shared" si="15"/>
        <v>0.19319634899999993</v>
      </c>
      <c r="V110" s="663"/>
      <c r="W110" s="663"/>
      <c r="X110" s="663"/>
      <c r="Y110" s="663"/>
      <c r="Z110" s="663">
        <f>IF(AB110&gt;0,'приложение 1.1 '!G111,"-")</f>
        <v>2014</v>
      </c>
      <c r="AA110" s="413">
        <v>25</v>
      </c>
      <c r="AB110" s="663" t="s">
        <v>355</v>
      </c>
      <c r="AC110" s="430">
        <f>'приложение 1.1 '!E111</f>
        <v>1.26</v>
      </c>
      <c r="AD110" s="663" t="str">
        <f>IF(AG110&gt;0,'приложение 1.1 '!G111,"-")</f>
        <v>-</v>
      </c>
      <c r="AE110" s="663"/>
      <c r="AF110" s="663"/>
      <c r="AG110" s="663"/>
      <c r="AH110" s="531">
        <f>'приложение 1.1 '!D111</f>
        <v>0</v>
      </c>
      <c r="AI110" s="185"/>
    </row>
    <row r="111" spans="1:35" ht="45" hidden="1" customHeight="1">
      <c r="A111" s="416" t="str">
        <f>'приложение 1.1 '!A112</f>
        <v>1.1.3.77</v>
      </c>
      <c r="B111" s="418" t="str">
        <f>'приложение 1.1 '!B112</f>
        <v>Реконструкция ТП-393 (Замена ТМ-2×630кВА на ТМГ-2×1000кВА 10/0,4кВ; РУ-0,4кВ)</v>
      </c>
      <c r="C111" s="663"/>
      <c r="D111" s="663"/>
      <c r="E111" s="663"/>
      <c r="F111" s="663"/>
      <c r="G111" s="663">
        <v>1975</v>
      </c>
      <c r="H111" s="663">
        <v>25</v>
      </c>
      <c r="I111" s="663" t="s">
        <v>454</v>
      </c>
      <c r="J111" s="408">
        <v>1.26</v>
      </c>
      <c r="K111" s="663"/>
      <c r="L111" s="663"/>
      <c r="M111" s="663"/>
      <c r="N111" s="663"/>
      <c r="O111" s="408">
        <f>'приложение 1.1 '!D112</f>
        <v>0</v>
      </c>
      <c r="P111" s="409"/>
      <c r="Q111" s="508">
        <f>'приложение 1.1 '!H112</f>
        <v>4.4584229999999998</v>
      </c>
      <c r="R111" s="508">
        <f t="shared" si="12"/>
        <v>0.22292115000000001</v>
      </c>
      <c r="S111" s="508">
        <f t="shared" si="13"/>
        <v>1.7833692000000001</v>
      </c>
      <c r="T111" s="508">
        <f t="shared" si="14"/>
        <v>2.2292114999999999</v>
      </c>
      <c r="U111" s="508">
        <f t="shared" si="15"/>
        <v>0.22292114999999946</v>
      </c>
      <c r="V111" s="663"/>
      <c r="W111" s="663"/>
      <c r="X111" s="663"/>
      <c r="Y111" s="663"/>
      <c r="Z111" s="663" t="str">
        <f>IF(AB111&gt;0,'приложение 1.1 '!G112,"-")</f>
        <v>-</v>
      </c>
      <c r="AA111" s="413"/>
      <c r="AB111" s="663"/>
      <c r="AC111" s="430">
        <f>'приложение 1.1 '!E112</f>
        <v>2</v>
      </c>
      <c r="AD111" s="663" t="str">
        <f>IF(AG111&gt;0,'приложение 1.1 '!G112,"-")</f>
        <v>-</v>
      </c>
      <c r="AE111" s="663"/>
      <c r="AF111" s="663"/>
      <c r="AG111" s="663"/>
      <c r="AH111" s="531">
        <f>'приложение 1.1 '!D112</f>
        <v>0</v>
      </c>
      <c r="AI111" s="185"/>
    </row>
    <row r="112" spans="1:35" ht="45" hidden="1" customHeight="1">
      <c r="A112" s="416" t="str">
        <f>'приложение 1.1 '!A113</f>
        <v>1.1.3.78</v>
      </c>
      <c r="B112" s="418" t="str">
        <f>'приложение 1.1 '!B113</f>
        <v>Реконструкция ТП-303 (замена ячеек КСО-386)</v>
      </c>
      <c r="C112" s="663"/>
      <c r="D112" s="663"/>
      <c r="E112" s="663"/>
      <c r="F112" s="663"/>
      <c r="G112" s="663">
        <v>1999</v>
      </c>
      <c r="H112" s="663">
        <v>25</v>
      </c>
      <c r="I112" s="663"/>
      <c r="J112" s="408"/>
      <c r="K112" s="663"/>
      <c r="L112" s="663"/>
      <c r="M112" s="663"/>
      <c r="N112" s="663"/>
      <c r="O112" s="408">
        <f>'приложение 1.1 '!D113</f>
        <v>0</v>
      </c>
      <c r="P112" s="409"/>
      <c r="Q112" s="508">
        <f>'приложение 1.1 '!H113</f>
        <v>0.95967000000000002</v>
      </c>
      <c r="R112" s="508">
        <f t="shared" si="12"/>
        <v>4.7983500000000005E-2</v>
      </c>
      <c r="S112" s="508">
        <f t="shared" si="13"/>
        <v>0.38386800000000004</v>
      </c>
      <c r="T112" s="508">
        <f t="shared" si="14"/>
        <v>0.47983500000000001</v>
      </c>
      <c r="U112" s="508">
        <f t="shared" si="15"/>
        <v>4.7983499999999957E-2</v>
      </c>
      <c r="V112" s="663"/>
      <c r="W112" s="663"/>
      <c r="X112" s="663"/>
      <c r="Y112" s="663"/>
      <c r="Z112" s="663" t="str">
        <f>IF(AB112&gt;0,'приложение 1.1 '!G113,"-")</f>
        <v>-</v>
      </c>
      <c r="AA112" s="413"/>
      <c r="AB112" s="663"/>
      <c r="AC112" s="430">
        <f>'приложение 1.1 '!E113</f>
        <v>0</v>
      </c>
      <c r="AD112" s="663" t="str">
        <f>IF(AG112&gt;0,'приложение 1.1 '!G113,"-")</f>
        <v>-</v>
      </c>
      <c r="AE112" s="663"/>
      <c r="AF112" s="663"/>
      <c r="AG112" s="663"/>
      <c r="AH112" s="531">
        <f>'приложение 1.1 '!D113</f>
        <v>0</v>
      </c>
      <c r="AI112" s="185"/>
    </row>
    <row r="113" spans="1:35" ht="45" hidden="1" customHeight="1">
      <c r="A113" s="416" t="str">
        <f>'приложение 1.1 '!A114</f>
        <v>1.1.3.79</v>
      </c>
      <c r="B113" s="418" t="str">
        <f>'приложение 1.1 '!B114</f>
        <v>Реконструкция ТП-324  (замена ячеек КСО-386)</v>
      </c>
      <c r="C113" s="663"/>
      <c r="D113" s="663"/>
      <c r="E113" s="663"/>
      <c r="F113" s="663"/>
      <c r="G113" s="663">
        <v>1997</v>
      </c>
      <c r="H113" s="663">
        <v>25</v>
      </c>
      <c r="I113" s="663"/>
      <c r="J113" s="408"/>
      <c r="K113" s="663"/>
      <c r="L113" s="663"/>
      <c r="M113" s="663"/>
      <c r="N113" s="663"/>
      <c r="O113" s="408">
        <f>'приложение 1.1 '!D114</f>
        <v>0</v>
      </c>
      <c r="P113" s="409"/>
      <c r="Q113" s="508">
        <f>'приложение 1.1 '!H114</f>
        <v>1.29945</v>
      </c>
      <c r="R113" s="508">
        <f t="shared" si="12"/>
        <v>6.4972500000000002E-2</v>
      </c>
      <c r="S113" s="508">
        <f t="shared" si="13"/>
        <v>0.51978000000000002</v>
      </c>
      <c r="T113" s="508">
        <f t="shared" si="14"/>
        <v>0.649725</v>
      </c>
      <c r="U113" s="508">
        <f t="shared" si="15"/>
        <v>6.4972499999999878E-2</v>
      </c>
      <c r="V113" s="663"/>
      <c r="W113" s="663"/>
      <c r="X113" s="663"/>
      <c r="Y113" s="663"/>
      <c r="Z113" s="663" t="str">
        <f>IF(AB113&gt;0,'приложение 1.1 '!G114,"-")</f>
        <v>-</v>
      </c>
      <c r="AA113" s="413"/>
      <c r="AB113" s="663"/>
      <c r="AC113" s="430">
        <f>'приложение 1.1 '!E114</f>
        <v>0</v>
      </c>
      <c r="AD113" s="663" t="str">
        <f>IF(AG113&gt;0,'приложение 1.1 '!G114,"-")</f>
        <v>-</v>
      </c>
      <c r="AE113" s="663"/>
      <c r="AF113" s="663"/>
      <c r="AG113" s="663"/>
      <c r="AH113" s="531">
        <f>'приложение 1.1 '!D114</f>
        <v>0</v>
      </c>
      <c r="AI113" s="185"/>
    </row>
    <row r="114" spans="1:35" ht="45" hidden="1" customHeight="1">
      <c r="A114" s="416" t="str">
        <f>'приложение 1.1 '!A115</f>
        <v>1.1.3.80</v>
      </c>
      <c r="B114" s="418" t="str">
        <f>'приложение 1.1 '!B115</f>
        <v>Реконструкция ТП-464  (замена ячеек КСО-386)</v>
      </c>
      <c r="C114" s="663"/>
      <c r="D114" s="663"/>
      <c r="E114" s="663"/>
      <c r="F114" s="663"/>
      <c r="G114" s="663">
        <v>1997</v>
      </c>
      <c r="H114" s="663">
        <v>25</v>
      </c>
      <c r="I114" s="663"/>
      <c r="J114" s="408"/>
      <c r="K114" s="663"/>
      <c r="L114" s="663"/>
      <c r="M114" s="663"/>
      <c r="N114" s="663"/>
      <c r="O114" s="408">
        <f>'приложение 1.1 '!D115</f>
        <v>0</v>
      </c>
      <c r="P114" s="409"/>
      <c r="Q114" s="508">
        <f>'приложение 1.1 '!H115</f>
        <v>1.3066</v>
      </c>
      <c r="R114" s="508">
        <f t="shared" si="12"/>
        <v>6.5329999999999999E-2</v>
      </c>
      <c r="S114" s="508">
        <f t="shared" si="13"/>
        <v>0.52263999999999999</v>
      </c>
      <c r="T114" s="508">
        <f t="shared" si="14"/>
        <v>0.65329999999999999</v>
      </c>
      <c r="U114" s="508">
        <f t="shared" si="15"/>
        <v>6.5329999999999888E-2</v>
      </c>
      <c r="V114" s="663"/>
      <c r="W114" s="663"/>
      <c r="X114" s="663"/>
      <c r="Y114" s="663"/>
      <c r="Z114" s="663" t="str">
        <f>IF(AB114&gt;0,'приложение 1.1 '!G115,"-")</f>
        <v>-</v>
      </c>
      <c r="AA114" s="413"/>
      <c r="AB114" s="663"/>
      <c r="AC114" s="430">
        <f>'приложение 1.1 '!E115</f>
        <v>0</v>
      </c>
      <c r="AD114" s="663" t="str">
        <f>IF(AG114&gt;0,'приложение 1.1 '!G115,"-")</f>
        <v>-</v>
      </c>
      <c r="AE114" s="663"/>
      <c r="AF114" s="663"/>
      <c r="AG114" s="663"/>
      <c r="AH114" s="531">
        <f>'приложение 1.1 '!D115</f>
        <v>0</v>
      </c>
      <c r="AI114" s="185"/>
    </row>
    <row r="115" spans="1:35" ht="54.95" hidden="1" customHeight="1">
      <c r="A115" s="416" t="str">
        <f>'приложение 1.1 '!A116</f>
        <v>1.1.3.81</v>
      </c>
      <c r="B115" s="418" t="str">
        <f>'приложение 1.1 '!B116</f>
        <v>Реконструкция ТП-504 (Замена РУ-0,4кВ; замена одной ячейки КСО с ВНП)</v>
      </c>
      <c r="C115" s="663"/>
      <c r="D115" s="663"/>
      <c r="E115" s="663"/>
      <c r="F115" s="663"/>
      <c r="G115" s="663">
        <v>1979</v>
      </c>
      <c r="H115" s="663">
        <v>25</v>
      </c>
      <c r="I115" s="663" t="s">
        <v>357</v>
      </c>
      <c r="J115" s="408">
        <v>0.8</v>
      </c>
      <c r="K115" s="663"/>
      <c r="L115" s="663"/>
      <c r="M115" s="663"/>
      <c r="N115" s="663"/>
      <c r="O115" s="408">
        <f>'приложение 1.1 '!D116</f>
        <v>0</v>
      </c>
      <c r="P115" s="409"/>
      <c r="Q115" s="508">
        <f>'приложение 1.1 '!H116</f>
        <v>3.3344999999999998</v>
      </c>
      <c r="R115" s="508">
        <f t="shared" si="12"/>
        <v>0.16672500000000001</v>
      </c>
      <c r="S115" s="508">
        <f t="shared" si="13"/>
        <v>1.3338000000000001</v>
      </c>
      <c r="T115" s="508">
        <f t="shared" si="14"/>
        <v>1.6672499999999999</v>
      </c>
      <c r="U115" s="508">
        <f t="shared" si="15"/>
        <v>0.16672500000000001</v>
      </c>
      <c r="V115" s="663"/>
      <c r="W115" s="663"/>
      <c r="X115" s="663"/>
      <c r="Y115" s="663"/>
      <c r="Z115" s="663" t="str">
        <f>IF(AB115&gt;0,'приложение 1.1 '!G116,"-")</f>
        <v>-</v>
      </c>
      <c r="AA115" s="413"/>
      <c r="AB115" s="663"/>
      <c r="AC115" s="430">
        <f>'приложение 1.1 '!E116</f>
        <v>0</v>
      </c>
      <c r="AD115" s="663" t="str">
        <f>IF(AG115&gt;0,'приложение 1.1 '!G116,"-")</f>
        <v>-</v>
      </c>
      <c r="AE115" s="663"/>
      <c r="AF115" s="663"/>
      <c r="AG115" s="663"/>
      <c r="AH115" s="531">
        <f>'приложение 1.1 '!D116</f>
        <v>0</v>
      </c>
      <c r="AI115" s="185"/>
    </row>
    <row r="116" spans="1:35" ht="54.95" hidden="1" customHeight="1">
      <c r="A116" s="416" t="str">
        <f>'приложение 1.1 '!A117</f>
        <v>1.1.3.83</v>
      </c>
      <c r="B116" s="418" t="str">
        <f>'приложение 1.1 '!B117</f>
        <v>Реконструкция ТП-591 (Замена ТМГ 2х630кВА на ТМГ 2х1000кВА)</v>
      </c>
      <c r="C116" s="663"/>
      <c r="D116" s="663"/>
      <c r="E116" s="663"/>
      <c r="F116" s="663"/>
      <c r="G116" s="663">
        <v>2013</v>
      </c>
      <c r="H116" s="663">
        <v>25</v>
      </c>
      <c r="I116" s="663" t="s">
        <v>454</v>
      </c>
      <c r="J116" s="408">
        <v>1.26</v>
      </c>
      <c r="K116" s="663"/>
      <c r="L116" s="663"/>
      <c r="M116" s="663"/>
      <c r="N116" s="663"/>
      <c r="O116" s="408">
        <f>'приложение 1.1 '!D117</f>
        <v>0</v>
      </c>
      <c r="P116" s="409"/>
      <c r="Q116" s="508">
        <f>'приложение 1.1 '!H117</f>
        <v>3.89141578</v>
      </c>
      <c r="R116" s="508">
        <f t="shared" si="12"/>
        <v>0.19457078900000002</v>
      </c>
      <c r="S116" s="508">
        <f t="shared" si="13"/>
        <v>1.5565663120000002</v>
      </c>
      <c r="T116" s="508">
        <f t="shared" si="14"/>
        <v>1.94570789</v>
      </c>
      <c r="U116" s="508">
        <f t="shared" si="15"/>
        <v>0.19457078899999969</v>
      </c>
      <c r="V116" s="663"/>
      <c r="W116" s="663"/>
      <c r="X116" s="663"/>
      <c r="Y116" s="663"/>
      <c r="Z116" s="663">
        <f>IF(AB116&gt;0,'приложение 1.1 '!G117,"-")</f>
        <v>2015</v>
      </c>
      <c r="AA116" s="413">
        <v>25</v>
      </c>
      <c r="AB116" s="663" t="s">
        <v>353</v>
      </c>
      <c r="AC116" s="430">
        <f>'приложение 1.1 '!E117</f>
        <v>2</v>
      </c>
      <c r="AD116" s="663" t="str">
        <f>IF(AG116&gt;0,'приложение 1.1 '!G117,"-")</f>
        <v>-</v>
      </c>
      <c r="AE116" s="663"/>
      <c r="AF116" s="663"/>
      <c r="AG116" s="663"/>
      <c r="AH116" s="531">
        <f>'приложение 1.1 '!D117</f>
        <v>0</v>
      </c>
      <c r="AI116" s="185"/>
    </row>
    <row r="117" spans="1:35" ht="54.95" hidden="1" customHeight="1">
      <c r="A117" s="416" t="str">
        <f>'приложение 1.1 '!A118</f>
        <v>1.1.3.84</v>
      </c>
      <c r="B117" s="418" t="str">
        <f>'приложение 1.1 '!B118</f>
        <v>Реконструкция КТПН-686 (замена силовых трансформаторов 1*400 на 2*630; Замена оборудования РУ-10 кВ и РУ-0,4 кВ)</v>
      </c>
      <c r="C117" s="663"/>
      <c r="D117" s="663"/>
      <c r="E117" s="663"/>
      <c r="F117" s="663"/>
      <c r="G117" s="663">
        <v>1989</v>
      </c>
      <c r="H117" s="663">
        <v>25</v>
      </c>
      <c r="I117" s="663" t="s">
        <v>357</v>
      </c>
      <c r="J117" s="408">
        <v>0.8</v>
      </c>
      <c r="K117" s="663"/>
      <c r="L117" s="663"/>
      <c r="M117" s="663"/>
      <c r="N117" s="663"/>
      <c r="O117" s="408">
        <f>'приложение 1.1 '!D118</f>
        <v>0</v>
      </c>
      <c r="P117" s="409"/>
      <c r="Q117" s="508">
        <f>'приложение 1.1 '!H118</f>
        <v>1.8360000000000001</v>
      </c>
      <c r="R117" s="508">
        <f t="shared" ref="R117" si="16">Q117*0.05</f>
        <v>9.1800000000000007E-2</v>
      </c>
      <c r="S117" s="508">
        <f t="shared" ref="S117" si="17">Q117*0.4</f>
        <v>0.73440000000000005</v>
      </c>
      <c r="T117" s="508">
        <f t="shared" ref="T117" si="18">Q117*0.5</f>
        <v>0.91800000000000004</v>
      </c>
      <c r="U117" s="508">
        <f t="shared" ref="U117" si="19">Q117-(R117+S117+T117)</f>
        <v>9.1799999999999882E-2</v>
      </c>
      <c r="V117" s="663"/>
      <c r="W117" s="663"/>
      <c r="X117" s="663"/>
      <c r="Y117" s="663"/>
      <c r="Z117" s="663">
        <f>IF(AB117&gt;0,'приложение 1.1 '!G118,"-")</f>
        <v>2012</v>
      </c>
      <c r="AA117" s="413">
        <v>25</v>
      </c>
      <c r="AB117" s="663" t="s">
        <v>355</v>
      </c>
      <c r="AC117" s="430">
        <f>'приложение 1.1 '!E118</f>
        <v>1.26</v>
      </c>
      <c r="AD117" s="663" t="str">
        <f>IF(AG117&gt;0,'приложение 1.1 '!G118,"-")</f>
        <v>-</v>
      </c>
      <c r="AE117" s="663"/>
      <c r="AF117" s="663"/>
      <c r="AG117" s="663"/>
      <c r="AH117" s="531">
        <f>'приложение 1.1 '!D118</f>
        <v>0</v>
      </c>
      <c r="AI117" s="185"/>
    </row>
    <row r="118" spans="1:35" ht="54.95" hidden="1" customHeight="1">
      <c r="A118" s="416" t="str">
        <f>'приложение 1.1 '!A119</f>
        <v>1.1.3.85</v>
      </c>
      <c r="B118" s="418" t="str">
        <f>'приложение 1.1 '!B119</f>
        <v>Реконструкция КТПН-729 (замена ТМ-630 на 2ТМГ-630кВА)</v>
      </c>
      <c r="C118" s="663"/>
      <c r="D118" s="663"/>
      <c r="E118" s="663"/>
      <c r="F118" s="663"/>
      <c r="G118" s="663">
        <v>1989</v>
      </c>
      <c r="H118" s="663">
        <v>25</v>
      </c>
      <c r="I118" s="663" t="s">
        <v>1922</v>
      </c>
      <c r="J118" s="408">
        <v>0.63</v>
      </c>
      <c r="K118" s="663"/>
      <c r="L118" s="663"/>
      <c r="M118" s="663"/>
      <c r="N118" s="532"/>
      <c r="O118" s="408">
        <f>'приложение 1.1 '!D119</f>
        <v>0</v>
      </c>
      <c r="P118" s="409"/>
      <c r="Q118" s="508">
        <f>'приложение 1.1 '!H119</f>
        <v>4.0969889999999998</v>
      </c>
      <c r="R118" s="508">
        <f t="shared" si="12"/>
        <v>0.20484944999999999</v>
      </c>
      <c r="S118" s="508">
        <f t="shared" si="13"/>
        <v>1.6387955999999999</v>
      </c>
      <c r="T118" s="508">
        <f t="shared" si="14"/>
        <v>2.0484944999999999</v>
      </c>
      <c r="U118" s="508">
        <f t="shared" si="15"/>
        <v>0.20484945000000021</v>
      </c>
      <c r="V118" s="663"/>
      <c r="W118" s="663"/>
      <c r="X118" s="663"/>
      <c r="Y118" s="663"/>
      <c r="Z118" s="663">
        <f>IF(AB118&gt;0,'приложение 1.1 '!G119,"-")</f>
        <v>2015</v>
      </c>
      <c r="AA118" s="413">
        <v>25</v>
      </c>
      <c r="AB118" s="663" t="s">
        <v>355</v>
      </c>
      <c r="AC118" s="430">
        <f>'приложение 1.1 '!E119</f>
        <v>1.26</v>
      </c>
      <c r="AD118" s="663" t="str">
        <f>IF(AG118&gt;0,'приложение 1.1 '!G119,"-")</f>
        <v>-</v>
      </c>
      <c r="AE118" s="663"/>
      <c r="AF118" s="663"/>
      <c r="AG118" s="533"/>
      <c r="AH118" s="531">
        <f>'приложение 1.1 '!D119</f>
        <v>0</v>
      </c>
      <c r="AI118" s="185"/>
    </row>
    <row r="119" spans="1:35" ht="54.95" hidden="1" customHeight="1">
      <c r="A119" s="416" t="str">
        <f>'приложение 1.1 '!A120</f>
        <v>1.1.3.87</v>
      </c>
      <c r="B119" s="418" t="str">
        <f>'приложение 1.1 '!B120</f>
        <v>Реконструкция ТП-491 (Замена РУ-10/0,4кВ, замена ТМГ 2х1000кВА на ТМГ-2х1000кВА)</v>
      </c>
      <c r="C119" s="663"/>
      <c r="D119" s="663"/>
      <c r="E119" s="663"/>
      <c r="F119" s="663"/>
      <c r="G119" s="663">
        <v>2006</v>
      </c>
      <c r="H119" s="663">
        <v>25</v>
      </c>
      <c r="I119" s="663" t="s">
        <v>2027</v>
      </c>
      <c r="J119" s="408">
        <v>2</v>
      </c>
      <c r="K119" s="663"/>
      <c r="L119" s="663"/>
      <c r="M119" s="663"/>
      <c r="N119" s="532"/>
      <c r="O119" s="408">
        <f>'приложение 1.1 '!D120</f>
        <v>0</v>
      </c>
      <c r="P119" s="409"/>
      <c r="Q119" s="508">
        <f>'приложение 1.1 '!H120</f>
        <v>4.0623699999999996</v>
      </c>
      <c r="R119" s="508">
        <f t="shared" ref="R119:R122" si="20">Q119*0.05</f>
        <v>0.20311849999999998</v>
      </c>
      <c r="S119" s="508">
        <f t="shared" ref="S119:S122" si="21">Q119*0.4</f>
        <v>1.6249479999999998</v>
      </c>
      <c r="T119" s="508">
        <f t="shared" ref="T119:T122" si="22">Q119*0.5</f>
        <v>2.0311849999999998</v>
      </c>
      <c r="U119" s="508">
        <f t="shared" ref="U119:U122" si="23">Q119-(R119+S119+T119)</f>
        <v>0.20311849999999998</v>
      </c>
      <c r="V119" s="663"/>
      <c r="W119" s="663"/>
      <c r="X119" s="663"/>
      <c r="Y119" s="663"/>
      <c r="Z119" s="663">
        <f>IF(AB119&gt;0,'приложение 1.1 '!G120,"-")</f>
        <v>2017</v>
      </c>
      <c r="AA119" s="413">
        <v>25</v>
      </c>
      <c r="AB119" s="663" t="s">
        <v>353</v>
      </c>
      <c r="AC119" s="430">
        <f>'приложение 1.1 '!E120</f>
        <v>2</v>
      </c>
      <c r="AD119" s="663" t="str">
        <f>IF(AG119&gt;0,'приложение 1.1 '!G120,"-")</f>
        <v>-</v>
      </c>
      <c r="AE119" s="663"/>
      <c r="AF119" s="663"/>
      <c r="AG119" s="533"/>
      <c r="AH119" s="531">
        <f>'приложение 1.1 '!D120</f>
        <v>0</v>
      </c>
      <c r="AI119" s="185"/>
    </row>
    <row r="120" spans="1:35" ht="54.95" hidden="1" customHeight="1">
      <c r="A120" s="416" t="str">
        <f>'приложение 1.1 '!A121</f>
        <v>1.1.3.88</v>
      </c>
      <c r="B120" s="418" t="str">
        <f>'приложение 1.1 '!B121</f>
        <v>Реконструкция ТП-599  (Замена РУ-0,4кВ, замена ТМГ 2х1600кВА на ТМГ-2х2500кВА)</v>
      </c>
      <c r="C120" s="663"/>
      <c r="D120" s="663"/>
      <c r="E120" s="663"/>
      <c r="F120" s="663"/>
      <c r="G120" s="663">
        <v>2006</v>
      </c>
      <c r="H120" s="663">
        <v>25</v>
      </c>
      <c r="I120" s="663" t="s">
        <v>1670</v>
      </c>
      <c r="J120" s="408">
        <v>3.2</v>
      </c>
      <c r="K120" s="663"/>
      <c r="L120" s="663"/>
      <c r="M120" s="663"/>
      <c r="N120" s="532"/>
      <c r="O120" s="408">
        <f>'приложение 1.1 '!D121</f>
        <v>0</v>
      </c>
      <c r="P120" s="409"/>
      <c r="Q120" s="508">
        <f>'приложение 1.1 '!H121</f>
        <v>9.3627269999999996</v>
      </c>
      <c r="R120" s="508">
        <f t="shared" si="20"/>
        <v>0.46813634999999998</v>
      </c>
      <c r="S120" s="508">
        <f t="shared" si="21"/>
        <v>3.7450907999999998</v>
      </c>
      <c r="T120" s="508">
        <f t="shared" si="22"/>
        <v>4.6813634999999998</v>
      </c>
      <c r="U120" s="508">
        <f t="shared" si="23"/>
        <v>0.46813634999999998</v>
      </c>
      <c r="V120" s="663"/>
      <c r="W120" s="663"/>
      <c r="X120" s="663"/>
      <c r="Y120" s="663"/>
      <c r="Z120" s="663">
        <f>IF(AB120&gt;0,'приложение 1.1 '!G121,"-")</f>
        <v>2016</v>
      </c>
      <c r="AA120" s="413">
        <v>25</v>
      </c>
      <c r="AB120" s="663" t="s">
        <v>356</v>
      </c>
      <c r="AC120" s="430">
        <f>'приложение 1.1 '!E121</f>
        <v>5</v>
      </c>
      <c r="AD120" s="663" t="str">
        <f>IF(AG120&gt;0,'приложение 1.1 '!G121,"-")</f>
        <v>-</v>
      </c>
      <c r="AE120" s="663"/>
      <c r="AF120" s="663"/>
      <c r="AG120" s="533"/>
      <c r="AH120" s="531">
        <f>'приложение 1.1 '!D121</f>
        <v>0</v>
      </c>
      <c r="AI120" s="185"/>
    </row>
    <row r="121" spans="1:35" ht="54.95" hidden="1" customHeight="1">
      <c r="A121" s="416" t="str">
        <f>'приложение 1.1 '!A122</f>
        <v>1.1.3.89</v>
      </c>
      <c r="B121" s="418" t="str">
        <f>'приложение 1.1 '!B122</f>
        <v>Реконструкция КРУН-10 ф.Речпорт 1 "Речпорт"</v>
      </c>
      <c r="C121" s="663"/>
      <c r="D121" s="663"/>
      <c r="E121" s="663"/>
      <c r="F121" s="663"/>
      <c r="G121" s="663">
        <v>2012</v>
      </c>
      <c r="H121" s="663">
        <v>25</v>
      </c>
      <c r="I121" s="663"/>
      <c r="J121" s="408"/>
      <c r="K121" s="663"/>
      <c r="L121" s="663"/>
      <c r="M121" s="663"/>
      <c r="N121" s="532"/>
      <c r="O121" s="408">
        <f>'приложение 1.1 '!D122</f>
        <v>0</v>
      </c>
      <c r="P121" s="409"/>
      <c r="Q121" s="508">
        <f>'приложение 1.1 '!H122</f>
        <v>0.72748699999999999</v>
      </c>
      <c r="R121" s="508">
        <f t="shared" si="20"/>
        <v>3.637435E-2</v>
      </c>
      <c r="S121" s="508">
        <f t="shared" si="21"/>
        <v>0.2909948</v>
      </c>
      <c r="T121" s="508">
        <f t="shared" si="22"/>
        <v>0.3637435</v>
      </c>
      <c r="U121" s="508">
        <f t="shared" si="23"/>
        <v>3.637435E-2</v>
      </c>
      <c r="V121" s="663"/>
      <c r="W121" s="663"/>
      <c r="X121" s="663"/>
      <c r="Y121" s="663"/>
      <c r="Z121" s="663" t="str">
        <f>IF(AB121&gt;0,'приложение 1.1 '!G122,"-")</f>
        <v>-</v>
      </c>
      <c r="AA121" s="413"/>
      <c r="AB121" s="663"/>
      <c r="AC121" s="430">
        <f>'приложение 1.1 '!E122</f>
        <v>0</v>
      </c>
      <c r="AD121" s="663" t="str">
        <f>IF(AG121&gt;0,'приложение 1.1 '!G122,"-")</f>
        <v>-</v>
      </c>
      <c r="AE121" s="663"/>
      <c r="AF121" s="663"/>
      <c r="AG121" s="533"/>
      <c r="AH121" s="531">
        <f>'приложение 1.1 '!D122</f>
        <v>0</v>
      </c>
      <c r="AI121" s="185"/>
    </row>
    <row r="122" spans="1:35" ht="54.95" hidden="1" customHeight="1">
      <c r="A122" s="416" t="str">
        <f>'приложение 1.1 '!A123</f>
        <v>1.1.3.90</v>
      </c>
      <c r="B122" s="418" t="str">
        <f>'приложение 1.1 '!B123</f>
        <v>Реконструкция КРУН ВЛ-10кВ ф.Азерит 1-18-РП-132</v>
      </c>
      <c r="C122" s="663"/>
      <c r="D122" s="663"/>
      <c r="E122" s="663"/>
      <c r="F122" s="663"/>
      <c r="G122" s="663">
        <v>2012</v>
      </c>
      <c r="H122" s="663">
        <v>25</v>
      </c>
      <c r="I122" s="663"/>
      <c r="J122" s="408"/>
      <c r="K122" s="663"/>
      <c r="L122" s="663"/>
      <c r="M122" s="663"/>
      <c r="N122" s="532"/>
      <c r="O122" s="408">
        <f>'приложение 1.1 '!D123</f>
        <v>0</v>
      </c>
      <c r="P122" s="409"/>
      <c r="Q122" s="508">
        <f>'приложение 1.1 '!H123</f>
        <v>1.4536610000000001</v>
      </c>
      <c r="R122" s="508">
        <f t="shared" si="20"/>
        <v>7.2683050000000013E-2</v>
      </c>
      <c r="S122" s="508">
        <f t="shared" si="21"/>
        <v>0.5814644000000001</v>
      </c>
      <c r="T122" s="508">
        <f t="shared" si="22"/>
        <v>0.72683050000000005</v>
      </c>
      <c r="U122" s="508">
        <f t="shared" si="23"/>
        <v>7.2683049999999971E-2</v>
      </c>
      <c r="V122" s="663"/>
      <c r="W122" s="663"/>
      <c r="X122" s="663"/>
      <c r="Y122" s="663"/>
      <c r="Z122" s="663" t="str">
        <f>IF(AB122&gt;0,'приложение 1.1 '!G123,"-")</f>
        <v>-</v>
      </c>
      <c r="AA122" s="413"/>
      <c r="AB122" s="663"/>
      <c r="AC122" s="430">
        <f>'приложение 1.1 '!E123</f>
        <v>0</v>
      </c>
      <c r="AD122" s="663" t="str">
        <f>IF(AG122&gt;0,'приложение 1.1 '!G123,"-")</f>
        <v>-</v>
      </c>
      <c r="AE122" s="663"/>
      <c r="AF122" s="663"/>
      <c r="AG122" s="533"/>
      <c r="AH122" s="531">
        <f>'приложение 1.1 '!D123</f>
        <v>0</v>
      </c>
      <c r="AI122" s="185"/>
    </row>
    <row r="123" spans="1:35" ht="54.95" hidden="1" customHeight="1">
      <c r="A123" s="416" t="str">
        <f>'приложение 1.1 '!A124</f>
        <v>1.1.3.91</v>
      </c>
      <c r="B123" s="418" t="str">
        <f>'приложение 1.1 '!B124</f>
        <v>Реконструкция оборудования ТП-253</v>
      </c>
      <c r="C123" s="663"/>
      <c r="D123" s="663"/>
      <c r="E123" s="663"/>
      <c r="F123" s="663"/>
      <c r="G123" s="663">
        <v>1988</v>
      </c>
      <c r="H123" s="663">
        <v>25</v>
      </c>
      <c r="I123" s="663"/>
      <c r="J123" s="408"/>
      <c r="K123" s="663"/>
      <c r="L123" s="663"/>
      <c r="M123" s="663"/>
      <c r="N123" s="532"/>
      <c r="O123" s="408">
        <f>'приложение 1.1 '!D124</f>
        <v>0</v>
      </c>
      <c r="P123" s="409"/>
      <c r="Q123" s="508">
        <f>'приложение 1.1 '!H124</f>
        <v>0.27068999999999999</v>
      </c>
      <c r="R123" s="508">
        <f t="shared" ref="R123" si="24">Q123*0.05</f>
        <v>1.35345E-2</v>
      </c>
      <c r="S123" s="508">
        <f t="shared" ref="S123" si="25">Q123*0.4</f>
        <v>0.108276</v>
      </c>
      <c r="T123" s="508">
        <f t="shared" ref="T123" si="26">Q123*0.5</f>
        <v>0.13534499999999999</v>
      </c>
      <c r="U123" s="508">
        <f t="shared" ref="U123" si="27">Q123-(R123+S123+T123)</f>
        <v>1.3534500000000005E-2</v>
      </c>
      <c r="V123" s="663"/>
      <c r="W123" s="663"/>
      <c r="X123" s="663"/>
      <c r="Y123" s="663"/>
      <c r="Z123" s="663" t="str">
        <f>IF(AB123&gt;0,'приложение 1.1 '!G124,"-")</f>
        <v>-</v>
      </c>
      <c r="AA123" s="413"/>
      <c r="AB123" s="663"/>
      <c r="AC123" s="430">
        <f>'приложение 1.1 '!E124</f>
        <v>0</v>
      </c>
      <c r="AD123" s="663" t="str">
        <f>IF(AG123&gt;0,'приложение 1.1 '!G124,"-")</f>
        <v>-</v>
      </c>
      <c r="AE123" s="663"/>
      <c r="AF123" s="663"/>
      <c r="AG123" s="533"/>
      <c r="AH123" s="531">
        <f>'приложение 1.1 '!D124</f>
        <v>0</v>
      </c>
      <c r="AI123" s="185"/>
    </row>
    <row r="124" spans="1:35" ht="24" hidden="1" customHeight="1">
      <c r="A124" s="147" t="str">
        <f>'приложение 1.1 '!A125</f>
        <v>1.1.4.</v>
      </c>
      <c r="B124" s="448" t="str">
        <f>'приложение 1.1 '!B125</f>
        <v>Кабельные линии 6/10кВ</v>
      </c>
      <c r="C124" s="663"/>
      <c r="D124" s="663"/>
      <c r="E124" s="663"/>
      <c r="F124" s="663"/>
      <c r="G124" s="663"/>
      <c r="H124" s="663"/>
      <c r="I124" s="663"/>
      <c r="J124" s="408"/>
      <c r="K124" s="663"/>
      <c r="L124" s="663"/>
      <c r="M124" s="663"/>
      <c r="N124" s="532"/>
      <c r="O124" s="408">
        <f>'приложение 1.1 '!D125</f>
        <v>0</v>
      </c>
      <c r="P124" s="409"/>
      <c r="Q124" s="508">
        <f>'приложение 1.1 '!H125</f>
        <v>0</v>
      </c>
      <c r="R124" s="508">
        <f t="shared" si="12"/>
        <v>0</v>
      </c>
      <c r="S124" s="508">
        <f t="shared" si="13"/>
        <v>0</v>
      </c>
      <c r="T124" s="508">
        <f t="shared" si="14"/>
        <v>0</v>
      </c>
      <c r="U124" s="508">
        <f t="shared" si="15"/>
        <v>0</v>
      </c>
      <c r="V124" s="663"/>
      <c r="W124" s="663"/>
      <c r="X124" s="663"/>
      <c r="Y124" s="663"/>
      <c r="Z124" s="663" t="str">
        <f>IF(AB124&gt;0,'приложение 1.1 '!G125,"-")</f>
        <v>-</v>
      </c>
      <c r="AA124" s="413"/>
      <c r="AB124" s="663"/>
      <c r="AC124" s="430">
        <f>'приложение 1.1 '!E125</f>
        <v>0</v>
      </c>
      <c r="AD124" s="663" t="str">
        <f>IF(AG124&gt;0,'приложение 1.1 '!G125,"-")</f>
        <v>-</v>
      </c>
      <c r="AE124" s="663"/>
      <c r="AF124" s="663"/>
      <c r="AG124" s="533"/>
      <c r="AH124" s="531">
        <f>'приложение 1.1 '!D125</f>
        <v>0</v>
      </c>
      <c r="AI124" s="185"/>
    </row>
    <row r="125" spans="1:35" ht="54.95" hidden="1" customHeight="1">
      <c r="A125" s="416" t="str">
        <f>'приложение 1.1 '!A126</f>
        <v>1.1.4.2</v>
      </c>
      <c r="B125" s="418" t="str">
        <f>'приложение 1.1 '!B126</f>
        <v>Реконструкция КЛ-10 кВ ТП-387 - ТП-388 (прокладка новых кабельных линий)</v>
      </c>
      <c r="C125" s="663"/>
      <c r="D125" s="663"/>
      <c r="E125" s="663"/>
      <c r="F125" s="663"/>
      <c r="G125" s="663"/>
      <c r="H125" s="663"/>
      <c r="I125" s="663"/>
      <c r="J125" s="408"/>
      <c r="K125" s="663"/>
      <c r="L125" s="663">
        <v>30</v>
      </c>
      <c r="M125" s="663"/>
      <c r="N125" s="663" t="s">
        <v>541</v>
      </c>
      <c r="O125" s="408">
        <f>'приложение 1.1 '!D126</f>
        <v>1.2</v>
      </c>
      <c r="P125" s="409"/>
      <c r="Q125" s="508">
        <f>'приложение 1.1 '!H126</f>
        <v>1.0649599999999999</v>
      </c>
      <c r="R125" s="508">
        <f t="shared" si="12"/>
        <v>5.3247999999999997E-2</v>
      </c>
      <c r="S125" s="508">
        <f t="shared" si="13"/>
        <v>0.42598399999999997</v>
      </c>
      <c r="T125" s="508">
        <f t="shared" si="14"/>
        <v>0.53247999999999995</v>
      </c>
      <c r="U125" s="508">
        <f t="shared" si="15"/>
        <v>5.3247999999999962E-2</v>
      </c>
      <c r="V125" s="663"/>
      <c r="W125" s="663"/>
      <c r="X125" s="663"/>
      <c r="Y125" s="663"/>
      <c r="Z125" s="663" t="str">
        <f>IF(AB125&gt;0,'приложение 1.1 '!G126,"-")</f>
        <v>-</v>
      </c>
      <c r="AA125" s="413"/>
      <c r="AB125" s="663"/>
      <c r="AC125" s="430">
        <f>'приложение 1.1 '!E126</f>
        <v>0</v>
      </c>
      <c r="AD125" s="663">
        <f>IF(AG125&gt;0,'приложение 1.1 '!G126,"-")</f>
        <v>2017</v>
      </c>
      <c r="AE125" s="663">
        <v>30</v>
      </c>
      <c r="AF125" s="663"/>
      <c r="AG125" s="663" t="str">
        <f t="shared" ref="AG125:AG160" si="28">N125</f>
        <v>АСБ 3×240</v>
      </c>
      <c r="AH125" s="531">
        <f>'приложение 1.1 '!D126</f>
        <v>1.2</v>
      </c>
      <c r="AI125" s="185"/>
    </row>
    <row r="126" spans="1:35" ht="54.95" hidden="1" customHeight="1">
      <c r="A126" s="416" t="str">
        <f>'приложение 1.1 '!A127</f>
        <v>1.1.4.3</v>
      </c>
      <c r="B126" s="418" t="str">
        <f>'приложение 1.1 '!B127</f>
        <v>Реконструкция КЛ-10 кВ РП-110 - ТП-331 (Прокладка второго кабеля)</v>
      </c>
      <c r="C126" s="663"/>
      <c r="D126" s="663"/>
      <c r="E126" s="663"/>
      <c r="F126" s="663"/>
      <c r="G126" s="663"/>
      <c r="H126" s="663"/>
      <c r="I126" s="663"/>
      <c r="J126" s="408"/>
      <c r="K126" s="663"/>
      <c r="L126" s="663">
        <v>30</v>
      </c>
      <c r="M126" s="663"/>
      <c r="N126" s="663" t="s">
        <v>462</v>
      </c>
      <c r="O126" s="408">
        <f>'приложение 1.1 '!D127</f>
        <v>0.88</v>
      </c>
      <c r="P126" s="409"/>
      <c r="Q126" s="508">
        <f>'приложение 1.1 '!H127</f>
        <v>2.1980909999999998</v>
      </c>
      <c r="R126" s="508">
        <f t="shared" si="12"/>
        <v>0.10990454999999999</v>
      </c>
      <c r="S126" s="508">
        <f t="shared" si="13"/>
        <v>0.87923639999999992</v>
      </c>
      <c r="T126" s="508">
        <f t="shared" si="14"/>
        <v>1.0990454999999999</v>
      </c>
      <c r="U126" s="508">
        <f t="shared" si="15"/>
        <v>0.10990454999999999</v>
      </c>
      <c r="V126" s="663"/>
      <c r="W126" s="663"/>
      <c r="X126" s="663"/>
      <c r="Y126" s="663"/>
      <c r="Z126" s="663" t="str">
        <f>IF(AB126&gt;0,'приложение 1.1 '!G127,"-")</f>
        <v>-</v>
      </c>
      <c r="AA126" s="413"/>
      <c r="AB126" s="663"/>
      <c r="AC126" s="430">
        <f>'приложение 1.1 '!E127</f>
        <v>0</v>
      </c>
      <c r="AD126" s="663">
        <f>IF(AG126&gt;0,'приложение 1.1 '!G127,"-")</f>
        <v>2014</v>
      </c>
      <c r="AE126" s="663">
        <v>30</v>
      </c>
      <c r="AF126" s="663"/>
      <c r="AG126" s="663" t="str">
        <f t="shared" si="28"/>
        <v>АСБ 3×150</v>
      </c>
      <c r="AH126" s="531">
        <f>'приложение 1.1 '!D127</f>
        <v>0.88</v>
      </c>
      <c r="AI126" s="185"/>
    </row>
    <row r="127" spans="1:35" ht="54.95" hidden="1" customHeight="1">
      <c r="A127" s="416" t="str">
        <f>'приложение 1.1 '!A128</f>
        <v>1.1.4.5</v>
      </c>
      <c r="B127" s="418" t="str">
        <f>'приложение 1.1 '!B128</f>
        <v>Реконструкция КЛ-6 кВ ТП-201 - ТП-202 (замена существующих кабелей от ТП-201 до БКТП)</v>
      </c>
      <c r="C127" s="663"/>
      <c r="D127" s="663"/>
      <c r="E127" s="663"/>
      <c r="F127" s="663"/>
      <c r="G127" s="663"/>
      <c r="H127" s="663"/>
      <c r="I127" s="663"/>
      <c r="J127" s="408"/>
      <c r="K127" s="663"/>
      <c r="L127" s="663">
        <v>30</v>
      </c>
      <c r="M127" s="663"/>
      <c r="N127" s="663" t="s">
        <v>541</v>
      </c>
      <c r="O127" s="408">
        <f>'приложение 1.1 '!D128</f>
        <v>0.64</v>
      </c>
      <c r="P127" s="409"/>
      <c r="Q127" s="508">
        <f>'приложение 1.1 '!H128</f>
        <v>2.74037</v>
      </c>
      <c r="R127" s="508">
        <f t="shared" si="12"/>
        <v>0.13701850000000002</v>
      </c>
      <c r="S127" s="508">
        <f t="shared" si="13"/>
        <v>1.0961480000000001</v>
      </c>
      <c r="T127" s="508">
        <f t="shared" si="14"/>
        <v>1.370185</v>
      </c>
      <c r="U127" s="508">
        <f t="shared" si="15"/>
        <v>0.13701849999999993</v>
      </c>
      <c r="V127" s="663"/>
      <c r="W127" s="663"/>
      <c r="X127" s="663"/>
      <c r="Y127" s="663"/>
      <c r="Z127" s="663" t="str">
        <f>IF(AB127&gt;0,'приложение 1.1 '!G128,"-")</f>
        <v>-</v>
      </c>
      <c r="AA127" s="413"/>
      <c r="AB127" s="663"/>
      <c r="AC127" s="430">
        <f>'приложение 1.1 '!E128</f>
        <v>0</v>
      </c>
      <c r="AD127" s="663">
        <f>IF(AG127&gt;0,'приложение 1.1 '!G128,"-")</f>
        <v>2017</v>
      </c>
      <c r="AE127" s="663">
        <v>30</v>
      </c>
      <c r="AF127" s="663"/>
      <c r="AG127" s="663" t="str">
        <f t="shared" si="28"/>
        <v>АСБ 3×240</v>
      </c>
      <c r="AH127" s="531">
        <f>'приложение 1.1 '!D128</f>
        <v>0.64</v>
      </c>
      <c r="AI127" s="185"/>
    </row>
    <row r="128" spans="1:35" ht="54.95" hidden="1" customHeight="1">
      <c r="A128" s="416" t="str">
        <f>'приложение 1.1 '!A129</f>
        <v>1.1.4.7</v>
      </c>
      <c r="B128" s="418" t="str">
        <f>'приложение 1.1 '!B129</f>
        <v>Реконструкция КЛ-10 кВ ТП-378 - ТП-381 (Замена существующих кабелей)</v>
      </c>
      <c r="C128" s="663"/>
      <c r="D128" s="663"/>
      <c r="E128" s="663"/>
      <c r="F128" s="663"/>
      <c r="G128" s="663"/>
      <c r="H128" s="663"/>
      <c r="I128" s="663"/>
      <c r="J128" s="408"/>
      <c r="K128" s="663"/>
      <c r="L128" s="663">
        <v>30</v>
      </c>
      <c r="M128" s="663"/>
      <c r="N128" s="663" t="s">
        <v>541</v>
      </c>
      <c r="O128" s="408">
        <f>'приложение 1.1 '!D129</f>
        <v>0.98</v>
      </c>
      <c r="P128" s="409"/>
      <c r="Q128" s="508">
        <f>'приложение 1.1 '!H129</f>
        <v>2.0661081499999998</v>
      </c>
      <c r="R128" s="508">
        <f t="shared" si="12"/>
        <v>0.1033054075</v>
      </c>
      <c r="S128" s="508">
        <f t="shared" si="13"/>
        <v>0.82644326000000001</v>
      </c>
      <c r="T128" s="508">
        <f t="shared" si="14"/>
        <v>1.0330540749999999</v>
      </c>
      <c r="U128" s="508">
        <f t="shared" si="15"/>
        <v>0.10330540749999995</v>
      </c>
      <c r="V128" s="663"/>
      <c r="W128" s="663"/>
      <c r="X128" s="663"/>
      <c r="Y128" s="663"/>
      <c r="Z128" s="663" t="str">
        <f>IF(AB128&gt;0,'приложение 1.1 '!G129,"-")</f>
        <v>-</v>
      </c>
      <c r="AA128" s="413"/>
      <c r="AB128" s="663"/>
      <c r="AC128" s="430">
        <f>'приложение 1.1 '!E129</f>
        <v>0</v>
      </c>
      <c r="AD128" s="663">
        <f>IF(AG128&gt;0,'приложение 1.1 '!G129,"-")</f>
        <v>2013</v>
      </c>
      <c r="AE128" s="663">
        <v>30</v>
      </c>
      <c r="AF128" s="663"/>
      <c r="AG128" s="663" t="str">
        <f t="shared" si="28"/>
        <v>АСБ 3×240</v>
      </c>
      <c r="AH128" s="531">
        <f>'приложение 1.1 '!D129</f>
        <v>0.98</v>
      </c>
      <c r="AI128" s="185"/>
    </row>
    <row r="129" spans="1:35" ht="54.95" hidden="1" customHeight="1">
      <c r="A129" s="416" t="str">
        <f>'приложение 1.1 '!A130</f>
        <v>1.1.4.9</v>
      </c>
      <c r="B129" s="418" t="str">
        <f>'приложение 1.1 '!B130</f>
        <v>Реконструкция КЛ-6 кВ ТП-369 - ТП-370   (замена 1 существующего и прокладка одного резервного кабелей)</v>
      </c>
      <c r="C129" s="663"/>
      <c r="D129" s="663"/>
      <c r="E129" s="663"/>
      <c r="F129" s="663"/>
      <c r="G129" s="663"/>
      <c r="H129" s="663"/>
      <c r="I129" s="663"/>
      <c r="J129" s="408"/>
      <c r="K129" s="663"/>
      <c r="L129" s="663">
        <v>30</v>
      </c>
      <c r="M129" s="663"/>
      <c r="N129" s="663" t="s">
        <v>541</v>
      </c>
      <c r="O129" s="408">
        <f>'приложение 1.1 '!D130</f>
        <v>0.57999999999999996</v>
      </c>
      <c r="P129" s="409"/>
      <c r="Q129" s="508">
        <f>'приложение 1.1 '!H130</f>
        <v>1.7633720000000002</v>
      </c>
      <c r="R129" s="508">
        <f t="shared" si="12"/>
        <v>8.8168600000000014E-2</v>
      </c>
      <c r="S129" s="508">
        <f t="shared" si="13"/>
        <v>0.70534880000000011</v>
      </c>
      <c r="T129" s="508">
        <f t="shared" si="14"/>
        <v>0.88168600000000008</v>
      </c>
      <c r="U129" s="508">
        <f t="shared" si="15"/>
        <v>8.816859999999993E-2</v>
      </c>
      <c r="V129" s="663"/>
      <c r="W129" s="663"/>
      <c r="X129" s="663"/>
      <c r="Y129" s="663"/>
      <c r="Z129" s="663" t="str">
        <f>IF(AB129&gt;0,'приложение 1.1 '!G130,"-")</f>
        <v>-</v>
      </c>
      <c r="AA129" s="413"/>
      <c r="AB129" s="663"/>
      <c r="AC129" s="430">
        <f>'приложение 1.1 '!E130</f>
        <v>0</v>
      </c>
      <c r="AD129" s="663">
        <f>IF(AG129&gt;0,'приложение 1.1 '!G130,"-")</f>
        <v>2014</v>
      </c>
      <c r="AE129" s="663">
        <v>30</v>
      </c>
      <c r="AF129" s="663"/>
      <c r="AG129" s="663" t="str">
        <f t="shared" si="28"/>
        <v>АСБ 3×240</v>
      </c>
      <c r="AH129" s="531">
        <f>'приложение 1.1 '!D130</f>
        <v>0.57999999999999996</v>
      </c>
      <c r="AI129" s="185"/>
    </row>
    <row r="130" spans="1:35" ht="54.95" hidden="1" customHeight="1">
      <c r="A130" s="416" t="str">
        <f>'приложение 1.1 '!A131</f>
        <v>1.1.4.10</v>
      </c>
      <c r="B130" s="418" t="str">
        <f>'приложение 1.1 '!B131</f>
        <v>Реконструкция КЛ-10 кВ  ТП-370 - ТП-371   ( прокладка одного резервного кабелей)</v>
      </c>
      <c r="C130" s="663"/>
      <c r="D130" s="663"/>
      <c r="E130" s="663"/>
      <c r="F130" s="663"/>
      <c r="G130" s="663"/>
      <c r="H130" s="663"/>
      <c r="I130" s="663"/>
      <c r="J130" s="408"/>
      <c r="K130" s="663"/>
      <c r="L130" s="663">
        <v>30</v>
      </c>
      <c r="M130" s="663"/>
      <c r="N130" s="663" t="s">
        <v>541</v>
      </c>
      <c r="O130" s="408">
        <f>'приложение 1.1 '!D131</f>
        <v>0.61</v>
      </c>
      <c r="P130" s="409"/>
      <c r="Q130" s="508">
        <f>'приложение 1.1 '!H131</f>
        <v>0.86914599999999997</v>
      </c>
      <c r="R130" s="508">
        <f t="shared" si="12"/>
        <v>4.3457300000000004E-2</v>
      </c>
      <c r="S130" s="508">
        <f t="shared" si="13"/>
        <v>0.34765840000000003</v>
      </c>
      <c r="T130" s="508">
        <f t="shared" si="14"/>
        <v>0.43457299999999999</v>
      </c>
      <c r="U130" s="508">
        <f t="shared" si="15"/>
        <v>4.3457299999999921E-2</v>
      </c>
      <c r="V130" s="663"/>
      <c r="W130" s="663"/>
      <c r="X130" s="663"/>
      <c r="Y130" s="663"/>
      <c r="Z130" s="663" t="str">
        <f>IF(AB130&gt;0,'приложение 1.1 '!G131,"-")</f>
        <v>-</v>
      </c>
      <c r="AA130" s="413"/>
      <c r="AB130" s="663"/>
      <c r="AC130" s="430">
        <f>'приложение 1.1 '!E131</f>
        <v>0</v>
      </c>
      <c r="AD130" s="663">
        <f>IF(AG130&gt;0,'приложение 1.1 '!G131,"-")</f>
        <v>2014</v>
      </c>
      <c r="AE130" s="663">
        <v>30</v>
      </c>
      <c r="AF130" s="663"/>
      <c r="AG130" s="663" t="str">
        <f t="shared" si="28"/>
        <v>АСБ 3×240</v>
      </c>
      <c r="AH130" s="531">
        <f>'приложение 1.1 '!D131</f>
        <v>0.61</v>
      </c>
      <c r="AI130" s="185"/>
    </row>
    <row r="131" spans="1:35" ht="85.5" hidden="1" customHeight="1">
      <c r="A131" s="416" t="str">
        <f>'приложение 1.1 '!A132</f>
        <v>1.1.4.11</v>
      </c>
      <c r="B131" s="418" t="str">
        <f>'приложение 1.1 '!B132</f>
        <v>Реконструкция КЛ-10 кВ  ТП-352 - ТП-353   (замена 1 существующего и прокладка одного резервного кабелей )</v>
      </c>
      <c r="C131" s="663"/>
      <c r="D131" s="663"/>
      <c r="E131" s="663"/>
      <c r="F131" s="663"/>
      <c r="G131" s="663"/>
      <c r="H131" s="663"/>
      <c r="I131" s="663"/>
      <c r="J131" s="408"/>
      <c r="K131" s="663"/>
      <c r="L131" s="663">
        <v>30</v>
      </c>
      <c r="M131" s="663"/>
      <c r="N131" s="663" t="s">
        <v>541</v>
      </c>
      <c r="O131" s="408">
        <f>'приложение 1.1 '!D132</f>
        <v>0.32</v>
      </c>
      <c r="P131" s="409"/>
      <c r="Q131" s="508">
        <f>'приложение 1.1 '!H132</f>
        <v>2.3305799999999999</v>
      </c>
      <c r="R131" s="508">
        <f t="shared" si="12"/>
        <v>0.11652899999999999</v>
      </c>
      <c r="S131" s="508">
        <f t="shared" si="13"/>
        <v>0.93223199999999995</v>
      </c>
      <c r="T131" s="508">
        <f t="shared" si="14"/>
        <v>1.1652899999999999</v>
      </c>
      <c r="U131" s="508">
        <f t="shared" si="15"/>
        <v>0.11652900000000033</v>
      </c>
      <c r="V131" s="663"/>
      <c r="W131" s="663"/>
      <c r="X131" s="663"/>
      <c r="Y131" s="663"/>
      <c r="Z131" s="663" t="str">
        <f>IF(AB131&gt;0,'приложение 1.1 '!G132,"-")</f>
        <v>-</v>
      </c>
      <c r="AA131" s="413"/>
      <c r="AB131" s="663"/>
      <c r="AC131" s="430">
        <f>'приложение 1.1 '!E132</f>
        <v>0</v>
      </c>
      <c r="AD131" s="663">
        <f>IF(AG131&gt;0,'приложение 1.1 '!G132,"-")</f>
        <v>2017</v>
      </c>
      <c r="AE131" s="663">
        <v>30</v>
      </c>
      <c r="AF131" s="663"/>
      <c r="AG131" s="663" t="str">
        <f t="shared" si="28"/>
        <v>АСБ 3×240</v>
      </c>
      <c r="AH131" s="531">
        <f>'приложение 1.1 '!D132</f>
        <v>0.32</v>
      </c>
      <c r="AI131" s="185"/>
    </row>
    <row r="132" spans="1:35" ht="54.95" hidden="1" customHeight="1">
      <c r="A132" s="416" t="str">
        <f>'приложение 1.1 '!A133</f>
        <v>1.1.4.21</v>
      </c>
      <c r="B132" s="418" t="str">
        <f>'приложение 1.1 '!B133</f>
        <v>Реконструкция КЛ-10кВ от ТП-347 до ТП-348  (замена существующих кабелей)</v>
      </c>
      <c r="C132" s="663"/>
      <c r="D132" s="663"/>
      <c r="E132" s="663"/>
      <c r="F132" s="663"/>
      <c r="G132" s="663"/>
      <c r="H132" s="663"/>
      <c r="I132" s="663"/>
      <c r="J132" s="408"/>
      <c r="K132" s="663"/>
      <c r="L132" s="663">
        <v>30</v>
      </c>
      <c r="M132" s="663"/>
      <c r="N132" s="663" t="s">
        <v>515</v>
      </c>
      <c r="O132" s="408">
        <f>'приложение 1.1 '!D133</f>
        <v>0.81200000000000006</v>
      </c>
      <c r="P132" s="409"/>
      <c r="Q132" s="508">
        <f>'приложение 1.1 '!H133</f>
        <v>2.34266043</v>
      </c>
      <c r="R132" s="508">
        <f t="shared" ref="R132:R174" si="29">Q132*0.05</f>
        <v>0.1171330215</v>
      </c>
      <c r="S132" s="508">
        <f t="shared" ref="S132:S174" si="30">Q132*0.4</f>
        <v>0.93706417200000003</v>
      </c>
      <c r="T132" s="508">
        <f t="shared" ref="T132:T174" si="31">Q132*0.5</f>
        <v>1.171330215</v>
      </c>
      <c r="U132" s="508">
        <f t="shared" ref="U132:U174" si="32">Q132-(R132+S132+T132)</f>
        <v>0.11713302149999993</v>
      </c>
      <c r="V132" s="663"/>
      <c r="W132" s="663"/>
      <c r="X132" s="663"/>
      <c r="Y132" s="663"/>
      <c r="Z132" s="663" t="str">
        <f>IF(AB132&gt;0,'приложение 1.1 '!G133,"-")</f>
        <v>-</v>
      </c>
      <c r="AA132" s="413"/>
      <c r="AB132" s="663"/>
      <c r="AC132" s="430">
        <f>'приложение 1.1 '!E133</f>
        <v>0</v>
      </c>
      <c r="AD132" s="663">
        <f>IF(AG132&gt;0,'приложение 1.1 '!G133,"-")</f>
        <v>2014</v>
      </c>
      <c r="AE132" s="663">
        <v>30</v>
      </c>
      <c r="AF132" s="663"/>
      <c r="AG132" s="663" t="str">
        <f t="shared" si="28"/>
        <v>ААБ 3х120</v>
      </c>
      <c r="AH132" s="531">
        <f>'приложение 1.1 '!D133</f>
        <v>0.81200000000000006</v>
      </c>
      <c r="AI132" s="185"/>
    </row>
    <row r="133" spans="1:35" ht="54.95" hidden="1" customHeight="1">
      <c r="A133" s="416" t="str">
        <f>'приложение 1.1 '!A134</f>
        <v>1.1.4.22</v>
      </c>
      <c r="B133" s="418" t="str">
        <f>'приложение 1.1 '!B134</f>
        <v>Реконструкция КЛ -10 кВ от ТП-450  - ТП - 451 мкр. 25</v>
      </c>
      <c r="C133" s="663"/>
      <c r="D133" s="663"/>
      <c r="E133" s="663"/>
      <c r="F133" s="663"/>
      <c r="G133" s="663"/>
      <c r="H133" s="663"/>
      <c r="I133" s="663"/>
      <c r="J133" s="408"/>
      <c r="K133" s="663"/>
      <c r="L133" s="663">
        <v>30</v>
      </c>
      <c r="M133" s="663"/>
      <c r="N133" s="663" t="s">
        <v>870</v>
      </c>
      <c r="O133" s="408">
        <f>'приложение 1.1 '!D134</f>
        <v>0.53</v>
      </c>
      <c r="P133" s="409"/>
      <c r="Q133" s="508">
        <f>'приложение 1.1 '!H134</f>
        <v>3.2966299999999999</v>
      </c>
      <c r="R133" s="508">
        <f t="shared" si="29"/>
        <v>0.16483150000000002</v>
      </c>
      <c r="S133" s="508">
        <f t="shared" si="30"/>
        <v>1.3186520000000002</v>
      </c>
      <c r="T133" s="508">
        <f t="shared" si="31"/>
        <v>1.648315</v>
      </c>
      <c r="U133" s="508">
        <f t="shared" si="32"/>
        <v>0.16483149999999958</v>
      </c>
      <c r="V133" s="663"/>
      <c r="W133" s="663"/>
      <c r="X133" s="663"/>
      <c r="Y133" s="663"/>
      <c r="Z133" s="663" t="str">
        <f>IF(AB133&gt;0,'приложение 1.1 '!G134,"-")</f>
        <v>-</v>
      </c>
      <c r="AA133" s="413"/>
      <c r="AB133" s="663"/>
      <c r="AC133" s="430">
        <f>'приложение 1.1 '!E134</f>
        <v>0</v>
      </c>
      <c r="AD133" s="663">
        <f>IF(AG133&gt;0,'приложение 1.1 '!G134,"-")</f>
        <v>2017</v>
      </c>
      <c r="AE133" s="663">
        <v>30</v>
      </c>
      <c r="AF133" s="663"/>
      <c r="AG133" s="663" t="str">
        <f t="shared" si="28"/>
        <v>ААБл 3х120</v>
      </c>
      <c r="AH133" s="531">
        <f>'приложение 1.1 '!D134</f>
        <v>0.53</v>
      </c>
      <c r="AI133" s="185"/>
    </row>
    <row r="134" spans="1:35" ht="54.95" hidden="1" customHeight="1">
      <c r="A134" s="416" t="str">
        <f>'приложение 1.1 '!A135</f>
        <v>1.1.4.24</v>
      </c>
      <c r="B134" s="418" t="str">
        <f>'приложение 1.1 '!B135</f>
        <v xml:space="preserve">Реконструкция КЛ-10кВ  ТП - 505 - ТП - 506 </v>
      </c>
      <c r="C134" s="663"/>
      <c r="D134" s="663"/>
      <c r="E134" s="663"/>
      <c r="F134" s="663"/>
      <c r="G134" s="663"/>
      <c r="H134" s="663"/>
      <c r="I134" s="663"/>
      <c r="J134" s="408"/>
      <c r="K134" s="663"/>
      <c r="L134" s="663">
        <v>30</v>
      </c>
      <c r="M134" s="663"/>
      <c r="N134" s="663" t="s">
        <v>871</v>
      </c>
      <c r="O134" s="408">
        <f>'приложение 1.1 '!D135</f>
        <v>0.47599999999999998</v>
      </c>
      <c r="P134" s="409"/>
      <c r="Q134" s="508">
        <f>'приложение 1.1 '!H135</f>
        <v>1.4862461300000001</v>
      </c>
      <c r="R134" s="508">
        <f t="shared" si="29"/>
        <v>7.4312306500000008E-2</v>
      </c>
      <c r="S134" s="508">
        <f t="shared" si="30"/>
        <v>0.59449845200000007</v>
      </c>
      <c r="T134" s="508">
        <f t="shared" si="31"/>
        <v>0.74312306500000003</v>
      </c>
      <c r="U134" s="508">
        <f t="shared" si="32"/>
        <v>7.4312306499999981E-2</v>
      </c>
      <c r="V134" s="663"/>
      <c r="W134" s="663"/>
      <c r="X134" s="663"/>
      <c r="Y134" s="663"/>
      <c r="Z134" s="663" t="str">
        <f>IF(AB134&gt;0,'приложение 1.1 '!G135,"-")</f>
        <v>-</v>
      </c>
      <c r="AA134" s="413"/>
      <c r="AB134" s="663"/>
      <c r="AC134" s="430">
        <f>'приложение 1.1 '!E135</f>
        <v>0</v>
      </c>
      <c r="AD134" s="663">
        <f>IF(AG134&gt;0,'приложение 1.1 '!G135,"-")</f>
        <v>2015</v>
      </c>
      <c r="AE134" s="663">
        <v>30</v>
      </c>
      <c r="AF134" s="663"/>
      <c r="AG134" s="663" t="str">
        <f t="shared" si="28"/>
        <v>ААШв 3х35</v>
      </c>
      <c r="AH134" s="531">
        <f>'приложение 1.1 '!D135</f>
        <v>0.47599999999999998</v>
      </c>
      <c r="AI134" s="185"/>
    </row>
    <row r="135" spans="1:35" ht="54.95" hidden="1" customHeight="1">
      <c r="A135" s="416" t="str">
        <f>'приложение 1.1 '!A136</f>
        <v>1.1.4.25</v>
      </c>
      <c r="B135" s="418" t="str">
        <f>'приложение 1.1 '!B136</f>
        <v>Реконструкция КЛ-10кВ от оп.36 до ПС "Сургут"</v>
      </c>
      <c r="C135" s="663"/>
      <c r="D135" s="663"/>
      <c r="E135" s="663"/>
      <c r="F135" s="663"/>
      <c r="G135" s="663"/>
      <c r="H135" s="663"/>
      <c r="I135" s="663"/>
      <c r="J135" s="408"/>
      <c r="K135" s="663"/>
      <c r="L135" s="663">
        <v>30</v>
      </c>
      <c r="M135" s="663"/>
      <c r="N135" s="663" t="s">
        <v>2028</v>
      </c>
      <c r="O135" s="408">
        <f>'приложение 1.1 '!D136</f>
        <v>6.9119999999999999</v>
      </c>
      <c r="P135" s="409"/>
      <c r="Q135" s="508">
        <f>'приложение 1.1 '!H136</f>
        <v>18.20027</v>
      </c>
      <c r="R135" s="508">
        <f t="shared" ref="R135:R138" si="33">Q135*0.05</f>
        <v>0.91001350000000003</v>
      </c>
      <c r="S135" s="508">
        <f t="shared" ref="S135:S138" si="34">Q135*0.4</f>
        <v>7.2801080000000002</v>
      </c>
      <c r="T135" s="508">
        <f t="shared" ref="T135:T138" si="35">Q135*0.5</f>
        <v>9.1001349999999999</v>
      </c>
      <c r="U135" s="508">
        <f t="shared" ref="U135:U138" si="36">Q135-(R135+S135+T135)</f>
        <v>0.91001350000000159</v>
      </c>
      <c r="V135" s="663"/>
      <c r="W135" s="663"/>
      <c r="X135" s="663"/>
      <c r="Y135" s="663"/>
      <c r="Z135" s="663" t="str">
        <f>IF(AB135&gt;0,'приложение 1.1 '!G136,"-")</f>
        <v>-</v>
      </c>
      <c r="AA135" s="413"/>
      <c r="AB135" s="663"/>
      <c r="AC135" s="430">
        <f>'приложение 1.1 '!E136</f>
        <v>0</v>
      </c>
      <c r="AD135" s="663">
        <f>IF(AG135&gt;0,'приложение 1.1 '!G136,"-")</f>
        <v>2017</v>
      </c>
      <c r="AE135" s="663">
        <v>30</v>
      </c>
      <c r="AF135" s="663"/>
      <c r="AG135" s="663" t="str">
        <f t="shared" si="28"/>
        <v>ААШВ
3х240</v>
      </c>
      <c r="AH135" s="531">
        <f>'приложение 1.1 '!D136</f>
        <v>6.9119999999999999</v>
      </c>
      <c r="AI135" s="185"/>
    </row>
    <row r="136" spans="1:35" ht="54.95" hidden="1" customHeight="1">
      <c r="A136" s="416" t="str">
        <f>'приложение 1.1 '!A137</f>
        <v>1.1.4.26</v>
      </c>
      <c r="B136" s="418" t="str">
        <f>'приложение 1.1 '!B137</f>
        <v>Реконструкция КВЛ -10кВ от ПС -Сургут яч. 27;28</v>
      </c>
      <c r="C136" s="663"/>
      <c r="D136" s="663"/>
      <c r="E136" s="663"/>
      <c r="F136" s="663"/>
      <c r="G136" s="663"/>
      <c r="H136" s="663"/>
      <c r="I136" s="663"/>
      <c r="J136" s="408"/>
      <c r="K136" s="663"/>
      <c r="L136" s="663">
        <v>30</v>
      </c>
      <c r="M136" s="663"/>
      <c r="N136" s="663" t="s">
        <v>491</v>
      </c>
      <c r="O136" s="408">
        <f>'приложение 1.1 '!D137</f>
        <v>0.83199999999999996</v>
      </c>
      <c r="P136" s="409"/>
      <c r="Q136" s="508">
        <f>'приложение 1.1 '!H137</f>
        <v>2.25129</v>
      </c>
      <c r="R136" s="508">
        <f t="shared" si="33"/>
        <v>0.11256450000000001</v>
      </c>
      <c r="S136" s="508">
        <f t="shared" si="34"/>
        <v>0.90051600000000009</v>
      </c>
      <c r="T136" s="508">
        <f t="shared" si="35"/>
        <v>1.125645</v>
      </c>
      <c r="U136" s="508">
        <f t="shared" si="36"/>
        <v>0.11256449999999996</v>
      </c>
      <c r="V136" s="663"/>
      <c r="W136" s="663"/>
      <c r="X136" s="663"/>
      <c r="Y136" s="663"/>
      <c r="Z136" s="663" t="str">
        <f>IF(AB136&gt;0,'приложение 1.1 '!G137,"-")</f>
        <v>-</v>
      </c>
      <c r="AA136" s="413"/>
      <c r="AB136" s="663"/>
      <c r="AC136" s="430">
        <f>'приложение 1.1 '!E137</f>
        <v>0</v>
      </c>
      <c r="AD136" s="663">
        <f>IF(AG136&gt;0,'приложение 1.1 '!G137,"-")</f>
        <v>2017</v>
      </c>
      <c r="AE136" s="663">
        <v>30</v>
      </c>
      <c r="AF136" s="663"/>
      <c r="AG136" s="663" t="str">
        <f t="shared" si="28"/>
        <v>АСБ 3х240</v>
      </c>
      <c r="AH136" s="531">
        <f>'приложение 1.1 '!D137</f>
        <v>0.83199999999999996</v>
      </c>
      <c r="AI136" s="185"/>
    </row>
    <row r="137" spans="1:35" ht="54.95" hidden="1" customHeight="1">
      <c r="A137" s="416" t="str">
        <f>'приложение 1.1 '!A138</f>
        <v>1.1.4.27</v>
      </c>
      <c r="B137" s="418" t="str">
        <f>'приложение 1.1 '!B138</f>
        <v>Реконструкция КЛ-10кВ от  оп. 1 ВЛ-10кв до РП-143</v>
      </c>
      <c r="C137" s="663"/>
      <c r="D137" s="663"/>
      <c r="E137" s="663"/>
      <c r="F137" s="663"/>
      <c r="G137" s="663"/>
      <c r="H137" s="663"/>
      <c r="I137" s="663"/>
      <c r="J137" s="408"/>
      <c r="K137" s="663"/>
      <c r="L137" s="663">
        <v>30</v>
      </c>
      <c r="M137" s="663"/>
      <c r="N137" s="663" t="s">
        <v>491</v>
      </c>
      <c r="O137" s="408">
        <f>'приложение 1.1 '!D138</f>
        <v>0.28000000000000003</v>
      </c>
      <c r="P137" s="409"/>
      <c r="Q137" s="508">
        <f>'приложение 1.1 '!H138</f>
        <v>0.98609000000000002</v>
      </c>
      <c r="R137" s="508">
        <f t="shared" si="33"/>
        <v>4.9304500000000001E-2</v>
      </c>
      <c r="S137" s="508">
        <f t="shared" si="34"/>
        <v>0.39443600000000001</v>
      </c>
      <c r="T137" s="508">
        <f t="shared" si="35"/>
        <v>0.49304500000000001</v>
      </c>
      <c r="U137" s="508">
        <f t="shared" si="36"/>
        <v>4.9304499999999973E-2</v>
      </c>
      <c r="V137" s="663"/>
      <c r="W137" s="663"/>
      <c r="X137" s="663"/>
      <c r="Y137" s="663"/>
      <c r="Z137" s="663" t="str">
        <f>IF(AB137&gt;0,'приложение 1.1 '!G138,"-")</f>
        <v>-</v>
      </c>
      <c r="AA137" s="413"/>
      <c r="AB137" s="663"/>
      <c r="AC137" s="430">
        <f>'приложение 1.1 '!E138</f>
        <v>0</v>
      </c>
      <c r="AD137" s="663">
        <f>IF(AG137&gt;0,'приложение 1.1 '!G138,"-")</f>
        <v>2017</v>
      </c>
      <c r="AE137" s="663">
        <v>30</v>
      </c>
      <c r="AF137" s="663"/>
      <c r="AG137" s="663" t="str">
        <f t="shared" si="28"/>
        <v>АСБ 3х240</v>
      </c>
      <c r="AH137" s="531">
        <f>'приложение 1.1 '!D138</f>
        <v>0.28000000000000003</v>
      </c>
      <c r="AI137" s="185"/>
    </row>
    <row r="138" spans="1:35" ht="54.95" hidden="1" customHeight="1">
      <c r="A138" s="416" t="str">
        <f>'приложение 1.1 '!A139</f>
        <v>1.1.4.28</v>
      </c>
      <c r="B138" s="418" t="str">
        <f>'приложение 1.1 '!B139</f>
        <v>Реконструкция КЛ-10кВ от КТПН-680  -КТПН-Магистор</v>
      </c>
      <c r="C138" s="663"/>
      <c r="D138" s="663"/>
      <c r="E138" s="663"/>
      <c r="F138" s="663"/>
      <c r="G138" s="663"/>
      <c r="H138" s="663"/>
      <c r="I138" s="663"/>
      <c r="J138" s="408"/>
      <c r="K138" s="663"/>
      <c r="L138" s="663">
        <v>30</v>
      </c>
      <c r="M138" s="663"/>
      <c r="N138" s="663" t="s">
        <v>491</v>
      </c>
      <c r="O138" s="408">
        <f>'приложение 1.1 '!D139</f>
        <v>1.1579999999999999</v>
      </c>
      <c r="P138" s="409"/>
      <c r="Q138" s="508">
        <f>'приложение 1.1 '!H139</f>
        <v>3.5056410000000002</v>
      </c>
      <c r="R138" s="508">
        <f t="shared" si="33"/>
        <v>0.17528205000000002</v>
      </c>
      <c r="S138" s="508">
        <f t="shared" si="34"/>
        <v>1.4022564000000002</v>
      </c>
      <c r="T138" s="508">
        <f t="shared" si="35"/>
        <v>1.7528205000000001</v>
      </c>
      <c r="U138" s="508">
        <f t="shared" si="36"/>
        <v>0.17528204999999986</v>
      </c>
      <c r="V138" s="663"/>
      <c r="W138" s="663"/>
      <c r="X138" s="663"/>
      <c r="Y138" s="663"/>
      <c r="Z138" s="663" t="str">
        <f>IF(AB138&gt;0,'приложение 1.1 '!G139,"-")</f>
        <v>-</v>
      </c>
      <c r="AA138" s="413"/>
      <c r="AB138" s="663"/>
      <c r="AC138" s="430">
        <f>'приложение 1.1 '!E139</f>
        <v>0</v>
      </c>
      <c r="AD138" s="663">
        <f>IF(AG138&gt;0,'приложение 1.1 '!G139,"-")</f>
        <v>2016</v>
      </c>
      <c r="AE138" s="663">
        <v>30</v>
      </c>
      <c r="AF138" s="663"/>
      <c r="AG138" s="663" t="str">
        <f t="shared" si="28"/>
        <v>АСБ 3х240</v>
      </c>
      <c r="AH138" s="531">
        <f>'приложение 1.1 '!D139</f>
        <v>1.1579999999999999</v>
      </c>
      <c r="AI138" s="185"/>
    </row>
    <row r="139" spans="1:35" ht="54.95" hidden="1" customHeight="1">
      <c r="A139" s="416" t="str">
        <f>'приложение 1.1 '!A140</f>
        <v>1.1.4.29</v>
      </c>
      <c r="B139" s="418" t="str">
        <f>'приложение 1.1 '!B140</f>
        <v>Реконструкция ВЛ-10кВ ф.РП-6 яч.20</v>
      </c>
      <c r="C139" s="663"/>
      <c r="D139" s="663"/>
      <c r="E139" s="663"/>
      <c r="F139" s="663"/>
      <c r="G139" s="663"/>
      <c r="H139" s="663"/>
      <c r="I139" s="663"/>
      <c r="J139" s="408"/>
      <c r="K139" s="663"/>
      <c r="L139" s="663">
        <v>30</v>
      </c>
      <c r="M139" s="663"/>
      <c r="N139" s="663"/>
      <c r="O139" s="408">
        <f>'приложение 1.1 '!D140</f>
        <v>0</v>
      </c>
      <c r="P139" s="409"/>
      <c r="Q139" s="508">
        <f>'приложение 1.1 '!H140</f>
        <v>4.9270000000000001E-2</v>
      </c>
      <c r="R139" s="508">
        <f t="shared" ref="R139:R141" si="37">Q139*0.05</f>
        <v>2.4635000000000004E-3</v>
      </c>
      <c r="S139" s="508">
        <f t="shared" ref="S139:S141" si="38">Q139*0.4</f>
        <v>1.9708000000000003E-2</v>
      </c>
      <c r="T139" s="508">
        <f t="shared" ref="T139:T141" si="39">Q139*0.5</f>
        <v>2.4635000000000001E-2</v>
      </c>
      <c r="U139" s="508">
        <f t="shared" ref="U139:U141" si="40">Q139-(R139+S139+T139)</f>
        <v>2.4635000000000004E-3</v>
      </c>
      <c r="V139" s="663"/>
      <c r="W139" s="663"/>
      <c r="X139" s="663"/>
      <c r="Y139" s="663"/>
      <c r="Z139" s="663" t="str">
        <f>IF(AB139&gt;0,'приложение 1.1 '!G140,"-")</f>
        <v>-</v>
      </c>
      <c r="AA139" s="413"/>
      <c r="AB139" s="663"/>
      <c r="AC139" s="430">
        <f>'приложение 1.1 '!E140</f>
        <v>0</v>
      </c>
      <c r="AD139" s="663">
        <f>IF(AG139&gt;0,'приложение 1.1 '!G140,"-")</f>
        <v>2017</v>
      </c>
      <c r="AE139" s="663">
        <v>31</v>
      </c>
      <c r="AF139" s="663"/>
      <c r="AG139" s="663" t="s">
        <v>491</v>
      </c>
      <c r="AH139" s="531">
        <f>'приложение 1.1 '!D140</f>
        <v>0</v>
      </c>
      <c r="AI139" s="185"/>
    </row>
    <row r="140" spans="1:35" ht="54.95" hidden="1" customHeight="1">
      <c r="A140" s="416" t="str">
        <f>'приложение 1.1 '!A141</f>
        <v>1.1.4.30</v>
      </c>
      <c r="B140" s="418" t="str">
        <f>'приложение 1.1 '!B141</f>
        <v>Реконструкция КЛ-6кВ от ТП-213 до ТП-214</v>
      </c>
      <c r="C140" s="663"/>
      <c r="D140" s="663"/>
      <c r="E140" s="663"/>
      <c r="F140" s="663"/>
      <c r="G140" s="663"/>
      <c r="H140" s="663"/>
      <c r="I140" s="663"/>
      <c r="J140" s="408"/>
      <c r="K140" s="663">
        <v>1991</v>
      </c>
      <c r="L140" s="663">
        <v>30</v>
      </c>
      <c r="M140" s="663"/>
      <c r="N140" s="663" t="s">
        <v>870</v>
      </c>
      <c r="O140" s="408">
        <f>'приложение 1.1 '!D141</f>
        <v>0.56799999999999995</v>
      </c>
      <c r="P140" s="409"/>
      <c r="Q140" s="508">
        <f>'приложение 1.1 '!H141</f>
        <v>0.745</v>
      </c>
      <c r="R140" s="508">
        <f t="shared" si="37"/>
        <v>3.7249999999999998E-2</v>
      </c>
      <c r="S140" s="508">
        <f t="shared" si="38"/>
        <v>0.29799999999999999</v>
      </c>
      <c r="T140" s="508">
        <f t="shared" si="39"/>
        <v>0.3725</v>
      </c>
      <c r="U140" s="508">
        <f t="shared" si="40"/>
        <v>3.7250000000000005E-2</v>
      </c>
      <c r="V140" s="663"/>
      <c r="W140" s="663"/>
      <c r="X140" s="663"/>
      <c r="Y140" s="663"/>
      <c r="Z140" s="663" t="str">
        <f>IF(AB140&gt;0,'приложение 1.1 '!G141,"-")</f>
        <v>-</v>
      </c>
      <c r="AA140" s="413"/>
      <c r="AB140" s="663"/>
      <c r="AC140" s="430">
        <f>'приложение 1.1 '!E141</f>
        <v>0</v>
      </c>
      <c r="AD140" s="663">
        <f>IF(AG140&gt;0,'приложение 1.1 '!G141,"-")</f>
        <v>2017</v>
      </c>
      <c r="AE140" s="663">
        <v>32</v>
      </c>
      <c r="AF140" s="663"/>
      <c r="AG140" s="663" t="s">
        <v>1683</v>
      </c>
      <c r="AH140" s="531">
        <f>'приложение 1.1 '!D141</f>
        <v>0.56799999999999995</v>
      </c>
      <c r="AI140" s="185"/>
    </row>
    <row r="141" spans="1:35" ht="54.95" hidden="1" customHeight="1">
      <c r="A141" s="416" t="str">
        <f>'приложение 1.1 '!A142</f>
        <v>1.1.4.31</v>
      </c>
      <c r="B141" s="418" t="str">
        <f>'приложение 1.1 '!B142</f>
        <v>Реконструкция КЛ-6кВ  ТП - 214 -ТП - 215</v>
      </c>
      <c r="C141" s="663"/>
      <c r="D141" s="663"/>
      <c r="E141" s="663"/>
      <c r="F141" s="663"/>
      <c r="G141" s="663"/>
      <c r="H141" s="663"/>
      <c r="I141" s="663"/>
      <c r="J141" s="408"/>
      <c r="K141" s="663">
        <v>1990</v>
      </c>
      <c r="L141" s="663">
        <v>30</v>
      </c>
      <c r="M141" s="663"/>
      <c r="N141" s="663" t="s">
        <v>2286</v>
      </c>
      <c r="O141" s="408">
        <f>'приложение 1.1 '!D142</f>
        <v>0.316</v>
      </c>
      <c r="P141" s="409"/>
      <c r="Q141" s="508">
        <f>'приложение 1.1 '!H142</f>
        <v>1.37</v>
      </c>
      <c r="R141" s="508">
        <f t="shared" si="37"/>
        <v>6.8500000000000005E-2</v>
      </c>
      <c r="S141" s="508">
        <f t="shared" si="38"/>
        <v>0.54800000000000004</v>
      </c>
      <c r="T141" s="508">
        <f t="shared" si="39"/>
        <v>0.68500000000000005</v>
      </c>
      <c r="U141" s="508">
        <f t="shared" si="40"/>
        <v>6.8500000000000005E-2</v>
      </c>
      <c r="V141" s="663"/>
      <c r="W141" s="663"/>
      <c r="X141" s="663"/>
      <c r="Y141" s="663"/>
      <c r="Z141" s="663" t="str">
        <f>IF(AB141&gt;0,'приложение 1.1 '!G142,"-")</f>
        <v>-</v>
      </c>
      <c r="AA141" s="413"/>
      <c r="AB141" s="663"/>
      <c r="AC141" s="430">
        <f>'приложение 1.1 '!E142</f>
        <v>0</v>
      </c>
      <c r="AD141" s="663">
        <f>IF(AG141&gt;0,'приложение 1.1 '!G142,"-")</f>
        <v>2017</v>
      </c>
      <c r="AE141" s="663">
        <v>33</v>
      </c>
      <c r="AF141" s="663"/>
      <c r="AG141" s="663" t="s">
        <v>1683</v>
      </c>
      <c r="AH141" s="531">
        <f>'приложение 1.1 '!D142</f>
        <v>0.316</v>
      </c>
      <c r="AI141" s="185"/>
    </row>
    <row r="142" spans="1:35" ht="38.25" hidden="1" customHeight="1">
      <c r="A142" s="147" t="str">
        <f>'приложение 1.1 '!A143</f>
        <v>1.1.5.</v>
      </c>
      <c r="B142" s="448" t="str">
        <f>'приложение 1.1 '!B143</f>
        <v>Кабельные линии 0,4кВ</v>
      </c>
      <c r="C142" s="663"/>
      <c r="D142" s="663"/>
      <c r="E142" s="663"/>
      <c r="F142" s="663"/>
      <c r="G142" s="663"/>
      <c r="H142" s="663"/>
      <c r="I142" s="663"/>
      <c r="J142" s="408"/>
      <c r="K142" s="663"/>
      <c r="L142" s="663"/>
      <c r="M142" s="663"/>
      <c r="N142" s="663"/>
      <c r="O142" s="408">
        <f>'приложение 1.1 '!D143</f>
        <v>0</v>
      </c>
      <c r="P142" s="409"/>
      <c r="Q142" s="508"/>
      <c r="R142" s="508"/>
      <c r="S142" s="508"/>
      <c r="T142" s="508"/>
      <c r="U142" s="508"/>
      <c r="V142" s="663"/>
      <c r="W142" s="663"/>
      <c r="X142" s="663"/>
      <c r="Y142" s="663"/>
      <c r="Z142" s="663"/>
      <c r="AA142" s="413"/>
      <c r="AB142" s="663"/>
      <c r="AC142" s="430"/>
      <c r="AD142" s="663"/>
      <c r="AE142" s="663"/>
      <c r="AF142" s="663"/>
      <c r="AG142" s="663"/>
      <c r="AH142" s="531"/>
      <c r="AI142" s="185"/>
    </row>
    <row r="143" spans="1:35" ht="54.95" hidden="1" customHeight="1">
      <c r="A143" s="416" t="str">
        <f>'приложение 1.1 '!A144</f>
        <v>1.1.5.1</v>
      </c>
      <c r="B143" s="418" t="str">
        <f>'приложение 1.1 '!B144</f>
        <v>Реконструкция КЛ-0,4 кВ ТП-506 - Привокзальная,4  (замена существующих кабелей)</v>
      </c>
      <c r="C143" s="663"/>
      <c r="D143" s="663"/>
      <c r="E143" s="663"/>
      <c r="F143" s="663"/>
      <c r="G143" s="663"/>
      <c r="H143" s="663"/>
      <c r="I143" s="663"/>
      <c r="J143" s="408"/>
      <c r="K143" s="663"/>
      <c r="L143" s="663">
        <v>30</v>
      </c>
      <c r="M143" s="663"/>
      <c r="N143" s="663" t="s">
        <v>538</v>
      </c>
      <c r="O143" s="408">
        <f>'приложение 1.1 '!D144</f>
        <v>0.33</v>
      </c>
      <c r="P143" s="409"/>
      <c r="Q143" s="508">
        <f>'приложение 1.1 '!H144</f>
        <v>0.34599999999999997</v>
      </c>
      <c r="R143" s="508">
        <f t="shared" si="29"/>
        <v>1.7299999999999999E-2</v>
      </c>
      <c r="S143" s="508">
        <f t="shared" si="30"/>
        <v>0.1384</v>
      </c>
      <c r="T143" s="508">
        <f t="shared" si="31"/>
        <v>0.17299999999999999</v>
      </c>
      <c r="U143" s="508">
        <f t="shared" si="32"/>
        <v>1.7299999999999982E-2</v>
      </c>
      <c r="V143" s="663"/>
      <c r="W143" s="663"/>
      <c r="X143" s="663"/>
      <c r="Y143" s="663"/>
      <c r="Z143" s="663" t="str">
        <f>IF(AB143&gt;0,'приложение 1.1 '!G144,"-")</f>
        <v>-</v>
      </c>
      <c r="AA143" s="413"/>
      <c r="AB143" s="663"/>
      <c r="AC143" s="430">
        <f>'приложение 1.1 '!E144</f>
        <v>0</v>
      </c>
      <c r="AD143" s="663">
        <f>IF(AG143&gt;0,'приложение 1.1 '!G144,"-")</f>
        <v>2012</v>
      </c>
      <c r="AE143" s="663">
        <v>30</v>
      </c>
      <c r="AF143" s="663"/>
      <c r="AG143" s="663" t="str">
        <f t="shared" si="28"/>
        <v xml:space="preserve">АВБбШв 4×70 </v>
      </c>
      <c r="AH143" s="531">
        <f>'приложение 1.1 '!D144</f>
        <v>0.33</v>
      </c>
      <c r="AI143" s="185"/>
    </row>
    <row r="144" spans="1:35" ht="54.95" hidden="1" customHeight="1">
      <c r="A144" s="416" t="str">
        <f>'приложение 1.1 '!A145</f>
        <v>1.1.5.2</v>
      </c>
      <c r="B144" s="418" t="str">
        <f>'приложение 1.1 '!B145</f>
        <v>Реконструкция КЛ-0,4 кВ ТП-505 - Толстого,16  (замена существующих кабелей)</v>
      </c>
      <c r="C144" s="663"/>
      <c r="D144" s="663"/>
      <c r="E144" s="663"/>
      <c r="F144" s="663"/>
      <c r="G144" s="663"/>
      <c r="H144" s="663"/>
      <c r="I144" s="663"/>
      <c r="J144" s="408"/>
      <c r="K144" s="663"/>
      <c r="L144" s="663">
        <v>30</v>
      </c>
      <c r="M144" s="663"/>
      <c r="N144" s="663" t="s">
        <v>539</v>
      </c>
      <c r="O144" s="408">
        <f>'приложение 1.1 '!D145</f>
        <v>0.23</v>
      </c>
      <c r="P144" s="409"/>
      <c r="Q144" s="508">
        <f>'приложение 1.1 '!H145</f>
        <v>0.32</v>
      </c>
      <c r="R144" s="508">
        <f t="shared" si="29"/>
        <v>1.6E-2</v>
      </c>
      <c r="S144" s="508">
        <f t="shared" si="30"/>
        <v>0.128</v>
      </c>
      <c r="T144" s="508">
        <f t="shared" si="31"/>
        <v>0.16</v>
      </c>
      <c r="U144" s="508">
        <f t="shared" si="32"/>
        <v>1.5999999999999959E-2</v>
      </c>
      <c r="V144" s="663"/>
      <c r="W144" s="663"/>
      <c r="X144" s="663"/>
      <c r="Y144" s="663"/>
      <c r="Z144" s="663" t="str">
        <f>IF(AB144&gt;0,'приложение 1.1 '!G145,"-")</f>
        <v>-</v>
      </c>
      <c r="AA144" s="413"/>
      <c r="AB144" s="663"/>
      <c r="AC144" s="430">
        <f>'приложение 1.1 '!E145</f>
        <v>0</v>
      </c>
      <c r="AD144" s="663">
        <f>IF(AG144&gt;0,'приложение 1.1 '!G145,"-")</f>
        <v>2012</v>
      </c>
      <c r="AE144" s="663">
        <v>30</v>
      </c>
      <c r="AF144" s="663"/>
      <c r="AG144" s="663" t="str">
        <f t="shared" si="28"/>
        <v>АВБбШв 4×150</v>
      </c>
      <c r="AH144" s="531">
        <f>'приложение 1.1 '!D145</f>
        <v>0.23</v>
      </c>
      <c r="AI144" s="185"/>
    </row>
    <row r="145" spans="1:35" ht="54.95" hidden="1" customHeight="1">
      <c r="A145" s="416" t="str">
        <f>'приложение 1.1 '!A146</f>
        <v>1.1.5.14</v>
      </c>
      <c r="B145" s="418" t="str">
        <f>'приложение 1.1 '!B146</f>
        <v>Реконструкция КЛ-0,4 кВ ТП-451 - Пролетарский, 24 (Замена существующих кабелей)</v>
      </c>
      <c r="C145" s="663"/>
      <c r="D145" s="663"/>
      <c r="E145" s="663"/>
      <c r="F145" s="663"/>
      <c r="G145" s="663"/>
      <c r="H145" s="663"/>
      <c r="I145" s="663"/>
      <c r="J145" s="408"/>
      <c r="K145" s="663"/>
      <c r="L145" s="663">
        <v>30</v>
      </c>
      <c r="M145" s="663"/>
      <c r="N145" s="663" t="s">
        <v>542</v>
      </c>
      <c r="O145" s="408">
        <f>'приложение 1.1 '!D146</f>
        <v>0.26</v>
      </c>
      <c r="P145" s="409"/>
      <c r="Q145" s="508">
        <f>'приложение 1.1 '!H146</f>
        <v>0.37940199999999996</v>
      </c>
      <c r="R145" s="508">
        <f t="shared" si="29"/>
        <v>1.89701E-2</v>
      </c>
      <c r="S145" s="508">
        <f t="shared" si="30"/>
        <v>0.1517608</v>
      </c>
      <c r="T145" s="508">
        <f t="shared" si="31"/>
        <v>0.18970099999999998</v>
      </c>
      <c r="U145" s="508">
        <f t="shared" si="32"/>
        <v>1.897009999999999E-2</v>
      </c>
      <c r="V145" s="663"/>
      <c r="W145" s="663"/>
      <c r="X145" s="663"/>
      <c r="Y145" s="663"/>
      <c r="Z145" s="663" t="str">
        <f>IF(AB145&gt;0,'приложение 1.1 '!G146,"-")</f>
        <v>-</v>
      </c>
      <c r="AA145" s="413"/>
      <c r="AB145" s="663"/>
      <c r="AC145" s="430">
        <f>'приложение 1.1 '!E146</f>
        <v>0</v>
      </c>
      <c r="AD145" s="663">
        <f>IF(AG145&gt;0,'приложение 1.1 '!G146,"-")</f>
        <v>2014</v>
      </c>
      <c r="AE145" s="663">
        <v>30</v>
      </c>
      <c r="AF145" s="663"/>
      <c r="AG145" s="663" t="str">
        <f t="shared" si="28"/>
        <v>АВБбШв 4×120</v>
      </c>
      <c r="AH145" s="531">
        <f>'приложение 1.1 '!D146</f>
        <v>0.26</v>
      </c>
      <c r="AI145" s="185"/>
    </row>
    <row r="146" spans="1:35" ht="54.95" hidden="1" customHeight="1">
      <c r="A146" s="416" t="str">
        <f>'приложение 1.1 '!A147</f>
        <v>1.1.5.15</v>
      </c>
      <c r="B146" s="418" t="str">
        <f>'приложение 1.1 '!B147</f>
        <v>Реконструкция КЛ-0,4 кВ ТП-451 - Пролетарский, 26 (Замена существующих кабелей)</v>
      </c>
      <c r="C146" s="663"/>
      <c r="D146" s="663"/>
      <c r="E146" s="663"/>
      <c r="F146" s="663"/>
      <c r="G146" s="663"/>
      <c r="H146" s="663"/>
      <c r="I146" s="663"/>
      <c r="J146" s="408"/>
      <c r="K146" s="663"/>
      <c r="L146" s="663">
        <v>30</v>
      </c>
      <c r="M146" s="663"/>
      <c r="N146" s="663" t="s">
        <v>542</v>
      </c>
      <c r="O146" s="408">
        <f>'приложение 1.1 '!D147</f>
        <v>0.3</v>
      </c>
      <c r="P146" s="409"/>
      <c r="Q146" s="508">
        <f>'приложение 1.1 '!H147</f>
        <v>0.59882999999999997</v>
      </c>
      <c r="R146" s="508">
        <f t="shared" si="29"/>
        <v>2.9941499999999999E-2</v>
      </c>
      <c r="S146" s="508">
        <f t="shared" si="30"/>
        <v>0.23953199999999999</v>
      </c>
      <c r="T146" s="508">
        <f t="shared" si="31"/>
        <v>0.29941499999999999</v>
      </c>
      <c r="U146" s="508">
        <f t="shared" si="32"/>
        <v>2.9941500000000065E-2</v>
      </c>
      <c r="V146" s="663"/>
      <c r="W146" s="663"/>
      <c r="X146" s="663"/>
      <c r="Y146" s="663"/>
      <c r="Z146" s="663" t="str">
        <f>IF(AB146&gt;0,'приложение 1.1 '!G147,"-")</f>
        <v>-</v>
      </c>
      <c r="AA146" s="413"/>
      <c r="AB146" s="663"/>
      <c r="AC146" s="430">
        <f>'приложение 1.1 '!E147</f>
        <v>0</v>
      </c>
      <c r="AD146" s="663">
        <f>IF(AG146&gt;0,'приложение 1.1 '!G147,"-")</f>
        <v>2017</v>
      </c>
      <c r="AE146" s="663">
        <v>30</v>
      </c>
      <c r="AF146" s="663"/>
      <c r="AG146" s="663" t="str">
        <f t="shared" si="28"/>
        <v>АВБбШв 4×120</v>
      </c>
      <c r="AH146" s="531">
        <f>'приложение 1.1 '!D147</f>
        <v>0.3</v>
      </c>
      <c r="AI146" s="185"/>
    </row>
    <row r="147" spans="1:35" ht="54.95" hidden="1" customHeight="1">
      <c r="A147" s="416" t="str">
        <f>'приложение 1.1 '!A148</f>
        <v>1.1.5.26</v>
      </c>
      <c r="B147" s="418" t="str">
        <f>'приложение 1.1 '!B148</f>
        <v>Реконструкция КЛ-0,4 кВ. ТП-494 - Энергостроителей,2 п.Лунный  (замена существующих кабелей)</v>
      </c>
      <c r="C147" s="663"/>
      <c r="D147" s="663"/>
      <c r="E147" s="663"/>
      <c r="F147" s="663"/>
      <c r="G147" s="663"/>
      <c r="H147" s="663"/>
      <c r="I147" s="663"/>
      <c r="J147" s="408"/>
      <c r="K147" s="663"/>
      <c r="L147" s="663">
        <v>30</v>
      </c>
      <c r="M147" s="663"/>
      <c r="N147" s="663" t="s">
        <v>545</v>
      </c>
      <c r="O147" s="408">
        <f>'приложение 1.1 '!D148</f>
        <v>0.35399999999999998</v>
      </c>
      <c r="P147" s="409"/>
      <c r="Q147" s="508">
        <f>'приложение 1.1 '!H148</f>
        <v>0.45077666999999999</v>
      </c>
      <c r="R147" s="508">
        <f t="shared" si="29"/>
        <v>2.2538833500000001E-2</v>
      </c>
      <c r="S147" s="508">
        <f t="shared" si="30"/>
        <v>0.18031066800000001</v>
      </c>
      <c r="T147" s="508">
        <f t="shared" si="31"/>
        <v>0.225388335</v>
      </c>
      <c r="U147" s="508">
        <f t="shared" si="32"/>
        <v>2.2538833499999966E-2</v>
      </c>
      <c r="V147" s="663"/>
      <c r="W147" s="663"/>
      <c r="X147" s="663"/>
      <c r="Y147" s="663"/>
      <c r="Z147" s="663" t="str">
        <f>IF(AB147&gt;0,'приложение 1.1 '!G148,"-")</f>
        <v>-</v>
      </c>
      <c r="AA147" s="413"/>
      <c r="AB147" s="663"/>
      <c r="AC147" s="430">
        <f>'приложение 1.1 '!E148</f>
        <v>0</v>
      </c>
      <c r="AD147" s="663">
        <f>IF(AG147&gt;0,'приложение 1.1 '!G148,"-")</f>
        <v>2015</v>
      </c>
      <c r="AE147" s="663">
        <v>30</v>
      </c>
      <c r="AF147" s="663"/>
      <c r="AG147" s="663" t="str">
        <f t="shared" si="28"/>
        <v>АВБбШв 4×185</v>
      </c>
      <c r="AH147" s="531">
        <f>'приложение 1.1 '!D148</f>
        <v>0.35399999999999998</v>
      </c>
      <c r="AI147" s="185"/>
    </row>
    <row r="148" spans="1:35" ht="54.95" hidden="1" customHeight="1">
      <c r="A148" s="416" t="str">
        <f>'приложение 1.1 '!A149</f>
        <v>1.1.5.27</v>
      </c>
      <c r="B148" s="418" t="str">
        <f>'приложение 1.1 '!B149</f>
        <v>Реконструкция КЛ-0,4кВ от ТП-238 до ЦТП-25  (замена существующих кабелей)</v>
      </c>
      <c r="C148" s="663"/>
      <c r="D148" s="663"/>
      <c r="E148" s="663"/>
      <c r="F148" s="663"/>
      <c r="G148" s="663"/>
      <c r="H148" s="663"/>
      <c r="I148" s="663"/>
      <c r="J148" s="408"/>
      <c r="K148" s="663"/>
      <c r="L148" s="663">
        <v>30</v>
      </c>
      <c r="M148" s="663"/>
      <c r="N148" s="663" t="s">
        <v>514</v>
      </c>
      <c r="O148" s="408">
        <f>'приложение 1.1 '!D149</f>
        <v>0.31</v>
      </c>
      <c r="P148" s="409"/>
      <c r="Q148" s="508">
        <f>'приложение 1.1 '!H149</f>
        <v>0.37273265999999999</v>
      </c>
      <c r="R148" s="508">
        <f t="shared" si="29"/>
        <v>1.8636633E-2</v>
      </c>
      <c r="S148" s="508">
        <f t="shared" si="30"/>
        <v>0.149093064</v>
      </c>
      <c r="T148" s="508">
        <f t="shared" si="31"/>
        <v>0.18636633</v>
      </c>
      <c r="U148" s="508">
        <f t="shared" si="32"/>
        <v>1.8636633000000014E-2</v>
      </c>
      <c r="V148" s="663"/>
      <c r="W148" s="663"/>
      <c r="X148" s="663"/>
      <c r="Y148" s="663"/>
      <c r="Z148" s="663" t="str">
        <f>IF(AB148&gt;0,'приложение 1.1 '!G149,"-")</f>
        <v>-</v>
      </c>
      <c r="AA148" s="413"/>
      <c r="AB148" s="663"/>
      <c r="AC148" s="430">
        <f>'приложение 1.1 '!E149</f>
        <v>0</v>
      </c>
      <c r="AD148" s="663">
        <f>IF(AG148&gt;0,'приложение 1.1 '!G149,"-")</f>
        <v>2014</v>
      </c>
      <c r="AE148" s="663">
        <v>30</v>
      </c>
      <c r="AF148" s="663"/>
      <c r="AG148" s="663" t="str">
        <f t="shared" si="28"/>
        <v>АВВГ 3х70+1х34</v>
      </c>
      <c r="AH148" s="531">
        <f>'приложение 1.1 '!D149</f>
        <v>0.31</v>
      </c>
      <c r="AI148" s="185"/>
    </row>
    <row r="149" spans="1:35" ht="54.95" hidden="1" customHeight="1">
      <c r="A149" s="416" t="str">
        <f>'приложение 1.1 '!A150</f>
        <v>1.1.5.28</v>
      </c>
      <c r="B149" s="418" t="str">
        <f>'приложение 1.1 '!B150</f>
        <v>Реконструкция КЛ-0,4кВ от ТП-339 до ЦТП-19  (замена существующих кабелей)</v>
      </c>
      <c r="C149" s="663"/>
      <c r="D149" s="663"/>
      <c r="E149" s="663"/>
      <c r="F149" s="663"/>
      <c r="G149" s="663"/>
      <c r="H149" s="663"/>
      <c r="I149" s="663"/>
      <c r="J149" s="408"/>
      <c r="K149" s="663"/>
      <c r="L149" s="663">
        <v>30</v>
      </c>
      <c r="M149" s="663"/>
      <c r="N149" s="663" t="s">
        <v>513</v>
      </c>
      <c r="O149" s="408">
        <f>'приложение 1.1 '!D150</f>
        <v>0.42399999999999999</v>
      </c>
      <c r="P149" s="409"/>
      <c r="Q149" s="508">
        <f>'приложение 1.1 '!H150</f>
        <v>0.59186872000000001</v>
      </c>
      <c r="R149" s="508">
        <f t="shared" si="29"/>
        <v>2.9593436000000001E-2</v>
      </c>
      <c r="S149" s="508">
        <f t="shared" si="30"/>
        <v>0.23674748800000001</v>
      </c>
      <c r="T149" s="508">
        <f t="shared" si="31"/>
        <v>0.29593436000000001</v>
      </c>
      <c r="U149" s="508">
        <f t="shared" si="32"/>
        <v>2.9593435999999973E-2</v>
      </c>
      <c r="V149" s="663"/>
      <c r="W149" s="663"/>
      <c r="X149" s="663"/>
      <c r="Y149" s="663"/>
      <c r="Z149" s="663" t="str">
        <f>IF(AB149&gt;0,'приложение 1.1 '!G150,"-")</f>
        <v>-</v>
      </c>
      <c r="AA149" s="413"/>
      <c r="AB149" s="663"/>
      <c r="AC149" s="430">
        <f>'приложение 1.1 '!E150</f>
        <v>0</v>
      </c>
      <c r="AD149" s="663">
        <f>IF(AG149&gt;0,'приложение 1.1 '!G150,"-")</f>
        <v>2015</v>
      </c>
      <c r="AE149" s="663">
        <v>30</v>
      </c>
      <c r="AF149" s="663"/>
      <c r="AG149" s="663" t="str">
        <f t="shared" si="28"/>
        <v>АВВГ 3х70+1х35</v>
      </c>
      <c r="AH149" s="531">
        <f>'приложение 1.1 '!D150</f>
        <v>0.42399999999999999</v>
      </c>
      <c r="AI149" s="185"/>
    </row>
    <row r="150" spans="1:35" ht="54.95" hidden="1" customHeight="1">
      <c r="A150" s="416" t="str">
        <f>'приложение 1.1 '!A151</f>
        <v>1.1.5.29</v>
      </c>
      <c r="B150" s="418" t="str">
        <f>'приложение 1.1 '!B151</f>
        <v>Реконструкция КЛ-0,4кВ от ТП-356 до Пушкина,16</v>
      </c>
      <c r="C150" s="663"/>
      <c r="D150" s="663"/>
      <c r="E150" s="663"/>
      <c r="F150" s="663"/>
      <c r="G150" s="663"/>
      <c r="H150" s="663"/>
      <c r="I150" s="663"/>
      <c r="J150" s="408"/>
      <c r="K150" s="663"/>
      <c r="L150" s="663">
        <v>30</v>
      </c>
      <c r="M150" s="663"/>
      <c r="N150" s="663" t="s">
        <v>872</v>
      </c>
      <c r="O150" s="408">
        <f>'приложение 1.1 '!D151</f>
        <v>0.11799999999999999</v>
      </c>
      <c r="P150" s="409"/>
      <c r="Q150" s="508">
        <f>'приложение 1.1 '!H151</f>
        <v>0.29563</v>
      </c>
      <c r="R150" s="508">
        <f t="shared" si="29"/>
        <v>1.4781500000000001E-2</v>
      </c>
      <c r="S150" s="508">
        <f t="shared" si="30"/>
        <v>0.11825200000000001</v>
      </c>
      <c r="T150" s="508">
        <f t="shared" si="31"/>
        <v>0.147815</v>
      </c>
      <c r="U150" s="508">
        <f t="shared" si="32"/>
        <v>1.4781500000000003E-2</v>
      </c>
      <c r="V150" s="663"/>
      <c r="W150" s="663"/>
      <c r="X150" s="663"/>
      <c r="Y150" s="663"/>
      <c r="Z150" s="663" t="str">
        <f>IF(AB150&gt;0,'приложение 1.1 '!G151,"-")</f>
        <v>-</v>
      </c>
      <c r="AA150" s="413"/>
      <c r="AB150" s="663"/>
      <c r="AC150" s="430">
        <f>'приложение 1.1 '!E151</f>
        <v>0</v>
      </c>
      <c r="AD150" s="663">
        <f>IF(AG150&gt;0,'приложение 1.1 '!G151,"-")</f>
        <v>2017</v>
      </c>
      <c r="AE150" s="663">
        <v>30</v>
      </c>
      <c r="AF150" s="663"/>
      <c r="AG150" s="663" t="str">
        <f t="shared" si="28"/>
        <v>ААБл 3×95+1×50</v>
      </c>
      <c r="AH150" s="531">
        <f>'приложение 1.1 '!D151</f>
        <v>0.11799999999999999</v>
      </c>
      <c r="AI150" s="185"/>
    </row>
    <row r="151" spans="1:35" ht="54.95" hidden="1" customHeight="1">
      <c r="A151" s="416" t="str">
        <f>'приложение 1.1 '!A152</f>
        <v>1.1.5.30</v>
      </c>
      <c r="B151" s="418" t="str">
        <f>'приложение 1.1 '!B152</f>
        <v>Реконструкция КЛ-0,4кВ от ТП-395 до ВЛКСМ-3</v>
      </c>
      <c r="C151" s="663"/>
      <c r="D151" s="663"/>
      <c r="E151" s="663"/>
      <c r="F151" s="663"/>
      <c r="G151" s="663"/>
      <c r="H151" s="663"/>
      <c r="I151" s="663"/>
      <c r="J151" s="408"/>
      <c r="K151" s="663"/>
      <c r="L151" s="663">
        <v>30</v>
      </c>
      <c r="M151" s="663"/>
      <c r="N151" s="663" t="s">
        <v>873</v>
      </c>
      <c r="O151" s="408">
        <f>'приложение 1.1 '!D152</f>
        <v>0.88200000000000001</v>
      </c>
      <c r="P151" s="409"/>
      <c r="Q151" s="508">
        <f>'приложение 1.1 '!H152</f>
        <v>2.8633600000000001</v>
      </c>
      <c r="R151" s="508">
        <f t="shared" si="29"/>
        <v>0.14316800000000002</v>
      </c>
      <c r="S151" s="508">
        <f t="shared" si="30"/>
        <v>1.1453440000000001</v>
      </c>
      <c r="T151" s="508">
        <f t="shared" si="31"/>
        <v>1.4316800000000001</v>
      </c>
      <c r="U151" s="508">
        <f t="shared" si="32"/>
        <v>0.14316800000000018</v>
      </c>
      <c r="V151" s="663"/>
      <c r="W151" s="663"/>
      <c r="X151" s="663"/>
      <c r="Y151" s="663"/>
      <c r="Z151" s="663" t="str">
        <f>IF(AB151&gt;0,'приложение 1.1 '!G152,"-")</f>
        <v>-</v>
      </c>
      <c r="AA151" s="413"/>
      <c r="AB151" s="663"/>
      <c r="AC151" s="430">
        <f>'приложение 1.1 '!E152</f>
        <v>0</v>
      </c>
      <c r="AD151" s="663">
        <f>IF(AG151&gt;0,'приложение 1.1 '!G152,"-")</f>
        <v>2017</v>
      </c>
      <c r="AE151" s="663">
        <v>30</v>
      </c>
      <c r="AF151" s="663"/>
      <c r="AG151" s="663" t="str">
        <f t="shared" si="28"/>
        <v>АВВГ 3×95+1×50</v>
      </c>
      <c r="AH151" s="531">
        <f>'приложение 1.1 '!D152</f>
        <v>0.88200000000000001</v>
      </c>
      <c r="AI151" s="185"/>
    </row>
    <row r="152" spans="1:35" ht="54.95" hidden="1" customHeight="1">
      <c r="A152" s="416" t="str">
        <f>'приложение 1.1 '!A153</f>
        <v>1.1.5.31</v>
      </c>
      <c r="B152" s="418" t="str">
        <f>'приложение 1.1 '!B153</f>
        <v>Реконструкция КЛ-0,4кВ до ж.д Набережный-68,70</v>
      </c>
      <c r="C152" s="663"/>
      <c r="D152" s="663"/>
      <c r="E152" s="663"/>
      <c r="F152" s="663"/>
      <c r="G152" s="663"/>
      <c r="H152" s="663"/>
      <c r="I152" s="663"/>
      <c r="J152" s="408"/>
      <c r="K152" s="663"/>
      <c r="L152" s="663">
        <v>30</v>
      </c>
      <c r="M152" s="663"/>
      <c r="N152" s="663" t="s">
        <v>542</v>
      </c>
      <c r="O152" s="408">
        <f>'приложение 1.1 '!D153</f>
        <v>0.436</v>
      </c>
      <c r="P152" s="409"/>
      <c r="Q152" s="508">
        <f>'приложение 1.1 '!H153</f>
        <v>0.52269900000000002</v>
      </c>
      <c r="R152" s="508">
        <f t="shared" si="29"/>
        <v>2.6134950000000004E-2</v>
      </c>
      <c r="S152" s="508">
        <f t="shared" si="30"/>
        <v>0.20907960000000003</v>
      </c>
      <c r="T152" s="508">
        <f t="shared" si="31"/>
        <v>0.26134950000000001</v>
      </c>
      <c r="U152" s="508">
        <f t="shared" si="32"/>
        <v>2.613494999999999E-2</v>
      </c>
      <c r="V152" s="663"/>
      <c r="W152" s="663"/>
      <c r="X152" s="663"/>
      <c r="Y152" s="663"/>
      <c r="Z152" s="663" t="str">
        <f>IF(AB152&gt;0,'приложение 1.1 '!G153,"-")</f>
        <v>-</v>
      </c>
      <c r="AA152" s="413"/>
      <c r="AB152" s="663"/>
      <c r="AC152" s="430">
        <f>'приложение 1.1 '!E153</f>
        <v>0</v>
      </c>
      <c r="AD152" s="663">
        <f>IF(AG152&gt;0,'приложение 1.1 '!G153,"-")</f>
        <v>2015</v>
      </c>
      <c r="AE152" s="663">
        <v>30</v>
      </c>
      <c r="AF152" s="663"/>
      <c r="AG152" s="663" t="str">
        <f t="shared" si="28"/>
        <v>АВБбШв 4×120</v>
      </c>
      <c r="AH152" s="531">
        <f>'приложение 1.1 '!D153</f>
        <v>0.436</v>
      </c>
      <c r="AI152" s="185"/>
    </row>
    <row r="153" spans="1:35" ht="54.95" hidden="1" customHeight="1">
      <c r="A153" s="416" t="str">
        <f>'приложение 1.1 '!A154</f>
        <v>1.1.5.32</v>
      </c>
      <c r="B153" s="418" t="str">
        <f>'приложение 1.1 '!B154</f>
        <v>Реконструкция КЛ-0,4кВ от ТП-465 до ВРУ ж/д Нагорная,15</v>
      </c>
      <c r="C153" s="663"/>
      <c r="D153" s="663"/>
      <c r="E153" s="663"/>
      <c r="F153" s="663"/>
      <c r="G153" s="663"/>
      <c r="H153" s="663"/>
      <c r="I153" s="663"/>
      <c r="J153" s="408"/>
      <c r="K153" s="663"/>
      <c r="L153" s="663">
        <v>30</v>
      </c>
      <c r="M153" s="663"/>
      <c r="N153" s="663" t="s">
        <v>1916</v>
      </c>
      <c r="O153" s="408">
        <f>'приложение 1.1 '!D154</f>
        <v>0.27200000000000002</v>
      </c>
      <c r="P153" s="409"/>
      <c r="Q153" s="508">
        <f>'приложение 1.1 '!H154</f>
        <v>0.46804800000000002</v>
      </c>
      <c r="R153" s="508">
        <f t="shared" si="29"/>
        <v>2.3402400000000004E-2</v>
      </c>
      <c r="S153" s="508">
        <f t="shared" si="30"/>
        <v>0.18721920000000003</v>
      </c>
      <c r="T153" s="508">
        <f t="shared" si="31"/>
        <v>0.23402400000000001</v>
      </c>
      <c r="U153" s="508">
        <f t="shared" si="32"/>
        <v>2.340239999999999E-2</v>
      </c>
      <c r="V153" s="663"/>
      <c r="W153" s="663"/>
      <c r="X153" s="663"/>
      <c r="Y153" s="663"/>
      <c r="Z153" s="663" t="str">
        <f>IF(AB153&gt;0,'приложение 1.1 '!G154,"-")</f>
        <v>-</v>
      </c>
      <c r="AA153" s="413"/>
      <c r="AB153" s="663"/>
      <c r="AC153" s="430">
        <f>'приложение 1.1 '!E154</f>
        <v>0</v>
      </c>
      <c r="AD153" s="663">
        <f>IF(AG153&gt;0,'приложение 1.1 '!G154,"-")</f>
        <v>2015</v>
      </c>
      <c r="AE153" s="663">
        <v>30</v>
      </c>
      <c r="AF153" s="663"/>
      <c r="AG153" s="663" t="str">
        <f t="shared" si="28"/>
        <v xml:space="preserve"> АВбБШв 4х70</v>
      </c>
      <c r="AH153" s="531">
        <f>'приложение 1.1 '!D154</f>
        <v>0.27200000000000002</v>
      </c>
      <c r="AI153" s="185"/>
    </row>
    <row r="154" spans="1:35" ht="54.95" hidden="1" customHeight="1">
      <c r="A154" s="416" t="str">
        <f>'приложение 1.1 '!A155</f>
        <v>1.1.5.33</v>
      </c>
      <c r="B154" s="418" t="str">
        <f>'приложение 1.1 '!B155</f>
        <v>Реконструкция КЛ-0,4кВ от ТП-465 до ВРУ ж/д Нагорная,13</v>
      </c>
      <c r="C154" s="663"/>
      <c r="D154" s="663"/>
      <c r="E154" s="663"/>
      <c r="F154" s="663"/>
      <c r="G154" s="663"/>
      <c r="H154" s="663"/>
      <c r="I154" s="663"/>
      <c r="J154" s="408"/>
      <c r="K154" s="663"/>
      <c r="L154" s="663">
        <v>30</v>
      </c>
      <c r="M154" s="663"/>
      <c r="N154" s="663" t="s">
        <v>1915</v>
      </c>
      <c r="O154" s="408">
        <f>'приложение 1.1 '!D155</f>
        <v>0.28000000000000003</v>
      </c>
      <c r="P154" s="409"/>
      <c r="Q154" s="508">
        <f>'приложение 1.1 '!H155</f>
        <v>0.28717799999999999</v>
      </c>
      <c r="R154" s="508">
        <f t="shared" si="29"/>
        <v>1.4358900000000001E-2</v>
      </c>
      <c r="S154" s="508">
        <f t="shared" si="30"/>
        <v>0.11487120000000001</v>
      </c>
      <c r="T154" s="508">
        <f t="shared" si="31"/>
        <v>0.14358899999999999</v>
      </c>
      <c r="U154" s="508">
        <f t="shared" si="32"/>
        <v>1.4358900000000008E-2</v>
      </c>
      <c r="V154" s="663"/>
      <c r="W154" s="663"/>
      <c r="X154" s="663"/>
      <c r="Y154" s="663"/>
      <c r="Z154" s="663" t="str">
        <f>IF(AB154&gt;0,'приложение 1.1 '!G155,"-")</f>
        <v>-</v>
      </c>
      <c r="AA154" s="413"/>
      <c r="AB154" s="663"/>
      <c r="AC154" s="430">
        <f>'приложение 1.1 '!E155</f>
        <v>0</v>
      </c>
      <c r="AD154" s="663">
        <f>IF(AG154&gt;0,'приложение 1.1 '!G155,"-")</f>
        <v>2015</v>
      </c>
      <c r="AE154" s="663">
        <v>30</v>
      </c>
      <c r="AF154" s="663"/>
      <c r="AG154" s="663" t="str">
        <f t="shared" si="28"/>
        <v xml:space="preserve"> АВбБШв 4х120</v>
      </c>
      <c r="AH154" s="531">
        <f>'приложение 1.1 '!D155</f>
        <v>0.28000000000000003</v>
      </c>
      <c r="AI154" s="185"/>
    </row>
    <row r="155" spans="1:35" ht="54.95" hidden="1" customHeight="1">
      <c r="A155" s="416" t="str">
        <f>'приложение 1.1 '!A156</f>
        <v>1.1.5.34</v>
      </c>
      <c r="B155" s="418" t="str">
        <f>'приложение 1.1 '!B156</f>
        <v>Реконструкция КЛ-0,4кв от ТП-371 Республики,74</v>
      </c>
      <c r="C155" s="663"/>
      <c r="D155" s="663"/>
      <c r="E155" s="663"/>
      <c r="F155" s="663"/>
      <c r="G155" s="663"/>
      <c r="H155" s="663"/>
      <c r="I155" s="663"/>
      <c r="J155" s="408"/>
      <c r="K155" s="663"/>
      <c r="L155" s="663">
        <v>30</v>
      </c>
      <c r="M155" s="663"/>
      <c r="N155" s="663" t="s">
        <v>539</v>
      </c>
      <c r="O155" s="408">
        <f>'приложение 1.1 '!D156</f>
        <v>0.66400000000000003</v>
      </c>
      <c r="P155" s="409"/>
      <c r="Q155" s="508">
        <f>'приложение 1.1 '!H156</f>
        <v>0.88945264000000002</v>
      </c>
      <c r="R155" s="508">
        <f t="shared" si="29"/>
        <v>4.4472632000000005E-2</v>
      </c>
      <c r="S155" s="508">
        <f t="shared" si="30"/>
        <v>0.35578105600000004</v>
      </c>
      <c r="T155" s="508">
        <f t="shared" si="31"/>
        <v>0.44472632000000001</v>
      </c>
      <c r="U155" s="508">
        <f t="shared" si="32"/>
        <v>4.4472631999999956E-2</v>
      </c>
      <c r="V155" s="663"/>
      <c r="W155" s="663"/>
      <c r="X155" s="663"/>
      <c r="Y155" s="663"/>
      <c r="Z155" s="663" t="str">
        <f>IF(AB155&gt;0,'приложение 1.1 '!G156,"-")</f>
        <v>-</v>
      </c>
      <c r="AA155" s="413"/>
      <c r="AB155" s="663"/>
      <c r="AC155" s="430">
        <f>'приложение 1.1 '!E156</f>
        <v>0</v>
      </c>
      <c r="AD155" s="663">
        <f>IF(AG155&gt;0,'приложение 1.1 '!G156,"-")</f>
        <v>2015</v>
      </c>
      <c r="AE155" s="663">
        <v>30</v>
      </c>
      <c r="AF155" s="663"/>
      <c r="AG155" s="663" t="str">
        <f t="shared" si="28"/>
        <v>АВБбШв 4×150</v>
      </c>
      <c r="AH155" s="531">
        <f>'приложение 1.1 '!D156</f>
        <v>0.66400000000000003</v>
      </c>
      <c r="AI155" s="185"/>
    </row>
    <row r="156" spans="1:35" ht="54.95" hidden="1" customHeight="1">
      <c r="A156" s="416" t="str">
        <f>'приложение 1.1 '!A157</f>
        <v>1.1.5.35</v>
      </c>
      <c r="B156" s="418" t="str">
        <f>'приложение 1.1 '!B157</f>
        <v>Реконструкция КЛ-0,4кВ от ТП-371 Республики ,76</v>
      </c>
      <c r="C156" s="663"/>
      <c r="D156" s="663"/>
      <c r="E156" s="663"/>
      <c r="F156" s="663"/>
      <c r="G156" s="663"/>
      <c r="H156" s="663"/>
      <c r="I156" s="663"/>
      <c r="J156" s="408"/>
      <c r="K156" s="663"/>
      <c r="L156" s="663">
        <v>30</v>
      </c>
      <c r="M156" s="663"/>
      <c r="N156" s="663" t="s">
        <v>539</v>
      </c>
      <c r="O156" s="408">
        <f>'приложение 1.1 '!D157</f>
        <v>0.80400000000000005</v>
      </c>
      <c r="P156" s="409"/>
      <c r="Q156" s="508">
        <f>'приложение 1.1 '!H157</f>
        <v>1.1722429400000001</v>
      </c>
      <c r="R156" s="508">
        <f t="shared" si="29"/>
        <v>5.8612147000000003E-2</v>
      </c>
      <c r="S156" s="508">
        <f t="shared" si="30"/>
        <v>0.46889717600000003</v>
      </c>
      <c r="T156" s="508">
        <f t="shared" si="31"/>
        <v>0.58612147000000003</v>
      </c>
      <c r="U156" s="508">
        <f t="shared" si="32"/>
        <v>5.8612147000000059E-2</v>
      </c>
      <c r="V156" s="663"/>
      <c r="W156" s="663"/>
      <c r="X156" s="663"/>
      <c r="Y156" s="663"/>
      <c r="Z156" s="663" t="str">
        <f>IF(AB156&gt;0,'приложение 1.1 '!G157,"-")</f>
        <v>-</v>
      </c>
      <c r="AA156" s="413"/>
      <c r="AB156" s="663"/>
      <c r="AC156" s="430">
        <f>'приложение 1.1 '!E157</f>
        <v>0</v>
      </c>
      <c r="AD156" s="663">
        <f>IF(AG156&gt;0,'приложение 1.1 '!G157,"-")</f>
        <v>2015</v>
      </c>
      <c r="AE156" s="663">
        <v>30</v>
      </c>
      <c r="AF156" s="663"/>
      <c r="AG156" s="663" t="str">
        <f t="shared" si="28"/>
        <v>АВБбШв 4×150</v>
      </c>
      <c r="AH156" s="531">
        <f>'приложение 1.1 '!D157</f>
        <v>0.80400000000000005</v>
      </c>
      <c r="AI156" s="185"/>
    </row>
    <row r="157" spans="1:35" ht="54.95" hidden="1" customHeight="1">
      <c r="A157" s="416" t="str">
        <f>'приложение 1.1 '!A158</f>
        <v>1.1.5.36</v>
      </c>
      <c r="B157" s="418" t="str">
        <f>'приложение 1.1 '!B158</f>
        <v>Реконструкция КЛ - 0,4 кВ ТП - 377  Просвещения 44</v>
      </c>
      <c r="C157" s="663"/>
      <c r="D157" s="663"/>
      <c r="E157" s="663"/>
      <c r="F157" s="663"/>
      <c r="G157" s="663"/>
      <c r="H157" s="663"/>
      <c r="I157" s="663"/>
      <c r="J157" s="408"/>
      <c r="K157" s="663"/>
      <c r="L157" s="663">
        <v>30</v>
      </c>
      <c r="M157" s="663"/>
      <c r="N157" s="663" t="s">
        <v>874</v>
      </c>
      <c r="O157" s="408">
        <f>'приложение 1.1 '!D158</f>
        <v>0.24</v>
      </c>
      <c r="P157" s="409"/>
      <c r="Q157" s="508">
        <f>'приложение 1.1 '!H158</f>
        <v>0.42703999999999998</v>
      </c>
      <c r="R157" s="508">
        <f t="shared" si="29"/>
        <v>2.1351999999999999E-2</v>
      </c>
      <c r="S157" s="508">
        <f t="shared" si="30"/>
        <v>0.170816</v>
      </c>
      <c r="T157" s="508">
        <f t="shared" si="31"/>
        <v>0.21351999999999999</v>
      </c>
      <c r="U157" s="508">
        <f t="shared" si="32"/>
        <v>2.1351999999999982E-2</v>
      </c>
      <c r="V157" s="663"/>
      <c r="W157" s="663"/>
      <c r="X157" s="663"/>
      <c r="Y157" s="663"/>
      <c r="Z157" s="663" t="str">
        <f>IF(AB157&gt;0,'приложение 1.1 '!G158,"-")</f>
        <v>-</v>
      </c>
      <c r="AA157" s="413"/>
      <c r="AB157" s="663"/>
      <c r="AC157" s="430">
        <f>'приложение 1.1 '!E158</f>
        <v>0</v>
      </c>
      <c r="AD157" s="663">
        <f>IF(AG157&gt;0,'приложение 1.1 '!G158,"-")</f>
        <v>2017</v>
      </c>
      <c r="AE157" s="663">
        <v>30</v>
      </c>
      <c r="AF157" s="663"/>
      <c r="AG157" s="663" t="str">
        <f t="shared" si="28"/>
        <v>ААШВ 3х120</v>
      </c>
      <c r="AH157" s="531">
        <f>'приложение 1.1 '!D158</f>
        <v>0.24</v>
      </c>
      <c r="AI157" s="185"/>
    </row>
    <row r="158" spans="1:35" ht="54.95" hidden="1" customHeight="1">
      <c r="A158" s="416" t="str">
        <f>'приложение 1.1 '!A159</f>
        <v>1.1.5.37</v>
      </c>
      <c r="B158" s="418" t="str">
        <f>'приложение 1.1 '!B159</f>
        <v>Реконструкция КЛ-0,4кв от ТП-377 Просвещение 42</v>
      </c>
      <c r="C158" s="663"/>
      <c r="D158" s="663"/>
      <c r="E158" s="663"/>
      <c r="F158" s="663"/>
      <c r="G158" s="663"/>
      <c r="H158" s="663"/>
      <c r="I158" s="663"/>
      <c r="J158" s="408"/>
      <c r="K158" s="663"/>
      <c r="L158" s="663">
        <v>30</v>
      </c>
      <c r="M158" s="663"/>
      <c r="N158" s="663" t="s">
        <v>874</v>
      </c>
      <c r="O158" s="408">
        <f>'приложение 1.1 '!D159</f>
        <v>0.24</v>
      </c>
      <c r="P158" s="409"/>
      <c r="Q158" s="508">
        <f>'приложение 1.1 '!H159</f>
        <v>0.76936000000000004</v>
      </c>
      <c r="R158" s="508">
        <f t="shared" si="29"/>
        <v>3.8468000000000002E-2</v>
      </c>
      <c r="S158" s="508">
        <f t="shared" si="30"/>
        <v>0.30774400000000002</v>
      </c>
      <c r="T158" s="508">
        <f t="shared" si="31"/>
        <v>0.38468000000000002</v>
      </c>
      <c r="U158" s="508">
        <f t="shared" si="32"/>
        <v>3.8467999999999947E-2</v>
      </c>
      <c r="V158" s="663"/>
      <c r="W158" s="663"/>
      <c r="X158" s="663"/>
      <c r="Y158" s="663"/>
      <c r="Z158" s="663" t="str">
        <f>IF(AB158&gt;0,'приложение 1.1 '!G159,"-")</f>
        <v>-</v>
      </c>
      <c r="AA158" s="413"/>
      <c r="AB158" s="663"/>
      <c r="AC158" s="430">
        <f>'приложение 1.1 '!E159</f>
        <v>0</v>
      </c>
      <c r="AD158" s="663">
        <f>IF(AG158&gt;0,'приложение 1.1 '!G159,"-")</f>
        <v>2017</v>
      </c>
      <c r="AE158" s="663">
        <v>30</v>
      </c>
      <c r="AF158" s="663"/>
      <c r="AG158" s="663" t="str">
        <f t="shared" si="28"/>
        <v>ААШВ 3х120</v>
      </c>
      <c r="AH158" s="531">
        <f>'приложение 1.1 '!D159</f>
        <v>0.24</v>
      </c>
      <c r="AI158" s="185"/>
    </row>
    <row r="159" spans="1:35" ht="54.95" hidden="1" customHeight="1">
      <c r="A159" s="416" t="str">
        <f>'приложение 1.1 '!A160</f>
        <v>1.1.5.38</v>
      </c>
      <c r="B159" s="418" t="str">
        <f>'приложение 1.1 '!B160</f>
        <v xml:space="preserve">Реконструкция КЛ - 0,4 кВ ТП - 377 Энергетиков 7 </v>
      </c>
      <c r="C159" s="663"/>
      <c r="D159" s="663"/>
      <c r="E159" s="663"/>
      <c r="F159" s="663"/>
      <c r="G159" s="663"/>
      <c r="H159" s="663"/>
      <c r="I159" s="663"/>
      <c r="J159" s="408"/>
      <c r="K159" s="663"/>
      <c r="L159" s="663">
        <v>30</v>
      </c>
      <c r="M159" s="663"/>
      <c r="N159" s="663" t="s">
        <v>874</v>
      </c>
      <c r="O159" s="408">
        <f>'приложение 1.1 '!D160</f>
        <v>0.24</v>
      </c>
      <c r="P159" s="409"/>
      <c r="Q159" s="508">
        <f>'приложение 1.1 '!H160</f>
        <v>0.52342</v>
      </c>
      <c r="R159" s="508">
        <f t="shared" si="29"/>
        <v>2.6171E-2</v>
      </c>
      <c r="S159" s="508">
        <f t="shared" si="30"/>
        <v>0.209368</v>
      </c>
      <c r="T159" s="508">
        <f t="shared" si="31"/>
        <v>0.26171</v>
      </c>
      <c r="U159" s="508">
        <f t="shared" si="32"/>
        <v>2.6171E-2</v>
      </c>
      <c r="V159" s="663"/>
      <c r="W159" s="663"/>
      <c r="X159" s="663"/>
      <c r="Y159" s="663"/>
      <c r="Z159" s="663" t="str">
        <f>IF(AB159&gt;0,'приложение 1.1 '!G160,"-")</f>
        <v>-</v>
      </c>
      <c r="AA159" s="413"/>
      <c r="AB159" s="663"/>
      <c r="AC159" s="430">
        <f>'приложение 1.1 '!E160</f>
        <v>0</v>
      </c>
      <c r="AD159" s="663">
        <f>IF(AG159&gt;0,'приложение 1.1 '!G160,"-")</f>
        <v>2017</v>
      </c>
      <c r="AE159" s="663">
        <v>30</v>
      </c>
      <c r="AF159" s="663"/>
      <c r="AG159" s="663" t="str">
        <f t="shared" si="28"/>
        <v>ААШВ 3х120</v>
      </c>
      <c r="AH159" s="531">
        <f>'приложение 1.1 '!D160</f>
        <v>0.24</v>
      </c>
      <c r="AI159" s="185"/>
    </row>
    <row r="160" spans="1:35" ht="54.95" hidden="1" customHeight="1">
      <c r="A160" s="416" t="str">
        <f>'приложение 1.1 '!A161</f>
        <v>1.1.5.39</v>
      </c>
      <c r="B160" s="418" t="str">
        <f>'приложение 1.1 '!B161</f>
        <v>Реконструкция КЛ-0,4кВ  ТП-373 Энергетиков 15</v>
      </c>
      <c r="C160" s="663"/>
      <c r="D160" s="663"/>
      <c r="E160" s="663"/>
      <c r="F160" s="663"/>
      <c r="G160" s="663"/>
      <c r="H160" s="663"/>
      <c r="I160" s="663"/>
      <c r="J160" s="408"/>
      <c r="K160" s="663"/>
      <c r="L160" s="663">
        <v>30</v>
      </c>
      <c r="M160" s="663"/>
      <c r="N160" s="663" t="s">
        <v>874</v>
      </c>
      <c r="O160" s="408">
        <f>'приложение 1.1 '!D161</f>
        <v>0.22</v>
      </c>
      <c r="P160" s="409"/>
      <c r="Q160" s="508">
        <f>'приложение 1.1 '!H161</f>
        <v>2.13523</v>
      </c>
      <c r="R160" s="508">
        <f t="shared" si="29"/>
        <v>0.10676150000000001</v>
      </c>
      <c r="S160" s="508">
        <f t="shared" si="30"/>
        <v>0.85409200000000007</v>
      </c>
      <c r="T160" s="508">
        <f t="shared" si="31"/>
        <v>1.067615</v>
      </c>
      <c r="U160" s="508">
        <f t="shared" si="32"/>
        <v>0.10676150000000018</v>
      </c>
      <c r="V160" s="663"/>
      <c r="W160" s="663"/>
      <c r="X160" s="663"/>
      <c r="Y160" s="663"/>
      <c r="Z160" s="663" t="str">
        <f>IF(AB160&gt;0,'приложение 1.1 '!G161,"-")</f>
        <v>-</v>
      </c>
      <c r="AA160" s="413"/>
      <c r="AB160" s="663"/>
      <c r="AC160" s="430">
        <f>'приложение 1.1 '!E161</f>
        <v>0</v>
      </c>
      <c r="AD160" s="663">
        <f>IF(AG160&gt;0,'приложение 1.1 '!G161,"-")</f>
        <v>2017</v>
      </c>
      <c r="AE160" s="663">
        <v>30</v>
      </c>
      <c r="AF160" s="663"/>
      <c r="AG160" s="663" t="str">
        <f t="shared" si="28"/>
        <v>ААШВ 3х120</v>
      </c>
      <c r="AH160" s="531">
        <f>'приложение 1.1 '!D161</f>
        <v>0.22</v>
      </c>
      <c r="AI160" s="185"/>
    </row>
    <row r="161" spans="1:35" ht="54.95" hidden="1" customHeight="1">
      <c r="A161" s="416" t="str">
        <f>'приложение 1.1 '!A162</f>
        <v>1.1.5.40</v>
      </c>
      <c r="B161" s="418" t="str">
        <f>'приложение 1.1 '!B162</f>
        <v xml:space="preserve">Реконструкция КЛ-0,4кв от ТП-379 Гагарина-14  </v>
      </c>
      <c r="C161" s="663"/>
      <c r="D161" s="663"/>
      <c r="E161" s="663"/>
      <c r="F161" s="663"/>
      <c r="G161" s="663"/>
      <c r="H161" s="663"/>
      <c r="I161" s="663"/>
      <c r="J161" s="408"/>
      <c r="K161" s="663"/>
      <c r="L161" s="663">
        <v>30</v>
      </c>
      <c r="M161" s="663"/>
      <c r="N161" s="663" t="s">
        <v>875</v>
      </c>
      <c r="O161" s="408">
        <f>'приложение 1.1 '!D162</f>
        <v>0.16</v>
      </c>
      <c r="P161" s="409"/>
      <c r="Q161" s="508">
        <f>'приложение 1.1 '!H162</f>
        <v>0.71896000000000004</v>
      </c>
      <c r="R161" s="508">
        <f t="shared" si="29"/>
        <v>3.5948000000000001E-2</v>
      </c>
      <c r="S161" s="508">
        <f t="shared" si="30"/>
        <v>0.28758400000000001</v>
      </c>
      <c r="T161" s="508">
        <f t="shared" si="31"/>
        <v>0.35948000000000002</v>
      </c>
      <c r="U161" s="508">
        <f t="shared" si="32"/>
        <v>3.5948000000000091E-2</v>
      </c>
      <c r="V161" s="663"/>
      <c r="W161" s="663"/>
      <c r="X161" s="663"/>
      <c r="Y161" s="663"/>
      <c r="Z161" s="663" t="str">
        <f>IF(AB161&gt;0,'приложение 1.1 '!G162,"-")</f>
        <v>-</v>
      </c>
      <c r="AA161" s="413"/>
      <c r="AB161" s="663"/>
      <c r="AC161" s="430">
        <f>'приложение 1.1 '!E162</f>
        <v>0</v>
      </c>
      <c r="AD161" s="663">
        <f>IF(AG161&gt;0,'приложение 1.1 '!G162,"-")</f>
        <v>2017</v>
      </c>
      <c r="AE161" s="663">
        <v>30</v>
      </c>
      <c r="AF161" s="663"/>
      <c r="AG161" s="663" t="str">
        <f t="shared" ref="AG161:AG171" si="41">N161</f>
        <v>ААБл  3×120+1×25</v>
      </c>
      <c r="AH161" s="531">
        <f>'приложение 1.1 '!D162</f>
        <v>0.16</v>
      </c>
      <c r="AI161" s="185"/>
    </row>
    <row r="162" spans="1:35" ht="54.95" hidden="1" customHeight="1">
      <c r="A162" s="416" t="str">
        <f>'приложение 1.1 '!A163</f>
        <v>1.1.5.41</v>
      </c>
      <c r="B162" s="418" t="str">
        <f>'приложение 1.1 '!B163</f>
        <v xml:space="preserve">Реконструкция КЛ-0,4кв от ТП-359   Маяковского -27/1 </v>
      </c>
      <c r="C162" s="663"/>
      <c r="D162" s="663"/>
      <c r="E162" s="663"/>
      <c r="F162" s="663"/>
      <c r="G162" s="663"/>
      <c r="H162" s="663"/>
      <c r="I162" s="663"/>
      <c r="J162" s="408"/>
      <c r="K162" s="663"/>
      <c r="L162" s="663">
        <v>30</v>
      </c>
      <c r="M162" s="663"/>
      <c r="N162" s="663" t="s">
        <v>876</v>
      </c>
      <c r="O162" s="408">
        <f>'приложение 1.1 '!D163</f>
        <v>0.317</v>
      </c>
      <c r="P162" s="409"/>
      <c r="Q162" s="508">
        <f>'приложение 1.1 '!H163</f>
        <v>0.41460999999999998</v>
      </c>
      <c r="R162" s="508">
        <f>Q162*0.05</f>
        <v>2.0730499999999999E-2</v>
      </c>
      <c r="S162" s="508">
        <f>Q162*0.4</f>
        <v>0.16584399999999999</v>
      </c>
      <c r="T162" s="508">
        <f>Q162*0.5</f>
        <v>0.20730499999999999</v>
      </c>
      <c r="U162" s="508">
        <f>Q162-(R162+S162+T162)</f>
        <v>2.0730500000000041E-2</v>
      </c>
      <c r="V162" s="663"/>
      <c r="W162" s="663"/>
      <c r="X162" s="663"/>
      <c r="Y162" s="663"/>
      <c r="Z162" s="663" t="str">
        <f>IF(AB162&gt;0,'приложение 1.1 '!G163,"-")</f>
        <v>-</v>
      </c>
      <c r="AA162" s="413"/>
      <c r="AB162" s="663"/>
      <c r="AC162" s="430">
        <f>'приложение 1.1 '!E163</f>
        <v>0</v>
      </c>
      <c r="AD162" s="663">
        <f>IF(AG162&gt;0,'приложение 1.1 '!G163,"-")</f>
        <v>2017</v>
      </c>
      <c r="AE162" s="663">
        <v>30</v>
      </c>
      <c r="AF162" s="663"/>
      <c r="AG162" s="663" t="str">
        <f t="shared" si="41"/>
        <v>ААШВ 3×120+1×70</v>
      </c>
      <c r="AH162" s="531">
        <f>'приложение 1.1 '!D163</f>
        <v>0.317</v>
      </c>
      <c r="AI162" s="185"/>
    </row>
    <row r="163" spans="1:35" ht="54.95" hidden="1" customHeight="1">
      <c r="A163" s="416" t="str">
        <f>'приложение 1.1 '!A164</f>
        <v>1.1.5.42</v>
      </c>
      <c r="B163" s="418" t="str">
        <f>'приложение 1.1 '!B164</f>
        <v>Реконструкция КЛ-0,4кВ от ТП-397-ЦТП - 42</v>
      </c>
      <c r="C163" s="663"/>
      <c r="D163" s="663"/>
      <c r="E163" s="663"/>
      <c r="F163" s="663"/>
      <c r="G163" s="663"/>
      <c r="H163" s="663"/>
      <c r="I163" s="663"/>
      <c r="J163" s="408"/>
      <c r="K163" s="663"/>
      <c r="L163" s="663">
        <v>30</v>
      </c>
      <c r="M163" s="663"/>
      <c r="N163" s="663" t="s">
        <v>2029</v>
      </c>
      <c r="O163" s="408">
        <f>'приложение 1.1 '!D164</f>
        <v>0.23200000000000001</v>
      </c>
      <c r="P163" s="409"/>
      <c r="Q163" s="508">
        <f>'приложение 1.1 '!H164</f>
        <v>0.27918300000000001</v>
      </c>
      <c r="R163" s="508">
        <f>Q163*0.05</f>
        <v>1.3959150000000002E-2</v>
      </c>
      <c r="S163" s="508">
        <f>Q163*0.4</f>
        <v>0.11167320000000001</v>
      </c>
      <c r="T163" s="508">
        <f>Q163*0.5</f>
        <v>0.13959150000000001</v>
      </c>
      <c r="U163" s="508">
        <f>Q163-(R163+S163+T163)</f>
        <v>1.3959149999999976E-2</v>
      </c>
      <c r="V163" s="663"/>
      <c r="W163" s="663"/>
      <c r="X163" s="663"/>
      <c r="Y163" s="663"/>
      <c r="Z163" s="663" t="str">
        <f>IF(AB163&gt;0,'приложение 1.1 '!G164,"-")</f>
        <v>-</v>
      </c>
      <c r="AA163" s="413"/>
      <c r="AB163" s="663"/>
      <c r="AC163" s="430">
        <f>'приложение 1.1 '!E164</f>
        <v>0</v>
      </c>
      <c r="AD163" s="663">
        <f>IF(AG163&gt;0,'приложение 1.1 '!G164,"-")</f>
        <v>2016</v>
      </c>
      <c r="AE163" s="663">
        <v>30</v>
      </c>
      <c r="AF163" s="663"/>
      <c r="AG163" s="663" t="s">
        <v>2052</v>
      </c>
      <c r="AH163" s="531">
        <f>'приложение 1.1 '!D164</f>
        <v>0.23200000000000001</v>
      </c>
      <c r="AI163" s="185"/>
    </row>
    <row r="164" spans="1:35" ht="27" hidden="1" customHeight="1">
      <c r="A164" s="147" t="str">
        <f>'приложение 1.1 '!A165</f>
        <v>1.1.6.</v>
      </c>
      <c r="B164" s="448" t="str">
        <f>'приложение 1.1 '!B165</f>
        <v>Воздушные линии 6/10кВ</v>
      </c>
      <c r="C164" s="663"/>
      <c r="D164" s="663"/>
      <c r="E164" s="663"/>
      <c r="F164" s="663"/>
      <c r="G164" s="663"/>
      <c r="H164" s="663"/>
      <c r="I164" s="663"/>
      <c r="J164" s="408"/>
      <c r="K164" s="663"/>
      <c r="L164" s="663"/>
      <c r="M164" s="663"/>
      <c r="N164" s="663"/>
      <c r="O164" s="408">
        <f>'приложение 1.1 '!D165</f>
        <v>0</v>
      </c>
      <c r="P164" s="409"/>
      <c r="Q164" s="508">
        <f>'приложение 1.1 '!H165</f>
        <v>0</v>
      </c>
      <c r="R164" s="508">
        <f t="shared" si="29"/>
        <v>0</v>
      </c>
      <c r="S164" s="508">
        <f t="shared" si="30"/>
        <v>0</v>
      </c>
      <c r="T164" s="508">
        <f t="shared" si="31"/>
        <v>0</v>
      </c>
      <c r="U164" s="508">
        <f t="shared" si="32"/>
        <v>0</v>
      </c>
      <c r="V164" s="663"/>
      <c r="W164" s="663"/>
      <c r="X164" s="663"/>
      <c r="Y164" s="663"/>
      <c r="Z164" s="663" t="str">
        <f>IF(AB164&gt;0,'приложение 1.1 '!G165,"-")</f>
        <v>-</v>
      </c>
      <c r="AA164" s="413"/>
      <c r="AB164" s="663"/>
      <c r="AC164" s="430">
        <f>'приложение 1.1 '!E165</f>
        <v>0</v>
      </c>
      <c r="AD164" s="663" t="str">
        <f>IF(AG164&gt;0,'приложение 1.1 '!G165,"-")</f>
        <v>-</v>
      </c>
      <c r="AE164" s="663">
        <v>30</v>
      </c>
      <c r="AF164" s="663"/>
      <c r="AG164" s="663">
        <f t="shared" si="41"/>
        <v>0</v>
      </c>
      <c r="AH164" s="531">
        <f>'приложение 1.1 '!D165</f>
        <v>0</v>
      </c>
      <c r="AI164" s="185"/>
    </row>
    <row r="165" spans="1:35" ht="54.95" hidden="1" customHeight="1">
      <c r="A165" s="416" t="str">
        <f>'приложение 1.1 '!A166</f>
        <v>1.1.6.1</v>
      </c>
      <c r="B165" s="418" t="str">
        <f>'приложение 1.1 '!B166</f>
        <v>Реконструкция ВЛ-10кВ от ПС-Привокзальной ф.Юность-1 (прокладка кабельных линий переход через ж/д пути)</v>
      </c>
      <c r="C165" s="663"/>
      <c r="D165" s="663"/>
      <c r="E165" s="663"/>
      <c r="F165" s="663"/>
      <c r="G165" s="663"/>
      <c r="H165" s="663"/>
      <c r="I165" s="663"/>
      <c r="J165" s="408"/>
      <c r="K165" s="663"/>
      <c r="L165" s="663">
        <v>30</v>
      </c>
      <c r="M165" s="663"/>
      <c r="N165" s="663" t="s">
        <v>540</v>
      </c>
      <c r="O165" s="408">
        <f>'приложение 1.1 '!D166</f>
        <v>0.51</v>
      </c>
      <c r="P165" s="409"/>
      <c r="Q165" s="508">
        <f>'приложение 1.1 '!H166</f>
        <v>0.61399999999999999</v>
      </c>
      <c r="R165" s="508">
        <f t="shared" si="29"/>
        <v>3.0700000000000002E-2</v>
      </c>
      <c r="S165" s="508">
        <f t="shared" si="30"/>
        <v>0.24560000000000001</v>
      </c>
      <c r="T165" s="508">
        <f t="shared" si="31"/>
        <v>0.307</v>
      </c>
      <c r="U165" s="508">
        <f t="shared" si="32"/>
        <v>3.0700000000000061E-2</v>
      </c>
      <c r="V165" s="663"/>
      <c r="W165" s="663"/>
      <c r="X165" s="663"/>
      <c r="Y165" s="663"/>
      <c r="Z165" s="663" t="str">
        <f>IF(AB165&gt;0,'приложение 1.1 '!G166,"-")</f>
        <v>-</v>
      </c>
      <c r="AA165" s="413"/>
      <c r="AB165" s="663"/>
      <c r="AC165" s="430">
        <f>'приложение 1.1 '!E166</f>
        <v>0</v>
      </c>
      <c r="AD165" s="663">
        <f>IF(AG165&gt;0,'приложение 1.1 '!G166,"-")</f>
        <v>2012</v>
      </c>
      <c r="AE165" s="663">
        <v>30</v>
      </c>
      <c r="AF165" s="663"/>
      <c r="AG165" s="663" t="str">
        <f t="shared" si="41"/>
        <v xml:space="preserve">АСБ 3×120 </v>
      </c>
      <c r="AH165" s="531">
        <f>'приложение 1.1 '!D166</f>
        <v>0.51</v>
      </c>
      <c r="AI165" s="185"/>
    </row>
    <row r="166" spans="1:35" ht="54.95" hidden="1" customHeight="1">
      <c r="A166" s="416" t="str">
        <f>'приложение 1.1 '!A167</f>
        <v>1.1.6.2</v>
      </c>
      <c r="B166" s="418" t="str">
        <f>'приложение 1.1 '!B167</f>
        <v>Реконструкция ВЛ-10кВ, КЛ-10кВ от ТП-503 до ТП-508 (прокладка 2КЛ-10кВ)</v>
      </c>
      <c r="C166" s="663"/>
      <c r="D166" s="663"/>
      <c r="E166" s="663"/>
      <c r="F166" s="663"/>
      <c r="G166" s="663"/>
      <c r="H166" s="663"/>
      <c r="I166" s="663"/>
      <c r="J166" s="408"/>
      <c r="K166" s="663">
        <v>1990</v>
      </c>
      <c r="L166" s="663">
        <v>30</v>
      </c>
      <c r="M166" s="663"/>
      <c r="N166" s="663" t="s">
        <v>490</v>
      </c>
      <c r="O166" s="408">
        <f>'приложение 1.1 '!D167</f>
        <v>0.60799999999999998</v>
      </c>
      <c r="P166" s="409"/>
      <c r="Q166" s="508">
        <f>'приложение 1.1 '!H167</f>
        <v>1.7776542</v>
      </c>
      <c r="R166" s="508">
        <f t="shared" ref="R166:R167" si="42">Q166*0.05</f>
        <v>8.8882710000000004E-2</v>
      </c>
      <c r="S166" s="508">
        <f t="shared" ref="S166:S167" si="43">Q166*0.4</f>
        <v>0.71106168000000003</v>
      </c>
      <c r="T166" s="508">
        <f t="shared" ref="T166:T167" si="44">Q166*0.5</f>
        <v>0.88882709999999998</v>
      </c>
      <c r="U166" s="508">
        <f t="shared" ref="U166:U167" si="45">Q166-(R166+S166+T166)</f>
        <v>8.8882709999999809E-2</v>
      </c>
      <c r="V166" s="663"/>
      <c r="W166" s="663"/>
      <c r="X166" s="663"/>
      <c r="Y166" s="663"/>
      <c r="Z166" s="663" t="str">
        <f>IF(AB166&gt;0,'приложение 1.1 '!G167,"-")</f>
        <v>-</v>
      </c>
      <c r="AA166" s="413"/>
      <c r="AB166" s="663"/>
      <c r="AC166" s="430">
        <f>'приложение 1.1 '!E167</f>
        <v>0</v>
      </c>
      <c r="AD166" s="663">
        <f>IF(AG166&gt;0,'приложение 1.1 '!G167,"-")</f>
        <v>2013</v>
      </c>
      <c r="AE166" s="663">
        <v>30</v>
      </c>
      <c r="AF166" s="663"/>
      <c r="AG166" s="663" t="str">
        <f t="shared" si="41"/>
        <v>АС-35</v>
      </c>
      <c r="AH166" s="531">
        <f>'приложение 1.1 '!D167</f>
        <v>0.60799999999999998</v>
      </c>
      <c r="AI166" s="185"/>
    </row>
    <row r="167" spans="1:35" ht="54.95" hidden="1" customHeight="1">
      <c r="A167" s="416" t="str">
        <f>'приложение 1.1 '!A168</f>
        <v>1.1.6.3</v>
      </c>
      <c r="B167" s="418" t="str">
        <f>'приложение 1.1 '!B168</f>
        <v>Реконструкция ВЛ-10кВ ПС "Сургут" яч.29;19 (замена на 4КЛ-10кВ) мкр. 45 к.к.</v>
      </c>
      <c r="C167" s="663"/>
      <c r="D167" s="663"/>
      <c r="E167" s="663"/>
      <c r="F167" s="663"/>
      <c r="G167" s="663"/>
      <c r="H167" s="663"/>
      <c r="I167" s="663"/>
      <c r="J167" s="408"/>
      <c r="K167" s="663"/>
      <c r="L167" s="663">
        <v>30</v>
      </c>
      <c r="M167" s="663"/>
      <c r="N167" s="663" t="s">
        <v>491</v>
      </c>
      <c r="O167" s="408">
        <f>'приложение 1.1 '!D168</f>
        <v>4</v>
      </c>
      <c r="P167" s="409"/>
      <c r="Q167" s="508">
        <f>'приложение 1.1 '!H168</f>
        <v>9.6033492000000003</v>
      </c>
      <c r="R167" s="508">
        <f t="shared" si="42"/>
        <v>0.48016746000000005</v>
      </c>
      <c r="S167" s="508">
        <f t="shared" si="43"/>
        <v>3.8413396800000004</v>
      </c>
      <c r="T167" s="508">
        <f t="shared" si="44"/>
        <v>4.8016746000000001</v>
      </c>
      <c r="U167" s="508">
        <f t="shared" si="45"/>
        <v>0.48016746000000055</v>
      </c>
      <c r="V167" s="663"/>
      <c r="W167" s="663"/>
      <c r="X167" s="663"/>
      <c r="Y167" s="663"/>
      <c r="Z167" s="663" t="str">
        <f>IF(AB167&gt;0,'приложение 1.1 '!G168,"-")</f>
        <v>-</v>
      </c>
      <c r="AA167" s="413"/>
      <c r="AB167" s="663"/>
      <c r="AC167" s="430">
        <f>'приложение 1.1 '!E168</f>
        <v>0</v>
      </c>
      <c r="AD167" s="663">
        <f>IF(AG167&gt;0,'приложение 1.1 '!G168,"-")</f>
        <v>2013</v>
      </c>
      <c r="AE167" s="663">
        <v>30</v>
      </c>
      <c r="AF167" s="663"/>
      <c r="AG167" s="663" t="str">
        <f t="shared" si="41"/>
        <v>АСБ 3х240</v>
      </c>
      <c r="AH167" s="531">
        <f>'приложение 1.1 '!D168</f>
        <v>4</v>
      </c>
      <c r="AI167" s="185"/>
    </row>
    <row r="168" spans="1:35" ht="22.5" hidden="1" customHeight="1">
      <c r="A168" s="147" t="str">
        <f>'приложение 1.1 '!A169</f>
        <v>1.1.7.</v>
      </c>
      <c r="B168" s="448" t="str">
        <f>'приложение 1.1 '!B169</f>
        <v>Воздушные линии 0,4кВ</v>
      </c>
      <c r="C168" s="663"/>
      <c r="D168" s="663"/>
      <c r="E168" s="663"/>
      <c r="F168" s="663"/>
      <c r="G168" s="663"/>
      <c r="H168" s="663"/>
      <c r="I168" s="663"/>
      <c r="J168" s="408"/>
      <c r="K168" s="663"/>
      <c r="L168" s="663"/>
      <c r="M168" s="663"/>
      <c r="N168" s="663"/>
      <c r="O168" s="408">
        <f>'приложение 1.1 '!D169</f>
        <v>0</v>
      </c>
      <c r="P168" s="409"/>
      <c r="Q168" s="508">
        <f>'приложение 1.1 '!H169</f>
        <v>0</v>
      </c>
      <c r="R168" s="508">
        <f t="shared" si="29"/>
        <v>0</v>
      </c>
      <c r="S168" s="508">
        <f t="shared" si="30"/>
        <v>0</v>
      </c>
      <c r="T168" s="508">
        <f t="shared" si="31"/>
        <v>0</v>
      </c>
      <c r="U168" s="508">
        <f t="shared" si="32"/>
        <v>0</v>
      </c>
      <c r="V168" s="663"/>
      <c r="W168" s="663"/>
      <c r="X168" s="663"/>
      <c r="Y168" s="663"/>
      <c r="Z168" s="663" t="str">
        <f>IF(AB168&gt;0,'приложение 1.1 '!G169,"-")</f>
        <v>-</v>
      </c>
      <c r="AA168" s="413"/>
      <c r="AB168" s="663"/>
      <c r="AC168" s="430">
        <f>'приложение 1.1 '!E169</f>
        <v>0</v>
      </c>
      <c r="AD168" s="663"/>
      <c r="AE168" s="663">
        <v>30</v>
      </c>
      <c r="AF168" s="663"/>
      <c r="AG168" s="663"/>
      <c r="AH168" s="531">
        <f>'приложение 1.1 '!D169</f>
        <v>0</v>
      </c>
      <c r="AI168" s="185"/>
    </row>
    <row r="169" spans="1:35" ht="84" hidden="1" customHeight="1">
      <c r="A169" s="416" t="str">
        <f>'приложение 1.1 '!A170</f>
        <v>1.1.7.2</v>
      </c>
      <c r="B169" s="418" t="str">
        <f>'приложение 1.1 '!B170</f>
        <v>Реконструкция ВЛ-0,4 кВ от КТПН-718 ф.2,5,6; КТПН-719 ф.2,4 п.Юность; КТПН-691 п.Лесной; КТПН-635 п.Взлетный; КТПН-667. Замена провода на СИП,  создание АИИС КУЭ</v>
      </c>
      <c r="C169" s="663"/>
      <c r="D169" s="663"/>
      <c r="E169" s="663"/>
      <c r="F169" s="663"/>
      <c r="G169" s="663"/>
      <c r="H169" s="663"/>
      <c r="I169" s="663"/>
      <c r="J169" s="408"/>
      <c r="K169" s="663"/>
      <c r="L169" s="663">
        <v>40</v>
      </c>
      <c r="M169" s="663"/>
      <c r="N169" s="663" t="s">
        <v>352</v>
      </c>
      <c r="O169" s="408">
        <f>'приложение 1.1 '!D170</f>
        <v>4.43</v>
      </c>
      <c r="P169" s="409"/>
      <c r="Q169" s="508">
        <f>'приложение 1.1 '!H170</f>
        <v>9.6211472099999984</v>
      </c>
      <c r="R169" s="508">
        <f t="shared" si="29"/>
        <v>0.48105736049999992</v>
      </c>
      <c r="S169" s="508">
        <f t="shared" si="30"/>
        <v>3.8484588839999994</v>
      </c>
      <c r="T169" s="508">
        <f t="shared" si="31"/>
        <v>4.8105736049999992</v>
      </c>
      <c r="U169" s="508">
        <f t="shared" si="32"/>
        <v>0.48105736050000125</v>
      </c>
      <c r="V169" s="663"/>
      <c r="W169" s="663"/>
      <c r="X169" s="663"/>
      <c r="Y169" s="663"/>
      <c r="Z169" s="663" t="str">
        <f>IF(AB169&gt;0,'приложение 1.1 '!G170,"-")</f>
        <v>-</v>
      </c>
      <c r="AA169" s="413"/>
      <c r="AB169" s="663"/>
      <c r="AC169" s="430">
        <f>'приложение 1.1 '!E170</f>
        <v>0</v>
      </c>
      <c r="AD169" s="663">
        <f>IF(AG169&gt;0,'приложение 1.1 '!G170,"-")</f>
        <v>2013</v>
      </c>
      <c r="AE169" s="663">
        <v>30</v>
      </c>
      <c r="AF169" s="663"/>
      <c r="AG169" s="663" t="str">
        <f t="shared" si="41"/>
        <v>А-70</v>
      </c>
      <c r="AH169" s="531">
        <f>'приложение 1.1 '!D170</f>
        <v>4.43</v>
      </c>
      <c r="AI169" s="185"/>
    </row>
    <row r="170" spans="1:35" ht="60" hidden="1" customHeight="1">
      <c r="A170" s="416" t="str">
        <f>'приложение 1.1 '!A171</f>
        <v>1.1.7.3</v>
      </c>
      <c r="B170" s="418" t="str">
        <f>'приложение 1.1 '!B171</f>
        <v>Реконструкция ВЛ-0,4кВ от ТП-523 ф.25. Замена провода на СИП. Для электроснабжения  п.Снежный</v>
      </c>
      <c r="C170" s="663"/>
      <c r="D170" s="663"/>
      <c r="E170" s="663"/>
      <c r="F170" s="663"/>
      <c r="G170" s="663"/>
      <c r="H170" s="663"/>
      <c r="I170" s="663"/>
      <c r="J170" s="408"/>
      <c r="K170" s="663"/>
      <c r="L170" s="663">
        <v>40</v>
      </c>
      <c r="M170" s="663"/>
      <c r="N170" s="663" t="s">
        <v>534</v>
      </c>
      <c r="O170" s="408">
        <f>'приложение 1.1 '!D171</f>
        <v>0.55000000000000004</v>
      </c>
      <c r="P170" s="409"/>
      <c r="Q170" s="508">
        <f>'приложение 1.1 '!H171</f>
        <v>0.61990000000000001</v>
      </c>
      <c r="R170" s="508">
        <f t="shared" si="29"/>
        <v>3.0995000000000002E-2</v>
      </c>
      <c r="S170" s="508">
        <f t="shared" si="30"/>
        <v>0.24796000000000001</v>
      </c>
      <c r="T170" s="508">
        <f t="shared" si="31"/>
        <v>0.30995</v>
      </c>
      <c r="U170" s="508">
        <f t="shared" si="32"/>
        <v>3.0994999999999995E-2</v>
      </c>
      <c r="V170" s="663"/>
      <c r="W170" s="663"/>
      <c r="X170" s="663"/>
      <c r="Y170" s="663"/>
      <c r="Z170" s="663" t="str">
        <f>IF(AB170&gt;0,'приложение 1.1 '!G171,"-")</f>
        <v>-</v>
      </c>
      <c r="AA170" s="413"/>
      <c r="AB170" s="663"/>
      <c r="AC170" s="430">
        <f>'приложение 1.1 '!E171</f>
        <v>0</v>
      </c>
      <c r="AD170" s="663">
        <f>IF(AG170&gt;0,'приложение 1.1 '!G171,"-")</f>
        <v>2014</v>
      </c>
      <c r="AE170" s="663">
        <v>30</v>
      </c>
      <c r="AF170" s="663"/>
      <c r="AG170" s="663" t="str">
        <f t="shared" si="41"/>
        <v>СИП</v>
      </c>
      <c r="AH170" s="531">
        <f>'приложение 1.1 '!D171</f>
        <v>0.55000000000000004</v>
      </c>
      <c r="AI170" s="185"/>
    </row>
    <row r="171" spans="1:35" ht="54.95" hidden="1" customHeight="1">
      <c r="A171" s="416" t="str">
        <f>'приложение 1.1 '!A172</f>
        <v>1.1.7.4</v>
      </c>
      <c r="B171" s="418" t="str">
        <f>'приложение 1.1 '!B172</f>
        <v>Реконструкция ВЛ-0,4кВ от ТП-489, п.Зеленый от КТПН-УБР-2, КТПН-725, КТПН-726, КТПН-727</v>
      </c>
      <c r="C171" s="663"/>
      <c r="D171" s="663"/>
      <c r="E171" s="663"/>
      <c r="F171" s="663"/>
      <c r="G171" s="663"/>
      <c r="H171" s="663"/>
      <c r="I171" s="663"/>
      <c r="J171" s="408"/>
      <c r="K171" s="663"/>
      <c r="L171" s="663">
        <v>40</v>
      </c>
      <c r="M171" s="663"/>
      <c r="N171" s="663" t="s">
        <v>534</v>
      </c>
      <c r="O171" s="408">
        <f>'приложение 1.1 '!D172</f>
        <v>10.576000000000001</v>
      </c>
      <c r="P171" s="409"/>
      <c r="Q171" s="508">
        <f>'приложение 1.1 '!H172</f>
        <v>5.2743930700000003</v>
      </c>
      <c r="R171" s="508">
        <f t="shared" si="29"/>
        <v>0.26371965350000004</v>
      </c>
      <c r="S171" s="508">
        <f t="shared" si="30"/>
        <v>2.1097572280000003</v>
      </c>
      <c r="T171" s="508">
        <f t="shared" si="31"/>
        <v>2.6371965350000002</v>
      </c>
      <c r="U171" s="508">
        <f t="shared" si="32"/>
        <v>0.26371965349999993</v>
      </c>
      <c r="V171" s="663"/>
      <c r="W171" s="663"/>
      <c r="X171" s="663"/>
      <c r="Y171" s="663"/>
      <c r="Z171" s="663" t="str">
        <f>IF(AB171&gt;0,'приложение 1.1 '!G172,"-")</f>
        <v>-</v>
      </c>
      <c r="AA171" s="413"/>
      <c r="AB171" s="663"/>
      <c r="AC171" s="430">
        <f>'приложение 1.1 '!E172</f>
        <v>0</v>
      </c>
      <c r="AD171" s="663">
        <f>IF(AG171&gt;0,'приложение 1.1 '!G172,"-")</f>
        <v>2014</v>
      </c>
      <c r="AE171" s="663">
        <v>30</v>
      </c>
      <c r="AF171" s="663"/>
      <c r="AG171" s="663" t="str">
        <f t="shared" si="41"/>
        <v>СИП</v>
      </c>
      <c r="AH171" s="531">
        <f>'приложение 1.1 '!D172</f>
        <v>10.576000000000001</v>
      </c>
      <c r="AI171" s="185"/>
    </row>
    <row r="172" spans="1:35" ht="54.95" hidden="1" customHeight="1">
      <c r="A172" s="416" t="str">
        <f>'приложение 1.1 '!A173</f>
        <v>1.1.7.5</v>
      </c>
      <c r="B172" s="418" t="str">
        <f>'приложение 1.1 '!B173</f>
        <v>Реконструкция КВЛ-0,4кв по  ул. Береговая от БКТП-328</v>
      </c>
      <c r="C172" s="663"/>
      <c r="D172" s="663"/>
      <c r="E172" s="663"/>
      <c r="F172" s="663"/>
      <c r="G172" s="663"/>
      <c r="H172" s="663"/>
      <c r="I172" s="663"/>
      <c r="J172" s="408"/>
      <c r="K172" s="663"/>
      <c r="L172" s="663">
        <v>40</v>
      </c>
      <c r="M172" s="663"/>
      <c r="N172" s="663"/>
      <c r="O172" s="408">
        <f>'приложение 1.1 '!D173</f>
        <v>1.3005</v>
      </c>
      <c r="P172" s="409"/>
      <c r="Q172" s="508">
        <f>'приложение 1.1 '!H173</f>
        <v>1.0044500000000001</v>
      </c>
      <c r="R172" s="508">
        <f t="shared" ref="R172" si="46">Q172*0.05</f>
        <v>5.0222500000000003E-2</v>
      </c>
      <c r="S172" s="508">
        <f t="shared" ref="S172" si="47">Q172*0.4</f>
        <v>0.40178000000000003</v>
      </c>
      <c r="T172" s="508">
        <f t="shared" ref="T172" si="48">Q172*0.5</f>
        <v>0.50222500000000003</v>
      </c>
      <c r="U172" s="508">
        <f t="shared" ref="U172" si="49">Q172-(R172+S172+T172)</f>
        <v>5.0222500000000059E-2</v>
      </c>
      <c r="V172" s="663"/>
      <c r="W172" s="663"/>
      <c r="X172" s="663"/>
      <c r="Y172" s="663"/>
      <c r="Z172" s="663" t="str">
        <f>IF(AB172&gt;0,'приложение 1.1 '!G173,"-")</f>
        <v>-</v>
      </c>
      <c r="AA172" s="413"/>
      <c r="AB172" s="663"/>
      <c r="AC172" s="430">
        <f>'приложение 1.1 '!E173</f>
        <v>0</v>
      </c>
      <c r="AD172" s="663">
        <f>IF(AG172&gt;0,'приложение 1.1 '!G173,"-")</f>
        <v>2017</v>
      </c>
      <c r="AE172" s="663">
        <v>30</v>
      </c>
      <c r="AF172" s="663"/>
      <c r="AG172" s="663" t="s">
        <v>534</v>
      </c>
      <c r="AH172" s="531">
        <f>'приложение 1.1 '!D173</f>
        <v>1.3005</v>
      </c>
      <c r="AI172" s="185"/>
    </row>
    <row r="173" spans="1:35" ht="28.5" hidden="1" customHeight="1">
      <c r="A173" s="147" t="str">
        <f>'приложение 1.1 '!A174</f>
        <v>1.1.8.</v>
      </c>
      <c r="B173" s="448" t="str">
        <f>'приложение 1.1 '!B174</f>
        <v>Прочие электросетевые объекты</v>
      </c>
      <c r="C173" s="663"/>
      <c r="D173" s="663"/>
      <c r="E173" s="663"/>
      <c r="F173" s="663"/>
      <c r="G173" s="663"/>
      <c r="H173" s="663"/>
      <c r="I173" s="663"/>
      <c r="J173" s="408"/>
      <c r="K173" s="663"/>
      <c r="L173" s="663"/>
      <c r="M173" s="663"/>
      <c r="N173" s="663"/>
      <c r="O173" s="408">
        <f>'приложение 1.1 '!D174</f>
        <v>0</v>
      </c>
      <c r="P173" s="409"/>
      <c r="Q173" s="508">
        <f>'приложение 1.1 '!H174</f>
        <v>0</v>
      </c>
      <c r="R173" s="508">
        <f t="shared" si="29"/>
        <v>0</v>
      </c>
      <c r="S173" s="508">
        <f t="shared" si="30"/>
        <v>0</v>
      </c>
      <c r="T173" s="508">
        <f t="shared" si="31"/>
        <v>0</v>
      </c>
      <c r="U173" s="508">
        <f t="shared" si="32"/>
        <v>0</v>
      </c>
      <c r="V173" s="663"/>
      <c r="W173" s="663"/>
      <c r="X173" s="663"/>
      <c r="Y173" s="663"/>
      <c r="Z173" s="663" t="str">
        <f>IF(AB173&gt;0,'приложение 1.1 '!G174,"-")</f>
        <v>-</v>
      </c>
      <c r="AA173" s="413"/>
      <c r="AB173" s="663"/>
      <c r="AC173" s="430">
        <f>'приложение 1.1 '!E174</f>
        <v>0</v>
      </c>
      <c r="AD173" s="663" t="str">
        <f>IF(AG173&gt;0,'приложение 1.1 '!G174,"-")</f>
        <v>-</v>
      </c>
      <c r="AE173" s="663"/>
      <c r="AF173" s="663"/>
      <c r="AG173" s="663"/>
      <c r="AH173" s="531">
        <f>'приложение 1.1 '!D174</f>
        <v>0</v>
      </c>
      <c r="AI173" s="185"/>
    </row>
    <row r="174" spans="1:35" ht="54.95" hidden="1" customHeight="1">
      <c r="A174" s="416" t="str">
        <f>'приложение 1.1 '!A175</f>
        <v>1.1.8.1</v>
      </c>
      <c r="B174" s="418" t="str">
        <f>'приложение 1.1 '!B175</f>
        <v>Реконструкция фасадов и помещений зданий РП и ТП</v>
      </c>
      <c r="C174" s="663"/>
      <c r="D174" s="663"/>
      <c r="E174" s="663"/>
      <c r="F174" s="663"/>
      <c r="G174" s="663"/>
      <c r="H174" s="663"/>
      <c r="I174" s="663"/>
      <c r="J174" s="408"/>
      <c r="K174" s="663"/>
      <c r="L174" s="663"/>
      <c r="M174" s="663"/>
      <c r="N174" s="663"/>
      <c r="O174" s="408">
        <f>'приложение 1.1 '!D175</f>
        <v>0</v>
      </c>
      <c r="P174" s="409"/>
      <c r="Q174" s="508">
        <f>'приложение 1.1 '!H175</f>
        <v>3.6717037000000001</v>
      </c>
      <c r="R174" s="508">
        <f t="shared" si="29"/>
        <v>0.18358518500000001</v>
      </c>
      <c r="S174" s="508">
        <f t="shared" si="30"/>
        <v>1.4686814800000001</v>
      </c>
      <c r="T174" s="508">
        <f t="shared" si="31"/>
        <v>1.8358518500000001</v>
      </c>
      <c r="U174" s="508">
        <f t="shared" si="32"/>
        <v>0.1835851850000001</v>
      </c>
      <c r="V174" s="663"/>
      <c r="W174" s="663"/>
      <c r="X174" s="663"/>
      <c r="Y174" s="663"/>
      <c r="Z174" s="663" t="str">
        <f>IF(AB174&gt;0,'приложение 1.1 '!G175,"-")</f>
        <v>-</v>
      </c>
      <c r="AA174" s="413"/>
      <c r="AB174" s="663"/>
      <c r="AC174" s="430">
        <f>'приложение 1.1 '!E175</f>
        <v>0</v>
      </c>
      <c r="AD174" s="663" t="str">
        <f>IF(AG174&gt;0,'приложение 1.1 '!G175,"-")</f>
        <v>-</v>
      </c>
      <c r="AE174" s="663"/>
      <c r="AF174" s="663"/>
      <c r="AG174" s="663"/>
      <c r="AH174" s="531">
        <f>'приложение 1.1 '!D175</f>
        <v>0</v>
      </c>
      <c r="AI174" s="185"/>
    </row>
    <row r="175" spans="1:35" ht="54.95" hidden="1" customHeight="1">
      <c r="A175" s="416" t="str">
        <f>'приложение 1.1 '!A176</f>
        <v>1.1.8.2</v>
      </c>
      <c r="B175" s="418" t="str">
        <f>'приложение 1.1 '!B176</f>
        <v>Монтаж системы АИИС КУЭ РП; ТП; КТПН</v>
      </c>
      <c r="C175" s="663"/>
      <c r="D175" s="663"/>
      <c r="E175" s="663"/>
      <c r="F175" s="663"/>
      <c r="G175" s="663"/>
      <c r="H175" s="663"/>
      <c r="I175" s="663"/>
      <c r="J175" s="408"/>
      <c r="K175" s="663"/>
      <c r="L175" s="663"/>
      <c r="M175" s="663"/>
      <c r="N175" s="663"/>
      <c r="O175" s="408">
        <f>'приложение 1.1 '!D176</f>
        <v>0</v>
      </c>
      <c r="P175" s="409"/>
      <c r="Q175" s="508">
        <f>'приложение 1.1 '!H176</f>
        <v>50.877779239999995</v>
      </c>
      <c r="R175" s="508">
        <f t="shared" ref="R175" si="50">Q175*0.05</f>
        <v>2.543888962</v>
      </c>
      <c r="S175" s="508">
        <f t="shared" ref="S175" si="51">Q175*0.4</f>
        <v>20.351111696</v>
      </c>
      <c r="T175" s="508">
        <f t="shared" ref="T175" si="52">Q175*0.5</f>
        <v>25.438889619999998</v>
      </c>
      <c r="U175" s="508">
        <f t="shared" ref="U175" si="53">Q175-(R175+S175+T175)</f>
        <v>2.5438889619999969</v>
      </c>
      <c r="V175" s="663"/>
      <c r="W175" s="663"/>
      <c r="X175" s="663"/>
      <c r="Y175" s="663"/>
      <c r="Z175" s="663" t="str">
        <f>IF(AB175&gt;0,'приложение 1.1 '!G176,"-")</f>
        <v>-</v>
      </c>
      <c r="AA175" s="413"/>
      <c r="AB175" s="663"/>
      <c r="AC175" s="430">
        <f>'приложение 1.1 '!E176</f>
        <v>0</v>
      </c>
      <c r="AD175" s="663" t="str">
        <f>IF(AG175&gt;0,'приложение 1.1 '!G176,"-")</f>
        <v>-</v>
      </c>
      <c r="AE175" s="663"/>
      <c r="AF175" s="663"/>
      <c r="AG175" s="663"/>
      <c r="AH175" s="531">
        <f>'приложение 1.1 '!D176</f>
        <v>0</v>
      </c>
      <c r="AI175" s="185"/>
    </row>
    <row r="176" spans="1:35" ht="54.95" hidden="1" customHeight="1">
      <c r="A176" s="416" t="str">
        <f>'приложение 1.1 '!A177</f>
        <v>1.1.8.3</v>
      </c>
      <c r="B176" s="418" t="str">
        <f>'приложение 1.1 '!B177</f>
        <v>Монтаж системы АИИС КУЭ на РП128, РП-130</v>
      </c>
      <c r="C176" s="663"/>
      <c r="D176" s="663"/>
      <c r="E176" s="663"/>
      <c r="F176" s="663"/>
      <c r="G176" s="663"/>
      <c r="H176" s="663"/>
      <c r="I176" s="663"/>
      <c r="J176" s="408"/>
      <c r="K176" s="663"/>
      <c r="L176" s="663"/>
      <c r="M176" s="663"/>
      <c r="N176" s="663"/>
      <c r="O176" s="408">
        <f>'приложение 1.1 '!D177</f>
        <v>0</v>
      </c>
      <c r="P176" s="409"/>
      <c r="Q176" s="508">
        <f>'приложение 1.1 '!H177</f>
        <v>0.55300000000000005</v>
      </c>
      <c r="R176" s="508">
        <f t="shared" ref="R176" si="54">Q176*0.05</f>
        <v>2.7650000000000004E-2</v>
      </c>
      <c r="S176" s="508">
        <f t="shared" ref="S176" si="55">Q176*0.4</f>
        <v>0.22120000000000004</v>
      </c>
      <c r="T176" s="508">
        <f t="shared" ref="T176" si="56">Q176*0.5</f>
        <v>0.27650000000000002</v>
      </c>
      <c r="U176" s="508">
        <f t="shared" ref="U176" si="57">Q176-(R176+S176+T176)</f>
        <v>2.7649999999999952E-2</v>
      </c>
      <c r="V176" s="663"/>
      <c r="W176" s="663"/>
      <c r="X176" s="663"/>
      <c r="Y176" s="663"/>
      <c r="Z176" s="663" t="str">
        <f>IF(AB176&gt;0,'приложение 1.1 '!G177,"-")</f>
        <v>-</v>
      </c>
      <c r="AA176" s="413"/>
      <c r="AB176" s="663"/>
      <c r="AC176" s="430">
        <f>'приложение 1.1 '!E177</f>
        <v>0</v>
      </c>
      <c r="AD176" s="663" t="str">
        <f>IF(AG176&gt;0,'приложение 1.1 '!G177,"-")</f>
        <v>-</v>
      </c>
      <c r="AE176" s="663"/>
      <c r="AF176" s="663"/>
      <c r="AG176" s="663"/>
      <c r="AH176" s="531">
        <f>'приложение 1.1 '!D177</f>
        <v>0</v>
      </c>
      <c r="AI176" s="185"/>
    </row>
    <row r="177" spans="1:35" s="151" customFormat="1" hidden="1">
      <c r="A177" s="416"/>
      <c r="B177" s="149" t="str">
        <f>'приложение 1.1 '!B178</f>
        <v>Итого по разделу 1.1.1.</v>
      </c>
      <c r="C177" s="662"/>
      <c r="D177" s="662"/>
      <c r="E177" s="662"/>
      <c r="F177" s="662"/>
      <c r="G177" s="662"/>
      <c r="H177" s="662"/>
      <c r="I177" s="662"/>
      <c r="J177" s="181">
        <f>SUM(J21:J176)</f>
        <v>77.609999999999985</v>
      </c>
      <c r="K177" s="662"/>
      <c r="L177" s="662"/>
      <c r="M177" s="662"/>
      <c r="N177" s="662"/>
      <c r="O177" s="183">
        <f>SUM(O21:O176)</f>
        <v>46.381499999999996</v>
      </c>
      <c r="P177" s="184"/>
      <c r="Q177" s="508">
        <f>'приложение 1.1 '!H178</f>
        <v>540.88781057440679</v>
      </c>
      <c r="R177" s="146">
        <f>Q177*0.05</f>
        <v>27.044390528720342</v>
      </c>
      <c r="S177" s="146">
        <f>Q177*0.4</f>
        <v>216.35512422976274</v>
      </c>
      <c r="T177" s="146">
        <f>Q177*0.5</f>
        <v>270.44390528720339</v>
      </c>
      <c r="U177" s="146">
        <f>Q177-(R177+S177+T177)</f>
        <v>27.044390528720328</v>
      </c>
      <c r="V177" s="150"/>
      <c r="W177" s="150"/>
      <c r="X177" s="150"/>
      <c r="Y177" s="150"/>
      <c r="Z177" s="663" t="str">
        <f>IF(AB177&gt;0,'приложение 1.1 '!G178,"-")</f>
        <v>-</v>
      </c>
      <c r="AA177" s="412"/>
      <c r="AB177" s="150"/>
      <c r="AC177" s="189">
        <f>SUM(AC21:AC176)</f>
        <v>93.300000000000026</v>
      </c>
      <c r="AD177" s="150"/>
      <c r="AE177" s="150"/>
      <c r="AF177" s="150"/>
      <c r="AG177" s="150"/>
      <c r="AH177" s="183">
        <f>SUM(AH21:AH176)</f>
        <v>46.381499999999996</v>
      </c>
      <c r="AI177" s="150"/>
    </row>
    <row r="178" spans="1:35" hidden="1">
      <c r="A178" s="147" t="str">
        <f>'приложение 1.1 '!A179</f>
        <v>1.2.</v>
      </c>
      <c r="B178" s="149" t="str">
        <f>'приложение 1.1 '!B179</f>
        <v xml:space="preserve">Создание систем телемеханики и связи </v>
      </c>
      <c r="C178" s="663"/>
      <c r="D178" s="663"/>
      <c r="E178" s="663"/>
      <c r="F178" s="663"/>
      <c r="G178" s="663"/>
      <c r="H178" s="663"/>
      <c r="I178" s="663"/>
      <c r="J178" s="408"/>
      <c r="K178" s="663"/>
      <c r="L178" s="663"/>
      <c r="M178" s="663"/>
      <c r="N178" s="663"/>
      <c r="O178" s="531"/>
      <c r="P178" s="409"/>
      <c r="Q178" s="508">
        <f>'приложение 1.1 '!H179</f>
        <v>0</v>
      </c>
      <c r="R178" s="508">
        <f>Q178*0.05</f>
        <v>0</v>
      </c>
      <c r="S178" s="508">
        <f>Q178*0.4</f>
        <v>0</v>
      </c>
      <c r="T178" s="508">
        <f>Q178*0.5</f>
        <v>0</v>
      </c>
      <c r="U178" s="476">
        <f>Q178-(R178+S178+T178)</f>
        <v>0</v>
      </c>
      <c r="V178" s="663"/>
      <c r="W178" s="663"/>
      <c r="X178" s="663"/>
      <c r="Y178" s="663"/>
      <c r="Z178" s="663" t="str">
        <f>IF(AB178&gt;0,'приложение 1.1 '!G179,"-")</f>
        <v>-</v>
      </c>
      <c r="AA178" s="413"/>
      <c r="AB178" s="663"/>
      <c r="AC178" s="430"/>
      <c r="AD178" s="663"/>
      <c r="AE178" s="663"/>
      <c r="AF178" s="663"/>
      <c r="AG178" s="663"/>
      <c r="AH178" s="531"/>
      <c r="AI178" s="185"/>
    </row>
    <row r="179" spans="1:35" hidden="1">
      <c r="A179" s="416" t="str">
        <f>'приложение 1.1 '!A180</f>
        <v>1.2.1.</v>
      </c>
      <c r="B179" s="418" t="str">
        <f>'приложение 1.1 '!B180</f>
        <v>Монтаж телемеханики на РП; ТП</v>
      </c>
      <c r="C179" s="662"/>
      <c r="D179" s="662"/>
      <c r="E179" s="662"/>
      <c r="F179" s="662"/>
      <c r="G179" s="663"/>
      <c r="H179" s="662"/>
      <c r="I179" s="663"/>
      <c r="J179" s="408"/>
      <c r="K179" s="662"/>
      <c r="L179" s="662"/>
      <c r="M179" s="662"/>
      <c r="N179" s="662"/>
      <c r="O179" s="183"/>
      <c r="P179" s="409"/>
      <c r="Q179" s="508">
        <f>'приложение 1.1 '!H180</f>
        <v>6.0965788099999996</v>
      </c>
      <c r="R179" s="508">
        <f>Q179*0.05</f>
        <v>0.30482894049999998</v>
      </c>
      <c r="S179" s="508">
        <f>Q179*0.4</f>
        <v>2.4386315239999998</v>
      </c>
      <c r="T179" s="508">
        <f>Q179*0.5</f>
        <v>3.0482894049999998</v>
      </c>
      <c r="U179" s="508">
        <f>Q179-(R179+S179+T179)</f>
        <v>0.30482894049999931</v>
      </c>
      <c r="V179" s="662"/>
      <c r="W179" s="662"/>
      <c r="X179" s="662"/>
      <c r="Y179" s="662"/>
      <c r="Z179" s="663" t="str">
        <f>IF(AB179&gt;0,'приложение 1.1 '!G180,"-")</f>
        <v>-</v>
      </c>
      <c r="AA179" s="528"/>
      <c r="AB179" s="527"/>
      <c r="AC179" s="529"/>
      <c r="AD179" s="527"/>
      <c r="AE179" s="527"/>
      <c r="AF179" s="527"/>
      <c r="AG179" s="527"/>
      <c r="AH179" s="530"/>
      <c r="AI179" s="185"/>
    </row>
    <row r="180" spans="1:35" s="151" customFormat="1" hidden="1">
      <c r="A180" s="416"/>
      <c r="B180" s="149" t="str">
        <f>'приложение 1.1 '!B181</f>
        <v>Итого по разделу 1.2.</v>
      </c>
      <c r="C180" s="662"/>
      <c r="D180" s="662"/>
      <c r="E180" s="662"/>
      <c r="F180" s="662"/>
      <c r="G180" s="662"/>
      <c r="H180" s="662"/>
      <c r="I180" s="662"/>
      <c r="J180" s="181">
        <f>J179</f>
        <v>0</v>
      </c>
      <c r="K180" s="189"/>
      <c r="L180" s="189"/>
      <c r="M180" s="189"/>
      <c r="N180" s="191"/>
      <c r="O180" s="189">
        <v>0</v>
      </c>
      <c r="P180" s="189"/>
      <c r="Q180" s="508">
        <f>'приложение 1.1 '!H181</f>
        <v>6.0965788099999996</v>
      </c>
      <c r="R180" s="146">
        <f>SUM(R179:R179)</f>
        <v>0.30482894049999998</v>
      </c>
      <c r="S180" s="146">
        <f>SUM(S179:S179)</f>
        <v>2.4386315239999998</v>
      </c>
      <c r="T180" s="146">
        <f>SUM(T179:T179)</f>
        <v>3.0482894049999998</v>
      </c>
      <c r="U180" s="146">
        <f>SUM(U179:U179)</f>
        <v>0.30482894049999931</v>
      </c>
      <c r="V180" s="150"/>
      <c r="W180" s="150"/>
      <c r="X180" s="150"/>
      <c r="Y180" s="150"/>
      <c r="Z180" s="663" t="str">
        <f>IF(AB180&gt;0,'приложение 1.1 '!G181,"-")</f>
        <v>-</v>
      </c>
      <c r="AA180" s="412"/>
      <c r="AB180" s="150"/>
      <c r="AC180" s="430">
        <f>'приложение 1.1 '!E181</f>
        <v>0</v>
      </c>
      <c r="AD180" s="150"/>
      <c r="AE180" s="150"/>
      <c r="AF180" s="150"/>
      <c r="AG180" s="150"/>
      <c r="AH180" s="183"/>
      <c r="AI180" s="150"/>
    </row>
    <row r="181" spans="1:35" s="151" customFormat="1" ht="47.25" hidden="1">
      <c r="A181" s="147" t="str">
        <f>'приложение 1.1 '!A182</f>
        <v>1.3.</v>
      </c>
      <c r="B181" s="149" t="str">
        <f>'приложение 1.1 '!B182</f>
        <v>Установка устройств регулирования напряжения и компенсации реактивной мощности</v>
      </c>
      <c r="C181" s="662"/>
      <c r="D181" s="662"/>
      <c r="E181" s="662"/>
      <c r="F181" s="662"/>
      <c r="G181" s="662"/>
      <c r="H181" s="662"/>
      <c r="I181" s="662"/>
      <c r="J181" s="181"/>
      <c r="K181" s="189"/>
      <c r="L181" s="189"/>
      <c r="M181" s="189"/>
      <c r="N181" s="191"/>
      <c r="O181" s="189"/>
      <c r="P181" s="189"/>
      <c r="Q181" s="146"/>
      <c r="R181" s="146"/>
      <c r="S181" s="146"/>
      <c r="T181" s="146"/>
      <c r="U181" s="146"/>
      <c r="V181" s="662"/>
      <c r="W181" s="662"/>
      <c r="X181" s="662"/>
      <c r="Y181" s="662"/>
      <c r="Z181" s="663" t="str">
        <f>IF(AB181&gt;0,'приложение 1.1 '!G182,"-")</f>
        <v>-</v>
      </c>
      <c r="AA181" s="659"/>
      <c r="AB181" s="662"/>
      <c r="AC181" s="189"/>
      <c r="AD181" s="662"/>
      <c r="AE181" s="662"/>
      <c r="AF181" s="662"/>
      <c r="AG181" s="662"/>
      <c r="AH181" s="183"/>
      <c r="AI181" s="660"/>
    </row>
    <row r="182" spans="1:35" ht="31.5" hidden="1">
      <c r="A182" s="416" t="str">
        <f>'приложение 1.1 '!A183</f>
        <v>1.3.1.</v>
      </c>
      <c r="B182" s="418" t="str">
        <f>'приложение 1.1 '!B183</f>
        <v>Монтаж устройств компенсации реактивной мощности на РП</v>
      </c>
      <c r="C182" s="663"/>
      <c r="D182" s="663"/>
      <c r="E182" s="663"/>
      <c r="F182" s="663"/>
      <c r="G182" s="663"/>
      <c r="H182" s="663"/>
      <c r="I182" s="663"/>
      <c r="J182" s="408"/>
      <c r="K182" s="430"/>
      <c r="L182" s="430"/>
      <c r="M182" s="430"/>
      <c r="N182" s="535"/>
      <c r="O182" s="430"/>
      <c r="P182" s="430"/>
      <c r="Q182" s="508">
        <f>'приложение 1.1 '!H183</f>
        <v>2.4569160000000001</v>
      </c>
      <c r="R182" s="508">
        <f>Q182*0.05</f>
        <v>0.1228458</v>
      </c>
      <c r="S182" s="508">
        <f>Q182*0.4</f>
        <v>0.98276640000000004</v>
      </c>
      <c r="T182" s="508">
        <f>Q182*0.5</f>
        <v>1.228458</v>
      </c>
      <c r="U182" s="508">
        <f>Q182-(R182+S182+T182)</f>
        <v>0.12284579999999989</v>
      </c>
      <c r="V182" s="663"/>
      <c r="W182" s="663"/>
      <c r="X182" s="663"/>
      <c r="Y182" s="663"/>
      <c r="Z182" s="663" t="str">
        <f>IF(AB182&gt;0,'приложение 1.1 '!G183,"-")</f>
        <v>-</v>
      </c>
      <c r="AA182" s="413"/>
      <c r="AB182" s="663"/>
      <c r="AC182" s="430"/>
      <c r="AD182" s="663"/>
      <c r="AE182" s="663"/>
      <c r="AF182" s="663"/>
      <c r="AG182" s="663"/>
      <c r="AH182" s="531"/>
      <c r="AI182" s="185"/>
    </row>
    <row r="183" spans="1:35" s="151" customFormat="1" hidden="1">
      <c r="A183" s="416"/>
      <c r="B183" s="149" t="str">
        <f>'приложение 1.1 '!B184</f>
        <v>Итого по разделу 1.3.</v>
      </c>
      <c r="C183" s="662"/>
      <c r="D183" s="662"/>
      <c r="E183" s="662"/>
      <c r="F183" s="662"/>
      <c r="G183" s="662"/>
      <c r="H183" s="662"/>
      <c r="I183" s="662"/>
      <c r="J183" s="181">
        <f>J182</f>
        <v>0</v>
      </c>
      <c r="K183" s="189"/>
      <c r="L183" s="189"/>
      <c r="M183" s="189"/>
      <c r="N183" s="191"/>
      <c r="O183" s="189">
        <v>0</v>
      </c>
      <c r="P183" s="189"/>
      <c r="Q183" s="146">
        <f>SUM(Q182)</f>
        <v>2.4569160000000001</v>
      </c>
      <c r="R183" s="146">
        <f>SUM(R182)</f>
        <v>0.1228458</v>
      </c>
      <c r="S183" s="146">
        <f>SUM(S182)</f>
        <v>0.98276640000000004</v>
      </c>
      <c r="T183" s="146">
        <f>SUM(T182)</f>
        <v>1.228458</v>
      </c>
      <c r="U183" s="146">
        <f>SUM(U182)</f>
        <v>0.12284579999999989</v>
      </c>
      <c r="V183" s="150"/>
      <c r="W183" s="150"/>
      <c r="X183" s="150"/>
      <c r="Y183" s="150"/>
      <c r="Z183" s="663" t="str">
        <f>IF(AB183&gt;0,'приложение 1.1 '!G184,"-")</f>
        <v>-</v>
      </c>
      <c r="AA183" s="412"/>
      <c r="AB183" s="150"/>
      <c r="AC183" s="430">
        <f>'приложение 1.1 '!E184</f>
        <v>0</v>
      </c>
      <c r="AD183" s="150"/>
      <c r="AE183" s="150"/>
      <c r="AF183" s="150"/>
      <c r="AG183" s="150"/>
      <c r="AH183" s="183"/>
      <c r="AI183" s="660"/>
    </row>
    <row r="184" spans="1:35" hidden="1">
      <c r="A184" s="416"/>
      <c r="B184" s="149" t="str">
        <f>'приложение 1.1 '!B185</f>
        <v>Новое строительство</v>
      </c>
      <c r="C184" s="663"/>
      <c r="D184" s="663"/>
      <c r="E184" s="663"/>
      <c r="F184" s="663"/>
      <c r="G184" s="663"/>
      <c r="H184" s="663"/>
      <c r="I184" s="663"/>
      <c r="J184" s="181">
        <f>J185</f>
        <v>8</v>
      </c>
      <c r="K184" s="189"/>
      <c r="L184" s="189"/>
      <c r="M184" s="189"/>
      <c r="N184" s="191"/>
      <c r="O184" s="181">
        <f>O185</f>
        <v>0</v>
      </c>
      <c r="P184" s="189"/>
      <c r="Q184" s="146">
        <f>Q458</f>
        <v>1800.3248093055934</v>
      </c>
      <c r="R184" s="146">
        <f>R458</f>
        <v>90.016240465279594</v>
      </c>
      <c r="S184" s="146">
        <f>S458</f>
        <v>720.12992372223675</v>
      </c>
      <c r="T184" s="146">
        <f>T458</f>
        <v>900.16240465279668</v>
      </c>
      <c r="U184" s="146">
        <f>U458</f>
        <v>90.016240465279594</v>
      </c>
      <c r="V184" s="150"/>
      <c r="W184" s="150"/>
      <c r="X184" s="150"/>
      <c r="Y184" s="150"/>
      <c r="Z184" s="663" t="str">
        <f>IF(AB184&gt;0,'приложение 1.1 '!G185,"-")</f>
        <v>-</v>
      </c>
      <c r="AA184" s="412"/>
      <c r="AB184" s="150"/>
      <c r="AC184" s="189">
        <f>AC458</f>
        <v>324.7199999999998</v>
      </c>
      <c r="AD184" s="189"/>
      <c r="AE184" s="189"/>
      <c r="AF184" s="189"/>
      <c r="AG184" s="189"/>
      <c r="AH184" s="183">
        <f>AH458</f>
        <v>220.38170000000008</v>
      </c>
      <c r="AI184" s="153"/>
    </row>
    <row r="185" spans="1:35" ht="31.5" hidden="1">
      <c r="A185" s="147" t="str">
        <f>'приложение 1.1 '!A186</f>
        <v>2.1.</v>
      </c>
      <c r="B185" s="149" t="str">
        <f>'приложение 1.1 '!B186</f>
        <v>Энергосбережение и повышение энергетической эффективности</v>
      </c>
      <c r="C185" s="663"/>
      <c r="D185" s="663"/>
      <c r="E185" s="663"/>
      <c r="F185" s="663"/>
      <c r="G185" s="663"/>
      <c r="H185" s="663"/>
      <c r="I185" s="663"/>
      <c r="J185" s="408">
        <f>SUM(J186:J457)</f>
        <v>8</v>
      </c>
      <c r="K185" s="430"/>
      <c r="L185" s="430"/>
      <c r="M185" s="430"/>
      <c r="N185" s="535"/>
      <c r="O185" s="408">
        <f>SUM(O186:O457)</f>
        <v>0</v>
      </c>
      <c r="P185" s="430"/>
      <c r="Q185" s="508"/>
      <c r="R185" s="508"/>
      <c r="S185" s="508"/>
      <c r="T185" s="508"/>
      <c r="U185" s="508"/>
      <c r="V185" s="663"/>
      <c r="W185" s="663"/>
      <c r="X185" s="663"/>
      <c r="Y185" s="663"/>
      <c r="Z185" s="663" t="str">
        <f>IF(AB185&gt;0,'приложение 1.1 '!G186,"-")</f>
        <v>-</v>
      </c>
      <c r="AA185" s="413"/>
      <c r="AB185" s="663"/>
      <c r="AC185" s="430"/>
      <c r="AD185" s="663"/>
      <c r="AE185" s="663"/>
      <c r="AF185" s="663"/>
      <c r="AG185" s="663"/>
      <c r="AH185" s="531"/>
      <c r="AI185" s="185"/>
    </row>
    <row r="186" spans="1:35" ht="33.75" hidden="1" customHeight="1">
      <c r="A186" s="147" t="str">
        <f>'приложение 1.1 '!A187</f>
        <v>2.1.1.</v>
      </c>
      <c r="B186" s="448" t="str">
        <f>'приложение 1.1 '!B187</f>
        <v>Подстанции БКТП 6/10кВ</v>
      </c>
      <c r="C186" s="663"/>
      <c r="D186" s="663"/>
      <c r="E186" s="663"/>
      <c r="F186" s="663"/>
      <c r="G186" s="663"/>
      <c r="H186" s="663"/>
      <c r="I186" s="663"/>
      <c r="J186" s="408"/>
      <c r="K186" s="430"/>
      <c r="L186" s="430"/>
      <c r="M186" s="430"/>
      <c r="N186" s="535"/>
      <c r="O186" s="430"/>
      <c r="P186" s="430"/>
      <c r="Q186" s="508">
        <f>'приложение 1.1 '!H187</f>
        <v>0</v>
      </c>
      <c r="R186" s="508">
        <f t="shared" ref="R186" si="58">Q186*0.05</f>
        <v>0</v>
      </c>
      <c r="S186" s="508">
        <f>Q186*0.4</f>
        <v>0</v>
      </c>
      <c r="T186" s="508">
        <f>Q186*0.5</f>
        <v>0</v>
      </c>
      <c r="U186" s="508">
        <f>Q186-(R186+S186+T186)</f>
        <v>0</v>
      </c>
      <c r="V186" s="663"/>
      <c r="W186" s="663"/>
      <c r="X186" s="663"/>
      <c r="Y186" s="663"/>
      <c r="Z186" s="663"/>
      <c r="AA186" s="413"/>
      <c r="AB186" s="663"/>
      <c r="AC186" s="430"/>
      <c r="AD186" s="663"/>
      <c r="AE186" s="663"/>
      <c r="AF186" s="663"/>
      <c r="AG186" s="663"/>
      <c r="AH186" s="531"/>
      <c r="AI186" s="185"/>
    </row>
    <row r="187" spans="1:35" ht="54.95" hidden="1" customHeight="1">
      <c r="A187" s="416" t="str">
        <f>'приложение 1.1 '!A188</f>
        <v>2.1.1.1</v>
      </c>
      <c r="B187" s="418" t="str">
        <f>'приложение 1.1 '!B188</f>
        <v xml:space="preserve">Строительство 2БКТП -1000кВА ПТД №1 (противотуберкулезный диспансер) </v>
      </c>
      <c r="C187" s="663"/>
      <c r="D187" s="663"/>
      <c r="E187" s="663"/>
      <c r="F187" s="663"/>
      <c r="G187" s="663"/>
      <c r="H187" s="663"/>
      <c r="I187" s="663"/>
      <c r="J187" s="408"/>
      <c r="K187" s="430"/>
      <c r="L187" s="430"/>
      <c r="M187" s="430"/>
      <c r="N187" s="535"/>
      <c r="O187" s="430"/>
      <c r="P187" s="430"/>
      <c r="Q187" s="508">
        <f>'приложение 1.1 '!H188</f>
        <v>0.26750919000000001</v>
      </c>
      <c r="R187" s="508">
        <f t="shared" ref="R187" si="59">Q187*0.05</f>
        <v>1.3375459500000001E-2</v>
      </c>
      <c r="S187" s="508">
        <f t="shared" ref="S187" si="60">Q187*0.4</f>
        <v>0.10700367600000001</v>
      </c>
      <c r="T187" s="508">
        <f t="shared" ref="T187" si="61">Q187*0.5</f>
        <v>0.133754595</v>
      </c>
      <c r="U187" s="508">
        <f t="shared" ref="U187" si="62">Q187-(R187+S187+T187)</f>
        <v>1.337545950000002E-2</v>
      </c>
      <c r="V187" s="663"/>
      <c r="W187" s="663"/>
      <c r="X187" s="663"/>
      <c r="Y187" s="663"/>
      <c r="Z187" s="663">
        <f>IF(AB187&gt;0,'приложение 1.1 '!G188,"-")</f>
        <v>2013</v>
      </c>
      <c r="AA187" s="663">
        <v>25</v>
      </c>
      <c r="AB187" s="663" t="s">
        <v>775</v>
      </c>
      <c r="AC187" s="430">
        <f>'приложение 1.1 '!E188</f>
        <v>2</v>
      </c>
      <c r="AD187" s="663" t="str">
        <f>IF(AG187&gt;0,'приложение 1.1 '!G188,"-")</f>
        <v>-</v>
      </c>
      <c r="AE187" s="663"/>
      <c r="AF187" s="663"/>
      <c r="AG187" s="663"/>
      <c r="AH187" s="531">
        <f>'приложение 1.1 '!D188</f>
        <v>0</v>
      </c>
      <c r="AI187" s="185"/>
    </row>
    <row r="188" spans="1:35" ht="54.95" hidden="1" customHeight="1">
      <c r="A188" s="416" t="str">
        <f>'приложение 1.1 '!A189</f>
        <v>2.1.1.2</v>
      </c>
      <c r="B188" s="418" t="str">
        <f>'приложение 1.1 '!B189</f>
        <v xml:space="preserve">Строительство 2БКТП -1000кВА ПТД №2 (противотуберкулезный диспансер) </v>
      </c>
      <c r="C188" s="663"/>
      <c r="D188" s="663"/>
      <c r="E188" s="663"/>
      <c r="F188" s="663"/>
      <c r="G188" s="663"/>
      <c r="H188" s="663"/>
      <c r="I188" s="663"/>
      <c r="J188" s="408"/>
      <c r="K188" s="430"/>
      <c r="L188" s="430"/>
      <c r="M188" s="430"/>
      <c r="N188" s="535"/>
      <c r="O188" s="430"/>
      <c r="P188" s="430"/>
      <c r="Q188" s="508">
        <f>'приложение 1.1 '!H189</f>
        <v>4.7540103299999998</v>
      </c>
      <c r="R188" s="508">
        <f t="shared" ref="R188:R207" si="63">Q188*0.05</f>
        <v>0.23770051650000001</v>
      </c>
      <c r="S188" s="508">
        <f t="shared" ref="S188:S207" si="64">Q188*0.4</f>
        <v>1.9016041320000001</v>
      </c>
      <c r="T188" s="508">
        <f t="shared" ref="T188:T207" si="65">Q188*0.5</f>
        <v>2.3770051649999999</v>
      </c>
      <c r="U188" s="508">
        <f t="shared" ref="U188:U207" si="66">Q188-(R188+S188+T188)</f>
        <v>0.23770051650000035</v>
      </c>
      <c r="V188" s="663"/>
      <c r="W188" s="663"/>
      <c r="X188" s="663"/>
      <c r="Y188" s="663"/>
      <c r="Z188" s="663">
        <f>IF(AB188&gt;0,'приложение 1.1 '!G189,"-")</f>
        <v>2013</v>
      </c>
      <c r="AA188" s="663">
        <v>25</v>
      </c>
      <c r="AB188" s="663" t="s">
        <v>536</v>
      </c>
      <c r="AC188" s="430">
        <f>'приложение 1.1 '!E189</f>
        <v>2</v>
      </c>
      <c r="AD188" s="663" t="str">
        <f>IF(AG188&gt;0,'приложение 1.1 '!G189,"-")</f>
        <v>-</v>
      </c>
      <c r="AE188" s="663"/>
      <c r="AF188" s="663"/>
      <c r="AG188" s="663"/>
      <c r="AH188" s="531">
        <f>'приложение 1.1 '!D189</f>
        <v>0</v>
      </c>
      <c r="AI188" s="185"/>
    </row>
    <row r="189" spans="1:35" ht="68.25" hidden="1" customHeight="1">
      <c r="A189" s="416" t="str">
        <f>'приложение 1.1 '!A190</f>
        <v>2.1.1.3</v>
      </c>
      <c r="B189" s="418" t="str">
        <f>'приложение 1.1 '!B190</f>
        <v>Строительство БКТП №6 2х1000кВА (ж/д с проектными номерами 6,7,8,9) мкр.39</v>
      </c>
      <c r="C189" s="663"/>
      <c r="D189" s="663"/>
      <c r="E189" s="663"/>
      <c r="F189" s="663"/>
      <c r="G189" s="663"/>
      <c r="H189" s="663"/>
      <c r="I189" s="663"/>
      <c r="J189" s="408"/>
      <c r="K189" s="430"/>
      <c r="L189" s="430"/>
      <c r="M189" s="430"/>
      <c r="N189" s="535"/>
      <c r="O189" s="430"/>
      <c r="P189" s="430"/>
      <c r="Q189" s="508">
        <f>'приложение 1.1 '!H190</f>
        <v>8.1093889299999997</v>
      </c>
      <c r="R189" s="508">
        <f t="shared" si="63"/>
        <v>0.4054694465</v>
      </c>
      <c r="S189" s="508">
        <f t="shared" si="64"/>
        <v>3.243755572</v>
      </c>
      <c r="T189" s="508">
        <f t="shared" si="65"/>
        <v>4.0546944649999999</v>
      </c>
      <c r="U189" s="508">
        <f t="shared" si="66"/>
        <v>0.40546944649999972</v>
      </c>
      <c r="V189" s="663"/>
      <c r="W189" s="663"/>
      <c r="X189" s="663"/>
      <c r="Y189" s="663"/>
      <c r="Z189" s="663">
        <f>IF(AB189&gt;0,'приложение 1.1 '!G190,"-")</f>
        <v>2015</v>
      </c>
      <c r="AA189" s="663">
        <v>25</v>
      </c>
      <c r="AB189" s="663" t="s">
        <v>536</v>
      </c>
      <c r="AC189" s="430">
        <f>'приложение 1.1 '!E190</f>
        <v>2</v>
      </c>
      <c r="AD189" s="663" t="str">
        <f>IF(AG189&gt;0,'приложение 1.1 '!G190,"-")</f>
        <v>-</v>
      </c>
      <c r="AE189" s="663"/>
      <c r="AF189" s="663"/>
      <c r="AG189" s="663"/>
      <c r="AH189" s="531">
        <f>'приложение 1.1 '!D190</f>
        <v>0</v>
      </c>
      <c r="AI189" s="185"/>
    </row>
    <row r="190" spans="1:35" ht="54.95" hidden="1" customHeight="1">
      <c r="A190" s="416" t="str">
        <f>'приложение 1.1 '!A191</f>
        <v>2.1.1.4</v>
      </c>
      <c r="B190" s="418" t="str">
        <f>'приложение 1.1 '!B191</f>
        <v>Строительство 2БКТП-1600кВА мкр. №20А</v>
      </c>
      <c r="C190" s="663"/>
      <c r="D190" s="663"/>
      <c r="E190" s="663"/>
      <c r="F190" s="663"/>
      <c r="G190" s="663"/>
      <c r="H190" s="663"/>
      <c r="I190" s="663"/>
      <c r="J190" s="408"/>
      <c r="K190" s="430"/>
      <c r="L190" s="430"/>
      <c r="M190" s="430"/>
      <c r="N190" s="535"/>
      <c r="O190" s="430"/>
      <c r="P190" s="430"/>
      <c r="Q190" s="508">
        <f>'приложение 1.1 '!H191</f>
        <v>6.5884350000000005</v>
      </c>
      <c r="R190" s="508">
        <f t="shared" si="63"/>
        <v>0.32942175000000007</v>
      </c>
      <c r="S190" s="508">
        <f t="shared" si="64"/>
        <v>2.6353740000000005</v>
      </c>
      <c r="T190" s="508">
        <f t="shared" si="65"/>
        <v>3.2942175000000002</v>
      </c>
      <c r="U190" s="508">
        <f t="shared" si="66"/>
        <v>0.32942174999999985</v>
      </c>
      <c r="V190" s="663"/>
      <c r="W190" s="663"/>
      <c r="X190" s="663"/>
      <c r="Y190" s="663"/>
      <c r="Z190" s="663">
        <f>IF(AB190&gt;0,'приложение 1.1 '!G191,"-")</f>
        <v>2013</v>
      </c>
      <c r="AA190" s="663">
        <v>25</v>
      </c>
      <c r="AB190" s="663" t="s">
        <v>877</v>
      </c>
      <c r="AC190" s="430">
        <f>'приложение 1.1 '!E191</f>
        <v>3.2</v>
      </c>
      <c r="AD190" s="663" t="str">
        <f>IF(AG190&gt;0,'приложение 1.1 '!G191,"-")</f>
        <v>-</v>
      </c>
      <c r="AE190" s="663"/>
      <c r="AF190" s="663"/>
      <c r="AG190" s="663"/>
      <c r="AH190" s="531">
        <f>'приложение 1.1 '!D191</f>
        <v>0</v>
      </c>
      <c r="AI190" s="185"/>
    </row>
    <row r="191" spans="1:35" ht="54.95" hidden="1" customHeight="1">
      <c r="A191" s="416" t="str">
        <f>'приложение 1.1 '!A192</f>
        <v>2.1.1.5</v>
      </c>
      <c r="B191" s="418" t="str">
        <f>'приложение 1.1 '!B192</f>
        <v>Строительство 2БКТП-1000кВА мкр.20А</v>
      </c>
      <c r="C191" s="663"/>
      <c r="D191" s="663"/>
      <c r="E191" s="663"/>
      <c r="F191" s="663"/>
      <c r="G191" s="663"/>
      <c r="H191" s="663"/>
      <c r="I191" s="663"/>
      <c r="J191" s="408"/>
      <c r="K191" s="430"/>
      <c r="L191" s="430"/>
      <c r="M191" s="430"/>
      <c r="N191" s="535"/>
      <c r="O191" s="430"/>
      <c r="P191" s="430"/>
      <c r="Q191" s="508">
        <f>'приложение 1.1 '!H192</f>
        <v>5.8944048799999997</v>
      </c>
      <c r="R191" s="508">
        <f t="shared" si="63"/>
        <v>0.29472024400000002</v>
      </c>
      <c r="S191" s="508">
        <f t="shared" si="64"/>
        <v>2.3577619520000002</v>
      </c>
      <c r="T191" s="508">
        <f t="shared" si="65"/>
        <v>2.9472024399999999</v>
      </c>
      <c r="U191" s="508">
        <f t="shared" si="66"/>
        <v>0.29472024399999963</v>
      </c>
      <c r="V191" s="663"/>
      <c r="W191" s="663"/>
      <c r="X191" s="663"/>
      <c r="Y191" s="663"/>
      <c r="Z191" s="663">
        <f>IF(AB191&gt;0,'приложение 1.1 '!G192,"-")</f>
        <v>2016</v>
      </c>
      <c r="AA191" s="663">
        <v>25</v>
      </c>
      <c r="AB191" s="663" t="s">
        <v>536</v>
      </c>
      <c r="AC191" s="430">
        <f>'приложение 1.1 '!E192</f>
        <v>2</v>
      </c>
      <c r="AD191" s="663" t="str">
        <f>IF(AG191&gt;0,'приложение 1.1 '!G192,"-")</f>
        <v>-</v>
      </c>
      <c r="AE191" s="663"/>
      <c r="AF191" s="663"/>
      <c r="AG191" s="663"/>
      <c r="AH191" s="531">
        <f>'приложение 1.1 '!D192</f>
        <v>0</v>
      </c>
      <c r="AI191" s="185"/>
    </row>
    <row r="192" spans="1:35" ht="54.95" hidden="1" customHeight="1">
      <c r="A192" s="416" t="str">
        <f>'приложение 1.1 '!A193</f>
        <v>2.1.1.7</v>
      </c>
      <c r="B192" s="418" t="str">
        <f>'приложение 1.1 '!B193</f>
        <v>БКТП-2х1000кВА мкр.8 (для перевода ж/д с газовых плит на электрические)</v>
      </c>
      <c r="C192" s="663"/>
      <c r="D192" s="663"/>
      <c r="E192" s="663"/>
      <c r="F192" s="663"/>
      <c r="G192" s="663"/>
      <c r="H192" s="663"/>
      <c r="I192" s="663"/>
      <c r="J192" s="408"/>
      <c r="K192" s="430"/>
      <c r="L192" s="430"/>
      <c r="M192" s="430"/>
      <c r="N192" s="535"/>
      <c r="O192" s="430"/>
      <c r="P192" s="430"/>
      <c r="Q192" s="508">
        <f>'приложение 1.1 '!H193</f>
        <v>6.3085194500000004</v>
      </c>
      <c r="R192" s="508">
        <f t="shared" si="63"/>
        <v>0.31542597250000004</v>
      </c>
      <c r="S192" s="508">
        <f t="shared" si="64"/>
        <v>2.5234077800000003</v>
      </c>
      <c r="T192" s="508">
        <f t="shared" si="65"/>
        <v>3.1542597250000002</v>
      </c>
      <c r="U192" s="508">
        <f t="shared" si="66"/>
        <v>0.31542597249999993</v>
      </c>
      <c r="V192" s="663"/>
      <c r="W192" s="663"/>
      <c r="X192" s="663"/>
      <c r="Y192" s="663"/>
      <c r="Z192" s="663">
        <f>IF(AB192&gt;0,'приложение 1.1 '!G193,"-")</f>
        <v>2015</v>
      </c>
      <c r="AA192" s="663">
        <v>25</v>
      </c>
      <c r="AB192" s="663" t="s">
        <v>536</v>
      </c>
      <c r="AC192" s="430">
        <f>'приложение 1.1 '!E193</f>
        <v>2</v>
      </c>
      <c r="AD192" s="663" t="str">
        <f>IF(AG192&gt;0,'приложение 1.1 '!G193,"-")</f>
        <v>-</v>
      </c>
      <c r="AE192" s="663"/>
      <c r="AF192" s="663"/>
      <c r="AG192" s="663"/>
      <c r="AH192" s="531">
        <f>'приложение 1.1 '!D193</f>
        <v>0</v>
      </c>
      <c r="AI192" s="185"/>
    </row>
    <row r="193" spans="1:35" ht="54.95" hidden="1" customHeight="1">
      <c r="A193" s="416" t="str">
        <f>'приложение 1.1 '!A194</f>
        <v>2.1.1.8</v>
      </c>
      <c r="B193" s="418" t="str">
        <f>'приложение 1.1 '!B194</f>
        <v xml:space="preserve">Строительство 2БКТП-1000кВА Храм Георгия Победоносца </v>
      </c>
      <c r="C193" s="663"/>
      <c r="D193" s="663"/>
      <c r="E193" s="663"/>
      <c r="F193" s="663"/>
      <c r="G193" s="663"/>
      <c r="H193" s="663"/>
      <c r="I193" s="663"/>
      <c r="J193" s="408"/>
      <c r="K193" s="430"/>
      <c r="L193" s="430"/>
      <c r="M193" s="430"/>
      <c r="N193" s="535"/>
      <c r="O193" s="430"/>
      <c r="P193" s="430"/>
      <c r="Q193" s="508">
        <f>'приложение 1.1 '!H194</f>
        <v>5.8867785599999998</v>
      </c>
      <c r="R193" s="508">
        <f t="shared" si="63"/>
        <v>0.294338928</v>
      </c>
      <c r="S193" s="508">
        <f t="shared" si="64"/>
        <v>2.354711424</v>
      </c>
      <c r="T193" s="508">
        <f t="shared" si="65"/>
        <v>2.9433892799999999</v>
      </c>
      <c r="U193" s="508">
        <f t="shared" si="66"/>
        <v>0.29433892800000017</v>
      </c>
      <c r="V193" s="663"/>
      <c r="W193" s="663"/>
      <c r="X193" s="663"/>
      <c r="Y193" s="663"/>
      <c r="Z193" s="663">
        <f>IF(AB193&gt;0,'приложение 1.1 '!G194,"-")</f>
        <v>2013</v>
      </c>
      <c r="AA193" s="663">
        <v>25</v>
      </c>
      <c r="AB193" s="663" t="s">
        <v>536</v>
      </c>
      <c r="AC193" s="430">
        <f>'приложение 1.1 '!E194</f>
        <v>2</v>
      </c>
      <c r="AD193" s="663" t="str">
        <f>IF(AG193&gt;0,'приложение 1.1 '!G194,"-")</f>
        <v>-</v>
      </c>
      <c r="AE193" s="663"/>
      <c r="AF193" s="663"/>
      <c r="AG193" s="663"/>
      <c r="AH193" s="531">
        <f>'приложение 1.1 '!D194</f>
        <v>0</v>
      </c>
      <c r="AI193" s="185"/>
    </row>
    <row r="194" spans="1:35" ht="54.95" hidden="1" customHeight="1">
      <c r="A194" s="416" t="str">
        <f>'приложение 1.1 '!A195</f>
        <v>2.1.1.9</v>
      </c>
      <c r="B194" s="418" t="str">
        <f>'приложение 1.1 '!B195</f>
        <v>Строительство 2БКТП-1600кВА мкр.30А (ж/д №1 мкр.30А)</v>
      </c>
      <c r="C194" s="663"/>
      <c r="D194" s="663"/>
      <c r="E194" s="663"/>
      <c r="F194" s="663"/>
      <c r="G194" s="663"/>
      <c r="H194" s="663"/>
      <c r="I194" s="663"/>
      <c r="J194" s="408"/>
      <c r="K194" s="430"/>
      <c r="L194" s="430"/>
      <c r="M194" s="430"/>
      <c r="N194" s="535"/>
      <c r="O194" s="430"/>
      <c r="P194" s="430"/>
      <c r="Q194" s="508">
        <f>'приложение 1.1 '!H195</f>
        <v>5.609</v>
      </c>
      <c r="R194" s="508">
        <f t="shared" si="63"/>
        <v>0.28045000000000003</v>
      </c>
      <c r="S194" s="508">
        <f t="shared" si="64"/>
        <v>2.2436000000000003</v>
      </c>
      <c r="T194" s="508">
        <f t="shared" si="65"/>
        <v>2.8045</v>
      </c>
      <c r="U194" s="508">
        <f t="shared" si="66"/>
        <v>0.28045000000000009</v>
      </c>
      <c r="V194" s="663"/>
      <c r="W194" s="663"/>
      <c r="X194" s="663"/>
      <c r="Y194" s="663"/>
      <c r="Z194" s="663">
        <f>IF(AB194&gt;0,'приложение 1.1 '!G195,"-")</f>
        <v>2013</v>
      </c>
      <c r="AA194" s="663">
        <v>25</v>
      </c>
      <c r="AB194" s="663" t="s">
        <v>877</v>
      </c>
      <c r="AC194" s="430">
        <f>'приложение 1.1 '!E195</f>
        <v>3.2</v>
      </c>
      <c r="AD194" s="663" t="str">
        <f>IF(AG194&gt;0,'приложение 1.1 '!G195,"-")</f>
        <v>-</v>
      </c>
      <c r="AE194" s="663"/>
      <c r="AF194" s="663"/>
      <c r="AG194" s="663"/>
      <c r="AH194" s="531">
        <f>'приложение 1.1 '!D195</f>
        <v>0</v>
      </c>
      <c r="AI194" s="185"/>
    </row>
    <row r="195" spans="1:35" ht="54.95" hidden="1" customHeight="1">
      <c r="A195" s="416" t="str">
        <f>'приложение 1.1 '!A196</f>
        <v>2.1.1.10</v>
      </c>
      <c r="B195" s="418" t="str">
        <f>'приложение 1.1 '!B196</f>
        <v>Строительство 2БКТП-1000кВА в мкр.31 (ж/д №5 мкр. 31)</v>
      </c>
      <c r="C195" s="663"/>
      <c r="D195" s="663"/>
      <c r="E195" s="663"/>
      <c r="F195" s="663"/>
      <c r="G195" s="663"/>
      <c r="H195" s="663"/>
      <c r="I195" s="663"/>
      <c r="J195" s="408"/>
      <c r="K195" s="430"/>
      <c r="L195" s="430"/>
      <c r="M195" s="430"/>
      <c r="N195" s="535"/>
      <c r="O195" s="430"/>
      <c r="P195" s="430"/>
      <c r="Q195" s="508">
        <f>'приложение 1.1 '!H196</f>
        <v>4.1360000000000001</v>
      </c>
      <c r="R195" s="508">
        <f t="shared" si="63"/>
        <v>0.20680000000000001</v>
      </c>
      <c r="S195" s="508">
        <f t="shared" si="64"/>
        <v>1.6544000000000001</v>
      </c>
      <c r="T195" s="508">
        <f t="shared" si="65"/>
        <v>2.0680000000000001</v>
      </c>
      <c r="U195" s="508">
        <f t="shared" si="66"/>
        <v>0.20679999999999987</v>
      </c>
      <c r="V195" s="663"/>
      <c r="W195" s="663"/>
      <c r="X195" s="663"/>
      <c r="Y195" s="663"/>
      <c r="Z195" s="663">
        <f>IF(AB195&gt;0,'приложение 1.1 '!G196,"-")</f>
        <v>2013</v>
      </c>
      <c r="AA195" s="663">
        <v>25</v>
      </c>
      <c r="AB195" s="663" t="s">
        <v>536</v>
      </c>
      <c r="AC195" s="430">
        <f>'приложение 1.1 '!E196</f>
        <v>2</v>
      </c>
      <c r="AD195" s="663" t="str">
        <f>IF(AG195&gt;0,'приложение 1.1 '!G196,"-")</f>
        <v>-</v>
      </c>
      <c r="AE195" s="663"/>
      <c r="AF195" s="663"/>
      <c r="AG195" s="663"/>
      <c r="AH195" s="531">
        <f>'приложение 1.1 '!D196</f>
        <v>0</v>
      </c>
      <c r="AI195" s="185"/>
    </row>
    <row r="196" spans="1:35" ht="54.95" hidden="1" customHeight="1">
      <c r="A196" s="416" t="str">
        <f>'приложение 1.1 '!A197</f>
        <v>2.1.1.12</v>
      </c>
      <c r="B196" s="418" t="str">
        <f>'приложение 1.1 '!B197</f>
        <v>Строительство 2БКТП-1000кВА, для электроснабжения АБК.</v>
      </c>
      <c r="C196" s="663"/>
      <c r="D196" s="663"/>
      <c r="E196" s="663"/>
      <c r="F196" s="663"/>
      <c r="G196" s="663"/>
      <c r="H196" s="663"/>
      <c r="I196" s="663"/>
      <c r="J196" s="408"/>
      <c r="K196" s="430"/>
      <c r="L196" s="430"/>
      <c r="M196" s="430"/>
      <c r="N196" s="535"/>
      <c r="O196" s="430"/>
      <c r="P196" s="430"/>
      <c r="Q196" s="508">
        <f>'приложение 1.1 '!H197</f>
        <v>6.1901654600000002</v>
      </c>
      <c r="R196" s="508">
        <f t="shared" si="63"/>
        <v>0.30950827300000006</v>
      </c>
      <c r="S196" s="508">
        <f t="shared" si="64"/>
        <v>2.4760661840000004</v>
      </c>
      <c r="T196" s="508">
        <f t="shared" si="65"/>
        <v>3.0950827300000001</v>
      </c>
      <c r="U196" s="508">
        <f t="shared" si="66"/>
        <v>0.30950827299999961</v>
      </c>
      <c r="V196" s="663"/>
      <c r="W196" s="663"/>
      <c r="X196" s="663"/>
      <c r="Y196" s="663"/>
      <c r="Z196" s="663">
        <f>IF(AB196&gt;0,'приложение 1.1 '!G197,"-")</f>
        <v>2014</v>
      </c>
      <c r="AA196" s="663">
        <v>25</v>
      </c>
      <c r="AB196" s="663" t="s">
        <v>536</v>
      </c>
      <c r="AC196" s="430">
        <f>'приложение 1.1 '!E197</f>
        <v>2</v>
      </c>
      <c r="AD196" s="663" t="str">
        <f>IF(AG196&gt;0,'приложение 1.1 '!G197,"-")</f>
        <v>-</v>
      </c>
      <c r="AE196" s="663"/>
      <c r="AF196" s="663"/>
      <c r="AG196" s="663"/>
      <c r="AH196" s="531">
        <f>'приложение 1.1 '!D197</f>
        <v>0</v>
      </c>
      <c r="AI196" s="185"/>
    </row>
    <row r="197" spans="1:35" ht="54.95" hidden="1" customHeight="1">
      <c r="A197" s="416" t="str">
        <f>'приложение 1.1 '!A198</f>
        <v>2.1.1.13</v>
      </c>
      <c r="B197" s="418" t="str">
        <f>'приложение 1.1 '!B198</f>
        <v>Строительство БКТП 2х1000кВА  мкр.6</v>
      </c>
      <c r="C197" s="663"/>
      <c r="D197" s="663"/>
      <c r="E197" s="663"/>
      <c r="F197" s="663"/>
      <c r="G197" s="663"/>
      <c r="H197" s="663"/>
      <c r="I197" s="663"/>
      <c r="J197" s="408"/>
      <c r="K197" s="430"/>
      <c r="L197" s="430"/>
      <c r="M197" s="430"/>
      <c r="N197" s="535"/>
      <c r="O197" s="430"/>
      <c r="P197" s="430"/>
      <c r="Q197" s="508">
        <f>'приложение 1.1 '!H198</f>
        <v>7.2737961900000005</v>
      </c>
      <c r="R197" s="508">
        <f t="shared" si="63"/>
        <v>0.36368980950000007</v>
      </c>
      <c r="S197" s="508">
        <f t="shared" si="64"/>
        <v>2.9095184760000006</v>
      </c>
      <c r="T197" s="508">
        <f t="shared" si="65"/>
        <v>3.6368980950000003</v>
      </c>
      <c r="U197" s="508">
        <f t="shared" si="66"/>
        <v>0.36368980949999941</v>
      </c>
      <c r="V197" s="663"/>
      <c r="W197" s="663"/>
      <c r="X197" s="663"/>
      <c r="Y197" s="663"/>
      <c r="Z197" s="663">
        <f>IF(AB197&gt;0,'приложение 1.1 '!G198,"-")</f>
        <v>2015</v>
      </c>
      <c r="AA197" s="663">
        <v>25</v>
      </c>
      <c r="AB197" s="663" t="s">
        <v>536</v>
      </c>
      <c r="AC197" s="430">
        <f>'приложение 1.1 '!E198</f>
        <v>2</v>
      </c>
      <c r="AD197" s="663" t="str">
        <f>IF(AG197&gt;0,'приложение 1.1 '!G198,"-")</f>
        <v>-</v>
      </c>
      <c r="AE197" s="663"/>
      <c r="AF197" s="663"/>
      <c r="AG197" s="663"/>
      <c r="AH197" s="531">
        <f>'приложение 1.1 '!D198</f>
        <v>0</v>
      </c>
      <c r="AI197" s="185"/>
    </row>
    <row r="198" spans="1:35" ht="68.25" hidden="1" customHeight="1">
      <c r="A198" s="416" t="str">
        <f>'приложение 1.1 '!A199</f>
        <v>2.1.1.14</v>
      </c>
      <c r="B198" s="418" t="str">
        <f>'приложение 1.1 '!B199</f>
        <v>Строительство 2БКТП-1000кВА 45 к.к.</v>
      </c>
      <c r="C198" s="663"/>
      <c r="D198" s="663"/>
      <c r="E198" s="663"/>
      <c r="F198" s="663"/>
      <c r="G198" s="663"/>
      <c r="H198" s="663"/>
      <c r="I198" s="663"/>
      <c r="J198" s="408"/>
      <c r="K198" s="430"/>
      <c r="L198" s="430"/>
      <c r="M198" s="430"/>
      <c r="N198" s="535"/>
      <c r="O198" s="430"/>
      <c r="P198" s="430"/>
      <c r="Q198" s="508">
        <f>'приложение 1.1 '!H199</f>
        <v>8.223567469999999</v>
      </c>
      <c r="R198" s="508">
        <f t="shared" si="63"/>
        <v>0.41117837349999997</v>
      </c>
      <c r="S198" s="508">
        <f t="shared" si="64"/>
        <v>3.2894269879999998</v>
      </c>
      <c r="T198" s="508">
        <f t="shared" si="65"/>
        <v>4.1117837349999995</v>
      </c>
      <c r="U198" s="508">
        <f t="shared" si="66"/>
        <v>0.4111783735000003</v>
      </c>
      <c r="V198" s="663"/>
      <c r="W198" s="663"/>
      <c r="X198" s="663"/>
      <c r="Y198" s="663"/>
      <c r="Z198" s="663">
        <f>IF(AB198&gt;0,'приложение 1.1 '!G199,"-")</f>
        <v>2015</v>
      </c>
      <c r="AA198" s="663">
        <v>25</v>
      </c>
      <c r="AB198" s="663" t="s">
        <v>536</v>
      </c>
      <c r="AC198" s="430">
        <f>'приложение 1.1 '!E199</f>
        <v>2</v>
      </c>
      <c r="AD198" s="663" t="str">
        <f>IF(AG198&gt;0,'приложение 1.1 '!G199,"-")</f>
        <v>-</v>
      </c>
      <c r="AE198" s="663"/>
      <c r="AF198" s="663"/>
      <c r="AG198" s="663"/>
      <c r="AH198" s="531">
        <f>'приложение 1.1 '!D199</f>
        <v>0</v>
      </c>
      <c r="AI198" s="185"/>
    </row>
    <row r="199" spans="1:35" ht="80.25" hidden="1" customHeight="1">
      <c r="A199" s="416" t="str">
        <f>'приложение 1.1 '!A200</f>
        <v>2.1.1.18</v>
      </c>
      <c r="B199" s="418" t="str">
        <f>'приложение 1.1 '!B200</f>
        <v xml:space="preserve">Строительство БКТП-2х1600кВА для электроснабжения Детского сада в мкр. 24  </v>
      </c>
      <c r="C199" s="663"/>
      <c r="D199" s="663"/>
      <c r="E199" s="663"/>
      <c r="F199" s="663"/>
      <c r="G199" s="663"/>
      <c r="H199" s="663"/>
      <c r="I199" s="663"/>
      <c r="J199" s="408"/>
      <c r="K199" s="430"/>
      <c r="L199" s="430"/>
      <c r="M199" s="430"/>
      <c r="N199" s="535"/>
      <c r="O199" s="430"/>
      <c r="P199" s="430"/>
      <c r="Q199" s="508">
        <f>'приложение 1.1 '!H200</f>
        <v>8.1083821</v>
      </c>
      <c r="R199" s="508">
        <f t="shared" si="63"/>
        <v>0.405419105</v>
      </c>
      <c r="S199" s="508">
        <f t="shared" si="64"/>
        <v>3.24335284</v>
      </c>
      <c r="T199" s="508">
        <f t="shared" si="65"/>
        <v>4.05419105</v>
      </c>
      <c r="U199" s="508">
        <f t="shared" si="66"/>
        <v>0.405419105</v>
      </c>
      <c r="V199" s="663"/>
      <c r="W199" s="663"/>
      <c r="X199" s="663"/>
      <c r="Y199" s="663"/>
      <c r="Z199" s="663">
        <f>IF(AB199&gt;0,'приложение 1.1 '!G200,"-")</f>
        <v>2013</v>
      </c>
      <c r="AA199" s="663">
        <v>25</v>
      </c>
      <c r="AB199" s="663" t="s">
        <v>877</v>
      </c>
      <c r="AC199" s="430">
        <f>'приложение 1.1 '!E200</f>
        <v>3.2</v>
      </c>
      <c r="AD199" s="663" t="str">
        <f>IF(AG199&gt;0,'приложение 1.1 '!G200,"-")</f>
        <v>-</v>
      </c>
      <c r="AE199" s="663"/>
      <c r="AF199" s="663"/>
      <c r="AG199" s="663"/>
      <c r="AH199" s="531">
        <f>'приложение 1.1 '!D200</f>
        <v>0</v>
      </c>
      <c r="AI199" s="185"/>
    </row>
    <row r="200" spans="1:35" ht="80.25" hidden="1" customHeight="1">
      <c r="A200" s="416" t="str">
        <f>'приложение 1.1 '!A201</f>
        <v>2.1.1.19</v>
      </c>
      <c r="B200" s="418" t="str">
        <f>'приложение 1.1 '!B201</f>
        <v>Строительство 2БКТП-1000кВА, для электроснабжения Детского сада в мкр. 32 №1;2</v>
      </c>
      <c r="C200" s="663"/>
      <c r="D200" s="663"/>
      <c r="E200" s="663"/>
      <c r="F200" s="663"/>
      <c r="G200" s="663"/>
      <c r="H200" s="663"/>
      <c r="I200" s="663"/>
      <c r="J200" s="408"/>
      <c r="K200" s="430"/>
      <c r="L200" s="430"/>
      <c r="M200" s="430"/>
      <c r="N200" s="535"/>
      <c r="O200" s="430"/>
      <c r="P200" s="430"/>
      <c r="Q200" s="508">
        <f>'приложение 1.1 '!H201</f>
        <v>5.5777418799999996</v>
      </c>
      <c r="R200" s="508">
        <f t="shared" si="63"/>
        <v>0.278887094</v>
      </c>
      <c r="S200" s="508">
        <f t="shared" si="64"/>
        <v>2.231096752</v>
      </c>
      <c r="T200" s="508">
        <f t="shared" si="65"/>
        <v>2.7888709399999998</v>
      </c>
      <c r="U200" s="508">
        <f t="shared" si="66"/>
        <v>0.27888709399999989</v>
      </c>
      <c r="V200" s="663"/>
      <c r="W200" s="663"/>
      <c r="X200" s="663"/>
      <c r="Y200" s="663"/>
      <c r="Z200" s="663">
        <f>IF(AB200&gt;0,'приложение 1.1 '!G201,"-")</f>
        <v>2013</v>
      </c>
      <c r="AA200" s="663">
        <v>25</v>
      </c>
      <c r="AB200" s="663" t="s">
        <v>536</v>
      </c>
      <c r="AC200" s="430">
        <f>'приложение 1.1 '!E201</f>
        <v>2</v>
      </c>
      <c r="AD200" s="663" t="str">
        <f>IF(AG200&gt;0,'приложение 1.1 '!G201,"-")</f>
        <v>-</v>
      </c>
      <c r="AE200" s="663"/>
      <c r="AF200" s="663"/>
      <c r="AG200" s="663"/>
      <c r="AH200" s="531">
        <f>'приложение 1.1 '!D201</f>
        <v>0</v>
      </c>
      <c r="AI200" s="185"/>
    </row>
    <row r="201" spans="1:35" ht="80.25" hidden="1" customHeight="1">
      <c r="A201" s="416" t="str">
        <f>'приложение 1.1 '!A202</f>
        <v>2.1.1.20</v>
      </c>
      <c r="B201" s="418" t="str">
        <f>'приложение 1.1 '!B202</f>
        <v>Монтаж 2БКТП-1600кВА (ТП-№1) застройка 40 мкр.</v>
      </c>
      <c r="C201" s="663"/>
      <c r="D201" s="663"/>
      <c r="E201" s="663"/>
      <c r="F201" s="663"/>
      <c r="G201" s="663"/>
      <c r="H201" s="663"/>
      <c r="I201" s="663"/>
      <c r="J201" s="408"/>
      <c r="K201" s="430"/>
      <c r="L201" s="430"/>
      <c r="M201" s="430"/>
      <c r="N201" s="535"/>
      <c r="O201" s="430"/>
      <c r="P201" s="430"/>
      <c r="Q201" s="508">
        <f>'приложение 1.1 '!H202</f>
        <v>7.7417359999999995</v>
      </c>
      <c r="R201" s="508">
        <f t="shared" si="63"/>
        <v>0.38708680000000001</v>
      </c>
      <c r="S201" s="508">
        <f t="shared" si="64"/>
        <v>3.0966944000000001</v>
      </c>
      <c r="T201" s="508">
        <f t="shared" si="65"/>
        <v>3.8708679999999998</v>
      </c>
      <c r="U201" s="508">
        <f t="shared" si="66"/>
        <v>0.38708679999999962</v>
      </c>
      <c r="V201" s="663"/>
      <c r="W201" s="663"/>
      <c r="X201" s="663"/>
      <c r="Y201" s="663"/>
      <c r="Z201" s="663">
        <f>IF(AB201&gt;0,'приложение 1.1 '!G202,"-")</f>
        <v>2013</v>
      </c>
      <c r="AA201" s="663">
        <v>25</v>
      </c>
      <c r="AB201" s="663" t="s">
        <v>877</v>
      </c>
      <c r="AC201" s="430">
        <f>'приложение 1.1 '!E202</f>
        <v>3.2</v>
      </c>
      <c r="AD201" s="663" t="str">
        <f>IF(AG201&gt;0,'приложение 1.1 '!G202,"-")</f>
        <v>-</v>
      </c>
      <c r="AE201" s="663"/>
      <c r="AF201" s="663"/>
      <c r="AG201" s="663"/>
      <c r="AH201" s="531">
        <f>'приложение 1.1 '!D202</f>
        <v>0</v>
      </c>
      <c r="AI201" s="185"/>
    </row>
    <row r="202" spans="1:35" ht="80.25" hidden="1" customHeight="1">
      <c r="A202" s="416" t="str">
        <f>'приложение 1.1 '!A203</f>
        <v>2.1.1.21</v>
      </c>
      <c r="B202" s="418" t="str">
        <f>'приложение 1.1 '!B203</f>
        <v>Монтаж 2БКТП-1600кВА (ТП-№2) застройка 40 мкр.</v>
      </c>
      <c r="C202" s="663"/>
      <c r="D202" s="663"/>
      <c r="E202" s="663"/>
      <c r="F202" s="663"/>
      <c r="G202" s="663"/>
      <c r="H202" s="663"/>
      <c r="I202" s="663"/>
      <c r="J202" s="408"/>
      <c r="K202" s="430"/>
      <c r="L202" s="430"/>
      <c r="M202" s="430"/>
      <c r="N202" s="535"/>
      <c r="O202" s="430"/>
      <c r="P202" s="430"/>
      <c r="Q202" s="508">
        <f>'приложение 1.1 '!H203</f>
        <v>7.7417359999999995</v>
      </c>
      <c r="R202" s="508">
        <f t="shared" si="63"/>
        <v>0.38708680000000001</v>
      </c>
      <c r="S202" s="508">
        <f t="shared" si="64"/>
        <v>3.0966944000000001</v>
      </c>
      <c r="T202" s="508">
        <f t="shared" si="65"/>
        <v>3.8708679999999998</v>
      </c>
      <c r="U202" s="508">
        <f t="shared" si="66"/>
        <v>0.38708679999999962</v>
      </c>
      <c r="V202" s="663"/>
      <c r="W202" s="663"/>
      <c r="X202" s="663"/>
      <c r="Y202" s="663"/>
      <c r="Z202" s="663">
        <f>IF(AB202&gt;0,'приложение 1.1 '!G203,"-")</f>
        <v>2013</v>
      </c>
      <c r="AA202" s="663">
        <v>25</v>
      </c>
      <c r="AB202" s="663" t="s">
        <v>877</v>
      </c>
      <c r="AC202" s="430">
        <f>'приложение 1.1 '!E203</f>
        <v>3.2</v>
      </c>
      <c r="AD202" s="663" t="str">
        <f>IF(AG202&gt;0,'приложение 1.1 '!G203,"-")</f>
        <v>-</v>
      </c>
      <c r="AE202" s="663"/>
      <c r="AF202" s="663"/>
      <c r="AG202" s="663"/>
      <c r="AH202" s="531">
        <f>'приложение 1.1 '!D203</f>
        <v>0</v>
      </c>
      <c r="AI202" s="185"/>
    </row>
    <row r="203" spans="1:35" ht="80.25" hidden="1" customHeight="1">
      <c r="A203" s="416" t="str">
        <f>'приложение 1.1 '!A204</f>
        <v>2.1.1.22</v>
      </c>
      <c r="B203" s="418" t="str">
        <f>'приложение 1.1 '!B204</f>
        <v>Монтаж 2БКТП-1600кВА (ТП-№3) застройка 40 мкр.</v>
      </c>
      <c r="C203" s="663"/>
      <c r="D203" s="663"/>
      <c r="E203" s="663"/>
      <c r="F203" s="663"/>
      <c r="G203" s="663"/>
      <c r="H203" s="663"/>
      <c r="I203" s="663"/>
      <c r="J203" s="408"/>
      <c r="K203" s="430"/>
      <c r="L203" s="430"/>
      <c r="M203" s="430"/>
      <c r="N203" s="535"/>
      <c r="O203" s="430"/>
      <c r="P203" s="430"/>
      <c r="Q203" s="508">
        <f>'приложение 1.1 '!H204</f>
        <v>7.7417359999999995</v>
      </c>
      <c r="R203" s="508">
        <f t="shared" si="63"/>
        <v>0.38708680000000001</v>
      </c>
      <c r="S203" s="508">
        <f t="shared" si="64"/>
        <v>3.0966944000000001</v>
      </c>
      <c r="T203" s="508">
        <f t="shared" si="65"/>
        <v>3.8708679999999998</v>
      </c>
      <c r="U203" s="508">
        <f t="shared" si="66"/>
        <v>0.38708679999999962</v>
      </c>
      <c r="V203" s="663"/>
      <c r="W203" s="663"/>
      <c r="X203" s="663"/>
      <c r="Y203" s="663"/>
      <c r="Z203" s="663">
        <f>IF(AB203&gt;0,'приложение 1.1 '!G204,"-")</f>
        <v>2013</v>
      </c>
      <c r="AA203" s="663">
        <v>25</v>
      </c>
      <c r="AB203" s="663" t="s">
        <v>877</v>
      </c>
      <c r="AC203" s="430">
        <f>'приложение 1.1 '!E204</f>
        <v>3.2</v>
      </c>
      <c r="AD203" s="663" t="str">
        <f>IF(AG203&gt;0,'приложение 1.1 '!G204,"-")</f>
        <v>-</v>
      </c>
      <c r="AE203" s="663"/>
      <c r="AF203" s="663"/>
      <c r="AG203" s="663"/>
      <c r="AH203" s="531">
        <f>'приложение 1.1 '!D204</f>
        <v>0</v>
      </c>
      <c r="AI203" s="185"/>
    </row>
    <row r="204" spans="1:35" ht="80.25" hidden="1" customHeight="1">
      <c r="A204" s="416" t="str">
        <f>'приложение 1.1 '!A205</f>
        <v>2.1.1.23</v>
      </c>
      <c r="B204" s="418" t="str">
        <f>'приложение 1.1 '!B205</f>
        <v>Монтаж 2БКТП-1600кВА (ТП-№4) застройка 40 мкр.</v>
      </c>
      <c r="C204" s="663"/>
      <c r="D204" s="663"/>
      <c r="E204" s="663"/>
      <c r="F204" s="663"/>
      <c r="G204" s="663"/>
      <c r="H204" s="663"/>
      <c r="I204" s="663"/>
      <c r="J204" s="408"/>
      <c r="K204" s="430"/>
      <c r="L204" s="430"/>
      <c r="M204" s="430"/>
      <c r="N204" s="535"/>
      <c r="O204" s="430"/>
      <c r="P204" s="430"/>
      <c r="Q204" s="508">
        <f>'приложение 1.1 '!H205</f>
        <v>15.483471999999999</v>
      </c>
      <c r="R204" s="508">
        <f t="shared" si="63"/>
        <v>0.77417360000000002</v>
      </c>
      <c r="S204" s="508">
        <f t="shared" si="64"/>
        <v>6.1933888000000001</v>
      </c>
      <c r="T204" s="508">
        <f t="shared" si="65"/>
        <v>7.7417359999999995</v>
      </c>
      <c r="U204" s="508">
        <f t="shared" si="66"/>
        <v>0.77417359999999924</v>
      </c>
      <c r="V204" s="663"/>
      <c r="W204" s="663"/>
      <c r="X204" s="663"/>
      <c r="Y204" s="663"/>
      <c r="Z204" s="663">
        <f>IF(AB204&gt;0,'приложение 1.1 '!G205,"-")</f>
        <v>2013</v>
      </c>
      <c r="AA204" s="663">
        <v>25</v>
      </c>
      <c r="AB204" s="663" t="s">
        <v>877</v>
      </c>
      <c r="AC204" s="430">
        <f>'приложение 1.1 '!E205</f>
        <v>3.2</v>
      </c>
      <c r="AD204" s="663" t="str">
        <f>IF(AG204&gt;0,'приложение 1.1 '!G205,"-")</f>
        <v>-</v>
      </c>
      <c r="AE204" s="663"/>
      <c r="AF204" s="663"/>
      <c r="AG204" s="663"/>
      <c r="AH204" s="531">
        <f>'приложение 1.1 '!D205</f>
        <v>0</v>
      </c>
      <c r="AI204" s="185"/>
    </row>
    <row r="205" spans="1:35" ht="80.25" hidden="1" customHeight="1">
      <c r="A205" s="416" t="str">
        <f>'приложение 1.1 '!A206</f>
        <v>2.1.1.24</v>
      </c>
      <c r="B205" s="418" t="str">
        <f>'приложение 1.1 '!B206</f>
        <v xml:space="preserve">Строительство 2БКТП-1000кВА ИЖК мкр.37 </v>
      </c>
      <c r="C205" s="663"/>
      <c r="D205" s="663"/>
      <c r="E205" s="663"/>
      <c r="F205" s="663"/>
      <c r="G205" s="663"/>
      <c r="H205" s="663"/>
      <c r="I205" s="663"/>
      <c r="J205" s="408"/>
      <c r="K205" s="430"/>
      <c r="L205" s="430"/>
      <c r="M205" s="430"/>
      <c r="N205" s="535"/>
      <c r="O205" s="430"/>
      <c r="P205" s="430"/>
      <c r="Q205" s="508">
        <f>'приложение 1.1 '!H206</f>
        <v>4.968550099999999</v>
      </c>
      <c r="R205" s="508">
        <f t="shared" si="63"/>
        <v>0.24842750499999997</v>
      </c>
      <c r="S205" s="508">
        <f t="shared" si="64"/>
        <v>1.9874200399999997</v>
      </c>
      <c r="T205" s="508">
        <f t="shared" si="65"/>
        <v>2.4842750499999995</v>
      </c>
      <c r="U205" s="508">
        <f t="shared" si="66"/>
        <v>0.24842750499999955</v>
      </c>
      <c r="V205" s="663"/>
      <c r="W205" s="663"/>
      <c r="X205" s="663"/>
      <c r="Y205" s="663"/>
      <c r="Z205" s="663">
        <f>IF(AB205&gt;0,'приложение 1.1 '!G206,"-")</f>
        <v>2013</v>
      </c>
      <c r="AA205" s="663">
        <v>25</v>
      </c>
      <c r="AB205" s="663" t="s">
        <v>536</v>
      </c>
      <c r="AC205" s="430">
        <f>'приложение 1.1 '!E206</f>
        <v>2</v>
      </c>
      <c r="AD205" s="663" t="str">
        <f>IF(AG205&gt;0,'приложение 1.1 '!G206,"-")</f>
        <v>-</v>
      </c>
      <c r="AE205" s="663"/>
      <c r="AF205" s="663"/>
      <c r="AG205" s="663"/>
      <c r="AH205" s="531">
        <f>'приложение 1.1 '!D206</f>
        <v>0</v>
      </c>
      <c r="AI205" s="185"/>
    </row>
    <row r="206" spans="1:35" ht="80.25" hidden="1" customHeight="1">
      <c r="A206" s="416" t="str">
        <f>'приложение 1.1 '!A207</f>
        <v>2.1.1.25</v>
      </c>
      <c r="B206" s="418" t="str">
        <f>'приложение 1.1 '!B207</f>
        <v>Строительство БКТП-2х1000кВА  для электроснабжения жилого комплекса №304.1 (блок А) 24 мкр.</v>
      </c>
      <c r="C206" s="663"/>
      <c r="D206" s="663"/>
      <c r="E206" s="663"/>
      <c r="F206" s="663"/>
      <c r="G206" s="663"/>
      <c r="H206" s="663"/>
      <c r="I206" s="663"/>
      <c r="J206" s="408"/>
      <c r="K206" s="430"/>
      <c r="L206" s="430"/>
      <c r="M206" s="430"/>
      <c r="N206" s="535"/>
      <c r="O206" s="430"/>
      <c r="P206" s="430"/>
      <c r="Q206" s="508">
        <f>'приложение 1.1 '!H207</f>
        <v>5.4905349999999995</v>
      </c>
      <c r="R206" s="508">
        <f t="shared" si="63"/>
        <v>0.27452674999999999</v>
      </c>
      <c r="S206" s="508">
        <f t="shared" si="64"/>
        <v>2.1962139999999999</v>
      </c>
      <c r="T206" s="508">
        <f t="shared" si="65"/>
        <v>2.7452674999999997</v>
      </c>
      <c r="U206" s="508">
        <f t="shared" si="66"/>
        <v>0.27452674999999971</v>
      </c>
      <c r="V206" s="663"/>
      <c r="W206" s="663"/>
      <c r="X206" s="663"/>
      <c r="Y206" s="663"/>
      <c r="Z206" s="663">
        <f>IF(AB206&gt;0,'приложение 1.1 '!G207,"-")</f>
        <v>2013</v>
      </c>
      <c r="AA206" s="663">
        <v>25</v>
      </c>
      <c r="AB206" s="663" t="s">
        <v>536</v>
      </c>
      <c r="AC206" s="430">
        <f>'приложение 1.1 '!E207</f>
        <v>2</v>
      </c>
      <c r="AD206" s="663" t="str">
        <f>IF(AG206&gt;0,'приложение 1.1 '!G207,"-")</f>
        <v>-</v>
      </c>
      <c r="AE206" s="663"/>
      <c r="AF206" s="663"/>
      <c r="AG206" s="663"/>
      <c r="AH206" s="531">
        <f>'приложение 1.1 '!D207</f>
        <v>0</v>
      </c>
      <c r="AI206" s="185"/>
    </row>
    <row r="207" spans="1:35" ht="80.25" hidden="1" customHeight="1">
      <c r="A207" s="416" t="str">
        <f>'приложение 1.1 '!A208</f>
        <v>2.1.1.27</v>
      </c>
      <c r="B207" s="418" t="str">
        <f>'приложение 1.1 '!B208</f>
        <v xml:space="preserve">Строительство 2БКТП-1000 кВА (электроснабжение 10 кВ п. Лунный) </v>
      </c>
      <c r="C207" s="663"/>
      <c r="D207" s="663"/>
      <c r="E207" s="663"/>
      <c r="F207" s="663"/>
      <c r="G207" s="663"/>
      <c r="H207" s="663"/>
      <c r="I207" s="663"/>
      <c r="J207" s="408"/>
      <c r="K207" s="430"/>
      <c r="L207" s="430"/>
      <c r="M207" s="430"/>
      <c r="N207" s="535"/>
      <c r="O207" s="430"/>
      <c r="P207" s="430"/>
      <c r="Q207" s="508">
        <f>'приложение 1.1 '!H208</f>
        <v>4.2598829999999997E-2</v>
      </c>
      <c r="R207" s="508">
        <f t="shared" si="63"/>
        <v>2.1299414999999999E-3</v>
      </c>
      <c r="S207" s="508">
        <f t="shared" si="64"/>
        <v>1.7039532E-2</v>
      </c>
      <c r="T207" s="508">
        <f t="shared" si="65"/>
        <v>2.1299414999999999E-2</v>
      </c>
      <c r="U207" s="508">
        <f t="shared" si="66"/>
        <v>2.129941500000003E-3</v>
      </c>
      <c r="V207" s="663"/>
      <c r="W207" s="663"/>
      <c r="X207" s="663"/>
      <c r="Y207" s="663"/>
      <c r="Z207" s="663">
        <f>IF(AB207&gt;0,'приложение 1.1 '!G208,"-")</f>
        <v>2017</v>
      </c>
      <c r="AA207" s="663">
        <v>25</v>
      </c>
      <c r="AB207" s="663" t="s">
        <v>536</v>
      </c>
      <c r="AC207" s="430">
        <f>'приложение 1.1 '!E208</f>
        <v>2</v>
      </c>
      <c r="AD207" s="663" t="str">
        <f>IF(AG207&gt;0,'приложение 1.1 '!G208,"-")</f>
        <v>-</v>
      </c>
      <c r="AE207" s="663"/>
      <c r="AF207" s="663"/>
      <c r="AG207" s="663"/>
      <c r="AH207" s="531">
        <f>'приложение 1.1 '!D208</f>
        <v>0</v>
      </c>
      <c r="AI207" s="185"/>
    </row>
    <row r="208" spans="1:35" ht="80.25" hidden="1" customHeight="1">
      <c r="A208" s="416" t="str">
        <f>'приложение 1.1 '!A209</f>
        <v>2.1.1.30</v>
      </c>
      <c r="B208" s="418" t="str">
        <f>'приложение 1.1 '!B209</f>
        <v>Строительство БКТП-2х630кВА (окружная клиническая больница)</v>
      </c>
      <c r="C208" s="663"/>
      <c r="D208" s="663"/>
      <c r="E208" s="663"/>
      <c r="F208" s="663"/>
      <c r="G208" s="663"/>
      <c r="H208" s="663"/>
      <c r="I208" s="663"/>
      <c r="J208" s="408"/>
      <c r="K208" s="430"/>
      <c r="L208" s="430"/>
      <c r="M208" s="430"/>
      <c r="N208" s="535"/>
      <c r="O208" s="430"/>
      <c r="P208" s="430"/>
      <c r="Q208" s="508">
        <f>'приложение 1.1 '!H209</f>
        <v>5.8576917800000006</v>
      </c>
      <c r="R208" s="508">
        <f t="shared" ref="R208" si="67">Q208*0.05</f>
        <v>0.29288458900000003</v>
      </c>
      <c r="S208" s="508">
        <f t="shared" ref="S208" si="68">Q208*0.4</f>
        <v>2.3430767120000002</v>
      </c>
      <c r="T208" s="508">
        <f t="shared" ref="T208" si="69">Q208*0.5</f>
        <v>2.9288458900000003</v>
      </c>
      <c r="U208" s="508">
        <f t="shared" ref="U208" si="70">Q208-(R208+S208+T208)</f>
        <v>0.29288458900000069</v>
      </c>
      <c r="V208" s="663"/>
      <c r="W208" s="663"/>
      <c r="X208" s="663"/>
      <c r="Y208" s="663"/>
      <c r="Z208" s="663">
        <f>IF(AB208&gt;0,'приложение 1.1 '!G209,"-")</f>
        <v>2015</v>
      </c>
      <c r="AA208" s="663">
        <v>25</v>
      </c>
      <c r="AB208" s="663" t="s">
        <v>2057</v>
      </c>
      <c r="AC208" s="430">
        <f>'приложение 1.1 '!E209</f>
        <v>1.26</v>
      </c>
      <c r="AD208" s="663"/>
      <c r="AE208" s="663"/>
      <c r="AF208" s="663"/>
      <c r="AG208" s="663"/>
      <c r="AH208" s="531">
        <f>'приложение 1.1 '!D209</f>
        <v>0</v>
      </c>
      <c r="AI208" s="185"/>
    </row>
    <row r="209" spans="1:35" ht="28.5" hidden="1" customHeight="1">
      <c r="A209" s="147" t="str">
        <f>'приложение 1.1 '!A210</f>
        <v>2.1.2.</v>
      </c>
      <c r="B209" s="448" t="str">
        <f>'приложение 1.1 '!B210</f>
        <v>Подстанции КТПН 6/10кВ</v>
      </c>
      <c r="C209" s="663"/>
      <c r="D209" s="663"/>
      <c r="E209" s="663"/>
      <c r="F209" s="663"/>
      <c r="G209" s="663"/>
      <c r="H209" s="663"/>
      <c r="I209" s="663"/>
      <c r="J209" s="408"/>
      <c r="K209" s="430"/>
      <c r="L209" s="430"/>
      <c r="M209" s="430"/>
      <c r="N209" s="535"/>
      <c r="O209" s="430"/>
      <c r="P209" s="430"/>
      <c r="Q209" s="508">
        <f>'приложение 1.1 '!H210</f>
        <v>0</v>
      </c>
      <c r="R209" s="508">
        <f t="shared" ref="R209" si="71">Q209*0.05</f>
        <v>0</v>
      </c>
      <c r="S209" s="508">
        <f t="shared" ref="S209" si="72">Q209*0.4</f>
        <v>0</v>
      </c>
      <c r="T209" s="508">
        <f t="shared" ref="T209" si="73">Q209*0.5</f>
        <v>0</v>
      </c>
      <c r="U209" s="508">
        <f t="shared" ref="U209" si="74">Q209-(R209+S209+T209)</f>
        <v>0</v>
      </c>
      <c r="V209" s="663"/>
      <c r="W209" s="663"/>
      <c r="X209" s="663"/>
      <c r="Y209" s="663"/>
      <c r="Z209" s="663"/>
      <c r="AA209" s="413"/>
      <c r="AB209" s="663"/>
      <c r="AC209" s="430">
        <f>'приложение 1.1 '!E210</f>
        <v>0</v>
      </c>
      <c r="AD209" s="663"/>
      <c r="AE209" s="663"/>
      <c r="AF209" s="663"/>
      <c r="AG209" s="663"/>
      <c r="AH209" s="531">
        <f>'приложение 1.1 '!D210</f>
        <v>0</v>
      </c>
      <c r="AI209" s="185"/>
    </row>
    <row r="210" spans="1:35" ht="54.95" hidden="1" customHeight="1">
      <c r="A210" s="416" t="str">
        <f>'приложение 1.1 '!A211</f>
        <v>2.1.2.1</v>
      </c>
      <c r="B210" s="418" t="str">
        <f>'приложение 1.1 '!B211</f>
        <v>Строительство КТПН-400 кВА для электроснабжения "Центра ГИМС МЧС России"</v>
      </c>
      <c r="C210" s="663"/>
      <c r="D210" s="663"/>
      <c r="E210" s="663"/>
      <c r="F210" s="663"/>
      <c r="G210" s="663"/>
      <c r="H210" s="663"/>
      <c r="I210" s="663"/>
      <c r="J210" s="408"/>
      <c r="K210" s="430"/>
      <c r="L210" s="430"/>
      <c r="M210" s="430"/>
      <c r="N210" s="535"/>
      <c r="O210" s="430"/>
      <c r="P210" s="430"/>
      <c r="Q210" s="508">
        <f>'приложение 1.1 '!H211</f>
        <v>0.90600000000000003</v>
      </c>
      <c r="R210" s="508">
        <f t="shared" ref="R210:R271" si="75">Q210*0.05</f>
        <v>4.5300000000000007E-2</v>
      </c>
      <c r="S210" s="508">
        <f t="shared" ref="S210:S271" si="76">Q210*0.4</f>
        <v>0.36240000000000006</v>
      </c>
      <c r="T210" s="508">
        <f t="shared" ref="T210:T271" si="77">Q210*0.5</f>
        <v>0.45300000000000001</v>
      </c>
      <c r="U210" s="508">
        <f t="shared" ref="U210:U271" si="78">Q210-(R210+S210+T210)</f>
        <v>4.5300000000000007E-2</v>
      </c>
      <c r="V210" s="663"/>
      <c r="W210" s="663"/>
      <c r="X210" s="663"/>
      <c r="Y210" s="663"/>
      <c r="Z210" s="663">
        <f>IF(AB210&gt;0,'приложение 1.1 '!G211,"-")</f>
        <v>2012</v>
      </c>
      <c r="AA210" s="663">
        <v>25</v>
      </c>
      <c r="AB210" s="663" t="s">
        <v>878</v>
      </c>
      <c r="AC210" s="430">
        <f>'приложение 1.1 '!E211</f>
        <v>0.4</v>
      </c>
      <c r="AD210" s="663" t="str">
        <f>IF(AG210&gt;0,'приложение 1.1 '!G211,"-")</f>
        <v>-</v>
      </c>
      <c r="AE210" s="663"/>
      <c r="AF210" s="663"/>
      <c r="AG210" s="663"/>
      <c r="AH210" s="531">
        <f>'приложение 1.1 '!D211</f>
        <v>0</v>
      </c>
      <c r="AI210" s="185"/>
    </row>
    <row r="211" spans="1:35" ht="54.95" hidden="1" customHeight="1">
      <c r="A211" s="416" t="str">
        <f>'приложение 1.1 '!A212</f>
        <v>2.1.2.2</v>
      </c>
      <c r="B211" s="418" t="str">
        <f>'приложение 1.1 '!B212</f>
        <v>Строительство КТПН-400кВА электроснабжение ФГБОУ ДПО "УЦ ФПС по ХМАО-Югре"</v>
      </c>
      <c r="C211" s="663"/>
      <c r="D211" s="663"/>
      <c r="E211" s="663"/>
      <c r="F211" s="663"/>
      <c r="G211" s="663"/>
      <c r="H211" s="663"/>
      <c r="I211" s="663"/>
      <c r="J211" s="408"/>
      <c r="K211" s="430"/>
      <c r="L211" s="430"/>
      <c r="M211" s="430"/>
      <c r="N211" s="535"/>
      <c r="O211" s="430"/>
      <c r="P211" s="430"/>
      <c r="Q211" s="508">
        <f>'приложение 1.1 '!H212</f>
        <v>8.5752999999999996E-2</v>
      </c>
      <c r="R211" s="508">
        <f t="shared" si="75"/>
        <v>4.2876499999999996E-3</v>
      </c>
      <c r="S211" s="508">
        <f t="shared" si="76"/>
        <v>3.4301199999999997E-2</v>
      </c>
      <c r="T211" s="508">
        <f t="shared" si="77"/>
        <v>4.2876499999999998E-2</v>
      </c>
      <c r="U211" s="508">
        <f t="shared" si="78"/>
        <v>4.287650000000004E-3</v>
      </c>
      <c r="V211" s="663"/>
      <c r="W211" s="663"/>
      <c r="X211" s="663"/>
      <c r="Y211" s="663"/>
      <c r="Z211" s="663">
        <f>IF(AB211&gt;0,'приложение 1.1 '!G212,"-")</f>
        <v>2013</v>
      </c>
      <c r="AA211" s="663">
        <v>25</v>
      </c>
      <c r="AB211" s="663" t="s">
        <v>879</v>
      </c>
      <c r="AC211" s="430">
        <f>'приложение 1.1 '!E212</f>
        <v>0.8</v>
      </c>
      <c r="AD211" s="663" t="str">
        <f>IF(AG211&gt;0,'приложение 1.1 '!G212,"-")</f>
        <v>-</v>
      </c>
      <c r="AE211" s="663"/>
      <c r="AF211" s="663"/>
      <c r="AG211" s="663"/>
      <c r="AH211" s="531">
        <f>'приложение 1.1 '!D212</f>
        <v>0</v>
      </c>
      <c r="AI211" s="185"/>
    </row>
    <row r="212" spans="1:35" ht="54.95" hidden="1" customHeight="1">
      <c r="A212" s="416" t="str">
        <f>'приложение 1.1 '!A213</f>
        <v>2.1.2.3</v>
      </c>
      <c r="B212" s="418" t="str">
        <f>'приложение 1.1 '!B213</f>
        <v>Строительство 2КТПН-630кВА по ул.Домостроителей,6.Электроснабжение склада</v>
      </c>
      <c r="C212" s="663"/>
      <c r="D212" s="663"/>
      <c r="E212" s="663"/>
      <c r="F212" s="663"/>
      <c r="G212" s="663"/>
      <c r="H212" s="663"/>
      <c r="I212" s="663"/>
      <c r="J212" s="408"/>
      <c r="K212" s="430"/>
      <c r="L212" s="430"/>
      <c r="M212" s="430"/>
      <c r="N212" s="535"/>
      <c r="O212" s="430"/>
      <c r="P212" s="430"/>
      <c r="Q212" s="508">
        <f>'приложение 1.1 '!H213</f>
        <v>2.9727031499999996</v>
      </c>
      <c r="R212" s="508">
        <f t="shared" si="75"/>
        <v>0.14863515749999998</v>
      </c>
      <c r="S212" s="508">
        <f t="shared" si="76"/>
        <v>1.1890812599999998</v>
      </c>
      <c r="T212" s="508">
        <f t="shared" si="77"/>
        <v>1.4863515749999998</v>
      </c>
      <c r="U212" s="508">
        <f t="shared" si="78"/>
        <v>0.14863515749999978</v>
      </c>
      <c r="V212" s="663"/>
      <c r="W212" s="663"/>
      <c r="X212" s="663"/>
      <c r="Y212" s="663"/>
      <c r="Z212" s="663">
        <f>IF(AB212&gt;0,'приложение 1.1 '!G213,"-")</f>
        <v>2013</v>
      </c>
      <c r="AA212" s="663">
        <v>25</v>
      </c>
      <c r="AB212" s="663" t="s">
        <v>537</v>
      </c>
      <c r="AC212" s="430">
        <f>'приложение 1.1 '!E213</f>
        <v>1.26</v>
      </c>
      <c r="AD212" s="663" t="str">
        <f>IF(AG212&gt;0,'приложение 1.1 '!G213,"-")</f>
        <v>-</v>
      </c>
      <c r="AE212" s="663"/>
      <c r="AF212" s="663"/>
      <c r="AG212" s="663"/>
      <c r="AH212" s="531">
        <f>'приложение 1.1 '!D213</f>
        <v>0</v>
      </c>
      <c r="AI212" s="185"/>
    </row>
    <row r="213" spans="1:35" ht="71.25" hidden="1" customHeight="1">
      <c r="A213" s="416" t="str">
        <f>'приложение 1.1 '!A214</f>
        <v>2.1.2.4</v>
      </c>
      <c r="B213" s="418" t="str">
        <f>'приложение 1.1 '!B214</f>
        <v>Строительство 2КТПН-1000кВА 45 к.к., (котельная для снабжения мкр.№38,39)</v>
      </c>
      <c r="C213" s="663"/>
      <c r="D213" s="663"/>
      <c r="E213" s="663"/>
      <c r="F213" s="663"/>
      <c r="G213" s="663"/>
      <c r="H213" s="663"/>
      <c r="I213" s="663"/>
      <c r="J213" s="408"/>
      <c r="K213" s="430"/>
      <c r="L213" s="430"/>
      <c r="M213" s="430"/>
      <c r="N213" s="535"/>
      <c r="O213" s="430"/>
      <c r="P213" s="430"/>
      <c r="Q213" s="508">
        <f>'приложение 1.1 '!H214</f>
        <v>2.9574600000000002</v>
      </c>
      <c r="R213" s="508">
        <f t="shared" si="75"/>
        <v>0.147873</v>
      </c>
      <c r="S213" s="508">
        <f t="shared" si="76"/>
        <v>1.182984</v>
      </c>
      <c r="T213" s="508">
        <f t="shared" si="77"/>
        <v>1.4787300000000001</v>
      </c>
      <c r="U213" s="508">
        <f t="shared" si="78"/>
        <v>0.14787300000000014</v>
      </c>
      <c r="V213" s="663"/>
      <c r="W213" s="663"/>
      <c r="X213" s="663"/>
      <c r="Y213" s="663"/>
      <c r="Z213" s="663">
        <f>IF(AB213&gt;0,'приложение 1.1 '!G214,"-")</f>
        <v>2013</v>
      </c>
      <c r="AA213" s="663">
        <v>25</v>
      </c>
      <c r="AB213" s="663" t="s">
        <v>536</v>
      </c>
      <c r="AC213" s="430">
        <f>'приложение 1.1 '!E214</f>
        <v>2</v>
      </c>
      <c r="AD213" s="663" t="str">
        <f>IF(AG213&gt;0,'приложение 1.1 '!G214,"-")</f>
        <v>-</v>
      </c>
      <c r="AE213" s="663"/>
      <c r="AF213" s="663"/>
      <c r="AG213" s="663"/>
      <c r="AH213" s="531">
        <f>'приложение 1.1 '!D214</f>
        <v>0</v>
      </c>
      <c r="AI213" s="185"/>
    </row>
    <row r="214" spans="1:35" ht="54.95" hidden="1" customHeight="1">
      <c r="A214" s="416" t="str">
        <f>'приложение 1.1 '!A215</f>
        <v>2.1.2.5</v>
      </c>
      <c r="B214" s="418" t="str">
        <f>'приложение 1.1 '!B215</f>
        <v>Строительство КТПН-2х400кВА  9ПУ  (ТП-517)</v>
      </c>
      <c r="C214" s="663"/>
      <c r="D214" s="663"/>
      <c r="E214" s="663"/>
      <c r="F214" s="663"/>
      <c r="G214" s="663"/>
      <c r="H214" s="663"/>
      <c r="I214" s="663"/>
      <c r="J214" s="408"/>
      <c r="K214" s="430"/>
      <c r="L214" s="430"/>
      <c r="M214" s="430"/>
      <c r="N214" s="535"/>
      <c r="O214" s="430"/>
      <c r="P214" s="430"/>
      <c r="Q214" s="508">
        <f>'приложение 1.1 '!H215</f>
        <v>2.2620449499999999</v>
      </c>
      <c r="R214" s="508">
        <f t="shared" si="75"/>
        <v>0.1131022475</v>
      </c>
      <c r="S214" s="508">
        <f t="shared" si="76"/>
        <v>0.90481798000000002</v>
      </c>
      <c r="T214" s="508">
        <f t="shared" si="77"/>
        <v>1.131022475</v>
      </c>
      <c r="U214" s="508">
        <f t="shared" si="78"/>
        <v>0.11310224749999964</v>
      </c>
      <c r="V214" s="663"/>
      <c r="W214" s="663"/>
      <c r="X214" s="663"/>
      <c r="Y214" s="663"/>
      <c r="Z214" s="663">
        <f>IF(AB214&gt;0,'приложение 1.1 '!G215,"-")</f>
        <v>2014</v>
      </c>
      <c r="AA214" s="663">
        <v>25</v>
      </c>
      <c r="AB214" s="663" t="s">
        <v>879</v>
      </c>
      <c r="AC214" s="430">
        <f>'приложение 1.1 '!E215</f>
        <v>0.8</v>
      </c>
      <c r="AD214" s="663" t="str">
        <f>IF(AG214&gt;0,'приложение 1.1 '!G215,"-")</f>
        <v>-</v>
      </c>
      <c r="AE214" s="663"/>
      <c r="AF214" s="663"/>
      <c r="AG214" s="663"/>
      <c r="AH214" s="531">
        <f>'приложение 1.1 '!D215</f>
        <v>0</v>
      </c>
      <c r="AI214" s="185"/>
    </row>
    <row r="215" spans="1:35" ht="46.5" hidden="1" customHeight="1">
      <c r="A215" s="416" t="str">
        <f>'приложение 1.1 '!A216</f>
        <v>2.1.2.6</v>
      </c>
      <c r="B215" s="418" t="str">
        <f>'приложение 1.1 '!B216</f>
        <v>Строительство КТПН-2х630кВА для электроснабжения дилерского центра Хонда</v>
      </c>
      <c r="C215" s="663"/>
      <c r="D215" s="663"/>
      <c r="E215" s="663"/>
      <c r="F215" s="663"/>
      <c r="G215" s="663"/>
      <c r="H215" s="663"/>
      <c r="I215" s="663"/>
      <c r="J215" s="408"/>
      <c r="K215" s="430"/>
      <c r="L215" s="430"/>
      <c r="M215" s="430"/>
      <c r="N215" s="535"/>
      <c r="O215" s="430"/>
      <c r="P215" s="430"/>
      <c r="Q215" s="508">
        <f>'приложение 1.1 '!H216</f>
        <v>2.9857170000000002</v>
      </c>
      <c r="R215" s="508">
        <f t="shared" si="75"/>
        <v>0.14928585000000003</v>
      </c>
      <c r="S215" s="508">
        <f t="shared" si="76"/>
        <v>1.1942868000000002</v>
      </c>
      <c r="T215" s="508">
        <f t="shared" si="77"/>
        <v>1.4928585000000001</v>
      </c>
      <c r="U215" s="508">
        <f t="shared" si="78"/>
        <v>0.14928585000000005</v>
      </c>
      <c r="V215" s="663"/>
      <c r="W215" s="663"/>
      <c r="X215" s="663"/>
      <c r="Y215" s="663"/>
      <c r="Z215" s="663">
        <f>IF(AB215&gt;0,'приложение 1.1 '!G216,"-")</f>
        <v>2017</v>
      </c>
      <c r="AA215" s="663">
        <v>25</v>
      </c>
      <c r="AB215" s="663" t="s">
        <v>537</v>
      </c>
      <c r="AC215" s="430">
        <f>'приложение 1.1 '!E216</f>
        <v>1.26</v>
      </c>
      <c r="AD215" s="663" t="str">
        <f>IF(AG215&gt;0,'приложение 1.1 '!G216,"-")</f>
        <v>-</v>
      </c>
      <c r="AE215" s="663"/>
      <c r="AF215" s="663"/>
      <c r="AG215" s="663"/>
      <c r="AH215" s="531">
        <f>'приложение 1.1 '!D216</f>
        <v>0</v>
      </c>
      <c r="AI215" s="185"/>
    </row>
    <row r="216" spans="1:35" ht="69.75" hidden="1" customHeight="1">
      <c r="A216" s="416" t="str">
        <f>'приложение 1.1 '!A217</f>
        <v>2.1.2.7</v>
      </c>
      <c r="B216" s="418" t="str">
        <f>'приложение 1.1 '!B217</f>
        <v>Строительство 2КТПН-400кВА КНС Югорский тракт, для электроснабжения канализационной насосной станции  по Югорскому тракту</v>
      </c>
      <c r="C216" s="663"/>
      <c r="D216" s="663"/>
      <c r="E216" s="663"/>
      <c r="F216" s="663"/>
      <c r="G216" s="663"/>
      <c r="H216" s="663"/>
      <c r="I216" s="663"/>
      <c r="J216" s="408"/>
      <c r="K216" s="430"/>
      <c r="L216" s="430"/>
      <c r="M216" s="430"/>
      <c r="N216" s="535"/>
      <c r="O216" s="430"/>
      <c r="P216" s="430"/>
      <c r="Q216" s="508">
        <f>'приложение 1.1 '!H217</f>
        <v>2.0532409999999999</v>
      </c>
      <c r="R216" s="508">
        <f t="shared" si="75"/>
        <v>0.10266205</v>
      </c>
      <c r="S216" s="508">
        <f t="shared" si="76"/>
        <v>0.82129640000000004</v>
      </c>
      <c r="T216" s="508">
        <f t="shared" si="77"/>
        <v>1.0266204999999999</v>
      </c>
      <c r="U216" s="508">
        <f t="shared" si="78"/>
        <v>0.10266204999999995</v>
      </c>
      <c r="V216" s="663"/>
      <c r="W216" s="663"/>
      <c r="X216" s="663"/>
      <c r="Y216" s="663"/>
      <c r="Z216" s="663">
        <f>IF(AB216&gt;0,'приложение 1.1 '!G217,"-")</f>
        <v>2013</v>
      </c>
      <c r="AA216" s="663">
        <v>25</v>
      </c>
      <c r="AB216" s="663" t="s">
        <v>879</v>
      </c>
      <c r="AC216" s="430">
        <f>'приложение 1.1 '!E217</f>
        <v>0.8</v>
      </c>
      <c r="AD216" s="663" t="str">
        <f>IF(AG216&gt;0,'приложение 1.1 '!G217,"-")</f>
        <v>-</v>
      </c>
      <c r="AE216" s="663"/>
      <c r="AF216" s="663"/>
      <c r="AG216" s="663"/>
      <c r="AH216" s="531">
        <f>'приложение 1.1 '!D217</f>
        <v>0</v>
      </c>
      <c r="AI216" s="185"/>
    </row>
    <row r="217" spans="1:35" ht="42.75" hidden="1" customHeight="1">
      <c r="A217" s="416" t="str">
        <f>'приложение 1.1 '!A218</f>
        <v>2.1.2.8</v>
      </c>
      <c r="B217" s="418" t="str">
        <f>'приложение 1.1 '!B218</f>
        <v>Строительство КТПН-1 400кВА ДНТ Мостовик-2</v>
      </c>
      <c r="C217" s="663"/>
      <c r="D217" s="663"/>
      <c r="E217" s="663"/>
      <c r="F217" s="663"/>
      <c r="G217" s="663"/>
      <c r="H217" s="663"/>
      <c r="I217" s="663"/>
      <c r="J217" s="408"/>
      <c r="K217" s="430"/>
      <c r="L217" s="430"/>
      <c r="M217" s="430"/>
      <c r="N217" s="535"/>
      <c r="O217" s="430"/>
      <c r="P217" s="430"/>
      <c r="Q217" s="508">
        <f>'приложение 1.1 '!H218</f>
        <v>1.82396</v>
      </c>
      <c r="R217" s="508">
        <f t="shared" ref="R217:R218" si="79">Q217*0.05</f>
        <v>9.1198000000000001E-2</v>
      </c>
      <c r="S217" s="508">
        <f t="shared" ref="S217:S218" si="80">Q217*0.4</f>
        <v>0.72958400000000001</v>
      </c>
      <c r="T217" s="508">
        <f t="shared" ref="T217:T218" si="81">Q217*0.5</f>
        <v>0.91198000000000001</v>
      </c>
      <c r="U217" s="508">
        <f t="shared" ref="U217:U218" si="82">Q217-(R217+S217+T217)</f>
        <v>9.119799999999989E-2</v>
      </c>
      <c r="V217" s="663"/>
      <c r="W217" s="663"/>
      <c r="X217" s="663"/>
      <c r="Y217" s="663"/>
      <c r="Z217" s="663">
        <f>IF(AB217&gt;0,'приложение 1.1 '!G218,"-")</f>
        <v>2015</v>
      </c>
      <c r="AA217" s="663">
        <v>25</v>
      </c>
      <c r="AB217" s="663" t="s">
        <v>879</v>
      </c>
      <c r="AC217" s="430">
        <f>'приложение 1.1 '!E218</f>
        <v>0.8</v>
      </c>
      <c r="AD217" s="663" t="str">
        <f>IF(AG217&gt;0,'приложение 1.1 '!G218,"-")</f>
        <v>-</v>
      </c>
      <c r="AE217" s="663"/>
      <c r="AF217" s="663"/>
      <c r="AG217" s="663"/>
      <c r="AH217" s="531">
        <f>'приложение 1.1 '!D218</f>
        <v>0</v>
      </c>
      <c r="AI217" s="185"/>
    </row>
    <row r="218" spans="1:35" ht="40.5" hidden="1" customHeight="1">
      <c r="A218" s="416" t="str">
        <f>'приложение 1.1 '!A219</f>
        <v>2.1.2.9</v>
      </c>
      <c r="B218" s="418" t="str">
        <f>'приложение 1.1 '!B219</f>
        <v>Строительство КТПН-2 400кВА ДНТ Мостовик-2</v>
      </c>
      <c r="C218" s="663"/>
      <c r="D218" s="663"/>
      <c r="E218" s="663"/>
      <c r="F218" s="663"/>
      <c r="G218" s="663"/>
      <c r="H218" s="663"/>
      <c r="I218" s="663"/>
      <c r="J218" s="408"/>
      <c r="K218" s="430"/>
      <c r="L218" s="430"/>
      <c r="M218" s="430"/>
      <c r="N218" s="535"/>
      <c r="O218" s="430"/>
      <c r="P218" s="430"/>
      <c r="Q218" s="508">
        <f>'приложение 1.1 '!H219</f>
        <v>2.2969490000000001</v>
      </c>
      <c r="R218" s="508">
        <f t="shared" si="79"/>
        <v>0.11484745000000002</v>
      </c>
      <c r="S218" s="508">
        <f t="shared" si="80"/>
        <v>0.91877960000000014</v>
      </c>
      <c r="T218" s="508">
        <f t="shared" si="81"/>
        <v>1.1484745000000001</v>
      </c>
      <c r="U218" s="508">
        <f t="shared" si="82"/>
        <v>0.11484744999999963</v>
      </c>
      <c r="V218" s="663"/>
      <c r="W218" s="663"/>
      <c r="X218" s="663"/>
      <c r="Y218" s="663"/>
      <c r="Z218" s="663">
        <f>IF(AB218&gt;0,'приложение 1.1 '!G219,"-")</f>
        <v>2015</v>
      </c>
      <c r="AA218" s="663">
        <v>25</v>
      </c>
      <c r="AB218" s="663" t="s">
        <v>879</v>
      </c>
      <c r="AC218" s="430">
        <f>'приложение 1.1 '!E219</f>
        <v>0.8</v>
      </c>
      <c r="AD218" s="663" t="str">
        <f>IF(AG218&gt;0,'приложение 1.1 '!G219,"-")</f>
        <v>-</v>
      </c>
      <c r="AE218" s="663"/>
      <c r="AF218" s="663"/>
      <c r="AG218" s="663"/>
      <c r="AH218" s="531">
        <f>'приложение 1.1 '!D219</f>
        <v>0</v>
      </c>
      <c r="AI218" s="185"/>
    </row>
    <row r="219" spans="1:35" ht="40.5" hidden="1" customHeight="1">
      <c r="A219" s="416" t="str">
        <f>'приложение 1.1 '!A220</f>
        <v>2.1.2.10</v>
      </c>
      <c r="B219" s="418" t="str">
        <f>'приложение 1.1 '!B220</f>
        <v>Строительство КТПН-400кВА ДНТ Дружба</v>
      </c>
      <c r="C219" s="663"/>
      <c r="D219" s="663"/>
      <c r="E219" s="663"/>
      <c r="F219" s="663"/>
      <c r="G219" s="663"/>
      <c r="H219" s="663"/>
      <c r="I219" s="663"/>
      <c r="J219" s="408"/>
      <c r="K219" s="430"/>
      <c r="L219" s="430"/>
      <c r="M219" s="430"/>
      <c r="N219" s="535"/>
      <c r="O219" s="430"/>
      <c r="P219" s="430"/>
      <c r="Q219" s="508">
        <f>'приложение 1.1 '!H220</f>
        <v>1.2985298600000001</v>
      </c>
      <c r="R219" s="508">
        <f t="shared" ref="R219" si="83">Q219*0.05</f>
        <v>6.4926493000000016E-2</v>
      </c>
      <c r="S219" s="508">
        <f t="shared" ref="S219" si="84">Q219*0.4</f>
        <v>0.51941194400000013</v>
      </c>
      <c r="T219" s="508">
        <f t="shared" ref="T219" si="85">Q219*0.5</f>
        <v>0.64926493000000007</v>
      </c>
      <c r="U219" s="508">
        <f t="shared" ref="U219" si="86">Q219-(R219+S219+T219)</f>
        <v>6.4926492999999974E-2</v>
      </c>
      <c r="V219" s="663"/>
      <c r="W219" s="663"/>
      <c r="X219" s="663"/>
      <c r="Y219" s="663"/>
      <c r="Z219" s="663">
        <f>IF(AB219&gt;0,'приложение 1.1 '!G220,"-")</f>
        <v>2016</v>
      </c>
      <c r="AA219" s="663">
        <v>25</v>
      </c>
      <c r="AB219" s="663" t="s">
        <v>879</v>
      </c>
      <c r="AC219" s="430">
        <f>'приложение 1.1 '!E220</f>
        <v>0.4</v>
      </c>
      <c r="AD219" s="663" t="str">
        <f>IF(AG219&gt;0,'приложение 1.1 '!G220,"-")</f>
        <v>-</v>
      </c>
      <c r="AE219" s="663"/>
      <c r="AF219" s="663"/>
      <c r="AG219" s="663"/>
      <c r="AH219" s="531">
        <f>'приложение 1.1 '!D220</f>
        <v>0</v>
      </c>
      <c r="AI219" s="185"/>
    </row>
    <row r="220" spans="1:35" ht="27.75" hidden="1" customHeight="1">
      <c r="A220" s="147" t="str">
        <f>'приложение 1.1 '!A221</f>
        <v>2.1.3.</v>
      </c>
      <c r="B220" s="448" t="str">
        <f>'приложение 1.1 '!B221</f>
        <v>Подстанции РП;ТП 6/10кВ</v>
      </c>
      <c r="C220" s="663"/>
      <c r="D220" s="663"/>
      <c r="E220" s="663"/>
      <c r="F220" s="663"/>
      <c r="G220" s="663"/>
      <c r="H220" s="663"/>
      <c r="I220" s="663"/>
      <c r="J220" s="408"/>
      <c r="K220" s="430"/>
      <c r="L220" s="430"/>
      <c r="M220" s="430"/>
      <c r="N220" s="535"/>
      <c r="O220" s="430"/>
      <c r="P220" s="430"/>
      <c r="Q220" s="508"/>
      <c r="R220" s="508"/>
      <c r="S220" s="508"/>
      <c r="T220" s="508"/>
      <c r="U220" s="508"/>
      <c r="V220" s="663"/>
      <c r="W220" s="663"/>
      <c r="X220" s="663"/>
      <c r="Y220" s="663"/>
      <c r="Z220" s="663"/>
      <c r="AA220" s="663"/>
      <c r="AB220" s="663"/>
      <c r="AC220" s="430">
        <f>'приложение 1.1 '!E221</f>
        <v>0</v>
      </c>
      <c r="AD220" s="663"/>
      <c r="AE220" s="663"/>
      <c r="AF220" s="663"/>
      <c r="AG220" s="663"/>
      <c r="AH220" s="531">
        <f>'приложение 1.1 '!D221</f>
        <v>0</v>
      </c>
      <c r="AI220" s="185"/>
    </row>
    <row r="221" spans="1:35" ht="54.75" hidden="1" customHeight="1">
      <c r="A221" s="416" t="str">
        <f>'приложение 1.1 '!A222</f>
        <v>2.1.3.1</v>
      </c>
      <c r="B221" s="418" t="str">
        <f>'приложение 1.1 '!B222</f>
        <v xml:space="preserve">Строительство ТП 2х1600кВА,  для электроснабжения Детского сада в мкр. ПИКС </v>
      </c>
      <c r="C221" s="663"/>
      <c r="D221" s="663"/>
      <c r="E221" s="663"/>
      <c r="F221" s="663"/>
      <c r="G221" s="663"/>
      <c r="H221" s="663"/>
      <c r="I221" s="663"/>
      <c r="J221" s="408"/>
      <c r="K221" s="430"/>
      <c r="L221" s="430"/>
      <c r="M221" s="430"/>
      <c r="N221" s="535"/>
      <c r="O221" s="430"/>
      <c r="P221" s="430"/>
      <c r="Q221" s="508">
        <f>'приложение 1.1 '!H222</f>
        <v>10.2668751</v>
      </c>
      <c r="R221" s="508">
        <f t="shared" si="75"/>
        <v>0.51334375500000007</v>
      </c>
      <c r="S221" s="508">
        <f t="shared" si="76"/>
        <v>4.1067500400000005</v>
      </c>
      <c r="T221" s="508">
        <f t="shared" si="77"/>
        <v>5.13343755</v>
      </c>
      <c r="U221" s="508">
        <f t="shared" si="78"/>
        <v>0.51334375499999929</v>
      </c>
      <c r="V221" s="663"/>
      <c r="W221" s="663"/>
      <c r="X221" s="663"/>
      <c r="Y221" s="663"/>
      <c r="Z221" s="663">
        <f>IF(AB221&gt;0,'приложение 1.1 '!G222,"-")</f>
        <v>2014</v>
      </c>
      <c r="AA221" s="663">
        <v>25</v>
      </c>
      <c r="AB221" s="663" t="s">
        <v>1668</v>
      </c>
      <c r="AC221" s="430">
        <f>'приложение 1.1 '!E222</f>
        <v>3.2</v>
      </c>
      <c r="AD221" s="663" t="str">
        <f>IF(AG221&gt;0,'приложение 1.1 '!G222,"-")</f>
        <v>-</v>
      </c>
      <c r="AE221" s="663"/>
      <c r="AF221" s="663"/>
      <c r="AG221" s="663"/>
      <c r="AH221" s="531">
        <f>'приложение 1.1 '!D222</f>
        <v>0</v>
      </c>
      <c r="AI221" s="185"/>
    </row>
    <row r="222" spans="1:35" ht="54.95" hidden="1" customHeight="1">
      <c r="A222" s="416" t="str">
        <f>'приложение 1.1 '!A223</f>
        <v>2.1.3.4</v>
      </c>
      <c r="B222" s="418" t="str">
        <f>'приложение 1.1 '!B223</f>
        <v xml:space="preserve">Строительство РП(ТП) 2х2500кВА мкр.31А  Электроснабжение Клинического перенатального центра на 315 коек </v>
      </c>
      <c r="C222" s="663"/>
      <c r="D222" s="663"/>
      <c r="E222" s="663"/>
      <c r="F222" s="663"/>
      <c r="G222" s="663"/>
      <c r="H222" s="663"/>
      <c r="I222" s="663"/>
      <c r="J222" s="408"/>
      <c r="K222" s="430"/>
      <c r="L222" s="430"/>
      <c r="M222" s="430"/>
      <c r="N222" s="535"/>
      <c r="O222" s="430"/>
      <c r="P222" s="430"/>
      <c r="Q222" s="508">
        <f>'приложение 1.1 '!H223</f>
        <v>23.323212900000001</v>
      </c>
      <c r="R222" s="508">
        <f t="shared" si="75"/>
        <v>1.1661606450000002</v>
      </c>
      <c r="S222" s="508">
        <f t="shared" si="76"/>
        <v>9.3292851600000013</v>
      </c>
      <c r="T222" s="508">
        <f t="shared" si="77"/>
        <v>11.661606450000001</v>
      </c>
      <c r="U222" s="508">
        <f t="shared" si="78"/>
        <v>1.1661606449999979</v>
      </c>
      <c r="V222" s="663"/>
      <c r="W222" s="663"/>
      <c r="X222" s="663"/>
      <c r="Y222" s="663"/>
      <c r="Z222" s="663">
        <f>IF(AB222&gt;0,'приложение 1.1 '!G223,"-")</f>
        <v>2017</v>
      </c>
      <c r="AA222" s="663">
        <v>25</v>
      </c>
      <c r="AB222" s="663" t="s">
        <v>880</v>
      </c>
      <c r="AC222" s="430">
        <f>'приложение 1.1 '!E223</f>
        <v>5</v>
      </c>
      <c r="AD222" s="663" t="str">
        <f>IF(AG222&gt;0,'приложение 1.1 '!G223,"-")</f>
        <v>-</v>
      </c>
      <c r="AE222" s="663"/>
      <c r="AF222" s="663"/>
      <c r="AG222" s="663"/>
      <c r="AH222" s="531">
        <f>'приложение 1.1 '!D223</f>
        <v>0</v>
      </c>
      <c r="AI222" s="185"/>
    </row>
    <row r="223" spans="1:35" ht="54.95" hidden="1" customHeight="1">
      <c r="A223" s="416" t="str">
        <f>'приложение 1.1 '!A224</f>
        <v>2.1.3.5</v>
      </c>
      <c r="B223" s="418" t="str">
        <f>'приложение 1.1 '!B224</f>
        <v xml:space="preserve">Строительство ТП1 2х2500кВА мкр.31А Электроснабжение Клинического перенатального центра на 315 коек </v>
      </c>
      <c r="C223" s="663"/>
      <c r="D223" s="663"/>
      <c r="E223" s="663"/>
      <c r="F223" s="663"/>
      <c r="G223" s="663"/>
      <c r="H223" s="663"/>
      <c r="I223" s="663"/>
      <c r="J223" s="408"/>
      <c r="K223" s="430"/>
      <c r="L223" s="430"/>
      <c r="M223" s="430"/>
      <c r="N223" s="535"/>
      <c r="O223" s="430"/>
      <c r="P223" s="430"/>
      <c r="Q223" s="508">
        <f>'приложение 1.1 '!H224</f>
        <v>17.766649999999998</v>
      </c>
      <c r="R223" s="508">
        <f t="shared" si="75"/>
        <v>0.88833249999999997</v>
      </c>
      <c r="S223" s="508">
        <f t="shared" si="76"/>
        <v>7.1066599999999998</v>
      </c>
      <c r="T223" s="508">
        <f t="shared" si="77"/>
        <v>8.8833249999999992</v>
      </c>
      <c r="U223" s="508">
        <f t="shared" si="78"/>
        <v>0.88833250000000064</v>
      </c>
      <c r="V223" s="663"/>
      <c r="W223" s="663"/>
      <c r="X223" s="663"/>
      <c r="Y223" s="663"/>
      <c r="Z223" s="663">
        <f>IF(AB223&gt;0,'приложение 1.1 '!G224,"-")</f>
        <v>2017</v>
      </c>
      <c r="AA223" s="663">
        <v>25</v>
      </c>
      <c r="AB223" s="663" t="s">
        <v>880</v>
      </c>
      <c r="AC223" s="430">
        <f>'приложение 1.1 '!E224</f>
        <v>5</v>
      </c>
      <c r="AD223" s="663" t="str">
        <f>IF(AG223&gt;0,'приложение 1.1 '!G224,"-")</f>
        <v>-</v>
      </c>
      <c r="AE223" s="663"/>
      <c r="AF223" s="663"/>
      <c r="AG223" s="663"/>
      <c r="AH223" s="531">
        <f>'приложение 1.1 '!D224</f>
        <v>0</v>
      </c>
      <c r="AI223" s="185"/>
    </row>
    <row r="224" spans="1:35" ht="54.95" hidden="1" customHeight="1">
      <c r="A224" s="416" t="str">
        <f>'приложение 1.1 '!A225</f>
        <v>2.1.3.6</v>
      </c>
      <c r="B224" s="418" t="str">
        <f>'приложение 1.1 '!B225</f>
        <v xml:space="preserve">Строительство ТП2 2х2500кВА  мкр.31А Электроснабжение Клинического перенатального центра на 315 коек </v>
      </c>
      <c r="C224" s="663"/>
      <c r="D224" s="663"/>
      <c r="E224" s="663"/>
      <c r="F224" s="663"/>
      <c r="G224" s="663"/>
      <c r="H224" s="663"/>
      <c r="I224" s="663"/>
      <c r="J224" s="408"/>
      <c r="K224" s="430"/>
      <c r="L224" s="430"/>
      <c r="M224" s="430"/>
      <c r="N224" s="535"/>
      <c r="O224" s="430"/>
      <c r="P224" s="430"/>
      <c r="Q224" s="508">
        <f>'приложение 1.1 '!H225</f>
        <v>17.766649999999998</v>
      </c>
      <c r="R224" s="508">
        <f t="shared" si="75"/>
        <v>0.88833249999999997</v>
      </c>
      <c r="S224" s="508">
        <f t="shared" si="76"/>
        <v>7.1066599999999998</v>
      </c>
      <c r="T224" s="508">
        <f t="shared" si="77"/>
        <v>8.8833249999999992</v>
      </c>
      <c r="U224" s="508">
        <f t="shared" si="78"/>
        <v>0.88833250000000064</v>
      </c>
      <c r="V224" s="663"/>
      <c r="W224" s="663"/>
      <c r="X224" s="663"/>
      <c r="Y224" s="663"/>
      <c r="Z224" s="663">
        <f>IF(AB224&gt;0,'приложение 1.1 '!G225,"-")</f>
        <v>2017</v>
      </c>
      <c r="AA224" s="663">
        <v>25</v>
      </c>
      <c r="AB224" s="663" t="s">
        <v>880</v>
      </c>
      <c r="AC224" s="430">
        <f>'приложение 1.1 '!E225</f>
        <v>5</v>
      </c>
      <c r="AD224" s="663" t="str">
        <f>IF(AG224&gt;0,'приложение 1.1 '!G225,"-")</f>
        <v>-</v>
      </c>
      <c r="AE224" s="663"/>
      <c r="AF224" s="663"/>
      <c r="AG224" s="663"/>
      <c r="AH224" s="531">
        <f>'приложение 1.1 '!D225</f>
        <v>0</v>
      </c>
      <c r="AI224" s="185"/>
    </row>
    <row r="225" spans="1:35" ht="54.95" hidden="1" customHeight="1">
      <c r="A225" s="416" t="str">
        <f>'приложение 1.1 '!A226</f>
        <v>2.1.3.7</v>
      </c>
      <c r="B225" s="418" t="str">
        <f>'приложение 1.1 '!B226</f>
        <v xml:space="preserve">Строительство ТП3 2х2500кВА мкр.31А Электроснабжение Клинического перенатального центра на 315 коек </v>
      </c>
      <c r="C225" s="663"/>
      <c r="D225" s="663"/>
      <c r="E225" s="663"/>
      <c r="F225" s="663"/>
      <c r="G225" s="663"/>
      <c r="H225" s="663"/>
      <c r="I225" s="663"/>
      <c r="J225" s="408"/>
      <c r="K225" s="430"/>
      <c r="L225" s="430"/>
      <c r="M225" s="430"/>
      <c r="N225" s="535"/>
      <c r="O225" s="430"/>
      <c r="P225" s="430"/>
      <c r="Q225" s="508">
        <f>'приложение 1.1 '!H226</f>
        <v>17.766649999999998</v>
      </c>
      <c r="R225" s="508">
        <f t="shared" si="75"/>
        <v>0.88833249999999997</v>
      </c>
      <c r="S225" s="508">
        <f t="shared" si="76"/>
        <v>7.1066599999999998</v>
      </c>
      <c r="T225" s="508">
        <f t="shared" si="77"/>
        <v>8.8833249999999992</v>
      </c>
      <c r="U225" s="508">
        <f t="shared" si="78"/>
        <v>0.88833250000000064</v>
      </c>
      <c r="V225" s="663"/>
      <c r="W225" s="663"/>
      <c r="X225" s="663"/>
      <c r="Y225" s="663"/>
      <c r="Z225" s="663">
        <f>IF(AB225&gt;0,'приложение 1.1 '!G226,"-")</f>
        <v>2017</v>
      </c>
      <c r="AA225" s="663">
        <v>25</v>
      </c>
      <c r="AB225" s="663" t="s">
        <v>1139</v>
      </c>
      <c r="AC225" s="430">
        <f>'приложение 1.1 '!E226</f>
        <v>5</v>
      </c>
      <c r="AD225" s="663" t="str">
        <f>IF(AG225&gt;0,'приложение 1.1 '!G226,"-")</f>
        <v>-</v>
      </c>
      <c r="AE225" s="663"/>
      <c r="AF225" s="663"/>
      <c r="AG225" s="663"/>
      <c r="AH225" s="531">
        <f>'приложение 1.1 '!D226</f>
        <v>0</v>
      </c>
      <c r="AI225" s="185"/>
    </row>
    <row r="226" spans="1:35" ht="54.95" hidden="1" customHeight="1">
      <c r="A226" s="416" t="str">
        <f>'приложение 1.1 '!A227</f>
        <v>2.1.3.8</v>
      </c>
      <c r="B226" s="418" t="str">
        <f>'приложение 1.1 '!B227</f>
        <v>Строительство ТП №9 2*2500кВА  мкр.23А</v>
      </c>
      <c r="C226" s="663"/>
      <c r="D226" s="663"/>
      <c r="E226" s="663"/>
      <c r="F226" s="663"/>
      <c r="G226" s="663"/>
      <c r="H226" s="663"/>
      <c r="I226" s="663"/>
      <c r="J226" s="408"/>
      <c r="K226" s="430"/>
      <c r="L226" s="430"/>
      <c r="M226" s="430"/>
      <c r="N226" s="535"/>
      <c r="O226" s="430"/>
      <c r="P226" s="430"/>
      <c r="Q226" s="508">
        <f>'приложение 1.1 '!H227</f>
        <v>16.109666480000001</v>
      </c>
      <c r="R226" s="508">
        <f t="shared" si="75"/>
        <v>0.80548332400000011</v>
      </c>
      <c r="S226" s="508">
        <f t="shared" si="76"/>
        <v>6.4438665920000009</v>
      </c>
      <c r="T226" s="508">
        <f t="shared" si="77"/>
        <v>8.0548332400000007</v>
      </c>
      <c r="U226" s="508">
        <f t="shared" si="78"/>
        <v>0.80548332400000078</v>
      </c>
      <c r="V226" s="663"/>
      <c r="W226" s="663"/>
      <c r="X226" s="663"/>
      <c r="Y226" s="663"/>
      <c r="Z226" s="663">
        <f>IF(AB226&gt;0,'приложение 1.1 '!G227,"-")</f>
        <v>2016</v>
      </c>
      <c r="AA226" s="663">
        <v>25</v>
      </c>
      <c r="AB226" s="663" t="s">
        <v>1669</v>
      </c>
      <c r="AC226" s="430">
        <f>'приложение 1.1 '!E227</f>
        <v>5</v>
      </c>
      <c r="AD226" s="663" t="str">
        <f>IF(AG226&gt;0,'приложение 1.1 '!G227,"-")</f>
        <v>-</v>
      </c>
      <c r="AE226" s="663"/>
      <c r="AF226" s="663"/>
      <c r="AG226" s="663"/>
      <c r="AH226" s="531">
        <f>'приложение 1.1 '!D227</f>
        <v>0</v>
      </c>
      <c r="AI226" s="185"/>
    </row>
    <row r="227" spans="1:35" ht="57.75" hidden="1" customHeight="1">
      <c r="A227" s="416" t="str">
        <f>'приложение 1.1 '!A228</f>
        <v>2.1.3.9</v>
      </c>
      <c r="B227" s="418" t="str">
        <f>'приложение 1.1 '!B228</f>
        <v>Строительство ТП№23-2х2500кВА мкр.44 (2-й этап строительства)</v>
      </c>
      <c r="C227" s="663"/>
      <c r="D227" s="663"/>
      <c r="E227" s="663"/>
      <c r="F227" s="663"/>
      <c r="G227" s="663"/>
      <c r="H227" s="663"/>
      <c r="I227" s="663"/>
      <c r="J227" s="408"/>
      <c r="K227" s="430"/>
      <c r="L227" s="430"/>
      <c r="M227" s="430"/>
      <c r="N227" s="535"/>
      <c r="O227" s="430"/>
      <c r="P227" s="430"/>
      <c r="Q227" s="508">
        <f>'приложение 1.1 '!H228</f>
        <v>16.526119680000001</v>
      </c>
      <c r="R227" s="508">
        <f t="shared" si="75"/>
        <v>0.8263059840000001</v>
      </c>
      <c r="S227" s="508">
        <f t="shared" si="76"/>
        <v>6.6104478720000008</v>
      </c>
      <c r="T227" s="508">
        <f t="shared" si="77"/>
        <v>8.2630598400000004</v>
      </c>
      <c r="U227" s="508">
        <f t="shared" si="78"/>
        <v>0.82630598399999933</v>
      </c>
      <c r="V227" s="663"/>
      <c r="W227" s="663"/>
      <c r="X227" s="663"/>
      <c r="Y227" s="663"/>
      <c r="Z227" s="663">
        <f>IF(AB227&gt;0,'приложение 1.1 '!G228,"-")</f>
        <v>2014</v>
      </c>
      <c r="AA227" s="663">
        <v>25</v>
      </c>
      <c r="AB227" s="663" t="s">
        <v>1669</v>
      </c>
      <c r="AC227" s="430">
        <f>'приложение 1.1 '!E228</f>
        <v>5</v>
      </c>
      <c r="AD227" s="663" t="str">
        <f>IF(AG227&gt;0,'приложение 1.1 '!G228,"-")</f>
        <v>-</v>
      </c>
      <c r="AE227" s="663"/>
      <c r="AF227" s="663"/>
      <c r="AG227" s="663"/>
      <c r="AH227" s="531">
        <f>'приложение 1.1 '!D228</f>
        <v>0</v>
      </c>
      <c r="AI227" s="185"/>
    </row>
    <row r="228" spans="1:35" ht="54.95" hidden="1" customHeight="1">
      <c r="A228" s="416" t="str">
        <f>'приложение 1.1 '!A229</f>
        <v>2.1.3.10</v>
      </c>
      <c r="B228" s="418" t="str">
        <f>'приложение 1.1 '!B229</f>
        <v>Строительство ТП-2х1600кВА мкр.18</v>
      </c>
      <c r="C228" s="663"/>
      <c r="D228" s="663"/>
      <c r="E228" s="663"/>
      <c r="F228" s="663"/>
      <c r="G228" s="663"/>
      <c r="H228" s="663"/>
      <c r="I228" s="663"/>
      <c r="J228" s="408"/>
      <c r="K228" s="430"/>
      <c r="L228" s="430"/>
      <c r="M228" s="430"/>
      <c r="N228" s="535"/>
      <c r="O228" s="430"/>
      <c r="P228" s="430"/>
      <c r="Q228" s="508">
        <f>'приложение 1.1 '!H229</f>
        <v>10.9182851</v>
      </c>
      <c r="R228" s="508">
        <f t="shared" si="75"/>
        <v>0.54591425500000001</v>
      </c>
      <c r="S228" s="508">
        <f t="shared" si="76"/>
        <v>4.3673140400000001</v>
      </c>
      <c r="T228" s="508">
        <f t="shared" si="77"/>
        <v>5.4591425500000001</v>
      </c>
      <c r="U228" s="508">
        <f t="shared" si="78"/>
        <v>0.54591425500000135</v>
      </c>
      <c r="V228" s="663"/>
      <c r="W228" s="663"/>
      <c r="X228" s="663"/>
      <c r="Y228" s="663"/>
      <c r="Z228" s="663">
        <f>IF(AB228&gt;0,'приложение 1.1 '!G229,"-")</f>
        <v>2014</v>
      </c>
      <c r="AA228" s="663">
        <v>25</v>
      </c>
      <c r="AB228" s="663" t="s">
        <v>1670</v>
      </c>
      <c r="AC228" s="430">
        <f>'приложение 1.1 '!E229</f>
        <v>3.2</v>
      </c>
      <c r="AD228" s="663" t="str">
        <f>IF(AG228&gt;0,'приложение 1.1 '!G229,"-")</f>
        <v>-</v>
      </c>
      <c r="AE228" s="663"/>
      <c r="AF228" s="663"/>
      <c r="AG228" s="663"/>
      <c r="AH228" s="531">
        <f>'приложение 1.1 '!D229</f>
        <v>0</v>
      </c>
      <c r="AI228" s="185"/>
    </row>
    <row r="229" spans="1:35" ht="54.95" hidden="1" customHeight="1">
      <c r="A229" s="416" t="str">
        <f>'приложение 1.1 '!A230</f>
        <v>2.1.3.11</v>
      </c>
      <c r="B229" s="418" t="str">
        <f>'приложение 1.1 '!B230</f>
        <v>Строительство ТП №8 2х1600кВА мкр. 23А</v>
      </c>
      <c r="C229" s="663"/>
      <c r="D229" s="663"/>
      <c r="E229" s="663"/>
      <c r="F229" s="663"/>
      <c r="G229" s="663"/>
      <c r="H229" s="663"/>
      <c r="I229" s="663"/>
      <c r="J229" s="408"/>
      <c r="K229" s="430"/>
      <c r="L229" s="430"/>
      <c r="M229" s="430"/>
      <c r="N229" s="535"/>
      <c r="O229" s="430"/>
      <c r="P229" s="430"/>
      <c r="Q229" s="508">
        <f>'приложение 1.1 '!H230</f>
        <v>23.782572909999804</v>
      </c>
      <c r="R229" s="508">
        <f t="shared" si="75"/>
        <v>1.1891286454999903</v>
      </c>
      <c r="S229" s="508">
        <f t="shared" si="76"/>
        <v>9.5130291639999225</v>
      </c>
      <c r="T229" s="508">
        <f t="shared" si="77"/>
        <v>11.891286454999902</v>
      </c>
      <c r="U229" s="508">
        <f t="shared" si="78"/>
        <v>1.1891286454999879</v>
      </c>
      <c r="V229" s="663"/>
      <c r="W229" s="663"/>
      <c r="X229" s="663"/>
      <c r="Y229" s="663"/>
      <c r="Z229" s="663">
        <f>IF(AB229&gt;0,'приложение 1.1 '!G230,"-")</f>
        <v>2016</v>
      </c>
      <c r="AA229" s="663">
        <v>25</v>
      </c>
      <c r="AB229" s="663" t="s">
        <v>1670</v>
      </c>
      <c r="AC229" s="430">
        <f>'приложение 1.1 '!E230</f>
        <v>3.2</v>
      </c>
      <c r="AD229" s="663" t="str">
        <f>IF(AG229&gt;0,'приложение 1.1 '!G230,"-")</f>
        <v>-</v>
      </c>
      <c r="AE229" s="663"/>
      <c r="AF229" s="663"/>
      <c r="AG229" s="663"/>
      <c r="AH229" s="531">
        <f>'приложение 1.1 '!D230</f>
        <v>0</v>
      </c>
      <c r="AI229" s="185"/>
    </row>
    <row r="230" spans="1:35" ht="54.95" hidden="1" customHeight="1">
      <c r="A230" s="416" t="str">
        <f>'приложение 1.1 '!A231</f>
        <v>2.1.3.12</v>
      </c>
      <c r="B230" s="418" t="str">
        <f>'приложение 1.1 '!B231</f>
        <v xml:space="preserve">Строительство ТП -2х1600кВА мкр.28 </v>
      </c>
      <c r="C230" s="663"/>
      <c r="D230" s="663"/>
      <c r="E230" s="663"/>
      <c r="F230" s="663"/>
      <c r="G230" s="663"/>
      <c r="H230" s="663"/>
      <c r="I230" s="663"/>
      <c r="J230" s="408"/>
      <c r="K230" s="430"/>
      <c r="L230" s="430"/>
      <c r="M230" s="430"/>
      <c r="N230" s="535"/>
      <c r="O230" s="430"/>
      <c r="P230" s="430"/>
      <c r="Q230" s="508">
        <f>'приложение 1.1 '!H231</f>
        <v>13.673375049999999</v>
      </c>
      <c r="R230" s="508">
        <f t="shared" si="75"/>
        <v>0.68366875250000003</v>
      </c>
      <c r="S230" s="508">
        <f t="shared" si="76"/>
        <v>5.4693500200000003</v>
      </c>
      <c r="T230" s="508">
        <f t="shared" si="77"/>
        <v>6.8366875249999994</v>
      </c>
      <c r="U230" s="508">
        <f t="shared" si="78"/>
        <v>0.68366875249999914</v>
      </c>
      <c r="V230" s="663"/>
      <c r="W230" s="663"/>
      <c r="X230" s="663"/>
      <c r="Y230" s="663"/>
      <c r="Z230" s="663">
        <f>IF(AB230&gt;0,'приложение 1.1 '!G231,"-")</f>
        <v>2015</v>
      </c>
      <c r="AA230" s="663">
        <v>25</v>
      </c>
      <c r="AB230" s="663" t="s">
        <v>1670</v>
      </c>
      <c r="AC230" s="430">
        <f>'приложение 1.1 '!E231</f>
        <v>3.2</v>
      </c>
      <c r="AD230" s="663" t="str">
        <f>IF(AG230&gt;0,'приложение 1.1 '!G231,"-")</f>
        <v>-</v>
      </c>
      <c r="AE230" s="663"/>
      <c r="AF230" s="663"/>
      <c r="AG230" s="663"/>
      <c r="AH230" s="531">
        <f>'приложение 1.1 '!D231</f>
        <v>0</v>
      </c>
      <c r="AI230" s="185"/>
    </row>
    <row r="231" spans="1:35" ht="54.95" hidden="1" customHeight="1">
      <c r="A231" s="416" t="str">
        <f>'приложение 1.1 '!A232</f>
        <v>2.1.3.13</v>
      </c>
      <c r="B231" s="418" t="str">
        <f>'приложение 1.1 '!B232</f>
        <v>Строительство ТП№5 2х1600кВА мкр.38 (3-я очередь)</v>
      </c>
      <c r="C231" s="663"/>
      <c r="D231" s="663"/>
      <c r="E231" s="663"/>
      <c r="F231" s="663"/>
      <c r="G231" s="663"/>
      <c r="H231" s="663"/>
      <c r="I231" s="663"/>
      <c r="J231" s="408"/>
      <c r="K231" s="430"/>
      <c r="L231" s="430"/>
      <c r="M231" s="430"/>
      <c r="N231" s="535"/>
      <c r="O231" s="430"/>
      <c r="P231" s="430"/>
      <c r="Q231" s="508">
        <f>'приложение 1.1 '!H232</f>
        <v>8.8795813688135592</v>
      </c>
      <c r="R231" s="508">
        <f t="shared" si="75"/>
        <v>0.44397906844067797</v>
      </c>
      <c r="S231" s="508">
        <f t="shared" si="76"/>
        <v>3.5518325475254238</v>
      </c>
      <c r="T231" s="508">
        <f t="shared" si="77"/>
        <v>4.4397906844067796</v>
      </c>
      <c r="U231" s="508">
        <f t="shared" si="78"/>
        <v>0.44397906844067769</v>
      </c>
      <c r="V231" s="663"/>
      <c r="W231" s="663"/>
      <c r="X231" s="663"/>
      <c r="Y231" s="663"/>
      <c r="Z231" s="663">
        <f>IF(AB231&gt;0,'приложение 1.1 '!G232,"-")</f>
        <v>2016</v>
      </c>
      <c r="AA231" s="663">
        <v>25</v>
      </c>
      <c r="AB231" s="663" t="s">
        <v>1670</v>
      </c>
      <c r="AC231" s="430">
        <f>'приложение 1.1 '!E232</f>
        <v>3.2</v>
      </c>
      <c r="AD231" s="663" t="str">
        <f>IF(AG231&gt;0,'приложение 1.1 '!G232,"-")</f>
        <v>-</v>
      </c>
      <c r="AE231" s="663"/>
      <c r="AF231" s="663"/>
      <c r="AG231" s="663"/>
      <c r="AH231" s="531">
        <f>'приложение 1.1 '!D232</f>
        <v>0</v>
      </c>
      <c r="AI231" s="185"/>
    </row>
    <row r="232" spans="1:35" ht="54.95" hidden="1" customHeight="1">
      <c r="A232" s="416" t="str">
        <f>'приложение 1.1 '!A233</f>
        <v>2.1.3.14</v>
      </c>
      <c r="B232" s="418" t="str">
        <f>'приложение 1.1 '!B233</f>
        <v>Строительство ТП №6 2х1600кВА мкр.38 (3-я очередь)</v>
      </c>
      <c r="C232" s="663"/>
      <c r="D232" s="663"/>
      <c r="E232" s="663"/>
      <c r="F232" s="663"/>
      <c r="G232" s="663"/>
      <c r="H232" s="663"/>
      <c r="I232" s="663"/>
      <c r="J232" s="408"/>
      <c r="K232" s="430"/>
      <c r="L232" s="430"/>
      <c r="M232" s="430"/>
      <c r="N232" s="535"/>
      <c r="O232" s="430"/>
      <c r="P232" s="430"/>
      <c r="Q232" s="508">
        <f>'приложение 1.1 '!H233</f>
        <v>8.0706221481355946</v>
      </c>
      <c r="R232" s="508">
        <f t="shared" si="75"/>
        <v>0.40353110740677978</v>
      </c>
      <c r="S232" s="508">
        <f t="shared" si="76"/>
        <v>3.2282488592542382</v>
      </c>
      <c r="T232" s="508">
        <f t="shared" si="77"/>
        <v>4.0353110740677973</v>
      </c>
      <c r="U232" s="508">
        <f t="shared" si="78"/>
        <v>0.40353110740677955</v>
      </c>
      <c r="V232" s="663"/>
      <c r="W232" s="663"/>
      <c r="X232" s="663"/>
      <c r="Y232" s="663"/>
      <c r="Z232" s="663">
        <f>IF(AB232&gt;0,'приложение 1.1 '!G233,"-")</f>
        <v>2016</v>
      </c>
      <c r="AA232" s="663">
        <v>25</v>
      </c>
      <c r="AB232" s="663" t="s">
        <v>1670</v>
      </c>
      <c r="AC232" s="430">
        <f>'приложение 1.1 '!E233</f>
        <v>3.2</v>
      </c>
      <c r="AD232" s="663" t="str">
        <f>IF(AG232&gt;0,'приложение 1.1 '!G233,"-")</f>
        <v>-</v>
      </c>
      <c r="AE232" s="663"/>
      <c r="AF232" s="663"/>
      <c r="AG232" s="663"/>
      <c r="AH232" s="531">
        <f>'приложение 1.1 '!D233</f>
        <v>0</v>
      </c>
      <c r="AI232" s="185"/>
    </row>
    <row r="233" spans="1:35" ht="90" hidden="1" customHeight="1">
      <c r="A233" s="416" t="str">
        <f>'приложение 1.1 '!A234</f>
        <v>2.1.3.15</v>
      </c>
      <c r="B233" s="418" t="str">
        <f>'приложение 1.1 '!B234</f>
        <v>Строительство ТП-2х1000кВА в мкр. 20А (бассейн, архив, хореографическая школа)</v>
      </c>
      <c r="C233" s="663"/>
      <c r="D233" s="663"/>
      <c r="E233" s="663"/>
      <c r="F233" s="663"/>
      <c r="G233" s="663"/>
      <c r="H233" s="663"/>
      <c r="I233" s="663"/>
      <c r="J233" s="408"/>
      <c r="K233" s="430"/>
      <c r="L233" s="430"/>
      <c r="M233" s="430"/>
      <c r="N233" s="535"/>
      <c r="O233" s="430"/>
      <c r="P233" s="430"/>
      <c r="Q233" s="508">
        <f>'приложение 1.1 '!H234</f>
        <v>8.3656020799999986</v>
      </c>
      <c r="R233" s="508">
        <f t="shared" si="75"/>
        <v>0.41828010399999993</v>
      </c>
      <c r="S233" s="508">
        <f t="shared" si="76"/>
        <v>3.3462408319999994</v>
      </c>
      <c r="T233" s="508">
        <f t="shared" si="77"/>
        <v>4.1828010399999993</v>
      </c>
      <c r="U233" s="508">
        <f t="shared" si="78"/>
        <v>0.41828010399999993</v>
      </c>
      <c r="V233" s="663"/>
      <c r="W233" s="663"/>
      <c r="X233" s="663"/>
      <c r="Y233" s="663"/>
      <c r="Z233" s="663">
        <f>IF(AB233&gt;0,'приложение 1.1 '!G234,"-")</f>
        <v>2015</v>
      </c>
      <c r="AA233" s="663">
        <v>25</v>
      </c>
      <c r="AB233" s="663" t="s">
        <v>869</v>
      </c>
      <c r="AC233" s="430">
        <f>'приложение 1.1 '!E234</f>
        <v>2</v>
      </c>
      <c r="AD233" s="663" t="str">
        <f>IF(AG233&gt;0,'приложение 1.1 '!G234,"-")</f>
        <v>-</v>
      </c>
      <c r="AE233" s="663"/>
      <c r="AF233" s="663"/>
      <c r="AG233" s="663"/>
      <c r="AH233" s="531">
        <f>'приложение 1.1 '!D234</f>
        <v>0</v>
      </c>
      <c r="AI233" s="185"/>
    </row>
    <row r="234" spans="1:35" ht="41.25" hidden="1" customHeight="1">
      <c r="A234" s="416" t="str">
        <f>'приложение 1.1 '!A235</f>
        <v>2.1.3.16</v>
      </c>
      <c r="B234" s="418" t="str">
        <f>'приложение 1.1 '!B235</f>
        <v>Монтаж оборудования ТП-1 «Сити-Молл»</v>
      </c>
      <c r="C234" s="663"/>
      <c r="D234" s="663"/>
      <c r="E234" s="663"/>
      <c r="F234" s="663"/>
      <c r="G234" s="663"/>
      <c r="H234" s="663"/>
      <c r="I234" s="663"/>
      <c r="J234" s="408"/>
      <c r="K234" s="430"/>
      <c r="L234" s="430"/>
      <c r="M234" s="430"/>
      <c r="N234" s="535"/>
      <c r="O234" s="430"/>
      <c r="P234" s="430"/>
      <c r="Q234" s="508">
        <f>'приложение 1.1 '!H235</f>
        <v>2.6841576099999993</v>
      </c>
      <c r="R234" s="508">
        <f t="shared" si="75"/>
        <v>0.13420788049999996</v>
      </c>
      <c r="S234" s="508">
        <f t="shared" si="76"/>
        <v>1.0736630439999997</v>
      </c>
      <c r="T234" s="508">
        <f t="shared" si="77"/>
        <v>1.3420788049999997</v>
      </c>
      <c r="U234" s="508">
        <f t="shared" si="78"/>
        <v>0.13420788049999999</v>
      </c>
      <c r="V234" s="663"/>
      <c r="W234" s="663"/>
      <c r="X234" s="663"/>
      <c r="Y234" s="663"/>
      <c r="Z234" s="663">
        <f>IF(AB234&gt;0,'приложение 1.1 '!G235,"-")</f>
        <v>2013</v>
      </c>
      <c r="AA234" s="663">
        <v>25</v>
      </c>
      <c r="AB234" s="663" t="s">
        <v>1671</v>
      </c>
      <c r="AC234" s="430">
        <f>'приложение 1.1 '!E235</f>
        <v>3.2</v>
      </c>
      <c r="AD234" s="663" t="str">
        <f>IF(AG234&gt;0,'приложение 1.1 '!G235,"-")</f>
        <v>-</v>
      </c>
      <c r="AE234" s="663"/>
      <c r="AF234" s="663"/>
      <c r="AG234" s="663"/>
      <c r="AH234" s="531">
        <f>'приложение 1.1 '!D235</f>
        <v>0</v>
      </c>
      <c r="AI234" s="185"/>
    </row>
    <row r="235" spans="1:35" ht="40.5" hidden="1" customHeight="1">
      <c r="A235" s="416" t="str">
        <f>'приложение 1.1 '!A236</f>
        <v>2.1.3.17</v>
      </c>
      <c r="B235" s="418" t="str">
        <f>'приложение 1.1 '!B236</f>
        <v>Монтаж оборудования ТП-2 «Сити-Молл»</v>
      </c>
      <c r="C235" s="663"/>
      <c r="D235" s="663"/>
      <c r="E235" s="663"/>
      <c r="F235" s="663"/>
      <c r="G235" s="663"/>
      <c r="H235" s="663"/>
      <c r="I235" s="663"/>
      <c r="J235" s="408"/>
      <c r="K235" s="430"/>
      <c r="L235" s="430"/>
      <c r="M235" s="430"/>
      <c r="N235" s="535"/>
      <c r="O235" s="430"/>
      <c r="P235" s="430"/>
      <c r="Q235" s="508">
        <f>'приложение 1.1 '!H236</f>
        <v>2.6581258499999998</v>
      </c>
      <c r="R235" s="508">
        <f t="shared" si="75"/>
        <v>0.1329062925</v>
      </c>
      <c r="S235" s="508">
        <f t="shared" si="76"/>
        <v>1.06325034</v>
      </c>
      <c r="T235" s="508">
        <f t="shared" si="77"/>
        <v>1.3290629249999999</v>
      </c>
      <c r="U235" s="508">
        <f t="shared" si="78"/>
        <v>0.13290629249999997</v>
      </c>
      <c r="V235" s="663"/>
      <c r="W235" s="663"/>
      <c r="X235" s="663"/>
      <c r="Y235" s="663"/>
      <c r="Z235" s="663">
        <f>IF(AB235&gt;0,'приложение 1.1 '!G236,"-")</f>
        <v>2013</v>
      </c>
      <c r="AA235" s="663">
        <v>25</v>
      </c>
      <c r="AB235" s="663" t="s">
        <v>1671</v>
      </c>
      <c r="AC235" s="430">
        <f>'приложение 1.1 '!E236</f>
        <v>3.2</v>
      </c>
      <c r="AD235" s="663" t="str">
        <f>IF(AG235&gt;0,'приложение 1.1 '!G236,"-")</f>
        <v>-</v>
      </c>
      <c r="AE235" s="663"/>
      <c r="AF235" s="663"/>
      <c r="AG235" s="663"/>
      <c r="AH235" s="531">
        <f>'приложение 1.1 '!D236</f>
        <v>0</v>
      </c>
      <c r="AI235" s="185"/>
    </row>
    <row r="236" spans="1:35" ht="47.25" hidden="1" customHeight="1">
      <c r="A236" s="416" t="str">
        <f>'приложение 1.1 '!A237</f>
        <v>2.1.3.18</v>
      </c>
      <c r="B236" s="418" t="str">
        <f>'приложение 1.1 '!B237</f>
        <v>Монтаж оборудования ТП-3 «Сити-Молл»</v>
      </c>
      <c r="C236" s="663"/>
      <c r="D236" s="663"/>
      <c r="E236" s="663"/>
      <c r="F236" s="663"/>
      <c r="G236" s="663"/>
      <c r="H236" s="663"/>
      <c r="I236" s="663"/>
      <c r="J236" s="408"/>
      <c r="K236" s="430"/>
      <c r="L236" s="430"/>
      <c r="M236" s="430"/>
      <c r="N236" s="535"/>
      <c r="O236" s="430"/>
      <c r="P236" s="430"/>
      <c r="Q236" s="508">
        <f>'приложение 1.1 '!H237</f>
        <v>2.6581258499999998</v>
      </c>
      <c r="R236" s="508">
        <f t="shared" si="75"/>
        <v>0.1329062925</v>
      </c>
      <c r="S236" s="508">
        <f t="shared" si="76"/>
        <v>1.06325034</v>
      </c>
      <c r="T236" s="508">
        <f t="shared" si="77"/>
        <v>1.3290629249999999</v>
      </c>
      <c r="U236" s="508">
        <f t="shared" si="78"/>
        <v>0.13290629249999997</v>
      </c>
      <c r="V236" s="663"/>
      <c r="W236" s="663"/>
      <c r="X236" s="663"/>
      <c r="Y236" s="663"/>
      <c r="Z236" s="663">
        <f>IF(AB236&gt;0,'приложение 1.1 '!G237,"-")</f>
        <v>2013</v>
      </c>
      <c r="AA236" s="663">
        <v>25</v>
      </c>
      <c r="AB236" s="663" t="s">
        <v>1671</v>
      </c>
      <c r="AC236" s="430">
        <f>'приложение 1.1 '!E237</f>
        <v>3.2</v>
      </c>
      <c r="AD236" s="663" t="str">
        <f>IF(AG236&gt;0,'приложение 1.1 '!G237,"-")</f>
        <v>-</v>
      </c>
      <c r="AE236" s="663"/>
      <c r="AF236" s="663"/>
      <c r="AG236" s="663"/>
      <c r="AH236" s="531">
        <f>'приложение 1.1 '!D237</f>
        <v>0</v>
      </c>
      <c r="AI236" s="185"/>
    </row>
    <row r="237" spans="1:35" ht="54.95" hidden="1" customHeight="1">
      <c r="A237" s="416" t="str">
        <f>'приложение 1.1 '!A238</f>
        <v>2.1.3.19</v>
      </c>
      <c r="B237" s="418" t="str">
        <f>'приложение 1.1 '!B238</f>
        <v>Монтаж оборудования ТП-4 «Сити-Молл»</v>
      </c>
      <c r="C237" s="663"/>
      <c r="D237" s="663"/>
      <c r="E237" s="663"/>
      <c r="F237" s="663"/>
      <c r="G237" s="663"/>
      <c r="H237" s="663"/>
      <c r="I237" s="663"/>
      <c r="J237" s="408"/>
      <c r="K237" s="430"/>
      <c r="L237" s="430"/>
      <c r="M237" s="430"/>
      <c r="N237" s="535"/>
      <c r="O237" s="430"/>
      <c r="P237" s="430"/>
      <c r="Q237" s="508">
        <f>'приложение 1.1 '!H238</f>
        <v>2.7821596500000001</v>
      </c>
      <c r="R237" s="508">
        <f t="shared" si="75"/>
        <v>0.1391079825</v>
      </c>
      <c r="S237" s="508">
        <f t="shared" si="76"/>
        <v>1.11286386</v>
      </c>
      <c r="T237" s="508">
        <f t="shared" si="77"/>
        <v>1.391079825</v>
      </c>
      <c r="U237" s="508">
        <f t="shared" si="78"/>
        <v>0.13910798250000012</v>
      </c>
      <c r="V237" s="663"/>
      <c r="W237" s="663"/>
      <c r="X237" s="663"/>
      <c r="Y237" s="663"/>
      <c r="Z237" s="663">
        <f>IF(AB237&gt;0,'приложение 1.1 '!G238,"-")</f>
        <v>2013</v>
      </c>
      <c r="AA237" s="663">
        <v>25</v>
      </c>
      <c r="AB237" s="663" t="s">
        <v>1671</v>
      </c>
      <c r="AC237" s="430">
        <f>'приложение 1.1 '!E238</f>
        <v>3.2</v>
      </c>
      <c r="AD237" s="663" t="str">
        <f>IF(AG237&gt;0,'приложение 1.1 '!G238,"-")</f>
        <v>-</v>
      </c>
      <c r="AE237" s="663"/>
      <c r="AF237" s="663"/>
      <c r="AG237" s="663"/>
      <c r="AH237" s="531">
        <f>'приложение 1.1 '!D238</f>
        <v>0</v>
      </c>
      <c r="AI237" s="185"/>
    </row>
    <row r="238" spans="1:35" ht="54.95" hidden="1" customHeight="1">
      <c r="A238" s="416" t="str">
        <f>'приложение 1.1 '!A239</f>
        <v>2.1.3.20</v>
      </c>
      <c r="B238" s="418" t="str">
        <f>'приложение 1.1 '!B239</f>
        <v>Монтаж оборудования ТП-5«Сити-Молл»</v>
      </c>
      <c r="C238" s="663"/>
      <c r="D238" s="663"/>
      <c r="E238" s="663"/>
      <c r="F238" s="663"/>
      <c r="G238" s="663"/>
      <c r="H238" s="663"/>
      <c r="I238" s="663"/>
      <c r="J238" s="408"/>
      <c r="K238" s="430"/>
      <c r="L238" s="430"/>
      <c r="M238" s="430"/>
      <c r="N238" s="535"/>
      <c r="O238" s="430"/>
      <c r="P238" s="430"/>
      <c r="Q238" s="508">
        <f>'приложение 1.1 '!H239</f>
        <v>2.7870657400000001</v>
      </c>
      <c r="R238" s="508">
        <f t="shared" si="75"/>
        <v>0.13935328700000002</v>
      </c>
      <c r="S238" s="508">
        <f t="shared" si="76"/>
        <v>1.1148262960000002</v>
      </c>
      <c r="T238" s="508">
        <f t="shared" si="77"/>
        <v>1.39353287</v>
      </c>
      <c r="U238" s="508">
        <f t="shared" si="78"/>
        <v>0.1393532869999996</v>
      </c>
      <c r="V238" s="663"/>
      <c r="W238" s="663"/>
      <c r="X238" s="663"/>
      <c r="Y238" s="663"/>
      <c r="Z238" s="663">
        <f>IF(AB238&gt;0,'приложение 1.1 '!G239,"-")</f>
        <v>2013</v>
      </c>
      <c r="AA238" s="663">
        <v>25</v>
      </c>
      <c r="AB238" s="663" t="s">
        <v>1671</v>
      </c>
      <c r="AC238" s="430">
        <f>'приложение 1.1 '!E239</f>
        <v>3.2</v>
      </c>
      <c r="AD238" s="663" t="str">
        <f>IF(AG238&gt;0,'приложение 1.1 '!G239,"-")</f>
        <v>-</v>
      </c>
      <c r="AE238" s="663"/>
      <c r="AF238" s="663"/>
      <c r="AG238" s="663"/>
      <c r="AH238" s="531">
        <f>'приложение 1.1 '!D239</f>
        <v>0</v>
      </c>
      <c r="AI238" s="185"/>
    </row>
    <row r="239" spans="1:35" ht="54.95" hidden="1" customHeight="1">
      <c r="A239" s="416" t="str">
        <f>'приложение 1.1 '!A240</f>
        <v>2.1.3.21</v>
      </c>
      <c r="B239" s="418" t="str">
        <f>'приложение 1.1 '!B240</f>
        <v>Монтаж оборудования ТП-6«Сити-Молл»</v>
      </c>
      <c r="C239" s="663"/>
      <c r="D239" s="663"/>
      <c r="E239" s="663"/>
      <c r="F239" s="663"/>
      <c r="G239" s="663"/>
      <c r="H239" s="663"/>
      <c r="I239" s="663"/>
      <c r="J239" s="408"/>
      <c r="K239" s="430"/>
      <c r="L239" s="430"/>
      <c r="M239" s="430"/>
      <c r="N239" s="535"/>
      <c r="O239" s="430"/>
      <c r="P239" s="430"/>
      <c r="Q239" s="508">
        <f>'приложение 1.1 '!H240</f>
        <v>2.7870657400000001</v>
      </c>
      <c r="R239" s="508">
        <f t="shared" si="75"/>
        <v>0.13935328700000002</v>
      </c>
      <c r="S239" s="508">
        <f t="shared" si="76"/>
        <v>1.1148262960000002</v>
      </c>
      <c r="T239" s="508">
        <f t="shared" si="77"/>
        <v>1.39353287</v>
      </c>
      <c r="U239" s="508">
        <f t="shared" si="78"/>
        <v>0.1393532869999996</v>
      </c>
      <c r="V239" s="663"/>
      <c r="W239" s="663"/>
      <c r="X239" s="663"/>
      <c r="Y239" s="663"/>
      <c r="Z239" s="663">
        <f>IF(AB239&gt;0,'приложение 1.1 '!G240,"-")</f>
        <v>2013</v>
      </c>
      <c r="AA239" s="663">
        <v>25</v>
      </c>
      <c r="AB239" s="663" t="s">
        <v>1671</v>
      </c>
      <c r="AC239" s="430">
        <f>'приложение 1.1 '!E240</f>
        <v>3.2</v>
      </c>
      <c r="AD239" s="663" t="str">
        <f>IF(AG239&gt;0,'приложение 1.1 '!G240,"-")</f>
        <v>-</v>
      </c>
      <c r="AE239" s="663"/>
      <c r="AF239" s="663"/>
      <c r="AG239" s="663"/>
      <c r="AH239" s="531">
        <f>'приложение 1.1 '!D240</f>
        <v>0</v>
      </c>
      <c r="AI239" s="185"/>
    </row>
    <row r="240" spans="1:35" ht="54.95" hidden="1" customHeight="1">
      <c r="A240" s="416" t="str">
        <f>'приложение 1.1 '!A241</f>
        <v>2.1.3.22</v>
      </c>
      <c r="B240" s="418" t="str">
        <f>'приложение 1.1 '!B241</f>
        <v>Монтаж оборудования ТП-7«Сити-Молл»</v>
      </c>
      <c r="C240" s="663"/>
      <c r="D240" s="663"/>
      <c r="E240" s="663"/>
      <c r="F240" s="663"/>
      <c r="G240" s="663"/>
      <c r="H240" s="663"/>
      <c r="I240" s="663"/>
      <c r="J240" s="408"/>
      <c r="K240" s="430"/>
      <c r="L240" s="430"/>
      <c r="M240" s="430"/>
      <c r="N240" s="535"/>
      <c r="O240" s="430"/>
      <c r="P240" s="430"/>
      <c r="Q240" s="508">
        <f>'приложение 1.1 '!H241</f>
        <v>3.16893146</v>
      </c>
      <c r="R240" s="508">
        <f t="shared" si="75"/>
        <v>0.15844657300000001</v>
      </c>
      <c r="S240" s="508">
        <f t="shared" si="76"/>
        <v>1.2675725840000001</v>
      </c>
      <c r="T240" s="508">
        <f t="shared" si="77"/>
        <v>1.58446573</v>
      </c>
      <c r="U240" s="508">
        <f t="shared" si="78"/>
        <v>0.15844657299999998</v>
      </c>
      <c r="V240" s="663"/>
      <c r="W240" s="663"/>
      <c r="X240" s="663"/>
      <c r="Y240" s="663"/>
      <c r="Z240" s="663">
        <f>IF(AB240&gt;0,'приложение 1.1 '!G241,"-")</f>
        <v>2013</v>
      </c>
      <c r="AA240" s="663">
        <v>25</v>
      </c>
      <c r="AB240" s="663" t="s">
        <v>1672</v>
      </c>
      <c r="AC240" s="430">
        <f>'приложение 1.1 '!E241</f>
        <v>4</v>
      </c>
      <c r="AD240" s="663" t="str">
        <f>IF(AG240&gt;0,'приложение 1.1 '!G241,"-")</f>
        <v>-</v>
      </c>
      <c r="AE240" s="663"/>
      <c r="AF240" s="663"/>
      <c r="AG240" s="663"/>
      <c r="AH240" s="531">
        <f>'приложение 1.1 '!D241</f>
        <v>0</v>
      </c>
      <c r="AI240" s="185"/>
    </row>
    <row r="241" spans="1:35" ht="54.95" hidden="1" customHeight="1">
      <c r="A241" s="416" t="str">
        <f>'приложение 1.1 '!A242</f>
        <v>2.1.3.23</v>
      </c>
      <c r="B241" s="418" t="str">
        <f>'приложение 1.1 '!B242</f>
        <v>Монтаж оборудования ТП-8«Сити-Молл»</v>
      </c>
      <c r="C241" s="663"/>
      <c r="D241" s="663"/>
      <c r="E241" s="663"/>
      <c r="F241" s="663"/>
      <c r="G241" s="663"/>
      <c r="H241" s="663"/>
      <c r="I241" s="663"/>
      <c r="J241" s="408"/>
      <c r="K241" s="430"/>
      <c r="L241" s="430"/>
      <c r="M241" s="430"/>
      <c r="N241" s="535"/>
      <c r="O241" s="430"/>
      <c r="P241" s="430"/>
      <c r="Q241" s="508">
        <f>'приложение 1.1 '!H242</f>
        <v>5.1701552300000007</v>
      </c>
      <c r="R241" s="508">
        <f t="shared" si="75"/>
        <v>0.25850776150000004</v>
      </c>
      <c r="S241" s="508">
        <f t="shared" si="76"/>
        <v>2.0680620920000004</v>
      </c>
      <c r="T241" s="508">
        <f t="shared" si="77"/>
        <v>2.5850776150000003</v>
      </c>
      <c r="U241" s="508">
        <f t="shared" si="78"/>
        <v>0.25850776149999977</v>
      </c>
      <c r="V241" s="663"/>
      <c r="W241" s="663"/>
      <c r="X241" s="663"/>
      <c r="Y241" s="663"/>
      <c r="Z241" s="663">
        <f>IF(AB241&gt;0,'приложение 1.1 '!G242,"-")</f>
        <v>2013</v>
      </c>
      <c r="AA241" s="663">
        <v>25</v>
      </c>
      <c r="AB241" s="663" t="s">
        <v>1672</v>
      </c>
      <c r="AC241" s="430">
        <f>'приложение 1.1 '!E242</f>
        <v>4</v>
      </c>
      <c r="AD241" s="663" t="str">
        <f>IF(AG241&gt;0,'приложение 1.1 '!G242,"-")</f>
        <v>-</v>
      </c>
      <c r="AE241" s="663"/>
      <c r="AF241" s="663"/>
      <c r="AG241" s="663"/>
      <c r="AH241" s="531">
        <f>'приложение 1.1 '!D242</f>
        <v>0</v>
      </c>
      <c r="AI241" s="185"/>
    </row>
    <row r="242" spans="1:35" ht="54.95" hidden="1" customHeight="1">
      <c r="A242" s="416" t="str">
        <f>'приложение 1.1 '!A243</f>
        <v>2.1.3.24</v>
      </c>
      <c r="B242" s="418" t="str">
        <f>'приложение 1.1 '!B243</f>
        <v>Строительство РП(ТП)-2х2500 кВА, Застройка микрорайона №30</v>
      </c>
      <c r="C242" s="663"/>
      <c r="D242" s="663"/>
      <c r="E242" s="663"/>
      <c r="F242" s="663"/>
      <c r="G242" s="663"/>
      <c r="H242" s="663"/>
      <c r="I242" s="663"/>
      <c r="J242" s="408"/>
      <c r="K242" s="430"/>
      <c r="L242" s="430"/>
      <c r="M242" s="430"/>
      <c r="N242" s="535"/>
      <c r="O242" s="430"/>
      <c r="P242" s="430"/>
      <c r="Q242" s="508">
        <f>'приложение 1.1 '!H243</f>
        <v>20.625093080000003</v>
      </c>
      <c r="R242" s="508">
        <f t="shared" si="75"/>
        <v>1.0312546540000003</v>
      </c>
      <c r="S242" s="508">
        <f t="shared" si="76"/>
        <v>8.2500372320000022</v>
      </c>
      <c r="T242" s="508">
        <f t="shared" si="77"/>
        <v>10.312546540000001</v>
      </c>
      <c r="U242" s="508">
        <f t="shared" si="78"/>
        <v>1.0312546539999978</v>
      </c>
      <c r="V242" s="663"/>
      <c r="W242" s="663"/>
      <c r="X242" s="663"/>
      <c r="Y242" s="663"/>
      <c r="Z242" s="663">
        <f>IF(AB242&gt;0,'приложение 1.1 '!G243,"-")</f>
        <v>2014</v>
      </c>
      <c r="AA242" s="663">
        <v>25</v>
      </c>
      <c r="AB242" s="663" t="s">
        <v>1669</v>
      </c>
      <c r="AC242" s="430">
        <f>'приложение 1.1 '!E243</f>
        <v>5</v>
      </c>
      <c r="AD242" s="663" t="str">
        <f>IF(AG242&gt;0,'приложение 1.1 '!G243,"-")</f>
        <v>-</v>
      </c>
      <c r="AE242" s="663"/>
      <c r="AF242" s="663"/>
      <c r="AG242" s="663"/>
      <c r="AH242" s="531">
        <f>'приложение 1.1 '!D243</f>
        <v>0</v>
      </c>
      <c r="AI242" s="185"/>
    </row>
    <row r="243" spans="1:35" ht="49.5" hidden="1" customHeight="1">
      <c r="A243" s="416" t="str">
        <f>'приложение 1.1 '!A244</f>
        <v>2.1.3.25</v>
      </c>
      <c r="B243" s="418" t="str">
        <f>'приложение 1.1 '!B244</f>
        <v>Строительство ТП-40 2х1600 кВА, Застройка микрорайона №30</v>
      </c>
      <c r="C243" s="663"/>
      <c r="D243" s="663"/>
      <c r="E243" s="663"/>
      <c r="F243" s="663"/>
      <c r="G243" s="663"/>
      <c r="H243" s="663"/>
      <c r="I243" s="663"/>
      <c r="J243" s="408"/>
      <c r="K243" s="430"/>
      <c r="L243" s="430"/>
      <c r="M243" s="430"/>
      <c r="N243" s="535"/>
      <c r="O243" s="430"/>
      <c r="P243" s="430"/>
      <c r="Q243" s="508">
        <f>'приложение 1.1 '!H244</f>
        <v>10.35519075</v>
      </c>
      <c r="R243" s="508">
        <f t="shared" si="75"/>
        <v>0.51775953750000003</v>
      </c>
      <c r="S243" s="508">
        <f t="shared" si="76"/>
        <v>4.1420763000000003</v>
      </c>
      <c r="T243" s="508">
        <f t="shared" si="77"/>
        <v>5.1775953750000001</v>
      </c>
      <c r="U243" s="508">
        <f t="shared" si="78"/>
        <v>0.51775953749999992</v>
      </c>
      <c r="V243" s="663"/>
      <c r="W243" s="663"/>
      <c r="X243" s="663"/>
      <c r="Y243" s="663"/>
      <c r="Z243" s="663">
        <f>IF(AB243&gt;0,'приложение 1.1 '!G244,"-")</f>
        <v>2014</v>
      </c>
      <c r="AA243" s="663">
        <v>25</v>
      </c>
      <c r="AB243" s="663" t="s">
        <v>1670</v>
      </c>
      <c r="AC243" s="430">
        <f>'приложение 1.1 '!E244</f>
        <v>3.2</v>
      </c>
      <c r="AD243" s="663" t="str">
        <f>IF(AG243&gt;0,'приложение 1.1 '!G244,"-")</f>
        <v>-</v>
      </c>
      <c r="AE243" s="663"/>
      <c r="AF243" s="663"/>
      <c r="AG243" s="663"/>
      <c r="AH243" s="531">
        <f>'приложение 1.1 '!D244</f>
        <v>0</v>
      </c>
      <c r="AI243" s="185"/>
    </row>
    <row r="244" spans="1:35" ht="45" hidden="1" customHeight="1">
      <c r="A244" s="416" t="str">
        <f>'приложение 1.1 '!A245</f>
        <v>2.1.3.26</v>
      </c>
      <c r="B244" s="418" t="str">
        <f>'приложение 1.1 '!B245</f>
        <v>Строительство ТП-34А 2х2500 кВА, Застройка микрорайона №30</v>
      </c>
      <c r="C244" s="663"/>
      <c r="D244" s="663"/>
      <c r="E244" s="663"/>
      <c r="F244" s="663"/>
      <c r="G244" s="663"/>
      <c r="H244" s="663"/>
      <c r="I244" s="663"/>
      <c r="J244" s="408"/>
      <c r="K244" s="430"/>
      <c r="L244" s="430"/>
      <c r="M244" s="430"/>
      <c r="N244" s="535"/>
      <c r="O244" s="430"/>
      <c r="P244" s="430"/>
      <c r="Q244" s="508">
        <f>'приложение 1.1 '!H245</f>
        <v>13.32964876</v>
      </c>
      <c r="R244" s="508">
        <f t="shared" si="75"/>
        <v>0.66648243800000007</v>
      </c>
      <c r="S244" s="508">
        <f t="shared" si="76"/>
        <v>5.3318595040000005</v>
      </c>
      <c r="T244" s="508">
        <f t="shared" si="77"/>
        <v>6.6648243799999998</v>
      </c>
      <c r="U244" s="508">
        <f t="shared" si="78"/>
        <v>0.66648243799999918</v>
      </c>
      <c r="V244" s="663"/>
      <c r="W244" s="663"/>
      <c r="X244" s="663"/>
      <c r="Y244" s="663"/>
      <c r="Z244" s="663">
        <f>IF(AB244&gt;0,'приложение 1.1 '!G245,"-")</f>
        <v>2014</v>
      </c>
      <c r="AA244" s="663">
        <v>25</v>
      </c>
      <c r="AB244" s="663" t="s">
        <v>1669</v>
      </c>
      <c r="AC244" s="430">
        <f>'приложение 1.1 '!E245</f>
        <v>5</v>
      </c>
      <c r="AD244" s="663" t="str">
        <f>IF(AG244&gt;0,'приложение 1.1 '!G245,"-")</f>
        <v>-</v>
      </c>
      <c r="AE244" s="663"/>
      <c r="AF244" s="663"/>
      <c r="AG244" s="663"/>
      <c r="AH244" s="531">
        <f>'приложение 1.1 '!D245</f>
        <v>0</v>
      </c>
      <c r="AI244" s="185"/>
    </row>
    <row r="245" spans="1:35" ht="45" hidden="1" customHeight="1">
      <c r="A245" s="416" t="str">
        <f>'приложение 1.1 '!A246</f>
        <v>2.1.3.27</v>
      </c>
      <c r="B245" s="418" t="str">
        <f>'приложение 1.1 '!B246</f>
        <v>Строительство ТП№36 2х1600кВА мкр.30</v>
      </c>
      <c r="C245" s="663"/>
      <c r="D245" s="663"/>
      <c r="E245" s="663"/>
      <c r="F245" s="663"/>
      <c r="G245" s="663"/>
      <c r="H245" s="663"/>
      <c r="I245" s="663"/>
      <c r="J245" s="408"/>
      <c r="K245" s="430"/>
      <c r="L245" s="430"/>
      <c r="M245" s="430"/>
      <c r="N245" s="535"/>
      <c r="O245" s="430"/>
      <c r="P245" s="430"/>
      <c r="Q245" s="508">
        <f>'приложение 1.1 '!H246</f>
        <v>9.9127100400000003</v>
      </c>
      <c r="R245" s="508">
        <f t="shared" si="75"/>
        <v>0.49563550200000006</v>
      </c>
      <c r="S245" s="508">
        <f t="shared" si="76"/>
        <v>3.9650840160000005</v>
      </c>
      <c r="T245" s="508">
        <f t="shared" si="77"/>
        <v>4.9563550200000002</v>
      </c>
      <c r="U245" s="508">
        <f t="shared" si="78"/>
        <v>0.49563550199999895</v>
      </c>
      <c r="V245" s="663"/>
      <c r="W245" s="663"/>
      <c r="X245" s="663"/>
      <c r="Y245" s="663"/>
      <c r="Z245" s="663">
        <f>IF(AB245&gt;0,'приложение 1.1 '!G246,"-")</f>
        <v>2014</v>
      </c>
      <c r="AA245" s="663">
        <v>25</v>
      </c>
      <c r="AB245" s="663" t="s">
        <v>1670</v>
      </c>
      <c r="AC245" s="430">
        <f>'приложение 1.1 '!E246</f>
        <v>3.2</v>
      </c>
      <c r="AD245" s="663" t="str">
        <f>IF(AG245&gt;0,'приложение 1.1 '!G246,"-")</f>
        <v>-</v>
      </c>
      <c r="AE245" s="663"/>
      <c r="AF245" s="663"/>
      <c r="AG245" s="663"/>
      <c r="AH245" s="531">
        <f>'приложение 1.1 '!D246</f>
        <v>0</v>
      </c>
      <c r="AI245" s="185"/>
    </row>
    <row r="246" spans="1:35" ht="45" hidden="1" customHeight="1">
      <c r="A246" s="416" t="str">
        <f>'приложение 1.1 '!A247</f>
        <v>2.1.3.28</v>
      </c>
      <c r="B246" s="418" t="str">
        <f>'приложение 1.1 '!B247</f>
        <v>Монтаж оборудования ТП-1 мкр.38  (Ренесанс констракшн)</v>
      </c>
      <c r="C246" s="663"/>
      <c r="D246" s="663"/>
      <c r="E246" s="663"/>
      <c r="F246" s="663"/>
      <c r="G246" s="663"/>
      <c r="H246" s="663"/>
      <c r="I246" s="663"/>
      <c r="J246" s="408"/>
      <c r="K246" s="430"/>
      <c r="L246" s="430"/>
      <c r="M246" s="430"/>
      <c r="N246" s="535"/>
      <c r="O246" s="430"/>
      <c r="P246" s="430"/>
      <c r="Q246" s="508">
        <f>'приложение 1.1 '!H247</f>
        <v>3.3809850999999997</v>
      </c>
      <c r="R246" s="508">
        <f t="shared" si="75"/>
        <v>0.16904925500000001</v>
      </c>
      <c r="S246" s="508">
        <f t="shared" si="76"/>
        <v>1.3523940400000001</v>
      </c>
      <c r="T246" s="508">
        <f t="shared" si="77"/>
        <v>1.6904925499999999</v>
      </c>
      <c r="U246" s="508">
        <f t="shared" si="78"/>
        <v>0.16904925499999957</v>
      </c>
      <c r="V246" s="663"/>
      <c r="W246" s="663"/>
      <c r="X246" s="663"/>
      <c r="Y246" s="663"/>
      <c r="Z246" s="663">
        <f>IF(AB246&gt;0,'приложение 1.1 '!G247,"-")</f>
        <v>2012</v>
      </c>
      <c r="AA246" s="663">
        <v>25</v>
      </c>
      <c r="AB246" s="663" t="s">
        <v>1672</v>
      </c>
      <c r="AC246" s="430">
        <f>'приложение 1.1 '!E247</f>
        <v>4</v>
      </c>
      <c r="AD246" s="663" t="str">
        <f>IF(AG246&gt;0,'приложение 1.1 '!G247,"-")</f>
        <v>-</v>
      </c>
      <c r="AE246" s="663"/>
      <c r="AF246" s="663"/>
      <c r="AG246" s="663"/>
      <c r="AH246" s="531">
        <f>'приложение 1.1 '!D247</f>
        <v>0</v>
      </c>
      <c r="AI246" s="185"/>
    </row>
    <row r="247" spans="1:35" ht="45" hidden="1" customHeight="1">
      <c r="A247" s="416" t="str">
        <f>'приложение 1.1 '!A248</f>
        <v>2.1.3.29</v>
      </c>
      <c r="B247" s="418" t="str">
        <f>'приложение 1.1 '!B248</f>
        <v>Монтаж оборудования ТП-4 мкр.38  (Ренесанс констракшн)</v>
      </c>
      <c r="C247" s="663"/>
      <c r="D247" s="663"/>
      <c r="E247" s="663"/>
      <c r="F247" s="663"/>
      <c r="G247" s="663"/>
      <c r="H247" s="663"/>
      <c r="I247" s="663"/>
      <c r="J247" s="408"/>
      <c r="K247" s="430"/>
      <c r="L247" s="430"/>
      <c r="M247" s="430"/>
      <c r="N247" s="535"/>
      <c r="O247" s="430"/>
      <c r="P247" s="430"/>
      <c r="Q247" s="508">
        <f>'приложение 1.1 '!H248</f>
        <v>4.95832914</v>
      </c>
      <c r="R247" s="508">
        <f t="shared" si="75"/>
        <v>0.24791645700000001</v>
      </c>
      <c r="S247" s="508">
        <f t="shared" si="76"/>
        <v>1.9833316560000001</v>
      </c>
      <c r="T247" s="508">
        <f t="shared" si="77"/>
        <v>2.47916457</v>
      </c>
      <c r="U247" s="508">
        <f t="shared" si="78"/>
        <v>0.24791645700000053</v>
      </c>
      <c r="V247" s="663"/>
      <c r="W247" s="663"/>
      <c r="X247" s="663"/>
      <c r="Y247" s="663"/>
      <c r="Z247" s="663">
        <f>IF(AB247&gt;0,'приложение 1.1 '!G248,"-")</f>
        <v>2012</v>
      </c>
      <c r="AA247" s="663">
        <v>25</v>
      </c>
      <c r="AB247" s="663" t="s">
        <v>1674</v>
      </c>
      <c r="AC247" s="430">
        <f>'приложение 1.1 '!E248</f>
        <v>6.3</v>
      </c>
      <c r="AD247" s="663" t="str">
        <f>IF(AG247&gt;0,'приложение 1.1 '!G248,"-")</f>
        <v>-</v>
      </c>
      <c r="AE247" s="663"/>
      <c r="AF247" s="663"/>
      <c r="AG247" s="663"/>
      <c r="AH247" s="531">
        <f>'приложение 1.1 '!D248</f>
        <v>0</v>
      </c>
      <c r="AI247" s="185"/>
    </row>
    <row r="248" spans="1:35" ht="41.25" hidden="1" customHeight="1">
      <c r="A248" s="416" t="str">
        <f>'приложение 1.1 '!A249</f>
        <v>2.1.3.30</v>
      </c>
      <c r="B248" s="418" t="str">
        <f>'приложение 1.1 '!B249</f>
        <v>Монтаж оборудования ТП-3 мкр.38  (Ренесанс констракшн)</v>
      </c>
      <c r="C248" s="663"/>
      <c r="D248" s="663"/>
      <c r="E248" s="663"/>
      <c r="F248" s="663"/>
      <c r="G248" s="663"/>
      <c r="H248" s="663"/>
      <c r="I248" s="663"/>
      <c r="J248" s="408"/>
      <c r="K248" s="430"/>
      <c r="L248" s="430"/>
      <c r="M248" s="430"/>
      <c r="N248" s="535"/>
      <c r="O248" s="430"/>
      <c r="P248" s="430"/>
      <c r="Q248" s="508">
        <f>'приложение 1.1 '!H249</f>
        <v>3.8317097599999999</v>
      </c>
      <c r="R248" s="508">
        <f t="shared" si="75"/>
        <v>0.191585488</v>
      </c>
      <c r="S248" s="508">
        <f t="shared" si="76"/>
        <v>1.532683904</v>
      </c>
      <c r="T248" s="508">
        <f t="shared" si="77"/>
        <v>1.9158548799999999</v>
      </c>
      <c r="U248" s="508">
        <f t="shared" si="78"/>
        <v>0.19158548799999986</v>
      </c>
      <c r="V248" s="663"/>
      <c r="W248" s="663"/>
      <c r="X248" s="663"/>
      <c r="Y248" s="663"/>
      <c r="Z248" s="663">
        <f>IF(AB248&gt;0,'приложение 1.1 '!G249,"-")</f>
        <v>2012</v>
      </c>
      <c r="AA248" s="663">
        <v>25</v>
      </c>
      <c r="AB248" s="663" t="s">
        <v>1673</v>
      </c>
      <c r="AC248" s="430">
        <f>'приложение 1.1 '!E249</f>
        <v>5</v>
      </c>
      <c r="AD248" s="663" t="str">
        <f>IF(AG248&gt;0,'приложение 1.1 '!G249,"-")</f>
        <v>-</v>
      </c>
      <c r="AE248" s="663"/>
      <c r="AF248" s="663"/>
      <c r="AG248" s="663"/>
      <c r="AH248" s="531">
        <f>'приложение 1.1 '!D249</f>
        <v>0</v>
      </c>
      <c r="AI248" s="185"/>
    </row>
    <row r="249" spans="1:35" ht="41.25" hidden="1" customHeight="1">
      <c r="A249" s="416" t="str">
        <f>'приложение 1.1 '!A250</f>
        <v>2.1.3.31</v>
      </c>
      <c r="B249" s="418" t="str">
        <f>'приложение 1.1 '!B250</f>
        <v>Монтаж оборудования ТП-5 мкр.38   (Ренесанс констракшн)</v>
      </c>
      <c r="C249" s="663"/>
      <c r="D249" s="663"/>
      <c r="E249" s="663"/>
      <c r="F249" s="663"/>
      <c r="G249" s="663"/>
      <c r="H249" s="663"/>
      <c r="I249" s="663"/>
      <c r="J249" s="408"/>
      <c r="K249" s="430"/>
      <c r="L249" s="430"/>
      <c r="M249" s="430"/>
      <c r="N249" s="535"/>
      <c r="O249" s="430"/>
      <c r="P249" s="430"/>
      <c r="Q249" s="508">
        <f>'приложение 1.1 '!H250</f>
        <v>3.4250416800000001</v>
      </c>
      <c r="R249" s="508">
        <f t="shared" si="75"/>
        <v>0.17125208400000003</v>
      </c>
      <c r="S249" s="508">
        <f t="shared" si="76"/>
        <v>1.3700166720000002</v>
      </c>
      <c r="T249" s="508">
        <f t="shared" si="77"/>
        <v>1.71252084</v>
      </c>
      <c r="U249" s="508">
        <f t="shared" si="78"/>
        <v>0.1712520839999998</v>
      </c>
      <c r="V249" s="663"/>
      <c r="W249" s="663"/>
      <c r="X249" s="663"/>
      <c r="Y249" s="663"/>
      <c r="Z249" s="663">
        <f>IF(AB249&gt;0,'приложение 1.1 '!G250,"-")</f>
        <v>2012</v>
      </c>
      <c r="AA249" s="663">
        <v>25</v>
      </c>
      <c r="AB249" s="663" t="s">
        <v>1672</v>
      </c>
      <c r="AC249" s="430">
        <f>'приложение 1.1 '!E250</f>
        <v>4</v>
      </c>
      <c r="AD249" s="663" t="str">
        <f>IF(AG249&gt;0,'приложение 1.1 '!G250,"-")</f>
        <v>-</v>
      </c>
      <c r="AE249" s="663"/>
      <c r="AF249" s="663"/>
      <c r="AG249" s="663"/>
      <c r="AH249" s="531">
        <f>'приложение 1.1 '!D250</f>
        <v>0</v>
      </c>
      <c r="AI249" s="185"/>
    </row>
    <row r="250" spans="1:35" ht="54.95" hidden="1" customHeight="1">
      <c r="A250" s="416" t="str">
        <f>'приложение 1.1 '!A251</f>
        <v>2.1.3.32</v>
      </c>
      <c r="B250" s="418" t="str">
        <f>'приложение 1.1 '!B251</f>
        <v>Монтаж оборудования ТП-2 мкр.38  (Ренесанс констракшн)</v>
      </c>
      <c r="C250" s="663"/>
      <c r="D250" s="663"/>
      <c r="E250" s="663"/>
      <c r="F250" s="663"/>
      <c r="G250" s="663"/>
      <c r="H250" s="663"/>
      <c r="I250" s="663"/>
      <c r="J250" s="408"/>
      <c r="K250" s="430"/>
      <c r="L250" s="430"/>
      <c r="M250" s="430"/>
      <c r="N250" s="535"/>
      <c r="O250" s="430"/>
      <c r="P250" s="430"/>
      <c r="Q250" s="508">
        <f>'приложение 1.1 '!H251</f>
        <v>3.44096344</v>
      </c>
      <c r="R250" s="508">
        <f t="shared" si="75"/>
        <v>0.172048172</v>
      </c>
      <c r="S250" s="508">
        <f t="shared" si="76"/>
        <v>1.376385376</v>
      </c>
      <c r="T250" s="508">
        <f t="shared" si="77"/>
        <v>1.72048172</v>
      </c>
      <c r="U250" s="508">
        <f t="shared" si="78"/>
        <v>0.17204817200000022</v>
      </c>
      <c r="V250" s="663"/>
      <c r="W250" s="663"/>
      <c r="X250" s="663"/>
      <c r="Y250" s="663"/>
      <c r="Z250" s="663">
        <f>IF(AB250&gt;0,'приложение 1.1 '!G251,"-")</f>
        <v>2012</v>
      </c>
      <c r="AA250" s="663">
        <v>25</v>
      </c>
      <c r="AB250" s="663" t="s">
        <v>1672</v>
      </c>
      <c r="AC250" s="430">
        <f>'приложение 1.1 '!E251</f>
        <v>4</v>
      </c>
      <c r="AD250" s="663" t="str">
        <f>IF(AG250&gt;0,'приложение 1.1 '!G251,"-")</f>
        <v>-</v>
      </c>
      <c r="AE250" s="663"/>
      <c r="AF250" s="663"/>
      <c r="AG250" s="663"/>
      <c r="AH250" s="531">
        <f>'приложение 1.1 '!D251</f>
        <v>0</v>
      </c>
      <c r="AI250" s="185"/>
    </row>
    <row r="251" spans="1:35" ht="54.95" hidden="1" customHeight="1">
      <c r="A251" s="416" t="str">
        <f>'приложение 1.1 '!A252</f>
        <v>2.1.3.33</v>
      </c>
      <c r="B251" s="418" t="str">
        <f>'приложение 1.1 '!B252</f>
        <v>Монтаж оборудования РП-10кВ  мкр.38  (Ренесанс констракшн)</v>
      </c>
      <c r="C251" s="663"/>
      <c r="D251" s="663"/>
      <c r="E251" s="663"/>
      <c r="F251" s="663"/>
      <c r="G251" s="663"/>
      <c r="H251" s="663"/>
      <c r="I251" s="663"/>
      <c r="J251" s="408"/>
      <c r="K251" s="430"/>
      <c r="L251" s="430"/>
      <c r="M251" s="430"/>
      <c r="N251" s="535"/>
      <c r="O251" s="430"/>
      <c r="P251" s="430"/>
      <c r="Q251" s="508">
        <f>'приложение 1.1 '!H252</f>
        <v>4.6754024699999999</v>
      </c>
      <c r="R251" s="508">
        <f t="shared" si="75"/>
        <v>0.23377012350000001</v>
      </c>
      <c r="S251" s="508">
        <f t="shared" si="76"/>
        <v>1.8701609880000001</v>
      </c>
      <c r="T251" s="508">
        <f t="shared" si="77"/>
        <v>2.3377012349999999</v>
      </c>
      <c r="U251" s="508">
        <f t="shared" si="78"/>
        <v>0.23377012349999937</v>
      </c>
      <c r="V251" s="663"/>
      <c r="W251" s="663"/>
      <c r="X251" s="663"/>
      <c r="Y251" s="663"/>
      <c r="Z251" s="663">
        <f>IF(AB251&gt;0,'приложение 1.1 '!G252,"-")</f>
        <v>2012</v>
      </c>
      <c r="AA251" s="663">
        <v>25</v>
      </c>
      <c r="AB251" s="663" t="s">
        <v>1672</v>
      </c>
      <c r="AC251" s="430">
        <f>'приложение 1.1 '!E252</f>
        <v>0</v>
      </c>
      <c r="AD251" s="663" t="str">
        <f>IF(AG251&gt;0,'приложение 1.1 '!G252,"-")</f>
        <v>-</v>
      </c>
      <c r="AE251" s="663"/>
      <c r="AF251" s="663"/>
      <c r="AG251" s="663"/>
      <c r="AH251" s="531">
        <f>'приложение 1.1 '!D252</f>
        <v>0</v>
      </c>
      <c r="AI251" s="185"/>
    </row>
    <row r="252" spans="1:35" ht="54.95" hidden="1" customHeight="1">
      <c r="A252" s="416" t="str">
        <f>'приложение 1.1 '!A253</f>
        <v>2.1.3.34</v>
      </c>
      <c r="B252" s="418" t="str">
        <f>'приложение 1.1 '!B253</f>
        <v>Строительство ТП №1-2х1600 кВА  мкр.38 (1-я очередь)</v>
      </c>
      <c r="C252" s="663"/>
      <c r="D252" s="663"/>
      <c r="E252" s="663"/>
      <c r="F252" s="663"/>
      <c r="G252" s="663"/>
      <c r="H252" s="663"/>
      <c r="I252" s="663"/>
      <c r="J252" s="408"/>
      <c r="K252" s="430"/>
      <c r="L252" s="430"/>
      <c r="M252" s="430"/>
      <c r="N252" s="535"/>
      <c r="O252" s="430"/>
      <c r="P252" s="430"/>
      <c r="Q252" s="508">
        <f>'приложение 1.1 '!H253</f>
        <v>7.7997987000000002</v>
      </c>
      <c r="R252" s="508">
        <f t="shared" si="75"/>
        <v>0.38998993500000001</v>
      </c>
      <c r="S252" s="508">
        <f t="shared" si="76"/>
        <v>3.1199194800000001</v>
      </c>
      <c r="T252" s="508">
        <f t="shared" si="77"/>
        <v>3.8998993500000001</v>
      </c>
      <c r="U252" s="508">
        <f t="shared" si="78"/>
        <v>0.38998993500000001</v>
      </c>
      <c r="V252" s="663"/>
      <c r="W252" s="663"/>
      <c r="X252" s="663"/>
      <c r="Y252" s="663"/>
      <c r="Z252" s="663">
        <f>IF(AB252&gt;0,'приложение 1.1 '!G253,"-")</f>
        <v>2013</v>
      </c>
      <c r="AA252" s="663">
        <v>25</v>
      </c>
      <c r="AB252" s="663" t="s">
        <v>1670</v>
      </c>
      <c r="AC252" s="430">
        <f>'приложение 1.1 '!E253</f>
        <v>3.2</v>
      </c>
      <c r="AD252" s="663" t="str">
        <f>IF(AG252&gt;0,'приложение 1.1 '!G253,"-")</f>
        <v>-</v>
      </c>
      <c r="AE252" s="663"/>
      <c r="AF252" s="663"/>
      <c r="AG252" s="663"/>
      <c r="AH252" s="531">
        <f>'приложение 1.1 '!D253</f>
        <v>0</v>
      </c>
      <c r="AI252" s="185"/>
    </row>
    <row r="253" spans="1:35" ht="54.95" hidden="1" customHeight="1">
      <c r="A253" s="416" t="str">
        <f>'приложение 1.1 '!A254</f>
        <v>2.1.3.35</v>
      </c>
      <c r="B253" s="418" t="str">
        <f>'приложение 1.1 '!B254</f>
        <v>Строительство РП (ТП )2х2500 кВА мкр.38 (1-я очередь)</v>
      </c>
      <c r="C253" s="663"/>
      <c r="D253" s="663"/>
      <c r="E253" s="663"/>
      <c r="F253" s="663"/>
      <c r="G253" s="663"/>
      <c r="H253" s="663"/>
      <c r="I253" s="663"/>
      <c r="J253" s="408"/>
      <c r="K253" s="430"/>
      <c r="L253" s="430"/>
      <c r="M253" s="430"/>
      <c r="N253" s="535"/>
      <c r="O253" s="430"/>
      <c r="P253" s="430"/>
      <c r="Q253" s="508">
        <f>'приложение 1.1 '!H254</f>
        <v>18.212589000000001</v>
      </c>
      <c r="R253" s="508">
        <f t="shared" si="75"/>
        <v>0.91062945000000006</v>
      </c>
      <c r="S253" s="508">
        <f t="shared" si="76"/>
        <v>7.2850356000000005</v>
      </c>
      <c r="T253" s="508">
        <f t="shared" si="77"/>
        <v>9.1062945000000006</v>
      </c>
      <c r="U253" s="508">
        <f t="shared" si="78"/>
        <v>0.91062945000000184</v>
      </c>
      <c r="V253" s="663"/>
      <c r="W253" s="663"/>
      <c r="X253" s="663"/>
      <c r="Y253" s="663"/>
      <c r="Z253" s="663">
        <f>IF(AB253&gt;0,'приложение 1.1 '!G254,"-")</f>
        <v>2013</v>
      </c>
      <c r="AA253" s="663">
        <v>25</v>
      </c>
      <c r="AB253" s="663" t="s">
        <v>1669</v>
      </c>
      <c r="AC253" s="430">
        <f>'приложение 1.1 '!E254</f>
        <v>5</v>
      </c>
      <c r="AD253" s="663" t="str">
        <f>IF(AG253&gt;0,'приложение 1.1 '!G254,"-")</f>
        <v>-</v>
      </c>
      <c r="AE253" s="663"/>
      <c r="AF253" s="663"/>
      <c r="AG253" s="663"/>
      <c r="AH253" s="531">
        <f>'приложение 1.1 '!D254</f>
        <v>0</v>
      </c>
      <c r="AI253" s="185"/>
    </row>
    <row r="254" spans="1:35" ht="54.95" hidden="1" customHeight="1">
      <c r="A254" s="416" t="str">
        <f>'приложение 1.1 '!A255</f>
        <v>2.1.3.36</v>
      </c>
      <c r="B254" s="418" t="str">
        <f>'приложение 1.1 '!B255</f>
        <v>Строительство ТП № 2 -2х1250кВА мкр.38  (1-я очередь)</v>
      </c>
      <c r="C254" s="663"/>
      <c r="D254" s="663"/>
      <c r="E254" s="663"/>
      <c r="F254" s="663"/>
      <c r="G254" s="663"/>
      <c r="H254" s="663"/>
      <c r="I254" s="663"/>
      <c r="J254" s="408"/>
      <c r="K254" s="430"/>
      <c r="L254" s="430"/>
      <c r="M254" s="430"/>
      <c r="N254" s="535"/>
      <c r="O254" s="430"/>
      <c r="P254" s="430"/>
      <c r="Q254" s="508">
        <f>'приложение 1.1 '!H255</f>
        <v>5.9172640000000003</v>
      </c>
      <c r="R254" s="508">
        <f t="shared" si="75"/>
        <v>0.29586320000000005</v>
      </c>
      <c r="S254" s="508">
        <f t="shared" si="76"/>
        <v>2.3669056000000004</v>
      </c>
      <c r="T254" s="508">
        <f t="shared" si="77"/>
        <v>2.9586320000000002</v>
      </c>
      <c r="U254" s="508">
        <f t="shared" si="78"/>
        <v>0.29586320000000033</v>
      </c>
      <c r="V254" s="663"/>
      <c r="W254" s="663"/>
      <c r="X254" s="663"/>
      <c r="Y254" s="663"/>
      <c r="Z254" s="663">
        <f>IF(AB254&gt;0,'приложение 1.1 '!G255,"-")</f>
        <v>2015</v>
      </c>
      <c r="AA254" s="663">
        <v>25</v>
      </c>
      <c r="AB254" s="663" t="s">
        <v>1675</v>
      </c>
      <c r="AC254" s="430">
        <f>'приложение 1.1 '!E255</f>
        <v>2.5</v>
      </c>
      <c r="AD254" s="663" t="str">
        <f>IF(AG254&gt;0,'приложение 1.1 '!G255,"-")</f>
        <v>-</v>
      </c>
      <c r="AE254" s="663"/>
      <c r="AF254" s="663"/>
      <c r="AG254" s="663"/>
      <c r="AH254" s="531">
        <f>'приложение 1.1 '!D255</f>
        <v>0</v>
      </c>
      <c r="AI254" s="185"/>
    </row>
    <row r="255" spans="1:35" ht="54.95" hidden="1" customHeight="1">
      <c r="A255" s="416" t="str">
        <f>'приложение 1.1 '!A256</f>
        <v>2.1.3.37</v>
      </c>
      <c r="B255" s="418" t="str">
        <f>'приложение 1.1 '!B256</f>
        <v xml:space="preserve">Строительство ТП №3-2х1600кВА мкр.38 (1-я очередь) </v>
      </c>
      <c r="C255" s="663"/>
      <c r="D255" s="663"/>
      <c r="E255" s="663"/>
      <c r="F255" s="663"/>
      <c r="G255" s="663"/>
      <c r="H255" s="663"/>
      <c r="I255" s="663"/>
      <c r="J255" s="408"/>
      <c r="K255" s="430"/>
      <c r="L255" s="430"/>
      <c r="M255" s="430"/>
      <c r="N255" s="535"/>
      <c r="O255" s="430"/>
      <c r="P255" s="430"/>
      <c r="Q255" s="508">
        <f>'приложение 1.1 '!H256</f>
        <v>7.8469360000000004</v>
      </c>
      <c r="R255" s="508">
        <f t="shared" si="75"/>
        <v>0.39234680000000005</v>
      </c>
      <c r="S255" s="508">
        <f t="shared" si="76"/>
        <v>3.1387744000000004</v>
      </c>
      <c r="T255" s="508">
        <f t="shared" si="77"/>
        <v>3.9234680000000002</v>
      </c>
      <c r="U255" s="508">
        <f t="shared" si="78"/>
        <v>0.39234679999999944</v>
      </c>
      <c r="V255" s="663"/>
      <c r="W255" s="663"/>
      <c r="X255" s="663"/>
      <c r="Y255" s="663"/>
      <c r="Z255" s="663">
        <f>IF(AB255&gt;0,'приложение 1.1 '!G256,"-")</f>
        <v>2015</v>
      </c>
      <c r="AA255" s="663">
        <v>25</v>
      </c>
      <c r="AB255" s="663" t="s">
        <v>1670</v>
      </c>
      <c r="AC255" s="430">
        <f>'приложение 1.1 '!E256</f>
        <v>3.2</v>
      </c>
      <c r="AD255" s="663" t="str">
        <f>IF(AG255&gt;0,'приложение 1.1 '!G256,"-")</f>
        <v>-</v>
      </c>
      <c r="AE255" s="663"/>
      <c r="AF255" s="663"/>
      <c r="AG255" s="663"/>
      <c r="AH255" s="531">
        <f>'приложение 1.1 '!D256</f>
        <v>0</v>
      </c>
      <c r="AI255" s="185"/>
    </row>
    <row r="256" spans="1:35" ht="54.95" hidden="1" customHeight="1">
      <c r="A256" s="416" t="str">
        <f>'приложение 1.1 '!A257</f>
        <v>2.1.3.38</v>
      </c>
      <c r="B256" s="418" t="str">
        <f>'приложение 1.1 '!B257</f>
        <v>Строительство ТП№4 2х2500кВА мкр.38 (2-я очередь )</v>
      </c>
      <c r="C256" s="663"/>
      <c r="D256" s="663"/>
      <c r="E256" s="663"/>
      <c r="F256" s="663"/>
      <c r="G256" s="663"/>
      <c r="H256" s="663"/>
      <c r="I256" s="663"/>
      <c r="J256" s="408"/>
      <c r="K256" s="430"/>
      <c r="L256" s="430"/>
      <c r="M256" s="430"/>
      <c r="N256" s="535"/>
      <c r="O256" s="430"/>
      <c r="P256" s="430"/>
      <c r="Q256" s="508">
        <f>'приложение 1.1 '!H257</f>
        <v>14.585049770000001</v>
      </c>
      <c r="R256" s="508">
        <f t="shared" si="75"/>
        <v>0.72925248850000013</v>
      </c>
      <c r="S256" s="508">
        <f t="shared" si="76"/>
        <v>5.834019908000001</v>
      </c>
      <c r="T256" s="508">
        <f t="shared" si="77"/>
        <v>7.2925248850000006</v>
      </c>
      <c r="U256" s="508">
        <f t="shared" si="78"/>
        <v>0.72925248849999846</v>
      </c>
      <c r="V256" s="663"/>
      <c r="W256" s="663"/>
      <c r="X256" s="663"/>
      <c r="Y256" s="663"/>
      <c r="Z256" s="663">
        <f>IF(AB256&gt;0,'приложение 1.1 '!G257,"-")</f>
        <v>2015</v>
      </c>
      <c r="AA256" s="663">
        <v>25</v>
      </c>
      <c r="AB256" s="663" t="s">
        <v>1669</v>
      </c>
      <c r="AC256" s="430">
        <f>'приложение 1.1 '!E257</f>
        <v>5</v>
      </c>
      <c r="AD256" s="663" t="str">
        <f>IF(AG256&gt;0,'приложение 1.1 '!G257,"-")</f>
        <v>-</v>
      </c>
      <c r="AE256" s="663"/>
      <c r="AF256" s="663"/>
      <c r="AG256" s="663"/>
      <c r="AH256" s="531">
        <f>'приложение 1.1 '!D257</f>
        <v>0</v>
      </c>
      <c r="AI256" s="185"/>
    </row>
    <row r="257" spans="1:35" ht="98.25" hidden="1" customHeight="1">
      <c r="A257" s="416" t="str">
        <f>'приложение 1.1 '!A258</f>
        <v>2.1.3.39</v>
      </c>
      <c r="B257" s="418" t="str">
        <f>'приложение 1.1 '!B258</f>
        <v>Строительство РП(ТП)-2х1250кВА застройка 44 мкр.</v>
      </c>
      <c r="C257" s="663"/>
      <c r="D257" s="663"/>
      <c r="E257" s="663"/>
      <c r="F257" s="663"/>
      <c r="G257" s="663"/>
      <c r="H257" s="663"/>
      <c r="I257" s="663"/>
      <c r="J257" s="408"/>
      <c r="K257" s="430"/>
      <c r="L257" s="430"/>
      <c r="M257" s="430"/>
      <c r="N257" s="535"/>
      <c r="O257" s="430"/>
      <c r="P257" s="430"/>
      <c r="Q257" s="508">
        <f>'приложение 1.1 '!H258</f>
        <v>18.439092600000002</v>
      </c>
      <c r="R257" s="508">
        <f t="shared" si="75"/>
        <v>0.92195463000000011</v>
      </c>
      <c r="S257" s="508">
        <f t="shared" si="76"/>
        <v>7.3756370400000009</v>
      </c>
      <c r="T257" s="508">
        <f t="shared" si="77"/>
        <v>9.2195463000000011</v>
      </c>
      <c r="U257" s="508">
        <f t="shared" si="78"/>
        <v>0.92195463000000188</v>
      </c>
      <c r="V257" s="663"/>
      <c r="W257" s="663"/>
      <c r="X257" s="663"/>
      <c r="Y257" s="663"/>
      <c r="Z257" s="663">
        <f>IF(AB257&gt;0,'приложение 1.1 '!G258,"-")</f>
        <v>2013</v>
      </c>
      <c r="AA257" s="663">
        <v>25</v>
      </c>
      <c r="AB257" s="663" t="s">
        <v>1675</v>
      </c>
      <c r="AC257" s="430">
        <f>'приложение 1.1 '!E258</f>
        <v>2.5</v>
      </c>
      <c r="AD257" s="663" t="str">
        <f>IF(AG257&gt;0,'приложение 1.1 '!G258,"-")</f>
        <v>-</v>
      </c>
      <c r="AE257" s="663"/>
      <c r="AF257" s="663"/>
      <c r="AG257" s="663"/>
      <c r="AH257" s="531">
        <f>'приложение 1.1 '!D258</f>
        <v>0</v>
      </c>
      <c r="AI257" s="185"/>
    </row>
    <row r="258" spans="1:35" ht="76.5" hidden="1" customHeight="1">
      <c r="A258" s="416" t="str">
        <f>'приложение 1.1 '!A259</f>
        <v>2.1.3.40</v>
      </c>
      <c r="B258" s="418" t="str">
        <f>'приложение 1.1 '!B259</f>
        <v>Строительство РП(ТП) 2х1250кВА, для электроснабжения жилого дома №32, мкр.18-19-20</v>
      </c>
      <c r="C258" s="663"/>
      <c r="D258" s="663"/>
      <c r="E258" s="663"/>
      <c r="F258" s="663"/>
      <c r="G258" s="663"/>
      <c r="H258" s="663"/>
      <c r="I258" s="663"/>
      <c r="J258" s="408"/>
      <c r="K258" s="430"/>
      <c r="L258" s="430"/>
      <c r="M258" s="430"/>
      <c r="N258" s="535"/>
      <c r="O258" s="430"/>
      <c r="P258" s="430"/>
      <c r="Q258" s="508">
        <f>'приложение 1.1 '!H259</f>
        <v>12.627673000000001</v>
      </c>
      <c r="R258" s="508">
        <f t="shared" si="75"/>
        <v>0.63138365000000007</v>
      </c>
      <c r="S258" s="508">
        <f t="shared" si="76"/>
        <v>5.0510692000000006</v>
      </c>
      <c r="T258" s="508">
        <f t="shared" si="77"/>
        <v>6.3138365000000007</v>
      </c>
      <c r="U258" s="508">
        <f t="shared" si="78"/>
        <v>0.63138365000000007</v>
      </c>
      <c r="V258" s="663"/>
      <c r="W258" s="663"/>
      <c r="X258" s="663"/>
      <c r="Y258" s="663"/>
      <c r="Z258" s="663">
        <f>IF(AB258&gt;0,'приложение 1.1 '!G259,"-")</f>
        <v>2014</v>
      </c>
      <c r="AA258" s="663">
        <v>25</v>
      </c>
      <c r="AB258" s="663" t="s">
        <v>1675</v>
      </c>
      <c r="AC258" s="430">
        <f>'приложение 1.1 '!E259</f>
        <v>2.5</v>
      </c>
      <c r="AD258" s="663" t="str">
        <f>IF(AG258&gt;0,'приложение 1.1 '!G259,"-")</f>
        <v>-</v>
      </c>
      <c r="AE258" s="663"/>
      <c r="AF258" s="663"/>
      <c r="AG258" s="663"/>
      <c r="AH258" s="531">
        <f>'приложение 1.1 '!D259</f>
        <v>0</v>
      </c>
      <c r="AI258" s="185"/>
    </row>
    <row r="259" spans="1:35" ht="54.95" hidden="1" customHeight="1">
      <c r="A259" s="416" t="str">
        <f>'приложение 1.1 '!A260</f>
        <v>2.1.3.41</v>
      </c>
      <c r="B259" s="418" t="str">
        <f>'приложение 1.1 '!B260</f>
        <v>Строительство ТП-2х1600 кВА мкр.37</v>
      </c>
      <c r="C259" s="663"/>
      <c r="D259" s="663"/>
      <c r="E259" s="663"/>
      <c r="F259" s="663"/>
      <c r="G259" s="663"/>
      <c r="H259" s="663"/>
      <c r="I259" s="663"/>
      <c r="J259" s="408"/>
      <c r="K259" s="430"/>
      <c r="L259" s="430"/>
      <c r="M259" s="430"/>
      <c r="N259" s="535"/>
      <c r="O259" s="430"/>
      <c r="P259" s="430"/>
      <c r="Q259" s="508">
        <f>'приложение 1.1 '!H260</f>
        <v>9.4229029200000003</v>
      </c>
      <c r="R259" s="508">
        <f t="shared" si="75"/>
        <v>0.47114514600000001</v>
      </c>
      <c r="S259" s="508">
        <f t="shared" si="76"/>
        <v>3.7691611680000001</v>
      </c>
      <c r="T259" s="508">
        <f t="shared" si="77"/>
        <v>4.7114514600000001</v>
      </c>
      <c r="U259" s="508">
        <f t="shared" si="78"/>
        <v>0.47114514599999957</v>
      </c>
      <c r="V259" s="663"/>
      <c r="W259" s="663"/>
      <c r="X259" s="663"/>
      <c r="Y259" s="663"/>
      <c r="Z259" s="663">
        <f>IF(AB259&gt;0,'приложение 1.1 '!G260,"-")</f>
        <v>2014</v>
      </c>
      <c r="AA259" s="663">
        <v>25</v>
      </c>
      <c r="AB259" s="663" t="s">
        <v>1670</v>
      </c>
      <c r="AC259" s="430">
        <f>'приложение 1.1 '!E260</f>
        <v>3.2</v>
      </c>
      <c r="AD259" s="663" t="str">
        <f>IF(AG259&gt;0,'приложение 1.1 '!G260,"-")</f>
        <v>-</v>
      </c>
      <c r="AE259" s="663"/>
      <c r="AF259" s="663"/>
      <c r="AG259" s="663"/>
      <c r="AH259" s="531">
        <f>'приложение 1.1 '!D260</f>
        <v>0</v>
      </c>
      <c r="AI259" s="185"/>
    </row>
    <row r="260" spans="1:35" ht="54.95" hidden="1" customHeight="1">
      <c r="A260" s="416" t="str">
        <f>'приложение 1.1 '!A261</f>
        <v>2.1.3.42</v>
      </c>
      <c r="B260" s="418" t="str">
        <f>'приложение 1.1 '!B261</f>
        <v>Строительство ТП - № 1 (2х1600кВА) мкр.37 врезка</v>
      </c>
      <c r="C260" s="663"/>
      <c r="D260" s="663"/>
      <c r="E260" s="663"/>
      <c r="F260" s="663"/>
      <c r="G260" s="663"/>
      <c r="H260" s="663"/>
      <c r="I260" s="663"/>
      <c r="J260" s="408"/>
      <c r="K260" s="430"/>
      <c r="L260" s="430"/>
      <c r="M260" s="430"/>
      <c r="N260" s="535"/>
      <c r="O260" s="430"/>
      <c r="P260" s="430"/>
      <c r="Q260" s="508">
        <f>'приложение 1.1 '!H261</f>
        <v>10.268274030000001</v>
      </c>
      <c r="R260" s="508">
        <f t="shared" si="75"/>
        <v>0.5134137015000001</v>
      </c>
      <c r="S260" s="508">
        <f t="shared" si="76"/>
        <v>4.1073096120000008</v>
      </c>
      <c r="T260" s="508">
        <f t="shared" si="77"/>
        <v>5.1341370150000003</v>
      </c>
      <c r="U260" s="508">
        <f t="shared" si="78"/>
        <v>0.51341370149999932</v>
      </c>
      <c r="V260" s="663"/>
      <c r="W260" s="663"/>
      <c r="X260" s="663"/>
      <c r="Y260" s="663"/>
      <c r="Z260" s="663">
        <f>IF(AB260&gt;0,'приложение 1.1 '!G261,"-")</f>
        <v>2015</v>
      </c>
      <c r="AA260" s="663">
        <v>25</v>
      </c>
      <c r="AB260" s="663" t="s">
        <v>1670</v>
      </c>
      <c r="AC260" s="430">
        <f>'приложение 1.1 '!E261</f>
        <v>3.2</v>
      </c>
      <c r="AD260" s="663" t="str">
        <f>IF(AG260&gt;0,'приложение 1.1 '!G261,"-")</f>
        <v>-</v>
      </c>
      <c r="AE260" s="663"/>
      <c r="AF260" s="663"/>
      <c r="AG260" s="663"/>
      <c r="AH260" s="531">
        <f>'приложение 1.1 '!D261</f>
        <v>0</v>
      </c>
      <c r="AI260" s="185"/>
    </row>
    <row r="261" spans="1:35" ht="54.95" hidden="1" customHeight="1">
      <c r="A261" s="416" t="str">
        <f>'приложение 1.1 '!A262</f>
        <v>2.1.3.43</v>
      </c>
      <c r="B261" s="418" t="str">
        <f>'приложение 1.1 '!B262</f>
        <v>Строительство РП(ТП)№31 2х630кВА мкр.43</v>
      </c>
      <c r="C261" s="663"/>
      <c r="D261" s="663"/>
      <c r="E261" s="663"/>
      <c r="F261" s="663"/>
      <c r="G261" s="663"/>
      <c r="H261" s="663"/>
      <c r="I261" s="663"/>
      <c r="J261" s="408"/>
      <c r="K261" s="430"/>
      <c r="L261" s="430"/>
      <c r="M261" s="430"/>
      <c r="N261" s="535"/>
      <c r="O261" s="430"/>
      <c r="P261" s="430"/>
      <c r="Q261" s="508">
        <f>'приложение 1.1 '!H262</f>
        <v>14.99138613</v>
      </c>
      <c r="R261" s="508">
        <f t="shared" si="75"/>
        <v>0.74956930650000009</v>
      </c>
      <c r="S261" s="508">
        <f t="shared" si="76"/>
        <v>5.9965544520000007</v>
      </c>
      <c r="T261" s="508">
        <f t="shared" si="77"/>
        <v>7.4956930650000002</v>
      </c>
      <c r="U261" s="508">
        <f t="shared" si="78"/>
        <v>0.74956930649999975</v>
      </c>
      <c r="V261" s="663"/>
      <c r="W261" s="663"/>
      <c r="X261" s="663"/>
      <c r="Y261" s="663"/>
      <c r="Z261" s="663">
        <f>IF(AB261&gt;0,'приложение 1.1 '!G262,"-")</f>
        <v>2016</v>
      </c>
      <c r="AA261" s="663">
        <v>25</v>
      </c>
      <c r="AB261" s="663" t="s">
        <v>454</v>
      </c>
      <c r="AC261" s="430">
        <f>'приложение 1.1 '!E262</f>
        <v>1.26</v>
      </c>
      <c r="AD261" s="663" t="str">
        <f>IF(AG261&gt;0,'приложение 1.1 '!G262,"-")</f>
        <v>-</v>
      </c>
      <c r="AE261" s="663"/>
      <c r="AF261" s="663"/>
      <c r="AG261" s="663"/>
      <c r="AH261" s="531">
        <f>'приложение 1.1 '!D262</f>
        <v>0</v>
      </c>
      <c r="AI261" s="185"/>
    </row>
    <row r="262" spans="1:35" ht="54.95" hidden="1" customHeight="1">
      <c r="A262" s="416" t="str">
        <f>'приложение 1.1 '!A263</f>
        <v>2.1.3.44</v>
      </c>
      <c r="B262" s="418" t="str">
        <f>'приложение 1.1 '!B263</f>
        <v>Строительство ТП№33 2х630кВА мкр.43</v>
      </c>
      <c r="C262" s="663"/>
      <c r="D262" s="663"/>
      <c r="E262" s="663"/>
      <c r="F262" s="663"/>
      <c r="G262" s="663"/>
      <c r="H262" s="663"/>
      <c r="I262" s="663"/>
      <c r="J262" s="408"/>
      <c r="K262" s="430"/>
      <c r="L262" s="430"/>
      <c r="M262" s="430"/>
      <c r="N262" s="535"/>
      <c r="O262" s="430"/>
      <c r="P262" s="430"/>
      <c r="Q262" s="508">
        <f>'приложение 1.1 '!H263</f>
        <v>7.3536006100000009</v>
      </c>
      <c r="R262" s="508">
        <f t="shared" si="75"/>
        <v>0.36768003050000009</v>
      </c>
      <c r="S262" s="508">
        <f t="shared" si="76"/>
        <v>2.9414402440000007</v>
      </c>
      <c r="T262" s="508">
        <f t="shared" si="77"/>
        <v>3.6768003050000004</v>
      </c>
      <c r="U262" s="508">
        <f t="shared" si="78"/>
        <v>0.36768003049999987</v>
      </c>
      <c r="V262" s="663"/>
      <c r="W262" s="663"/>
      <c r="X262" s="663"/>
      <c r="Y262" s="663"/>
      <c r="Z262" s="663">
        <f>IF(AB262&gt;0,'приложение 1.1 '!G263,"-")</f>
        <v>2016</v>
      </c>
      <c r="AA262" s="663">
        <v>25</v>
      </c>
      <c r="AB262" s="663" t="s">
        <v>454</v>
      </c>
      <c r="AC262" s="430">
        <f>'приложение 1.1 '!E263</f>
        <v>1.26</v>
      </c>
      <c r="AD262" s="663" t="str">
        <f>IF(AG262&gt;0,'приложение 1.1 '!G263,"-")</f>
        <v>-</v>
      </c>
      <c r="AE262" s="663"/>
      <c r="AF262" s="663"/>
      <c r="AG262" s="663"/>
      <c r="AH262" s="531">
        <f>'приложение 1.1 '!D263</f>
        <v>0</v>
      </c>
      <c r="AI262" s="185"/>
    </row>
    <row r="263" spans="1:35" ht="54.95" hidden="1" customHeight="1">
      <c r="A263" s="416" t="str">
        <f>'приложение 1.1 '!A264</f>
        <v>2.1.3.45</v>
      </c>
      <c r="B263" s="418" t="str">
        <f>'приложение 1.1 '!B264</f>
        <v>Строительство ТП№33а 2х630кВА мкр.43</v>
      </c>
      <c r="C263" s="663"/>
      <c r="D263" s="663"/>
      <c r="E263" s="663"/>
      <c r="F263" s="663"/>
      <c r="G263" s="663"/>
      <c r="H263" s="663"/>
      <c r="I263" s="663"/>
      <c r="J263" s="408"/>
      <c r="K263" s="430"/>
      <c r="L263" s="430"/>
      <c r="M263" s="430"/>
      <c r="N263" s="535"/>
      <c r="O263" s="430"/>
      <c r="P263" s="430"/>
      <c r="Q263" s="508">
        <f>'приложение 1.1 '!H264</f>
        <v>7.3536006100000009</v>
      </c>
      <c r="R263" s="508">
        <f t="shared" si="75"/>
        <v>0.36768003050000009</v>
      </c>
      <c r="S263" s="508">
        <f t="shared" si="76"/>
        <v>2.9414402440000007</v>
      </c>
      <c r="T263" s="508">
        <f t="shared" si="77"/>
        <v>3.6768003050000004</v>
      </c>
      <c r="U263" s="508">
        <f t="shared" si="78"/>
        <v>0.36768003049999987</v>
      </c>
      <c r="V263" s="663"/>
      <c r="W263" s="663"/>
      <c r="X263" s="663"/>
      <c r="Y263" s="663"/>
      <c r="Z263" s="663">
        <f>IF(AB263&gt;0,'приложение 1.1 '!G264,"-")</f>
        <v>2016</v>
      </c>
      <c r="AA263" s="663">
        <v>25</v>
      </c>
      <c r="AB263" s="663" t="s">
        <v>454</v>
      </c>
      <c r="AC263" s="430">
        <f>'приложение 1.1 '!E264</f>
        <v>1.26</v>
      </c>
      <c r="AD263" s="663" t="str">
        <f>IF(AG263&gt;0,'приложение 1.1 '!G264,"-")</f>
        <v>-</v>
      </c>
      <c r="AE263" s="663"/>
      <c r="AF263" s="663"/>
      <c r="AG263" s="663"/>
      <c r="AH263" s="531">
        <f>'приложение 1.1 '!D264</f>
        <v>0</v>
      </c>
      <c r="AI263" s="185"/>
    </row>
    <row r="264" spans="1:35" ht="54.95" hidden="1" customHeight="1">
      <c r="A264" s="416" t="str">
        <f>'приложение 1.1 '!A265</f>
        <v>2.1.3.46</v>
      </c>
      <c r="B264" s="418" t="str">
        <f>'приложение 1.1 '!B265</f>
        <v>Строительство ТП№37 2х630кВА мкр.43</v>
      </c>
      <c r="C264" s="663"/>
      <c r="D264" s="663"/>
      <c r="E264" s="663"/>
      <c r="F264" s="663"/>
      <c r="G264" s="663"/>
      <c r="H264" s="663"/>
      <c r="I264" s="663"/>
      <c r="J264" s="408"/>
      <c r="K264" s="430"/>
      <c r="L264" s="430"/>
      <c r="M264" s="430"/>
      <c r="N264" s="535"/>
      <c r="O264" s="430"/>
      <c r="P264" s="430"/>
      <c r="Q264" s="508">
        <f>'приложение 1.1 '!H265</f>
        <v>13.5</v>
      </c>
      <c r="R264" s="508">
        <f t="shared" si="75"/>
        <v>0.67500000000000004</v>
      </c>
      <c r="S264" s="508">
        <f t="shared" si="76"/>
        <v>5.4</v>
      </c>
      <c r="T264" s="508">
        <f t="shared" si="77"/>
        <v>6.75</v>
      </c>
      <c r="U264" s="508">
        <f t="shared" si="78"/>
        <v>0.67500000000000071</v>
      </c>
      <c r="V264" s="663"/>
      <c r="W264" s="663"/>
      <c r="X264" s="663"/>
      <c r="Y264" s="663"/>
      <c r="Z264" s="663">
        <f>IF(AB264&gt;0,'приложение 1.1 '!G265,"-")</f>
        <v>2017</v>
      </c>
      <c r="AA264" s="663">
        <v>25</v>
      </c>
      <c r="AB264" s="663" t="s">
        <v>454</v>
      </c>
      <c r="AC264" s="430">
        <f>'приложение 1.1 '!E265</f>
        <v>1.26</v>
      </c>
      <c r="AD264" s="663" t="str">
        <f>IF(AG264&gt;0,'приложение 1.1 '!G265,"-")</f>
        <v>-</v>
      </c>
      <c r="AE264" s="663"/>
      <c r="AF264" s="663"/>
      <c r="AG264" s="663"/>
      <c r="AH264" s="531">
        <f>'приложение 1.1 '!D265</f>
        <v>0</v>
      </c>
      <c r="AI264" s="185"/>
    </row>
    <row r="265" spans="1:35" ht="54.95" hidden="1" customHeight="1">
      <c r="A265" s="416" t="str">
        <f>'приложение 1.1 '!A266</f>
        <v>2.1.3.47</v>
      </c>
      <c r="B265" s="418" t="str">
        <f>'приложение 1.1 '!B266</f>
        <v>Строительство ТП№38 2х630кВА мкр.43</v>
      </c>
      <c r="C265" s="663"/>
      <c r="D265" s="663"/>
      <c r="E265" s="663"/>
      <c r="F265" s="663"/>
      <c r="G265" s="663"/>
      <c r="H265" s="663"/>
      <c r="I265" s="663"/>
      <c r="J265" s="408"/>
      <c r="K265" s="430"/>
      <c r="L265" s="430"/>
      <c r="M265" s="430"/>
      <c r="N265" s="535"/>
      <c r="O265" s="430"/>
      <c r="P265" s="430"/>
      <c r="Q265" s="508">
        <f>'приложение 1.1 '!H266</f>
        <v>13.5</v>
      </c>
      <c r="R265" s="508">
        <f t="shared" si="75"/>
        <v>0.67500000000000004</v>
      </c>
      <c r="S265" s="508">
        <f t="shared" si="76"/>
        <v>5.4</v>
      </c>
      <c r="T265" s="508">
        <f t="shared" si="77"/>
        <v>6.75</v>
      </c>
      <c r="U265" s="508">
        <f t="shared" si="78"/>
        <v>0.67500000000000071</v>
      </c>
      <c r="V265" s="663"/>
      <c r="W265" s="663"/>
      <c r="X265" s="663"/>
      <c r="Y265" s="663"/>
      <c r="Z265" s="663">
        <f>IF(AB265&gt;0,'приложение 1.1 '!G266,"-")</f>
        <v>2017</v>
      </c>
      <c r="AA265" s="663">
        <v>25</v>
      </c>
      <c r="AB265" s="663" t="s">
        <v>454</v>
      </c>
      <c r="AC265" s="430">
        <f>'приложение 1.1 '!E266</f>
        <v>1.26</v>
      </c>
      <c r="AD265" s="663" t="str">
        <f>IF(AG265&gt;0,'приложение 1.1 '!G266,"-")</f>
        <v>-</v>
      </c>
      <c r="AE265" s="663"/>
      <c r="AF265" s="663"/>
      <c r="AG265" s="663"/>
      <c r="AH265" s="531">
        <f>'приложение 1.1 '!D266</f>
        <v>0</v>
      </c>
      <c r="AI265" s="185"/>
    </row>
    <row r="266" spans="1:35" ht="35.25" hidden="1" customHeight="1">
      <c r="A266" s="416" t="str">
        <f>'приложение 1.1 '!A267</f>
        <v>2.1.3.48</v>
      </c>
      <c r="B266" s="418" t="str">
        <f>'приложение 1.1 '!B267</f>
        <v>Строительство ТП№34 2х630кВА мкр.43</v>
      </c>
      <c r="C266" s="663"/>
      <c r="D266" s="663"/>
      <c r="E266" s="663"/>
      <c r="F266" s="663"/>
      <c r="G266" s="663"/>
      <c r="H266" s="663"/>
      <c r="I266" s="663"/>
      <c r="J266" s="408"/>
      <c r="K266" s="430"/>
      <c r="L266" s="430"/>
      <c r="M266" s="430"/>
      <c r="N266" s="535"/>
      <c r="O266" s="430"/>
      <c r="P266" s="430"/>
      <c r="Q266" s="508">
        <f>'приложение 1.1 '!H267</f>
        <v>13.5</v>
      </c>
      <c r="R266" s="508">
        <f t="shared" si="75"/>
        <v>0.67500000000000004</v>
      </c>
      <c r="S266" s="508">
        <f t="shared" si="76"/>
        <v>5.4</v>
      </c>
      <c r="T266" s="508">
        <f t="shared" si="77"/>
        <v>6.75</v>
      </c>
      <c r="U266" s="508">
        <f t="shared" si="78"/>
        <v>0.67500000000000071</v>
      </c>
      <c r="V266" s="663"/>
      <c r="W266" s="663"/>
      <c r="X266" s="663"/>
      <c r="Y266" s="663"/>
      <c r="Z266" s="663">
        <f>IF(AB266&gt;0,'приложение 1.1 '!G267,"-")</f>
        <v>2017</v>
      </c>
      <c r="AA266" s="663">
        <v>25</v>
      </c>
      <c r="AB266" s="663" t="s">
        <v>454</v>
      </c>
      <c r="AC266" s="430">
        <f>'приложение 1.1 '!E267</f>
        <v>1.26</v>
      </c>
      <c r="AD266" s="663" t="str">
        <f>IF(AG266&gt;0,'приложение 1.1 '!G267,"-")</f>
        <v>-</v>
      </c>
      <c r="AE266" s="663"/>
      <c r="AF266" s="663"/>
      <c r="AG266" s="663"/>
      <c r="AH266" s="531">
        <f>'приложение 1.1 '!D267</f>
        <v>0</v>
      </c>
      <c r="AI266" s="185"/>
    </row>
    <row r="267" spans="1:35" ht="54.95" hidden="1" customHeight="1">
      <c r="A267" s="416" t="str">
        <f>'приложение 1.1 '!A268</f>
        <v>2.1.3.49</v>
      </c>
      <c r="B267" s="418" t="str">
        <f>'приложение 1.1 '!B268</f>
        <v>Строительство ТП№35 2х630кВА мкр.43</v>
      </c>
      <c r="C267" s="663"/>
      <c r="D267" s="663"/>
      <c r="E267" s="663"/>
      <c r="F267" s="663"/>
      <c r="G267" s="663"/>
      <c r="H267" s="663"/>
      <c r="I267" s="663"/>
      <c r="J267" s="408"/>
      <c r="K267" s="430"/>
      <c r="L267" s="430"/>
      <c r="M267" s="430"/>
      <c r="N267" s="535"/>
      <c r="O267" s="430"/>
      <c r="P267" s="430"/>
      <c r="Q267" s="508">
        <f>'приложение 1.1 '!H268</f>
        <v>13.5</v>
      </c>
      <c r="R267" s="508">
        <f t="shared" si="75"/>
        <v>0.67500000000000004</v>
      </c>
      <c r="S267" s="508">
        <f t="shared" si="76"/>
        <v>5.4</v>
      </c>
      <c r="T267" s="508">
        <f t="shared" si="77"/>
        <v>6.75</v>
      </c>
      <c r="U267" s="508">
        <f t="shared" si="78"/>
        <v>0.67500000000000071</v>
      </c>
      <c r="V267" s="663"/>
      <c r="W267" s="663"/>
      <c r="X267" s="663"/>
      <c r="Y267" s="663"/>
      <c r="Z267" s="663">
        <f>IF(AB267&gt;0,'приложение 1.1 '!G268,"-")</f>
        <v>2017</v>
      </c>
      <c r="AA267" s="663">
        <v>25</v>
      </c>
      <c r="AB267" s="663" t="s">
        <v>454</v>
      </c>
      <c r="AC267" s="430">
        <f>'приложение 1.1 '!E268</f>
        <v>1.26</v>
      </c>
      <c r="AD267" s="663" t="str">
        <f>IF(AG267&gt;0,'приложение 1.1 '!G268,"-")</f>
        <v>-</v>
      </c>
      <c r="AE267" s="663"/>
      <c r="AF267" s="663"/>
      <c r="AG267" s="663"/>
      <c r="AH267" s="531">
        <f>'приложение 1.1 '!D268</f>
        <v>0</v>
      </c>
      <c r="AI267" s="185"/>
    </row>
    <row r="268" spans="1:35" ht="54.95" hidden="1" customHeight="1">
      <c r="A268" s="416" t="str">
        <f>'приложение 1.1 '!A269</f>
        <v>2.1.3.50</v>
      </c>
      <c r="B268" s="418" t="str">
        <f>'приложение 1.1 '!B269</f>
        <v>Строительство ТП№36 2х630кВА мкр.43</v>
      </c>
      <c r="C268" s="663"/>
      <c r="D268" s="663"/>
      <c r="E268" s="663"/>
      <c r="F268" s="663"/>
      <c r="G268" s="663"/>
      <c r="H268" s="663"/>
      <c r="I268" s="663"/>
      <c r="J268" s="408"/>
      <c r="K268" s="430"/>
      <c r="L268" s="430"/>
      <c r="M268" s="430"/>
      <c r="N268" s="535"/>
      <c r="O268" s="430"/>
      <c r="P268" s="430"/>
      <c r="Q268" s="508">
        <f>'приложение 1.1 '!H269</f>
        <v>13.876569990000007</v>
      </c>
      <c r="R268" s="508">
        <f t="shared" si="75"/>
        <v>0.69382849950000036</v>
      </c>
      <c r="S268" s="508">
        <f t="shared" si="76"/>
        <v>5.5506279960000029</v>
      </c>
      <c r="T268" s="508">
        <f t="shared" si="77"/>
        <v>6.9382849950000036</v>
      </c>
      <c r="U268" s="508">
        <f t="shared" si="78"/>
        <v>0.69382849950000036</v>
      </c>
      <c r="V268" s="663"/>
      <c r="W268" s="663"/>
      <c r="X268" s="663"/>
      <c r="Y268" s="663"/>
      <c r="Z268" s="663">
        <f>IF(AB268&gt;0,'приложение 1.1 '!G269,"-")</f>
        <v>2017</v>
      </c>
      <c r="AA268" s="663">
        <v>25</v>
      </c>
      <c r="AB268" s="663" t="s">
        <v>454</v>
      </c>
      <c r="AC268" s="430">
        <f>'приложение 1.1 '!E269</f>
        <v>1.26</v>
      </c>
      <c r="AD268" s="663" t="str">
        <f>IF(AG268&gt;0,'приложение 1.1 '!G269,"-")</f>
        <v>-</v>
      </c>
      <c r="AE268" s="663"/>
      <c r="AF268" s="663"/>
      <c r="AG268" s="663"/>
      <c r="AH268" s="531">
        <f>'приложение 1.1 '!D269</f>
        <v>0</v>
      </c>
      <c r="AI268" s="185"/>
    </row>
    <row r="269" spans="1:35" ht="35.25" hidden="1" customHeight="1">
      <c r="A269" s="416" t="str">
        <f>'приложение 1.1 '!A270</f>
        <v>2.1.3.52</v>
      </c>
      <c r="B269" s="418" t="str">
        <f>'приложение 1.1 '!B270</f>
        <v>Строительство РП(ТП) 2х2500кВА мкр.35</v>
      </c>
      <c r="C269" s="663"/>
      <c r="D269" s="663"/>
      <c r="E269" s="663"/>
      <c r="F269" s="663"/>
      <c r="G269" s="663"/>
      <c r="H269" s="663"/>
      <c r="I269" s="663"/>
      <c r="J269" s="408"/>
      <c r="K269" s="430"/>
      <c r="L269" s="430"/>
      <c r="M269" s="430"/>
      <c r="N269" s="535"/>
      <c r="O269" s="430"/>
      <c r="P269" s="430"/>
      <c r="Q269" s="508">
        <f>'приложение 1.1 '!H270</f>
        <v>19.662046380000003</v>
      </c>
      <c r="R269" s="508">
        <f t="shared" si="75"/>
        <v>0.98310231900000022</v>
      </c>
      <c r="S269" s="508">
        <f t="shared" si="76"/>
        <v>7.8648185520000018</v>
      </c>
      <c r="T269" s="508">
        <f t="shared" si="77"/>
        <v>9.8310231900000016</v>
      </c>
      <c r="U269" s="508">
        <f t="shared" si="78"/>
        <v>0.98310231900000034</v>
      </c>
      <c r="V269" s="663"/>
      <c r="W269" s="663"/>
      <c r="X269" s="663"/>
      <c r="Y269" s="663"/>
      <c r="Z269" s="663">
        <f>IF(AB269&gt;0,'приложение 1.1 '!G270,"-")</f>
        <v>2016</v>
      </c>
      <c r="AA269" s="663">
        <v>25</v>
      </c>
      <c r="AB269" s="663" t="s">
        <v>1670</v>
      </c>
      <c r="AC269" s="430">
        <f>'приложение 1.1 '!E270</f>
        <v>5</v>
      </c>
      <c r="AD269" s="663" t="str">
        <f>IF(AG269&gt;0,'приложение 1.1 '!G270,"-")</f>
        <v>-</v>
      </c>
      <c r="AE269" s="663"/>
      <c r="AF269" s="663"/>
      <c r="AG269" s="663"/>
      <c r="AH269" s="531">
        <f>'приложение 1.1 '!D270</f>
        <v>0</v>
      </c>
      <c r="AI269" s="185"/>
    </row>
    <row r="270" spans="1:35" ht="54.95" hidden="1" customHeight="1">
      <c r="A270" s="416" t="str">
        <f>'приложение 1.1 '!A271</f>
        <v>2.1.3.54</v>
      </c>
      <c r="B270" s="418" t="str">
        <f>'приложение 1.1 '!B271</f>
        <v>Строительство ТП-2х1600кВА 45 к.к.</v>
      </c>
      <c r="C270" s="663"/>
      <c r="D270" s="663"/>
      <c r="E270" s="663"/>
      <c r="F270" s="663"/>
      <c r="G270" s="663"/>
      <c r="H270" s="663"/>
      <c r="I270" s="663"/>
      <c r="J270" s="408"/>
      <c r="K270" s="430"/>
      <c r="L270" s="430"/>
      <c r="M270" s="430"/>
      <c r="N270" s="535"/>
      <c r="O270" s="430"/>
      <c r="P270" s="430"/>
      <c r="Q270" s="508">
        <f>'приложение 1.1 '!H271</f>
        <v>11.86053662</v>
      </c>
      <c r="R270" s="508">
        <f t="shared" si="75"/>
        <v>0.59302683099999998</v>
      </c>
      <c r="S270" s="508">
        <f t="shared" si="76"/>
        <v>4.7442146479999998</v>
      </c>
      <c r="T270" s="508">
        <f t="shared" si="77"/>
        <v>5.9302683099999998</v>
      </c>
      <c r="U270" s="508">
        <f t="shared" si="78"/>
        <v>0.59302683100000131</v>
      </c>
      <c r="V270" s="663"/>
      <c r="W270" s="663"/>
      <c r="X270" s="663"/>
      <c r="Y270" s="663"/>
      <c r="Z270" s="663">
        <f>IF(AB270&gt;0,'приложение 1.1 '!G271,"-")</f>
        <v>2015</v>
      </c>
      <c r="AA270" s="663">
        <v>25</v>
      </c>
      <c r="AB270" s="663" t="s">
        <v>1670</v>
      </c>
      <c r="AC270" s="430">
        <f>'приложение 1.1 '!E271</f>
        <v>3.2</v>
      </c>
      <c r="AD270" s="663" t="str">
        <f>IF(AG270&gt;0,'приложение 1.1 '!G271,"-")</f>
        <v>-</v>
      </c>
      <c r="AE270" s="663"/>
      <c r="AF270" s="663"/>
      <c r="AG270" s="663"/>
      <c r="AH270" s="531">
        <f>'приложение 1.1 '!D271</f>
        <v>0</v>
      </c>
      <c r="AI270" s="185"/>
    </row>
    <row r="271" spans="1:35" ht="54.95" hidden="1" customHeight="1">
      <c r="A271" s="416" t="str">
        <f>'приложение 1.1 '!A272</f>
        <v>2.1.3.55</v>
      </c>
      <c r="B271" s="418" t="str">
        <f>'приложение 1.1 '!B272</f>
        <v xml:space="preserve">Строительство ТП-2х630кВА по ул.Инженерная </v>
      </c>
      <c r="C271" s="663"/>
      <c r="D271" s="663"/>
      <c r="E271" s="663"/>
      <c r="F271" s="663"/>
      <c r="G271" s="663"/>
      <c r="H271" s="663"/>
      <c r="I271" s="663"/>
      <c r="J271" s="408"/>
      <c r="K271" s="430"/>
      <c r="L271" s="430"/>
      <c r="M271" s="430"/>
      <c r="N271" s="535"/>
      <c r="O271" s="430"/>
      <c r="P271" s="430"/>
      <c r="Q271" s="508">
        <f>'приложение 1.1 '!H272</f>
        <v>2.9441095599999998</v>
      </c>
      <c r="R271" s="508">
        <f t="shared" si="75"/>
        <v>0.147205478</v>
      </c>
      <c r="S271" s="508">
        <f t="shared" si="76"/>
        <v>1.177643824</v>
      </c>
      <c r="T271" s="508">
        <f t="shared" si="77"/>
        <v>1.4720547799999999</v>
      </c>
      <c r="U271" s="508">
        <f t="shared" si="78"/>
        <v>0.14720547799999961</v>
      </c>
      <c r="V271" s="663"/>
      <c r="W271" s="663"/>
      <c r="X271" s="663"/>
      <c r="Y271" s="663"/>
      <c r="Z271" s="663">
        <f>IF(AB271&gt;0,'приложение 1.1 '!G272,"-")</f>
        <v>2014</v>
      </c>
      <c r="AA271" s="663">
        <v>25</v>
      </c>
      <c r="AB271" s="663" t="s">
        <v>454</v>
      </c>
      <c r="AC271" s="430">
        <f>'приложение 1.1 '!E272</f>
        <v>1.26</v>
      </c>
      <c r="AD271" s="663" t="str">
        <f>IF(AG271&gt;0,'приложение 1.1 '!G272,"-")</f>
        <v>-</v>
      </c>
      <c r="AE271" s="663"/>
      <c r="AF271" s="663"/>
      <c r="AG271" s="663"/>
      <c r="AH271" s="531">
        <f>'приложение 1.1 '!D272</f>
        <v>0</v>
      </c>
      <c r="AI271" s="185"/>
    </row>
    <row r="272" spans="1:35" ht="54.95" hidden="1" customHeight="1">
      <c r="A272" s="416" t="str">
        <f>'приложение 1.1 '!A273</f>
        <v>2.1.3.60</v>
      </c>
      <c r="B272" s="418" t="str">
        <f>'приложение 1.1 '!B273</f>
        <v>Строительство РП(ТП) 2х2500кВА мкр.1</v>
      </c>
      <c r="C272" s="663"/>
      <c r="D272" s="663"/>
      <c r="E272" s="663"/>
      <c r="F272" s="663"/>
      <c r="G272" s="663"/>
      <c r="H272" s="663"/>
      <c r="I272" s="663"/>
      <c r="J272" s="408"/>
      <c r="K272" s="430"/>
      <c r="L272" s="430"/>
      <c r="M272" s="430"/>
      <c r="N272" s="535"/>
      <c r="O272" s="430"/>
      <c r="P272" s="430"/>
      <c r="Q272" s="508">
        <f>'приложение 1.1 '!H273</f>
        <v>27.256769310000003</v>
      </c>
      <c r="R272" s="508">
        <f t="shared" ref="R272:R316" si="87">Q272*0.05</f>
        <v>1.3628384655000003</v>
      </c>
      <c r="S272" s="508">
        <f t="shared" ref="S272:S316" si="88">Q272*0.4</f>
        <v>10.902707724000003</v>
      </c>
      <c r="T272" s="508">
        <f t="shared" ref="T272:T316" si="89">Q272*0.5</f>
        <v>13.628384655000001</v>
      </c>
      <c r="U272" s="508">
        <f t="shared" ref="U272:U316" si="90">Q272-(R272+S272+T272)</f>
        <v>1.3628384654999977</v>
      </c>
      <c r="V272" s="663"/>
      <c r="W272" s="663"/>
      <c r="X272" s="663"/>
      <c r="Y272" s="663"/>
      <c r="Z272" s="663">
        <f>IF(AB272&gt;0,'приложение 1.1 '!G273,"-")</f>
        <v>2016</v>
      </c>
      <c r="AA272" s="663">
        <v>25</v>
      </c>
      <c r="AB272" s="663" t="s">
        <v>881</v>
      </c>
      <c r="AC272" s="430">
        <f>'приложение 1.1 '!E273</f>
        <v>5</v>
      </c>
      <c r="AD272" s="663" t="str">
        <f>IF(AG272&gt;0,'приложение 1.1 '!G273,"-")</f>
        <v>-</v>
      </c>
      <c r="AE272" s="663"/>
      <c r="AF272" s="663"/>
      <c r="AG272" s="663"/>
      <c r="AH272" s="531">
        <f>'приложение 1.1 '!D273</f>
        <v>0</v>
      </c>
      <c r="AI272" s="185"/>
    </row>
    <row r="273" spans="1:35" ht="54.95" hidden="1" customHeight="1">
      <c r="A273" s="416" t="str">
        <f>'приложение 1.1 '!A274</f>
        <v>2.1.3.61</v>
      </c>
      <c r="B273" s="418" t="str">
        <f>'приложение 1.1 '!B274</f>
        <v>Строительство ТП№10 2х2500кВА мкр.23А</v>
      </c>
      <c r="C273" s="663"/>
      <c r="D273" s="663"/>
      <c r="E273" s="663"/>
      <c r="F273" s="663"/>
      <c r="G273" s="663"/>
      <c r="H273" s="663"/>
      <c r="I273" s="663"/>
      <c r="J273" s="408"/>
      <c r="K273" s="430"/>
      <c r="L273" s="430"/>
      <c r="M273" s="430"/>
      <c r="N273" s="535"/>
      <c r="O273" s="430"/>
      <c r="P273" s="430"/>
      <c r="Q273" s="508">
        <f>'приложение 1.1 '!H274</f>
        <v>14.960820500000001</v>
      </c>
      <c r="R273" s="508">
        <f t="shared" si="87"/>
        <v>0.74804102500000003</v>
      </c>
      <c r="S273" s="508">
        <f t="shared" si="88"/>
        <v>5.9843282000000002</v>
      </c>
      <c r="T273" s="508">
        <f t="shared" si="89"/>
        <v>7.4804102500000003</v>
      </c>
      <c r="U273" s="508">
        <f t="shared" si="90"/>
        <v>0.74804102499999914</v>
      </c>
      <c r="V273" s="663"/>
      <c r="W273" s="663"/>
      <c r="X273" s="663"/>
      <c r="Y273" s="663"/>
      <c r="Z273" s="663">
        <f>IF(AB273&gt;0,'приложение 1.1 '!G274,"-")</f>
        <v>2017</v>
      </c>
      <c r="AA273" s="663">
        <v>25</v>
      </c>
      <c r="AB273" s="663" t="s">
        <v>881</v>
      </c>
      <c r="AC273" s="430">
        <f>'приложение 1.1 '!E274</f>
        <v>5</v>
      </c>
      <c r="AD273" s="663" t="str">
        <f>IF(AG273&gt;0,'приложение 1.1 '!G274,"-")</f>
        <v>-</v>
      </c>
      <c r="AE273" s="663"/>
      <c r="AF273" s="663"/>
      <c r="AG273" s="663"/>
      <c r="AH273" s="531">
        <f>'приложение 1.1 '!D274</f>
        <v>0</v>
      </c>
      <c r="AI273" s="185"/>
    </row>
    <row r="274" spans="1:35" ht="54.95" hidden="1" customHeight="1">
      <c r="A274" s="416" t="str">
        <f>'приложение 1.1 '!A275</f>
        <v>2.1.3.62</v>
      </c>
      <c r="B274" s="418" t="str">
        <f>'приложение 1.1 '!B275</f>
        <v>Строительство ТП№11 2х2500кВА мкр.23А</v>
      </c>
      <c r="C274" s="663"/>
      <c r="D274" s="663"/>
      <c r="E274" s="663"/>
      <c r="F274" s="663"/>
      <c r="G274" s="663"/>
      <c r="H274" s="663"/>
      <c r="I274" s="663"/>
      <c r="J274" s="408"/>
      <c r="K274" s="430"/>
      <c r="L274" s="430"/>
      <c r="M274" s="430"/>
      <c r="N274" s="535"/>
      <c r="O274" s="430"/>
      <c r="P274" s="430"/>
      <c r="Q274" s="508">
        <f>'приложение 1.1 '!H275</f>
        <v>15.22747616</v>
      </c>
      <c r="R274" s="508">
        <f t="shared" si="87"/>
        <v>0.7613738080000001</v>
      </c>
      <c r="S274" s="508">
        <f t="shared" si="88"/>
        <v>6.0909904640000008</v>
      </c>
      <c r="T274" s="508">
        <f t="shared" si="89"/>
        <v>7.6137380800000001</v>
      </c>
      <c r="U274" s="508">
        <f t="shared" si="90"/>
        <v>0.7613738080000001</v>
      </c>
      <c r="V274" s="663"/>
      <c r="W274" s="663"/>
      <c r="X274" s="663"/>
      <c r="Y274" s="663"/>
      <c r="Z274" s="663">
        <f>IF(AB274&gt;0,'приложение 1.1 '!G275,"-")</f>
        <v>2016</v>
      </c>
      <c r="AA274" s="663">
        <v>25</v>
      </c>
      <c r="AB274" s="663" t="s">
        <v>881</v>
      </c>
      <c r="AC274" s="430">
        <f>'приложение 1.1 '!E275</f>
        <v>5</v>
      </c>
      <c r="AD274" s="663" t="str">
        <f>IF(AG274&gt;0,'приложение 1.1 '!G275,"-")</f>
        <v>-</v>
      </c>
      <c r="AE274" s="663"/>
      <c r="AF274" s="663"/>
      <c r="AG274" s="663"/>
      <c r="AH274" s="531">
        <f>'приложение 1.1 '!D275</f>
        <v>0</v>
      </c>
      <c r="AI274" s="185"/>
    </row>
    <row r="275" spans="1:35" ht="54.95" hidden="1" customHeight="1">
      <c r="A275" s="416" t="str">
        <f>'приложение 1.1 '!A276</f>
        <v>2.1.3.71</v>
      </c>
      <c r="B275" s="418" t="str">
        <f>'приложение 1.1 '!B276</f>
        <v>Строительство ТП1 2х1600кВА мкр.42</v>
      </c>
      <c r="C275" s="663"/>
      <c r="D275" s="663"/>
      <c r="E275" s="663"/>
      <c r="F275" s="663"/>
      <c r="G275" s="663"/>
      <c r="H275" s="663"/>
      <c r="I275" s="663"/>
      <c r="J275" s="408"/>
      <c r="K275" s="430"/>
      <c r="L275" s="430"/>
      <c r="M275" s="430"/>
      <c r="N275" s="535"/>
      <c r="O275" s="430"/>
      <c r="P275" s="430"/>
      <c r="Q275" s="508">
        <f>'приложение 1.1 '!H276</f>
        <v>8.0958156579661029</v>
      </c>
      <c r="R275" s="508">
        <f t="shared" si="87"/>
        <v>0.40479078289830517</v>
      </c>
      <c r="S275" s="508">
        <f t="shared" si="88"/>
        <v>3.2383262631864413</v>
      </c>
      <c r="T275" s="508">
        <f t="shared" si="89"/>
        <v>4.0479078289830515</v>
      </c>
      <c r="U275" s="508">
        <f t="shared" si="90"/>
        <v>0.40479078289830461</v>
      </c>
      <c r="V275" s="663"/>
      <c r="W275" s="663"/>
      <c r="X275" s="663"/>
      <c r="Y275" s="663"/>
      <c r="Z275" s="663">
        <f>IF(AB275&gt;0,'приложение 1.1 '!G276,"-")</f>
        <v>2016</v>
      </c>
      <c r="AA275" s="663">
        <v>25</v>
      </c>
      <c r="AB275" s="663" t="s">
        <v>880</v>
      </c>
      <c r="AC275" s="430">
        <f>'приложение 1.1 '!E276</f>
        <v>3.2</v>
      </c>
      <c r="AD275" s="663" t="str">
        <f>IF(AG275&gt;0,'приложение 1.1 '!G276,"-")</f>
        <v>-</v>
      </c>
      <c r="AE275" s="663"/>
      <c r="AF275" s="663"/>
      <c r="AG275" s="663"/>
      <c r="AH275" s="531">
        <f>'приложение 1.1 '!D276</f>
        <v>0</v>
      </c>
      <c r="AI275" s="185"/>
    </row>
    <row r="276" spans="1:35" ht="54.95" hidden="1" customHeight="1">
      <c r="A276" s="416" t="str">
        <f>'приложение 1.1 '!A277</f>
        <v>2.1.3.72</v>
      </c>
      <c r="B276" s="418" t="str">
        <f>'приложение 1.1 '!B277</f>
        <v>Строительство ТП2 2х2500кВА мкр.42</v>
      </c>
      <c r="C276" s="663"/>
      <c r="D276" s="663"/>
      <c r="E276" s="663"/>
      <c r="F276" s="663"/>
      <c r="G276" s="663"/>
      <c r="H276" s="663"/>
      <c r="I276" s="663"/>
      <c r="J276" s="408"/>
      <c r="K276" s="430"/>
      <c r="L276" s="430"/>
      <c r="M276" s="430"/>
      <c r="N276" s="535"/>
      <c r="O276" s="430"/>
      <c r="P276" s="430"/>
      <c r="Q276" s="508">
        <f>'приложение 1.1 '!H277</f>
        <v>16.35201</v>
      </c>
      <c r="R276" s="508">
        <f t="shared" si="87"/>
        <v>0.81760050000000006</v>
      </c>
      <c r="S276" s="508">
        <f t="shared" si="88"/>
        <v>6.5408040000000005</v>
      </c>
      <c r="T276" s="508">
        <f t="shared" si="89"/>
        <v>8.176005</v>
      </c>
      <c r="U276" s="508">
        <f t="shared" si="90"/>
        <v>0.81760049999999929</v>
      </c>
      <c r="V276" s="663"/>
      <c r="W276" s="663"/>
      <c r="X276" s="663"/>
      <c r="Y276" s="663"/>
      <c r="Z276" s="663">
        <f>IF(AB276&gt;0,'приложение 1.1 '!G277,"-")</f>
        <v>2017</v>
      </c>
      <c r="AA276" s="663">
        <v>25</v>
      </c>
      <c r="AB276" s="663" t="s">
        <v>881</v>
      </c>
      <c r="AC276" s="430">
        <f>'приложение 1.1 '!E277</f>
        <v>5</v>
      </c>
      <c r="AD276" s="663" t="str">
        <f>IF(AG276&gt;0,'приложение 1.1 '!G277,"-")</f>
        <v>-</v>
      </c>
      <c r="AE276" s="663"/>
      <c r="AF276" s="663"/>
      <c r="AG276" s="663"/>
      <c r="AH276" s="531">
        <f>'приложение 1.1 '!D277</f>
        <v>0</v>
      </c>
      <c r="AI276" s="185"/>
    </row>
    <row r="277" spans="1:35" ht="54.95" hidden="1" customHeight="1">
      <c r="A277" s="416" t="str">
        <f>'приложение 1.1 '!A278</f>
        <v>2.1.3.73</v>
      </c>
      <c r="B277" s="418" t="str">
        <f>'приложение 1.1 '!B278</f>
        <v>Строительство ТП-2х2500кВА мкр.24 (Жилой комплекс №304 (КРП) ДСК-1)</v>
      </c>
      <c r="C277" s="663"/>
      <c r="D277" s="663"/>
      <c r="E277" s="663"/>
      <c r="F277" s="663"/>
      <c r="G277" s="663"/>
      <c r="H277" s="663"/>
      <c r="I277" s="663"/>
      <c r="J277" s="408"/>
      <c r="K277" s="430"/>
      <c r="L277" s="430"/>
      <c r="M277" s="430"/>
      <c r="N277" s="535"/>
      <c r="O277" s="430"/>
      <c r="P277" s="430"/>
      <c r="Q277" s="508">
        <f>'приложение 1.1 '!H278</f>
        <v>16.09026141</v>
      </c>
      <c r="R277" s="508">
        <f t="shared" si="87"/>
        <v>0.80451307050000009</v>
      </c>
      <c r="S277" s="508">
        <f t="shared" si="88"/>
        <v>6.4361045640000007</v>
      </c>
      <c r="T277" s="508">
        <f t="shared" si="89"/>
        <v>8.045130705</v>
      </c>
      <c r="U277" s="508">
        <f t="shared" si="90"/>
        <v>0.80451307049999876</v>
      </c>
      <c r="V277" s="663"/>
      <c r="W277" s="663"/>
      <c r="X277" s="663"/>
      <c r="Y277" s="663"/>
      <c r="Z277" s="663">
        <f>IF(AB277&gt;0,'приложение 1.1 '!G278,"-")</f>
        <v>2015</v>
      </c>
      <c r="AA277" s="663">
        <v>25</v>
      </c>
      <c r="AB277" s="663" t="s">
        <v>881</v>
      </c>
      <c r="AC277" s="430">
        <f>'приложение 1.1 '!E278</f>
        <v>5</v>
      </c>
      <c r="AD277" s="663" t="str">
        <f>IF(AG277&gt;0,'приложение 1.1 '!G278,"-")</f>
        <v>-</v>
      </c>
      <c r="AE277" s="663"/>
      <c r="AF277" s="663"/>
      <c r="AG277" s="663"/>
      <c r="AH277" s="531">
        <f>'приложение 1.1 '!D278</f>
        <v>0</v>
      </c>
      <c r="AI277" s="185"/>
    </row>
    <row r="278" spans="1:35" ht="54.95" hidden="1" customHeight="1">
      <c r="A278" s="416" t="str">
        <f>'приложение 1.1 '!A279</f>
        <v>2.1.3.89</v>
      </c>
      <c r="B278" s="418" t="str">
        <f>'приложение 1.1 '!B279</f>
        <v>Строительство ТП 2х1600кВА мкр.20А</v>
      </c>
      <c r="C278" s="663"/>
      <c r="D278" s="663"/>
      <c r="E278" s="663"/>
      <c r="F278" s="663"/>
      <c r="G278" s="663"/>
      <c r="H278" s="663"/>
      <c r="I278" s="663"/>
      <c r="J278" s="408"/>
      <c r="K278" s="430"/>
      <c r="L278" s="430"/>
      <c r="M278" s="430"/>
      <c r="N278" s="535"/>
      <c r="O278" s="430"/>
      <c r="P278" s="430"/>
      <c r="Q278" s="508">
        <f>'приложение 1.1 '!H279</f>
        <v>10.119472346101697</v>
      </c>
      <c r="R278" s="508">
        <f t="shared" si="87"/>
        <v>0.50597361730508483</v>
      </c>
      <c r="S278" s="508">
        <f t="shared" si="88"/>
        <v>4.0477889384406787</v>
      </c>
      <c r="T278" s="508">
        <f t="shared" si="89"/>
        <v>5.0597361730508483</v>
      </c>
      <c r="U278" s="508">
        <f t="shared" si="90"/>
        <v>0.50597361730508617</v>
      </c>
      <c r="V278" s="663"/>
      <c r="W278" s="663"/>
      <c r="X278" s="663"/>
      <c r="Y278" s="663"/>
      <c r="Z278" s="663">
        <f>IF(AB278&gt;0,'приложение 1.1 '!G279,"-")</f>
        <v>2016</v>
      </c>
      <c r="AA278" s="663">
        <v>25</v>
      </c>
      <c r="AB278" s="663" t="s">
        <v>880</v>
      </c>
      <c r="AC278" s="430">
        <f>'приложение 1.1 '!E279</f>
        <v>3.2</v>
      </c>
      <c r="AD278" s="663" t="str">
        <f>IF(AG278&gt;0,'приложение 1.1 '!G279,"-")</f>
        <v>-</v>
      </c>
      <c r="AE278" s="663"/>
      <c r="AF278" s="663"/>
      <c r="AG278" s="663"/>
      <c r="AH278" s="531">
        <f>'приложение 1.1 '!D279</f>
        <v>0</v>
      </c>
      <c r="AI278" s="185"/>
    </row>
    <row r="279" spans="1:35" ht="54.95" hidden="1" customHeight="1">
      <c r="A279" s="416" t="str">
        <f>'приложение 1.1 '!A280</f>
        <v>2.1.3.90</v>
      </c>
      <c r="B279" s="418" t="str">
        <f>'приложение 1.1 '!B280</f>
        <v>Строительство ТП 2х2500кВА мкр.20А (стр.18)</v>
      </c>
      <c r="C279" s="663"/>
      <c r="D279" s="663"/>
      <c r="E279" s="663"/>
      <c r="F279" s="663"/>
      <c r="G279" s="663"/>
      <c r="H279" s="663"/>
      <c r="I279" s="663"/>
      <c r="J279" s="408"/>
      <c r="K279" s="430"/>
      <c r="L279" s="430"/>
      <c r="M279" s="430"/>
      <c r="N279" s="535"/>
      <c r="O279" s="430"/>
      <c r="P279" s="430"/>
      <c r="Q279" s="508">
        <f>'приложение 1.1 '!H280</f>
        <v>16.349930000000001</v>
      </c>
      <c r="R279" s="508">
        <f t="shared" si="87"/>
        <v>0.81749650000000007</v>
      </c>
      <c r="S279" s="508">
        <f t="shared" si="88"/>
        <v>6.5399720000000006</v>
      </c>
      <c r="T279" s="508">
        <f t="shared" si="89"/>
        <v>8.1749650000000003</v>
      </c>
      <c r="U279" s="508">
        <f t="shared" si="90"/>
        <v>0.81749650000000074</v>
      </c>
      <c r="V279" s="663"/>
      <c r="W279" s="663"/>
      <c r="X279" s="663"/>
      <c r="Y279" s="663"/>
      <c r="Z279" s="663">
        <f>IF(AB279&gt;0,'приложение 1.1 '!G280,"-")</f>
        <v>2017</v>
      </c>
      <c r="AA279" s="663">
        <v>25</v>
      </c>
      <c r="AB279" s="663" t="s">
        <v>881</v>
      </c>
      <c r="AC279" s="430">
        <f>'приложение 1.1 '!E280</f>
        <v>5</v>
      </c>
      <c r="AD279" s="663" t="str">
        <f>IF(AG279&gt;0,'приложение 1.1 '!G280,"-")</f>
        <v>-</v>
      </c>
      <c r="AE279" s="663"/>
      <c r="AF279" s="663"/>
      <c r="AG279" s="663"/>
      <c r="AH279" s="531">
        <f>'приложение 1.1 '!D280</f>
        <v>0</v>
      </c>
      <c r="AI279" s="185"/>
    </row>
    <row r="280" spans="1:35" ht="54.95" hidden="1" customHeight="1">
      <c r="A280" s="416" t="str">
        <f>'приложение 1.1 '!A281</f>
        <v>2.1.3.93</v>
      </c>
      <c r="B280" s="418" t="str">
        <f>'приложение 1.1 '!B281</f>
        <v>Строительство ТП 2х630кВА мкр.16А</v>
      </c>
      <c r="C280" s="663"/>
      <c r="D280" s="663"/>
      <c r="E280" s="663"/>
      <c r="F280" s="663"/>
      <c r="G280" s="663"/>
      <c r="H280" s="663"/>
      <c r="I280" s="663"/>
      <c r="J280" s="408"/>
      <c r="K280" s="430"/>
      <c r="L280" s="430"/>
      <c r="M280" s="430"/>
      <c r="N280" s="535"/>
      <c r="O280" s="430"/>
      <c r="P280" s="430"/>
      <c r="Q280" s="508">
        <f>'приложение 1.1 '!H281</f>
        <v>7.1135176200000005</v>
      </c>
      <c r="R280" s="508">
        <f t="shared" ref="R280:R281" si="91">Q280*0.05</f>
        <v>0.35567588100000003</v>
      </c>
      <c r="S280" s="508">
        <f t="shared" ref="S280:S281" si="92">Q280*0.4</f>
        <v>2.8454070480000002</v>
      </c>
      <c r="T280" s="508">
        <f t="shared" ref="T280:T281" si="93">Q280*0.5</f>
        <v>3.5567588100000003</v>
      </c>
      <c r="U280" s="508">
        <f t="shared" ref="U280:U281" si="94">Q280-(R280+S280+T280)</f>
        <v>0.35567588100000069</v>
      </c>
      <c r="V280" s="663"/>
      <c r="W280" s="663"/>
      <c r="X280" s="663"/>
      <c r="Y280" s="663"/>
      <c r="Z280" s="663">
        <f>IF(AB280&gt;0,'приложение 1.1 '!G281,"-")</f>
        <v>2016</v>
      </c>
      <c r="AA280" s="663">
        <v>25</v>
      </c>
      <c r="AB280" s="663" t="s">
        <v>2057</v>
      </c>
      <c r="AC280" s="430">
        <f>'приложение 1.1 '!E281</f>
        <v>1.26</v>
      </c>
      <c r="AD280" s="663"/>
      <c r="AE280" s="663"/>
      <c r="AF280" s="663"/>
      <c r="AG280" s="663"/>
      <c r="AH280" s="531">
        <f>'приложение 1.1 '!D281</f>
        <v>0</v>
      </c>
      <c r="AI280" s="185"/>
    </row>
    <row r="281" spans="1:35" ht="54.95" hidden="1" customHeight="1">
      <c r="A281" s="416" t="str">
        <f>'приложение 1.1 '!A282</f>
        <v>2.1.3.94</v>
      </c>
      <c r="B281" s="418" t="str">
        <f>'приложение 1.1 '!B282</f>
        <v>Строительство ТП-2х1600кВА мкр.30А</v>
      </c>
      <c r="C281" s="663"/>
      <c r="D281" s="663"/>
      <c r="E281" s="663"/>
      <c r="F281" s="663"/>
      <c r="G281" s="663"/>
      <c r="H281" s="663"/>
      <c r="I281" s="663"/>
      <c r="J281" s="408"/>
      <c r="K281" s="430"/>
      <c r="L281" s="430"/>
      <c r="M281" s="430"/>
      <c r="N281" s="535"/>
      <c r="O281" s="430"/>
      <c r="P281" s="430"/>
      <c r="Q281" s="508">
        <f>'приложение 1.1 '!H282</f>
        <v>8.8760492088135603</v>
      </c>
      <c r="R281" s="508">
        <f t="shared" si="91"/>
        <v>0.44380246044067806</v>
      </c>
      <c r="S281" s="508">
        <f t="shared" si="92"/>
        <v>3.5504196835254245</v>
      </c>
      <c r="T281" s="508">
        <f t="shared" si="93"/>
        <v>4.4380246044067801</v>
      </c>
      <c r="U281" s="508">
        <f t="shared" si="94"/>
        <v>0.44380246044067739</v>
      </c>
      <c r="V281" s="663"/>
      <c r="W281" s="663"/>
      <c r="X281" s="663"/>
      <c r="Y281" s="663"/>
      <c r="Z281" s="663">
        <f>IF(AB281&gt;0,'приложение 1.1 '!G282,"-")</f>
        <v>2016</v>
      </c>
      <c r="AA281" s="663">
        <v>25</v>
      </c>
      <c r="AB281" s="663" t="s">
        <v>1668</v>
      </c>
      <c r="AC281" s="430">
        <f>'приложение 1.1 '!E282</f>
        <v>3.2</v>
      </c>
      <c r="AD281" s="663"/>
      <c r="AE281" s="663"/>
      <c r="AF281" s="663"/>
      <c r="AG281" s="663"/>
      <c r="AH281" s="531">
        <f>'приложение 1.1 '!D282</f>
        <v>0</v>
      </c>
      <c r="AI281" s="185"/>
    </row>
    <row r="282" spans="1:35" ht="54.95" hidden="1" customHeight="1">
      <c r="A282" s="416" t="str">
        <f>'приложение 1.1 '!A283</f>
        <v>2.1.3.95</v>
      </c>
      <c r="B282" s="418" t="str">
        <f>'приложение 1.1 '!B283</f>
        <v>Строительство ТП-2х1000кВА п. Дорожный</v>
      </c>
      <c r="C282" s="663"/>
      <c r="D282" s="663"/>
      <c r="E282" s="663"/>
      <c r="F282" s="663"/>
      <c r="G282" s="663"/>
      <c r="H282" s="663"/>
      <c r="I282" s="663"/>
      <c r="J282" s="408"/>
      <c r="K282" s="430"/>
      <c r="L282" s="430"/>
      <c r="M282" s="430"/>
      <c r="N282" s="535"/>
      <c r="O282" s="430"/>
      <c r="P282" s="430"/>
      <c r="Q282" s="508">
        <f>'приложение 1.1 '!H283</f>
        <v>7.3907885015254244</v>
      </c>
      <c r="R282" s="508">
        <f t="shared" ref="R282" si="95">Q282*0.05</f>
        <v>0.36953942507627124</v>
      </c>
      <c r="S282" s="508">
        <f t="shared" ref="S282" si="96">Q282*0.4</f>
        <v>2.95631540061017</v>
      </c>
      <c r="T282" s="508">
        <f t="shared" ref="T282" si="97">Q282*0.5</f>
        <v>3.6953942507627122</v>
      </c>
      <c r="U282" s="508">
        <f t="shared" ref="U282" si="98">Q282-(R282+S282+T282)</f>
        <v>0.36953942507627069</v>
      </c>
      <c r="V282" s="663"/>
      <c r="W282" s="663"/>
      <c r="X282" s="663"/>
      <c r="Y282" s="663"/>
      <c r="Z282" s="663">
        <f>IF(AB282&gt;0,'приложение 1.1 '!G283,"-")</f>
        <v>2016</v>
      </c>
      <c r="AA282" s="663">
        <v>25</v>
      </c>
      <c r="AB282" s="663" t="s">
        <v>2135</v>
      </c>
      <c r="AC282" s="430">
        <f>'приложение 1.1 '!E283</f>
        <v>2</v>
      </c>
      <c r="AD282" s="663"/>
      <c r="AE282" s="663"/>
      <c r="AF282" s="663"/>
      <c r="AG282" s="663"/>
      <c r="AH282" s="531">
        <f>'приложение 1.1 '!D283</f>
        <v>0</v>
      </c>
      <c r="AI282" s="185"/>
    </row>
    <row r="283" spans="1:35" ht="54.95" hidden="1" customHeight="1">
      <c r="A283" s="416" t="str">
        <f>'приложение 1.1 '!A284</f>
        <v>2.1.3.96</v>
      </c>
      <c r="B283" s="418" t="str">
        <f>'приложение 1.1 '!B284</f>
        <v>Строительство ТП№13 2х2500кВА мкр.31Б</v>
      </c>
      <c r="C283" s="663"/>
      <c r="D283" s="663"/>
      <c r="E283" s="663"/>
      <c r="F283" s="663"/>
      <c r="G283" s="663"/>
      <c r="H283" s="663"/>
      <c r="I283" s="663"/>
      <c r="J283" s="408"/>
      <c r="K283" s="430"/>
      <c r="L283" s="430"/>
      <c r="M283" s="430"/>
      <c r="N283" s="535"/>
      <c r="O283" s="430"/>
      <c r="P283" s="430"/>
      <c r="Q283" s="508">
        <f>'приложение 1.1 '!H284</f>
        <v>15.59198</v>
      </c>
      <c r="R283" s="508">
        <f t="shared" ref="R283:R290" si="99">Q283*0.05</f>
        <v>0.77959900000000004</v>
      </c>
      <c r="S283" s="508">
        <f t="shared" ref="S283:S290" si="100">Q283*0.4</f>
        <v>6.2367920000000003</v>
      </c>
      <c r="T283" s="508">
        <f t="shared" ref="T283:T290" si="101">Q283*0.5</f>
        <v>7.7959899999999998</v>
      </c>
      <c r="U283" s="508">
        <f t="shared" ref="U283:U290" si="102">Q283-(R283+S283+T283)</f>
        <v>0.77959899999999926</v>
      </c>
      <c r="V283" s="663"/>
      <c r="W283" s="663"/>
      <c r="X283" s="663"/>
      <c r="Y283" s="663"/>
      <c r="Z283" s="663">
        <f>IF(AB283&gt;0,'приложение 1.1 '!G284,"-")</f>
        <v>2017</v>
      </c>
      <c r="AA283" s="663">
        <v>25</v>
      </c>
      <c r="AB283" s="663" t="s">
        <v>2243</v>
      </c>
      <c r="AC283" s="430">
        <f>'приложение 1.1 '!E284</f>
        <v>5</v>
      </c>
      <c r="AD283" s="663"/>
      <c r="AE283" s="663"/>
      <c r="AF283" s="663"/>
      <c r="AG283" s="663"/>
      <c r="AH283" s="531">
        <f>'приложение 1.1 '!D284</f>
        <v>0</v>
      </c>
      <c r="AI283" s="185"/>
    </row>
    <row r="284" spans="1:35" ht="54.95" hidden="1" customHeight="1">
      <c r="A284" s="416" t="str">
        <f>'приложение 1.1 '!A285</f>
        <v>2.1.3.97</v>
      </c>
      <c r="B284" s="418" t="str">
        <f>'приложение 1.1 '!B285</f>
        <v>Строительство ТП№15 2х1250кВА мкр.31Б</v>
      </c>
      <c r="C284" s="663"/>
      <c r="D284" s="663"/>
      <c r="E284" s="663"/>
      <c r="F284" s="663"/>
      <c r="G284" s="663"/>
      <c r="H284" s="663"/>
      <c r="I284" s="663"/>
      <c r="J284" s="408"/>
      <c r="K284" s="430"/>
      <c r="L284" s="430"/>
      <c r="M284" s="430"/>
      <c r="N284" s="535"/>
      <c r="O284" s="430"/>
      <c r="P284" s="430"/>
      <c r="Q284" s="508">
        <f>'приложение 1.1 '!H285</f>
        <v>9.8240800000000004</v>
      </c>
      <c r="R284" s="508">
        <f t="shared" si="99"/>
        <v>0.49120400000000003</v>
      </c>
      <c r="S284" s="508">
        <f t="shared" si="100"/>
        <v>3.9296320000000002</v>
      </c>
      <c r="T284" s="508">
        <f t="shared" si="101"/>
        <v>4.9120400000000002</v>
      </c>
      <c r="U284" s="508">
        <f t="shared" si="102"/>
        <v>0.49120399999999975</v>
      </c>
      <c r="V284" s="663"/>
      <c r="W284" s="663"/>
      <c r="X284" s="663"/>
      <c r="Y284" s="663"/>
      <c r="Z284" s="663">
        <f>IF(AB284&gt;0,'приложение 1.1 '!G285,"-")</f>
        <v>2017</v>
      </c>
      <c r="AA284" s="663">
        <v>25</v>
      </c>
      <c r="AB284" s="663" t="s">
        <v>2244</v>
      </c>
      <c r="AC284" s="430">
        <f>'приложение 1.1 '!E285</f>
        <v>2.5</v>
      </c>
      <c r="AD284" s="663"/>
      <c r="AE284" s="663"/>
      <c r="AF284" s="663"/>
      <c r="AG284" s="663"/>
      <c r="AH284" s="531">
        <f>'приложение 1.1 '!D285</f>
        <v>0</v>
      </c>
      <c r="AI284" s="185"/>
    </row>
    <row r="285" spans="1:35" ht="54.95" hidden="1" customHeight="1">
      <c r="A285" s="416" t="str">
        <f>'приложение 1.1 '!A286</f>
        <v>2.1.3.98</v>
      </c>
      <c r="B285" s="418" t="str">
        <f>'приложение 1.1 '!B286</f>
        <v>Строительство ТП№1 2х630кВА п. Дорожный</v>
      </c>
      <c r="C285" s="663"/>
      <c r="D285" s="663"/>
      <c r="E285" s="663"/>
      <c r="F285" s="663"/>
      <c r="G285" s="663"/>
      <c r="H285" s="663"/>
      <c r="I285" s="663"/>
      <c r="J285" s="408"/>
      <c r="K285" s="430"/>
      <c r="L285" s="430"/>
      <c r="M285" s="430"/>
      <c r="N285" s="535"/>
      <c r="O285" s="430"/>
      <c r="P285" s="430"/>
      <c r="Q285" s="508">
        <f>'приложение 1.1 '!H286</f>
        <v>7.26715</v>
      </c>
      <c r="R285" s="508">
        <f t="shared" si="99"/>
        <v>0.3633575</v>
      </c>
      <c r="S285" s="508">
        <f t="shared" si="100"/>
        <v>2.90686</v>
      </c>
      <c r="T285" s="508">
        <f t="shared" si="101"/>
        <v>3.633575</v>
      </c>
      <c r="U285" s="508">
        <f t="shared" si="102"/>
        <v>0.36335750000000022</v>
      </c>
      <c r="V285" s="663"/>
      <c r="W285" s="663"/>
      <c r="X285" s="663"/>
      <c r="Y285" s="663"/>
      <c r="Z285" s="663">
        <f>IF(AB285&gt;0,'приложение 1.1 '!G286,"-")</f>
        <v>2017</v>
      </c>
      <c r="AA285" s="663">
        <v>25</v>
      </c>
      <c r="AB285" s="663" t="s">
        <v>2245</v>
      </c>
      <c r="AC285" s="430">
        <f>'приложение 1.1 '!E286</f>
        <v>1.26</v>
      </c>
      <c r="AD285" s="663"/>
      <c r="AE285" s="663"/>
      <c r="AF285" s="663"/>
      <c r="AG285" s="663"/>
      <c r="AH285" s="531">
        <f>'приложение 1.1 '!D286</f>
        <v>0</v>
      </c>
      <c r="AI285" s="185"/>
    </row>
    <row r="286" spans="1:35" ht="54.95" hidden="1" customHeight="1">
      <c r="A286" s="416" t="str">
        <f>'приложение 1.1 '!A287</f>
        <v>2.1.3.99</v>
      </c>
      <c r="B286" s="418" t="str">
        <f>'приложение 1.1 '!B287</f>
        <v>Строительство ТП3 2х1600кВА мкр.42</v>
      </c>
      <c r="C286" s="663"/>
      <c r="D286" s="663"/>
      <c r="E286" s="663"/>
      <c r="F286" s="663"/>
      <c r="G286" s="663"/>
      <c r="H286" s="663"/>
      <c r="I286" s="663"/>
      <c r="J286" s="408"/>
      <c r="K286" s="430"/>
      <c r="L286" s="430"/>
      <c r="M286" s="430"/>
      <c r="N286" s="535"/>
      <c r="O286" s="430"/>
      <c r="P286" s="430"/>
      <c r="Q286" s="508">
        <f>'приложение 1.1 '!H287</f>
        <v>8.0890000000000004</v>
      </c>
      <c r="R286" s="508">
        <f t="shared" si="99"/>
        <v>0.40445000000000003</v>
      </c>
      <c r="S286" s="508">
        <f t="shared" si="100"/>
        <v>3.2356000000000003</v>
      </c>
      <c r="T286" s="508">
        <f t="shared" si="101"/>
        <v>4.0445000000000002</v>
      </c>
      <c r="U286" s="508">
        <f t="shared" si="102"/>
        <v>0.40444999999999975</v>
      </c>
      <c r="V286" s="663"/>
      <c r="W286" s="663"/>
      <c r="X286" s="663"/>
      <c r="Y286" s="663"/>
      <c r="Z286" s="663">
        <f>IF(AB286&gt;0,'приложение 1.1 '!G287,"-")</f>
        <v>2017</v>
      </c>
      <c r="AA286" s="663">
        <v>25</v>
      </c>
      <c r="AB286" s="663" t="s">
        <v>1668</v>
      </c>
      <c r="AC286" s="430">
        <f>'приложение 1.1 '!E287</f>
        <v>3.2</v>
      </c>
      <c r="AD286" s="663"/>
      <c r="AE286" s="663"/>
      <c r="AF286" s="663"/>
      <c r="AG286" s="663"/>
      <c r="AH286" s="531">
        <f>'приложение 1.1 '!D287</f>
        <v>0</v>
      </c>
      <c r="AI286" s="185"/>
    </row>
    <row r="287" spans="1:35" ht="54.95" hidden="1" customHeight="1">
      <c r="A287" s="416" t="str">
        <f>'приложение 1.1 '!A288</f>
        <v>2.1.3.100</v>
      </c>
      <c r="B287" s="418" t="str">
        <f>'приложение 1.1 '!B288</f>
        <v>Строительство ТП-2х2500кВА мкр.44 (стр.18)</v>
      </c>
      <c r="C287" s="663"/>
      <c r="D287" s="663"/>
      <c r="E287" s="663"/>
      <c r="F287" s="663"/>
      <c r="G287" s="663"/>
      <c r="H287" s="663"/>
      <c r="I287" s="663"/>
      <c r="J287" s="408"/>
      <c r="K287" s="430"/>
      <c r="L287" s="430"/>
      <c r="M287" s="430"/>
      <c r="N287" s="535"/>
      <c r="O287" s="430"/>
      <c r="P287" s="430"/>
      <c r="Q287" s="508">
        <f>'приложение 1.1 '!H288</f>
        <v>17.5</v>
      </c>
      <c r="R287" s="508">
        <f t="shared" si="99"/>
        <v>0.875</v>
      </c>
      <c r="S287" s="508">
        <f t="shared" si="100"/>
        <v>7</v>
      </c>
      <c r="T287" s="508">
        <f t="shared" si="101"/>
        <v>8.75</v>
      </c>
      <c r="U287" s="508">
        <f t="shared" si="102"/>
        <v>0.875</v>
      </c>
      <c r="V287" s="663"/>
      <c r="W287" s="663"/>
      <c r="X287" s="663"/>
      <c r="Y287" s="663"/>
      <c r="Z287" s="663">
        <f>IF(AB287&gt;0,'приложение 1.1 '!G288,"-")</f>
        <v>2017</v>
      </c>
      <c r="AA287" s="663">
        <v>25</v>
      </c>
      <c r="AB287" s="663" t="s">
        <v>2243</v>
      </c>
      <c r="AC287" s="430">
        <f>'приложение 1.1 '!E288</f>
        <v>5</v>
      </c>
      <c r="AD287" s="663"/>
      <c r="AE287" s="663"/>
      <c r="AF287" s="663"/>
      <c r="AG287" s="663"/>
      <c r="AH287" s="531">
        <f>'приложение 1.1 '!D288</f>
        <v>0</v>
      </c>
      <c r="AI287" s="185"/>
    </row>
    <row r="288" spans="1:35" ht="54.95" hidden="1" customHeight="1">
      <c r="A288" s="416" t="str">
        <f>'приложение 1.1 '!A289</f>
        <v>2.1.3.101</v>
      </c>
      <c r="B288" s="418" t="str">
        <f>'приложение 1.1 '!B289</f>
        <v>Строительство ТП 2х1000кВА мкр.4</v>
      </c>
      <c r="C288" s="663"/>
      <c r="D288" s="663"/>
      <c r="E288" s="663"/>
      <c r="F288" s="663"/>
      <c r="G288" s="663"/>
      <c r="H288" s="663"/>
      <c r="I288" s="663"/>
      <c r="J288" s="408"/>
      <c r="K288" s="430"/>
      <c r="L288" s="430"/>
      <c r="M288" s="430"/>
      <c r="N288" s="535"/>
      <c r="O288" s="430"/>
      <c r="P288" s="430"/>
      <c r="Q288" s="508">
        <f>'приложение 1.1 '!H289</f>
        <v>10</v>
      </c>
      <c r="R288" s="508">
        <f t="shared" si="99"/>
        <v>0.5</v>
      </c>
      <c r="S288" s="508">
        <f t="shared" si="100"/>
        <v>4</v>
      </c>
      <c r="T288" s="508">
        <f t="shared" si="101"/>
        <v>5</v>
      </c>
      <c r="U288" s="508">
        <f t="shared" si="102"/>
        <v>0.5</v>
      </c>
      <c r="V288" s="663"/>
      <c r="W288" s="663"/>
      <c r="X288" s="663"/>
      <c r="Y288" s="663"/>
      <c r="Z288" s="663">
        <f>IF(AB288&gt;0,'приложение 1.1 '!G289,"-")</f>
        <v>2017</v>
      </c>
      <c r="AA288" s="663">
        <v>25</v>
      </c>
      <c r="AB288" s="663" t="s">
        <v>2135</v>
      </c>
      <c r="AC288" s="430">
        <f>'приложение 1.1 '!E289</f>
        <v>2</v>
      </c>
      <c r="AD288" s="663"/>
      <c r="AE288" s="663"/>
      <c r="AF288" s="663"/>
      <c r="AG288" s="663"/>
      <c r="AH288" s="531">
        <f>'приложение 1.1 '!D289</f>
        <v>0</v>
      </c>
      <c r="AI288" s="185"/>
    </row>
    <row r="289" spans="1:35" ht="54.95" hidden="1" customHeight="1">
      <c r="A289" s="416" t="str">
        <f>'приложение 1.1 '!A290</f>
        <v>2.1.3.102</v>
      </c>
      <c r="B289" s="418" t="str">
        <f>'приложение 1.1 '!B290</f>
        <v>Строительство ТП-2х1250кВА мкр.А</v>
      </c>
      <c r="C289" s="663"/>
      <c r="D289" s="663"/>
      <c r="E289" s="663"/>
      <c r="F289" s="663"/>
      <c r="G289" s="663"/>
      <c r="H289" s="663"/>
      <c r="I289" s="663"/>
      <c r="J289" s="408"/>
      <c r="K289" s="430"/>
      <c r="L289" s="430"/>
      <c r="M289" s="430"/>
      <c r="N289" s="535"/>
      <c r="O289" s="430"/>
      <c r="P289" s="430"/>
      <c r="Q289" s="508">
        <f>'приложение 1.1 '!H290</f>
        <v>11.103910000000001</v>
      </c>
      <c r="R289" s="508">
        <f t="shared" si="99"/>
        <v>0.55519550000000006</v>
      </c>
      <c r="S289" s="508">
        <f t="shared" si="100"/>
        <v>4.4415640000000005</v>
      </c>
      <c r="T289" s="508">
        <f t="shared" si="101"/>
        <v>5.5519550000000004</v>
      </c>
      <c r="U289" s="508">
        <f t="shared" si="102"/>
        <v>0.55519549999999995</v>
      </c>
      <c r="V289" s="663"/>
      <c r="W289" s="663"/>
      <c r="X289" s="663"/>
      <c r="Y289" s="663"/>
      <c r="Z289" s="663">
        <f>IF(AB289&gt;0,'приложение 1.1 '!G290,"-")</f>
        <v>2017</v>
      </c>
      <c r="AA289" s="663">
        <v>25</v>
      </c>
      <c r="AB289" s="663" t="s">
        <v>2244</v>
      </c>
      <c r="AC289" s="430">
        <f>'приложение 1.1 '!E290</f>
        <v>2.5</v>
      </c>
      <c r="AD289" s="663"/>
      <c r="AE289" s="663"/>
      <c r="AF289" s="663"/>
      <c r="AG289" s="663"/>
      <c r="AH289" s="531">
        <f>'приложение 1.1 '!D290</f>
        <v>0</v>
      </c>
      <c r="AI289" s="185"/>
    </row>
    <row r="290" spans="1:35" ht="54.95" hidden="1" customHeight="1">
      <c r="A290" s="416" t="str">
        <f>'приложение 1.1 '!A291</f>
        <v>2.1.3.103</v>
      </c>
      <c r="B290" s="418" t="str">
        <f>'приложение 1.1 '!B291</f>
        <v>Строительство ТП-2х1000кВА мкр.1А</v>
      </c>
      <c r="C290" s="663"/>
      <c r="D290" s="663"/>
      <c r="E290" s="663"/>
      <c r="F290" s="663"/>
      <c r="G290" s="663"/>
      <c r="H290" s="663"/>
      <c r="I290" s="663"/>
      <c r="J290" s="408"/>
      <c r="K290" s="430"/>
      <c r="L290" s="430"/>
      <c r="M290" s="430"/>
      <c r="N290" s="535"/>
      <c r="O290" s="430"/>
      <c r="P290" s="430"/>
      <c r="Q290" s="508">
        <f>'приложение 1.1 '!H291</f>
        <v>8.4645700000000001</v>
      </c>
      <c r="R290" s="508">
        <f t="shared" si="99"/>
        <v>0.42322850000000001</v>
      </c>
      <c r="S290" s="508">
        <f t="shared" si="100"/>
        <v>3.3858280000000001</v>
      </c>
      <c r="T290" s="508">
        <f t="shared" si="101"/>
        <v>4.2322850000000001</v>
      </c>
      <c r="U290" s="508">
        <f t="shared" si="102"/>
        <v>0.42322850000000045</v>
      </c>
      <c r="V290" s="663"/>
      <c r="W290" s="663"/>
      <c r="X290" s="663"/>
      <c r="Y290" s="663"/>
      <c r="Z290" s="663">
        <f>IF(AB290&gt;0,'приложение 1.1 '!G291,"-")</f>
        <v>2017</v>
      </c>
      <c r="AA290" s="663">
        <v>25</v>
      </c>
      <c r="AB290" s="663" t="s">
        <v>2135</v>
      </c>
      <c r="AC290" s="430">
        <f>'приложение 1.1 '!E291</f>
        <v>2</v>
      </c>
      <c r="AD290" s="663"/>
      <c r="AE290" s="663"/>
      <c r="AF290" s="663"/>
      <c r="AG290" s="663"/>
      <c r="AH290" s="531">
        <f>'приложение 1.1 '!D291</f>
        <v>0</v>
      </c>
      <c r="AI290" s="185"/>
    </row>
    <row r="291" spans="1:35" ht="24" hidden="1" customHeight="1">
      <c r="A291" s="147" t="str">
        <f>'приложение 1.1 '!A292</f>
        <v>2.1.4.</v>
      </c>
      <c r="B291" s="448" t="str">
        <f>'приложение 1.1 '!B292</f>
        <v>Кабельные линии 6/10кВ</v>
      </c>
      <c r="C291" s="663"/>
      <c r="D291" s="663"/>
      <c r="E291" s="663"/>
      <c r="F291" s="663"/>
      <c r="G291" s="663"/>
      <c r="H291" s="663"/>
      <c r="I291" s="663"/>
      <c r="J291" s="408"/>
      <c r="K291" s="430"/>
      <c r="L291" s="430"/>
      <c r="M291" s="430"/>
      <c r="N291" s="535"/>
      <c r="O291" s="430"/>
      <c r="P291" s="430"/>
      <c r="Q291" s="508">
        <f>'приложение 1.1 '!H292</f>
        <v>0</v>
      </c>
      <c r="R291" s="508">
        <f t="shared" si="87"/>
        <v>0</v>
      </c>
      <c r="S291" s="508">
        <f t="shared" si="88"/>
        <v>0</v>
      </c>
      <c r="T291" s="508">
        <f t="shared" si="89"/>
        <v>0</v>
      </c>
      <c r="U291" s="508">
        <f t="shared" si="90"/>
        <v>0</v>
      </c>
      <c r="V291" s="663"/>
      <c r="W291" s="663"/>
      <c r="X291" s="663"/>
      <c r="Y291" s="663"/>
      <c r="Z291" s="663"/>
      <c r="AA291" s="663"/>
      <c r="AB291" s="663"/>
      <c r="AC291" s="430">
        <f>'приложение 1.1 '!E292</f>
        <v>0</v>
      </c>
      <c r="AD291" s="663"/>
      <c r="AE291" s="663"/>
      <c r="AF291" s="663"/>
      <c r="AG291" s="663"/>
      <c r="AH291" s="531">
        <f>'приложение 1.1 '!D292</f>
        <v>0</v>
      </c>
      <c r="AI291" s="185"/>
    </row>
    <row r="292" spans="1:35" ht="54.95" hidden="1" customHeight="1">
      <c r="A292" s="416" t="str">
        <f>'приложение 1.1 '!A293</f>
        <v>2.1.4.1</v>
      </c>
      <c r="B292" s="418" t="str">
        <f>'приложение 1.1 '!B293</f>
        <v>Строительство КЛ-10 кВ от РП-133 до ПС "Западная"</v>
      </c>
      <c r="C292" s="663"/>
      <c r="D292" s="663"/>
      <c r="E292" s="663"/>
      <c r="F292" s="663"/>
      <c r="G292" s="663"/>
      <c r="H292" s="663"/>
      <c r="I292" s="663"/>
      <c r="J292" s="408"/>
      <c r="K292" s="430"/>
      <c r="L292" s="430"/>
      <c r="M292" s="430"/>
      <c r="N292" s="535"/>
      <c r="O292" s="430"/>
      <c r="P292" s="430"/>
      <c r="Q292" s="508">
        <f>'приложение 1.1 '!H293</f>
        <v>6.39729525</v>
      </c>
      <c r="R292" s="508">
        <f t="shared" si="87"/>
        <v>0.31986476250000001</v>
      </c>
      <c r="S292" s="508">
        <f t="shared" si="88"/>
        <v>2.5589181000000001</v>
      </c>
      <c r="T292" s="508">
        <f t="shared" si="89"/>
        <v>3.198647625</v>
      </c>
      <c r="U292" s="508">
        <f t="shared" si="90"/>
        <v>0.31986476249999996</v>
      </c>
      <c r="V292" s="663"/>
      <c r="W292" s="663"/>
      <c r="X292" s="663"/>
      <c r="Y292" s="663"/>
      <c r="Z292" s="663" t="str">
        <f>IF(AB292&gt;0,'приложение 1.1 '!G293,"-")</f>
        <v>-</v>
      </c>
      <c r="AA292" s="663"/>
      <c r="AB292" s="663"/>
      <c r="AC292" s="430">
        <f>'приложение 1.1 '!E293</f>
        <v>0</v>
      </c>
      <c r="AD292" s="663">
        <f>IF(AG292&gt;0,'приложение 1.1 '!G293,"-")</f>
        <v>2013</v>
      </c>
      <c r="AE292" s="663">
        <v>30</v>
      </c>
      <c r="AF292" s="663"/>
      <c r="AG292" s="663" t="s">
        <v>491</v>
      </c>
      <c r="AH292" s="531">
        <f>'приложение 1.1 '!D293</f>
        <v>15.096</v>
      </c>
      <c r="AI292" s="185"/>
    </row>
    <row r="293" spans="1:35" ht="54.95" hidden="1" customHeight="1">
      <c r="A293" s="416" t="str">
        <f>'приложение 1.1 '!A294</f>
        <v>2.1.4.2</v>
      </c>
      <c r="B293" s="418" t="str">
        <f>'приложение 1.1 '!B294</f>
        <v>Строительство КЛ-10 кВ ПС-Университет - РП-116</v>
      </c>
      <c r="C293" s="663"/>
      <c r="D293" s="663"/>
      <c r="E293" s="663"/>
      <c r="F293" s="663"/>
      <c r="G293" s="663"/>
      <c r="H293" s="663"/>
      <c r="I293" s="663"/>
      <c r="J293" s="408"/>
      <c r="K293" s="430"/>
      <c r="L293" s="430"/>
      <c r="M293" s="430"/>
      <c r="N293" s="535"/>
      <c r="O293" s="430"/>
      <c r="P293" s="430"/>
      <c r="Q293" s="508">
        <f>'приложение 1.1 '!H294</f>
        <v>24.39960074</v>
      </c>
      <c r="R293" s="508">
        <f t="shared" si="87"/>
        <v>1.219980037</v>
      </c>
      <c r="S293" s="508">
        <f t="shared" si="88"/>
        <v>9.7598402960000001</v>
      </c>
      <c r="T293" s="508">
        <f t="shared" si="89"/>
        <v>12.19980037</v>
      </c>
      <c r="U293" s="508">
        <f t="shared" si="90"/>
        <v>1.2199800370000027</v>
      </c>
      <c r="V293" s="663"/>
      <c r="W293" s="663"/>
      <c r="X293" s="663"/>
      <c r="Y293" s="663"/>
      <c r="Z293" s="663" t="str">
        <f>IF(AB293&gt;0,'приложение 1.1 '!G294,"-")</f>
        <v>-</v>
      </c>
      <c r="AA293" s="663"/>
      <c r="AB293" s="663"/>
      <c r="AC293" s="430">
        <f>'приложение 1.1 '!E294</f>
        <v>0</v>
      </c>
      <c r="AD293" s="663">
        <f>IF(AG293&gt;0,'приложение 1.1 '!G294,"-")</f>
        <v>2013</v>
      </c>
      <c r="AE293" s="663">
        <v>30</v>
      </c>
      <c r="AF293" s="663"/>
      <c r="AG293" s="663" t="s">
        <v>491</v>
      </c>
      <c r="AH293" s="531">
        <f>'приложение 1.1 '!D294</f>
        <v>17.43</v>
      </c>
      <c r="AI293" s="185"/>
    </row>
    <row r="294" spans="1:35" ht="54.95" hidden="1" customHeight="1">
      <c r="A294" s="416" t="str">
        <f>'приложение 1.1 '!A295</f>
        <v>2.1.4.3</v>
      </c>
      <c r="B294" s="418" t="str">
        <f>'приложение 1.1 '!B295</f>
        <v>Строительство КЛ-10 кВ от ВЛ-10 кВ ф. Хлебозавод I;II оп. №3 до КТПН-732</v>
      </c>
      <c r="C294" s="663"/>
      <c r="D294" s="663"/>
      <c r="E294" s="663"/>
      <c r="F294" s="663"/>
      <c r="G294" s="663"/>
      <c r="H294" s="663"/>
      <c r="I294" s="663"/>
      <c r="J294" s="408"/>
      <c r="K294" s="430"/>
      <c r="L294" s="430"/>
      <c r="M294" s="430"/>
      <c r="N294" s="535"/>
      <c r="O294" s="430"/>
      <c r="P294" s="430"/>
      <c r="Q294" s="508">
        <f>'приложение 1.1 '!H295</f>
        <v>0.83582961999999994</v>
      </c>
      <c r="R294" s="508">
        <f t="shared" si="87"/>
        <v>4.1791480999999998E-2</v>
      </c>
      <c r="S294" s="508">
        <f t="shared" si="88"/>
        <v>0.33433184799999999</v>
      </c>
      <c r="T294" s="508">
        <f t="shared" si="89"/>
        <v>0.41791480999999997</v>
      </c>
      <c r="U294" s="508">
        <f t="shared" si="90"/>
        <v>4.1791480999999964E-2</v>
      </c>
      <c r="V294" s="663"/>
      <c r="W294" s="663"/>
      <c r="X294" s="663"/>
      <c r="Y294" s="663"/>
      <c r="Z294" s="663" t="str">
        <f>IF(AB294&gt;0,'приложение 1.1 '!G295,"-")</f>
        <v>-</v>
      </c>
      <c r="AA294" s="663"/>
      <c r="AB294" s="663"/>
      <c r="AC294" s="430">
        <f>'приложение 1.1 '!E295</f>
        <v>0</v>
      </c>
      <c r="AD294" s="663">
        <f>IF(AG294&gt;0,'приложение 1.1 '!G295,"-")</f>
        <v>2012</v>
      </c>
      <c r="AE294" s="663">
        <v>30</v>
      </c>
      <c r="AF294" s="663"/>
      <c r="AG294" s="663" t="s">
        <v>491</v>
      </c>
      <c r="AH294" s="531">
        <f>'приложение 1.1 '!D295</f>
        <v>0.35</v>
      </c>
      <c r="AI294" s="185"/>
    </row>
    <row r="295" spans="1:35" ht="54.95" hidden="1" customHeight="1">
      <c r="A295" s="416" t="str">
        <f>'приложение 1.1 '!A296</f>
        <v>2.1.4.4</v>
      </c>
      <c r="B295" s="418" t="str">
        <f>'приложение 1.1 '!B296</f>
        <v>Строительство КЛ-10 кВ от ПС-"Университет" до РП-мкр.30</v>
      </c>
      <c r="C295" s="663"/>
      <c r="D295" s="663"/>
      <c r="E295" s="663"/>
      <c r="F295" s="663"/>
      <c r="G295" s="663"/>
      <c r="H295" s="663"/>
      <c r="I295" s="663"/>
      <c r="J295" s="408"/>
      <c r="K295" s="430"/>
      <c r="L295" s="430"/>
      <c r="M295" s="430"/>
      <c r="N295" s="535"/>
      <c r="O295" s="430"/>
      <c r="P295" s="430"/>
      <c r="Q295" s="508">
        <f>'приложение 1.1 '!H296</f>
        <v>17.937582279999997</v>
      </c>
      <c r="R295" s="508">
        <f t="shared" si="87"/>
        <v>0.89687911399999987</v>
      </c>
      <c r="S295" s="508">
        <f t="shared" si="88"/>
        <v>7.1750329119999989</v>
      </c>
      <c r="T295" s="508">
        <f t="shared" si="89"/>
        <v>8.9687911399999987</v>
      </c>
      <c r="U295" s="508">
        <f t="shared" si="90"/>
        <v>0.8968791139999972</v>
      </c>
      <c r="V295" s="663"/>
      <c r="W295" s="663"/>
      <c r="X295" s="663"/>
      <c r="Y295" s="663"/>
      <c r="Z295" s="663" t="str">
        <f>IF(AB295&gt;0,'приложение 1.1 '!G296,"-")</f>
        <v>-</v>
      </c>
      <c r="AA295" s="663"/>
      <c r="AB295" s="663"/>
      <c r="AC295" s="430">
        <f>'приложение 1.1 '!E296</f>
        <v>0</v>
      </c>
      <c r="AD295" s="663">
        <f>IF(AG295&gt;0,'приложение 1.1 '!G296,"-")</f>
        <v>2014</v>
      </c>
      <c r="AE295" s="663">
        <v>30</v>
      </c>
      <c r="AF295" s="663"/>
      <c r="AG295" s="663" t="s">
        <v>491</v>
      </c>
      <c r="AH295" s="531">
        <f>'приложение 1.1 '!D296</f>
        <v>10.76</v>
      </c>
      <c r="AI295" s="185"/>
    </row>
    <row r="296" spans="1:35" ht="72" hidden="1" customHeight="1">
      <c r="A296" s="416" t="str">
        <f>'приложение 1.1 '!A297</f>
        <v>2.1.4.5</v>
      </c>
      <c r="B296" s="418" t="str">
        <f>'приложение 1.1 '!B297</f>
        <v>Строительство КЛ-10кВ от ПС "Олимпийская" до БКРП-10-ТП-2500кВА</v>
      </c>
      <c r="C296" s="663"/>
      <c r="D296" s="663"/>
      <c r="E296" s="663"/>
      <c r="F296" s="663"/>
      <c r="G296" s="663"/>
      <c r="H296" s="663"/>
      <c r="I296" s="663"/>
      <c r="J296" s="408"/>
      <c r="K296" s="430"/>
      <c r="L296" s="430"/>
      <c r="M296" s="430"/>
      <c r="N296" s="535"/>
      <c r="O296" s="430"/>
      <c r="P296" s="430"/>
      <c r="Q296" s="508">
        <f>'приложение 1.1 '!H297</f>
        <v>2.952</v>
      </c>
      <c r="R296" s="508">
        <f t="shared" si="87"/>
        <v>0.14760000000000001</v>
      </c>
      <c r="S296" s="508">
        <f t="shared" si="88"/>
        <v>1.1808000000000001</v>
      </c>
      <c r="T296" s="508">
        <f t="shared" si="89"/>
        <v>1.476</v>
      </c>
      <c r="U296" s="508">
        <f t="shared" si="90"/>
        <v>0.14759999999999973</v>
      </c>
      <c r="V296" s="663"/>
      <c r="W296" s="663"/>
      <c r="X296" s="663"/>
      <c r="Y296" s="663"/>
      <c r="Z296" s="663" t="str">
        <f>IF(AB296&gt;0,'приложение 1.1 '!G297,"-")</f>
        <v>-</v>
      </c>
      <c r="AA296" s="663"/>
      <c r="AB296" s="663"/>
      <c r="AC296" s="430">
        <f>'приложение 1.1 '!E297</f>
        <v>0</v>
      </c>
      <c r="AD296" s="663">
        <f>IF(AG296&gt;0,'приложение 1.1 '!G297,"-")</f>
        <v>2013</v>
      </c>
      <c r="AE296" s="663">
        <v>30</v>
      </c>
      <c r="AF296" s="663"/>
      <c r="AG296" s="663" t="s">
        <v>491</v>
      </c>
      <c r="AH296" s="531">
        <f>'приложение 1.1 '!D297</f>
        <v>2.1</v>
      </c>
      <c r="AI296" s="185"/>
    </row>
    <row r="297" spans="1:35" ht="93.75" hidden="1" customHeight="1">
      <c r="A297" s="416" t="str">
        <f>'приложение 1.1 '!A298</f>
        <v>2.1.4.6</v>
      </c>
      <c r="B297" s="418" t="str">
        <f>'приложение 1.1 '!B298</f>
        <v>Строительство КЛ-10 кВ от КТПН-680 до РП-131</v>
      </c>
      <c r="C297" s="663"/>
      <c r="D297" s="663"/>
      <c r="E297" s="663"/>
      <c r="F297" s="663"/>
      <c r="G297" s="663"/>
      <c r="H297" s="663"/>
      <c r="I297" s="663"/>
      <c r="J297" s="408"/>
      <c r="K297" s="430"/>
      <c r="L297" s="430"/>
      <c r="M297" s="430"/>
      <c r="N297" s="535"/>
      <c r="O297" s="430"/>
      <c r="P297" s="430"/>
      <c r="Q297" s="508">
        <f>'приложение 1.1 '!H298</f>
        <v>0.43631547000000004</v>
      </c>
      <c r="R297" s="508">
        <f t="shared" si="87"/>
        <v>2.1815773500000003E-2</v>
      </c>
      <c r="S297" s="508">
        <f t="shared" si="88"/>
        <v>0.17452618800000003</v>
      </c>
      <c r="T297" s="508">
        <f t="shared" si="89"/>
        <v>0.21815773500000002</v>
      </c>
      <c r="U297" s="508">
        <f t="shared" si="90"/>
        <v>2.1815773499999969E-2</v>
      </c>
      <c r="V297" s="663"/>
      <c r="W297" s="663"/>
      <c r="X297" s="663"/>
      <c r="Y297" s="663"/>
      <c r="Z297" s="663" t="str">
        <f>IF(AB297&gt;0,'приложение 1.1 '!G298,"-")</f>
        <v>-</v>
      </c>
      <c r="AA297" s="663"/>
      <c r="AB297" s="663"/>
      <c r="AC297" s="430">
        <f>'приложение 1.1 '!E298</f>
        <v>0</v>
      </c>
      <c r="AD297" s="663">
        <f>IF(AG297&gt;0,'приложение 1.1 '!G298,"-")</f>
        <v>2016</v>
      </c>
      <c r="AE297" s="663">
        <v>30</v>
      </c>
      <c r="AF297" s="663"/>
      <c r="AG297" s="663" t="s">
        <v>491</v>
      </c>
      <c r="AH297" s="531">
        <f>'приложение 1.1 '!D298</f>
        <v>0.214</v>
      </c>
      <c r="AI297" s="185"/>
    </row>
    <row r="298" spans="1:35" ht="54.95" hidden="1" customHeight="1">
      <c r="A298" s="416" t="str">
        <f>'приложение 1.1 '!A299</f>
        <v>2.1.4.7</v>
      </c>
      <c r="B298" s="418" t="str">
        <f>'приложение 1.1 '!B299</f>
        <v>Строительство 2КЛ-10кВ от ТП-508 до ТП-511</v>
      </c>
      <c r="C298" s="663"/>
      <c r="D298" s="663"/>
      <c r="E298" s="663"/>
      <c r="F298" s="663"/>
      <c r="G298" s="663"/>
      <c r="H298" s="663"/>
      <c r="I298" s="663"/>
      <c r="J298" s="408"/>
      <c r="K298" s="430"/>
      <c r="L298" s="430"/>
      <c r="M298" s="430"/>
      <c r="N298" s="535"/>
      <c r="O298" s="430"/>
      <c r="P298" s="430"/>
      <c r="Q298" s="508">
        <f>'приложение 1.1 '!H299</f>
        <v>2.4361026699999999</v>
      </c>
      <c r="R298" s="508">
        <f t="shared" si="87"/>
        <v>0.1218051335</v>
      </c>
      <c r="S298" s="508">
        <f t="shared" si="88"/>
        <v>0.97444106799999997</v>
      </c>
      <c r="T298" s="508">
        <f t="shared" si="89"/>
        <v>1.218051335</v>
      </c>
      <c r="U298" s="508">
        <f t="shared" si="90"/>
        <v>0.12180513350000011</v>
      </c>
      <c r="V298" s="663"/>
      <c r="W298" s="663"/>
      <c r="X298" s="663"/>
      <c r="Y298" s="663"/>
      <c r="Z298" s="663" t="str">
        <f>IF(AB298&gt;0,'приложение 1.1 '!G299,"-")</f>
        <v>-</v>
      </c>
      <c r="AA298" s="663"/>
      <c r="AB298" s="663"/>
      <c r="AC298" s="430">
        <f>'приложение 1.1 '!E299</f>
        <v>0</v>
      </c>
      <c r="AD298" s="663">
        <f>IF(AG298&gt;0,'приложение 1.1 '!G299,"-")</f>
        <v>2013</v>
      </c>
      <c r="AE298" s="663">
        <v>30</v>
      </c>
      <c r="AF298" s="663"/>
      <c r="AG298" s="663" t="s">
        <v>491</v>
      </c>
      <c r="AH298" s="531">
        <f>'приложение 1.1 '!D299</f>
        <v>1.1579999999999999</v>
      </c>
      <c r="AI298" s="185"/>
    </row>
    <row r="299" spans="1:35" ht="54.95" hidden="1" customHeight="1">
      <c r="A299" s="416" t="str">
        <f>'приложение 1.1 '!A300</f>
        <v>2.1.4.8</v>
      </c>
      <c r="B299" s="418" t="str">
        <f>'приложение 1.1 '!B300</f>
        <v>Строительство 2КЛ-10кВ от ВЛ до ТП-679</v>
      </c>
      <c r="C299" s="663"/>
      <c r="D299" s="663"/>
      <c r="E299" s="663"/>
      <c r="F299" s="663"/>
      <c r="G299" s="663"/>
      <c r="H299" s="663"/>
      <c r="I299" s="663"/>
      <c r="J299" s="408"/>
      <c r="K299" s="430"/>
      <c r="L299" s="430"/>
      <c r="M299" s="430"/>
      <c r="N299" s="535"/>
      <c r="O299" s="430"/>
      <c r="P299" s="430"/>
      <c r="Q299" s="508">
        <f>'приложение 1.1 '!H300</f>
        <v>0.12789585000000001</v>
      </c>
      <c r="R299" s="508">
        <f t="shared" si="87"/>
        <v>6.3947925000000004E-3</v>
      </c>
      <c r="S299" s="508">
        <f t="shared" si="88"/>
        <v>5.1158340000000004E-2</v>
      </c>
      <c r="T299" s="508">
        <f t="shared" si="89"/>
        <v>6.3947925000000003E-2</v>
      </c>
      <c r="U299" s="508">
        <f t="shared" si="90"/>
        <v>6.3947924999999961E-3</v>
      </c>
      <c r="V299" s="663"/>
      <c r="W299" s="663"/>
      <c r="X299" s="663"/>
      <c r="Y299" s="663"/>
      <c r="Z299" s="663" t="str">
        <f>IF(AB299&gt;0,'приложение 1.1 '!G300,"-")</f>
        <v>-</v>
      </c>
      <c r="AA299" s="663"/>
      <c r="AB299" s="663"/>
      <c r="AC299" s="430">
        <f>'приложение 1.1 '!E300</f>
        <v>0</v>
      </c>
      <c r="AD299" s="663">
        <f>IF(AG299&gt;0,'приложение 1.1 '!G300,"-")</f>
        <v>2013</v>
      </c>
      <c r="AE299" s="663">
        <v>30</v>
      </c>
      <c r="AF299" s="663"/>
      <c r="AG299" s="663" t="s">
        <v>491</v>
      </c>
      <c r="AH299" s="531">
        <f>'приложение 1.1 '!D300</f>
        <v>0.34399999999999997</v>
      </c>
      <c r="AI299" s="185"/>
    </row>
    <row r="300" spans="1:35" ht="54.95" hidden="1" customHeight="1">
      <c r="A300" s="416" t="str">
        <f>'приложение 1.1 '!A301</f>
        <v>2.1.4.9</v>
      </c>
      <c r="B300" s="418" t="str">
        <f>'приложение 1.1 '!B301</f>
        <v xml:space="preserve">Строительство КЛ-10кВ от РП-147 до ТП-456 мкр. 23А </v>
      </c>
      <c r="C300" s="663"/>
      <c r="D300" s="663"/>
      <c r="E300" s="663"/>
      <c r="F300" s="663"/>
      <c r="G300" s="663"/>
      <c r="H300" s="663"/>
      <c r="I300" s="663"/>
      <c r="J300" s="408"/>
      <c r="K300" s="430"/>
      <c r="L300" s="430"/>
      <c r="M300" s="430"/>
      <c r="N300" s="535"/>
      <c r="O300" s="430"/>
      <c r="P300" s="430"/>
      <c r="Q300" s="508">
        <f>'приложение 1.1 '!H301</f>
        <v>3.5922320299999999</v>
      </c>
      <c r="R300" s="508">
        <f t="shared" si="87"/>
        <v>0.1796116015</v>
      </c>
      <c r="S300" s="508">
        <f t="shared" si="88"/>
        <v>1.436892812</v>
      </c>
      <c r="T300" s="508">
        <f t="shared" si="89"/>
        <v>1.796116015</v>
      </c>
      <c r="U300" s="508">
        <f t="shared" si="90"/>
        <v>0.1796116015</v>
      </c>
      <c r="V300" s="663"/>
      <c r="W300" s="663"/>
      <c r="X300" s="663"/>
      <c r="Y300" s="663"/>
      <c r="Z300" s="663" t="str">
        <f>IF(AB300&gt;0,'приложение 1.1 '!G301,"-")</f>
        <v>-</v>
      </c>
      <c r="AA300" s="663"/>
      <c r="AB300" s="663"/>
      <c r="AC300" s="430">
        <f>'приложение 1.1 '!E301</f>
        <v>0</v>
      </c>
      <c r="AD300" s="663">
        <f>IF(AG300&gt;0,'приложение 1.1 '!G301,"-")</f>
        <v>2015</v>
      </c>
      <c r="AE300" s="663">
        <v>30</v>
      </c>
      <c r="AF300" s="663"/>
      <c r="AG300" s="663" t="s">
        <v>491</v>
      </c>
      <c r="AH300" s="531">
        <f>'приложение 1.1 '!D301</f>
        <v>1.4630000000000001</v>
      </c>
      <c r="AI300" s="185"/>
    </row>
    <row r="301" spans="1:35" ht="54.95" hidden="1" customHeight="1">
      <c r="A301" s="416" t="str">
        <f>'приложение 1.1 '!A302</f>
        <v>2.1.4.10</v>
      </c>
      <c r="B301" s="418" t="str">
        <f>'приложение 1.1 '!B302</f>
        <v>Строительство КЛ-10кВ от ТП-506 до ТП-501</v>
      </c>
      <c r="C301" s="663"/>
      <c r="D301" s="663"/>
      <c r="E301" s="663"/>
      <c r="F301" s="663"/>
      <c r="G301" s="663"/>
      <c r="H301" s="663"/>
      <c r="I301" s="663"/>
      <c r="J301" s="408"/>
      <c r="K301" s="430"/>
      <c r="L301" s="430"/>
      <c r="M301" s="430"/>
      <c r="N301" s="535"/>
      <c r="O301" s="430"/>
      <c r="P301" s="430"/>
      <c r="Q301" s="508">
        <f>'приложение 1.1 '!H302</f>
        <v>1.1537061399999999</v>
      </c>
      <c r="R301" s="508">
        <f t="shared" si="87"/>
        <v>5.7685306999999998E-2</v>
      </c>
      <c r="S301" s="508">
        <f t="shared" si="88"/>
        <v>0.46148245599999999</v>
      </c>
      <c r="T301" s="508">
        <f t="shared" si="89"/>
        <v>0.57685306999999997</v>
      </c>
      <c r="U301" s="508">
        <f t="shared" si="90"/>
        <v>5.7685307000000074E-2</v>
      </c>
      <c r="V301" s="663"/>
      <c r="W301" s="663"/>
      <c r="X301" s="663"/>
      <c r="Y301" s="663"/>
      <c r="Z301" s="663" t="str">
        <f>IF(AB301&gt;0,'приложение 1.1 '!G302,"-")</f>
        <v>-</v>
      </c>
      <c r="AA301" s="663"/>
      <c r="AB301" s="663"/>
      <c r="AC301" s="430">
        <f>'приложение 1.1 '!E302</f>
        <v>0</v>
      </c>
      <c r="AD301" s="663">
        <f>IF(AG301&gt;0,'приложение 1.1 '!G302,"-")</f>
        <v>2015</v>
      </c>
      <c r="AE301" s="663">
        <v>30</v>
      </c>
      <c r="AF301" s="663"/>
      <c r="AG301" s="663" t="s">
        <v>491</v>
      </c>
      <c r="AH301" s="531">
        <f>'приложение 1.1 '!D302</f>
        <v>0.33800000000000002</v>
      </c>
      <c r="AI301" s="185"/>
    </row>
    <row r="302" spans="1:35" ht="54.95" hidden="1" customHeight="1">
      <c r="A302" s="416" t="str">
        <f>'приложение 1.1 '!A303</f>
        <v>2.1.4.11</v>
      </c>
      <c r="B302" s="418" t="str">
        <f>'приложение 1.1 '!B303</f>
        <v>Строительство КЛ-10кВ от ТП-501 до ТП-504</v>
      </c>
      <c r="C302" s="663"/>
      <c r="D302" s="663"/>
      <c r="E302" s="663"/>
      <c r="F302" s="663"/>
      <c r="G302" s="663"/>
      <c r="H302" s="663"/>
      <c r="I302" s="663"/>
      <c r="J302" s="408"/>
      <c r="K302" s="430"/>
      <c r="L302" s="430"/>
      <c r="M302" s="430"/>
      <c r="N302" s="535"/>
      <c r="O302" s="430"/>
      <c r="P302" s="430"/>
      <c r="Q302" s="508">
        <f>'приложение 1.1 '!H303</f>
        <v>1.6142132</v>
      </c>
      <c r="R302" s="508">
        <f t="shared" si="87"/>
        <v>8.0710660000000004E-2</v>
      </c>
      <c r="S302" s="508">
        <f t="shared" si="88"/>
        <v>0.64568528000000003</v>
      </c>
      <c r="T302" s="508">
        <f t="shared" si="89"/>
        <v>0.80710660000000001</v>
      </c>
      <c r="U302" s="508">
        <f t="shared" si="90"/>
        <v>8.0710659999999823E-2</v>
      </c>
      <c r="V302" s="663"/>
      <c r="W302" s="663"/>
      <c r="X302" s="663"/>
      <c r="Y302" s="663"/>
      <c r="Z302" s="663" t="str">
        <f>IF(AB302&gt;0,'приложение 1.1 '!G303,"-")</f>
        <v>-</v>
      </c>
      <c r="AA302" s="663"/>
      <c r="AB302" s="663"/>
      <c r="AC302" s="430">
        <f>'приложение 1.1 '!E303</f>
        <v>0</v>
      </c>
      <c r="AD302" s="663">
        <f>IF(AG302&gt;0,'приложение 1.1 '!G303,"-")</f>
        <v>2015</v>
      </c>
      <c r="AE302" s="663">
        <v>30</v>
      </c>
      <c r="AF302" s="663"/>
      <c r="AG302" s="663" t="s">
        <v>491</v>
      </c>
      <c r="AH302" s="531">
        <f>'приложение 1.1 '!D303</f>
        <v>0.51800000000000002</v>
      </c>
      <c r="AI302" s="185"/>
    </row>
    <row r="303" spans="1:35" ht="54.95" hidden="1" customHeight="1">
      <c r="A303" s="416" t="str">
        <f>'приложение 1.1 '!A304</f>
        <v>2.1.4.12</v>
      </c>
      <c r="B303" s="418" t="str">
        <f>'приложение 1.1 '!B304</f>
        <v>Строительство КЛ-10кВ от ТП-504 до ТП-502</v>
      </c>
      <c r="C303" s="663"/>
      <c r="D303" s="663"/>
      <c r="E303" s="663"/>
      <c r="F303" s="663"/>
      <c r="G303" s="663"/>
      <c r="H303" s="663"/>
      <c r="I303" s="663"/>
      <c r="J303" s="408"/>
      <c r="K303" s="430"/>
      <c r="L303" s="430"/>
      <c r="M303" s="430"/>
      <c r="N303" s="535"/>
      <c r="O303" s="430"/>
      <c r="P303" s="430"/>
      <c r="Q303" s="508">
        <f>'приложение 1.1 '!H304</f>
        <v>1.7915462099999999</v>
      </c>
      <c r="R303" s="508">
        <f t="shared" si="87"/>
        <v>8.9577310500000007E-2</v>
      </c>
      <c r="S303" s="508">
        <f t="shared" si="88"/>
        <v>0.71661848400000006</v>
      </c>
      <c r="T303" s="508">
        <f t="shared" si="89"/>
        <v>0.89577310499999996</v>
      </c>
      <c r="U303" s="508">
        <f t="shared" si="90"/>
        <v>8.9577310499999951E-2</v>
      </c>
      <c r="V303" s="663"/>
      <c r="W303" s="663"/>
      <c r="X303" s="663"/>
      <c r="Y303" s="663"/>
      <c r="Z303" s="663" t="str">
        <f>IF(AB303&gt;0,'приложение 1.1 '!G304,"-")</f>
        <v>-</v>
      </c>
      <c r="AA303" s="663"/>
      <c r="AB303" s="663"/>
      <c r="AC303" s="430">
        <f>'приложение 1.1 '!E304</f>
        <v>0</v>
      </c>
      <c r="AD303" s="663">
        <f>IF(AG303&gt;0,'приложение 1.1 '!G304,"-")</f>
        <v>2015</v>
      </c>
      <c r="AE303" s="663">
        <v>30</v>
      </c>
      <c r="AF303" s="663"/>
      <c r="AG303" s="663" t="s">
        <v>491</v>
      </c>
      <c r="AH303" s="531">
        <f>'приложение 1.1 '!D304</f>
        <v>0.57399999999999995</v>
      </c>
      <c r="AI303" s="185"/>
    </row>
    <row r="304" spans="1:35" ht="54.95" hidden="1" customHeight="1">
      <c r="A304" s="416" t="str">
        <f>'приложение 1.1 '!A305</f>
        <v>2.1.4.13</v>
      </c>
      <c r="B304" s="418" t="str">
        <f>'приложение 1.1 '!B305</f>
        <v>Строительство КЛ-10кВ от ТП-502 до ТП-503</v>
      </c>
      <c r="C304" s="663"/>
      <c r="D304" s="663"/>
      <c r="E304" s="663"/>
      <c r="F304" s="663"/>
      <c r="G304" s="663"/>
      <c r="H304" s="663"/>
      <c r="I304" s="663"/>
      <c r="J304" s="408"/>
      <c r="K304" s="430"/>
      <c r="L304" s="430"/>
      <c r="M304" s="430"/>
      <c r="N304" s="535"/>
      <c r="O304" s="430"/>
      <c r="P304" s="430"/>
      <c r="Q304" s="508">
        <f>'приложение 1.1 '!H305</f>
        <v>2.0722988099999999</v>
      </c>
      <c r="R304" s="508">
        <f t="shared" si="87"/>
        <v>0.1036149405</v>
      </c>
      <c r="S304" s="508">
        <f t="shared" si="88"/>
        <v>0.82891952400000002</v>
      </c>
      <c r="T304" s="508">
        <f t="shared" si="89"/>
        <v>1.036149405</v>
      </c>
      <c r="U304" s="508">
        <f t="shared" si="90"/>
        <v>0.10361494049999997</v>
      </c>
      <c r="V304" s="663"/>
      <c r="W304" s="663"/>
      <c r="X304" s="663"/>
      <c r="Y304" s="663"/>
      <c r="Z304" s="663" t="str">
        <f>IF(AB304&gt;0,'приложение 1.1 '!G305,"-")</f>
        <v>-</v>
      </c>
      <c r="AA304" s="663"/>
      <c r="AB304" s="663"/>
      <c r="AC304" s="430">
        <f>'приложение 1.1 '!E305</f>
        <v>0</v>
      </c>
      <c r="AD304" s="663">
        <f>IF(AG304&gt;0,'приложение 1.1 '!G305,"-")</f>
        <v>2015</v>
      </c>
      <c r="AE304" s="663">
        <v>30</v>
      </c>
      <c r="AF304" s="663"/>
      <c r="AG304" s="663" t="s">
        <v>491</v>
      </c>
      <c r="AH304" s="531">
        <f>'приложение 1.1 '!D305</f>
        <v>0.66800000000000004</v>
      </c>
      <c r="AI304" s="185"/>
    </row>
    <row r="305" spans="1:35" ht="54.95" hidden="1" customHeight="1">
      <c r="A305" s="416" t="str">
        <f>'приложение 1.1 '!A306</f>
        <v>2.1.4.14</v>
      </c>
      <c r="B305" s="418" t="str">
        <f>'приложение 1.1 '!B306</f>
        <v>Строительство КЛ-10кВ от ПС " Западная" до РП-ТП 2х1250кВА</v>
      </c>
      <c r="C305" s="663"/>
      <c r="D305" s="663"/>
      <c r="E305" s="663"/>
      <c r="F305" s="663"/>
      <c r="G305" s="663"/>
      <c r="H305" s="663"/>
      <c r="I305" s="663"/>
      <c r="J305" s="408"/>
      <c r="K305" s="430"/>
      <c r="L305" s="430"/>
      <c r="M305" s="430"/>
      <c r="N305" s="535"/>
      <c r="O305" s="430"/>
      <c r="P305" s="430"/>
      <c r="Q305" s="508">
        <f>'приложение 1.1 '!H306</f>
        <v>10.404514199999999</v>
      </c>
      <c r="R305" s="508">
        <f t="shared" si="87"/>
        <v>0.52022570999999995</v>
      </c>
      <c r="S305" s="508">
        <f t="shared" si="88"/>
        <v>4.1618056799999996</v>
      </c>
      <c r="T305" s="508">
        <f t="shared" si="89"/>
        <v>5.2022570999999997</v>
      </c>
      <c r="U305" s="508">
        <f t="shared" si="90"/>
        <v>0.52022571000000006</v>
      </c>
      <c r="V305" s="663"/>
      <c r="W305" s="663"/>
      <c r="X305" s="663"/>
      <c r="Y305" s="663"/>
      <c r="Z305" s="663" t="str">
        <f>IF(AB305&gt;0,'приложение 1.1 '!G306,"-")</f>
        <v>-</v>
      </c>
      <c r="AA305" s="663"/>
      <c r="AB305" s="663"/>
      <c r="AC305" s="430">
        <f>'приложение 1.1 '!E306</f>
        <v>0</v>
      </c>
      <c r="AD305" s="663">
        <f>IF(AG305&gt;0,'приложение 1.1 '!G306,"-")</f>
        <v>2015</v>
      </c>
      <c r="AE305" s="663">
        <v>30</v>
      </c>
      <c r="AF305" s="663"/>
      <c r="AG305" s="663" t="s">
        <v>491</v>
      </c>
      <c r="AH305" s="531">
        <f>'приложение 1.1 '!D306</f>
        <v>4.0579999999999998</v>
      </c>
      <c r="AI305" s="185"/>
    </row>
    <row r="306" spans="1:35" ht="54.95" hidden="1" customHeight="1">
      <c r="A306" s="416" t="str">
        <f>'приложение 1.1 '!A307</f>
        <v>2.1.4.15</v>
      </c>
      <c r="B306" s="418" t="str">
        <f>'приложение 1.1 '!B307</f>
        <v>Строительство КЛ-10кВ от ТП-249 до ТП-236</v>
      </c>
      <c r="C306" s="663"/>
      <c r="D306" s="663"/>
      <c r="E306" s="663"/>
      <c r="F306" s="663"/>
      <c r="G306" s="663"/>
      <c r="H306" s="663"/>
      <c r="I306" s="663"/>
      <c r="J306" s="408"/>
      <c r="K306" s="430"/>
      <c r="L306" s="430"/>
      <c r="M306" s="430"/>
      <c r="N306" s="535"/>
      <c r="O306" s="430"/>
      <c r="P306" s="430"/>
      <c r="Q306" s="508">
        <f>'приложение 1.1 '!H307</f>
        <v>2.98045509</v>
      </c>
      <c r="R306" s="508">
        <f t="shared" si="87"/>
        <v>0.14902275449999999</v>
      </c>
      <c r="S306" s="508">
        <f t="shared" si="88"/>
        <v>1.1921820359999999</v>
      </c>
      <c r="T306" s="508">
        <f t="shared" si="89"/>
        <v>1.490227545</v>
      </c>
      <c r="U306" s="508">
        <f t="shared" si="90"/>
        <v>0.14902275450000024</v>
      </c>
      <c r="V306" s="663"/>
      <c r="W306" s="663"/>
      <c r="X306" s="663"/>
      <c r="Y306" s="663"/>
      <c r="Z306" s="663" t="str">
        <f>IF(AB306&gt;0,'приложение 1.1 '!G307,"-")</f>
        <v>-</v>
      </c>
      <c r="AA306" s="663"/>
      <c r="AB306" s="663"/>
      <c r="AC306" s="430">
        <f>'приложение 1.1 '!E307</f>
        <v>0</v>
      </c>
      <c r="AD306" s="663">
        <f>IF(AG306&gt;0,'приложение 1.1 '!G307,"-")</f>
        <v>2014</v>
      </c>
      <c r="AE306" s="663">
        <v>30</v>
      </c>
      <c r="AF306" s="663"/>
      <c r="AG306" s="663" t="s">
        <v>491</v>
      </c>
      <c r="AH306" s="531">
        <f>'приложение 1.1 '!D307</f>
        <v>1.1200000000000001</v>
      </c>
      <c r="AI306" s="185"/>
    </row>
    <row r="307" spans="1:35" ht="54.95" hidden="1" customHeight="1">
      <c r="A307" s="416" t="str">
        <f>'приложение 1.1 '!A308</f>
        <v>2.1.4.16</v>
      </c>
      <c r="B307" s="418" t="str">
        <f>'приложение 1.1 '!B308</f>
        <v>Строительство КЛ-10кВ от ТП-533 до места врезки в КЛ-10кВ ТП-362-ТП-326</v>
      </c>
      <c r="C307" s="663"/>
      <c r="D307" s="663"/>
      <c r="E307" s="663"/>
      <c r="F307" s="663"/>
      <c r="G307" s="663"/>
      <c r="H307" s="663"/>
      <c r="I307" s="663"/>
      <c r="J307" s="408"/>
      <c r="K307" s="430"/>
      <c r="L307" s="430"/>
      <c r="M307" s="430"/>
      <c r="N307" s="535"/>
      <c r="O307" s="430"/>
      <c r="P307" s="430"/>
      <c r="Q307" s="508">
        <f>'приложение 1.1 '!H308</f>
        <v>0.80635000000000001</v>
      </c>
      <c r="R307" s="508">
        <f t="shared" si="87"/>
        <v>4.0317500000000006E-2</v>
      </c>
      <c r="S307" s="508">
        <f t="shared" si="88"/>
        <v>0.32254000000000005</v>
      </c>
      <c r="T307" s="508">
        <f t="shared" si="89"/>
        <v>0.40317500000000001</v>
      </c>
      <c r="U307" s="508">
        <f t="shared" si="90"/>
        <v>4.0317499999999895E-2</v>
      </c>
      <c r="V307" s="663"/>
      <c r="W307" s="663"/>
      <c r="X307" s="663"/>
      <c r="Y307" s="663"/>
      <c r="Z307" s="663" t="str">
        <f>IF(AB307&gt;0,'приложение 1.1 '!G308,"-")</f>
        <v>-</v>
      </c>
      <c r="AA307" s="663"/>
      <c r="AB307" s="663"/>
      <c r="AC307" s="430">
        <f>'приложение 1.1 '!E308</f>
        <v>0</v>
      </c>
      <c r="AD307" s="663">
        <f>IF(AG307&gt;0,'приложение 1.1 '!G308,"-")</f>
        <v>2014</v>
      </c>
      <c r="AE307" s="663">
        <v>30</v>
      </c>
      <c r="AF307" s="663"/>
      <c r="AG307" s="663" t="s">
        <v>491</v>
      </c>
      <c r="AH307" s="531">
        <f>'приложение 1.1 '!D308</f>
        <v>0.28599999999999998</v>
      </c>
      <c r="AI307" s="185"/>
    </row>
    <row r="308" spans="1:35" ht="54.95" hidden="1" customHeight="1">
      <c r="A308" s="416" t="str">
        <f>'приложение 1.1 '!A309</f>
        <v>2.1.4.17</v>
      </c>
      <c r="B308" s="418" t="str">
        <f>'приложение 1.1 '!B309</f>
        <v>Строительство КЛ-10кВ от ТП-399 до места врезки в КЛ-10кВ</v>
      </c>
      <c r="C308" s="663"/>
      <c r="D308" s="663"/>
      <c r="E308" s="663"/>
      <c r="F308" s="663"/>
      <c r="G308" s="663"/>
      <c r="H308" s="663"/>
      <c r="I308" s="663"/>
      <c r="J308" s="408"/>
      <c r="K308" s="430"/>
      <c r="L308" s="430"/>
      <c r="M308" s="430"/>
      <c r="N308" s="535"/>
      <c r="O308" s="430"/>
      <c r="P308" s="430"/>
      <c r="Q308" s="508">
        <f>'приложение 1.1 '!H309</f>
        <v>1.9188700000000001</v>
      </c>
      <c r="R308" s="508">
        <f t="shared" si="87"/>
        <v>9.5943500000000015E-2</v>
      </c>
      <c r="S308" s="508">
        <f t="shared" si="88"/>
        <v>0.76754800000000012</v>
      </c>
      <c r="T308" s="508">
        <f t="shared" si="89"/>
        <v>0.95943500000000004</v>
      </c>
      <c r="U308" s="508">
        <f t="shared" si="90"/>
        <v>9.5943499999999959E-2</v>
      </c>
      <c r="V308" s="663"/>
      <c r="W308" s="663"/>
      <c r="X308" s="663"/>
      <c r="Y308" s="663"/>
      <c r="Z308" s="663" t="str">
        <f>IF(AB308&gt;0,'приложение 1.1 '!G309,"-")</f>
        <v>-</v>
      </c>
      <c r="AA308" s="663"/>
      <c r="AB308" s="663"/>
      <c r="AC308" s="430">
        <f>'приложение 1.1 '!E309</f>
        <v>0</v>
      </c>
      <c r="AD308" s="663">
        <f>IF(AG308&gt;0,'приложение 1.1 '!G309,"-")</f>
        <v>2017</v>
      </c>
      <c r="AE308" s="663">
        <v>30</v>
      </c>
      <c r="AF308" s="663"/>
      <c r="AG308" s="663" t="s">
        <v>491</v>
      </c>
      <c r="AH308" s="531">
        <f>'приложение 1.1 '!D309</f>
        <v>0.47</v>
      </c>
      <c r="AI308" s="185"/>
    </row>
    <row r="309" spans="1:35" ht="54.95" hidden="1" customHeight="1">
      <c r="A309" s="416" t="str">
        <f>'приложение 1.1 '!A310</f>
        <v>2.1.4.19</v>
      </c>
      <c r="B309" s="418" t="str">
        <f>'приложение 1.1 '!B310</f>
        <v>Строительство КЛ-10кВ от БКТП 2х1000кВА мкр.6 до места врезки</v>
      </c>
      <c r="C309" s="663"/>
      <c r="D309" s="663"/>
      <c r="E309" s="663"/>
      <c r="F309" s="663"/>
      <c r="G309" s="663"/>
      <c r="H309" s="663"/>
      <c r="I309" s="663"/>
      <c r="J309" s="408"/>
      <c r="K309" s="430"/>
      <c r="L309" s="430"/>
      <c r="M309" s="430"/>
      <c r="N309" s="535"/>
      <c r="O309" s="430"/>
      <c r="P309" s="430"/>
      <c r="Q309" s="508">
        <f>'приложение 1.1 '!H310</f>
        <v>0.46782962</v>
      </c>
      <c r="R309" s="508">
        <f t="shared" si="87"/>
        <v>2.3391481000000002E-2</v>
      </c>
      <c r="S309" s="508">
        <f t="shared" si="88"/>
        <v>0.18713184800000002</v>
      </c>
      <c r="T309" s="508">
        <f t="shared" si="89"/>
        <v>0.23391481</v>
      </c>
      <c r="U309" s="508">
        <f t="shared" si="90"/>
        <v>2.3391480999999992E-2</v>
      </c>
      <c r="V309" s="663"/>
      <c r="W309" s="663"/>
      <c r="X309" s="663"/>
      <c r="Y309" s="663"/>
      <c r="Z309" s="663" t="str">
        <f>IF(AB309&gt;0,'приложение 1.1 '!G310,"-")</f>
        <v>-</v>
      </c>
      <c r="AA309" s="663"/>
      <c r="AB309" s="663"/>
      <c r="AC309" s="430">
        <f>'приложение 1.1 '!E310</f>
        <v>0</v>
      </c>
      <c r="AD309" s="663">
        <f>IF(AG309&gt;0,'приложение 1.1 '!G310,"-")</f>
        <v>2015</v>
      </c>
      <c r="AE309" s="663">
        <v>30</v>
      </c>
      <c r="AF309" s="663"/>
      <c r="AG309" s="663" t="s">
        <v>491</v>
      </c>
      <c r="AH309" s="531">
        <f>'приложение 1.1 '!D310</f>
        <v>0.17599999999999999</v>
      </c>
      <c r="AI309" s="185"/>
    </row>
    <row r="310" spans="1:35" ht="54.95" hidden="1" customHeight="1">
      <c r="A310" s="416" t="str">
        <f>'приложение 1.1 '!A311</f>
        <v>2.1.4.20</v>
      </c>
      <c r="B310" s="418" t="str">
        <f>'приложение 1.1 '!B311</f>
        <v>Строительство КЛ-10кВ от БКТП-234 до КТПН-2х1000кВА</v>
      </c>
      <c r="C310" s="663"/>
      <c r="D310" s="663"/>
      <c r="E310" s="663"/>
      <c r="F310" s="663"/>
      <c r="G310" s="663"/>
      <c r="H310" s="663"/>
      <c r="I310" s="663"/>
      <c r="J310" s="408"/>
      <c r="K310" s="430"/>
      <c r="L310" s="430"/>
      <c r="M310" s="430"/>
      <c r="N310" s="535"/>
      <c r="O310" s="430"/>
      <c r="P310" s="430"/>
      <c r="Q310" s="508">
        <f>'приложение 1.1 '!H311</f>
        <v>2.8012340899999999</v>
      </c>
      <c r="R310" s="508">
        <f t="shared" si="87"/>
        <v>0.14006170449999999</v>
      </c>
      <c r="S310" s="508">
        <f t="shared" si="88"/>
        <v>1.120493636</v>
      </c>
      <c r="T310" s="508">
        <f t="shared" si="89"/>
        <v>1.4006170449999999</v>
      </c>
      <c r="U310" s="508">
        <f t="shared" si="90"/>
        <v>0.14006170450000033</v>
      </c>
      <c r="V310" s="663"/>
      <c r="W310" s="663"/>
      <c r="X310" s="663"/>
      <c r="Y310" s="663"/>
      <c r="Z310" s="663" t="str">
        <f>IF(AB310&gt;0,'приложение 1.1 '!G311,"-")</f>
        <v>-</v>
      </c>
      <c r="AA310" s="663"/>
      <c r="AB310" s="663"/>
      <c r="AC310" s="430">
        <f>'приложение 1.1 '!E311</f>
        <v>0</v>
      </c>
      <c r="AD310" s="663">
        <f>IF(AG310&gt;0,'приложение 1.1 '!G311,"-")</f>
        <v>2016</v>
      </c>
      <c r="AE310" s="663">
        <v>30</v>
      </c>
      <c r="AF310" s="663"/>
      <c r="AG310" s="663" t="s">
        <v>491</v>
      </c>
      <c r="AH310" s="531">
        <f>'приложение 1.1 '!D311</f>
        <v>1.18</v>
      </c>
      <c r="AI310" s="185"/>
    </row>
    <row r="311" spans="1:35" ht="54.95" hidden="1" customHeight="1">
      <c r="A311" s="416" t="str">
        <f>'приложение 1.1 '!A312</f>
        <v>2.1.4.21</v>
      </c>
      <c r="B311" s="418" t="str">
        <f>'приложение 1.1 '!B312</f>
        <v>Строительство КЛ-10кВ от ТП-336 до ТП-339</v>
      </c>
      <c r="C311" s="663"/>
      <c r="D311" s="663"/>
      <c r="E311" s="663"/>
      <c r="F311" s="663"/>
      <c r="G311" s="663"/>
      <c r="H311" s="663"/>
      <c r="I311" s="663"/>
      <c r="J311" s="408"/>
      <c r="K311" s="430"/>
      <c r="L311" s="430"/>
      <c r="M311" s="430"/>
      <c r="N311" s="535"/>
      <c r="O311" s="430"/>
      <c r="P311" s="430"/>
      <c r="Q311" s="508">
        <f>'приложение 1.1 '!H312</f>
        <v>2.6998639999999998</v>
      </c>
      <c r="R311" s="508">
        <f t="shared" si="87"/>
        <v>0.13499320000000001</v>
      </c>
      <c r="S311" s="508">
        <f t="shared" si="88"/>
        <v>1.0799456000000001</v>
      </c>
      <c r="T311" s="508">
        <f t="shared" si="89"/>
        <v>1.3499319999999999</v>
      </c>
      <c r="U311" s="508">
        <f t="shared" si="90"/>
        <v>0.13499319999999981</v>
      </c>
      <c r="V311" s="663"/>
      <c r="W311" s="663"/>
      <c r="X311" s="663"/>
      <c r="Y311" s="663"/>
      <c r="Z311" s="663" t="str">
        <f>IF(AB311&gt;0,'приложение 1.1 '!G312,"-")</f>
        <v>-</v>
      </c>
      <c r="AA311" s="663"/>
      <c r="AB311" s="663"/>
      <c r="AC311" s="430">
        <f>'приложение 1.1 '!E312</f>
        <v>0</v>
      </c>
      <c r="AD311" s="663">
        <f>IF(AG311&gt;0,'приложение 1.1 '!G312,"-")</f>
        <v>2015</v>
      </c>
      <c r="AE311" s="663">
        <v>30</v>
      </c>
      <c r="AF311" s="663"/>
      <c r="AG311" s="663" t="s">
        <v>491</v>
      </c>
      <c r="AH311" s="531">
        <f>'приложение 1.1 '!D312</f>
        <v>1.016</v>
      </c>
      <c r="AI311" s="185"/>
    </row>
    <row r="312" spans="1:35" ht="54.95" hidden="1" customHeight="1">
      <c r="A312" s="416" t="str">
        <f>'приложение 1.1 '!A313</f>
        <v>2.1.4.22</v>
      </c>
      <c r="B312" s="418" t="str">
        <f>'приложение 1.1 '!B313</f>
        <v xml:space="preserve">Строительство КЛ-10кВ ПС «Западная» до ТП-1 (противотуберкулезный диспансер) </v>
      </c>
      <c r="C312" s="663"/>
      <c r="D312" s="663"/>
      <c r="E312" s="663"/>
      <c r="F312" s="663"/>
      <c r="G312" s="663"/>
      <c r="H312" s="663"/>
      <c r="I312" s="663"/>
      <c r="J312" s="408"/>
      <c r="K312" s="430"/>
      <c r="L312" s="430"/>
      <c r="M312" s="430"/>
      <c r="N312" s="535"/>
      <c r="O312" s="430"/>
      <c r="P312" s="430"/>
      <c r="Q312" s="508">
        <f>'приложение 1.1 '!H313</f>
        <v>5.2197730600000005</v>
      </c>
      <c r="R312" s="508">
        <f t="shared" si="87"/>
        <v>0.26098865300000001</v>
      </c>
      <c r="S312" s="508">
        <f t="shared" si="88"/>
        <v>2.0879092240000001</v>
      </c>
      <c r="T312" s="508">
        <f t="shared" si="89"/>
        <v>2.6098865300000003</v>
      </c>
      <c r="U312" s="508">
        <f t="shared" si="90"/>
        <v>0.26098865300000007</v>
      </c>
      <c r="V312" s="663"/>
      <c r="W312" s="663"/>
      <c r="X312" s="663"/>
      <c r="Y312" s="663"/>
      <c r="Z312" s="663" t="str">
        <f>IF(AB312&gt;0,'приложение 1.1 '!G313,"-")</f>
        <v>-</v>
      </c>
      <c r="AA312" s="663"/>
      <c r="AB312" s="663"/>
      <c r="AC312" s="430">
        <f>'приложение 1.1 '!E313</f>
        <v>0</v>
      </c>
      <c r="AD312" s="663">
        <f>IF(AG312&gt;0,'приложение 1.1 '!G313,"-")</f>
        <v>2013</v>
      </c>
      <c r="AE312" s="663">
        <v>30</v>
      </c>
      <c r="AF312" s="663"/>
      <c r="AG312" s="663" t="s">
        <v>491</v>
      </c>
      <c r="AH312" s="531">
        <f>'приложение 1.1 '!D313</f>
        <v>2.8</v>
      </c>
      <c r="AI312" s="185"/>
    </row>
    <row r="313" spans="1:35" ht="54.95" hidden="1" customHeight="1">
      <c r="A313" s="416" t="str">
        <f>'приложение 1.1 '!A314</f>
        <v>2.1.4.23</v>
      </c>
      <c r="B313" s="418" t="str">
        <f>'приложение 1.1 '!B314</f>
        <v xml:space="preserve">Строительство  КЛ-10кВ от ТП-1-ТП-2 (противотуберкулезный диспансер) </v>
      </c>
      <c r="C313" s="663"/>
      <c r="D313" s="663"/>
      <c r="E313" s="663"/>
      <c r="F313" s="663"/>
      <c r="G313" s="663"/>
      <c r="H313" s="663"/>
      <c r="I313" s="663"/>
      <c r="J313" s="408"/>
      <c r="K313" s="430"/>
      <c r="L313" s="430"/>
      <c r="M313" s="430"/>
      <c r="N313" s="535"/>
      <c r="O313" s="430"/>
      <c r="P313" s="430"/>
      <c r="Q313" s="508">
        <f>'приложение 1.1 '!H314</f>
        <v>0.56217499999999998</v>
      </c>
      <c r="R313" s="508">
        <f t="shared" si="87"/>
        <v>2.8108750000000002E-2</v>
      </c>
      <c r="S313" s="508">
        <f t="shared" si="88"/>
        <v>0.22487000000000001</v>
      </c>
      <c r="T313" s="508">
        <f t="shared" si="89"/>
        <v>0.28108749999999999</v>
      </c>
      <c r="U313" s="508">
        <f t="shared" si="90"/>
        <v>2.8108750000000016E-2</v>
      </c>
      <c r="V313" s="663"/>
      <c r="W313" s="663"/>
      <c r="X313" s="663"/>
      <c r="Y313" s="663"/>
      <c r="Z313" s="663" t="str">
        <f>IF(AB313&gt;0,'приложение 1.1 '!G314,"-")</f>
        <v>-</v>
      </c>
      <c r="AA313" s="663"/>
      <c r="AB313" s="663"/>
      <c r="AC313" s="430">
        <f>'приложение 1.1 '!E314</f>
        <v>0</v>
      </c>
      <c r="AD313" s="663">
        <f>IF(AG313&gt;0,'приложение 1.1 '!G314,"-")</f>
        <v>2013</v>
      </c>
      <c r="AE313" s="663">
        <v>30</v>
      </c>
      <c r="AF313" s="663"/>
      <c r="AG313" s="663" t="s">
        <v>491</v>
      </c>
      <c r="AH313" s="531">
        <f>'приложение 1.1 '!D314</f>
        <v>0.24</v>
      </c>
      <c r="AI313" s="185"/>
    </row>
    <row r="314" spans="1:35" ht="54.95" hidden="1" customHeight="1">
      <c r="A314" s="416" t="str">
        <f>'приложение 1.1 '!A315</f>
        <v>2.1.4.24</v>
      </c>
      <c r="B314" s="418" t="str">
        <f>'приложение 1.1 '!B315</f>
        <v xml:space="preserve">Строительство  КЛ-10кВ от ТП-2 –ТП-3 (противотуберкулезный диспансер) </v>
      </c>
      <c r="C314" s="663"/>
      <c r="D314" s="663"/>
      <c r="E314" s="663"/>
      <c r="F314" s="663"/>
      <c r="G314" s="663"/>
      <c r="H314" s="663"/>
      <c r="I314" s="663"/>
      <c r="J314" s="408"/>
      <c r="K314" s="430"/>
      <c r="L314" s="430"/>
      <c r="M314" s="430"/>
      <c r="N314" s="535"/>
      <c r="O314" s="430"/>
      <c r="P314" s="430"/>
      <c r="Q314" s="508">
        <f>'приложение 1.1 '!H315</f>
        <v>0.78187600000000002</v>
      </c>
      <c r="R314" s="508">
        <f t="shared" si="87"/>
        <v>3.9093800000000005E-2</v>
      </c>
      <c r="S314" s="508">
        <f t="shared" si="88"/>
        <v>0.31275040000000004</v>
      </c>
      <c r="T314" s="508">
        <f t="shared" si="89"/>
        <v>0.39093800000000001</v>
      </c>
      <c r="U314" s="508">
        <f t="shared" si="90"/>
        <v>3.9093799999999956E-2</v>
      </c>
      <c r="V314" s="663"/>
      <c r="W314" s="663"/>
      <c r="X314" s="663"/>
      <c r="Y314" s="663"/>
      <c r="Z314" s="663" t="str">
        <f>IF(AB314&gt;0,'приложение 1.1 '!G315,"-")</f>
        <v>-</v>
      </c>
      <c r="AA314" s="663"/>
      <c r="AB314" s="663"/>
      <c r="AC314" s="430">
        <f>'приложение 1.1 '!E315</f>
        <v>0</v>
      </c>
      <c r="AD314" s="663">
        <f>IF(AG314&gt;0,'приложение 1.1 '!G315,"-")</f>
        <v>2013</v>
      </c>
      <c r="AE314" s="663">
        <v>30</v>
      </c>
      <c r="AF314" s="663"/>
      <c r="AG314" s="663" t="s">
        <v>491</v>
      </c>
      <c r="AH314" s="531">
        <f>'приложение 1.1 '!D315</f>
        <v>0.36</v>
      </c>
      <c r="AI314" s="185"/>
    </row>
    <row r="315" spans="1:35" ht="54.95" hidden="1" customHeight="1">
      <c r="A315" s="416" t="str">
        <f>'приложение 1.1 '!A316</f>
        <v>2.1.4.26</v>
      </c>
      <c r="B315" s="418" t="str">
        <f>'приложение 1.1 '!B316</f>
        <v>Строительство КЛ-10кВ от 2БКТП-1600квА до места врезки мкр.20А</v>
      </c>
      <c r="C315" s="663"/>
      <c r="D315" s="663"/>
      <c r="E315" s="663"/>
      <c r="F315" s="663"/>
      <c r="G315" s="663"/>
      <c r="H315" s="663"/>
      <c r="I315" s="663"/>
      <c r="J315" s="408"/>
      <c r="K315" s="430"/>
      <c r="L315" s="430"/>
      <c r="M315" s="430"/>
      <c r="N315" s="535"/>
      <c r="O315" s="430"/>
      <c r="P315" s="430"/>
      <c r="Q315" s="508">
        <f>'приложение 1.1 '!H316</f>
        <v>0.46056499999999989</v>
      </c>
      <c r="R315" s="508">
        <f t="shared" si="87"/>
        <v>2.3028249999999997E-2</v>
      </c>
      <c r="S315" s="508">
        <f t="shared" si="88"/>
        <v>0.18422599999999997</v>
      </c>
      <c r="T315" s="508">
        <f t="shared" si="89"/>
        <v>0.23028249999999995</v>
      </c>
      <c r="U315" s="508">
        <f t="shared" si="90"/>
        <v>2.3028249999999972E-2</v>
      </c>
      <c r="V315" s="663"/>
      <c r="W315" s="663"/>
      <c r="X315" s="663"/>
      <c r="Y315" s="663"/>
      <c r="Z315" s="663" t="str">
        <f>IF(AB315&gt;0,'приложение 1.1 '!G316,"-")</f>
        <v>-</v>
      </c>
      <c r="AA315" s="663"/>
      <c r="AB315" s="663"/>
      <c r="AC315" s="430">
        <f>'приложение 1.1 '!E316</f>
        <v>0</v>
      </c>
      <c r="AD315" s="663">
        <f>IF(AG315&gt;0,'приложение 1.1 '!G316,"-")</f>
        <v>2013</v>
      </c>
      <c r="AE315" s="663">
        <v>30</v>
      </c>
      <c r="AF315" s="663"/>
      <c r="AG315" s="663" t="s">
        <v>491</v>
      </c>
      <c r="AH315" s="531">
        <f>'приложение 1.1 '!D316</f>
        <v>7.0000000000000007E-2</v>
      </c>
      <c r="AI315" s="185"/>
    </row>
    <row r="316" spans="1:35" ht="54.95" hidden="1" customHeight="1">
      <c r="A316" s="416" t="str">
        <f>'приложение 1.1 '!A317</f>
        <v>2.1.4.27</v>
      </c>
      <c r="B316" s="418" t="str">
        <f>'приложение 1.1 '!B317</f>
        <v>Строительство КЛ-10кВ от 2БКТП-1000кВА до РП(ТП)-2х2500кВА мкр.20А</v>
      </c>
      <c r="C316" s="663"/>
      <c r="D316" s="663"/>
      <c r="E316" s="663"/>
      <c r="F316" s="663"/>
      <c r="G316" s="663"/>
      <c r="H316" s="663"/>
      <c r="I316" s="663"/>
      <c r="J316" s="408"/>
      <c r="K316" s="430"/>
      <c r="L316" s="430"/>
      <c r="M316" s="430"/>
      <c r="N316" s="535"/>
      <c r="O316" s="430"/>
      <c r="P316" s="430"/>
      <c r="Q316" s="508">
        <f>'приложение 1.1 '!H317</f>
        <v>1.5268296700000001</v>
      </c>
      <c r="R316" s="508">
        <f t="shared" si="87"/>
        <v>7.6341483500000015E-2</v>
      </c>
      <c r="S316" s="508">
        <f t="shared" si="88"/>
        <v>0.61073186800000012</v>
      </c>
      <c r="T316" s="508">
        <f t="shared" si="89"/>
        <v>0.76341483500000007</v>
      </c>
      <c r="U316" s="508">
        <f t="shared" si="90"/>
        <v>7.6341483499999807E-2</v>
      </c>
      <c r="V316" s="663"/>
      <c r="W316" s="663"/>
      <c r="X316" s="663"/>
      <c r="Y316" s="663"/>
      <c r="Z316" s="663" t="str">
        <f>IF(AB316&gt;0,'приложение 1.1 '!G317,"-")</f>
        <v>-</v>
      </c>
      <c r="AA316" s="663"/>
      <c r="AB316" s="663"/>
      <c r="AC316" s="430">
        <f>'приложение 1.1 '!E317</f>
        <v>0</v>
      </c>
      <c r="AD316" s="663">
        <f>IF(AG316&gt;0,'приложение 1.1 '!G317,"-")</f>
        <v>2016</v>
      </c>
      <c r="AE316" s="663">
        <v>30</v>
      </c>
      <c r="AF316" s="663"/>
      <c r="AG316" s="663" t="s">
        <v>491</v>
      </c>
      <c r="AH316" s="531">
        <f>'приложение 1.1 '!D317</f>
        <v>0.67600000000000005</v>
      </c>
      <c r="AI316" s="185"/>
    </row>
    <row r="317" spans="1:35" ht="54.95" hidden="1" customHeight="1">
      <c r="A317" s="416" t="str">
        <f>'приложение 1.1 '!A318</f>
        <v>2.1.4.27</v>
      </c>
      <c r="B317" s="418" t="str">
        <f>'приложение 1.1 '!B318</f>
        <v>КЛ-10кВ  ТП (поз.18) мкр.20А до места врезки в КЛ-10кВ 2БКТП-1000кВА-РП(ТП)-2*2500кВА мкр.20А</v>
      </c>
      <c r="C317" s="663"/>
      <c r="D317" s="663"/>
      <c r="E317" s="663"/>
      <c r="F317" s="663"/>
      <c r="G317" s="663"/>
      <c r="H317" s="663"/>
      <c r="I317" s="663"/>
      <c r="J317" s="408"/>
      <c r="K317" s="430"/>
      <c r="L317" s="430"/>
      <c r="M317" s="430"/>
      <c r="N317" s="535"/>
      <c r="O317" s="430"/>
      <c r="P317" s="430"/>
      <c r="Q317" s="508">
        <f>'приложение 1.1 '!H318</f>
        <v>0.56474747999999997</v>
      </c>
      <c r="R317" s="508">
        <f t="shared" ref="R317" si="103">Q317*0.05</f>
        <v>2.8237373999999999E-2</v>
      </c>
      <c r="S317" s="508">
        <f t="shared" ref="S317" si="104">Q317*0.4</f>
        <v>0.22589899199999999</v>
      </c>
      <c r="T317" s="508">
        <f t="shared" ref="T317" si="105">Q317*0.5</f>
        <v>0.28237373999999998</v>
      </c>
      <c r="U317" s="508">
        <f t="shared" ref="U317" si="106">Q317-(R317+S317+T317)</f>
        <v>2.8237374000000037E-2</v>
      </c>
      <c r="V317" s="663"/>
      <c r="W317" s="663"/>
      <c r="X317" s="663"/>
      <c r="Y317" s="663"/>
      <c r="Z317" s="663" t="str">
        <f>IF(AB317&gt;0,'приложение 1.1 '!G318,"-")</f>
        <v>-</v>
      </c>
      <c r="AA317" s="663"/>
      <c r="AB317" s="663"/>
      <c r="AC317" s="430">
        <f>'приложение 1.1 '!E318</f>
        <v>0</v>
      </c>
      <c r="AD317" s="663">
        <f>IF(AG317&gt;0,'приложение 1.1 '!G318,"-")</f>
        <v>2017</v>
      </c>
      <c r="AE317" s="663">
        <v>30</v>
      </c>
      <c r="AF317" s="663"/>
      <c r="AG317" s="663" t="s">
        <v>491</v>
      </c>
      <c r="AH317" s="531">
        <f>'приложение 1.1 '!D318</f>
        <v>0.16</v>
      </c>
      <c r="AI317" s="185"/>
    </row>
    <row r="318" spans="1:35" ht="54.95" hidden="1" customHeight="1">
      <c r="A318" s="416" t="str">
        <f>'приложение 1.1 '!A319</f>
        <v>2.1.4.28</v>
      </c>
      <c r="B318" s="418" t="str">
        <f>'приложение 1.1 '!B319</f>
        <v>Строительство КЛ-10кВ от БКТП-2012 до ТП-2х1000кВА в мкр. 20А (бассейн, архив, хореографическая школа)</v>
      </c>
      <c r="C318" s="663"/>
      <c r="D318" s="663"/>
      <c r="E318" s="663"/>
      <c r="F318" s="663"/>
      <c r="G318" s="663"/>
      <c r="H318" s="663"/>
      <c r="I318" s="663"/>
      <c r="J318" s="408"/>
      <c r="K318" s="430"/>
      <c r="L318" s="430"/>
      <c r="M318" s="430"/>
      <c r="N318" s="535"/>
      <c r="O318" s="430"/>
      <c r="P318" s="430"/>
      <c r="Q318" s="508">
        <f>'приложение 1.1 '!H319</f>
        <v>3.3366566600000001</v>
      </c>
      <c r="R318" s="508">
        <f t="shared" ref="R318:R375" si="107">Q318*0.05</f>
        <v>0.16683283300000001</v>
      </c>
      <c r="S318" s="508">
        <f t="shared" ref="S318:S375" si="108">Q318*0.4</f>
        <v>1.3346626640000001</v>
      </c>
      <c r="T318" s="508">
        <f t="shared" ref="T318:T375" si="109">Q318*0.5</f>
        <v>1.66832833</v>
      </c>
      <c r="U318" s="508">
        <f t="shared" ref="U318:U375" si="110">Q318-(R318+S318+T318)</f>
        <v>0.16683283299999996</v>
      </c>
      <c r="V318" s="663"/>
      <c r="W318" s="663"/>
      <c r="X318" s="663"/>
      <c r="Y318" s="663"/>
      <c r="Z318" s="663" t="str">
        <f>IF(AB318&gt;0,'приложение 1.1 '!G319,"-")</f>
        <v>-</v>
      </c>
      <c r="AA318" s="663"/>
      <c r="AB318" s="663"/>
      <c r="AC318" s="430">
        <f>'приложение 1.1 '!E319</f>
        <v>0</v>
      </c>
      <c r="AD318" s="663">
        <f>IF(AG318&gt;0,'приложение 1.1 '!G319,"-")</f>
        <v>2015</v>
      </c>
      <c r="AE318" s="663">
        <v>30</v>
      </c>
      <c r="AF318" s="663"/>
      <c r="AG318" s="663" t="s">
        <v>491</v>
      </c>
      <c r="AH318" s="531">
        <f>'приложение 1.1 '!D319</f>
        <v>0.94599999999999995</v>
      </c>
      <c r="AI318" s="185"/>
    </row>
    <row r="319" spans="1:35" ht="54.95" hidden="1" customHeight="1">
      <c r="A319" s="416" t="str">
        <f>'приложение 1.1 '!A320</f>
        <v>2.1.4.29</v>
      </c>
      <c r="B319" s="418" t="str">
        <f>'приложение 1.1 '!B320</f>
        <v>КЛ-10кВ РП-ТП-мкр. 18,19,20 2БКТП-1000кВА "Храм в честь великомученика Георгия Победоносца"</v>
      </c>
      <c r="C319" s="663"/>
      <c r="D319" s="663"/>
      <c r="E319" s="663"/>
      <c r="F319" s="663"/>
      <c r="G319" s="663"/>
      <c r="H319" s="663"/>
      <c r="I319" s="663"/>
      <c r="J319" s="408"/>
      <c r="K319" s="430"/>
      <c r="L319" s="430"/>
      <c r="M319" s="430"/>
      <c r="N319" s="535"/>
      <c r="O319" s="430"/>
      <c r="P319" s="430"/>
      <c r="Q319" s="508">
        <f>'приложение 1.1 '!H320</f>
        <v>2.8016948299999997</v>
      </c>
      <c r="R319" s="508">
        <f t="shared" si="107"/>
        <v>0.1400847415</v>
      </c>
      <c r="S319" s="508">
        <f t="shared" si="108"/>
        <v>1.120677932</v>
      </c>
      <c r="T319" s="508">
        <f t="shared" si="109"/>
        <v>1.4008474149999999</v>
      </c>
      <c r="U319" s="508">
        <f t="shared" si="110"/>
        <v>0.14008474149999994</v>
      </c>
      <c r="V319" s="663"/>
      <c r="W319" s="663"/>
      <c r="X319" s="663"/>
      <c r="Y319" s="663"/>
      <c r="Z319" s="663" t="str">
        <f>IF(AB319&gt;0,'приложение 1.1 '!G320,"-")</f>
        <v>-</v>
      </c>
      <c r="AA319" s="663"/>
      <c r="AB319" s="663"/>
      <c r="AC319" s="430">
        <f>'приложение 1.1 '!E320</f>
        <v>0</v>
      </c>
      <c r="AD319" s="663">
        <f>IF(AG319&gt;0,'приложение 1.1 '!G320,"-")</f>
        <v>2013</v>
      </c>
      <c r="AE319" s="663">
        <v>30</v>
      </c>
      <c r="AF319" s="663"/>
      <c r="AG319" s="663" t="s">
        <v>491</v>
      </c>
      <c r="AH319" s="531">
        <f>'приложение 1.1 '!D320</f>
        <v>1.3759999999999999</v>
      </c>
      <c r="AI319" s="185"/>
    </row>
    <row r="320" spans="1:35" ht="54.95" hidden="1" customHeight="1">
      <c r="A320" s="416" t="str">
        <f>'приложение 1.1 '!A321</f>
        <v>2.1.4.30</v>
      </c>
      <c r="B320" s="418" t="str">
        <f>'приложение 1.1 '!B321</f>
        <v>Строительство КЛ-10кВ от 2БКТП-1000кВА до точки врезки, для электроснабжения АБК.</v>
      </c>
      <c r="C320" s="663"/>
      <c r="D320" s="663"/>
      <c r="E320" s="663"/>
      <c r="F320" s="663"/>
      <c r="G320" s="663"/>
      <c r="H320" s="663"/>
      <c r="I320" s="663"/>
      <c r="J320" s="408"/>
      <c r="K320" s="430"/>
      <c r="L320" s="430"/>
      <c r="M320" s="430"/>
      <c r="N320" s="535"/>
      <c r="O320" s="430"/>
      <c r="P320" s="430"/>
      <c r="Q320" s="508">
        <f>'приложение 1.1 '!H321</f>
        <v>0.81649510000000003</v>
      </c>
      <c r="R320" s="508">
        <f t="shared" si="107"/>
        <v>4.0824755000000004E-2</v>
      </c>
      <c r="S320" s="508">
        <f t="shared" si="108"/>
        <v>0.32659804000000003</v>
      </c>
      <c r="T320" s="508">
        <f t="shared" si="109"/>
        <v>0.40824755000000001</v>
      </c>
      <c r="U320" s="508">
        <f t="shared" si="110"/>
        <v>4.0824755000000046E-2</v>
      </c>
      <c r="V320" s="663"/>
      <c r="W320" s="663"/>
      <c r="X320" s="663"/>
      <c r="Y320" s="663"/>
      <c r="Z320" s="663" t="str">
        <f>IF(AB320&gt;0,'приложение 1.1 '!G321,"-")</f>
        <v>-</v>
      </c>
      <c r="AA320" s="663"/>
      <c r="AB320" s="663"/>
      <c r="AC320" s="430">
        <f>'приложение 1.1 '!E321</f>
        <v>0</v>
      </c>
      <c r="AD320" s="663">
        <f>IF(AG320&gt;0,'приложение 1.1 '!G321,"-")</f>
        <v>2014</v>
      </c>
      <c r="AE320" s="663">
        <v>30</v>
      </c>
      <c r="AF320" s="663"/>
      <c r="AG320" s="663" t="s">
        <v>491</v>
      </c>
      <c r="AH320" s="531">
        <f>'приложение 1.1 '!D321</f>
        <v>0.23200000000000001</v>
      </c>
      <c r="AI320" s="185"/>
    </row>
    <row r="321" spans="1:35" ht="54.95" hidden="1" customHeight="1">
      <c r="A321" s="416" t="str">
        <f>'приложение 1.1 '!A322</f>
        <v>2.1.4.31</v>
      </c>
      <c r="B321" s="418" t="str">
        <f>'приложение 1.1 '!B322</f>
        <v>Строительство КЛ-6кВ от ВЛ-6кВ Водозабора 9 пр.уз. РП-УПУ -139  №7 -КТПН-2х400кВА  9 ПУ (ТП-517)</v>
      </c>
      <c r="C321" s="663"/>
      <c r="D321" s="663"/>
      <c r="E321" s="663"/>
      <c r="F321" s="663"/>
      <c r="G321" s="663"/>
      <c r="H321" s="663"/>
      <c r="I321" s="663"/>
      <c r="J321" s="408"/>
      <c r="K321" s="430"/>
      <c r="L321" s="430"/>
      <c r="M321" s="430"/>
      <c r="N321" s="535"/>
      <c r="O321" s="430"/>
      <c r="P321" s="430"/>
      <c r="Q321" s="508">
        <f>'приложение 1.1 '!H322</f>
        <v>0.24645821000000001</v>
      </c>
      <c r="R321" s="508">
        <f t="shared" si="107"/>
        <v>1.2322910500000001E-2</v>
      </c>
      <c r="S321" s="508">
        <f t="shared" si="108"/>
        <v>9.8583284000000007E-2</v>
      </c>
      <c r="T321" s="508">
        <f t="shared" si="109"/>
        <v>0.12322910500000001</v>
      </c>
      <c r="U321" s="508">
        <f t="shared" si="110"/>
        <v>1.2322910500000006E-2</v>
      </c>
      <c r="V321" s="663"/>
      <c r="W321" s="663"/>
      <c r="X321" s="663"/>
      <c r="Y321" s="663"/>
      <c r="Z321" s="663" t="str">
        <f>IF(AB321&gt;0,'приложение 1.1 '!G322,"-")</f>
        <v>-</v>
      </c>
      <c r="AA321" s="663"/>
      <c r="AB321" s="663"/>
      <c r="AC321" s="430">
        <f>'приложение 1.1 '!E322</f>
        <v>0</v>
      </c>
      <c r="AD321" s="663">
        <f>IF(AG321&gt;0,'приложение 1.1 '!G322,"-")</f>
        <v>2014</v>
      </c>
      <c r="AE321" s="663">
        <v>30</v>
      </c>
      <c r="AF321" s="663"/>
      <c r="AG321" s="663" t="s">
        <v>491</v>
      </c>
      <c r="AH321" s="531">
        <f>'приложение 1.1 '!D322</f>
        <v>0.108</v>
      </c>
      <c r="AI321" s="185"/>
    </row>
    <row r="322" spans="1:35" ht="54.95" hidden="1" customHeight="1">
      <c r="A322" s="416" t="str">
        <f>'приложение 1.1 '!A323</f>
        <v>2.1.4.32</v>
      </c>
      <c r="B322" s="418" t="str">
        <f>'приложение 1.1 '!B323</f>
        <v>Строительство КЛ-10кВ от РП-Пождепо(2020) -ТП-3.2 мкр.45</v>
      </c>
      <c r="C322" s="663"/>
      <c r="D322" s="663"/>
      <c r="E322" s="663"/>
      <c r="F322" s="663"/>
      <c r="G322" s="663"/>
      <c r="H322" s="663"/>
      <c r="I322" s="663"/>
      <c r="J322" s="408"/>
      <c r="K322" s="430"/>
      <c r="L322" s="430"/>
      <c r="M322" s="430"/>
      <c r="N322" s="535"/>
      <c r="O322" s="430"/>
      <c r="P322" s="430"/>
      <c r="Q322" s="508">
        <f>'приложение 1.1 '!H323</f>
        <v>3.3786409599999998</v>
      </c>
      <c r="R322" s="508">
        <f t="shared" si="107"/>
        <v>0.168932048</v>
      </c>
      <c r="S322" s="508">
        <f t="shared" si="108"/>
        <v>1.351456384</v>
      </c>
      <c r="T322" s="508">
        <f t="shared" si="109"/>
        <v>1.6893204799999999</v>
      </c>
      <c r="U322" s="508">
        <f t="shared" si="110"/>
        <v>0.16893204799999983</v>
      </c>
      <c r="V322" s="663"/>
      <c r="W322" s="663"/>
      <c r="X322" s="663"/>
      <c r="Y322" s="663"/>
      <c r="Z322" s="663" t="str">
        <f>IF(AB322&gt;0,'приложение 1.1 '!G323,"-")</f>
        <v>-</v>
      </c>
      <c r="AA322" s="663"/>
      <c r="AB322" s="663"/>
      <c r="AC322" s="430">
        <f>'приложение 1.1 '!E323</f>
        <v>0</v>
      </c>
      <c r="AD322" s="663">
        <f>IF(AG322&gt;0,'приложение 1.1 '!G323,"-")</f>
        <v>2015</v>
      </c>
      <c r="AE322" s="663">
        <v>30</v>
      </c>
      <c r="AF322" s="663"/>
      <c r="AG322" s="663" t="s">
        <v>491</v>
      </c>
      <c r="AH322" s="531">
        <f>'приложение 1.1 '!D323</f>
        <v>1.41</v>
      </c>
      <c r="AI322" s="185"/>
    </row>
    <row r="323" spans="1:35" ht="54.95" hidden="1" customHeight="1">
      <c r="A323" s="416" t="str">
        <f>'приложение 1.1 '!A324</f>
        <v>2.1.4.33</v>
      </c>
      <c r="B323" s="418" t="str">
        <f>'приложение 1.1 '!B324</f>
        <v>Строительство КЛ-10кВ ТП-2х1600кВА 45 к.к. - БКТП-2х1000кВА 45 к.к.</v>
      </c>
      <c r="C323" s="663"/>
      <c r="D323" s="663"/>
      <c r="E323" s="663"/>
      <c r="F323" s="663"/>
      <c r="G323" s="663"/>
      <c r="H323" s="663"/>
      <c r="I323" s="663"/>
      <c r="J323" s="408"/>
      <c r="K323" s="430"/>
      <c r="L323" s="430"/>
      <c r="M323" s="430"/>
      <c r="N323" s="535"/>
      <c r="O323" s="430"/>
      <c r="P323" s="430"/>
      <c r="Q323" s="508">
        <f>'приложение 1.1 '!H324</f>
        <v>0.94275688000000002</v>
      </c>
      <c r="R323" s="508">
        <f t="shared" si="107"/>
        <v>4.7137844000000005E-2</v>
      </c>
      <c r="S323" s="508">
        <f t="shared" si="108"/>
        <v>0.37710275200000004</v>
      </c>
      <c r="T323" s="508">
        <f t="shared" si="109"/>
        <v>0.47137844000000001</v>
      </c>
      <c r="U323" s="508">
        <f t="shared" si="110"/>
        <v>4.7137843999999984E-2</v>
      </c>
      <c r="V323" s="663"/>
      <c r="W323" s="663"/>
      <c r="X323" s="663"/>
      <c r="Y323" s="663"/>
      <c r="Z323" s="663" t="str">
        <f>IF(AB323&gt;0,'приложение 1.1 '!G324,"-")</f>
        <v>-</v>
      </c>
      <c r="AA323" s="663"/>
      <c r="AB323" s="663"/>
      <c r="AC323" s="430">
        <f>'приложение 1.1 '!E324</f>
        <v>0</v>
      </c>
      <c r="AD323" s="663">
        <f>IF(AG323&gt;0,'приложение 1.1 '!G324,"-")</f>
        <v>2015</v>
      </c>
      <c r="AE323" s="663">
        <v>30</v>
      </c>
      <c r="AF323" s="663"/>
      <c r="AG323" s="663" t="s">
        <v>491</v>
      </c>
      <c r="AH323" s="531">
        <f>'приложение 1.1 '!D324</f>
        <v>0.29799999999999999</v>
      </c>
      <c r="AI323" s="185"/>
    </row>
    <row r="324" spans="1:35" ht="54.95" hidden="1" customHeight="1">
      <c r="A324" s="416" t="str">
        <f>'приложение 1.1 '!A325</f>
        <v>2.1.4.34</v>
      </c>
      <c r="B324" s="418" t="str">
        <f>'приложение 1.1 '!B325</f>
        <v>Строительство КЛ-10кВ от РП-153 до 2КТПН-630кВА,  для электроснабжения дилерского центра Хонда</v>
      </c>
      <c r="C324" s="663"/>
      <c r="D324" s="663"/>
      <c r="E324" s="663"/>
      <c r="F324" s="663"/>
      <c r="G324" s="663"/>
      <c r="H324" s="663"/>
      <c r="I324" s="663"/>
      <c r="J324" s="408"/>
      <c r="K324" s="430"/>
      <c r="L324" s="430"/>
      <c r="M324" s="430"/>
      <c r="N324" s="535"/>
      <c r="O324" s="430"/>
      <c r="P324" s="430"/>
      <c r="Q324" s="508">
        <f>'приложение 1.1 '!H325</f>
        <v>0.70580900000000002</v>
      </c>
      <c r="R324" s="508">
        <f t="shared" si="107"/>
        <v>3.5290450000000001E-2</v>
      </c>
      <c r="S324" s="508">
        <f t="shared" si="108"/>
        <v>0.28232360000000001</v>
      </c>
      <c r="T324" s="508">
        <f t="shared" si="109"/>
        <v>0.35290450000000001</v>
      </c>
      <c r="U324" s="508">
        <f t="shared" si="110"/>
        <v>3.5290450000000084E-2</v>
      </c>
      <c r="V324" s="663"/>
      <c r="W324" s="663"/>
      <c r="X324" s="663"/>
      <c r="Y324" s="663"/>
      <c r="Z324" s="663" t="str">
        <f>IF(AB324&gt;0,'приложение 1.1 '!G325,"-")</f>
        <v>-</v>
      </c>
      <c r="AA324" s="663"/>
      <c r="AB324" s="663"/>
      <c r="AC324" s="430">
        <f>'приложение 1.1 '!E325</f>
        <v>0</v>
      </c>
      <c r="AD324" s="663">
        <f>IF(AG324&gt;0,'приложение 1.1 '!G325,"-")</f>
        <v>2017</v>
      </c>
      <c r="AE324" s="663">
        <v>30</v>
      </c>
      <c r="AF324" s="663"/>
      <c r="AG324" s="663" t="s">
        <v>491</v>
      </c>
      <c r="AH324" s="531">
        <f>'приложение 1.1 '!D325</f>
        <v>0.3</v>
      </c>
      <c r="AI324" s="185"/>
    </row>
    <row r="325" spans="1:35" ht="54.95" hidden="1" customHeight="1">
      <c r="A325" s="416" t="str">
        <f>'приложение 1.1 '!A326</f>
        <v>2.1.4.35</v>
      </c>
      <c r="B325" s="418" t="str">
        <f>'приложение 1.1 '!B326</f>
        <v>Строительство КЛ-10кВ от РП-143 до КТПН-400кВА Учебный центр электроснабжение ФГБОУ ДПО "УЦ ФПС по ХМАО-Югре"</v>
      </c>
      <c r="C325" s="663"/>
      <c r="D325" s="663"/>
      <c r="E325" s="663"/>
      <c r="F325" s="663"/>
      <c r="G325" s="663"/>
      <c r="H325" s="663"/>
      <c r="I325" s="663"/>
      <c r="J325" s="408"/>
      <c r="K325" s="430"/>
      <c r="L325" s="430"/>
      <c r="M325" s="430"/>
      <c r="N325" s="535"/>
      <c r="O325" s="430"/>
      <c r="P325" s="430"/>
      <c r="Q325" s="508">
        <f>'приложение 1.1 '!H326</f>
        <v>0.34525099999999997</v>
      </c>
      <c r="R325" s="508">
        <f t="shared" si="107"/>
        <v>1.7262549999999998E-2</v>
      </c>
      <c r="S325" s="508">
        <f t="shared" si="108"/>
        <v>0.13810039999999998</v>
      </c>
      <c r="T325" s="508">
        <f t="shared" si="109"/>
        <v>0.17262549999999999</v>
      </c>
      <c r="U325" s="508">
        <f t="shared" si="110"/>
        <v>1.7262549999999988E-2</v>
      </c>
      <c r="V325" s="663"/>
      <c r="W325" s="663"/>
      <c r="X325" s="663"/>
      <c r="Y325" s="663"/>
      <c r="Z325" s="663" t="str">
        <f>IF(AB325&gt;0,'приложение 1.1 '!G326,"-")</f>
        <v>-</v>
      </c>
      <c r="AA325" s="663"/>
      <c r="AB325" s="663"/>
      <c r="AC325" s="430">
        <f>'приложение 1.1 '!E326</f>
        <v>0</v>
      </c>
      <c r="AD325" s="663">
        <f>IF(AG325&gt;0,'приложение 1.1 '!G326,"-")</f>
        <v>2012</v>
      </c>
      <c r="AE325" s="663">
        <v>30</v>
      </c>
      <c r="AF325" s="663"/>
      <c r="AG325" s="663" t="s">
        <v>1682</v>
      </c>
      <c r="AH325" s="531">
        <f>'приложение 1.1 '!D326</f>
        <v>0.23799999999999999</v>
      </c>
      <c r="AI325" s="185"/>
    </row>
    <row r="326" spans="1:35" ht="54.95" hidden="1" customHeight="1">
      <c r="A326" s="416" t="str">
        <f>'приложение 1.1 '!A327</f>
        <v>2.1.4.36</v>
      </c>
      <c r="B326" s="418" t="str">
        <f>'приложение 1.1 '!B327</f>
        <v xml:space="preserve">Строительство КЛ-10кВ от ВЛ-10кВ до ТП-2х630кВА ул.Инженерная </v>
      </c>
      <c r="C326" s="663"/>
      <c r="D326" s="663"/>
      <c r="E326" s="663"/>
      <c r="F326" s="663"/>
      <c r="G326" s="663"/>
      <c r="H326" s="663"/>
      <c r="I326" s="663"/>
      <c r="J326" s="408"/>
      <c r="K326" s="430"/>
      <c r="L326" s="430"/>
      <c r="M326" s="430"/>
      <c r="N326" s="535"/>
      <c r="O326" s="430"/>
      <c r="P326" s="430"/>
      <c r="Q326" s="508">
        <f>'приложение 1.1 '!H327</f>
        <v>0.336142</v>
      </c>
      <c r="R326" s="508">
        <f t="shared" si="107"/>
        <v>1.6807100000000002E-2</v>
      </c>
      <c r="S326" s="508">
        <f t="shared" si="108"/>
        <v>0.13445680000000002</v>
      </c>
      <c r="T326" s="508">
        <f t="shared" si="109"/>
        <v>0.168071</v>
      </c>
      <c r="U326" s="508">
        <f t="shared" si="110"/>
        <v>1.6807100000000019E-2</v>
      </c>
      <c r="V326" s="663"/>
      <c r="W326" s="663"/>
      <c r="X326" s="663"/>
      <c r="Y326" s="663"/>
      <c r="Z326" s="663" t="str">
        <f>IF(AB326&gt;0,'приложение 1.1 '!G327,"-")</f>
        <v>-</v>
      </c>
      <c r="AA326" s="663"/>
      <c r="AB326" s="663"/>
      <c r="AC326" s="430">
        <f>'приложение 1.1 '!E327</f>
        <v>0</v>
      </c>
      <c r="AD326" s="663">
        <f>IF(AG326&gt;0,'приложение 1.1 '!G327,"-")</f>
        <v>2014</v>
      </c>
      <c r="AE326" s="663">
        <v>30</v>
      </c>
      <c r="AF326" s="663"/>
      <c r="AG326" s="663" t="s">
        <v>1677</v>
      </c>
      <c r="AH326" s="531">
        <f>'приложение 1.1 '!D327</f>
        <v>0.08</v>
      </c>
      <c r="AI326" s="185"/>
    </row>
    <row r="327" spans="1:35" ht="54.95" hidden="1" customHeight="1">
      <c r="A327" s="416" t="str">
        <f>'приложение 1.1 '!A328</f>
        <v>2.1.4.37</v>
      </c>
      <c r="B327" s="418" t="str">
        <f>'приложение 1.1 '!B328</f>
        <v>Строительство КЛ-10кВ РП-157-ТП№23-2х2500 мкр. 44 ( 2-й этап строительства)</v>
      </c>
      <c r="C327" s="663"/>
      <c r="D327" s="663"/>
      <c r="E327" s="663"/>
      <c r="F327" s="663"/>
      <c r="G327" s="663"/>
      <c r="H327" s="663"/>
      <c r="I327" s="663"/>
      <c r="J327" s="408"/>
      <c r="K327" s="430"/>
      <c r="L327" s="430"/>
      <c r="M327" s="430"/>
      <c r="N327" s="535"/>
      <c r="O327" s="430"/>
      <c r="P327" s="430"/>
      <c r="Q327" s="508">
        <f>'приложение 1.1 '!H328</f>
        <v>1.4002817299999999</v>
      </c>
      <c r="R327" s="508">
        <f t="shared" si="107"/>
        <v>7.0014086500000003E-2</v>
      </c>
      <c r="S327" s="508">
        <f t="shared" si="108"/>
        <v>0.56011269200000002</v>
      </c>
      <c r="T327" s="508">
        <f t="shared" si="109"/>
        <v>0.70014086499999995</v>
      </c>
      <c r="U327" s="508">
        <f t="shared" si="110"/>
        <v>7.001408649999985E-2</v>
      </c>
      <c r="V327" s="663"/>
      <c r="W327" s="663"/>
      <c r="X327" s="663"/>
      <c r="Y327" s="663"/>
      <c r="Z327" s="663" t="str">
        <f>IF(AB327&gt;0,'приложение 1.1 '!G328,"-")</f>
        <v>-</v>
      </c>
      <c r="AA327" s="663"/>
      <c r="AB327" s="663"/>
      <c r="AC327" s="430">
        <f>'приложение 1.1 '!E328</f>
        <v>0</v>
      </c>
      <c r="AD327" s="663">
        <f>IF(AG327&gt;0,'приложение 1.1 '!G328,"-")</f>
        <v>2014</v>
      </c>
      <c r="AE327" s="663">
        <v>30</v>
      </c>
      <c r="AF327" s="663"/>
      <c r="AG327" s="663" t="s">
        <v>491</v>
      </c>
      <c r="AH327" s="531">
        <f>'приложение 1.1 '!D328</f>
        <v>0.53600000000000003</v>
      </c>
      <c r="AI327" s="185"/>
    </row>
    <row r="328" spans="1:35" ht="54.95" hidden="1" customHeight="1">
      <c r="A328" s="416" t="str">
        <f>'приложение 1.1 '!A329</f>
        <v>2.1.4.38</v>
      </c>
      <c r="B328" s="418" t="str">
        <f>'приложение 1.1 '!B329</f>
        <v>Строительство КЛ-10кВ от РП-ТП-2х1250кВА до ТП-2х1600кВА в мкр.18</v>
      </c>
      <c r="C328" s="663"/>
      <c r="D328" s="663"/>
      <c r="E328" s="663"/>
      <c r="F328" s="663"/>
      <c r="G328" s="663"/>
      <c r="H328" s="663"/>
      <c r="I328" s="663"/>
      <c r="J328" s="408"/>
      <c r="K328" s="430"/>
      <c r="L328" s="430"/>
      <c r="M328" s="430"/>
      <c r="N328" s="535"/>
      <c r="O328" s="430"/>
      <c r="P328" s="430"/>
      <c r="Q328" s="508">
        <f>'приложение 1.1 '!H329</f>
        <v>0.71390752000000002</v>
      </c>
      <c r="R328" s="508">
        <f t="shared" si="107"/>
        <v>3.5695376000000001E-2</v>
      </c>
      <c r="S328" s="508">
        <f t="shared" si="108"/>
        <v>0.28556300800000001</v>
      </c>
      <c r="T328" s="508">
        <f t="shared" si="109"/>
        <v>0.35695376000000001</v>
      </c>
      <c r="U328" s="508">
        <f t="shared" si="110"/>
        <v>3.5695376000000056E-2</v>
      </c>
      <c r="V328" s="663"/>
      <c r="W328" s="663"/>
      <c r="X328" s="663"/>
      <c r="Y328" s="663"/>
      <c r="Z328" s="663" t="str">
        <f>IF(AB328&gt;0,'приложение 1.1 '!G329,"-")</f>
        <v>-</v>
      </c>
      <c r="AA328" s="663"/>
      <c r="AB328" s="663"/>
      <c r="AC328" s="430">
        <f>'приложение 1.1 '!E329</f>
        <v>0</v>
      </c>
      <c r="AD328" s="663">
        <f>IF(AG328&gt;0,'приложение 1.1 '!G329,"-")</f>
        <v>2014</v>
      </c>
      <c r="AE328" s="663">
        <v>30</v>
      </c>
      <c r="AF328" s="663"/>
      <c r="AG328" s="663" t="s">
        <v>491</v>
      </c>
      <c r="AH328" s="531">
        <f>'приложение 1.1 '!D329</f>
        <v>0.20799999999999999</v>
      </c>
      <c r="AI328" s="185"/>
    </row>
    <row r="329" spans="1:35" ht="54.95" hidden="1" customHeight="1">
      <c r="A329" s="416" t="str">
        <f>'приложение 1.1 '!A330</f>
        <v>2.1.4.39</v>
      </c>
      <c r="B329" s="418" t="str">
        <f>'приложение 1.1 '!B330</f>
        <v>Строительство КЛ-10кВ мкр.28</v>
      </c>
      <c r="C329" s="663"/>
      <c r="D329" s="663"/>
      <c r="E329" s="663"/>
      <c r="F329" s="663"/>
      <c r="G329" s="663"/>
      <c r="H329" s="663"/>
      <c r="I329" s="663"/>
      <c r="J329" s="408"/>
      <c r="K329" s="430"/>
      <c r="L329" s="430"/>
      <c r="M329" s="430"/>
      <c r="N329" s="535"/>
      <c r="O329" s="430"/>
      <c r="P329" s="430"/>
      <c r="Q329" s="508">
        <f>'приложение 1.1 '!H330</f>
        <v>2.23454979</v>
      </c>
      <c r="R329" s="508">
        <f t="shared" si="107"/>
        <v>0.1117274895</v>
      </c>
      <c r="S329" s="508">
        <f t="shared" si="108"/>
        <v>0.89381991599999999</v>
      </c>
      <c r="T329" s="508">
        <f t="shared" si="109"/>
        <v>1.117274895</v>
      </c>
      <c r="U329" s="508">
        <f t="shared" si="110"/>
        <v>0.11172748949999978</v>
      </c>
      <c r="V329" s="663"/>
      <c r="W329" s="663"/>
      <c r="X329" s="663"/>
      <c r="Y329" s="663"/>
      <c r="Z329" s="663" t="str">
        <f>IF(AB329&gt;0,'приложение 1.1 '!G330,"-")</f>
        <v>-</v>
      </c>
      <c r="AA329" s="663"/>
      <c r="AB329" s="663"/>
      <c r="AC329" s="430">
        <f>'приложение 1.1 '!E330</f>
        <v>0</v>
      </c>
      <c r="AD329" s="663">
        <f>IF(AG329&gt;0,'приложение 1.1 '!G330,"-")</f>
        <v>2015</v>
      </c>
      <c r="AE329" s="663">
        <v>30</v>
      </c>
      <c r="AF329" s="663"/>
      <c r="AG329" s="663" t="s">
        <v>491</v>
      </c>
      <c r="AH329" s="531">
        <f>'приложение 1.1 '!D330</f>
        <v>0.79200000000000004</v>
      </c>
      <c r="AI329" s="185"/>
    </row>
    <row r="330" spans="1:35" ht="54.95" hidden="1" customHeight="1">
      <c r="A330" s="416" t="str">
        <f>'приложение 1.1 '!A331</f>
        <v>2.1.4.40</v>
      </c>
      <c r="B330" s="418" t="str">
        <f>'приложение 1.1 '!B331</f>
        <v>Строительство КЛ-10кВ от ТП-2-ТП-8 «Сити-Молл»</v>
      </c>
      <c r="C330" s="663"/>
      <c r="D330" s="663"/>
      <c r="E330" s="663"/>
      <c r="F330" s="663"/>
      <c r="G330" s="663"/>
      <c r="H330" s="663"/>
      <c r="I330" s="663"/>
      <c r="J330" s="408"/>
      <c r="K330" s="430"/>
      <c r="L330" s="430"/>
      <c r="M330" s="430"/>
      <c r="N330" s="535"/>
      <c r="O330" s="430"/>
      <c r="P330" s="430"/>
      <c r="Q330" s="508">
        <f>'приложение 1.1 '!H331</f>
        <v>0.38474465000000002</v>
      </c>
      <c r="R330" s="508">
        <f t="shared" si="107"/>
        <v>1.9237232500000003E-2</v>
      </c>
      <c r="S330" s="508">
        <f t="shared" si="108"/>
        <v>0.15389786000000003</v>
      </c>
      <c r="T330" s="508">
        <f t="shared" si="109"/>
        <v>0.19237232500000001</v>
      </c>
      <c r="U330" s="508">
        <f t="shared" si="110"/>
        <v>1.9237232499999979E-2</v>
      </c>
      <c r="V330" s="663"/>
      <c r="W330" s="663"/>
      <c r="X330" s="663"/>
      <c r="Y330" s="663"/>
      <c r="Z330" s="663" t="str">
        <f>IF(AB330&gt;0,'приложение 1.1 '!G331,"-")</f>
        <v>-</v>
      </c>
      <c r="AA330" s="663"/>
      <c r="AB330" s="663"/>
      <c r="AC330" s="430">
        <f>'приложение 1.1 '!E331</f>
        <v>0</v>
      </c>
      <c r="AD330" s="663">
        <f>IF(AG330&gt;0,'приложение 1.1 '!G331,"-")</f>
        <v>2013</v>
      </c>
      <c r="AE330" s="663">
        <v>30</v>
      </c>
      <c r="AF330" s="663"/>
      <c r="AG330" s="663" t="s">
        <v>1676</v>
      </c>
      <c r="AH330" s="531">
        <f>'приложение 1.1 '!D331</f>
        <v>0.48</v>
      </c>
      <c r="AI330" s="185"/>
    </row>
    <row r="331" spans="1:35" ht="54.95" hidden="1" customHeight="1">
      <c r="A331" s="416" t="str">
        <f>'приложение 1.1 '!A332</f>
        <v>2.1.4.41</v>
      </c>
      <c r="B331" s="418" t="str">
        <f>'приложение 1.1 '!B332</f>
        <v>Строительство КЛ-10кВ от ТП-6-ТП-8 «Сити-Молл»</v>
      </c>
      <c r="C331" s="663"/>
      <c r="D331" s="663"/>
      <c r="E331" s="663"/>
      <c r="F331" s="663"/>
      <c r="G331" s="663"/>
      <c r="H331" s="663"/>
      <c r="I331" s="663"/>
      <c r="J331" s="408"/>
      <c r="K331" s="430"/>
      <c r="L331" s="430"/>
      <c r="M331" s="430"/>
      <c r="N331" s="535"/>
      <c r="O331" s="430"/>
      <c r="P331" s="430"/>
      <c r="Q331" s="508">
        <f>'приложение 1.1 '!H332</f>
        <v>0.38366600000000001</v>
      </c>
      <c r="R331" s="508">
        <f t="shared" si="107"/>
        <v>1.91833E-2</v>
      </c>
      <c r="S331" s="508">
        <f t="shared" si="108"/>
        <v>0.1534664</v>
      </c>
      <c r="T331" s="508">
        <f t="shared" si="109"/>
        <v>0.191833</v>
      </c>
      <c r="U331" s="508">
        <f t="shared" si="110"/>
        <v>1.9183299999999959E-2</v>
      </c>
      <c r="V331" s="663"/>
      <c r="W331" s="663"/>
      <c r="X331" s="663"/>
      <c r="Y331" s="663"/>
      <c r="Z331" s="663" t="str">
        <f>IF(AB331&gt;0,'приложение 1.1 '!G332,"-")</f>
        <v>-</v>
      </c>
      <c r="AA331" s="663"/>
      <c r="AB331" s="663"/>
      <c r="AC331" s="430">
        <f>'приложение 1.1 '!E332</f>
        <v>0</v>
      </c>
      <c r="AD331" s="663">
        <f>IF(AG331&gt;0,'приложение 1.1 '!G332,"-")</f>
        <v>2013</v>
      </c>
      <c r="AE331" s="663">
        <v>30</v>
      </c>
      <c r="AF331" s="663"/>
      <c r="AG331" s="663" t="s">
        <v>1676</v>
      </c>
      <c r="AH331" s="531">
        <f>'приложение 1.1 '!D332</f>
        <v>0.52</v>
      </c>
      <c r="AI331" s="185"/>
    </row>
    <row r="332" spans="1:35" ht="54.95" hidden="1" customHeight="1">
      <c r="A332" s="416" t="str">
        <f>'приложение 1.1 '!A333</f>
        <v>2.1.4.42</v>
      </c>
      <c r="B332" s="418" t="str">
        <f>'приложение 1.1 '!B333</f>
        <v>Строительство КЛ-10кВ ТП-7 - РП "Сити-Молл"</v>
      </c>
      <c r="C332" s="663"/>
      <c r="D332" s="663"/>
      <c r="E332" s="663"/>
      <c r="F332" s="663"/>
      <c r="G332" s="663"/>
      <c r="H332" s="663"/>
      <c r="I332" s="663"/>
      <c r="J332" s="408"/>
      <c r="K332" s="430"/>
      <c r="L332" s="430"/>
      <c r="M332" s="430"/>
      <c r="N332" s="535"/>
      <c r="O332" s="430"/>
      <c r="P332" s="430"/>
      <c r="Q332" s="508">
        <f>'приложение 1.1 '!H333</f>
        <v>0.39125099999999996</v>
      </c>
      <c r="R332" s="508">
        <f t="shared" si="107"/>
        <v>1.9562549999999998E-2</v>
      </c>
      <c r="S332" s="508">
        <f t="shared" si="108"/>
        <v>0.15650039999999998</v>
      </c>
      <c r="T332" s="508">
        <f t="shared" si="109"/>
        <v>0.19562549999999998</v>
      </c>
      <c r="U332" s="508">
        <f t="shared" si="110"/>
        <v>1.9562550000000012E-2</v>
      </c>
      <c r="V332" s="663"/>
      <c r="W332" s="663"/>
      <c r="X332" s="663"/>
      <c r="Y332" s="663"/>
      <c r="Z332" s="663" t="str">
        <f>IF(AB332&gt;0,'приложение 1.1 '!G333,"-")</f>
        <v>-</v>
      </c>
      <c r="AA332" s="663"/>
      <c r="AB332" s="663"/>
      <c r="AC332" s="430">
        <f>'приложение 1.1 '!E333</f>
        <v>0</v>
      </c>
      <c r="AD332" s="663">
        <f>IF(AG332&gt;0,'приложение 1.1 '!G333,"-")</f>
        <v>2013</v>
      </c>
      <c r="AE332" s="663">
        <v>30</v>
      </c>
      <c r="AF332" s="663"/>
      <c r="AG332" s="663" t="s">
        <v>1676</v>
      </c>
      <c r="AH332" s="531">
        <f>'приложение 1.1 '!D333</f>
        <v>1.62</v>
      </c>
      <c r="AI332" s="185"/>
    </row>
    <row r="333" spans="1:35" ht="54.95" hidden="1" customHeight="1">
      <c r="A333" s="416" t="str">
        <f>'приложение 1.1 '!A334</f>
        <v>2.1.4.43</v>
      </c>
      <c r="B333" s="418" t="str">
        <f>'приложение 1.1 '!B334</f>
        <v>Строительство КЛ-10кВ РП-ТП-5 "Сити-Молл"</v>
      </c>
      <c r="C333" s="663"/>
      <c r="D333" s="663"/>
      <c r="E333" s="663"/>
      <c r="F333" s="663"/>
      <c r="G333" s="663"/>
      <c r="H333" s="663"/>
      <c r="I333" s="663"/>
      <c r="J333" s="408"/>
      <c r="K333" s="430"/>
      <c r="L333" s="430"/>
      <c r="M333" s="430"/>
      <c r="N333" s="535"/>
      <c r="O333" s="430"/>
      <c r="P333" s="430"/>
      <c r="Q333" s="508">
        <f>'приложение 1.1 '!H334</f>
        <v>0.39125099999999996</v>
      </c>
      <c r="R333" s="508">
        <f t="shared" si="107"/>
        <v>1.9562549999999998E-2</v>
      </c>
      <c r="S333" s="508">
        <f t="shared" si="108"/>
        <v>0.15650039999999998</v>
      </c>
      <c r="T333" s="508">
        <f t="shared" si="109"/>
        <v>0.19562549999999998</v>
      </c>
      <c r="U333" s="508">
        <f t="shared" si="110"/>
        <v>1.9562550000000012E-2</v>
      </c>
      <c r="V333" s="663"/>
      <c r="W333" s="663"/>
      <c r="X333" s="663"/>
      <c r="Y333" s="663"/>
      <c r="Z333" s="663" t="str">
        <f>IF(AB333&gt;0,'приложение 1.1 '!G334,"-")</f>
        <v>-</v>
      </c>
      <c r="AA333" s="663"/>
      <c r="AB333" s="663"/>
      <c r="AC333" s="430">
        <f>'приложение 1.1 '!E334</f>
        <v>0</v>
      </c>
      <c r="AD333" s="663">
        <f>IF(AG333&gt;0,'приложение 1.1 '!G334,"-")</f>
        <v>2013</v>
      </c>
      <c r="AE333" s="663">
        <v>30</v>
      </c>
      <c r="AF333" s="663"/>
      <c r="AG333" s="663" t="s">
        <v>1676</v>
      </c>
      <c r="AH333" s="531">
        <f>'приложение 1.1 '!D334</f>
        <v>1.9159999999999999</v>
      </c>
      <c r="AI333" s="185"/>
    </row>
    <row r="334" spans="1:35" ht="54.95" hidden="1" customHeight="1">
      <c r="A334" s="416" t="str">
        <f>'приложение 1.1 '!A335</f>
        <v>2.1.4.44</v>
      </c>
      <c r="B334" s="418" t="str">
        <f>'приложение 1.1 '!B335</f>
        <v>Строительство КЛ-10кВ РП-ТП-3 "Сити-Молл"</v>
      </c>
      <c r="C334" s="663"/>
      <c r="D334" s="663"/>
      <c r="E334" s="663"/>
      <c r="F334" s="663"/>
      <c r="G334" s="663"/>
      <c r="H334" s="663"/>
      <c r="I334" s="663"/>
      <c r="J334" s="408"/>
      <c r="K334" s="430"/>
      <c r="L334" s="430"/>
      <c r="M334" s="430"/>
      <c r="N334" s="535"/>
      <c r="O334" s="430"/>
      <c r="P334" s="430"/>
      <c r="Q334" s="508">
        <f>'приложение 1.1 '!H335</f>
        <v>0.39124999999999999</v>
      </c>
      <c r="R334" s="508">
        <f t="shared" si="107"/>
        <v>1.95625E-2</v>
      </c>
      <c r="S334" s="508">
        <f t="shared" si="108"/>
        <v>0.1565</v>
      </c>
      <c r="T334" s="508">
        <f t="shared" si="109"/>
        <v>0.19562499999999999</v>
      </c>
      <c r="U334" s="508">
        <f t="shared" si="110"/>
        <v>1.9562499999999983E-2</v>
      </c>
      <c r="V334" s="663"/>
      <c r="W334" s="663"/>
      <c r="X334" s="663"/>
      <c r="Y334" s="663"/>
      <c r="Z334" s="663" t="str">
        <f>IF(AB334&gt;0,'приложение 1.1 '!G335,"-")</f>
        <v>-</v>
      </c>
      <c r="AA334" s="663"/>
      <c r="AB334" s="663"/>
      <c r="AC334" s="430">
        <f>'приложение 1.1 '!E335</f>
        <v>0</v>
      </c>
      <c r="AD334" s="663">
        <f>IF(AG334&gt;0,'приложение 1.1 '!G335,"-")</f>
        <v>2013</v>
      </c>
      <c r="AE334" s="663">
        <v>30</v>
      </c>
      <c r="AF334" s="663"/>
      <c r="AG334" s="663" t="s">
        <v>1676</v>
      </c>
      <c r="AH334" s="531">
        <f>'приложение 1.1 '!D335</f>
        <v>1.4</v>
      </c>
      <c r="AI334" s="185"/>
    </row>
    <row r="335" spans="1:35" ht="54.95" hidden="1" customHeight="1">
      <c r="A335" s="416" t="str">
        <f>'приложение 1.1 '!A336</f>
        <v>2.1.4.45</v>
      </c>
      <c r="B335" s="418" t="str">
        <f>'приложение 1.1 '!B336</f>
        <v>Строительство КЛ-10кВ ТП-2-РП "Сити-Молл"</v>
      </c>
      <c r="C335" s="663"/>
      <c r="D335" s="663"/>
      <c r="E335" s="663"/>
      <c r="F335" s="663"/>
      <c r="G335" s="663"/>
      <c r="H335" s="663"/>
      <c r="I335" s="663"/>
      <c r="J335" s="408"/>
      <c r="K335" s="430"/>
      <c r="L335" s="430"/>
      <c r="M335" s="430"/>
      <c r="N335" s="535"/>
      <c r="O335" s="430"/>
      <c r="P335" s="430"/>
      <c r="Q335" s="508">
        <f>'приложение 1.1 '!H336</f>
        <v>0.39124999999999999</v>
      </c>
      <c r="R335" s="508">
        <f t="shared" si="107"/>
        <v>1.95625E-2</v>
      </c>
      <c r="S335" s="508">
        <f t="shared" si="108"/>
        <v>0.1565</v>
      </c>
      <c r="T335" s="508">
        <f t="shared" si="109"/>
        <v>0.19562499999999999</v>
      </c>
      <c r="U335" s="508">
        <f t="shared" si="110"/>
        <v>1.9562499999999983E-2</v>
      </c>
      <c r="V335" s="663"/>
      <c r="W335" s="663"/>
      <c r="X335" s="663"/>
      <c r="Y335" s="663"/>
      <c r="Z335" s="663" t="str">
        <f>IF(AB335&gt;0,'приложение 1.1 '!G336,"-")</f>
        <v>-</v>
      </c>
      <c r="AA335" s="663"/>
      <c r="AB335" s="663"/>
      <c r="AC335" s="430">
        <f>'приложение 1.1 '!E336</f>
        <v>0</v>
      </c>
      <c r="AD335" s="663">
        <f>IF(AG335&gt;0,'приложение 1.1 '!G336,"-")</f>
        <v>2013</v>
      </c>
      <c r="AE335" s="663">
        <v>30</v>
      </c>
      <c r="AF335" s="663"/>
      <c r="AG335" s="663" t="s">
        <v>1676</v>
      </c>
      <c r="AH335" s="531">
        <f>'приложение 1.1 '!D336</f>
        <v>1.04</v>
      </c>
      <c r="AI335" s="185"/>
    </row>
    <row r="336" spans="1:35" ht="54.95" hidden="1" customHeight="1">
      <c r="A336" s="416" t="str">
        <f>'приложение 1.1 '!A337</f>
        <v>2.1.4.46</v>
      </c>
      <c r="B336" s="418" t="str">
        <f>'приложение 1.1 '!B337</f>
        <v>Строительство КЛ-10кВ ТП-3-ТП-4 "Сити-Молл"</v>
      </c>
      <c r="C336" s="663"/>
      <c r="D336" s="663"/>
      <c r="E336" s="663"/>
      <c r="F336" s="663"/>
      <c r="G336" s="663"/>
      <c r="H336" s="663"/>
      <c r="I336" s="663"/>
      <c r="J336" s="408"/>
      <c r="K336" s="430"/>
      <c r="L336" s="430"/>
      <c r="M336" s="430"/>
      <c r="N336" s="535"/>
      <c r="O336" s="430"/>
      <c r="P336" s="430"/>
      <c r="Q336" s="508">
        <f>'приложение 1.1 '!H337</f>
        <v>0.42059500000000005</v>
      </c>
      <c r="R336" s="508">
        <f t="shared" si="107"/>
        <v>2.1029750000000003E-2</v>
      </c>
      <c r="S336" s="508">
        <f t="shared" si="108"/>
        <v>0.16823800000000003</v>
      </c>
      <c r="T336" s="508">
        <f t="shared" si="109"/>
        <v>0.21029750000000003</v>
      </c>
      <c r="U336" s="508">
        <f t="shared" si="110"/>
        <v>2.1029749999999958E-2</v>
      </c>
      <c r="V336" s="663"/>
      <c r="W336" s="663"/>
      <c r="X336" s="663"/>
      <c r="Y336" s="663"/>
      <c r="Z336" s="663" t="str">
        <f>IF(AB336&gt;0,'приложение 1.1 '!G337,"-")</f>
        <v>-</v>
      </c>
      <c r="AA336" s="663"/>
      <c r="AB336" s="663"/>
      <c r="AC336" s="430">
        <f>'приложение 1.1 '!E337</f>
        <v>0</v>
      </c>
      <c r="AD336" s="663">
        <f>IF(AG336&gt;0,'приложение 1.1 '!G337,"-")</f>
        <v>2013</v>
      </c>
      <c r="AE336" s="663">
        <v>30</v>
      </c>
      <c r="AF336" s="663"/>
      <c r="AG336" s="663" t="s">
        <v>1676</v>
      </c>
      <c r="AH336" s="531">
        <f>'приложение 1.1 '!D337</f>
        <v>0.188</v>
      </c>
      <c r="AI336" s="185"/>
    </row>
    <row r="337" spans="1:35" ht="54.95" hidden="1" customHeight="1">
      <c r="A337" s="416" t="str">
        <f>'приложение 1.1 '!A338</f>
        <v>2.1.4.47</v>
      </c>
      <c r="B337" s="418" t="str">
        <f>'приложение 1.1 '!B338</f>
        <v>Строительство КЛ-10кВ ТП-4-ТП-7 "Сити-Молл"</v>
      </c>
      <c r="C337" s="663"/>
      <c r="D337" s="663"/>
      <c r="E337" s="663"/>
      <c r="F337" s="663"/>
      <c r="G337" s="663"/>
      <c r="H337" s="663"/>
      <c r="I337" s="663"/>
      <c r="J337" s="408"/>
      <c r="K337" s="430"/>
      <c r="L337" s="430"/>
      <c r="M337" s="430"/>
      <c r="N337" s="535"/>
      <c r="O337" s="430"/>
      <c r="P337" s="430"/>
      <c r="Q337" s="508">
        <f>'приложение 1.1 '!H338</f>
        <v>0.42059500000000005</v>
      </c>
      <c r="R337" s="508">
        <f t="shared" si="107"/>
        <v>2.1029750000000003E-2</v>
      </c>
      <c r="S337" s="508">
        <f t="shared" si="108"/>
        <v>0.16823800000000003</v>
      </c>
      <c r="T337" s="508">
        <f t="shared" si="109"/>
        <v>0.21029750000000003</v>
      </c>
      <c r="U337" s="508">
        <f t="shared" si="110"/>
        <v>2.1029749999999958E-2</v>
      </c>
      <c r="V337" s="663"/>
      <c r="W337" s="663"/>
      <c r="X337" s="663"/>
      <c r="Y337" s="663"/>
      <c r="Z337" s="663" t="str">
        <f>IF(AB337&gt;0,'приложение 1.1 '!G338,"-")</f>
        <v>-</v>
      </c>
      <c r="AA337" s="663"/>
      <c r="AB337" s="663"/>
      <c r="AC337" s="430">
        <f>'приложение 1.1 '!E338</f>
        <v>0</v>
      </c>
      <c r="AD337" s="663">
        <f>IF(AG337&gt;0,'приложение 1.1 '!G338,"-")</f>
        <v>2013</v>
      </c>
      <c r="AE337" s="663">
        <v>30</v>
      </c>
      <c r="AF337" s="663"/>
      <c r="AG337" s="663" t="s">
        <v>1676</v>
      </c>
      <c r="AH337" s="531">
        <f>'приложение 1.1 '!D338</f>
        <v>0.152</v>
      </c>
      <c r="AI337" s="185"/>
    </row>
    <row r="338" spans="1:35" ht="54.95" hidden="1" customHeight="1">
      <c r="A338" s="416" t="str">
        <f>'приложение 1.1 '!A339</f>
        <v>2.1.4.48</v>
      </c>
      <c r="B338" s="418" t="str">
        <f>'приложение 1.1 '!B339</f>
        <v>Строительство КЛ-10кВ ТП-6-ТП-1 "Сити-Молл"</v>
      </c>
      <c r="C338" s="663"/>
      <c r="D338" s="663"/>
      <c r="E338" s="663"/>
      <c r="F338" s="663"/>
      <c r="G338" s="663"/>
      <c r="H338" s="663"/>
      <c r="I338" s="663"/>
      <c r="J338" s="408"/>
      <c r="K338" s="430"/>
      <c r="L338" s="430"/>
      <c r="M338" s="430"/>
      <c r="N338" s="535"/>
      <c r="O338" s="430"/>
      <c r="P338" s="430"/>
      <c r="Q338" s="508">
        <f>'приложение 1.1 '!H339</f>
        <v>0.40448700000000004</v>
      </c>
      <c r="R338" s="508">
        <f t="shared" si="107"/>
        <v>2.0224350000000002E-2</v>
      </c>
      <c r="S338" s="508">
        <f t="shared" si="108"/>
        <v>0.16179480000000002</v>
      </c>
      <c r="T338" s="508">
        <f t="shared" si="109"/>
        <v>0.20224350000000002</v>
      </c>
      <c r="U338" s="508">
        <f t="shared" si="110"/>
        <v>2.0224350000000002E-2</v>
      </c>
      <c r="V338" s="663"/>
      <c r="W338" s="663"/>
      <c r="X338" s="663"/>
      <c r="Y338" s="663"/>
      <c r="Z338" s="663" t="str">
        <f>IF(AB338&gt;0,'приложение 1.1 '!G339,"-")</f>
        <v>-</v>
      </c>
      <c r="AA338" s="663"/>
      <c r="AB338" s="663"/>
      <c r="AC338" s="430">
        <f>'приложение 1.1 '!E339</f>
        <v>0</v>
      </c>
      <c r="AD338" s="663">
        <f>IF(AG338&gt;0,'приложение 1.1 '!G339,"-")</f>
        <v>2013</v>
      </c>
      <c r="AE338" s="663">
        <v>30</v>
      </c>
      <c r="AF338" s="663"/>
      <c r="AG338" s="663" t="s">
        <v>1676</v>
      </c>
      <c r="AH338" s="531">
        <f>'приложение 1.1 '!D339</f>
        <v>1.04</v>
      </c>
      <c r="AI338" s="185"/>
    </row>
    <row r="339" spans="1:35" ht="54.95" hidden="1" customHeight="1">
      <c r="A339" s="416" t="str">
        <f>'приложение 1.1 '!A340</f>
        <v>2.1.4.49</v>
      </c>
      <c r="B339" s="418" t="str">
        <f>'приложение 1.1 '!B340</f>
        <v>Строительство КЛ-10кВ ТП-1-ТП-2 "Сити-Мол"</v>
      </c>
      <c r="C339" s="663"/>
      <c r="D339" s="663"/>
      <c r="E339" s="663"/>
      <c r="F339" s="663"/>
      <c r="G339" s="663"/>
      <c r="H339" s="663"/>
      <c r="I339" s="663"/>
      <c r="J339" s="408"/>
      <c r="K339" s="430"/>
      <c r="L339" s="430"/>
      <c r="M339" s="430"/>
      <c r="N339" s="535"/>
      <c r="O339" s="430"/>
      <c r="P339" s="430"/>
      <c r="Q339" s="508">
        <f>'приложение 1.1 '!H340</f>
        <v>0.69207700000000005</v>
      </c>
      <c r="R339" s="508">
        <f t="shared" si="107"/>
        <v>3.4603850000000005E-2</v>
      </c>
      <c r="S339" s="508">
        <f t="shared" si="108"/>
        <v>0.27683080000000004</v>
      </c>
      <c r="T339" s="508">
        <f t="shared" si="109"/>
        <v>0.34603850000000003</v>
      </c>
      <c r="U339" s="508">
        <f t="shared" si="110"/>
        <v>3.4603849999999992E-2</v>
      </c>
      <c r="V339" s="663"/>
      <c r="W339" s="663"/>
      <c r="X339" s="663"/>
      <c r="Y339" s="663"/>
      <c r="Z339" s="663" t="str">
        <f>IF(AB339&gt;0,'приложение 1.1 '!G340,"-")</f>
        <v>-</v>
      </c>
      <c r="AA339" s="663"/>
      <c r="AB339" s="663"/>
      <c r="AC339" s="430">
        <f>'приложение 1.1 '!E340</f>
        <v>0</v>
      </c>
      <c r="AD339" s="663">
        <f>IF(AG339&gt;0,'приложение 1.1 '!G340,"-")</f>
        <v>2013</v>
      </c>
      <c r="AE339" s="663">
        <v>30</v>
      </c>
      <c r="AF339" s="663"/>
      <c r="AG339" s="663" t="s">
        <v>1676</v>
      </c>
      <c r="AH339" s="531">
        <f>'приложение 1.1 '!D340</f>
        <v>0.12</v>
      </c>
      <c r="AI339" s="185"/>
    </row>
    <row r="340" spans="1:35" ht="54.95" hidden="1" customHeight="1">
      <c r="A340" s="416" t="str">
        <f>'приложение 1.1 '!A341</f>
        <v>2.1.4.50</v>
      </c>
      <c r="B340" s="418" t="str">
        <f>'приложение 1.1 '!B341</f>
        <v>Строительство КЛ-10кВ ТП-5-ТП-6 "Сити-Мол"</v>
      </c>
      <c r="C340" s="663"/>
      <c r="D340" s="663"/>
      <c r="E340" s="663"/>
      <c r="F340" s="663"/>
      <c r="G340" s="663"/>
      <c r="H340" s="663"/>
      <c r="I340" s="663"/>
      <c r="J340" s="408"/>
      <c r="K340" s="430"/>
      <c r="L340" s="430"/>
      <c r="M340" s="430"/>
      <c r="N340" s="535"/>
      <c r="O340" s="430"/>
      <c r="P340" s="430"/>
      <c r="Q340" s="508">
        <f>'приложение 1.1 '!H341</f>
        <v>0.69207700000000005</v>
      </c>
      <c r="R340" s="508">
        <f t="shared" si="107"/>
        <v>3.4603850000000005E-2</v>
      </c>
      <c r="S340" s="508">
        <f t="shared" si="108"/>
        <v>0.27683080000000004</v>
      </c>
      <c r="T340" s="508">
        <f t="shared" si="109"/>
        <v>0.34603850000000003</v>
      </c>
      <c r="U340" s="508">
        <f t="shared" si="110"/>
        <v>3.4603849999999992E-2</v>
      </c>
      <c r="V340" s="663"/>
      <c r="W340" s="663"/>
      <c r="X340" s="663"/>
      <c r="Y340" s="663"/>
      <c r="Z340" s="663" t="str">
        <f>IF(AB340&gt;0,'приложение 1.1 '!G341,"-")</f>
        <v>-</v>
      </c>
      <c r="AA340" s="663"/>
      <c r="AB340" s="663"/>
      <c r="AC340" s="430">
        <f>'приложение 1.1 '!E341</f>
        <v>0</v>
      </c>
      <c r="AD340" s="663">
        <f>IF(AG340&gt;0,'приложение 1.1 '!G341,"-")</f>
        <v>2013</v>
      </c>
      <c r="AE340" s="663">
        <v>30</v>
      </c>
      <c r="AF340" s="663"/>
      <c r="AG340" s="663" t="s">
        <v>1676</v>
      </c>
      <c r="AH340" s="531">
        <f>'приложение 1.1 '!D341</f>
        <v>0.12</v>
      </c>
      <c r="AI340" s="185"/>
    </row>
    <row r="341" spans="1:35" ht="54.95" hidden="1" customHeight="1">
      <c r="A341" s="416" t="str">
        <f>'приложение 1.1 '!A342</f>
        <v>2.1.4.51</v>
      </c>
      <c r="B341" s="418" t="str">
        <f>'приложение 1.1 '!B342</f>
        <v>Строительство КЛ-10кВ от РП(ТП)-2х2500 кВА до ТП-40 2х1600 кВА, Застройка микрорайона №30</v>
      </c>
      <c r="C341" s="663"/>
      <c r="D341" s="663"/>
      <c r="E341" s="663"/>
      <c r="F341" s="663"/>
      <c r="G341" s="663"/>
      <c r="H341" s="663"/>
      <c r="I341" s="663"/>
      <c r="J341" s="408"/>
      <c r="K341" s="430"/>
      <c r="L341" s="430"/>
      <c r="M341" s="430"/>
      <c r="N341" s="535"/>
      <c r="O341" s="430"/>
      <c r="P341" s="430"/>
      <c r="Q341" s="508">
        <f>'приложение 1.1 '!H342</f>
        <v>2.5477315600000003</v>
      </c>
      <c r="R341" s="508">
        <f t="shared" si="107"/>
        <v>0.12738657800000003</v>
      </c>
      <c r="S341" s="508">
        <f t="shared" si="108"/>
        <v>1.0190926240000002</v>
      </c>
      <c r="T341" s="508">
        <f t="shared" si="109"/>
        <v>1.2738657800000002</v>
      </c>
      <c r="U341" s="508">
        <f t="shared" si="110"/>
        <v>0.12738657799999986</v>
      </c>
      <c r="V341" s="663"/>
      <c r="W341" s="663"/>
      <c r="X341" s="663"/>
      <c r="Y341" s="663"/>
      <c r="Z341" s="663" t="str">
        <f>IF(AB341&gt;0,'приложение 1.1 '!G342,"-")</f>
        <v>-</v>
      </c>
      <c r="AA341" s="663"/>
      <c r="AB341" s="663"/>
      <c r="AC341" s="430">
        <f>'приложение 1.1 '!E342</f>
        <v>0</v>
      </c>
      <c r="AD341" s="663">
        <f>IF(AG341&gt;0,'приложение 1.1 '!G342,"-")</f>
        <v>2014</v>
      </c>
      <c r="AE341" s="663">
        <v>30</v>
      </c>
      <c r="AF341" s="663"/>
      <c r="AG341" s="663" t="s">
        <v>491</v>
      </c>
      <c r="AH341" s="531">
        <f>'приложение 1.1 '!D342</f>
        <v>1.268</v>
      </c>
      <c r="AI341" s="185"/>
    </row>
    <row r="342" spans="1:35" ht="54.95" hidden="1" customHeight="1">
      <c r="A342" s="416" t="str">
        <f>'приложение 1.1 '!A343</f>
        <v>2.1.4.52</v>
      </c>
      <c r="B342" s="418" t="str">
        <f>'приложение 1.1 '!B343</f>
        <v>Стоительство КЛ-10 кВ от РП(ТП)-2х2500 кВА до ТП-34А 2х2500 кВА, Застройка микрорайона №30</v>
      </c>
      <c r="C342" s="663"/>
      <c r="D342" s="663"/>
      <c r="E342" s="663"/>
      <c r="F342" s="663"/>
      <c r="G342" s="663"/>
      <c r="H342" s="663"/>
      <c r="I342" s="663"/>
      <c r="J342" s="408"/>
      <c r="K342" s="430"/>
      <c r="L342" s="430"/>
      <c r="M342" s="430"/>
      <c r="N342" s="535"/>
      <c r="O342" s="430"/>
      <c r="P342" s="430"/>
      <c r="Q342" s="508">
        <f>'приложение 1.1 '!H343</f>
        <v>0.84852860999999991</v>
      </c>
      <c r="R342" s="508">
        <f t="shared" si="107"/>
        <v>4.2426430500000001E-2</v>
      </c>
      <c r="S342" s="508">
        <f t="shared" si="108"/>
        <v>0.33941144400000001</v>
      </c>
      <c r="T342" s="508">
        <f t="shared" si="109"/>
        <v>0.42426430499999995</v>
      </c>
      <c r="U342" s="508">
        <f t="shared" si="110"/>
        <v>4.2426430499999945E-2</v>
      </c>
      <c r="V342" s="663"/>
      <c r="W342" s="663"/>
      <c r="X342" s="663"/>
      <c r="Y342" s="663"/>
      <c r="Z342" s="663" t="str">
        <f>IF(AB342&gt;0,'приложение 1.1 '!G343,"-")</f>
        <v>-</v>
      </c>
      <c r="AA342" s="663"/>
      <c r="AB342" s="663"/>
      <c r="AC342" s="430">
        <f>'приложение 1.1 '!E343</f>
        <v>0</v>
      </c>
      <c r="AD342" s="663">
        <f>IF(AG342&gt;0,'приложение 1.1 '!G343,"-")</f>
        <v>2014</v>
      </c>
      <c r="AE342" s="663">
        <v>30</v>
      </c>
      <c r="AF342" s="663"/>
      <c r="AG342" s="663" t="s">
        <v>491</v>
      </c>
      <c r="AH342" s="531">
        <f>'приложение 1.1 '!D343</f>
        <v>0.38400000000000001</v>
      </c>
      <c r="AI342" s="185"/>
    </row>
    <row r="343" spans="1:35" ht="54.95" hidden="1" customHeight="1">
      <c r="A343" s="416" t="str">
        <f>'приложение 1.1 '!A344</f>
        <v>2.1.4.53</v>
      </c>
      <c r="B343" s="418" t="str">
        <f>'приложение 1.1 '!B344</f>
        <v>Строительство КЛ-10 кВ от   ТП-34А 2х2500 кВА до БКТП 2х1000 кВА, Застройка микрорайона №30</v>
      </c>
      <c r="C343" s="663"/>
      <c r="D343" s="663"/>
      <c r="E343" s="663"/>
      <c r="F343" s="663"/>
      <c r="G343" s="663"/>
      <c r="H343" s="663"/>
      <c r="I343" s="663"/>
      <c r="J343" s="408"/>
      <c r="K343" s="430"/>
      <c r="L343" s="430"/>
      <c r="M343" s="430"/>
      <c r="N343" s="535"/>
      <c r="O343" s="430"/>
      <c r="P343" s="430"/>
      <c r="Q343" s="508">
        <f>'приложение 1.1 '!H344</f>
        <v>0.43357299999999999</v>
      </c>
      <c r="R343" s="508">
        <f t="shared" si="107"/>
        <v>2.1678650000000001E-2</v>
      </c>
      <c r="S343" s="508">
        <f t="shared" si="108"/>
        <v>0.17342920000000001</v>
      </c>
      <c r="T343" s="508">
        <f t="shared" si="109"/>
        <v>0.21678649999999999</v>
      </c>
      <c r="U343" s="508">
        <f t="shared" si="110"/>
        <v>2.1678650000000022E-2</v>
      </c>
      <c r="V343" s="663"/>
      <c r="W343" s="663"/>
      <c r="X343" s="663"/>
      <c r="Y343" s="663"/>
      <c r="Z343" s="663" t="str">
        <f>IF(AB343&gt;0,'приложение 1.1 '!G344,"-")</f>
        <v>-</v>
      </c>
      <c r="AA343" s="663"/>
      <c r="AB343" s="663"/>
      <c r="AC343" s="430">
        <f>'приложение 1.1 '!E344</f>
        <v>0</v>
      </c>
      <c r="AD343" s="663">
        <f>IF(AG343&gt;0,'приложение 1.1 '!G344,"-")</f>
        <v>2014</v>
      </c>
      <c r="AE343" s="663">
        <v>30</v>
      </c>
      <c r="AF343" s="663"/>
      <c r="AG343" s="663" t="s">
        <v>491</v>
      </c>
      <c r="AH343" s="531">
        <f>'приложение 1.1 '!D344</f>
        <v>0.17599999999999999</v>
      </c>
      <c r="AI343" s="185"/>
    </row>
    <row r="344" spans="1:35" ht="54.95" hidden="1" customHeight="1">
      <c r="A344" s="416" t="str">
        <f>'приложение 1.1 '!A345</f>
        <v>2.1.4.54</v>
      </c>
      <c r="B344" s="418" t="str">
        <f>'приложение 1.1 '!B345</f>
        <v>Строительство КЛ-10кВ от ТП-2х1600кВА мкр.30  до места врезки в КЛ-10кВ ТП-569-ТП-570 , мкр.30</v>
      </c>
      <c r="C344" s="663"/>
      <c r="D344" s="663"/>
      <c r="E344" s="663"/>
      <c r="F344" s="663"/>
      <c r="G344" s="663"/>
      <c r="H344" s="663"/>
      <c r="I344" s="663"/>
      <c r="J344" s="408"/>
      <c r="K344" s="430"/>
      <c r="L344" s="430"/>
      <c r="M344" s="430"/>
      <c r="N344" s="535"/>
      <c r="O344" s="430"/>
      <c r="P344" s="430"/>
      <c r="Q344" s="508">
        <f>'приложение 1.1 '!H345</f>
        <v>1.6480145500000001</v>
      </c>
      <c r="R344" s="508">
        <f t="shared" si="107"/>
        <v>8.2400727500000007E-2</v>
      </c>
      <c r="S344" s="508">
        <f t="shared" si="108"/>
        <v>0.65920582000000005</v>
      </c>
      <c r="T344" s="508">
        <f t="shared" si="109"/>
        <v>0.82400727500000004</v>
      </c>
      <c r="U344" s="508">
        <f t="shared" si="110"/>
        <v>8.2400727500000048E-2</v>
      </c>
      <c r="V344" s="663"/>
      <c r="W344" s="663"/>
      <c r="X344" s="663"/>
      <c r="Y344" s="663"/>
      <c r="Z344" s="663" t="str">
        <f>IF(AB344&gt;0,'приложение 1.1 '!G345,"-")</f>
        <v>-</v>
      </c>
      <c r="AA344" s="663"/>
      <c r="AB344" s="663"/>
      <c r="AC344" s="430">
        <f>'приложение 1.1 '!E345</f>
        <v>0</v>
      </c>
      <c r="AD344" s="663">
        <f>IF(AG344&gt;0,'приложение 1.1 '!G345,"-")</f>
        <v>2014</v>
      </c>
      <c r="AE344" s="663">
        <v>30</v>
      </c>
      <c r="AF344" s="663"/>
      <c r="AG344" s="663" t="s">
        <v>491</v>
      </c>
      <c r="AH344" s="531">
        <f>'приложение 1.1 '!D345</f>
        <v>0.498</v>
      </c>
      <c r="AI344" s="185"/>
    </row>
    <row r="345" spans="1:35" ht="54.95" hidden="1" customHeight="1">
      <c r="A345" s="416" t="str">
        <f>'приложение 1.1 '!A346</f>
        <v>2.1.4.55</v>
      </c>
      <c r="B345" s="418" t="str">
        <f>'приложение 1.1 '!B346</f>
        <v xml:space="preserve"> Строительство КЛ-10КВ от РП-10кВ мкр. 38- ТП-1 МКР.38  (Ренесанс констракшн)</v>
      </c>
      <c r="C345" s="663"/>
      <c r="D345" s="663"/>
      <c r="E345" s="663"/>
      <c r="F345" s="663"/>
      <c r="G345" s="663"/>
      <c r="H345" s="663"/>
      <c r="I345" s="663"/>
      <c r="J345" s="408"/>
      <c r="K345" s="430"/>
      <c r="L345" s="430"/>
      <c r="M345" s="430"/>
      <c r="N345" s="535"/>
      <c r="O345" s="430"/>
      <c r="P345" s="430"/>
      <c r="Q345" s="508">
        <f>'приложение 1.1 '!H346</f>
        <v>0.69760900000000003</v>
      </c>
      <c r="R345" s="508">
        <f t="shared" si="107"/>
        <v>3.488045E-2</v>
      </c>
      <c r="S345" s="508">
        <f t="shared" si="108"/>
        <v>0.2790436</v>
      </c>
      <c r="T345" s="508">
        <f t="shared" si="109"/>
        <v>0.34880450000000002</v>
      </c>
      <c r="U345" s="508">
        <f t="shared" si="110"/>
        <v>3.4880450000000063E-2</v>
      </c>
      <c r="V345" s="663"/>
      <c r="W345" s="663"/>
      <c r="X345" s="663"/>
      <c r="Y345" s="663"/>
      <c r="Z345" s="663" t="str">
        <f>IF(AB345&gt;0,'приложение 1.1 '!G346,"-")</f>
        <v>-</v>
      </c>
      <c r="AA345" s="663"/>
      <c r="AB345" s="663"/>
      <c r="AC345" s="430">
        <f>'приложение 1.1 '!E346</f>
        <v>0</v>
      </c>
      <c r="AD345" s="663">
        <f>IF(AG345&gt;0,'приложение 1.1 '!G346,"-")</f>
        <v>2012</v>
      </c>
      <c r="AE345" s="663">
        <v>30</v>
      </c>
      <c r="AF345" s="663"/>
      <c r="AG345" s="663" t="s">
        <v>1683</v>
      </c>
      <c r="AH345" s="531">
        <f>'приложение 1.1 '!D346</f>
        <v>0.4</v>
      </c>
      <c r="AI345" s="185"/>
    </row>
    <row r="346" spans="1:35" ht="54.95" hidden="1" customHeight="1">
      <c r="A346" s="416" t="str">
        <f>'приложение 1.1 '!A347</f>
        <v>2.1.4.56</v>
      </c>
      <c r="B346" s="418" t="str">
        <f>'приложение 1.1 '!B347</f>
        <v xml:space="preserve"> Строительство КЛ-10КВ от РП-10кВ мкр. 38- ТП-4 МКР.38  (Ренесанс констракшн)</v>
      </c>
      <c r="C346" s="663"/>
      <c r="D346" s="663"/>
      <c r="E346" s="663"/>
      <c r="F346" s="663"/>
      <c r="G346" s="663"/>
      <c r="H346" s="663"/>
      <c r="I346" s="663"/>
      <c r="J346" s="408"/>
      <c r="K346" s="430"/>
      <c r="L346" s="430"/>
      <c r="M346" s="430"/>
      <c r="N346" s="535"/>
      <c r="O346" s="430"/>
      <c r="P346" s="430"/>
      <c r="Q346" s="508">
        <f>'приложение 1.1 '!H347</f>
        <v>0.55288899999999996</v>
      </c>
      <c r="R346" s="508">
        <f t="shared" si="107"/>
        <v>2.7644450000000001E-2</v>
      </c>
      <c r="S346" s="508">
        <f t="shared" si="108"/>
        <v>0.22115560000000001</v>
      </c>
      <c r="T346" s="508">
        <f t="shared" si="109"/>
        <v>0.27644449999999998</v>
      </c>
      <c r="U346" s="508">
        <f t="shared" si="110"/>
        <v>2.7644449999999932E-2</v>
      </c>
      <c r="V346" s="663"/>
      <c r="W346" s="663"/>
      <c r="X346" s="663"/>
      <c r="Y346" s="663"/>
      <c r="Z346" s="663" t="str">
        <f>IF(AB346&gt;0,'приложение 1.1 '!G347,"-")</f>
        <v>-</v>
      </c>
      <c r="AA346" s="663"/>
      <c r="AB346" s="663"/>
      <c r="AC346" s="430">
        <f>'приложение 1.1 '!E347</f>
        <v>0</v>
      </c>
      <c r="AD346" s="663">
        <f>IF(AG346&gt;0,'приложение 1.1 '!G347,"-")</f>
        <v>2012</v>
      </c>
      <c r="AE346" s="663">
        <v>30</v>
      </c>
      <c r="AF346" s="663"/>
      <c r="AG346" s="663" t="s">
        <v>1684</v>
      </c>
      <c r="AH346" s="531">
        <f>'приложение 1.1 '!D347</f>
        <v>0.22</v>
      </c>
      <c r="AI346" s="185"/>
    </row>
    <row r="347" spans="1:35" ht="54.95" hidden="1" customHeight="1">
      <c r="A347" s="416" t="str">
        <f>'приложение 1.1 '!A348</f>
        <v>2.1.4.57</v>
      </c>
      <c r="B347" s="418" t="str">
        <f>'приложение 1.1 '!B348</f>
        <v xml:space="preserve"> Строительство КЛ-10КВ от РП-10кВ мкр. 38- ТП-5 МКР.38  (Ренесанс констракшн)</v>
      </c>
      <c r="C347" s="663"/>
      <c r="D347" s="663"/>
      <c r="E347" s="663"/>
      <c r="F347" s="663"/>
      <c r="G347" s="663"/>
      <c r="H347" s="663"/>
      <c r="I347" s="663"/>
      <c r="J347" s="408"/>
      <c r="K347" s="430"/>
      <c r="L347" s="430"/>
      <c r="M347" s="430"/>
      <c r="N347" s="535"/>
      <c r="O347" s="430"/>
      <c r="P347" s="430"/>
      <c r="Q347" s="508">
        <f>'приложение 1.1 '!H348</f>
        <v>0.88316099999999997</v>
      </c>
      <c r="R347" s="508">
        <f t="shared" si="107"/>
        <v>4.4158050000000004E-2</v>
      </c>
      <c r="S347" s="508">
        <f t="shared" si="108"/>
        <v>0.35326440000000003</v>
      </c>
      <c r="T347" s="508">
        <f t="shared" si="109"/>
        <v>0.44158049999999999</v>
      </c>
      <c r="U347" s="508">
        <f t="shared" si="110"/>
        <v>4.4158049999999949E-2</v>
      </c>
      <c r="V347" s="663"/>
      <c r="W347" s="663"/>
      <c r="X347" s="663"/>
      <c r="Y347" s="663"/>
      <c r="Z347" s="663" t="str">
        <f>IF(AB347&gt;0,'приложение 1.1 '!G348,"-")</f>
        <v>-</v>
      </c>
      <c r="AA347" s="663"/>
      <c r="AB347" s="663"/>
      <c r="AC347" s="430">
        <f>'приложение 1.1 '!E348</f>
        <v>0</v>
      </c>
      <c r="AD347" s="663">
        <f>IF(AG347&gt;0,'приложение 1.1 '!G348,"-")</f>
        <v>2012</v>
      </c>
      <c r="AE347" s="663">
        <v>30</v>
      </c>
      <c r="AF347" s="663"/>
      <c r="AG347" s="663" t="s">
        <v>1685</v>
      </c>
      <c r="AH347" s="531">
        <f>'приложение 1.1 '!D348</f>
        <v>0.55800000000000005</v>
      </c>
      <c r="AI347" s="185"/>
    </row>
    <row r="348" spans="1:35" ht="54.95" hidden="1" customHeight="1">
      <c r="A348" s="416" t="str">
        <f>'приложение 1.1 '!A349</f>
        <v>2.1.4.58</v>
      </c>
      <c r="B348" s="418" t="str">
        <f>'приложение 1.1 '!B349</f>
        <v xml:space="preserve"> Строительство КЛ-10КВ от РП-10кВ мкр. 38- ТП-2 МКР.38  (Ренесанс констракшн)</v>
      </c>
      <c r="C348" s="663"/>
      <c r="D348" s="663"/>
      <c r="E348" s="663"/>
      <c r="F348" s="663"/>
      <c r="G348" s="663"/>
      <c r="H348" s="663"/>
      <c r="I348" s="663"/>
      <c r="J348" s="408"/>
      <c r="K348" s="430"/>
      <c r="L348" s="430"/>
      <c r="M348" s="430"/>
      <c r="N348" s="535"/>
      <c r="O348" s="430"/>
      <c r="P348" s="430"/>
      <c r="Q348" s="508">
        <f>'приложение 1.1 '!H349</f>
        <v>0.156551</v>
      </c>
      <c r="R348" s="508">
        <f t="shared" si="107"/>
        <v>7.8275500000000008E-3</v>
      </c>
      <c r="S348" s="508">
        <f t="shared" si="108"/>
        <v>6.2620400000000007E-2</v>
      </c>
      <c r="T348" s="508">
        <f t="shared" si="109"/>
        <v>7.8275499999999998E-2</v>
      </c>
      <c r="U348" s="508">
        <f t="shared" si="110"/>
        <v>7.8275499999999887E-3</v>
      </c>
      <c r="V348" s="663"/>
      <c r="W348" s="663"/>
      <c r="X348" s="663"/>
      <c r="Y348" s="663"/>
      <c r="Z348" s="663" t="str">
        <f>IF(AB348&gt;0,'приложение 1.1 '!G349,"-")</f>
        <v>-</v>
      </c>
      <c r="AA348" s="663"/>
      <c r="AB348" s="663"/>
      <c r="AC348" s="430">
        <f>'приложение 1.1 '!E349</f>
        <v>0</v>
      </c>
      <c r="AD348" s="663">
        <f>IF(AG348&gt;0,'приложение 1.1 '!G349,"-")</f>
        <v>2012</v>
      </c>
      <c r="AE348" s="663">
        <v>30</v>
      </c>
      <c r="AF348" s="663"/>
      <c r="AG348" s="663" t="s">
        <v>1683</v>
      </c>
      <c r="AH348" s="531">
        <f>'приложение 1.1 '!D349</f>
        <v>6.6000000000000003E-2</v>
      </c>
      <c r="AI348" s="185"/>
    </row>
    <row r="349" spans="1:35" ht="54.95" hidden="1" customHeight="1">
      <c r="A349" s="416" t="str">
        <f>'приложение 1.1 '!A350</f>
        <v>2.1.4.59</v>
      </c>
      <c r="B349" s="418" t="str">
        <f>'приложение 1.1 '!B350</f>
        <v>Строительство КЛ-10КВ от РП-10кВ мкр. 38- ТП-3 МКР.38  (Ренесанс констракшн)</v>
      </c>
      <c r="C349" s="663"/>
      <c r="D349" s="663"/>
      <c r="E349" s="663"/>
      <c r="F349" s="663"/>
      <c r="G349" s="663"/>
      <c r="H349" s="663"/>
      <c r="I349" s="663"/>
      <c r="J349" s="408"/>
      <c r="K349" s="430"/>
      <c r="L349" s="430"/>
      <c r="M349" s="430"/>
      <c r="N349" s="535"/>
      <c r="O349" s="430"/>
      <c r="P349" s="430"/>
      <c r="Q349" s="508">
        <f>'приложение 1.1 '!H350</f>
        <v>0.156551</v>
      </c>
      <c r="R349" s="508">
        <f t="shared" si="107"/>
        <v>7.8275500000000008E-3</v>
      </c>
      <c r="S349" s="508">
        <f t="shared" si="108"/>
        <v>6.2620400000000007E-2</v>
      </c>
      <c r="T349" s="508">
        <f t="shared" si="109"/>
        <v>7.8275499999999998E-2</v>
      </c>
      <c r="U349" s="508">
        <f t="shared" si="110"/>
        <v>7.8275499999999887E-3</v>
      </c>
      <c r="V349" s="663"/>
      <c r="W349" s="663"/>
      <c r="X349" s="663"/>
      <c r="Y349" s="663"/>
      <c r="Z349" s="663" t="str">
        <f>IF(AB349&gt;0,'приложение 1.1 '!G350,"-")</f>
        <v>-</v>
      </c>
      <c r="AA349" s="663"/>
      <c r="AB349" s="663"/>
      <c r="AC349" s="430">
        <f>'приложение 1.1 '!E350</f>
        <v>0</v>
      </c>
      <c r="AD349" s="663">
        <f>IF(AG349&gt;0,'приложение 1.1 '!G350,"-")</f>
        <v>2012</v>
      </c>
      <c r="AE349" s="663">
        <v>30</v>
      </c>
      <c r="AF349" s="663"/>
      <c r="AG349" s="663" t="s">
        <v>1683</v>
      </c>
      <c r="AH349" s="531">
        <f>'приложение 1.1 '!D350</f>
        <v>6.6000000000000003E-2</v>
      </c>
      <c r="AI349" s="185"/>
    </row>
    <row r="350" spans="1:35" ht="54.95" hidden="1" customHeight="1">
      <c r="A350" s="416" t="str">
        <f>'приложение 1.1 '!A351</f>
        <v>2.1.4.60</v>
      </c>
      <c r="B350" s="418" t="str">
        <f>'приложение 1.1 '!B351</f>
        <v>Строительство КЛ-10кВ от РП-150 до РП -10кВ мкр.38  (Ренесанс констракшн)</v>
      </c>
      <c r="C350" s="663"/>
      <c r="D350" s="663"/>
      <c r="E350" s="663"/>
      <c r="F350" s="663"/>
      <c r="G350" s="663"/>
      <c r="H350" s="663"/>
      <c r="I350" s="663"/>
      <c r="J350" s="408"/>
      <c r="K350" s="430"/>
      <c r="L350" s="430"/>
      <c r="M350" s="430"/>
      <c r="N350" s="535"/>
      <c r="O350" s="430"/>
      <c r="P350" s="430"/>
      <c r="Q350" s="508">
        <f>'приложение 1.1 '!H351</f>
        <v>11.988240379999999</v>
      </c>
      <c r="R350" s="508">
        <f t="shared" si="107"/>
        <v>0.59941201899999996</v>
      </c>
      <c r="S350" s="508">
        <f t="shared" si="108"/>
        <v>4.7952961519999997</v>
      </c>
      <c r="T350" s="508">
        <f t="shared" si="109"/>
        <v>5.9941201899999994</v>
      </c>
      <c r="U350" s="508">
        <f t="shared" si="110"/>
        <v>0.59941201900000074</v>
      </c>
      <c r="V350" s="663"/>
      <c r="W350" s="663"/>
      <c r="X350" s="663"/>
      <c r="Y350" s="663"/>
      <c r="Z350" s="663" t="str">
        <f>IF(AB350&gt;0,'приложение 1.1 '!G351,"-")</f>
        <v>-</v>
      </c>
      <c r="AA350" s="663"/>
      <c r="AB350" s="663"/>
      <c r="AC350" s="430">
        <f>'приложение 1.1 '!E351</f>
        <v>0</v>
      </c>
      <c r="AD350" s="663">
        <f>IF(AG350&gt;0,'приложение 1.1 '!G351,"-")</f>
        <v>2012</v>
      </c>
      <c r="AE350" s="663">
        <v>30</v>
      </c>
      <c r="AF350" s="663"/>
      <c r="AG350" s="663" t="s">
        <v>491</v>
      </c>
      <c r="AH350" s="531">
        <f>'приложение 1.1 '!D351</f>
        <v>4.7320000000000002</v>
      </c>
      <c r="AI350" s="185"/>
    </row>
    <row r="351" spans="1:35" ht="54.95" hidden="1" customHeight="1">
      <c r="A351" s="416" t="str">
        <f>'приложение 1.1 '!A352</f>
        <v>2.1.4.61</v>
      </c>
      <c r="B351" s="418" t="str">
        <f>'приложение 1.1 '!B352</f>
        <v>КЛ-10кВ ПС "Западная"-РП(ТП)-2х2500кВА мкр.38 (1-я очередь)</v>
      </c>
      <c r="C351" s="663"/>
      <c r="D351" s="663"/>
      <c r="E351" s="663"/>
      <c r="F351" s="663"/>
      <c r="G351" s="663"/>
      <c r="H351" s="663"/>
      <c r="I351" s="663"/>
      <c r="J351" s="408"/>
      <c r="K351" s="430"/>
      <c r="L351" s="430"/>
      <c r="M351" s="430"/>
      <c r="N351" s="535"/>
      <c r="O351" s="430"/>
      <c r="P351" s="430"/>
      <c r="Q351" s="508">
        <f>'приложение 1.1 '!H352</f>
        <v>23.256975090000001</v>
      </c>
      <c r="R351" s="508">
        <f t="shared" si="107"/>
        <v>1.1628487545000001</v>
      </c>
      <c r="S351" s="508">
        <f t="shared" si="108"/>
        <v>9.3027900360000011</v>
      </c>
      <c r="T351" s="508">
        <f t="shared" si="109"/>
        <v>11.628487545</v>
      </c>
      <c r="U351" s="508">
        <f t="shared" si="110"/>
        <v>1.1628487545000006</v>
      </c>
      <c r="V351" s="663"/>
      <c r="W351" s="663"/>
      <c r="X351" s="663"/>
      <c r="Y351" s="663"/>
      <c r="Z351" s="663" t="str">
        <f>IF(AB351&gt;0,'приложение 1.1 '!G352,"-")</f>
        <v>-</v>
      </c>
      <c r="AA351" s="663"/>
      <c r="AB351" s="663"/>
      <c r="AC351" s="430">
        <f>'приложение 1.1 '!E352</f>
        <v>0</v>
      </c>
      <c r="AD351" s="663">
        <f>IF(AG351&gt;0,'приложение 1.1 '!G352,"-")</f>
        <v>2013</v>
      </c>
      <c r="AE351" s="663">
        <v>30</v>
      </c>
      <c r="AF351" s="663"/>
      <c r="AG351" s="663" t="s">
        <v>491</v>
      </c>
      <c r="AH351" s="531">
        <f>'приложение 1.1 '!D352</f>
        <v>8.44</v>
      </c>
      <c r="AI351" s="185"/>
    </row>
    <row r="352" spans="1:35" ht="54.95" hidden="1" customHeight="1">
      <c r="A352" s="416" t="str">
        <f>'приложение 1.1 '!A353</f>
        <v>2.1.4.62</v>
      </c>
      <c r="B352" s="418" t="str">
        <f>'приложение 1.1 '!B353</f>
        <v>КЛ-10 кВ РП-156  РП(ТП)-2х2500кВА мкр.38 (1-я очередь)</v>
      </c>
      <c r="C352" s="663"/>
      <c r="D352" s="663"/>
      <c r="E352" s="663"/>
      <c r="F352" s="663"/>
      <c r="G352" s="663"/>
      <c r="H352" s="663"/>
      <c r="I352" s="663"/>
      <c r="J352" s="408"/>
      <c r="K352" s="430"/>
      <c r="L352" s="430"/>
      <c r="M352" s="430"/>
      <c r="N352" s="535"/>
      <c r="O352" s="430"/>
      <c r="P352" s="430"/>
      <c r="Q352" s="508">
        <f>'приложение 1.1 '!H353</f>
        <v>3.3100719299999999</v>
      </c>
      <c r="R352" s="508">
        <f t="shared" si="107"/>
        <v>0.16550359650000002</v>
      </c>
      <c r="S352" s="508">
        <f t="shared" si="108"/>
        <v>1.3240287720000001</v>
      </c>
      <c r="T352" s="508">
        <f t="shared" si="109"/>
        <v>1.6550359649999999</v>
      </c>
      <c r="U352" s="508">
        <f t="shared" si="110"/>
        <v>0.16550359649999979</v>
      </c>
      <c r="V352" s="663"/>
      <c r="W352" s="663"/>
      <c r="X352" s="663"/>
      <c r="Y352" s="663"/>
      <c r="Z352" s="663" t="str">
        <f>IF(AB352&gt;0,'приложение 1.1 '!G353,"-")</f>
        <v>-</v>
      </c>
      <c r="AA352" s="663"/>
      <c r="AB352" s="663"/>
      <c r="AC352" s="430">
        <f>'приложение 1.1 '!E353</f>
        <v>0</v>
      </c>
      <c r="AD352" s="663">
        <f>IF(AG352&gt;0,'приложение 1.1 '!G353,"-")</f>
        <v>2013</v>
      </c>
      <c r="AE352" s="663">
        <v>30</v>
      </c>
      <c r="AF352" s="663"/>
      <c r="AG352" s="663" t="s">
        <v>491</v>
      </c>
      <c r="AH352" s="531">
        <f>'приложение 1.1 '!D353</f>
        <v>1.26</v>
      </c>
      <c r="AI352" s="185"/>
    </row>
    <row r="353" spans="1:35" ht="54.95" hidden="1" customHeight="1">
      <c r="A353" s="416" t="str">
        <f>'приложение 1.1 '!A354</f>
        <v>2.1.4.63</v>
      </c>
      <c r="B353" s="418" t="str">
        <f>'приложение 1.1 '!B354</f>
        <v>КЛ -10 кВ РП(ТП)-2х2500кВА ТП№1 2х1600 кВА мкр.38 (1-я очередь)</v>
      </c>
      <c r="C353" s="663"/>
      <c r="D353" s="663"/>
      <c r="E353" s="663"/>
      <c r="F353" s="663"/>
      <c r="G353" s="663"/>
      <c r="H353" s="663"/>
      <c r="I353" s="663"/>
      <c r="J353" s="408"/>
      <c r="K353" s="430"/>
      <c r="L353" s="430"/>
      <c r="M353" s="430"/>
      <c r="N353" s="535"/>
      <c r="O353" s="430"/>
      <c r="P353" s="430"/>
      <c r="Q353" s="508">
        <f>'приложение 1.1 '!H354</f>
        <v>1.2959919900000001</v>
      </c>
      <c r="R353" s="508">
        <f t="shared" si="107"/>
        <v>6.4799599500000013E-2</v>
      </c>
      <c r="S353" s="508">
        <f t="shared" si="108"/>
        <v>0.5183967960000001</v>
      </c>
      <c r="T353" s="508">
        <f t="shared" si="109"/>
        <v>0.64799599500000005</v>
      </c>
      <c r="U353" s="508">
        <f t="shared" si="110"/>
        <v>6.4799599499999916E-2</v>
      </c>
      <c r="V353" s="663"/>
      <c r="W353" s="663"/>
      <c r="X353" s="663"/>
      <c r="Y353" s="663"/>
      <c r="Z353" s="663" t="str">
        <f>IF(AB353&gt;0,'приложение 1.1 '!G354,"-")</f>
        <v>-</v>
      </c>
      <c r="AA353" s="663"/>
      <c r="AB353" s="663"/>
      <c r="AC353" s="430">
        <f>'приложение 1.1 '!E354</f>
        <v>0</v>
      </c>
      <c r="AD353" s="663">
        <f>IF(AG353&gt;0,'приложение 1.1 '!G354,"-")</f>
        <v>2013</v>
      </c>
      <c r="AE353" s="663">
        <v>30</v>
      </c>
      <c r="AF353" s="663"/>
      <c r="AG353" s="663" t="s">
        <v>491</v>
      </c>
      <c r="AH353" s="531">
        <f>'приложение 1.1 '!D354</f>
        <v>0.48</v>
      </c>
      <c r="AI353" s="185"/>
    </row>
    <row r="354" spans="1:35" ht="54.95" hidden="1" customHeight="1">
      <c r="A354" s="416" t="str">
        <f>'приложение 1.1 '!A355</f>
        <v>2.1.4.64</v>
      </c>
      <c r="B354" s="418" t="str">
        <f>'приложение 1.1 '!B355</f>
        <v xml:space="preserve">Строительство КЛ-10кВ  ТП №2 -2х1250кВА - ТП №3 -2х1600кВА мкр.38 (1-я очередь) </v>
      </c>
      <c r="C354" s="663"/>
      <c r="D354" s="663"/>
      <c r="E354" s="663"/>
      <c r="F354" s="663"/>
      <c r="G354" s="663"/>
      <c r="H354" s="663"/>
      <c r="I354" s="663"/>
      <c r="J354" s="408"/>
      <c r="K354" s="430"/>
      <c r="L354" s="430"/>
      <c r="M354" s="430"/>
      <c r="N354" s="535"/>
      <c r="O354" s="430"/>
      <c r="P354" s="430"/>
      <c r="Q354" s="508">
        <f>'приложение 1.1 '!H355</f>
        <v>1.4956443800000001</v>
      </c>
      <c r="R354" s="508">
        <f t="shared" si="107"/>
        <v>7.4782219000000011E-2</v>
      </c>
      <c r="S354" s="508">
        <f t="shared" si="108"/>
        <v>0.59825775200000009</v>
      </c>
      <c r="T354" s="508">
        <f t="shared" si="109"/>
        <v>0.74782219000000005</v>
      </c>
      <c r="U354" s="508">
        <f t="shared" si="110"/>
        <v>7.4782219000000039E-2</v>
      </c>
      <c r="V354" s="663"/>
      <c r="W354" s="663"/>
      <c r="X354" s="663"/>
      <c r="Y354" s="663"/>
      <c r="Z354" s="663" t="str">
        <f>IF(AB354&gt;0,'приложение 1.1 '!G355,"-")</f>
        <v>-</v>
      </c>
      <c r="AA354" s="663"/>
      <c r="AB354" s="663"/>
      <c r="AC354" s="430">
        <f>'приложение 1.1 '!E355</f>
        <v>0</v>
      </c>
      <c r="AD354" s="663">
        <f>IF(AG354&gt;0,'приложение 1.1 '!G355,"-")</f>
        <v>2015</v>
      </c>
      <c r="AE354" s="663">
        <v>30</v>
      </c>
      <c r="AF354" s="663"/>
      <c r="AG354" s="663" t="s">
        <v>491</v>
      </c>
      <c r="AH354" s="531">
        <f>'приложение 1.1 '!D355</f>
        <v>0.56000000000000005</v>
      </c>
      <c r="AI354" s="185"/>
    </row>
    <row r="355" spans="1:35" ht="54.95" hidden="1" customHeight="1">
      <c r="A355" s="416" t="str">
        <f>'приложение 1.1 '!A356</f>
        <v>2.1.4.65</v>
      </c>
      <c r="B355" s="418" t="str">
        <f>'приложение 1.1 '!B356</f>
        <v>Строительство КЛ-10кВ  ТП №1- 2х1600кВА - ТП №2 -2х1250кВА  мкр.38 (1-я очередь)</v>
      </c>
      <c r="C355" s="663"/>
      <c r="D355" s="663"/>
      <c r="E355" s="663"/>
      <c r="F355" s="663"/>
      <c r="G355" s="663"/>
      <c r="H355" s="663"/>
      <c r="I355" s="663"/>
      <c r="J355" s="408"/>
      <c r="K355" s="430"/>
      <c r="L355" s="430"/>
      <c r="M355" s="430"/>
      <c r="N355" s="535"/>
      <c r="O355" s="430"/>
      <c r="P355" s="430"/>
      <c r="Q355" s="508">
        <f>'приложение 1.1 '!H356</f>
        <v>1.4956443800000001</v>
      </c>
      <c r="R355" s="508">
        <f t="shared" si="107"/>
        <v>7.4782219000000011E-2</v>
      </c>
      <c r="S355" s="508">
        <f t="shared" si="108"/>
        <v>0.59825775200000009</v>
      </c>
      <c r="T355" s="508">
        <f t="shared" si="109"/>
        <v>0.74782219000000005</v>
      </c>
      <c r="U355" s="508">
        <f t="shared" si="110"/>
        <v>7.4782219000000039E-2</v>
      </c>
      <c r="V355" s="663"/>
      <c r="W355" s="663"/>
      <c r="X355" s="663"/>
      <c r="Y355" s="663"/>
      <c r="Z355" s="663" t="str">
        <f>IF(AB355&gt;0,'приложение 1.1 '!G356,"-")</f>
        <v>-</v>
      </c>
      <c r="AA355" s="663"/>
      <c r="AB355" s="663"/>
      <c r="AC355" s="430">
        <f>'приложение 1.1 '!E356</f>
        <v>0</v>
      </c>
      <c r="AD355" s="663">
        <f>IF(AG355&gt;0,'приложение 1.1 '!G356,"-")</f>
        <v>2015</v>
      </c>
      <c r="AE355" s="663">
        <v>30</v>
      </c>
      <c r="AF355" s="663"/>
      <c r="AG355" s="663" t="s">
        <v>491</v>
      </c>
      <c r="AH355" s="531">
        <f>'приложение 1.1 '!D356</f>
        <v>0.56000000000000005</v>
      </c>
      <c r="AI355" s="185"/>
    </row>
    <row r="356" spans="1:35" ht="54.95" hidden="1" customHeight="1">
      <c r="A356" s="416" t="str">
        <f>'приложение 1.1 '!A357</f>
        <v>2.1.4.66</v>
      </c>
      <c r="B356" s="418" t="str">
        <f>'приложение 1.1 '!B357</f>
        <v>Строительство КЛ-10кВ ТП №3-2х1600кВА мкр.38-  ТП №4-2х2500кВА мкр.38  (2-я очередь )</v>
      </c>
      <c r="C356" s="663"/>
      <c r="D356" s="663"/>
      <c r="E356" s="663"/>
      <c r="F356" s="663"/>
      <c r="G356" s="663"/>
      <c r="H356" s="663"/>
      <c r="I356" s="663"/>
      <c r="J356" s="408"/>
      <c r="K356" s="430"/>
      <c r="L356" s="430"/>
      <c r="M356" s="430"/>
      <c r="N356" s="535"/>
      <c r="O356" s="430"/>
      <c r="P356" s="430"/>
      <c r="Q356" s="508">
        <f>'приложение 1.1 '!H357</f>
        <v>1.636709</v>
      </c>
      <c r="R356" s="508">
        <f t="shared" si="107"/>
        <v>8.1835450000000004E-2</v>
      </c>
      <c r="S356" s="508">
        <f t="shared" si="108"/>
        <v>0.65468360000000003</v>
      </c>
      <c r="T356" s="508">
        <f t="shared" si="109"/>
        <v>0.81835449999999998</v>
      </c>
      <c r="U356" s="508">
        <f t="shared" si="110"/>
        <v>8.1835450000000032E-2</v>
      </c>
      <c r="V356" s="663"/>
      <c r="W356" s="663"/>
      <c r="X356" s="663"/>
      <c r="Y356" s="663"/>
      <c r="Z356" s="663" t="str">
        <f>IF(AB356&gt;0,'приложение 1.1 '!G357,"-")</f>
        <v>-</v>
      </c>
      <c r="AA356" s="663"/>
      <c r="AB356" s="663"/>
      <c r="AC356" s="430">
        <f>'приложение 1.1 '!E357</f>
        <v>0</v>
      </c>
      <c r="AD356" s="663">
        <f>IF(AG356&gt;0,'приложение 1.1 '!G357,"-")</f>
        <v>2015</v>
      </c>
      <c r="AE356" s="663">
        <v>30</v>
      </c>
      <c r="AF356" s="663"/>
      <c r="AG356" s="663" t="s">
        <v>491</v>
      </c>
      <c r="AH356" s="531">
        <f>'приложение 1.1 '!D357</f>
        <v>0.58599999999999997</v>
      </c>
      <c r="AI356" s="185"/>
    </row>
    <row r="357" spans="1:35" ht="54.95" hidden="1" customHeight="1">
      <c r="A357" s="416" t="str">
        <f>'приложение 1.1 '!A358</f>
        <v>2.1.4.67</v>
      </c>
      <c r="B357" s="418" t="str">
        <f>'приложение 1.1 '!B358</f>
        <v>Строительство КЛ-10кВ  ТП №4-2х2500кВА мкр.38- РП (ТП)-  2 х 2500кВА мкр.38   (2-я очередь )</v>
      </c>
      <c r="C357" s="663"/>
      <c r="D357" s="663"/>
      <c r="E357" s="663"/>
      <c r="F357" s="663"/>
      <c r="G357" s="663"/>
      <c r="H357" s="663"/>
      <c r="I357" s="663"/>
      <c r="J357" s="408"/>
      <c r="K357" s="430"/>
      <c r="L357" s="430"/>
      <c r="M357" s="430"/>
      <c r="N357" s="535"/>
      <c r="O357" s="430"/>
      <c r="P357" s="430"/>
      <c r="Q357" s="508">
        <f>'приложение 1.1 '!H358</f>
        <v>1.8546579999999999</v>
      </c>
      <c r="R357" s="508">
        <f t="shared" si="107"/>
        <v>9.2732900000000007E-2</v>
      </c>
      <c r="S357" s="508">
        <f t="shared" si="108"/>
        <v>0.74186320000000006</v>
      </c>
      <c r="T357" s="508">
        <f t="shared" si="109"/>
        <v>0.92732899999999996</v>
      </c>
      <c r="U357" s="508">
        <f t="shared" si="110"/>
        <v>9.2732899999999896E-2</v>
      </c>
      <c r="V357" s="663"/>
      <c r="W357" s="663"/>
      <c r="X357" s="663"/>
      <c r="Y357" s="663"/>
      <c r="Z357" s="663" t="str">
        <f>IF(AB357&gt;0,'приложение 1.1 '!G358,"-")</f>
        <v>-</v>
      </c>
      <c r="AA357" s="663"/>
      <c r="AB357" s="663"/>
      <c r="AC357" s="430">
        <f>'приложение 1.1 '!E358</f>
        <v>0</v>
      </c>
      <c r="AD357" s="663">
        <f>IF(AG357&gt;0,'приложение 1.1 '!G358,"-")</f>
        <v>2015</v>
      </c>
      <c r="AE357" s="663">
        <v>30</v>
      </c>
      <c r="AF357" s="663"/>
      <c r="AG357" s="663" t="s">
        <v>491</v>
      </c>
      <c r="AH357" s="531">
        <f>'приложение 1.1 '!D358</f>
        <v>0.68</v>
      </c>
      <c r="AI357" s="185"/>
    </row>
    <row r="358" spans="1:35" ht="75.75" hidden="1" customHeight="1">
      <c r="A358" s="416" t="str">
        <f>'приложение 1.1 '!A359</f>
        <v>2.1.4.68</v>
      </c>
      <c r="B358" s="418" t="str">
        <f>'приложение 1.1 '!B359</f>
        <v>Строительство КЛ-10кВ от 2БКТП-100кВА до места врезки в существующую КЛ-10кВ, для электроснабжения Детского сада в мкр. 32 №1;2</v>
      </c>
      <c r="C358" s="663"/>
      <c r="D358" s="663"/>
      <c r="E358" s="663"/>
      <c r="F358" s="663"/>
      <c r="G358" s="663"/>
      <c r="H358" s="663"/>
      <c r="I358" s="663"/>
      <c r="J358" s="408"/>
      <c r="K358" s="430"/>
      <c r="L358" s="430"/>
      <c r="M358" s="430"/>
      <c r="N358" s="535"/>
      <c r="O358" s="430"/>
      <c r="P358" s="430"/>
      <c r="Q358" s="508">
        <f>'приложение 1.1 '!H359</f>
        <v>0.44086447000000001</v>
      </c>
      <c r="R358" s="508">
        <f t="shared" si="107"/>
        <v>2.20432235E-2</v>
      </c>
      <c r="S358" s="508">
        <f t="shared" si="108"/>
        <v>0.176345788</v>
      </c>
      <c r="T358" s="508">
        <f t="shared" si="109"/>
        <v>0.220432235</v>
      </c>
      <c r="U358" s="508">
        <f t="shared" si="110"/>
        <v>2.2043223500000042E-2</v>
      </c>
      <c r="V358" s="663"/>
      <c r="W358" s="663"/>
      <c r="X358" s="663"/>
      <c r="Y358" s="663"/>
      <c r="Z358" s="663" t="str">
        <f>IF(AB358&gt;0,'приложение 1.1 '!G359,"-")</f>
        <v>-</v>
      </c>
      <c r="AA358" s="663"/>
      <c r="AB358" s="663"/>
      <c r="AC358" s="430">
        <f>'приложение 1.1 '!E359</f>
        <v>0</v>
      </c>
      <c r="AD358" s="663">
        <f>IF(AG358&gt;0,'приложение 1.1 '!G359,"-")</f>
        <v>2013</v>
      </c>
      <c r="AE358" s="663">
        <v>30</v>
      </c>
      <c r="AF358" s="663"/>
      <c r="AG358" s="663" t="s">
        <v>491</v>
      </c>
      <c r="AH358" s="531">
        <f>'приложение 1.1 '!D359</f>
        <v>0.13200000000000001</v>
      </c>
      <c r="AI358" s="185"/>
    </row>
    <row r="359" spans="1:35" ht="54.95" hidden="1" customHeight="1">
      <c r="A359" s="416" t="str">
        <f>'приложение 1.1 '!A360</f>
        <v>2.1.4.69</v>
      </c>
      <c r="B359" s="418" t="str">
        <f>'приложение 1.1 '!B360</f>
        <v>Строительство КЛ-10кВ  от  РП-(ТП)2х1250кВА  мкр.44 до 2БКТП-1600кВА (ТП-№1 )мкр. 40</v>
      </c>
      <c r="C359" s="663"/>
      <c r="D359" s="663"/>
      <c r="E359" s="663"/>
      <c r="F359" s="663"/>
      <c r="G359" s="663"/>
      <c r="H359" s="663"/>
      <c r="I359" s="663"/>
      <c r="J359" s="408"/>
      <c r="K359" s="430"/>
      <c r="L359" s="430"/>
      <c r="M359" s="430"/>
      <c r="N359" s="535"/>
      <c r="O359" s="430"/>
      <c r="P359" s="430"/>
      <c r="Q359" s="508">
        <f>'приложение 1.1 '!H360</f>
        <v>4.560962</v>
      </c>
      <c r="R359" s="508">
        <f t="shared" si="107"/>
        <v>0.2280481</v>
      </c>
      <c r="S359" s="508">
        <f t="shared" si="108"/>
        <v>1.8243848</v>
      </c>
      <c r="T359" s="508">
        <f t="shared" si="109"/>
        <v>2.280481</v>
      </c>
      <c r="U359" s="508">
        <f t="shared" si="110"/>
        <v>0.22804810000000053</v>
      </c>
      <c r="V359" s="663"/>
      <c r="W359" s="663"/>
      <c r="X359" s="663"/>
      <c r="Y359" s="663"/>
      <c r="Z359" s="663" t="str">
        <f>IF(AB359&gt;0,'приложение 1.1 '!G360,"-")</f>
        <v>-</v>
      </c>
      <c r="AA359" s="663"/>
      <c r="AB359" s="663"/>
      <c r="AC359" s="430">
        <f>'приложение 1.1 '!E360</f>
        <v>0</v>
      </c>
      <c r="AD359" s="663">
        <f>IF(AG359&gt;0,'приложение 1.1 '!G360,"-")</f>
        <v>2012</v>
      </c>
      <c r="AE359" s="663">
        <v>30</v>
      </c>
      <c r="AF359" s="663"/>
      <c r="AG359" s="663" t="s">
        <v>491</v>
      </c>
      <c r="AH359" s="531">
        <f>'приложение 1.1 '!D360</f>
        <v>2.3559999999999999</v>
      </c>
      <c r="AI359" s="185"/>
    </row>
    <row r="360" spans="1:35" ht="54.95" hidden="1" customHeight="1">
      <c r="A360" s="416" t="str">
        <f>'приложение 1.1 '!A361</f>
        <v>2.1.4.70</v>
      </c>
      <c r="B360" s="418" t="str">
        <f>'приложение 1.1 '!B361</f>
        <v>Строительство КЛ-10кВ  от  РП-(ТП)2х1250кВА  мкр.44 до 2БКТП-1600кВА (ТП-№4 )мкр. 40</v>
      </c>
      <c r="C360" s="663"/>
      <c r="D360" s="663"/>
      <c r="E360" s="663"/>
      <c r="F360" s="663"/>
      <c r="G360" s="663"/>
      <c r="H360" s="663"/>
      <c r="I360" s="663"/>
      <c r="J360" s="408"/>
      <c r="K360" s="430"/>
      <c r="L360" s="430"/>
      <c r="M360" s="430"/>
      <c r="N360" s="535"/>
      <c r="O360" s="430"/>
      <c r="P360" s="430"/>
      <c r="Q360" s="508">
        <f>'приложение 1.1 '!H361</f>
        <v>10.21733519</v>
      </c>
      <c r="R360" s="508">
        <f t="shared" si="107"/>
        <v>0.51086675950000004</v>
      </c>
      <c r="S360" s="508">
        <f t="shared" si="108"/>
        <v>4.0869340760000004</v>
      </c>
      <c r="T360" s="508">
        <f t="shared" si="109"/>
        <v>5.108667595</v>
      </c>
      <c r="U360" s="508">
        <f t="shared" si="110"/>
        <v>0.51086675950000071</v>
      </c>
      <c r="V360" s="663"/>
      <c r="W360" s="663"/>
      <c r="X360" s="663"/>
      <c r="Y360" s="663"/>
      <c r="Z360" s="663" t="str">
        <f>IF(AB360&gt;0,'приложение 1.1 '!G361,"-")</f>
        <v>-</v>
      </c>
      <c r="AA360" s="663"/>
      <c r="AB360" s="663"/>
      <c r="AC360" s="430">
        <f>'приложение 1.1 '!E361</f>
        <v>0</v>
      </c>
      <c r="AD360" s="663">
        <f>IF(AG360&gt;0,'приложение 1.1 '!G361,"-")</f>
        <v>2012</v>
      </c>
      <c r="AE360" s="663">
        <v>30</v>
      </c>
      <c r="AF360" s="663"/>
      <c r="AG360" s="663" t="s">
        <v>491</v>
      </c>
      <c r="AH360" s="531">
        <f>'приложение 1.1 '!D361</f>
        <v>2.6819999999999999</v>
      </c>
      <c r="AI360" s="185"/>
    </row>
    <row r="361" spans="1:35" ht="54.95" hidden="1" customHeight="1">
      <c r="A361" s="416" t="str">
        <f>'приложение 1.1 '!A362</f>
        <v>2.1.4.71</v>
      </c>
      <c r="B361" s="418" t="str">
        <f>'приложение 1.1 '!B362</f>
        <v>Строительство КЛ-10кВ  от   2БКТП-1600кВА (ТП-№2 ) до 2БКТП -1600кВА (ТП-№3) мкр.40</v>
      </c>
      <c r="C361" s="663"/>
      <c r="D361" s="663"/>
      <c r="E361" s="663"/>
      <c r="F361" s="663"/>
      <c r="G361" s="663"/>
      <c r="H361" s="663"/>
      <c r="I361" s="663"/>
      <c r="J361" s="408"/>
      <c r="K361" s="430"/>
      <c r="L361" s="430"/>
      <c r="M361" s="430"/>
      <c r="N361" s="535"/>
      <c r="O361" s="430"/>
      <c r="P361" s="430"/>
      <c r="Q361" s="508">
        <f>'приложение 1.1 '!H362</f>
        <v>1.2981849999999999</v>
      </c>
      <c r="R361" s="508">
        <f t="shared" si="107"/>
        <v>6.4909250000000002E-2</v>
      </c>
      <c r="S361" s="508">
        <f t="shared" si="108"/>
        <v>0.51927400000000001</v>
      </c>
      <c r="T361" s="508">
        <f t="shared" si="109"/>
        <v>0.64909249999999996</v>
      </c>
      <c r="U361" s="508">
        <f t="shared" si="110"/>
        <v>6.4909249999999918E-2</v>
      </c>
      <c r="V361" s="663"/>
      <c r="W361" s="663"/>
      <c r="X361" s="663"/>
      <c r="Y361" s="663"/>
      <c r="Z361" s="663" t="str">
        <f>IF(AB361&gt;0,'приложение 1.1 '!G362,"-")</f>
        <v>-</v>
      </c>
      <c r="AA361" s="663"/>
      <c r="AB361" s="663"/>
      <c r="AC361" s="430">
        <f>'приложение 1.1 '!E362</f>
        <v>0</v>
      </c>
      <c r="AD361" s="663">
        <f>IF(AG361&gt;0,'приложение 1.1 '!G362,"-")</f>
        <v>2012</v>
      </c>
      <c r="AE361" s="663">
        <v>30</v>
      </c>
      <c r="AF361" s="663"/>
      <c r="AG361" s="663" t="s">
        <v>491</v>
      </c>
      <c r="AH361" s="531">
        <f>'приложение 1.1 '!D362</f>
        <v>0.55600000000000005</v>
      </c>
      <c r="AI361" s="185"/>
    </row>
    <row r="362" spans="1:35" ht="54.95" hidden="1" customHeight="1">
      <c r="A362" s="416" t="str">
        <f>'приложение 1.1 '!A363</f>
        <v>2.1.4.72</v>
      </c>
      <c r="B362" s="418" t="str">
        <f>'приложение 1.1 '!B363</f>
        <v>Строительство КЛ-10кВ от РП-2х1000кВА мкр.41 до 2БКТП-1600кВА (ТП №1) мкр.40</v>
      </c>
      <c r="C362" s="663"/>
      <c r="D362" s="663"/>
      <c r="E362" s="663"/>
      <c r="F362" s="663"/>
      <c r="G362" s="663"/>
      <c r="H362" s="663"/>
      <c r="I362" s="663"/>
      <c r="J362" s="408"/>
      <c r="K362" s="430"/>
      <c r="L362" s="430"/>
      <c r="M362" s="430"/>
      <c r="N362" s="535"/>
      <c r="O362" s="430"/>
      <c r="P362" s="430"/>
      <c r="Q362" s="508">
        <f>'приложение 1.1 '!H363</f>
        <v>1.831798</v>
      </c>
      <c r="R362" s="508">
        <f t="shared" si="107"/>
        <v>9.1589900000000002E-2</v>
      </c>
      <c r="S362" s="508">
        <f t="shared" si="108"/>
        <v>0.73271920000000001</v>
      </c>
      <c r="T362" s="508">
        <f t="shared" si="109"/>
        <v>0.91589900000000002</v>
      </c>
      <c r="U362" s="508">
        <f t="shared" si="110"/>
        <v>9.1589900000000002E-2</v>
      </c>
      <c r="V362" s="663"/>
      <c r="W362" s="663"/>
      <c r="X362" s="663"/>
      <c r="Y362" s="663"/>
      <c r="Z362" s="663" t="str">
        <f>IF(AB362&gt;0,'приложение 1.1 '!G363,"-")</f>
        <v>-</v>
      </c>
      <c r="AA362" s="663"/>
      <c r="AB362" s="663"/>
      <c r="AC362" s="430">
        <f>'приложение 1.1 '!E363</f>
        <v>0</v>
      </c>
      <c r="AD362" s="663">
        <f>IF(AG362&gt;0,'приложение 1.1 '!G363,"-")</f>
        <v>2012</v>
      </c>
      <c r="AE362" s="663">
        <v>30</v>
      </c>
      <c r="AF362" s="663"/>
      <c r="AG362" s="663" t="s">
        <v>491</v>
      </c>
      <c r="AH362" s="531">
        <f>'приложение 1.1 '!D363</f>
        <v>0.61399999999999999</v>
      </c>
      <c r="AI362" s="185"/>
    </row>
    <row r="363" spans="1:35" ht="54.95" hidden="1" customHeight="1">
      <c r="A363" s="416" t="str">
        <f>'приложение 1.1 '!A364</f>
        <v>2.1.4.73</v>
      </c>
      <c r="B363" s="418" t="str">
        <f>'приложение 1.1 '!B364</f>
        <v>Строительство КЛ-10кВ  от   2БКТП-1600кВА (ТП-№1 ) до 2БКТП -1600кВА (ТП-№2) мкр.40</v>
      </c>
      <c r="C363" s="663"/>
      <c r="D363" s="663"/>
      <c r="E363" s="663"/>
      <c r="F363" s="663"/>
      <c r="G363" s="663"/>
      <c r="H363" s="663"/>
      <c r="I363" s="663"/>
      <c r="J363" s="408"/>
      <c r="K363" s="430"/>
      <c r="L363" s="430"/>
      <c r="M363" s="430"/>
      <c r="N363" s="535"/>
      <c r="O363" s="430"/>
      <c r="P363" s="430"/>
      <c r="Q363" s="508">
        <f>'приложение 1.1 '!H364</f>
        <v>2.0939497000000005</v>
      </c>
      <c r="R363" s="508">
        <f t="shared" si="107"/>
        <v>0.10469748500000003</v>
      </c>
      <c r="S363" s="508">
        <f t="shared" si="108"/>
        <v>0.83757988000000028</v>
      </c>
      <c r="T363" s="508">
        <f t="shared" si="109"/>
        <v>1.0469748500000002</v>
      </c>
      <c r="U363" s="508">
        <f t="shared" si="110"/>
        <v>0.10469748499999998</v>
      </c>
      <c r="V363" s="663"/>
      <c r="W363" s="663"/>
      <c r="X363" s="663"/>
      <c r="Y363" s="663"/>
      <c r="Z363" s="663" t="str">
        <f>IF(AB363&gt;0,'приложение 1.1 '!G364,"-")</f>
        <v>-</v>
      </c>
      <c r="AA363" s="663"/>
      <c r="AB363" s="663"/>
      <c r="AC363" s="430">
        <f>'приложение 1.1 '!E364</f>
        <v>0</v>
      </c>
      <c r="AD363" s="663">
        <f>IF(AG363&gt;0,'приложение 1.1 '!G364,"-")</f>
        <v>2012</v>
      </c>
      <c r="AE363" s="663">
        <v>30</v>
      </c>
      <c r="AF363" s="663"/>
      <c r="AG363" s="663" t="s">
        <v>491</v>
      </c>
      <c r="AH363" s="531">
        <f>'приложение 1.1 '!D364</f>
        <v>0.432</v>
      </c>
      <c r="AI363" s="185"/>
    </row>
    <row r="364" spans="1:35" ht="54.95" hidden="1" customHeight="1">
      <c r="A364" s="416" t="str">
        <f>'приложение 1.1 '!A365</f>
        <v>2.1.4.74</v>
      </c>
      <c r="B364" s="418" t="str">
        <f>'приложение 1.1 '!B365</f>
        <v>Строительство КЛ-10кВ  от   2БКТП-1600кВА (ТП-№3 ) до 2БКТП -1600кВА (ТП-№4) мкр.40</v>
      </c>
      <c r="C364" s="663"/>
      <c r="D364" s="663"/>
      <c r="E364" s="663"/>
      <c r="F364" s="663"/>
      <c r="G364" s="663"/>
      <c r="H364" s="663"/>
      <c r="I364" s="663"/>
      <c r="J364" s="408"/>
      <c r="K364" s="430"/>
      <c r="L364" s="430"/>
      <c r="M364" s="430"/>
      <c r="N364" s="535"/>
      <c r="O364" s="430"/>
      <c r="P364" s="430"/>
      <c r="Q364" s="508">
        <f>'приложение 1.1 '!H365</f>
        <v>5.6192304800000006</v>
      </c>
      <c r="R364" s="508">
        <f t="shared" si="107"/>
        <v>0.28096152400000002</v>
      </c>
      <c r="S364" s="508">
        <f t="shared" si="108"/>
        <v>2.2476921920000001</v>
      </c>
      <c r="T364" s="508">
        <f t="shared" si="109"/>
        <v>2.8096152400000003</v>
      </c>
      <c r="U364" s="508">
        <f t="shared" si="110"/>
        <v>0.2809615240000003</v>
      </c>
      <c r="V364" s="663"/>
      <c r="W364" s="663"/>
      <c r="X364" s="663"/>
      <c r="Y364" s="663"/>
      <c r="Z364" s="663" t="str">
        <f>IF(AB364&gt;0,'приложение 1.1 '!G365,"-")</f>
        <v>-</v>
      </c>
      <c r="AA364" s="663"/>
      <c r="AB364" s="663"/>
      <c r="AC364" s="430">
        <f>'приложение 1.1 '!E365</f>
        <v>0</v>
      </c>
      <c r="AD364" s="663">
        <f>IF(AG364&gt;0,'приложение 1.1 '!G365,"-")</f>
        <v>2012</v>
      </c>
      <c r="AE364" s="663">
        <v>30</v>
      </c>
      <c r="AF364" s="663"/>
      <c r="AG364" s="663" t="s">
        <v>491</v>
      </c>
      <c r="AH364" s="531">
        <f>'приложение 1.1 '!D365</f>
        <v>1.214</v>
      </c>
      <c r="AI364" s="185"/>
    </row>
    <row r="365" spans="1:35" ht="54.95" hidden="1" customHeight="1">
      <c r="A365" s="416" t="str">
        <f>'приложение 1.1 '!A366</f>
        <v>2.1.4.75</v>
      </c>
      <c r="B365" s="418" t="str">
        <f>'приложение 1.1 '!B366</f>
        <v>Строительство КЛ-10кВ от опоры 10кВ до РП(ТП)-2х1250кВА мкр.44</v>
      </c>
      <c r="C365" s="663"/>
      <c r="D365" s="663"/>
      <c r="E365" s="663"/>
      <c r="F365" s="663"/>
      <c r="G365" s="663"/>
      <c r="H365" s="663"/>
      <c r="I365" s="663"/>
      <c r="J365" s="408"/>
      <c r="K365" s="430"/>
      <c r="L365" s="430"/>
      <c r="M365" s="430"/>
      <c r="N365" s="535"/>
      <c r="O365" s="430"/>
      <c r="P365" s="430"/>
      <c r="Q365" s="508">
        <f>'приложение 1.1 '!H366</f>
        <v>2.0469084999999998</v>
      </c>
      <c r="R365" s="508">
        <f t="shared" si="107"/>
        <v>0.10234542499999999</v>
      </c>
      <c r="S365" s="508">
        <f t="shared" si="108"/>
        <v>0.81876339999999992</v>
      </c>
      <c r="T365" s="508">
        <f t="shared" si="109"/>
        <v>1.0234542499999999</v>
      </c>
      <c r="U365" s="508">
        <f t="shared" si="110"/>
        <v>0.10234542499999999</v>
      </c>
      <c r="V365" s="663"/>
      <c r="W365" s="663"/>
      <c r="X365" s="663"/>
      <c r="Y365" s="663"/>
      <c r="Z365" s="663" t="str">
        <f>IF(AB365&gt;0,'приложение 1.1 '!G366,"-")</f>
        <v>-</v>
      </c>
      <c r="AA365" s="663"/>
      <c r="AB365" s="663"/>
      <c r="AC365" s="430">
        <f>'приложение 1.1 '!E366</f>
        <v>0</v>
      </c>
      <c r="AD365" s="663">
        <f>IF(AG365&gt;0,'приложение 1.1 '!G366,"-")</f>
        <v>2013</v>
      </c>
      <c r="AE365" s="663">
        <v>30</v>
      </c>
      <c r="AF365" s="663"/>
      <c r="AG365" s="663" t="s">
        <v>491</v>
      </c>
      <c r="AH365" s="531">
        <f>'приложение 1.1 '!D366</f>
        <v>0.92500000000000004</v>
      </c>
      <c r="AI365" s="185"/>
    </row>
    <row r="366" spans="1:35" ht="54.95" hidden="1" customHeight="1">
      <c r="A366" s="416" t="str">
        <f>'приложение 1.1 '!A367</f>
        <v>2.1.4.76</v>
      </c>
      <c r="B366" s="418" t="str">
        <f>'приложение 1.1 '!B367</f>
        <v>Строит. КЛ-10кВ от РП(ТП) 2х1250 кВА мкр.18,19,20 до врезки в КЛ-10кВ ПС Университет РП-116, для электроснабжения жилого дома №32  мкр.18-19-20</v>
      </c>
      <c r="C366" s="663"/>
      <c r="D366" s="663"/>
      <c r="E366" s="663"/>
      <c r="F366" s="663"/>
      <c r="G366" s="663"/>
      <c r="H366" s="663"/>
      <c r="I366" s="663"/>
      <c r="J366" s="408"/>
      <c r="K366" s="430"/>
      <c r="L366" s="430"/>
      <c r="M366" s="430"/>
      <c r="N366" s="535"/>
      <c r="O366" s="430"/>
      <c r="P366" s="430"/>
      <c r="Q366" s="508">
        <f>'приложение 1.1 '!H367</f>
        <v>6.0819107400000005</v>
      </c>
      <c r="R366" s="508">
        <f t="shared" si="107"/>
        <v>0.30409553700000003</v>
      </c>
      <c r="S366" s="508">
        <f t="shared" si="108"/>
        <v>2.4327642960000002</v>
      </c>
      <c r="T366" s="508">
        <f t="shared" si="109"/>
        <v>3.0409553700000003</v>
      </c>
      <c r="U366" s="508">
        <f t="shared" si="110"/>
        <v>0.30409553699999936</v>
      </c>
      <c r="V366" s="663"/>
      <c r="W366" s="663"/>
      <c r="X366" s="663"/>
      <c r="Y366" s="663"/>
      <c r="Z366" s="663" t="str">
        <f>IF(AB366&gt;0,'приложение 1.1 '!G367,"-")</f>
        <v>-</v>
      </c>
      <c r="AA366" s="663"/>
      <c r="AB366" s="663"/>
      <c r="AC366" s="430">
        <f>'приложение 1.1 '!E367</f>
        <v>0</v>
      </c>
      <c r="AD366" s="663">
        <f>IF(AG366&gt;0,'приложение 1.1 '!G367,"-")</f>
        <v>2014</v>
      </c>
      <c r="AE366" s="663">
        <v>30</v>
      </c>
      <c r="AF366" s="663"/>
      <c r="AG366" s="663" t="s">
        <v>491</v>
      </c>
      <c r="AH366" s="531">
        <f>'приложение 1.1 '!D367</f>
        <v>2.956</v>
      </c>
      <c r="AI366" s="185"/>
    </row>
    <row r="367" spans="1:35" ht="54.95" hidden="1" customHeight="1">
      <c r="A367" s="416" t="str">
        <f>'приложение 1.1 '!A368</f>
        <v>2.1.4.77</v>
      </c>
      <c r="B367" s="418" t="str">
        <f>'приложение 1.1 '!B368</f>
        <v>Строительство КЛ-10кВ 2БКТП-1000кВА ИЖК мкр.37 -ТП-2х1600кВА мкр.37</v>
      </c>
      <c r="C367" s="663"/>
      <c r="D367" s="663"/>
      <c r="E367" s="663"/>
      <c r="F367" s="663"/>
      <c r="G367" s="663"/>
      <c r="H367" s="663"/>
      <c r="I367" s="663"/>
      <c r="J367" s="408"/>
      <c r="K367" s="430"/>
      <c r="L367" s="430"/>
      <c r="M367" s="430"/>
      <c r="N367" s="535"/>
      <c r="O367" s="430"/>
      <c r="P367" s="430"/>
      <c r="Q367" s="508">
        <f>'приложение 1.1 '!H368</f>
        <v>2.7039780000000002</v>
      </c>
      <c r="R367" s="508">
        <f t="shared" si="107"/>
        <v>0.13519890000000001</v>
      </c>
      <c r="S367" s="508">
        <f t="shared" si="108"/>
        <v>1.0815912000000001</v>
      </c>
      <c r="T367" s="508">
        <f t="shared" si="109"/>
        <v>1.3519890000000001</v>
      </c>
      <c r="U367" s="508">
        <f t="shared" si="110"/>
        <v>0.13519889999999979</v>
      </c>
      <c r="V367" s="663"/>
      <c r="W367" s="663"/>
      <c r="X367" s="663"/>
      <c r="Y367" s="663"/>
      <c r="Z367" s="663" t="str">
        <f>IF(AB367&gt;0,'приложение 1.1 '!G368,"-")</f>
        <v>-</v>
      </c>
      <c r="AA367" s="663"/>
      <c r="AB367" s="663"/>
      <c r="AC367" s="430">
        <f>'приложение 1.1 '!E368</f>
        <v>0</v>
      </c>
      <c r="AD367" s="663">
        <f>IF(AG367&gt;0,'приложение 1.1 '!G368,"-")</f>
        <v>2013</v>
      </c>
      <c r="AE367" s="663">
        <v>30</v>
      </c>
      <c r="AF367" s="663"/>
      <c r="AG367" s="663" t="s">
        <v>491</v>
      </c>
      <c r="AH367" s="531">
        <f>'приложение 1.1 '!D368</f>
        <v>1.042</v>
      </c>
      <c r="AI367" s="185"/>
    </row>
    <row r="368" spans="1:35" ht="54.95" hidden="1" customHeight="1">
      <c r="A368" s="416" t="str">
        <f>'приложение 1.1 '!A369</f>
        <v>2.1.4.78</v>
      </c>
      <c r="B368" s="418" t="str">
        <f>'приложение 1.1 '!B369</f>
        <v>Строительство КЛ-10кВ ТП-585-2БКТП-1000кВА ИЖК мкр.37</v>
      </c>
      <c r="C368" s="663"/>
      <c r="D368" s="663"/>
      <c r="E368" s="663"/>
      <c r="F368" s="663"/>
      <c r="G368" s="663"/>
      <c r="H368" s="663"/>
      <c r="I368" s="663"/>
      <c r="J368" s="408"/>
      <c r="K368" s="430"/>
      <c r="L368" s="430"/>
      <c r="M368" s="430"/>
      <c r="N368" s="535"/>
      <c r="O368" s="430"/>
      <c r="P368" s="430"/>
      <c r="Q368" s="508">
        <f>'приложение 1.1 '!H369</f>
        <v>3.6670959999999999</v>
      </c>
      <c r="R368" s="508">
        <f t="shared" si="107"/>
        <v>0.18335480000000001</v>
      </c>
      <c r="S368" s="508">
        <f t="shared" si="108"/>
        <v>1.4668384000000001</v>
      </c>
      <c r="T368" s="508">
        <f t="shared" si="109"/>
        <v>1.833548</v>
      </c>
      <c r="U368" s="508">
        <f t="shared" si="110"/>
        <v>0.18335480000000004</v>
      </c>
      <c r="V368" s="663"/>
      <c r="W368" s="663"/>
      <c r="X368" s="663"/>
      <c r="Y368" s="663"/>
      <c r="Z368" s="663" t="str">
        <f>IF(AB368&gt;0,'приложение 1.1 '!G369,"-")</f>
        <v>-</v>
      </c>
      <c r="AA368" s="663"/>
      <c r="AB368" s="663"/>
      <c r="AC368" s="430">
        <f>'приложение 1.1 '!E369</f>
        <v>0</v>
      </c>
      <c r="AD368" s="663">
        <f>IF(AG368&gt;0,'приложение 1.1 '!G369,"-")</f>
        <v>2013</v>
      </c>
      <c r="AE368" s="663">
        <v>30</v>
      </c>
      <c r="AF368" s="663"/>
      <c r="AG368" s="663" t="s">
        <v>491</v>
      </c>
      <c r="AH368" s="531">
        <f>'приложение 1.1 '!D369</f>
        <v>1.4239999999999999</v>
      </c>
      <c r="AI368" s="185"/>
    </row>
    <row r="369" spans="1:35" ht="54.95" hidden="1" customHeight="1">
      <c r="A369" s="416" t="str">
        <f>'приложение 1.1 '!A370</f>
        <v>2.1.4.79</v>
      </c>
      <c r="B369" s="418" t="str">
        <f>'приложение 1.1 '!B370</f>
        <v>Строительство КЛ-10кВ ТП-2х1600кВА мкр.37-ТП Поликлиника</v>
      </c>
      <c r="C369" s="663"/>
      <c r="D369" s="663"/>
      <c r="E369" s="663"/>
      <c r="F369" s="663"/>
      <c r="G369" s="663"/>
      <c r="H369" s="663"/>
      <c r="I369" s="663"/>
      <c r="J369" s="408"/>
      <c r="K369" s="430"/>
      <c r="L369" s="430"/>
      <c r="M369" s="430"/>
      <c r="N369" s="535"/>
      <c r="O369" s="430"/>
      <c r="P369" s="430"/>
      <c r="Q369" s="508">
        <f>'приложение 1.1 '!H370</f>
        <v>1.28555</v>
      </c>
      <c r="R369" s="508">
        <f t="shared" si="107"/>
        <v>6.4277500000000001E-2</v>
      </c>
      <c r="S369" s="508">
        <f t="shared" si="108"/>
        <v>0.51422000000000001</v>
      </c>
      <c r="T369" s="508">
        <f t="shared" si="109"/>
        <v>0.64277499999999999</v>
      </c>
      <c r="U369" s="508">
        <f t="shared" si="110"/>
        <v>6.4277499999999987E-2</v>
      </c>
      <c r="V369" s="663"/>
      <c r="W369" s="663"/>
      <c r="X369" s="663"/>
      <c r="Y369" s="663"/>
      <c r="Z369" s="663" t="str">
        <f>IF(AB369&gt;0,'приложение 1.1 '!G370,"-")</f>
        <v>-</v>
      </c>
      <c r="AA369" s="663"/>
      <c r="AB369" s="663"/>
      <c r="AC369" s="430">
        <f>'приложение 1.1 '!E370</f>
        <v>0</v>
      </c>
      <c r="AD369" s="663">
        <f>IF(AG369&gt;0,'приложение 1.1 '!G370,"-")</f>
        <v>2013</v>
      </c>
      <c r="AE369" s="663">
        <v>30</v>
      </c>
      <c r="AF369" s="663"/>
      <c r="AG369" s="663" t="s">
        <v>491</v>
      </c>
      <c r="AH369" s="531">
        <f>'приложение 1.1 '!D370</f>
        <v>0.46400000000000002</v>
      </c>
      <c r="AI369" s="185"/>
    </row>
    <row r="370" spans="1:35" ht="54.95" hidden="1" customHeight="1">
      <c r="A370" s="416" t="str">
        <f>'приложение 1.1 '!A371</f>
        <v>2.1.4.80</v>
      </c>
      <c r="B370" s="418" t="str">
        <f>'приложение 1.1 '!B371</f>
        <v>Строительство КЛ-10кВ от ТП-№ 1 (2 х1600кВА) мкр.37 до места врезки в КЛ-10кВ</v>
      </c>
      <c r="C370" s="663"/>
      <c r="D370" s="663"/>
      <c r="E370" s="663"/>
      <c r="F370" s="663"/>
      <c r="G370" s="663"/>
      <c r="H370" s="663"/>
      <c r="I370" s="663"/>
      <c r="J370" s="408"/>
      <c r="K370" s="430"/>
      <c r="L370" s="430"/>
      <c r="M370" s="430"/>
      <c r="N370" s="535"/>
      <c r="O370" s="430"/>
      <c r="P370" s="430"/>
      <c r="Q370" s="508">
        <f>'приложение 1.1 '!H371</f>
        <v>0.50681421999999998</v>
      </c>
      <c r="R370" s="508">
        <f t="shared" si="107"/>
        <v>2.5340711000000002E-2</v>
      </c>
      <c r="S370" s="508">
        <f t="shared" si="108"/>
        <v>0.20272568800000001</v>
      </c>
      <c r="T370" s="508">
        <f t="shared" si="109"/>
        <v>0.25340710999999999</v>
      </c>
      <c r="U370" s="508">
        <f t="shared" si="110"/>
        <v>2.534071099999996E-2</v>
      </c>
      <c r="V370" s="663"/>
      <c r="W370" s="663"/>
      <c r="X370" s="663"/>
      <c r="Y370" s="663"/>
      <c r="Z370" s="663" t="str">
        <f>IF(AB370&gt;0,'приложение 1.1 '!G371,"-")</f>
        <v>-</v>
      </c>
      <c r="AA370" s="663"/>
      <c r="AB370" s="663"/>
      <c r="AC370" s="430">
        <f>'приложение 1.1 '!E371</f>
        <v>0</v>
      </c>
      <c r="AD370" s="663">
        <f>IF(AG370&gt;0,'приложение 1.1 '!G371,"-")</f>
        <v>2015</v>
      </c>
      <c r="AE370" s="663">
        <v>30</v>
      </c>
      <c r="AF370" s="663"/>
      <c r="AG370" s="663" t="s">
        <v>491</v>
      </c>
      <c r="AH370" s="531">
        <f>'приложение 1.1 '!D371</f>
        <v>0.14599999999999999</v>
      </c>
      <c r="AI370" s="185"/>
    </row>
    <row r="371" spans="1:35" ht="54.95" hidden="1" customHeight="1">
      <c r="A371" s="416" t="str">
        <f>'приложение 1.1 '!A372</f>
        <v>2.1.4.81</v>
      </c>
      <c r="B371" s="418" t="str">
        <f>'приложение 1.1 '!B372</f>
        <v>Строительство КЛ-10кВ от ТП-305 до БКТП-2х1000кВА мкр.24, для электроснабжения жилого комплекса №304.1 (блок А) 24 мкр.</v>
      </c>
      <c r="C371" s="663"/>
      <c r="D371" s="663"/>
      <c r="E371" s="663"/>
      <c r="F371" s="663"/>
      <c r="G371" s="663"/>
      <c r="H371" s="663"/>
      <c r="I371" s="663"/>
      <c r="J371" s="408"/>
      <c r="K371" s="430"/>
      <c r="L371" s="430"/>
      <c r="M371" s="430"/>
      <c r="N371" s="535"/>
      <c r="O371" s="430"/>
      <c r="P371" s="430"/>
      <c r="Q371" s="508">
        <f>'приложение 1.1 '!H372</f>
        <v>5.1189609000000003</v>
      </c>
      <c r="R371" s="508">
        <f t="shared" si="107"/>
        <v>0.25594804500000001</v>
      </c>
      <c r="S371" s="508">
        <f t="shared" si="108"/>
        <v>2.0475843600000001</v>
      </c>
      <c r="T371" s="508">
        <f t="shared" si="109"/>
        <v>2.5594804500000001</v>
      </c>
      <c r="U371" s="508">
        <f t="shared" si="110"/>
        <v>0.25594804499999935</v>
      </c>
      <c r="V371" s="663"/>
      <c r="W371" s="663"/>
      <c r="X371" s="663"/>
      <c r="Y371" s="663"/>
      <c r="Z371" s="663" t="str">
        <f>IF(AB371&gt;0,'приложение 1.1 '!G372,"-")</f>
        <v>-</v>
      </c>
      <c r="AA371" s="663"/>
      <c r="AB371" s="663"/>
      <c r="AC371" s="430">
        <f>'приложение 1.1 '!E372</f>
        <v>0</v>
      </c>
      <c r="AD371" s="663">
        <f>IF(AG371&gt;0,'приложение 1.1 '!G372,"-")</f>
        <v>2013</v>
      </c>
      <c r="AE371" s="663">
        <v>30</v>
      </c>
      <c r="AF371" s="663"/>
      <c r="AG371" s="663" t="s">
        <v>491</v>
      </c>
      <c r="AH371" s="531">
        <f>'приложение 1.1 '!D372</f>
        <v>1.93</v>
      </c>
      <c r="AI371" s="185"/>
    </row>
    <row r="372" spans="1:35" ht="54.95" hidden="1" customHeight="1">
      <c r="A372" s="416" t="str">
        <f>'приложение 1.1 '!A373</f>
        <v>2.1.4.82</v>
      </c>
      <c r="B372" s="418" t="str">
        <f>'приложение 1.1 '!B373</f>
        <v>Строительство КЛ-10кВ от РП(ТП)№31 2х630кВА до места врезки в КЛ-10кВ от ПС "Западная" до РП-133 мкр.43</v>
      </c>
      <c r="C372" s="663"/>
      <c r="D372" s="663"/>
      <c r="E372" s="663"/>
      <c r="F372" s="663"/>
      <c r="G372" s="663"/>
      <c r="H372" s="663"/>
      <c r="I372" s="663"/>
      <c r="J372" s="408"/>
      <c r="K372" s="430"/>
      <c r="L372" s="430"/>
      <c r="M372" s="430"/>
      <c r="N372" s="535"/>
      <c r="O372" s="430"/>
      <c r="P372" s="430"/>
      <c r="Q372" s="508">
        <f>'приложение 1.1 '!H373</f>
        <v>7.6662375300000001</v>
      </c>
      <c r="R372" s="508">
        <f t="shared" si="107"/>
        <v>0.38331187650000004</v>
      </c>
      <c r="S372" s="508">
        <f t="shared" si="108"/>
        <v>3.0664950120000003</v>
      </c>
      <c r="T372" s="508">
        <f t="shared" si="109"/>
        <v>3.833118765</v>
      </c>
      <c r="U372" s="508">
        <f t="shared" si="110"/>
        <v>0.38331187649999965</v>
      </c>
      <c r="V372" s="663"/>
      <c r="W372" s="663"/>
      <c r="X372" s="663"/>
      <c r="Y372" s="663"/>
      <c r="Z372" s="663" t="str">
        <f>IF(AB372&gt;0,'приложение 1.1 '!G373,"-")</f>
        <v>-</v>
      </c>
      <c r="AA372" s="663"/>
      <c r="AB372" s="663"/>
      <c r="AC372" s="430">
        <f>'приложение 1.1 '!E373</f>
        <v>0</v>
      </c>
      <c r="AD372" s="663">
        <f>IF(AG372&gt;0,'приложение 1.1 '!G373,"-")</f>
        <v>2016</v>
      </c>
      <c r="AE372" s="663">
        <v>30</v>
      </c>
      <c r="AF372" s="663"/>
      <c r="AG372" s="663" t="s">
        <v>491</v>
      </c>
      <c r="AH372" s="531">
        <f>'приложение 1.1 '!D373</f>
        <v>2.2559999999999998</v>
      </c>
      <c r="AI372" s="185"/>
    </row>
    <row r="373" spans="1:35" ht="54.95" hidden="1" customHeight="1">
      <c r="A373" s="416" t="str">
        <f>'приложение 1.1 '!A374</f>
        <v>2.1.4.83</v>
      </c>
      <c r="B373" s="418" t="str">
        <f>'приложение 1.1 '!B374</f>
        <v>Строительство КЛ-10кВ от РП(ТП)№31 2х630кВА до ТП№33 2х630кВА мкр.43</v>
      </c>
      <c r="C373" s="663"/>
      <c r="D373" s="663"/>
      <c r="E373" s="663"/>
      <c r="F373" s="663"/>
      <c r="G373" s="663"/>
      <c r="H373" s="663"/>
      <c r="I373" s="663"/>
      <c r="J373" s="408"/>
      <c r="K373" s="430"/>
      <c r="L373" s="430"/>
      <c r="M373" s="430"/>
      <c r="N373" s="535"/>
      <c r="O373" s="430"/>
      <c r="P373" s="430"/>
      <c r="Q373" s="508">
        <f>'приложение 1.1 '!H374</f>
        <v>3.5754147300000003</v>
      </c>
      <c r="R373" s="508">
        <f t="shared" si="107"/>
        <v>0.17877073650000003</v>
      </c>
      <c r="S373" s="508">
        <f t="shared" si="108"/>
        <v>1.4301658920000002</v>
      </c>
      <c r="T373" s="508">
        <f t="shared" si="109"/>
        <v>1.7877073650000002</v>
      </c>
      <c r="U373" s="508">
        <f t="shared" si="110"/>
        <v>0.17877073649999975</v>
      </c>
      <c r="V373" s="663"/>
      <c r="W373" s="663"/>
      <c r="X373" s="663"/>
      <c r="Y373" s="663"/>
      <c r="Z373" s="663" t="str">
        <f>IF(AB373&gt;0,'приложение 1.1 '!G374,"-")</f>
        <v>-</v>
      </c>
      <c r="AA373" s="663"/>
      <c r="AB373" s="663"/>
      <c r="AC373" s="430">
        <f>'приложение 1.1 '!E374</f>
        <v>0</v>
      </c>
      <c r="AD373" s="663">
        <f>IF(AG373&gt;0,'приложение 1.1 '!G374,"-")</f>
        <v>2016</v>
      </c>
      <c r="AE373" s="663">
        <v>30</v>
      </c>
      <c r="AF373" s="663"/>
      <c r="AG373" s="663" t="s">
        <v>491</v>
      </c>
      <c r="AH373" s="531">
        <f>'приложение 1.1 '!D374</f>
        <v>1.6120000000000001</v>
      </c>
      <c r="AI373" s="185"/>
    </row>
    <row r="374" spans="1:35" ht="54.95" hidden="1" customHeight="1">
      <c r="A374" s="416" t="str">
        <f>'приложение 1.1 '!A375</f>
        <v>2.1.4.84</v>
      </c>
      <c r="B374" s="418" t="str">
        <f>'приложение 1.1 '!B375</f>
        <v>Строительство КЛ-10кВ от ТП№33 2х630кВА до ТП№33а 2х630кВА мкр.43</v>
      </c>
      <c r="C374" s="663"/>
      <c r="D374" s="663"/>
      <c r="E374" s="663"/>
      <c r="F374" s="663"/>
      <c r="G374" s="663"/>
      <c r="H374" s="663"/>
      <c r="I374" s="663"/>
      <c r="J374" s="408"/>
      <c r="K374" s="430"/>
      <c r="L374" s="430"/>
      <c r="M374" s="430"/>
      <c r="N374" s="535"/>
      <c r="O374" s="430"/>
      <c r="P374" s="430"/>
      <c r="Q374" s="508">
        <f>'приложение 1.1 '!H375</f>
        <v>2.1526289899999997</v>
      </c>
      <c r="R374" s="508">
        <f t="shared" si="107"/>
        <v>0.10763144949999999</v>
      </c>
      <c r="S374" s="508">
        <f t="shared" si="108"/>
        <v>0.86105159599999992</v>
      </c>
      <c r="T374" s="508">
        <f t="shared" si="109"/>
        <v>1.0763144949999999</v>
      </c>
      <c r="U374" s="508">
        <f t="shared" si="110"/>
        <v>0.10763144949999992</v>
      </c>
      <c r="V374" s="663"/>
      <c r="W374" s="663"/>
      <c r="X374" s="663"/>
      <c r="Y374" s="663"/>
      <c r="Z374" s="663" t="str">
        <f>IF(AB374&gt;0,'приложение 1.1 '!G375,"-")</f>
        <v>-</v>
      </c>
      <c r="AA374" s="663"/>
      <c r="AB374" s="663"/>
      <c r="AC374" s="430">
        <f>'приложение 1.1 '!E375</f>
        <v>0</v>
      </c>
      <c r="AD374" s="663">
        <f>IF(AG374&gt;0,'приложение 1.1 '!G375,"-")</f>
        <v>2016</v>
      </c>
      <c r="AE374" s="663">
        <v>30</v>
      </c>
      <c r="AF374" s="663"/>
      <c r="AG374" s="663" t="s">
        <v>491</v>
      </c>
      <c r="AH374" s="531">
        <f>'приложение 1.1 '!D375</f>
        <v>0.64600000000000002</v>
      </c>
      <c r="AI374" s="185"/>
    </row>
    <row r="375" spans="1:35" ht="54.95" hidden="1" customHeight="1">
      <c r="A375" s="416" t="str">
        <f>'приложение 1.1 '!A376</f>
        <v>2.1.4.90</v>
      </c>
      <c r="B375" s="418" t="str">
        <f>'приложение 1.1 '!B376</f>
        <v>Строительство КЛ-10кВ от ТП№33а 2х630кВА до РП(ТП)№31 2х630кВА мкр.43</v>
      </c>
      <c r="C375" s="663"/>
      <c r="D375" s="663"/>
      <c r="E375" s="663"/>
      <c r="F375" s="663"/>
      <c r="G375" s="663"/>
      <c r="H375" s="663"/>
      <c r="I375" s="663"/>
      <c r="J375" s="408"/>
      <c r="K375" s="430"/>
      <c r="L375" s="430"/>
      <c r="M375" s="430"/>
      <c r="N375" s="535"/>
      <c r="O375" s="430"/>
      <c r="P375" s="430"/>
      <c r="Q375" s="508">
        <f>'приложение 1.1 '!H376</f>
        <v>5.5605267499999993</v>
      </c>
      <c r="R375" s="508">
        <f t="shared" si="107"/>
        <v>0.2780263375</v>
      </c>
      <c r="S375" s="508">
        <f t="shared" si="108"/>
        <v>2.2242107</v>
      </c>
      <c r="T375" s="508">
        <f t="shared" si="109"/>
        <v>2.7802633749999996</v>
      </c>
      <c r="U375" s="508">
        <f t="shared" si="110"/>
        <v>0.27802633750000005</v>
      </c>
      <c r="V375" s="663"/>
      <c r="W375" s="663"/>
      <c r="X375" s="663"/>
      <c r="Y375" s="663"/>
      <c r="Z375" s="663" t="str">
        <f>IF(AB375&gt;0,'приложение 1.1 '!G376,"-")</f>
        <v>-</v>
      </c>
      <c r="AA375" s="663"/>
      <c r="AB375" s="663"/>
      <c r="AC375" s="430">
        <f>'приложение 1.1 '!E376</f>
        <v>0</v>
      </c>
      <c r="AD375" s="663">
        <f>IF(AG375&gt;0,'приложение 1.1 '!G376,"-")</f>
        <v>2016</v>
      </c>
      <c r="AE375" s="663">
        <v>30</v>
      </c>
      <c r="AF375" s="663"/>
      <c r="AG375" s="663" t="s">
        <v>491</v>
      </c>
      <c r="AH375" s="531">
        <f>'приложение 1.1 '!D376</f>
        <v>1.72</v>
      </c>
      <c r="AI375" s="185"/>
    </row>
    <row r="376" spans="1:35" ht="72" hidden="1" customHeight="1">
      <c r="A376" s="416" t="str">
        <f>'приложение 1.1 '!A377</f>
        <v>2.1.4.96</v>
      </c>
      <c r="B376" s="418" t="str">
        <f>'приложение 1.1 '!B377</f>
        <v>Строительство КЛ-10кВ от БКТП-2004 до ТП 2х2500кВА мкр.24  (Жилой комплекс №304 (КРП) ДСК-1)</v>
      </c>
      <c r="C376" s="663"/>
      <c r="D376" s="663"/>
      <c r="E376" s="663"/>
      <c r="F376" s="663"/>
      <c r="G376" s="663"/>
      <c r="H376" s="663"/>
      <c r="I376" s="663"/>
      <c r="J376" s="408"/>
      <c r="K376" s="430"/>
      <c r="L376" s="430"/>
      <c r="M376" s="430"/>
      <c r="N376" s="535"/>
      <c r="O376" s="430"/>
      <c r="P376" s="430"/>
      <c r="Q376" s="508">
        <f>'приложение 1.1 '!H377</f>
        <v>2.7137772600000001</v>
      </c>
      <c r="R376" s="508">
        <f t="shared" ref="R376:R441" si="111">Q376*0.05</f>
        <v>0.13568886300000002</v>
      </c>
      <c r="S376" s="508">
        <f t="shared" ref="S376:S441" si="112">Q376*0.4</f>
        <v>1.0855109040000002</v>
      </c>
      <c r="T376" s="508">
        <f t="shared" ref="T376:T441" si="113">Q376*0.5</f>
        <v>1.35688863</v>
      </c>
      <c r="U376" s="508">
        <f t="shared" ref="U376:U441" si="114">Q376-(R376+S376+T376)</f>
        <v>0.13568886299999994</v>
      </c>
      <c r="V376" s="663"/>
      <c r="W376" s="663"/>
      <c r="X376" s="663"/>
      <c r="Y376" s="663"/>
      <c r="Z376" s="663" t="str">
        <f>IF(AB376&gt;0,'приложение 1.1 '!G377,"-")</f>
        <v>-</v>
      </c>
      <c r="AA376" s="663"/>
      <c r="AB376" s="663"/>
      <c r="AC376" s="430">
        <f>'приложение 1.1 '!E377</f>
        <v>0</v>
      </c>
      <c r="AD376" s="663">
        <f>IF(AG376&gt;0,'приложение 1.1 '!G377,"-")</f>
        <v>2015</v>
      </c>
      <c r="AE376" s="663">
        <v>30</v>
      </c>
      <c r="AF376" s="663"/>
      <c r="AG376" s="663" t="s">
        <v>491</v>
      </c>
      <c r="AH376" s="531">
        <f>'приложение 1.1 '!D377</f>
        <v>0.86</v>
      </c>
      <c r="AI376" s="185"/>
    </row>
    <row r="377" spans="1:35" ht="73.5" hidden="1" customHeight="1">
      <c r="A377" s="416" t="str">
        <f>'приложение 1.1 '!A378</f>
        <v>2.1.4.98</v>
      </c>
      <c r="B377" s="418" t="str">
        <f>'приложение 1.1 '!B378</f>
        <v xml:space="preserve">Строительство КЛ-10кВ от РП(ТП) 2х2500кВА до ТП1 2х2500кВА Электроснабжение Клинического перенатального центра на 315 коек </v>
      </c>
      <c r="C377" s="663"/>
      <c r="D377" s="663"/>
      <c r="E377" s="663"/>
      <c r="F377" s="663"/>
      <c r="G377" s="663"/>
      <c r="H377" s="663"/>
      <c r="I377" s="663"/>
      <c r="J377" s="408"/>
      <c r="K377" s="430"/>
      <c r="L377" s="430"/>
      <c r="M377" s="430"/>
      <c r="N377" s="535"/>
      <c r="O377" s="430"/>
      <c r="P377" s="430"/>
      <c r="Q377" s="508">
        <f>'приложение 1.1 '!H378</f>
        <v>0.42</v>
      </c>
      <c r="R377" s="508">
        <f t="shared" si="111"/>
        <v>2.1000000000000001E-2</v>
      </c>
      <c r="S377" s="508">
        <f t="shared" si="112"/>
        <v>0.16800000000000001</v>
      </c>
      <c r="T377" s="508">
        <f t="shared" si="113"/>
        <v>0.21</v>
      </c>
      <c r="U377" s="508">
        <f t="shared" si="114"/>
        <v>2.0999999999999963E-2</v>
      </c>
      <c r="V377" s="663"/>
      <c r="W377" s="663"/>
      <c r="X377" s="663"/>
      <c r="Y377" s="663"/>
      <c r="Z377" s="663" t="str">
        <f>IF(AB377&gt;0,'приложение 1.1 '!G378,"-")</f>
        <v>-</v>
      </c>
      <c r="AA377" s="663"/>
      <c r="AB377" s="663"/>
      <c r="AC377" s="430">
        <f>'приложение 1.1 '!E378</f>
        <v>0</v>
      </c>
      <c r="AD377" s="663">
        <f>IF(AG377&gt;0,'приложение 1.1 '!G378,"-")</f>
        <v>2017</v>
      </c>
      <c r="AE377" s="663">
        <v>30</v>
      </c>
      <c r="AF377" s="663"/>
      <c r="AG377" s="663" t="s">
        <v>491</v>
      </c>
      <c r="AH377" s="531">
        <f>'приложение 1.1 '!D378</f>
        <v>0.11600000000000001</v>
      </c>
      <c r="AI377" s="185"/>
    </row>
    <row r="378" spans="1:35" ht="75" hidden="1" customHeight="1">
      <c r="A378" s="416" t="str">
        <f>'приложение 1.1 '!A379</f>
        <v>2.1.4.99</v>
      </c>
      <c r="B378" s="418" t="str">
        <f>'приложение 1.1 '!B379</f>
        <v xml:space="preserve">Строительство КЛ-10кВ от ТП1 2х2500кВА до ТП2 2х2500кВА Электроснабжение Клинического перенатального центра на 315 коек </v>
      </c>
      <c r="C378" s="663"/>
      <c r="D378" s="663"/>
      <c r="E378" s="663"/>
      <c r="F378" s="663"/>
      <c r="G378" s="663"/>
      <c r="H378" s="663"/>
      <c r="I378" s="663"/>
      <c r="J378" s="408"/>
      <c r="K378" s="430"/>
      <c r="L378" s="430"/>
      <c r="M378" s="430"/>
      <c r="N378" s="535"/>
      <c r="O378" s="430"/>
      <c r="P378" s="430"/>
      <c r="Q378" s="508">
        <f>'приложение 1.1 '!H379</f>
        <v>4.07</v>
      </c>
      <c r="R378" s="508">
        <f t="shared" si="111"/>
        <v>0.20350000000000001</v>
      </c>
      <c r="S378" s="508">
        <f t="shared" si="112"/>
        <v>1.6280000000000001</v>
      </c>
      <c r="T378" s="508">
        <f t="shared" si="113"/>
        <v>2.0350000000000001</v>
      </c>
      <c r="U378" s="508">
        <f t="shared" si="114"/>
        <v>0.20350000000000001</v>
      </c>
      <c r="V378" s="663"/>
      <c r="W378" s="663"/>
      <c r="X378" s="663"/>
      <c r="Y378" s="663"/>
      <c r="Z378" s="663" t="str">
        <f>IF(AB378&gt;0,'приложение 1.1 '!G379,"-")</f>
        <v>-</v>
      </c>
      <c r="AA378" s="663"/>
      <c r="AB378" s="663"/>
      <c r="AC378" s="430">
        <f>'приложение 1.1 '!E379</f>
        <v>0</v>
      </c>
      <c r="AD378" s="663">
        <f>IF(AG378&gt;0,'приложение 1.1 '!G379,"-")</f>
        <v>2017</v>
      </c>
      <c r="AE378" s="663">
        <v>30</v>
      </c>
      <c r="AF378" s="663"/>
      <c r="AG378" s="663" t="s">
        <v>491</v>
      </c>
      <c r="AH378" s="531">
        <f>'приложение 1.1 '!D379</f>
        <v>1.1479999999999999</v>
      </c>
      <c r="AI378" s="185"/>
    </row>
    <row r="379" spans="1:35" ht="75.75" hidden="1" customHeight="1">
      <c r="A379" s="416" t="str">
        <f>'приложение 1.1 '!A380</f>
        <v>2.1.4.100</v>
      </c>
      <c r="B379" s="418" t="str">
        <f>'приложение 1.1 '!B380</f>
        <v xml:space="preserve">Строительство КЛ-10кВ от ТП2 2х2500кВА до ТП3 2х2500кВА Электроснабжение Клинического перенатального центра на 315 коек </v>
      </c>
      <c r="C379" s="663"/>
      <c r="D379" s="663"/>
      <c r="E379" s="663"/>
      <c r="F379" s="663"/>
      <c r="G379" s="663"/>
      <c r="H379" s="663"/>
      <c r="I379" s="663"/>
      <c r="J379" s="408"/>
      <c r="K379" s="430"/>
      <c r="L379" s="430"/>
      <c r="M379" s="430"/>
      <c r="N379" s="535"/>
      <c r="O379" s="430"/>
      <c r="P379" s="430"/>
      <c r="Q379" s="508">
        <f>'приложение 1.1 '!H380</f>
        <v>1.87</v>
      </c>
      <c r="R379" s="508">
        <f t="shared" si="111"/>
        <v>9.3500000000000014E-2</v>
      </c>
      <c r="S379" s="508">
        <f t="shared" si="112"/>
        <v>0.74800000000000011</v>
      </c>
      <c r="T379" s="508">
        <f t="shared" si="113"/>
        <v>0.93500000000000005</v>
      </c>
      <c r="U379" s="508">
        <f t="shared" si="114"/>
        <v>9.3499999999999917E-2</v>
      </c>
      <c r="V379" s="663"/>
      <c r="W379" s="663"/>
      <c r="X379" s="663"/>
      <c r="Y379" s="663"/>
      <c r="Z379" s="663" t="str">
        <f>IF(AB379&gt;0,'приложение 1.1 '!G380,"-")</f>
        <v>-</v>
      </c>
      <c r="AA379" s="663"/>
      <c r="AB379" s="663"/>
      <c r="AC379" s="430">
        <f>'приложение 1.1 '!E380</f>
        <v>0</v>
      </c>
      <c r="AD379" s="663">
        <f>IF(AG379&gt;0,'приложение 1.1 '!G380,"-")</f>
        <v>2017</v>
      </c>
      <c r="AE379" s="663">
        <v>30</v>
      </c>
      <c r="AF379" s="663"/>
      <c r="AG379" s="663" t="s">
        <v>491</v>
      </c>
      <c r="AH379" s="531">
        <f>'приложение 1.1 '!D380</f>
        <v>0.51400000000000001</v>
      </c>
      <c r="AI379" s="185"/>
    </row>
    <row r="380" spans="1:35" ht="73.5" hidden="1" customHeight="1">
      <c r="A380" s="416" t="str">
        <f>'приложение 1.1 '!A381</f>
        <v>2.1.4.101</v>
      </c>
      <c r="B380" s="418" t="str">
        <f>'приложение 1.1 '!B381</f>
        <v xml:space="preserve">Строительство КЛ-10кВ от ТП3 2х2500кВА до РП(ТП) 2х2500кВА Электроснабжение Клинического перенатального центра на 315 коек </v>
      </c>
      <c r="C380" s="663"/>
      <c r="D380" s="663"/>
      <c r="E380" s="663"/>
      <c r="F380" s="663"/>
      <c r="G380" s="663"/>
      <c r="H380" s="663"/>
      <c r="I380" s="663"/>
      <c r="J380" s="408"/>
      <c r="K380" s="430"/>
      <c r="L380" s="430"/>
      <c r="M380" s="430"/>
      <c r="N380" s="535"/>
      <c r="O380" s="430"/>
      <c r="P380" s="430"/>
      <c r="Q380" s="508">
        <f>'приложение 1.1 '!H381</f>
        <v>5.75</v>
      </c>
      <c r="R380" s="508">
        <f t="shared" si="111"/>
        <v>0.28750000000000003</v>
      </c>
      <c r="S380" s="508">
        <f t="shared" si="112"/>
        <v>2.3000000000000003</v>
      </c>
      <c r="T380" s="508">
        <f t="shared" si="113"/>
        <v>2.875</v>
      </c>
      <c r="U380" s="508">
        <f t="shared" si="114"/>
        <v>0.28749999999999964</v>
      </c>
      <c r="V380" s="663"/>
      <c r="W380" s="663"/>
      <c r="X380" s="663"/>
      <c r="Y380" s="663"/>
      <c r="Z380" s="663" t="str">
        <f>IF(AB380&gt;0,'приложение 1.1 '!G381,"-")</f>
        <v>-</v>
      </c>
      <c r="AA380" s="663"/>
      <c r="AB380" s="663"/>
      <c r="AC380" s="430">
        <f>'приложение 1.1 '!E381</f>
        <v>0</v>
      </c>
      <c r="AD380" s="663">
        <f>IF(AG380&gt;0,'приложение 1.1 '!G381,"-")</f>
        <v>2017</v>
      </c>
      <c r="AE380" s="663">
        <v>30</v>
      </c>
      <c r="AF380" s="663"/>
      <c r="AG380" s="663" t="s">
        <v>491</v>
      </c>
      <c r="AH380" s="531">
        <f>'приложение 1.1 '!D381</f>
        <v>1.6180000000000001</v>
      </c>
      <c r="AI380" s="185"/>
    </row>
    <row r="381" spans="1:35" ht="54.95" hidden="1" customHeight="1">
      <c r="A381" s="416" t="str">
        <f>'приложение 1.1 '!A382</f>
        <v>2.1.4.102</v>
      </c>
      <c r="B381" s="418" t="str">
        <f>'приложение 1.1 '!B382</f>
        <v xml:space="preserve">Строительство КЛ-10кВ от ТП-456 до ТП №9 2х2500кВА мкр.23А </v>
      </c>
      <c r="C381" s="663"/>
      <c r="D381" s="663"/>
      <c r="E381" s="663"/>
      <c r="F381" s="663"/>
      <c r="G381" s="663"/>
      <c r="H381" s="663"/>
      <c r="I381" s="663"/>
      <c r="J381" s="408"/>
      <c r="K381" s="430"/>
      <c r="L381" s="430"/>
      <c r="M381" s="430"/>
      <c r="N381" s="535"/>
      <c r="O381" s="430"/>
      <c r="P381" s="430"/>
      <c r="Q381" s="508">
        <f>'приложение 1.1 '!H382</f>
        <v>2.9961523699999999</v>
      </c>
      <c r="R381" s="508">
        <f t="shared" si="111"/>
        <v>0.14980761849999999</v>
      </c>
      <c r="S381" s="508">
        <f t="shared" si="112"/>
        <v>1.1984609479999999</v>
      </c>
      <c r="T381" s="508">
        <f t="shared" si="113"/>
        <v>1.4980761849999999</v>
      </c>
      <c r="U381" s="508">
        <f t="shared" si="114"/>
        <v>0.14980761850000013</v>
      </c>
      <c r="V381" s="663"/>
      <c r="W381" s="663"/>
      <c r="X381" s="663"/>
      <c r="Y381" s="663"/>
      <c r="Z381" s="663" t="str">
        <f>IF(AB381&gt;0,'приложение 1.1 '!G382,"-")</f>
        <v>-</v>
      </c>
      <c r="AA381" s="663"/>
      <c r="AB381" s="663"/>
      <c r="AC381" s="430">
        <f>'приложение 1.1 '!E382</f>
        <v>0</v>
      </c>
      <c r="AD381" s="663">
        <f>IF(AG381&gt;0,'приложение 1.1 '!G382,"-")</f>
        <v>2016</v>
      </c>
      <c r="AE381" s="663">
        <v>30</v>
      </c>
      <c r="AF381" s="663"/>
      <c r="AG381" s="663" t="s">
        <v>491</v>
      </c>
      <c r="AH381" s="531">
        <f>'приложение 1.1 '!D382</f>
        <v>0.72</v>
      </c>
      <c r="AI381" s="185"/>
    </row>
    <row r="382" spans="1:35" ht="54.95" hidden="1" customHeight="1">
      <c r="A382" s="416" t="str">
        <f>'приложение 1.1 '!A383</f>
        <v>2.1.4.103</v>
      </c>
      <c r="B382" s="418" t="str">
        <f>'приложение 1.1 '!B383</f>
        <v>Строительство КЛ-10кВ от ТП-8 2х1600кВА до ТП-9 2х2500кВА мкр. 23А</v>
      </c>
      <c r="C382" s="663"/>
      <c r="D382" s="663"/>
      <c r="E382" s="663"/>
      <c r="F382" s="663"/>
      <c r="G382" s="663"/>
      <c r="H382" s="663"/>
      <c r="I382" s="663"/>
      <c r="J382" s="408"/>
      <c r="K382" s="430"/>
      <c r="L382" s="430"/>
      <c r="M382" s="430"/>
      <c r="N382" s="535"/>
      <c r="O382" s="430"/>
      <c r="P382" s="430"/>
      <c r="Q382" s="508">
        <f>'приложение 1.1 '!H383</f>
        <v>1.2135599699999999</v>
      </c>
      <c r="R382" s="508">
        <f t="shared" si="111"/>
        <v>6.0677998499999997E-2</v>
      </c>
      <c r="S382" s="508">
        <f t="shared" si="112"/>
        <v>0.48542398799999997</v>
      </c>
      <c r="T382" s="508">
        <f t="shared" si="113"/>
        <v>0.60677998499999997</v>
      </c>
      <c r="U382" s="508">
        <f t="shared" si="114"/>
        <v>6.0677998500000108E-2</v>
      </c>
      <c r="V382" s="663"/>
      <c r="W382" s="663"/>
      <c r="X382" s="663"/>
      <c r="Y382" s="663"/>
      <c r="Z382" s="663" t="str">
        <f>IF(AB382&gt;0,'приложение 1.1 '!G383,"-")</f>
        <v>-</v>
      </c>
      <c r="AA382" s="663"/>
      <c r="AB382" s="663"/>
      <c r="AC382" s="430">
        <f>'приложение 1.1 '!E383</f>
        <v>0</v>
      </c>
      <c r="AD382" s="663">
        <f>IF(AG382&gt;0,'приложение 1.1 '!G383,"-")</f>
        <v>2016</v>
      </c>
      <c r="AE382" s="663">
        <v>30</v>
      </c>
      <c r="AF382" s="663"/>
      <c r="AG382" s="663" t="s">
        <v>491</v>
      </c>
      <c r="AH382" s="531">
        <f>'приложение 1.1 '!D383</f>
        <v>0.32</v>
      </c>
      <c r="AI382" s="185"/>
    </row>
    <row r="383" spans="1:35" ht="54.95" hidden="1" customHeight="1">
      <c r="A383" s="416" t="str">
        <f>'приложение 1.1 '!A384</f>
        <v>2.1.4.104</v>
      </c>
      <c r="B383" s="418" t="str">
        <f>'приложение 1.1 '!B384</f>
        <v>Строительство КЛ-10кВ от РП(ТП)-2х2500кВА мкр.38 до ТП№5 2х1600кВА мкр.38 (3-я очередь)</v>
      </c>
      <c r="C383" s="663"/>
      <c r="D383" s="663"/>
      <c r="E383" s="663"/>
      <c r="F383" s="663"/>
      <c r="G383" s="663"/>
      <c r="H383" s="663"/>
      <c r="I383" s="663"/>
      <c r="J383" s="408"/>
      <c r="K383" s="430"/>
      <c r="L383" s="430"/>
      <c r="M383" s="430"/>
      <c r="N383" s="535"/>
      <c r="O383" s="430"/>
      <c r="P383" s="430"/>
      <c r="Q383" s="508">
        <f>'приложение 1.1 '!H384</f>
        <v>5.1168990399999998</v>
      </c>
      <c r="R383" s="508">
        <f t="shared" si="111"/>
        <v>0.25584495200000001</v>
      </c>
      <c r="S383" s="508">
        <f t="shared" si="112"/>
        <v>2.0467596160000001</v>
      </c>
      <c r="T383" s="508">
        <f t="shared" si="113"/>
        <v>2.5584495199999999</v>
      </c>
      <c r="U383" s="508">
        <f t="shared" si="114"/>
        <v>0.25584495200000035</v>
      </c>
      <c r="V383" s="663"/>
      <c r="W383" s="663"/>
      <c r="X383" s="663"/>
      <c r="Y383" s="663"/>
      <c r="Z383" s="663" t="str">
        <f>IF(AB383&gt;0,'приложение 1.1 '!G384,"-")</f>
        <v>-</v>
      </c>
      <c r="AA383" s="663"/>
      <c r="AB383" s="663"/>
      <c r="AC383" s="430">
        <f>'приложение 1.1 '!E384</f>
        <v>0</v>
      </c>
      <c r="AD383" s="663">
        <f>IF(AG383&gt;0,'приложение 1.1 '!G384,"-")</f>
        <v>2016</v>
      </c>
      <c r="AE383" s="663">
        <v>30</v>
      </c>
      <c r="AF383" s="663"/>
      <c r="AG383" s="663" t="s">
        <v>491</v>
      </c>
      <c r="AH383" s="531">
        <f>'приложение 1.1 '!D384</f>
        <v>1.738</v>
      </c>
      <c r="AI383" s="185"/>
    </row>
    <row r="384" spans="1:35" ht="78.75" hidden="1" customHeight="1">
      <c r="A384" s="416" t="str">
        <f>'приложение 1.1 '!A385</f>
        <v>2.1.4.108</v>
      </c>
      <c r="B384" s="418" t="str">
        <f>'приложение 1.1 '!B385</f>
        <v>Строительство КЛ-10кВ 4БКПТ-1600/10 № 589-2КТПН-400кВА КНС, для электроснабжения канализационной насосной станции  по Югорскому тракту</v>
      </c>
      <c r="C384" s="663"/>
      <c r="D384" s="663"/>
      <c r="E384" s="663"/>
      <c r="F384" s="663"/>
      <c r="G384" s="663"/>
      <c r="H384" s="663"/>
      <c r="I384" s="663"/>
      <c r="J384" s="408"/>
      <c r="K384" s="430"/>
      <c r="L384" s="430"/>
      <c r="M384" s="430"/>
      <c r="N384" s="535"/>
      <c r="O384" s="430"/>
      <c r="P384" s="430"/>
      <c r="Q384" s="508">
        <f>'приложение 1.1 '!H385</f>
        <v>1.44787182</v>
      </c>
      <c r="R384" s="508">
        <f t="shared" si="111"/>
        <v>7.2393591000000007E-2</v>
      </c>
      <c r="S384" s="508">
        <f t="shared" si="112"/>
        <v>0.57914872800000006</v>
      </c>
      <c r="T384" s="508">
        <f t="shared" si="113"/>
        <v>0.72393591000000002</v>
      </c>
      <c r="U384" s="508">
        <f t="shared" si="114"/>
        <v>7.2393590999999979E-2</v>
      </c>
      <c r="V384" s="663"/>
      <c r="W384" s="663"/>
      <c r="X384" s="663"/>
      <c r="Y384" s="663"/>
      <c r="Z384" s="663" t="str">
        <f>IF(AB384&gt;0,'приложение 1.1 '!G385,"-")</f>
        <v>-</v>
      </c>
      <c r="AA384" s="663"/>
      <c r="AB384" s="663"/>
      <c r="AC384" s="430">
        <f>'приложение 1.1 '!E385</f>
        <v>0</v>
      </c>
      <c r="AD384" s="663">
        <f>IF(AG384&gt;0,'приложение 1.1 '!G385,"-")</f>
        <v>2013</v>
      </c>
      <c r="AE384" s="663">
        <v>30</v>
      </c>
      <c r="AF384" s="663"/>
      <c r="AG384" s="663" t="s">
        <v>491</v>
      </c>
      <c r="AH384" s="531">
        <f>'приложение 1.1 '!D385</f>
        <v>0.73</v>
      </c>
      <c r="AI384" s="185"/>
    </row>
    <row r="385" spans="1:35" ht="54.95" hidden="1" customHeight="1">
      <c r="A385" s="416" t="str">
        <f>'приложение 1.1 '!A386</f>
        <v>2.1.4.116</v>
      </c>
      <c r="B385" s="418" t="str">
        <f>'приложение 1.1 '!B386</f>
        <v>Строительство КЛ-10кВ от РП-147 до ТП-457 мкр.23А</v>
      </c>
      <c r="C385" s="663"/>
      <c r="D385" s="663"/>
      <c r="E385" s="663"/>
      <c r="F385" s="663"/>
      <c r="G385" s="663"/>
      <c r="H385" s="663"/>
      <c r="I385" s="663"/>
      <c r="J385" s="408"/>
      <c r="K385" s="430"/>
      <c r="L385" s="430"/>
      <c r="M385" s="430"/>
      <c r="N385" s="535"/>
      <c r="O385" s="430"/>
      <c r="P385" s="430"/>
      <c r="Q385" s="508">
        <f>'приложение 1.1 '!H386</f>
        <v>7.2590833400000001</v>
      </c>
      <c r="R385" s="508">
        <f t="shared" si="111"/>
        <v>0.36295416700000005</v>
      </c>
      <c r="S385" s="508">
        <f t="shared" si="112"/>
        <v>2.9036333360000004</v>
      </c>
      <c r="T385" s="508">
        <f t="shared" si="113"/>
        <v>3.6295416700000001</v>
      </c>
      <c r="U385" s="508">
        <f t="shared" si="114"/>
        <v>0.36295416699999983</v>
      </c>
      <c r="V385" s="663"/>
      <c r="W385" s="663"/>
      <c r="X385" s="663"/>
      <c r="Y385" s="663"/>
      <c r="Z385" s="663" t="str">
        <f>IF(AB385&gt;0,'приложение 1.1 '!G386,"-")</f>
        <v>-</v>
      </c>
      <c r="AA385" s="663"/>
      <c r="AB385" s="663"/>
      <c r="AC385" s="430">
        <f>'приложение 1.1 '!E386</f>
        <v>0</v>
      </c>
      <c r="AD385" s="663">
        <f>IF(AG385&gt;0,'приложение 1.1 '!G386,"-")</f>
        <v>2016</v>
      </c>
      <c r="AE385" s="663">
        <v>30</v>
      </c>
      <c r="AF385" s="663"/>
      <c r="AG385" s="663" t="s">
        <v>491</v>
      </c>
      <c r="AH385" s="531">
        <f>'приложение 1.1 '!D386</f>
        <v>2.8479999999999999</v>
      </c>
      <c r="AI385" s="185"/>
    </row>
    <row r="386" spans="1:35" ht="54.95" hidden="1" customHeight="1">
      <c r="A386" s="416" t="str">
        <f>'приложение 1.1 '!A387</f>
        <v>2.1.4.117</v>
      </c>
      <c r="B386" s="418" t="str">
        <f>'приложение 1.1 '!B387</f>
        <v>Строительство КЛ-10кВ от ТП№11 2х2500кВА мкр.23А до ТП-457</v>
      </c>
      <c r="C386" s="663"/>
      <c r="D386" s="663"/>
      <c r="E386" s="663"/>
      <c r="F386" s="663"/>
      <c r="G386" s="663"/>
      <c r="H386" s="663"/>
      <c r="I386" s="663"/>
      <c r="J386" s="408"/>
      <c r="K386" s="430"/>
      <c r="L386" s="430"/>
      <c r="M386" s="430"/>
      <c r="N386" s="535"/>
      <c r="O386" s="430"/>
      <c r="P386" s="430"/>
      <c r="Q386" s="508">
        <f>'приложение 1.1 '!H387</f>
        <v>1.6657690300000001</v>
      </c>
      <c r="R386" s="508">
        <f t="shared" si="111"/>
        <v>8.3288451500000013E-2</v>
      </c>
      <c r="S386" s="508">
        <f t="shared" si="112"/>
        <v>0.6663076120000001</v>
      </c>
      <c r="T386" s="508">
        <f t="shared" si="113"/>
        <v>0.83288451500000005</v>
      </c>
      <c r="U386" s="508">
        <f t="shared" si="114"/>
        <v>8.328845149999986E-2</v>
      </c>
      <c r="V386" s="663"/>
      <c r="W386" s="663"/>
      <c r="X386" s="663"/>
      <c r="Y386" s="663"/>
      <c r="Z386" s="663" t="str">
        <f>IF(AB386&gt;0,'приложение 1.1 '!G387,"-")</f>
        <v>-</v>
      </c>
      <c r="AA386" s="663"/>
      <c r="AB386" s="663"/>
      <c r="AC386" s="430">
        <f>'приложение 1.1 '!E387</f>
        <v>0</v>
      </c>
      <c r="AD386" s="663">
        <f>IF(AG386&gt;0,'приложение 1.1 '!G387,"-")</f>
        <v>2016</v>
      </c>
      <c r="AE386" s="663">
        <v>30</v>
      </c>
      <c r="AF386" s="663"/>
      <c r="AG386" s="663" t="s">
        <v>491</v>
      </c>
      <c r="AH386" s="531">
        <f>'приложение 1.1 '!D387</f>
        <v>0.63</v>
      </c>
      <c r="AI386" s="185"/>
    </row>
    <row r="387" spans="1:35" ht="54.95" hidden="1" customHeight="1">
      <c r="A387" s="416" t="str">
        <f>'приложение 1.1 '!A388</f>
        <v>2.1.4.118</v>
      </c>
      <c r="B387" s="418" t="str">
        <f>'приложение 1.1 '!B388</f>
        <v>Строительство КЛ-10кВ от ТП№11 2х2500кВА до ТП№10 2х2500кВА мкр.23А</v>
      </c>
      <c r="C387" s="663"/>
      <c r="D387" s="663"/>
      <c r="E387" s="663"/>
      <c r="F387" s="663"/>
      <c r="G387" s="663"/>
      <c r="H387" s="663"/>
      <c r="I387" s="663"/>
      <c r="J387" s="408"/>
      <c r="K387" s="430"/>
      <c r="L387" s="430"/>
      <c r="M387" s="430"/>
      <c r="N387" s="535"/>
      <c r="O387" s="430"/>
      <c r="P387" s="430"/>
      <c r="Q387" s="508">
        <f>'приложение 1.1 '!H388</f>
        <v>1.26784805</v>
      </c>
      <c r="R387" s="508">
        <f t="shared" si="111"/>
        <v>6.33924025E-2</v>
      </c>
      <c r="S387" s="508">
        <f t="shared" si="112"/>
        <v>0.50713922</v>
      </c>
      <c r="T387" s="508">
        <f t="shared" si="113"/>
        <v>0.633924025</v>
      </c>
      <c r="U387" s="508">
        <f t="shared" si="114"/>
        <v>6.3392402499999889E-2</v>
      </c>
      <c r="V387" s="663"/>
      <c r="W387" s="663"/>
      <c r="X387" s="663"/>
      <c r="Y387" s="663"/>
      <c r="Z387" s="663" t="str">
        <f>IF(AB387&gt;0,'приложение 1.1 '!G388,"-")</f>
        <v>-</v>
      </c>
      <c r="AA387" s="663"/>
      <c r="AB387" s="663"/>
      <c r="AC387" s="430">
        <f>'приложение 1.1 '!E388</f>
        <v>0</v>
      </c>
      <c r="AD387" s="663">
        <f>IF(AG387&gt;0,'приложение 1.1 '!G388,"-")</f>
        <v>2017</v>
      </c>
      <c r="AE387" s="663">
        <v>30</v>
      </c>
      <c r="AF387" s="663"/>
      <c r="AG387" s="663" t="s">
        <v>491</v>
      </c>
      <c r="AH387" s="531">
        <f>'приложение 1.1 '!D388</f>
        <v>0.46200000000000002</v>
      </c>
      <c r="AI387" s="185"/>
    </row>
    <row r="388" spans="1:35" ht="54.95" hidden="1" customHeight="1">
      <c r="A388" s="416" t="str">
        <f>'приложение 1.1 '!A389</f>
        <v>2.1.4.119</v>
      </c>
      <c r="B388" s="418" t="str">
        <f>'приложение 1.1 '!B389</f>
        <v>Ст-во КЛ-10кВ от ТП№8 2х1600кВА до РП-147 мкр.23А</v>
      </c>
      <c r="C388" s="663"/>
      <c r="D388" s="663"/>
      <c r="E388" s="663"/>
      <c r="F388" s="663"/>
      <c r="G388" s="663"/>
      <c r="H388" s="663"/>
      <c r="I388" s="663"/>
      <c r="J388" s="408"/>
      <c r="K388" s="430"/>
      <c r="L388" s="430"/>
      <c r="M388" s="430"/>
      <c r="N388" s="535"/>
      <c r="O388" s="430"/>
      <c r="P388" s="430"/>
      <c r="Q388" s="508">
        <f>'приложение 1.1 '!H389</f>
        <v>8.6486832600000003</v>
      </c>
      <c r="R388" s="508">
        <f t="shared" si="111"/>
        <v>0.43243416300000004</v>
      </c>
      <c r="S388" s="508">
        <f t="shared" si="112"/>
        <v>3.4594733040000003</v>
      </c>
      <c r="T388" s="508">
        <f t="shared" si="113"/>
        <v>4.3243416300000002</v>
      </c>
      <c r="U388" s="508">
        <f t="shared" si="114"/>
        <v>0.43243416299999993</v>
      </c>
      <c r="V388" s="663"/>
      <c r="W388" s="663"/>
      <c r="X388" s="663"/>
      <c r="Y388" s="663"/>
      <c r="Z388" s="663" t="str">
        <f>IF(AB388&gt;0,'приложение 1.1 '!G389,"-")</f>
        <v>-</v>
      </c>
      <c r="AA388" s="663"/>
      <c r="AB388" s="663"/>
      <c r="AC388" s="430">
        <f>'приложение 1.1 '!E389</f>
        <v>0</v>
      </c>
      <c r="AD388" s="663">
        <f>IF(AG388&gt;0,'приложение 1.1 '!G389,"-")</f>
        <v>2016</v>
      </c>
      <c r="AE388" s="663">
        <v>30</v>
      </c>
      <c r="AF388" s="663"/>
      <c r="AG388" s="663" t="s">
        <v>491</v>
      </c>
      <c r="AH388" s="531">
        <f>'приложение 1.1 '!D389</f>
        <v>2.44</v>
      </c>
      <c r="AI388" s="185"/>
    </row>
    <row r="389" spans="1:35" ht="54.95" hidden="1" customHeight="1">
      <c r="A389" s="416" t="str">
        <f>'приложение 1.1 '!A390</f>
        <v>2.1.4.120</v>
      </c>
      <c r="B389" s="418" t="str">
        <f>'приложение 1.1 '!B390</f>
        <v>Строительство КЛ-10кВ от БКТП-2х1000кВА мкр.8 до места врезки в КЛ-10кВ (для перевода ж/д с газовых плит на электрические)</v>
      </c>
      <c r="C389" s="663"/>
      <c r="D389" s="663"/>
      <c r="E389" s="663"/>
      <c r="F389" s="663"/>
      <c r="G389" s="663"/>
      <c r="H389" s="663"/>
      <c r="I389" s="663"/>
      <c r="J389" s="408"/>
      <c r="K389" s="430"/>
      <c r="L389" s="430"/>
      <c r="M389" s="430"/>
      <c r="N389" s="535"/>
      <c r="O389" s="430"/>
      <c r="P389" s="430"/>
      <c r="Q389" s="508">
        <f>'приложение 1.1 '!H390</f>
        <v>0.66029503000000001</v>
      </c>
      <c r="R389" s="508">
        <f t="shared" ref="R389:R390" si="115">Q389*0.05</f>
        <v>3.3014751500000002E-2</v>
      </c>
      <c r="S389" s="508">
        <f t="shared" ref="S389:S390" si="116">Q389*0.4</f>
        <v>0.26411801200000001</v>
      </c>
      <c r="T389" s="508">
        <f t="shared" ref="T389:T390" si="117">Q389*0.5</f>
        <v>0.330147515</v>
      </c>
      <c r="U389" s="508">
        <f t="shared" ref="U389:U390" si="118">Q389-(R389+S389+T389)</f>
        <v>3.3014751499999995E-2</v>
      </c>
      <c r="V389" s="663"/>
      <c r="W389" s="663"/>
      <c r="X389" s="663"/>
      <c r="Y389" s="663"/>
      <c r="Z389" s="663" t="str">
        <f>IF(AB389&gt;0,'приложение 1.1 '!G390,"-")</f>
        <v>-</v>
      </c>
      <c r="AA389" s="663"/>
      <c r="AB389" s="663"/>
      <c r="AC389" s="430">
        <f>'приложение 1.1 '!E390</f>
        <v>0</v>
      </c>
      <c r="AD389" s="663">
        <f>IF(AG389&gt;0,'приложение 1.1 '!G390,"-")</f>
        <v>2015</v>
      </c>
      <c r="AE389" s="663">
        <v>30</v>
      </c>
      <c r="AF389" s="663"/>
      <c r="AG389" s="663" t="s">
        <v>491</v>
      </c>
      <c r="AH389" s="531">
        <f>'приложение 1.1 '!D390</f>
        <v>0.2</v>
      </c>
      <c r="AI389" s="185"/>
    </row>
    <row r="390" spans="1:35" ht="54.95" hidden="1" customHeight="1">
      <c r="A390" s="416" t="str">
        <f>'приложение 1.1 '!A391</f>
        <v>2.1.4.121</v>
      </c>
      <c r="B390" s="418" t="str">
        <f>'приложение 1.1 '!B391</f>
        <v>Строительство КЛ-10кВ от оп.28 ВЛ-10кВ РП-152 яч.10 до КТПН-669</v>
      </c>
      <c r="C390" s="663"/>
      <c r="D390" s="663"/>
      <c r="E390" s="663"/>
      <c r="F390" s="663"/>
      <c r="G390" s="663"/>
      <c r="H390" s="663"/>
      <c r="I390" s="663"/>
      <c r="J390" s="408"/>
      <c r="K390" s="430"/>
      <c r="L390" s="430"/>
      <c r="M390" s="430"/>
      <c r="N390" s="535"/>
      <c r="O390" s="430"/>
      <c r="P390" s="430"/>
      <c r="Q390" s="508">
        <f>'приложение 1.1 '!H391</f>
        <v>4.1885081800000004</v>
      </c>
      <c r="R390" s="508">
        <f t="shared" si="115"/>
        <v>0.20942540900000003</v>
      </c>
      <c r="S390" s="508">
        <f t="shared" si="116"/>
        <v>1.6754032720000003</v>
      </c>
      <c r="T390" s="508">
        <f t="shared" si="117"/>
        <v>2.0942540900000002</v>
      </c>
      <c r="U390" s="508">
        <f t="shared" si="118"/>
        <v>0.20942540899999962</v>
      </c>
      <c r="V390" s="663"/>
      <c r="W390" s="663"/>
      <c r="X390" s="663"/>
      <c r="Y390" s="663"/>
      <c r="Z390" s="663" t="str">
        <f>IF(AB390&gt;0,'приложение 1.1 '!G391,"-")</f>
        <v>-</v>
      </c>
      <c r="AA390" s="663"/>
      <c r="AB390" s="663"/>
      <c r="AC390" s="430">
        <f>'приложение 1.1 '!E391</f>
        <v>0</v>
      </c>
      <c r="AD390" s="663">
        <f>IF(AG390&gt;0,'приложение 1.1 '!G391,"-")</f>
        <v>2016</v>
      </c>
      <c r="AE390" s="663">
        <v>30</v>
      </c>
      <c r="AF390" s="663"/>
      <c r="AG390" s="663" t="s">
        <v>491</v>
      </c>
      <c r="AH390" s="531">
        <f>'приложение 1.1 '!D391</f>
        <v>0.56000000000000005</v>
      </c>
      <c r="AI390" s="185"/>
    </row>
    <row r="391" spans="1:35" ht="54.95" hidden="1" customHeight="1">
      <c r="A391" s="416" t="str">
        <f>'приложение 1.1 '!A392</f>
        <v>2.1.4.123</v>
      </c>
      <c r="B391" s="418" t="str">
        <f>'приложение 1.1 '!B392</f>
        <v>Строительство КЛ-10кВ от БКТП-818 до ТП 2х2500кВА мкр.24 (Жилой комплекс №304 (КРП) ДСК-1)</v>
      </c>
      <c r="C391" s="663"/>
      <c r="D391" s="663"/>
      <c r="E391" s="663"/>
      <c r="F391" s="663"/>
      <c r="G391" s="663"/>
      <c r="H391" s="663"/>
      <c r="I391" s="663"/>
      <c r="J391" s="408"/>
      <c r="K391" s="430"/>
      <c r="L391" s="430"/>
      <c r="M391" s="430"/>
      <c r="N391" s="535"/>
      <c r="O391" s="430"/>
      <c r="P391" s="430"/>
      <c r="Q391" s="508">
        <f>'приложение 1.1 '!H392</f>
        <v>2.7063366499999999</v>
      </c>
      <c r="R391" s="508">
        <f t="shared" ref="R391" si="119">Q391*0.05</f>
        <v>0.13531683250000001</v>
      </c>
      <c r="S391" s="508">
        <f t="shared" ref="S391" si="120">Q391*0.4</f>
        <v>1.0825346600000001</v>
      </c>
      <c r="T391" s="508">
        <f t="shared" ref="T391" si="121">Q391*0.5</f>
        <v>1.3531683249999999</v>
      </c>
      <c r="U391" s="508">
        <f t="shared" ref="U391" si="122">Q391-(R391+S391+T391)</f>
        <v>0.13531683250000004</v>
      </c>
      <c r="V391" s="663"/>
      <c r="W391" s="663"/>
      <c r="X391" s="663"/>
      <c r="Y391" s="663"/>
      <c r="Z391" s="663" t="str">
        <f>IF(AB391&gt;0,'приложение 1.1 '!G392,"-")</f>
        <v>-</v>
      </c>
      <c r="AA391" s="663"/>
      <c r="AB391" s="663"/>
      <c r="AC391" s="430">
        <f>'приложение 1.1 '!E392</f>
        <v>0</v>
      </c>
      <c r="AD391" s="663">
        <f>IF(AG391&gt;0,'приложение 1.1 '!G392,"-")</f>
        <v>2015</v>
      </c>
      <c r="AE391" s="663">
        <v>30</v>
      </c>
      <c r="AF391" s="663"/>
      <c r="AG391" s="663" t="s">
        <v>491</v>
      </c>
      <c r="AH391" s="531">
        <f>'приложение 1.1 '!D392</f>
        <v>0.76600000000000001</v>
      </c>
      <c r="AI391" s="185"/>
    </row>
    <row r="392" spans="1:35" ht="54.95" hidden="1" customHeight="1">
      <c r="A392" s="416" t="str">
        <f>'приложение 1.1 '!A393</f>
        <v>2.1.4.124</v>
      </c>
      <c r="B392" s="418" t="str">
        <f>'приложение 1.1 '!B393</f>
        <v>Строительство КЛ-10КВ БКТП-2х630кВА до места врезки в КЛ-10кВ РП-144 -ТП-385 (окружная клиническая больница)</v>
      </c>
      <c r="C392" s="663"/>
      <c r="D392" s="663"/>
      <c r="E392" s="663"/>
      <c r="F392" s="663"/>
      <c r="G392" s="663"/>
      <c r="H392" s="663"/>
      <c r="I392" s="663"/>
      <c r="J392" s="408"/>
      <c r="K392" s="430"/>
      <c r="L392" s="430"/>
      <c r="M392" s="430"/>
      <c r="N392" s="535"/>
      <c r="O392" s="430"/>
      <c r="P392" s="430"/>
      <c r="Q392" s="508">
        <f>'приложение 1.1 '!H393</f>
        <v>0.82762997999999999</v>
      </c>
      <c r="R392" s="508">
        <f t="shared" ref="R392:R397" si="123">Q392*0.05</f>
        <v>4.1381499000000002E-2</v>
      </c>
      <c r="S392" s="508">
        <f t="shared" ref="S392:S397" si="124">Q392*0.4</f>
        <v>0.33105199200000002</v>
      </c>
      <c r="T392" s="508">
        <f t="shared" ref="T392:T397" si="125">Q392*0.5</f>
        <v>0.41381498999999999</v>
      </c>
      <c r="U392" s="508">
        <f t="shared" ref="U392:U397" si="126">Q392-(R392+S392+T392)</f>
        <v>4.1381498999999988E-2</v>
      </c>
      <c r="V392" s="663"/>
      <c r="W392" s="663"/>
      <c r="X392" s="663"/>
      <c r="Y392" s="663"/>
      <c r="Z392" s="663" t="str">
        <f>IF(AB392&gt;0,'приложение 1.1 '!G393,"-")</f>
        <v>-</v>
      </c>
      <c r="AA392" s="663"/>
      <c r="AB392" s="663"/>
      <c r="AC392" s="430">
        <f>'приложение 1.1 '!E393</f>
        <v>0</v>
      </c>
      <c r="AD392" s="663">
        <f>IF(AG392&gt;0,'приложение 1.1 '!G393,"-")</f>
        <v>2015</v>
      </c>
      <c r="AE392" s="663">
        <v>30</v>
      </c>
      <c r="AF392" s="663"/>
      <c r="AG392" s="663" t="s">
        <v>491</v>
      </c>
      <c r="AH392" s="531">
        <f>'приложение 1.1 '!D393</f>
        <v>0.222</v>
      </c>
      <c r="AI392" s="185"/>
    </row>
    <row r="393" spans="1:35" ht="54.95" hidden="1" customHeight="1">
      <c r="A393" s="416" t="str">
        <f>'приложение 1.1 '!A394</f>
        <v>2.1.4.125</v>
      </c>
      <c r="B393" s="418" t="str">
        <f>'приложение 1.1 '!B394</f>
        <v>Строительство КЛ-10кВ 2КТПН-630кВА - КТПН "Эврика"</v>
      </c>
      <c r="C393" s="663"/>
      <c r="D393" s="663"/>
      <c r="E393" s="663"/>
      <c r="F393" s="663"/>
      <c r="G393" s="663"/>
      <c r="H393" s="663"/>
      <c r="I393" s="663"/>
      <c r="J393" s="408"/>
      <c r="K393" s="430"/>
      <c r="L393" s="430"/>
      <c r="M393" s="430"/>
      <c r="N393" s="535"/>
      <c r="O393" s="430"/>
      <c r="P393" s="430"/>
      <c r="Q393" s="508">
        <f>'приложение 1.1 '!H394</f>
        <v>3.1514111599999999</v>
      </c>
      <c r="R393" s="508">
        <f t="shared" si="123"/>
        <v>0.157570558</v>
      </c>
      <c r="S393" s="508">
        <f t="shared" si="124"/>
        <v>1.260564464</v>
      </c>
      <c r="T393" s="508">
        <f t="shared" si="125"/>
        <v>1.5757055799999999</v>
      </c>
      <c r="U393" s="508">
        <f t="shared" si="126"/>
        <v>0.15757055800000019</v>
      </c>
      <c r="V393" s="663"/>
      <c r="W393" s="663"/>
      <c r="X393" s="663"/>
      <c r="Y393" s="663"/>
      <c r="Z393" s="663" t="str">
        <f>IF(AB393&gt;0,'приложение 1.1 '!G394,"-")</f>
        <v>-</v>
      </c>
      <c r="AA393" s="663"/>
      <c r="AB393" s="663"/>
      <c r="AC393" s="430">
        <f>'приложение 1.1 '!E394</f>
        <v>0</v>
      </c>
      <c r="AD393" s="663">
        <f>IF(AG393&gt;0,'приложение 1.1 '!G394,"-")</f>
        <v>2015</v>
      </c>
      <c r="AE393" s="663">
        <v>30</v>
      </c>
      <c r="AF393" s="663"/>
      <c r="AG393" s="663" t="s">
        <v>491</v>
      </c>
      <c r="AH393" s="531">
        <f>'приложение 1.1 '!D394</f>
        <v>1.052</v>
      </c>
      <c r="AI393" s="185"/>
    </row>
    <row r="394" spans="1:35" ht="54.95" hidden="1" customHeight="1">
      <c r="A394" s="416" t="str">
        <f>'приложение 1.1 '!A395</f>
        <v>2.1.4.126</v>
      </c>
      <c r="B394" s="418" t="str">
        <f>'приложение 1.1 '!B395</f>
        <v>Строительство КЛ-10кВ от РП-148 до ТП-2х1600кВА мкр.20А</v>
      </c>
      <c r="C394" s="663"/>
      <c r="D394" s="663"/>
      <c r="E394" s="663"/>
      <c r="F394" s="663"/>
      <c r="G394" s="663"/>
      <c r="H394" s="663"/>
      <c r="I394" s="663"/>
      <c r="J394" s="408"/>
      <c r="K394" s="430"/>
      <c r="L394" s="430"/>
      <c r="M394" s="430"/>
      <c r="N394" s="535"/>
      <c r="O394" s="430"/>
      <c r="P394" s="430"/>
      <c r="Q394" s="508">
        <f>'приложение 1.1 '!H395</f>
        <v>1.0097084300000001</v>
      </c>
      <c r="R394" s="508">
        <f t="shared" si="123"/>
        <v>5.0485421500000009E-2</v>
      </c>
      <c r="S394" s="508">
        <f t="shared" si="124"/>
        <v>0.40388337200000007</v>
      </c>
      <c r="T394" s="508">
        <f t="shared" si="125"/>
        <v>0.50485421500000005</v>
      </c>
      <c r="U394" s="508">
        <f t="shared" si="126"/>
        <v>5.0485421499999905E-2</v>
      </c>
      <c r="V394" s="663"/>
      <c r="W394" s="663"/>
      <c r="X394" s="663"/>
      <c r="Y394" s="663"/>
      <c r="Z394" s="663" t="str">
        <f>IF(AB394&gt;0,'приложение 1.1 '!G395,"-")</f>
        <v>-</v>
      </c>
      <c r="AA394" s="663"/>
      <c r="AB394" s="663"/>
      <c r="AC394" s="430">
        <f>'приложение 1.1 '!E395</f>
        <v>0</v>
      </c>
      <c r="AD394" s="663">
        <f>IF(AG394&gt;0,'приложение 1.1 '!G395,"-")</f>
        <v>2016</v>
      </c>
      <c r="AE394" s="663">
        <v>30</v>
      </c>
      <c r="AF394" s="663"/>
      <c r="AG394" s="663" t="s">
        <v>491</v>
      </c>
      <c r="AH394" s="531">
        <f>'приложение 1.1 '!D395</f>
        <v>0.29599999999999999</v>
      </c>
      <c r="AI394" s="185"/>
    </row>
    <row r="395" spans="1:35" ht="54.95" hidden="1" customHeight="1">
      <c r="A395" s="416" t="str">
        <f>'приложение 1.1 '!A396</f>
        <v>2.1.4.127</v>
      </c>
      <c r="B395" s="418" t="str">
        <f>'приложение 1.1 '!B396</f>
        <v>Строительство КЛ-10кВ от БКТП-578 до ТП-2х1600кВА мкр.30А</v>
      </c>
      <c r="C395" s="663"/>
      <c r="D395" s="663"/>
      <c r="E395" s="663"/>
      <c r="F395" s="663"/>
      <c r="G395" s="663"/>
      <c r="H395" s="663"/>
      <c r="I395" s="663"/>
      <c r="J395" s="408"/>
      <c r="K395" s="430"/>
      <c r="L395" s="430"/>
      <c r="M395" s="430"/>
      <c r="N395" s="535"/>
      <c r="O395" s="430"/>
      <c r="P395" s="430"/>
      <c r="Q395" s="508">
        <f>'приложение 1.1 '!H396</f>
        <v>2.5098225700000003</v>
      </c>
      <c r="R395" s="508">
        <f t="shared" si="123"/>
        <v>0.12549112850000002</v>
      </c>
      <c r="S395" s="508">
        <f t="shared" si="124"/>
        <v>1.0039290280000002</v>
      </c>
      <c r="T395" s="508">
        <f t="shared" si="125"/>
        <v>1.2549112850000002</v>
      </c>
      <c r="U395" s="508">
        <f t="shared" si="126"/>
        <v>0.12549112849999977</v>
      </c>
      <c r="V395" s="663"/>
      <c r="W395" s="663"/>
      <c r="X395" s="663"/>
      <c r="Y395" s="663"/>
      <c r="Z395" s="663" t="str">
        <f>IF(AB395&gt;0,'приложение 1.1 '!G396,"-")</f>
        <v>-</v>
      </c>
      <c r="AA395" s="663"/>
      <c r="AB395" s="663"/>
      <c r="AC395" s="430">
        <f>'приложение 1.1 '!E396</f>
        <v>0</v>
      </c>
      <c r="AD395" s="663">
        <f>IF(AG395&gt;0,'приложение 1.1 '!G396,"-")</f>
        <v>2016</v>
      </c>
      <c r="AE395" s="663">
        <v>30</v>
      </c>
      <c r="AF395" s="663"/>
      <c r="AG395" s="663" t="s">
        <v>491</v>
      </c>
      <c r="AH395" s="531">
        <f>'приложение 1.1 '!D396</f>
        <v>0.81200000000000006</v>
      </c>
      <c r="AI395" s="185"/>
    </row>
    <row r="396" spans="1:35" ht="54.95" hidden="1" customHeight="1">
      <c r="A396" s="416" t="str">
        <f>'приложение 1.1 '!A397</f>
        <v>2.1.4.128</v>
      </c>
      <c r="B396" s="418" t="str">
        <f>'приложение 1.1 '!B397</f>
        <v>Строительство КЛ-10кВ от РП-147 до ТП№10 2х2500кВА мкр.23А</v>
      </c>
      <c r="C396" s="663"/>
      <c r="D396" s="663"/>
      <c r="E396" s="663"/>
      <c r="F396" s="663"/>
      <c r="G396" s="663"/>
      <c r="H396" s="663"/>
      <c r="I396" s="663"/>
      <c r="J396" s="408"/>
      <c r="K396" s="430"/>
      <c r="L396" s="430"/>
      <c r="M396" s="430"/>
      <c r="N396" s="535"/>
      <c r="O396" s="430"/>
      <c r="P396" s="430"/>
      <c r="Q396" s="508">
        <f>'приложение 1.1 '!H397</f>
        <v>4.5375227600000008</v>
      </c>
      <c r="R396" s="508">
        <f t="shared" si="123"/>
        <v>0.22687613800000006</v>
      </c>
      <c r="S396" s="508">
        <f t="shared" si="124"/>
        <v>1.8150091040000005</v>
      </c>
      <c r="T396" s="508">
        <f t="shared" si="125"/>
        <v>2.2687613800000004</v>
      </c>
      <c r="U396" s="508">
        <f t="shared" si="126"/>
        <v>0.22687613799999973</v>
      </c>
      <c r="V396" s="663"/>
      <c r="W396" s="663"/>
      <c r="X396" s="663"/>
      <c r="Y396" s="663"/>
      <c r="Z396" s="663" t="str">
        <f>IF(AB396&gt;0,'приложение 1.1 '!G397,"-")</f>
        <v>-</v>
      </c>
      <c r="AA396" s="663"/>
      <c r="AB396" s="663"/>
      <c r="AC396" s="430">
        <f>'приложение 1.1 '!E397</f>
        <v>0</v>
      </c>
      <c r="AD396" s="663">
        <f>IF(AG396&gt;0,'приложение 1.1 '!G397,"-")</f>
        <v>2017</v>
      </c>
      <c r="AE396" s="663">
        <v>30</v>
      </c>
      <c r="AF396" s="663"/>
      <c r="AG396" s="663" t="s">
        <v>491</v>
      </c>
      <c r="AH396" s="531">
        <f>'приложение 1.1 '!D397</f>
        <v>1.956</v>
      </c>
      <c r="AI396" s="185"/>
    </row>
    <row r="397" spans="1:35" ht="54.95" hidden="1" customHeight="1">
      <c r="A397" s="416" t="str">
        <f>'приложение 1.1 '!A398</f>
        <v>2.1.4.129.1</v>
      </c>
      <c r="B397" s="418" t="str">
        <f>'приложение 1.1 '!B398</f>
        <v>Строительство КЛ-10кВ от РП-150 до РП(ТП) 2х2500кВА мкр.35</v>
      </c>
      <c r="C397" s="663"/>
      <c r="D397" s="663"/>
      <c r="E397" s="663"/>
      <c r="F397" s="663"/>
      <c r="G397" s="663"/>
      <c r="H397" s="663"/>
      <c r="I397" s="663"/>
      <c r="J397" s="408"/>
      <c r="K397" s="430"/>
      <c r="L397" s="430"/>
      <c r="M397" s="430"/>
      <c r="N397" s="535"/>
      <c r="O397" s="430"/>
      <c r="P397" s="430"/>
      <c r="Q397" s="508">
        <f>'приложение 1.1 '!H398</f>
        <v>4.6068402000000006</v>
      </c>
      <c r="R397" s="508">
        <f t="shared" si="123"/>
        <v>0.23034201000000004</v>
      </c>
      <c r="S397" s="508">
        <f t="shared" si="124"/>
        <v>1.8427360800000003</v>
      </c>
      <c r="T397" s="508">
        <f t="shared" si="125"/>
        <v>2.3034201000000003</v>
      </c>
      <c r="U397" s="508">
        <f t="shared" si="126"/>
        <v>0.23034200999999932</v>
      </c>
      <c r="V397" s="663"/>
      <c r="W397" s="663"/>
      <c r="X397" s="663"/>
      <c r="Y397" s="663"/>
      <c r="Z397" s="663" t="str">
        <f>IF(AB397&gt;0,'приложение 1.1 '!G398,"-")</f>
        <v>-</v>
      </c>
      <c r="AA397" s="663"/>
      <c r="AB397" s="663"/>
      <c r="AC397" s="430">
        <f>'приложение 1.1 '!E398</f>
        <v>0</v>
      </c>
      <c r="AD397" s="663">
        <f>IF(AG397&gt;0,'приложение 1.1 '!G398,"-")</f>
        <v>2016</v>
      </c>
      <c r="AE397" s="663">
        <v>30</v>
      </c>
      <c r="AF397" s="663"/>
      <c r="AG397" s="663" t="s">
        <v>491</v>
      </c>
      <c r="AH397" s="531">
        <f>'приложение 1.1 '!D398</f>
        <v>1.1399999999999999</v>
      </c>
      <c r="AI397" s="185"/>
    </row>
    <row r="398" spans="1:35" ht="54.95" hidden="1" customHeight="1">
      <c r="A398" s="416" t="str">
        <f>'приложение 1.1 '!A399</f>
        <v>2.1.4.129.2</v>
      </c>
      <c r="B398" s="418" t="str">
        <f>'приложение 1.1 '!B399</f>
        <v>Строительство КЛ-10кВ от РП-163 до РП(ТП) 2х2500кВА мкр.35</v>
      </c>
      <c r="C398" s="663"/>
      <c r="D398" s="663"/>
      <c r="E398" s="663"/>
      <c r="F398" s="663"/>
      <c r="G398" s="663"/>
      <c r="H398" s="663"/>
      <c r="I398" s="663"/>
      <c r="J398" s="408"/>
      <c r="K398" s="430"/>
      <c r="L398" s="430"/>
      <c r="M398" s="430"/>
      <c r="N398" s="535"/>
      <c r="O398" s="430"/>
      <c r="P398" s="430"/>
      <c r="Q398" s="508">
        <f>'приложение 1.1 '!H399</f>
        <v>2.4539884199999999</v>
      </c>
      <c r="R398" s="508">
        <f t="shared" ref="R398" si="127">Q398*0.05</f>
        <v>0.122699421</v>
      </c>
      <c r="S398" s="508">
        <f t="shared" ref="S398" si="128">Q398*0.4</f>
        <v>0.98159536800000002</v>
      </c>
      <c r="T398" s="508">
        <f t="shared" ref="T398" si="129">Q398*0.5</f>
        <v>1.22699421</v>
      </c>
      <c r="U398" s="508">
        <f t="shared" ref="U398" si="130">Q398-(R398+S398+T398)</f>
        <v>0.12269942100000009</v>
      </c>
      <c r="V398" s="663"/>
      <c r="W398" s="663"/>
      <c r="X398" s="663"/>
      <c r="Y398" s="663"/>
      <c r="Z398" s="663" t="str">
        <f>IF(AB398&gt;0,'приложение 1.1 '!G399,"-")</f>
        <v>-</v>
      </c>
      <c r="AA398" s="663"/>
      <c r="AB398" s="663"/>
      <c r="AC398" s="430">
        <f>'приложение 1.1 '!E399</f>
        <v>0</v>
      </c>
      <c r="AD398" s="663">
        <f>IF(AG398&gt;0,'приложение 1.1 '!G399,"-")</f>
        <v>2016</v>
      </c>
      <c r="AE398" s="663">
        <v>30</v>
      </c>
      <c r="AF398" s="663"/>
      <c r="AG398" s="663" t="s">
        <v>491</v>
      </c>
      <c r="AH398" s="531">
        <f>'приложение 1.1 '!D399</f>
        <v>0.77400000000000002</v>
      </c>
      <c r="AI398" s="185"/>
    </row>
    <row r="399" spans="1:35" ht="54.95" hidden="1" customHeight="1">
      <c r="A399" s="416" t="str">
        <f>'приложение 1.1 '!A400</f>
        <v>2.1.4.130</v>
      </c>
      <c r="B399" s="418" t="str">
        <f>'приложение 1.1 '!B400</f>
        <v xml:space="preserve">Строительство КЛ-10кВ от ПС "Олимпийская" до РП(ТП) 2х2500кВА мкр.31А Электроснабжение Клинического перенатального центра на 315 коек </v>
      </c>
      <c r="C399" s="663"/>
      <c r="D399" s="663"/>
      <c r="E399" s="663"/>
      <c r="F399" s="663"/>
      <c r="G399" s="663"/>
      <c r="H399" s="663"/>
      <c r="I399" s="663"/>
      <c r="J399" s="408"/>
      <c r="K399" s="430"/>
      <c r="L399" s="430"/>
      <c r="M399" s="430"/>
      <c r="N399" s="535"/>
      <c r="O399" s="430"/>
      <c r="P399" s="430"/>
      <c r="Q399" s="508">
        <f>'приложение 1.1 '!H400</f>
        <v>20.976430614237294</v>
      </c>
      <c r="R399" s="508">
        <f t="shared" ref="R399" si="131">Q399*0.05</f>
        <v>1.0488215307118647</v>
      </c>
      <c r="S399" s="508">
        <f t="shared" ref="S399" si="132">Q399*0.4</f>
        <v>8.3905722456949174</v>
      </c>
      <c r="T399" s="508">
        <f t="shared" ref="T399" si="133">Q399*0.5</f>
        <v>10.488215307118647</v>
      </c>
      <c r="U399" s="508">
        <f t="shared" ref="U399" si="134">Q399-(R399+S399+T399)</f>
        <v>1.0488215307118658</v>
      </c>
      <c r="V399" s="663"/>
      <c r="W399" s="663"/>
      <c r="X399" s="663"/>
      <c r="Y399" s="663"/>
      <c r="Z399" s="663" t="str">
        <f>IF(AB399&gt;0,'приложение 1.1 '!G400,"-")</f>
        <v>-</v>
      </c>
      <c r="AA399" s="663"/>
      <c r="AB399" s="663"/>
      <c r="AC399" s="430">
        <f>'приложение 1.1 '!E400</f>
        <v>0</v>
      </c>
      <c r="AD399" s="663">
        <f>IF(AG399&gt;0,'приложение 1.1 '!G400,"-")</f>
        <v>2017</v>
      </c>
      <c r="AE399" s="663">
        <v>30</v>
      </c>
      <c r="AF399" s="663"/>
      <c r="AG399" s="663" t="s">
        <v>491</v>
      </c>
      <c r="AH399" s="531">
        <f>'приложение 1.1 '!D400</f>
        <v>8.9480000000000004</v>
      </c>
      <c r="AI399" s="185"/>
    </row>
    <row r="400" spans="1:35" ht="54.95" hidden="1" customHeight="1">
      <c r="A400" s="416" t="str">
        <f>'приложение 1.1 '!A401</f>
        <v>2.1.4.131</v>
      </c>
      <c r="B400" s="418" t="str">
        <f>'приложение 1.1 '!B401</f>
        <v>Строительство КЛ-10кВ от РП-162 до ТП1 2х1600кВА мкр.42</v>
      </c>
      <c r="C400" s="663"/>
      <c r="D400" s="663"/>
      <c r="E400" s="663"/>
      <c r="F400" s="663"/>
      <c r="G400" s="663"/>
      <c r="H400" s="663"/>
      <c r="I400" s="663"/>
      <c r="J400" s="408"/>
      <c r="K400" s="430"/>
      <c r="L400" s="430"/>
      <c r="M400" s="430"/>
      <c r="N400" s="535"/>
      <c r="O400" s="430"/>
      <c r="P400" s="430"/>
      <c r="Q400" s="508">
        <f>'приложение 1.1 '!H401</f>
        <v>4.9935403900000006</v>
      </c>
      <c r="R400" s="508">
        <f t="shared" ref="R400:R403" si="135">Q400*0.05</f>
        <v>0.24967701950000004</v>
      </c>
      <c r="S400" s="508">
        <f t="shared" ref="S400:S403" si="136">Q400*0.4</f>
        <v>1.9974161560000003</v>
      </c>
      <c r="T400" s="508">
        <f t="shared" ref="T400:T403" si="137">Q400*0.5</f>
        <v>2.4967701950000003</v>
      </c>
      <c r="U400" s="508">
        <f t="shared" ref="U400:U403" si="138">Q400-(R400+S400+T400)</f>
        <v>0.24967701949999999</v>
      </c>
      <c r="V400" s="663"/>
      <c r="W400" s="663"/>
      <c r="X400" s="663"/>
      <c r="Y400" s="663"/>
      <c r="Z400" s="663" t="str">
        <f>IF(AB400&gt;0,'приложение 1.1 '!G401,"-")</f>
        <v>-</v>
      </c>
      <c r="AA400" s="663"/>
      <c r="AB400" s="663"/>
      <c r="AC400" s="430">
        <f>'приложение 1.1 '!E401</f>
        <v>0</v>
      </c>
      <c r="AD400" s="663">
        <f>IF(AG400&gt;0,'приложение 1.1 '!G401,"-")</f>
        <v>2016</v>
      </c>
      <c r="AE400" s="663">
        <v>30</v>
      </c>
      <c r="AF400" s="663"/>
      <c r="AG400" s="663" t="s">
        <v>491</v>
      </c>
      <c r="AH400" s="531">
        <f>'приложение 1.1 '!D401</f>
        <v>1.377</v>
      </c>
      <c r="AI400" s="185"/>
    </row>
    <row r="401" spans="1:35" ht="54.95" customHeight="1">
      <c r="A401" s="416" t="str">
        <f>'приложение 1.1 '!A402</f>
        <v>2.1.4.132</v>
      </c>
      <c r="B401" s="418" t="str">
        <f>'приложение 1.1 '!B402</f>
        <v>Строительство КЛ-10кВ от РП-165 до ТП3 2х1600кВА мкр.42</v>
      </c>
      <c r="C401" s="663"/>
      <c r="D401" s="663"/>
      <c r="E401" s="663"/>
      <c r="F401" s="663"/>
      <c r="G401" s="663"/>
      <c r="H401" s="663"/>
      <c r="I401" s="663"/>
      <c r="J401" s="408"/>
      <c r="K401" s="430"/>
      <c r="L401" s="430"/>
      <c r="M401" s="430"/>
      <c r="N401" s="535"/>
      <c r="O401" s="430"/>
      <c r="P401" s="430"/>
      <c r="Q401" s="508">
        <f>'приложение 1.1 '!H402</f>
        <v>3.9016099999999998</v>
      </c>
      <c r="R401" s="508">
        <f t="shared" si="135"/>
        <v>0.19508049999999999</v>
      </c>
      <c r="S401" s="508">
        <f t="shared" si="136"/>
        <v>1.5606439999999999</v>
      </c>
      <c r="T401" s="508">
        <f t="shared" si="137"/>
        <v>1.9508049999999999</v>
      </c>
      <c r="U401" s="508">
        <f t="shared" si="138"/>
        <v>0.19508049999999999</v>
      </c>
      <c r="V401" s="663"/>
      <c r="W401" s="663"/>
      <c r="X401" s="663"/>
      <c r="Y401" s="663"/>
      <c r="Z401" s="663" t="str">
        <f>IF(AB401&gt;0,'приложение 1.1 '!G402,"-")</f>
        <v>-</v>
      </c>
      <c r="AA401" s="663"/>
      <c r="AB401" s="663"/>
      <c r="AC401" s="430">
        <f>'приложение 1.1 '!E402</f>
        <v>0</v>
      </c>
      <c r="AD401" s="663">
        <f>IF(AG401&gt;0,'приложение 1.1 '!G402,"-")</f>
        <v>2017</v>
      </c>
      <c r="AE401" s="663">
        <v>30</v>
      </c>
      <c r="AF401" s="663"/>
      <c r="AG401" s="663" t="s">
        <v>491</v>
      </c>
      <c r="AH401" s="531">
        <f>'приложение 1.1 '!D402</f>
        <v>1.173</v>
      </c>
      <c r="AI401" s="185"/>
    </row>
    <row r="402" spans="1:35" ht="54.95" hidden="1" customHeight="1">
      <c r="A402" s="416" t="str">
        <f>'приложение 1.1 '!A403</f>
        <v>2.1.4.133</v>
      </c>
      <c r="B402" s="418" t="str">
        <f>'приложение 1.1 '!B403</f>
        <v>Строительство КЛ-10кВ от ТП№5 2х1600кВА до ТП№6 2х1600кВА мкр.38 (3-я очередь строительства)</v>
      </c>
      <c r="C402" s="663"/>
      <c r="D402" s="663"/>
      <c r="E402" s="663"/>
      <c r="F402" s="663"/>
      <c r="G402" s="663"/>
      <c r="H402" s="663"/>
      <c r="I402" s="663"/>
      <c r="J402" s="408"/>
      <c r="K402" s="430"/>
      <c r="L402" s="430"/>
      <c r="M402" s="430"/>
      <c r="N402" s="535"/>
      <c r="O402" s="430"/>
      <c r="P402" s="430"/>
      <c r="Q402" s="508">
        <f>'приложение 1.1 '!H403</f>
        <v>0.91823556000000006</v>
      </c>
      <c r="R402" s="508">
        <f t="shared" si="135"/>
        <v>4.5911778000000007E-2</v>
      </c>
      <c r="S402" s="508">
        <f t="shared" si="136"/>
        <v>0.36729422400000006</v>
      </c>
      <c r="T402" s="508">
        <f t="shared" si="137"/>
        <v>0.45911778000000003</v>
      </c>
      <c r="U402" s="508">
        <f t="shared" si="138"/>
        <v>4.5911778000000014E-2</v>
      </c>
      <c r="V402" s="663"/>
      <c r="W402" s="663"/>
      <c r="X402" s="663"/>
      <c r="Y402" s="663"/>
      <c r="Z402" s="663" t="str">
        <f>IF(AB402&gt;0,'приложение 1.1 '!G403,"-")</f>
        <v>-</v>
      </c>
      <c r="AA402" s="663"/>
      <c r="AB402" s="663"/>
      <c r="AC402" s="430">
        <f>'приложение 1.1 '!E403</f>
        <v>0</v>
      </c>
      <c r="AD402" s="663">
        <f>IF(AG402&gt;0,'приложение 1.1 '!G403,"-")</f>
        <v>2016</v>
      </c>
      <c r="AE402" s="663">
        <v>30</v>
      </c>
      <c r="AF402" s="663"/>
      <c r="AG402" s="663" t="s">
        <v>491</v>
      </c>
      <c r="AH402" s="531">
        <f>'приложение 1.1 '!D403</f>
        <v>0.251</v>
      </c>
      <c r="AI402" s="185"/>
    </row>
    <row r="403" spans="1:35" ht="54.95" hidden="1" customHeight="1">
      <c r="A403" s="416" t="str">
        <f>'приложение 1.1 '!A404</f>
        <v>2.1.4.134</v>
      </c>
      <c r="B403" s="418" t="str">
        <f>'приложение 1.1 '!B404</f>
        <v>Строительство КЛ-10кВ от РП-162 до ТП№6 2х1600кВА мкр.38 (3-я очередь строительства)</v>
      </c>
      <c r="C403" s="663"/>
      <c r="D403" s="663"/>
      <c r="E403" s="663"/>
      <c r="F403" s="663"/>
      <c r="G403" s="663"/>
      <c r="H403" s="663"/>
      <c r="I403" s="663"/>
      <c r="J403" s="408"/>
      <c r="K403" s="430"/>
      <c r="L403" s="430"/>
      <c r="M403" s="430"/>
      <c r="N403" s="535"/>
      <c r="O403" s="430"/>
      <c r="P403" s="430"/>
      <c r="Q403" s="508">
        <f>'приложение 1.1 '!H404</f>
        <v>6.6656338399999999</v>
      </c>
      <c r="R403" s="508">
        <f t="shared" si="135"/>
        <v>0.33328169200000002</v>
      </c>
      <c r="S403" s="508">
        <f t="shared" si="136"/>
        <v>2.6662535360000001</v>
      </c>
      <c r="T403" s="508">
        <f t="shared" si="137"/>
        <v>3.33281692</v>
      </c>
      <c r="U403" s="508">
        <f t="shared" si="138"/>
        <v>0.33328169199999991</v>
      </c>
      <c r="V403" s="663"/>
      <c r="W403" s="663"/>
      <c r="X403" s="663"/>
      <c r="Y403" s="663"/>
      <c r="Z403" s="663" t="str">
        <f>IF(AB403&gt;0,'приложение 1.1 '!G404,"-")</f>
        <v>-</v>
      </c>
      <c r="AA403" s="663"/>
      <c r="AB403" s="663"/>
      <c r="AC403" s="430">
        <f>'приложение 1.1 '!E404</f>
        <v>0</v>
      </c>
      <c r="AD403" s="663">
        <f>IF(AG403&gt;0,'приложение 1.1 '!G404,"-")</f>
        <v>2016</v>
      </c>
      <c r="AE403" s="663">
        <v>30</v>
      </c>
      <c r="AF403" s="663"/>
      <c r="AG403" s="663" t="s">
        <v>491</v>
      </c>
      <c r="AH403" s="531">
        <f>'приложение 1.1 '!D404</f>
        <v>2.0339999999999998</v>
      </c>
      <c r="AI403" s="185"/>
    </row>
    <row r="404" spans="1:35" ht="54.95" hidden="1" customHeight="1">
      <c r="A404" s="416" t="str">
        <f>'приложение 1.1 '!A405</f>
        <v>2.1.4.135</v>
      </c>
      <c r="B404" s="418" t="str">
        <f>'приложение 1.1 '!B405</f>
        <v>Строительство КЛ-10кВ от ТП№15 2х1250кВА мкр.31Б до ТП№13 2х2500кВА мкр.31Б</v>
      </c>
      <c r="C404" s="663"/>
      <c r="D404" s="663"/>
      <c r="E404" s="663"/>
      <c r="F404" s="663"/>
      <c r="G404" s="663"/>
      <c r="H404" s="663"/>
      <c r="I404" s="663"/>
      <c r="J404" s="408"/>
      <c r="K404" s="430"/>
      <c r="L404" s="430"/>
      <c r="M404" s="430"/>
      <c r="N404" s="535"/>
      <c r="O404" s="430"/>
      <c r="P404" s="430"/>
      <c r="Q404" s="508">
        <f>'приложение 1.1 '!H405</f>
        <v>3.78457</v>
      </c>
      <c r="R404" s="508">
        <f t="shared" ref="R404:R420" si="139">Q404*0.05</f>
        <v>0.18922850000000002</v>
      </c>
      <c r="S404" s="508">
        <f t="shared" ref="S404:S420" si="140">Q404*0.4</f>
        <v>1.5138280000000002</v>
      </c>
      <c r="T404" s="508">
        <f t="shared" ref="T404:T420" si="141">Q404*0.5</f>
        <v>1.892285</v>
      </c>
      <c r="U404" s="508">
        <f t="shared" ref="U404:U420" si="142">Q404-(R404+S404+T404)</f>
        <v>0.18922850000000002</v>
      </c>
      <c r="V404" s="663"/>
      <c r="W404" s="663"/>
      <c r="X404" s="663"/>
      <c r="Y404" s="663"/>
      <c r="Z404" s="663" t="str">
        <f>IF(AB404&gt;0,'приложение 1.1 '!G405,"-")</f>
        <v>-</v>
      </c>
      <c r="AA404" s="663"/>
      <c r="AB404" s="663"/>
      <c r="AC404" s="430">
        <f>'приложение 1.1 '!E405</f>
        <v>0</v>
      </c>
      <c r="AD404" s="663">
        <f>IF(AG404&gt;0,'приложение 1.1 '!G405,"-")</f>
        <v>2017</v>
      </c>
      <c r="AE404" s="663">
        <v>30</v>
      </c>
      <c r="AF404" s="663"/>
      <c r="AG404" s="663" t="s">
        <v>491</v>
      </c>
      <c r="AH404" s="531">
        <f>'приложение 1.1 '!D405</f>
        <v>0.89</v>
      </c>
      <c r="AI404" s="185"/>
    </row>
    <row r="405" spans="1:35" ht="54.95" hidden="1" customHeight="1">
      <c r="A405" s="416" t="str">
        <f>'приложение 1.1 '!A406</f>
        <v>2.1.4.136</v>
      </c>
      <c r="B405" s="418" t="str">
        <f>'приложение 1.1 '!B406</f>
        <v>Строительство КЛ-10кВ от ТП№13 2х2500кВА мкр.31Б до БКТП-850</v>
      </c>
      <c r="C405" s="663"/>
      <c r="D405" s="663"/>
      <c r="E405" s="663"/>
      <c r="F405" s="663"/>
      <c r="G405" s="663"/>
      <c r="H405" s="663"/>
      <c r="I405" s="663"/>
      <c r="J405" s="408"/>
      <c r="K405" s="430"/>
      <c r="L405" s="430"/>
      <c r="M405" s="430"/>
      <c r="N405" s="535"/>
      <c r="O405" s="430"/>
      <c r="P405" s="430"/>
      <c r="Q405" s="508">
        <f>'приложение 1.1 '!H406</f>
        <v>1.26963</v>
      </c>
      <c r="R405" s="508">
        <f t="shared" si="139"/>
        <v>6.348150000000001E-2</v>
      </c>
      <c r="S405" s="508">
        <f t="shared" si="140"/>
        <v>0.50785200000000008</v>
      </c>
      <c r="T405" s="508">
        <f t="shared" si="141"/>
        <v>0.63481500000000002</v>
      </c>
      <c r="U405" s="508">
        <f t="shared" si="142"/>
        <v>6.3481499999999969E-2</v>
      </c>
      <c r="V405" s="663"/>
      <c r="W405" s="663"/>
      <c r="X405" s="663"/>
      <c r="Y405" s="663"/>
      <c r="Z405" s="663" t="str">
        <f>IF(AB405&gt;0,'приложение 1.1 '!G406,"-")</f>
        <v>-</v>
      </c>
      <c r="AA405" s="663"/>
      <c r="AB405" s="663"/>
      <c r="AC405" s="430">
        <f>'приложение 1.1 '!E406</f>
        <v>0</v>
      </c>
      <c r="AD405" s="663">
        <f>IF(AG405&gt;0,'приложение 1.1 '!G406,"-")</f>
        <v>2017</v>
      </c>
      <c r="AE405" s="663">
        <v>30</v>
      </c>
      <c r="AF405" s="663"/>
      <c r="AG405" s="663" t="s">
        <v>491</v>
      </c>
      <c r="AH405" s="531">
        <f>'приложение 1.1 '!D406</f>
        <v>1.728</v>
      </c>
      <c r="AI405" s="185"/>
    </row>
    <row r="406" spans="1:35" ht="54.95" hidden="1" customHeight="1">
      <c r="A406" s="416" t="str">
        <f>'приложение 1.1 '!A407</f>
        <v>2.1.4.137</v>
      </c>
      <c r="B406" s="418" t="str">
        <f>'приложение 1.1 '!B407</f>
        <v>Строительство КЛ-10кВ от ТП№15 2х1250кВА мкр.31Б до РП-158</v>
      </c>
      <c r="C406" s="663"/>
      <c r="D406" s="663"/>
      <c r="E406" s="663"/>
      <c r="F406" s="663"/>
      <c r="G406" s="663"/>
      <c r="H406" s="663"/>
      <c r="I406" s="663"/>
      <c r="J406" s="408"/>
      <c r="K406" s="430"/>
      <c r="L406" s="430"/>
      <c r="M406" s="430"/>
      <c r="N406" s="535"/>
      <c r="O406" s="430"/>
      <c r="P406" s="430"/>
      <c r="Q406" s="508">
        <f>'приложение 1.1 '!H407</f>
        <v>1.26963</v>
      </c>
      <c r="R406" s="508">
        <f t="shared" si="139"/>
        <v>6.348150000000001E-2</v>
      </c>
      <c r="S406" s="508">
        <f t="shared" si="140"/>
        <v>0.50785200000000008</v>
      </c>
      <c r="T406" s="508">
        <f t="shared" si="141"/>
        <v>0.63481500000000002</v>
      </c>
      <c r="U406" s="508">
        <f t="shared" si="142"/>
        <v>6.3481499999999969E-2</v>
      </c>
      <c r="V406" s="663"/>
      <c r="W406" s="663"/>
      <c r="X406" s="663"/>
      <c r="Y406" s="663"/>
      <c r="Z406" s="663" t="str">
        <f>IF(AB406&gt;0,'приложение 1.1 '!G407,"-")</f>
        <v>-</v>
      </c>
      <c r="AA406" s="663"/>
      <c r="AB406" s="663"/>
      <c r="AC406" s="430">
        <f>'приложение 1.1 '!E407</f>
        <v>0</v>
      </c>
      <c r="AD406" s="663">
        <f>IF(AG406&gt;0,'приложение 1.1 '!G407,"-")</f>
        <v>2017</v>
      </c>
      <c r="AE406" s="663">
        <v>30</v>
      </c>
      <c r="AF406" s="663"/>
      <c r="AG406" s="663" t="s">
        <v>491</v>
      </c>
      <c r="AH406" s="531">
        <f>'приложение 1.1 '!D407</f>
        <v>0.58399999999999996</v>
      </c>
      <c r="AI406" s="185"/>
    </row>
    <row r="407" spans="1:35" ht="54.95" hidden="1" customHeight="1">
      <c r="A407" s="416" t="str">
        <f>'приложение 1.1 '!A408</f>
        <v>2.1.4.138</v>
      </c>
      <c r="B407" s="418" t="str">
        <f>'приложение 1.1 '!B408</f>
        <v>Строительство КЛ-6кВ от ЗРУ-6кВ ПС-35/6кВ "ПС-68" до ТП№2 2х1000кВА п.Дорожный</v>
      </c>
      <c r="C407" s="663"/>
      <c r="D407" s="663"/>
      <c r="E407" s="663"/>
      <c r="F407" s="663"/>
      <c r="G407" s="663"/>
      <c r="H407" s="663"/>
      <c r="I407" s="663"/>
      <c r="J407" s="408"/>
      <c r="K407" s="430"/>
      <c r="L407" s="430"/>
      <c r="M407" s="430"/>
      <c r="N407" s="535"/>
      <c r="O407" s="430"/>
      <c r="P407" s="430"/>
      <c r="Q407" s="508">
        <f>'приложение 1.1 '!H408</f>
        <v>10.66887</v>
      </c>
      <c r="R407" s="508">
        <f t="shared" si="139"/>
        <v>0.53344350000000007</v>
      </c>
      <c r="S407" s="508">
        <f t="shared" si="140"/>
        <v>4.2675480000000006</v>
      </c>
      <c r="T407" s="508">
        <f t="shared" si="141"/>
        <v>5.334435</v>
      </c>
      <c r="U407" s="508">
        <f t="shared" si="142"/>
        <v>0.53344349999999885</v>
      </c>
      <c r="V407" s="663"/>
      <c r="W407" s="663"/>
      <c r="X407" s="663"/>
      <c r="Y407" s="663"/>
      <c r="Z407" s="663" t="str">
        <f>IF(AB407&gt;0,'приложение 1.1 '!G408,"-")</f>
        <v>-</v>
      </c>
      <c r="AA407" s="663"/>
      <c r="AB407" s="663"/>
      <c r="AC407" s="430">
        <f>'приложение 1.1 '!E408</f>
        <v>0</v>
      </c>
      <c r="AD407" s="663">
        <f>IF(AG407&gt;0,'приложение 1.1 '!G408,"-")</f>
        <v>2017</v>
      </c>
      <c r="AE407" s="663">
        <v>30</v>
      </c>
      <c r="AF407" s="663"/>
      <c r="AG407" s="663" t="s">
        <v>491</v>
      </c>
      <c r="AH407" s="531">
        <f>'приложение 1.1 '!D408</f>
        <v>2.2000000000000002</v>
      </c>
      <c r="AI407" s="185"/>
    </row>
    <row r="408" spans="1:35" ht="54.95" hidden="1" customHeight="1">
      <c r="A408" s="416" t="str">
        <f>'приложение 1.1 '!A409</f>
        <v>2.1.4.139</v>
      </c>
      <c r="B408" s="418" t="str">
        <f>'приложение 1.1 '!B409</f>
        <v>Строительство КЛ-6кВ от ТП№1 2х630кВА п.Дорожный до ТП№2 2х1000кВА п.Дорожный</v>
      </c>
      <c r="C408" s="663"/>
      <c r="D408" s="663"/>
      <c r="E408" s="663"/>
      <c r="F408" s="663"/>
      <c r="G408" s="663"/>
      <c r="H408" s="663"/>
      <c r="I408" s="663"/>
      <c r="J408" s="408"/>
      <c r="K408" s="430"/>
      <c r="L408" s="430"/>
      <c r="M408" s="430"/>
      <c r="N408" s="535"/>
      <c r="O408" s="430"/>
      <c r="P408" s="430"/>
      <c r="Q408" s="508">
        <f>'приложение 1.1 '!H409</f>
        <v>2.2959999999999998</v>
      </c>
      <c r="R408" s="508">
        <f t="shared" si="139"/>
        <v>0.1148</v>
      </c>
      <c r="S408" s="508">
        <f t="shared" si="140"/>
        <v>0.91839999999999999</v>
      </c>
      <c r="T408" s="508">
        <f t="shared" si="141"/>
        <v>1.1479999999999999</v>
      </c>
      <c r="U408" s="508">
        <f t="shared" si="142"/>
        <v>0.11480000000000024</v>
      </c>
      <c r="V408" s="663"/>
      <c r="W408" s="663"/>
      <c r="X408" s="663"/>
      <c r="Y408" s="663"/>
      <c r="Z408" s="663" t="str">
        <f>IF(AB408&gt;0,'приложение 1.1 '!G409,"-")</f>
        <v>-</v>
      </c>
      <c r="AA408" s="663"/>
      <c r="AB408" s="663"/>
      <c r="AC408" s="430">
        <f>'приложение 1.1 '!E409</f>
        <v>0</v>
      </c>
      <c r="AD408" s="663">
        <f>IF(AG408&gt;0,'приложение 1.1 '!G409,"-")</f>
        <v>2017</v>
      </c>
      <c r="AE408" s="663">
        <v>30</v>
      </c>
      <c r="AF408" s="663"/>
      <c r="AG408" s="663" t="s">
        <v>491</v>
      </c>
      <c r="AH408" s="531">
        <f>'приложение 1.1 '!D409</f>
        <v>0.7</v>
      </c>
      <c r="AI408" s="185"/>
    </row>
    <row r="409" spans="1:35" ht="54.95" hidden="1" customHeight="1">
      <c r="A409" s="416" t="str">
        <f>'приложение 1.1 '!A410</f>
        <v>2.1.4.140</v>
      </c>
      <c r="B409" s="418" t="str">
        <f>'приложение 1.1 '!B410</f>
        <v>Строительство КЛ-10кВ от ТП2 2х1600кВА до ТП3 2х1600кВА мкр.42</v>
      </c>
      <c r="C409" s="663"/>
      <c r="D409" s="663"/>
      <c r="E409" s="663"/>
      <c r="F409" s="663"/>
      <c r="G409" s="663"/>
      <c r="H409" s="663"/>
      <c r="I409" s="663"/>
      <c r="J409" s="408"/>
      <c r="K409" s="430"/>
      <c r="L409" s="430"/>
      <c r="M409" s="430"/>
      <c r="N409" s="535"/>
      <c r="O409" s="430"/>
      <c r="P409" s="430"/>
      <c r="Q409" s="508">
        <f>'приложение 1.1 '!H410</f>
        <v>0.92027999999999999</v>
      </c>
      <c r="R409" s="508">
        <f t="shared" si="139"/>
        <v>4.6013999999999999E-2</v>
      </c>
      <c r="S409" s="508">
        <f t="shared" si="140"/>
        <v>0.36811199999999999</v>
      </c>
      <c r="T409" s="508">
        <f t="shared" si="141"/>
        <v>0.46013999999999999</v>
      </c>
      <c r="U409" s="508">
        <f t="shared" si="142"/>
        <v>4.6013999999999999E-2</v>
      </c>
      <c r="V409" s="663"/>
      <c r="W409" s="663"/>
      <c r="X409" s="663"/>
      <c r="Y409" s="663"/>
      <c r="Z409" s="663" t="str">
        <f>IF(AB409&gt;0,'приложение 1.1 '!G410,"-")</f>
        <v>-</v>
      </c>
      <c r="AA409" s="663"/>
      <c r="AB409" s="663"/>
      <c r="AC409" s="430">
        <f>'приложение 1.1 '!E410</f>
        <v>0</v>
      </c>
      <c r="AD409" s="663">
        <f>IF(AG409&gt;0,'приложение 1.1 '!G410,"-")</f>
        <v>2017</v>
      </c>
      <c r="AE409" s="663">
        <v>30</v>
      </c>
      <c r="AF409" s="663"/>
      <c r="AG409" s="663" t="s">
        <v>491</v>
      </c>
      <c r="AH409" s="531">
        <f>'приложение 1.1 '!D410</f>
        <v>0.26600000000000001</v>
      </c>
      <c r="AI409" s="185"/>
    </row>
    <row r="410" spans="1:35" ht="54.95" hidden="1" customHeight="1">
      <c r="A410" s="416" t="str">
        <f>'приложение 1.1 '!A411</f>
        <v>2.1.4.141</v>
      </c>
      <c r="B410" s="418" t="str">
        <f>'приложение 1.1 '!B411</f>
        <v>Строительство КЛ-10кВ от ТП1 2х1600кВА до ТП2 2х1600кВА  мкр.42</v>
      </c>
      <c r="C410" s="663"/>
      <c r="D410" s="663"/>
      <c r="E410" s="663"/>
      <c r="F410" s="663"/>
      <c r="G410" s="663"/>
      <c r="H410" s="663"/>
      <c r="I410" s="663"/>
      <c r="J410" s="408"/>
      <c r="K410" s="430"/>
      <c r="L410" s="430"/>
      <c r="M410" s="430"/>
      <c r="N410" s="535"/>
      <c r="O410" s="430"/>
      <c r="P410" s="430"/>
      <c r="Q410" s="508">
        <f>'приложение 1.1 '!H411</f>
        <v>2.5405799999999998</v>
      </c>
      <c r="R410" s="508">
        <f t="shared" si="139"/>
        <v>0.127029</v>
      </c>
      <c r="S410" s="508">
        <f t="shared" si="140"/>
        <v>1.016232</v>
      </c>
      <c r="T410" s="508">
        <f t="shared" si="141"/>
        <v>1.2702899999999999</v>
      </c>
      <c r="U410" s="508">
        <f t="shared" si="142"/>
        <v>0.12702899999999984</v>
      </c>
      <c r="V410" s="663"/>
      <c r="W410" s="663"/>
      <c r="X410" s="663"/>
      <c r="Y410" s="663"/>
      <c r="Z410" s="663" t="str">
        <f>IF(AB410&gt;0,'приложение 1.1 '!G411,"-")</f>
        <v>-</v>
      </c>
      <c r="AA410" s="663"/>
      <c r="AB410" s="663"/>
      <c r="AC410" s="430">
        <f>'приложение 1.1 '!E411</f>
        <v>0</v>
      </c>
      <c r="AD410" s="663">
        <f>IF(AG410&gt;0,'приложение 1.1 '!G411,"-")</f>
        <v>2017</v>
      </c>
      <c r="AE410" s="663">
        <v>30</v>
      </c>
      <c r="AF410" s="663"/>
      <c r="AG410" s="663" t="s">
        <v>491</v>
      </c>
      <c r="AH410" s="531">
        <f>'приложение 1.1 '!D411</f>
        <v>0.81599999999999995</v>
      </c>
      <c r="AI410" s="185"/>
    </row>
    <row r="411" spans="1:35" ht="54.95" hidden="1" customHeight="1">
      <c r="A411" s="416" t="str">
        <f>'приложение 1.1 '!A412</f>
        <v>2.1.4.142</v>
      </c>
      <c r="B411" s="418" t="str">
        <f>'приложение 1.1 '!B412</f>
        <v>Строительство КЛ-10кВ от ТП-2х1600кВА 20А до ТП 2х2500кВА мкр.20А (стр.18)</v>
      </c>
      <c r="C411" s="663"/>
      <c r="D411" s="663"/>
      <c r="E411" s="663"/>
      <c r="F411" s="663"/>
      <c r="G411" s="663"/>
      <c r="H411" s="663"/>
      <c r="I411" s="663"/>
      <c r="J411" s="408"/>
      <c r="K411" s="430"/>
      <c r="L411" s="430"/>
      <c r="M411" s="430"/>
      <c r="N411" s="535"/>
      <c r="O411" s="430"/>
      <c r="P411" s="430"/>
      <c r="Q411" s="508">
        <f>'приложение 1.1 '!H412</f>
        <v>1.77</v>
      </c>
      <c r="R411" s="508">
        <f t="shared" si="139"/>
        <v>8.8500000000000009E-2</v>
      </c>
      <c r="S411" s="508">
        <f t="shared" si="140"/>
        <v>0.70800000000000007</v>
      </c>
      <c r="T411" s="508">
        <f t="shared" si="141"/>
        <v>0.88500000000000001</v>
      </c>
      <c r="U411" s="508">
        <f t="shared" si="142"/>
        <v>8.8499999999999801E-2</v>
      </c>
      <c r="V411" s="663"/>
      <c r="W411" s="663"/>
      <c r="X411" s="663"/>
      <c r="Y411" s="663"/>
      <c r="Z411" s="663" t="str">
        <f>IF(AB411&gt;0,'приложение 1.1 '!G412,"-")</f>
        <v>-</v>
      </c>
      <c r="AA411" s="663"/>
      <c r="AB411" s="663"/>
      <c r="AC411" s="430">
        <f>'приложение 1.1 '!E412</f>
        <v>0</v>
      </c>
      <c r="AD411" s="663">
        <f>IF(AG411&gt;0,'приложение 1.1 '!G412,"-")</f>
        <v>2017</v>
      </c>
      <c r="AE411" s="663">
        <v>30</v>
      </c>
      <c r="AF411" s="663"/>
      <c r="AG411" s="663" t="s">
        <v>491</v>
      </c>
      <c r="AH411" s="531">
        <f>'приложение 1.1 '!D412</f>
        <v>0.59399999999999997</v>
      </c>
      <c r="AI411" s="185"/>
    </row>
    <row r="412" spans="1:35" ht="54.95" hidden="1" customHeight="1">
      <c r="A412" s="416" t="str">
        <f>'приложение 1.1 '!A413</f>
        <v>2.1.4.143</v>
      </c>
      <c r="B412" s="418" t="str">
        <f>'приложение 1.1 '!B413</f>
        <v>Строительство КЛ-10кв от ТП-2013 до  ТП-2х2500кВА мкр.44 (стр.18)</v>
      </c>
      <c r="C412" s="663"/>
      <c r="D412" s="663"/>
      <c r="E412" s="663"/>
      <c r="F412" s="663"/>
      <c r="G412" s="663"/>
      <c r="H412" s="663"/>
      <c r="I412" s="663"/>
      <c r="J412" s="408"/>
      <c r="K412" s="430"/>
      <c r="L412" s="430"/>
      <c r="M412" s="430"/>
      <c r="N412" s="535"/>
      <c r="O412" s="430"/>
      <c r="P412" s="430"/>
      <c r="Q412" s="508">
        <f>'приложение 1.1 '!H413</f>
        <v>1.4</v>
      </c>
      <c r="R412" s="508">
        <f t="shared" si="139"/>
        <v>6.9999999999999993E-2</v>
      </c>
      <c r="S412" s="508">
        <f t="shared" si="140"/>
        <v>0.55999999999999994</v>
      </c>
      <c r="T412" s="508">
        <f t="shared" si="141"/>
        <v>0.7</v>
      </c>
      <c r="U412" s="508">
        <f t="shared" si="142"/>
        <v>7.0000000000000062E-2</v>
      </c>
      <c r="V412" s="663"/>
      <c r="W412" s="663"/>
      <c r="X412" s="663"/>
      <c r="Y412" s="663"/>
      <c r="Z412" s="663" t="str">
        <f>IF(AB412&gt;0,'приложение 1.1 '!G413,"-")</f>
        <v>-</v>
      </c>
      <c r="AA412" s="663"/>
      <c r="AB412" s="663"/>
      <c r="AC412" s="430">
        <f>'приложение 1.1 '!E413</f>
        <v>0</v>
      </c>
      <c r="AD412" s="663">
        <f>IF(AG412&gt;0,'приложение 1.1 '!G413,"-")</f>
        <v>2017</v>
      </c>
      <c r="AE412" s="663">
        <v>30</v>
      </c>
      <c r="AF412" s="663"/>
      <c r="AG412" s="663" t="s">
        <v>491</v>
      </c>
      <c r="AH412" s="531">
        <f>'приложение 1.1 '!D413</f>
        <v>0.44800000000000001</v>
      </c>
      <c r="AI412" s="185"/>
    </row>
    <row r="413" spans="1:35" ht="54.95" hidden="1" customHeight="1">
      <c r="A413" s="416" t="str">
        <f>'приложение 1.1 '!A414</f>
        <v>2.1.4.144</v>
      </c>
      <c r="B413" s="418" t="str">
        <f>'приложение 1.1 '!B414</f>
        <v>Строительство КЛ-10кВ от ТП-830 до  ТП-2х2500кВА мкр.44 (стр.18)</v>
      </c>
      <c r="C413" s="663"/>
      <c r="D413" s="663"/>
      <c r="E413" s="663"/>
      <c r="F413" s="663"/>
      <c r="G413" s="663"/>
      <c r="H413" s="663"/>
      <c r="I413" s="663"/>
      <c r="J413" s="408"/>
      <c r="K413" s="430"/>
      <c r="L413" s="430"/>
      <c r="M413" s="430"/>
      <c r="N413" s="535"/>
      <c r="O413" s="430"/>
      <c r="P413" s="430"/>
      <c r="Q413" s="508">
        <f>'приложение 1.1 '!H414</f>
        <v>1.5604899999999999</v>
      </c>
      <c r="R413" s="508">
        <f t="shared" si="139"/>
        <v>7.8024499999999997E-2</v>
      </c>
      <c r="S413" s="508">
        <f t="shared" si="140"/>
        <v>0.62419599999999997</v>
      </c>
      <c r="T413" s="508">
        <f t="shared" si="141"/>
        <v>0.78024499999999997</v>
      </c>
      <c r="U413" s="508">
        <f t="shared" si="142"/>
        <v>7.8024499999999941E-2</v>
      </c>
      <c r="V413" s="663"/>
      <c r="W413" s="663"/>
      <c r="X413" s="663"/>
      <c r="Y413" s="663"/>
      <c r="Z413" s="663" t="str">
        <f>IF(AB413&gt;0,'приложение 1.1 '!G414,"-")</f>
        <v>-</v>
      </c>
      <c r="AA413" s="663"/>
      <c r="AB413" s="663"/>
      <c r="AC413" s="430">
        <f>'приложение 1.1 '!E414</f>
        <v>0</v>
      </c>
      <c r="AD413" s="663">
        <f>IF(AG413&gt;0,'приложение 1.1 '!G414,"-")</f>
        <v>2017</v>
      </c>
      <c r="AE413" s="663">
        <v>30</v>
      </c>
      <c r="AF413" s="663"/>
      <c r="AG413" s="663" t="s">
        <v>491</v>
      </c>
      <c r="AH413" s="531">
        <f>'приложение 1.1 '!D414</f>
        <v>0.5</v>
      </c>
      <c r="AI413" s="185"/>
    </row>
    <row r="414" spans="1:35" ht="54.95" hidden="1" customHeight="1">
      <c r="A414" s="416" t="str">
        <f>'приложение 1.1 '!A415</f>
        <v>2.1.4.145</v>
      </c>
      <c r="B414" s="418" t="str">
        <f>'приложение 1.1 '!B415</f>
        <v>Строительство КЛ-10кВ от ТП-2013 до РП-157</v>
      </c>
      <c r="C414" s="663"/>
      <c r="D414" s="663"/>
      <c r="E414" s="663"/>
      <c r="F414" s="663"/>
      <c r="G414" s="663"/>
      <c r="H414" s="663"/>
      <c r="I414" s="663"/>
      <c r="J414" s="408"/>
      <c r="K414" s="430"/>
      <c r="L414" s="430"/>
      <c r="M414" s="430"/>
      <c r="N414" s="535"/>
      <c r="O414" s="430"/>
      <c r="P414" s="430"/>
      <c r="Q414" s="508">
        <f>'приложение 1.1 '!H415</f>
        <v>2.8</v>
      </c>
      <c r="R414" s="508">
        <f t="shared" si="139"/>
        <v>0.13999999999999999</v>
      </c>
      <c r="S414" s="508">
        <f t="shared" si="140"/>
        <v>1.1199999999999999</v>
      </c>
      <c r="T414" s="508">
        <f t="shared" si="141"/>
        <v>1.4</v>
      </c>
      <c r="U414" s="508">
        <f t="shared" si="142"/>
        <v>0.14000000000000012</v>
      </c>
      <c r="V414" s="663"/>
      <c r="W414" s="663"/>
      <c r="X414" s="663"/>
      <c r="Y414" s="663"/>
      <c r="Z414" s="663" t="str">
        <f>IF(AB414&gt;0,'приложение 1.1 '!G415,"-")</f>
        <v>-</v>
      </c>
      <c r="AA414" s="663"/>
      <c r="AB414" s="663"/>
      <c r="AC414" s="430">
        <f>'приложение 1.1 '!E415</f>
        <v>0</v>
      </c>
      <c r="AD414" s="663">
        <f>IF(AG414&gt;0,'приложение 1.1 '!G415,"-")</f>
        <v>2017</v>
      </c>
      <c r="AE414" s="663">
        <v>30</v>
      </c>
      <c r="AF414" s="663"/>
      <c r="AG414" s="663" t="s">
        <v>491</v>
      </c>
      <c r="AH414" s="531">
        <f>'приложение 1.1 '!D415</f>
        <v>0.41399999999999998</v>
      </c>
      <c r="AI414" s="185"/>
    </row>
    <row r="415" spans="1:35" ht="54.95" hidden="1" customHeight="1">
      <c r="A415" s="416" t="str">
        <f>'приложение 1.1 '!A416</f>
        <v>2.1.4.146</v>
      </c>
      <c r="B415" s="418" t="str">
        <f>'приложение 1.1 '!B416</f>
        <v>Строительство КЛ-10кВ от ТП-536 до опоры №39/3 ВЛ-10кВ ф.РП-6 яч.20</v>
      </c>
      <c r="C415" s="663"/>
      <c r="D415" s="663"/>
      <c r="E415" s="663"/>
      <c r="F415" s="663"/>
      <c r="G415" s="663"/>
      <c r="H415" s="663"/>
      <c r="I415" s="663"/>
      <c r="J415" s="408"/>
      <c r="K415" s="430"/>
      <c r="L415" s="430"/>
      <c r="M415" s="430"/>
      <c r="N415" s="535"/>
      <c r="O415" s="430"/>
      <c r="P415" s="430"/>
      <c r="Q415" s="508">
        <f>'приложение 1.1 '!H416</f>
        <v>0.58950000000000002</v>
      </c>
      <c r="R415" s="508">
        <f t="shared" si="139"/>
        <v>2.9475000000000001E-2</v>
      </c>
      <c r="S415" s="508">
        <f t="shared" si="140"/>
        <v>0.23580000000000001</v>
      </c>
      <c r="T415" s="508">
        <f t="shared" si="141"/>
        <v>0.29475000000000001</v>
      </c>
      <c r="U415" s="508">
        <f t="shared" si="142"/>
        <v>2.9475000000000029E-2</v>
      </c>
      <c r="V415" s="663"/>
      <c r="W415" s="663"/>
      <c r="X415" s="663"/>
      <c r="Y415" s="663"/>
      <c r="Z415" s="663" t="str">
        <f>IF(AB415&gt;0,'приложение 1.1 '!G416,"-")</f>
        <v>-</v>
      </c>
      <c r="AA415" s="663"/>
      <c r="AB415" s="663"/>
      <c r="AC415" s="430">
        <f>'приложение 1.1 '!E416</f>
        <v>0</v>
      </c>
      <c r="AD415" s="663">
        <f>IF(AG415&gt;0,'приложение 1.1 '!G416,"-")</f>
        <v>2017</v>
      </c>
      <c r="AE415" s="663">
        <v>30</v>
      </c>
      <c r="AF415" s="663"/>
      <c r="AG415" s="663" t="s">
        <v>491</v>
      </c>
      <c r="AH415" s="531">
        <f>'приложение 1.1 '!D416</f>
        <v>0.21099999999999999</v>
      </c>
      <c r="AI415" s="185"/>
    </row>
    <row r="416" spans="1:35" ht="54.95" hidden="1" customHeight="1">
      <c r="A416" s="416" t="str">
        <f>'приложение 1.1 '!A417</f>
        <v>2.1.4.147</v>
      </c>
      <c r="B416" s="418" t="str">
        <f>'приложение 1.1 '!B417</f>
        <v>Строительство КЛ-10кВ от ТП-246 до ТП-242</v>
      </c>
      <c r="C416" s="663"/>
      <c r="D416" s="663"/>
      <c r="E416" s="663"/>
      <c r="F416" s="663"/>
      <c r="G416" s="663"/>
      <c r="H416" s="663"/>
      <c r="I416" s="663"/>
      <c r="J416" s="408"/>
      <c r="K416" s="430"/>
      <c r="L416" s="430"/>
      <c r="M416" s="430"/>
      <c r="N416" s="535"/>
      <c r="O416" s="430"/>
      <c r="P416" s="430"/>
      <c r="Q416" s="508">
        <f>'приложение 1.1 '!H417</f>
        <v>1.38114</v>
      </c>
      <c r="R416" s="508">
        <f t="shared" si="139"/>
        <v>6.9057000000000007E-2</v>
      </c>
      <c r="S416" s="508">
        <f t="shared" si="140"/>
        <v>0.55245600000000006</v>
      </c>
      <c r="T416" s="508">
        <f t="shared" si="141"/>
        <v>0.69057000000000002</v>
      </c>
      <c r="U416" s="508">
        <f t="shared" si="142"/>
        <v>6.9056999999999924E-2</v>
      </c>
      <c r="V416" s="663"/>
      <c r="W416" s="663"/>
      <c r="X416" s="663"/>
      <c r="Y416" s="663"/>
      <c r="Z416" s="663" t="str">
        <f>IF(AB416&gt;0,'приложение 1.1 '!G417,"-")</f>
        <v>-</v>
      </c>
      <c r="AA416" s="663"/>
      <c r="AB416" s="663"/>
      <c r="AC416" s="430">
        <f>'приложение 1.1 '!E417</f>
        <v>0</v>
      </c>
      <c r="AD416" s="663">
        <f>IF(AG416&gt;0,'приложение 1.1 '!G417,"-")</f>
        <v>2017</v>
      </c>
      <c r="AE416" s="663">
        <v>30</v>
      </c>
      <c r="AF416" s="663"/>
      <c r="AG416" s="663" t="s">
        <v>491</v>
      </c>
      <c r="AH416" s="531">
        <f>'приложение 1.1 '!D417</f>
        <v>0.41799999999999998</v>
      </c>
      <c r="AI416" s="185"/>
    </row>
    <row r="417" spans="1:35" ht="54.95" hidden="1" customHeight="1">
      <c r="A417" s="416" t="str">
        <f>'приложение 1.1 '!A418</f>
        <v>2.1.4.148</v>
      </c>
      <c r="B417" s="418" t="str">
        <f>'приложение 1.1 '!B418</f>
        <v>Строительство КЛ-6кВ от КТПН-Тубдиспансер до ТП-870</v>
      </c>
      <c r="C417" s="663"/>
      <c r="D417" s="663"/>
      <c r="E417" s="663"/>
      <c r="F417" s="663"/>
      <c r="G417" s="663"/>
      <c r="H417" s="663"/>
      <c r="I417" s="663"/>
      <c r="J417" s="408"/>
      <c r="K417" s="430"/>
      <c r="L417" s="430"/>
      <c r="M417" s="430"/>
      <c r="N417" s="535"/>
      <c r="O417" s="430"/>
      <c r="P417" s="430"/>
      <c r="Q417" s="508">
        <f>'приложение 1.1 '!H418</f>
        <v>1.03193</v>
      </c>
      <c r="R417" s="508">
        <f t="shared" si="139"/>
        <v>5.1596500000000003E-2</v>
      </c>
      <c r="S417" s="508">
        <f t="shared" si="140"/>
        <v>0.41277200000000003</v>
      </c>
      <c r="T417" s="508">
        <f t="shared" si="141"/>
        <v>0.51596500000000001</v>
      </c>
      <c r="U417" s="508">
        <f t="shared" si="142"/>
        <v>5.1596500000000045E-2</v>
      </c>
      <c r="V417" s="663"/>
      <c r="W417" s="663"/>
      <c r="X417" s="663"/>
      <c r="Y417" s="663"/>
      <c r="Z417" s="663" t="str">
        <f>IF(AB417&gt;0,'приложение 1.1 '!G418,"-")</f>
        <v>-</v>
      </c>
      <c r="AA417" s="663"/>
      <c r="AB417" s="663"/>
      <c r="AC417" s="430">
        <f>'приложение 1.1 '!E418</f>
        <v>0</v>
      </c>
      <c r="AD417" s="663">
        <f>IF(AG417&gt;0,'приложение 1.1 '!G418,"-")</f>
        <v>2017</v>
      </c>
      <c r="AE417" s="663">
        <v>30</v>
      </c>
      <c r="AF417" s="663"/>
      <c r="AG417" s="663" t="s">
        <v>491</v>
      </c>
      <c r="AH417" s="531">
        <f>'приложение 1.1 '!D418</f>
        <v>0.371</v>
      </c>
      <c r="AI417" s="185"/>
    </row>
    <row r="418" spans="1:35" ht="54.95" hidden="1" customHeight="1">
      <c r="A418" s="416" t="str">
        <f>'приложение 1.1 '!A419</f>
        <v>2.1.4.149</v>
      </c>
      <c r="B418" s="418" t="str">
        <f>'приложение 1.1 '!B419</f>
        <v>Строительство КЛ-10кВ от ТП-278 до ТП-253</v>
      </c>
      <c r="C418" s="663"/>
      <c r="D418" s="663"/>
      <c r="E418" s="663"/>
      <c r="F418" s="663"/>
      <c r="G418" s="663"/>
      <c r="H418" s="663"/>
      <c r="I418" s="663"/>
      <c r="J418" s="408"/>
      <c r="K418" s="430"/>
      <c r="L418" s="430"/>
      <c r="M418" s="430"/>
      <c r="N418" s="535"/>
      <c r="O418" s="430"/>
      <c r="P418" s="430"/>
      <c r="Q418" s="508">
        <f>'приложение 1.1 '!H419</f>
        <v>3.0850900000000001</v>
      </c>
      <c r="R418" s="508">
        <f t="shared" si="139"/>
        <v>0.15425450000000002</v>
      </c>
      <c r="S418" s="508">
        <f t="shared" si="140"/>
        <v>1.2340360000000001</v>
      </c>
      <c r="T418" s="508">
        <f t="shared" si="141"/>
        <v>1.5425450000000001</v>
      </c>
      <c r="U418" s="508">
        <f t="shared" si="142"/>
        <v>0.15425449999999996</v>
      </c>
      <c r="V418" s="663"/>
      <c r="W418" s="663"/>
      <c r="X418" s="663"/>
      <c r="Y418" s="663"/>
      <c r="Z418" s="663" t="str">
        <f>IF(AB418&gt;0,'приложение 1.1 '!G419,"-")</f>
        <v>-</v>
      </c>
      <c r="AA418" s="663"/>
      <c r="AB418" s="663"/>
      <c r="AC418" s="430">
        <f>'приложение 1.1 '!E419</f>
        <v>0</v>
      </c>
      <c r="AD418" s="663">
        <f>IF(AG418&gt;0,'приложение 1.1 '!G419,"-")</f>
        <v>2017</v>
      </c>
      <c r="AE418" s="663">
        <v>30</v>
      </c>
      <c r="AF418" s="663"/>
      <c r="AG418" s="663" t="s">
        <v>491</v>
      </c>
      <c r="AH418" s="531">
        <f>'приложение 1.1 '!D419</f>
        <v>0.878</v>
      </c>
      <c r="AI418" s="185"/>
    </row>
    <row r="419" spans="1:35" ht="54.95" hidden="1" customHeight="1">
      <c r="A419" s="416" t="str">
        <f>'приложение 1.1 '!A420</f>
        <v>2.1.4.150</v>
      </c>
      <c r="B419" s="418" t="str">
        <f>'приложение 1.1 '!B420</f>
        <v>Строительство КЛ-10кВ от оп.№27 ф. Олимпийская-108, 212 до места врезки в КЛ-10кВ РП АСКТ-КТПН-672 КТПН 675</v>
      </c>
      <c r="C419" s="663"/>
      <c r="D419" s="663"/>
      <c r="E419" s="663"/>
      <c r="F419" s="663"/>
      <c r="G419" s="663"/>
      <c r="H419" s="663"/>
      <c r="I419" s="663"/>
      <c r="J419" s="408"/>
      <c r="K419" s="430"/>
      <c r="L419" s="430"/>
      <c r="M419" s="430"/>
      <c r="N419" s="535"/>
      <c r="O419" s="430"/>
      <c r="P419" s="430"/>
      <c r="Q419" s="508">
        <f>'приложение 1.1 '!H420</f>
        <v>3.5</v>
      </c>
      <c r="R419" s="508">
        <f t="shared" si="139"/>
        <v>0.17500000000000002</v>
      </c>
      <c r="S419" s="508">
        <f t="shared" si="140"/>
        <v>1.4000000000000001</v>
      </c>
      <c r="T419" s="508">
        <f t="shared" si="141"/>
        <v>1.75</v>
      </c>
      <c r="U419" s="508">
        <f t="shared" si="142"/>
        <v>0.17499999999999982</v>
      </c>
      <c r="V419" s="663"/>
      <c r="W419" s="663"/>
      <c r="X419" s="663"/>
      <c r="Y419" s="663"/>
      <c r="Z419" s="663" t="str">
        <f>IF(AB419&gt;0,'приложение 1.1 '!G420,"-")</f>
        <v>-</v>
      </c>
      <c r="AA419" s="663"/>
      <c r="AB419" s="663"/>
      <c r="AC419" s="430">
        <f>'приложение 1.1 '!E420</f>
        <v>0</v>
      </c>
      <c r="AD419" s="663">
        <f>IF(AG419&gt;0,'приложение 1.1 '!G420,"-")</f>
        <v>2017</v>
      </c>
      <c r="AE419" s="663">
        <v>30</v>
      </c>
      <c r="AF419" s="663"/>
      <c r="AG419" s="663" t="s">
        <v>491</v>
      </c>
      <c r="AH419" s="531">
        <f>'приложение 1.1 '!D420</f>
        <v>1.1220000000000001</v>
      </c>
      <c r="AI419" s="185"/>
    </row>
    <row r="420" spans="1:35" ht="54.95" hidden="1" customHeight="1">
      <c r="A420" s="416" t="str">
        <f>'приложение 1.1 '!A421</f>
        <v>2.1.4.151</v>
      </c>
      <c r="B420" s="418" t="str">
        <f>'приложение 1.1 '!B421</f>
        <v>Строительство КЛ-10кВ от ТП-24 мкр.31 до места врезки в КЛ-10кВ от РП-151 до ТП-569</v>
      </c>
      <c r="C420" s="663"/>
      <c r="D420" s="663"/>
      <c r="E420" s="663"/>
      <c r="F420" s="663"/>
      <c r="G420" s="663"/>
      <c r="H420" s="663"/>
      <c r="I420" s="663"/>
      <c r="J420" s="408"/>
      <c r="K420" s="430"/>
      <c r="L420" s="430"/>
      <c r="M420" s="430"/>
      <c r="N420" s="535"/>
      <c r="O420" s="430"/>
      <c r="P420" s="430"/>
      <c r="Q420" s="508">
        <f>'приложение 1.1 '!H421</f>
        <v>6.9720000000000004</v>
      </c>
      <c r="R420" s="508">
        <f t="shared" si="139"/>
        <v>0.34860000000000002</v>
      </c>
      <c r="S420" s="508">
        <f t="shared" si="140"/>
        <v>2.7888000000000002</v>
      </c>
      <c r="T420" s="508">
        <f t="shared" si="141"/>
        <v>3.4860000000000002</v>
      </c>
      <c r="U420" s="508">
        <f t="shared" si="142"/>
        <v>0.34860000000000024</v>
      </c>
      <c r="V420" s="663"/>
      <c r="W420" s="663"/>
      <c r="X420" s="663"/>
      <c r="Y420" s="663"/>
      <c r="Z420" s="663" t="str">
        <f>IF(AB420&gt;0,'приложение 1.1 '!G421,"-")</f>
        <v>-</v>
      </c>
      <c r="AA420" s="663"/>
      <c r="AB420" s="663"/>
      <c r="AC420" s="430">
        <f>'приложение 1.1 '!E421</f>
        <v>0</v>
      </c>
      <c r="AD420" s="663">
        <f>IF(AG420&gt;0,'приложение 1.1 '!G421,"-")</f>
        <v>2017</v>
      </c>
      <c r="AE420" s="663">
        <v>30</v>
      </c>
      <c r="AF420" s="663"/>
      <c r="AG420" s="663" t="s">
        <v>491</v>
      </c>
      <c r="AH420" s="531">
        <f>'приложение 1.1 '!D421</f>
        <v>1.9920000000000002</v>
      </c>
      <c r="AI420" s="185"/>
    </row>
    <row r="421" spans="1:35" ht="27.75" hidden="1" customHeight="1">
      <c r="A421" s="147" t="str">
        <f>'приложение 1.1 '!A422</f>
        <v>2.1.5.</v>
      </c>
      <c r="B421" s="448" t="str">
        <f>'приложение 1.1 '!B422</f>
        <v>Кабельные линии 0,4кВ</v>
      </c>
      <c r="C421" s="662"/>
      <c r="D421" s="662"/>
      <c r="E421" s="662"/>
      <c r="F421" s="662"/>
      <c r="G421" s="662"/>
      <c r="H421" s="662"/>
      <c r="I421" s="662"/>
      <c r="J421" s="181"/>
      <c r="K421" s="189"/>
      <c r="L421" s="189"/>
      <c r="M421" s="189"/>
      <c r="N421" s="191"/>
      <c r="O421" s="189"/>
      <c r="P421" s="189"/>
      <c r="Q421" s="508"/>
      <c r="R421" s="146"/>
      <c r="S421" s="146"/>
      <c r="T421" s="146"/>
      <c r="U421" s="146"/>
      <c r="V421" s="662"/>
      <c r="W421" s="662"/>
      <c r="X421" s="662"/>
      <c r="Y421" s="662"/>
      <c r="Z421" s="662"/>
      <c r="AA421" s="662"/>
      <c r="AB421" s="662"/>
      <c r="AC421" s="430"/>
      <c r="AD421" s="663"/>
      <c r="AE421" s="663"/>
      <c r="AF421" s="662"/>
      <c r="AG421" s="662"/>
      <c r="AH421" s="531"/>
      <c r="AI421" s="185"/>
    </row>
    <row r="422" spans="1:35" ht="54.95" hidden="1" customHeight="1">
      <c r="A422" s="416" t="str">
        <f>'приложение 1.1 '!A423</f>
        <v>2.1.5.1</v>
      </c>
      <c r="B422" s="418" t="str">
        <f>'приложение 1.1 '!B423</f>
        <v>Строительство КЛ-0,4 кВ КТПН-732 - Аэрофлотская, 5/1</v>
      </c>
      <c r="C422" s="663"/>
      <c r="D422" s="663"/>
      <c r="E422" s="663"/>
      <c r="F422" s="663"/>
      <c r="G422" s="663"/>
      <c r="H422" s="663"/>
      <c r="I422" s="663"/>
      <c r="J422" s="408"/>
      <c r="K422" s="430"/>
      <c r="L422" s="430"/>
      <c r="M422" s="430"/>
      <c r="N422" s="535"/>
      <c r="O422" s="430"/>
      <c r="P422" s="430"/>
      <c r="Q422" s="508">
        <f>'приложение 1.1 '!H423</f>
        <v>0.63500000000000001</v>
      </c>
      <c r="R422" s="508">
        <f t="shared" si="111"/>
        <v>3.175E-2</v>
      </c>
      <c r="S422" s="508">
        <f t="shared" si="112"/>
        <v>0.254</v>
      </c>
      <c r="T422" s="508">
        <f t="shared" si="113"/>
        <v>0.3175</v>
      </c>
      <c r="U422" s="508">
        <f t="shared" si="114"/>
        <v>3.1749999999999945E-2</v>
      </c>
      <c r="V422" s="663"/>
      <c r="W422" s="663"/>
      <c r="X422" s="663"/>
      <c r="Y422" s="663"/>
      <c r="Z422" s="663" t="str">
        <f>IF(AB422&gt;0,'приложение 1.1 '!G423,"-")</f>
        <v>-</v>
      </c>
      <c r="AA422" s="663"/>
      <c r="AB422" s="663"/>
      <c r="AC422" s="430">
        <f>'приложение 1.1 '!E423</f>
        <v>0</v>
      </c>
      <c r="AD422" s="663">
        <f>IF(AG422&gt;0,'приложение 1.1 '!G423,"-")</f>
        <v>2013</v>
      </c>
      <c r="AE422" s="663">
        <v>30</v>
      </c>
      <c r="AF422" s="663"/>
      <c r="AG422" s="663" t="s">
        <v>543</v>
      </c>
      <c r="AH422" s="531">
        <f>'приложение 1.1 '!D423</f>
        <v>0.78200000000000003</v>
      </c>
      <c r="AI422" s="185"/>
    </row>
    <row r="423" spans="1:35" ht="54.95" hidden="1" customHeight="1">
      <c r="A423" s="416" t="str">
        <f>'приложение 1.1 '!A424</f>
        <v>2.1.5.2</v>
      </c>
      <c r="B423" s="418" t="str">
        <f>'приложение 1.1 '!B424</f>
        <v>Строительство КЛ-0,4кВ от ТП-328 до ул. Береговая,72</v>
      </c>
      <c r="C423" s="663"/>
      <c r="D423" s="663"/>
      <c r="E423" s="663"/>
      <c r="F423" s="663"/>
      <c r="G423" s="663"/>
      <c r="H423" s="663"/>
      <c r="I423" s="663"/>
      <c r="J423" s="408"/>
      <c r="K423" s="430"/>
      <c r="L423" s="430"/>
      <c r="M423" s="430"/>
      <c r="N423" s="535"/>
      <c r="O423" s="430"/>
      <c r="P423" s="430"/>
      <c r="Q423" s="508">
        <f>'приложение 1.1 '!H424</f>
        <v>0.225771</v>
      </c>
      <c r="R423" s="508">
        <f t="shared" si="111"/>
        <v>1.1288550000000001E-2</v>
      </c>
      <c r="S423" s="508">
        <f t="shared" si="112"/>
        <v>9.0308400000000011E-2</v>
      </c>
      <c r="T423" s="508">
        <f t="shared" si="113"/>
        <v>0.1128855</v>
      </c>
      <c r="U423" s="508">
        <f t="shared" si="114"/>
        <v>1.1288549999999981E-2</v>
      </c>
      <c r="V423" s="663"/>
      <c r="W423" s="663"/>
      <c r="X423" s="663"/>
      <c r="Y423" s="663"/>
      <c r="Z423" s="663" t="str">
        <f>IF(AB423&gt;0,'приложение 1.1 '!G424,"-")</f>
        <v>-</v>
      </c>
      <c r="AA423" s="663"/>
      <c r="AB423" s="663"/>
      <c r="AC423" s="430">
        <f>'приложение 1.1 '!E424</f>
        <v>0</v>
      </c>
      <c r="AD423" s="663">
        <f>IF(AG423&gt;0,'приложение 1.1 '!G424,"-")</f>
        <v>2013</v>
      </c>
      <c r="AE423" s="663">
        <v>30</v>
      </c>
      <c r="AF423" s="663"/>
      <c r="AG423" s="663" t="s">
        <v>542</v>
      </c>
      <c r="AH423" s="531">
        <f>'приложение 1.1 '!D424</f>
        <v>0.184</v>
      </c>
      <c r="AI423" s="185"/>
    </row>
    <row r="424" spans="1:35" ht="54.95" hidden="1" customHeight="1">
      <c r="A424" s="416" t="str">
        <f>'приложение 1.1 '!A425</f>
        <v>2.1.5.3</v>
      </c>
      <c r="B424" s="418" t="str">
        <f>'приложение 1.1 '!B425</f>
        <v>Строительство КЛ-0,4кВ от БКТП-576 до ж/д по ул.30 лет Победы,46/1</v>
      </c>
      <c r="C424" s="663"/>
      <c r="D424" s="663"/>
      <c r="E424" s="663"/>
      <c r="F424" s="663"/>
      <c r="G424" s="663"/>
      <c r="H424" s="663"/>
      <c r="I424" s="663"/>
      <c r="J424" s="408"/>
      <c r="K424" s="430"/>
      <c r="L424" s="430"/>
      <c r="M424" s="430"/>
      <c r="N424" s="535"/>
      <c r="O424" s="430"/>
      <c r="P424" s="430"/>
      <c r="Q424" s="508">
        <f>'приложение 1.1 '!H425</f>
        <v>0.27595299999999995</v>
      </c>
      <c r="R424" s="508">
        <f t="shared" si="111"/>
        <v>1.3797649999999998E-2</v>
      </c>
      <c r="S424" s="508">
        <f t="shared" si="112"/>
        <v>0.11038119999999998</v>
      </c>
      <c r="T424" s="508">
        <f t="shared" si="113"/>
        <v>0.13797649999999997</v>
      </c>
      <c r="U424" s="508">
        <f t="shared" si="114"/>
        <v>1.3797649999999995E-2</v>
      </c>
      <c r="V424" s="663"/>
      <c r="W424" s="663"/>
      <c r="X424" s="663"/>
      <c r="Y424" s="663"/>
      <c r="Z424" s="663" t="str">
        <f>IF(AB424&gt;0,'приложение 1.1 '!G425,"-")</f>
        <v>-</v>
      </c>
      <c r="AA424" s="663"/>
      <c r="AB424" s="663"/>
      <c r="AC424" s="430">
        <f>'приложение 1.1 '!E425</f>
        <v>0</v>
      </c>
      <c r="AD424" s="663">
        <f>IF(AG424&gt;0,'приложение 1.1 '!G425,"-")</f>
        <v>2013</v>
      </c>
      <c r="AE424" s="663">
        <v>30</v>
      </c>
      <c r="AF424" s="663"/>
      <c r="AG424" s="663" t="s">
        <v>743</v>
      </c>
      <c r="AH424" s="531">
        <f>'приложение 1.1 '!D425</f>
        <v>0.19800000000000001</v>
      </c>
      <c r="AI424" s="185"/>
    </row>
    <row r="425" spans="1:35" ht="54.95" hidden="1" customHeight="1">
      <c r="A425" s="416" t="str">
        <f>'приложение 1.1 '!A426</f>
        <v>2.1.5.4</v>
      </c>
      <c r="B425" s="418" t="str">
        <f>'приложение 1.1 '!B426</f>
        <v xml:space="preserve">Строительство КЛ-0,4кВ ТП- 518 ул.Транспортных Строителей 2-18 </v>
      </c>
      <c r="C425" s="663"/>
      <c r="D425" s="663"/>
      <c r="E425" s="663"/>
      <c r="F425" s="663"/>
      <c r="G425" s="663"/>
      <c r="H425" s="663"/>
      <c r="I425" s="663"/>
      <c r="J425" s="408"/>
      <c r="K425" s="430"/>
      <c r="L425" s="430"/>
      <c r="M425" s="430"/>
      <c r="N425" s="535"/>
      <c r="O425" s="430"/>
      <c r="P425" s="430"/>
      <c r="Q425" s="508">
        <f>'приложение 1.1 '!H426</f>
        <v>5.8405260000000001E-2</v>
      </c>
      <c r="R425" s="508">
        <f t="shared" si="111"/>
        <v>2.9202630000000002E-3</v>
      </c>
      <c r="S425" s="508">
        <f t="shared" si="112"/>
        <v>2.3362104000000002E-2</v>
      </c>
      <c r="T425" s="508">
        <f t="shared" si="113"/>
        <v>2.920263E-2</v>
      </c>
      <c r="U425" s="508">
        <f t="shared" si="114"/>
        <v>2.9202629999999993E-3</v>
      </c>
      <c r="V425" s="663"/>
      <c r="W425" s="663"/>
      <c r="X425" s="663"/>
      <c r="Y425" s="663"/>
      <c r="Z425" s="663" t="str">
        <f>IF(AB425&gt;0,'приложение 1.1 '!G426,"-")</f>
        <v>-</v>
      </c>
      <c r="AA425" s="663"/>
      <c r="AB425" s="663"/>
      <c r="AC425" s="430">
        <f>'приложение 1.1 '!E426</f>
        <v>0</v>
      </c>
      <c r="AD425" s="663">
        <f>IF(AG425&gt;0,'приложение 1.1 '!G426,"-")</f>
        <v>2015</v>
      </c>
      <c r="AE425" s="663">
        <v>30</v>
      </c>
      <c r="AF425" s="663"/>
      <c r="AG425" s="663" t="s">
        <v>539</v>
      </c>
      <c r="AH425" s="531">
        <f>'приложение 1.1 '!D426</f>
        <v>3.3500000000000002E-2</v>
      </c>
      <c r="AI425" s="185"/>
    </row>
    <row r="426" spans="1:35" ht="54.95" hidden="1" customHeight="1">
      <c r="A426" s="416" t="str">
        <f>'приложение 1.1 '!A427</f>
        <v>2.1.5.5</v>
      </c>
      <c r="B426" s="418" t="str">
        <f>'приложение 1.1 '!B427</f>
        <v>Строительство КЛ-0,4кВ ТП- 518 ул.Транспортных Строителей 15-19</v>
      </c>
      <c r="C426" s="663"/>
      <c r="D426" s="663"/>
      <c r="E426" s="663"/>
      <c r="F426" s="663"/>
      <c r="G426" s="663"/>
      <c r="H426" s="663"/>
      <c r="I426" s="663"/>
      <c r="J426" s="408"/>
      <c r="K426" s="430"/>
      <c r="L426" s="430"/>
      <c r="M426" s="430"/>
      <c r="N426" s="535"/>
      <c r="O426" s="430"/>
      <c r="P426" s="430"/>
      <c r="Q426" s="508">
        <f>'приложение 1.1 '!H427</f>
        <v>6.5770430000000005E-2</v>
      </c>
      <c r="R426" s="508">
        <f t="shared" si="111"/>
        <v>3.2885215000000006E-3</v>
      </c>
      <c r="S426" s="508">
        <f t="shared" si="112"/>
        <v>2.6308172000000005E-2</v>
      </c>
      <c r="T426" s="508">
        <f t="shared" si="113"/>
        <v>3.2885215000000002E-2</v>
      </c>
      <c r="U426" s="508">
        <f t="shared" si="114"/>
        <v>3.2885214999999954E-3</v>
      </c>
      <c r="V426" s="663"/>
      <c r="W426" s="663"/>
      <c r="X426" s="663"/>
      <c r="Y426" s="663"/>
      <c r="Z426" s="663" t="str">
        <f>IF(AB426&gt;0,'приложение 1.1 '!G427,"-")</f>
        <v>-</v>
      </c>
      <c r="AA426" s="663"/>
      <c r="AB426" s="663"/>
      <c r="AC426" s="430">
        <f>'приложение 1.1 '!E427</f>
        <v>0</v>
      </c>
      <c r="AD426" s="663">
        <f>IF(AG426&gt;0,'приложение 1.1 '!G427,"-")</f>
        <v>2015</v>
      </c>
      <c r="AE426" s="663">
        <v>30</v>
      </c>
      <c r="AF426" s="663"/>
      <c r="AG426" s="663" t="s">
        <v>544</v>
      </c>
      <c r="AH426" s="531">
        <f>'приложение 1.1 '!D427</f>
        <v>3.85E-2</v>
      </c>
      <c r="AI426" s="185"/>
    </row>
    <row r="427" spans="1:35" ht="54.95" hidden="1" customHeight="1">
      <c r="A427" s="416" t="str">
        <f>'приложение 1.1 '!A428</f>
        <v>2.1.5.6</v>
      </c>
      <c r="B427" s="418" t="str">
        <f>'приложение 1.1 '!B428</f>
        <v>Строительство ВЛ-0,4кВ (ДНТ Мостовик-2)</v>
      </c>
      <c r="C427" s="663"/>
      <c r="D427" s="663"/>
      <c r="E427" s="663"/>
      <c r="F427" s="663"/>
      <c r="G427" s="663"/>
      <c r="H427" s="663"/>
      <c r="I427" s="663"/>
      <c r="J427" s="408"/>
      <c r="K427" s="430"/>
      <c r="L427" s="430"/>
      <c r="M427" s="430"/>
      <c r="N427" s="535"/>
      <c r="O427" s="430"/>
      <c r="P427" s="430"/>
      <c r="Q427" s="508">
        <f>'приложение 1.1 '!H428</f>
        <v>6.6987817700000001</v>
      </c>
      <c r="R427" s="508">
        <f t="shared" si="111"/>
        <v>0.33493908850000004</v>
      </c>
      <c r="S427" s="508">
        <f t="shared" si="112"/>
        <v>2.6795127080000003</v>
      </c>
      <c r="T427" s="508">
        <f t="shared" si="113"/>
        <v>3.349390885</v>
      </c>
      <c r="U427" s="508">
        <f t="shared" si="114"/>
        <v>0.33493908849999965</v>
      </c>
      <c r="V427" s="663"/>
      <c r="W427" s="663"/>
      <c r="X427" s="663"/>
      <c r="Y427" s="663"/>
      <c r="Z427" s="663" t="str">
        <f>IF(AB427&gt;0,'приложение 1.1 '!G428,"-")</f>
        <v>-</v>
      </c>
      <c r="AA427" s="663"/>
      <c r="AB427" s="663"/>
      <c r="AC427" s="430">
        <f>'приложение 1.1 '!E428</f>
        <v>0</v>
      </c>
      <c r="AD427" s="663">
        <f>IF(AG427&gt;0,'приложение 1.1 '!G428,"-")</f>
        <v>2015</v>
      </c>
      <c r="AE427" s="663">
        <v>30</v>
      </c>
      <c r="AF427" s="663"/>
      <c r="AG427" s="663" t="s">
        <v>1948</v>
      </c>
      <c r="AH427" s="531">
        <f>'приложение 1.1 '!D428</f>
        <v>21.24</v>
      </c>
      <c r="AI427" s="185"/>
    </row>
    <row r="428" spans="1:35" ht="54.95" hidden="1" customHeight="1">
      <c r="A428" s="416" t="str">
        <f>'приложение 1.1 '!A429</f>
        <v>2.1.5.7</v>
      </c>
      <c r="B428" s="418" t="str">
        <f>'приложение 1.1 '!B429</f>
        <v>Строительство КЛ-0,4кВ от ТП-503 до НУЗ «Отделенческая клиническая больница на станции Сургут ОАО «РЖД»</v>
      </c>
      <c r="C428" s="663"/>
      <c r="D428" s="663"/>
      <c r="E428" s="663"/>
      <c r="F428" s="663"/>
      <c r="G428" s="663"/>
      <c r="H428" s="663"/>
      <c r="I428" s="663"/>
      <c r="J428" s="408"/>
      <c r="K428" s="430"/>
      <c r="L428" s="430"/>
      <c r="M428" s="430"/>
      <c r="N428" s="535"/>
      <c r="O428" s="430"/>
      <c r="P428" s="430"/>
      <c r="Q428" s="508">
        <f>'приложение 1.1 '!H429</f>
        <v>0.39231442999999999</v>
      </c>
      <c r="R428" s="508">
        <f t="shared" si="111"/>
        <v>1.9615721500000002E-2</v>
      </c>
      <c r="S428" s="508">
        <f t="shared" si="112"/>
        <v>0.15692577200000002</v>
      </c>
      <c r="T428" s="508">
        <f t="shared" si="113"/>
        <v>0.196157215</v>
      </c>
      <c r="U428" s="508">
        <f t="shared" si="114"/>
        <v>1.9615721499999961E-2</v>
      </c>
      <c r="V428" s="663"/>
      <c r="W428" s="663"/>
      <c r="X428" s="663"/>
      <c r="Y428" s="663"/>
      <c r="Z428" s="663" t="str">
        <f>IF(AB428&gt;0,'приложение 1.1 '!G429,"-")</f>
        <v>-</v>
      </c>
      <c r="AA428" s="663"/>
      <c r="AB428" s="663"/>
      <c r="AC428" s="430">
        <f>'приложение 1.1 '!E429</f>
        <v>0</v>
      </c>
      <c r="AD428" s="663">
        <f>IF(AG428&gt;0,'приложение 1.1 '!G429,"-")</f>
        <v>2014</v>
      </c>
      <c r="AE428" s="663">
        <v>30</v>
      </c>
      <c r="AF428" s="663"/>
      <c r="AG428" s="663" t="s">
        <v>543</v>
      </c>
      <c r="AH428" s="531">
        <f>'приложение 1.1 '!D429</f>
        <v>0.40300000000000002</v>
      </c>
      <c r="AI428" s="185"/>
    </row>
    <row r="429" spans="1:35" ht="81" hidden="1" customHeight="1">
      <c r="A429" s="416" t="str">
        <f>'приложение 1.1 '!A430</f>
        <v>2.1.5.8</v>
      </c>
      <c r="B429" s="418" t="str">
        <f>'приложение 1.1 '!B430</f>
        <v>Строительство КЛ-0,4кВ от ТП-503 до "Федеральный центр гигиены и эпидемиологии по железнодорожному транспорту, Сургутский филиал"  до Хоз.корпуса</v>
      </c>
      <c r="C429" s="663"/>
      <c r="D429" s="663"/>
      <c r="E429" s="663"/>
      <c r="F429" s="663"/>
      <c r="G429" s="663"/>
      <c r="H429" s="663"/>
      <c r="I429" s="663"/>
      <c r="J429" s="408"/>
      <c r="K429" s="430"/>
      <c r="L429" s="430"/>
      <c r="M429" s="430"/>
      <c r="N429" s="535"/>
      <c r="O429" s="430"/>
      <c r="P429" s="430"/>
      <c r="Q429" s="508">
        <f>'приложение 1.1 '!H430</f>
        <v>0.60160743000000005</v>
      </c>
      <c r="R429" s="508">
        <f t="shared" si="111"/>
        <v>3.0080371500000005E-2</v>
      </c>
      <c r="S429" s="508">
        <f t="shared" si="112"/>
        <v>0.24064297200000004</v>
      </c>
      <c r="T429" s="508">
        <f t="shared" si="113"/>
        <v>0.30080371500000003</v>
      </c>
      <c r="U429" s="508">
        <f t="shared" si="114"/>
        <v>3.0080371499999981E-2</v>
      </c>
      <c r="V429" s="663"/>
      <c r="W429" s="663"/>
      <c r="X429" s="663"/>
      <c r="Y429" s="663"/>
      <c r="Z429" s="663" t="str">
        <f>IF(AB429&gt;0,'приложение 1.1 '!G430,"-")</f>
        <v>-</v>
      </c>
      <c r="AA429" s="663"/>
      <c r="AB429" s="663"/>
      <c r="AC429" s="430">
        <f>'приложение 1.1 '!E430</f>
        <v>0</v>
      </c>
      <c r="AD429" s="663">
        <f>IF(AG429&gt;0,'приложение 1.1 '!G430,"-")</f>
        <v>2014</v>
      </c>
      <c r="AE429" s="663">
        <v>30</v>
      </c>
      <c r="AF429" s="663"/>
      <c r="AG429" s="663" t="s">
        <v>543</v>
      </c>
      <c r="AH429" s="531">
        <f>'приложение 1.1 '!D430</f>
        <v>0.59699999999999998</v>
      </c>
      <c r="AI429" s="185"/>
    </row>
    <row r="430" spans="1:35" ht="72.75" hidden="1" customHeight="1">
      <c r="A430" s="416" t="str">
        <f>'приложение 1.1 '!A431</f>
        <v>2.1.5.9</v>
      </c>
      <c r="B430" s="418" t="str">
        <f>'приложение 1.1 '!B431</f>
        <v>Строительство КЛ-0,4кВ от "Федеральный центр гигиены и эпидемиологии по железнодорожному транспорту, Сургутский филиал" Хоз.корпуса до Адм.корпуса</v>
      </c>
      <c r="C430" s="663"/>
      <c r="D430" s="663"/>
      <c r="E430" s="663"/>
      <c r="F430" s="663"/>
      <c r="G430" s="663"/>
      <c r="H430" s="663"/>
      <c r="I430" s="663"/>
      <c r="J430" s="408"/>
      <c r="K430" s="430"/>
      <c r="L430" s="430"/>
      <c r="M430" s="430"/>
      <c r="N430" s="535"/>
      <c r="O430" s="430"/>
      <c r="P430" s="430"/>
      <c r="Q430" s="508">
        <f>'приложение 1.1 '!H431</f>
        <v>0.19699689000000001</v>
      </c>
      <c r="R430" s="508">
        <f t="shared" si="111"/>
        <v>9.8498445000000014E-3</v>
      </c>
      <c r="S430" s="508">
        <f t="shared" si="112"/>
        <v>7.8798756000000011E-2</v>
      </c>
      <c r="T430" s="508">
        <f t="shared" si="113"/>
        <v>9.8498445000000004E-2</v>
      </c>
      <c r="U430" s="508">
        <f t="shared" si="114"/>
        <v>9.8498445000000101E-3</v>
      </c>
      <c r="V430" s="663"/>
      <c r="W430" s="663"/>
      <c r="X430" s="663"/>
      <c r="Y430" s="663"/>
      <c r="Z430" s="663" t="str">
        <f>IF(AB430&gt;0,'приложение 1.1 '!G431,"-")</f>
        <v>-</v>
      </c>
      <c r="AA430" s="663"/>
      <c r="AB430" s="663"/>
      <c r="AC430" s="430">
        <f>'приложение 1.1 '!E431</f>
        <v>0</v>
      </c>
      <c r="AD430" s="663">
        <f>IF(AG430&gt;0,'приложение 1.1 '!G431,"-")</f>
        <v>2014</v>
      </c>
      <c r="AE430" s="663">
        <v>30</v>
      </c>
      <c r="AF430" s="663"/>
      <c r="AG430" s="663" t="s">
        <v>544</v>
      </c>
      <c r="AH430" s="531">
        <f>'приложение 1.1 '!D431</f>
        <v>0.20799999999999999</v>
      </c>
      <c r="AI430" s="185"/>
    </row>
    <row r="431" spans="1:35" ht="54.95" hidden="1" customHeight="1">
      <c r="A431" s="416" t="str">
        <f>'приложение 1.1 '!A432</f>
        <v>2.1.5.10</v>
      </c>
      <c r="B431" s="418" t="str">
        <f>'приложение 1.1 '!B432</f>
        <v>Строительство КЛ-0,4кВ от проектируемой ТП до ж/д ул.Энергетиков,39</v>
      </c>
      <c r="C431" s="663"/>
      <c r="D431" s="663"/>
      <c r="E431" s="663"/>
      <c r="F431" s="663"/>
      <c r="G431" s="663"/>
      <c r="H431" s="663"/>
      <c r="I431" s="663"/>
      <c r="J431" s="408"/>
      <c r="K431" s="430"/>
      <c r="L431" s="430"/>
      <c r="M431" s="430"/>
      <c r="N431" s="535"/>
      <c r="O431" s="430"/>
      <c r="P431" s="430"/>
      <c r="Q431" s="508">
        <f>'приложение 1.1 '!H432</f>
        <v>0.83987100000000003</v>
      </c>
      <c r="R431" s="508">
        <f t="shared" si="111"/>
        <v>4.1993550000000004E-2</v>
      </c>
      <c r="S431" s="508">
        <f t="shared" si="112"/>
        <v>0.33594840000000004</v>
      </c>
      <c r="T431" s="508">
        <f t="shared" si="113"/>
        <v>0.41993550000000002</v>
      </c>
      <c r="U431" s="508">
        <f t="shared" si="114"/>
        <v>4.1993549999999935E-2</v>
      </c>
      <c r="V431" s="663"/>
      <c r="W431" s="663"/>
      <c r="X431" s="663"/>
      <c r="Y431" s="663"/>
      <c r="Z431" s="663" t="str">
        <f>IF(AB431&gt;0,'приложение 1.1 '!G432,"-")</f>
        <v>-</v>
      </c>
      <c r="AA431" s="663"/>
      <c r="AB431" s="663"/>
      <c r="AC431" s="430">
        <f>'приложение 1.1 '!E432</f>
        <v>0</v>
      </c>
      <c r="AD431" s="663">
        <f>IF(AG431&gt;0,'приложение 1.1 '!G432,"-")</f>
        <v>2015</v>
      </c>
      <c r="AE431" s="663">
        <v>30</v>
      </c>
      <c r="AF431" s="663"/>
      <c r="AG431" s="663" t="s">
        <v>539</v>
      </c>
      <c r="AH431" s="531">
        <f>'приложение 1.1 '!D432</f>
        <v>0.48</v>
      </c>
      <c r="AI431" s="185"/>
    </row>
    <row r="432" spans="1:35" ht="54.95" hidden="1" customHeight="1">
      <c r="A432" s="416" t="str">
        <f>'приложение 1.1 '!A433</f>
        <v>2.1.5.10</v>
      </c>
      <c r="B432" s="418" t="str">
        <f>'приложение 1.1 '!B433</f>
        <v>Строительство КЛ-0,4кВ от проектируемой ТП до ЦТП</v>
      </c>
      <c r="C432" s="663"/>
      <c r="D432" s="663"/>
      <c r="E432" s="663"/>
      <c r="F432" s="663"/>
      <c r="G432" s="663"/>
      <c r="H432" s="663"/>
      <c r="I432" s="663"/>
      <c r="J432" s="408"/>
      <c r="K432" s="430"/>
      <c r="L432" s="430"/>
      <c r="M432" s="430"/>
      <c r="N432" s="535"/>
      <c r="O432" s="430"/>
      <c r="P432" s="430"/>
      <c r="Q432" s="508">
        <f>'приложение 1.1 '!H433</f>
        <v>0.73379400000000006</v>
      </c>
      <c r="R432" s="508">
        <f t="shared" ref="R432:R435" si="143">Q432*0.05</f>
        <v>3.6689700000000006E-2</v>
      </c>
      <c r="S432" s="508">
        <f t="shared" ref="S432:S435" si="144">Q432*0.4</f>
        <v>0.29351760000000005</v>
      </c>
      <c r="T432" s="508">
        <f t="shared" ref="T432:T435" si="145">Q432*0.5</f>
        <v>0.36689700000000003</v>
      </c>
      <c r="U432" s="508">
        <f t="shared" ref="U432:U435" si="146">Q432-(R432+S432+T432)</f>
        <v>3.6689699999999936E-2</v>
      </c>
      <c r="V432" s="663"/>
      <c r="W432" s="663"/>
      <c r="X432" s="663"/>
      <c r="Y432" s="663"/>
      <c r="Z432" s="663" t="str">
        <f>IF(AB432&gt;0,'приложение 1.1 '!G433,"-")</f>
        <v>-</v>
      </c>
      <c r="AA432" s="663"/>
      <c r="AB432" s="663"/>
      <c r="AC432" s="430">
        <f>'приложение 1.1 '!E433</f>
        <v>0</v>
      </c>
      <c r="AD432" s="663">
        <f>IF(AG432&gt;0,'приложение 1.1 '!G433,"-")</f>
        <v>2015</v>
      </c>
      <c r="AE432" s="663">
        <v>30</v>
      </c>
      <c r="AF432" s="663"/>
      <c r="AG432" s="663" t="s">
        <v>2055</v>
      </c>
      <c r="AH432" s="531">
        <f>'приложение 1.1 '!D433</f>
        <v>0.376</v>
      </c>
      <c r="AI432" s="185"/>
    </row>
    <row r="433" spans="1:35" ht="54.95" hidden="1" customHeight="1">
      <c r="A433" s="416" t="str">
        <f>'приложение 1.1 '!A434</f>
        <v>2.1.5.11</v>
      </c>
      <c r="B433" s="418" t="str">
        <f>'приложение 1.1 '!B434</f>
        <v>Строительство КЛ-0,4кВ от проектируемой ТП до ж/д ул.Энергетиков,41</v>
      </c>
      <c r="C433" s="663"/>
      <c r="D433" s="663"/>
      <c r="E433" s="663"/>
      <c r="F433" s="663"/>
      <c r="G433" s="663"/>
      <c r="H433" s="663"/>
      <c r="I433" s="663"/>
      <c r="J433" s="408"/>
      <c r="K433" s="430"/>
      <c r="L433" s="430"/>
      <c r="M433" s="430"/>
      <c r="N433" s="535"/>
      <c r="O433" s="430"/>
      <c r="P433" s="430"/>
      <c r="Q433" s="508">
        <f>'приложение 1.1 '!H434</f>
        <v>0.31597357999999998</v>
      </c>
      <c r="R433" s="508">
        <f t="shared" si="143"/>
        <v>1.5798679E-2</v>
      </c>
      <c r="S433" s="508">
        <f t="shared" si="144"/>
        <v>0.126389432</v>
      </c>
      <c r="T433" s="508">
        <f t="shared" si="145"/>
        <v>0.15798678999999999</v>
      </c>
      <c r="U433" s="508">
        <f t="shared" si="146"/>
        <v>1.5798678999999982E-2</v>
      </c>
      <c r="V433" s="663"/>
      <c r="W433" s="663"/>
      <c r="X433" s="663"/>
      <c r="Y433" s="663"/>
      <c r="Z433" s="663" t="str">
        <f>IF(AB433&gt;0,'приложение 1.1 '!G434,"-")</f>
        <v>-</v>
      </c>
      <c r="AA433" s="663"/>
      <c r="AB433" s="663"/>
      <c r="AC433" s="430">
        <f>'приложение 1.1 '!E434</f>
        <v>0</v>
      </c>
      <c r="AD433" s="663">
        <f>IF(AG433&gt;0,'приложение 1.1 '!G434,"-")</f>
        <v>2015</v>
      </c>
      <c r="AE433" s="663">
        <v>30</v>
      </c>
      <c r="AF433" s="663"/>
      <c r="AG433" s="663" t="s">
        <v>539</v>
      </c>
      <c r="AH433" s="531">
        <f>'приложение 1.1 '!D434</f>
        <v>0.17399999999999999</v>
      </c>
      <c r="AI433" s="185"/>
    </row>
    <row r="434" spans="1:35" ht="54.95" hidden="1" customHeight="1">
      <c r="A434" s="416" t="str">
        <f>'приложение 1.1 '!A435</f>
        <v>2.1.5.12</v>
      </c>
      <c r="B434" s="418" t="str">
        <f>'приложение 1.1 '!B435</f>
        <v>Строительство КЛ-0,4кВ от проектируемой ТП до ж/д ул.Энергетиков,43</v>
      </c>
      <c r="C434" s="663"/>
      <c r="D434" s="663"/>
      <c r="E434" s="663"/>
      <c r="F434" s="663"/>
      <c r="G434" s="663"/>
      <c r="H434" s="663"/>
      <c r="I434" s="663"/>
      <c r="J434" s="408"/>
      <c r="K434" s="430"/>
      <c r="L434" s="430"/>
      <c r="M434" s="430"/>
      <c r="N434" s="535"/>
      <c r="O434" s="430"/>
      <c r="P434" s="430"/>
      <c r="Q434" s="508">
        <f>'приложение 1.1 '!H435</f>
        <v>0.30658798999999998</v>
      </c>
      <c r="R434" s="508">
        <f t="shared" si="143"/>
        <v>1.53293995E-2</v>
      </c>
      <c r="S434" s="508">
        <f t="shared" si="144"/>
        <v>0.122635196</v>
      </c>
      <c r="T434" s="508">
        <f t="shared" si="145"/>
        <v>0.15329399499999999</v>
      </c>
      <c r="U434" s="508">
        <f t="shared" si="146"/>
        <v>1.5329399499999952E-2</v>
      </c>
      <c r="V434" s="663"/>
      <c r="W434" s="663"/>
      <c r="X434" s="663"/>
      <c r="Y434" s="663"/>
      <c r="Z434" s="663" t="str">
        <f>IF(AB434&gt;0,'приложение 1.1 '!G435,"-")</f>
        <v>-</v>
      </c>
      <c r="AA434" s="663"/>
      <c r="AB434" s="663"/>
      <c r="AC434" s="430">
        <f>'приложение 1.1 '!E435</f>
        <v>0</v>
      </c>
      <c r="AD434" s="663">
        <f>IF(AG434&gt;0,'приложение 1.1 '!G435,"-")</f>
        <v>2015</v>
      </c>
      <c r="AE434" s="663">
        <v>30</v>
      </c>
      <c r="AF434" s="663"/>
      <c r="AG434" s="663" t="s">
        <v>539</v>
      </c>
      <c r="AH434" s="531">
        <f>'приложение 1.1 '!D435</f>
        <v>0.16200000000000001</v>
      </c>
      <c r="AI434" s="185"/>
    </row>
    <row r="435" spans="1:35" ht="31.5" hidden="1" customHeight="1">
      <c r="A435" s="416" t="str">
        <f>'приложение 1.1 '!A436</f>
        <v>2.1.5.13</v>
      </c>
      <c r="B435" s="418" t="str">
        <f>'приложение 1.1 '!B436</f>
        <v>Строительство ВЛ-0,4кВ (ДНТ Дружба)</v>
      </c>
      <c r="C435" s="663"/>
      <c r="D435" s="663"/>
      <c r="E435" s="663"/>
      <c r="F435" s="663"/>
      <c r="G435" s="663"/>
      <c r="H435" s="663"/>
      <c r="I435" s="663"/>
      <c r="J435" s="408"/>
      <c r="K435" s="430"/>
      <c r="L435" s="430"/>
      <c r="M435" s="430"/>
      <c r="N435" s="535"/>
      <c r="O435" s="430"/>
      <c r="P435" s="430"/>
      <c r="Q435" s="508">
        <f>'приложение 1.1 '!H436</f>
        <v>1.6444483299999999</v>
      </c>
      <c r="R435" s="508">
        <f t="shared" si="143"/>
        <v>8.2222416500000006E-2</v>
      </c>
      <c r="S435" s="508">
        <f t="shared" si="144"/>
        <v>0.65777933200000005</v>
      </c>
      <c r="T435" s="508">
        <f t="shared" si="145"/>
        <v>0.82222416499999995</v>
      </c>
      <c r="U435" s="508">
        <f t="shared" si="146"/>
        <v>8.222241649999984E-2</v>
      </c>
      <c r="V435" s="663"/>
      <c r="W435" s="663"/>
      <c r="X435" s="663"/>
      <c r="Y435" s="663"/>
      <c r="Z435" s="663" t="str">
        <f>IF(AB435&gt;0,'приложение 1.1 '!G436,"-")</f>
        <v>-</v>
      </c>
      <c r="AA435" s="663"/>
      <c r="AB435" s="663"/>
      <c r="AC435" s="430">
        <f>'приложение 1.1 '!E436</f>
        <v>0</v>
      </c>
      <c r="AD435" s="663">
        <f>IF(AG435&gt;0,'приложение 1.1 '!G436,"-")</f>
        <v>2016</v>
      </c>
      <c r="AE435" s="663">
        <v>30</v>
      </c>
      <c r="AF435" s="663"/>
      <c r="AG435" s="663" t="s">
        <v>539</v>
      </c>
      <c r="AH435" s="531">
        <f>'приложение 1.1 '!D436</f>
        <v>1</v>
      </c>
      <c r="AI435" s="185"/>
    </row>
    <row r="436" spans="1:35" ht="31.5" hidden="1" customHeight="1">
      <c r="A436" s="416" t="str">
        <f>'приложение 1.1 '!A437</f>
        <v>2.1.5.14</v>
      </c>
      <c r="B436" s="418" t="str">
        <f>'приложение 1.1 '!B437</f>
        <v>Строительство КЛ-0,4кВ от ТП-600 до д/с №6 "Василек"</v>
      </c>
      <c r="C436" s="663"/>
      <c r="D436" s="663"/>
      <c r="E436" s="663"/>
      <c r="F436" s="663"/>
      <c r="G436" s="663"/>
      <c r="H436" s="663"/>
      <c r="I436" s="663"/>
      <c r="J436" s="408"/>
      <c r="K436" s="430"/>
      <c r="L436" s="430"/>
      <c r="M436" s="430"/>
      <c r="N436" s="535"/>
      <c r="O436" s="430"/>
      <c r="P436" s="430"/>
      <c r="Q436" s="508">
        <f>'приложение 1.1 '!H437</f>
        <v>0.65517099999999995</v>
      </c>
      <c r="R436" s="508">
        <f t="shared" ref="R436" si="147">Q436*0.05</f>
        <v>3.2758549999999997E-2</v>
      </c>
      <c r="S436" s="508">
        <f t="shared" ref="S436" si="148">Q436*0.4</f>
        <v>0.26206839999999998</v>
      </c>
      <c r="T436" s="508">
        <f t="shared" ref="T436" si="149">Q436*0.5</f>
        <v>0.32758549999999997</v>
      </c>
      <c r="U436" s="508">
        <f t="shared" ref="U436" si="150">Q436-(R436+S436+T436)</f>
        <v>3.2758550000000053E-2</v>
      </c>
      <c r="V436" s="663"/>
      <c r="W436" s="663"/>
      <c r="X436" s="663"/>
      <c r="Y436" s="663"/>
      <c r="Z436" s="663" t="str">
        <f>IF(AB436&gt;0,'приложение 1.1 '!G437,"-")</f>
        <v>-</v>
      </c>
      <c r="AA436" s="663"/>
      <c r="AB436" s="663"/>
      <c r="AC436" s="430">
        <f>'приложение 1.1 '!E437</f>
        <v>0</v>
      </c>
      <c r="AD436" s="663">
        <f>IF(AG436&gt;0,'приложение 1.1 '!G437,"-")</f>
        <v>2016</v>
      </c>
      <c r="AE436" s="663">
        <v>30</v>
      </c>
      <c r="AF436" s="663"/>
      <c r="AG436" s="663" t="s">
        <v>542</v>
      </c>
      <c r="AH436" s="531">
        <f>'приложение 1.1 '!D437</f>
        <v>0.41820000000000002</v>
      </c>
      <c r="AI436" s="185"/>
    </row>
    <row r="437" spans="1:35" ht="31.5" hidden="1" customHeight="1">
      <c r="A437" s="416" t="str">
        <f>'приложение 1.1 '!A438</f>
        <v>2.1.5.15</v>
      </c>
      <c r="B437" s="418" t="str">
        <f>'приложение 1.1 '!B438</f>
        <v>Строительство КЛ-0,4кВ от ТП-367 до ж/д Республики,83</v>
      </c>
      <c r="C437" s="663"/>
      <c r="D437" s="663"/>
      <c r="E437" s="663"/>
      <c r="F437" s="663"/>
      <c r="G437" s="663"/>
      <c r="H437" s="663"/>
      <c r="I437" s="663"/>
      <c r="J437" s="408"/>
      <c r="K437" s="430"/>
      <c r="L437" s="430"/>
      <c r="M437" s="430"/>
      <c r="N437" s="535"/>
      <c r="O437" s="430"/>
      <c r="P437" s="430"/>
      <c r="Q437" s="508">
        <f>'приложение 1.1 '!H438</f>
        <v>0.30827200000000005</v>
      </c>
      <c r="R437" s="508">
        <f t="shared" ref="R437" si="151">Q437*0.05</f>
        <v>1.5413600000000003E-2</v>
      </c>
      <c r="S437" s="508">
        <f t="shared" ref="S437" si="152">Q437*0.4</f>
        <v>0.12330880000000002</v>
      </c>
      <c r="T437" s="508">
        <f t="shared" ref="T437" si="153">Q437*0.5</f>
        <v>0.15413600000000002</v>
      </c>
      <c r="U437" s="508">
        <f t="shared" ref="U437" si="154">Q437-(R437+S437+T437)</f>
        <v>1.5413599999999972E-2</v>
      </c>
      <c r="V437" s="663"/>
      <c r="W437" s="663"/>
      <c r="X437" s="663"/>
      <c r="Y437" s="663"/>
      <c r="Z437" s="663" t="str">
        <f>IF(AB437&gt;0,'приложение 1.1 '!G438,"-")</f>
        <v>-</v>
      </c>
      <c r="AA437" s="663"/>
      <c r="AB437" s="663"/>
      <c r="AC437" s="430">
        <f>'приложение 1.1 '!E438</f>
        <v>0</v>
      </c>
      <c r="AD437" s="663">
        <f>IF(AG437&gt;0,'приложение 1.1 '!G438,"-")</f>
        <v>2016</v>
      </c>
      <c r="AE437" s="663">
        <v>30</v>
      </c>
      <c r="AF437" s="663"/>
      <c r="AG437" s="663" t="s">
        <v>542</v>
      </c>
      <c r="AH437" s="531">
        <f>'приложение 1.1 '!D438</f>
        <v>0.20399999999999999</v>
      </c>
      <c r="AI437" s="185"/>
    </row>
    <row r="438" spans="1:35" ht="31.5" hidden="1" customHeight="1">
      <c r="A438" s="416" t="str">
        <f>'приложение 1.1 '!A439</f>
        <v>2.1.5.16</v>
      </c>
      <c r="B438" s="418" t="str">
        <f>'приложение 1.1 '!B439</f>
        <v>Строительство КЛ-0,4 кВ ТП-392 - 30 лет Победы, 3А</v>
      </c>
      <c r="C438" s="663"/>
      <c r="D438" s="663"/>
      <c r="E438" s="663"/>
      <c r="F438" s="663"/>
      <c r="G438" s="663"/>
      <c r="H438" s="663"/>
      <c r="I438" s="663"/>
      <c r="J438" s="408"/>
      <c r="K438" s="430"/>
      <c r="L438" s="430"/>
      <c r="M438" s="430"/>
      <c r="N438" s="535"/>
      <c r="O438" s="430"/>
      <c r="P438" s="430"/>
      <c r="Q438" s="508">
        <f>'приложение 1.1 '!H439</f>
        <v>0.86785000000000001</v>
      </c>
      <c r="R438" s="508">
        <f t="shared" ref="R438:R439" si="155">Q438*0.05</f>
        <v>4.3392500000000001E-2</v>
      </c>
      <c r="S438" s="508">
        <f t="shared" ref="S438:S439" si="156">Q438*0.4</f>
        <v>0.34714</v>
      </c>
      <c r="T438" s="508">
        <f t="shared" ref="T438:T439" si="157">Q438*0.5</f>
        <v>0.43392500000000001</v>
      </c>
      <c r="U438" s="508">
        <f t="shared" ref="U438:U439" si="158">Q438-(R438+S438+T438)</f>
        <v>4.3392499999999945E-2</v>
      </c>
      <c r="V438" s="663"/>
      <c r="W438" s="663"/>
      <c r="X438" s="663"/>
      <c r="Y438" s="663"/>
      <c r="Z438" s="663" t="str">
        <f>IF(AB438&gt;0,'приложение 1.1 '!G439,"-")</f>
        <v>-</v>
      </c>
      <c r="AA438" s="663"/>
      <c r="AB438" s="663"/>
      <c r="AC438" s="430">
        <f>'приложение 1.1 '!E439</f>
        <v>0</v>
      </c>
      <c r="AD438" s="663">
        <f>IF(AG438&gt;0,'приложение 1.1 '!G439,"-")</f>
        <v>2017</v>
      </c>
      <c r="AE438" s="663">
        <v>30</v>
      </c>
      <c r="AF438" s="663"/>
      <c r="AG438" s="663" t="s">
        <v>542</v>
      </c>
      <c r="AH438" s="531">
        <f>'приложение 1.1 '!D439</f>
        <v>0.53500000000000003</v>
      </c>
      <c r="AI438" s="185"/>
    </row>
    <row r="439" spans="1:35" ht="31.5" hidden="1" customHeight="1">
      <c r="A439" s="416" t="str">
        <f>'приложение 1.1 '!A440</f>
        <v>2.1.5.17</v>
      </c>
      <c r="B439" s="418" t="str">
        <f>'приложение 1.1 '!B440</f>
        <v>Строительство КЛ-0,4 кВ ТП-392 - Ленина, 28</v>
      </c>
      <c r="C439" s="663"/>
      <c r="D439" s="663"/>
      <c r="E439" s="663"/>
      <c r="F439" s="663"/>
      <c r="G439" s="663"/>
      <c r="H439" s="663"/>
      <c r="I439" s="663"/>
      <c r="J439" s="408"/>
      <c r="K439" s="430"/>
      <c r="L439" s="430"/>
      <c r="M439" s="430"/>
      <c r="N439" s="535"/>
      <c r="O439" s="430"/>
      <c r="P439" s="430"/>
      <c r="Q439" s="508">
        <f>'приложение 1.1 '!H440</f>
        <v>0.62136999999999998</v>
      </c>
      <c r="R439" s="508">
        <f t="shared" si="155"/>
        <v>3.1068499999999999E-2</v>
      </c>
      <c r="S439" s="508">
        <f t="shared" si="156"/>
        <v>0.24854799999999999</v>
      </c>
      <c r="T439" s="508">
        <f t="shared" si="157"/>
        <v>0.31068499999999999</v>
      </c>
      <c r="U439" s="508">
        <f t="shared" si="158"/>
        <v>3.1068499999999943E-2</v>
      </c>
      <c r="V439" s="663"/>
      <c r="W439" s="663"/>
      <c r="X439" s="663"/>
      <c r="Y439" s="663"/>
      <c r="Z439" s="663" t="str">
        <f>IF(AB439&gt;0,'приложение 1.1 '!G440,"-")</f>
        <v>-</v>
      </c>
      <c r="AA439" s="663"/>
      <c r="AB439" s="663"/>
      <c r="AC439" s="430">
        <f>'приложение 1.1 '!E440</f>
        <v>0</v>
      </c>
      <c r="AD439" s="663">
        <f>IF(AG439&gt;0,'приложение 1.1 '!G440,"-")</f>
        <v>2017</v>
      </c>
      <c r="AE439" s="663">
        <v>30</v>
      </c>
      <c r="AF439" s="663"/>
      <c r="AG439" s="663" t="s">
        <v>542</v>
      </c>
      <c r="AH439" s="531">
        <f>'приложение 1.1 '!D440</f>
        <v>0.39200000000000002</v>
      </c>
      <c r="AI439" s="185"/>
    </row>
    <row r="440" spans="1:35" ht="24" hidden="1" customHeight="1">
      <c r="A440" s="147" t="str">
        <f>'приложение 1.1 '!A441</f>
        <v>2.1.6.</v>
      </c>
      <c r="B440" s="448" t="str">
        <f>'приложение 1.1 '!B441</f>
        <v>Прочие электросетевые объекты</v>
      </c>
      <c r="C440" s="663"/>
      <c r="D440" s="663"/>
      <c r="E440" s="663"/>
      <c r="F440" s="663"/>
      <c r="G440" s="663"/>
      <c r="H440" s="663"/>
      <c r="I440" s="663"/>
      <c r="J440" s="408"/>
      <c r="K440" s="430"/>
      <c r="L440" s="430"/>
      <c r="M440" s="430"/>
      <c r="N440" s="535"/>
      <c r="O440" s="430"/>
      <c r="P440" s="430"/>
      <c r="Q440" s="508"/>
      <c r="R440" s="508"/>
      <c r="S440" s="508"/>
      <c r="T440" s="508"/>
      <c r="U440" s="508"/>
      <c r="V440" s="663"/>
      <c r="W440" s="663"/>
      <c r="X440" s="663"/>
      <c r="Y440" s="663"/>
      <c r="Z440" s="663"/>
      <c r="AA440" s="663"/>
      <c r="AB440" s="663"/>
      <c r="AC440" s="430"/>
      <c r="AD440" s="663"/>
      <c r="AE440" s="663"/>
      <c r="AF440" s="663"/>
      <c r="AG440" s="663"/>
      <c r="AH440" s="531"/>
      <c r="AI440" s="185"/>
    </row>
    <row r="441" spans="1:35" hidden="1">
      <c r="A441" s="416" t="str">
        <f>'приложение 1.1 '!A442</f>
        <v>2.1.6.1</v>
      </c>
      <c r="B441" s="418" t="str">
        <f>'приложение 1.1 '!B442</f>
        <v>Покупка объектов электросетевого хозяйства</v>
      </c>
      <c r="C441" s="663"/>
      <c r="D441" s="663"/>
      <c r="E441" s="663"/>
      <c r="F441" s="663"/>
      <c r="G441" s="663"/>
      <c r="H441" s="663"/>
      <c r="I441" s="663"/>
      <c r="J441" s="408"/>
      <c r="K441" s="430"/>
      <c r="L441" s="430"/>
      <c r="M441" s="430"/>
      <c r="N441" s="535"/>
      <c r="O441" s="430"/>
      <c r="P441" s="430"/>
      <c r="Q441" s="508">
        <f>'приложение 1.1 '!H442</f>
        <v>88.515260799999993</v>
      </c>
      <c r="R441" s="508">
        <f t="shared" si="111"/>
        <v>4.4257630399999996</v>
      </c>
      <c r="S441" s="508">
        <f t="shared" si="112"/>
        <v>35.406104319999997</v>
      </c>
      <c r="T441" s="508">
        <f t="shared" si="113"/>
        <v>44.257630399999996</v>
      </c>
      <c r="U441" s="508">
        <f t="shared" si="114"/>
        <v>4.4257630399999925</v>
      </c>
      <c r="V441" s="663"/>
      <c r="W441" s="663"/>
      <c r="X441" s="663"/>
      <c r="Y441" s="663"/>
      <c r="Z441" s="663" t="str">
        <f>IF(AB441&gt;0,'приложение 1.1 '!G442,"-")</f>
        <v>2017.</v>
      </c>
      <c r="AA441" s="663">
        <v>25</v>
      </c>
      <c r="AB441" s="663" t="s">
        <v>2056</v>
      </c>
      <c r="AC441" s="430">
        <f>'приложение 1.1 '!E442</f>
        <v>17.48</v>
      </c>
      <c r="AD441" s="663" t="str">
        <f>IF(AG441&gt;0,'приложение 1.1 '!G442,"-")</f>
        <v>2017.</v>
      </c>
      <c r="AE441" s="663">
        <v>30</v>
      </c>
      <c r="AF441" s="663"/>
      <c r="AG441" s="663" t="s">
        <v>491</v>
      </c>
      <c r="AH441" s="531">
        <f>'приложение 1.1 '!D442</f>
        <v>6.9794999999999998</v>
      </c>
      <c r="AI441" s="185"/>
    </row>
    <row r="442" spans="1:35" hidden="1">
      <c r="A442" s="416" t="str">
        <f>'приложение 1.1 '!A443</f>
        <v>2.1.6.3</v>
      </c>
      <c r="B442" s="418" t="str">
        <f>'приложение 1.1 '!B443</f>
        <v>Трассоискатель RD8000 PDL с генератором</v>
      </c>
      <c r="C442" s="663"/>
      <c r="D442" s="663"/>
      <c r="E442" s="663"/>
      <c r="F442" s="663"/>
      <c r="G442" s="663"/>
      <c r="H442" s="663"/>
      <c r="I442" s="663"/>
      <c r="J442" s="408"/>
      <c r="K442" s="430"/>
      <c r="L442" s="430"/>
      <c r="M442" s="430"/>
      <c r="N442" s="535"/>
      <c r="O442" s="430"/>
      <c r="P442" s="430"/>
      <c r="Q442" s="508">
        <f>'приложение 1.1 '!H443</f>
        <v>0.34899999999999998</v>
      </c>
      <c r="R442" s="508">
        <f t="shared" ref="R442:R446" si="159">Q442*0.05</f>
        <v>1.745E-2</v>
      </c>
      <c r="S442" s="508">
        <f t="shared" ref="S442:S446" si="160">Q442*0.4</f>
        <v>0.1396</v>
      </c>
      <c r="T442" s="508">
        <f t="shared" ref="T442:T446" si="161">Q442*0.5</f>
        <v>0.17449999999999999</v>
      </c>
      <c r="U442" s="508">
        <f t="shared" ref="U442:U446" si="162">Q442-(R442+S442+T442)</f>
        <v>1.7449999999999966E-2</v>
      </c>
      <c r="V442" s="663"/>
      <c r="W442" s="663"/>
      <c r="X442" s="663"/>
      <c r="Y442" s="663"/>
      <c r="Z442" s="663" t="str">
        <f>IF(AB442&gt;0,'приложение 1.1 '!G443,"-")</f>
        <v>-</v>
      </c>
      <c r="AA442" s="663"/>
      <c r="AB442" s="663"/>
      <c r="AC442" s="430">
        <f>'приложение 1.1 '!E443</f>
        <v>0</v>
      </c>
      <c r="AD442" s="663" t="str">
        <f>IF(AG442&gt;0,'приложение 1.1 '!G443,"-")</f>
        <v>-</v>
      </c>
      <c r="AE442" s="663"/>
      <c r="AF442" s="663"/>
      <c r="AG442" s="663"/>
      <c r="AH442" s="531">
        <f>'приложение 1.1 '!D443</f>
        <v>0</v>
      </c>
      <c r="AI442" s="185"/>
    </row>
    <row r="443" spans="1:35" ht="47.25" hidden="1">
      <c r="A443" s="416" t="str">
        <f>'приложение 1.1 '!A444</f>
        <v>2.1.6.5</v>
      </c>
      <c r="B443" s="418" t="str">
        <f>'приложение 1.1 '!B444</f>
        <v xml:space="preserve">Подстанция № 68 35/6 кВ </v>
      </c>
      <c r="C443" s="663"/>
      <c r="D443" s="663"/>
      <c r="E443" s="663"/>
      <c r="F443" s="663"/>
      <c r="G443" s="663">
        <v>1989</v>
      </c>
      <c r="H443" s="663">
        <v>25</v>
      </c>
      <c r="I443" s="663" t="s">
        <v>2045</v>
      </c>
      <c r="J443" s="408">
        <v>8</v>
      </c>
      <c r="K443" s="430"/>
      <c r="L443" s="430"/>
      <c r="M443" s="430"/>
      <c r="N443" s="535"/>
      <c r="O443" s="430"/>
      <c r="P443" s="430"/>
      <c r="Q443" s="508">
        <f>'приложение 1.1 '!H444</f>
        <v>110.14678050000001</v>
      </c>
      <c r="R443" s="508">
        <f t="shared" si="159"/>
        <v>5.5073390250000003</v>
      </c>
      <c r="S443" s="508">
        <f t="shared" si="160"/>
        <v>44.058712200000002</v>
      </c>
      <c r="T443" s="508">
        <f t="shared" si="161"/>
        <v>55.073390250000003</v>
      </c>
      <c r="U443" s="508">
        <f t="shared" si="162"/>
        <v>5.5073390249999932</v>
      </c>
      <c r="V443" s="663"/>
      <c r="W443" s="663"/>
      <c r="X443" s="663"/>
      <c r="Y443" s="663"/>
      <c r="Z443" s="663">
        <f>IF(AB443&gt;0,'приложение 1.1 '!G444,"-")</f>
        <v>2015</v>
      </c>
      <c r="AA443" s="663">
        <v>25</v>
      </c>
      <c r="AB443" s="663" t="s">
        <v>1949</v>
      </c>
      <c r="AC443" s="430">
        <f>'приложение 1.1 '!E444</f>
        <v>8</v>
      </c>
      <c r="AD443" s="663" t="str">
        <f>IF(AG443&gt;0,'приложение 1.1 '!G444,"-")</f>
        <v>-</v>
      </c>
      <c r="AE443" s="663"/>
      <c r="AF443" s="663"/>
      <c r="AG443" s="663"/>
      <c r="AH443" s="531">
        <f>'приложение 1.1 '!D444</f>
        <v>0</v>
      </c>
      <c r="AI443" s="185"/>
    </row>
    <row r="444" spans="1:35" ht="31.5" hidden="1">
      <c r="A444" s="416" t="str">
        <f>'приложение 1.1 '!A445</f>
        <v>2.1.6.6</v>
      </c>
      <c r="B444" s="418" t="str">
        <f>'приложение 1.1 '!B445</f>
        <v>АГП-22Т на базе автомобиля КАМАЗ-43253 колесная формула (4х2)</v>
      </c>
      <c r="C444" s="663"/>
      <c r="D444" s="663"/>
      <c r="E444" s="663"/>
      <c r="F444" s="663"/>
      <c r="G444" s="663"/>
      <c r="H444" s="663"/>
      <c r="I444" s="663"/>
      <c r="J444" s="408"/>
      <c r="K444" s="430"/>
      <c r="L444" s="430"/>
      <c r="M444" s="430"/>
      <c r="N444" s="535"/>
      <c r="O444" s="430"/>
      <c r="P444" s="430"/>
      <c r="Q444" s="508">
        <f>'приложение 1.1 '!H445</f>
        <v>5.0422275599999997</v>
      </c>
      <c r="R444" s="508">
        <f t="shared" si="159"/>
        <v>0.252111378</v>
      </c>
      <c r="S444" s="508">
        <f t="shared" si="160"/>
        <v>2.016891024</v>
      </c>
      <c r="T444" s="508">
        <f t="shared" si="161"/>
        <v>2.5211137799999999</v>
      </c>
      <c r="U444" s="508">
        <f t="shared" si="162"/>
        <v>0.2521113779999995</v>
      </c>
      <c r="V444" s="663"/>
      <c r="W444" s="663"/>
      <c r="X444" s="663"/>
      <c r="Y444" s="663"/>
      <c r="Z444" s="663" t="str">
        <f>IF(AB444&gt;0,'приложение 1.1 '!G445,"-")</f>
        <v>-</v>
      </c>
      <c r="AA444" s="663"/>
      <c r="AB444" s="663"/>
      <c r="AC444" s="430">
        <f>'приложение 1.1 '!E445</f>
        <v>0</v>
      </c>
      <c r="AD444" s="663" t="str">
        <f>IF(AG444&gt;0,'приложение 1.1 '!G445,"-")</f>
        <v>-</v>
      </c>
      <c r="AE444" s="663"/>
      <c r="AF444" s="663"/>
      <c r="AG444" s="663"/>
      <c r="AH444" s="531">
        <f>'приложение 1.1 '!D445</f>
        <v>0</v>
      </c>
      <c r="AI444" s="185"/>
    </row>
    <row r="445" spans="1:35" ht="47.25" hidden="1">
      <c r="A445" s="416" t="str">
        <f>'приложение 1.1 '!A446</f>
        <v>2.1.6.7</v>
      </c>
      <c r="B445" s="418" t="str">
        <f>'приложение 1.1 '!B446</f>
        <v>Автоцистерна вакуумная МВ-10-КО на базе автомобиля КАМАЗ 43118-3017-46 колесная формула (6х6) вездеход</v>
      </c>
      <c r="C445" s="663"/>
      <c r="D445" s="663"/>
      <c r="E445" s="663"/>
      <c r="F445" s="663"/>
      <c r="G445" s="663"/>
      <c r="H445" s="663"/>
      <c r="I445" s="663"/>
      <c r="J445" s="408"/>
      <c r="K445" s="430"/>
      <c r="L445" s="430"/>
      <c r="M445" s="430"/>
      <c r="N445" s="535"/>
      <c r="O445" s="430"/>
      <c r="P445" s="430"/>
      <c r="Q445" s="508">
        <f>'приложение 1.1 '!H446</f>
        <v>2.9821325000000001</v>
      </c>
      <c r="R445" s="508">
        <f t="shared" si="159"/>
        <v>0.14910662500000002</v>
      </c>
      <c r="S445" s="508">
        <f t="shared" si="160"/>
        <v>1.1928530000000002</v>
      </c>
      <c r="T445" s="508">
        <f t="shared" si="161"/>
        <v>1.49106625</v>
      </c>
      <c r="U445" s="508">
        <f t="shared" si="162"/>
        <v>0.14910662499999994</v>
      </c>
      <c r="V445" s="663"/>
      <c r="W445" s="663"/>
      <c r="X445" s="663"/>
      <c r="Y445" s="663"/>
      <c r="Z445" s="663" t="str">
        <f>IF(AB445&gt;0,'приложение 1.1 '!G446,"-")</f>
        <v>-</v>
      </c>
      <c r="AA445" s="663"/>
      <c r="AB445" s="663"/>
      <c r="AC445" s="430">
        <f>'приложение 1.1 '!E446</f>
        <v>0</v>
      </c>
      <c r="AD445" s="663" t="str">
        <f>IF(AG445&gt;0,'приложение 1.1 '!G446,"-")</f>
        <v>-</v>
      </c>
      <c r="AE445" s="663"/>
      <c r="AF445" s="663"/>
      <c r="AG445" s="663"/>
      <c r="AH445" s="531">
        <f>'приложение 1.1 '!D446</f>
        <v>0</v>
      </c>
      <c r="AI445" s="185"/>
    </row>
    <row r="446" spans="1:35" ht="31.5" hidden="1">
      <c r="A446" s="416" t="str">
        <f>'приложение 1.1 '!A447</f>
        <v>2.1.6.8</v>
      </c>
      <c r="B446" s="418" t="str">
        <f>'приложение 1.1 '!B447</f>
        <v>ПАРМ на базе автомобиля КАМАЗ 5350 колесная формула (6х6) вездеход</v>
      </c>
      <c r="C446" s="663"/>
      <c r="D446" s="663"/>
      <c r="E446" s="663"/>
      <c r="F446" s="663"/>
      <c r="G446" s="663"/>
      <c r="H446" s="663"/>
      <c r="I446" s="663"/>
      <c r="J446" s="408"/>
      <c r="K446" s="430"/>
      <c r="L446" s="430"/>
      <c r="M446" s="430"/>
      <c r="N446" s="535"/>
      <c r="O446" s="430"/>
      <c r="P446" s="430"/>
      <c r="Q446" s="508">
        <f>'приложение 1.1 '!H447</f>
        <v>3.6515227100000001</v>
      </c>
      <c r="R446" s="508">
        <f t="shared" si="159"/>
        <v>0.18257613550000001</v>
      </c>
      <c r="S446" s="508">
        <f t="shared" si="160"/>
        <v>1.4606090840000001</v>
      </c>
      <c r="T446" s="508">
        <f t="shared" si="161"/>
        <v>1.825761355</v>
      </c>
      <c r="U446" s="508">
        <f t="shared" si="162"/>
        <v>0.18257613549999974</v>
      </c>
      <c r="V446" s="663"/>
      <c r="W446" s="663"/>
      <c r="X446" s="663"/>
      <c r="Y446" s="663"/>
      <c r="Z446" s="663" t="str">
        <f>IF(AB446&gt;0,'приложение 1.1 '!G447,"-")</f>
        <v>-</v>
      </c>
      <c r="AA446" s="663"/>
      <c r="AB446" s="663"/>
      <c r="AC446" s="430">
        <f>'приложение 1.1 '!E447</f>
        <v>0</v>
      </c>
      <c r="AD446" s="663" t="str">
        <f>IF(AG446&gt;0,'приложение 1.1 '!G447,"-")</f>
        <v>-</v>
      </c>
      <c r="AE446" s="663"/>
      <c r="AF446" s="663"/>
      <c r="AG446" s="663"/>
      <c r="AH446" s="531">
        <f>'приложение 1.1 '!D447</f>
        <v>0</v>
      </c>
      <c r="AI446" s="185"/>
    </row>
    <row r="447" spans="1:35" hidden="1">
      <c r="A447" s="416" t="str">
        <f>'приложение 1.1 '!A448</f>
        <v>2.1.6.9</v>
      </c>
      <c r="B447" s="418" t="str">
        <f>'приложение 1.1 '!B448</f>
        <v>Установка GRUNDODRILL 15XP Twin Drive</v>
      </c>
      <c r="C447" s="663"/>
      <c r="D447" s="663"/>
      <c r="E447" s="663"/>
      <c r="F447" s="663"/>
      <c r="G447" s="663"/>
      <c r="H447" s="663"/>
      <c r="I447" s="663"/>
      <c r="J447" s="408"/>
      <c r="K447" s="430"/>
      <c r="L447" s="430"/>
      <c r="M447" s="430"/>
      <c r="N447" s="535"/>
      <c r="O447" s="430"/>
      <c r="P447" s="430"/>
      <c r="Q447" s="508">
        <f>'приложение 1.1 '!H448</f>
        <v>34.804427400000002</v>
      </c>
      <c r="R447" s="508">
        <f t="shared" ref="R447" si="163">Q447*0.05</f>
        <v>1.7402213700000002</v>
      </c>
      <c r="S447" s="508">
        <f t="shared" ref="S447" si="164">Q447*0.4</f>
        <v>13.921770960000002</v>
      </c>
      <c r="T447" s="508">
        <f t="shared" ref="T447" si="165">Q447*0.5</f>
        <v>17.402213700000001</v>
      </c>
      <c r="U447" s="508">
        <f t="shared" ref="U447" si="166">Q447-(R447+S447+T447)</f>
        <v>1.7402213700000004</v>
      </c>
      <c r="V447" s="663"/>
      <c r="W447" s="663"/>
      <c r="X447" s="663"/>
      <c r="Y447" s="663"/>
      <c r="Z447" s="663" t="str">
        <f>IF(AB447&gt;0,'приложение 1.1 '!G448,"-")</f>
        <v>-</v>
      </c>
      <c r="AA447" s="663"/>
      <c r="AB447" s="663"/>
      <c r="AC447" s="430">
        <f>'приложение 1.1 '!E448</f>
        <v>0</v>
      </c>
      <c r="AD447" s="663" t="str">
        <f>IF(AG447&gt;0,'приложение 1.1 '!G448,"-")</f>
        <v>-</v>
      </c>
      <c r="AE447" s="663"/>
      <c r="AF447" s="663"/>
      <c r="AG447" s="663"/>
      <c r="AH447" s="531">
        <f>'приложение 1.1 '!D448</f>
        <v>0</v>
      </c>
      <c r="AI447" s="185"/>
    </row>
    <row r="448" spans="1:35" ht="31.5" hidden="1">
      <c r="A448" s="416" t="str">
        <f>'приложение 1.1 '!A449</f>
        <v>2.1.6.10</v>
      </c>
      <c r="B448" s="418" t="str">
        <f>'приложение 1.1 '!B449</f>
        <v>Производственные помещения ул.Аэрофлотская,23 г.Сургут</v>
      </c>
      <c r="C448" s="663"/>
      <c r="D448" s="663"/>
      <c r="E448" s="663"/>
      <c r="F448" s="663"/>
      <c r="G448" s="663"/>
      <c r="H448" s="663"/>
      <c r="I448" s="663"/>
      <c r="J448" s="408"/>
      <c r="K448" s="430"/>
      <c r="L448" s="430"/>
      <c r="M448" s="430"/>
      <c r="N448" s="535"/>
      <c r="O448" s="430"/>
      <c r="P448" s="430"/>
      <c r="Q448" s="508">
        <f>'приложение 1.1 '!H449</f>
        <v>95.503399999999999</v>
      </c>
      <c r="R448" s="508">
        <f t="shared" ref="R448:R457" si="167">Q448*0.05</f>
        <v>4.7751700000000001</v>
      </c>
      <c r="S448" s="508">
        <f t="shared" ref="S448:S457" si="168">Q448*0.4</f>
        <v>38.201360000000001</v>
      </c>
      <c r="T448" s="508">
        <f t="shared" ref="T448:T457" si="169">Q448*0.5</f>
        <v>47.7517</v>
      </c>
      <c r="U448" s="508">
        <f t="shared" ref="U448:U457" si="170">Q448-(R448+S448+T448)</f>
        <v>4.7751700000000028</v>
      </c>
      <c r="V448" s="663"/>
      <c r="W448" s="663"/>
      <c r="X448" s="663"/>
      <c r="Y448" s="663"/>
      <c r="Z448" s="663" t="str">
        <f>IF(AB448&gt;0,'приложение 1.1 '!G449,"-")</f>
        <v>-</v>
      </c>
      <c r="AA448" s="663"/>
      <c r="AB448" s="663"/>
      <c r="AC448" s="430">
        <f>'приложение 1.1 '!E449</f>
        <v>0</v>
      </c>
      <c r="AD448" s="663" t="str">
        <f>IF(AG448&gt;0,'приложение 1.1 '!G449,"-")</f>
        <v>-</v>
      </c>
      <c r="AE448" s="663"/>
      <c r="AF448" s="663"/>
      <c r="AG448" s="663"/>
      <c r="AH448" s="531">
        <f>'приложение 1.1 '!D449</f>
        <v>0</v>
      </c>
      <c r="AI448" s="185"/>
    </row>
    <row r="449" spans="1:35" ht="31.5" hidden="1">
      <c r="A449" s="416" t="str">
        <f>'приложение 1.1 '!A450</f>
        <v>2.1.6.11</v>
      </c>
      <c r="B449" s="418" t="str">
        <f>'приложение 1.1 '!B450</f>
        <v>ПС 35/6 кВ № 121 г.Сургут</v>
      </c>
      <c r="C449" s="663"/>
      <c r="D449" s="663"/>
      <c r="E449" s="663"/>
      <c r="F449" s="663"/>
      <c r="G449" s="663"/>
      <c r="H449" s="663"/>
      <c r="I449" s="663"/>
      <c r="J449" s="408"/>
      <c r="K449" s="430"/>
      <c r="L449" s="430"/>
      <c r="M449" s="430"/>
      <c r="N449" s="535"/>
      <c r="O449" s="430"/>
      <c r="P449" s="430"/>
      <c r="Q449" s="508">
        <f>'приложение 1.1 '!H450</f>
        <v>80.2</v>
      </c>
      <c r="R449" s="508">
        <f t="shared" si="167"/>
        <v>4.0100000000000007</v>
      </c>
      <c r="S449" s="508">
        <f t="shared" si="168"/>
        <v>32.080000000000005</v>
      </c>
      <c r="T449" s="508">
        <f t="shared" si="169"/>
        <v>40.1</v>
      </c>
      <c r="U449" s="508">
        <f t="shared" si="170"/>
        <v>4.0100000000000051</v>
      </c>
      <c r="V449" s="663"/>
      <c r="W449" s="663"/>
      <c r="X449" s="663"/>
      <c r="Y449" s="663"/>
      <c r="Z449" s="663">
        <f>IF(AB449&gt;0,'приложение 1.1 '!G450,"-")</f>
        <v>2016</v>
      </c>
      <c r="AA449" s="663">
        <v>25</v>
      </c>
      <c r="AB449" s="663" t="s">
        <v>2247</v>
      </c>
      <c r="AC449" s="430">
        <f>'приложение 1.1 '!E450</f>
        <v>4</v>
      </c>
      <c r="AD449" s="663" t="str">
        <f>IF(AG449&gt;0,'приложение 1.1 '!G450,"-")</f>
        <v>-</v>
      </c>
      <c r="AE449" s="663"/>
      <c r="AF449" s="663"/>
      <c r="AG449" s="663"/>
      <c r="AH449" s="531">
        <f>'приложение 1.1 '!D450</f>
        <v>0</v>
      </c>
      <c r="AI449" s="185"/>
    </row>
    <row r="450" spans="1:35" hidden="1">
      <c r="A450" s="416" t="str">
        <f>'приложение 1.1 '!A451</f>
        <v>2.1.6.12</v>
      </c>
      <c r="B450" s="418" t="str">
        <f>'приложение 1.1 '!B451</f>
        <v>ВЛ ПС-121,68 г.Сургут</v>
      </c>
      <c r="C450" s="663"/>
      <c r="D450" s="663"/>
      <c r="E450" s="663"/>
      <c r="F450" s="663"/>
      <c r="G450" s="663"/>
      <c r="H450" s="663"/>
      <c r="I450" s="663"/>
      <c r="J450" s="408"/>
      <c r="K450" s="430"/>
      <c r="L450" s="430"/>
      <c r="M450" s="430"/>
      <c r="N450" s="535"/>
      <c r="O450" s="430"/>
      <c r="P450" s="430"/>
      <c r="Q450" s="508">
        <f>'приложение 1.1 '!H451</f>
        <v>7</v>
      </c>
      <c r="R450" s="508">
        <f t="shared" si="167"/>
        <v>0.35000000000000003</v>
      </c>
      <c r="S450" s="508">
        <f t="shared" si="168"/>
        <v>2.8000000000000003</v>
      </c>
      <c r="T450" s="508">
        <f t="shared" si="169"/>
        <v>3.5</v>
      </c>
      <c r="U450" s="508">
        <f t="shared" si="170"/>
        <v>0.34999999999999964</v>
      </c>
      <c r="V450" s="663"/>
      <c r="W450" s="663"/>
      <c r="X450" s="663"/>
      <c r="Y450" s="663"/>
      <c r="Z450" s="663" t="str">
        <f>IF(AB450&gt;0,'приложение 1.1 '!G451,"-")</f>
        <v>-</v>
      </c>
      <c r="AA450" s="663"/>
      <c r="AB450" s="663"/>
      <c r="AC450" s="430">
        <f>'приложение 1.1 '!E451</f>
        <v>0</v>
      </c>
      <c r="AD450" s="663">
        <f>IF(AG450&gt;0,'приложение 1.1 '!G451,"-")</f>
        <v>2016</v>
      </c>
      <c r="AE450" s="663">
        <v>30</v>
      </c>
      <c r="AF450" s="663"/>
      <c r="AG450" s="663" t="s">
        <v>2246</v>
      </c>
      <c r="AH450" s="531">
        <f>'приложение 1.1 '!D451</f>
        <v>13.353999999999999</v>
      </c>
      <c r="AI450" s="185"/>
    </row>
    <row r="451" spans="1:35" hidden="1">
      <c r="A451" s="416" t="str">
        <f>'приложение 1.1 '!A452</f>
        <v>2.1.6.13</v>
      </c>
      <c r="B451" s="418" t="str">
        <f>'приложение 1.1 '!B452</f>
        <v>Тягач МАЗ 6430В9-1421-021</v>
      </c>
      <c r="C451" s="663"/>
      <c r="D451" s="663"/>
      <c r="E451" s="663"/>
      <c r="F451" s="663"/>
      <c r="G451" s="663"/>
      <c r="H451" s="663"/>
      <c r="I451" s="663"/>
      <c r="J451" s="408"/>
      <c r="K451" s="430"/>
      <c r="L451" s="430"/>
      <c r="M451" s="430"/>
      <c r="N451" s="535"/>
      <c r="O451" s="430"/>
      <c r="P451" s="430"/>
      <c r="Q451" s="508">
        <f>'приложение 1.1 '!H452</f>
        <v>5.3975</v>
      </c>
      <c r="R451" s="508">
        <f t="shared" si="167"/>
        <v>0.26987500000000003</v>
      </c>
      <c r="S451" s="508">
        <f t="shared" si="168"/>
        <v>2.1590000000000003</v>
      </c>
      <c r="T451" s="508">
        <f t="shared" si="169"/>
        <v>2.69875</v>
      </c>
      <c r="U451" s="508">
        <f t="shared" si="170"/>
        <v>0.26987499999999986</v>
      </c>
      <c r="V451" s="663"/>
      <c r="W451" s="663"/>
      <c r="X451" s="663"/>
      <c r="Y451" s="663"/>
      <c r="Z451" s="663" t="str">
        <f>IF(AB451&gt;0,'приложение 1.1 '!G452,"-")</f>
        <v>-</v>
      </c>
      <c r="AA451" s="663"/>
      <c r="AB451" s="663"/>
      <c r="AC451" s="430">
        <f>'приложение 1.1 '!E452</f>
        <v>0</v>
      </c>
      <c r="AD451" s="663" t="str">
        <f>IF(AG451&gt;0,'приложение 1.1 '!G452,"-")</f>
        <v>-</v>
      </c>
      <c r="AE451" s="663"/>
      <c r="AF451" s="663"/>
      <c r="AG451" s="663"/>
      <c r="AH451" s="531">
        <f>'приложение 1.1 '!D452</f>
        <v>0</v>
      </c>
      <c r="AI451" s="185"/>
    </row>
    <row r="452" spans="1:35" hidden="1">
      <c r="A452" s="416" t="str">
        <f>'приложение 1.1 '!A453</f>
        <v>2.1.6.14</v>
      </c>
      <c r="B452" s="418" t="str">
        <f>'приложение 1.1 '!B453</f>
        <v>Полуприцеп низкорамный 993930-S40</v>
      </c>
      <c r="C452" s="663"/>
      <c r="D452" s="663"/>
      <c r="E452" s="663"/>
      <c r="F452" s="663"/>
      <c r="G452" s="663"/>
      <c r="H452" s="663"/>
      <c r="I452" s="663"/>
      <c r="J452" s="408"/>
      <c r="K452" s="430"/>
      <c r="L452" s="430"/>
      <c r="M452" s="430"/>
      <c r="N452" s="535"/>
      <c r="O452" s="430"/>
      <c r="P452" s="430"/>
      <c r="Q452" s="508">
        <f>'приложение 1.1 '!H453</f>
        <v>2.9498000000000002</v>
      </c>
      <c r="R452" s="508">
        <f t="shared" si="167"/>
        <v>0.14749000000000001</v>
      </c>
      <c r="S452" s="508">
        <f t="shared" si="168"/>
        <v>1.1799200000000001</v>
      </c>
      <c r="T452" s="508">
        <f t="shared" si="169"/>
        <v>1.4749000000000001</v>
      </c>
      <c r="U452" s="508">
        <f t="shared" si="170"/>
        <v>0.1474899999999999</v>
      </c>
      <c r="V452" s="663"/>
      <c r="W452" s="663"/>
      <c r="X452" s="663"/>
      <c r="Y452" s="663"/>
      <c r="Z452" s="663" t="str">
        <f>IF(AB452&gt;0,'приложение 1.1 '!G453,"-")</f>
        <v>-</v>
      </c>
      <c r="AA452" s="663"/>
      <c r="AB452" s="663"/>
      <c r="AC452" s="430">
        <f>'приложение 1.1 '!E453</f>
        <v>0</v>
      </c>
      <c r="AD452" s="663" t="str">
        <f>IF(AG452&gt;0,'приложение 1.1 '!G453,"-")</f>
        <v>-</v>
      </c>
      <c r="AE452" s="663"/>
      <c r="AF452" s="663"/>
      <c r="AG452" s="663"/>
      <c r="AH452" s="531">
        <f>'приложение 1.1 '!D453</f>
        <v>0</v>
      </c>
      <c r="AI452" s="185"/>
    </row>
    <row r="453" spans="1:35" ht="31.5" hidden="1">
      <c r="A453" s="416" t="str">
        <f>'приложение 1.1 '!A454</f>
        <v>2.1.6.15</v>
      </c>
      <c r="B453" s="418" t="str">
        <f>'приложение 1.1 '!B454</f>
        <v>Автогидроподъемник (АГП ПСС121.28-03)  КАМАЗ 5356 6х6</v>
      </c>
      <c r="C453" s="663"/>
      <c r="D453" s="663"/>
      <c r="E453" s="663"/>
      <c r="F453" s="663"/>
      <c r="G453" s="663"/>
      <c r="H453" s="663"/>
      <c r="I453" s="663"/>
      <c r="J453" s="408"/>
      <c r="K453" s="430"/>
      <c r="L453" s="430"/>
      <c r="M453" s="430"/>
      <c r="N453" s="535"/>
      <c r="O453" s="430"/>
      <c r="P453" s="430"/>
      <c r="Q453" s="508">
        <f>'приложение 1.1 '!H454</f>
        <v>6.9037833400000004</v>
      </c>
      <c r="R453" s="508">
        <f t="shared" si="167"/>
        <v>0.34518916700000002</v>
      </c>
      <c r="S453" s="508">
        <f t="shared" si="168"/>
        <v>2.7615133360000002</v>
      </c>
      <c r="T453" s="508">
        <f t="shared" si="169"/>
        <v>3.4518916700000002</v>
      </c>
      <c r="U453" s="508">
        <f t="shared" si="170"/>
        <v>0.34518916700000002</v>
      </c>
      <c r="V453" s="663"/>
      <c r="W453" s="663"/>
      <c r="X453" s="663"/>
      <c r="Y453" s="663"/>
      <c r="Z453" s="663" t="str">
        <f>IF(AB453&gt;0,'приложение 1.1 '!G454,"-")</f>
        <v>-</v>
      </c>
      <c r="AA453" s="663"/>
      <c r="AB453" s="663"/>
      <c r="AC453" s="430">
        <f>'приложение 1.1 '!E454</f>
        <v>0</v>
      </c>
      <c r="AD453" s="663" t="str">
        <f>IF(AG453&gt;0,'приложение 1.1 '!G454,"-")</f>
        <v>-</v>
      </c>
      <c r="AE453" s="663"/>
      <c r="AF453" s="663"/>
      <c r="AG453" s="663"/>
      <c r="AH453" s="531">
        <f>'приложение 1.1 '!D454</f>
        <v>0</v>
      </c>
      <c r="AI453" s="185"/>
    </row>
    <row r="454" spans="1:35" hidden="1">
      <c r="A454" s="416" t="str">
        <f>'приложение 1.1 '!A455</f>
        <v>2.1.6.16</v>
      </c>
      <c r="B454" s="418" t="str">
        <f>'приложение 1.1 '!B455</f>
        <v>CAT 434F2</v>
      </c>
      <c r="C454" s="663"/>
      <c r="D454" s="663"/>
      <c r="E454" s="663"/>
      <c r="F454" s="663"/>
      <c r="G454" s="663"/>
      <c r="H454" s="663"/>
      <c r="I454" s="663"/>
      <c r="J454" s="408"/>
      <c r="K454" s="430"/>
      <c r="L454" s="430"/>
      <c r="M454" s="430"/>
      <c r="N454" s="535"/>
      <c r="O454" s="430"/>
      <c r="P454" s="430"/>
      <c r="Q454" s="508">
        <f>'приложение 1.1 '!H455</f>
        <v>8.1590199999999999</v>
      </c>
      <c r="R454" s="508">
        <f t="shared" si="167"/>
        <v>0.40795100000000001</v>
      </c>
      <c r="S454" s="508">
        <f t="shared" si="168"/>
        <v>3.2636080000000001</v>
      </c>
      <c r="T454" s="508">
        <f t="shared" si="169"/>
        <v>4.07951</v>
      </c>
      <c r="U454" s="508">
        <f t="shared" si="170"/>
        <v>0.40795099999999973</v>
      </c>
      <c r="V454" s="663"/>
      <c r="W454" s="663"/>
      <c r="X454" s="663"/>
      <c r="Y454" s="663"/>
      <c r="Z454" s="663" t="str">
        <f>IF(AB454&gt;0,'приложение 1.1 '!G455,"-")</f>
        <v>-</v>
      </c>
      <c r="AA454" s="663"/>
      <c r="AB454" s="663"/>
      <c r="AC454" s="430">
        <f>'приложение 1.1 '!E455</f>
        <v>0</v>
      </c>
      <c r="AD454" s="663" t="str">
        <f>IF(AG454&gt;0,'приложение 1.1 '!G455,"-")</f>
        <v>-</v>
      </c>
      <c r="AE454" s="663"/>
      <c r="AF454" s="663"/>
      <c r="AG454" s="663"/>
      <c r="AH454" s="531">
        <f>'приложение 1.1 '!D455</f>
        <v>0</v>
      </c>
      <c r="AI454" s="185"/>
    </row>
    <row r="455" spans="1:35" ht="31.5" hidden="1">
      <c r="A455" s="416" t="str">
        <f>'приложение 1.1 '!A456</f>
        <v>2.1.6.17</v>
      </c>
      <c r="B455" s="418" t="str">
        <f>'приложение 1.1 '!B456</f>
        <v>Погрузчик Фронтальный "Амкадор-352" г.п. 5тн (Вилы грузовые)</v>
      </c>
      <c r="C455" s="663"/>
      <c r="D455" s="663"/>
      <c r="E455" s="663"/>
      <c r="F455" s="663"/>
      <c r="G455" s="663"/>
      <c r="H455" s="663"/>
      <c r="I455" s="663"/>
      <c r="J455" s="408"/>
      <c r="K455" s="430"/>
      <c r="L455" s="430"/>
      <c r="M455" s="430"/>
      <c r="N455" s="535"/>
      <c r="O455" s="430"/>
      <c r="P455" s="430"/>
      <c r="Q455" s="508">
        <f>'приложение 1.1 '!H456</f>
        <v>6.4016899999999994</v>
      </c>
      <c r="R455" s="508">
        <f t="shared" si="167"/>
        <v>0.32008449999999999</v>
      </c>
      <c r="S455" s="508">
        <f t="shared" si="168"/>
        <v>2.560676</v>
      </c>
      <c r="T455" s="508">
        <f t="shared" si="169"/>
        <v>3.2008449999999997</v>
      </c>
      <c r="U455" s="508">
        <f t="shared" si="170"/>
        <v>0.32008449999999922</v>
      </c>
      <c r="V455" s="663"/>
      <c r="W455" s="663"/>
      <c r="X455" s="663"/>
      <c r="Y455" s="663"/>
      <c r="Z455" s="663" t="str">
        <f>IF(AB455&gt;0,'приложение 1.1 '!G456,"-")</f>
        <v>-</v>
      </c>
      <c r="AA455" s="663"/>
      <c r="AB455" s="663"/>
      <c r="AC455" s="430">
        <f>'приложение 1.1 '!E456</f>
        <v>0</v>
      </c>
      <c r="AD455" s="663" t="str">
        <f>IF(AG455&gt;0,'приложение 1.1 '!G456,"-")</f>
        <v>-</v>
      </c>
      <c r="AE455" s="663"/>
      <c r="AF455" s="663"/>
      <c r="AG455" s="663"/>
      <c r="AH455" s="531">
        <f>'приложение 1.1 '!D456</f>
        <v>0</v>
      </c>
      <c r="AI455" s="185"/>
    </row>
    <row r="456" spans="1:35" hidden="1">
      <c r="A456" s="416" t="str">
        <f>'приложение 1.1 '!A457</f>
        <v>2.1.6.18</v>
      </c>
      <c r="B456" s="418" t="str">
        <f>'приложение 1.1 '!B457</f>
        <v>Самосвал "КАМАЗ-65111" г.п. 14 тонн</v>
      </c>
      <c r="C456" s="663"/>
      <c r="D456" s="663"/>
      <c r="E456" s="663"/>
      <c r="F456" s="663"/>
      <c r="G456" s="663"/>
      <c r="H456" s="663"/>
      <c r="I456" s="663"/>
      <c r="J456" s="408"/>
      <c r="K456" s="430"/>
      <c r="L456" s="430"/>
      <c r="M456" s="430"/>
      <c r="N456" s="535"/>
      <c r="O456" s="430"/>
      <c r="P456" s="430"/>
      <c r="Q456" s="508">
        <f>'приложение 1.1 '!H457</f>
        <v>4.76988667</v>
      </c>
      <c r="R456" s="508">
        <f t="shared" si="167"/>
        <v>0.23849433350000002</v>
      </c>
      <c r="S456" s="508">
        <f t="shared" si="168"/>
        <v>1.9079546680000001</v>
      </c>
      <c r="T456" s="508">
        <f t="shared" si="169"/>
        <v>2.384943335</v>
      </c>
      <c r="U456" s="508">
        <f t="shared" si="170"/>
        <v>0.23849433350000027</v>
      </c>
      <c r="V456" s="663"/>
      <c r="W456" s="663"/>
      <c r="X456" s="663"/>
      <c r="Y456" s="663"/>
      <c r="Z456" s="663" t="str">
        <f>IF(AB456&gt;0,'приложение 1.1 '!G457,"-")</f>
        <v>-</v>
      </c>
      <c r="AA456" s="663"/>
      <c r="AB456" s="663"/>
      <c r="AC456" s="430">
        <f>'приложение 1.1 '!E457</f>
        <v>0</v>
      </c>
      <c r="AD456" s="663" t="str">
        <f>IF(AG456&gt;0,'приложение 1.1 '!G457,"-")</f>
        <v>-</v>
      </c>
      <c r="AE456" s="663"/>
      <c r="AF456" s="663"/>
      <c r="AG456" s="663"/>
      <c r="AH456" s="531">
        <f>'приложение 1.1 '!D457</f>
        <v>0</v>
      </c>
      <c r="AI456" s="185"/>
    </row>
    <row r="457" spans="1:35" hidden="1">
      <c r="A457" s="416" t="str">
        <f>'приложение 1.1 '!A458</f>
        <v>2.1.6.19</v>
      </c>
      <c r="B457" s="418" t="str">
        <f>'приложение 1.1 '!B458</f>
        <v>Лада 21214-59018</v>
      </c>
      <c r="C457" s="663"/>
      <c r="D457" s="663"/>
      <c r="E457" s="663"/>
      <c r="F457" s="663"/>
      <c r="G457" s="663"/>
      <c r="H457" s="663"/>
      <c r="I457" s="663"/>
      <c r="J457" s="408"/>
      <c r="K457" s="430"/>
      <c r="L457" s="430"/>
      <c r="M457" s="430"/>
      <c r="N457" s="535"/>
      <c r="O457" s="430"/>
      <c r="P457" s="430"/>
      <c r="Q457" s="508">
        <f>'приложение 1.1 '!H458</f>
        <v>0.54722000000000004</v>
      </c>
      <c r="R457" s="508">
        <f t="shared" si="167"/>
        <v>2.7361000000000003E-2</v>
      </c>
      <c r="S457" s="508">
        <f t="shared" si="168"/>
        <v>0.21888800000000003</v>
      </c>
      <c r="T457" s="508">
        <f t="shared" si="169"/>
        <v>0.27361000000000002</v>
      </c>
      <c r="U457" s="508">
        <f t="shared" si="170"/>
        <v>2.7360999999999969E-2</v>
      </c>
      <c r="V457" s="663"/>
      <c r="W457" s="663"/>
      <c r="X457" s="663"/>
      <c r="Y457" s="663"/>
      <c r="Z457" s="663" t="str">
        <f>IF(AB457&gt;0,'приложение 1.1 '!G458,"-")</f>
        <v>-</v>
      </c>
      <c r="AA457" s="663"/>
      <c r="AB457" s="663"/>
      <c r="AC457" s="430">
        <f>'приложение 1.1 '!E458</f>
        <v>0</v>
      </c>
      <c r="AD457" s="663" t="str">
        <f>IF(AG457&gt;0,'приложение 1.1 '!G458,"-")</f>
        <v>-</v>
      </c>
      <c r="AE457" s="663"/>
      <c r="AF457" s="663"/>
      <c r="AG457" s="663"/>
      <c r="AH457" s="531">
        <f>'приложение 1.1 '!D458</f>
        <v>0</v>
      </c>
      <c r="AI457" s="185"/>
    </row>
    <row r="458" spans="1:35" ht="30" hidden="1" customHeight="1">
      <c r="A458" s="663"/>
      <c r="B458" s="145" t="s">
        <v>476</v>
      </c>
      <c r="C458" s="662"/>
      <c r="D458" s="662"/>
      <c r="E458" s="662"/>
      <c r="F458" s="662"/>
      <c r="G458" s="662"/>
      <c r="H458" s="662"/>
      <c r="I458" s="662"/>
      <c r="J458" s="181">
        <f>SUM(J186:J457)</f>
        <v>8</v>
      </c>
      <c r="K458" s="189"/>
      <c r="L458" s="189"/>
      <c r="M458" s="189"/>
      <c r="N458" s="191"/>
      <c r="O458" s="181">
        <f>SUM(O186:O457)</f>
        <v>0</v>
      </c>
      <c r="P458" s="189"/>
      <c r="Q458" s="146">
        <f>SUM(Q186:Q457)</f>
        <v>1800.3248093055934</v>
      </c>
      <c r="R458" s="146">
        <f t="shared" ref="R458:U458" si="171">SUM(R186:R457)</f>
        <v>90.016240465279594</v>
      </c>
      <c r="S458" s="146">
        <f t="shared" si="171"/>
        <v>720.12992372223675</v>
      </c>
      <c r="T458" s="146">
        <f t="shared" si="171"/>
        <v>900.16240465279668</v>
      </c>
      <c r="U458" s="146">
        <f t="shared" si="171"/>
        <v>90.016240465279594</v>
      </c>
      <c r="V458" s="150"/>
      <c r="W458" s="150"/>
      <c r="X458" s="150"/>
      <c r="Y458" s="150"/>
      <c r="Z458" s="150"/>
      <c r="AA458" s="412"/>
      <c r="AB458" s="150"/>
      <c r="AC458" s="184">
        <f>SUM(AC186:AC457)</f>
        <v>324.7199999999998</v>
      </c>
      <c r="AD458" s="184"/>
      <c r="AE458" s="184"/>
      <c r="AF458" s="184"/>
      <c r="AG458" s="184"/>
      <c r="AH458" s="184">
        <f>SUM(AH186:AI457)</f>
        <v>220.38170000000008</v>
      </c>
      <c r="AI458" s="185"/>
    </row>
    <row r="460" spans="1:35">
      <c r="A460" s="154" t="s">
        <v>1851</v>
      </c>
      <c r="B460" s="9" t="s">
        <v>1850</v>
      </c>
    </row>
    <row r="461" spans="1:35">
      <c r="A461" s="154" t="s">
        <v>1853</v>
      </c>
      <c r="B461" s="9" t="s">
        <v>1852</v>
      </c>
    </row>
    <row r="462" spans="1:35">
      <c r="Q462" s="510" t="s">
        <v>448</v>
      </c>
      <c r="R462" s="510"/>
      <c r="U462" s="510" t="s">
        <v>448</v>
      </c>
    </row>
  </sheetData>
  <autoFilter ref="A19:AI458">
    <filterColumn colId="1">
      <filters>
        <filter val="Реконструкция оборудования РП-165 мкр.43"/>
        <filter val="Строительство КЛ-10кВ от РП-165 до ТП3 2х1600кВА мкр.42"/>
      </filters>
    </filterColumn>
  </autoFilter>
  <mergeCells count="16">
    <mergeCell ref="AF7:AH7"/>
    <mergeCell ref="AI15:AI16"/>
    <mergeCell ref="A5:AI5"/>
    <mergeCell ref="A6:AI6"/>
    <mergeCell ref="A14:A16"/>
    <mergeCell ref="B14:B16"/>
    <mergeCell ref="C14:P14"/>
    <mergeCell ref="Q14:U15"/>
    <mergeCell ref="V14:AI14"/>
    <mergeCell ref="C15:F15"/>
    <mergeCell ref="AD15:AH15"/>
    <mergeCell ref="G15:J15"/>
    <mergeCell ref="P15:P16"/>
    <mergeCell ref="V15:Y15"/>
    <mergeCell ref="Z15:AC15"/>
    <mergeCell ref="K15:O15"/>
  </mergeCells>
  <phoneticPr fontId="44" type="noConversion"/>
  <pageMargins left="0.55118110236220474" right="0.31496062992125984" top="0.35433070866141736" bottom="0.59055118110236227" header="0.31496062992125984" footer="0.31496062992125984"/>
  <pageSetup paperSize="8" scale="43" fitToHeight="24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H595"/>
  <sheetViews>
    <sheetView view="pageBreakPreview" zoomScaleNormal="100" zoomScaleSheetLayoutView="100" workbookViewId="0">
      <selection activeCell="C528" sqref="C528"/>
    </sheetView>
  </sheetViews>
  <sheetFormatPr defaultColWidth="1.25" defaultRowHeight="12.75"/>
  <cols>
    <col min="1" max="1" width="8" style="559" customWidth="1"/>
    <col min="2" max="2" width="26.625" style="559" customWidth="1"/>
    <col min="3" max="3" width="9" style="454" customWidth="1"/>
    <col min="4" max="4" width="7.125" style="292" customWidth="1"/>
    <col min="5" max="5" width="8.125" style="292" customWidth="1"/>
    <col min="6" max="6" width="8.375" style="292" customWidth="1"/>
    <col min="7" max="7" width="7.625" style="292" customWidth="1"/>
    <col min="8" max="8" width="7.5" style="292" customWidth="1"/>
    <col min="9" max="9" width="7.625" style="292" customWidth="1"/>
    <col min="10" max="10" width="8.25" style="292" customWidth="1"/>
    <col min="11" max="11" width="7.625" style="292" customWidth="1"/>
    <col min="12" max="12" width="8.875" style="292" customWidth="1"/>
    <col min="13" max="13" width="7.625" style="292" customWidth="1"/>
    <col min="14" max="14" width="9.75" style="292" customWidth="1"/>
    <col min="15" max="15" width="7.875" style="292" customWidth="1"/>
    <col min="16" max="16" width="9.75" style="292" customWidth="1"/>
    <col min="17" max="17" width="9.125" style="292" customWidth="1"/>
    <col min="18" max="18" width="9.25" style="292" customWidth="1"/>
    <col min="19" max="19" width="7.75" style="292" customWidth="1"/>
    <col min="20" max="21" width="7.25" style="292" customWidth="1"/>
    <col min="22" max="22" width="8.875" style="292" customWidth="1"/>
    <col min="23" max="23" width="21.875" style="515" customWidth="1"/>
    <col min="24" max="16384" width="1.25" style="292"/>
  </cols>
  <sheetData>
    <row r="1" spans="1:60" s="501" customFormat="1" ht="14.25">
      <c r="A1" s="280"/>
      <c r="B1" s="281"/>
      <c r="W1" s="548" t="s">
        <v>793</v>
      </c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4"/>
      <c r="AY1" s="274"/>
      <c r="AZ1" s="274"/>
      <c r="BA1" s="274"/>
      <c r="BB1" s="274"/>
      <c r="BC1" s="274"/>
      <c r="BD1" s="274"/>
      <c r="BE1" s="274"/>
      <c r="BF1" s="274"/>
      <c r="BG1" s="274"/>
      <c r="BH1" s="274"/>
    </row>
    <row r="2" spans="1:60" s="501" customFormat="1" ht="14.25">
      <c r="A2" s="280"/>
      <c r="B2" s="281"/>
      <c r="W2" s="548" t="s">
        <v>709</v>
      </c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</row>
    <row r="3" spans="1:60" s="501" customFormat="1" ht="14.25">
      <c r="A3" s="280"/>
      <c r="B3" s="281"/>
      <c r="W3" s="548" t="s">
        <v>794</v>
      </c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</row>
    <row r="4" spans="1:60" s="501" customFormat="1" ht="14.25">
      <c r="A4" s="280"/>
      <c r="B4" s="281"/>
      <c r="W4" s="549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4"/>
      <c r="AP4" s="274"/>
      <c r="AQ4" s="274"/>
      <c r="AR4" s="274"/>
      <c r="AS4" s="274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74"/>
      <c r="BE4" s="274"/>
      <c r="BF4" s="274"/>
      <c r="BG4" s="274"/>
      <c r="BH4" s="274"/>
    </row>
    <row r="5" spans="1:60" s="501" customFormat="1" ht="14.25">
      <c r="A5" s="284"/>
      <c r="B5" s="560"/>
      <c r="C5" s="451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W5" s="273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274"/>
      <c r="AN5" s="274"/>
      <c r="AO5" s="274"/>
      <c r="AP5" s="274"/>
      <c r="AQ5" s="274"/>
      <c r="AR5" s="274"/>
      <c r="AS5" s="274"/>
      <c r="AT5" s="274"/>
      <c r="AU5" s="274"/>
      <c r="AV5" s="274"/>
      <c r="AW5" s="274"/>
      <c r="AX5" s="274"/>
      <c r="AY5" s="274"/>
      <c r="AZ5" s="274"/>
      <c r="BA5" s="274"/>
      <c r="BB5" s="274"/>
      <c r="BC5" s="274"/>
      <c r="BD5" s="274"/>
      <c r="BE5" s="274"/>
      <c r="BF5" s="274"/>
      <c r="BG5" s="274"/>
      <c r="BH5" s="274"/>
    </row>
    <row r="6" spans="1:60" s="501" customFormat="1" ht="14.25">
      <c r="A6" s="284"/>
      <c r="B6" s="560"/>
      <c r="C6" s="451"/>
      <c r="D6" s="275"/>
      <c r="E6" s="450"/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W6" s="550" t="s">
        <v>710</v>
      </c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274"/>
      <c r="AS6" s="274"/>
      <c r="AT6" s="274"/>
      <c r="AU6" s="274"/>
      <c r="AV6" s="274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</row>
    <row r="7" spans="1:60" s="275" customFormat="1">
      <c r="A7" s="284"/>
      <c r="B7" s="560"/>
      <c r="C7" s="451"/>
      <c r="W7" s="550" t="s">
        <v>651</v>
      </c>
    </row>
    <row r="8" spans="1:60" s="275" customFormat="1">
      <c r="A8" s="284"/>
      <c r="B8" s="563"/>
      <c r="C8" s="451"/>
      <c r="E8" s="407"/>
      <c r="F8" s="462"/>
      <c r="G8" s="407"/>
      <c r="K8" s="407"/>
      <c r="T8" s="293"/>
      <c r="U8" s="293"/>
      <c r="W8" s="550" t="s">
        <v>652</v>
      </c>
    </row>
    <row r="9" spans="1:60" s="275" customFormat="1">
      <c r="A9" s="552"/>
      <c r="B9" s="560"/>
      <c r="C9" s="452"/>
      <c r="D9" s="449"/>
      <c r="E9" s="276"/>
      <c r="F9" s="276"/>
      <c r="G9" s="276"/>
      <c r="H9" s="276"/>
      <c r="I9" s="276"/>
      <c r="J9" s="276"/>
      <c r="K9" s="449"/>
      <c r="L9" s="276"/>
      <c r="M9" s="276"/>
      <c r="N9" s="276"/>
      <c r="O9" s="276"/>
      <c r="P9" s="276"/>
      <c r="Q9" s="276"/>
      <c r="R9" s="276"/>
      <c r="S9" s="276"/>
      <c r="T9" s="294"/>
      <c r="U9" s="294"/>
      <c r="W9" s="550" t="s">
        <v>2230</v>
      </c>
    </row>
    <row r="10" spans="1:60" s="275" customFormat="1" ht="20.25">
      <c r="A10" s="284"/>
      <c r="B10" s="563"/>
      <c r="C10" s="451"/>
      <c r="D10" s="407"/>
      <c r="F10" s="407"/>
      <c r="G10" s="407"/>
      <c r="J10" s="270"/>
      <c r="K10" s="464"/>
      <c r="P10" s="621"/>
      <c r="Q10" s="621"/>
      <c r="S10" s="621"/>
      <c r="T10" s="644"/>
      <c r="U10" s="273"/>
      <c r="W10" s="550" t="s">
        <v>261</v>
      </c>
    </row>
    <row r="11" spans="1:60" s="276" customFormat="1" ht="20.25">
      <c r="A11" s="284"/>
      <c r="B11" s="560"/>
      <c r="C11" s="451"/>
      <c r="D11" s="407"/>
      <c r="E11" s="275"/>
      <c r="F11" s="407"/>
      <c r="G11" s="407"/>
      <c r="H11" s="275"/>
      <c r="I11" s="275"/>
      <c r="J11" s="270"/>
      <c r="K11" s="464"/>
      <c r="L11" s="275"/>
      <c r="M11" s="275"/>
      <c r="N11" s="275"/>
      <c r="O11" s="275"/>
      <c r="P11" s="275"/>
      <c r="Q11" s="275"/>
      <c r="R11" s="275"/>
      <c r="S11" s="275"/>
      <c r="T11" s="273"/>
      <c r="U11" s="273"/>
      <c r="V11" s="295"/>
      <c r="W11" s="513"/>
    </row>
    <row r="12" spans="1:60" s="275" customFormat="1" ht="14.25">
      <c r="A12" s="719" t="s">
        <v>795</v>
      </c>
      <c r="B12" s="719"/>
      <c r="C12" s="719"/>
      <c r="D12" s="719"/>
      <c r="E12" s="719"/>
      <c r="F12" s="719"/>
      <c r="G12" s="719"/>
      <c r="H12" s="719"/>
      <c r="I12" s="719"/>
      <c r="J12" s="719"/>
      <c r="K12" s="719"/>
      <c r="L12" s="719"/>
      <c r="M12" s="719"/>
      <c r="N12" s="719"/>
      <c r="O12" s="719"/>
      <c r="P12" s="719"/>
      <c r="Q12" s="719"/>
      <c r="R12" s="719"/>
      <c r="S12" s="719"/>
      <c r="T12" s="719"/>
      <c r="U12" s="719"/>
      <c r="V12" s="719"/>
      <c r="W12" s="719"/>
    </row>
    <row r="13" spans="1:60" s="275" customFormat="1" ht="14.25">
      <c r="A13" s="719" t="s">
        <v>1872</v>
      </c>
      <c r="B13" s="719"/>
      <c r="C13" s="719"/>
      <c r="D13" s="719"/>
      <c r="E13" s="719"/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719"/>
      <c r="R13" s="719"/>
      <c r="S13" s="719"/>
      <c r="T13" s="719"/>
      <c r="U13" s="719"/>
      <c r="V13" s="719"/>
      <c r="W13" s="719"/>
    </row>
    <row r="14" spans="1:60" s="275" customFormat="1" ht="12">
      <c r="A14" s="284"/>
      <c r="B14" s="560"/>
      <c r="C14" s="451"/>
      <c r="W14" s="512"/>
    </row>
    <row r="15" spans="1:60" s="275" customFormat="1" ht="12">
      <c r="A15" s="284"/>
      <c r="B15" s="560"/>
      <c r="C15" s="451"/>
      <c r="W15" s="512"/>
    </row>
    <row r="16" spans="1:60" s="275" customFormat="1" ht="12">
      <c r="A16" s="720" t="s">
        <v>412</v>
      </c>
      <c r="B16" s="720" t="s">
        <v>714</v>
      </c>
      <c r="C16" s="721" t="s">
        <v>796</v>
      </c>
      <c r="D16" s="714" t="s">
        <v>797</v>
      </c>
      <c r="E16" s="714"/>
      <c r="F16" s="714"/>
      <c r="G16" s="714"/>
      <c r="H16" s="714"/>
      <c r="I16" s="714"/>
      <c r="J16" s="714"/>
      <c r="K16" s="714"/>
      <c r="L16" s="714"/>
      <c r="M16" s="714"/>
      <c r="N16" s="713" t="s">
        <v>798</v>
      </c>
      <c r="O16" s="713" t="s">
        <v>799</v>
      </c>
      <c r="P16" s="713"/>
      <c r="Q16" s="713"/>
      <c r="R16" s="713"/>
      <c r="S16" s="713" t="s">
        <v>604</v>
      </c>
      <c r="T16" s="713"/>
      <c r="U16" s="713"/>
      <c r="V16" s="713"/>
      <c r="W16" s="713" t="s">
        <v>800</v>
      </c>
    </row>
    <row r="17" spans="1:23" s="275" customFormat="1" ht="12">
      <c r="A17" s="720"/>
      <c r="B17" s="720"/>
      <c r="C17" s="721"/>
      <c r="D17" s="714"/>
      <c r="E17" s="714"/>
      <c r="F17" s="714"/>
      <c r="G17" s="714"/>
      <c r="H17" s="714"/>
      <c r="I17" s="714"/>
      <c r="J17" s="714"/>
      <c r="K17" s="714"/>
      <c r="L17" s="714"/>
      <c r="M17" s="714"/>
      <c r="N17" s="713"/>
      <c r="O17" s="713"/>
      <c r="P17" s="713"/>
      <c r="Q17" s="713"/>
      <c r="R17" s="713"/>
      <c r="S17" s="713"/>
      <c r="T17" s="713"/>
      <c r="U17" s="713"/>
      <c r="V17" s="713"/>
      <c r="W17" s="713"/>
    </row>
    <row r="18" spans="1:23" s="277" customFormat="1" ht="11.25">
      <c r="A18" s="720"/>
      <c r="B18" s="720"/>
      <c r="C18" s="721"/>
      <c r="D18" s="714" t="s">
        <v>414</v>
      </c>
      <c r="E18" s="714"/>
      <c r="F18" s="714" t="s">
        <v>801</v>
      </c>
      <c r="G18" s="714"/>
      <c r="H18" s="714" t="s">
        <v>802</v>
      </c>
      <c r="I18" s="714"/>
      <c r="J18" s="714" t="s">
        <v>803</v>
      </c>
      <c r="K18" s="714"/>
      <c r="L18" s="714" t="s">
        <v>804</v>
      </c>
      <c r="M18" s="714"/>
      <c r="N18" s="713"/>
      <c r="O18" s="713" t="s">
        <v>191</v>
      </c>
      <c r="P18" s="713" t="s">
        <v>249</v>
      </c>
      <c r="Q18" s="713" t="s">
        <v>248</v>
      </c>
      <c r="R18" s="713"/>
      <c r="S18" s="713" t="s">
        <v>805</v>
      </c>
      <c r="T18" s="713"/>
      <c r="U18" s="713"/>
      <c r="V18" s="713"/>
      <c r="W18" s="713"/>
    </row>
    <row r="19" spans="1:23" s="277" customFormat="1" ht="11.25">
      <c r="A19" s="720"/>
      <c r="B19" s="720"/>
      <c r="C19" s="721"/>
      <c r="D19" s="678"/>
      <c r="E19" s="678"/>
      <c r="F19" s="678"/>
      <c r="G19" s="678"/>
      <c r="H19" s="678"/>
      <c r="I19" s="678"/>
      <c r="J19" s="678"/>
      <c r="K19" s="678"/>
      <c r="L19" s="678"/>
      <c r="M19" s="678"/>
      <c r="N19" s="713"/>
      <c r="O19" s="713"/>
      <c r="P19" s="713"/>
      <c r="Q19" s="677"/>
      <c r="R19" s="677"/>
      <c r="S19" s="713" t="s">
        <v>525</v>
      </c>
      <c r="T19" s="713"/>
      <c r="U19" s="713" t="s">
        <v>605</v>
      </c>
      <c r="V19" s="713"/>
      <c r="W19" s="713"/>
    </row>
    <row r="20" spans="1:23" s="277" customFormat="1" ht="11.25" customHeight="1">
      <c r="A20" s="720"/>
      <c r="B20" s="720"/>
      <c r="C20" s="721"/>
      <c r="D20" s="715" t="s">
        <v>525</v>
      </c>
      <c r="E20" s="718" t="s">
        <v>806</v>
      </c>
      <c r="F20" s="714" t="s">
        <v>415</v>
      </c>
      <c r="G20" s="718" t="s">
        <v>605</v>
      </c>
      <c r="H20" s="714" t="s">
        <v>415</v>
      </c>
      <c r="I20" s="718" t="s">
        <v>605</v>
      </c>
      <c r="J20" s="714" t="s">
        <v>415</v>
      </c>
      <c r="K20" s="718" t="s">
        <v>605</v>
      </c>
      <c r="L20" s="714" t="s">
        <v>415</v>
      </c>
      <c r="M20" s="718" t="s">
        <v>605</v>
      </c>
      <c r="N20" s="713"/>
      <c r="O20" s="713"/>
      <c r="P20" s="713"/>
      <c r="Q20" s="713" t="s">
        <v>247</v>
      </c>
      <c r="R20" s="713" t="s">
        <v>807</v>
      </c>
      <c r="S20" s="713" t="s">
        <v>22</v>
      </c>
      <c r="T20" s="713" t="s">
        <v>676</v>
      </c>
      <c r="U20" s="713" t="s">
        <v>22</v>
      </c>
      <c r="V20" s="713" t="s">
        <v>676</v>
      </c>
      <c r="W20" s="713"/>
    </row>
    <row r="21" spans="1:23" s="277" customFormat="1" ht="11.25">
      <c r="A21" s="720"/>
      <c r="B21" s="720"/>
      <c r="C21" s="721"/>
      <c r="D21" s="716"/>
      <c r="E21" s="718"/>
      <c r="F21" s="714"/>
      <c r="G21" s="718"/>
      <c r="H21" s="714"/>
      <c r="I21" s="718"/>
      <c r="J21" s="714"/>
      <c r="K21" s="718"/>
      <c r="L21" s="714"/>
      <c r="M21" s="718"/>
      <c r="N21" s="713"/>
      <c r="O21" s="713"/>
      <c r="P21" s="713"/>
      <c r="Q21" s="713"/>
      <c r="R21" s="713"/>
      <c r="S21" s="713"/>
      <c r="T21" s="713"/>
      <c r="U21" s="713"/>
      <c r="V21" s="713"/>
      <c r="W21" s="713"/>
    </row>
    <row r="22" spans="1:23" s="277" customFormat="1" ht="11.25">
      <c r="A22" s="720"/>
      <c r="B22" s="720"/>
      <c r="C22" s="721"/>
      <c r="D22" s="716"/>
      <c r="E22" s="718"/>
      <c r="F22" s="714"/>
      <c r="G22" s="718"/>
      <c r="H22" s="714"/>
      <c r="I22" s="718"/>
      <c r="J22" s="714"/>
      <c r="K22" s="718"/>
      <c r="L22" s="714"/>
      <c r="M22" s="718"/>
      <c r="N22" s="713"/>
      <c r="O22" s="713"/>
      <c r="P22" s="713"/>
      <c r="Q22" s="713"/>
      <c r="R22" s="713"/>
      <c r="S22" s="713"/>
      <c r="T22" s="713"/>
      <c r="U22" s="713"/>
      <c r="V22" s="713"/>
      <c r="W22" s="713"/>
    </row>
    <row r="23" spans="1:23" s="277" customFormat="1" ht="11.25">
      <c r="A23" s="720"/>
      <c r="B23" s="720"/>
      <c r="C23" s="721"/>
      <c r="D23" s="716"/>
      <c r="E23" s="718"/>
      <c r="F23" s="714"/>
      <c r="G23" s="718"/>
      <c r="H23" s="714"/>
      <c r="I23" s="718"/>
      <c r="J23" s="714"/>
      <c r="K23" s="718"/>
      <c r="L23" s="714"/>
      <c r="M23" s="718"/>
      <c r="N23" s="713"/>
      <c r="O23" s="713"/>
      <c r="P23" s="713"/>
      <c r="Q23" s="713"/>
      <c r="R23" s="713"/>
      <c r="S23" s="713"/>
      <c r="T23" s="713"/>
      <c r="U23" s="713"/>
      <c r="V23" s="713"/>
      <c r="W23" s="713"/>
    </row>
    <row r="24" spans="1:23" s="277" customFormat="1" ht="20.25" customHeight="1">
      <c r="A24" s="720"/>
      <c r="B24" s="720"/>
      <c r="C24" s="721"/>
      <c r="D24" s="717"/>
      <c r="E24" s="718"/>
      <c r="F24" s="714"/>
      <c r="G24" s="718"/>
      <c r="H24" s="714"/>
      <c r="I24" s="718"/>
      <c r="J24" s="714"/>
      <c r="K24" s="718"/>
      <c r="L24" s="714"/>
      <c r="M24" s="718"/>
      <c r="N24" s="713"/>
      <c r="O24" s="713"/>
      <c r="P24" s="713"/>
      <c r="Q24" s="713"/>
      <c r="R24" s="713"/>
      <c r="S24" s="713"/>
      <c r="T24" s="713"/>
      <c r="U24" s="713"/>
      <c r="V24" s="713"/>
      <c r="W24" s="713"/>
    </row>
    <row r="25" spans="1:23" s="277" customFormat="1" ht="11.25">
      <c r="A25" s="553">
        <v>1</v>
      </c>
      <c r="B25" s="679">
        <v>2</v>
      </c>
      <c r="C25" s="278">
        <v>3</v>
      </c>
      <c r="D25" s="278">
        <v>4</v>
      </c>
      <c r="E25" s="278">
        <v>5</v>
      </c>
      <c r="F25" s="278">
        <v>6</v>
      </c>
      <c r="G25" s="278">
        <v>7</v>
      </c>
      <c r="H25" s="278">
        <v>8</v>
      </c>
      <c r="I25" s="278">
        <v>9</v>
      </c>
      <c r="J25" s="278">
        <v>10</v>
      </c>
      <c r="K25" s="278">
        <v>11</v>
      </c>
      <c r="L25" s="278">
        <v>12</v>
      </c>
      <c r="M25" s="278">
        <v>13</v>
      </c>
      <c r="N25" s="278">
        <v>14</v>
      </c>
      <c r="O25" s="278">
        <v>15</v>
      </c>
      <c r="P25" s="278">
        <v>16</v>
      </c>
      <c r="Q25" s="278">
        <v>17</v>
      </c>
      <c r="R25" s="278">
        <v>18</v>
      </c>
      <c r="S25" s="420">
        <v>19</v>
      </c>
      <c r="T25" s="420">
        <v>20</v>
      </c>
      <c r="U25" s="420">
        <v>21</v>
      </c>
      <c r="V25" s="420">
        <v>22</v>
      </c>
      <c r="W25" s="678">
        <v>23</v>
      </c>
    </row>
    <row r="26" spans="1:23" s="277" customFormat="1" ht="11.25">
      <c r="A26" s="497"/>
      <c r="B26" s="564" t="s">
        <v>373</v>
      </c>
      <c r="C26" s="523">
        <f>C27+C246</f>
        <v>576.42612199999985</v>
      </c>
      <c r="D26" s="523">
        <f t="shared" ref="D26:N26" si="0">D27+D246</f>
        <v>576.42612199999985</v>
      </c>
      <c r="E26" s="523">
        <f>E27+E246</f>
        <v>576.42612199999985</v>
      </c>
      <c r="F26" s="523">
        <f t="shared" si="0"/>
        <v>1.5</v>
      </c>
      <c r="G26" s="523">
        <f t="shared" si="0"/>
        <v>0.54722000000000004</v>
      </c>
      <c r="H26" s="523">
        <f>H27+H246</f>
        <v>54.413003500000002</v>
      </c>
      <c r="I26" s="523">
        <f t="shared" si="0"/>
        <v>34.95825</v>
      </c>
      <c r="J26" s="523">
        <f t="shared" si="0"/>
        <v>260.44834579000002</v>
      </c>
      <c r="K26" s="523">
        <f t="shared" si="0"/>
        <v>29.01659999999999</v>
      </c>
      <c r="L26" s="523">
        <f t="shared" si="0"/>
        <v>260.06477271000006</v>
      </c>
      <c r="M26" s="523">
        <f t="shared" si="0"/>
        <v>511.90405199999987</v>
      </c>
      <c r="N26" s="523">
        <f t="shared" si="0"/>
        <v>1.0352829704629585E-14</v>
      </c>
      <c r="O26" s="523">
        <f>E26-D26</f>
        <v>0</v>
      </c>
      <c r="P26" s="525">
        <f t="shared" ref="P26:P91" si="1">IF(D26=0,0,(O26/D26)*100)</f>
        <v>0</v>
      </c>
      <c r="Q26" s="523">
        <f t="shared" ref="Q26:V26" si="2">Q27+Q246</f>
        <v>0</v>
      </c>
      <c r="R26" s="523">
        <f t="shared" si="2"/>
        <v>0</v>
      </c>
      <c r="S26" s="607">
        <f t="shared" si="2"/>
        <v>257.54750000000001</v>
      </c>
      <c r="T26" s="607">
        <f t="shared" si="2"/>
        <v>562.25999999999965</v>
      </c>
      <c r="U26" s="607">
        <f t="shared" si="2"/>
        <v>266.7632000000001</v>
      </c>
      <c r="V26" s="607">
        <f t="shared" si="2"/>
        <v>418.01999999999981</v>
      </c>
      <c r="W26" s="524"/>
    </row>
    <row r="27" spans="1:23" s="279" customFormat="1" ht="21" hidden="1">
      <c r="A27" s="569" t="s">
        <v>398</v>
      </c>
      <c r="B27" s="565" t="s">
        <v>252</v>
      </c>
      <c r="C27" s="567">
        <f t="shared" ref="C27:N27" si="3">C28+C242+C244</f>
        <v>221.72721486440673</v>
      </c>
      <c r="D27" s="567">
        <f t="shared" si="3"/>
        <v>116.14233270999996</v>
      </c>
      <c r="E27" s="567">
        <f t="shared" si="3"/>
        <v>221.72721486440673</v>
      </c>
      <c r="F27" s="567">
        <f t="shared" si="3"/>
        <v>1.5</v>
      </c>
      <c r="G27" s="567">
        <f t="shared" si="3"/>
        <v>0</v>
      </c>
      <c r="H27" s="567">
        <f>H28+H242+H244</f>
        <v>37.387560000000001</v>
      </c>
      <c r="I27" s="567">
        <f t="shared" si="3"/>
        <v>0</v>
      </c>
      <c r="J27" s="567">
        <f t="shared" si="3"/>
        <v>52.899999999999984</v>
      </c>
      <c r="K27" s="567">
        <f t="shared" si="3"/>
        <v>19.520849999999989</v>
      </c>
      <c r="L27" s="567">
        <f t="shared" si="3"/>
        <v>24.354772710000091</v>
      </c>
      <c r="M27" s="567">
        <f t="shared" si="3"/>
        <v>202.20636486440674</v>
      </c>
      <c r="N27" s="567">
        <f t="shared" si="3"/>
        <v>-7.4940054162198066E-16</v>
      </c>
      <c r="O27" s="567">
        <f t="shared" ref="O27:O91" si="4">E27-D27</f>
        <v>105.58488215440677</v>
      </c>
      <c r="P27" s="568">
        <f t="shared" si="1"/>
        <v>90.909903125542968</v>
      </c>
      <c r="Q27" s="567">
        <f t="shared" ref="Q27:V27" si="5">Q28+Q242+Q244</f>
        <v>105.58488215440676</v>
      </c>
      <c r="R27" s="567">
        <f t="shared" si="5"/>
        <v>0</v>
      </c>
      <c r="S27" s="570">
        <f t="shared" si="5"/>
        <v>62.482999999999983</v>
      </c>
      <c r="T27" s="570">
        <f t="shared" si="5"/>
        <v>120.60000000000004</v>
      </c>
      <c r="U27" s="570">
        <f t="shared" si="5"/>
        <v>46.381499999999996</v>
      </c>
      <c r="V27" s="570">
        <f t="shared" si="5"/>
        <v>93.300000000000026</v>
      </c>
      <c r="W27" s="567"/>
    </row>
    <row r="28" spans="1:23" s="281" customFormat="1" ht="21" hidden="1">
      <c r="A28" s="569" t="s">
        <v>399</v>
      </c>
      <c r="B28" s="565" t="s">
        <v>250</v>
      </c>
      <c r="C28" s="567">
        <f t="shared" ref="C28:N28" si="6">SUM(C29:C241)</f>
        <v>221.26444486440673</v>
      </c>
      <c r="D28" s="567">
        <f t="shared" si="6"/>
        <v>114.64233270999996</v>
      </c>
      <c r="E28" s="567">
        <f t="shared" si="6"/>
        <v>221.26444486440673</v>
      </c>
      <c r="F28" s="567">
        <f t="shared" si="6"/>
        <v>1.5</v>
      </c>
      <c r="G28" s="567">
        <f t="shared" si="6"/>
        <v>0</v>
      </c>
      <c r="H28" s="567">
        <f>SUM(H29:H241)</f>
        <v>36.387560000000001</v>
      </c>
      <c r="I28" s="567">
        <f t="shared" si="6"/>
        <v>0</v>
      </c>
      <c r="J28" s="567">
        <f t="shared" si="6"/>
        <v>52.399999999999984</v>
      </c>
      <c r="K28" s="567">
        <f t="shared" si="6"/>
        <v>19.05807999999999</v>
      </c>
      <c r="L28" s="567">
        <f t="shared" si="6"/>
        <v>24.354772710000091</v>
      </c>
      <c r="M28" s="567">
        <f t="shared" si="6"/>
        <v>202.20636486440674</v>
      </c>
      <c r="N28" s="567">
        <f t="shared" si="6"/>
        <v>-7.4940054162198066E-16</v>
      </c>
      <c r="O28" s="567">
        <f t="shared" si="4"/>
        <v>106.62211215440676</v>
      </c>
      <c r="P28" s="568">
        <f t="shared" si="1"/>
        <v>93.004136983254512</v>
      </c>
      <c r="Q28" s="567">
        <f t="shared" ref="Q28:V28" si="7">SUM(Q29:Q241)</f>
        <v>106.62211215440675</v>
      </c>
      <c r="R28" s="567">
        <f t="shared" si="7"/>
        <v>0</v>
      </c>
      <c r="S28" s="571">
        <f t="shared" si="7"/>
        <v>62.482999999999983</v>
      </c>
      <c r="T28" s="571">
        <f t="shared" si="7"/>
        <v>120.60000000000004</v>
      </c>
      <c r="U28" s="571">
        <f t="shared" si="7"/>
        <v>46.381499999999996</v>
      </c>
      <c r="V28" s="571">
        <f t="shared" si="7"/>
        <v>93.300000000000026</v>
      </c>
      <c r="W28" s="567"/>
    </row>
    <row r="29" spans="1:23" s="281" customFormat="1" ht="18" hidden="1" customHeight="1">
      <c r="A29" s="554" t="s">
        <v>419</v>
      </c>
      <c r="B29" s="555" t="s">
        <v>856</v>
      </c>
      <c r="C29" s="453"/>
      <c r="D29" s="282">
        <f>F29+H29+J29+L29</f>
        <v>0</v>
      </c>
      <c r="E29" s="282">
        <f t="shared" ref="E29:E89" si="8">G29+I29+K29+M29</f>
        <v>0</v>
      </c>
      <c r="F29" s="285"/>
      <c r="G29" s="285"/>
      <c r="H29" s="288"/>
      <c r="I29" s="285"/>
      <c r="J29" s="285"/>
      <c r="K29" s="285"/>
      <c r="L29" s="285"/>
      <c r="M29" s="285"/>
      <c r="N29" s="282">
        <f t="shared" ref="N29:N94" si="9">C29-E29</f>
        <v>0</v>
      </c>
      <c r="O29" s="282">
        <f t="shared" si="4"/>
        <v>0</v>
      </c>
      <c r="P29" s="283">
        <f t="shared" si="1"/>
        <v>0</v>
      </c>
      <c r="Q29" s="282">
        <f>O29</f>
        <v>0</v>
      </c>
      <c r="R29" s="282">
        <v>0</v>
      </c>
      <c r="S29" s="572"/>
      <c r="T29" s="572"/>
      <c r="U29" s="572"/>
      <c r="V29" s="572"/>
      <c r="W29" s="499"/>
    </row>
    <row r="30" spans="1:23" s="281" customFormat="1" ht="33.75" hidden="1">
      <c r="A30" s="556" t="s">
        <v>905</v>
      </c>
      <c r="B30" s="557" t="s">
        <v>453</v>
      </c>
      <c r="C30" s="453">
        <v>0</v>
      </c>
      <c r="D30" s="282">
        <f t="shared" ref="D30:D90" si="10">F30+H30+J30+L30</f>
        <v>0</v>
      </c>
      <c r="E30" s="282">
        <f t="shared" si="8"/>
        <v>0</v>
      </c>
      <c r="F30" s="285"/>
      <c r="G30" s="285"/>
      <c r="H30" s="288"/>
      <c r="I30" s="285"/>
      <c r="J30" s="285"/>
      <c r="K30" s="285"/>
      <c r="L30" s="285"/>
      <c r="M30" s="285"/>
      <c r="N30" s="282">
        <f t="shared" si="9"/>
        <v>0</v>
      </c>
      <c r="O30" s="282">
        <f t="shared" si="4"/>
        <v>0</v>
      </c>
      <c r="P30" s="283">
        <f t="shared" si="1"/>
        <v>0</v>
      </c>
      <c r="Q30" s="282">
        <f t="shared" ref="Q30:Q93" si="11">O30</f>
        <v>0</v>
      </c>
      <c r="R30" s="282">
        <v>0</v>
      </c>
      <c r="S30" s="572"/>
      <c r="T30" s="572"/>
      <c r="U30" s="572">
        <f>'приложение 1.1 '!D23</f>
        <v>0</v>
      </c>
      <c r="V30" s="572">
        <f>'приложение 1.1 '!E23</f>
        <v>0</v>
      </c>
      <c r="W30" s="499"/>
    </row>
    <row r="31" spans="1:23" s="284" customFormat="1" ht="21" hidden="1">
      <c r="A31" s="554" t="s">
        <v>155</v>
      </c>
      <c r="B31" s="555" t="s">
        <v>857</v>
      </c>
      <c r="C31" s="453">
        <v>0</v>
      </c>
      <c r="D31" s="282">
        <f t="shared" si="10"/>
        <v>0</v>
      </c>
      <c r="E31" s="282">
        <f t="shared" si="8"/>
        <v>0</v>
      </c>
      <c r="F31" s="285"/>
      <c r="G31" s="285"/>
      <c r="H31" s="288"/>
      <c r="I31" s="285"/>
      <c r="J31" s="285"/>
      <c r="K31" s="285"/>
      <c r="L31" s="285"/>
      <c r="M31" s="285"/>
      <c r="N31" s="282">
        <f t="shared" si="9"/>
        <v>0</v>
      </c>
      <c r="O31" s="282">
        <f t="shared" si="4"/>
        <v>0</v>
      </c>
      <c r="P31" s="283">
        <f t="shared" si="1"/>
        <v>0</v>
      </c>
      <c r="Q31" s="282">
        <f t="shared" si="11"/>
        <v>0</v>
      </c>
      <c r="R31" s="282">
        <v>0</v>
      </c>
      <c r="S31" s="572"/>
      <c r="T31" s="572"/>
      <c r="U31" s="572">
        <f>'приложение 1.1 '!D24</f>
        <v>0</v>
      </c>
      <c r="V31" s="572">
        <f>'приложение 1.1 '!E24</f>
        <v>0</v>
      </c>
      <c r="W31" s="499"/>
    </row>
    <row r="32" spans="1:23" s="284" customFormat="1" ht="22.5" hidden="1">
      <c r="A32" s="556" t="s">
        <v>882</v>
      </c>
      <c r="B32" s="575" t="s">
        <v>723</v>
      </c>
      <c r="C32" s="453">
        <v>0</v>
      </c>
      <c r="D32" s="282">
        <f t="shared" si="10"/>
        <v>0</v>
      </c>
      <c r="E32" s="282">
        <f t="shared" si="8"/>
        <v>0</v>
      </c>
      <c r="F32" s="285"/>
      <c r="G32" s="285"/>
      <c r="H32" s="288"/>
      <c r="I32" s="285"/>
      <c r="J32" s="288"/>
      <c r="K32" s="285"/>
      <c r="L32" s="285"/>
      <c r="M32" s="285"/>
      <c r="N32" s="282">
        <f t="shared" si="9"/>
        <v>0</v>
      </c>
      <c r="O32" s="282">
        <f t="shared" si="4"/>
        <v>0</v>
      </c>
      <c r="P32" s="283">
        <f t="shared" si="1"/>
        <v>0</v>
      </c>
      <c r="Q32" s="282">
        <f t="shared" si="11"/>
        <v>0</v>
      </c>
      <c r="R32" s="282">
        <v>0</v>
      </c>
      <c r="S32" s="572"/>
      <c r="T32" s="572"/>
      <c r="U32" s="572">
        <f>'приложение 1.1 '!D25</f>
        <v>0</v>
      </c>
      <c r="V32" s="572">
        <f>'приложение 1.1 '!E25</f>
        <v>0</v>
      </c>
      <c r="W32" s="499"/>
    </row>
    <row r="33" spans="1:23" s="284" customFormat="1" ht="33.75" hidden="1">
      <c r="A33" s="556" t="s">
        <v>883</v>
      </c>
      <c r="B33" s="575" t="s">
        <v>37</v>
      </c>
      <c r="C33" s="453">
        <v>0</v>
      </c>
      <c r="D33" s="282">
        <f t="shared" si="10"/>
        <v>0</v>
      </c>
      <c r="E33" s="282">
        <f t="shared" si="8"/>
        <v>0</v>
      </c>
      <c r="F33" s="285"/>
      <c r="G33" s="285"/>
      <c r="H33" s="288"/>
      <c r="I33" s="285"/>
      <c r="J33" s="406"/>
      <c r="K33" s="285"/>
      <c r="L33" s="285"/>
      <c r="M33" s="285"/>
      <c r="N33" s="282">
        <f t="shared" si="9"/>
        <v>0</v>
      </c>
      <c r="O33" s="282">
        <f t="shared" si="4"/>
        <v>0</v>
      </c>
      <c r="P33" s="283">
        <f t="shared" si="1"/>
        <v>0</v>
      </c>
      <c r="Q33" s="282">
        <f t="shared" si="11"/>
        <v>0</v>
      </c>
      <c r="R33" s="282">
        <v>0</v>
      </c>
      <c r="S33" s="572"/>
      <c r="T33" s="572"/>
      <c r="U33" s="572">
        <f>'приложение 1.1 '!D26</f>
        <v>0</v>
      </c>
      <c r="V33" s="572">
        <f>'приложение 1.1 '!E26</f>
        <v>0</v>
      </c>
      <c r="W33" s="499"/>
    </row>
    <row r="34" spans="1:23" s="284" customFormat="1" ht="22.5" hidden="1">
      <c r="A34" s="556" t="s">
        <v>884</v>
      </c>
      <c r="B34" s="575" t="s">
        <v>38</v>
      </c>
      <c r="C34" s="453">
        <v>0</v>
      </c>
      <c r="D34" s="282">
        <f t="shared" si="10"/>
        <v>0</v>
      </c>
      <c r="E34" s="282">
        <f t="shared" si="8"/>
        <v>0</v>
      </c>
      <c r="F34" s="285"/>
      <c r="G34" s="285"/>
      <c r="H34" s="288"/>
      <c r="I34" s="285"/>
      <c r="J34" s="285"/>
      <c r="K34" s="285"/>
      <c r="L34" s="285"/>
      <c r="M34" s="285"/>
      <c r="N34" s="282">
        <f t="shared" si="9"/>
        <v>0</v>
      </c>
      <c r="O34" s="282">
        <f t="shared" si="4"/>
        <v>0</v>
      </c>
      <c r="P34" s="283">
        <f t="shared" si="1"/>
        <v>0</v>
      </c>
      <c r="Q34" s="282">
        <f t="shared" si="11"/>
        <v>0</v>
      </c>
      <c r="R34" s="282">
        <v>0</v>
      </c>
      <c r="S34" s="572"/>
      <c r="T34" s="572"/>
      <c r="U34" s="572">
        <f>'приложение 1.1 '!D27</f>
        <v>0</v>
      </c>
      <c r="V34" s="572">
        <f>'приложение 1.1 '!E27</f>
        <v>0</v>
      </c>
      <c r="W34" s="499"/>
    </row>
    <row r="35" spans="1:23" s="284" customFormat="1" ht="33.75" hidden="1">
      <c r="A35" s="556" t="s">
        <v>885</v>
      </c>
      <c r="B35" s="575" t="s">
        <v>768</v>
      </c>
      <c r="C35" s="453">
        <v>0</v>
      </c>
      <c r="D35" s="282">
        <f t="shared" si="10"/>
        <v>0</v>
      </c>
      <c r="E35" s="282">
        <f t="shared" si="8"/>
        <v>0</v>
      </c>
      <c r="F35" s="285"/>
      <c r="G35" s="285"/>
      <c r="H35" s="288"/>
      <c r="I35" s="285"/>
      <c r="J35" s="288"/>
      <c r="K35" s="285"/>
      <c r="L35" s="285"/>
      <c r="M35" s="285"/>
      <c r="N35" s="282">
        <f t="shared" si="9"/>
        <v>0</v>
      </c>
      <c r="O35" s="282">
        <f t="shared" si="4"/>
        <v>0</v>
      </c>
      <c r="P35" s="283">
        <f t="shared" si="1"/>
        <v>0</v>
      </c>
      <c r="Q35" s="282">
        <f t="shared" si="11"/>
        <v>0</v>
      </c>
      <c r="R35" s="282">
        <v>0</v>
      </c>
      <c r="S35" s="572"/>
      <c r="T35" s="572"/>
      <c r="U35" s="572">
        <f>'приложение 1.1 '!D28</f>
        <v>0</v>
      </c>
      <c r="V35" s="572">
        <f>'приложение 1.1 '!E28</f>
        <v>0</v>
      </c>
      <c r="W35" s="499"/>
    </row>
    <row r="36" spans="1:23" s="284" customFormat="1" ht="33.75" hidden="1">
      <c r="A36" s="556" t="s">
        <v>886</v>
      </c>
      <c r="B36" s="575" t="s">
        <v>386</v>
      </c>
      <c r="C36" s="453">
        <v>7.9873900000000004</v>
      </c>
      <c r="D36" s="282">
        <f t="shared" si="10"/>
        <v>1.25</v>
      </c>
      <c r="E36" s="282">
        <f t="shared" si="8"/>
        <v>7.9873900000000004</v>
      </c>
      <c r="F36" s="285"/>
      <c r="G36" s="285"/>
      <c r="H36" s="288">
        <v>1.25</v>
      </c>
      <c r="I36" s="285"/>
      <c r="J36" s="285"/>
      <c r="K36" s="285"/>
      <c r="L36" s="285"/>
      <c r="M36" s="285">
        <v>7.9873900000000004</v>
      </c>
      <c r="N36" s="282">
        <f t="shared" si="9"/>
        <v>0</v>
      </c>
      <c r="O36" s="282">
        <f t="shared" si="4"/>
        <v>6.7373900000000004</v>
      </c>
      <c r="P36" s="283">
        <f t="shared" si="1"/>
        <v>538.99120000000005</v>
      </c>
      <c r="Q36" s="282">
        <f t="shared" si="11"/>
        <v>6.7373900000000004</v>
      </c>
      <c r="R36" s="282">
        <v>0</v>
      </c>
      <c r="S36" s="572"/>
      <c r="T36" s="572"/>
      <c r="U36" s="572">
        <f>'приложение 1.1 '!D29</f>
        <v>0</v>
      </c>
      <c r="V36" s="572">
        <f>'приложение 1.1 '!E29</f>
        <v>0</v>
      </c>
      <c r="W36" s="499"/>
    </row>
    <row r="37" spans="1:23" s="284" customFormat="1" ht="33.75" hidden="1">
      <c r="A37" s="556" t="s">
        <v>887</v>
      </c>
      <c r="B37" s="575" t="s">
        <v>387</v>
      </c>
      <c r="C37" s="453">
        <v>12.33357</v>
      </c>
      <c r="D37" s="282">
        <f t="shared" si="10"/>
        <v>1.25</v>
      </c>
      <c r="E37" s="282">
        <f t="shared" si="8"/>
        <v>12.33357</v>
      </c>
      <c r="F37" s="285"/>
      <c r="G37" s="285"/>
      <c r="H37" s="288">
        <v>1.25</v>
      </c>
      <c r="I37" s="285"/>
      <c r="J37" s="285"/>
      <c r="K37" s="285"/>
      <c r="L37" s="285"/>
      <c r="M37" s="285">
        <v>12.33357</v>
      </c>
      <c r="N37" s="282">
        <f t="shared" si="9"/>
        <v>0</v>
      </c>
      <c r="O37" s="282">
        <f t="shared" si="4"/>
        <v>11.08357</v>
      </c>
      <c r="P37" s="283">
        <f t="shared" si="1"/>
        <v>886.68560000000002</v>
      </c>
      <c r="Q37" s="282">
        <f t="shared" si="11"/>
        <v>11.08357</v>
      </c>
      <c r="R37" s="282">
        <v>0</v>
      </c>
      <c r="S37" s="572"/>
      <c r="T37" s="572"/>
      <c r="U37" s="572">
        <f>'приложение 1.1 '!D30</f>
        <v>0</v>
      </c>
      <c r="V37" s="572">
        <f>'приложение 1.1 '!E30</f>
        <v>0</v>
      </c>
      <c r="W37" s="499"/>
    </row>
    <row r="38" spans="1:23" s="284" customFormat="1" ht="45" hidden="1">
      <c r="A38" s="556" t="s">
        <v>888</v>
      </c>
      <c r="B38" s="575" t="s">
        <v>479</v>
      </c>
      <c r="C38" s="453">
        <v>11.76596</v>
      </c>
      <c r="D38" s="282">
        <f t="shared" si="10"/>
        <v>10.54941</v>
      </c>
      <c r="E38" s="282">
        <f t="shared" si="8"/>
        <v>11.76596</v>
      </c>
      <c r="F38" s="285"/>
      <c r="G38" s="285"/>
      <c r="H38" s="288">
        <v>10.54941</v>
      </c>
      <c r="I38" s="285"/>
      <c r="J38" s="406"/>
      <c r="K38" s="285"/>
      <c r="L38" s="285"/>
      <c r="M38" s="285">
        <v>11.76596</v>
      </c>
      <c r="N38" s="282">
        <f t="shared" si="9"/>
        <v>0</v>
      </c>
      <c r="O38" s="282">
        <f t="shared" si="4"/>
        <v>1.2165499999999998</v>
      </c>
      <c r="P38" s="283">
        <f t="shared" si="1"/>
        <v>11.53192453416826</v>
      </c>
      <c r="Q38" s="282">
        <f t="shared" si="11"/>
        <v>1.2165499999999998</v>
      </c>
      <c r="R38" s="282">
        <v>0</v>
      </c>
      <c r="S38" s="572"/>
      <c r="T38" s="572"/>
      <c r="U38" s="572">
        <f>'приложение 1.1 '!D31</f>
        <v>0</v>
      </c>
      <c r="V38" s="572">
        <f>'приложение 1.1 '!E31</f>
        <v>0</v>
      </c>
      <c r="W38" s="499"/>
    </row>
    <row r="39" spans="1:23" s="284" customFormat="1" ht="33.75" hidden="1">
      <c r="A39" s="556" t="s">
        <v>889</v>
      </c>
      <c r="B39" s="575" t="s">
        <v>505</v>
      </c>
      <c r="C39" s="453">
        <v>0</v>
      </c>
      <c r="D39" s="282">
        <f t="shared" si="10"/>
        <v>3.7681499999999999</v>
      </c>
      <c r="E39" s="282">
        <f t="shared" si="8"/>
        <v>0</v>
      </c>
      <c r="F39" s="285"/>
      <c r="G39" s="285"/>
      <c r="H39" s="288">
        <v>3.7681499999999999</v>
      </c>
      <c r="I39" s="285"/>
      <c r="J39" s="282"/>
      <c r="K39" s="285"/>
      <c r="L39" s="285"/>
      <c r="M39" s="285"/>
      <c r="N39" s="282">
        <f t="shared" si="9"/>
        <v>0</v>
      </c>
      <c r="O39" s="282">
        <f t="shared" si="4"/>
        <v>-3.7681499999999999</v>
      </c>
      <c r="P39" s="283">
        <f t="shared" si="1"/>
        <v>-100</v>
      </c>
      <c r="Q39" s="282">
        <f t="shared" si="11"/>
        <v>-3.7681499999999999</v>
      </c>
      <c r="R39" s="282">
        <v>0</v>
      </c>
      <c r="S39" s="572"/>
      <c r="T39" s="572"/>
      <c r="U39" s="572">
        <f>'приложение 1.1 '!D32</f>
        <v>0</v>
      </c>
      <c r="V39" s="572">
        <f>'приложение 1.1 '!E32</f>
        <v>0</v>
      </c>
      <c r="W39" s="499" t="s">
        <v>2338</v>
      </c>
    </row>
    <row r="40" spans="1:23" s="284" customFormat="1" ht="33.75" hidden="1">
      <c r="A40" s="556" t="s">
        <v>890</v>
      </c>
      <c r="B40" s="575" t="s">
        <v>109</v>
      </c>
      <c r="C40" s="453">
        <v>-7.7715611723760958E-16</v>
      </c>
      <c r="D40" s="282">
        <f t="shared" si="10"/>
        <v>0</v>
      </c>
      <c r="E40" s="282">
        <f t="shared" si="8"/>
        <v>0</v>
      </c>
      <c r="F40" s="406"/>
      <c r="G40" s="285"/>
      <c r="H40" s="288"/>
      <c r="I40" s="285"/>
      <c r="J40" s="288"/>
      <c r="K40" s="285"/>
      <c r="L40" s="285"/>
      <c r="M40" s="285"/>
      <c r="N40" s="282">
        <f t="shared" si="9"/>
        <v>-7.7715611723760958E-16</v>
      </c>
      <c r="O40" s="282">
        <f t="shared" si="4"/>
        <v>0</v>
      </c>
      <c r="P40" s="283">
        <f t="shared" si="1"/>
        <v>0</v>
      </c>
      <c r="Q40" s="282">
        <f t="shared" si="11"/>
        <v>0</v>
      </c>
      <c r="R40" s="282">
        <v>0</v>
      </c>
      <c r="S40" s="572"/>
      <c r="T40" s="572">
        <v>2.5</v>
      </c>
      <c r="U40" s="572">
        <f>'приложение 1.1 '!D33</f>
        <v>0</v>
      </c>
      <c r="V40" s="572">
        <f>'приложение 1.1 '!E33</f>
        <v>2.5</v>
      </c>
      <c r="W40" s="499"/>
    </row>
    <row r="41" spans="1:23" s="284" customFormat="1" ht="22.5" hidden="1">
      <c r="A41" s="556" t="s">
        <v>891</v>
      </c>
      <c r="B41" s="575" t="s">
        <v>529</v>
      </c>
      <c r="C41" s="453">
        <v>11.021994980629529</v>
      </c>
      <c r="D41" s="282">
        <f t="shared" si="10"/>
        <v>2</v>
      </c>
      <c r="E41" s="282">
        <f t="shared" si="8"/>
        <v>11.021994980629529</v>
      </c>
      <c r="F41" s="406"/>
      <c r="G41" s="285"/>
      <c r="H41" s="288">
        <v>2</v>
      </c>
      <c r="I41" s="285"/>
      <c r="J41" s="285"/>
      <c r="K41" s="285"/>
      <c r="L41" s="285"/>
      <c r="M41" s="285">
        <v>11.021994980629529</v>
      </c>
      <c r="N41" s="282">
        <f t="shared" si="9"/>
        <v>0</v>
      </c>
      <c r="O41" s="282">
        <f t="shared" si="4"/>
        <v>9.021994980629529</v>
      </c>
      <c r="P41" s="283">
        <f t="shared" si="1"/>
        <v>451.09974903147645</v>
      </c>
      <c r="Q41" s="282">
        <f t="shared" si="11"/>
        <v>9.021994980629529</v>
      </c>
      <c r="R41" s="282">
        <v>0</v>
      </c>
      <c r="S41" s="572"/>
      <c r="T41" s="572"/>
      <c r="U41" s="572">
        <f>'приложение 1.1 '!D34</f>
        <v>0</v>
      </c>
      <c r="V41" s="572">
        <f>'приложение 1.1 '!E34</f>
        <v>0</v>
      </c>
      <c r="W41" s="499"/>
    </row>
    <row r="42" spans="1:23" s="284" customFormat="1" ht="22.5" hidden="1">
      <c r="A42" s="556" t="s">
        <v>892</v>
      </c>
      <c r="B42" s="575" t="s">
        <v>530</v>
      </c>
      <c r="C42" s="453">
        <v>11.021994980629529</v>
      </c>
      <c r="D42" s="282">
        <f t="shared" si="10"/>
        <v>2</v>
      </c>
      <c r="E42" s="282">
        <f t="shared" si="8"/>
        <v>11.021994980629529</v>
      </c>
      <c r="F42" s="285"/>
      <c r="G42" s="285"/>
      <c r="H42" s="288">
        <v>2</v>
      </c>
      <c r="I42" s="285"/>
      <c r="J42" s="288"/>
      <c r="K42" s="285"/>
      <c r="L42" s="285"/>
      <c r="M42" s="285">
        <v>11.021994980629529</v>
      </c>
      <c r="N42" s="282">
        <f t="shared" si="9"/>
        <v>0</v>
      </c>
      <c r="O42" s="282">
        <f t="shared" si="4"/>
        <v>9.021994980629529</v>
      </c>
      <c r="P42" s="283">
        <f t="shared" si="1"/>
        <v>451.09974903147645</v>
      </c>
      <c r="Q42" s="282">
        <f t="shared" si="11"/>
        <v>9.021994980629529</v>
      </c>
      <c r="R42" s="282">
        <v>0</v>
      </c>
      <c r="S42" s="572"/>
      <c r="T42" s="572"/>
      <c r="U42" s="572">
        <f>'приложение 1.1 '!D35</f>
        <v>0</v>
      </c>
      <c r="V42" s="572">
        <f>'приложение 1.1 '!E35</f>
        <v>0</v>
      </c>
      <c r="W42" s="499"/>
    </row>
    <row r="43" spans="1:23" s="284" customFormat="1" ht="22.5" hidden="1">
      <c r="A43" s="556" t="s">
        <v>893</v>
      </c>
      <c r="B43" s="575" t="s">
        <v>754</v>
      </c>
      <c r="C43" s="453">
        <v>11.021994980629529</v>
      </c>
      <c r="D43" s="282">
        <f t="shared" si="10"/>
        <v>2</v>
      </c>
      <c r="E43" s="282">
        <f t="shared" si="8"/>
        <v>11.021994980629529</v>
      </c>
      <c r="F43" s="285"/>
      <c r="G43" s="285"/>
      <c r="H43" s="288">
        <v>2</v>
      </c>
      <c r="I43" s="285"/>
      <c r="J43" s="285"/>
      <c r="K43" s="285"/>
      <c r="L43" s="285"/>
      <c r="M43" s="285">
        <v>11.021994980629529</v>
      </c>
      <c r="N43" s="282">
        <f t="shared" si="9"/>
        <v>0</v>
      </c>
      <c r="O43" s="282">
        <f t="shared" si="4"/>
        <v>9.021994980629529</v>
      </c>
      <c r="P43" s="283">
        <f t="shared" si="1"/>
        <v>451.09974903147645</v>
      </c>
      <c r="Q43" s="282">
        <f t="shared" si="11"/>
        <v>9.021994980629529</v>
      </c>
      <c r="R43" s="282">
        <v>0</v>
      </c>
      <c r="S43" s="572"/>
      <c r="T43" s="572"/>
      <c r="U43" s="572">
        <f>'приложение 1.1 '!D36</f>
        <v>0</v>
      </c>
      <c r="V43" s="572">
        <f>'приложение 1.1 '!E36</f>
        <v>0</v>
      </c>
      <c r="W43" s="499"/>
    </row>
    <row r="44" spans="1:23" s="284" customFormat="1" ht="22.5" hidden="1">
      <c r="A44" s="556" t="s">
        <v>894</v>
      </c>
      <c r="B44" s="575" t="s">
        <v>755</v>
      </c>
      <c r="C44" s="453">
        <v>11.021994980629529</v>
      </c>
      <c r="D44" s="282">
        <f t="shared" si="10"/>
        <v>2</v>
      </c>
      <c r="E44" s="282">
        <f t="shared" si="8"/>
        <v>11.021994980629529</v>
      </c>
      <c r="F44" s="285"/>
      <c r="G44" s="285"/>
      <c r="H44" s="288">
        <v>2</v>
      </c>
      <c r="I44" s="285"/>
      <c r="J44" s="285"/>
      <c r="K44" s="285"/>
      <c r="L44" s="285"/>
      <c r="M44" s="285">
        <v>11.021994980629529</v>
      </c>
      <c r="N44" s="282">
        <f t="shared" si="9"/>
        <v>0</v>
      </c>
      <c r="O44" s="282">
        <f t="shared" si="4"/>
        <v>9.021994980629529</v>
      </c>
      <c r="P44" s="283">
        <f t="shared" si="1"/>
        <v>451.09974903147645</v>
      </c>
      <c r="Q44" s="282">
        <f t="shared" si="11"/>
        <v>9.021994980629529</v>
      </c>
      <c r="R44" s="282">
        <v>0</v>
      </c>
      <c r="S44" s="572"/>
      <c r="T44" s="572"/>
      <c r="U44" s="572">
        <f>'приложение 1.1 '!D37</f>
        <v>0</v>
      </c>
      <c r="V44" s="572">
        <f>'приложение 1.1 '!E37</f>
        <v>0</v>
      </c>
      <c r="W44" s="499"/>
    </row>
    <row r="45" spans="1:23" s="284" customFormat="1" ht="22.5" hidden="1">
      <c r="A45" s="556" t="s">
        <v>895</v>
      </c>
      <c r="B45" s="575" t="s">
        <v>662</v>
      </c>
      <c r="C45" s="453">
        <v>11.021994980629529</v>
      </c>
      <c r="D45" s="282">
        <f t="shared" si="10"/>
        <v>2</v>
      </c>
      <c r="E45" s="282">
        <f t="shared" si="8"/>
        <v>11.021994980629529</v>
      </c>
      <c r="F45" s="406"/>
      <c r="G45" s="285"/>
      <c r="H45" s="288">
        <v>2</v>
      </c>
      <c r="I45" s="285"/>
      <c r="J45" s="288"/>
      <c r="K45" s="285"/>
      <c r="L45" s="285"/>
      <c r="M45" s="285">
        <v>11.021994980629529</v>
      </c>
      <c r="N45" s="282">
        <f t="shared" si="9"/>
        <v>0</v>
      </c>
      <c r="O45" s="282">
        <f t="shared" si="4"/>
        <v>9.021994980629529</v>
      </c>
      <c r="P45" s="283">
        <f t="shared" si="1"/>
        <v>451.09974903147645</v>
      </c>
      <c r="Q45" s="282">
        <f t="shared" si="11"/>
        <v>9.021994980629529</v>
      </c>
      <c r="R45" s="282">
        <v>0</v>
      </c>
      <c r="S45" s="572"/>
      <c r="T45" s="572"/>
      <c r="U45" s="572">
        <f>'приложение 1.1 '!D38</f>
        <v>0</v>
      </c>
      <c r="V45" s="572">
        <f>'приложение 1.1 '!E38</f>
        <v>0</v>
      </c>
      <c r="W45" s="499"/>
    </row>
    <row r="46" spans="1:23" s="284" customFormat="1" ht="22.5" hidden="1">
      <c r="A46" s="556" t="s">
        <v>896</v>
      </c>
      <c r="B46" s="575" t="s">
        <v>507</v>
      </c>
      <c r="C46" s="453">
        <v>11.021994980629529</v>
      </c>
      <c r="D46" s="282">
        <f t="shared" si="10"/>
        <v>2</v>
      </c>
      <c r="E46" s="282">
        <f t="shared" si="8"/>
        <v>11.021994980629529</v>
      </c>
      <c r="F46" s="285"/>
      <c r="G46" s="285"/>
      <c r="H46" s="288">
        <v>2</v>
      </c>
      <c r="I46" s="285"/>
      <c r="J46" s="285"/>
      <c r="K46" s="285"/>
      <c r="L46" s="285"/>
      <c r="M46" s="285">
        <v>11.021994980629529</v>
      </c>
      <c r="N46" s="282">
        <f t="shared" si="9"/>
        <v>0</v>
      </c>
      <c r="O46" s="282">
        <f t="shared" si="4"/>
        <v>9.021994980629529</v>
      </c>
      <c r="P46" s="283">
        <f t="shared" si="1"/>
        <v>451.09974903147645</v>
      </c>
      <c r="Q46" s="282">
        <f t="shared" si="11"/>
        <v>9.021994980629529</v>
      </c>
      <c r="R46" s="282">
        <v>0</v>
      </c>
      <c r="S46" s="572"/>
      <c r="T46" s="572"/>
      <c r="U46" s="572">
        <f>'приложение 1.1 '!D39</f>
        <v>0</v>
      </c>
      <c r="V46" s="572">
        <f>'приложение 1.1 '!E39</f>
        <v>0</v>
      </c>
      <c r="W46" s="499"/>
    </row>
    <row r="47" spans="1:23" s="284" customFormat="1" ht="22.5" hidden="1">
      <c r="A47" s="556" t="s">
        <v>897</v>
      </c>
      <c r="B47" s="575" t="s">
        <v>435</v>
      </c>
      <c r="C47" s="453">
        <v>0</v>
      </c>
      <c r="D47" s="282">
        <f t="shared" si="10"/>
        <v>0</v>
      </c>
      <c r="E47" s="282">
        <f t="shared" si="8"/>
        <v>0</v>
      </c>
      <c r="F47" s="285"/>
      <c r="G47" s="285"/>
      <c r="H47" s="288"/>
      <c r="I47" s="285"/>
      <c r="J47" s="285"/>
      <c r="K47" s="285"/>
      <c r="L47" s="285"/>
      <c r="M47" s="285"/>
      <c r="N47" s="282">
        <f t="shared" si="9"/>
        <v>0</v>
      </c>
      <c r="O47" s="282">
        <f t="shared" si="4"/>
        <v>0</v>
      </c>
      <c r="P47" s="283">
        <f t="shared" si="1"/>
        <v>0</v>
      </c>
      <c r="Q47" s="282">
        <f t="shared" si="11"/>
        <v>0</v>
      </c>
      <c r="R47" s="282">
        <v>0</v>
      </c>
      <c r="S47" s="572"/>
      <c r="T47" s="572"/>
      <c r="U47" s="572">
        <f>'приложение 1.1 '!D40</f>
        <v>0</v>
      </c>
      <c r="V47" s="572">
        <f>'приложение 1.1 '!E40</f>
        <v>0</v>
      </c>
      <c r="W47" s="499"/>
    </row>
    <row r="48" spans="1:23" s="284" customFormat="1" ht="22.5" hidden="1">
      <c r="A48" s="556" t="s">
        <v>898</v>
      </c>
      <c r="B48" s="575" t="s">
        <v>436</v>
      </c>
      <c r="C48" s="453">
        <v>0</v>
      </c>
      <c r="D48" s="282">
        <f t="shared" si="10"/>
        <v>0</v>
      </c>
      <c r="E48" s="282">
        <f t="shared" si="8"/>
        <v>0</v>
      </c>
      <c r="F48" s="285"/>
      <c r="G48" s="285"/>
      <c r="H48" s="288"/>
      <c r="I48" s="285"/>
      <c r="J48" s="285"/>
      <c r="K48" s="285"/>
      <c r="L48" s="285"/>
      <c r="M48" s="285"/>
      <c r="N48" s="282">
        <f t="shared" si="9"/>
        <v>0</v>
      </c>
      <c r="O48" s="282">
        <f t="shared" si="4"/>
        <v>0</v>
      </c>
      <c r="P48" s="283">
        <f t="shared" si="1"/>
        <v>0</v>
      </c>
      <c r="Q48" s="282">
        <f t="shared" si="11"/>
        <v>0</v>
      </c>
      <c r="R48" s="282">
        <v>0</v>
      </c>
      <c r="S48" s="572"/>
      <c r="T48" s="572"/>
      <c r="U48" s="572">
        <f>'приложение 1.1 '!D41</f>
        <v>0</v>
      </c>
      <c r="V48" s="572">
        <f>'приложение 1.1 '!E41</f>
        <v>0</v>
      </c>
      <c r="W48" s="499"/>
    </row>
    <row r="49" spans="1:23" s="284" customFormat="1" ht="33.75" hidden="1">
      <c r="A49" s="556" t="s">
        <v>899</v>
      </c>
      <c r="B49" s="575" t="s">
        <v>289</v>
      </c>
      <c r="C49" s="453">
        <v>0</v>
      </c>
      <c r="D49" s="282">
        <f t="shared" si="10"/>
        <v>0</v>
      </c>
      <c r="E49" s="282">
        <f t="shared" si="8"/>
        <v>0</v>
      </c>
      <c r="F49" s="285"/>
      <c r="G49" s="285"/>
      <c r="H49" s="288"/>
      <c r="I49" s="285"/>
      <c r="J49" s="285"/>
      <c r="K49" s="285"/>
      <c r="L49" s="285"/>
      <c r="M49" s="285"/>
      <c r="N49" s="282">
        <f t="shared" si="9"/>
        <v>0</v>
      </c>
      <c r="O49" s="282">
        <f t="shared" si="4"/>
        <v>0</v>
      </c>
      <c r="P49" s="283">
        <f t="shared" si="1"/>
        <v>0</v>
      </c>
      <c r="Q49" s="282">
        <f t="shared" si="11"/>
        <v>0</v>
      </c>
      <c r="R49" s="282">
        <v>0</v>
      </c>
      <c r="S49" s="572"/>
      <c r="T49" s="572"/>
      <c r="U49" s="572">
        <f>'приложение 1.1 '!D42</f>
        <v>0</v>
      </c>
      <c r="V49" s="572">
        <f>'приложение 1.1 '!E42</f>
        <v>0</v>
      </c>
      <c r="W49" s="499"/>
    </row>
    <row r="50" spans="1:23" s="284" customFormat="1" ht="33.75" hidden="1">
      <c r="A50" s="556" t="s">
        <v>900</v>
      </c>
      <c r="B50" s="575" t="s">
        <v>290</v>
      </c>
      <c r="C50" s="453">
        <v>11.021994980629529</v>
      </c>
      <c r="D50" s="282">
        <f t="shared" si="10"/>
        <v>1.35</v>
      </c>
      <c r="E50" s="282">
        <f t="shared" si="8"/>
        <v>11.021994980629529</v>
      </c>
      <c r="F50" s="285"/>
      <c r="G50" s="285"/>
      <c r="H50" s="288">
        <v>1.35</v>
      </c>
      <c r="I50" s="285"/>
      <c r="J50" s="282"/>
      <c r="K50" s="285"/>
      <c r="L50" s="285"/>
      <c r="M50" s="285">
        <v>11.021994980629529</v>
      </c>
      <c r="N50" s="282">
        <f t="shared" si="9"/>
        <v>0</v>
      </c>
      <c r="O50" s="282">
        <f t="shared" si="4"/>
        <v>9.6719949806295293</v>
      </c>
      <c r="P50" s="283">
        <f t="shared" si="1"/>
        <v>716.44407263922426</v>
      </c>
      <c r="Q50" s="282">
        <f t="shared" si="11"/>
        <v>9.6719949806295293</v>
      </c>
      <c r="R50" s="282">
        <v>0</v>
      </c>
      <c r="S50" s="572"/>
      <c r="T50" s="572"/>
      <c r="U50" s="572">
        <f>'приложение 1.1 '!D43</f>
        <v>0</v>
      </c>
      <c r="V50" s="572">
        <f>'приложение 1.1 '!E43</f>
        <v>0</v>
      </c>
      <c r="W50" s="499"/>
    </row>
    <row r="51" spans="1:23" s="284" customFormat="1" ht="22.5" hidden="1">
      <c r="A51" s="556" t="s">
        <v>901</v>
      </c>
      <c r="B51" s="575" t="s">
        <v>823</v>
      </c>
      <c r="C51" s="453">
        <v>0</v>
      </c>
      <c r="D51" s="282">
        <f t="shared" si="10"/>
        <v>0</v>
      </c>
      <c r="E51" s="282">
        <f t="shared" si="8"/>
        <v>0</v>
      </c>
      <c r="F51" s="285"/>
      <c r="G51" s="285"/>
      <c r="H51" s="288"/>
      <c r="I51" s="285"/>
      <c r="J51" s="285"/>
      <c r="K51" s="285"/>
      <c r="L51" s="285"/>
      <c r="M51" s="285"/>
      <c r="N51" s="282">
        <f t="shared" si="9"/>
        <v>0</v>
      </c>
      <c r="O51" s="282">
        <f t="shared" si="4"/>
        <v>0</v>
      </c>
      <c r="P51" s="283">
        <f t="shared" si="1"/>
        <v>0</v>
      </c>
      <c r="Q51" s="282">
        <f t="shared" si="11"/>
        <v>0</v>
      </c>
      <c r="R51" s="282">
        <v>0</v>
      </c>
      <c r="S51" s="572"/>
      <c r="T51" s="572"/>
      <c r="U51" s="572">
        <f>'приложение 1.1 '!D44</f>
        <v>0</v>
      </c>
      <c r="V51" s="572">
        <f>'приложение 1.1 '!E44</f>
        <v>0</v>
      </c>
      <c r="W51" s="499"/>
    </row>
    <row r="52" spans="1:23" s="284" customFormat="1" ht="22.5" hidden="1">
      <c r="A52" s="556" t="s">
        <v>902</v>
      </c>
      <c r="B52" s="575" t="s">
        <v>825</v>
      </c>
      <c r="C52" s="453">
        <v>0</v>
      </c>
      <c r="D52" s="282">
        <f t="shared" si="10"/>
        <v>0</v>
      </c>
      <c r="E52" s="282">
        <f t="shared" si="8"/>
        <v>0</v>
      </c>
      <c r="F52" s="285"/>
      <c r="G52" s="285"/>
      <c r="H52" s="288"/>
      <c r="I52" s="285"/>
      <c r="J52" s="285"/>
      <c r="K52" s="285"/>
      <c r="L52" s="285"/>
      <c r="M52" s="285"/>
      <c r="N52" s="282">
        <f t="shared" si="9"/>
        <v>0</v>
      </c>
      <c r="O52" s="282">
        <f t="shared" si="4"/>
        <v>0</v>
      </c>
      <c r="P52" s="283">
        <f t="shared" si="1"/>
        <v>0</v>
      </c>
      <c r="Q52" s="282">
        <f t="shared" si="11"/>
        <v>0</v>
      </c>
      <c r="R52" s="282">
        <v>0</v>
      </c>
      <c r="S52" s="572"/>
      <c r="T52" s="572"/>
      <c r="U52" s="572">
        <f>'приложение 1.1 '!D45</f>
        <v>0</v>
      </c>
      <c r="V52" s="572">
        <f>'приложение 1.1 '!E45</f>
        <v>0</v>
      </c>
      <c r="W52" s="499"/>
    </row>
    <row r="53" spans="1:23" s="284" customFormat="1" ht="22.5" hidden="1">
      <c r="A53" s="556" t="s">
        <v>903</v>
      </c>
      <c r="B53" s="575" t="s">
        <v>833</v>
      </c>
      <c r="C53" s="453">
        <v>1.9224600000000001</v>
      </c>
      <c r="D53" s="282">
        <f>F53+H53+J53+L53</f>
        <v>0.9</v>
      </c>
      <c r="E53" s="282">
        <f t="shared" si="8"/>
        <v>1.9224600000000001</v>
      </c>
      <c r="F53" s="285"/>
      <c r="G53" s="285"/>
      <c r="H53" s="288">
        <v>0.9</v>
      </c>
      <c r="I53" s="285"/>
      <c r="J53" s="282"/>
      <c r="K53" s="285"/>
      <c r="L53" s="285"/>
      <c r="M53" s="285">
        <v>1.9224600000000001</v>
      </c>
      <c r="N53" s="282">
        <f t="shared" si="9"/>
        <v>0</v>
      </c>
      <c r="O53" s="282">
        <f t="shared" si="4"/>
        <v>1.0224600000000001</v>
      </c>
      <c r="P53" s="283">
        <f t="shared" si="1"/>
        <v>113.60666666666668</v>
      </c>
      <c r="Q53" s="282">
        <f t="shared" si="11"/>
        <v>1.0224600000000001</v>
      </c>
      <c r="R53" s="282">
        <v>0</v>
      </c>
      <c r="S53" s="572"/>
      <c r="T53" s="572"/>
      <c r="U53" s="572">
        <f>'приложение 1.1 '!D46</f>
        <v>0</v>
      </c>
      <c r="V53" s="572">
        <f>'приложение 1.1 '!E46</f>
        <v>0</v>
      </c>
      <c r="W53" s="499"/>
    </row>
    <row r="54" spans="1:23" s="284" customFormat="1" ht="22.5" hidden="1">
      <c r="A54" s="556" t="s">
        <v>904</v>
      </c>
      <c r="B54" s="575" t="s">
        <v>835</v>
      </c>
      <c r="C54" s="453">
        <v>6.3478000000000003</v>
      </c>
      <c r="D54" s="282">
        <f t="shared" si="10"/>
        <v>0</v>
      </c>
      <c r="E54" s="282">
        <f t="shared" si="8"/>
        <v>6.3478000000000003</v>
      </c>
      <c r="F54" s="285"/>
      <c r="G54" s="285"/>
      <c r="H54" s="288"/>
      <c r="I54" s="285"/>
      <c r="J54" s="285"/>
      <c r="K54" s="285"/>
      <c r="L54" s="285"/>
      <c r="M54" s="285">
        <v>6.3478000000000003</v>
      </c>
      <c r="N54" s="282">
        <f t="shared" si="9"/>
        <v>0</v>
      </c>
      <c r="O54" s="282">
        <f t="shared" si="4"/>
        <v>6.3478000000000003</v>
      </c>
      <c r="P54" s="283">
        <f t="shared" si="1"/>
        <v>0</v>
      </c>
      <c r="Q54" s="282">
        <f t="shared" si="11"/>
        <v>6.3478000000000003</v>
      </c>
      <c r="R54" s="282">
        <v>0</v>
      </c>
      <c r="S54" s="572"/>
      <c r="T54" s="572"/>
      <c r="U54" s="572">
        <f>'приложение 1.1 '!D47</f>
        <v>0</v>
      </c>
      <c r="V54" s="572">
        <f>'приложение 1.1 '!E47</f>
        <v>0</v>
      </c>
      <c r="W54" s="499" t="s">
        <v>2340</v>
      </c>
    </row>
    <row r="55" spans="1:23" s="284" customFormat="1" ht="22.5" hidden="1">
      <c r="A55" s="556" t="s">
        <v>2009</v>
      </c>
      <c r="B55" s="575" t="s">
        <v>2010</v>
      </c>
      <c r="C55" s="453">
        <v>0</v>
      </c>
      <c r="D55" s="282">
        <f t="shared" si="10"/>
        <v>0</v>
      </c>
      <c r="E55" s="282">
        <f t="shared" si="8"/>
        <v>0</v>
      </c>
      <c r="F55" s="285"/>
      <c r="G55" s="285"/>
      <c r="H55" s="288"/>
      <c r="I55" s="285"/>
      <c r="J55" s="285"/>
      <c r="K55" s="285"/>
      <c r="L55" s="285"/>
      <c r="M55" s="285"/>
      <c r="N55" s="282">
        <f t="shared" si="9"/>
        <v>0</v>
      </c>
      <c r="O55" s="282">
        <f t="shared" si="4"/>
        <v>0</v>
      </c>
      <c r="P55" s="283">
        <f t="shared" si="1"/>
        <v>0</v>
      </c>
      <c r="Q55" s="282">
        <f t="shared" si="11"/>
        <v>0</v>
      </c>
      <c r="R55" s="282">
        <v>0</v>
      </c>
      <c r="S55" s="572"/>
      <c r="T55" s="572"/>
      <c r="U55" s="572">
        <f>'приложение 1.1 '!D48</f>
        <v>0</v>
      </c>
      <c r="V55" s="572">
        <f>'приложение 1.1 '!E48</f>
        <v>0</v>
      </c>
      <c r="W55" s="499"/>
    </row>
    <row r="56" spans="1:23" s="284" customFormat="1" ht="11.25" hidden="1">
      <c r="A56" s="556" t="s">
        <v>2153</v>
      </c>
      <c r="B56" s="575" t="s">
        <v>2155</v>
      </c>
      <c r="C56" s="453">
        <v>1.66706</v>
      </c>
      <c r="D56" s="282">
        <f t="shared" ref="D56:D57" si="12">F56+H56+J56+L56</f>
        <v>0</v>
      </c>
      <c r="E56" s="282">
        <f t="shared" ref="E56:E57" si="13">G56+I56+K56+M56</f>
        <v>1.66706</v>
      </c>
      <c r="F56" s="285"/>
      <c r="G56" s="285"/>
      <c r="H56" s="288"/>
      <c r="I56" s="285"/>
      <c r="J56" s="285"/>
      <c r="K56" s="285">
        <v>1.66706</v>
      </c>
      <c r="L56" s="285"/>
      <c r="M56" s="285"/>
      <c r="N56" s="282">
        <f t="shared" ref="N56:N57" si="14">C56-E56</f>
        <v>0</v>
      </c>
      <c r="O56" s="282">
        <f t="shared" ref="O56:O57" si="15">E56-D56</f>
        <v>1.66706</v>
      </c>
      <c r="P56" s="283">
        <f t="shared" ref="P56:P57" si="16">IF(D56=0,0,(O56/D56)*100)</f>
        <v>0</v>
      </c>
      <c r="Q56" s="282">
        <f t="shared" si="11"/>
        <v>1.66706</v>
      </c>
      <c r="R56" s="282"/>
      <c r="S56" s="572"/>
      <c r="T56" s="572"/>
      <c r="U56" s="572">
        <f>'приложение 1.1 '!D49</f>
        <v>0</v>
      </c>
      <c r="V56" s="572">
        <f>'приложение 1.1 '!E49</f>
        <v>0</v>
      </c>
      <c r="W56" s="499"/>
    </row>
    <row r="57" spans="1:23" s="284" customFormat="1" ht="22.5" hidden="1">
      <c r="A57" s="556" t="s">
        <v>2154</v>
      </c>
      <c r="B57" s="575" t="s">
        <v>2231</v>
      </c>
      <c r="C57" s="453">
        <v>9.6920400000000004</v>
      </c>
      <c r="D57" s="282">
        <f t="shared" si="12"/>
        <v>0</v>
      </c>
      <c r="E57" s="282">
        <f t="shared" si="13"/>
        <v>9.6920400000000004</v>
      </c>
      <c r="F57" s="285"/>
      <c r="G57" s="285"/>
      <c r="H57" s="288"/>
      <c r="I57" s="285"/>
      <c r="J57" s="285"/>
      <c r="K57" s="285"/>
      <c r="L57" s="285"/>
      <c r="M57" s="285">
        <v>9.6920400000000004</v>
      </c>
      <c r="N57" s="282">
        <f t="shared" si="14"/>
        <v>0</v>
      </c>
      <c r="O57" s="282">
        <f t="shared" si="15"/>
        <v>9.6920400000000004</v>
      </c>
      <c r="P57" s="283">
        <f t="shared" si="16"/>
        <v>0</v>
      </c>
      <c r="Q57" s="282">
        <f t="shared" si="11"/>
        <v>9.6920400000000004</v>
      </c>
      <c r="R57" s="282"/>
      <c r="S57" s="572"/>
      <c r="T57" s="572"/>
      <c r="U57" s="572">
        <f>'приложение 1.1 '!D50</f>
        <v>0</v>
      </c>
      <c r="V57" s="572">
        <f>'приложение 1.1 '!E50</f>
        <v>3.2</v>
      </c>
      <c r="W57" s="499"/>
    </row>
    <row r="58" spans="1:23" s="284" customFormat="1" ht="21" hidden="1">
      <c r="A58" s="554" t="s">
        <v>159</v>
      </c>
      <c r="B58" s="576" t="s">
        <v>858</v>
      </c>
      <c r="C58" s="453">
        <v>0</v>
      </c>
      <c r="D58" s="282">
        <f t="shared" si="10"/>
        <v>0</v>
      </c>
      <c r="E58" s="282">
        <f t="shared" si="8"/>
        <v>0</v>
      </c>
      <c r="F58" s="285"/>
      <c r="G58" s="285"/>
      <c r="H58" s="288"/>
      <c r="I58" s="285"/>
      <c r="J58" s="406"/>
      <c r="K58" s="285"/>
      <c r="L58" s="285"/>
      <c r="M58" s="285"/>
      <c r="N58" s="282">
        <f t="shared" si="9"/>
        <v>0</v>
      </c>
      <c r="O58" s="282">
        <f t="shared" si="4"/>
        <v>0</v>
      </c>
      <c r="P58" s="283">
        <f t="shared" si="1"/>
        <v>0</v>
      </c>
      <c r="Q58" s="282">
        <f t="shared" si="11"/>
        <v>0</v>
      </c>
      <c r="R58" s="282">
        <v>0</v>
      </c>
      <c r="S58" s="572"/>
      <c r="T58" s="572"/>
      <c r="U58" s="572">
        <f>'приложение 1.1 '!D51</f>
        <v>0</v>
      </c>
      <c r="V58" s="572">
        <f>'приложение 1.1 '!E51</f>
        <v>0</v>
      </c>
      <c r="W58" s="499"/>
    </row>
    <row r="59" spans="1:23" s="284" customFormat="1" ht="33.75" hidden="1">
      <c r="A59" s="556" t="s">
        <v>906</v>
      </c>
      <c r="B59" s="575" t="s">
        <v>594</v>
      </c>
      <c r="C59" s="453">
        <v>0</v>
      </c>
      <c r="D59" s="282">
        <f t="shared" si="10"/>
        <v>1.2</v>
      </c>
      <c r="E59" s="282">
        <f t="shared" si="8"/>
        <v>0</v>
      </c>
      <c r="F59" s="285"/>
      <c r="G59" s="285"/>
      <c r="H59" s="288">
        <v>1.2</v>
      </c>
      <c r="I59" s="285"/>
      <c r="J59" s="282"/>
      <c r="K59" s="285"/>
      <c r="L59" s="285"/>
      <c r="M59" s="285"/>
      <c r="N59" s="282">
        <f t="shared" si="9"/>
        <v>0</v>
      </c>
      <c r="O59" s="282">
        <f t="shared" si="4"/>
        <v>-1.2</v>
      </c>
      <c r="P59" s="283">
        <f t="shared" si="1"/>
        <v>-100</v>
      </c>
      <c r="Q59" s="282">
        <f t="shared" si="11"/>
        <v>-1.2</v>
      </c>
      <c r="R59" s="282">
        <v>0</v>
      </c>
      <c r="S59" s="572"/>
      <c r="T59" s="572">
        <v>2</v>
      </c>
      <c r="U59" s="572">
        <v>0</v>
      </c>
      <c r="V59" s="572">
        <v>0</v>
      </c>
      <c r="W59" s="499" t="s">
        <v>2338</v>
      </c>
    </row>
    <row r="60" spans="1:23" s="284" customFormat="1" ht="22.5" hidden="1">
      <c r="A60" s="556" t="s">
        <v>907</v>
      </c>
      <c r="B60" s="575" t="s">
        <v>533</v>
      </c>
      <c r="C60" s="453">
        <v>0</v>
      </c>
      <c r="D60" s="282">
        <f t="shared" si="10"/>
        <v>0</v>
      </c>
      <c r="E60" s="282">
        <f t="shared" si="8"/>
        <v>0</v>
      </c>
      <c r="F60" s="285"/>
      <c r="G60" s="285"/>
      <c r="H60" s="288"/>
      <c r="I60" s="285"/>
      <c r="J60" s="406"/>
      <c r="K60" s="285"/>
      <c r="L60" s="285"/>
      <c r="M60" s="285"/>
      <c r="N60" s="282">
        <f t="shared" si="9"/>
        <v>0</v>
      </c>
      <c r="O60" s="282">
        <f t="shared" si="4"/>
        <v>0</v>
      </c>
      <c r="P60" s="283">
        <f t="shared" si="1"/>
        <v>0</v>
      </c>
      <c r="Q60" s="282">
        <f t="shared" si="11"/>
        <v>0</v>
      </c>
      <c r="R60" s="282">
        <v>0</v>
      </c>
      <c r="S60" s="572"/>
      <c r="T60" s="572"/>
      <c r="U60" s="572">
        <f>'приложение 1.1 '!D52</f>
        <v>0</v>
      </c>
      <c r="V60" s="572">
        <f>'приложение 1.1 '!E52</f>
        <v>0</v>
      </c>
      <c r="W60" s="499"/>
    </row>
    <row r="61" spans="1:23" s="284" customFormat="1" ht="45" hidden="1">
      <c r="A61" s="556" t="s">
        <v>908</v>
      </c>
      <c r="B61" s="575" t="s">
        <v>769</v>
      </c>
      <c r="C61" s="453">
        <v>0</v>
      </c>
      <c r="D61" s="282">
        <f t="shared" si="10"/>
        <v>0</v>
      </c>
      <c r="E61" s="282">
        <f t="shared" si="8"/>
        <v>0</v>
      </c>
      <c r="F61" s="285"/>
      <c r="G61" s="285"/>
      <c r="H61" s="288"/>
      <c r="I61" s="285"/>
      <c r="J61" s="285"/>
      <c r="K61" s="285"/>
      <c r="L61" s="285"/>
      <c r="M61" s="285"/>
      <c r="N61" s="282">
        <f t="shared" si="9"/>
        <v>0</v>
      </c>
      <c r="O61" s="282">
        <f t="shared" si="4"/>
        <v>0</v>
      </c>
      <c r="P61" s="283">
        <f t="shared" si="1"/>
        <v>0</v>
      </c>
      <c r="Q61" s="282">
        <f t="shared" si="11"/>
        <v>0</v>
      </c>
      <c r="R61" s="282">
        <v>0</v>
      </c>
      <c r="S61" s="572"/>
      <c r="T61" s="572">
        <v>2</v>
      </c>
      <c r="U61" s="572">
        <f>'приложение 1.1 '!D53</f>
        <v>0</v>
      </c>
      <c r="V61" s="572">
        <f>'приложение 1.1 '!E53</f>
        <v>2</v>
      </c>
      <c r="W61" s="499"/>
    </row>
    <row r="62" spans="1:23" s="284" customFormat="1" ht="45" hidden="1">
      <c r="A62" s="556" t="s">
        <v>909</v>
      </c>
      <c r="B62" s="575" t="s">
        <v>770</v>
      </c>
      <c r="C62" s="453">
        <v>0</v>
      </c>
      <c r="D62" s="282">
        <f t="shared" si="10"/>
        <v>0</v>
      </c>
      <c r="E62" s="282">
        <f t="shared" si="8"/>
        <v>0</v>
      </c>
      <c r="F62" s="285"/>
      <c r="G62" s="285"/>
      <c r="H62" s="288"/>
      <c r="I62" s="285"/>
      <c r="J62" s="285"/>
      <c r="K62" s="285"/>
      <c r="L62" s="285"/>
      <c r="M62" s="285"/>
      <c r="N62" s="282">
        <f t="shared" si="9"/>
        <v>0</v>
      </c>
      <c r="O62" s="282">
        <f t="shared" si="4"/>
        <v>0</v>
      </c>
      <c r="P62" s="283">
        <f t="shared" si="1"/>
        <v>0</v>
      </c>
      <c r="Q62" s="282">
        <f t="shared" si="11"/>
        <v>0</v>
      </c>
      <c r="R62" s="282">
        <v>0</v>
      </c>
      <c r="S62" s="572"/>
      <c r="T62" s="572">
        <v>2.5</v>
      </c>
      <c r="U62" s="572">
        <f>'приложение 1.1 '!D54</f>
        <v>0</v>
      </c>
      <c r="V62" s="572">
        <f>'приложение 1.1 '!E54</f>
        <v>2.5</v>
      </c>
      <c r="W62" s="499"/>
    </row>
    <row r="63" spans="1:23" s="284" customFormat="1" ht="45" hidden="1">
      <c r="A63" s="556" t="s">
        <v>910</v>
      </c>
      <c r="B63" s="575" t="s">
        <v>771</v>
      </c>
      <c r="C63" s="453">
        <v>0</v>
      </c>
      <c r="D63" s="282">
        <f t="shared" si="10"/>
        <v>0</v>
      </c>
      <c r="E63" s="282">
        <f t="shared" si="8"/>
        <v>0</v>
      </c>
      <c r="F63" s="406"/>
      <c r="G63" s="285"/>
      <c r="H63" s="288"/>
      <c r="I63" s="285"/>
      <c r="J63" s="285"/>
      <c r="K63" s="285"/>
      <c r="L63" s="285"/>
      <c r="M63" s="285"/>
      <c r="N63" s="282">
        <f t="shared" si="9"/>
        <v>0</v>
      </c>
      <c r="O63" s="282">
        <f t="shared" si="4"/>
        <v>0</v>
      </c>
      <c r="P63" s="283">
        <f t="shared" si="1"/>
        <v>0</v>
      </c>
      <c r="Q63" s="282">
        <f t="shared" si="11"/>
        <v>0</v>
      </c>
      <c r="R63" s="282">
        <v>0</v>
      </c>
      <c r="S63" s="572"/>
      <c r="T63" s="572">
        <v>2</v>
      </c>
      <c r="U63" s="572">
        <f>'приложение 1.1 '!D55</f>
        <v>0</v>
      </c>
      <c r="V63" s="572">
        <f>'приложение 1.1 '!E55</f>
        <v>2</v>
      </c>
      <c r="W63" s="499"/>
    </row>
    <row r="64" spans="1:23" s="284" customFormat="1" ht="45" hidden="1">
      <c r="A64" s="556" t="s">
        <v>911</v>
      </c>
      <c r="B64" s="575" t="s">
        <v>772</v>
      </c>
      <c r="C64" s="453">
        <v>0</v>
      </c>
      <c r="D64" s="282">
        <f t="shared" si="10"/>
        <v>0</v>
      </c>
      <c r="E64" s="282">
        <f t="shared" si="8"/>
        <v>0</v>
      </c>
      <c r="F64" s="406"/>
      <c r="G64" s="285"/>
      <c r="H64" s="288"/>
      <c r="I64" s="285"/>
      <c r="J64" s="285"/>
      <c r="K64" s="285"/>
      <c r="L64" s="285"/>
      <c r="M64" s="285"/>
      <c r="N64" s="282">
        <f t="shared" si="9"/>
        <v>0</v>
      </c>
      <c r="O64" s="282">
        <f t="shared" si="4"/>
        <v>0</v>
      </c>
      <c r="P64" s="283">
        <f t="shared" si="1"/>
        <v>0</v>
      </c>
      <c r="Q64" s="282">
        <f t="shared" si="11"/>
        <v>0</v>
      </c>
      <c r="R64" s="282">
        <v>0</v>
      </c>
      <c r="S64" s="572"/>
      <c r="T64" s="572">
        <v>2</v>
      </c>
      <c r="U64" s="572">
        <f>'приложение 1.1 '!D56</f>
        <v>0</v>
      </c>
      <c r="V64" s="572">
        <f>'приложение 1.1 '!E56</f>
        <v>2</v>
      </c>
      <c r="W64" s="499"/>
    </row>
    <row r="65" spans="1:23" s="284" customFormat="1" ht="45" hidden="1">
      <c r="A65" s="556" t="s">
        <v>912</v>
      </c>
      <c r="B65" s="575" t="s">
        <v>128</v>
      </c>
      <c r="C65" s="453">
        <v>0</v>
      </c>
      <c r="D65" s="282">
        <f t="shared" si="10"/>
        <v>0</v>
      </c>
      <c r="E65" s="282">
        <f t="shared" si="8"/>
        <v>0</v>
      </c>
      <c r="F65" s="285"/>
      <c r="G65" s="285"/>
      <c r="H65" s="288"/>
      <c r="I65" s="285"/>
      <c r="J65" s="406"/>
      <c r="K65" s="285"/>
      <c r="L65" s="285"/>
      <c r="M65" s="285"/>
      <c r="N65" s="282">
        <f t="shared" si="9"/>
        <v>0</v>
      </c>
      <c r="O65" s="282">
        <f t="shared" si="4"/>
        <v>0</v>
      </c>
      <c r="P65" s="283">
        <f t="shared" si="1"/>
        <v>0</v>
      </c>
      <c r="Q65" s="282">
        <f t="shared" si="11"/>
        <v>0</v>
      </c>
      <c r="R65" s="282">
        <v>0</v>
      </c>
      <c r="S65" s="572"/>
      <c r="T65" s="572">
        <v>2</v>
      </c>
      <c r="U65" s="572">
        <f>'приложение 1.1 '!D57</f>
        <v>0</v>
      </c>
      <c r="V65" s="572">
        <f>'приложение 1.1 '!E57</f>
        <v>2</v>
      </c>
      <c r="W65" s="499"/>
    </row>
    <row r="66" spans="1:23" s="284" customFormat="1" ht="45" hidden="1">
      <c r="A66" s="556" t="s">
        <v>913</v>
      </c>
      <c r="B66" s="575" t="s">
        <v>773</v>
      </c>
      <c r="C66" s="453">
        <v>0</v>
      </c>
      <c r="D66" s="282">
        <f t="shared" si="10"/>
        <v>0</v>
      </c>
      <c r="E66" s="282">
        <f t="shared" si="8"/>
        <v>0</v>
      </c>
      <c r="F66" s="285"/>
      <c r="G66" s="285"/>
      <c r="H66" s="288"/>
      <c r="I66" s="285"/>
      <c r="J66" s="285"/>
      <c r="K66" s="285"/>
      <c r="L66" s="285"/>
      <c r="M66" s="285"/>
      <c r="N66" s="282">
        <f t="shared" si="9"/>
        <v>0</v>
      </c>
      <c r="O66" s="282">
        <f t="shared" si="4"/>
        <v>0</v>
      </c>
      <c r="P66" s="283">
        <f t="shared" si="1"/>
        <v>0</v>
      </c>
      <c r="Q66" s="282">
        <f t="shared" si="11"/>
        <v>0</v>
      </c>
      <c r="R66" s="282">
        <v>0</v>
      </c>
      <c r="S66" s="572"/>
      <c r="T66" s="572">
        <v>2</v>
      </c>
      <c r="U66" s="572">
        <f>'приложение 1.1 '!D58</f>
        <v>0</v>
      </c>
      <c r="V66" s="572">
        <f>'приложение 1.1 '!E58</f>
        <v>2</v>
      </c>
      <c r="W66" s="499"/>
    </row>
    <row r="67" spans="1:23" s="284" customFormat="1" ht="45" hidden="1">
      <c r="A67" s="556" t="s">
        <v>914</v>
      </c>
      <c r="B67" s="575" t="s">
        <v>526</v>
      </c>
      <c r="C67" s="453">
        <v>0</v>
      </c>
      <c r="D67" s="282">
        <f t="shared" si="10"/>
        <v>0</v>
      </c>
      <c r="E67" s="282">
        <f t="shared" si="8"/>
        <v>0</v>
      </c>
      <c r="F67" s="285"/>
      <c r="G67" s="285"/>
      <c r="H67" s="288"/>
      <c r="I67" s="285"/>
      <c r="J67" s="285"/>
      <c r="K67" s="285"/>
      <c r="L67" s="285"/>
      <c r="M67" s="285"/>
      <c r="N67" s="282">
        <f t="shared" si="9"/>
        <v>0</v>
      </c>
      <c r="O67" s="282">
        <f t="shared" si="4"/>
        <v>0</v>
      </c>
      <c r="P67" s="283">
        <f t="shared" si="1"/>
        <v>0</v>
      </c>
      <c r="Q67" s="282">
        <f t="shared" si="11"/>
        <v>0</v>
      </c>
      <c r="R67" s="282">
        <v>0</v>
      </c>
      <c r="S67" s="572"/>
      <c r="T67" s="572">
        <v>2.5</v>
      </c>
      <c r="U67" s="572">
        <f>'приложение 1.1 '!D59</f>
        <v>0</v>
      </c>
      <c r="V67" s="572">
        <f>'приложение 1.1 '!E59</f>
        <v>2.5</v>
      </c>
      <c r="W67" s="499"/>
    </row>
    <row r="68" spans="1:23" s="284" customFormat="1" ht="45" hidden="1">
      <c r="A68" s="556" t="s">
        <v>915</v>
      </c>
      <c r="B68" s="575" t="s">
        <v>654</v>
      </c>
      <c r="C68" s="453">
        <v>0</v>
      </c>
      <c r="D68" s="282">
        <f t="shared" si="10"/>
        <v>0</v>
      </c>
      <c r="E68" s="282">
        <f t="shared" si="8"/>
        <v>0</v>
      </c>
      <c r="F68" s="406"/>
      <c r="G68" s="285"/>
      <c r="H68" s="288"/>
      <c r="I68" s="285"/>
      <c r="J68" s="285"/>
      <c r="K68" s="285"/>
      <c r="L68" s="285"/>
      <c r="M68" s="285"/>
      <c r="N68" s="282">
        <f t="shared" si="9"/>
        <v>0</v>
      </c>
      <c r="O68" s="282">
        <f t="shared" si="4"/>
        <v>0</v>
      </c>
      <c r="P68" s="283">
        <f t="shared" si="1"/>
        <v>0</v>
      </c>
      <c r="Q68" s="282">
        <f t="shared" si="11"/>
        <v>0</v>
      </c>
      <c r="R68" s="282">
        <v>0</v>
      </c>
      <c r="S68" s="572"/>
      <c r="T68" s="572">
        <v>2</v>
      </c>
      <c r="U68" s="572">
        <f>'приложение 1.1 '!D60</f>
        <v>0</v>
      </c>
      <c r="V68" s="572">
        <f>'приложение 1.1 '!E60</f>
        <v>2</v>
      </c>
      <c r="W68" s="499"/>
    </row>
    <row r="69" spans="1:23" s="284" customFormat="1" ht="22.5" hidden="1">
      <c r="A69" s="556" t="s">
        <v>916</v>
      </c>
      <c r="B69" s="575" t="s">
        <v>24</v>
      </c>
      <c r="C69" s="453">
        <v>0</v>
      </c>
      <c r="D69" s="282">
        <f t="shared" si="10"/>
        <v>0</v>
      </c>
      <c r="E69" s="282">
        <f t="shared" si="8"/>
        <v>0</v>
      </c>
      <c r="F69" s="285"/>
      <c r="G69" s="285"/>
      <c r="H69" s="288"/>
      <c r="I69" s="285"/>
      <c r="J69" s="285"/>
      <c r="K69" s="285"/>
      <c r="L69" s="285"/>
      <c r="M69" s="285"/>
      <c r="N69" s="282">
        <f t="shared" si="9"/>
        <v>0</v>
      </c>
      <c r="O69" s="282">
        <f t="shared" si="4"/>
        <v>0</v>
      </c>
      <c r="P69" s="283">
        <f t="shared" si="1"/>
        <v>0</v>
      </c>
      <c r="Q69" s="282">
        <f t="shared" si="11"/>
        <v>0</v>
      </c>
      <c r="R69" s="282">
        <v>0</v>
      </c>
      <c r="S69" s="572"/>
      <c r="T69" s="572"/>
      <c r="U69" s="572">
        <f>'приложение 1.1 '!D61</f>
        <v>0</v>
      </c>
      <c r="V69" s="572">
        <f>'приложение 1.1 '!E61</f>
        <v>0</v>
      </c>
      <c r="W69" s="499"/>
    </row>
    <row r="70" spans="1:23" s="284" customFormat="1" ht="45" hidden="1">
      <c r="A70" s="556" t="s">
        <v>917</v>
      </c>
      <c r="B70" s="575" t="s">
        <v>25</v>
      </c>
      <c r="C70" s="453">
        <v>0</v>
      </c>
      <c r="D70" s="282">
        <f t="shared" si="10"/>
        <v>0</v>
      </c>
      <c r="E70" s="282">
        <f t="shared" si="8"/>
        <v>0</v>
      </c>
      <c r="F70" s="285"/>
      <c r="G70" s="285"/>
      <c r="H70" s="288"/>
      <c r="I70" s="285"/>
      <c r="J70" s="285"/>
      <c r="K70" s="285"/>
      <c r="L70" s="285"/>
      <c r="M70" s="285"/>
      <c r="N70" s="282">
        <f t="shared" si="9"/>
        <v>0</v>
      </c>
      <c r="O70" s="282">
        <f t="shared" si="4"/>
        <v>0</v>
      </c>
      <c r="P70" s="283">
        <f t="shared" si="1"/>
        <v>0</v>
      </c>
      <c r="Q70" s="282">
        <f t="shared" si="11"/>
        <v>0</v>
      </c>
      <c r="R70" s="282">
        <v>0</v>
      </c>
      <c r="S70" s="572"/>
      <c r="T70" s="572">
        <v>2</v>
      </c>
      <c r="U70" s="572">
        <f>'приложение 1.1 '!D62</f>
        <v>0</v>
      </c>
      <c r="V70" s="572">
        <f>'приложение 1.1 '!E62</f>
        <v>2</v>
      </c>
      <c r="W70" s="499"/>
    </row>
    <row r="71" spans="1:23" s="284" customFormat="1" ht="33.75" hidden="1">
      <c r="A71" s="556" t="s">
        <v>918</v>
      </c>
      <c r="B71" s="575" t="s">
        <v>1193</v>
      </c>
      <c r="C71" s="453">
        <v>0</v>
      </c>
      <c r="D71" s="282">
        <f t="shared" si="10"/>
        <v>0</v>
      </c>
      <c r="E71" s="282">
        <f t="shared" si="8"/>
        <v>0</v>
      </c>
      <c r="F71" s="285"/>
      <c r="G71" s="285"/>
      <c r="H71" s="288"/>
      <c r="I71" s="285"/>
      <c r="J71" s="285"/>
      <c r="K71" s="285"/>
      <c r="L71" s="285"/>
      <c r="M71" s="285"/>
      <c r="N71" s="282">
        <f t="shared" si="9"/>
        <v>0</v>
      </c>
      <c r="O71" s="282">
        <f t="shared" si="4"/>
        <v>0</v>
      </c>
      <c r="P71" s="283">
        <f t="shared" si="1"/>
        <v>0</v>
      </c>
      <c r="Q71" s="282">
        <f t="shared" si="11"/>
        <v>0</v>
      </c>
      <c r="R71" s="282">
        <v>0</v>
      </c>
      <c r="S71" s="572"/>
      <c r="T71" s="572">
        <v>1.26</v>
      </c>
      <c r="U71" s="572">
        <f>'приложение 1.1 '!D63</f>
        <v>0</v>
      </c>
      <c r="V71" s="572">
        <f>'приложение 1.1 '!E63</f>
        <v>1.26</v>
      </c>
      <c r="W71" s="499"/>
    </row>
    <row r="72" spans="1:23" s="284" customFormat="1" ht="22.5" hidden="1">
      <c r="A72" s="556" t="s">
        <v>919</v>
      </c>
      <c r="B72" s="575" t="s">
        <v>395</v>
      </c>
      <c r="C72" s="453">
        <v>4.2047699999999999</v>
      </c>
      <c r="D72" s="282">
        <f t="shared" si="10"/>
        <v>2</v>
      </c>
      <c r="E72" s="282">
        <f t="shared" si="8"/>
        <v>4.2047699999999999</v>
      </c>
      <c r="F72" s="285"/>
      <c r="G72" s="285"/>
      <c r="H72" s="288">
        <v>2</v>
      </c>
      <c r="I72" s="285"/>
      <c r="J72" s="285"/>
      <c r="K72" s="285"/>
      <c r="L72" s="285"/>
      <c r="M72" s="285">
        <v>4.2047699999999999</v>
      </c>
      <c r="N72" s="282">
        <f t="shared" si="9"/>
        <v>0</v>
      </c>
      <c r="O72" s="282">
        <f t="shared" si="4"/>
        <v>2.2047699999999999</v>
      </c>
      <c r="P72" s="283">
        <f t="shared" si="1"/>
        <v>110.23849999999999</v>
      </c>
      <c r="Q72" s="282">
        <f t="shared" si="11"/>
        <v>2.2047699999999999</v>
      </c>
      <c r="R72" s="282">
        <v>0</v>
      </c>
      <c r="S72" s="572"/>
      <c r="T72" s="572"/>
      <c r="U72" s="572">
        <f>'приложение 1.1 '!D64</f>
        <v>0</v>
      </c>
      <c r="V72" s="572">
        <f>'приложение 1.1 '!E64</f>
        <v>0</v>
      </c>
      <c r="W72" s="499"/>
    </row>
    <row r="73" spans="1:23" s="284" customFormat="1" ht="45" hidden="1">
      <c r="A73" s="556" t="s">
        <v>920</v>
      </c>
      <c r="B73" s="575" t="s">
        <v>394</v>
      </c>
      <c r="C73" s="453">
        <v>0</v>
      </c>
      <c r="D73" s="282">
        <f t="shared" si="10"/>
        <v>0</v>
      </c>
      <c r="E73" s="282">
        <f t="shared" si="8"/>
        <v>0</v>
      </c>
      <c r="F73" s="285"/>
      <c r="G73" s="285"/>
      <c r="H73" s="288"/>
      <c r="I73" s="285"/>
      <c r="J73" s="406"/>
      <c r="K73" s="285"/>
      <c r="L73" s="285"/>
      <c r="M73" s="285"/>
      <c r="N73" s="282">
        <f t="shared" si="9"/>
        <v>0</v>
      </c>
      <c r="O73" s="282">
        <f t="shared" si="4"/>
        <v>0</v>
      </c>
      <c r="P73" s="283">
        <f t="shared" si="1"/>
        <v>0</v>
      </c>
      <c r="Q73" s="282">
        <f t="shared" si="11"/>
        <v>0</v>
      </c>
      <c r="R73" s="282">
        <v>0</v>
      </c>
      <c r="S73" s="572"/>
      <c r="T73" s="572">
        <v>2</v>
      </c>
      <c r="U73" s="572">
        <f>'приложение 1.1 '!D65</f>
        <v>0</v>
      </c>
      <c r="V73" s="572">
        <f>'приложение 1.1 '!E65</f>
        <v>2</v>
      </c>
      <c r="W73" s="499"/>
    </row>
    <row r="74" spans="1:23" s="284" customFormat="1" ht="22.5" hidden="1">
      <c r="A74" s="556" t="s">
        <v>921</v>
      </c>
      <c r="B74" s="575" t="s">
        <v>464</v>
      </c>
      <c r="C74" s="453">
        <v>3.5171399999999999</v>
      </c>
      <c r="D74" s="282">
        <f t="shared" si="10"/>
        <v>0.9</v>
      </c>
      <c r="E74" s="282">
        <f t="shared" si="8"/>
        <v>3.5171399999999999</v>
      </c>
      <c r="F74" s="285"/>
      <c r="G74" s="285"/>
      <c r="H74" s="288">
        <v>0.9</v>
      </c>
      <c r="I74" s="285"/>
      <c r="J74" s="282"/>
      <c r="K74" s="285"/>
      <c r="L74" s="285"/>
      <c r="M74" s="285">
        <v>3.5171399999999999</v>
      </c>
      <c r="N74" s="282">
        <f t="shared" si="9"/>
        <v>0</v>
      </c>
      <c r="O74" s="282">
        <f t="shared" si="4"/>
        <v>2.61714</v>
      </c>
      <c r="P74" s="283">
        <f t="shared" si="1"/>
        <v>290.79333333333335</v>
      </c>
      <c r="Q74" s="282">
        <f t="shared" si="11"/>
        <v>2.61714</v>
      </c>
      <c r="R74" s="282">
        <v>0</v>
      </c>
      <c r="S74" s="572"/>
      <c r="T74" s="572"/>
      <c r="U74" s="572">
        <f>'приложение 1.1 '!D66</f>
        <v>0</v>
      </c>
      <c r="V74" s="572">
        <f>'приложение 1.1 '!E66</f>
        <v>0</v>
      </c>
      <c r="W74" s="499"/>
    </row>
    <row r="75" spans="1:23" s="284" customFormat="1" ht="22.5" hidden="1">
      <c r="A75" s="556" t="s">
        <v>922</v>
      </c>
      <c r="B75" s="575" t="s">
        <v>620</v>
      </c>
      <c r="C75" s="453">
        <v>0</v>
      </c>
      <c r="D75" s="282">
        <f t="shared" si="10"/>
        <v>0.9</v>
      </c>
      <c r="E75" s="282">
        <f t="shared" si="8"/>
        <v>0</v>
      </c>
      <c r="F75" s="285"/>
      <c r="G75" s="285"/>
      <c r="H75" s="288">
        <v>0.9</v>
      </c>
      <c r="I75" s="285"/>
      <c r="J75" s="285"/>
      <c r="K75" s="285"/>
      <c r="L75" s="285"/>
      <c r="M75" s="285"/>
      <c r="N75" s="282">
        <f t="shared" si="9"/>
        <v>0</v>
      </c>
      <c r="O75" s="282">
        <f t="shared" si="4"/>
        <v>-0.9</v>
      </c>
      <c r="P75" s="283">
        <f t="shared" si="1"/>
        <v>-100</v>
      </c>
      <c r="Q75" s="282">
        <f t="shared" si="11"/>
        <v>-0.9</v>
      </c>
      <c r="R75" s="282">
        <v>0</v>
      </c>
      <c r="S75" s="572"/>
      <c r="T75" s="572"/>
      <c r="U75" s="572">
        <v>0</v>
      </c>
      <c r="V75" s="572">
        <v>0</v>
      </c>
      <c r="W75" s="499"/>
    </row>
    <row r="76" spans="1:23" s="284" customFormat="1" ht="22.5" hidden="1">
      <c r="A76" s="556" t="s">
        <v>923</v>
      </c>
      <c r="B76" s="575" t="s">
        <v>426</v>
      </c>
      <c r="C76" s="453">
        <v>0</v>
      </c>
      <c r="D76" s="282">
        <f t="shared" si="10"/>
        <v>0</v>
      </c>
      <c r="E76" s="282">
        <f t="shared" si="8"/>
        <v>0</v>
      </c>
      <c r="F76" s="406"/>
      <c r="G76" s="285"/>
      <c r="H76" s="288"/>
      <c r="I76" s="285"/>
      <c r="J76" s="285"/>
      <c r="K76" s="285"/>
      <c r="L76" s="285"/>
      <c r="M76" s="285"/>
      <c r="N76" s="282">
        <f t="shared" si="9"/>
        <v>0</v>
      </c>
      <c r="O76" s="282">
        <f t="shared" si="4"/>
        <v>0</v>
      </c>
      <c r="P76" s="283">
        <f t="shared" si="1"/>
        <v>0</v>
      </c>
      <c r="Q76" s="282">
        <f t="shared" si="11"/>
        <v>0</v>
      </c>
      <c r="R76" s="282">
        <v>0</v>
      </c>
      <c r="S76" s="572"/>
      <c r="T76" s="572"/>
      <c r="U76" s="572">
        <f>'приложение 1.1 '!D67</f>
        <v>0</v>
      </c>
      <c r="V76" s="572">
        <f>'приложение 1.1 '!E67</f>
        <v>0</v>
      </c>
      <c r="W76" s="499"/>
    </row>
    <row r="77" spans="1:23" s="284" customFormat="1" ht="22.5" hidden="1">
      <c r="A77" s="556" t="s">
        <v>924</v>
      </c>
      <c r="B77" s="575" t="s">
        <v>427</v>
      </c>
      <c r="C77" s="453">
        <v>0</v>
      </c>
      <c r="D77" s="282">
        <f t="shared" si="10"/>
        <v>0</v>
      </c>
      <c r="E77" s="282">
        <f t="shared" si="8"/>
        <v>0</v>
      </c>
      <c r="F77" s="406"/>
      <c r="G77" s="285"/>
      <c r="H77" s="288"/>
      <c r="I77" s="285"/>
      <c r="J77" s="285"/>
      <c r="K77" s="285"/>
      <c r="L77" s="285"/>
      <c r="M77" s="285"/>
      <c r="N77" s="282">
        <f t="shared" si="9"/>
        <v>0</v>
      </c>
      <c r="O77" s="282">
        <f t="shared" si="4"/>
        <v>0</v>
      </c>
      <c r="P77" s="283">
        <f t="shared" si="1"/>
        <v>0</v>
      </c>
      <c r="Q77" s="282">
        <f t="shared" si="11"/>
        <v>0</v>
      </c>
      <c r="R77" s="282">
        <v>0</v>
      </c>
      <c r="S77" s="572"/>
      <c r="T77" s="572"/>
      <c r="U77" s="572">
        <f>'приложение 1.1 '!D68</f>
        <v>0</v>
      </c>
      <c r="V77" s="572">
        <f>'приложение 1.1 '!E68</f>
        <v>0</v>
      </c>
      <c r="W77" s="499"/>
    </row>
    <row r="78" spans="1:23" s="284" customFormat="1" ht="22.5" hidden="1">
      <c r="A78" s="556" t="s">
        <v>925</v>
      </c>
      <c r="B78" s="575" t="s">
        <v>443</v>
      </c>
      <c r="C78" s="453">
        <v>0</v>
      </c>
      <c r="D78" s="282">
        <f t="shared" si="10"/>
        <v>0</v>
      </c>
      <c r="E78" s="282">
        <f t="shared" si="8"/>
        <v>0</v>
      </c>
      <c r="F78" s="285"/>
      <c r="G78" s="285"/>
      <c r="H78" s="288"/>
      <c r="I78" s="285"/>
      <c r="J78" s="406"/>
      <c r="K78" s="285"/>
      <c r="L78" s="285"/>
      <c r="M78" s="285"/>
      <c r="N78" s="282">
        <f t="shared" si="9"/>
        <v>0</v>
      </c>
      <c r="O78" s="282">
        <f t="shared" si="4"/>
        <v>0</v>
      </c>
      <c r="P78" s="283">
        <f t="shared" si="1"/>
        <v>0</v>
      </c>
      <c r="Q78" s="282">
        <f t="shared" si="11"/>
        <v>0</v>
      </c>
      <c r="R78" s="282">
        <v>0</v>
      </c>
      <c r="S78" s="572"/>
      <c r="T78" s="572"/>
      <c r="U78" s="572">
        <f>'приложение 1.1 '!D69</f>
        <v>0</v>
      </c>
      <c r="V78" s="572">
        <f>'приложение 1.1 '!E69</f>
        <v>0</v>
      </c>
      <c r="W78" s="499"/>
    </row>
    <row r="79" spans="1:23" s="284" customFormat="1" ht="22.5" hidden="1">
      <c r="A79" s="556" t="s">
        <v>926</v>
      </c>
      <c r="B79" s="575" t="s">
        <v>428</v>
      </c>
      <c r="C79" s="453">
        <v>3.7610399999999999</v>
      </c>
      <c r="D79" s="282">
        <f t="shared" si="10"/>
        <v>0</v>
      </c>
      <c r="E79" s="282">
        <f t="shared" si="8"/>
        <v>3.7610399999999999</v>
      </c>
      <c r="F79" s="406"/>
      <c r="G79" s="285"/>
      <c r="H79" s="288"/>
      <c r="I79" s="285"/>
      <c r="J79" s="285"/>
      <c r="K79" s="285"/>
      <c r="L79" s="285"/>
      <c r="M79" s="285">
        <v>3.7610399999999999</v>
      </c>
      <c r="N79" s="282">
        <f t="shared" si="9"/>
        <v>0</v>
      </c>
      <c r="O79" s="282">
        <f t="shared" si="4"/>
        <v>3.7610399999999999</v>
      </c>
      <c r="P79" s="283">
        <f t="shared" si="1"/>
        <v>0</v>
      </c>
      <c r="Q79" s="282">
        <f t="shared" si="11"/>
        <v>3.7610399999999999</v>
      </c>
      <c r="R79" s="282">
        <v>0</v>
      </c>
      <c r="S79" s="572"/>
      <c r="T79" s="572"/>
      <c r="U79" s="572">
        <f>'приложение 1.1 '!D70</f>
        <v>0</v>
      </c>
      <c r="V79" s="572">
        <f>'приложение 1.1 '!E70</f>
        <v>0</v>
      </c>
      <c r="W79" s="499" t="s">
        <v>2340</v>
      </c>
    </row>
    <row r="80" spans="1:23" s="284" customFormat="1" ht="22.5" hidden="1">
      <c r="A80" s="556" t="s">
        <v>927</v>
      </c>
      <c r="B80" s="575" t="s">
        <v>429</v>
      </c>
      <c r="C80" s="453">
        <v>0</v>
      </c>
      <c r="D80" s="282">
        <f t="shared" si="10"/>
        <v>0</v>
      </c>
      <c r="E80" s="282">
        <f t="shared" si="8"/>
        <v>0</v>
      </c>
      <c r="F80" s="285"/>
      <c r="G80" s="285"/>
      <c r="H80" s="288"/>
      <c r="I80" s="285"/>
      <c r="J80" s="406"/>
      <c r="K80" s="285"/>
      <c r="L80" s="285"/>
      <c r="M80" s="285"/>
      <c r="N80" s="282">
        <f t="shared" si="9"/>
        <v>0</v>
      </c>
      <c r="O80" s="282">
        <f t="shared" si="4"/>
        <v>0</v>
      </c>
      <c r="P80" s="283">
        <f t="shared" si="1"/>
        <v>0</v>
      </c>
      <c r="Q80" s="282">
        <f t="shared" si="11"/>
        <v>0</v>
      </c>
      <c r="R80" s="282">
        <v>0</v>
      </c>
      <c r="S80" s="572"/>
      <c r="T80" s="572"/>
      <c r="U80" s="572">
        <f>'приложение 1.1 '!D71</f>
        <v>0</v>
      </c>
      <c r="V80" s="572">
        <f>'приложение 1.1 '!E71</f>
        <v>0</v>
      </c>
      <c r="W80" s="499"/>
    </row>
    <row r="81" spans="1:23" s="284" customFormat="1" ht="22.5" hidden="1">
      <c r="A81" s="556" t="s">
        <v>928</v>
      </c>
      <c r="B81" s="575" t="s">
        <v>430</v>
      </c>
      <c r="C81" s="453">
        <v>1.1808399999999999</v>
      </c>
      <c r="D81" s="282">
        <f t="shared" si="10"/>
        <v>0</v>
      </c>
      <c r="E81" s="282">
        <f t="shared" si="8"/>
        <v>1.1808399999999999</v>
      </c>
      <c r="F81" s="406"/>
      <c r="G81" s="285"/>
      <c r="H81" s="288"/>
      <c r="I81" s="285"/>
      <c r="J81" s="285"/>
      <c r="K81" s="285"/>
      <c r="L81" s="285"/>
      <c r="M81" s="285">
        <v>1.1808399999999999</v>
      </c>
      <c r="N81" s="282">
        <f t="shared" si="9"/>
        <v>0</v>
      </c>
      <c r="O81" s="282">
        <f t="shared" si="4"/>
        <v>1.1808399999999999</v>
      </c>
      <c r="P81" s="283">
        <f t="shared" si="1"/>
        <v>0</v>
      </c>
      <c r="Q81" s="282">
        <f t="shared" si="11"/>
        <v>1.1808399999999999</v>
      </c>
      <c r="R81" s="282">
        <v>0</v>
      </c>
      <c r="S81" s="572"/>
      <c r="T81" s="572"/>
      <c r="U81" s="572">
        <f>'приложение 1.1 '!D72</f>
        <v>0</v>
      </c>
      <c r="V81" s="572">
        <f>'приложение 1.1 '!E72</f>
        <v>0</v>
      </c>
      <c r="W81" s="499" t="s">
        <v>2340</v>
      </c>
    </row>
    <row r="82" spans="1:23" s="284" customFormat="1" ht="22.5" hidden="1">
      <c r="A82" s="556" t="s">
        <v>929</v>
      </c>
      <c r="B82" s="575" t="s">
        <v>431</v>
      </c>
      <c r="C82" s="453">
        <v>0</v>
      </c>
      <c r="D82" s="282">
        <f t="shared" si="10"/>
        <v>0</v>
      </c>
      <c r="E82" s="282">
        <f t="shared" si="8"/>
        <v>0</v>
      </c>
      <c r="F82" s="406"/>
      <c r="G82" s="285"/>
      <c r="H82" s="288"/>
      <c r="I82" s="285"/>
      <c r="J82" s="285"/>
      <c r="K82" s="285"/>
      <c r="L82" s="285"/>
      <c r="M82" s="285"/>
      <c r="N82" s="282">
        <f t="shared" si="9"/>
        <v>0</v>
      </c>
      <c r="O82" s="282">
        <f t="shared" si="4"/>
        <v>0</v>
      </c>
      <c r="P82" s="283">
        <f t="shared" si="1"/>
        <v>0</v>
      </c>
      <c r="Q82" s="282">
        <f t="shared" si="11"/>
        <v>0</v>
      </c>
      <c r="R82" s="282">
        <v>0</v>
      </c>
      <c r="S82" s="572"/>
      <c r="T82" s="572"/>
      <c r="U82" s="572">
        <f>'приложение 1.1 '!D73</f>
        <v>0</v>
      </c>
      <c r="V82" s="572">
        <f>'приложение 1.1 '!E73</f>
        <v>0</v>
      </c>
      <c r="W82" s="499"/>
    </row>
    <row r="83" spans="1:23" s="284" customFormat="1" ht="22.5" hidden="1">
      <c r="A83" s="556" t="s">
        <v>930</v>
      </c>
      <c r="B83" s="575" t="s">
        <v>2042</v>
      </c>
      <c r="C83" s="453">
        <v>1.6306</v>
      </c>
      <c r="D83" s="282">
        <f t="shared" si="10"/>
        <v>0</v>
      </c>
      <c r="E83" s="282">
        <f t="shared" si="8"/>
        <v>1.6306</v>
      </c>
      <c r="F83" s="406"/>
      <c r="G83" s="285"/>
      <c r="H83" s="288"/>
      <c r="I83" s="285"/>
      <c r="J83" s="285"/>
      <c r="K83" s="285"/>
      <c r="L83" s="285"/>
      <c r="M83" s="285">
        <v>1.6306</v>
      </c>
      <c r="N83" s="282">
        <f t="shared" si="9"/>
        <v>0</v>
      </c>
      <c r="O83" s="282">
        <f t="shared" si="4"/>
        <v>1.6306</v>
      </c>
      <c r="P83" s="283">
        <f t="shared" si="1"/>
        <v>0</v>
      </c>
      <c r="Q83" s="282">
        <f t="shared" si="11"/>
        <v>1.6306</v>
      </c>
      <c r="R83" s="282">
        <v>0</v>
      </c>
      <c r="S83" s="572"/>
      <c r="T83" s="572"/>
      <c r="U83" s="572">
        <f>'приложение 1.1 '!D74</f>
        <v>0</v>
      </c>
      <c r="V83" s="572">
        <f>'приложение 1.1 '!E74</f>
        <v>0</v>
      </c>
      <c r="W83" s="499"/>
    </row>
    <row r="84" spans="1:23" s="284" customFormat="1" ht="33.75" hidden="1">
      <c r="A84" s="556" t="s">
        <v>931</v>
      </c>
      <c r="B84" s="575" t="s">
        <v>432</v>
      </c>
      <c r="C84" s="453">
        <v>0</v>
      </c>
      <c r="D84" s="282">
        <f t="shared" si="10"/>
        <v>0.32</v>
      </c>
      <c r="E84" s="282">
        <f t="shared" si="8"/>
        <v>0</v>
      </c>
      <c r="F84" s="285"/>
      <c r="G84" s="285"/>
      <c r="H84" s="288">
        <v>0.32</v>
      </c>
      <c r="I84" s="285"/>
      <c r="J84" s="406"/>
      <c r="K84" s="285"/>
      <c r="L84" s="285"/>
      <c r="M84" s="285"/>
      <c r="N84" s="282">
        <f t="shared" si="9"/>
        <v>0</v>
      </c>
      <c r="O84" s="282">
        <f t="shared" si="4"/>
        <v>-0.32</v>
      </c>
      <c r="P84" s="283">
        <f t="shared" si="1"/>
        <v>-100</v>
      </c>
      <c r="Q84" s="282">
        <f t="shared" si="11"/>
        <v>-0.32</v>
      </c>
      <c r="R84" s="282">
        <v>0</v>
      </c>
      <c r="S84" s="572"/>
      <c r="T84" s="572"/>
      <c r="U84" s="572">
        <v>0</v>
      </c>
      <c r="V84" s="572">
        <v>0</v>
      </c>
      <c r="W84" s="499"/>
    </row>
    <row r="85" spans="1:23" s="284" customFormat="1" ht="45" hidden="1">
      <c r="A85" s="556" t="s">
        <v>932</v>
      </c>
      <c r="B85" s="575" t="s">
        <v>480</v>
      </c>
      <c r="C85" s="453">
        <v>0</v>
      </c>
      <c r="D85" s="282">
        <f t="shared" si="10"/>
        <v>0</v>
      </c>
      <c r="E85" s="282">
        <f t="shared" si="8"/>
        <v>0</v>
      </c>
      <c r="F85" s="285"/>
      <c r="G85" s="285"/>
      <c r="H85" s="288"/>
      <c r="I85" s="285"/>
      <c r="J85" s="406"/>
      <c r="K85" s="285"/>
      <c r="L85" s="285"/>
      <c r="M85" s="285"/>
      <c r="N85" s="282">
        <f t="shared" si="9"/>
        <v>0</v>
      </c>
      <c r="O85" s="282">
        <f t="shared" si="4"/>
        <v>0</v>
      </c>
      <c r="P85" s="283">
        <f t="shared" si="1"/>
        <v>0</v>
      </c>
      <c r="Q85" s="282">
        <f t="shared" si="11"/>
        <v>0</v>
      </c>
      <c r="R85" s="282">
        <v>0</v>
      </c>
      <c r="S85" s="572"/>
      <c r="T85" s="572">
        <v>1.26</v>
      </c>
      <c r="U85" s="572">
        <f>'приложение 1.1 '!D75</f>
        <v>0</v>
      </c>
      <c r="V85" s="572">
        <f>'приложение 1.1 '!E75</f>
        <v>1.26</v>
      </c>
      <c r="W85" s="499"/>
    </row>
    <row r="86" spans="1:23" s="284" customFormat="1" ht="45" hidden="1">
      <c r="A86" s="556" t="s">
        <v>933</v>
      </c>
      <c r="B86" s="575" t="s">
        <v>481</v>
      </c>
      <c r="C86" s="453">
        <v>0</v>
      </c>
      <c r="D86" s="282">
        <f t="shared" si="10"/>
        <v>0</v>
      </c>
      <c r="E86" s="282">
        <f t="shared" si="8"/>
        <v>0</v>
      </c>
      <c r="F86" s="406"/>
      <c r="G86" s="285"/>
      <c r="H86" s="288"/>
      <c r="I86" s="285"/>
      <c r="J86" s="285"/>
      <c r="K86" s="285"/>
      <c r="L86" s="285"/>
      <c r="M86" s="285"/>
      <c r="N86" s="282">
        <f t="shared" si="9"/>
        <v>0</v>
      </c>
      <c r="O86" s="282">
        <f t="shared" si="4"/>
        <v>0</v>
      </c>
      <c r="P86" s="283">
        <f t="shared" si="1"/>
        <v>0</v>
      </c>
      <c r="Q86" s="282">
        <f t="shared" si="11"/>
        <v>0</v>
      </c>
      <c r="R86" s="282">
        <v>0</v>
      </c>
      <c r="S86" s="572"/>
      <c r="T86" s="572">
        <v>1.26</v>
      </c>
      <c r="U86" s="572">
        <f>'приложение 1.1 '!D76</f>
        <v>0</v>
      </c>
      <c r="V86" s="572">
        <f>'приложение 1.1 '!E76</f>
        <v>1.26</v>
      </c>
      <c r="W86" s="499"/>
    </row>
    <row r="87" spans="1:23" s="284" customFormat="1" ht="45" hidden="1">
      <c r="A87" s="556" t="s">
        <v>934</v>
      </c>
      <c r="B87" s="575" t="s">
        <v>152</v>
      </c>
      <c r="C87" s="453">
        <v>0</v>
      </c>
      <c r="D87" s="282">
        <f t="shared" si="10"/>
        <v>0</v>
      </c>
      <c r="E87" s="282">
        <f t="shared" si="8"/>
        <v>0</v>
      </c>
      <c r="F87" s="406"/>
      <c r="G87" s="285"/>
      <c r="H87" s="288"/>
      <c r="I87" s="285"/>
      <c r="J87" s="285"/>
      <c r="K87" s="285"/>
      <c r="L87" s="285"/>
      <c r="M87" s="285"/>
      <c r="N87" s="282">
        <f t="shared" si="9"/>
        <v>0</v>
      </c>
      <c r="O87" s="282">
        <f t="shared" si="4"/>
        <v>0</v>
      </c>
      <c r="P87" s="283">
        <f t="shared" si="1"/>
        <v>0</v>
      </c>
      <c r="Q87" s="282">
        <f t="shared" si="11"/>
        <v>0</v>
      </c>
      <c r="R87" s="282">
        <v>0</v>
      </c>
      <c r="S87" s="572"/>
      <c r="T87" s="572">
        <v>1.26</v>
      </c>
      <c r="U87" s="572">
        <f>'приложение 1.1 '!D77</f>
        <v>0</v>
      </c>
      <c r="V87" s="572">
        <f>'приложение 1.1 '!E77</f>
        <v>1.26</v>
      </c>
      <c r="W87" s="499"/>
    </row>
    <row r="88" spans="1:23" s="284" customFormat="1" ht="33.75" hidden="1">
      <c r="A88" s="556" t="s">
        <v>935</v>
      </c>
      <c r="B88" s="575" t="s">
        <v>489</v>
      </c>
      <c r="C88" s="453">
        <v>0</v>
      </c>
      <c r="D88" s="282">
        <f t="shared" si="10"/>
        <v>0</v>
      </c>
      <c r="E88" s="282">
        <f t="shared" si="8"/>
        <v>0</v>
      </c>
      <c r="F88" s="285"/>
      <c r="G88" s="285"/>
      <c r="H88" s="288"/>
      <c r="I88" s="285"/>
      <c r="J88" s="285"/>
      <c r="K88" s="285"/>
      <c r="L88" s="285"/>
      <c r="M88" s="285"/>
      <c r="N88" s="282">
        <f t="shared" si="9"/>
        <v>0</v>
      </c>
      <c r="O88" s="282">
        <f t="shared" si="4"/>
        <v>0</v>
      </c>
      <c r="P88" s="283">
        <f t="shared" si="1"/>
        <v>0</v>
      </c>
      <c r="Q88" s="282">
        <f t="shared" si="11"/>
        <v>0</v>
      </c>
      <c r="R88" s="282">
        <v>0</v>
      </c>
      <c r="S88" s="572"/>
      <c r="T88" s="572">
        <v>2</v>
      </c>
      <c r="U88" s="572">
        <f>'приложение 1.1 '!D78</f>
        <v>0</v>
      </c>
      <c r="V88" s="572">
        <f>'приложение 1.1 '!E78</f>
        <v>2</v>
      </c>
      <c r="W88" s="499"/>
    </row>
    <row r="89" spans="1:23" s="284" customFormat="1" ht="11.25" hidden="1">
      <c r="A89" s="556" t="s">
        <v>936</v>
      </c>
      <c r="B89" s="575" t="s">
        <v>557</v>
      </c>
      <c r="C89" s="453">
        <v>3.2178800000000001</v>
      </c>
      <c r="D89" s="282">
        <f t="shared" si="10"/>
        <v>0</v>
      </c>
      <c r="E89" s="282">
        <f t="shared" si="8"/>
        <v>3.2178800000000001</v>
      </c>
      <c r="F89" s="406"/>
      <c r="G89" s="285"/>
      <c r="H89" s="288"/>
      <c r="I89" s="285"/>
      <c r="J89" s="285"/>
      <c r="K89" s="285"/>
      <c r="L89" s="285"/>
      <c r="M89" s="285">
        <v>3.2178800000000001</v>
      </c>
      <c r="N89" s="282">
        <f t="shared" si="9"/>
        <v>0</v>
      </c>
      <c r="O89" s="282">
        <f t="shared" si="4"/>
        <v>3.2178800000000001</v>
      </c>
      <c r="P89" s="283">
        <f t="shared" si="1"/>
        <v>0</v>
      </c>
      <c r="Q89" s="282">
        <f t="shared" si="11"/>
        <v>3.2178800000000001</v>
      </c>
      <c r="R89" s="282">
        <v>0</v>
      </c>
      <c r="S89" s="572"/>
      <c r="T89" s="572"/>
      <c r="U89" s="572">
        <f>'приложение 1.1 '!D79</f>
        <v>0</v>
      </c>
      <c r="V89" s="572">
        <f>'приложение 1.1 '!E79</f>
        <v>0</v>
      </c>
      <c r="W89" s="499"/>
    </row>
    <row r="90" spans="1:23" s="284" customFormat="1" ht="22.5" hidden="1">
      <c r="A90" s="556" t="s">
        <v>937</v>
      </c>
      <c r="B90" s="575" t="s">
        <v>558</v>
      </c>
      <c r="C90" s="453">
        <v>0</v>
      </c>
      <c r="D90" s="282">
        <f t="shared" si="10"/>
        <v>0</v>
      </c>
      <c r="E90" s="282">
        <f t="shared" ref="E90" si="17">G90+I90+K90+M90</f>
        <v>0</v>
      </c>
      <c r="F90" s="406"/>
      <c r="G90" s="285"/>
      <c r="H90" s="288"/>
      <c r="I90" s="285"/>
      <c r="J90" s="285"/>
      <c r="K90" s="285"/>
      <c r="L90" s="285"/>
      <c r="M90" s="285"/>
      <c r="N90" s="282">
        <f t="shared" si="9"/>
        <v>0</v>
      </c>
      <c r="O90" s="282">
        <f t="shared" si="4"/>
        <v>0</v>
      </c>
      <c r="P90" s="283">
        <f t="shared" si="1"/>
        <v>0</v>
      </c>
      <c r="Q90" s="282">
        <f t="shared" si="11"/>
        <v>0</v>
      </c>
      <c r="R90" s="282">
        <v>0</v>
      </c>
      <c r="S90" s="572"/>
      <c r="T90" s="572"/>
      <c r="U90" s="572">
        <f>'приложение 1.1 '!D80</f>
        <v>0</v>
      </c>
      <c r="V90" s="572">
        <f>'приложение 1.1 '!E80</f>
        <v>0</v>
      </c>
      <c r="W90" s="499"/>
    </row>
    <row r="91" spans="1:23" s="284" customFormat="1" ht="11.25" hidden="1">
      <c r="A91" s="556" t="s">
        <v>938</v>
      </c>
      <c r="B91" s="575" t="s">
        <v>559</v>
      </c>
      <c r="C91" s="453">
        <v>0</v>
      </c>
      <c r="D91" s="282">
        <f t="shared" ref="D91:D160" si="18">F91+H91+J91+L91</f>
        <v>0</v>
      </c>
      <c r="E91" s="282">
        <f t="shared" ref="E91:E122" si="19">G91+I91+K91+M91</f>
        <v>0</v>
      </c>
      <c r="F91" s="406"/>
      <c r="G91" s="285"/>
      <c r="H91" s="288"/>
      <c r="I91" s="285"/>
      <c r="J91" s="406"/>
      <c r="K91" s="285"/>
      <c r="L91" s="285"/>
      <c r="M91" s="285"/>
      <c r="N91" s="282">
        <f t="shared" si="9"/>
        <v>0</v>
      </c>
      <c r="O91" s="282">
        <f t="shared" si="4"/>
        <v>0</v>
      </c>
      <c r="P91" s="283">
        <f t="shared" si="1"/>
        <v>0</v>
      </c>
      <c r="Q91" s="282">
        <f t="shared" si="11"/>
        <v>0</v>
      </c>
      <c r="R91" s="282">
        <v>0</v>
      </c>
      <c r="S91" s="572"/>
      <c r="T91" s="572"/>
      <c r="U91" s="572">
        <f>'приложение 1.1 '!D81</f>
        <v>0</v>
      </c>
      <c r="V91" s="572">
        <f>'приложение 1.1 '!E81</f>
        <v>0</v>
      </c>
      <c r="W91" s="499"/>
    </row>
    <row r="92" spans="1:23" s="284" customFormat="1" ht="33.75" hidden="1">
      <c r="A92" s="556" t="s">
        <v>939</v>
      </c>
      <c r="B92" s="575" t="s">
        <v>153</v>
      </c>
      <c r="C92" s="453">
        <v>0</v>
      </c>
      <c r="D92" s="282">
        <f t="shared" si="18"/>
        <v>0</v>
      </c>
      <c r="E92" s="282">
        <f t="shared" si="19"/>
        <v>0</v>
      </c>
      <c r="F92" s="285"/>
      <c r="G92" s="285"/>
      <c r="H92" s="288"/>
      <c r="I92" s="285"/>
      <c r="J92" s="406"/>
      <c r="K92" s="285"/>
      <c r="L92" s="285"/>
      <c r="M92" s="285"/>
      <c r="N92" s="282">
        <f t="shared" si="9"/>
        <v>0</v>
      </c>
      <c r="O92" s="282">
        <f t="shared" ref="O92:O156" si="20">E92-D92</f>
        <v>0</v>
      </c>
      <c r="P92" s="283">
        <f t="shared" ref="P92:P156" si="21">IF(D92=0,0,(O92/D92)*100)</f>
        <v>0</v>
      </c>
      <c r="Q92" s="282">
        <f t="shared" si="11"/>
        <v>0</v>
      </c>
      <c r="R92" s="282">
        <v>0</v>
      </c>
      <c r="S92" s="572"/>
      <c r="T92" s="572">
        <v>2</v>
      </c>
      <c r="U92" s="572">
        <f>'приложение 1.1 '!D82</f>
        <v>0</v>
      </c>
      <c r="V92" s="572">
        <f>'приложение 1.1 '!E82</f>
        <v>2</v>
      </c>
      <c r="W92" s="499"/>
    </row>
    <row r="93" spans="1:23" s="284" customFormat="1" ht="33.75" hidden="1">
      <c r="A93" s="556" t="s">
        <v>940</v>
      </c>
      <c r="B93" s="575" t="s">
        <v>332</v>
      </c>
      <c r="C93" s="453">
        <v>0</v>
      </c>
      <c r="D93" s="282">
        <f t="shared" si="18"/>
        <v>2</v>
      </c>
      <c r="E93" s="282">
        <f t="shared" si="19"/>
        <v>0</v>
      </c>
      <c r="F93" s="285"/>
      <c r="G93" s="285"/>
      <c r="H93" s="288"/>
      <c r="I93" s="285"/>
      <c r="J93" s="406">
        <v>2</v>
      </c>
      <c r="K93" s="285"/>
      <c r="L93" s="285"/>
      <c r="M93" s="285"/>
      <c r="N93" s="282">
        <f t="shared" si="9"/>
        <v>0</v>
      </c>
      <c r="O93" s="282">
        <f t="shared" si="20"/>
        <v>-2</v>
      </c>
      <c r="P93" s="283">
        <f t="shared" si="21"/>
        <v>-100</v>
      </c>
      <c r="Q93" s="282">
        <f t="shared" si="11"/>
        <v>-2</v>
      </c>
      <c r="R93" s="282">
        <v>0</v>
      </c>
      <c r="S93" s="572"/>
      <c r="T93" s="572">
        <v>2</v>
      </c>
      <c r="U93" s="572">
        <v>0</v>
      </c>
      <c r="V93" s="572">
        <v>0</v>
      </c>
      <c r="W93" s="499"/>
    </row>
    <row r="94" spans="1:23" s="284" customFormat="1" ht="33.75" hidden="1">
      <c r="A94" s="556" t="s">
        <v>941</v>
      </c>
      <c r="B94" s="575" t="s">
        <v>333</v>
      </c>
      <c r="C94" s="453">
        <v>0</v>
      </c>
      <c r="D94" s="282">
        <f t="shared" si="18"/>
        <v>2</v>
      </c>
      <c r="E94" s="282">
        <f t="shared" si="19"/>
        <v>0</v>
      </c>
      <c r="F94" s="285"/>
      <c r="G94" s="285"/>
      <c r="H94" s="288"/>
      <c r="I94" s="285"/>
      <c r="J94" s="406">
        <v>2</v>
      </c>
      <c r="K94" s="285"/>
      <c r="L94" s="285"/>
      <c r="M94" s="285"/>
      <c r="N94" s="282">
        <f t="shared" si="9"/>
        <v>0</v>
      </c>
      <c r="O94" s="282">
        <f t="shared" si="20"/>
        <v>-2</v>
      </c>
      <c r="P94" s="283">
        <f t="shared" si="21"/>
        <v>-100</v>
      </c>
      <c r="Q94" s="282">
        <f t="shared" ref="Q94:Q157" si="22">O94</f>
        <v>-2</v>
      </c>
      <c r="R94" s="282">
        <v>0</v>
      </c>
      <c r="S94" s="572"/>
      <c r="T94" s="572">
        <v>2</v>
      </c>
      <c r="U94" s="572">
        <v>0</v>
      </c>
      <c r="V94" s="572">
        <v>0</v>
      </c>
      <c r="W94" s="499"/>
    </row>
    <row r="95" spans="1:23" s="284" customFormat="1" ht="33.75" hidden="1">
      <c r="A95" s="556" t="s">
        <v>942</v>
      </c>
      <c r="B95" s="575" t="s">
        <v>776</v>
      </c>
      <c r="C95" s="453">
        <v>0</v>
      </c>
      <c r="D95" s="282">
        <f t="shared" si="18"/>
        <v>2</v>
      </c>
      <c r="E95" s="282">
        <f t="shared" si="19"/>
        <v>0</v>
      </c>
      <c r="F95" s="285"/>
      <c r="G95" s="285"/>
      <c r="H95" s="288"/>
      <c r="I95" s="285"/>
      <c r="J95" s="406">
        <v>2</v>
      </c>
      <c r="K95" s="498"/>
      <c r="L95" s="285"/>
      <c r="M95" s="285"/>
      <c r="N95" s="282">
        <f t="shared" ref="N95:N159" si="23">C95-E95</f>
        <v>0</v>
      </c>
      <c r="O95" s="282">
        <f t="shared" si="20"/>
        <v>-2</v>
      </c>
      <c r="P95" s="283">
        <f t="shared" si="21"/>
        <v>-100</v>
      </c>
      <c r="Q95" s="282">
        <f t="shared" si="22"/>
        <v>-2</v>
      </c>
      <c r="R95" s="282">
        <v>0</v>
      </c>
      <c r="S95" s="572"/>
      <c r="T95" s="572">
        <v>2</v>
      </c>
      <c r="U95" s="572">
        <v>0</v>
      </c>
      <c r="V95" s="572">
        <v>0</v>
      </c>
      <c r="W95" s="499"/>
    </row>
    <row r="96" spans="1:23" s="284" customFormat="1" ht="33.75" hidden="1">
      <c r="A96" s="556" t="s">
        <v>943</v>
      </c>
      <c r="B96" s="575" t="s">
        <v>777</v>
      </c>
      <c r="C96" s="453">
        <v>1.68482</v>
      </c>
      <c r="D96" s="282">
        <f t="shared" si="18"/>
        <v>2</v>
      </c>
      <c r="E96" s="282">
        <f t="shared" si="19"/>
        <v>1.68482</v>
      </c>
      <c r="F96" s="285"/>
      <c r="G96" s="285"/>
      <c r="H96" s="288"/>
      <c r="I96" s="285"/>
      <c r="J96" s="285">
        <v>2</v>
      </c>
      <c r="K96" s="285"/>
      <c r="L96" s="285"/>
      <c r="M96" s="285">
        <v>1.68482</v>
      </c>
      <c r="N96" s="282">
        <f t="shared" si="23"/>
        <v>0</v>
      </c>
      <c r="O96" s="282">
        <f t="shared" si="20"/>
        <v>-0.31518000000000002</v>
      </c>
      <c r="P96" s="283">
        <f t="shared" si="21"/>
        <v>-15.759</v>
      </c>
      <c r="Q96" s="282">
        <f t="shared" si="22"/>
        <v>-0.31518000000000002</v>
      </c>
      <c r="R96" s="282">
        <v>0</v>
      </c>
      <c r="S96" s="572"/>
      <c r="T96" s="572">
        <v>2</v>
      </c>
      <c r="U96" s="572">
        <f>'приложение 1.1 '!D83</f>
        <v>0</v>
      </c>
      <c r="V96" s="572">
        <f>'приложение 1.1 '!E83</f>
        <v>2</v>
      </c>
      <c r="W96" s="499"/>
    </row>
    <row r="97" spans="1:23" s="284" customFormat="1" ht="33.75" hidden="1">
      <c r="A97" s="556" t="s">
        <v>944</v>
      </c>
      <c r="B97" s="575" t="s">
        <v>778</v>
      </c>
      <c r="C97" s="453">
        <v>0</v>
      </c>
      <c r="D97" s="282">
        <f t="shared" si="18"/>
        <v>2</v>
      </c>
      <c r="E97" s="282">
        <f t="shared" si="19"/>
        <v>0</v>
      </c>
      <c r="F97" s="285"/>
      <c r="G97" s="285"/>
      <c r="H97" s="288"/>
      <c r="I97" s="285"/>
      <c r="J97" s="285">
        <v>2</v>
      </c>
      <c r="K97" s="285"/>
      <c r="L97" s="285"/>
      <c r="M97" s="285"/>
      <c r="N97" s="282">
        <f t="shared" si="23"/>
        <v>0</v>
      </c>
      <c r="O97" s="282">
        <f t="shared" si="20"/>
        <v>-2</v>
      </c>
      <c r="P97" s="283">
        <f t="shared" si="21"/>
        <v>-100</v>
      </c>
      <c r="Q97" s="282">
        <f t="shared" si="22"/>
        <v>-2</v>
      </c>
      <c r="R97" s="282">
        <v>0</v>
      </c>
      <c r="S97" s="572"/>
      <c r="T97" s="572">
        <v>2</v>
      </c>
      <c r="U97" s="572">
        <v>0</v>
      </c>
      <c r="V97" s="572">
        <v>0</v>
      </c>
      <c r="W97" s="499"/>
    </row>
    <row r="98" spans="1:23" s="284" customFormat="1" ht="33.75" hidden="1">
      <c r="A98" s="556" t="s">
        <v>945</v>
      </c>
      <c r="B98" s="575" t="s">
        <v>779</v>
      </c>
      <c r="C98" s="453">
        <v>0</v>
      </c>
      <c r="D98" s="282">
        <f t="shared" si="18"/>
        <v>2</v>
      </c>
      <c r="E98" s="282">
        <f t="shared" si="19"/>
        <v>0</v>
      </c>
      <c r="F98" s="285"/>
      <c r="G98" s="285"/>
      <c r="H98" s="288"/>
      <c r="I98" s="285"/>
      <c r="J98" s="285">
        <v>2</v>
      </c>
      <c r="K98" s="285"/>
      <c r="L98" s="285"/>
      <c r="M98" s="285"/>
      <c r="N98" s="282">
        <f t="shared" si="23"/>
        <v>0</v>
      </c>
      <c r="O98" s="282">
        <f t="shared" si="20"/>
        <v>-2</v>
      </c>
      <c r="P98" s="283">
        <f t="shared" si="21"/>
        <v>-100</v>
      </c>
      <c r="Q98" s="282">
        <f t="shared" si="22"/>
        <v>-2</v>
      </c>
      <c r="R98" s="282">
        <v>0</v>
      </c>
      <c r="S98" s="572"/>
      <c r="T98" s="572">
        <v>2</v>
      </c>
      <c r="U98" s="572">
        <v>0</v>
      </c>
      <c r="V98" s="572">
        <v>0</v>
      </c>
      <c r="W98" s="499"/>
    </row>
    <row r="99" spans="1:23" s="284" customFormat="1" ht="33.75" hidden="1">
      <c r="A99" s="556" t="s">
        <v>946</v>
      </c>
      <c r="B99" s="575" t="s">
        <v>637</v>
      </c>
      <c r="C99" s="453">
        <v>0</v>
      </c>
      <c r="D99" s="282">
        <f t="shared" si="18"/>
        <v>2</v>
      </c>
      <c r="E99" s="282">
        <f t="shared" si="19"/>
        <v>0</v>
      </c>
      <c r="F99" s="285"/>
      <c r="G99" s="285"/>
      <c r="H99" s="288"/>
      <c r="I99" s="285"/>
      <c r="J99" s="285">
        <v>2</v>
      </c>
      <c r="K99" s="285"/>
      <c r="L99" s="285"/>
      <c r="M99" s="285"/>
      <c r="N99" s="282">
        <f t="shared" si="23"/>
        <v>0</v>
      </c>
      <c r="O99" s="282">
        <f t="shared" si="20"/>
        <v>-2</v>
      </c>
      <c r="P99" s="283">
        <f t="shared" si="21"/>
        <v>-100</v>
      </c>
      <c r="Q99" s="282">
        <f t="shared" si="22"/>
        <v>-2</v>
      </c>
      <c r="R99" s="282">
        <v>0</v>
      </c>
      <c r="S99" s="572"/>
      <c r="T99" s="572">
        <v>2</v>
      </c>
      <c r="U99" s="572">
        <v>0</v>
      </c>
      <c r="V99" s="572">
        <v>0</v>
      </c>
      <c r="W99" s="499"/>
    </row>
    <row r="100" spans="1:23" s="284" customFormat="1" ht="33.75" hidden="1">
      <c r="A100" s="556" t="s">
        <v>947</v>
      </c>
      <c r="B100" s="575" t="s">
        <v>374</v>
      </c>
      <c r="C100" s="453">
        <v>0</v>
      </c>
      <c r="D100" s="282">
        <f t="shared" si="18"/>
        <v>2</v>
      </c>
      <c r="E100" s="282">
        <f t="shared" si="19"/>
        <v>0</v>
      </c>
      <c r="F100" s="285"/>
      <c r="G100" s="285"/>
      <c r="H100" s="288"/>
      <c r="I100" s="285"/>
      <c r="J100" s="285">
        <v>2</v>
      </c>
      <c r="K100" s="285"/>
      <c r="L100" s="285"/>
      <c r="M100" s="285"/>
      <c r="N100" s="282">
        <f t="shared" si="23"/>
        <v>0</v>
      </c>
      <c r="O100" s="282">
        <f t="shared" si="20"/>
        <v>-2</v>
      </c>
      <c r="P100" s="283">
        <f t="shared" si="21"/>
        <v>-100</v>
      </c>
      <c r="Q100" s="282">
        <f t="shared" si="22"/>
        <v>-2</v>
      </c>
      <c r="R100" s="282">
        <v>0</v>
      </c>
      <c r="S100" s="572"/>
      <c r="T100" s="572">
        <v>2</v>
      </c>
      <c r="U100" s="572">
        <v>0</v>
      </c>
      <c r="V100" s="572">
        <v>0</v>
      </c>
      <c r="W100" s="499"/>
    </row>
    <row r="101" spans="1:23" s="284" customFormat="1" ht="22.5" hidden="1">
      <c r="A101" s="556" t="s">
        <v>948</v>
      </c>
      <c r="B101" s="575" t="s">
        <v>2044</v>
      </c>
      <c r="C101" s="453">
        <v>0</v>
      </c>
      <c r="D101" s="282">
        <f t="shared" si="18"/>
        <v>0</v>
      </c>
      <c r="E101" s="282">
        <f t="shared" si="19"/>
        <v>0</v>
      </c>
      <c r="F101" s="285"/>
      <c r="G101" s="285"/>
      <c r="H101" s="288"/>
      <c r="I101" s="285"/>
      <c r="J101" s="285"/>
      <c r="K101" s="285"/>
      <c r="L101" s="285"/>
      <c r="M101" s="282"/>
      <c r="N101" s="282">
        <f t="shared" si="23"/>
        <v>0</v>
      </c>
      <c r="O101" s="282">
        <f t="shared" si="20"/>
        <v>0</v>
      </c>
      <c r="P101" s="283">
        <f t="shared" si="21"/>
        <v>0</v>
      </c>
      <c r="Q101" s="282">
        <f t="shared" si="22"/>
        <v>0</v>
      </c>
      <c r="R101" s="282">
        <v>0</v>
      </c>
      <c r="S101" s="572"/>
      <c r="T101" s="572">
        <v>0</v>
      </c>
      <c r="U101" s="572">
        <f>'приложение 1.1 '!D84</f>
        <v>0</v>
      </c>
      <c r="V101" s="572">
        <f>'приложение 1.1 '!E84</f>
        <v>0</v>
      </c>
      <c r="W101" s="499"/>
    </row>
    <row r="102" spans="1:23" s="284" customFormat="1" ht="33.75" hidden="1">
      <c r="A102" s="556" t="s">
        <v>949</v>
      </c>
      <c r="B102" s="575" t="s">
        <v>445</v>
      </c>
      <c r="C102" s="453">
        <v>0</v>
      </c>
      <c r="D102" s="282">
        <f t="shared" si="18"/>
        <v>2</v>
      </c>
      <c r="E102" s="282">
        <f t="shared" si="19"/>
        <v>0</v>
      </c>
      <c r="F102" s="285"/>
      <c r="G102" s="285"/>
      <c r="H102" s="288"/>
      <c r="I102" s="285"/>
      <c r="J102" s="285">
        <v>2</v>
      </c>
      <c r="K102" s="285"/>
      <c r="L102" s="285"/>
      <c r="M102" s="285"/>
      <c r="N102" s="282">
        <f t="shared" si="23"/>
        <v>0</v>
      </c>
      <c r="O102" s="282">
        <f t="shared" si="20"/>
        <v>-2</v>
      </c>
      <c r="P102" s="283">
        <f t="shared" si="21"/>
        <v>-100</v>
      </c>
      <c r="Q102" s="282">
        <f t="shared" si="22"/>
        <v>-2</v>
      </c>
      <c r="R102" s="282">
        <v>0</v>
      </c>
      <c r="S102" s="572"/>
      <c r="T102" s="572">
        <v>2</v>
      </c>
      <c r="U102" s="572">
        <v>0</v>
      </c>
      <c r="V102" s="572">
        <v>0</v>
      </c>
      <c r="W102" s="499"/>
    </row>
    <row r="103" spans="1:23" s="284" customFormat="1" ht="33.75" hidden="1">
      <c r="A103" s="556" t="s">
        <v>950</v>
      </c>
      <c r="B103" s="575" t="s">
        <v>446</v>
      </c>
      <c r="C103" s="453">
        <v>3.1118700000000001</v>
      </c>
      <c r="D103" s="282">
        <f t="shared" si="18"/>
        <v>2</v>
      </c>
      <c r="E103" s="282">
        <f t="shared" si="19"/>
        <v>3.1118700000000001</v>
      </c>
      <c r="F103" s="285"/>
      <c r="G103" s="285"/>
      <c r="H103" s="288"/>
      <c r="I103" s="285"/>
      <c r="J103" s="285">
        <v>2</v>
      </c>
      <c r="K103" s="285"/>
      <c r="L103" s="285"/>
      <c r="M103" s="285">
        <v>3.1118700000000001</v>
      </c>
      <c r="N103" s="282">
        <f t="shared" si="23"/>
        <v>0</v>
      </c>
      <c r="O103" s="282">
        <f t="shared" si="20"/>
        <v>1.1118700000000001</v>
      </c>
      <c r="P103" s="283">
        <f t="shared" si="21"/>
        <v>55.593500000000006</v>
      </c>
      <c r="Q103" s="282">
        <f t="shared" si="22"/>
        <v>1.1118700000000001</v>
      </c>
      <c r="R103" s="282">
        <v>0</v>
      </c>
      <c r="S103" s="572"/>
      <c r="T103" s="572">
        <v>2</v>
      </c>
      <c r="U103" s="572">
        <f>'приложение 1.1 '!D85</f>
        <v>0</v>
      </c>
      <c r="V103" s="572">
        <f>'приложение 1.1 '!E85</f>
        <v>2</v>
      </c>
      <c r="W103" s="499"/>
    </row>
    <row r="104" spans="1:23" s="284" customFormat="1" ht="33.75" hidden="1">
      <c r="A104" s="556" t="s">
        <v>951</v>
      </c>
      <c r="B104" s="575" t="s">
        <v>110</v>
      </c>
      <c r="C104" s="453">
        <v>0</v>
      </c>
      <c r="D104" s="282">
        <f t="shared" si="18"/>
        <v>0</v>
      </c>
      <c r="E104" s="282">
        <f t="shared" si="19"/>
        <v>0</v>
      </c>
      <c r="F104" s="285"/>
      <c r="G104" s="285"/>
      <c r="H104" s="288"/>
      <c r="I104" s="285"/>
      <c r="J104" s="285"/>
      <c r="K104" s="285"/>
      <c r="L104" s="285"/>
      <c r="M104" s="285"/>
      <c r="N104" s="282">
        <f t="shared" si="23"/>
        <v>0</v>
      </c>
      <c r="O104" s="282">
        <f t="shared" si="20"/>
        <v>0</v>
      </c>
      <c r="P104" s="283">
        <f t="shared" si="21"/>
        <v>0</v>
      </c>
      <c r="Q104" s="282">
        <f t="shared" si="22"/>
        <v>0</v>
      </c>
      <c r="R104" s="282">
        <v>0</v>
      </c>
      <c r="S104" s="572"/>
      <c r="T104" s="572">
        <v>1.26</v>
      </c>
      <c r="U104" s="572">
        <f>'приложение 1.1 '!D86</f>
        <v>0</v>
      </c>
      <c r="V104" s="572">
        <f>'приложение 1.1 '!E86</f>
        <v>1.26</v>
      </c>
      <c r="W104" s="499"/>
    </row>
    <row r="105" spans="1:23" s="284" customFormat="1" ht="33.75" hidden="1">
      <c r="A105" s="556" t="s">
        <v>952</v>
      </c>
      <c r="B105" s="575" t="s">
        <v>389</v>
      </c>
      <c r="C105" s="453">
        <v>0</v>
      </c>
      <c r="D105" s="282">
        <f t="shared" si="18"/>
        <v>0</v>
      </c>
      <c r="E105" s="282">
        <f t="shared" si="19"/>
        <v>0</v>
      </c>
      <c r="F105" s="285"/>
      <c r="G105" s="285"/>
      <c r="H105" s="288"/>
      <c r="I105" s="285"/>
      <c r="J105" s="285"/>
      <c r="K105" s="285"/>
      <c r="L105" s="285"/>
      <c r="M105" s="285"/>
      <c r="N105" s="282">
        <f t="shared" si="23"/>
        <v>0</v>
      </c>
      <c r="O105" s="282">
        <f t="shared" si="20"/>
        <v>0</v>
      </c>
      <c r="P105" s="283">
        <f t="shared" si="21"/>
        <v>0</v>
      </c>
      <c r="Q105" s="282">
        <f t="shared" si="22"/>
        <v>0</v>
      </c>
      <c r="R105" s="282">
        <v>0</v>
      </c>
      <c r="S105" s="572"/>
      <c r="T105" s="572">
        <v>2</v>
      </c>
      <c r="U105" s="572">
        <f>'приложение 1.1 '!D87</f>
        <v>0</v>
      </c>
      <c r="V105" s="572">
        <f>'приложение 1.1 '!E87</f>
        <v>2</v>
      </c>
      <c r="W105" s="499"/>
    </row>
    <row r="106" spans="1:23" s="284" customFormat="1" ht="33.75" hidden="1">
      <c r="A106" s="556" t="s">
        <v>953</v>
      </c>
      <c r="B106" s="575" t="s">
        <v>456</v>
      </c>
      <c r="C106" s="453">
        <v>0</v>
      </c>
      <c r="D106" s="282">
        <f t="shared" si="18"/>
        <v>2</v>
      </c>
      <c r="E106" s="282">
        <f t="shared" si="19"/>
        <v>0</v>
      </c>
      <c r="F106" s="285"/>
      <c r="G106" s="285"/>
      <c r="H106" s="288"/>
      <c r="I106" s="285"/>
      <c r="J106" s="285">
        <v>2</v>
      </c>
      <c r="K106" s="285"/>
      <c r="L106" s="285"/>
      <c r="M106" s="285"/>
      <c r="N106" s="282">
        <f t="shared" si="23"/>
        <v>0</v>
      </c>
      <c r="O106" s="282">
        <f t="shared" si="20"/>
        <v>-2</v>
      </c>
      <c r="P106" s="283">
        <f t="shared" si="21"/>
        <v>-100</v>
      </c>
      <c r="Q106" s="282">
        <f t="shared" si="22"/>
        <v>-2</v>
      </c>
      <c r="R106" s="282">
        <v>0</v>
      </c>
      <c r="S106" s="572"/>
      <c r="T106" s="572">
        <v>2</v>
      </c>
      <c r="U106" s="572">
        <v>0</v>
      </c>
      <c r="V106" s="572">
        <v>0</v>
      </c>
      <c r="W106" s="499"/>
    </row>
    <row r="107" spans="1:23" s="284" customFormat="1" ht="33.75" hidden="1">
      <c r="A107" s="556" t="s">
        <v>954</v>
      </c>
      <c r="B107" s="575" t="s">
        <v>457</v>
      </c>
      <c r="C107" s="453">
        <v>0</v>
      </c>
      <c r="D107" s="282">
        <f t="shared" si="18"/>
        <v>0</v>
      </c>
      <c r="E107" s="282">
        <f t="shared" si="19"/>
        <v>0</v>
      </c>
      <c r="F107" s="285"/>
      <c r="G107" s="285"/>
      <c r="H107" s="288"/>
      <c r="I107" s="285"/>
      <c r="J107" s="285"/>
      <c r="K107" s="285"/>
      <c r="L107" s="285"/>
      <c r="M107" s="285"/>
      <c r="N107" s="282">
        <f t="shared" si="23"/>
        <v>0</v>
      </c>
      <c r="O107" s="282">
        <f t="shared" si="20"/>
        <v>0</v>
      </c>
      <c r="P107" s="283">
        <f t="shared" si="21"/>
        <v>0</v>
      </c>
      <c r="Q107" s="282">
        <f t="shared" si="22"/>
        <v>0</v>
      </c>
      <c r="R107" s="282">
        <v>0</v>
      </c>
      <c r="S107" s="572"/>
      <c r="T107" s="572">
        <v>2</v>
      </c>
      <c r="U107" s="572">
        <f>'приложение 1.1 '!D88</f>
        <v>0</v>
      </c>
      <c r="V107" s="572">
        <f>'приложение 1.1 '!E88</f>
        <v>2</v>
      </c>
      <c r="W107" s="499"/>
    </row>
    <row r="108" spans="1:23" s="284" customFormat="1" ht="33.75" hidden="1">
      <c r="A108" s="556" t="s">
        <v>955</v>
      </c>
      <c r="B108" s="575" t="s">
        <v>458</v>
      </c>
      <c r="C108" s="453">
        <v>0</v>
      </c>
      <c r="D108" s="282">
        <f t="shared" si="18"/>
        <v>2</v>
      </c>
      <c r="E108" s="282">
        <f t="shared" si="19"/>
        <v>0</v>
      </c>
      <c r="F108" s="285"/>
      <c r="G108" s="285"/>
      <c r="H108" s="288"/>
      <c r="I108" s="285"/>
      <c r="J108" s="285">
        <v>2</v>
      </c>
      <c r="K108" s="285"/>
      <c r="L108" s="285"/>
      <c r="M108" s="285"/>
      <c r="N108" s="282">
        <f t="shared" si="23"/>
        <v>0</v>
      </c>
      <c r="O108" s="282">
        <f t="shared" si="20"/>
        <v>-2</v>
      </c>
      <c r="P108" s="283">
        <f t="shared" si="21"/>
        <v>-100</v>
      </c>
      <c r="Q108" s="282">
        <f t="shared" si="22"/>
        <v>-2</v>
      </c>
      <c r="R108" s="282">
        <v>0</v>
      </c>
      <c r="S108" s="572"/>
      <c r="T108" s="572">
        <v>2</v>
      </c>
      <c r="U108" s="572">
        <v>0</v>
      </c>
      <c r="V108" s="572">
        <v>0</v>
      </c>
      <c r="W108" s="499"/>
    </row>
    <row r="109" spans="1:23" s="284" customFormat="1" ht="33.75" hidden="1">
      <c r="A109" s="556" t="s">
        <v>956</v>
      </c>
      <c r="B109" s="575" t="s">
        <v>459</v>
      </c>
      <c r="C109" s="453">
        <v>0</v>
      </c>
      <c r="D109" s="282">
        <f t="shared" si="18"/>
        <v>2</v>
      </c>
      <c r="E109" s="282">
        <f t="shared" si="19"/>
        <v>0</v>
      </c>
      <c r="F109" s="285"/>
      <c r="G109" s="285"/>
      <c r="H109" s="288"/>
      <c r="I109" s="285"/>
      <c r="J109" s="285">
        <v>2</v>
      </c>
      <c r="K109" s="285"/>
      <c r="L109" s="285"/>
      <c r="M109" s="285"/>
      <c r="N109" s="282">
        <f t="shared" si="23"/>
        <v>0</v>
      </c>
      <c r="O109" s="282">
        <f t="shared" si="20"/>
        <v>-2</v>
      </c>
      <c r="P109" s="283">
        <f t="shared" si="21"/>
        <v>-100</v>
      </c>
      <c r="Q109" s="282">
        <f t="shared" si="22"/>
        <v>-2</v>
      </c>
      <c r="R109" s="282">
        <v>0</v>
      </c>
      <c r="S109" s="572"/>
      <c r="T109" s="572">
        <v>2</v>
      </c>
      <c r="U109" s="572">
        <v>0</v>
      </c>
      <c r="V109" s="572">
        <v>0</v>
      </c>
      <c r="W109" s="499"/>
    </row>
    <row r="110" spans="1:23" s="284" customFormat="1" ht="33.75" hidden="1">
      <c r="A110" s="556" t="s">
        <v>957</v>
      </c>
      <c r="B110" s="575" t="s">
        <v>460</v>
      </c>
      <c r="C110" s="453">
        <v>0</v>
      </c>
      <c r="D110" s="282">
        <f t="shared" si="18"/>
        <v>2</v>
      </c>
      <c r="E110" s="282">
        <f t="shared" si="19"/>
        <v>0</v>
      </c>
      <c r="F110" s="285"/>
      <c r="G110" s="285"/>
      <c r="H110" s="288"/>
      <c r="I110" s="285"/>
      <c r="J110" s="285">
        <v>2</v>
      </c>
      <c r="K110" s="285"/>
      <c r="L110" s="285"/>
      <c r="M110" s="285"/>
      <c r="N110" s="282">
        <f t="shared" si="23"/>
        <v>0</v>
      </c>
      <c r="O110" s="282">
        <f t="shared" si="20"/>
        <v>-2</v>
      </c>
      <c r="P110" s="283">
        <f t="shared" si="21"/>
        <v>-100</v>
      </c>
      <c r="Q110" s="282">
        <f t="shared" si="22"/>
        <v>-2</v>
      </c>
      <c r="R110" s="282">
        <v>0</v>
      </c>
      <c r="S110" s="572"/>
      <c r="T110" s="572">
        <v>2</v>
      </c>
      <c r="U110" s="572">
        <v>0</v>
      </c>
      <c r="V110" s="572">
        <v>0</v>
      </c>
      <c r="W110" s="499"/>
    </row>
    <row r="111" spans="1:23" s="284" customFormat="1" ht="33.75" hidden="1">
      <c r="A111" s="556" t="s">
        <v>958</v>
      </c>
      <c r="B111" s="575" t="s">
        <v>461</v>
      </c>
      <c r="C111" s="453">
        <v>0</v>
      </c>
      <c r="D111" s="282">
        <f t="shared" si="18"/>
        <v>2</v>
      </c>
      <c r="E111" s="282">
        <f t="shared" si="19"/>
        <v>0</v>
      </c>
      <c r="F111" s="285"/>
      <c r="G111" s="285"/>
      <c r="H111" s="288"/>
      <c r="I111" s="285"/>
      <c r="J111" s="282">
        <v>2</v>
      </c>
      <c r="K111" s="285"/>
      <c r="L111" s="285"/>
      <c r="M111" s="285"/>
      <c r="N111" s="282">
        <f t="shared" si="23"/>
        <v>0</v>
      </c>
      <c r="O111" s="282">
        <f t="shared" si="20"/>
        <v>-2</v>
      </c>
      <c r="P111" s="283">
        <f t="shared" si="21"/>
        <v>-100</v>
      </c>
      <c r="Q111" s="282">
        <f t="shared" si="22"/>
        <v>-2</v>
      </c>
      <c r="R111" s="282">
        <v>0</v>
      </c>
      <c r="S111" s="572"/>
      <c r="T111" s="572">
        <v>2</v>
      </c>
      <c r="U111" s="572">
        <v>0</v>
      </c>
      <c r="V111" s="572">
        <v>0</v>
      </c>
      <c r="W111" s="499"/>
    </row>
    <row r="112" spans="1:23" s="284" customFormat="1" ht="45" hidden="1">
      <c r="A112" s="556" t="s">
        <v>959</v>
      </c>
      <c r="B112" s="575" t="s">
        <v>753</v>
      </c>
      <c r="C112" s="453">
        <v>0</v>
      </c>
      <c r="D112" s="282">
        <f t="shared" si="18"/>
        <v>0</v>
      </c>
      <c r="E112" s="282">
        <f t="shared" si="19"/>
        <v>0</v>
      </c>
      <c r="F112" s="285"/>
      <c r="G112" s="285"/>
      <c r="H112" s="288"/>
      <c r="I112" s="285"/>
      <c r="J112" s="285"/>
      <c r="K112" s="285"/>
      <c r="L112" s="285"/>
      <c r="M112" s="285"/>
      <c r="N112" s="282">
        <f t="shared" si="23"/>
        <v>0</v>
      </c>
      <c r="O112" s="282">
        <f t="shared" si="20"/>
        <v>0</v>
      </c>
      <c r="P112" s="283">
        <f t="shared" si="21"/>
        <v>0</v>
      </c>
      <c r="Q112" s="282">
        <f t="shared" si="22"/>
        <v>0</v>
      </c>
      <c r="R112" s="282">
        <v>0</v>
      </c>
      <c r="S112" s="572"/>
      <c r="T112" s="572">
        <v>1.26</v>
      </c>
      <c r="U112" s="572">
        <f>'приложение 1.1 '!D89</f>
        <v>0</v>
      </c>
      <c r="V112" s="572">
        <f>'приложение 1.1 '!E89</f>
        <v>1.26</v>
      </c>
      <c r="W112" s="499"/>
    </row>
    <row r="113" spans="1:23" s="284" customFormat="1" ht="22.5" hidden="1">
      <c r="A113" s="556" t="s">
        <v>960</v>
      </c>
      <c r="B113" s="575" t="s">
        <v>433</v>
      </c>
      <c r="C113" s="453">
        <v>0</v>
      </c>
      <c r="D113" s="282">
        <f t="shared" si="18"/>
        <v>0</v>
      </c>
      <c r="E113" s="282">
        <f t="shared" si="19"/>
        <v>0</v>
      </c>
      <c r="F113" s="285"/>
      <c r="G113" s="285"/>
      <c r="H113" s="288"/>
      <c r="I113" s="285"/>
      <c r="J113" s="285"/>
      <c r="K113" s="285"/>
      <c r="L113" s="285"/>
      <c r="M113" s="285"/>
      <c r="N113" s="282">
        <f t="shared" si="23"/>
        <v>0</v>
      </c>
      <c r="O113" s="282">
        <f t="shared" si="20"/>
        <v>0</v>
      </c>
      <c r="P113" s="283">
        <f t="shared" si="21"/>
        <v>0</v>
      </c>
      <c r="Q113" s="282">
        <f t="shared" si="22"/>
        <v>0</v>
      </c>
      <c r="R113" s="282">
        <v>0</v>
      </c>
      <c r="S113" s="572"/>
      <c r="T113" s="572"/>
      <c r="U113" s="572">
        <f>'приложение 1.1 '!D90</f>
        <v>0</v>
      </c>
      <c r="V113" s="572">
        <f>'приложение 1.1 '!E90</f>
        <v>0</v>
      </c>
      <c r="W113" s="499"/>
    </row>
    <row r="114" spans="1:23" s="284" customFormat="1" ht="33.75" hidden="1">
      <c r="A114" s="556" t="s">
        <v>961</v>
      </c>
      <c r="B114" s="575" t="s">
        <v>434</v>
      </c>
      <c r="C114" s="453">
        <v>0</v>
      </c>
      <c r="D114" s="282">
        <f t="shared" si="18"/>
        <v>0</v>
      </c>
      <c r="E114" s="282">
        <f t="shared" si="19"/>
        <v>0</v>
      </c>
      <c r="F114" s="285"/>
      <c r="G114" s="285"/>
      <c r="H114" s="288"/>
      <c r="I114" s="285"/>
      <c r="J114" s="285"/>
      <c r="K114" s="285"/>
      <c r="L114" s="285"/>
      <c r="M114" s="285"/>
      <c r="N114" s="282">
        <f t="shared" si="23"/>
        <v>0</v>
      </c>
      <c r="O114" s="282">
        <f t="shared" si="20"/>
        <v>0</v>
      </c>
      <c r="P114" s="283">
        <f t="shared" si="21"/>
        <v>0</v>
      </c>
      <c r="Q114" s="282">
        <f t="shared" si="22"/>
        <v>0</v>
      </c>
      <c r="R114" s="282">
        <v>0</v>
      </c>
      <c r="S114" s="572"/>
      <c r="T114" s="572">
        <v>2</v>
      </c>
      <c r="U114" s="572">
        <f>'приложение 1.1 '!D91</f>
        <v>0</v>
      </c>
      <c r="V114" s="572">
        <f>'приложение 1.1 '!E91</f>
        <v>2</v>
      </c>
      <c r="W114" s="499"/>
    </row>
    <row r="115" spans="1:23" s="284" customFormat="1" ht="22.5" hidden="1">
      <c r="A115" s="556" t="s">
        <v>962</v>
      </c>
      <c r="B115" s="575" t="s">
        <v>291</v>
      </c>
      <c r="C115" s="453">
        <v>0</v>
      </c>
      <c r="D115" s="282">
        <f t="shared" si="18"/>
        <v>0</v>
      </c>
      <c r="E115" s="282">
        <f t="shared" si="19"/>
        <v>0</v>
      </c>
      <c r="F115" s="285"/>
      <c r="G115" s="285"/>
      <c r="H115" s="288"/>
      <c r="I115" s="285"/>
      <c r="J115" s="282"/>
      <c r="K115" s="285"/>
      <c r="L115" s="285"/>
      <c r="M115" s="285"/>
      <c r="N115" s="282">
        <f t="shared" si="23"/>
        <v>0</v>
      </c>
      <c r="O115" s="282">
        <f t="shared" si="20"/>
        <v>0</v>
      </c>
      <c r="P115" s="283">
        <f t="shared" si="21"/>
        <v>0</v>
      </c>
      <c r="Q115" s="282">
        <f t="shared" si="22"/>
        <v>0</v>
      </c>
      <c r="R115" s="282">
        <v>0</v>
      </c>
      <c r="S115" s="572"/>
      <c r="T115" s="572"/>
      <c r="U115" s="572">
        <f>'приложение 1.1 '!D92</f>
        <v>0</v>
      </c>
      <c r="V115" s="572">
        <f>'приложение 1.1 '!E92</f>
        <v>0</v>
      </c>
      <c r="W115" s="499"/>
    </row>
    <row r="116" spans="1:23" s="284" customFormat="1" ht="22.5" hidden="1">
      <c r="A116" s="556" t="s">
        <v>963</v>
      </c>
      <c r="B116" s="575" t="s">
        <v>292</v>
      </c>
      <c r="C116" s="453">
        <v>0</v>
      </c>
      <c r="D116" s="282">
        <f t="shared" si="18"/>
        <v>0</v>
      </c>
      <c r="E116" s="282">
        <f t="shared" si="19"/>
        <v>0</v>
      </c>
      <c r="F116" s="285"/>
      <c r="G116" s="285"/>
      <c r="H116" s="288"/>
      <c r="I116" s="285"/>
      <c r="J116" s="285"/>
      <c r="K116" s="285"/>
      <c r="L116" s="285"/>
      <c r="M116" s="285"/>
      <c r="N116" s="282">
        <f t="shared" si="23"/>
        <v>0</v>
      </c>
      <c r="O116" s="282">
        <f t="shared" si="20"/>
        <v>0</v>
      </c>
      <c r="P116" s="283">
        <f t="shared" si="21"/>
        <v>0</v>
      </c>
      <c r="Q116" s="282">
        <f t="shared" si="22"/>
        <v>0</v>
      </c>
      <c r="R116" s="282">
        <v>0</v>
      </c>
      <c r="S116" s="572"/>
      <c r="T116" s="572"/>
      <c r="U116" s="572">
        <f>'приложение 1.1 '!D93</f>
        <v>0</v>
      </c>
      <c r="V116" s="572">
        <f>'приложение 1.1 '!E93</f>
        <v>0</v>
      </c>
      <c r="W116" s="499"/>
    </row>
    <row r="117" spans="1:23" s="284" customFormat="1" ht="22.5" hidden="1">
      <c r="A117" s="556" t="s">
        <v>964</v>
      </c>
      <c r="B117" s="575" t="s">
        <v>280</v>
      </c>
      <c r="C117" s="453">
        <v>0</v>
      </c>
      <c r="D117" s="282">
        <f t="shared" si="18"/>
        <v>0</v>
      </c>
      <c r="E117" s="282">
        <f t="shared" si="19"/>
        <v>0</v>
      </c>
      <c r="F117" s="285"/>
      <c r="G117" s="285"/>
      <c r="H117" s="288"/>
      <c r="I117" s="285"/>
      <c r="J117" s="285"/>
      <c r="K117" s="285"/>
      <c r="L117" s="285"/>
      <c r="M117" s="285"/>
      <c r="N117" s="282">
        <f t="shared" si="23"/>
        <v>0</v>
      </c>
      <c r="O117" s="282">
        <f t="shared" si="20"/>
        <v>0</v>
      </c>
      <c r="P117" s="283">
        <f t="shared" si="21"/>
        <v>0</v>
      </c>
      <c r="Q117" s="282">
        <f t="shared" si="22"/>
        <v>0</v>
      </c>
      <c r="R117" s="282">
        <v>0</v>
      </c>
      <c r="S117" s="572"/>
      <c r="T117" s="572"/>
      <c r="U117" s="572">
        <f>'приложение 1.1 '!D94</f>
        <v>0</v>
      </c>
      <c r="V117" s="572">
        <f>'приложение 1.1 '!E94</f>
        <v>0</v>
      </c>
      <c r="W117" s="499"/>
    </row>
    <row r="118" spans="1:23" s="284" customFormat="1" ht="33.75" hidden="1">
      <c r="A118" s="556" t="s">
        <v>965</v>
      </c>
      <c r="B118" s="575" t="s">
        <v>281</v>
      </c>
      <c r="C118" s="453">
        <v>0</v>
      </c>
      <c r="D118" s="282">
        <f t="shared" si="18"/>
        <v>0</v>
      </c>
      <c r="E118" s="282">
        <f t="shared" si="19"/>
        <v>0</v>
      </c>
      <c r="F118" s="285"/>
      <c r="G118" s="285"/>
      <c r="H118" s="288"/>
      <c r="I118" s="285"/>
      <c r="J118" s="285"/>
      <c r="K118" s="285"/>
      <c r="L118" s="285"/>
      <c r="M118" s="282"/>
      <c r="N118" s="282">
        <f t="shared" si="23"/>
        <v>0</v>
      </c>
      <c r="O118" s="282">
        <f t="shared" si="20"/>
        <v>0</v>
      </c>
      <c r="P118" s="283">
        <f t="shared" si="21"/>
        <v>0</v>
      </c>
      <c r="Q118" s="282">
        <f t="shared" si="22"/>
        <v>0</v>
      </c>
      <c r="R118" s="282">
        <v>0</v>
      </c>
      <c r="S118" s="572"/>
      <c r="T118" s="572">
        <v>2</v>
      </c>
      <c r="U118" s="572">
        <f>'приложение 1.1 '!D95</f>
        <v>0</v>
      </c>
      <c r="V118" s="572">
        <f>'приложение 1.1 '!E95</f>
        <v>2</v>
      </c>
      <c r="W118" s="499"/>
    </row>
    <row r="119" spans="1:23" s="284" customFormat="1" ht="33.75" hidden="1">
      <c r="A119" s="556" t="s">
        <v>966</v>
      </c>
      <c r="B119" s="575" t="s">
        <v>282</v>
      </c>
      <c r="C119" s="453">
        <v>-1.1102230246251565E-16</v>
      </c>
      <c r="D119" s="282">
        <f t="shared" si="18"/>
        <v>0</v>
      </c>
      <c r="E119" s="282">
        <f t="shared" si="19"/>
        <v>0</v>
      </c>
      <c r="F119" s="285"/>
      <c r="G119" s="285"/>
      <c r="H119" s="288"/>
      <c r="I119" s="285"/>
      <c r="J119" s="282"/>
      <c r="K119" s="285"/>
      <c r="L119" s="285"/>
      <c r="M119" s="285"/>
      <c r="N119" s="282">
        <f t="shared" si="23"/>
        <v>-1.1102230246251565E-16</v>
      </c>
      <c r="O119" s="282">
        <f t="shared" si="20"/>
        <v>0</v>
      </c>
      <c r="P119" s="283">
        <f t="shared" si="21"/>
        <v>0</v>
      </c>
      <c r="Q119" s="282">
        <f t="shared" si="22"/>
        <v>0</v>
      </c>
      <c r="R119" s="282">
        <v>0</v>
      </c>
      <c r="S119" s="572"/>
      <c r="T119" s="572">
        <v>1.26</v>
      </c>
      <c r="U119" s="572">
        <f>'приложение 1.1 '!D96</f>
        <v>0</v>
      </c>
      <c r="V119" s="572">
        <f>'приложение 1.1 '!E96</f>
        <v>1.26</v>
      </c>
      <c r="W119" s="499"/>
    </row>
    <row r="120" spans="1:23" s="284" customFormat="1" ht="33.75" hidden="1">
      <c r="A120" s="556" t="s">
        <v>967</v>
      </c>
      <c r="B120" s="575" t="s">
        <v>302</v>
      </c>
      <c r="C120" s="453">
        <v>0</v>
      </c>
      <c r="D120" s="282">
        <f t="shared" si="18"/>
        <v>0</v>
      </c>
      <c r="E120" s="282">
        <f t="shared" si="19"/>
        <v>0</v>
      </c>
      <c r="F120" s="285"/>
      <c r="G120" s="285"/>
      <c r="H120" s="288"/>
      <c r="I120" s="285"/>
      <c r="J120" s="285"/>
      <c r="K120" s="285"/>
      <c r="L120" s="285"/>
      <c r="M120" s="285"/>
      <c r="N120" s="282">
        <f t="shared" si="23"/>
        <v>0</v>
      </c>
      <c r="O120" s="282">
        <f t="shared" si="20"/>
        <v>0</v>
      </c>
      <c r="P120" s="283">
        <f t="shared" si="21"/>
        <v>0</v>
      </c>
      <c r="Q120" s="282">
        <f t="shared" si="22"/>
        <v>0</v>
      </c>
      <c r="R120" s="282">
        <v>0</v>
      </c>
      <c r="S120" s="572"/>
      <c r="T120" s="572">
        <v>2</v>
      </c>
      <c r="U120" s="572">
        <f>'приложение 1.1 '!D97</f>
        <v>0</v>
      </c>
      <c r="V120" s="572">
        <f>'приложение 1.1 '!E97</f>
        <v>2</v>
      </c>
      <c r="W120" s="499"/>
    </row>
    <row r="121" spans="1:23" s="284" customFormat="1" ht="33.75" hidden="1">
      <c r="A121" s="556" t="s">
        <v>968</v>
      </c>
      <c r="B121" s="575" t="s">
        <v>303</v>
      </c>
      <c r="C121" s="453">
        <v>0</v>
      </c>
      <c r="D121" s="282">
        <f t="shared" si="18"/>
        <v>0</v>
      </c>
      <c r="E121" s="282">
        <f t="shared" si="19"/>
        <v>0</v>
      </c>
      <c r="F121" s="285"/>
      <c r="G121" s="285"/>
      <c r="H121" s="288"/>
      <c r="I121" s="285"/>
      <c r="J121" s="285"/>
      <c r="K121" s="285"/>
      <c r="L121" s="285"/>
      <c r="M121" s="285"/>
      <c r="N121" s="282">
        <f t="shared" si="23"/>
        <v>0</v>
      </c>
      <c r="O121" s="282">
        <f t="shared" si="20"/>
        <v>0</v>
      </c>
      <c r="P121" s="283">
        <f t="shared" si="21"/>
        <v>0</v>
      </c>
      <c r="Q121" s="282">
        <f t="shared" si="22"/>
        <v>0</v>
      </c>
      <c r="R121" s="282">
        <v>0</v>
      </c>
      <c r="S121" s="572"/>
      <c r="T121" s="572">
        <v>2</v>
      </c>
      <c r="U121" s="572">
        <f>'приложение 1.1 '!D98</f>
        <v>0</v>
      </c>
      <c r="V121" s="572">
        <f>'приложение 1.1 '!E98</f>
        <v>2</v>
      </c>
      <c r="W121" s="499"/>
    </row>
    <row r="122" spans="1:23" s="284" customFormat="1" ht="56.25" hidden="1">
      <c r="A122" s="556" t="s">
        <v>969</v>
      </c>
      <c r="B122" s="575" t="s">
        <v>646</v>
      </c>
      <c r="C122" s="453">
        <v>0</v>
      </c>
      <c r="D122" s="282">
        <f t="shared" si="18"/>
        <v>0</v>
      </c>
      <c r="E122" s="282">
        <f t="shared" si="19"/>
        <v>0</v>
      </c>
      <c r="F122" s="285"/>
      <c r="G122" s="285"/>
      <c r="H122" s="288"/>
      <c r="I122" s="285"/>
      <c r="J122" s="285"/>
      <c r="K122" s="285"/>
      <c r="L122" s="285"/>
      <c r="M122" s="285"/>
      <c r="N122" s="282">
        <f t="shared" si="23"/>
        <v>0</v>
      </c>
      <c r="O122" s="282">
        <f t="shared" si="20"/>
        <v>0</v>
      </c>
      <c r="P122" s="283">
        <f t="shared" si="21"/>
        <v>0</v>
      </c>
      <c r="Q122" s="282">
        <f t="shared" si="22"/>
        <v>0</v>
      </c>
      <c r="R122" s="282">
        <v>0</v>
      </c>
      <c r="S122" s="572"/>
      <c r="T122" s="572">
        <v>5</v>
      </c>
      <c r="U122" s="572">
        <f>'приложение 1.1 '!D99</f>
        <v>0</v>
      </c>
      <c r="V122" s="572">
        <f>'приложение 1.1 '!E99</f>
        <v>5</v>
      </c>
      <c r="W122" s="499"/>
    </row>
    <row r="123" spans="1:23" s="284" customFormat="1" ht="33.75" hidden="1">
      <c r="A123" s="556" t="s">
        <v>970</v>
      </c>
      <c r="B123" s="575" t="s">
        <v>304</v>
      </c>
      <c r="C123" s="453">
        <v>0</v>
      </c>
      <c r="D123" s="282">
        <f t="shared" si="18"/>
        <v>0</v>
      </c>
      <c r="E123" s="282">
        <f t="shared" ref="E123:E161" si="24">G123+I123+K123+M123</f>
        <v>0</v>
      </c>
      <c r="F123" s="285"/>
      <c r="G123" s="285"/>
      <c r="H123" s="288"/>
      <c r="I123" s="285"/>
      <c r="J123" s="285"/>
      <c r="K123" s="285"/>
      <c r="L123" s="285"/>
      <c r="M123" s="285"/>
      <c r="N123" s="282">
        <f t="shared" si="23"/>
        <v>0</v>
      </c>
      <c r="O123" s="282">
        <f t="shared" si="20"/>
        <v>0</v>
      </c>
      <c r="P123" s="283">
        <f t="shared" si="21"/>
        <v>0</v>
      </c>
      <c r="Q123" s="282">
        <f t="shared" si="22"/>
        <v>0</v>
      </c>
      <c r="R123" s="282">
        <v>0</v>
      </c>
      <c r="S123" s="572"/>
      <c r="T123" s="572">
        <v>2</v>
      </c>
      <c r="U123" s="572">
        <f>'приложение 1.1 '!D100</f>
        <v>0</v>
      </c>
      <c r="V123" s="572">
        <f>'приложение 1.1 '!E100</f>
        <v>2</v>
      </c>
      <c r="W123" s="499"/>
    </row>
    <row r="124" spans="1:23" s="284" customFormat="1" ht="33.75" hidden="1">
      <c r="A124" s="556" t="s">
        <v>971</v>
      </c>
      <c r="B124" s="575" t="s">
        <v>19</v>
      </c>
      <c r="C124" s="453">
        <v>0</v>
      </c>
      <c r="D124" s="282">
        <f t="shared" si="18"/>
        <v>0</v>
      </c>
      <c r="E124" s="282">
        <f t="shared" si="24"/>
        <v>0</v>
      </c>
      <c r="F124" s="285"/>
      <c r="G124" s="285"/>
      <c r="H124" s="288"/>
      <c r="I124" s="285"/>
      <c r="J124" s="285"/>
      <c r="K124" s="285"/>
      <c r="L124" s="285"/>
      <c r="M124" s="285"/>
      <c r="N124" s="282">
        <f t="shared" si="23"/>
        <v>0</v>
      </c>
      <c r="O124" s="282">
        <f t="shared" si="20"/>
        <v>0</v>
      </c>
      <c r="P124" s="283">
        <f t="shared" si="21"/>
        <v>0</v>
      </c>
      <c r="Q124" s="282">
        <f t="shared" si="22"/>
        <v>0</v>
      </c>
      <c r="R124" s="282">
        <v>0</v>
      </c>
      <c r="S124" s="572"/>
      <c r="T124" s="572">
        <v>2.5</v>
      </c>
      <c r="U124" s="572">
        <f>'приложение 1.1 '!D101</f>
        <v>0</v>
      </c>
      <c r="V124" s="572">
        <f>'приложение 1.1 '!E101</f>
        <v>2.5</v>
      </c>
      <c r="W124" s="499"/>
    </row>
    <row r="125" spans="1:23" s="284" customFormat="1" ht="33.75" hidden="1">
      <c r="A125" s="556" t="s">
        <v>972</v>
      </c>
      <c r="B125" s="575" t="s">
        <v>1142</v>
      </c>
      <c r="C125" s="453">
        <v>0</v>
      </c>
      <c r="D125" s="282">
        <f t="shared" si="18"/>
        <v>0</v>
      </c>
      <c r="E125" s="282">
        <f t="shared" si="24"/>
        <v>0</v>
      </c>
      <c r="F125" s="285"/>
      <c r="G125" s="285"/>
      <c r="H125" s="288"/>
      <c r="I125" s="285"/>
      <c r="J125" s="282"/>
      <c r="K125" s="285"/>
      <c r="L125" s="285"/>
      <c r="M125" s="285"/>
      <c r="N125" s="282">
        <f t="shared" si="23"/>
        <v>0</v>
      </c>
      <c r="O125" s="282">
        <f t="shared" si="20"/>
        <v>0</v>
      </c>
      <c r="P125" s="283">
        <f t="shared" si="21"/>
        <v>0</v>
      </c>
      <c r="Q125" s="282">
        <f t="shared" si="22"/>
        <v>0</v>
      </c>
      <c r="R125" s="282">
        <v>0</v>
      </c>
      <c r="S125" s="572"/>
      <c r="T125" s="572">
        <v>2.5</v>
      </c>
      <c r="U125" s="572">
        <f>'приложение 1.1 '!D102</f>
        <v>0</v>
      </c>
      <c r="V125" s="572">
        <f>'приложение 1.1 '!E102</f>
        <v>2.5</v>
      </c>
      <c r="W125" s="499"/>
    </row>
    <row r="126" spans="1:23" s="284" customFormat="1" ht="33.75" hidden="1">
      <c r="A126" s="556" t="s">
        <v>973</v>
      </c>
      <c r="B126" s="575" t="s">
        <v>814</v>
      </c>
      <c r="C126" s="453">
        <v>0</v>
      </c>
      <c r="D126" s="282">
        <f t="shared" si="18"/>
        <v>0</v>
      </c>
      <c r="E126" s="282">
        <f t="shared" si="24"/>
        <v>0</v>
      </c>
      <c r="F126" s="285"/>
      <c r="G126" s="285"/>
      <c r="H126" s="288"/>
      <c r="I126" s="285"/>
      <c r="J126" s="285"/>
      <c r="K126" s="285"/>
      <c r="L126" s="285"/>
      <c r="M126" s="285"/>
      <c r="N126" s="282">
        <f t="shared" si="23"/>
        <v>0</v>
      </c>
      <c r="O126" s="282">
        <f t="shared" si="20"/>
        <v>0</v>
      </c>
      <c r="P126" s="283">
        <f t="shared" si="21"/>
        <v>0</v>
      </c>
      <c r="Q126" s="282">
        <f t="shared" si="22"/>
        <v>0</v>
      </c>
      <c r="R126" s="282">
        <v>0</v>
      </c>
      <c r="S126" s="572"/>
      <c r="T126" s="572">
        <v>2.5</v>
      </c>
      <c r="U126" s="572">
        <f>'приложение 1.1 '!D103</f>
        <v>0</v>
      </c>
      <c r="V126" s="572">
        <f>'приложение 1.1 '!E103</f>
        <v>2.5</v>
      </c>
      <c r="W126" s="499"/>
    </row>
    <row r="127" spans="1:23" s="284" customFormat="1" ht="45" hidden="1">
      <c r="A127" s="556" t="s">
        <v>974</v>
      </c>
      <c r="B127" s="575" t="s">
        <v>815</v>
      </c>
      <c r="C127" s="453">
        <v>0</v>
      </c>
      <c r="D127" s="282">
        <f t="shared" si="18"/>
        <v>0</v>
      </c>
      <c r="E127" s="282">
        <f t="shared" si="24"/>
        <v>0</v>
      </c>
      <c r="F127" s="285"/>
      <c r="G127" s="285"/>
      <c r="H127" s="288"/>
      <c r="I127" s="285"/>
      <c r="J127" s="285"/>
      <c r="K127" s="285"/>
      <c r="L127" s="285"/>
      <c r="M127" s="285"/>
      <c r="N127" s="282">
        <f t="shared" si="23"/>
        <v>0</v>
      </c>
      <c r="O127" s="282">
        <f t="shared" si="20"/>
        <v>0</v>
      </c>
      <c r="P127" s="283">
        <f t="shared" si="21"/>
        <v>0</v>
      </c>
      <c r="Q127" s="282">
        <f t="shared" si="22"/>
        <v>0</v>
      </c>
      <c r="R127" s="282">
        <v>0</v>
      </c>
      <c r="S127" s="572"/>
      <c r="T127" s="572">
        <v>2</v>
      </c>
      <c r="U127" s="572">
        <f>'приложение 1.1 '!D104</f>
        <v>0</v>
      </c>
      <c r="V127" s="572">
        <f>'приложение 1.1 '!E104</f>
        <v>2</v>
      </c>
      <c r="W127" s="499"/>
    </row>
    <row r="128" spans="1:23" s="284" customFormat="1" ht="22.5" hidden="1">
      <c r="A128" s="556" t="s">
        <v>975</v>
      </c>
      <c r="B128" s="575" t="s">
        <v>816</v>
      </c>
      <c r="C128" s="453">
        <v>0</v>
      </c>
      <c r="D128" s="282">
        <f t="shared" si="18"/>
        <v>0</v>
      </c>
      <c r="E128" s="282">
        <f t="shared" si="24"/>
        <v>0</v>
      </c>
      <c r="F128" s="285"/>
      <c r="G128" s="285"/>
      <c r="H128" s="288"/>
      <c r="I128" s="285"/>
      <c r="J128" s="285"/>
      <c r="K128" s="282"/>
      <c r="L128" s="285"/>
      <c r="M128" s="285"/>
      <c r="N128" s="282">
        <f t="shared" si="23"/>
        <v>0</v>
      </c>
      <c r="O128" s="282">
        <f t="shared" si="20"/>
        <v>0</v>
      </c>
      <c r="P128" s="283">
        <f t="shared" si="21"/>
        <v>0</v>
      </c>
      <c r="Q128" s="282">
        <f t="shared" si="22"/>
        <v>0</v>
      </c>
      <c r="R128" s="282">
        <v>0</v>
      </c>
      <c r="S128" s="572"/>
      <c r="T128" s="572"/>
      <c r="U128" s="572">
        <f>'приложение 1.1 '!D105</f>
        <v>0</v>
      </c>
      <c r="V128" s="572">
        <f>'приложение 1.1 '!E105</f>
        <v>0</v>
      </c>
      <c r="W128" s="499"/>
    </row>
    <row r="129" spans="1:23" s="284" customFormat="1" ht="33.75" hidden="1">
      <c r="A129" s="556" t="s">
        <v>976</v>
      </c>
      <c r="B129" s="575" t="s">
        <v>817</v>
      </c>
      <c r="C129" s="453">
        <v>0</v>
      </c>
      <c r="D129" s="282">
        <f t="shared" si="18"/>
        <v>0</v>
      </c>
      <c r="E129" s="282">
        <f t="shared" si="24"/>
        <v>0</v>
      </c>
      <c r="F129" s="285"/>
      <c r="G129" s="285"/>
      <c r="H129" s="288"/>
      <c r="I129" s="285"/>
      <c r="J129" s="282"/>
      <c r="K129" s="285"/>
      <c r="L129" s="285"/>
      <c r="M129" s="282"/>
      <c r="N129" s="282">
        <f t="shared" si="23"/>
        <v>0</v>
      </c>
      <c r="O129" s="282">
        <f t="shared" si="20"/>
        <v>0</v>
      </c>
      <c r="P129" s="283">
        <f t="shared" si="21"/>
        <v>0</v>
      </c>
      <c r="Q129" s="282">
        <f t="shared" si="22"/>
        <v>0</v>
      </c>
      <c r="R129" s="282">
        <v>0</v>
      </c>
      <c r="S129" s="572"/>
      <c r="T129" s="572">
        <v>2</v>
      </c>
      <c r="U129" s="572">
        <f>'приложение 1.1 '!D106</f>
        <v>0</v>
      </c>
      <c r="V129" s="572">
        <f>'приложение 1.1 '!E106</f>
        <v>2</v>
      </c>
      <c r="W129" s="499"/>
    </row>
    <row r="130" spans="1:23" s="284" customFormat="1" ht="33.75" hidden="1">
      <c r="A130" s="556" t="s">
        <v>977</v>
      </c>
      <c r="B130" s="575" t="s">
        <v>818</v>
      </c>
      <c r="C130" s="453">
        <v>0</v>
      </c>
      <c r="D130" s="282">
        <f t="shared" si="18"/>
        <v>0</v>
      </c>
      <c r="E130" s="282">
        <f t="shared" si="24"/>
        <v>0</v>
      </c>
      <c r="F130" s="285"/>
      <c r="G130" s="285"/>
      <c r="H130" s="288"/>
      <c r="I130" s="285"/>
      <c r="J130" s="282"/>
      <c r="K130" s="285"/>
      <c r="L130" s="285"/>
      <c r="M130" s="285"/>
      <c r="N130" s="282">
        <f t="shared" si="23"/>
        <v>0</v>
      </c>
      <c r="O130" s="282">
        <f t="shared" si="20"/>
        <v>0</v>
      </c>
      <c r="P130" s="283">
        <f t="shared" si="21"/>
        <v>0</v>
      </c>
      <c r="Q130" s="282">
        <f t="shared" si="22"/>
        <v>0</v>
      </c>
      <c r="R130" s="282">
        <v>0</v>
      </c>
      <c r="S130" s="572"/>
      <c r="T130" s="572">
        <v>2.5</v>
      </c>
      <c r="U130" s="572">
        <f>'приложение 1.1 '!D107</f>
        <v>0</v>
      </c>
      <c r="V130" s="572">
        <f>'приложение 1.1 '!E107</f>
        <v>2.5</v>
      </c>
      <c r="W130" s="499"/>
    </row>
    <row r="131" spans="1:23" s="284" customFormat="1" ht="33.75" hidden="1">
      <c r="A131" s="556" t="s">
        <v>978</v>
      </c>
      <c r="B131" s="575" t="s">
        <v>820</v>
      </c>
      <c r="C131" s="453">
        <v>0</v>
      </c>
      <c r="D131" s="282">
        <f t="shared" si="18"/>
        <v>0</v>
      </c>
      <c r="E131" s="282">
        <f t="shared" si="24"/>
        <v>0</v>
      </c>
      <c r="F131" s="285"/>
      <c r="G131" s="285"/>
      <c r="H131" s="288"/>
      <c r="I131" s="285"/>
      <c r="J131" s="282"/>
      <c r="K131" s="285"/>
      <c r="L131" s="285"/>
      <c r="M131" s="285"/>
      <c r="N131" s="282">
        <f t="shared" si="23"/>
        <v>0</v>
      </c>
      <c r="O131" s="282">
        <f t="shared" si="20"/>
        <v>0</v>
      </c>
      <c r="P131" s="283">
        <f t="shared" si="21"/>
        <v>0</v>
      </c>
      <c r="Q131" s="282">
        <f t="shared" si="22"/>
        <v>0</v>
      </c>
      <c r="R131" s="282">
        <v>0</v>
      </c>
      <c r="S131" s="572"/>
      <c r="T131" s="572">
        <v>2</v>
      </c>
      <c r="U131" s="572">
        <f>'приложение 1.1 '!D108</f>
        <v>0</v>
      </c>
      <c r="V131" s="572">
        <f>'приложение 1.1 '!E108</f>
        <v>2</v>
      </c>
      <c r="W131" s="499"/>
    </row>
    <row r="132" spans="1:23" s="284" customFormat="1" ht="22.5" hidden="1">
      <c r="A132" s="556" t="s">
        <v>979</v>
      </c>
      <c r="B132" s="575" t="s">
        <v>821</v>
      </c>
      <c r="C132" s="453">
        <v>0</v>
      </c>
      <c r="D132" s="282">
        <f t="shared" si="18"/>
        <v>0</v>
      </c>
      <c r="E132" s="282">
        <f t="shared" si="24"/>
        <v>0</v>
      </c>
      <c r="F132" s="285"/>
      <c r="G132" s="285"/>
      <c r="H132" s="288"/>
      <c r="I132" s="285"/>
      <c r="J132" s="285"/>
      <c r="K132" s="285"/>
      <c r="L132" s="285"/>
      <c r="M132" s="285"/>
      <c r="N132" s="282">
        <f t="shared" si="23"/>
        <v>0</v>
      </c>
      <c r="O132" s="282">
        <f t="shared" si="20"/>
        <v>0</v>
      </c>
      <c r="P132" s="283">
        <f t="shared" si="21"/>
        <v>0</v>
      </c>
      <c r="Q132" s="282">
        <f t="shared" si="22"/>
        <v>0</v>
      </c>
      <c r="R132" s="282">
        <v>0</v>
      </c>
      <c r="S132" s="572"/>
      <c r="T132" s="572"/>
      <c r="U132" s="572">
        <f>'приложение 1.1 '!D109</f>
        <v>0</v>
      </c>
      <c r="V132" s="572">
        <f>'приложение 1.1 '!E109</f>
        <v>0</v>
      </c>
      <c r="W132" s="499"/>
    </row>
    <row r="133" spans="1:23" s="284" customFormat="1" ht="22.5" hidden="1">
      <c r="A133" s="556" t="s">
        <v>980</v>
      </c>
      <c r="B133" s="575" t="s">
        <v>822</v>
      </c>
      <c r="C133" s="453">
        <v>0</v>
      </c>
      <c r="D133" s="282">
        <f t="shared" si="18"/>
        <v>0</v>
      </c>
      <c r="E133" s="282">
        <f t="shared" si="24"/>
        <v>0</v>
      </c>
      <c r="F133" s="285"/>
      <c r="G133" s="285"/>
      <c r="H133" s="288"/>
      <c r="I133" s="285"/>
      <c r="J133" s="282"/>
      <c r="K133" s="285"/>
      <c r="L133" s="285"/>
      <c r="M133" s="285"/>
      <c r="N133" s="282">
        <f t="shared" si="23"/>
        <v>0</v>
      </c>
      <c r="O133" s="282">
        <f t="shared" si="20"/>
        <v>0</v>
      </c>
      <c r="P133" s="283">
        <f t="shared" si="21"/>
        <v>0</v>
      </c>
      <c r="Q133" s="282">
        <f t="shared" si="22"/>
        <v>0</v>
      </c>
      <c r="R133" s="282">
        <v>0</v>
      </c>
      <c r="S133" s="572"/>
      <c r="T133" s="572"/>
      <c r="U133" s="572">
        <f>'приложение 1.1 '!D110</f>
        <v>0</v>
      </c>
      <c r="V133" s="572">
        <f>'приложение 1.1 '!E110</f>
        <v>0</v>
      </c>
      <c r="W133" s="499"/>
    </row>
    <row r="134" spans="1:23" s="284" customFormat="1" ht="33.75" hidden="1">
      <c r="A134" s="556" t="s">
        <v>981</v>
      </c>
      <c r="B134" s="575" t="s">
        <v>826</v>
      </c>
      <c r="C134" s="453">
        <v>2.2204460492503131E-16</v>
      </c>
      <c r="D134" s="282">
        <f t="shared" si="18"/>
        <v>0</v>
      </c>
      <c r="E134" s="282">
        <f t="shared" si="24"/>
        <v>0</v>
      </c>
      <c r="F134" s="285"/>
      <c r="G134" s="285"/>
      <c r="H134" s="288"/>
      <c r="I134" s="285"/>
      <c r="J134" s="285"/>
      <c r="K134" s="285"/>
      <c r="L134" s="285"/>
      <c r="M134" s="285"/>
      <c r="N134" s="282">
        <f t="shared" si="23"/>
        <v>2.2204460492503131E-16</v>
      </c>
      <c r="O134" s="282">
        <f t="shared" si="20"/>
        <v>0</v>
      </c>
      <c r="P134" s="283">
        <f t="shared" si="21"/>
        <v>0</v>
      </c>
      <c r="Q134" s="282">
        <f t="shared" si="22"/>
        <v>0</v>
      </c>
      <c r="R134" s="282">
        <v>0</v>
      </c>
      <c r="S134" s="572"/>
      <c r="T134" s="572">
        <v>1.26</v>
      </c>
      <c r="U134" s="572">
        <f>'приложение 1.1 '!D111</f>
        <v>0</v>
      </c>
      <c r="V134" s="572">
        <f>'приложение 1.1 '!E111</f>
        <v>1.26</v>
      </c>
      <c r="W134" s="499"/>
    </row>
    <row r="135" spans="1:23" s="284" customFormat="1" ht="33.75" hidden="1">
      <c r="A135" s="556" t="s">
        <v>982</v>
      </c>
      <c r="B135" s="575" t="s">
        <v>829</v>
      </c>
      <c r="C135" s="453">
        <v>0</v>
      </c>
      <c r="D135" s="282">
        <f t="shared" si="18"/>
        <v>0</v>
      </c>
      <c r="E135" s="282">
        <f t="shared" si="24"/>
        <v>0</v>
      </c>
      <c r="F135" s="285"/>
      <c r="G135" s="285"/>
      <c r="H135" s="288"/>
      <c r="I135" s="285"/>
      <c r="J135" s="285"/>
      <c r="K135" s="285"/>
      <c r="L135" s="285"/>
      <c r="M135" s="285"/>
      <c r="N135" s="282">
        <f t="shared" si="23"/>
        <v>0</v>
      </c>
      <c r="O135" s="282">
        <f t="shared" si="20"/>
        <v>0</v>
      </c>
      <c r="P135" s="283">
        <f t="shared" si="21"/>
        <v>0</v>
      </c>
      <c r="Q135" s="282">
        <f t="shared" si="22"/>
        <v>0</v>
      </c>
      <c r="R135" s="282">
        <v>0</v>
      </c>
      <c r="S135" s="572"/>
      <c r="T135" s="572">
        <v>2</v>
      </c>
      <c r="U135" s="572">
        <f>'приложение 1.1 '!D112</f>
        <v>0</v>
      </c>
      <c r="V135" s="572">
        <f>'приложение 1.1 '!E112</f>
        <v>2</v>
      </c>
      <c r="W135" s="499"/>
    </row>
    <row r="136" spans="1:23" s="284" customFormat="1" ht="22.5" hidden="1">
      <c r="A136" s="556" t="s">
        <v>983</v>
      </c>
      <c r="B136" s="575" t="s">
        <v>830</v>
      </c>
      <c r="C136" s="453">
        <v>0.95967000000000002</v>
      </c>
      <c r="D136" s="282">
        <f t="shared" si="18"/>
        <v>0</v>
      </c>
      <c r="E136" s="282">
        <f t="shared" si="24"/>
        <v>0.95967000000000002</v>
      </c>
      <c r="F136" s="285"/>
      <c r="G136" s="285"/>
      <c r="H136" s="288"/>
      <c r="I136" s="285"/>
      <c r="J136" s="285"/>
      <c r="K136" s="285"/>
      <c r="L136" s="285"/>
      <c r="M136" s="285">
        <v>0.95967000000000002</v>
      </c>
      <c r="N136" s="282">
        <f t="shared" si="23"/>
        <v>0</v>
      </c>
      <c r="O136" s="282">
        <f t="shared" si="20"/>
        <v>0.95967000000000002</v>
      </c>
      <c r="P136" s="283">
        <f t="shared" si="21"/>
        <v>0</v>
      </c>
      <c r="Q136" s="282">
        <f t="shared" si="22"/>
        <v>0.95967000000000002</v>
      </c>
      <c r="R136" s="282">
        <v>0</v>
      </c>
      <c r="S136" s="572"/>
      <c r="T136" s="572"/>
      <c r="U136" s="572">
        <f>'приложение 1.1 '!D113</f>
        <v>0</v>
      </c>
      <c r="V136" s="572">
        <f>'приложение 1.1 '!E113</f>
        <v>0</v>
      </c>
      <c r="W136" s="499"/>
    </row>
    <row r="137" spans="1:23" s="284" customFormat="1" ht="22.5" hidden="1">
      <c r="A137" s="556" t="s">
        <v>984</v>
      </c>
      <c r="B137" s="575" t="s">
        <v>831</v>
      </c>
      <c r="C137" s="453">
        <v>1.29945</v>
      </c>
      <c r="D137" s="282">
        <f t="shared" si="18"/>
        <v>0.9</v>
      </c>
      <c r="E137" s="282">
        <f t="shared" si="24"/>
        <v>1.29945</v>
      </c>
      <c r="F137" s="285"/>
      <c r="G137" s="285"/>
      <c r="H137" s="288"/>
      <c r="I137" s="285"/>
      <c r="J137" s="285"/>
      <c r="K137" s="282"/>
      <c r="L137" s="285">
        <v>0.9</v>
      </c>
      <c r="M137" s="285">
        <v>1.29945</v>
      </c>
      <c r="N137" s="282">
        <f t="shared" si="23"/>
        <v>0</v>
      </c>
      <c r="O137" s="282">
        <f t="shared" si="20"/>
        <v>0.39944999999999997</v>
      </c>
      <c r="P137" s="283">
        <f t="shared" si="21"/>
        <v>44.383333333333333</v>
      </c>
      <c r="Q137" s="282">
        <f t="shared" si="22"/>
        <v>0.39944999999999997</v>
      </c>
      <c r="R137" s="282"/>
      <c r="S137" s="572"/>
      <c r="T137" s="572"/>
      <c r="U137" s="572">
        <f>'приложение 1.1 '!D114</f>
        <v>0</v>
      </c>
      <c r="V137" s="572">
        <f>'приложение 1.1 '!E114</f>
        <v>0</v>
      </c>
      <c r="W137" s="499"/>
    </row>
    <row r="138" spans="1:23" s="284" customFormat="1" ht="22.5" hidden="1">
      <c r="A138" s="556" t="s">
        <v>985</v>
      </c>
      <c r="B138" s="575" t="s">
        <v>832</v>
      </c>
      <c r="C138" s="453">
        <v>1.3066</v>
      </c>
      <c r="D138" s="282">
        <f t="shared" si="18"/>
        <v>0.85</v>
      </c>
      <c r="E138" s="282">
        <f t="shared" si="24"/>
        <v>1.3066</v>
      </c>
      <c r="F138" s="285"/>
      <c r="G138" s="285"/>
      <c r="H138" s="288"/>
      <c r="I138" s="285"/>
      <c r="J138" s="285"/>
      <c r="K138" s="285"/>
      <c r="L138" s="285">
        <v>0.85</v>
      </c>
      <c r="M138" s="285">
        <v>1.3066</v>
      </c>
      <c r="N138" s="282">
        <f t="shared" si="23"/>
        <v>0</v>
      </c>
      <c r="O138" s="282">
        <f t="shared" si="20"/>
        <v>0.45660000000000001</v>
      </c>
      <c r="P138" s="283">
        <f t="shared" si="21"/>
        <v>53.717647058823538</v>
      </c>
      <c r="Q138" s="282">
        <f t="shared" si="22"/>
        <v>0.45660000000000001</v>
      </c>
      <c r="R138" s="282">
        <v>0</v>
      </c>
      <c r="S138" s="572"/>
      <c r="T138" s="572"/>
      <c r="U138" s="572">
        <f>'приложение 1.1 '!D115</f>
        <v>0</v>
      </c>
      <c r="V138" s="572">
        <f>'приложение 1.1 '!E115</f>
        <v>0</v>
      </c>
      <c r="W138" s="499"/>
    </row>
    <row r="139" spans="1:23" s="284" customFormat="1" ht="22.5" hidden="1">
      <c r="A139" s="556" t="s">
        <v>986</v>
      </c>
      <c r="B139" s="575" t="s">
        <v>843</v>
      </c>
      <c r="C139" s="453">
        <v>3.3344999999999998</v>
      </c>
      <c r="D139" s="282">
        <f t="shared" si="18"/>
        <v>0.85</v>
      </c>
      <c r="E139" s="282">
        <f t="shared" si="24"/>
        <v>3.3344999999999998</v>
      </c>
      <c r="F139" s="285"/>
      <c r="G139" s="285"/>
      <c r="H139" s="288"/>
      <c r="I139" s="285"/>
      <c r="J139" s="285"/>
      <c r="K139" s="285"/>
      <c r="L139" s="285">
        <v>0.85</v>
      </c>
      <c r="M139" s="285">
        <v>3.3344999999999998</v>
      </c>
      <c r="N139" s="282">
        <f t="shared" si="23"/>
        <v>0</v>
      </c>
      <c r="O139" s="282">
        <f t="shared" si="20"/>
        <v>2.4844999999999997</v>
      </c>
      <c r="P139" s="283">
        <f t="shared" si="21"/>
        <v>292.29411764705884</v>
      </c>
      <c r="Q139" s="282">
        <f t="shared" si="22"/>
        <v>2.4844999999999997</v>
      </c>
      <c r="R139" s="282">
        <v>0</v>
      </c>
      <c r="S139" s="572"/>
      <c r="T139" s="572"/>
      <c r="U139" s="572">
        <f>'приложение 1.1 '!D116</f>
        <v>0</v>
      </c>
      <c r="V139" s="572">
        <f>'приложение 1.1 '!E116</f>
        <v>0</v>
      </c>
      <c r="W139" s="499"/>
    </row>
    <row r="140" spans="1:23" s="284" customFormat="1" ht="33.75" hidden="1">
      <c r="A140" s="556" t="s">
        <v>987</v>
      </c>
      <c r="B140" s="575" t="s">
        <v>844</v>
      </c>
      <c r="C140" s="453">
        <v>0</v>
      </c>
      <c r="D140" s="282">
        <f t="shared" si="18"/>
        <v>0.85</v>
      </c>
      <c r="E140" s="282">
        <f t="shared" si="24"/>
        <v>0</v>
      </c>
      <c r="F140" s="285"/>
      <c r="G140" s="285"/>
      <c r="H140" s="288"/>
      <c r="I140" s="285"/>
      <c r="J140" s="285"/>
      <c r="K140" s="285"/>
      <c r="L140" s="285">
        <v>0.85</v>
      </c>
      <c r="M140" s="285"/>
      <c r="N140" s="282">
        <f t="shared" si="23"/>
        <v>0</v>
      </c>
      <c r="O140" s="282">
        <f t="shared" si="20"/>
        <v>-0.85</v>
      </c>
      <c r="P140" s="283">
        <f t="shared" si="21"/>
        <v>-100</v>
      </c>
      <c r="Q140" s="282">
        <f t="shared" si="22"/>
        <v>-0.85</v>
      </c>
      <c r="R140" s="282">
        <v>0</v>
      </c>
      <c r="S140" s="572"/>
      <c r="T140" s="572"/>
      <c r="U140" s="572">
        <v>0</v>
      </c>
      <c r="V140" s="572">
        <v>0</v>
      </c>
      <c r="W140" s="499"/>
    </row>
    <row r="141" spans="1:23" s="284" customFormat="1" ht="22.5" hidden="1">
      <c r="A141" s="556" t="s">
        <v>988</v>
      </c>
      <c r="B141" s="575" t="s">
        <v>1884</v>
      </c>
      <c r="C141" s="453">
        <v>0</v>
      </c>
      <c r="D141" s="282">
        <f t="shared" si="18"/>
        <v>0</v>
      </c>
      <c r="E141" s="282">
        <f t="shared" si="24"/>
        <v>0</v>
      </c>
      <c r="F141" s="285"/>
      <c r="G141" s="285"/>
      <c r="H141" s="288"/>
      <c r="I141" s="285"/>
      <c r="J141" s="285"/>
      <c r="K141" s="285"/>
      <c r="L141" s="285"/>
      <c r="M141" s="285"/>
      <c r="N141" s="282">
        <f t="shared" si="23"/>
        <v>0</v>
      </c>
      <c r="O141" s="282">
        <f t="shared" si="20"/>
        <v>0</v>
      </c>
      <c r="P141" s="283">
        <f t="shared" si="21"/>
        <v>0</v>
      </c>
      <c r="Q141" s="282">
        <f t="shared" si="22"/>
        <v>0</v>
      </c>
      <c r="R141" s="282">
        <v>0</v>
      </c>
      <c r="S141" s="572"/>
      <c r="T141" s="572">
        <v>2</v>
      </c>
      <c r="U141" s="572">
        <f>'приложение 1.1 '!D117</f>
        <v>0</v>
      </c>
      <c r="V141" s="572">
        <f>'приложение 1.1 '!E117</f>
        <v>2</v>
      </c>
      <c r="W141" s="499"/>
    </row>
    <row r="142" spans="1:23" s="284" customFormat="1" ht="45" hidden="1">
      <c r="A142" s="556" t="s">
        <v>989</v>
      </c>
      <c r="B142" s="575" t="s">
        <v>693</v>
      </c>
      <c r="C142" s="453">
        <v>0</v>
      </c>
      <c r="D142" s="282">
        <f t="shared" si="18"/>
        <v>0</v>
      </c>
      <c r="E142" s="282">
        <f t="shared" si="24"/>
        <v>0</v>
      </c>
      <c r="F142" s="285"/>
      <c r="G142" s="285"/>
      <c r="H142" s="288"/>
      <c r="I142" s="285"/>
      <c r="J142" s="285"/>
      <c r="K142" s="285"/>
      <c r="L142" s="285"/>
      <c r="M142" s="285"/>
      <c r="N142" s="282">
        <f t="shared" si="23"/>
        <v>0</v>
      </c>
      <c r="O142" s="282">
        <f t="shared" si="20"/>
        <v>0</v>
      </c>
      <c r="P142" s="283">
        <f t="shared" si="21"/>
        <v>0</v>
      </c>
      <c r="Q142" s="282">
        <f t="shared" si="22"/>
        <v>0</v>
      </c>
      <c r="R142" s="282">
        <v>0</v>
      </c>
      <c r="S142" s="572"/>
      <c r="T142" s="572">
        <v>1.26</v>
      </c>
      <c r="U142" s="572">
        <f>'приложение 1.1 '!D118</f>
        <v>0</v>
      </c>
      <c r="V142" s="572">
        <f>'приложение 1.1 '!E118</f>
        <v>1.26</v>
      </c>
      <c r="W142" s="499"/>
    </row>
    <row r="143" spans="1:23" s="284" customFormat="1" ht="22.5" hidden="1">
      <c r="A143" s="556" t="s">
        <v>1921</v>
      </c>
      <c r="B143" s="575" t="s">
        <v>1905</v>
      </c>
      <c r="C143" s="453">
        <v>0</v>
      </c>
      <c r="D143" s="282">
        <f t="shared" si="18"/>
        <v>0</v>
      </c>
      <c r="E143" s="282">
        <f t="shared" si="24"/>
        <v>0</v>
      </c>
      <c r="F143" s="285"/>
      <c r="G143" s="285"/>
      <c r="H143" s="288"/>
      <c r="I143" s="285"/>
      <c r="J143" s="285"/>
      <c r="K143" s="285"/>
      <c r="L143" s="285"/>
      <c r="M143" s="285"/>
      <c r="N143" s="282">
        <f t="shared" si="23"/>
        <v>0</v>
      </c>
      <c r="O143" s="282">
        <f t="shared" si="20"/>
        <v>0</v>
      </c>
      <c r="P143" s="283">
        <f t="shared" si="21"/>
        <v>0</v>
      </c>
      <c r="Q143" s="282">
        <f t="shared" si="22"/>
        <v>0</v>
      </c>
      <c r="R143" s="282">
        <v>0</v>
      </c>
      <c r="S143" s="572"/>
      <c r="T143" s="572">
        <v>1.26</v>
      </c>
      <c r="U143" s="572">
        <f>'приложение 1.1 '!D119</f>
        <v>0</v>
      </c>
      <c r="V143" s="572">
        <f>'приложение 1.1 '!E119</f>
        <v>1.26</v>
      </c>
      <c r="W143" s="499"/>
    </row>
    <row r="144" spans="1:23" s="284" customFormat="1" ht="33.75" hidden="1">
      <c r="A144" s="556" t="s">
        <v>1987</v>
      </c>
      <c r="B144" s="575" t="s">
        <v>2046</v>
      </c>
      <c r="C144" s="453">
        <v>0</v>
      </c>
      <c r="D144" s="282">
        <f t="shared" ref="D144:D148" si="25">F144+H144+J144+L144</f>
        <v>0</v>
      </c>
      <c r="E144" s="282">
        <f t="shared" ref="E144:E148" si="26">G144+I144+K144+M144</f>
        <v>0</v>
      </c>
      <c r="F144" s="285"/>
      <c r="G144" s="285"/>
      <c r="H144" s="288"/>
      <c r="I144" s="285"/>
      <c r="J144" s="285"/>
      <c r="K144" s="285"/>
      <c r="L144" s="285"/>
      <c r="M144" s="285"/>
      <c r="N144" s="282">
        <f t="shared" si="23"/>
        <v>0</v>
      </c>
      <c r="O144" s="282">
        <f t="shared" si="20"/>
        <v>0</v>
      </c>
      <c r="P144" s="283">
        <f t="shared" si="21"/>
        <v>0</v>
      </c>
      <c r="Q144" s="282">
        <f t="shared" si="22"/>
        <v>0</v>
      </c>
      <c r="R144" s="282">
        <v>0</v>
      </c>
      <c r="S144" s="572"/>
      <c r="T144" s="572">
        <v>2.5</v>
      </c>
      <c r="U144" s="572">
        <v>0</v>
      </c>
      <c r="V144" s="572">
        <v>0</v>
      </c>
      <c r="W144" s="499"/>
    </row>
    <row r="145" spans="1:23" s="284" customFormat="1" ht="33.75" hidden="1">
      <c r="A145" s="556" t="s">
        <v>2011</v>
      </c>
      <c r="B145" s="575" t="s">
        <v>2040</v>
      </c>
      <c r="C145" s="453">
        <v>4.0623699999999996</v>
      </c>
      <c r="D145" s="282">
        <f t="shared" si="25"/>
        <v>0</v>
      </c>
      <c r="E145" s="282">
        <f t="shared" si="26"/>
        <v>4.0623699999999996</v>
      </c>
      <c r="F145" s="285"/>
      <c r="G145" s="285"/>
      <c r="H145" s="288"/>
      <c r="I145" s="285"/>
      <c r="J145" s="285"/>
      <c r="K145" s="285"/>
      <c r="L145" s="285"/>
      <c r="M145" s="285">
        <v>4.0623699999999996</v>
      </c>
      <c r="N145" s="282">
        <f t="shared" si="23"/>
        <v>0</v>
      </c>
      <c r="O145" s="282">
        <f t="shared" si="20"/>
        <v>4.0623699999999996</v>
      </c>
      <c r="P145" s="283">
        <f t="shared" si="21"/>
        <v>0</v>
      </c>
      <c r="Q145" s="282">
        <f t="shared" si="22"/>
        <v>4.0623699999999996</v>
      </c>
      <c r="R145" s="282">
        <v>0</v>
      </c>
      <c r="S145" s="572"/>
      <c r="T145" s="572">
        <v>2</v>
      </c>
      <c r="U145" s="572">
        <f>'приложение 1.1 '!D120</f>
        <v>0</v>
      </c>
      <c r="V145" s="572">
        <f>'приложение 1.1 '!E120</f>
        <v>2</v>
      </c>
      <c r="W145" s="499"/>
    </row>
    <row r="146" spans="1:23" s="284" customFormat="1" ht="33.75" hidden="1">
      <c r="A146" s="556" t="s">
        <v>2012</v>
      </c>
      <c r="B146" s="575" t="s">
        <v>2041</v>
      </c>
      <c r="C146" s="453">
        <v>0</v>
      </c>
      <c r="D146" s="282">
        <f t="shared" si="25"/>
        <v>0</v>
      </c>
      <c r="E146" s="282">
        <f t="shared" si="26"/>
        <v>0</v>
      </c>
      <c r="F146" s="285"/>
      <c r="G146" s="285"/>
      <c r="H146" s="288"/>
      <c r="I146" s="285"/>
      <c r="J146" s="285"/>
      <c r="K146" s="285"/>
      <c r="L146" s="285"/>
      <c r="M146" s="285"/>
      <c r="N146" s="282">
        <f t="shared" si="23"/>
        <v>0</v>
      </c>
      <c r="O146" s="282">
        <f t="shared" si="20"/>
        <v>0</v>
      </c>
      <c r="P146" s="283">
        <f t="shared" si="21"/>
        <v>0</v>
      </c>
      <c r="Q146" s="282">
        <f t="shared" si="22"/>
        <v>0</v>
      </c>
      <c r="R146" s="282">
        <v>0</v>
      </c>
      <c r="S146" s="572"/>
      <c r="T146" s="572">
        <v>5</v>
      </c>
      <c r="U146" s="572">
        <f>'приложение 1.1 '!D121</f>
        <v>0</v>
      </c>
      <c r="V146" s="572">
        <f>'приложение 1.1 '!E121</f>
        <v>5</v>
      </c>
      <c r="W146" s="499"/>
    </row>
    <row r="147" spans="1:23" s="284" customFormat="1" ht="22.5" hidden="1">
      <c r="A147" s="556" t="s">
        <v>2013</v>
      </c>
      <c r="B147" s="575" t="s">
        <v>2015</v>
      </c>
      <c r="C147" s="453">
        <v>0</v>
      </c>
      <c r="D147" s="282">
        <f t="shared" si="25"/>
        <v>0</v>
      </c>
      <c r="E147" s="282">
        <f t="shared" si="26"/>
        <v>0</v>
      </c>
      <c r="F147" s="285"/>
      <c r="G147" s="285"/>
      <c r="H147" s="288"/>
      <c r="I147" s="285"/>
      <c r="J147" s="285"/>
      <c r="K147" s="285"/>
      <c r="L147" s="285"/>
      <c r="M147" s="285"/>
      <c r="N147" s="282">
        <f t="shared" si="23"/>
        <v>0</v>
      </c>
      <c r="O147" s="282">
        <f t="shared" si="20"/>
        <v>0</v>
      </c>
      <c r="P147" s="283">
        <f t="shared" si="21"/>
        <v>0</v>
      </c>
      <c r="Q147" s="282">
        <f t="shared" si="22"/>
        <v>0</v>
      </c>
      <c r="R147" s="282">
        <v>0</v>
      </c>
      <c r="S147" s="572"/>
      <c r="T147" s="572"/>
      <c r="U147" s="572">
        <f>'приложение 1.1 '!D122</f>
        <v>0</v>
      </c>
      <c r="V147" s="572">
        <f>'приложение 1.1 '!E122</f>
        <v>0</v>
      </c>
      <c r="W147" s="499"/>
    </row>
    <row r="148" spans="1:23" s="284" customFormat="1" ht="22.5" hidden="1">
      <c r="A148" s="556" t="s">
        <v>2014</v>
      </c>
      <c r="B148" s="575" t="s">
        <v>2016</v>
      </c>
      <c r="C148" s="453">
        <v>0</v>
      </c>
      <c r="D148" s="282">
        <f t="shared" si="25"/>
        <v>0</v>
      </c>
      <c r="E148" s="282">
        <f t="shared" si="26"/>
        <v>0</v>
      </c>
      <c r="F148" s="285"/>
      <c r="G148" s="285"/>
      <c r="H148" s="288"/>
      <c r="I148" s="285"/>
      <c r="J148" s="285"/>
      <c r="K148" s="285"/>
      <c r="L148" s="285"/>
      <c r="M148" s="285"/>
      <c r="N148" s="282">
        <f t="shared" si="23"/>
        <v>0</v>
      </c>
      <c r="O148" s="282">
        <f t="shared" si="20"/>
        <v>0</v>
      </c>
      <c r="P148" s="283">
        <f t="shared" si="21"/>
        <v>0</v>
      </c>
      <c r="Q148" s="282">
        <f t="shared" si="22"/>
        <v>0</v>
      </c>
      <c r="R148" s="282">
        <v>0</v>
      </c>
      <c r="S148" s="572"/>
      <c r="T148" s="572"/>
      <c r="U148" s="572">
        <f>'приложение 1.1 '!D123</f>
        <v>0</v>
      </c>
      <c r="V148" s="572">
        <f>'приложение 1.1 '!E123</f>
        <v>0</v>
      </c>
      <c r="W148" s="499"/>
    </row>
    <row r="149" spans="1:23" s="284" customFormat="1" ht="11.25" hidden="1">
      <c r="A149" s="556" t="s">
        <v>2156</v>
      </c>
      <c r="B149" s="575" t="s">
        <v>2157</v>
      </c>
      <c r="C149" s="453">
        <v>0.27068999999999999</v>
      </c>
      <c r="D149" s="282">
        <f t="shared" ref="D149" si="27">F149+H149+J149+L149</f>
        <v>0</v>
      </c>
      <c r="E149" s="282">
        <f t="shared" ref="E149" si="28">G149+I149+K149+M149</f>
        <v>0.27068999999999999</v>
      </c>
      <c r="F149" s="285"/>
      <c r="G149" s="285"/>
      <c r="H149" s="288"/>
      <c r="I149" s="285"/>
      <c r="J149" s="285"/>
      <c r="K149" s="285">
        <v>0.27068999999999999</v>
      </c>
      <c r="L149" s="285"/>
      <c r="M149" s="285"/>
      <c r="N149" s="282">
        <f t="shared" ref="N149" si="29">C149-E149</f>
        <v>0</v>
      </c>
      <c r="O149" s="282">
        <f t="shared" ref="O149" si="30">E149-D149</f>
        <v>0.27068999999999999</v>
      </c>
      <c r="P149" s="283">
        <f t="shared" ref="P149" si="31">IF(D149=0,0,(O149/D149)*100)</f>
        <v>0</v>
      </c>
      <c r="Q149" s="282">
        <f t="shared" si="22"/>
        <v>0.27068999999999999</v>
      </c>
      <c r="R149" s="282">
        <v>0</v>
      </c>
      <c r="S149" s="572">
        <v>0</v>
      </c>
      <c r="T149" s="572">
        <v>0</v>
      </c>
      <c r="U149" s="572">
        <f>'приложение 1.1 '!D124</f>
        <v>0</v>
      </c>
      <c r="V149" s="572">
        <f>'приложение 1.1 '!E124</f>
        <v>0</v>
      </c>
      <c r="W149" s="499"/>
    </row>
    <row r="150" spans="1:23" s="284" customFormat="1" ht="11.25" hidden="1">
      <c r="A150" s="554" t="s">
        <v>570</v>
      </c>
      <c r="B150" s="576" t="s">
        <v>1419</v>
      </c>
      <c r="C150" s="453">
        <v>0</v>
      </c>
      <c r="D150" s="282">
        <f t="shared" si="18"/>
        <v>0</v>
      </c>
      <c r="E150" s="282">
        <f t="shared" si="24"/>
        <v>0</v>
      </c>
      <c r="F150" s="285"/>
      <c r="G150" s="285"/>
      <c r="H150" s="288"/>
      <c r="I150" s="285"/>
      <c r="J150" s="285"/>
      <c r="K150" s="285"/>
      <c r="L150" s="285"/>
      <c r="M150" s="285"/>
      <c r="N150" s="282">
        <f t="shared" si="23"/>
        <v>0</v>
      </c>
      <c r="O150" s="282">
        <f t="shared" si="20"/>
        <v>0</v>
      </c>
      <c r="P150" s="283">
        <f t="shared" si="21"/>
        <v>0</v>
      </c>
      <c r="Q150" s="282">
        <f t="shared" si="22"/>
        <v>0</v>
      </c>
      <c r="R150" s="282">
        <v>0</v>
      </c>
      <c r="S150" s="572">
        <v>0</v>
      </c>
      <c r="T150" s="572">
        <v>0</v>
      </c>
      <c r="U150" s="572">
        <f>'приложение 1.1 '!D125</f>
        <v>0</v>
      </c>
      <c r="V150" s="572">
        <f>'приложение 1.1 '!E125</f>
        <v>0</v>
      </c>
      <c r="W150" s="499"/>
    </row>
    <row r="151" spans="1:23" s="284" customFormat="1" ht="33.75" hidden="1">
      <c r="A151" s="556" t="s">
        <v>990</v>
      </c>
      <c r="B151" s="575" t="s">
        <v>737</v>
      </c>
      <c r="C151" s="453">
        <v>0</v>
      </c>
      <c r="D151" s="282">
        <f t="shared" si="18"/>
        <v>2.1</v>
      </c>
      <c r="E151" s="282">
        <f t="shared" si="24"/>
        <v>0</v>
      </c>
      <c r="F151" s="285"/>
      <c r="G151" s="285"/>
      <c r="H151" s="288"/>
      <c r="I151" s="285"/>
      <c r="J151" s="285"/>
      <c r="K151" s="285"/>
      <c r="L151" s="285">
        <v>2.1</v>
      </c>
      <c r="M151" s="285"/>
      <c r="N151" s="282">
        <f t="shared" si="23"/>
        <v>0</v>
      </c>
      <c r="O151" s="282">
        <f t="shared" si="20"/>
        <v>-2.1</v>
      </c>
      <c r="P151" s="283">
        <f t="shared" si="21"/>
        <v>-100</v>
      </c>
      <c r="Q151" s="282">
        <f t="shared" si="22"/>
        <v>-2.1</v>
      </c>
      <c r="R151" s="282">
        <v>0</v>
      </c>
      <c r="S151" s="572">
        <v>0.41</v>
      </c>
      <c r="T151" s="572"/>
      <c r="U151" s="572">
        <v>0</v>
      </c>
      <c r="V151" s="572">
        <v>0</v>
      </c>
      <c r="W151" s="499"/>
    </row>
    <row r="152" spans="1:23" s="284" customFormat="1" ht="22.5" hidden="1">
      <c r="A152" s="556" t="s">
        <v>991</v>
      </c>
      <c r="B152" s="575" t="s">
        <v>2229</v>
      </c>
      <c r="C152" s="453">
        <v>1.0649599999999999</v>
      </c>
      <c r="D152" s="282">
        <f t="shared" si="18"/>
        <v>1.35</v>
      </c>
      <c r="E152" s="282">
        <f t="shared" si="24"/>
        <v>1.0649599999999999</v>
      </c>
      <c r="F152" s="285"/>
      <c r="G152" s="285"/>
      <c r="H152" s="288"/>
      <c r="I152" s="285"/>
      <c r="J152" s="285"/>
      <c r="K152" s="285"/>
      <c r="L152" s="285">
        <v>1.35</v>
      </c>
      <c r="M152" s="285">
        <v>1.0649599999999999</v>
      </c>
      <c r="N152" s="282">
        <f t="shared" si="23"/>
        <v>0</v>
      </c>
      <c r="O152" s="282">
        <f t="shared" si="20"/>
        <v>-0.28504000000000018</v>
      </c>
      <c r="P152" s="283">
        <f t="shared" si="21"/>
        <v>-21.114074074074086</v>
      </c>
      <c r="Q152" s="282">
        <f t="shared" si="22"/>
        <v>-0.28504000000000018</v>
      </c>
      <c r="R152" s="282">
        <v>0</v>
      </c>
      <c r="S152" s="572">
        <v>1.2</v>
      </c>
      <c r="T152" s="572"/>
      <c r="U152" s="572">
        <f>'приложение 1.1 '!D126</f>
        <v>1.2</v>
      </c>
      <c r="V152" s="572">
        <f>'приложение 1.1 '!E126</f>
        <v>0</v>
      </c>
      <c r="W152" s="499"/>
    </row>
    <row r="153" spans="1:23" s="284" customFormat="1" ht="22.5" hidden="1">
      <c r="A153" s="556" t="s">
        <v>992</v>
      </c>
      <c r="B153" s="575" t="s">
        <v>30</v>
      </c>
      <c r="C153" s="453">
        <v>0</v>
      </c>
      <c r="D153" s="282">
        <f t="shared" si="18"/>
        <v>0</v>
      </c>
      <c r="E153" s="282">
        <f t="shared" si="24"/>
        <v>0</v>
      </c>
      <c r="F153" s="406"/>
      <c r="G153" s="285"/>
      <c r="H153" s="288"/>
      <c r="I153" s="285"/>
      <c r="J153" s="285"/>
      <c r="K153" s="285"/>
      <c r="L153" s="285"/>
      <c r="M153" s="285"/>
      <c r="N153" s="282">
        <f t="shared" si="23"/>
        <v>0</v>
      </c>
      <c r="O153" s="282">
        <f t="shared" si="20"/>
        <v>0</v>
      </c>
      <c r="P153" s="283">
        <f t="shared" si="21"/>
        <v>0</v>
      </c>
      <c r="Q153" s="282">
        <f t="shared" si="22"/>
        <v>0</v>
      </c>
      <c r="R153" s="282">
        <v>0</v>
      </c>
      <c r="S153" s="572">
        <v>0.88</v>
      </c>
      <c r="T153" s="572"/>
      <c r="U153" s="572">
        <f>'приложение 1.1 '!D127</f>
        <v>0.88</v>
      </c>
      <c r="V153" s="572">
        <f>'приложение 1.1 '!E127</f>
        <v>0</v>
      </c>
      <c r="W153" s="499"/>
    </row>
    <row r="154" spans="1:23" s="284" customFormat="1" ht="22.5" hidden="1">
      <c r="A154" s="556" t="s">
        <v>993</v>
      </c>
      <c r="B154" s="575" t="s">
        <v>31</v>
      </c>
      <c r="C154" s="453">
        <v>0</v>
      </c>
      <c r="D154" s="282">
        <f t="shared" si="18"/>
        <v>1.35</v>
      </c>
      <c r="E154" s="282">
        <f t="shared" si="24"/>
        <v>0</v>
      </c>
      <c r="F154" s="285"/>
      <c r="G154" s="285"/>
      <c r="H154" s="288"/>
      <c r="I154" s="285"/>
      <c r="J154" s="406"/>
      <c r="K154" s="285"/>
      <c r="L154" s="285">
        <v>1.35</v>
      </c>
      <c r="M154" s="285"/>
      <c r="N154" s="282">
        <f t="shared" si="23"/>
        <v>0</v>
      </c>
      <c r="O154" s="282">
        <f t="shared" si="20"/>
        <v>-1.35</v>
      </c>
      <c r="P154" s="283">
        <f t="shared" si="21"/>
        <v>-100</v>
      </c>
      <c r="Q154" s="282">
        <f t="shared" si="22"/>
        <v>-1.35</v>
      </c>
      <c r="R154" s="282">
        <v>0</v>
      </c>
      <c r="S154" s="572">
        <v>1.1100000000000001</v>
      </c>
      <c r="T154" s="572"/>
      <c r="U154" s="572">
        <v>0</v>
      </c>
      <c r="V154" s="572">
        <v>0</v>
      </c>
      <c r="W154" s="499"/>
    </row>
    <row r="155" spans="1:23" s="284" customFormat="1" ht="33.75" hidden="1">
      <c r="A155" s="556" t="s">
        <v>994</v>
      </c>
      <c r="B155" s="575" t="s">
        <v>563</v>
      </c>
      <c r="C155" s="453">
        <v>2.74037</v>
      </c>
      <c r="D155" s="282">
        <f t="shared" si="18"/>
        <v>1.35</v>
      </c>
      <c r="E155" s="282">
        <f t="shared" si="24"/>
        <v>2.74037</v>
      </c>
      <c r="F155" s="285"/>
      <c r="G155" s="285"/>
      <c r="H155" s="288"/>
      <c r="I155" s="285"/>
      <c r="J155" s="406"/>
      <c r="K155" s="285"/>
      <c r="L155" s="285">
        <v>1.35</v>
      </c>
      <c r="M155" s="285">
        <v>2.74037</v>
      </c>
      <c r="N155" s="282">
        <f t="shared" si="23"/>
        <v>0</v>
      </c>
      <c r="O155" s="282">
        <f t="shared" si="20"/>
        <v>1.3903699999999999</v>
      </c>
      <c r="P155" s="283">
        <f t="shared" si="21"/>
        <v>102.99037037037036</v>
      </c>
      <c r="Q155" s="282">
        <f t="shared" si="22"/>
        <v>1.3903699999999999</v>
      </c>
      <c r="R155" s="282">
        <v>0</v>
      </c>
      <c r="S155" s="572">
        <v>0.64</v>
      </c>
      <c r="T155" s="572"/>
      <c r="U155" s="572">
        <f>'приложение 1.1 '!D128</f>
        <v>0.64</v>
      </c>
      <c r="V155" s="572">
        <f>'приложение 1.1 '!E128</f>
        <v>0</v>
      </c>
      <c r="W155" s="499"/>
    </row>
    <row r="156" spans="1:23" s="284" customFormat="1" ht="22.5" hidden="1">
      <c r="A156" s="556" t="s">
        <v>995</v>
      </c>
      <c r="B156" s="575" t="s">
        <v>562</v>
      </c>
      <c r="C156" s="453">
        <v>0</v>
      </c>
      <c r="D156" s="282">
        <f t="shared" si="18"/>
        <v>1.35</v>
      </c>
      <c r="E156" s="282">
        <f t="shared" si="24"/>
        <v>0</v>
      </c>
      <c r="F156" s="285"/>
      <c r="G156" s="285"/>
      <c r="H156" s="288"/>
      <c r="I156" s="285"/>
      <c r="J156" s="285"/>
      <c r="K156" s="285"/>
      <c r="L156" s="285">
        <v>1.35</v>
      </c>
      <c r="M156" s="285"/>
      <c r="N156" s="282">
        <f t="shared" si="23"/>
        <v>0</v>
      </c>
      <c r="O156" s="282">
        <f t="shared" si="20"/>
        <v>-1.35</v>
      </c>
      <c r="P156" s="283">
        <f t="shared" si="21"/>
        <v>-100</v>
      </c>
      <c r="Q156" s="282">
        <f t="shared" si="22"/>
        <v>-1.35</v>
      </c>
      <c r="R156" s="282">
        <v>0</v>
      </c>
      <c r="S156" s="572">
        <v>0.8</v>
      </c>
      <c r="T156" s="572"/>
      <c r="U156" s="572">
        <v>0</v>
      </c>
      <c r="V156" s="572">
        <v>0</v>
      </c>
      <c r="W156" s="499"/>
    </row>
    <row r="157" spans="1:23" s="284" customFormat="1" ht="22.5" hidden="1">
      <c r="A157" s="556" t="s">
        <v>996</v>
      </c>
      <c r="B157" s="575" t="s">
        <v>32</v>
      </c>
      <c r="C157" s="453">
        <v>0</v>
      </c>
      <c r="D157" s="282">
        <f t="shared" si="18"/>
        <v>0</v>
      </c>
      <c r="E157" s="282">
        <f t="shared" si="24"/>
        <v>0</v>
      </c>
      <c r="F157" s="285"/>
      <c r="G157" s="285"/>
      <c r="H157" s="288"/>
      <c r="I157" s="285"/>
      <c r="J157" s="285"/>
      <c r="K157" s="285"/>
      <c r="L157" s="285"/>
      <c r="M157" s="285"/>
      <c r="N157" s="282">
        <f t="shared" si="23"/>
        <v>0</v>
      </c>
      <c r="O157" s="282">
        <f t="shared" ref="O157:O223" si="32">E157-D157</f>
        <v>0</v>
      </c>
      <c r="P157" s="283">
        <f t="shared" ref="P157:P223" si="33">IF(D157=0,0,(O157/D157)*100)</f>
        <v>0</v>
      </c>
      <c r="Q157" s="282">
        <f t="shared" si="22"/>
        <v>0</v>
      </c>
      <c r="R157" s="282">
        <v>0</v>
      </c>
      <c r="S157" s="572">
        <v>0.98</v>
      </c>
      <c r="T157" s="572"/>
      <c r="U157" s="572">
        <f>'приложение 1.1 '!D129</f>
        <v>0.98</v>
      </c>
      <c r="V157" s="572">
        <f>'приложение 1.1 '!E129</f>
        <v>0</v>
      </c>
      <c r="W157" s="499"/>
    </row>
    <row r="158" spans="1:23" s="284" customFormat="1" ht="22.5" hidden="1">
      <c r="A158" s="556" t="s">
        <v>997</v>
      </c>
      <c r="B158" s="575" t="s">
        <v>564</v>
      </c>
      <c r="C158" s="453">
        <v>0</v>
      </c>
      <c r="D158" s="282">
        <f t="shared" si="18"/>
        <v>1.2</v>
      </c>
      <c r="E158" s="282">
        <f t="shared" si="24"/>
        <v>0</v>
      </c>
      <c r="F158" s="285"/>
      <c r="G158" s="285"/>
      <c r="H158" s="288"/>
      <c r="I158" s="285"/>
      <c r="J158" s="285"/>
      <c r="K158" s="285"/>
      <c r="L158" s="285">
        <v>1.2</v>
      </c>
      <c r="M158" s="285"/>
      <c r="N158" s="282">
        <f t="shared" si="23"/>
        <v>0</v>
      </c>
      <c r="O158" s="282">
        <f t="shared" si="32"/>
        <v>-1.2</v>
      </c>
      <c r="P158" s="283">
        <f t="shared" si="33"/>
        <v>-100</v>
      </c>
      <c r="Q158" s="282">
        <f t="shared" ref="Q158:Q221" si="34">O158</f>
        <v>-1.2</v>
      </c>
      <c r="R158" s="282">
        <v>0</v>
      </c>
      <c r="S158" s="572">
        <v>0.35</v>
      </c>
      <c r="T158" s="572"/>
      <c r="U158" s="572">
        <v>0</v>
      </c>
      <c r="V158" s="572">
        <v>0</v>
      </c>
      <c r="W158" s="499"/>
    </row>
    <row r="159" spans="1:23" s="284" customFormat="1" ht="33.75" hidden="1">
      <c r="A159" s="556" t="s">
        <v>998</v>
      </c>
      <c r="B159" s="575" t="s">
        <v>1143</v>
      </c>
      <c r="C159" s="453">
        <v>0</v>
      </c>
      <c r="D159" s="282">
        <f t="shared" si="18"/>
        <v>0</v>
      </c>
      <c r="E159" s="282">
        <f t="shared" si="24"/>
        <v>0</v>
      </c>
      <c r="F159" s="406"/>
      <c r="G159" s="285"/>
      <c r="H159" s="288"/>
      <c r="I159" s="285"/>
      <c r="J159" s="285"/>
      <c r="K159" s="285"/>
      <c r="L159" s="285"/>
      <c r="M159" s="285"/>
      <c r="N159" s="282">
        <f t="shared" si="23"/>
        <v>0</v>
      </c>
      <c r="O159" s="282">
        <f t="shared" si="32"/>
        <v>0</v>
      </c>
      <c r="P159" s="283">
        <f t="shared" si="33"/>
        <v>0</v>
      </c>
      <c r="Q159" s="282">
        <f t="shared" si="34"/>
        <v>0</v>
      </c>
      <c r="R159" s="282">
        <v>0</v>
      </c>
      <c r="S159" s="572">
        <v>0.57999999999999996</v>
      </c>
      <c r="T159" s="572"/>
      <c r="U159" s="572">
        <f>'приложение 1.1 '!D130</f>
        <v>0.57999999999999996</v>
      </c>
      <c r="V159" s="572">
        <f>'приложение 1.1 '!E130</f>
        <v>0</v>
      </c>
      <c r="W159" s="499"/>
    </row>
    <row r="160" spans="1:23" s="284" customFormat="1" ht="33.75" hidden="1">
      <c r="A160" s="556" t="s">
        <v>999</v>
      </c>
      <c r="B160" s="575" t="s">
        <v>565</v>
      </c>
      <c r="C160" s="453">
        <v>0</v>
      </c>
      <c r="D160" s="282">
        <f t="shared" si="18"/>
        <v>0</v>
      </c>
      <c r="E160" s="282">
        <f t="shared" si="24"/>
        <v>0</v>
      </c>
      <c r="F160" s="406"/>
      <c r="G160" s="285"/>
      <c r="H160" s="288"/>
      <c r="I160" s="285"/>
      <c r="J160" s="285"/>
      <c r="K160" s="285"/>
      <c r="L160" s="285"/>
      <c r="M160" s="285"/>
      <c r="N160" s="282">
        <f t="shared" ref="N160:N226" si="35">C160-E160</f>
        <v>0</v>
      </c>
      <c r="O160" s="282">
        <f t="shared" si="32"/>
        <v>0</v>
      </c>
      <c r="P160" s="283">
        <f t="shared" si="33"/>
        <v>0</v>
      </c>
      <c r="Q160" s="282">
        <f t="shared" si="34"/>
        <v>0</v>
      </c>
      <c r="R160" s="282">
        <v>0</v>
      </c>
      <c r="S160" s="572">
        <v>0.61</v>
      </c>
      <c r="T160" s="572"/>
      <c r="U160" s="572">
        <f>'приложение 1.1 '!D131</f>
        <v>0.61</v>
      </c>
      <c r="V160" s="572">
        <f>'приложение 1.1 '!E131</f>
        <v>0</v>
      </c>
      <c r="W160" s="499"/>
    </row>
    <row r="161" spans="1:23" s="284" customFormat="1" ht="33.75" hidden="1">
      <c r="A161" s="556" t="s">
        <v>1000</v>
      </c>
      <c r="B161" s="575" t="s">
        <v>2228</v>
      </c>
      <c r="C161" s="453">
        <v>2.3305799999999999</v>
      </c>
      <c r="D161" s="282">
        <f t="shared" ref="D161:D232" si="36">F161+H161+J161+L161</f>
        <v>1.2</v>
      </c>
      <c r="E161" s="282">
        <f t="shared" si="24"/>
        <v>2.3305799999999999</v>
      </c>
      <c r="F161" s="406"/>
      <c r="G161" s="285"/>
      <c r="H161" s="288"/>
      <c r="I161" s="285"/>
      <c r="J161" s="285"/>
      <c r="K161" s="285"/>
      <c r="L161" s="285">
        <v>1.2</v>
      </c>
      <c r="M161" s="285">
        <v>2.3305799999999999</v>
      </c>
      <c r="N161" s="282">
        <f t="shared" si="35"/>
        <v>0</v>
      </c>
      <c r="O161" s="282">
        <f t="shared" si="32"/>
        <v>1.1305799999999999</v>
      </c>
      <c r="P161" s="283">
        <f t="shared" si="33"/>
        <v>94.214999999999989</v>
      </c>
      <c r="Q161" s="282">
        <f t="shared" si="34"/>
        <v>1.1305799999999999</v>
      </c>
      <c r="R161" s="282">
        <v>0</v>
      </c>
      <c r="S161" s="572">
        <v>0.32</v>
      </c>
      <c r="T161" s="572"/>
      <c r="U161" s="572">
        <f>'приложение 1.1 '!D132</f>
        <v>0.32</v>
      </c>
      <c r="V161" s="572">
        <f>'приложение 1.1 '!E132</f>
        <v>0</v>
      </c>
      <c r="W161" s="499"/>
    </row>
    <row r="162" spans="1:23" s="284" customFormat="1" ht="33.75" hidden="1">
      <c r="A162" s="556" t="s">
        <v>1001</v>
      </c>
      <c r="B162" s="575" t="s">
        <v>566</v>
      </c>
      <c r="C162" s="453">
        <v>0</v>
      </c>
      <c r="D162" s="282">
        <f t="shared" si="36"/>
        <v>1.2</v>
      </c>
      <c r="E162" s="282">
        <f t="shared" ref="E162:E185" si="37">G162+I162+K162+M162</f>
        <v>0</v>
      </c>
      <c r="F162" s="285"/>
      <c r="G162" s="285"/>
      <c r="H162" s="288"/>
      <c r="I162" s="285"/>
      <c r="J162" s="285">
        <v>1.2</v>
      </c>
      <c r="K162" s="285"/>
      <c r="L162" s="285"/>
      <c r="M162" s="285"/>
      <c r="N162" s="282">
        <f t="shared" si="35"/>
        <v>0</v>
      </c>
      <c r="O162" s="282">
        <f t="shared" si="32"/>
        <v>-1.2</v>
      </c>
      <c r="P162" s="283">
        <f t="shared" si="33"/>
        <v>-100</v>
      </c>
      <c r="Q162" s="282">
        <f t="shared" si="34"/>
        <v>-1.2</v>
      </c>
      <c r="R162" s="282">
        <v>0</v>
      </c>
      <c r="S162" s="572">
        <v>0.8</v>
      </c>
      <c r="T162" s="572"/>
      <c r="U162" s="572">
        <v>0</v>
      </c>
      <c r="V162" s="572">
        <v>0</v>
      </c>
      <c r="W162" s="499"/>
    </row>
    <row r="163" spans="1:23" s="284" customFormat="1" ht="22.5" hidden="1">
      <c r="A163" s="556" t="s">
        <v>1002</v>
      </c>
      <c r="B163" s="575" t="s">
        <v>178</v>
      </c>
      <c r="C163" s="453">
        <v>0</v>
      </c>
      <c r="D163" s="282">
        <f t="shared" si="36"/>
        <v>1.2</v>
      </c>
      <c r="E163" s="282">
        <f t="shared" si="37"/>
        <v>0</v>
      </c>
      <c r="F163" s="285"/>
      <c r="G163" s="285"/>
      <c r="H163" s="288"/>
      <c r="I163" s="285"/>
      <c r="J163" s="285">
        <v>1.2</v>
      </c>
      <c r="K163" s="285"/>
      <c r="L163" s="285"/>
      <c r="M163" s="285"/>
      <c r="N163" s="282">
        <f t="shared" si="35"/>
        <v>0</v>
      </c>
      <c r="O163" s="282">
        <f t="shared" si="32"/>
        <v>-1.2</v>
      </c>
      <c r="P163" s="283">
        <f t="shared" si="33"/>
        <v>-100</v>
      </c>
      <c r="Q163" s="282">
        <f t="shared" si="34"/>
        <v>-1.2</v>
      </c>
      <c r="R163" s="282">
        <v>0</v>
      </c>
      <c r="S163" s="572">
        <v>0.46</v>
      </c>
      <c r="T163" s="572"/>
      <c r="U163" s="572">
        <v>0</v>
      </c>
      <c r="V163" s="572">
        <v>0</v>
      </c>
      <c r="W163" s="499"/>
    </row>
    <row r="164" spans="1:23" s="284" customFormat="1" ht="22.5" hidden="1">
      <c r="A164" s="556" t="s">
        <v>1003</v>
      </c>
      <c r="B164" s="575" t="s">
        <v>179</v>
      </c>
      <c r="C164" s="453">
        <v>0</v>
      </c>
      <c r="D164" s="282">
        <f t="shared" si="36"/>
        <v>1.3</v>
      </c>
      <c r="E164" s="282">
        <f t="shared" si="37"/>
        <v>0</v>
      </c>
      <c r="F164" s="285"/>
      <c r="G164" s="285"/>
      <c r="H164" s="288"/>
      <c r="I164" s="285"/>
      <c r="J164" s="285">
        <v>1.3</v>
      </c>
      <c r="K164" s="285"/>
      <c r="L164" s="285"/>
      <c r="M164" s="285"/>
      <c r="N164" s="282">
        <f t="shared" si="35"/>
        <v>0</v>
      </c>
      <c r="O164" s="282">
        <f t="shared" si="32"/>
        <v>-1.3</v>
      </c>
      <c r="P164" s="283">
        <f t="shared" si="33"/>
        <v>-100</v>
      </c>
      <c r="Q164" s="282">
        <f t="shared" si="34"/>
        <v>-1.3</v>
      </c>
      <c r="R164" s="282">
        <v>0</v>
      </c>
      <c r="S164" s="572">
        <v>0.36</v>
      </c>
      <c r="T164" s="572"/>
      <c r="U164" s="572">
        <v>0</v>
      </c>
      <c r="V164" s="572">
        <v>0</v>
      </c>
      <c r="W164" s="499"/>
    </row>
    <row r="165" spans="1:23" s="284" customFormat="1" ht="22.5" hidden="1">
      <c r="A165" s="556" t="s">
        <v>1004</v>
      </c>
      <c r="B165" s="575" t="s">
        <v>531</v>
      </c>
      <c r="C165" s="453">
        <v>0</v>
      </c>
      <c r="D165" s="282">
        <f t="shared" si="36"/>
        <v>1.3</v>
      </c>
      <c r="E165" s="282">
        <f t="shared" si="37"/>
        <v>0</v>
      </c>
      <c r="F165" s="406"/>
      <c r="G165" s="285"/>
      <c r="H165" s="288"/>
      <c r="I165" s="285"/>
      <c r="J165" s="285">
        <v>1.3</v>
      </c>
      <c r="K165" s="285"/>
      <c r="L165" s="285"/>
      <c r="M165" s="285"/>
      <c r="N165" s="282">
        <f t="shared" si="35"/>
        <v>0</v>
      </c>
      <c r="O165" s="282">
        <f t="shared" si="32"/>
        <v>-1.3</v>
      </c>
      <c r="P165" s="283">
        <f t="shared" si="33"/>
        <v>-100</v>
      </c>
      <c r="Q165" s="282">
        <f t="shared" si="34"/>
        <v>-1.3</v>
      </c>
      <c r="R165" s="282">
        <v>0</v>
      </c>
      <c r="S165" s="572">
        <v>1.36</v>
      </c>
      <c r="T165" s="572"/>
      <c r="U165" s="572">
        <v>0</v>
      </c>
      <c r="V165" s="572">
        <v>0</v>
      </c>
      <c r="W165" s="499"/>
    </row>
    <row r="166" spans="1:23" s="284" customFormat="1" ht="22.5" hidden="1">
      <c r="A166" s="556" t="s">
        <v>1005</v>
      </c>
      <c r="B166" s="575" t="s">
        <v>532</v>
      </c>
      <c r="C166" s="453">
        <v>0</v>
      </c>
      <c r="D166" s="282">
        <f t="shared" si="36"/>
        <v>1.3</v>
      </c>
      <c r="E166" s="282">
        <f t="shared" si="37"/>
        <v>0</v>
      </c>
      <c r="F166" s="285"/>
      <c r="G166" s="285"/>
      <c r="H166" s="288"/>
      <c r="I166" s="285"/>
      <c r="J166" s="282">
        <v>1.3</v>
      </c>
      <c r="K166" s="285"/>
      <c r="L166" s="285"/>
      <c r="M166" s="285"/>
      <c r="N166" s="282">
        <f t="shared" si="35"/>
        <v>0</v>
      </c>
      <c r="O166" s="282">
        <f t="shared" si="32"/>
        <v>-1.3</v>
      </c>
      <c r="P166" s="283">
        <f t="shared" si="33"/>
        <v>-100</v>
      </c>
      <c r="Q166" s="282">
        <f t="shared" si="34"/>
        <v>-1.3</v>
      </c>
      <c r="R166" s="282">
        <v>0</v>
      </c>
      <c r="S166" s="572">
        <v>1.39</v>
      </c>
      <c r="T166" s="572"/>
      <c r="U166" s="572">
        <v>0</v>
      </c>
      <c r="V166" s="572">
        <v>0</v>
      </c>
      <c r="W166" s="499"/>
    </row>
    <row r="167" spans="1:23" s="284" customFormat="1" ht="22.5" hidden="1">
      <c r="A167" s="556" t="s">
        <v>1006</v>
      </c>
      <c r="B167" s="575" t="s">
        <v>756</v>
      </c>
      <c r="C167" s="453">
        <v>0</v>
      </c>
      <c r="D167" s="282">
        <f t="shared" si="36"/>
        <v>1.3</v>
      </c>
      <c r="E167" s="282">
        <f t="shared" si="37"/>
        <v>0</v>
      </c>
      <c r="F167" s="285"/>
      <c r="G167" s="285"/>
      <c r="H167" s="288"/>
      <c r="I167" s="285"/>
      <c r="J167" s="282">
        <v>1.3</v>
      </c>
      <c r="K167" s="285"/>
      <c r="L167" s="285"/>
      <c r="M167" s="285"/>
      <c r="N167" s="282">
        <f t="shared" si="35"/>
        <v>0</v>
      </c>
      <c r="O167" s="282">
        <f t="shared" si="32"/>
        <v>-1.3</v>
      </c>
      <c r="P167" s="283">
        <f t="shared" si="33"/>
        <v>-100</v>
      </c>
      <c r="Q167" s="282">
        <f t="shared" si="34"/>
        <v>-1.3</v>
      </c>
      <c r="R167" s="282">
        <v>0</v>
      </c>
      <c r="S167" s="572">
        <v>0.79900000000000004</v>
      </c>
      <c r="T167" s="572"/>
      <c r="U167" s="572">
        <v>0</v>
      </c>
      <c r="V167" s="572">
        <v>0</v>
      </c>
      <c r="W167" s="499"/>
    </row>
    <row r="168" spans="1:23" s="284" customFormat="1" ht="22.5" hidden="1">
      <c r="A168" s="556" t="s">
        <v>1007</v>
      </c>
      <c r="B168" s="575" t="s">
        <v>757</v>
      </c>
      <c r="C168" s="453">
        <v>0</v>
      </c>
      <c r="D168" s="282">
        <f t="shared" si="36"/>
        <v>1.3</v>
      </c>
      <c r="E168" s="282">
        <f t="shared" si="37"/>
        <v>0</v>
      </c>
      <c r="F168" s="285"/>
      <c r="G168" s="285"/>
      <c r="H168" s="288"/>
      <c r="I168" s="285"/>
      <c r="J168" s="282">
        <v>1.3</v>
      </c>
      <c r="K168" s="285"/>
      <c r="L168" s="285"/>
      <c r="M168" s="285"/>
      <c r="N168" s="282">
        <f t="shared" si="35"/>
        <v>0</v>
      </c>
      <c r="O168" s="282">
        <f t="shared" si="32"/>
        <v>-1.3</v>
      </c>
      <c r="P168" s="283">
        <f t="shared" si="33"/>
        <v>-100</v>
      </c>
      <c r="Q168" s="282">
        <f t="shared" si="34"/>
        <v>-1.3</v>
      </c>
      <c r="R168" s="282">
        <v>0</v>
      </c>
      <c r="S168" s="572">
        <v>0.93</v>
      </c>
      <c r="T168" s="572"/>
      <c r="U168" s="572">
        <v>0</v>
      </c>
      <c r="V168" s="572">
        <v>0</v>
      </c>
      <c r="W168" s="499"/>
    </row>
    <row r="169" spans="1:23" s="284" customFormat="1" ht="22.5" hidden="1">
      <c r="A169" s="556" t="s">
        <v>1008</v>
      </c>
      <c r="B169" s="575" t="s">
        <v>661</v>
      </c>
      <c r="C169" s="453">
        <v>0</v>
      </c>
      <c r="D169" s="282">
        <f t="shared" si="36"/>
        <v>1.3</v>
      </c>
      <c r="E169" s="282">
        <f t="shared" si="37"/>
        <v>0</v>
      </c>
      <c r="F169" s="285"/>
      <c r="G169" s="285"/>
      <c r="H169" s="288"/>
      <c r="I169" s="285"/>
      <c r="J169" s="282">
        <v>1.3</v>
      </c>
      <c r="K169" s="285"/>
      <c r="L169" s="285"/>
      <c r="M169" s="282"/>
      <c r="N169" s="282">
        <f t="shared" si="35"/>
        <v>0</v>
      </c>
      <c r="O169" s="282">
        <f t="shared" si="32"/>
        <v>-1.3</v>
      </c>
      <c r="P169" s="283">
        <f t="shared" si="33"/>
        <v>-100</v>
      </c>
      <c r="Q169" s="282">
        <f t="shared" si="34"/>
        <v>-1.3</v>
      </c>
      <c r="R169" s="282">
        <v>0</v>
      </c>
      <c r="S169" s="572">
        <v>0.83</v>
      </c>
      <c r="T169" s="572"/>
      <c r="U169" s="572">
        <v>0</v>
      </c>
      <c r="V169" s="572">
        <v>0</v>
      </c>
      <c r="W169" s="499"/>
    </row>
    <row r="170" spans="1:23" s="284" customFormat="1" ht="22.5" hidden="1">
      <c r="A170" s="556" t="s">
        <v>1009</v>
      </c>
      <c r="B170" s="575" t="s">
        <v>508</v>
      </c>
      <c r="C170" s="453">
        <v>0</v>
      </c>
      <c r="D170" s="282">
        <f t="shared" si="36"/>
        <v>1.3</v>
      </c>
      <c r="E170" s="282"/>
      <c r="F170" s="285"/>
      <c r="G170" s="285"/>
      <c r="H170" s="288"/>
      <c r="I170" s="285"/>
      <c r="J170" s="406">
        <v>1.3</v>
      </c>
      <c r="K170" s="285"/>
      <c r="L170" s="285"/>
      <c r="M170" s="285"/>
      <c r="N170" s="282">
        <f t="shared" si="35"/>
        <v>0</v>
      </c>
      <c r="O170" s="282">
        <f t="shared" si="32"/>
        <v>-1.3</v>
      </c>
      <c r="P170" s="283">
        <f t="shared" si="33"/>
        <v>-100</v>
      </c>
      <c r="Q170" s="282">
        <f t="shared" si="34"/>
        <v>-1.3</v>
      </c>
      <c r="R170" s="282"/>
      <c r="S170" s="572">
        <v>1.04</v>
      </c>
      <c r="T170" s="572"/>
      <c r="U170" s="572">
        <v>0</v>
      </c>
      <c r="V170" s="572">
        <v>0</v>
      </c>
      <c r="W170" s="499"/>
    </row>
    <row r="171" spans="1:23" s="284" customFormat="1" ht="22.5" hidden="1">
      <c r="A171" s="556" t="s">
        <v>1010</v>
      </c>
      <c r="B171" s="575" t="s">
        <v>511</v>
      </c>
      <c r="C171" s="453">
        <v>0</v>
      </c>
      <c r="D171" s="282">
        <f t="shared" si="36"/>
        <v>0</v>
      </c>
      <c r="E171" s="282">
        <f t="shared" si="37"/>
        <v>0</v>
      </c>
      <c r="F171" s="285"/>
      <c r="G171" s="285"/>
      <c r="H171" s="288"/>
      <c r="I171" s="285"/>
      <c r="J171" s="285"/>
      <c r="K171" s="285"/>
      <c r="L171" s="285"/>
      <c r="M171" s="285"/>
      <c r="N171" s="282">
        <f t="shared" si="35"/>
        <v>0</v>
      </c>
      <c r="O171" s="282">
        <f t="shared" si="32"/>
        <v>0</v>
      </c>
      <c r="P171" s="283">
        <f t="shared" si="33"/>
        <v>0</v>
      </c>
      <c r="Q171" s="282">
        <f t="shared" si="34"/>
        <v>0</v>
      </c>
      <c r="R171" s="282">
        <v>0</v>
      </c>
      <c r="S171" s="572">
        <v>0.81200000000000006</v>
      </c>
      <c r="T171" s="572"/>
      <c r="U171" s="572">
        <f>'приложение 1.1 '!D133</f>
        <v>0.81200000000000006</v>
      </c>
      <c r="V171" s="572">
        <f>'приложение 1.1 '!E133</f>
        <v>0</v>
      </c>
      <c r="W171" s="499"/>
    </row>
    <row r="172" spans="1:23" s="284" customFormat="1" ht="22.5" hidden="1">
      <c r="A172" s="556" t="s">
        <v>1011</v>
      </c>
      <c r="B172" s="575" t="s">
        <v>834</v>
      </c>
      <c r="C172" s="453">
        <v>3.2966299999999999</v>
      </c>
      <c r="D172" s="282">
        <f t="shared" si="36"/>
        <v>0</v>
      </c>
      <c r="E172" s="282">
        <f t="shared" si="37"/>
        <v>3.2966299999999999</v>
      </c>
      <c r="F172" s="285"/>
      <c r="G172" s="285"/>
      <c r="H172" s="288"/>
      <c r="I172" s="285"/>
      <c r="J172" s="285"/>
      <c r="K172" s="285"/>
      <c r="L172" s="285"/>
      <c r="M172" s="285">
        <v>3.2966299999999999</v>
      </c>
      <c r="N172" s="282">
        <f t="shared" si="35"/>
        <v>0</v>
      </c>
      <c r="O172" s="282">
        <f t="shared" si="32"/>
        <v>3.2966299999999999</v>
      </c>
      <c r="P172" s="283">
        <f t="shared" si="33"/>
        <v>0</v>
      </c>
      <c r="Q172" s="282">
        <f t="shared" si="34"/>
        <v>3.2966299999999999</v>
      </c>
      <c r="R172" s="282">
        <v>0</v>
      </c>
      <c r="S172" s="572">
        <v>0.53</v>
      </c>
      <c r="T172" s="572"/>
      <c r="U172" s="572">
        <f>'приложение 1.1 '!D134</f>
        <v>0.53</v>
      </c>
      <c r="V172" s="572">
        <f>'приложение 1.1 '!E134</f>
        <v>0</v>
      </c>
      <c r="W172" s="499"/>
    </row>
    <row r="173" spans="1:23" s="284" customFormat="1" ht="22.5" hidden="1">
      <c r="A173" s="556" t="s">
        <v>1012</v>
      </c>
      <c r="B173" s="575" t="s">
        <v>836</v>
      </c>
      <c r="C173" s="453">
        <v>0</v>
      </c>
      <c r="D173" s="282">
        <f t="shared" si="36"/>
        <v>1.2</v>
      </c>
      <c r="E173" s="282">
        <f t="shared" si="37"/>
        <v>0</v>
      </c>
      <c r="F173" s="285"/>
      <c r="G173" s="285"/>
      <c r="H173" s="288"/>
      <c r="I173" s="285"/>
      <c r="J173" s="285">
        <v>1.2</v>
      </c>
      <c r="K173" s="285"/>
      <c r="L173" s="285"/>
      <c r="M173" s="285"/>
      <c r="N173" s="282">
        <f t="shared" si="35"/>
        <v>0</v>
      </c>
      <c r="O173" s="282">
        <f t="shared" si="32"/>
        <v>-1.2</v>
      </c>
      <c r="P173" s="283">
        <f t="shared" si="33"/>
        <v>-100</v>
      </c>
      <c r="Q173" s="282">
        <f t="shared" si="34"/>
        <v>-1.2</v>
      </c>
      <c r="R173" s="282">
        <v>0</v>
      </c>
      <c r="S173" s="572">
        <v>0.49299999999999999</v>
      </c>
      <c r="T173" s="572"/>
      <c r="U173" s="572">
        <v>0</v>
      </c>
      <c r="V173" s="572">
        <v>0</v>
      </c>
      <c r="W173" s="499"/>
    </row>
    <row r="174" spans="1:23" s="284" customFormat="1" ht="22.5" hidden="1">
      <c r="A174" s="556" t="s">
        <v>1013</v>
      </c>
      <c r="B174" s="575" t="s">
        <v>849</v>
      </c>
      <c r="C174" s="453">
        <v>0</v>
      </c>
      <c r="D174" s="282">
        <f t="shared" si="36"/>
        <v>0</v>
      </c>
      <c r="E174" s="282">
        <f t="shared" si="37"/>
        <v>0</v>
      </c>
      <c r="F174" s="285"/>
      <c r="G174" s="285"/>
      <c r="H174" s="288"/>
      <c r="I174" s="285"/>
      <c r="J174" s="285"/>
      <c r="K174" s="285"/>
      <c r="L174" s="285"/>
      <c r="M174" s="285"/>
      <c r="N174" s="282">
        <f t="shared" si="35"/>
        <v>0</v>
      </c>
      <c r="O174" s="282">
        <f t="shared" si="32"/>
        <v>0</v>
      </c>
      <c r="P174" s="283">
        <f t="shared" si="33"/>
        <v>0</v>
      </c>
      <c r="Q174" s="282">
        <f t="shared" si="34"/>
        <v>0</v>
      </c>
      <c r="R174" s="282">
        <v>0</v>
      </c>
      <c r="S174" s="572">
        <v>0.47599999999999998</v>
      </c>
      <c r="T174" s="572"/>
      <c r="U174" s="572">
        <f>'приложение 1.1 '!D135</f>
        <v>0.47599999999999998</v>
      </c>
      <c r="V174" s="572">
        <f>'приложение 1.1 '!E135</f>
        <v>0</v>
      </c>
      <c r="W174" s="499"/>
    </row>
    <row r="175" spans="1:23" s="284" customFormat="1" ht="22.5" hidden="1">
      <c r="A175" s="556" t="s">
        <v>2017</v>
      </c>
      <c r="B175" s="575" t="s">
        <v>2019</v>
      </c>
      <c r="C175" s="453">
        <v>18.20027</v>
      </c>
      <c r="D175" s="282">
        <f t="shared" ref="D175:D178" si="38">F175+H175+J175+L175</f>
        <v>0</v>
      </c>
      <c r="E175" s="282">
        <f t="shared" ref="E175:E178" si="39">G175+I175+K175+M175</f>
        <v>18.20027</v>
      </c>
      <c r="F175" s="285"/>
      <c r="G175" s="285"/>
      <c r="H175" s="288"/>
      <c r="I175" s="285"/>
      <c r="J175" s="285"/>
      <c r="K175" s="285"/>
      <c r="L175" s="285"/>
      <c r="M175" s="285">
        <v>18.20027</v>
      </c>
      <c r="N175" s="282">
        <f t="shared" si="35"/>
        <v>0</v>
      </c>
      <c r="O175" s="282">
        <f t="shared" si="32"/>
        <v>18.20027</v>
      </c>
      <c r="P175" s="283">
        <f t="shared" si="33"/>
        <v>0</v>
      </c>
      <c r="Q175" s="282">
        <f t="shared" si="34"/>
        <v>18.20027</v>
      </c>
      <c r="R175" s="282">
        <v>0</v>
      </c>
      <c r="S175" s="572">
        <v>6.9119999999999999</v>
      </c>
      <c r="T175" s="572"/>
      <c r="U175" s="572">
        <f>'приложение 1.1 '!D136</f>
        <v>6.9119999999999999</v>
      </c>
      <c r="V175" s="572">
        <f>'приложение 1.1 '!E136</f>
        <v>0</v>
      </c>
      <c r="W175" s="499" t="s">
        <v>2340</v>
      </c>
    </row>
    <row r="176" spans="1:23" s="284" customFormat="1" ht="22.5" hidden="1">
      <c r="A176" s="556" t="s">
        <v>2018</v>
      </c>
      <c r="B176" s="575" t="s">
        <v>2020</v>
      </c>
      <c r="C176" s="453">
        <v>2.25129</v>
      </c>
      <c r="D176" s="282">
        <f t="shared" si="38"/>
        <v>0</v>
      </c>
      <c r="E176" s="282">
        <f t="shared" si="39"/>
        <v>2.25129</v>
      </c>
      <c r="F176" s="285"/>
      <c r="G176" s="285"/>
      <c r="H176" s="288"/>
      <c r="I176" s="285"/>
      <c r="J176" s="285"/>
      <c r="K176" s="285"/>
      <c r="L176" s="285"/>
      <c r="M176" s="285">
        <v>2.25129</v>
      </c>
      <c r="N176" s="282">
        <f t="shared" si="35"/>
        <v>0</v>
      </c>
      <c r="O176" s="282">
        <f t="shared" si="32"/>
        <v>2.25129</v>
      </c>
      <c r="P176" s="283">
        <f t="shared" si="33"/>
        <v>0</v>
      </c>
      <c r="Q176" s="282">
        <f t="shared" si="34"/>
        <v>2.25129</v>
      </c>
      <c r="R176" s="282">
        <v>0</v>
      </c>
      <c r="S176" s="572">
        <v>0.83199999999999996</v>
      </c>
      <c r="T176" s="572"/>
      <c r="U176" s="572">
        <f>'приложение 1.1 '!D137</f>
        <v>0.83199999999999996</v>
      </c>
      <c r="V176" s="572">
        <f>'приложение 1.1 '!E137</f>
        <v>0</v>
      </c>
      <c r="W176" s="499" t="s">
        <v>2340</v>
      </c>
    </row>
    <row r="177" spans="1:23" s="284" customFormat="1" ht="22.5" hidden="1">
      <c r="A177" s="556" t="s">
        <v>2021</v>
      </c>
      <c r="B177" s="575" t="s">
        <v>2022</v>
      </c>
      <c r="C177" s="453">
        <v>0.98609000000000002</v>
      </c>
      <c r="D177" s="282">
        <f t="shared" si="38"/>
        <v>0</v>
      </c>
      <c r="E177" s="282">
        <f t="shared" si="39"/>
        <v>0.98609000000000002</v>
      </c>
      <c r="F177" s="285"/>
      <c r="G177" s="285"/>
      <c r="H177" s="288"/>
      <c r="I177" s="285"/>
      <c r="J177" s="285"/>
      <c r="K177" s="285"/>
      <c r="L177" s="285"/>
      <c r="M177" s="285">
        <v>0.98609000000000002</v>
      </c>
      <c r="N177" s="282">
        <f t="shared" si="35"/>
        <v>0</v>
      </c>
      <c r="O177" s="282">
        <f t="shared" si="32"/>
        <v>0.98609000000000002</v>
      </c>
      <c r="P177" s="283">
        <f t="shared" si="33"/>
        <v>0</v>
      </c>
      <c r="Q177" s="282">
        <f t="shared" si="34"/>
        <v>0.98609000000000002</v>
      </c>
      <c r="R177" s="282">
        <v>0</v>
      </c>
      <c r="S177" s="572">
        <v>0.28000000000000003</v>
      </c>
      <c r="T177" s="572"/>
      <c r="U177" s="572">
        <f>'приложение 1.1 '!D138</f>
        <v>0.28000000000000003</v>
      </c>
      <c r="V177" s="572">
        <f>'приложение 1.1 '!E138</f>
        <v>0</v>
      </c>
      <c r="W177" s="499" t="s">
        <v>2340</v>
      </c>
    </row>
    <row r="178" spans="1:23" s="284" customFormat="1" ht="22.5" hidden="1">
      <c r="A178" s="556" t="s">
        <v>2024</v>
      </c>
      <c r="B178" s="575" t="s">
        <v>2023</v>
      </c>
      <c r="C178" s="453">
        <v>0</v>
      </c>
      <c r="D178" s="282">
        <f t="shared" si="38"/>
        <v>0</v>
      </c>
      <c r="E178" s="282">
        <f t="shared" si="39"/>
        <v>0</v>
      </c>
      <c r="F178" s="285"/>
      <c r="G178" s="285"/>
      <c r="H178" s="288"/>
      <c r="I178" s="285"/>
      <c r="J178" s="285"/>
      <c r="K178" s="285"/>
      <c r="L178" s="285"/>
      <c r="M178" s="285"/>
      <c r="N178" s="282">
        <f t="shared" si="35"/>
        <v>0</v>
      </c>
      <c r="O178" s="282">
        <f t="shared" si="32"/>
        <v>0</v>
      </c>
      <c r="P178" s="283">
        <f t="shared" si="33"/>
        <v>0</v>
      </c>
      <c r="Q178" s="282">
        <f t="shared" si="34"/>
        <v>0</v>
      </c>
      <c r="R178" s="282">
        <v>0</v>
      </c>
      <c r="S178" s="572">
        <v>0.36799999999999999</v>
      </c>
      <c r="T178" s="572"/>
      <c r="U178" s="572">
        <f>'приложение 1.1 '!D139</f>
        <v>1.1579999999999999</v>
      </c>
      <c r="V178" s="572">
        <f>'приложение 1.1 '!E139</f>
        <v>0</v>
      </c>
      <c r="W178" s="499"/>
    </row>
    <row r="179" spans="1:23" s="284" customFormat="1" ht="11.25" hidden="1">
      <c r="A179" s="556" t="s">
        <v>2158</v>
      </c>
      <c r="B179" s="575" t="s">
        <v>2161</v>
      </c>
      <c r="C179" s="453">
        <v>4.9270000000000001E-2</v>
      </c>
      <c r="D179" s="282">
        <f t="shared" ref="D179:D181" si="40">F179+H179+J179+L179</f>
        <v>0</v>
      </c>
      <c r="E179" s="282">
        <f t="shared" ref="E179:E181" si="41">G179+I179+K179+M179</f>
        <v>4.9270000000000001E-2</v>
      </c>
      <c r="F179" s="285"/>
      <c r="G179" s="285"/>
      <c r="H179" s="288"/>
      <c r="I179" s="285"/>
      <c r="J179" s="285"/>
      <c r="K179" s="285">
        <v>4.9270000000000001E-2</v>
      </c>
      <c r="L179" s="285"/>
      <c r="M179" s="285"/>
      <c r="N179" s="282">
        <f t="shared" ref="N179:N181" si="42">C179-E179</f>
        <v>0</v>
      </c>
      <c r="O179" s="282">
        <f t="shared" ref="O179:O181" si="43">E179-D179</f>
        <v>4.9270000000000001E-2</v>
      </c>
      <c r="P179" s="283">
        <f t="shared" ref="P179:P181" si="44">IF(D179=0,0,(O179/D179)*100)</f>
        <v>0</v>
      </c>
      <c r="Q179" s="282">
        <f t="shared" si="34"/>
        <v>4.9270000000000001E-2</v>
      </c>
      <c r="R179" s="282"/>
      <c r="S179" s="572"/>
      <c r="T179" s="572">
        <v>0</v>
      </c>
      <c r="U179" s="572">
        <f>'приложение 1.1 '!D140</f>
        <v>0</v>
      </c>
      <c r="V179" s="572">
        <f>'приложение 1.1 '!E140</f>
        <v>0</v>
      </c>
      <c r="W179" s="499"/>
    </row>
    <row r="180" spans="1:23" s="284" customFormat="1" ht="22.5" hidden="1">
      <c r="A180" s="556" t="s">
        <v>2159</v>
      </c>
      <c r="B180" s="575" t="s">
        <v>2162</v>
      </c>
      <c r="C180" s="453">
        <v>0.745</v>
      </c>
      <c r="D180" s="282">
        <f t="shared" si="40"/>
        <v>0</v>
      </c>
      <c r="E180" s="282">
        <f t="shared" si="41"/>
        <v>0.745</v>
      </c>
      <c r="F180" s="285"/>
      <c r="G180" s="285"/>
      <c r="H180" s="288"/>
      <c r="I180" s="285"/>
      <c r="J180" s="285"/>
      <c r="K180" s="285"/>
      <c r="L180" s="285"/>
      <c r="M180" s="285">
        <v>0.745</v>
      </c>
      <c r="N180" s="282">
        <f t="shared" si="42"/>
        <v>0</v>
      </c>
      <c r="O180" s="282">
        <f t="shared" si="43"/>
        <v>0.745</v>
      </c>
      <c r="P180" s="283">
        <f t="shared" si="44"/>
        <v>0</v>
      </c>
      <c r="Q180" s="282">
        <f t="shared" si="34"/>
        <v>0.745</v>
      </c>
      <c r="R180" s="282"/>
      <c r="S180" s="572"/>
      <c r="T180" s="572">
        <v>0</v>
      </c>
      <c r="U180" s="572">
        <f>'приложение 1.1 '!D141</f>
        <v>0.56799999999999995</v>
      </c>
      <c r="V180" s="572">
        <f>'приложение 1.1 '!E141</f>
        <v>0</v>
      </c>
      <c r="W180" s="499"/>
    </row>
    <row r="181" spans="1:23" s="284" customFormat="1" ht="22.5" hidden="1">
      <c r="A181" s="556" t="s">
        <v>2160</v>
      </c>
      <c r="B181" s="575" t="s">
        <v>2163</v>
      </c>
      <c r="C181" s="453">
        <v>1.37</v>
      </c>
      <c r="D181" s="282">
        <f t="shared" si="40"/>
        <v>0</v>
      </c>
      <c r="E181" s="282">
        <f t="shared" si="41"/>
        <v>1.37</v>
      </c>
      <c r="F181" s="285"/>
      <c r="G181" s="285"/>
      <c r="H181" s="288"/>
      <c r="I181" s="285"/>
      <c r="J181" s="285"/>
      <c r="K181" s="285"/>
      <c r="L181" s="285"/>
      <c r="M181" s="285">
        <v>1.37</v>
      </c>
      <c r="N181" s="282">
        <f t="shared" si="42"/>
        <v>0</v>
      </c>
      <c r="O181" s="282">
        <f t="shared" si="43"/>
        <v>1.37</v>
      </c>
      <c r="P181" s="283">
        <f t="shared" si="44"/>
        <v>0</v>
      </c>
      <c r="Q181" s="282">
        <f t="shared" si="34"/>
        <v>1.37</v>
      </c>
      <c r="R181" s="282"/>
      <c r="S181" s="572"/>
      <c r="T181" s="572">
        <v>0</v>
      </c>
      <c r="U181" s="572">
        <f>'приложение 1.1 '!D142</f>
        <v>0.316</v>
      </c>
      <c r="V181" s="572">
        <f>'приложение 1.1 '!E142</f>
        <v>0</v>
      </c>
      <c r="W181" s="499"/>
    </row>
    <row r="182" spans="1:23" s="284" customFormat="1" ht="11.25" hidden="1">
      <c r="A182" s="554" t="s">
        <v>860</v>
      </c>
      <c r="B182" s="576" t="s">
        <v>859</v>
      </c>
      <c r="C182" s="453">
        <v>0</v>
      </c>
      <c r="D182" s="282">
        <f t="shared" si="36"/>
        <v>0</v>
      </c>
      <c r="E182" s="282">
        <f t="shared" si="37"/>
        <v>0</v>
      </c>
      <c r="F182" s="285"/>
      <c r="G182" s="285"/>
      <c r="H182" s="288"/>
      <c r="I182" s="285"/>
      <c r="J182" s="285"/>
      <c r="K182" s="285"/>
      <c r="L182" s="285"/>
      <c r="M182" s="285"/>
      <c r="N182" s="282">
        <f t="shared" si="35"/>
        <v>0</v>
      </c>
      <c r="O182" s="282">
        <f t="shared" si="32"/>
        <v>0</v>
      </c>
      <c r="P182" s="283">
        <f t="shared" si="33"/>
        <v>0</v>
      </c>
      <c r="Q182" s="282">
        <f t="shared" si="34"/>
        <v>0</v>
      </c>
      <c r="R182" s="282">
        <v>0</v>
      </c>
      <c r="S182" s="572">
        <v>0</v>
      </c>
      <c r="T182" s="572">
        <v>0</v>
      </c>
      <c r="U182" s="572">
        <f>'приложение 1.1 '!D143</f>
        <v>0</v>
      </c>
      <c r="V182" s="572">
        <f>'приложение 1.1 '!E143</f>
        <v>0</v>
      </c>
      <c r="W182" s="499"/>
    </row>
    <row r="183" spans="1:23" s="284" customFormat="1" ht="33.75" hidden="1">
      <c r="A183" s="556" t="s">
        <v>1014</v>
      </c>
      <c r="B183" s="575" t="s">
        <v>1245</v>
      </c>
      <c r="C183" s="453">
        <v>0</v>
      </c>
      <c r="D183" s="282">
        <f t="shared" si="36"/>
        <v>0</v>
      </c>
      <c r="E183" s="282">
        <f t="shared" si="37"/>
        <v>0</v>
      </c>
      <c r="F183" s="285"/>
      <c r="G183" s="285"/>
      <c r="H183" s="288"/>
      <c r="I183" s="285"/>
      <c r="J183" s="285"/>
      <c r="K183" s="285"/>
      <c r="L183" s="285"/>
      <c r="M183" s="285"/>
      <c r="N183" s="282">
        <f t="shared" si="35"/>
        <v>0</v>
      </c>
      <c r="O183" s="282">
        <f t="shared" si="32"/>
        <v>0</v>
      </c>
      <c r="P183" s="283">
        <f t="shared" si="33"/>
        <v>0</v>
      </c>
      <c r="Q183" s="282">
        <f t="shared" si="34"/>
        <v>0</v>
      </c>
      <c r="R183" s="282">
        <v>0</v>
      </c>
      <c r="S183" s="572">
        <v>0.33</v>
      </c>
      <c r="T183" s="572"/>
      <c r="U183" s="572">
        <f>'приложение 1.1 '!D144</f>
        <v>0.33</v>
      </c>
      <c r="V183" s="572">
        <f>'приложение 1.1 '!E144</f>
        <v>0</v>
      </c>
      <c r="W183" s="499"/>
    </row>
    <row r="184" spans="1:23" s="284" customFormat="1" ht="33.75" hidden="1">
      <c r="A184" s="556" t="s">
        <v>1015</v>
      </c>
      <c r="B184" s="575" t="s">
        <v>1246</v>
      </c>
      <c r="C184" s="453">
        <v>0</v>
      </c>
      <c r="D184" s="282">
        <f t="shared" si="36"/>
        <v>0</v>
      </c>
      <c r="E184" s="282">
        <f t="shared" si="37"/>
        <v>0</v>
      </c>
      <c r="F184" s="285"/>
      <c r="G184" s="285"/>
      <c r="H184" s="288"/>
      <c r="I184" s="285"/>
      <c r="J184" s="285"/>
      <c r="K184" s="285"/>
      <c r="L184" s="285"/>
      <c r="M184" s="285"/>
      <c r="N184" s="282">
        <f t="shared" si="35"/>
        <v>0</v>
      </c>
      <c r="O184" s="282">
        <f t="shared" si="32"/>
        <v>0</v>
      </c>
      <c r="P184" s="283">
        <f t="shared" si="33"/>
        <v>0</v>
      </c>
      <c r="Q184" s="282">
        <f t="shared" si="34"/>
        <v>0</v>
      </c>
      <c r="R184" s="282">
        <v>0</v>
      </c>
      <c r="S184" s="572">
        <v>0.23</v>
      </c>
      <c r="T184" s="572"/>
      <c r="U184" s="572">
        <f>'приложение 1.1 '!D145</f>
        <v>0.23</v>
      </c>
      <c r="V184" s="572">
        <f>'приложение 1.1 '!E145</f>
        <v>0</v>
      </c>
      <c r="W184" s="499"/>
    </row>
    <row r="185" spans="1:23" s="284" customFormat="1" ht="33.75" hidden="1">
      <c r="A185" s="556" t="s">
        <v>1016</v>
      </c>
      <c r="B185" s="575" t="s">
        <v>447</v>
      </c>
      <c r="C185" s="453">
        <v>0</v>
      </c>
      <c r="D185" s="282">
        <f t="shared" si="36"/>
        <v>0.25</v>
      </c>
      <c r="E185" s="282">
        <f t="shared" si="37"/>
        <v>0</v>
      </c>
      <c r="F185" s="282"/>
      <c r="G185" s="282"/>
      <c r="H185" s="288"/>
      <c r="I185" s="282"/>
      <c r="J185" s="282">
        <v>0.25</v>
      </c>
      <c r="K185" s="282"/>
      <c r="L185" s="285"/>
      <c r="M185" s="282"/>
      <c r="N185" s="282">
        <f t="shared" si="35"/>
        <v>0</v>
      </c>
      <c r="O185" s="282">
        <f t="shared" si="32"/>
        <v>-0.25</v>
      </c>
      <c r="P185" s="283">
        <f t="shared" si="33"/>
        <v>-100</v>
      </c>
      <c r="Q185" s="282">
        <f t="shared" si="34"/>
        <v>-0.25</v>
      </c>
      <c r="R185" s="282">
        <v>0</v>
      </c>
      <c r="S185" s="572">
        <v>0.65</v>
      </c>
      <c r="T185" s="572"/>
      <c r="U185" s="572">
        <v>0</v>
      </c>
      <c r="V185" s="572">
        <v>0</v>
      </c>
      <c r="W185" s="499"/>
    </row>
    <row r="186" spans="1:23" s="284" customFormat="1" ht="33.75" hidden="1">
      <c r="A186" s="556" t="s">
        <v>1017</v>
      </c>
      <c r="B186" s="575" t="s">
        <v>340</v>
      </c>
      <c r="C186" s="453">
        <v>0</v>
      </c>
      <c r="D186" s="282">
        <f t="shared" si="36"/>
        <v>0.35</v>
      </c>
      <c r="E186" s="282">
        <f t="shared" ref="E186" si="45">G186+I186+K186+M186</f>
        <v>0</v>
      </c>
      <c r="F186" s="282"/>
      <c r="G186" s="282"/>
      <c r="H186" s="288"/>
      <c r="I186" s="282"/>
      <c r="J186" s="282">
        <v>0.35</v>
      </c>
      <c r="K186" s="282"/>
      <c r="L186" s="285"/>
      <c r="M186" s="282"/>
      <c r="N186" s="282">
        <f t="shared" si="35"/>
        <v>0</v>
      </c>
      <c r="O186" s="282">
        <f t="shared" si="32"/>
        <v>-0.35</v>
      </c>
      <c r="P186" s="283">
        <f t="shared" si="33"/>
        <v>-100</v>
      </c>
      <c r="Q186" s="282">
        <f t="shared" si="34"/>
        <v>-0.35</v>
      </c>
      <c r="R186" s="282">
        <v>0</v>
      </c>
      <c r="S186" s="572">
        <v>0.14000000000000001</v>
      </c>
      <c r="T186" s="572"/>
      <c r="U186" s="572">
        <v>0</v>
      </c>
      <c r="V186" s="572">
        <v>0</v>
      </c>
      <c r="W186" s="499"/>
    </row>
    <row r="187" spans="1:23" s="284" customFormat="1" ht="33.75" hidden="1">
      <c r="A187" s="556" t="s">
        <v>1018</v>
      </c>
      <c r="B187" s="575" t="s">
        <v>341</v>
      </c>
      <c r="C187" s="453">
        <v>0</v>
      </c>
      <c r="D187" s="282">
        <f t="shared" si="36"/>
        <v>0.45</v>
      </c>
      <c r="E187" s="282">
        <f t="shared" ref="E187:E241" si="46">G187+I187+K187+M187</f>
        <v>0</v>
      </c>
      <c r="F187" s="282"/>
      <c r="G187" s="282"/>
      <c r="H187" s="288"/>
      <c r="I187" s="282"/>
      <c r="J187" s="282">
        <v>0.45</v>
      </c>
      <c r="K187" s="282"/>
      <c r="L187" s="285"/>
      <c r="M187" s="282"/>
      <c r="N187" s="282">
        <f t="shared" si="35"/>
        <v>0</v>
      </c>
      <c r="O187" s="282">
        <f t="shared" si="32"/>
        <v>-0.45</v>
      </c>
      <c r="P187" s="283">
        <f t="shared" si="33"/>
        <v>-100</v>
      </c>
      <c r="Q187" s="282">
        <f t="shared" si="34"/>
        <v>-0.45</v>
      </c>
      <c r="R187" s="282">
        <v>0</v>
      </c>
      <c r="S187" s="572">
        <v>0.4</v>
      </c>
      <c r="T187" s="572"/>
      <c r="U187" s="572">
        <v>0</v>
      </c>
      <c r="V187" s="572">
        <v>0</v>
      </c>
      <c r="W187" s="499"/>
    </row>
    <row r="188" spans="1:23" s="284" customFormat="1" ht="22.5" hidden="1">
      <c r="A188" s="556" t="s">
        <v>1019</v>
      </c>
      <c r="B188" s="575" t="s">
        <v>342</v>
      </c>
      <c r="C188" s="453">
        <v>0</v>
      </c>
      <c r="D188" s="282">
        <f t="shared" si="36"/>
        <v>0.5</v>
      </c>
      <c r="E188" s="282">
        <f t="shared" si="46"/>
        <v>0</v>
      </c>
      <c r="F188" s="282"/>
      <c r="G188" s="282"/>
      <c r="H188" s="288"/>
      <c r="I188" s="282"/>
      <c r="J188" s="282">
        <v>0.5</v>
      </c>
      <c r="K188" s="282"/>
      <c r="L188" s="285"/>
      <c r="M188" s="282"/>
      <c r="N188" s="282">
        <f t="shared" si="35"/>
        <v>0</v>
      </c>
      <c r="O188" s="282">
        <f t="shared" si="32"/>
        <v>-0.5</v>
      </c>
      <c r="P188" s="283">
        <f t="shared" si="33"/>
        <v>-100</v>
      </c>
      <c r="Q188" s="282">
        <f t="shared" si="34"/>
        <v>-0.5</v>
      </c>
      <c r="R188" s="282">
        <v>0</v>
      </c>
      <c r="S188" s="572">
        <v>0.22</v>
      </c>
      <c r="T188" s="572"/>
      <c r="U188" s="572">
        <v>0</v>
      </c>
      <c r="V188" s="572">
        <v>0</v>
      </c>
      <c r="W188" s="499"/>
    </row>
    <row r="189" spans="1:23" s="284" customFormat="1" ht="33.75" hidden="1">
      <c r="A189" s="556" t="s">
        <v>1020</v>
      </c>
      <c r="B189" s="575" t="s">
        <v>343</v>
      </c>
      <c r="C189" s="453">
        <v>0</v>
      </c>
      <c r="D189" s="282">
        <f t="shared" si="36"/>
        <v>0.5</v>
      </c>
      <c r="E189" s="282">
        <f t="shared" si="46"/>
        <v>0</v>
      </c>
      <c r="F189" s="282"/>
      <c r="G189" s="282"/>
      <c r="H189" s="288"/>
      <c r="I189" s="282"/>
      <c r="J189" s="282">
        <v>0.5</v>
      </c>
      <c r="K189" s="282"/>
      <c r="L189" s="285"/>
      <c r="M189" s="282"/>
      <c r="N189" s="282">
        <f t="shared" si="35"/>
        <v>0</v>
      </c>
      <c r="O189" s="282">
        <f t="shared" si="32"/>
        <v>-0.5</v>
      </c>
      <c r="P189" s="283">
        <f t="shared" si="33"/>
        <v>-100</v>
      </c>
      <c r="Q189" s="282">
        <f t="shared" si="34"/>
        <v>-0.5</v>
      </c>
      <c r="R189" s="282">
        <v>0</v>
      </c>
      <c r="S189" s="572">
        <v>0.31</v>
      </c>
      <c r="T189" s="572"/>
      <c r="U189" s="572">
        <v>0</v>
      </c>
      <c r="V189" s="572">
        <v>0</v>
      </c>
      <c r="W189" s="499"/>
    </row>
    <row r="190" spans="1:23" s="284" customFormat="1" ht="33.75" hidden="1">
      <c r="A190" s="556" t="s">
        <v>1021</v>
      </c>
      <c r="B190" s="575" t="s">
        <v>465</v>
      </c>
      <c r="C190" s="453">
        <v>0</v>
      </c>
      <c r="D190" s="282">
        <f t="shared" si="36"/>
        <v>0.5</v>
      </c>
      <c r="E190" s="282">
        <f t="shared" si="46"/>
        <v>0</v>
      </c>
      <c r="F190" s="282"/>
      <c r="G190" s="282"/>
      <c r="H190" s="288"/>
      <c r="I190" s="282"/>
      <c r="J190" s="282">
        <v>0.5</v>
      </c>
      <c r="K190" s="282"/>
      <c r="L190" s="285"/>
      <c r="M190" s="282"/>
      <c r="N190" s="282">
        <f t="shared" si="35"/>
        <v>0</v>
      </c>
      <c r="O190" s="282">
        <f t="shared" si="32"/>
        <v>-0.5</v>
      </c>
      <c r="P190" s="283">
        <f t="shared" si="33"/>
        <v>-100</v>
      </c>
      <c r="Q190" s="282">
        <f t="shared" si="34"/>
        <v>-0.5</v>
      </c>
      <c r="R190" s="282">
        <v>0</v>
      </c>
      <c r="S190" s="572">
        <v>0.31</v>
      </c>
      <c r="T190" s="572"/>
      <c r="U190" s="572">
        <v>0</v>
      </c>
      <c r="V190" s="572">
        <v>0</v>
      </c>
      <c r="W190" s="499"/>
    </row>
    <row r="191" spans="1:23" s="284" customFormat="1" ht="22.5" hidden="1">
      <c r="A191" s="556" t="s">
        <v>1022</v>
      </c>
      <c r="B191" s="575" t="s">
        <v>366</v>
      </c>
      <c r="C191" s="453">
        <v>0</v>
      </c>
      <c r="D191" s="282">
        <f t="shared" si="36"/>
        <v>0.55000000000000004</v>
      </c>
      <c r="E191" s="282">
        <f t="shared" si="46"/>
        <v>0</v>
      </c>
      <c r="F191" s="282"/>
      <c r="G191" s="282"/>
      <c r="H191" s="288"/>
      <c r="I191" s="282"/>
      <c r="J191" s="282">
        <v>0.55000000000000004</v>
      </c>
      <c r="K191" s="282"/>
      <c r="L191" s="285"/>
      <c r="M191" s="282"/>
      <c r="N191" s="282">
        <f t="shared" si="35"/>
        <v>0</v>
      </c>
      <c r="O191" s="282">
        <f t="shared" si="32"/>
        <v>-0.55000000000000004</v>
      </c>
      <c r="P191" s="283">
        <f t="shared" si="33"/>
        <v>-100</v>
      </c>
      <c r="Q191" s="282">
        <f t="shared" si="34"/>
        <v>-0.55000000000000004</v>
      </c>
      <c r="R191" s="282">
        <v>0</v>
      </c>
      <c r="S191" s="572">
        <v>0.61</v>
      </c>
      <c r="T191" s="572"/>
      <c r="U191" s="572">
        <v>0</v>
      </c>
      <c r="V191" s="572">
        <v>0</v>
      </c>
      <c r="W191" s="499"/>
    </row>
    <row r="192" spans="1:23" s="284" customFormat="1" ht="33.75" hidden="1">
      <c r="A192" s="556" t="s">
        <v>1023</v>
      </c>
      <c r="B192" s="575" t="s">
        <v>367</v>
      </c>
      <c r="C192" s="453">
        <v>0</v>
      </c>
      <c r="D192" s="282">
        <f t="shared" si="36"/>
        <v>0.35</v>
      </c>
      <c r="E192" s="282">
        <f t="shared" si="46"/>
        <v>0</v>
      </c>
      <c r="F192" s="282"/>
      <c r="G192" s="282"/>
      <c r="H192" s="288"/>
      <c r="I192" s="282"/>
      <c r="J192" s="282">
        <v>0.35</v>
      </c>
      <c r="K192" s="282"/>
      <c r="L192" s="285"/>
      <c r="M192" s="282"/>
      <c r="N192" s="282">
        <f t="shared" si="35"/>
        <v>0</v>
      </c>
      <c r="O192" s="282">
        <f t="shared" si="32"/>
        <v>-0.35</v>
      </c>
      <c r="P192" s="283">
        <f t="shared" si="33"/>
        <v>-100</v>
      </c>
      <c r="Q192" s="282">
        <f t="shared" si="34"/>
        <v>-0.35</v>
      </c>
      <c r="R192" s="282">
        <v>0</v>
      </c>
      <c r="S192" s="572">
        <v>0.13</v>
      </c>
      <c r="T192" s="572"/>
      <c r="U192" s="572">
        <v>0</v>
      </c>
      <c r="V192" s="572">
        <v>0</v>
      </c>
      <c r="W192" s="499"/>
    </row>
    <row r="193" spans="1:23" s="284" customFormat="1" ht="33.75" hidden="1">
      <c r="A193" s="556" t="s">
        <v>1024</v>
      </c>
      <c r="B193" s="575" t="s">
        <v>368</v>
      </c>
      <c r="C193" s="453">
        <v>0</v>
      </c>
      <c r="D193" s="282">
        <f t="shared" si="36"/>
        <v>0.55000000000000004</v>
      </c>
      <c r="E193" s="282">
        <f t="shared" si="46"/>
        <v>0</v>
      </c>
      <c r="F193" s="282"/>
      <c r="G193" s="282"/>
      <c r="H193" s="288"/>
      <c r="I193" s="282"/>
      <c r="J193" s="282">
        <v>0.55000000000000004</v>
      </c>
      <c r="K193" s="282">
        <v>0</v>
      </c>
      <c r="L193" s="285"/>
      <c r="M193" s="282"/>
      <c r="N193" s="282">
        <f t="shared" si="35"/>
        <v>0</v>
      </c>
      <c r="O193" s="282">
        <f t="shared" si="32"/>
        <v>-0.55000000000000004</v>
      </c>
      <c r="P193" s="283">
        <f t="shared" si="33"/>
        <v>-100</v>
      </c>
      <c r="Q193" s="282">
        <f t="shared" si="34"/>
        <v>-0.55000000000000004</v>
      </c>
      <c r="R193" s="282">
        <v>0</v>
      </c>
      <c r="S193" s="572">
        <v>0.25</v>
      </c>
      <c r="T193" s="572"/>
      <c r="U193" s="572">
        <v>0</v>
      </c>
      <c r="V193" s="572">
        <v>0</v>
      </c>
      <c r="W193" s="499"/>
    </row>
    <row r="194" spans="1:23" s="284" customFormat="1" ht="33.75" hidden="1">
      <c r="A194" s="556" t="s">
        <v>1025</v>
      </c>
      <c r="B194" s="575" t="s">
        <v>369</v>
      </c>
      <c r="C194" s="453">
        <v>0</v>
      </c>
      <c r="D194" s="282">
        <f t="shared" si="36"/>
        <v>0.55000000000000004</v>
      </c>
      <c r="E194" s="282">
        <f t="shared" si="46"/>
        <v>0</v>
      </c>
      <c r="F194" s="282"/>
      <c r="G194" s="282"/>
      <c r="H194" s="288"/>
      <c r="I194" s="282"/>
      <c r="J194" s="282">
        <v>0.55000000000000004</v>
      </c>
      <c r="K194" s="282">
        <v>0</v>
      </c>
      <c r="L194" s="285"/>
      <c r="M194" s="282"/>
      <c r="N194" s="282">
        <f t="shared" si="35"/>
        <v>0</v>
      </c>
      <c r="O194" s="282">
        <f t="shared" si="32"/>
        <v>-0.55000000000000004</v>
      </c>
      <c r="P194" s="283">
        <f t="shared" si="33"/>
        <v>-100</v>
      </c>
      <c r="Q194" s="282">
        <f t="shared" si="34"/>
        <v>-0.55000000000000004</v>
      </c>
      <c r="R194" s="282">
        <v>0</v>
      </c>
      <c r="S194" s="572">
        <v>0.28000000000000003</v>
      </c>
      <c r="T194" s="572"/>
      <c r="U194" s="572">
        <v>0</v>
      </c>
      <c r="V194" s="572">
        <v>0</v>
      </c>
      <c r="W194" s="499"/>
    </row>
    <row r="195" spans="1:23" s="284" customFormat="1" ht="33.75" hidden="1">
      <c r="A195" s="556" t="s">
        <v>1026</v>
      </c>
      <c r="B195" s="575" t="s">
        <v>370</v>
      </c>
      <c r="C195" s="453">
        <v>0</v>
      </c>
      <c r="D195" s="282">
        <f t="shared" si="36"/>
        <v>0.55000000000000004</v>
      </c>
      <c r="E195" s="282">
        <f t="shared" si="46"/>
        <v>0</v>
      </c>
      <c r="F195" s="282"/>
      <c r="G195" s="282"/>
      <c r="H195" s="288"/>
      <c r="I195" s="282"/>
      <c r="J195" s="282">
        <v>0.55000000000000004</v>
      </c>
      <c r="K195" s="282"/>
      <c r="L195" s="285"/>
      <c r="M195" s="282"/>
      <c r="N195" s="282">
        <f t="shared" si="35"/>
        <v>0</v>
      </c>
      <c r="O195" s="282">
        <f t="shared" si="32"/>
        <v>-0.55000000000000004</v>
      </c>
      <c r="P195" s="283">
        <f t="shared" si="33"/>
        <v>-100</v>
      </c>
      <c r="Q195" s="282">
        <f t="shared" si="34"/>
        <v>-0.55000000000000004</v>
      </c>
      <c r="R195" s="282">
        <v>0</v>
      </c>
      <c r="S195" s="572">
        <v>0.11</v>
      </c>
      <c r="T195" s="572"/>
      <c r="U195" s="572">
        <v>0</v>
      </c>
      <c r="V195" s="572">
        <v>0</v>
      </c>
      <c r="W195" s="499"/>
    </row>
    <row r="196" spans="1:23" s="284" customFormat="1" ht="33.75" hidden="1">
      <c r="A196" s="556" t="s">
        <v>1027</v>
      </c>
      <c r="B196" s="575" t="s">
        <v>371</v>
      </c>
      <c r="C196" s="453">
        <v>0</v>
      </c>
      <c r="D196" s="282">
        <f t="shared" si="36"/>
        <v>0</v>
      </c>
      <c r="E196" s="282">
        <f t="shared" si="46"/>
        <v>0</v>
      </c>
      <c r="F196" s="282"/>
      <c r="G196" s="282"/>
      <c r="H196" s="288"/>
      <c r="I196" s="282"/>
      <c r="J196" s="282"/>
      <c r="K196" s="282"/>
      <c r="L196" s="285"/>
      <c r="M196" s="282"/>
      <c r="N196" s="282">
        <f t="shared" si="35"/>
        <v>0</v>
      </c>
      <c r="O196" s="282">
        <f t="shared" si="32"/>
        <v>0</v>
      </c>
      <c r="P196" s="283">
        <f t="shared" si="33"/>
        <v>0</v>
      </c>
      <c r="Q196" s="282">
        <f t="shared" si="34"/>
        <v>0</v>
      </c>
      <c r="R196" s="282">
        <v>0</v>
      </c>
      <c r="S196" s="572">
        <v>0.26</v>
      </c>
      <c r="T196" s="572"/>
      <c r="U196" s="572">
        <f>'приложение 1.1 '!D146</f>
        <v>0.26</v>
      </c>
      <c r="V196" s="572">
        <f>'приложение 1.1 '!E146</f>
        <v>0</v>
      </c>
      <c r="W196" s="499"/>
    </row>
    <row r="197" spans="1:23" s="284" customFormat="1" ht="33.75" hidden="1">
      <c r="A197" s="556" t="s">
        <v>1028</v>
      </c>
      <c r="B197" s="575" t="s">
        <v>372</v>
      </c>
      <c r="C197" s="453">
        <v>0.59882999999999997</v>
      </c>
      <c r="D197" s="282">
        <f t="shared" si="36"/>
        <v>0.35</v>
      </c>
      <c r="E197" s="282">
        <f t="shared" si="46"/>
        <v>0.59882999999999997</v>
      </c>
      <c r="F197" s="282"/>
      <c r="G197" s="282"/>
      <c r="H197" s="288"/>
      <c r="I197" s="282"/>
      <c r="J197" s="282">
        <v>0.35</v>
      </c>
      <c r="K197" s="282"/>
      <c r="L197" s="285"/>
      <c r="M197" s="282">
        <v>0.59882999999999997</v>
      </c>
      <c r="N197" s="282">
        <f t="shared" si="35"/>
        <v>0</v>
      </c>
      <c r="O197" s="282">
        <f t="shared" si="32"/>
        <v>0.24883</v>
      </c>
      <c r="P197" s="283">
        <f t="shared" si="33"/>
        <v>71.094285714285718</v>
      </c>
      <c r="Q197" s="282">
        <f t="shared" si="34"/>
        <v>0.24883</v>
      </c>
      <c r="R197" s="282">
        <v>0</v>
      </c>
      <c r="S197" s="572">
        <v>0.3</v>
      </c>
      <c r="T197" s="572"/>
      <c r="U197" s="572">
        <f>'приложение 1.1 '!D147</f>
        <v>0.3</v>
      </c>
      <c r="V197" s="572">
        <f>'приложение 1.1 '!E147</f>
        <v>0</v>
      </c>
      <c r="W197" s="499"/>
    </row>
    <row r="198" spans="1:23" s="284" customFormat="1" ht="33.75" hidden="1">
      <c r="A198" s="556" t="s">
        <v>1029</v>
      </c>
      <c r="B198" s="575" t="s">
        <v>306</v>
      </c>
      <c r="C198" s="453">
        <v>0</v>
      </c>
      <c r="D198" s="282">
        <f t="shared" si="36"/>
        <v>0.35</v>
      </c>
      <c r="E198" s="282">
        <f t="shared" si="46"/>
        <v>0</v>
      </c>
      <c r="F198" s="282"/>
      <c r="G198" s="282"/>
      <c r="H198" s="288"/>
      <c r="I198" s="282"/>
      <c r="J198" s="282">
        <v>0.35</v>
      </c>
      <c r="K198" s="282"/>
      <c r="L198" s="285"/>
      <c r="M198" s="282"/>
      <c r="N198" s="282">
        <f t="shared" si="35"/>
        <v>0</v>
      </c>
      <c r="O198" s="282">
        <f t="shared" si="32"/>
        <v>-0.35</v>
      </c>
      <c r="P198" s="283">
        <f t="shared" si="33"/>
        <v>-100</v>
      </c>
      <c r="Q198" s="282">
        <f t="shared" si="34"/>
        <v>-0.35</v>
      </c>
      <c r="R198" s="282">
        <v>0</v>
      </c>
      <c r="S198" s="572">
        <v>0.2</v>
      </c>
      <c r="T198" s="572"/>
      <c r="U198" s="572">
        <v>0</v>
      </c>
      <c r="V198" s="572">
        <v>0</v>
      </c>
      <c r="W198" s="499"/>
    </row>
    <row r="199" spans="1:23" s="284" customFormat="1" ht="22.5" hidden="1">
      <c r="A199" s="556" t="s">
        <v>1030</v>
      </c>
      <c r="B199" s="575" t="s">
        <v>305</v>
      </c>
      <c r="C199" s="453">
        <v>0</v>
      </c>
      <c r="D199" s="282">
        <f t="shared" si="36"/>
        <v>0.35</v>
      </c>
      <c r="E199" s="282">
        <f t="shared" si="46"/>
        <v>0</v>
      </c>
      <c r="F199" s="282"/>
      <c r="G199" s="282"/>
      <c r="H199" s="288"/>
      <c r="I199" s="282"/>
      <c r="J199" s="282">
        <v>0.35</v>
      </c>
      <c r="K199" s="282"/>
      <c r="L199" s="285"/>
      <c r="M199" s="282"/>
      <c r="N199" s="282">
        <f t="shared" si="35"/>
        <v>0</v>
      </c>
      <c r="O199" s="282">
        <f t="shared" si="32"/>
        <v>-0.35</v>
      </c>
      <c r="P199" s="283">
        <f t="shared" si="33"/>
        <v>-100</v>
      </c>
      <c r="Q199" s="282">
        <f t="shared" si="34"/>
        <v>-0.35</v>
      </c>
      <c r="R199" s="282">
        <v>0</v>
      </c>
      <c r="S199" s="572">
        <v>0.2</v>
      </c>
      <c r="T199" s="572"/>
      <c r="U199" s="572">
        <v>0</v>
      </c>
      <c r="V199" s="572">
        <v>0</v>
      </c>
      <c r="W199" s="499"/>
    </row>
    <row r="200" spans="1:23" s="284" customFormat="1" ht="33.75" hidden="1">
      <c r="A200" s="556" t="s">
        <v>1031</v>
      </c>
      <c r="B200" s="575" t="s">
        <v>516</v>
      </c>
      <c r="C200" s="453">
        <v>0</v>
      </c>
      <c r="D200" s="282">
        <f t="shared" si="36"/>
        <v>0.35</v>
      </c>
      <c r="E200" s="282">
        <f t="shared" si="46"/>
        <v>0</v>
      </c>
      <c r="F200" s="282"/>
      <c r="G200" s="282"/>
      <c r="H200" s="288"/>
      <c r="I200" s="282"/>
      <c r="J200" s="282">
        <v>0.35</v>
      </c>
      <c r="K200" s="282"/>
      <c r="L200" s="285"/>
      <c r="M200" s="282"/>
      <c r="N200" s="282">
        <f t="shared" si="35"/>
        <v>0</v>
      </c>
      <c r="O200" s="282">
        <f t="shared" si="32"/>
        <v>-0.35</v>
      </c>
      <c r="P200" s="283">
        <f t="shared" si="33"/>
        <v>-100</v>
      </c>
      <c r="Q200" s="282">
        <f t="shared" si="34"/>
        <v>-0.35</v>
      </c>
      <c r="R200" s="282">
        <v>0</v>
      </c>
      <c r="S200" s="572">
        <v>0.64</v>
      </c>
      <c r="T200" s="572"/>
      <c r="U200" s="572">
        <v>0</v>
      </c>
      <c r="V200" s="572">
        <v>0</v>
      </c>
      <c r="W200" s="499"/>
    </row>
    <row r="201" spans="1:23" s="284" customFormat="1" ht="33.75" hidden="1">
      <c r="A201" s="556" t="s">
        <v>1032</v>
      </c>
      <c r="B201" s="575" t="s">
        <v>758</v>
      </c>
      <c r="C201" s="453">
        <v>0</v>
      </c>
      <c r="D201" s="282">
        <f t="shared" si="36"/>
        <v>0.35</v>
      </c>
      <c r="E201" s="282">
        <f t="shared" si="46"/>
        <v>0</v>
      </c>
      <c r="F201" s="282"/>
      <c r="G201" s="282"/>
      <c r="H201" s="288"/>
      <c r="I201" s="282"/>
      <c r="J201" s="282">
        <v>0.35</v>
      </c>
      <c r="K201" s="282"/>
      <c r="L201" s="285"/>
      <c r="M201" s="282"/>
      <c r="N201" s="282">
        <f t="shared" si="35"/>
        <v>0</v>
      </c>
      <c r="O201" s="282">
        <f t="shared" si="32"/>
        <v>-0.35</v>
      </c>
      <c r="P201" s="283">
        <f t="shared" si="33"/>
        <v>-100</v>
      </c>
      <c r="Q201" s="282">
        <f t="shared" si="34"/>
        <v>-0.35</v>
      </c>
      <c r="R201" s="282">
        <v>0</v>
      </c>
      <c r="S201" s="572">
        <v>0.5</v>
      </c>
      <c r="T201" s="572"/>
      <c r="U201" s="572">
        <v>0</v>
      </c>
      <c r="V201" s="572">
        <v>0</v>
      </c>
      <c r="W201" s="499"/>
    </row>
    <row r="202" spans="1:23" s="284" customFormat="1" ht="33.75" hidden="1">
      <c r="A202" s="556" t="s">
        <v>1033</v>
      </c>
      <c r="B202" s="575" t="s">
        <v>660</v>
      </c>
      <c r="C202" s="453">
        <v>0</v>
      </c>
      <c r="D202" s="282">
        <f t="shared" si="36"/>
        <v>0.35</v>
      </c>
      <c r="E202" s="282">
        <f t="shared" si="46"/>
        <v>0</v>
      </c>
      <c r="F202" s="282"/>
      <c r="G202" s="282"/>
      <c r="H202" s="288"/>
      <c r="I202" s="282"/>
      <c r="J202" s="282">
        <v>0.35</v>
      </c>
      <c r="K202" s="282"/>
      <c r="L202" s="285"/>
      <c r="M202" s="282"/>
      <c r="N202" s="282">
        <f t="shared" si="35"/>
        <v>0</v>
      </c>
      <c r="O202" s="282">
        <f t="shared" si="32"/>
        <v>-0.35</v>
      </c>
      <c r="P202" s="283">
        <f t="shared" si="33"/>
        <v>-100</v>
      </c>
      <c r="Q202" s="282">
        <f t="shared" si="34"/>
        <v>-0.35</v>
      </c>
      <c r="R202" s="282">
        <v>0</v>
      </c>
      <c r="S202" s="572">
        <v>0.46</v>
      </c>
      <c r="T202" s="572"/>
      <c r="U202" s="572">
        <v>0</v>
      </c>
      <c r="V202" s="572">
        <v>0</v>
      </c>
      <c r="W202" s="499"/>
    </row>
    <row r="203" spans="1:23" s="284" customFormat="1" ht="33.75" hidden="1">
      <c r="A203" s="556" t="s">
        <v>1034</v>
      </c>
      <c r="B203" s="575" t="s">
        <v>509</v>
      </c>
      <c r="C203" s="453">
        <v>0</v>
      </c>
      <c r="D203" s="282">
        <f t="shared" si="36"/>
        <v>0.35</v>
      </c>
      <c r="E203" s="282">
        <f t="shared" si="46"/>
        <v>0</v>
      </c>
      <c r="F203" s="282"/>
      <c r="G203" s="282"/>
      <c r="H203" s="288"/>
      <c r="I203" s="282"/>
      <c r="J203" s="282"/>
      <c r="K203" s="282"/>
      <c r="L203" s="285">
        <v>0.35</v>
      </c>
      <c r="M203" s="282"/>
      <c r="N203" s="282">
        <f t="shared" si="35"/>
        <v>0</v>
      </c>
      <c r="O203" s="282">
        <f t="shared" si="32"/>
        <v>-0.35</v>
      </c>
      <c r="P203" s="283">
        <f t="shared" si="33"/>
        <v>-100</v>
      </c>
      <c r="Q203" s="282">
        <f t="shared" si="34"/>
        <v>-0.35</v>
      </c>
      <c r="R203" s="282">
        <v>0</v>
      </c>
      <c r="S203" s="572">
        <v>0.48</v>
      </c>
      <c r="T203" s="572"/>
      <c r="U203" s="572">
        <v>0</v>
      </c>
      <c r="V203" s="572">
        <v>0</v>
      </c>
      <c r="W203" s="499"/>
    </row>
    <row r="204" spans="1:23" s="284" customFormat="1" ht="33.75" hidden="1">
      <c r="A204" s="556" t="s">
        <v>1035</v>
      </c>
      <c r="B204" s="575" t="s">
        <v>510</v>
      </c>
      <c r="C204" s="453">
        <v>0</v>
      </c>
      <c r="D204" s="282">
        <f t="shared" si="36"/>
        <v>0.35</v>
      </c>
      <c r="E204" s="282">
        <f t="shared" si="46"/>
        <v>0</v>
      </c>
      <c r="F204" s="282"/>
      <c r="G204" s="282"/>
      <c r="H204" s="288"/>
      <c r="I204" s="282"/>
      <c r="J204" s="282"/>
      <c r="K204" s="282"/>
      <c r="L204" s="285">
        <v>0.35</v>
      </c>
      <c r="M204" s="282"/>
      <c r="N204" s="282">
        <f t="shared" si="35"/>
        <v>0</v>
      </c>
      <c r="O204" s="282">
        <f t="shared" si="32"/>
        <v>-0.35</v>
      </c>
      <c r="P204" s="283">
        <f t="shared" si="33"/>
        <v>-100</v>
      </c>
      <c r="Q204" s="282">
        <f t="shared" si="34"/>
        <v>-0.35</v>
      </c>
      <c r="R204" s="282">
        <v>0</v>
      </c>
      <c r="S204" s="572">
        <v>0.51</v>
      </c>
      <c r="T204" s="572"/>
      <c r="U204" s="572">
        <v>0</v>
      </c>
      <c r="V204" s="572">
        <v>0</v>
      </c>
      <c r="W204" s="499"/>
    </row>
    <row r="205" spans="1:23" s="284" customFormat="1" ht="33.75" hidden="1">
      <c r="A205" s="556" t="s">
        <v>1036</v>
      </c>
      <c r="B205" s="575" t="s">
        <v>527</v>
      </c>
      <c r="C205" s="453">
        <v>0</v>
      </c>
      <c r="D205" s="282">
        <f t="shared" si="36"/>
        <v>0.35</v>
      </c>
      <c r="E205" s="282">
        <f t="shared" si="46"/>
        <v>0</v>
      </c>
      <c r="F205" s="282"/>
      <c r="G205" s="282"/>
      <c r="H205" s="288"/>
      <c r="I205" s="282"/>
      <c r="J205" s="282"/>
      <c r="K205" s="282"/>
      <c r="L205" s="285">
        <v>0.35</v>
      </c>
      <c r="M205" s="282"/>
      <c r="N205" s="282">
        <f t="shared" si="35"/>
        <v>0</v>
      </c>
      <c r="O205" s="282">
        <f t="shared" si="32"/>
        <v>-0.35</v>
      </c>
      <c r="P205" s="283">
        <f t="shared" si="33"/>
        <v>-100</v>
      </c>
      <c r="Q205" s="282">
        <f t="shared" si="34"/>
        <v>-0.35</v>
      </c>
      <c r="R205" s="282">
        <v>0</v>
      </c>
      <c r="S205" s="572">
        <v>0.34</v>
      </c>
      <c r="T205" s="572"/>
      <c r="U205" s="572">
        <v>0</v>
      </c>
      <c r="V205" s="572">
        <v>0</v>
      </c>
      <c r="W205" s="499"/>
    </row>
    <row r="206" spans="1:23" s="284" customFormat="1" ht="33.75" hidden="1">
      <c r="A206" s="556" t="s">
        <v>1037</v>
      </c>
      <c r="B206" s="575" t="s">
        <v>528</v>
      </c>
      <c r="C206" s="453">
        <v>0</v>
      </c>
      <c r="D206" s="282">
        <f t="shared" si="36"/>
        <v>0.35</v>
      </c>
      <c r="E206" s="282">
        <f t="shared" si="46"/>
        <v>0</v>
      </c>
      <c r="F206" s="282"/>
      <c r="G206" s="282"/>
      <c r="H206" s="288"/>
      <c r="I206" s="282"/>
      <c r="J206" s="282"/>
      <c r="K206" s="282"/>
      <c r="L206" s="285">
        <v>0.35</v>
      </c>
      <c r="M206" s="282"/>
      <c r="N206" s="282">
        <f t="shared" si="35"/>
        <v>0</v>
      </c>
      <c r="O206" s="282">
        <f t="shared" si="32"/>
        <v>-0.35</v>
      </c>
      <c r="P206" s="283">
        <f t="shared" si="33"/>
        <v>-100</v>
      </c>
      <c r="Q206" s="282">
        <f t="shared" si="34"/>
        <v>-0.35</v>
      </c>
      <c r="R206" s="282">
        <v>0</v>
      </c>
      <c r="S206" s="572">
        <v>0.44</v>
      </c>
      <c r="T206" s="572"/>
      <c r="U206" s="572">
        <v>0</v>
      </c>
      <c r="V206" s="572">
        <v>0</v>
      </c>
      <c r="W206" s="499"/>
    </row>
    <row r="207" spans="1:23" s="284" customFormat="1" ht="33.75" hidden="1">
      <c r="A207" s="556" t="s">
        <v>1038</v>
      </c>
      <c r="B207" s="575" t="s">
        <v>1252</v>
      </c>
      <c r="C207" s="453">
        <v>0</v>
      </c>
      <c r="D207" s="282">
        <f t="shared" si="36"/>
        <v>0.35</v>
      </c>
      <c r="E207" s="282">
        <f t="shared" si="46"/>
        <v>0</v>
      </c>
      <c r="F207" s="282"/>
      <c r="G207" s="282"/>
      <c r="H207" s="288"/>
      <c r="I207" s="282"/>
      <c r="J207" s="282"/>
      <c r="K207" s="282"/>
      <c r="L207" s="285">
        <v>0.35</v>
      </c>
      <c r="M207" s="282"/>
      <c r="N207" s="282">
        <f t="shared" si="35"/>
        <v>0</v>
      </c>
      <c r="O207" s="282">
        <f t="shared" si="32"/>
        <v>-0.35</v>
      </c>
      <c r="P207" s="283">
        <f t="shared" si="33"/>
        <v>-100</v>
      </c>
      <c r="Q207" s="282">
        <f t="shared" si="34"/>
        <v>-0.35</v>
      </c>
      <c r="R207" s="282">
        <v>0</v>
      </c>
      <c r="S207" s="572">
        <v>0.41</v>
      </c>
      <c r="T207" s="572"/>
      <c r="U207" s="572">
        <v>0</v>
      </c>
      <c r="V207" s="572">
        <v>0</v>
      </c>
      <c r="W207" s="499"/>
    </row>
    <row r="208" spans="1:23" s="284" customFormat="1" ht="33.75" hidden="1">
      <c r="A208" s="556" t="s">
        <v>1039</v>
      </c>
      <c r="B208" s="575" t="s">
        <v>288</v>
      </c>
      <c r="C208" s="453">
        <v>0</v>
      </c>
      <c r="D208" s="282">
        <f t="shared" si="36"/>
        <v>0</v>
      </c>
      <c r="E208" s="282">
        <f t="shared" si="46"/>
        <v>0</v>
      </c>
      <c r="F208" s="282"/>
      <c r="G208" s="282"/>
      <c r="H208" s="288"/>
      <c r="I208" s="282"/>
      <c r="J208" s="282"/>
      <c r="K208" s="282"/>
      <c r="L208" s="285"/>
      <c r="M208" s="282"/>
      <c r="N208" s="282">
        <f t="shared" si="35"/>
        <v>0</v>
      </c>
      <c r="O208" s="282">
        <f t="shared" si="32"/>
        <v>0</v>
      </c>
      <c r="P208" s="283">
        <f t="shared" si="33"/>
        <v>0</v>
      </c>
      <c r="Q208" s="282">
        <f t="shared" si="34"/>
        <v>0</v>
      </c>
      <c r="R208" s="282">
        <v>0</v>
      </c>
      <c r="S208" s="572">
        <v>0.35399999999999998</v>
      </c>
      <c r="T208" s="572"/>
      <c r="U208" s="572">
        <f>'приложение 1.1 '!D148</f>
        <v>0.35399999999999998</v>
      </c>
      <c r="V208" s="572">
        <f>'приложение 1.1 '!E148</f>
        <v>0</v>
      </c>
      <c r="W208" s="499"/>
    </row>
    <row r="209" spans="1:23" s="284" customFormat="1" ht="22.5" hidden="1">
      <c r="A209" s="556" t="s">
        <v>1040</v>
      </c>
      <c r="B209" s="575" t="s">
        <v>512</v>
      </c>
      <c r="C209" s="453">
        <v>0</v>
      </c>
      <c r="D209" s="282">
        <f t="shared" si="36"/>
        <v>0</v>
      </c>
      <c r="E209" s="282">
        <f t="shared" si="46"/>
        <v>0</v>
      </c>
      <c r="F209" s="282"/>
      <c r="G209" s="282"/>
      <c r="H209" s="288"/>
      <c r="I209" s="282"/>
      <c r="J209" s="282"/>
      <c r="K209" s="282"/>
      <c r="L209" s="285"/>
      <c r="M209" s="282"/>
      <c r="N209" s="282">
        <f t="shared" si="35"/>
        <v>0</v>
      </c>
      <c r="O209" s="282">
        <f t="shared" si="32"/>
        <v>0</v>
      </c>
      <c r="P209" s="283">
        <f t="shared" si="33"/>
        <v>0</v>
      </c>
      <c r="Q209" s="282">
        <f t="shared" si="34"/>
        <v>0</v>
      </c>
      <c r="R209" s="282">
        <v>0</v>
      </c>
      <c r="S209" s="572">
        <v>0.31</v>
      </c>
      <c r="T209" s="572"/>
      <c r="U209" s="572">
        <f>'приложение 1.1 '!D149</f>
        <v>0.31</v>
      </c>
      <c r="V209" s="572">
        <f>'приложение 1.1 '!E149</f>
        <v>0</v>
      </c>
      <c r="W209" s="499"/>
    </row>
    <row r="210" spans="1:23" s="284" customFormat="1" ht="22.5" hidden="1">
      <c r="A210" s="556" t="s">
        <v>1041</v>
      </c>
      <c r="B210" s="575" t="s">
        <v>809</v>
      </c>
      <c r="C210" s="453">
        <v>0</v>
      </c>
      <c r="D210" s="282">
        <f t="shared" si="36"/>
        <v>0</v>
      </c>
      <c r="E210" s="282">
        <f t="shared" si="46"/>
        <v>0</v>
      </c>
      <c r="F210" s="282"/>
      <c r="G210" s="282"/>
      <c r="H210" s="288"/>
      <c r="I210" s="282"/>
      <c r="J210" s="282"/>
      <c r="K210" s="282"/>
      <c r="L210" s="285"/>
      <c r="M210" s="282"/>
      <c r="N210" s="282">
        <f t="shared" si="35"/>
        <v>0</v>
      </c>
      <c r="O210" s="282">
        <f t="shared" si="32"/>
        <v>0</v>
      </c>
      <c r="P210" s="283">
        <f t="shared" si="33"/>
        <v>0</v>
      </c>
      <c r="Q210" s="282">
        <f t="shared" si="34"/>
        <v>0</v>
      </c>
      <c r="R210" s="282">
        <v>0</v>
      </c>
      <c r="S210" s="572">
        <v>0.42399999999999999</v>
      </c>
      <c r="T210" s="572"/>
      <c r="U210" s="572">
        <f>'приложение 1.1 '!D150</f>
        <v>0.42399999999999999</v>
      </c>
      <c r="V210" s="572">
        <f>'приложение 1.1 '!E150</f>
        <v>0</v>
      </c>
      <c r="W210" s="499"/>
    </row>
    <row r="211" spans="1:23" s="284" customFormat="1" ht="22.5" hidden="1">
      <c r="A211" s="556" t="s">
        <v>1042</v>
      </c>
      <c r="B211" s="575" t="s">
        <v>827</v>
      </c>
      <c r="C211" s="453">
        <v>0.29563</v>
      </c>
      <c r="D211" s="282">
        <f t="shared" si="36"/>
        <v>0.20059999999999997</v>
      </c>
      <c r="E211" s="282">
        <f t="shared" si="46"/>
        <v>0.29563</v>
      </c>
      <c r="F211" s="282"/>
      <c r="G211" s="282"/>
      <c r="H211" s="288"/>
      <c r="I211" s="282"/>
      <c r="J211" s="282"/>
      <c r="K211" s="282"/>
      <c r="L211" s="285">
        <v>0.20059999999999997</v>
      </c>
      <c r="M211" s="282">
        <v>0.29563</v>
      </c>
      <c r="N211" s="282">
        <f t="shared" si="35"/>
        <v>0</v>
      </c>
      <c r="O211" s="282">
        <f t="shared" si="32"/>
        <v>9.5030000000000031E-2</v>
      </c>
      <c r="P211" s="283">
        <f t="shared" si="33"/>
        <v>47.372881355932222</v>
      </c>
      <c r="Q211" s="282">
        <f t="shared" si="34"/>
        <v>9.5030000000000031E-2</v>
      </c>
      <c r="R211" s="282">
        <v>0</v>
      </c>
      <c r="S211" s="572">
        <v>0.11799999999999999</v>
      </c>
      <c r="T211" s="572"/>
      <c r="U211" s="572">
        <f>'приложение 1.1 '!D151</f>
        <v>0.11799999999999999</v>
      </c>
      <c r="V211" s="572">
        <f>'приложение 1.1 '!E151</f>
        <v>0</v>
      </c>
      <c r="W211" s="499"/>
    </row>
    <row r="212" spans="1:23" s="284" customFormat="1" ht="22.5" hidden="1">
      <c r="A212" s="556" t="s">
        <v>1043</v>
      </c>
      <c r="B212" s="575" t="s">
        <v>828</v>
      </c>
      <c r="C212" s="453">
        <v>2.8633600000000001</v>
      </c>
      <c r="D212" s="282">
        <f t="shared" si="36"/>
        <v>1.4994000000000001</v>
      </c>
      <c r="E212" s="282">
        <f t="shared" si="46"/>
        <v>2.8633600000000001</v>
      </c>
      <c r="F212" s="282"/>
      <c r="G212" s="282"/>
      <c r="H212" s="288"/>
      <c r="I212" s="282"/>
      <c r="J212" s="282"/>
      <c r="K212" s="282"/>
      <c r="L212" s="285">
        <v>1.4994000000000001</v>
      </c>
      <c r="M212" s="282">
        <v>2.8633600000000001</v>
      </c>
      <c r="N212" s="282">
        <f t="shared" si="35"/>
        <v>0</v>
      </c>
      <c r="O212" s="282">
        <f t="shared" si="32"/>
        <v>1.3639600000000001</v>
      </c>
      <c r="P212" s="283">
        <f t="shared" si="33"/>
        <v>90.967053488061893</v>
      </c>
      <c r="Q212" s="282">
        <f t="shared" si="34"/>
        <v>1.3639600000000001</v>
      </c>
      <c r="R212" s="282">
        <v>0</v>
      </c>
      <c r="S212" s="572">
        <v>0.88200000000000001</v>
      </c>
      <c r="T212" s="572"/>
      <c r="U212" s="572">
        <f>'приложение 1.1 '!D152</f>
        <v>0.88200000000000001</v>
      </c>
      <c r="V212" s="572">
        <f>'приложение 1.1 '!E152</f>
        <v>0</v>
      </c>
      <c r="W212" s="499"/>
    </row>
    <row r="213" spans="1:23" s="284" customFormat="1" ht="22.5" hidden="1">
      <c r="A213" s="556" t="s">
        <v>1044</v>
      </c>
      <c r="B213" s="575" t="s">
        <v>1906</v>
      </c>
      <c r="C213" s="453">
        <v>0</v>
      </c>
      <c r="D213" s="282">
        <f t="shared" si="36"/>
        <v>0</v>
      </c>
      <c r="E213" s="282">
        <f t="shared" si="46"/>
        <v>0</v>
      </c>
      <c r="F213" s="282"/>
      <c r="G213" s="282"/>
      <c r="H213" s="288"/>
      <c r="I213" s="282"/>
      <c r="J213" s="282"/>
      <c r="K213" s="282"/>
      <c r="L213" s="285"/>
      <c r="M213" s="282"/>
      <c r="N213" s="282">
        <f t="shared" si="35"/>
        <v>0</v>
      </c>
      <c r="O213" s="282">
        <f t="shared" si="32"/>
        <v>0</v>
      </c>
      <c r="P213" s="283">
        <f t="shared" si="33"/>
        <v>0</v>
      </c>
      <c r="Q213" s="282">
        <f t="shared" si="34"/>
        <v>0</v>
      </c>
      <c r="R213" s="282">
        <v>0</v>
      </c>
      <c r="S213" s="572">
        <v>0.436</v>
      </c>
      <c r="T213" s="572"/>
      <c r="U213" s="572">
        <f>'приложение 1.1 '!D153</f>
        <v>0.436</v>
      </c>
      <c r="V213" s="572">
        <f>'приложение 1.1 '!E153</f>
        <v>0</v>
      </c>
      <c r="W213" s="499"/>
    </row>
    <row r="214" spans="1:23" s="284" customFormat="1" ht="22.5" hidden="1">
      <c r="A214" s="556" t="s">
        <v>1045</v>
      </c>
      <c r="B214" s="575" t="s">
        <v>1907</v>
      </c>
      <c r="C214" s="453">
        <v>0</v>
      </c>
      <c r="D214" s="282">
        <f t="shared" si="36"/>
        <v>0</v>
      </c>
      <c r="E214" s="282">
        <f t="shared" si="46"/>
        <v>0</v>
      </c>
      <c r="F214" s="282"/>
      <c r="G214" s="282"/>
      <c r="H214" s="288"/>
      <c r="I214" s="282"/>
      <c r="J214" s="282"/>
      <c r="K214" s="282"/>
      <c r="L214" s="285"/>
      <c r="M214" s="282"/>
      <c r="N214" s="282">
        <f t="shared" si="35"/>
        <v>0</v>
      </c>
      <c r="O214" s="282">
        <f t="shared" si="32"/>
        <v>0</v>
      </c>
      <c r="P214" s="283">
        <f t="shared" si="33"/>
        <v>0</v>
      </c>
      <c r="Q214" s="282">
        <f t="shared" si="34"/>
        <v>0</v>
      </c>
      <c r="R214" s="282">
        <v>0</v>
      </c>
      <c r="S214" s="572">
        <v>0.27200000000000002</v>
      </c>
      <c r="T214" s="572"/>
      <c r="U214" s="572">
        <f>'приложение 1.1 '!D154</f>
        <v>0.27200000000000002</v>
      </c>
      <c r="V214" s="572">
        <f>'приложение 1.1 '!E154</f>
        <v>0</v>
      </c>
      <c r="W214" s="499"/>
    </row>
    <row r="215" spans="1:23" s="284" customFormat="1" ht="22.5" hidden="1">
      <c r="A215" s="556" t="s">
        <v>1046</v>
      </c>
      <c r="B215" s="575" t="s">
        <v>1908</v>
      </c>
      <c r="C215" s="453">
        <v>0</v>
      </c>
      <c r="D215" s="282">
        <f t="shared" si="36"/>
        <v>0</v>
      </c>
      <c r="E215" s="282">
        <f t="shared" si="46"/>
        <v>0</v>
      </c>
      <c r="F215" s="282"/>
      <c r="G215" s="282"/>
      <c r="H215" s="288"/>
      <c r="I215" s="282"/>
      <c r="J215" s="282"/>
      <c r="K215" s="282"/>
      <c r="L215" s="285"/>
      <c r="M215" s="282"/>
      <c r="N215" s="282">
        <f t="shared" si="35"/>
        <v>0</v>
      </c>
      <c r="O215" s="282">
        <f t="shared" si="32"/>
        <v>0</v>
      </c>
      <c r="P215" s="283">
        <f t="shared" si="33"/>
        <v>0</v>
      </c>
      <c r="Q215" s="282">
        <f t="shared" si="34"/>
        <v>0</v>
      </c>
      <c r="R215" s="282">
        <v>0</v>
      </c>
      <c r="S215" s="572">
        <v>0.28000000000000003</v>
      </c>
      <c r="T215" s="572"/>
      <c r="U215" s="572">
        <f>'приложение 1.1 '!D155</f>
        <v>0.28000000000000003</v>
      </c>
      <c r="V215" s="572">
        <f>'приложение 1.1 '!E155</f>
        <v>0</v>
      </c>
      <c r="W215" s="499"/>
    </row>
    <row r="216" spans="1:23" s="284" customFormat="1" ht="22.5" hidden="1">
      <c r="A216" s="556" t="s">
        <v>1047</v>
      </c>
      <c r="B216" s="575" t="s">
        <v>1917</v>
      </c>
      <c r="C216" s="453">
        <v>0</v>
      </c>
      <c r="D216" s="282">
        <f t="shared" si="36"/>
        <v>0</v>
      </c>
      <c r="E216" s="282">
        <f t="shared" si="46"/>
        <v>0</v>
      </c>
      <c r="F216" s="282"/>
      <c r="G216" s="282"/>
      <c r="H216" s="288"/>
      <c r="I216" s="282"/>
      <c r="J216" s="282"/>
      <c r="K216" s="282"/>
      <c r="L216" s="285"/>
      <c r="M216" s="282"/>
      <c r="N216" s="282">
        <f t="shared" si="35"/>
        <v>0</v>
      </c>
      <c r="O216" s="282">
        <f t="shared" si="32"/>
        <v>0</v>
      </c>
      <c r="P216" s="283">
        <f t="shared" si="33"/>
        <v>0</v>
      </c>
      <c r="Q216" s="282">
        <f t="shared" si="34"/>
        <v>0</v>
      </c>
      <c r="R216" s="282">
        <v>0</v>
      </c>
      <c r="S216" s="572">
        <v>0.66400000000000003</v>
      </c>
      <c r="T216" s="572"/>
      <c r="U216" s="572">
        <f>'приложение 1.1 '!D156</f>
        <v>0.66400000000000003</v>
      </c>
      <c r="V216" s="572">
        <f>'приложение 1.1 '!E156</f>
        <v>0</v>
      </c>
      <c r="W216" s="499"/>
    </row>
    <row r="217" spans="1:23" s="284" customFormat="1" ht="22.5" hidden="1">
      <c r="A217" s="556" t="s">
        <v>1048</v>
      </c>
      <c r="B217" s="575" t="s">
        <v>1918</v>
      </c>
      <c r="C217" s="453">
        <v>0</v>
      </c>
      <c r="D217" s="282">
        <f t="shared" si="36"/>
        <v>0</v>
      </c>
      <c r="E217" s="282">
        <f t="shared" si="46"/>
        <v>0</v>
      </c>
      <c r="F217" s="282"/>
      <c r="G217" s="282"/>
      <c r="H217" s="288"/>
      <c r="I217" s="282"/>
      <c r="J217" s="282"/>
      <c r="K217" s="282"/>
      <c r="L217" s="285"/>
      <c r="M217" s="282"/>
      <c r="N217" s="282">
        <f t="shared" si="35"/>
        <v>0</v>
      </c>
      <c r="O217" s="282">
        <f t="shared" si="32"/>
        <v>0</v>
      </c>
      <c r="P217" s="283">
        <f t="shared" si="33"/>
        <v>0</v>
      </c>
      <c r="Q217" s="282">
        <f t="shared" si="34"/>
        <v>0</v>
      </c>
      <c r="R217" s="282">
        <v>0</v>
      </c>
      <c r="S217" s="572">
        <v>0.80400000000000005</v>
      </c>
      <c r="T217" s="572"/>
      <c r="U217" s="572">
        <f>'приложение 1.1 '!D157</f>
        <v>0.80400000000000005</v>
      </c>
      <c r="V217" s="572">
        <f>'приложение 1.1 '!E157</f>
        <v>0</v>
      </c>
      <c r="W217" s="499"/>
    </row>
    <row r="218" spans="1:23" s="284" customFormat="1" ht="22.5" hidden="1">
      <c r="A218" s="556" t="s">
        <v>1049</v>
      </c>
      <c r="B218" s="575" t="s">
        <v>837</v>
      </c>
      <c r="C218" s="453">
        <v>0.42703999999999998</v>
      </c>
      <c r="D218" s="282">
        <f t="shared" si="36"/>
        <v>0.40799999999999997</v>
      </c>
      <c r="E218" s="282">
        <f t="shared" si="46"/>
        <v>0.42703999999999998</v>
      </c>
      <c r="F218" s="282"/>
      <c r="G218" s="282"/>
      <c r="H218" s="288"/>
      <c r="I218" s="282"/>
      <c r="J218" s="282"/>
      <c r="K218" s="282"/>
      <c r="L218" s="285">
        <v>0.40799999999999997</v>
      </c>
      <c r="M218" s="282">
        <v>0.42703999999999998</v>
      </c>
      <c r="N218" s="282">
        <f t="shared" si="35"/>
        <v>0</v>
      </c>
      <c r="O218" s="282">
        <f t="shared" si="32"/>
        <v>1.9040000000000001E-2</v>
      </c>
      <c r="P218" s="283">
        <f t="shared" si="33"/>
        <v>4.6666666666666679</v>
      </c>
      <c r="Q218" s="282">
        <f t="shared" si="34"/>
        <v>1.9040000000000001E-2</v>
      </c>
      <c r="R218" s="282">
        <v>0</v>
      </c>
      <c r="S218" s="572">
        <v>0.24</v>
      </c>
      <c r="T218" s="572"/>
      <c r="U218" s="572">
        <f>'приложение 1.1 '!D158</f>
        <v>0.24</v>
      </c>
      <c r="V218" s="572">
        <f>'приложение 1.1 '!E158</f>
        <v>0</v>
      </c>
      <c r="W218" s="499"/>
    </row>
    <row r="219" spans="1:23" s="284" customFormat="1" ht="22.5" hidden="1">
      <c r="A219" s="556" t="s">
        <v>1050</v>
      </c>
      <c r="B219" s="575" t="s">
        <v>838</v>
      </c>
      <c r="C219" s="453">
        <v>0.76936000000000004</v>
      </c>
      <c r="D219" s="282">
        <f t="shared" si="36"/>
        <v>0.40799999999999997</v>
      </c>
      <c r="E219" s="282">
        <f t="shared" si="46"/>
        <v>0.76936000000000004</v>
      </c>
      <c r="F219" s="282"/>
      <c r="G219" s="282"/>
      <c r="H219" s="288"/>
      <c r="I219" s="282"/>
      <c r="J219" s="282"/>
      <c r="K219" s="282"/>
      <c r="L219" s="285">
        <v>0.40799999999999997</v>
      </c>
      <c r="M219" s="282">
        <v>0.76936000000000004</v>
      </c>
      <c r="N219" s="282">
        <f t="shared" si="35"/>
        <v>0</v>
      </c>
      <c r="O219" s="282">
        <f t="shared" si="32"/>
        <v>0.36136000000000007</v>
      </c>
      <c r="P219" s="283">
        <f t="shared" si="33"/>
        <v>88.568627450980415</v>
      </c>
      <c r="Q219" s="282">
        <f t="shared" si="34"/>
        <v>0.36136000000000007</v>
      </c>
      <c r="R219" s="282">
        <v>0</v>
      </c>
      <c r="S219" s="572">
        <v>0.24</v>
      </c>
      <c r="T219" s="572"/>
      <c r="U219" s="572">
        <f>'приложение 1.1 '!D159</f>
        <v>0.24</v>
      </c>
      <c r="V219" s="572">
        <f>'приложение 1.1 '!E159</f>
        <v>0</v>
      </c>
      <c r="W219" s="499"/>
    </row>
    <row r="220" spans="1:23" s="284" customFormat="1" ht="22.5" hidden="1">
      <c r="A220" s="556" t="s">
        <v>1051</v>
      </c>
      <c r="B220" s="575" t="s">
        <v>839</v>
      </c>
      <c r="C220" s="453">
        <v>0.52342</v>
      </c>
      <c r="D220" s="282">
        <f t="shared" si="36"/>
        <v>0.40799999999999997</v>
      </c>
      <c r="E220" s="282">
        <f t="shared" si="46"/>
        <v>0.52342</v>
      </c>
      <c r="F220" s="282"/>
      <c r="G220" s="282"/>
      <c r="H220" s="288"/>
      <c r="I220" s="282"/>
      <c r="J220" s="282"/>
      <c r="K220" s="282"/>
      <c r="L220" s="285">
        <v>0.40799999999999997</v>
      </c>
      <c r="M220" s="282">
        <v>0.52342</v>
      </c>
      <c r="N220" s="282">
        <f t="shared" si="35"/>
        <v>0</v>
      </c>
      <c r="O220" s="282">
        <f t="shared" si="32"/>
        <v>0.11542000000000002</v>
      </c>
      <c r="P220" s="283">
        <f t="shared" si="33"/>
        <v>28.289215686274517</v>
      </c>
      <c r="Q220" s="282">
        <f t="shared" si="34"/>
        <v>0.11542000000000002</v>
      </c>
      <c r="R220" s="282">
        <v>0</v>
      </c>
      <c r="S220" s="572">
        <v>0.24</v>
      </c>
      <c r="T220" s="572"/>
      <c r="U220" s="572">
        <f>'приложение 1.1 '!D160</f>
        <v>0.24</v>
      </c>
      <c r="V220" s="572">
        <f>'приложение 1.1 '!E160</f>
        <v>0</v>
      </c>
      <c r="W220" s="499"/>
    </row>
    <row r="221" spans="1:23" s="284" customFormat="1" ht="22.5" hidden="1">
      <c r="A221" s="556" t="s">
        <v>1052</v>
      </c>
      <c r="B221" s="575" t="s">
        <v>840</v>
      </c>
      <c r="C221" s="453">
        <v>2.13523</v>
      </c>
      <c r="D221" s="282">
        <f t="shared" si="36"/>
        <v>0.374</v>
      </c>
      <c r="E221" s="282">
        <f t="shared" si="46"/>
        <v>2.13523</v>
      </c>
      <c r="F221" s="282"/>
      <c r="G221" s="282"/>
      <c r="H221" s="288"/>
      <c r="I221" s="282"/>
      <c r="J221" s="282"/>
      <c r="K221" s="282"/>
      <c r="L221" s="285">
        <v>0.374</v>
      </c>
      <c r="M221" s="282">
        <v>2.13523</v>
      </c>
      <c r="N221" s="282">
        <f t="shared" si="35"/>
        <v>0</v>
      </c>
      <c r="O221" s="282">
        <f t="shared" si="32"/>
        <v>1.7612299999999999</v>
      </c>
      <c r="P221" s="283">
        <f t="shared" si="33"/>
        <v>470.9171122994652</v>
      </c>
      <c r="Q221" s="282">
        <f t="shared" si="34"/>
        <v>1.7612299999999999</v>
      </c>
      <c r="R221" s="282">
        <v>0</v>
      </c>
      <c r="S221" s="572">
        <v>0.22</v>
      </c>
      <c r="T221" s="572"/>
      <c r="U221" s="572">
        <f>'приложение 1.1 '!D161</f>
        <v>0.22</v>
      </c>
      <c r="V221" s="572">
        <f>'приложение 1.1 '!E161</f>
        <v>0</v>
      </c>
      <c r="W221" s="499"/>
    </row>
    <row r="222" spans="1:23" s="284" customFormat="1" ht="22.5" hidden="1">
      <c r="A222" s="556" t="s">
        <v>1053</v>
      </c>
      <c r="B222" s="575" t="s">
        <v>841</v>
      </c>
      <c r="C222" s="453">
        <v>0.71896000000000004</v>
      </c>
      <c r="D222" s="282">
        <f t="shared" si="36"/>
        <v>0.27200000000000002</v>
      </c>
      <c r="E222" s="282">
        <f t="shared" si="46"/>
        <v>0.71896000000000004</v>
      </c>
      <c r="F222" s="282"/>
      <c r="G222" s="282"/>
      <c r="H222" s="288"/>
      <c r="I222" s="282"/>
      <c r="J222" s="282"/>
      <c r="K222" s="282"/>
      <c r="L222" s="285">
        <v>0.27200000000000002</v>
      </c>
      <c r="M222" s="282">
        <v>0.71896000000000004</v>
      </c>
      <c r="N222" s="282">
        <f t="shared" si="35"/>
        <v>0</v>
      </c>
      <c r="O222" s="282">
        <f t="shared" si="32"/>
        <v>0.44696000000000002</v>
      </c>
      <c r="P222" s="283">
        <f t="shared" si="33"/>
        <v>164.32352941176472</v>
      </c>
      <c r="Q222" s="282">
        <f t="shared" ref="Q222:Q241" si="47">O222</f>
        <v>0.44696000000000002</v>
      </c>
      <c r="R222" s="282">
        <v>0</v>
      </c>
      <c r="S222" s="572">
        <v>0.16</v>
      </c>
      <c r="T222" s="572"/>
      <c r="U222" s="572">
        <f>'приложение 1.1 '!D162</f>
        <v>0.16</v>
      </c>
      <c r="V222" s="572">
        <f>'приложение 1.1 '!E162</f>
        <v>0</v>
      </c>
      <c r="W222" s="499"/>
    </row>
    <row r="223" spans="1:23" s="284" customFormat="1" ht="22.5" hidden="1">
      <c r="A223" s="556" t="s">
        <v>1054</v>
      </c>
      <c r="B223" s="575" t="s">
        <v>842</v>
      </c>
      <c r="C223" s="453">
        <v>0.41460999999999998</v>
      </c>
      <c r="D223" s="282">
        <f t="shared" si="36"/>
        <v>0.53890000000000005</v>
      </c>
      <c r="E223" s="282">
        <f t="shared" si="46"/>
        <v>0.41460999999999998</v>
      </c>
      <c r="F223" s="282"/>
      <c r="G223" s="282"/>
      <c r="H223" s="288"/>
      <c r="I223" s="282"/>
      <c r="J223" s="282"/>
      <c r="K223" s="282"/>
      <c r="L223" s="285">
        <v>0.53890000000000005</v>
      </c>
      <c r="M223" s="282">
        <v>0.41460999999999998</v>
      </c>
      <c r="N223" s="282">
        <f t="shared" si="35"/>
        <v>0</v>
      </c>
      <c r="O223" s="282">
        <f t="shared" si="32"/>
        <v>-0.12429000000000007</v>
      </c>
      <c r="P223" s="283">
        <f t="shared" si="33"/>
        <v>-23.063648172202644</v>
      </c>
      <c r="Q223" s="282">
        <f t="shared" si="47"/>
        <v>-0.12429000000000007</v>
      </c>
      <c r="R223" s="282">
        <v>0</v>
      </c>
      <c r="S223" s="572">
        <v>0.317</v>
      </c>
      <c r="T223" s="572"/>
      <c r="U223" s="572">
        <f>'приложение 1.1 '!D163</f>
        <v>0.317</v>
      </c>
      <c r="V223" s="572">
        <f>'приложение 1.1 '!E163</f>
        <v>0</v>
      </c>
      <c r="W223" s="499"/>
    </row>
    <row r="224" spans="1:23" s="284" customFormat="1" ht="22.5" hidden="1">
      <c r="A224" s="556" t="s">
        <v>2025</v>
      </c>
      <c r="B224" s="575" t="s">
        <v>2026</v>
      </c>
      <c r="C224" s="453">
        <v>0</v>
      </c>
      <c r="D224" s="282">
        <f t="shared" ref="D224" si="48">F224+H224+J224+L224</f>
        <v>0</v>
      </c>
      <c r="E224" s="282">
        <f t="shared" ref="E224" si="49">G224+I224+K224+M224</f>
        <v>0</v>
      </c>
      <c r="F224" s="282"/>
      <c r="G224" s="282"/>
      <c r="H224" s="288"/>
      <c r="I224" s="282"/>
      <c r="J224" s="282"/>
      <c r="K224" s="282"/>
      <c r="L224" s="285"/>
      <c r="M224" s="282"/>
      <c r="N224" s="282">
        <f t="shared" si="35"/>
        <v>0</v>
      </c>
      <c r="O224" s="282">
        <f t="shared" ref="O224:O241" si="50">E224-D224</f>
        <v>0</v>
      </c>
      <c r="P224" s="283">
        <f t="shared" ref="P224:P241" si="51">IF(D224=0,0,(O224/D224)*100)</f>
        <v>0</v>
      </c>
      <c r="Q224" s="282">
        <f t="shared" si="47"/>
        <v>0</v>
      </c>
      <c r="R224" s="282">
        <v>0</v>
      </c>
      <c r="S224" s="572">
        <v>0.23599999999999999</v>
      </c>
      <c r="T224" s="572"/>
      <c r="U224" s="572">
        <f>'приложение 1.1 '!D164</f>
        <v>0.23200000000000001</v>
      </c>
      <c r="V224" s="572">
        <f>'приложение 1.1 '!E164</f>
        <v>0</v>
      </c>
      <c r="W224" s="499"/>
    </row>
    <row r="225" spans="1:23" s="284" customFormat="1" ht="11.25" hidden="1">
      <c r="A225" s="554" t="s">
        <v>863</v>
      </c>
      <c r="B225" s="576" t="s">
        <v>861</v>
      </c>
      <c r="C225" s="453">
        <v>0</v>
      </c>
      <c r="D225" s="282">
        <f t="shared" si="36"/>
        <v>0</v>
      </c>
      <c r="E225" s="282">
        <f t="shared" si="46"/>
        <v>0</v>
      </c>
      <c r="F225" s="282"/>
      <c r="G225" s="282"/>
      <c r="H225" s="288"/>
      <c r="I225" s="282"/>
      <c r="J225" s="282"/>
      <c r="K225" s="282"/>
      <c r="L225" s="285"/>
      <c r="M225" s="282"/>
      <c r="N225" s="282">
        <f t="shared" si="35"/>
        <v>0</v>
      </c>
      <c r="O225" s="282">
        <f t="shared" si="50"/>
        <v>0</v>
      </c>
      <c r="P225" s="283">
        <f t="shared" si="51"/>
        <v>0</v>
      </c>
      <c r="Q225" s="282">
        <f t="shared" si="47"/>
        <v>0</v>
      </c>
      <c r="R225" s="282">
        <v>0</v>
      </c>
      <c r="S225" s="572"/>
      <c r="T225" s="572"/>
      <c r="U225" s="572">
        <f>'приложение 1.1 '!D165</f>
        <v>0</v>
      </c>
      <c r="V225" s="572">
        <f>'приложение 1.1 '!E165</f>
        <v>0</v>
      </c>
      <c r="W225" s="499"/>
    </row>
    <row r="226" spans="1:23" s="284" customFormat="1" ht="33.75" hidden="1">
      <c r="A226" s="556" t="s">
        <v>1055</v>
      </c>
      <c r="B226" s="575" t="s">
        <v>232</v>
      </c>
      <c r="C226" s="453">
        <v>0</v>
      </c>
      <c r="D226" s="282">
        <f t="shared" si="36"/>
        <v>0</v>
      </c>
      <c r="E226" s="282">
        <f t="shared" si="46"/>
        <v>0</v>
      </c>
      <c r="F226" s="282"/>
      <c r="G226" s="282"/>
      <c r="H226" s="288"/>
      <c r="I226" s="282"/>
      <c r="J226" s="282"/>
      <c r="K226" s="282"/>
      <c r="L226" s="285"/>
      <c r="M226" s="282"/>
      <c r="N226" s="282">
        <f t="shared" si="35"/>
        <v>0</v>
      </c>
      <c r="O226" s="282">
        <f t="shared" si="50"/>
        <v>0</v>
      </c>
      <c r="P226" s="283">
        <f t="shared" si="51"/>
        <v>0</v>
      </c>
      <c r="Q226" s="282">
        <f t="shared" si="47"/>
        <v>0</v>
      </c>
      <c r="R226" s="282">
        <v>0</v>
      </c>
      <c r="S226" s="572">
        <v>0.51</v>
      </c>
      <c r="T226" s="572"/>
      <c r="U226" s="572">
        <f>'приложение 1.1 '!D166</f>
        <v>0.51</v>
      </c>
      <c r="V226" s="572">
        <f>'приложение 1.1 '!E166</f>
        <v>0</v>
      </c>
      <c r="W226" s="499"/>
    </row>
    <row r="227" spans="1:23" s="284" customFormat="1" ht="22.5" hidden="1">
      <c r="A227" s="556" t="s">
        <v>1056</v>
      </c>
      <c r="B227" s="575" t="s">
        <v>556</v>
      </c>
      <c r="C227" s="453">
        <v>-8.3266726846886741E-17</v>
      </c>
      <c r="D227" s="282">
        <f t="shared" si="36"/>
        <v>0</v>
      </c>
      <c r="E227" s="282">
        <f t="shared" si="46"/>
        <v>0</v>
      </c>
      <c r="F227" s="282"/>
      <c r="G227" s="282"/>
      <c r="H227" s="288"/>
      <c r="I227" s="282"/>
      <c r="J227" s="282"/>
      <c r="K227" s="282"/>
      <c r="L227" s="285"/>
      <c r="M227" s="282"/>
      <c r="N227" s="282">
        <f t="shared" ref="N227:N241" si="52">C227-E227</f>
        <v>-8.3266726846886741E-17</v>
      </c>
      <c r="O227" s="282">
        <f t="shared" si="50"/>
        <v>0</v>
      </c>
      <c r="P227" s="283">
        <f t="shared" si="51"/>
        <v>0</v>
      </c>
      <c r="Q227" s="282">
        <f t="shared" si="47"/>
        <v>0</v>
      </c>
      <c r="R227" s="282">
        <v>0</v>
      </c>
      <c r="S227" s="572">
        <v>0.60799999999999998</v>
      </c>
      <c r="T227" s="572"/>
      <c r="U227" s="572">
        <f>'приложение 1.1 '!D167</f>
        <v>0.60799999999999998</v>
      </c>
      <c r="V227" s="572">
        <f>'приложение 1.1 '!E167</f>
        <v>0</v>
      </c>
      <c r="W227" s="499"/>
    </row>
    <row r="228" spans="1:23" s="284" customFormat="1" ht="33.75" hidden="1">
      <c r="A228" s="556" t="s">
        <v>1057</v>
      </c>
      <c r="B228" s="575" t="s">
        <v>506</v>
      </c>
      <c r="C228" s="453">
        <v>0</v>
      </c>
      <c r="D228" s="282">
        <f t="shared" si="36"/>
        <v>0</v>
      </c>
      <c r="E228" s="282">
        <f t="shared" si="46"/>
        <v>0</v>
      </c>
      <c r="F228" s="282"/>
      <c r="G228" s="282"/>
      <c r="H228" s="288"/>
      <c r="I228" s="282"/>
      <c r="J228" s="282"/>
      <c r="K228" s="282"/>
      <c r="L228" s="285"/>
      <c r="M228" s="282"/>
      <c r="N228" s="282">
        <f t="shared" si="52"/>
        <v>0</v>
      </c>
      <c r="O228" s="282">
        <f t="shared" si="50"/>
        <v>0</v>
      </c>
      <c r="P228" s="283">
        <f t="shared" si="51"/>
        <v>0</v>
      </c>
      <c r="Q228" s="282">
        <f t="shared" si="47"/>
        <v>0</v>
      </c>
      <c r="R228" s="282">
        <v>0</v>
      </c>
      <c r="S228" s="572">
        <v>4</v>
      </c>
      <c r="T228" s="572"/>
      <c r="U228" s="572">
        <f>'приложение 1.1 '!D168</f>
        <v>4</v>
      </c>
      <c r="V228" s="572">
        <f>'приложение 1.1 '!E168</f>
        <v>0</v>
      </c>
      <c r="W228" s="499"/>
    </row>
    <row r="229" spans="1:23" s="284" customFormat="1" ht="11.25" hidden="1">
      <c r="A229" s="554" t="s">
        <v>864</v>
      </c>
      <c r="B229" s="576" t="s">
        <v>862</v>
      </c>
      <c r="C229" s="453">
        <v>0</v>
      </c>
      <c r="D229" s="282">
        <f t="shared" si="36"/>
        <v>0</v>
      </c>
      <c r="E229" s="282">
        <f t="shared" si="46"/>
        <v>0</v>
      </c>
      <c r="F229" s="282"/>
      <c r="G229" s="282"/>
      <c r="H229" s="288"/>
      <c r="I229" s="282"/>
      <c r="J229" s="282"/>
      <c r="K229" s="282"/>
      <c r="L229" s="285"/>
      <c r="M229" s="282"/>
      <c r="N229" s="282">
        <f t="shared" si="52"/>
        <v>0</v>
      </c>
      <c r="O229" s="282">
        <f t="shared" si="50"/>
        <v>0</v>
      </c>
      <c r="P229" s="283">
        <f t="shared" si="51"/>
        <v>0</v>
      </c>
      <c r="Q229" s="282">
        <f t="shared" si="47"/>
        <v>0</v>
      </c>
      <c r="R229" s="282">
        <v>0</v>
      </c>
      <c r="S229" s="572"/>
      <c r="T229" s="572"/>
      <c r="U229" s="572">
        <f>'приложение 1.1 '!D169</f>
        <v>0</v>
      </c>
      <c r="V229" s="572">
        <f>'приложение 1.1 '!E169</f>
        <v>0</v>
      </c>
      <c r="W229" s="499"/>
    </row>
    <row r="230" spans="1:23" s="284" customFormat="1" ht="11.25" hidden="1">
      <c r="A230" s="556" t="s">
        <v>1058</v>
      </c>
      <c r="B230" s="575" t="s">
        <v>104</v>
      </c>
      <c r="C230" s="453">
        <v>0</v>
      </c>
      <c r="D230" s="282">
        <f t="shared" si="36"/>
        <v>0.8</v>
      </c>
      <c r="E230" s="282">
        <f t="shared" si="46"/>
        <v>0</v>
      </c>
      <c r="F230" s="282"/>
      <c r="G230" s="282"/>
      <c r="H230" s="288"/>
      <c r="I230" s="282"/>
      <c r="J230" s="282"/>
      <c r="K230" s="282"/>
      <c r="L230" s="285">
        <v>0.8</v>
      </c>
      <c r="M230" s="282"/>
      <c r="N230" s="282">
        <f t="shared" si="52"/>
        <v>0</v>
      </c>
      <c r="O230" s="282">
        <f t="shared" si="50"/>
        <v>-0.8</v>
      </c>
      <c r="P230" s="283">
        <f t="shared" si="51"/>
        <v>-100</v>
      </c>
      <c r="Q230" s="282">
        <f t="shared" si="47"/>
        <v>-0.8</v>
      </c>
      <c r="R230" s="282">
        <v>0</v>
      </c>
      <c r="S230" s="572">
        <v>0.35</v>
      </c>
      <c r="T230" s="572"/>
      <c r="U230" s="572">
        <v>0</v>
      </c>
      <c r="V230" s="572">
        <v>0</v>
      </c>
      <c r="W230" s="499"/>
    </row>
    <row r="231" spans="1:23" s="284" customFormat="1" ht="56.25" hidden="1">
      <c r="A231" s="556" t="s">
        <v>1059</v>
      </c>
      <c r="B231" s="575" t="s">
        <v>180</v>
      </c>
      <c r="C231" s="453">
        <v>0</v>
      </c>
      <c r="D231" s="282">
        <f t="shared" si="36"/>
        <v>0</v>
      </c>
      <c r="E231" s="282">
        <f t="shared" si="46"/>
        <v>0</v>
      </c>
      <c r="F231" s="282"/>
      <c r="G231" s="282"/>
      <c r="H231" s="288"/>
      <c r="I231" s="282"/>
      <c r="J231" s="282"/>
      <c r="K231" s="282"/>
      <c r="L231" s="285"/>
      <c r="M231" s="282"/>
      <c r="N231" s="282">
        <f t="shared" si="52"/>
        <v>0</v>
      </c>
      <c r="O231" s="282">
        <f t="shared" si="50"/>
        <v>0</v>
      </c>
      <c r="P231" s="283">
        <f t="shared" si="51"/>
        <v>0</v>
      </c>
      <c r="Q231" s="282">
        <f t="shared" si="47"/>
        <v>0</v>
      </c>
      <c r="R231" s="282"/>
      <c r="S231" s="572">
        <v>4.43</v>
      </c>
      <c r="T231" s="572"/>
      <c r="U231" s="572">
        <f>'приложение 1.1 '!D170</f>
        <v>4.43</v>
      </c>
      <c r="V231" s="572">
        <f>'приложение 1.1 '!E170</f>
        <v>0</v>
      </c>
      <c r="W231" s="499"/>
    </row>
    <row r="232" spans="1:23" s="284" customFormat="1" ht="33.75" hidden="1">
      <c r="A232" s="556" t="s">
        <v>1060</v>
      </c>
      <c r="B232" s="575" t="s">
        <v>264</v>
      </c>
      <c r="C232" s="453">
        <v>0</v>
      </c>
      <c r="D232" s="282">
        <f t="shared" si="36"/>
        <v>0</v>
      </c>
      <c r="E232" s="282">
        <f t="shared" si="46"/>
        <v>0</v>
      </c>
      <c r="F232" s="282"/>
      <c r="G232" s="282"/>
      <c r="H232" s="288"/>
      <c r="I232" s="282"/>
      <c r="J232" s="282"/>
      <c r="K232" s="282"/>
      <c r="L232" s="285"/>
      <c r="M232" s="282"/>
      <c r="N232" s="282">
        <f t="shared" si="52"/>
        <v>0</v>
      </c>
      <c r="O232" s="282">
        <f t="shared" si="50"/>
        <v>0</v>
      </c>
      <c r="P232" s="283">
        <f t="shared" si="51"/>
        <v>0</v>
      </c>
      <c r="Q232" s="282">
        <f t="shared" si="47"/>
        <v>0</v>
      </c>
      <c r="R232" s="282"/>
      <c r="S232" s="572">
        <v>0.55000000000000004</v>
      </c>
      <c r="T232" s="572"/>
      <c r="U232" s="572">
        <f>'приложение 1.1 '!D171</f>
        <v>0.55000000000000004</v>
      </c>
      <c r="V232" s="572">
        <f>'приложение 1.1 '!E171</f>
        <v>0</v>
      </c>
      <c r="W232" s="499"/>
    </row>
    <row r="233" spans="1:23" s="284" customFormat="1" ht="33.75" hidden="1">
      <c r="A233" s="556" t="s">
        <v>1061</v>
      </c>
      <c r="B233" s="575" t="s">
        <v>819</v>
      </c>
      <c r="C233" s="453">
        <v>0</v>
      </c>
      <c r="D233" s="282">
        <f t="shared" ref="D233:D241" si="53">F233+H233+J233+L233</f>
        <v>0</v>
      </c>
      <c r="E233" s="282">
        <f t="shared" si="46"/>
        <v>0</v>
      </c>
      <c r="F233" s="282"/>
      <c r="G233" s="282"/>
      <c r="H233" s="288"/>
      <c r="I233" s="282"/>
      <c r="J233" s="282"/>
      <c r="K233" s="282"/>
      <c r="L233" s="285"/>
      <c r="M233" s="282"/>
      <c r="N233" s="282">
        <f t="shared" si="52"/>
        <v>0</v>
      </c>
      <c r="O233" s="282">
        <f t="shared" si="50"/>
        <v>0</v>
      </c>
      <c r="P233" s="283">
        <f t="shared" si="51"/>
        <v>0</v>
      </c>
      <c r="Q233" s="282">
        <f t="shared" si="47"/>
        <v>0</v>
      </c>
      <c r="R233" s="282"/>
      <c r="S233" s="572">
        <v>10.576000000000001</v>
      </c>
      <c r="T233" s="572"/>
      <c r="U233" s="572">
        <f>'приложение 1.1 '!D172</f>
        <v>10.576000000000001</v>
      </c>
      <c r="V233" s="572">
        <f>'приложение 1.1 '!E172</f>
        <v>0</v>
      </c>
      <c r="W233" s="499"/>
    </row>
    <row r="234" spans="1:23" s="284" customFormat="1" ht="22.5" hidden="1">
      <c r="A234" s="556" t="s">
        <v>2164</v>
      </c>
      <c r="B234" s="575" t="s">
        <v>2165</v>
      </c>
      <c r="C234" s="453">
        <v>1.0044500000000001</v>
      </c>
      <c r="D234" s="282">
        <f t="shared" ref="D234" si="54">F234+H234+J234+L234</f>
        <v>0</v>
      </c>
      <c r="E234" s="282">
        <f t="shared" ref="E234" si="55">G234+I234+K234+M234</f>
        <v>1.0044500000000001</v>
      </c>
      <c r="F234" s="282"/>
      <c r="G234" s="282"/>
      <c r="H234" s="288"/>
      <c r="I234" s="282"/>
      <c r="J234" s="282"/>
      <c r="K234" s="282">
        <v>1.0044500000000001</v>
      </c>
      <c r="L234" s="285"/>
      <c r="M234" s="282"/>
      <c r="N234" s="282">
        <f t="shared" ref="N234" si="56">C234-E234</f>
        <v>0</v>
      </c>
      <c r="O234" s="282">
        <f t="shared" ref="O234" si="57">E234-D234</f>
        <v>1.0044500000000001</v>
      </c>
      <c r="P234" s="283">
        <f t="shared" ref="P234" si="58">IF(D234=0,0,(O234/D234)*100)</f>
        <v>0</v>
      </c>
      <c r="Q234" s="282">
        <f t="shared" si="47"/>
        <v>1.0044500000000001</v>
      </c>
      <c r="R234" s="282"/>
      <c r="S234" s="572">
        <v>0</v>
      </c>
      <c r="T234" s="572">
        <v>0</v>
      </c>
      <c r="U234" s="572">
        <f>'приложение 1.1 '!D173</f>
        <v>1.3005</v>
      </c>
      <c r="V234" s="572">
        <f>'приложение 1.1 '!E173</f>
        <v>0</v>
      </c>
      <c r="W234" s="499"/>
    </row>
    <row r="235" spans="1:23" s="284" customFormat="1" ht="11.25" hidden="1">
      <c r="A235" s="554" t="s">
        <v>866</v>
      </c>
      <c r="B235" s="576" t="s">
        <v>865</v>
      </c>
      <c r="C235" s="453">
        <v>0</v>
      </c>
      <c r="D235" s="282">
        <f t="shared" si="53"/>
        <v>0</v>
      </c>
      <c r="E235" s="282">
        <f t="shared" si="46"/>
        <v>0</v>
      </c>
      <c r="F235" s="282"/>
      <c r="G235" s="282"/>
      <c r="H235" s="288"/>
      <c r="I235" s="282"/>
      <c r="J235" s="282"/>
      <c r="K235" s="282"/>
      <c r="L235" s="285"/>
      <c r="M235" s="282"/>
      <c r="N235" s="282">
        <f t="shared" si="52"/>
        <v>0</v>
      </c>
      <c r="O235" s="282">
        <f t="shared" si="50"/>
        <v>0</v>
      </c>
      <c r="P235" s="283">
        <f t="shared" si="51"/>
        <v>0</v>
      </c>
      <c r="Q235" s="282">
        <f t="shared" si="47"/>
        <v>0</v>
      </c>
      <c r="R235" s="282"/>
      <c r="S235" s="572">
        <v>0</v>
      </c>
      <c r="T235" s="572">
        <v>0</v>
      </c>
      <c r="U235" s="572">
        <f>'приложение 1.1 '!D174</f>
        <v>0</v>
      </c>
      <c r="V235" s="572">
        <f>'приложение 1.1 '!E174</f>
        <v>0</v>
      </c>
      <c r="W235" s="499"/>
    </row>
    <row r="236" spans="1:23" s="284" customFormat="1" ht="22.5" hidden="1">
      <c r="A236" s="556" t="s">
        <v>1062</v>
      </c>
      <c r="B236" s="575" t="s">
        <v>774</v>
      </c>
      <c r="C236" s="453">
        <v>0</v>
      </c>
      <c r="D236" s="282">
        <f t="shared" si="53"/>
        <v>4.3458727100000898</v>
      </c>
      <c r="E236" s="282">
        <f t="shared" si="46"/>
        <v>0</v>
      </c>
      <c r="F236" s="282"/>
      <c r="G236" s="282"/>
      <c r="H236" s="288"/>
      <c r="I236" s="282"/>
      <c r="J236" s="282"/>
      <c r="K236" s="282"/>
      <c r="L236" s="285">
        <v>4.3458727100000898</v>
      </c>
      <c r="M236" s="282"/>
      <c r="N236" s="282">
        <f t="shared" si="52"/>
        <v>0</v>
      </c>
      <c r="O236" s="282">
        <f t="shared" si="50"/>
        <v>-4.3458727100000898</v>
      </c>
      <c r="P236" s="283">
        <f t="shared" si="51"/>
        <v>-100</v>
      </c>
      <c r="Q236" s="282">
        <f t="shared" si="47"/>
        <v>-4.3458727100000898</v>
      </c>
      <c r="R236" s="282"/>
      <c r="S236" s="572">
        <v>0</v>
      </c>
      <c r="T236" s="572">
        <v>0</v>
      </c>
      <c r="U236" s="572">
        <f>'приложение 1.1 '!D175</f>
        <v>0</v>
      </c>
      <c r="V236" s="572">
        <f>'приложение 1.1 '!E175</f>
        <v>0</v>
      </c>
      <c r="W236" s="499"/>
    </row>
    <row r="237" spans="1:23" s="284" customFormat="1" ht="22.5" hidden="1">
      <c r="A237" s="556" t="s">
        <v>1063</v>
      </c>
      <c r="B237" s="575" t="s">
        <v>237</v>
      </c>
      <c r="C237" s="453">
        <v>16.06660999999999</v>
      </c>
      <c r="D237" s="282">
        <f t="shared" si="53"/>
        <v>2.5</v>
      </c>
      <c r="E237" s="282">
        <f t="shared" si="46"/>
        <v>16.06660999999999</v>
      </c>
      <c r="F237" s="282"/>
      <c r="G237" s="282"/>
      <c r="H237" s="288"/>
      <c r="I237" s="282"/>
      <c r="J237" s="282">
        <v>2.5</v>
      </c>
      <c r="K237" s="282">
        <v>16.06660999999999</v>
      </c>
      <c r="L237" s="285"/>
      <c r="M237" s="282"/>
      <c r="N237" s="282">
        <f t="shared" si="52"/>
        <v>0</v>
      </c>
      <c r="O237" s="282">
        <f t="shared" si="50"/>
        <v>13.56660999999999</v>
      </c>
      <c r="P237" s="283">
        <f t="shared" si="51"/>
        <v>542.66439999999966</v>
      </c>
      <c r="Q237" s="282">
        <f t="shared" si="47"/>
        <v>13.56660999999999</v>
      </c>
      <c r="R237" s="282"/>
      <c r="S237" s="572">
        <v>0</v>
      </c>
      <c r="T237" s="572">
        <v>0</v>
      </c>
      <c r="U237" s="572">
        <f>'приложение 1.1 '!D176</f>
        <v>0</v>
      </c>
      <c r="V237" s="572">
        <f>'приложение 1.1 '!E176</f>
        <v>0</v>
      </c>
      <c r="W237" s="499"/>
    </row>
    <row r="238" spans="1:23" s="284" customFormat="1" ht="22.5" hidden="1">
      <c r="A238" s="556" t="s">
        <v>1064</v>
      </c>
      <c r="B238" s="575" t="s">
        <v>29</v>
      </c>
      <c r="C238" s="453">
        <v>0</v>
      </c>
      <c r="D238" s="282">
        <f t="shared" si="53"/>
        <v>0</v>
      </c>
      <c r="E238" s="282">
        <f t="shared" si="46"/>
        <v>0</v>
      </c>
      <c r="F238" s="282"/>
      <c r="G238" s="282"/>
      <c r="H238" s="288"/>
      <c r="I238" s="282"/>
      <c r="J238" s="282"/>
      <c r="K238" s="282"/>
      <c r="L238" s="285"/>
      <c r="M238" s="282"/>
      <c r="N238" s="282">
        <f t="shared" si="52"/>
        <v>0</v>
      </c>
      <c r="O238" s="282">
        <f t="shared" si="50"/>
        <v>0</v>
      </c>
      <c r="P238" s="283">
        <f t="shared" si="51"/>
        <v>0</v>
      </c>
      <c r="Q238" s="282">
        <f t="shared" si="47"/>
        <v>0</v>
      </c>
      <c r="R238" s="282"/>
      <c r="S238" s="572">
        <v>0</v>
      </c>
      <c r="T238" s="572">
        <v>0</v>
      </c>
      <c r="U238" s="572">
        <f>'приложение 1.1 '!D177</f>
        <v>0</v>
      </c>
      <c r="V238" s="572">
        <f>'приложение 1.1 '!E177</f>
        <v>0</v>
      </c>
      <c r="W238" s="499"/>
    </row>
    <row r="239" spans="1:23" s="284" customFormat="1" ht="33.75" hidden="1">
      <c r="A239" s="556" t="s">
        <v>1065</v>
      </c>
      <c r="B239" s="575" t="s">
        <v>675</v>
      </c>
      <c r="C239" s="453">
        <v>0</v>
      </c>
      <c r="D239" s="282">
        <f t="shared" si="53"/>
        <v>0.5</v>
      </c>
      <c r="E239" s="282">
        <f t="shared" si="46"/>
        <v>0</v>
      </c>
      <c r="F239" s="282">
        <v>0.5</v>
      </c>
      <c r="G239" s="282"/>
      <c r="H239" s="288"/>
      <c r="I239" s="282"/>
      <c r="J239" s="282"/>
      <c r="K239" s="282"/>
      <c r="L239" s="285"/>
      <c r="M239" s="282"/>
      <c r="N239" s="282">
        <f t="shared" si="52"/>
        <v>0</v>
      </c>
      <c r="O239" s="282">
        <f t="shared" si="50"/>
        <v>-0.5</v>
      </c>
      <c r="P239" s="283">
        <f t="shared" si="51"/>
        <v>-100</v>
      </c>
      <c r="Q239" s="282">
        <f t="shared" si="47"/>
        <v>-0.5</v>
      </c>
      <c r="R239" s="282"/>
      <c r="S239" s="572">
        <v>0</v>
      </c>
      <c r="T239" s="572">
        <v>0</v>
      </c>
      <c r="U239" s="572">
        <v>0</v>
      </c>
      <c r="V239" s="572">
        <v>0</v>
      </c>
      <c r="W239" s="499"/>
    </row>
    <row r="240" spans="1:23" s="284" customFormat="1" ht="45" hidden="1">
      <c r="A240" s="556" t="s">
        <v>1066</v>
      </c>
      <c r="B240" s="575" t="s">
        <v>330</v>
      </c>
      <c r="C240" s="453">
        <v>0</v>
      </c>
      <c r="D240" s="282">
        <f t="shared" si="53"/>
        <v>0.5</v>
      </c>
      <c r="E240" s="282">
        <f t="shared" si="46"/>
        <v>0</v>
      </c>
      <c r="F240" s="282">
        <v>0.5</v>
      </c>
      <c r="G240" s="282"/>
      <c r="H240" s="288"/>
      <c r="I240" s="282"/>
      <c r="J240" s="282"/>
      <c r="K240" s="282"/>
      <c r="L240" s="285"/>
      <c r="M240" s="282"/>
      <c r="N240" s="282">
        <f t="shared" si="52"/>
        <v>0</v>
      </c>
      <c r="O240" s="282">
        <f t="shared" si="50"/>
        <v>-0.5</v>
      </c>
      <c r="P240" s="283">
        <f t="shared" si="51"/>
        <v>-100</v>
      </c>
      <c r="Q240" s="282">
        <f t="shared" si="47"/>
        <v>-0.5</v>
      </c>
      <c r="R240" s="282"/>
      <c r="S240" s="572">
        <v>0</v>
      </c>
      <c r="T240" s="572">
        <v>0</v>
      </c>
      <c r="U240" s="572">
        <v>0</v>
      </c>
      <c r="V240" s="572">
        <v>0</v>
      </c>
      <c r="W240" s="499"/>
    </row>
    <row r="241" spans="1:23" s="284" customFormat="1" ht="33.75" hidden="1">
      <c r="A241" s="556" t="s">
        <v>1067</v>
      </c>
      <c r="B241" s="575" t="s">
        <v>600</v>
      </c>
      <c r="C241" s="453">
        <v>0</v>
      </c>
      <c r="D241" s="282">
        <f t="shared" si="53"/>
        <v>0.5</v>
      </c>
      <c r="E241" s="282">
        <f t="shared" si="46"/>
        <v>0</v>
      </c>
      <c r="F241" s="282">
        <v>0.5</v>
      </c>
      <c r="G241" s="282"/>
      <c r="H241" s="288"/>
      <c r="I241" s="282"/>
      <c r="J241" s="282"/>
      <c r="K241" s="282"/>
      <c r="L241" s="285"/>
      <c r="M241" s="282"/>
      <c r="N241" s="282">
        <f t="shared" si="52"/>
        <v>0</v>
      </c>
      <c r="O241" s="282">
        <f t="shared" si="50"/>
        <v>-0.5</v>
      </c>
      <c r="P241" s="283">
        <f t="shared" si="51"/>
        <v>-100</v>
      </c>
      <c r="Q241" s="282">
        <f t="shared" si="47"/>
        <v>-0.5</v>
      </c>
      <c r="R241" s="282"/>
      <c r="S241" s="572">
        <v>0</v>
      </c>
      <c r="T241" s="572">
        <v>0</v>
      </c>
      <c r="U241" s="572">
        <v>0</v>
      </c>
      <c r="V241" s="572">
        <v>0</v>
      </c>
      <c r="W241" s="499"/>
    </row>
    <row r="242" spans="1:23" s="284" customFormat="1" ht="11.25" hidden="1" customHeight="1">
      <c r="A242" s="554" t="s">
        <v>400</v>
      </c>
      <c r="B242" s="554" t="s">
        <v>338</v>
      </c>
      <c r="C242" s="566">
        <f t="shared" ref="C242:T242" si="59">SUM(C243)</f>
        <v>0.46276999999999968</v>
      </c>
      <c r="D242" s="567">
        <f t="shared" ref="D242" si="60">SUM(D243)</f>
        <v>0.5</v>
      </c>
      <c r="E242" s="567">
        <f t="shared" si="59"/>
        <v>0.46276999999999968</v>
      </c>
      <c r="F242" s="567">
        <f t="shared" si="59"/>
        <v>0</v>
      </c>
      <c r="G242" s="567">
        <f t="shared" si="59"/>
        <v>0</v>
      </c>
      <c r="H242" s="567">
        <f t="shared" si="59"/>
        <v>0</v>
      </c>
      <c r="I242" s="567">
        <f t="shared" si="59"/>
        <v>0</v>
      </c>
      <c r="J242" s="567">
        <f t="shared" si="59"/>
        <v>0.5</v>
      </c>
      <c r="K242" s="567">
        <f t="shared" si="59"/>
        <v>0.46276999999999968</v>
      </c>
      <c r="L242" s="567">
        <f t="shared" si="59"/>
        <v>0</v>
      </c>
      <c r="M242" s="567">
        <f t="shared" si="59"/>
        <v>0</v>
      </c>
      <c r="N242" s="567">
        <f t="shared" si="59"/>
        <v>0</v>
      </c>
      <c r="O242" s="567">
        <f t="shared" si="59"/>
        <v>-3.7230000000000318E-2</v>
      </c>
      <c r="P242" s="568">
        <f t="shared" si="59"/>
        <v>-7.4460000000000637</v>
      </c>
      <c r="Q242" s="567">
        <f t="shared" si="59"/>
        <v>-3.7230000000000318E-2</v>
      </c>
      <c r="R242" s="567">
        <f t="shared" ref="R242" si="61">SUM(R243)</f>
        <v>0</v>
      </c>
      <c r="S242" s="577">
        <f>SUM(S243)</f>
        <v>0</v>
      </c>
      <c r="T242" s="577">
        <f t="shared" si="59"/>
        <v>0</v>
      </c>
      <c r="U242" s="577">
        <f>SUM(U243)</f>
        <v>0</v>
      </c>
      <c r="V242" s="577">
        <f>SUM(V243)</f>
        <v>0</v>
      </c>
      <c r="W242" s="567"/>
    </row>
    <row r="243" spans="1:23" s="284" customFormat="1" ht="11.25" hidden="1">
      <c r="A243" s="556" t="s">
        <v>273</v>
      </c>
      <c r="B243" s="556" t="s">
        <v>235</v>
      </c>
      <c r="C243" s="453">
        <v>0.46276999999999968</v>
      </c>
      <c r="D243" s="282">
        <f>F243+H243+J243+L243</f>
        <v>0.5</v>
      </c>
      <c r="E243" s="282">
        <f>G243+I243+K243+M243</f>
        <v>0.46276999999999968</v>
      </c>
      <c r="F243" s="282"/>
      <c r="G243" s="282"/>
      <c r="H243" s="282"/>
      <c r="I243" s="282"/>
      <c r="J243" s="282">
        <v>0.5</v>
      </c>
      <c r="K243" s="282">
        <v>0.46276999999999968</v>
      </c>
      <c r="L243" s="282"/>
      <c r="M243" s="282"/>
      <c r="N243" s="282">
        <f>C243-E243</f>
        <v>0</v>
      </c>
      <c r="O243" s="282">
        <f>E243-D243</f>
        <v>-3.7230000000000318E-2</v>
      </c>
      <c r="P243" s="283">
        <f>IF(D243=0,0,(O243/D243)*100)</f>
        <v>-7.4460000000000637</v>
      </c>
      <c r="Q243" s="282">
        <f>O243</f>
        <v>-3.7230000000000318E-2</v>
      </c>
      <c r="R243" s="282">
        <v>0</v>
      </c>
      <c r="S243" s="572"/>
      <c r="T243" s="572"/>
      <c r="U243" s="572">
        <f>'приложение 1.1 '!D180</f>
        <v>0</v>
      </c>
      <c r="V243" s="572">
        <f>'приложение 1.1 '!E180</f>
        <v>0</v>
      </c>
      <c r="W243" s="499"/>
    </row>
    <row r="244" spans="1:23" s="284" customFormat="1" ht="31.5" hidden="1">
      <c r="A244" s="554" t="s">
        <v>411</v>
      </c>
      <c r="B244" s="576" t="s">
        <v>251</v>
      </c>
      <c r="C244" s="566">
        <f t="shared" ref="C244:Q244" si="62">SUM(C245)</f>
        <v>0</v>
      </c>
      <c r="D244" s="567">
        <f t="shared" ref="D244" si="63">SUM(D245)</f>
        <v>1</v>
      </c>
      <c r="E244" s="567">
        <f t="shared" si="62"/>
        <v>0</v>
      </c>
      <c r="F244" s="567">
        <f t="shared" si="62"/>
        <v>0</v>
      </c>
      <c r="G244" s="567">
        <f t="shared" si="62"/>
        <v>0</v>
      </c>
      <c r="H244" s="567">
        <f t="shared" si="62"/>
        <v>1</v>
      </c>
      <c r="I244" s="567">
        <f t="shared" si="62"/>
        <v>0</v>
      </c>
      <c r="J244" s="567">
        <f t="shared" si="62"/>
        <v>0</v>
      </c>
      <c r="K244" s="567">
        <f t="shared" si="62"/>
        <v>0</v>
      </c>
      <c r="L244" s="567">
        <f t="shared" si="62"/>
        <v>0</v>
      </c>
      <c r="M244" s="567">
        <f t="shared" si="62"/>
        <v>0</v>
      </c>
      <c r="N244" s="567">
        <f t="shared" si="62"/>
        <v>0</v>
      </c>
      <c r="O244" s="567">
        <f t="shared" si="62"/>
        <v>-1</v>
      </c>
      <c r="P244" s="568">
        <f t="shared" si="62"/>
        <v>-100</v>
      </c>
      <c r="Q244" s="567">
        <f t="shared" si="62"/>
        <v>-1</v>
      </c>
      <c r="R244" s="567">
        <f t="shared" ref="R244" si="64">SUM(R245)</f>
        <v>0</v>
      </c>
      <c r="S244" s="573">
        <f>SUM(S245)</f>
        <v>0</v>
      </c>
      <c r="T244" s="573">
        <f>SUM(T245)</f>
        <v>0</v>
      </c>
      <c r="U244" s="573">
        <f>SUM(U245)</f>
        <v>0</v>
      </c>
      <c r="V244" s="573">
        <f>SUM(V245)</f>
        <v>0</v>
      </c>
      <c r="W244" s="567"/>
    </row>
    <row r="245" spans="1:23" s="284" customFormat="1" ht="22.5" hidden="1">
      <c r="A245" s="556" t="s">
        <v>1068</v>
      </c>
      <c r="B245" s="575" t="s">
        <v>236</v>
      </c>
      <c r="C245" s="453">
        <v>0</v>
      </c>
      <c r="D245" s="282">
        <f>F245+H245+J245+L245</f>
        <v>1</v>
      </c>
      <c r="E245" s="282">
        <f>G245+I245+K245+M245</f>
        <v>0</v>
      </c>
      <c r="F245" s="282"/>
      <c r="G245" s="282"/>
      <c r="H245" s="282">
        <v>1</v>
      </c>
      <c r="I245" s="282"/>
      <c r="J245" s="282"/>
      <c r="K245" s="282"/>
      <c r="L245" s="282"/>
      <c r="M245" s="282"/>
      <c r="N245" s="282">
        <f>C245-E245</f>
        <v>0</v>
      </c>
      <c r="O245" s="282">
        <f>E245-D245</f>
        <v>-1</v>
      </c>
      <c r="P245" s="283">
        <f>IF(D245=0,0,(O245/D245)*100)</f>
        <v>-100</v>
      </c>
      <c r="Q245" s="282">
        <f>O245</f>
        <v>-1</v>
      </c>
      <c r="R245" s="282">
        <v>0</v>
      </c>
      <c r="S245" s="572"/>
      <c r="T245" s="572"/>
      <c r="U245" s="572">
        <f>'приложение 1.1 '!D183</f>
        <v>0</v>
      </c>
      <c r="V245" s="572">
        <f>'приложение 1.1 '!E183</f>
        <v>0</v>
      </c>
      <c r="W245" s="499"/>
    </row>
    <row r="246" spans="1:23" s="284" customFormat="1" ht="11.25" hidden="1">
      <c r="A246" s="578">
        <v>2</v>
      </c>
      <c r="B246" s="554" t="s">
        <v>164</v>
      </c>
      <c r="C246" s="680">
        <f t="shared" ref="C246:R246" si="65">C247</f>
        <v>354.69890713559312</v>
      </c>
      <c r="D246" s="523">
        <f t="shared" si="65"/>
        <v>460.28378928999985</v>
      </c>
      <c r="E246" s="523">
        <f t="shared" si="65"/>
        <v>354.69890713559306</v>
      </c>
      <c r="F246" s="523">
        <f t="shared" si="65"/>
        <v>0</v>
      </c>
      <c r="G246" s="523">
        <f t="shared" si="65"/>
        <v>0.54722000000000004</v>
      </c>
      <c r="H246" s="523">
        <f t="shared" si="65"/>
        <v>17.025443499999998</v>
      </c>
      <c r="I246" s="523">
        <f t="shared" si="65"/>
        <v>34.95825</v>
      </c>
      <c r="J246" s="523">
        <f t="shared" si="65"/>
        <v>207.54834579000001</v>
      </c>
      <c r="K246" s="523">
        <f t="shared" si="65"/>
        <v>9.4957500000000028</v>
      </c>
      <c r="L246" s="523">
        <f t="shared" si="65"/>
        <v>235.70999999999998</v>
      </c>
      <c r="M246" s="523">
        <f t="shared" si="65"/>
        <v>309.69768713559313</v>
      </c>
      <c r="N246" s="523">
        <f t="shared" si="65"/>
        <v>1.1102230246251565E-14</v>
      </c>
      <c r="O246" s="523">
        <f t="shared" si="65"/>
        <v>-105.58488215440678</v>
      </c>
      <c r="P246" s="523">
        <f>P247</f>
        <v>-22.939083367953131</v>
      </c>
      <c r="Q246" s="523">
        <f t="shared" si="65"/>
        <v>-105.5848821544068</v>
      </c>
      <c r="R246" s="523">
        <f t="shared" si="65"/>
        <v>0</v>
      </c>
      <c r="S246" s="547">
        <f>S247</f>
        <v>195.06450000000004</v>
      </c>
      <c r="T246" s="547">
        <f t="shared" ref="T246:V246" si="66">T247</f>
        <v>441.65999999999963</v>
      </c>
      <c r="U246" s="547">
        <f t="shared" si="66"/>
        <v>220.38170000000008</v>
      </c>
      <c r="V246" s="547">
        <f t="shared" si="66"/>
        <v>324.7199999999998</v>
      </c>
      <c r="W246" s="524"/>
    </row>
    <row r="247" spans="1:23" s="284" customFormat="1" ht="21" hidden="1">
      <c r="A247" s="554" t="s">
        <v>402</v>
      </c>
      <c r="B247" s="554" t="s">
        <v>250</v>
      </c>
      <c r="C247" s="523">
        <f t="shared" ref="C247:N247" si="67">SUM(C248:C586)</f>
        <v>354.69890713559312</v>
      </c>
      <c r="D247" s="523">
        <f t="shared" si="67"/>
        <v>460.28378928999985</v>
      </c>
      <c r="E247" s="523">
        <f t="shared" si="67"/>
        <v>354.69890713559306</v>
      </c>
      <c r="F247" s="523">
        <f t="shared" si="67"/>
        <v>0</v>
      </c>
      <c r="G247" s="523">
        <f t="shared" si="67"/>
        <v>0.54722000000000004</v>
      </c>
      <c r="H247" s="523">
        <f t="shared" si="67"/>
        <v>17.025443499999998</v>
      </c>
      <c r="I247" s="523">
        <f t="shared" si="67"/>
        <v>34.95825</v>
      </c>
      <c r="J247" s="523">
        <f t="shared" si="67"/>
        <v>207.54834579000001</v>
      </c>
      <c r="K247" s="523">
        <f t="shared" si="67"/>
        <v>9.4957500000000028</v>
      </c>
      <c r="L247" s="523">
        <f t="shared" si="67"/>
        <v>235.70999999999998</v>
      </c>
      <c r="M247" s="523">
        <f t="shared" si="67"/>
        <v>309.69768713559313</v>
      </c>
      <c r="N247" s="523">
        <f t="shared" si="67"/>
        <v>1.1102230246251565E-14</v>
      </c>
      <c r="O247" s="523">
        <f t="shared" ref="O247:O277" si="68">E247-D247</f>
        <v>-105.58488215440678</v>
      </c>
      <c r="P247" s="525">
        <f t="shared" ref="P247:P277" si="69">IF(D247=0,0,(O247/D247)*100)</f>
        <v>-22.939083367953131</v>
      </c>
      <c r="Q247" s="523">
        <f t="shared" ref="Q247:V247" si="70">SUM(Q248:Q586)</f>
        <v>-105.5848821544068</v>
      </c>
      <c r="R247" s="523">
        <f t="shared" si="70"/>
        <v>0</v>
      </c>
      <c r="S247" s="574">
        <f t="shared" si="70"/>
        <v>195.06450000000004</v>
      </c>
      <c r="T247" s="574">
        <f t="shared" si="70"/>
        <v>441.65999999999963</v>
      </c>
      <c r="U247" s="574">
        <f t="shared" si="70"/>
        <v>220.38170000000008</v>
      </c>
      <c r="V247" s="574">
        <f t="shared" si="70"/>
        <v>324.7199999999998</v>
      </c>
      <c r="W247" s="524"/>
    </row>
    <row r="248" spans="1:23" s="284" customFormat="1" ht="11.25" hidden="1">
      <c r="A248" s="554" t="s">
        <v>868</v>
      </c>
      <c r="B248" s="554" t="s">
        <v>1424</v>
      </c>
      <c r="C248" s="453">
        <v>0</v>
      </c>
      <c r="D248" s="282">
        <f>F248+H248+J248+L248</f>
        <v>0</v>
      </c>
      <c r="E248" s="282">
        <f t="shared" ref="E248:E434" si="71">G248+I248+K248+M248</f>
        <v>0</v>
      </c>
      <c r="F248" s="285"/>
      <c r="G248" s="285"/>
      <c r="H248" s="285"/>
      <c r="I248" s="285"/>
      <c r="J248" s="286"/>
      <c r="K248" s="285"/>
      <c r="L248" s="285"/>
      <c r="M248" s="285"/>
      <c r="N248" s="282">
        <f t="shared" ref="N248:N277" si="72">C248-E248</f>
        <v>0</v>
      </c>
      <c r="O248" s="282">
        <f t="shared" si="68"/>
        <v>0</v>
      </c>
      <c r="P248" s="283">
        <f t="shared" si="69"/>
        <v>0</v>
      </c>
      <c r="Q248" s="282">
        <f>O248</f>
        <v>0</v>
      </c>
      <c r="R248" s="282">
        <v>0</v>
      </c>
      <c r="S248" s="572"/>
      <c r="T248" s="572"/>
      <c r="U248" s="572"/>
      <c r="V248" s="572"/>
      <c r="W248" s="499"/>
    </row>
    <row r="249" spans="1:23" s="284" customFormat="1" ht="22.5" hidden="1">
      <c r="A249" s="556" t="s">
        <v>1069</v>
      </c>
      <c r="B249" s="575" t="s">
        <v>1410</v>
      </c>
      <c r="C249" s="453">
        <v>1.7347234759768071E-18</v>
      </c>
      <c r="D249" s="282">
        <f t="shared" ref="D249:D314" si="73">F249+H249+J249+L249</f>
        <v>0</v>
      </c>
      <c r="E249" s="282">
        <f t="shared" si="71"/>
        <v>0</v>
      </c>
      <c r="F249" s="285"/>
      <c r="G249" s="285"/>
      <c r="H249" s="286"/>
      <c r="I249" s="285"/>
      <c r="J249" s="286"/>
      <c r="K249" s="285"/>
      <c r="L249" s="285"/>
      <c r="M249" s="285"/>
      <c r="N249" s="282">
        <f t="shared" si="72"/>
        <v>1.7347234759768071E-18</v>
      </c>
      <c r="O249" s="282">
        <f t="shared" si="68"/>
        <v>0</v>
      </c>
      <c r="P249" s="283">
        <f t="shared" si="69"/>
        <v>0</v>
      </c>
      <c r="Q249" s="282">
        <f t="shared" ref="Q249:Q312" si="74">O249</f>
        <v>0</v>
      </c>
      <c r="R249" s="282">
        <v>0</v>
      </c>
      <c r="S249" s="572"/>
      <c r="T249" s="572">
        <v>2</v>
      </c>
      <c r="U249" s="572">
        <f>'приложение 1.1 '!D188</f>
        <v>0</v>
      </c>
      <c r="V249" s="572">
        <f>'приложение 1.1 '!E188</f>
        <v>2</v>
      </c>
      <c r="W249" s="499"/>
    </row>
    <row r="250" spans="1:23" s="284" customFormat="1" ht="22.5" hidden="1">
      <c r="A250" s="556" t="s">
        <v>1070</v>
      </c>
      <c r="B250" s="575" t="s">
        <v>1411</v>
      </c>
      <c r="C250" s="453">
        <v>0</v>
      </c>
      <c r="D250" s="282">
        <f t="shared" si="73"/>
        <v>0</v>
      </c>
      <c r="E250" s="282">
        <f t="shared" si="71"/>
        <v>0</v>
      </c>
      <c r="F250" s="285"/>
      <c r="G250" s="285"/>
      <c r="H250" s="286"/>
      <c r="I250" s="285"/>
      <c r="J250" s="285"/>
      <c r="K250" s="285"/>
      <c r="L250" s="285"/>
      <c r="M250" s="285"/>
      <c r="N250" s="282">
        <f t="shared" si="72"/>
        <v>0</v>
      </c>
      <c r="O250" s="282">
        <f t="shared" si="68"/>
        <v>0</v>
      </c>
      <c r="P250" s="283">
        <f t="shared" si="69"/>
        <v>0</v>
      </c>
      <c r="Q250" s="282">
        <f t="shared" si="74"/>
        <v>0</v>
      </c>
      <c r="R250" s="282"/>
      <c r="S250" s="572"/>
      <c r="T250" s="572">
        <v>2</v>
      </c>
      <c r="U250" s="572">
        <f>'приложение 1.1 '!D189</f>
        <v>0</v>
      </c>
      <c r="V250" s="572">
        <f>'приложение 1.1 '!E189</f>
        <v>2</v>
      </c>
      <c r="W250" s="499"/>
    </row>
    <row r="251" spans="1:23" s="284" customFormat="1" ht="33.75" hidden="1">
      <c r="A251" s="556" t="s">
        <v>1071</v>
      </c>
      <c r="B251" s="575" t="s">
        <v>1568</v>
      </c>
      <c r="C251" s="453">
        <v>0</v>
      </c>
      <c r="D251" s="282">
        <f t="shared" si="73"/>
        <v>0</v>
      </c>
      <c r="E251" s="282">
        <f t="shared" si="71"/>
        <v>0</v>
      </c>
      <c r="F251" s="285"/>
      <c r="G251" s="285"/>
      <c r="H251" s="286"/>
      <c r="I251" s="285"/>
      <c r="J251" s="285"/>
      <c r="K251" s="285"/>
      <c r="L251" s="285"/>
      <c r="M251" s="285"/>
      <c r="N251" s="282">
        <f t="shared" si="72"/>
        <v>0</v>
      </c>
      <c r="O251" s="282">
        <f t="shared" si="68"/>
        <v>0</v>
      </c>
      <c r="P251" s="283">
        <f t="shared" si="69"/>
        <v>0</v>
      </c>
      <c r="Q251" s="282">
        <f t="shared" si="74"/>
        <v>0</v>
      </c>
      <c r="R251" s="282"/>
      <c r="S251" s="572"/>
      <c r="T251" s="572">
        <v>2</v>
      </c>
      <c r="U251" s="572">
        <f>'приложение 1.1 '!D190</f>
        <v>0</v>
      </c>
      <c r="V251" s="572">
        <f>'приложение 1.1 '!E190</f>
        <v>2</v>
      </c>
      <c r="W251" s="499"/>
    </row>
    <row r="252" spans="1:23" s="280" customFormat="1" ht="22.5" hidden="1">
      <c r="A252" s="556" t="s">
        <v>1072</v>
      </c>
      <c r="B252" s="575" t="s">
        <v>1285</v>
      </c>
      <c r="C252" s="453">
        <v>0</v>
      </c>
      <c r="D252" s="282">
        <f t="shared" si="73"/>
        <v>0</v>
      </c>
      <c r="E252" s="282">
        <f t="shared" si="71"/>
        <v>0</v>
      </c>
      <c r="F252" s="285"/>
      <c r="G252" s="285"/>
      <c r="H252" s="286"/>
      <c r="I252" s="285"/>
      <c r="J252" s="285"/>
      <c r="K252" s="285"/>
      <c r="L252" s="285"/>
      <c r="M252" s="285"/>
      <c r="N252" s="282">
        <f t="shared" si="72"/>
        <v>0</v>
      </c>
      <c r="O252" s="282">
        <f t="shared" si="68"/>
        <v>0</v>
      </c>
      <c r="P252" s="283">
        <f t="shared" si="69"/>
        <v>0</v>
      </c>
      <c r="Q252" s="282">
        <f t="shared" si="74"/>
        <v>0</v>
      </c>
      <c r="R252" s="282"/>
      <c r="S252" s="572"/>
      <c r="T252" s="572">
        <v>3.2</v>
      </c>
      <c r="U252" s="572">
        <f>'приложение 1.1 '!D191</f>
        <v>0</v>
      </c>
      <c r="V252" s="572">
        <f>'приложение 1.1 '!E191</f>
        <v>3.2</v>
      </c>
      <c r="W252" s="499"/>
    </row>
    <row r="253" spans="1:23" s="280" customFormat="1" ht="11.25" hidden="1">
      <c r="A253" s="556" t="s">
        <v>1073</v>
      </c>
      <c r="B253" s="575" t="s">
        <v>1347</v>
      </c>
      <c r="C253" s="453">
        <v>0</v>
      </c>
      <c r="D253" s="282">
        <f t="shared" si="73"/>
        <v>0</v>
      </c>
      <c r="E253" s="282">
        <f t="shared" si="71"/>
        <v>0</v>
      </c>
      <c r="F253" s="285"/>
      <c r="G253" s="285"/>
      <c r="H253" s="286"/>
      <c r="I253" s="285"/>
      <c r="J253" s="285"/>
      <c r="K253" s="285"/>
      <c r="L253" s="285"/>
      <c r="M253" s="285"/>
      <c r="N253" s="282">
        <f t="shared" si="72"/>
        <v>0</v>
      </c>
      <c r="O253" s="282">
        <f t="shared" si="68"/>
        <v>0</v>
      </c>
      <c r="P253" s="283">
        <f t="shared" si="69"/>
        <v>0</v>
      </c>
      <c r="Q253" s="282">
        <f t="shared" si="74"/>
        <v>0</v>
      </c>
      <c r="R253" s="282"/>
      <c r="S253" s="572"/>
      <c r="T253" s="572">
        <v>2</v>
      </c>
      <c r="U253" s="572">
        <f>'приложение 1.1 '!D192</f>
        <v>0</v>
      </c>
      <c r="V253" s="572">
        <f>'приложение 1.1 '!E192</f>
        <v>2</v>
      </c>
      <c r="W253" s="499"/>
    </row>
    <row r="254" spans="1:23" s="284" customFormat="1" ht="22.5" hidden="1">
      <c r="A254" s="556" t="s">
        <v>1074</v>
      </c>
      <c r="B254" s="575" t="s">
        <v>1397</v>
      </c>
      <c r="C254" s="453">
        <v>0</v>
      </c>
      <c r="D254" s="282">
        <f t="shared" si="73"/>
        <v>6.5</v>
      </c>
      <c r="E254" s="282">
        <f t="shared" si="71"/>
        <v>0</v>
      </c>
      <c r="F254" s="285"/>
      <c r="G254" s="285"/>
      <c r="H254" s="286"/>
      <c r="I254" s="285"/>
      <c r="J254" s="285">
        <v>6.5</v>
      </c>
      <c r="K254" s="285"/>
      <c r="L254" s="285"/>
      <c r="M254" s="285"/>
      <c r="N254" s="282">
        <f t="shared" si="72"/>
        <v>0</v>
      </c>
      <c r="O254" s="282">
        <f t="shared" si="68"/>
        <v>-6.5</v>
      </c>
      <c r="P254" s="283">
        <f t="shared" si="69"/>
        <v>-100</v>
      </c>
      <c r="Q254" s="282">
        <f t="shared" si="74"/>
        <v>-6.5</v>
      </c>
      <c r="R254" s="282"/>
      <c r="S254" s="572"/>
      <c r="T254" s="572">
        <v>2</v>
      </c>
      <c r="U254" s="572">
        <v>0</v>
      </c>
      <c r="V254" s="572">
        <v>0</v>
      </c>
      <c r="W254" s="499" t="s">
        <v>2339</v>
      </c>
    </row>
    <row r="255" spans="1:23" s="284" customFormat="1" ht="22.5" hidden="1">
      <c r="A255" s="556" t="s">
        <v>1075</v>
      </c>
      <c r="B255" s="575" t="s">
        <v>1883</v>
      </c>
      <c r="C255" s="453">
        <v>0</v>
      </c>
      <c r="D255" s="282">
        <f t="shared" si="73"/>
        <v>0</v>
      </c>
      <c r="E255" s="282">
        <f t="shared" si="71"/>
        <v>0</v>
      </c>
      <c r="F255" s="285"/>
      <c r="G255" s="285"/>
      <c r="H255" s="286"/>
      <c r="I255" s="285"/>
      <c r="J255" s="285"/>
      <c r="K255" s="285"/>
      <c r="L255" s="285"/>
      <c r="M255" s="285"/>
      <c r="N255" s="282">
        <f t="shared" si="72"/>
        <v>0</v>
      </c>
      <c r="O255" s="282">
        <f t="shared" si="68"/>
        <v>0</v>
      </c>
      <c r="P255" s="283">
        <f t="shared" si="69"/>
        <v>0</v>
      </c>
      <c r="Q255" s="282">
        <f t="shared" si="74"/>
        <v>0</v>
      </c>
      <c r="R255" s="282"/>
      <c r="S255" s="572"/>
      <c r="T255" s="572">
        <v>2</v>
      </c>
      <c r="U255" s="572">
        <f>'приложение 1.1 '!D193</f>
        <v>0</v>
      </c>
      <c r="V255" s="572">
        <f>'приложение 1.1 '!E193</f>
        <v>2</v>
      </c>
      <c r="W255" s="499"/>
    </row>
    <row r="256" spans="1:23" s="284" customFormat="1" ht="22.5" hidden="1">
      <c r="A256" s="556" t="s">
        <v>1076</v>
      </c>
      <c r="B256" s="575" t="s">
        <v>1704</v>
      </c>
      <c r="C256" s="453">
        <v>0</v>
      </c>
      <c r="D256" s="282">
        <f t="shared" si="73"/>
        <v>0</v>
      </c>
      <c r="E256" s="282">
        <f t="shared" si="71"/>
        <v>0</v>
      </c>
      <c r="F256" s="285"/>
      <c r="G256" s="285"/>
      <c r="H256" s="286"/>
      <c r="I256" s="285"/>
      <c r="J256" s="285"/>
      <c r="K256" s="285"/>
      <c r="L256" s="285"/>
      <c r="M256" s="285"/>
      <c r="N256" s="282">
        <f t="shared" si="72"/>
        <v>0</v>
      </c>
      <c r="O256" s="282">
        <f t="shared" si="68"/>
        <v>0</v>
      </c>
      <c r="P256" s="283">
        <f t="shared" si="69"/>
        <v>0</v>
      </c>
      <c r="Q256" s="282">
        <f t="shared" si="74"/>
        <v>0</v>
      </c>
      <c r="R256" s="282"/>
      <c r="S256" s="572"/>
      <c r="T256" s="572">
        <v>2</v>
      </c>
      <c r="U256" s="572">
        <f>'приложение 1.1 '!D194</f>
        <v>0</v>
      </c>
      <c r="V256" s="572">
        <f>'приложение 1.1 '!E194</f>
        <v>2</v>
      </c>
      <c r="W256" s="499"/>
    </row>
    <row r="257" spans="1:23" s="284" customFormat="1" ht="22.5" hidden="1">
      <c r="A257" s="556" t="s">
        <v>1077</v>
      </c>
      <c r="B257" s="575" t="s">
        <v>308</v>
      </c>
      <c r="C257" s="453">
        <v>0</v>
      </c>
      <c r="D257" s="282">
        <f t="shared" si="73"/>
        <v>0</v>
      </c>
      <c r="E257" s="282">
        <f t="shared" si="71"/>
        <v>0</v>
      </c>
      <c r="F257" s="285"/>
      <c r="G257" s="285"/>
      <c r="H257" s="286"/>
      <c r="I257" s="285"/>
      <c r="J257" s="285"/>
      <c r="K257" s="285"/>
      <c r="L257" s="285"/>
      <c r="M257" s="285"/>
      <c r="N257" s="282">
        <f t="shared" si="72"/>
        <v>0</v>
      </c>
      <c r="O257" s="282">
        <f t="shared" si="68"/>
        <v>0</v>
      </c>
      <c r="P257" s="283">
        <f t="shared" si="69"/>
        <v>0</v>
      </c>
      <c r="Q257" s="282">
        <f t="shared" si="74"/>
        <v>0</v>
      </c>
      <c r="R257" s="282"/>
      <c r="S257" s="572"/>
      <c r="T257" s="572">
        <v>3.2</v>
      </c>
      <c r="U257" s="572">
        <f>'приложение 1.1 '!D195</f>
        <v>0</v>
      </c>
      <c r="V257" s="572">
        <f>'приложение 1.1 '!E195</f>
        <v>3.2</v>
      </c>
      <c r="W257" s="499"/>
    </row>
    <row r="258" spans="1:23" s="284" customFormat="1" ht="22.5" hidden="1">
      <c r="A258" s="556" t="s">
        <v>1078</v>
      </c>
      <c r="B258" s="575" t="s">
        <v>309</v>
      </c>
      <c r="C258" s="453">
        <v>0</v>
      </c>
      <c r="D258" s="282">
        <f t="shared" si="73"/>
        <v>0</v>
      </c>
      <c r="E258" s="282">
        <f t="shared" si="71"/>
        <v>0</v>
      </c>
      <c r="F258" s="285"/>
      <c r="G258" s="285"/>
      <c r="H258" s="286"/>
      <c r="I258" s="285"/>
      <c r="J258" s="285"/>
      <c r="K258" s="285"/>
      <c r="L258" s="285"/>
      <c r="M258" s="285"/>
      <c r="N258" s="282">
        <f t="shared" si="72"/>
        <v>0</v>
      </c>
      <c r="O258" s="282">
        <f t="shared" si="68"/>
        <v>0</v>
      </c>
      <c r="P258" s="283">
        <f t="shared" si="69"/>
        <v>0</v>
      </c>
      <c r="Q258" s="282">
        <f t="shared" si="74"/>
        <v>0</v>
      </c>
      <c r="R258" s="282"/>
      <c r="S258" s="572"/>
      <c r="T258" s="572">
        <v>2</v>
      </c>
      <c r="U258" s="572">
        <f>'приложение 1.1 '!D196</f>
        <v>0</v>
      </c>
      <c r="V258" s="572">
        <f>'приложение 1.1 '!E196</f>
        <v>2</v>
      </c>
      <c r="W258" s="499"/>
    </row>
    <row r="259" spans="1:23" s="284" customFormat="1" ht="33.75" hidden="1">
      <c r="A259" s="556" t="s">
        <v>1079</v>
      </c>
      <c r="B259" s="575" t="s">
        <v>1390</v>
      </c>
      <c r="C259" s="453">
        <v>0</v>
      </c>
      <c r="D259" s="282">
        <f t="shared" si="73"/>
        <v>6.5</v>
      </c>
      <c r="E259" s="282">
        <f t="shared" si="71"/>
        <v>0</v>
      </c>
      <c r="F259" s="285"/>
      <c r="G259" s="285"/>
      <c r="H259" s="286"/>
      <c r="I259" s="285"/>
      <c r="J259" s="282">
        <v>6.5</v>
      </c>
      <c r="K259" s="285"/>
      <c r="L259" s="285"/>
      <c r="M259" s="285"/>
      <c r="N259" s="282">
        <f t="shared" si="72"/>
        <v>0</v>
      </c>
      <c r="O259" s="282">
        <f t="shared" si="68"/>
        <v>-6.5</v>
      </c>
      <c r="P259" s="283">
        <f t="shared" si="69"/>
        <v>-100</v>
      </c>
      <c r="Q259" s="282">
        <f t="shared" si="74"/>
        <v>-6.5</v>
      </c>
      <c r="R259" s="282"/>
      <c r="S259" s="572"/>
      <c r="T259" s="572">
        <v>2</v>
      </c>
      <c r="U259" s="572">
        <v>0</v>
      </c>
      <c r="V259" s="572">
        <v>0</v>
      </c>
      <c r="W259" s="499" t="s">
        <v>2339</v>
      </c>
    </row>
    <row r="260" spans="1:23" s="284" customFormat="1" ht="22.5" hidden="1">
      <c r="A260" s="556" t="s">
        <v>1080</v>
      </c>
      <c r="B260" s="575" t="s">
        <v>1708</v>
      </c>
      <c r="C260" s="453">
        <v>0</v>
      </c>
      <c r="D260" s="282">
        <f t="shared" si="73"/>
        <v>0</v>
      </c>
      <c r="E260" s="282">
        <f t="shared" si="71"/>
        <v>0</v>
      </c>
      <c r="F260" s="285"/>
      <c r="G260" s="285"/>
      <c r="H260" s="286"/>
      <c r="I260" s="285"/>
      <c r="J260" s="285"/>
      <c r="K260" s="285"/>
      <c r="L260" s="285"/>
      <c r="M260" s="285"/>
      <c r="N260" s="282">
        <f t="shared" si="72"/>
        <v>0</v>
      </c>
      <c r="O260" s="282">
        <f t="shared" si="68"/>
        <v>0</v>
      </c>
      <c r="P260" s="283">
        <f t="shared" si="69"/>
        <v>0</v>
      </c>
      <c r="Q260" s="282">
        <f t="shared" si="74"/>
        <v>0</v>
      </c>
      <c r="R260" s="282"/>
      <c r="S260" s="572"/>
      <c r="T260" s="572">
        <v>2</v>
      </c>
      <c r="U260" s="572">
        <f>'приложение 1.1 '!D197</f>
        <v>0</v>
      </c>
      <c r="V260" s="572">
        <f>'приложение 1.1 '!E197</f>
        <v>2</v>
      </c>
      <c r="W260" s="499"/>
    </row>
    <row r="261" spans="1:23" s="284" customFormat="1" ht="11.25" hidden="1">
      <c r="A261" s="556" t="s">
        <v>1081</v>
      </c>
      <c r="B261" s="575" t="s">
        <v>1911</v>
      </c>
      <c r="C261" s="453">
        <v>0</v>
      </c>
      <c r="D261" s="282">
        <f t="shared" si="73"/>
        <v>0</v>
      </c>
      <c r="E261" s="282">
        <f t="shared" si="71"/>
        <v>0</v>
      </c>
      <c r="F261" s="285"/>
      <c r="G261" s="285"/>
      <c r="H261" s="286"/>
      <c r="I261" s="285"/>
      <c r="J261" s="285"/>
      <c r="K261" s="285"/>
      <c r="L261" s="285"/>
      <c r="M261" s="285"/>
      <c r="N261" s="282">
        <f t="shared" si="72"/>
        <v>0</v>
      </c>
      <c r="O261" s="282">
        <f t="shared" si="68"/>
        <v>0</v>
      </c>
      <c r="P261" s="283">
        <f t="shared" si="69"/>
        <v>0</v>
      </c>
      <c r="Q261" s="282">
        <f t="shared" si="74"/>
        <v>0</v>
      </c>
      <c r="R261" s="282"/>
      <c r="S261" s="572"/>
      <c r="T261" s="572">
        <v>2</v>
      </c>
      <c r="U261" s="572">
        <f>'приложение 1.1 '!D198</f>
        <v>0</v>
      </c>
      <c r="V261" s="572">
        <f>'приложение 1.1 '!E198</f>
        <v>2</v>
      </c>
      <c r="W261" s="499"/>
    </row>
    <row r="262" spans="1:23" s="284" customFormat="1" ht="11.25" hidden="1">
      <c r="A262" s="556" t="s">
        <v>1082</v>
      </c>
      <c r="B262" s="575" t="s">
        <v>1877</v>
      </c>
      <c r="C262" s="453">
        <v>0</v>
      </c>
      <c r="D262" s="282">
        <f t="shared" si="73"/>
        <v>0</v>
      </c>
      <c r="E262" s="282">
        <f t="shared" si="71"/>
        <v>0</v>
      </c>
      <c r="F262" s="285"/>
      <c r="G262" s="285"/>
      <c r="H262" s="286"/>
      <c r="I262" s="285"/>
      <c r="J262" s="285"/>
      <c r="K262" s="285"/>
      <c r="L262" s="285"/>
      <c r="M262" s="282"/>
      <c r="N262" s="282">
        <f t="shared" si="72"/>
        <v>0</v>
      </c>
      <c r="O262" s="282">
        <f t="shared" si="68"/>
        <v>0</v>
      </c>
      <c r="P262" s="283">
        <f t="shared" si="69"/>
        <v>0</v>
      </c>
      <c r="Q262" s="282">
        <f t="shared" si="74"/>
        <v>0</v>
      </c>
      <c r="R262" s="282"/>
      <c r="S262" s="572"/>
      <c r="T262" s="572">
        <v>2</v>
      </c>
      <c r="U262" s="572">
        <f>'приложение 1.1 '!D199</f>
        <v>0</v>
      </c>
      <c r="V262" s="572">
        <f>'приложение 1.1 '!E199</f>
        <v>2</v>
      </c>
      <c r="W262" s="499"/>
    </row>
    <row r="263" spans="1:23" s="284" customFormat="1" ht="22.5" hidden="1">
      <c r="A263" s="556" t="s">
        <v>1083</v>
      </c>
      <c r="B263" s="575" t="s">
        <v>1392</v>
      </c>
      <c r="C263" s="453">
        <v>0</v>
      </c>
      <c r="D263" s="282">
        <f t="shared" si="73"/>
        <v>6.5</v>
      </c>
      <c r="E263" s="282">
        <f t="shared" si="71"/>
        <v>0</v>
      </c>
      <c r="F263" s="285"/>
      <c r="G263" s="285"/>
      <c r="H263" s="286"/>
      <c r="I263" s="285"/>
      <c r="J263" s="285">
        <v>6.5</v>
      </c>
      <c r="K263" s="285"/>
      <c r="L263" s="285"/>
      <c r="M263" s="285"/>
      <c r="N263" s="282">
        <f t="shared" si="72"/>
        <v>0</v>
      </c>
      <c r="O263" s="282">
        <f t="shared" si="68"/>
        <v>-6.5</v>
      </c>
      <c r="P263" s="283">
        <f t="shared" si="69"/>
        <v>-100</v>
      </c>
      <c r="Q263" s="282">
        <f t="shared" si="74"/>
        <v>-6.5</v>
      </c>
      <c r="R263" s="282"/>
      <c r="S263" s="572"/>
      <c r="T263" s="572">
        <v>2</v>
      </c>
      <c r="U263" s="572">
        <v>0</v>
      </c>
      <c r="V263" s="572">
        <v>0</v>
      </c>
      <c r="W263" s="499" t="s">
        <v>2339</v>
      </c>
    </row>
    <row r="264" spans="1:23" s="284" customFormat="1" ht="33.75" hidden="1">
      <c r="A264" s="556" t="s">
        <v>1084</v>
      </c>
      <c r="B264" s="575" t="s">
        <v>1575</v>
      </c>
      <c r="C264" s="453">
        <v>0</v>
      </c>
      <c r="D264" s="282">
        <f t="shared" si="73"/>
        <v>6.5</v>
      </c>
      <c r="E264" s="282">
        <f t="shared" si="71"/>
        <v>0</v>
      </c>
      <c r="F264" s="285"/>
      <c r="G264" s="285"/>
      <c r="H264" s="286"/>
      <c r="I264" s="285"/>
      <c r="J264" s="285">
        <v>6.5</v>
      </c>
      <c r="K264" s="285"/>
      <c r="L264" s="285"/>
      <c r="M264" s="285"/>
      <c r="N264" s="282">
        <f t="shared" si="72"/>
        <v>0</v>
      </c>
      <c r="O264" s="282">
        <f t="shared" si="68"/>
        <v>-6.5</v>
      </c>
      <c r="P264" s="283">
        <f t="shared" si="69"/>
        <v>-100</v>
      </c>
      <c r="Q264" s="282">
        <f t="shared" si="74"/>
        <v>-6.5</v>
      </c>
      <c r="R264" s="282"/>
      <c r="S264" s="572"/>
      <c r="T264" s="572">
        <v>2</v>
      </c>
      <c r="U264" s="572">
        <v>0</v>
      </c>
      <c r="V264" s="572">
        <v>0</v>
      </c>
      <c r="W264" s="711" t="s">
        <v>2339</v>
      </c>
    </row>
    <row r="265" spans="1:23" s="284" customFormat="1" ht="33.75" hidden="1">
      <c r="A265" s="556" t="s">
        <v>1085</v>
      </c>
      <c r="B265" s="575" t="s">
        <v>1576</v>
      </c>
      <c r="C265" s="453">
        <v>0</v>
      </c>
      <c r="D265" s="282">
        <f t="shared" si="73"/>
        <v>6.5</v>
      </c>
      <c r="E265" s="282">
        <f t="shared" si="71"/>
        <v>0</v>
      </c>
      <c r="F265" s="285"/>
      <c r="G265" s="285"/>
      <c r="H265" s="286"/>
      <c r="I265" s="285"/>
      <c r="J265" s="285">
        <v>6.5</v>
      </c>
      <c r="K265" s="285"/>
      <c r="L265" s="285"/>
      <c r="M265" s="285"/>
      <c r="N265" s="282">
        <f t="shared" si="72"/>
        <v>0</v>
      </c>
      <c r="O265" s="282">
        <f t="shared" si="68"/>
        <v>-6.5</v>
      </c>
      <c r="P265" s="283">
        <f t="shared" si="69"/>
        <v>-100</v>
      </c>
      <c r="Q265" s="282">
        <f t="shared" si="74"/>
        <v>-6.5</v>
      </c>
      <c r="R265" s="282"/>
      <c r="S265" s="572"/>
      <c r="T265" s="572">
        <v>2</v>
      </c>
      <c r="U265" s="572">
        <v>0</v>
      </c>
      <c r="V265" s="572">
        <v>0</v>
      </c>
      <c r="W265" s="712"/>
    </row>
    <row r="266" spans="1:23" s="284" customFormat="1" ht="33.75" hidden="1">
      <c r="A266" s="556" t="s">
        <v>1086</v>
      </c>
      <c r="B266" s="575" t="s">
        <v>1376</v>
      </c>
      <c r="C266" s="453">
        <v>0</v>
      </c>
      <c r="D266" s="282">
        <f t="shared" si="73"/>
        <v>0</v>
      </c>
      <c r="E266" s="282">
        <f t="shared" si="71"/>
        <v>0</v>
      </c>
      <c r="F266" s="285"/>
      <c r="G266" s="285"/>
      <c r="H266" s="286"/>
      <c r="I266" s="285"/>
      <c r="J266" s="285"/>
      <c r="K266" s="285"/>
      <c r="L266" s="285"/>
      <c r="M266" s="285"/>
      <c r="N266" s="282">
        <f t="shared" si="72"/>
        <v>0</v>
      </c>
      <c r="O266" s="282">
        <f t="shared" si="68"/>
        <v>0</v>
      </c>
      <c r="P266" s="283">
        <f t="shared" si="69"/>
        <v>0</v>
      </c>
      <c r="Q266" s="282">
        <f t="shared" si="74"/>
        <v>0</v>
      </c>
      <c r="R266" s="282"/>
      <c r="S266" s="572"/>
      <c r="T266" s="572">
        <v>3.2</v>
      </c>
      <c r="U266" s="572">
        <f>'приложение 1.1 '!D200</f>
        <v>0</v>
      </c>
      <c r="V266" s="572">
        <f>'приложение 1.1 '!E200</f>
        <v>3.2</v>
      </c>
      <c r="W266" s="499"/>
    </row>
    <row r="267" spans="1:23" s="284" customFormat="1" ht="33.75" hidden="1">
      <c r="A267" s="556" t="s">
        <v>1141</v>
      </c>
      <c r="B267" s="575" t="s">
        <v>1283</v>
      </c>
      <c r="C267" s="453">
        <v>0</v>
      </c>
      <c r="D267" s="282">
        <f t="shared" si="73"/>
        <v>0</v>
      </c>
      <c r="E267" s="282">
        <f t="shared" si="71"/>
        <v>0</v>
      </c>
      <c r="F267" s="285"/>
      <c r="G267" s="285"/>
      <c r="H267" s="286"/>
      <c r="I267" s="285"/>
      <c r="J267" s="285"/>
      <c r="K267" s="285"/>
      <c r="L267" s="285"/>
      <c r="M267" s="285"/>
      <c r="N267" s="282">
        <f t="shared" si="72"/>
        <v>0</v>
      </c>
      <c r="O267" s="282">
        <f t="shared" si="68"/>
        <v>0</v>
      </c>
      <c r="P267" s="283">
        <f t="shared" si="69"/>
        <v>0</v>
      </c>
      <c r="Q267" s="282">
        <f t="shared" si="74"/>
        <v>0</v>
      </c>
      <c r="R267" s="282"/>
      <c r="S267" s="572"/>
      <c r="T267" s="572">
        <v>2</v>
      </c>
      <c r="U267" s="572">
        <f>'приложение 1.1 '!D201</f>
        <v>0</v>
      </c>
      <c r="V267" s="572">
        <f>'приложение 1.1 '!E201</f>
        <v>2</v>
      </c>
      <c r="W267" s="499"/>
    </row>
    <row r="268" spans="1:23" s="284" customFormat="1" ht="22.5" hidden="1">
      <c r="A268" s="556" t="s">
        <v>1426</v>
      </c>
      <c r="B268" s="575" t="s">
        <v>1299</v>
      </c>
      <c r="C268" s="453">
        <v>0</v>
      </c>
      <c r="D268" s="282">
        <f t="shared" si="73"/>
        <v>0</v>
      </c>
      <c r="E268" s="282">
        <f t="shared" si="71"/>
        <v>0</v>
      </c>
      <c r="F268" s="285"/>
      <c r="G268" s="285"/>
      <c r="H268" s="286"/>
      <c r="I268" s="285"/>
      <c r="J268" s="285"/>
      <c r="K268" s="285"/>
      <c r="L268" s="285"/>
      <c r="M268" s="285"/>
      <c r="N268" s="282">
        <f t="shared" si="72"/>
        <v>0</v>
      </c>
      <c r="O268" s="282">
        <f t="shared" si="68"/>
        <v>0</v>
      </c>
      <c r="P268" s="283">
        <f t="shared" si="69"/>
        <v>0</v>
      </c>
      <c r="Q268" s="282">
        <f t="shared" si="74"/>
        <v>0</v>
      </c>
      <c r="R268" s="282"/>
      <c r="S268" s="572"/>
      <c r="T268" s="572">
        <v>3.2</v>
      </c>
      <c r="U268" s="572">
        <f>'приложение 1.1 '!D202</f>
        <v>0</v>
      </c>
      <c r="V268" s="572">
        <f>'приложение 1.1 '!E202</f>
        <v>3.2</v>
      </c>
      <c r="W268" s="499"/>
    </row>
    <row r="269" spans="1:23" s="284" customFormat="1" ht="22.5" hidden="1">
      <c r="A269" s="556" t="s">
        <v>1427</v>
      </c>
      <c r="B269" s="575" t="s">
        <v>1300</v>
      </c>
      <c r="C269" s="453">
        <v>0</v>
      </c>
      <c r="D269" s="282">
        <f t="shared" si="73"/>
        <v>0</v>
      </c>
      <c r="E269" s="282">
        <f t="shared" si="71"/>
        <v>0</v>
      </c>
      <c r="F269" s="286"/>
      <c r="G269" s="287"/>
      <c r="H269" s="285"/>
      <c r="I269" s="285"/>
      <c r="J269" s="285"/>
      <c r="K269" s="285"/>
      <c r="L269" s="285"/>
      <c r="M269" s="285"/>
      <c r="N269" s="282">
        <f t="shared" si="72"/>
        <v>0</v>
      </c>
      <c r="O269" s="282">
        <f t="shared" si="68"/>
        <v>0</v>
      </c>
      <c r="P269" s="283">
        <f t="shared" si="69"/>
        <v>0</v>
      </c>
      <c r="Q269" s="282">
        <f t="shared" si="74"/>
        <v>0</v>
      </c>
      <c r="R269" s="282">
        <v>0</v>
      </c>
      <c r="S269" s="572"/>
      <c r="T269" s="572">
        <v>3.2</v>
      </c>
      <c r="U269" s="572">
        <f>'приложение 1.1 '!D203</f>
        <v>0</v>
      </c>
      <c r="V269" s="572">
        <f>'приложение 1.1 '!E203</f>
        <v>3.2</v>
      </c>
      <c r="W269" s="499"/>
    </row>
    <row r="270" spans="1:23" s="284" customFormat="1" ht="22.5" hidden="1">
      <c r="A270" s="556" t="s">
        <v>1428</v>
      </c>
      <c r="B270" s="575" t="s">
        <v>1302</v>
      </c>
      <c r="C270" s="453">
        <v>0</v>
      </c>
      <c r="D270" s="282">
        <f t="shared" si="73"/>
        <v>0</v>
      </c>
      <c r="E270" s="282">
        <f t="shared" si="71"/>
        <v>0</v>
      </c>
      <c r="F270" s="286"/>
      <c r="G270" s="287"/>
      <c r="H270" s="285"/>
      <c r="I270" s="285"/>
      <c r="J270" s="285"/>
      <c r="K270" s="285"/>
      <c r="L270" s="285"/>
      <c r="M270" s="285"/>
      <c r="N270" s="282">
        <f t="shared" si="72"/>
        <v>0</v>
      </c>
      <c r="O270" s="282">
        <f t="shared" si="68"/>
        <v>0</v>
      </c>
      <c r="P270" s="283">
        <f t="shared" si="69"/>
        <v>0</v>
      </c>
      <c r="Q270" s="282">
        <f t="shared" si="74"/>
        <v>0</v>
      </c>
      <c r="R270" s="282">
        <v>0</v>
      </c>
      <c r="S270" s="572"/>
      <c r="T270" s="572">
        <v>3.2</v>
      </c>
      <c r="U270" s="572">
        <f>'приложение 1.1 '!D204</f>
        <v>0</v>
      </c>
      <c r="V270" s="572">
        <f>'приложение 1.1 '!E204</f>
        <v>3.2</v>
      </c>
      <c r="W270" s="499"/>
    </row>
    <row r="271" spans="1:23" s="284" customFormat="1" ht="22.5" hidden="1">
      <c r="A271" s="556" t="s">
        <v>1429</v>
      </c>
      <c r="B271" s="575" t="s">
        <v>1303</v>
      </c>
      <c r="C271" s="453">
        <v>0</v>
      </c>
      <c r="D271" s="282">
        <f t="shared" si="73"/>
        <v>0</v>
      </c>
      <c r="E271" s="282">
        <f t="shared" si="71"/>
        <v>0</v>
      </c>
      <c r="F271" s="286"/>
      <c r="G271" s="287"/>
      <c r="H271" s="285"/>
      <c r="I271" s="285"/>
      <c r="J271" s="285"/>
      <c r="K271" s="285"/>
      <c r="L271" s="285"/>
      <c r="M271" s="285"/>
      <c r="N271" s="282">
        <f t="shared" si="72"/>
        <v>0</v>
      </c>
      <c r="O271" s="282">
        <f t="shared" si="68"/>
        <v>0</v>
      </c>
      <c r="P271" s="283">
        <f t="shared" si="69"/>
        <v>0</v>
      </c>
      <c r="Q271" s="282">
        <f t="shared" si="74"/>
        <v>0</v>
      </c>
      <c r="R271" s="282">
        <v>0</v>
      </c>
      <c r="S271" s="572"/>
      <c r="T271" s="572">
        <v>3.2</v>
      </c>
      <c r="U271" s="572">
        <f>'приложение 1.1 '!D205</f>
        <v>0</v>
      </c>
      <c r="V271" s="572">
        <f>'приложение 1.1 '!E205</f>
        <v>3.2</v>
      </c>
      <c r="W271" s="499"/>
    </row>
    <row r="272" spans="1:23" s="284" customFormat="1" ht="22.5" hidden="1">
      <c r="A272" s="556" t="s">
        <v>1430</v>
      </c>
      <c r="B272" s="575" t="s">
        <v>1317</v>
      </c>
      <c r="C272" s="453">
        <v>1.700029006457271E-16</v>
      </c>
      <c r="D272" s="282">
        <f t="shared" si="73"/>
        <v>0</v>
      </c>
      <c r="E272" s="282">
        <f t="shared" si="71"/>
        <v>0</v>
      </c>
      <c r="F272" s="286"/>
      <c r="G272" s="287"/>
      <c r="H272" s="285"/>
      <c r="I272" s="285"/>
      <c r="J272" s="285"/>
      <c r="K272" s="285"/>
      <c r="L272" s="285"/>
      <c r="M272" s="285"/>
      <c r="N272" s="282">
        <f t="shared" si="72"/>
        <v>1.700029006457271E-16</v>
      </c>
      <c r="O272" s="282">
        <f t="shared" si="68"/>
        <v>0</v>
      </c>
      <c r="P272" s="283">
        <f t="shared" si="69"/>
        <v>0</v>
      </c>
      <c r="Q272" s="282">
        <f t="shared" si="74"/>
        <v>0</v>
      </c>
      <c r="R272" s="282">
        <v>0</v>
      </c>
      <c r="S272" s="572"/>
      <c r="T272" s="572">
        <v>2</v>
      </c>
      <c r="U272" s="572">
        <f>'приложение 1.1 '!D206</f>
        <v>0</v>
      </c>
      <c r="V272" s="572">
        <f>'приложение 1.1 '!E206</f>
        <v>2</v>
      </c>
      <c r="W272" s="499"/>
    </row>
    <row r="273" spans="1:23" s="281" customFormat="1" ht="33.75" hidden="1">
      <c r="A273" s="556" t="s">
        <v>1431</v>
      </c>
      <c r="B273" s="575" t="s">
        <v>1281</v>
      </c>
      <c r="C273" s="453">
        <v>0</v>
      </c>
      <c r="D273" s="282">
        <f t="shared" si="73"/>
        <v>0</v>
      </c>
      <c r="E273" s="282">
        <f t="shared" si="71"/>
        <v>0</v>
      </c>
      <c r="F273" s="286"/>
      <c r="G273" s="287"/>
      <c r="H273" s="285"/>
      <c r="I273" s="285"/>
      <c r="J273" s="285"/>
      <c r="K273" s="285"/>
      <c r="L273" s="285"/>
      <c r="M273" s="285"/>
      <c r="N273" s="282">
        <f t="shared" si="72"/>
        <v>0</v>
      </c>
      <c r="O273" s="282">
        <f t="shared" si="68"/>
        <v>0</v>
      </c>
      <c r="P273" s="283">
        <f t="shared" si="69"/>
        <v>0</v>
      </c>
      <c r="Q273" s="282">
        <f t="shared" si="74"/>
        <v>0</v>
      </c>
      <c r="R273" s="282">
        <v>0</v>
      </c>
      <c r="S273" s="572"/>
      <c r="T273" s="572">
        <v>2</v>
      </c>
      <c r="U273" s="572">
        <f>'приложение 1.1 '!D207</f>
        <v>0</v>
      </c>
      <c r="V273" s="572">
        <f>'приложение 1.1 '!E207</f>
        <v>2</v>
      </c>
      <c r="W273" s="499"/>
    </row>
    <row r="274" spans="1:23" s="281" customFormat="1" ht="22.5" hidden="1">
      <c r="A274" s="556" t="s">
        <v>1432</v>
      </c>
      <c r="B274" s="575" t="s">
        <v>1377</v>
      </c>
      <c r="C274" s="453">
        <v>0</v>
      </c>
      <c r="D274" s="282">
        <f t="shared" si="73"/>
        <v>6.5</v>
      </c>
      <c r="E274" s="282">
        <f t="shared" si="71"/>
        <v>0</v>
      </c>
      <c r="F274" s="285"/>
      <c r="G274" s="285"/>
      <c r="H274" s="288"/>
      <c r="I274" s="285"/>
      <c r="J274" s="285">
        <v>6.5</v>
      </c>
      <c r="K274" s="285"/>
      <c r="L274" s="285"/>
      <c r="M274" s="285"/>
      <c r="N274" s="282">
        <f t="shared" si="72"/>
        <v>0</v>
      </c>
      <c r="O274" s="282">
        <f t="shared" si="68"/>
        <v>-6.5</v>
      </c>
      <c r="P274" s="283">
        <f t="shared" si="69"/>
        <v>-100</v>
      </c>
      <c r="Q274" s="282">
        <f t="shared" si="74"/>
        <v>-6.5</v>
      </c>
      <c r="R274" s="282">
        <v>0</v>
      </c>
      <c r="S274" s="572"/>
      <c r="T274" s="572">
        <v>2</v>
      </c>
      <c r="U274" s="572">
        <v>0</v>
      </c>
      <c r="V274" s="572">
        <v>0</v>
      </c>
      <c r="W274" s="499" t="s">
        <v>2339</v>
      </c>
    </row>
    <row r="275" spans="1:23" s="281" customFormat="1" ht="22.5" hidden="1">
      <c r="A275" s="556" t="s">
        <v>1569</v>
      </c>
      <c r="B275" s="575" t="s">
        <v>1344</v>
      </c>
      <c r="C275" s="453">
        <v>-1.7347234759768071E-18</v>
      </c>
      <c r="D275" s="282">
        <f t="shared" si="73"/>
        <v>6.5</v>
      </c>
      <c r="E275" s="282">
        <f t="shared" si="71"/>
        <v>0</v>
      </c>
      <c r="F275" s="285"/>
      <c r="G275" s="285"/>
      <c r="H275" s="288"/>
      <c r="I275" s="285"/>
      <c r="J275" s="282">
        <v>6.5</v>
      </c>
      <c r="K275" s="285"/>
      <c r="L275" s="285"/>
      <c r="M275" s="285"/>
      <c r="N275" s="282">
        <f t="shared" si="72"/>
        <v>-1.7347234759768071E-18</v>
      </c>
      <c r="O275" s="282">
        <f t="shared" si="68"/>
        <v>-6.5</v>
      </c>
      <c r="P275" s="283">
        <f t="shared" si="69"/>
        <v>-100</v>
      </c>
      <c r="Q275" s="282">
        <f t="shared" si="74"/>
        <v>-6.5</v>
      </c>
      <c r="R275" s="282">
        <v>0</v>
      </c>
      <c r="S275" s="572"/>
      <c r="T275" s="572">
        <v>2</v>
      </c>
      <c r="U275" s="572">
        <f>'приложение 1.1 '!D208</f>
        <v>0</v>
      </c>
      <c r="V275" s="572">
        <f>'приложение 1.1 '!E208</f>
        <v>2</v>
      </c>
      <c r="W275" s="499" t="s">
        <v>2339</v>
      </c>
    </row>
    <row r="276" spans="1:23" s="281" customFormat="1" ht="33.75" hidden="1">
      <c r="A276" s="556" t="s">
        <v>1570</v>
      </c>
      <c r="B276" s="575" t="s">
        <v>1574</v>
      </c>
      <c r="C276" s="453">
        <v>0</v>
      </c>
      <c r="D276" s="282">
        <f t="shared" si="73"/>
        <v>6.5</v>
      </c>
      <c r="E276" s="282">
        <f t="shared" si="71"/>
        <v>0</v>
      </c>
      <c r="F276" s="285"/>
      <c r="G276" s="285"/>
      <c r="H276" s="285"/>
      <c r="I276" s="285"/>
      <c r="J276" s="282">
        <v>6.5</v>
      </c>
      <c r="K276" s="285"/>
      <c r="L276" s="285"/>
      <c r="M276" s="282"/>
      <c r="N276" s="282">
        <f t="shared" si="72"/>
        <v>0</v>
      </c>
      <c r="O276" s="282">
        <f t="shared" si="68"/>
        <v>-6.5</v>
      </c>
      <c r="P276" s="283">
        <f t="shared" si="69"/>
        <v>-100</v>
      </c>
      <c r="Q276" s="282">
        <f t="shared" si="74"/>
        <v>-6.5</v>
      </c>
      <c r="R276" s="282">
        <v>0</v>
      </c>
      <c r="S276" s="572"/>
      <c r="T276" s="572">
        <v>2</v>
      </c>
      <c r="U276" s="572">
        <v>0</v>
      </c>
      <c r="V276" s="572">
        <v>0</v>
      </c>
      <c r="W276" s="499" t="s">
        <v>2339</v>
      </c>
    </row>
    <row r="277" spans="1:23" s="281" customFormat="1" ht="22.5" hidden="1">
      <c r="A277" s="556" t="s">
        <v>1620</v>
      </c>
      <c r="B277" s="575" t="s">
        <v>1579</v>
      </c>
      <c r="C277" s="453">
        <v>0</v>
      </c>
      <c r="D277" s="282">
        <f t="shared" si="73"/>
        <v>6.5</v>
      </c>
      <c r="E277" s="282">
        <f t="shared" si="71"/>
        <v>0</v>
      </c>
      <c r="F277" s="285"/>
      <c r="G277" s="285"/>
      <c r="H277" s="285"/>
      <c r="I277" s="285"/>
      <c r="J277" s="286"/>
      <c r="K277" s="285"/>
      <c r="L277" s="285">
        <v>6.5</v>
      </c>
      <c r="M277" s="285"/>
      <c r="N277" s="282">
        <f t="shared" si="72"/>
        <v>0</v>
      </c>
      <c r="O277" s="282">
        <f t="shared" si="68"/>
        <v>-6.5</v>
      </c>
      <c r="P277" s="283">
        <f t="shared" si="69"/>
        <v>-100</v>
      </c>
      <c r="Q277" s="282">
        <f t="shared" si="74"/>
        <v>-6.5</v>
      </c>
      <c r="R277" s="282">
        <v>0</v>
      </c>
      <c r="S277" s="572"/>
      <c r="T277" s="572">
        <v>3.2</v>
      </c>
      <c r="U277" s="572">
        <v>0</v>
      </c>
      <c r="V277" s="572">
        <v>0</v>
      </c>
      <c r="W277" s="499" t="s">
        <v>2339</v>
      </c>
    </row>
    <row r="278" spans="1:23" s="281" customFormat="1" ht="22.5" hidden="1">
      <c r="A278" s="556" t="s">
        <v>1979</v>
      </c>
      <c r="B278" s="575" t="s">
        <v>1980</v>
      </c>
      <c r="C278" s="453">
        <v>0</v>
      </c>
      <c r="D278" s="282"/>
      <c r="E278" s="282"/>
      <c r="F278" s="285"/>
      <c r="G278" s="285"/>
      <c r="H278" s="285"/>
      <c r="I278" s="285"/>
      <c r="J278" s="286"/>
      <c r="K278" s="285"/>
      <c r="L278" s="285"/>
      <c r="M278" s="285"/>
      <c r="N278" s="282"/>
      <c r="O278" s="282"/>
      <c r="P278" s="283"/>
      <c r="Q278" s="282">
        <f t="shared" si="74"/>
        <v>0</v>
      </c>
      <c r="R278" s="282"/>
      <c r="S278" s="572"/>
      <c r="T278" s="572">
        <v>1.26</v>
      </c>
      <c r="U278" s="572">
        <f>'приложение 1.1 '!D209</f>
        <v>0</v>
      </c>
      <c r="V278" s="572">
        <f>'приложение 1.1 '!E209</f>
        <v>1.26</v>
      </c>
      <c r="W278" s="499"/>
    </row>
    <row r="279" spans="1:23" s="281" customFormat="1" ht="11.25" hidden="1">
      <c r="A279" s="554" t="s">
        <v>1087</v>
      </c>
      <c r="B279" s="576" t="s">
        <v>1425</v>
      </c>
      <c r="C279" s="453">
        <v>0</v>
      </c>
      <c r="D279" s="282">
        <f t="shared" si="73"/>
        <v>0</v>
      </c>
      <c r="E279" s="282">
        <f t="shared" si="71"/>
        <v>0</v>
      </c>
      <c r="F279" s="285"/>
      <c r="G279" s="285"/>
      <c r="H279" s="285"/>
      <c r="I279" s="285"/>
      <c r="J279" s="286"/>
      <c r="K279" s="285"/>
      <c r="L279" s="285"/>
      <c r="M279" s="285"/>
      <c r="N279" s="282">
        <f t="shared" ref="N279:N342" si="75">C279-E279</f>
        <v>0</v>
      </c>
      <c r="O279" s="282">
        <f t="shared" ref="O279:O342" si="76">E279-D279</f>
        <v>0</v>
      </c>
      <c r="P279" s="283">
        <f t="shared" ref="P279:P342" si="77">IF(D279=0,0,(O279/D279)*100)</f>
        <v>0</v>
      </c>
      <c r="Q279" s="282">
        <f t="shared" si="74"/>
        <v>0</v>
      </c>
      <c r="R279" s="282">
        <v>0</v>
      </c>
      <c r="S279" s="572"/>
      <c r="T279" s="572"/>
      <c r="U279" s="572">
        <f>'приложение 1.1 '!D210</f>
        <v>0</v>
      </c>
      <c r="V279" s="572">
        <f>'приложение 1.1 '!E210</f>
        <v>0</v>
      </c>
      <c r="W279" s="499"/>
    </row>
    <row r="280" spans="1:23" s="284" customFormat="1" ht="33.75" hidden="1">
      <c r="A280" s="556" t="s">
        <v>1088</v>
      </c>
      <c r="B280" s="575" t="s">
        <v>310</v>
      </c>
      <c r="C280" s="453">
        <v>0</v>
      </c>
      <c r="D280" s="282">
        <f t="shared" si="73"/>
        <v>0</v>
      </c>
      <c r="E280" s="282">
        <f t="shared" si="71"/>
        <v>0</v>
      </c>
      <c r="F280" s="285"/>
      <c r="G280" s="285"/>
      <c r="H280" s="285"/>
      <c r="I280" s="285"/>
      <c r="J280" s="286"/>
      <c r="K280" s="285"/>
      <c r="L280" s="285"/>
      <c r="M280" s="285"/>
      <c r="N280" s="282">
        <f t="shared" si="75"/>
        <v>0</v>
      </c>
      <c r="O280" s="282">
        <f t="shared" si="76"/>
        <v>0</v>
      </c>
      <c r="P280" s="283">
        <f t="shared" si="77"/>
        <v>0</v>
      </c>
      <c r="Q280" s="282">
        <f t="shared" si="74"/>
        <v>0</v>
      </c>
      <c r="R280" s="282">
        <v>0</v>
      </c>
      <c r="S280" s="572"/>
      <c r="T280" s="572">
        <v>0.4</v>
      </c>
      <c r="U280" s="572">
        <f>'приложение 1.1 '!D211</f>
        <v>0</v>
      </c>
      <c r="V280" s="572">
        <f>'приложение 1.1 '!E211</f>
        <v>0.4</v>
      </c>
      <c r="W280" s="499"/>
    </row>
    <row r="281" spans="1:23" s="280" customFormat="1" ht="33.75" hidden="1">
      <c r="A281" s="556" t="s">
        <v>1089</v>
      </c>
      <c r="B281" s="575" t="s">
        <v>1681</v>
      </c>
      <c r="C281" s="453">
        <v>0</v>
      </c>
      <c r="D281" s="282">
        <f t="shared" si="73"/>
        <v>0</v>
      </c>
      <c r="E281" s="282">
        <f t="shared" si="71"/>
        <v>0</v>
      </c>
      <c r="F281" s="285"/>
      <c r="G281" s="285"/>
      <c r="H281" s="285"/>
      <c r="I281" s="285"/>
      <c r="J281" s="285"/>
      <c r="K281" s="285"/>
      <c r="L281" s="285"/>
      <c r="M281" s="285"/>
      <c r="N281" s="282">
        <f t="shared" si="75"/>
        <v>0</v>
      </c>
      <c r="O281" s="282">
        <f t="shared" si="76"/>
        <v>0</v>
      </c>
      <c r="P281" s="283">
        <f t="shared" si="77"/>
        <v>0</v>
      </c>
      <c r="Q281" s="282">
        <f t="shared" si="74"/>
        <v>0</v>
      </c>
      <c r="R281" s="282">
        <v>0</v>
      </c>
      <c r="S281" s="572"/>
      <c r="T281" s="572">
        <v>0.8</v>
      </c>
      <c r="U281" s="572">
        <f>'приложение 1.1 '!D212</f>
        <v>0</v>
      </c>
      <c r="V281" s="572">
        <f>'приложение 1.1 '!E212</f>
        <v>0.8</v>
      </c>
      <c r="W281" s="499"/>
    </row>
    <row r="282" spans="1:23" s="280" customFormat="1" ht="33.75" hidden="1">
      <c r="A282" s="556" t="s">
        <v>1090</v>
      </c>
      <c r="B282" s="575" t="s">
        <v>787</v>
      </c>
      <c r="C282" s="453">
        <v>0</v>
      </c>
      <c r="D282" s="282">
        <f t="shared" si="73"/>
        <v>0</v>
      </c>
      <c r="E282" s="282">
        <f t="shared" si="71"/>
        <v>0</v>
      </c>
      <c r="F282" s="285"/>
      <c r="G282" s="285"/>
      <c r="H282" s="285"/>
      <c r="I282" s="285"/>
      <c r="J282" s="282"/>
      <c r="K282" s="285"/>
      <c r="L282" s="285"/>
      <c r="M282" s="285"/>
      <c r="N282" s="282">
        <f t="shared" si="75"/>
        <v>0</v>
      </c>
      <c r="O282" s="282">
        <f t="shared" si="76"/>
        <v>0</v>
      </c>
      <c r="P282" s="283">
        <f t="shared" si="77"/>
        <v>0</v>
      </c>
      <c r="Q282" s="282">
        <f t="shared" si="74"/>
        <v>0</v>
      </c>
      <c r="R282" s="282">
        <v>0</v>
      </c>
      <c r="S282" s="572"/>
      <c r="T282" s="572">
        <v>1.26</v>
      </c>
      <c r="U282" s="572">
        <f>'приложение 1.1 '!D213</f>
        <v>0</v>
      </c>
      <c r="V282" s="572">
        <f>'приложение 1.1 '!E213</f>
        <v>1.26</v>
      </c>
      <c r="W282" s="499"/>
    </row>
    <row r="283" spans="1:23" s="280" customFormat="1" ht="22.5" hidden="1">
      <c r="A283" s="556" t="s">
        <v>1091</v>
      </c>
      <c r="B283" s="575" t="s">
        <v>1312</v>
      </c>
      <c r="C283" s="453">
        <v>0</v>
      </c>
      <c r="D283" s="282">
        <f t="shared" si="73"/>
        <v>0</v>
      </c>
      <c r="E283" s="282">
        <f t="shared" si="71"/>
        <v>0</v>
      </c>
      <c r="F283" s="285"/>
      <c r="G283" s="285"/>
      <c r="H283" s="285"/>
      <c r="I283" s="285"/>
      <c r="J283" s="285"/>
      <c r="K283" s="282"/>
      <c r="L283" s="285"/>
      <c r="M283" s="285"/>
      <c r="N283" s="282">
        <f t="shared" si="75"/>
        <v>0</v>
      </c>
      <c r="O283" s="282">
        <f t="shared" si="76"/>
        <v>0</v>
      </c>
      <c r="P283" s="283">
        <f t="shared" si="77"/>
        <v>0</v>
      </c>
      <c r="Q283" s="282">
        <f t="shared" si="74"/>
        <v>0</v>
      </c>
      <c r="R283" s="282"/>
      <c r="S283" s="572"/>
      <c r="T283" s="572">
        <v>2</v>
      </c>
      <c r="U283" s="572">
        <f>'приложение 1.1 '!D214</f>
        <v>0</v>
      </c>
      <c r="V283" s="572">
        <f>'приложение 1.1 '!E214</f>
        <v>2</v>
      </c>
      <c r="W283" s="499"/>
    </row>
    <row r="284" spans="1:23" s="281" customFormat="1" ht="22.5" hidden="1">
      <c r="A284" s="556" t="s">
        <v>1092</v>
      </c>
      <c r="B284" s="575" t="s">
        <v>1355</v>
      </c>
      <c r="C284" s="453">
        <v>0</v>
      </c>
      <c r="D284" s="282">
        <f t="shared" si="73"/>
        <v>0</v>
      </c>
      <c r="E284" s="282">
        <f t="shared" si="71"/>
        <v>0</v>
      </c>
      <c r="F284" s="285"/>
      <c r="G284" s="285"/>
      <c r="H284" s="285"/>
      <c r="I284" s="285"/>
      <c r="J284" s="285"/>
      <c r="K284" s="285"/>
      <c r="L284" s="285"/>
      <c r="M284" s="285"/>
      <c r="N284" s="282">
        <f t="shared" si="75"/>
        <v>0</v>
      </c>
      <c r="O284" s="282">
        <f t="shared" si="76"/>
        <v>0</v>
      </c>
      <c r="P284" s="283">
        <f t="shared" si="77"/>
        <v>0</v>
      </c>
      <c r="Q284" s="282">
        <f t="shared" si="74"/>
        <v>0</v>
      </c>
      <c r="R284" s="282"/>
      <c r="S284" s="572"/>
      <c r="T284" s="572">
        <v>0.8</v>
      </c>
      <c r="U284" s="572">
        <f>'приложение 1.1 '!D215</f>
        <v>0</v>
      </c>
      <c r="V284" s="572">
        <f>'приложение 1.1 '!E215</f>
        <v>0.8</v>
      </c>
      <c r="W284" s="499"/>
    </row>
    <row r="285" spans="1:23" s="284" customFormat="1" ht="33.75" hidden="1">
      <c r="A285" s="556" t="s">
        <v>1433</v>
      </c>
      <c r="B285" s="575" t="s">
        <v>1357</v>
      </c>
      <c r="C285" s="453">
        <v>0</v>
      </c>
      <c r="D285" s="282">
        <f t="shared" si="73"/>
        <v>0</v>
      </c>
      <c r="E285" s="282">
        <f t="shared" si="71"/>
        <v>0</v>
      </c>
      <c r="F285" s="285"/>
      <c r="G285" s="285"/>
      <c r="H285" s="285"/>
      <c r="I285" s="285"/>
      <c r="J285" s="285"/>
      <c r="K285" s="285"/>
      <c r="L285" s="285"/>
      <c r="M285" s="285"/>
      <c r="N285" s="282">
        <f t="shared" si="75"/>
        <v>0</v>
      </c>
      <c r="O285" s="282">
        <f t="shared" si="76"/>
        <v>0</v>
      </c>
      <c r="P285" s="283">
        <f t="shared" si="77"/>
        <v>0</v>
      </c>
      <c r="Q285" s="282">
        <f t="shared" si="74"/>
        <v>0</v>
      </c>
      <c r="R285" s="282">
        <v>0</v>
      </c>
      <c r="S285" s="572"/>
      <c r="T285" s="572">
        <v>1.26</v>
      </c>
      <c r="U285" s="572">
        <f>'приложение 1.1 '!D216</f>
        <v>0</v>
      </c>
      <c r="V285" s="572">
        <f>'приложение 1.1 '!E216</f>
        <v>1.26</v>
      </c>
      <c r="W285" s="499"/>
    </row>
    <row r="286" spans="1:23" s="284" customFormat="1" ht="45" hidden="1">
      <c r="A286" s="556" t="s">
        <v>1434</v>
      </c>
      <c r="B286" s="575" t="s">
        <v>1311</v>
      </c>
      <c r="C286" s="453">
        <v>0</v>
      </c>
      <c r="D286" s="282">
        <f t="shared" si="73"/>
        <v>0</v>
      </c>
      <c r="E286" s="282">
        <f t="shared" si="71"/>
        <v>0</v>
      </c>
      <c r="F286" s="285"/>
      <c r="G286" s="285"/>
      <c r="H286" s="285"/>
      <c r="I286" s="285"/>
      <c r="J286" s="285"/>
      <c r="K286" s="285"/>
      <c r="L286" s="285"/>
      <c r="M286" s="285"/>
      <c r="N286" s="282">
        <f t="shared" si="75"/>
        <v>0</v>
      </c>
      <c r="O286" s="282">
        <f t="shared" si="76"/>
        <v>0</v>
      </c>
      <c r="P286" s="283">
        <f t="shared" si="77"/>
        <v>0</v>
      </c>
      <c r="Q286" s="282">
        <f t="shared" si="74"/>
        <v>0</v>
      </c>
      <c r="R286" s="282">
        <v>0</v>
      </c>
      <c r="S286" s="572"/>
      <c r="T286" s="572">
        <v>0.8</v>
      </c>
      <c r="U286" s="572">
        <f>'приложение 1.1 '!D217</f>
        <v>0</v>
      </c>
      <c r="V286" s="572">
        <f>'приложение 1.1 '!E217</f>
        <v>0.8</v>
      </c>
      <c r="W286" s="499"/>
    </row>
    <row r="287" spans="1:23" s="284" customFormat="1" ht="22.5" hidden="1">
      <c r="A287" s="556" t="s">
        <v>1927</v>
      </c>
      <c r="B287" s="575" t="s">
        <v>1902</v>
      </c>
      <c r="C287" s="453">
        <v>0</v>
      </c>
      <c r="D287" s="282">
        <f t="shared" si="73"/>
        <v>0</v>
      </c>
      <c r="E287" s="282">
        <f t="shared" si="71"/>
        <v>0</v>
      </c>
      <c r="F287" s="285"/>
      <c r="G287" s="285"/>
      <c r="H287" s="285"/>
      <c r="I287" s="285"/>
      <c r="J287" s="285"/>
      <c r="K287" s="285"/>
      <c r="L287" s="285"/>
      <c r="M287" s="285"/>
      <c r="N287" s="282">
        <f t="shared" si="75"/>
        <v>0</v>
      </c>
      <c r="O287" s="282">
        <f t="shared" si="76"/>
        <v>0</v>
      </c>
      <c r="P287" s="283">
        <f t="shared" si="77"/>
        <v>0</v>
      </c>
      <c r="Q287" s="282">
        <f t="shared" si="74"/>
        <v>0</v>
      </c>
      <c r="R287" s="282">
        <v>0</v>
      </c>
      <c r="S287" s="572"/>
      <c r="T287" s="572">
        <v>0.8</v>
      </c>
      <c r="U287" s="572">
        <f>'приложение 1.1 '!D218</f>
        <v>0</v>
      </c>
      <c r="V287" s="572">
        <f>'приложение 1.1 '!E218</f>
        <v>0.8</v>
      </c>
      <c r="W287" s="499"/>
    </row>
    <row r="288" spans="1:23" s="284" customFormat="1" ht="22.5" hidden="1">
      <c r="A288" s="556" t="s">
        <v>1928</v>
      </c>
      <c r="B288" s="575" t="s">
        <v>1903</v>
      </c>
      <c r="C288" s="453">
        <v>0</v>
      </c>
      <c r="D288" s="282">
        <f t="shared" si="73"/>
        <v>0</v>
      </c>
      <c r="E288" s="282">
        <f t="shared" si="71"/>
        <v>0</v>
      </c>
      <c r="F288" s="285"/>
      <c r="G288" s="285"/>
      <c r="H288" s="285"/>
      <c r="I288" s="285"/>
      <c r="J288" s="285"/>
      <c r="K288" s="285"/>
      <c r="L288" s="285"/>
      <c r="M288" s="285"/>
      <c r="N288" s="282">
        <f t="shared" si="75"/>
        <v>0</v>
      </c>
      <c r="O288" s="282">
        <f t="shared" si="76"/>
        <v>0</v>
      </c>
      <c r="P288" s="283">
        <f t="shared" si="77"/>
        <v>0</v>
      </c>
      <c r="Q288" s="282">
        <f t="shared" si="74"/>
        <v>0</v>
      </c>
      <c r="R288" s="282">
        <v>0</v>
      </c>
      <c r="S288" s="572"/>
      <c r="T288" s="572">
        <v>0.8</v>
      </c>
      <c r="U288" s="572">
        <f>'приложение 1.1 '!D219</f>
        <v>0</v>
      </c>
      <c r="V288" s="572">
        <f>'приложение 1.1 '!E219</f>
        <v>0.8</v>
      </c>
      <c r="W288" s="499"/>
    </row>
    <row r="289" spans="1:23" s="284" customFormat="1" ht="22.5" hidden="1">
      <c r="A289" s="556" t="s">
        <v>1988</v>
      </c>
      <c r="B289" s="575" t="s">
        <v>1989</v>
      </c>
      <c r="C289" s="453">
        <v>0</v>
      </c>
      <c r="D289" s="282">
        <f t="shared" ref="D289" si="78">F289+H289+J289+L289</f>
        <v>0</v>
      </c>
      <c r="E289" s="282">
        <f t="shared" ref="E289" si="79">G289+I289+K289+M289</f>
        <v>0</v>
      </c>
      <c r="F289" s="285"/>
      <c r="G289" s="285"/>
      <c r="H289" s="285"/>
      <c r="I289" s="285"/>
      <c r="J289" s="285"/>
      <c r="K289" s="285"/>
      <c r="L289" s="285"/>
      <c r="M289" s="285"/>
      <c r="N289" s="282">
        <f t="shared" si="75"/>
        <v>0</v>
      </c>
      <c r="O289" s="282">
        <f t="shared" si="76"/>
        <v>0</v>
      </c>
      <c r="P289" s="283">
        <f t="shared" si="77"/>
        <v>0</v>
      </c>
      <c r="Q289" s="282">
        <f t="shared" si="74"/>
        <v>0</v>
      </c>
      <c r="R289" s="282">
        <v>0</v>
      </c>
      <c r="S289" s="572"/>
      <c r="T289" s="572">
        <v>0.4</v>
      </c>
      <c r="U289" s="572">
        <f>'приложение 1.1 '!D220</f>
        <v>0</v>
      </c>
      <c r="V289" s="572">
        <f>'приложение 1.1 '!E220</f>
        <v>0.4</v>
      </c>
      <c r="W289" s="499"/>
    </row>
    <row r="290" spans="1:23" s="284" customFormat="1" ht="11.25" hidden="1">
      <c r="A290" s="554" t="s">
        <v>1093</v>
      </c>
      <c r="B290" s="576" t="s">
        <v>1418</v>
      </c>
      <c r="C290" s="453">
        <v>0</v>
      </c>
      <c r="D290" s="282">
        <f t="shared" si="73"/>
        <v>0</v>
      </c>
      <c r="E290" s="282">
        <f t="shared" si="71"/>
        <v>0</v>
      </c>
      <c r="F290" s="285"/>
      <c r="G290" s="285"/>
      <c r="H290" s="285"/>
      <c r="I290" s="285"/>
      <c r="J290" s="285"/>
      <c r="K290" s="285"/>
      <c r="L290" s="285"/>
      <c r="M290" s="285"/>
      <c r="N290" s="282">
        <f t="shared" si="75"/>
        <v>0</v>
      </c>
      <c r="O290" s="282">
        <f t="shared" si="76"/>
        <v>0</v>
      </c>
      <c r="P290" s="283">
        <f t="shared" si="77"/>
        <v>0</v>
      </c>
      <c r="Q290" s="282">
        <f t="shared" si="74"/>
        <v>0</v>
      </c>
      <c r="R290" s="282">
        <v>0</v>
      </c>
      <c r="S290" s="572"/>
      <c r="T290" s="572"/>
      <c r="U290" s="572">
        <f>'приложение 1.1 '!D221</f>
        <v>0</v>
      </c>
      <c r="V290" s="572">
        <f>'приложение 1.1 '!E221</f>
        <v>0</v>
      </c>
      <c r="W290" s="499"/>
    </row>
    <row r="291" spans="1:23" s="284" customFormat="1" ht="33.75" hidden="1">
      <c r="A291" s="556" t="s">
        <v>1094</v>
      </c>
      <c r="B291" s="575" t="s">
        <v>1361</v>
      </c>
      <c r="C291" s="453">
        <v>0</v>
      </c>
      <c r="D291" s="282">
        <f t="shared" si="73"/>
        <v>0</v>
      </c>
      <c r="E291" s="282">
        <f t="shared" si="71"/>
        <v>0</v>
      </c>
      <c r="F291" s="285"/>
      <c r="G291" s="285"/>
      <c r="H291" s="285"/>
      <c r="I291" s="285"/>
      <c r="J291" s="285"/>
      <c r="K291" s="285"/>
      <c r="L291" s="285"/>
      <c r="M291" s="285"/>
      <c r="N291" s="282">
        <f t="shared" si="75"/>
        <v>0</v>
      </c>
      <c r="O291" s="282">
        <f t="shared" si="76"/>
        <v>0</v>
      </c>
      <c r="P291" s="283">
        <f t="shared" si="77"/>
        <v>0</v>
      </c>
      <c r="Q291" s="282">
        <f t="shared" si="74"/>
        <v>0</v>
      </c>
      <c r="R291" s="282">
        <v>0</v>
      </c>
      <c r="S291" s="572"/>
      <c r="T291" s="572">
        <v>3.2</v>
      </c>
      <c r="U291" s="572">
        <f>'приложение 1.1 '!D222</f>
        <v>0</v>
      </c>
      <c r="V291" s="572">
        <f>'приложение 1.1 '!E222</f>
        <v>3.2</v>
      </c>
      <c r="W291" s="499"/>
    </row>
    <row r="292" spans="1:23" s="284" customFormat="1" ht="33.75" hidden="1">
      <c r="A292" s="556" t="s">
        <v>1095</v>
      </c>
      <c r="B292" s="575" t="s">
        <v>1400</v>
      </c>
      <c r="C292" s="453">
        <v>0</v>
      </c>
      <c r="D292" s="282">
        <f t="shared" si="73"/>
        <v>6.5</v>
      </c>
      <c r="E292" s="282">
        <f t="shared" si="71"/>
        <v>0</v>
      </c>
      <c r="F292" s="285"/>
      <c r="G292" s="285"/>
      <c r="H292" s="285"/>
      <c r="I292" s="285"/>
      <c r="J292" s="285"/>
      <c r="K292" s="285"/>
      <c r="L292" s="285">
        <v>6.5</v>
      </c>
      <c r="M292" s="285"/>
      <c r="N292" s="282">
        <f t="shared" si="75"/>
        <v>0</v>
      </c>
      <c r="O292" s="282">
        <f t="shared" si="76"/>
        <v>-6.5</v>
      </c>
      <c r="P292" s="283">
        <f t="shared" si="77"/>
        <v>-100</v>
      </c>
      <c r="Q292" s="282">
        <f t="shared" si="74"/>
        <v>-6.5</v>
      </c>
      <c r="R292" s="282">
        <v>0</v>
      </c>
      <c r="S292" s="572"/>
      <c r="T292" s="572">
        <v>2</v>
      </c>
      <c r="U292" s="572">
        <v>0</v>
      </c>
      <c r="V292" s="572">
        <v>0</v>
      </c>
      <c r="W292" s="499" t="s">
        <v>2339</v>
      </c>
    </row>
    <row r="293" spans="1:23" s="284" customFormat="1" ht="33.75" hidden="1">
      <c r="A293" s="556" t="s">
        <v>1096</v>
      </c>
      <c r="B293" s="575" t="s">
        <v>1401</v>
      </c>
      <c r="C293" s="453">
        <v>0</v>
      </c>
      <c r="D293" s="282">
        <f t="shared" si="73"/>
        <v>6.5</v>
      </c>
      <c r="E293" s="282">
        <f t="shared" si="71"/>
        <v>0</v>
      </c>
      <c r="F293" s="285"/>
      <c r="G293" s="285"/>
      <c r="H293" s="285"/>
      <c r="I293" s="285"/>
      <c r="J293" s="285"/>
      <c r="K293" s="282"/>
      <c r="L293" s="285">
        <v>6.5</v>
      </c>
      <c r="M293" s="285"/>
      <c r="N293" s="282">
        <f t="shared" si="75"/>
        <v>0</v>
      </c>
      <c r="O293" s="282">
        <f t="shared" si="76"/>
        <v>-6.5</v>
      </c>
      <c r="P293" s="283">
        <f t="shared" si="77"/>
        <v>-100</v>
      </c>
      <c r="Q293" s="282">
        <f t="shared" si="74"/>
        <v>-6.5</v>
      </c>
      <c r="R293" s="282"/>
      <c r="S293" s="572"/>
      <c r="T293" s="572">
        <v>2</v>
      </c>
      <c r="U293" s="572">
        <v>0</v>
      </c>
      <c r="V293" s="572">
        <v>0</v>
      </c>
      <c r="W293" s="499" t="s">
        <v>2339</v>
      </c>
    </row>
    <row r="294" spans="1:23" s="284" customFormat="1" ht="45" hidden="1">
      <c r="A294" s="556" t="s">
        <v>1097</v>
      </c>
      <c r="B294" s="575" t="s">
        <v>2114</v>
      </c>
      <c r="C294" s="453">
        <v>0</v>
      </c>
      <c r="D294" s="282">
        <f t="shared" si="73"/>
        <v>0</v>
      </c>
      <c r="E294" s="282">
        <f t="shared" si="71"/>
        <v>0</v>
      </c>
      <c r="F294" s="285"/>
      <c r="G294" s="285"/>
      <c r="H294" s="285"/>
      <c r="I294" s="285"/>
      <c r="J294" s="285"/>
      <c r="K294" s="282"/>
      <c r="L294" s="285"/>
      <c r="M294" s="285"/>
      <c r="N294" s="282">
        <f t="shared" si="75"/>
        <v>0</v>
      </c>
      <c r="O294" s="282">
        <f t="shared" si="76"/>
        <v>0</v>
      </c>
      <c r="P294" s="283">
        <f t="shared" si="77"/>
        <v>0</v>
      </c>
      <c r="Q294" s="282">
        <f t="shared" si="74"/>
        <v>0</v>
      </c>
      <c r="R294" s="282"/>
      <c r="S294" s="572"/>
      <c r="T294" s="572">
        <v>5</v>
      </c>
      <c r="U294" s="572">
        <f>'приложение 1.1 '!D223</f>
        <v>0</v>
      </c>
      <c r="V294" s="572">
        <f>'приложение 1.1 '!E223</f>
        <v>5</v>
      </c>
      <c r="W294" s="499"/>
    </row>
    <row r="295" spans="1:23" s="284" customFormat="1" ht="33.75" hidden="1">
      <c r="A295" s="556" t="s">
        <v>1098</v>
      </c>
      <c r="B295" s="575" t="s">
        <v>2115</v>
      </c>
      <c r="C295" s="453">
        <v>17.766649999999998</v>
      </c>
      <c r="D295" s="282">
        <f t="shared" si="73"/>
        <v>0</v>
      </c>
      <c r="E295" s="282">
        <f t="shared" si="71"/>
        <v>17.766649999999998</v>
      </c>
      <c r="F295" s="285"/>
      <c r="G295" s="285"/>
      <c r="H295" s="285"/>
      <c r="I295" s="285"/>
      <c r="J295" s="285"/>
      <c r="K295" s="285"/>
      <c r="L295" s="285"/>
      <c r="M295" s="285">
        <v>17.766649999999998</v>
      </c>
      <c r="N295" s="282">
        <f t="shared" si="75"/>
        <v>0</v>
      </c>
      <c r="O295" s="282">
        <f t="shared" si="76"/>
        <v>17.766649999999998</v>
      </c>
      <c r="P295" s="283">
        <f t="shared" si="77"/>
        <v>0</v>
      </c>
      <c r="Q295" s="282">
        <f t="shared" si="74"/>
        <v>17.766649999999998</v>
      </c>
      <c r="R295" s="282"/>
      <c r="S295" s="572"/>
      <c r="T295" s="572">
        <v>5</v>
      </c>
      <c r="U295" s="572">
        <f>'приложение 1.1 '!D224</f>
        <v>0</v>
      </c>
      <c r="V295" s="572">
        <f>'приложение 1.1 '!E224</f>
        <v>5</v>
      </c>
      <c r="W295" s="499" t="s">
        <v>2340</v>
      </c>
    </row>
    <row r="296" spans="1:23" s="284" customFormat="1" ht="33.75" hidden="1">
      <c r="A296" s="556" t="s">
        <v>1099</v>
      </c>
      <c r="B296" s="575" t="s">
        <v>2116</v>
      </c>
      <c r="C296" s="453">
        <v>17.766649999999998</v>
      </c>
      <c r="D296" s="282">
        <f t="shared" si="73"/>
        <v>0</v>
      </c>
      <c r="E296" s="282">
        <f t="shared" si="71"/>
        <v>17.766649999999998</v>
      </c>
      <c r="F296" s="285"/>
      <c r="G296" s="285"/>
      <c r="H296" s="285"/>
      <c r="I296" s="285"/>
      <c r="J296" s="285"/>
      <c r="K296" s="285"/>
      <c r="L296" s="285"/>
      <c r="M296" s="285">
        <v>17.766649999999998</v>
      </c>
      <c r="N296" s="282">
        <f t="shared" si="75"/>
        <v>0</v>
      </c>
      <c r="O296" s="282">
        <f t="shared" si="76"/>
        <v>17.766649999999998</v>
      </c>
      <c r="P296" s="283">
        <f t="shared" si="77"/>
        <v>0</v>
      </c>
      <c r="Q296" s="282">
        <f t="shared" si="74"/>
        <v>17.766649999999998</v>
      </c>
      <c r="R296" s="282">
        <v>0</v>
      </c>
      <c r="S296" s="572"/>
      <c r="T296" s="572">
        <v>5</v>
      </c>
      <c r="U296" s="572">
        <f>'приложение 1.1 '!D225</f>
        <v>0</v>
      </c>
      <c r="V296" s="572">
        <f>'приложение 1.1 '!E225</f>
        <v>5</v>
      </c>
      <c r="W296" s="499" t="s">
        <v>2340</v>
      </c>
    </row>
    <row r="297" spans="1:23" s="284" customFormat="1" ht="33.75" hidden="1">
      <c r="A297" s="556" t="s">
        <v>1100</v>
      </c>
      <c r="B297" s="575" t="s">
        <v>2117</v>
      </c>
      <c r="C297" s="453">
        <v>17.766649999999998</v>
      </c>
      <c r="D297" s="282">
        <f t="shared" si="73"/>
        <v>0</v>
      </c>
      <c r="E297" s="282">
        <f t="shared" si="71"/>
        <v>17.766649999999998</v>
      </c>
      <c r="F297" s="285"/>
      <c r="G297" s="285"/>
      <c r="H297" s="285"/>
      <c r="I297" s="285"/>
      <c r="J297" s="285"/>
      <c r="K297" s="285"/>
      <c r="L297" s="285"/>
      <c r="M297" s="285">
        <v>17.766649999999998</v>
      </c>
      <c r="N297" s="282">
        <f t="shared" si="75"/>
        <v>0</v>
      </c>
      <c r="O297" s="282">
        <f t="shared" si="76"/>
        <v>17.766649999999998</v>
      </c>
      <c r="P297" s="283">
        <f t="shared" si="77"/>
        <v>0</v>
      </c>
      <c r="Q297" s="282">
        <f t="shared" si="74"/>
        <v>17.766649999999998</v>
      </c>
      <c r="R297" s="282">
        <v>0</v>
      </c>
      <c r="S297" s="572"/>
      <c r="T297" s="572">
        <v>5</v>
      </c>
      <c r="U297" s="572">
        <f>'приложение 1.1 '!D226</f>
        <v>0</v>
      </c>
      <c r="V297" s="572">
        <f>'приложение 1.1 '!E226</f>
        <v>5</v>
      </c>
      <c r="W297" s="499" t="s">
        <v>2340</v>
      </c>
    </row>
    <row r="298" spans="1:23" s="284" customFormat="1" ht="22.5" hidden="1">
      <c r="A298" s="556" t="s">
        <v>1101</v>
      </c>
      <c r="B298" s="575" t="s">
        <v>1403</v>
      </c>
      <c r="C298" s="453">
        <v>0</v>
      </c>
      <c r="D298" s="282">
        <f t="shared" si="73"/>
        <v>0</v>
      </c>
      <c r="E298" s="282">
        <f t="shared" si="71"/>
        <v>0</v>
      </c>
      <c r="F298" s="285"/>
      <c r="G298" s="285"/>
      <c r="H298" s="285"/>
      <c r="I298" s="285"/>
      <c r="J298" s="285"/>
      <c r="K298" s="285"/>
      <c r="L298" s="285"/>
      <c r="M298" s="285"/>
      <c r="N298" s="282">
        <f t="shared" si="75"/>
        <v>0</v>
      </c>
      <c r="O298" s="282">
        <f t="shared" si="76"/>
        <v>0</v>
      </c>
      <c r="P298" s="283">
        <f t="shared" si="77"/>
        <v>0</v>
      </c>
      <c r="Q298" s="282">
        <f t="shared" si="74"/>
        <v>0</v>
      </c>
      <c r="R298" s="282">
        <v>0</v>
      </c>
      <c r="S298" s="572"/>
      <c r="T298" s="572">
        <v>5</v>
      </c>
      <c r="U298" s="572">
        <f>'приложение 1.1 '!D227</f>
        <v>0</v>
      </c>
      <c r="V298" s="572">
        <f>'приложение 1.1 '!E227</f>
        <v>5</v>
      </c>
      <c r="W298" s="499"/>
    </row>
    <row r="299" spans="1:23" s="284" customFormat="1" ht="22.5" hidden="1">
      <c r="A299" s="556" t="s">
        <v>1102</v>
      </c>
      <c r="B299" s="575" t="s">
        <v>1571</v>
      </c>
      <c r="C299" s="453">
        <v>0</v>
      </c>
      <c r="D299" s="282">
        <f t="shared" si="73"/>
        <v>0</v>
      </c>
      <c r="E299" s="282">
        <f t="shared" si="71"/>
        <v>0</v>
      </c>
      <c r="F299" s="285"/>
      <c r="G299" s="285"/>
      <c r="H299" s="285"/>
      <c r="I299" s="285"/>
      <c r="J299" s="285"/>
      <c r="K299" s="285"/>
      <c r="L299" s="285"/>
      <c r="M299" s="285"/>
      <c r="N299" s="282">
        <f t="shared" si="75"/>
        <v>0</v>
      </c>
      <c r="O299" s="282">
        <f t="shared" si="76"/>
        <v>0</v>
      </c>
      <c r="P299" s="283">
        <f t="shared" si="77"/>
        <v>0</v>
      </c>
      <c r="Q299" s="282">
        <f t="shared" si="74"/>
        <v>0</v>
      </c>
      <c r="R299" s="282">
        <v>0</v>
      </c>
      <c r="S299" s="572"/>
      <c r="T299" s="572">
        <v>5</v>
      </c>
      <c r="U299" s="572">
        <f>'приложение 1.1 '!D228</f>
        <v>0</v>
      </c>
      <c r="V299" s="572">
        <f>'приложение 1.1 '!E228</f>
        <v>5</v>
      </c>
      <c r="W299" s="499"/>
    </row>
    <row r="300" spans="1:23" s="284" customFormat="1" ht="11.25" hidden="1">
      <c r="A300" s="556" t="s">
        <v>1138</v>
      </c>
      <c r="B300" s="575" t="s">
        <v>1362</v>
      </c>
      <c r="C300" s="453">
        <v>0</v>
      </c>
      <c r="D300" s="282">
        <f t="shared" si="73"/>
        <v>0</v>
      </c>
      <c r="E300" s="282">
        <f t="shared" si="71"/>
        <v>0</v>
      </c>
      <c r="F300" s="285"/>
      <c r="G300" s="285"/>
      <c r="H300" s="285"/>
      <c r="I300" s="285"/>
      <c r="J300" s="285"/>
      <c r="K300" s="285"/>
      <c r="L300" s="285"/>
      <c r="M300" s="285"/>
      <c r="N300" s="282">
        <f t="shared" si="75"/>
        <v>0</v>
      </c>
      <c r="O300" s="282">
        <f t="shared" si="76"/>
        <v>0</v>
      </c>
      <c r="P300" s="283">
        <f t="shared" si="77"/>
        <v>0</v>
      </c>
      <c r="Q300" s="282">
        <f t="shared" si="74"/>
        <v>0</v>
      </c>
      <c r="R300" s="282">
        <v>0</v>
      </c>
      <c r="S300" s="572"/>
      <c r="T300" s="572">
        <v>3.2</v>
      </c>
      <c r="U300" s="572">
        <f>'приложение 1.1 '!D229</f>
        <v>0</v>
      </c>
      <c r="V300" s="572">
        <f>'приложение 1.1 '!E229</f>
        <v>3.2</v>
      </c>
      <c r="W300" s="499"/>
    </row>
    <row r="301" spans="1:23" s="284" customFormat="1" ht="22.5" hidden="1">
      <c r="A301" s="556" t="s">
        <v>1435</v>
      </c>
      <c r="B301" s="575" t="s">
        <v>2112</v>
      </c>
      <c r="C301" s="453">
        <v>0</v>
      </c>
      <c r="D301" s="282">
        <f t="shared" si="73"/>
        <v>0</v>
      </c>
      <c r="E301" s="282">
        <f t="shared" si="71"/>
        <v>0</v>
      </c>
      <c r="F301" s="285"/>
      <c r="G301" s="285"/>
      <c r="H301" s="285"/>
      <c r="I301" s="285"/>
      <c r="J301" s="285"/>
      <c r="K301" s="285"/>
      <c r="L301" s="285"/>
      <c r="M301" s="285"/>
      <c r="N301" s="282">
        <f t="shared" si="75"/>
        <v>0</v>
      </c>
      <c r="O301" s="282">
        <f t="shared" si="76"/>
        <v>0</v>
      </c>
      <c r="P301" s="283">
        <f t="shared" si="77"/>
        <v>0</v>
      </c>
      <c r="Q301" s="282">
        <f t="shared" si="74"/>
        <v>0</v>
      </c>
      <c r="R301" s="282">
        <v>0</v>
      </c>
      <c r="S301" s="572"/>
      <c r="T301" s="572">
        <v>3.2</v>
      </c>
      <c r="U301" s="572">
        <f>'приложение 1.1 '!D230</f>
        <v>0</v>
      </c>
      <c r="V301" s="572">
        <f>'приложение 1.1 '!E230</f>
        <v>3.2</v>
      </c>
      <c r="W301" s="499"/>
    </row>
    <row r="302" spans="1:23" s="284" customFormat="1" ht="11.25" hidden="1">
      <c r="A302" s="556" t="s">
        <v>1436</v>
      </c>
      <c r="B302" s="575" t="s">
        <v>1873</v>
      </c>
      <c r="C302" s="453">
        <v>0</v>
      </c>
      <c r="D302" s="282">
        <f t="shared" si="73"/>
        <v>0</v>
      </c>
      <c r="E302" s="282">
        <f t="shared" si="71"/>
        <v>0</v>
      </c>
      <c r="F302" s="285"/>
      <c r="G302" s="285"/>
      <c r="H302" s="285"/>
      <c r="I302" s="285"/>
      <c r="J302" s="285"/>
      <c r="K302" s="285"/>
      <c r="L302" s="285"/>
      <c r="M302" s="285"/>
      <c r="N302" s="282">
        <f t="shared" si="75"/>
        <v>0</v>
      </c>
      <c r="O302" s="282">
        <f t="shared" si="76"/>
        <v>0</v>
      </c>
      <c r="P302" s="283">
        <f t="shared" si="77"/>
        <v>0</v>
      </c>
      <c r="Q302" s="282">
        <f t="shared" si="74"/>
        <v>0</v>
      </c>
      <c r="R302" s="282">
        <v>0</v>
      </c>
      <c r="S302" s="572"/>
      <c r="T302" s="572">
        <v>3.2</v>
      </c>
      <c r="U302" s="572">
        <f>'приложение 1.1 '!D231</f>
        <v>0</v>
      </c>
      <c r="V302" s="572">
        <f>'приложение 1.1 '!E231</f>
        <v>3.2</v>
      </c>
      <c r="W302" s="499"/>
    </row>
    <row r="303" spans="1:23" s="284" customFormat="1" ht="22.5" hidden="1">
      <c r="A303" s="556" t="s">
        <v>1437</v>
      </c>
      <c r="B303" s="575" t="s">
        <v>1406</v>
      </c>
      <c r="C303" s="453">
        <v>0</v>
      </c>
      <c r="D303" s="282">
        <f t="shared" si="73"/>
        <v>0</v>
      </c>
      <c r="E303" s="282">
        <f t="shared" si="71"/>
        <v>0</v>
      </c>
      <c r="F303" s="285"/>
      <c r="G303" s="285"/>
      <c r="H303" s="285"/>
      <c r="I303" s="285"/>
      <c r="J303" s="285"/>
      <c r="K303" s="285"/>
      <c r="L303" s="285"/>
      <c r="M303" s="282"/>
      <c r="N303" s="282">
        <f t="shared" si="75"/>
        <v>0</v>
      </c>
      <c r="O303" s="282">
        <f t="shared" si="76"/>
        <v>0</v>
      </c>
      <c r="P303" s="283">
        <f t="shared" si="77"/>
        <v>0</v>
      </c>
      <c r="Q303" s="282">
        <f t="shared" si="74"/>
        <v>0</v>
      </c>
      <c r="R303" s="282">
        <v>0</v>
      </c>
      <c r="S303" s="572"/>
      <c r="T303" s="572">
        <v>3.2</v>
      </c>
      <c r="U303" s="572">
        <f>'приложение 1.1 '!D232</f>
        <v>0</v>
      </c>
      <c r="V303" s="572">
        <f>'приложение 1.1 '!E232</f>
        <v>3.2</v>
      </c>
      <c r="W303" s="499"/>
    </row>
    <row r="304" spans="1:23" s="284" customFormat="1" ht="22.5" hidden="1">
      <c r="A304" s="556" t="s">
        <v>1438</v>
      </c>
      <c r="B304" s="575" t="s">
        <v>1405</v>
      </c>
      <c r="C304" s="453">
        <v>0</v>
      </c>
      <c r="D304" s="282">
        <f t="shared" si="73"/>
        <v>0</v>
      </c>
      <c r="E304" s="282">
        <f t="shared" si="71"/>
        <v>0</v>
      </c>
      <c r="F304" s="285"/>
      <c r="G304" s="285"/>
      <c r="H304" s="285"/>
      <c r="I304" s="285"/>
      <c r="J304" s="285"/>
      <c r="K304" s="285"/>
      <c r="L304" s="285"/>
      <c r="M304" s="285"/>
      <c r="N304" s="282">
        <f t="shared" si="75"/>
        <v>0</v>
      </c>
      <c r="O304" s="282">
        <f t="shared" si="76"/>
        <v>0</v>
      </c>
      <c r="P304" s="283">
        <f t="shared" si="77"/>
        <v>0</v>
      </c>
      <c r="Q304" s="282">
        <f t="shared" si="74"/>
        <v>0</v>
      </c>
      <c r="R304" s="282">
        <v>0</v>
      </c>
      <c r="S304" s="572"/>
      <c r="T304" s="572">
        <v>3.2</v>
      </c>
      <c r="U304" s="572">
        <f>'приложение 1.1 '!D233</f>
        <v>0</v>
      </c>
      <c r="V304" s="572">
        <f>'приложение 1.1 '!E233</f>
        <v>3.2</v>
      </c>
      <c r="W304" s="499"/>
    </row>
    <row r="305" spans="1:23" s="284" customFormat="1" ht="33.75" hidden="1">
      <c r="A305" s="556" t="s">
        <v>1439</v>
      </c>
      <c r="B305" s="575" t="s">
        <v>1874</v>
      </c>
      <c r="C305" s="453">
        <v>0</v>
      </c>
      <c r="D305" s="282">
        <f t="shared" si="73"/>
        <v>0</v>
      </c>
      <c r="E305" s="282">
        <f t="shared" si="71"/>
        <v>0</v>
      </c>
      <c r="F305" s="285"/>
      <c r="G305" s="285"/>
      <c r="H305" s="285"/>
      <c r="I305" s="285"/>
      <c r="J305" s="285"/>
      <c r="K305" s="285"/>
      <c r="L305" s="285"/>
      <c r="M305" s="285"/>
      <c r="N305" s="282">
        <f t="shared" si="75"/>
        <v>0</v>
      </c>
      <c r="O305" s="282">
        <f t="shared" si="76"/>
        <v>0</v>
      </c>
      <c r="P305" s="283">
        <f t="shared" si="77"/>
        <v>0</v>
      </c>
      <c r="Q305" s="282">
        <f t="shared" si="74"/>
        <v>0</v>
      </c>
      <c r="R305" s="282">
        <v>0</v>
      </c>
      <c r="S305" s="572"/>
      <c r="T305" s="572">
        <v>2</v>
      </c>
      <c r="U305" s="572">
        <f>'приложение 1.1 '!D234</f>
        <v>0</v>
      </c>
      <c r="V305" s="572">
        <f>'приложение 1.1 '!E234</f>
        <v>2</v>
      </c>
      <c r="W305" s="499"/>
    </row>
    <row r="306" spans="1:23" s="284" customFormat="1" ht="22.5" hidden="1">
      <c r="A306" s="556" t="s">
        <v>1440</v>
      </c>
      <c r="B306" s="575" t="s">
        <v>1291</v>
      </c>
      <c r="C306" s="453">
        <v>-1.6653345369377348E-16</v>
      </c>
      <c r="D306" s="282">
        <f t="shared" si="73"/>
        <v>0</v>
      </c>
      <c r="E306" s="282">
        <f t="shared" si="71"/>
        <v>0</v>
      </c>
      <c r="F306" s="285"/>
      <c r="G306" s="285"/>
      <c r="H306" s="285"/>
      <c r="I306" s="285"/>
      <c r="J306" s="282"/>
      <c r="K306" s="285"/>
      <c r="L306" s="285"/>
      <c r="M306" s="285"/>
      <c r="N306" s="282">
        <f t="shared" si="75"/>
        <v>-1.6653345369377348E-16</v>
      </c>
      <c r="O306" s="282">
        <f t="shared" si="76"/>
        <v>0</v>
      </c>
      <c r="P306" s="283">
        <f t="shared" si="77"/>
        <v>0</v>
      </c>
      <c r="Q306" s="282">
        <f t="shared" si="74"/>
        <v>0</v>
      </c>
      <c r="R306" s="282">
        <v>0</v>
      </c>
      <c r="S306" s="572"/>
      <c r="T306" s="572">
        <v>3.2</v>
      </c>
      <c r="U306" s="572">
        <f>'приложение 1.1 '!D235</f>
        <v>0</v>
      </c>
      <c r="V306" s="572">
        <f>'приложение 1.1 '!E235</f>
        <v>3.2</v>
      </c>
      <c r="W306" s="499"/>
    </row>
    <row r="307" spans="1:23" s="284" customFormat="1" ht="22.5" hidden="1">
      <c r="A307" s="556" t="s">
        <v>1441</v>
      </c>
      <c r="B307" s="575" t="s">
        <v>1287</v>
      </c>
      <c r="C307" s="453">
        <v>1.1102230246251565E-16</v>
      </c>
      <c r="D307" s="282">
        <f t="shared" si="73"/>
        <v>0</v>
      </c>
      <c r="E307" s="282">
        <f t="shared" si="71"/>
        <v>0</v>
      </c>
      <c r="F307" s="285"/>
      <c r="G307" s="285"/>
      <c r="H307" s="285"/>
      <c r="I307" s="285"/>
      <c r="J307" s="285"/>
      <c r="K307" s="285"/>
      <c r="L307" s="285"/>
      <c r="M307" s="282"/>
      <c r="N307" s="282">
        <f t="shared" si="75"/>
        <v>1.1102230246251565E-16</v>
      </c>
      <c r="O307" s="282">
        <f t="shared" si="76"/>
        <v>0</v>
      </c>
      <c r="P307" s="283">
        <f t="shared" si="77"/>
        <v>0</v>
      </c>
      <c r="Q307" s="282">
        <f t="shared" si="74"/>
        <v>0</v>
      </c>
      <c r="R307" s="282">
        <v>0</v>
      </c>
      <c r="S307" s="572"/>
      <c r="T307" s="572">
        <v>3.2</v>
      </c>
      <c r="U307" s="572">
        <f>'приложение 1.1 '!D236</f>
        <v>0</v>
      </c>
      <c r="V307" s="572">
        <f>'приложение 1.1 '!E236</f>
        <v>3.2</v>
      </c>
      <c r="W307" s="499"/>
    </row>
    <row r="308" spans="1:23" s="284" customFormat="1" ht="22.5" hidden="1">
      <c r="A308" s="556" t="s">
        <v>1442</v>
      </c>
      <c r="B308" s="575" t="s">
        <v>1288</v>
      </c>
      <c r="C308" s="453">
        <v>1.1102230246251565E-16</v>
      </c>
      <c r="D308" s="282">
        <f t="shared" si="73"/>
        <v>0</v>
      </c>
      <c r="E308" s="282">
        <f t="shared" si="71"/>
        <v>0</v>
      </c>
      <c r="F308" s="285"/>
      <c r="G308" s="285"/>
      <c r="H308" s="285"/>
      <c r="I308" s="285"/>
      <c r="J308" s="285"/>
      <c r="K308" s="285"/>
      <c r="L308" s="285"/>
      <c r="M308" s="282"/>
      <c r="N308" s="282">
        <f t="shared" si="75"/>
        <v>1.1102230246251565E-16</v>
      </c>
      <c r="O308" s="282">
        <f t="shared" si="76"/>
        <v>0</v>
      </c>
      <c r="P308" s="283">
        <f t="shared" si="77"/>
        <v>0</v>
      </c>
      <c r="Q308" s="282">
        <f t="shared" si="74"/>
        <v>0</v>
      </c>
      <c r="R308" s="282">
        <v>0</v>
      </c>
      <c r="S308" s="572"/>
      <c r="T308" s="572">
        <v>3.2</v>
      </c>
      <c r="U308" s="572">
        <f>'приложение 1.1 '!D237</f>
        <v>0</v>
      </c>
      <c r="V308" s="572">
        <f>'приложение 1.1 '!E237</f>
        <v>3.2</v>
      </c>
      <c r="W308" s="499"/>
    </row>
    <row r="309" spans="1:23" s="284" customFormat="1" ht="22.5" hidden="1">
      <c r="A309" s="556" t="s">
        <v>1443</v>
      </c>
      <c r="B309" s="575" t="s">
        <v>1289</v>
      </c>
      <c r="C309" s="453">
        <v>1.1102230246251565E-16</v>
      </c>
      <c r="D309" s="282">
        <f t="shared" si="73"/>
        <v>0</v>
      </c>
      <c r="E309" s="282">
        <f t="shared" si="71"/>
        <v>0</v>
      </c>
      <c r="F309" s="285"/>
      <c r="G309" s="285"/>
      <c r="H309" s="285"/>
      <c r="I309" s="285"/>
      <c r="J309" s="285"/>
      <c r="K309" s="285"/>
      <c r="L309" s="285"/>
      <c r="M309" s="285"/>
      <c r="N309" s="282">
        <f t="shared" si="75"/>
        <v>1.1102230246251565E-16</v>
      </c>
      <c r="O309" s="282">
        <f t="shared" si="76"/>
        <v>0</v>
      </c>
      <c r="P309" s="283">
        <f t="shared" si="77"/>
        <v>0</v>
      </c>
      <c r="Q309" s="282">
        <f t="shared" si="74"/>
        <v>0</v>
      </c>
      <c r="R309" s="282">
        <v>0</v>
      </c>
      <c r="S309" s="572"/>
      <c r="T309" s="572">
        <v>3.2</v>
      </c>
      <c r="U309" s="572">
        <f>'приложение 1.1 '!D238</f>
        <v>0</v>
      </c>
      <c r="V309" s="572">
        <f>'приложение 1.1 '!E238</f>
        <v>3.2</v>
      </c>
      <c r="W309" s="499"/>
    </row>
    <row r="310" spans="1:23" s="284" customFormat="1" ht="22.5" hidden="1">
      <c r="A310" s="556" t="s">
        <v>1444</v>
      </c>
      <c r="B310" s="575" t="s">
        <v>1290</v>
      </c>
      <c r="C310" s="453">
        <v>1.1102230246251565E-16</v>
      </c>
      <c r="D310" s="282">
        <f t="shared" si="73"/>
        <v>0</v>
      </c>
      <c r="E310" s="282">
        <f t="shared" si="71"/>
        <v>0</v>
      </c>
      <c r="F310" s="285"/>
      <c r="G310" s="285"/>
      <c r="H310" s="285"/>
      <c r="I310" s="285"/>
      <c r="J310" s="282"/>
      <c r="K310" s="285"/>
      <c r="L310" s="285"/>
      <c r="M310" s="285"/>
      <c r="N310" s="282">
        <f t="shared" si="75"/>
        <v>1.1102230246251565E-16</v>
      </c>
      <c r="O310" s="282">
        <f t="shared" si="76"/>
        <v>0</v>
      </c>
      <c r="P310" s="283">
        <f t="shared" si="77"/>
        <v>0</v>
      </c>
      <c r="Q310" s="282">
        <f t="shared" si="74"/>
        <v>0</v>
      </c>
      <c r="R310" s="282">
        <v>0</v>
      </c>
      <c r="S310" s="572"/>
      <c r="T310" s="572">
        <v>3.2</v>
      </c>
      <c r="U310" s="572">
        <f>'приложение 1.1 '!D239</f>
        <v>0</v>
      </c>
      <c r="V310" s="572">
        <f>'приложение 1.1 '!E239</f>
        <v>3.2</v>
      </c>
      <c r="W310" s="499"/>
    </row>
    <row r="311" spans="1:23" s="284" customFormat="1" ht="22.5" hidden="1">
      <c r="A311" s="556" t="s">
        <v>1445</v>
      </c>
      <c r="B311" s="575" t="s">
        <v>1292</v>
      </c>
      <c r="C311" s="453">
        <v>1.1102230246251565E-16</v>
      </c>
      <c r="D311" s="282">
        <f t="shared" si="73"/>
        <v>0</v>
      </c>
      <c r="E311" s="282">
        <f t="shared" si="71"/>
        <v>0</v>
      </c>
      <c r="F311" s="285"/>
      <c r="G311" s="285"/>
      <c r="H311" s="285"/>
      <c r="I311" s="285"/>
      <c r="J311" s="285"/>
      <c r="K311" s="285"/>
      <c r="L311" s="285"/>
      <c r="M311" s="285"/>
      <c r="N311" s="282">
        <f t="shared" si="75"/>
        <v>1.1102230246251565E-16</v>
      </c>
      <c r="O311" s="282">
        <f t="shared" si="76"/>
        <v>0</v>
      </c>
      <c r="P311" s="283">
        <f t="shared" si="77"/>
        <v>0</v>
      </c>
      <c r="Q311" s="282">
        <f t="shared" si="74"/>
        <v>0</v>
      </c>
      <c r="R311" s="282">
        <v>0</v>
      </c>
      <c r="S311" s="572"/>
      <c r="T311" s="572">
        <v>3.2</v>
      </c>
      <c r="U311" s="572">
        <f>'приложение 1.1 '!D240</f>
        <v>0</v>
      </c>
      <c r="V311" s="572">
        <f>'приложение 1.1 '!E240</f>
        <v>3.2</v>
      </c>
      <c r="W311" s="499"/>
    </row>
    <row r="312" spans="1:23" s="284" customFormat="1" ht="22.5" hidden="1">
      <c r="A312" s="556" t="s">
        <v>1446</v>
      </c>
      <c r="B312" s="575" t="s">
        <v>1293</v>
      </c>
      <c r="C312" s="453">
        <v>1.1102230246251565E-16</v>
      </c>
      <c r="D312" s="282">
        <f t="shared" si="73"/>
        <v>0</v>
      </c>
      <c r="E312" s="282">
        <f t="shared" si="71"/>
        <v>0</v>
      </c>
      <c r="F312" s="285"/>
      <c r="G312" s="285"/>
      <c r="H312" s="285"/>
      <c r="I312" s="285"/>
      <c r="J312" s="285"/>
      <c r="K312" s="285"/>
      <c r="L312" s="285"/>
      <c r="M312" s="285"/>
      <c r="N312" s="282">
        <f t="shared" si="75"/>
        <v>1.1102230246251565E-16</v>
      </c>
      <c r="O312" s="282">
        <f t="shared" si="76"/>
        <v>0</v>
      </c>
      <c r="P312" s="283">
        <f t="shared" si="77"/>
        <v>0</v>
      </c>
      <c r="Q312" s="282">
        <f t="shared" si="74"/>
        <v>0</v>
      </c>
      <c r="R312" s="282">
        <v>0</v>
      </c>
      <c r="S312" s="572"/>
      <c r="T312" s="572">
        <v>4</v>
      </c>
      <c r="U312" s="572">
        <f>'приложение 1.1 '!D241</f>
        <v>0</v>
      </c>
      <c r="V312" s="572">
        <f>'приложение 1.1 '!E241</f>
        <v>4</v>
      </c>
      <c r="W312" s="499"/>
    </row>
    <row r="313" spans="1:23" s="284" customFormat="1" ht="22.5" hidden="1">
      <c r="A313" s="556" t="s">
        <v>1447</v>
      </c>
      <c r="B313" s="575" t="s">
        <v>1294</v>
      </c>
      <c r="C313" s="453">
        <v>3.3306690738754696E-16</v>
      </c>
      <c r="D313" s="282">
        <f t="shared" si="73"/>
        <v>0</v>
      </c>
      <c r="E313" s="282">
        <f t="shared" si="71"/>
        <v>0</v>
      </c>
      <c r="F313" s="285"/>
      <c r="G313" s="285"/>
      <c r="H313" s="285"/>
      <c r="I313" s="285"/>
      <c r="J313" s="285"/>
      <c r="K313" s="285"/>
      <c r="L313" s="285"/>
      <c r="M313" s="285"/>
      <c r="N313" s="282">
        <f t="shared" si="75"/>
        <v>3.3306690738754696E-16</v>
      </c>
      <c r="O313" s="282">
        <f t="shared" si="76"/>
        <v>0</v>
      </c>
      <c r="P313" s="283">
        <f t="shared" si="77"/>
        <v>0</v>
      </c>
      <c r="Q313" s="282">
        <f t="shared" ref="Q313:Q376" si="80">O313</f>
        <v>0</v>
      </c>
      <c r="R313" s="282">
        <v>0</v>
      </c>
      <c r="S313" s="572"/>
      <c r="T313" s="572">
        <v>4</v>
      </c>
      <c r="U313" s="572">
        <f>'приложение 1.1 '!D242</f>
        <v>0</v>
      </c>
      <c r="V313" s="572">
        <f>'приложение 1.1 '!E242</f>
        <v>4</v>
      </c>
      <c r="W313" s="499"/>
    </row>
    <row r="314" spans="1:23" s="284" customFormat="1" ht="22.5" hidden="1">
      <c r="A314" s="556" t="s">
        <v>1448</v>
      </c>
      <c r="B314" s="575" t="s">
        <v>1322</v>
      </c>
      <c r="C314" s="453">
        <v>9.9920072216264089E-16</v>
      </c>
      <c r="D314" s="282">
        <f t="shared" si="73"/>
        <v>0</v>
      </c>
      <c r="E314" s="282">
        <f t="shared" si="71"/>
        <v>0</v>
      </c>
      <c r="F314" s="285"/>
      <c r="G314" s="285"/>
      <c r="H314" s="285"/>
      <c r="I314" s="285"/>
      <c r="J314" s="285"/>
      <c r="K314" s="285"/>
      <c r="L314" s="285"/>
      <c r="M314" s="285"/>
      <c r="N314" s="282">
        <f t="shared" si="75"/>
        <v>9.9920072216264089E-16</v>
      </c>
      <c r="O314" s="282">
        <f t="shared" si="76"/>
        <v>0</v>
      </c>
      <c r="P314" s="283">
        <f t="shared" si="77"/>
        <v>0</v>
      </c>
      <c r="Q314" s="282">
        <f t="shared" si="80"/>
        <v>0</v>
      </c>
      <c r="R314" s="282">
        <v>0</v>
      </c>
      <c r="S314" s="572"/>
      <c r="T314" s="572">
        <v>5</v>
      </c>
      <c r="U314" s="572">
        <f>'приложение 1.1 '!D243</f>
        <v>0</v>
      </c>
      <c r="V314" s="572">
        <f>'приложение 1.1 '!E243</f>
        <v>5</v>
      </c>
      <c r="W314" s="499"/>
    </row>
    <row r="315" spans="1:23" s="284" customFormat="1" ht="22.5" hidden="1">
      <c r="A315" s="556" t="s">
        <v>1449</v>
      </c>
      <c r="B315" s="575" t="s">
        <v>1323</v>
      </c>
      <c r="C315" s="453">
        <v>0</v>
      </c>
      <c r="D315" s="282">
        <f t="shared" ref="D315:D378" si="81">F315+H315+J315+L315</f>
        <v>0</v>
      </c>
      <c r="E315" s="282">
        <f t="shared" si="71"/>
        <v>0</v>
      </c>
      <c r="F315" s="285"/>
      <c r="G315" s="285"/>
      <c r="H315" s="285"/>
      <c r="I315" s="285"/>
      <c r="J315" s="285"/>
      <c r="K315" s="285"/>
      <c r="L315" s="285"/>
      <c r="M315" s="285"/>
      <c r="N315" s="282">
        <f t="shared" si="75"/>
        <v>0</v>
      </c>
      <c r="O315" s="282">
        <f t="shared" si="76"/>
        <v>0</v>
      </c>
      <c r="P315" s="283">
        <f t="shared" si="77"/>
        <v>0</v>
      </c>
      <c r="Q315" s="282">
        <f t="shared" si="80"/>
        <v>0</v>
      </c>
      <c r="R315" s="282">
        <v>0</v>
      </c>
      <c r="S315" s="572"/>
      <c r="T315" s="572">
        <v>3.2</v>
      </c>
      <c r="U315" s="572">
        <f>'приложение 1.1 '!D244</f>
        <v>0</v>
      </c>
      <c r="V315" s="572">
        <f>'приложение 1.1 '!E244</f>
        <v>3.2</v>
      </c>
      <c r="W315" s="499"/>
    </row>
    <row r="316" spans="1:23" s="284" customFormat="1" ht="22.5" hidden="1">
      <c r="A316" s="556" t="s">
        <v>1450</v>
      </c>
      <c r="B316" s="575" t="s">
        <v>1324</v>
      </c>
      <c r="C316" s="453">
        <v>0</v>
      </c>
      <c r="D316" s="282">
        <f t="shared" si="81"/>
        <v>0</v>
      </c>
      <c r="E316" s="282">
        <f t="shared" si="71"/>
        <v>0</v>
      </c>
      <c r="F316" s="285"/>
      <c r="G316" s="285"/>
      <c r="H316" s="285"/>
      <c r="I316" s="285"/>
      <c r="J316" s="285"/>
      <c r="K316" s="285"/>
      <c r="L316" s="285"/>
      <c r="M316" s="285"/>
      <c r="N316" s="282">
        <f t="shared" si="75"/>
        <v>0</v>
      </c>
      <c r="O316" s="282">
        <f t="shared" si="76"/>
        <v>0</v>
      </c>
      <c r="P316" s="283">
        <f t="shared" si="77"/>
        <v>0</v>
      </c>
      <c r="Q316" s="282">
        <f t="shared" si="80"/>
        <v>0</v>
      </c>
      <c r="R316" s="282">
        <v>0</v>
      </c>
      <c r="S316" s="572"/>
      <c r="T316" s="572">
        <v>5</v>
      </c>
      <c r="U316" s="572">
        <f>'приложение 1.1 '!D245</f>
        <v>0</v>
      </c>
      <c r="V316" s="572">
        <f>'приложение 1.1 '!E245</f>
        <v>5</v>
      </c>
      <c r="W316" s="499"/>
    </row>
    <row r="317" spans="1:23" s="284" customFormat="1" ht="22.5" hidden="1">
      <c r="A317" s="556" t="s">
        <v>1451</v>
      </c>
      <c r="B317" s="575" t="s">
        <v>1327</v>
      </c>
      <c r="C317" s="453">
        <v>0</v>
      </c>
      <c r="D317" s="282">
        <f t="shared" si="81"/>
        <v>0</v>
      </c>
      <c r="E317" s="282">
        <f t="shared" si="71"/>
        <v>0</v>
      </c>
      <c r="F317" s="285"/>
      <c r="G317" s="285"/>
      <c r="H317" s="285"/>
      <c r="I317" s="285"/>
      <c r="J317" s="285"/>
      <c r="K317" s="285"/>
      <c r="L317" s="285"/>
      <c r="M317" s="285"/>
      <c r="N317" s="282">
        <f t="shared" si="75"/>
        <v>0</v>
      </c>
      <c r="O317" s="282">
        <f t="shared" si="76"/>
        <v>0</v>
      </c>
      <c r="P317" s="283">
        <f t="shared" si="77"/>
        <v>0</v>
      </c>
      <c r="Q317" s="282">
        <f t="shared" si="80"/>
        <v>0</v>
      </c>
      <c r="R317" s="282">
        <v>0</v>
      </c>
      <c r="S317" s="572"/>
      <c r="T317" s="572">
        <v>3.2</v>
      </c>
      <c r="U317" s="572">
        <f>'приложение 1.1 '!D246</f>
        <v>0</v>
      </c>
      <c r="V317" s="572">
        <f>'приложение 1.1 '!E246</f>
        <v>3.2</v>
      </c>
      <c r="W317" s="499"/>
    </row>
    <row r="318" spans="1:23" s="284" customFormat="1" ht="22.5" hidden="1">
      <c r="A318" s="556" t="s">
        <v>1452</v>
      </c>
      <c r="B318" s="575" t="s">
        <v>1412</v>
      </c>
      <c r="C318" s="453">
        <v>-1.3877787807814457E-17</v>
      </c>
      <c r="D318" s="282">
        <f t="shared" si="81"/>
        <v>0</v>
      </c>
      <c r="E318" s="282">
        <f t="shared" si="71"/>
        <v>0</v>
      </c>
      <c r="F318" s="285"/>
      <c r="G318" s="285"/>
      <c r="H318" s="285"/>
      <c r="I318" s="285"/>
      <c r="J318" s="285"/>
      <c r="K318" s="285"/>
      <c r="L318" s="285"/>
      <c r="M318" s="285"/>
      <c r="N318" s="282">
        <f t="shared" si="75"/>
        <v>-1.3877787807814457E-17</v>
      </c>
      <c r="O318" s="282">
        <f t="shared" si="76"/>
        <v>0</v>
      </c>
      <c r="P318" s="283">
        <f t="shared" si="77"/>
        <v>0</v>
      </c>
      <c r="Q318" s="282">
        <f t="shared" si="80"/>
        <v>0</v>
      </c>
      <c r="R318" s="282">
        <v>0</v>
      </c>
      <c r="S318" s="572"/>
      <c r="T318" s="572">
        <v>4</v>
      </c>
      <c r="U318" s="572">
        <f>'приложение 1.1 '!D247</f>
        <v>0</v>
      </c>
      <c r="V318" s="572">
        <f>'приложение 1.1 '!E247</f>
        <v>4</v>
      </c>
      <c r="W318" s="499"/>
    </row>
    <row r="319" spans="1:23" s="284" customFormat="1" ht="22.5" hidden="1">
      <c r="A319" s="556" t="s">
        <v>1453</v>
      </c>
      <c r="B319" s="575" t="s">
        <v>1413</v>
      </c>
      <c r="C319" s="453">
        <v>3.4000580129145419E-16</v>
      </c>
      <c r="D319" s="282">
        <f t="shared" si="81"/>
        <v>0</v>
      </c>
      <c r="E319" s="282">
        <f t="shared" si="71"/>
        <v>0</v>
      </c>
      <c r="F319" s="285"/>
      <c r="G319" s="285"/>
      <c r="H319" s="285"/>
      <c r="I319" s="285"/>
      <c r="J319" s="285"/>
      <c r="K319" s="285"/>
      <c r="L319" s="285"/>
      <c r="M319" s="285"/>
      <c r="N319" s="282">
        <f t="shared" si="75"/>
        <v>3.4000580129145419E-16</v>
      </c>
      <c r="O319" s="282">
        <f t="shared" si="76"/>
        <v>0</v>
      </c>
      <c r="P319" s="283">
        <f t="shared" si="77"/>
        <v>0</v>
      </c>
      <c r="Q319" s="282">
        <f t="shared" si="80"/>
        <v>0</v>
      </c>
      <c r="R319" s="282">
        <v>0</v>
      </c>
      <c r="S319" s="572"/>
      <c r="T319" s="572">
        <v>6.3</v>
      </c>
      <c r="U319" s="572">
        <f>'приложение 1.1 '!D248</f>
        <v>0</v>
      </c>
      <c r="V319" s="572">
        <f>'приложение 1.1 '!E248</f>
        <v>6.3</v>
      </c>
      <c r="W319" s="499"/>
    </row>
    <row r="320" spans="1:23" s="284" customFormat="1" ht="22.5" hidden="1">
      <c r="A320" s="556" t="s">
        <v>1454</v>
      </c>
      <c r="B320" s="575" t="s">
        <v>1414</v>
      </c>
      <c r="C320" s="453">
        <v>-6.9388939039072284E-17</v>
      </c>
      <c r="D320" s="282">
        <f t="shared" si="81"/>
        <v>0</v>
      </c>
      <c r="E320" s="282">
        <f t="shared" si="71"/>
        <v>0</v>
      </c>
      <c r="F320" s="285"/>
      <c r="G320" s="285"/>
      <c r="H320" s="285"/>
      <c r="I320" s="285"/>
      <c r="J320" s="285"/>
      <c r="K320" s="285"/>
      <c r="L320" s="285"/>
      <c r="M320" s="285"/>
      <c r="N320" s="282">
        <f t="shared" si="75"/>
        <v>-6.9388939039072284E-17</v>
      </c>
      <c r="O320" s="282">
        <f t="shared" si="76"/>
        <v>0</v>
      </c>
      <c r="P320" s="283">
        <f t="shared" si="77"/>
        <v>0</v>
      </c>
      <c r="Q320" s="282">
        <f t="shared" si="80"/>
        <v>0</v>
      </c>
      <c r="R320" s="282">
        <v>0</v>
      </c>
      <c r="S320" s="572"/>
      <c r="T320" s="572">
        <v>5</v>
      </c>
      <c r="U320" s="572">
        <f>'приложение 1.1 '!D249</f>
        <v>0</v>
      </c>
      <c r="V320" s="572">
        <f>'приложение 1.1 '!E249</f>
        <v>5</v>
      </c>
      <c r="W320" s="499"/>
    </row>
    <row r="321" spans="1:23" s="284" customFormat="1" ht="22.5" hidden="1">
      <c r="A321" s="556" t="s">
        <v>1455</v>
      </c>
      <c r="B321" s="575" t="s">
        <v>1415</v>
      </c>
      <c r="C321" s="453">
        <v>-8.3266726846886741E-17</v>
      </c>
      <c r="D321" s="282">
        <f t="shared" si="81"/>
        <v>0</v>
      </c>
      <c r="E321" s="282">
        <f t="shared" si="71"/>
        <v>0</v>
      </c>
      <c r="F321" s="285"/>
      <c r="G321" s="285"/>
      <c r="H321" s="285"/>
      <c r="I321" s="285"/>
      <c r="J321" s="285"/>
      <c r="K321" s="285"/>
      <c r="L321" s="285"/>
      <c r="M321" s="285"/>
      <c r="N321" s="282">
        <f t="shared" si="75"/>
        <v>-8.3266726846886741E-17</v>
      </c>
      <c r="O321" s="282">
        <f t="shared" si="76"/>
        <v>0</v>
      </c>
      <c r="P321" s="283">
        <f t="shared" si="77"/>
        <v>0</v>
      </c>
      <c r="Q321" s="282">
        <f t="shared" si="80"/>
        <v>0</v>
      </c>
      <c r="R321" s="282">
        <v>0</v>
      </c>
      <c r="S321" s="572"/>
      <c r="T321" s="572">
        <v>4</v>
      </c>
      <c r="U321" s="572">
        <f>'приложение 1.1 '!D250</f>
        <v>0</v>
      </c>
      <c r="V321" s="572">
        <f>'приложение 1.1 '!E250</f>
        <v>4</v>
      </c>
      <c r="W321" s="499"/>
    </row>
    <row r="322" spans="1:23" s="284" customFormat="1" ht="22.5" hidden="1">
      <c r="A322" s="556" t="s">
        <v>1456</v>
      </c>
      <c r="B322" s="575" t="s">
        <v>1416</v>
      </c>
      <c r="C322" s="453">
        <v>-6.9388939039072284E-17</v>
      </c>
      <c r="D322" s="282">
        <f t="shared" si="81"/>
        <v>0</v>
      </c>
      <c r="E322" s="282">
        <f t="shared" si="71"/>
        <v>0</v>
      </c>
      <c r="F322" s="285"/>
      <c r="G322" s="285"/>
      <c r="H322" s="285"/>
      <c r="I322" s="285"/>
      <c r="J322" s="285"/>
      <c r="K322" s="285"/>
      <c r="L322" s="285"/>
      <c r="M322" s="285"/>
      <c r="N322" s="282">
        <f t="shared" si="75"/>
        <v>-6.9388939039072284E-17</v>
      </c>
      <c r="O322" s="282">
        <f t="shared" si="76"/>
        <v>0</v>
      </c>
      <c r="P322" s="283">
        <f t="shared" si="77"/>
        <v>0</v>
      </c>
      <c r="Q322" s="282">
        <f t="shared" si="80"/>
        <v>0</v>
      </c>
      <c r="R322" s="282">
        <v>0</v>
      </c>
      <c r="S322" s="572"/>
      <c r="T322" s="572">
        <v>4</v>
      </c>
      <c r="U322" s="572">
        <f>'приложение 1.1 '!D251</f>
        <v>0</v>
      </c>
      <c r="V322" s="572">
        <f>'приложение 1.1 '!E251</f>
        <v>4</v>
      </c>
      <c r="W322" s="499"/>
    </row>
    <row r="323" spans="1:23" s="284" customFormat="1" ht="22.5" hidden="1">
      <c r="A323" s="556" t="s">
        <v>1457</v>
      </c>
      <c r="B323" s="575" t="s">
        <v>1417</v>
      </c>
      <c r="C323" s="453">
        <v>0</v>
      </c>
      <c r="D323" s="282">
        <f t="shared" si="81"/>
        <v>0</v>
      </c>
      <c r="E323" s="282">
        <f t="shared" si="71"/>
        <v>0</v>
      </c>
      <c r="F323" s="285"/>
      <c r="G323" s="285"/>
      <c r="H323" s="285"/>
      <c r="I323" s="285"/>
      <c r="J323" s="285"/>
      <c r="K323" s="285"/>
      <c r="L323" s="285"/>
      <c r="M323" s="285"/>
      <c r="N323" s="282">
        <f t="shared" si="75"/>
        <v>0</v>
      </c>
      <c r="O323" s="282">
        <f t="shared" si="76"/>
        <v>0</v>
      </c>
      <c r="P323" s="283">
        <f t="shared" si="77"/>
        <v>0</v>
      </c>
      <c r="Q323" s="282">
        <f t="shared" si="80"/>
        <v>0</v>
      </c>
      <c r="R323" s="282">
        <v>0</v>
      </c>
      <c r="S323" s="572"/>
      <c r="T323" s="572">
        <v>0</v>
      </c>
      <c r="U323" s="572">
        <f>'приложение 1.1 '!D252</f>
        <v>0</v>
      </c>
      <c r="V323" s="572">
        <f>'приложение 1.1 '!E252</f>
        <v>0</v>
      </c>
      <c r="W323" s="499"/>
    </row>
    <row r="324" spans="1:23" s="284" customFormat="1" ht="22.5" hidden="1">
      <c r="A324" s="556" t="s">
        <v>1458</v>
      </c>
      <c r="B324" s="575" t="s">
        <v>1748</v>
      </c>
      <c r="C324" s="453">
        <v>-1.8041124150158794E-16</v>
      </c>
      <c r="D324" s="282">
        <f t="shared" si="81"/>
        <v>0</v>
      </c>
      <c r="E324" s="282">
        <f t="shared" si="71"/>
        <v>0</v>
      </c>
      <c r="F324" s="285"/>
      <c r="G324" s="285"/>
      <c r="H324" s="285"/>
      <c r="I324" s="285"/>
      <c r="J324" s="285"/>
      <c r="K324" s="285"/>
      <c r="L324" s="285"/>
      <c r="M324" s="285"/>
      <c r="N324" s="282">
        <f t="shared" si="75"/>
        <v>-1.8041124150158794E-16</v>
      </c>
      <c r="O324" s="282">
        <f t="shared" si="76"/>
        <v>0</v>
      </c>
      <c r="P324" s="283">
        <f t="shared" si="77"/>
        <v>0</v>
      </c>
      <c r="Q324" s="282">
        <f t="shared" si="80"/>
        <v>0</v>
      </c>
      <c r="R324" s="282">
        <v>0</v>
      </c>
      <c r="S324" s="572"/>
      <c r="T324" s="572">
        <v>3.2</v>
      </c>
      <c r="U324" s="572">
        <f>'приложение 1.1 '!D253</f>
        <v>0</v>
      </c>
      <c r="V324" s="572">
        <f>'приложение 1.1 '!E253</f>
        <v>3.2</v>
      </c>
      <c r="W324" s="499"/>
    </row>
    <row r="325" spans="1:23" s="284" customFormat="1" ht="22.5" hidden="1">
      <c r="A325" s="556" t="s">
        <v>1459</v>
      </c>
      <c r="B325" s="575" t="s">
        <v>1370</v>
      </c>
      <c r="C325" s="453">
        <v>0</v>
      </c>
      <c r="D325" s="282">
        <f t="shared" si="81"/>
        <v>0</v>
      </c>
      <c r="E325" s="282">
        <f t="shared" si="71"/>
        <v>0</v>
      </c>
      <c r="F325" s="285"/>
      <c r="G325" s="285"/>
      <c r="H325" s="285"/>
      <c r="I325" s="285"/>
      <c r="J325" s="285"/>
      <c r="K325" s="285"/>
      <c r="L325" s="285"/>
      <c r="M325" s="285"/>
      <c r="N325" s="282">
        <f t="shared" si="75"/>
        <v>0</v>
      </c>
      <c r="O325" s="282">
        <f t="shared" si="76"/>
        <v>0</v>
      </c>
      <c r="P325" s="283">
        <f t="shared" si="77"/>
        <v>0</v>
      </c>
      <c r="Q325" s="282">
        <f t="shared" si="80"/>
        <v>0</v>
      </c>
      <c r="R325" s="282">
        <v>0</v>
      </c>
      <c r="S325" s="572"/>
      <c r="T325" s="572">
        <v>5</v>
      </c>
      <c r="U325" s="572">
        <f>'приложение 1.1 '!D254</f>
        <v>0</v>
      </c>
      <c r="V325" s="572">
        <f>'приложение 1.1 '!E254</f>
        <v>5</v>
      </c>
      <c r="W325" s="499"/>
    </row>
    <row r="326" spans="1:23" s="284" customFormat="1" ht="22.5" hidden="1">
      <c r="A326" s="556" t="s">
        <v>1460</v>
      </c>
      <c r="B326" s="575" t="s">
        <v>1372</v>
      </c>
      <c r="C326" s="453">
        <v>0</v>
      </c>
      <c r="D326" s="282">
        <f t="shared" si="81"/>
        <v>0</v>
      </c>
      <c r="E326" s="282">
        <f t="shared" si="71"/>
        <v>0</v>
      </c>
      <c r="F326" s="285"/>
      <c r="G326" s="285"/>
      <c r="H326" s="285"/>
      <c r="I326" s="285"/>
      <c r="J326" s="285"/>
      <c r="K326" s="285"/>
      <c r="L326" s="285"/>
      <c r="M326" s="285"/>
      <c r="N326" s="282">
        <f t="shared" si="75"/>
        <v>0</v>
      </c>
      <c r="O326" s="282">
        <f t="shared" si="76"/>
        <v>0</v>
      </c>
      <c r="P326" s="283">
        <f t="shared" si="77"/>
        <v>0</v>
      </c>
      <c r="Q326" s="282">
        <f t="shared" si="80"/>
        <v>0</v>
      </c>
      <c r="R326" s="282">
        <v>0</v>
      </c>
      <c r="S326" s="572"/>
      <c r="T326" s="572">
        <v>2.5</v>
      </c>
      <c r="U326" s="572">
        <f>'приложение 1.1 '!D255</f>
        <v>0</v>
      </c>
      <c r="V326" s="572">
        <f>'приложение 1.1 '!E255</f>
        <v>2.5</v>
      </c>
      <c r="W326" s="499"/>
    </row>
    <row r="327" spans="1:23" s="284" customFormat="1" ht="22.5" hidden="1">
      <c r="A327" s="556" t="s">
        <v>1461</v>
      </c>
      <c r="B327" s="575" t="s">
        <v>1375</v>
      </c>
      <c r="C327" s="453">
        <v>0</v>
      </c>
      <c r="D327" s="282">
        <f t="shared" si="81"/>
        <v>0</v>
      </c>
      <c r="E327" s="282">
        <f t="shared" si="71"/>
        <v>0</v>
      </c>
      <c r="F327" s="285"/>
      <c r="G327" s="285"/>
      <c r="H327" s="285"/>
      <c r="I327" s="285"/>
      <c r="J327" s="285"/>
      <c r="K327" s="285"/>
      <c r="L327" s="285"/>
      <c r="M327" s="285"/>
      <c r="N327" s="282">
        <f t="shared" si="75"/>
        <v>0</v>
      </c>
      <c r="O327" s="282">
        <f t="shared" si="76"/>
        <v>0</v>
      </c>
      <c r="P327" s="283">
        <f t="shared" si="77"/>
        <v>0</v>
      </c>
      <c r="Q327" s="282">
        <f t="shared" si="80"/>
        <v>0</v>
      </c>
      <c r="R327" s="282">
        <v>0</v>
      </c>
      <c r="S327" s="572"/>
      <c r="T327" s="572">
        <v>3.2</v>
      </c>
      <c r="U327" s="572">
        <f>'приложение 1.1 '!D256</f>
        <v>0</v>
      </c>
      <c r="V327" s="572">
        <f>'приложение 1.1 '!E256</f>
        <v>3.2</v>
      </c>
      <c r="W327" s="499"/>
    </row>
    <row r="328" spans="1:23" s="284" customFormat="1" ht="22.5" hidden="1">
      <c r="A328" s="556" t="s">
        <v>1462</v>
      </c>
      <c r="B328" s="575" t="s">
        <v>1374</v>
      </c>
      <c r="C328" s="453">
        <v>7.7715611723760958E-16</v>
      </c>
      <c r="D328" s="282">
        <f t="shared" si="81"/>
        <v>0</v>
      </c>
      <c r="E328" s="282">
        <f t="shared" si="71"/>
        <v>0</v>
      </c>
      <c r="F328" s="285"/>
      <c r="G328" s="285"/>
      <c r="H328" s="285"/>
      <c r="I328" s="285"/>
      <c r="J328" s="285"/>
      <c r="K328" s="285"/>
      <c r="L328" s="285"/>
      <c r="M328" s="285"/>
      <c r="N328" s="282">
        <f t="shared" si="75"/>
        <v>7.7715611723760958E-16</v>
      </c>
      <c r="O328" s="282">
        <f t="shared" si="76"/>
        <v>0</v>
      </c>
      <c r="P328" s="283">
        <f t="shared" si="77"/>
        <v>0</v>
      </c>
      <c r="Q328" s="282">
        <f t="shared" si="80"/>
        <v>0</v>
      </c>
      <c r="R328" s="282">
        <v>0</v>
      </c>
      <c r="S328" s="572"/>
      <c r="T328" s="572">
        <v>5</v>
      </c>
      <c r="U328" s="572">
        <f>'приложение 1.1 '!D257</f>
        <v>0</v>
      </c>
      <c r="V328" s="572">
        <f>'приложение 1.1 '!E257</f>
        <v>5</v>
      </c>
      <c r="W328" s="499"/>
    </row>
    <row r="329" spans="1:23" s="284" customFormat="1" ht="22.5" hidden="1">
      <c r="A329" s="556" t="s">
        <v>1463</v>
      </c>
      <c r="B329" s="575" t="s">
        <v>1297</v>
      </c>
      <c r="C329" s="453">
        <v>1.7763568394002505E-15</v>
      </c>
      <c r="D329" s="282">
        <f t="shared" si="81"/>
        <v>0</v>
      </c>
      <c r="E329" s="282">
        <f t="shared" si="71"/>
        <v>0</v>
      </c>
      <c r="F329" s="285"/>
      <c r="G329" s="285"/>
      <c r="H329" s="285"/>
      <c r="I329" s="285"/>
      <c r="J329" s="285"/>
      <c r="K329" s="285"/>
      <c r="L329" s="285"/>
      <c r="M329" s="285"/>
      <c r="N329" s="282">
        <f t="shared" si="75"/>
        <v>1.7763568394002505E-15</v>
      </c>
      <c r="O329" s="282">
        <f t="shared" si="76"/>
        <v>0</v>
      </c>
      <c r="P329" s="283">
        <f t="shared" si="77"/>
        <v>0</v>
      </c>
      <c r="Q329" s="282">
        <f t="shared" si="80"/>
        <v>0</v>
      </c>
      <c r="R329" s="282">
        <v>0</v>
      </c>
      <c r="S329" s="572"/>
      <c r="T329" s="572">
        <v>2.5</v>
      </c>
      <c r="U329" s="572">
        <f>'приложение 1.1 '!D258</f>
        <v>0</v>
      </c>
      <c r="V329" s="572">
        <f>'приложение 1.1 '!E258</f>
        <v>2.5</v>
      </c>
      <c r="W329" s="499"/>
    </row>
    <row r="330" spans="1:23" s="284" customFormat="1" ht="33.75" hidden="1">
      <c r="A330" s="556" t="s">
        <v>1464</v>
      </c>
      <c r="B330" s="575" t="s">
        <v>1950</v>
      </c>
      <c r="C330" s="453">
        <v>0</v>
      </c>
      <c r="D330" s="282">
        <f t="shared" si="81"/>
        <v>0</v>
      </c>
      <c r="E330" s="282">
        <f t="shared" si="71"/>
        <v>0</v>
      </c>
      <c r="F330" s="285"/>
      <c r="G330" s="285"/>
      <c r="H330" s="285"/>
      <c r="I330" s="285"/>
      <c r="J330" s="285"/>
      <c r="K330" s="285"/>
      <c r="L330" s="285"/>
      <c r="M330" s="285"/>
      <c r="N330" s="282">
        <f t="shared" si="75"/>
        <v>0</v>
      </c>
      <c r="O330" s="282">
        <f t="shared" si="76"/>
        <v>0</v>
      </c>
      <c r="P330" s="283">
        <f t="shared" si="77"/>
        <v>0</v>
      </c>
      <c r="Q330" s="282">
        <f t="shared" si="80"/>
        <v>0</v>
      </c>
      <c r="R330" s="282">
        <v>0</v>
      </c>
      <c r="S330" s="572"/>
      <c r="T330" s="572">
        <v>2.5</v>
      </c>
      <c r="U330" s="572">
        <f>'приложение 1.1 '!D259</f>
        <v>0</v>
      </c>
      <c r="V330" s="572">
        <f>'приложение 1.1 '!E259</f>
        <v>2.5</v>
      </c>
      <c r="W330" s="499"/>
    </row>
    <row r="331" spans="1:23" s="284" customFormat="1" ht="11.25" hidden="1">
      <c r="A331" s="556" t="s">
        <v>1465</v>
      </c>
      <c r="B331" s="575" t="s">
        <v>1318</v>
      </c>
      <c r="C331" s="453">
        <v>0</v>
      </c>
      <c r="D331" s="282">
        <f t="shared" si="81"/>
        <v>0</v>
      </c>
      <c r="E331" s="282">
        <f t="shared" si="71"/>
        <v>0</v>
      </c>
      <c r="F331" s="285"/>
      <c r="G331" s="285"/>
      <c r="H331" s="285"/>
      <c r="I331" s="285"/>
      <c r="J331" s="285"/>
      <c r="K331" s="285"/>
      <c r="L331" s="285"/>
      <c r="M331" s="285"/>
      <c r="N331" s="282">
        <f t="shared" si="75"/>
        <v>0</v>
      </c>
      <c r="O331" s="282">
        <f t="shared" si="76"/>
        <v>0</v>
      </c>
      <c r="P331" s="283">
        <f t="shared" si="77"/>
        <v>0</v>
      </c>
      <c r="Q331" s="282">
        <f t="shared" si="80"/>
        <v>0</v>
      </c>
      <c r="R331" s="282">
        <v>0</v>
      </c>
      <c r="S331" s="572"/>
      <c r="T331" s="572">
        <v>3.2</v>
      </c>
      <c r="U331" s="572">
        <f>'приложение 1.1 '!D260</f>
        <v>0</v>
      </c>
      <c r="V331" s="572">
        <f>'приложение 1.1 '!E260</f>
        <v>3.2</v>
      </c>
      <c r="W331" s="499"/>
    </row>
    <row r="332" spans="1:23" s="284" customFormat="1" ht="22.5" hidden="1">
      <c r="A332" s="556" t="s">
        <v>1466</v>
      </c>
      <c r="B332" s="575" t="s">
        <v>1319</v>
      </c>
      <c r="C332" s="453">
        <v>0</v>
      </c>
      <c r="D332" s="282">
        <f t="shared" si="81"/>
        <v>0</v>
      </c>
      <c r="E332" s="282">
        <f t="shared" si="71"/>
        <v>0</v>
      </c>
      <c r="F332" s="285"/>
      <c r="G332" s="285"/>
      <c r="H332" s="285"/>
      <c r="I332" s="285"/>
      <c r="J332" s="285"/>
      <c r="K332" s="285"/>
      <c r="L332" s="285"/>
      <c r="M332" s="285"/>
      <c r="N332" s="282">
        <f t="shared" si="75"/>
        <v>0</v>
      </c>
      <c r="O332" s="282">
        <f t="shared" si="76"/>
        <v>0</v>
      </c>
      <c r="P332" s="283">
        <f t="shared" si="77"/>
        <v>0</v>
      </c>
      <c r="Q332" s="282">
        <f t="shared" si="80"/>
        <v>0</v>
      </c>
      <c r="R332" s="282">
        <v>0</v>
      </c>
      <c r="S332" s="572"/>
      <c r="T332" s="572">
        <v>3.2</v>
      </c>
      <c r="U332" s="572">
        <f>'приложение 1.1 '!D261</f>
        <v>0</v>
      </c>
      <c r="V332" s="572">
        <f>'приложение 1.1 '!E261</f>
        <v>3.2</v>
      </c>
      <c r="W332" s="499"/>
    </row>
    <row r="333" spans="1:23" s="284" customFormat="1" ht="22.5">
      <c r="A333" s="556" t="s">
        <v>1467</v>
      </c>
      <c r="B333" s="575" t="s">
        <v>1378</v>
      </c>
      <c r="C333" s="453">
        <v>0</v>
      </c>
      <c r="D333" s="282">
        <f t="shared" si="81"/>
        <v>0</v>
      </c>
      <c r="E333" s="282">
        <f t="shared" si="71"/>
        <v>0</v>
      </c>
      <c r="F333" s="285"/>
      <c r="G333" s="285"/>
      <c r="H333" s="285"/>
      <c r="I333" s="285"/>
      <c r="J333" s="282"/>
      <c r="K333" s="285"/>
      <c r="L333" s="285"/>
      <c r="M333" s="285"/>
      <c r="N333" s="282">
        <f t="shared" si="75"/>
        <v>0</v>
      </c>
      <c r="O333" s="282">
        <f t="shared" si="76"/>
        <v>0</v>
      </c>
      <c r="P333" s="283">
        <f t="shared" si="77"/>
        <v>0</v>
      </c>
      <c r="Q333" s="282">
        <f t="shared" si="80"/>
        <v>0</v>
      </c>
      <c r="R333" s="282">
        <v>0</v>
      </c>
      <c r="S333" s="572"/>
      <c r="T333" s="572">
        <v>1.26</v>
      </c>
      <c r="U333" s="572">
        <f>'приложение 1.1 '!D262</f>
        <v>0</v>
      </c>
      <c r="V333" s="572">
        <f>'приложение 1.1 '!E262</f>
        <v>1.26</v>
      </c>
      <c r="W333" s="499"/>
    </row>
    <row r="334" spans="1:23" s="284" customFormat="1" ht="11.25" hidden="1">
      <c r="A334" s="556" t="s">
        <v>1468</v>
      </c>
      <c r="B334" s="575" t="s">
        <v>1379</v>
      </c>
      <c r="C334" s="453">
        <v>0</v>
      </c>
      <c r="D334" s="282">
        <f t="shared" si="81"/>
        <v>0</v>
      </c>
      <c r="E334" s="282">
        <f t="shared" si="71"/>
        <v>0</v>
      </c>
      <c r="F334" s="285"/>
      <c r="G334" s="285"/>
      <c r="H334" s="285"/>
      <c r="I334" s="285"/>
      <c r="J334" s="285"/>
      <c r="K334" s="285"/>
      <c r="L334" s="285"/>
      <c r="M334" s="285"/>
      <c r="N334" s="282">
        <f t="shared" si="75"/>
        <v>0</v>
      </c>
      <c r="O334" s="282">
        <f t="shared" si="76"/>
        <v>0</v>
      </c>
      <c r="P334" s="283">
        <f t="shared" si="77"/>
        <v>0</v>
      </c>
      <c r="Q334" s="282">
        <f t="shared" si="80"/>
        <v>0</v>
      </c>
      <c r="R334" s="282">
        <v>0</v>
      </c>
      <c r="S334" s="572"/>
      <c r="T334" s="572">
        <v>1.26</v>
      </c>
      <c r="U334" s="572">
        <f>'приложение 1.1 '!D263</f>
        <v>0</v>
      </c>
      <c r="V334" s="572">
        <f>'приложение 1.1 '!E263</f>
        <v>1.26</v>
      </c>
      <c r="W334" s="499"/>
    </row>
    <row r="335" spans="1:23" s="284" customFormat="1" ht="22.5" hidden="1">
      <c r="A335" s="556" t="s">
        <v>1469</v>
      </c>
      <c r="B335" s="575" t="s">
        <v>1995</v>
      </c>
      <c r="C335" s="453">
        <v>0</v>
      </c>
      <c r="D335" s="282">
        <f t="shared" si="81"/>
        <v>0</v>
      </c>
      <c r="E335" s="282">
        <f t="shared" si="71"/>
        <v>0</v>
      </c>
      <c r="F335" s="285"/>
      <c r="G335" s="285"/>
      <c r="H335" s="285"/>
      <c r="I335" s="285"/>
      <c r="J335" s="285"/>
      <c r="K335" s="285"/>
      <c r="L335" s="285"/>
      <c r="M335" s="285"/>
      <c r="N335" s="282">
        <f t="shared" si="75"/>
        <v>0</v>
      </c>
      <c r="O335" s="282">
        <f t="shared" si="76"/>
        <v>0</v>
      </c>
      <c r="P335" s="283">
        <f t="shared" si="77"/>
        <v>0</v>
      </c>
      <c r="Q335" s="282">
        <f t="shared" si="80"/>
        <v>0</v>
      </c>
      <c r="R335" s="282">
        <v>0</v>
      </c>
      <c r="S335" s="572"/>
      <c r="T335" s="572">
        <v>1.26</v>
      </c>
      <c r="U335" s="572">
        <f>'приложение 1.1 '!D264</f>
        <v>0</v>
      </c>
      <c r="V335" s="572">
        <f>'приложение 1.1 '!E264</f>
        <v>1.26</v>
      </c>
      <c r="W335" s="499"/>
    </row>
    <row r="336" spans="1:23" s="284" customFormat="1" ht="11.25" hidden="1">
      <c r="A336" s="556" t="s">
        <v>1470</v>
      </c>
      <c r="B336" s="575" t="s">
        <v>1380</v>
      </c>
      <c r="C336" s="453">
        <v>13.5</v>
      </c>
      <c r="D336" s="282">
        <f t="shared" si="81"/>
        <v>6.6</v>
      </c>
      <c r="E336" s="282">
        <f t="shared" si="71"/>
        <v>13.5</v>
      </c>
      <c r="F336" s="285"/>
      <c r="G336" s="285"/>
      <c r="H336" s="285"/>
      <c r="I336" s="285"/>
      <c r="J336" s="285"/>
      <c r="K336" s="285"/>
      <c r="L336" s="285">
        <v>6.6</v>
      </c>
      <c r="M336" s="285">
        <v>13.5</v>
      </c>
      <c r="N336" s="282">
        <f t="shared" si="75"/>
        <v>0</v>
      </c>
      <c r="O336" s="282">
        <f t="shared" si="76"/>
        <v>6.9</v>
      </c>
      <c r="P336" s="283">
        <f t="shared" si="77"/>
        <v>104.54545454545456</v>
      </c>
      <c r="Q336" s="282">
        <f t="shared" si="80"/>
        <v>6.9</v>
      </c>
      <c r="R336" s="282">
        <v>0</v>
      </c>
      <c r="S336" s="572"/>
      <c r="T336" s="572">
        <v>1.26</v>
      </c>
      <c r="U336" s="572">
        <f>'приложение 1.1 '!D265</f>
        <v>0</v>
      </c>
      <c r="V336" s="572">
        <f>'приложение 1.1 '!E265</f>
        <v>1.26</v>
      </c>
      <c r="W336" s="499"/>
    </row>
    <row r="337" spans="1:23" s="284" customFormat="1" ht="11.25" hidden="1">
      <c r="A337" s="556" t="s">
        <v>1471</v>
      </c>
      <c r="B337" s="575" t="s">
        <v>1381</v>
      </c>
      <c r="C337" s="453">
        <v>13.5</v>
      </c>
      <c r="D337" s="282">
        <f t="shared" si="81"/>
        <v>6.6</v>
      </c>
      <c r="E337" s="282">
        <f t="shared" si="71"/>
        <v>13.5</v>
      </c>
      <c r="F337" s="285"/>
      <c r="G337" s="285"/>
      <c r="H337" s="285"/>
      <c r="I337" s="285"/>
      <c r="J337" s="282"/>
      <c r="K337" s="282"/>
      <c r="L337" s="285">
        <v>6.6</v>
      </c>
      <c r="M337" s="285">
        <v>13.5</v>
      </c>
      <c r="N337" s="282">
        <f t="shared" si="75"/>
        <v>0</v>
      </c>
      <c r="O337" s="282">
        <f t="shared" si="76"/>
        <v>6.9</v>
      </c>
      <c r="P337" s="283">
        <f t="shared" si="77"/>
        <v>104.54545454545456</v>
      </c>
      <c r="Q337" s="282">
        <f t="shared" si="80"/>
        <v>6.9</v>
      </c>
      <c r="R337" s="282">
        <v>0</v>
      </c>
      <c r="S337" s="572"/>
      <c r="T337" s="572">
        <v>1.26</v>
      </c>
      <c r="U337" s="572">
        <f>'приложение 1.1 '!D266</f>
        <v>0</v>
      </c>
      <c r="V337" s="572">
        <f>'приложение 1.1 '!E266</f>
        <v>1.26</v>
      </c>
      <c r="W337" s="499"/>
    </row>
    <row r="338" spans="1:23" s="284" customFormat="1" ht="11.25" hidden="1">
      <c r="A338" s="556" t="s">
        <v>1472</v>
      </c>
      <c r="B338" s="575" t="s">
        <v>1384</v>
      </c>
      <c r="C338" s="453">
        <v>13.5</v>
      </c>
      <c r="D338" s="282">
        <f t="shared" si="81"/>
        <v>6.6</v>
      </c>
      <c r="E338" s="282">
        <f t="shared" si="71"/>
        <v>13.5</v>
      </c>
      <c r="F338" s="285"/>
      <c r="G338" s="285"/>
      <c r="H338" s="285"/>
      <c r="I338" s="285"/>
      <c r="J338" s="285"/>
      <c r="K338" s="285"/>
      <c r="L338" s="285">
        <v>6.6</v>
      </c>
      <c r="M338" s="282">
        <v>13.5</v>
      </c>
      <c r="N338" s="282">
        <f t="shared" si="75"/>
        <v>0</v>
      </c>
      <c r="O338" s="282">
        <f t="shared" si="76"/>
        <v>6.9</v>
      </c>
      <c r="P338" s="283">
        <f t="shared" si="77"/>
        <v>104.54545454545456</v>
      </c>
      <c r="Q338" s="282">
        <f t="shared" si="80"/>
        <v>6.9</v>
      </c>
      <c r="R338" s="282">
        <v>0</v>
      </c>
      <c r="S338" s="572"/>
      <c r="T338" s="572">
        <v>1.26</v>
      </c>
      <c r="U338" s="572">
        <f>'приложение 1.1 '!D267</f>
        <v>0</v>
      </c>
      <c r="V338" s="572">
        <f>'приложение 1.1 '!E267</f>
        <v>1.26</v>
      </c>
      <c r="W338" s="499"/>
    </row>
    <row r="339" spans="1:23" s="284" customFormat="1" ht="11.25" hidden="1">
      <c r="A339" s="556" t="s">
        <v>1473</v>
      </c>
      <c r="B339" s="575" t="s">
        <v>1385</v>
      </c>
      <c r="C339" s="453">
        <v>13.5</v>
      </c>
      <c r="D339" s="282">
        <f t="shared" si="81"/>
        <v>6.6</v>
      </c>
      <c r="E339" s="282">
        <f t="shared" si="71"/>
        <v>13.5</v>
      </c>
      <c r="F339" s="285"/>
      <c r="G339" s="285"/>
      <c r="H339" s="285"/>
      <c r="I339" s="285"/>
      <c r="J339" s="285"/>
      <c r="K339" s="285"/>
      <c r="L339" s="285">
        <v>6.6</v>
      </c>
      <c r="M339" s="285">
        <v>13.5</v>
      </c>
      <c r="N339" s="282">
        <f t="shared" si="75"/>
        <v>0</v>
      </c>
      <c r="O339" s="282">
        <f t="shared" si="76"/>
        <v>6.9</v>
      </c>
      <c r="P339" s="283">
        <f t="shared" si="77"/>
        <v>104.54545454545456</v>
      </c>
      <c r="Q339" s="282">
        <f t="shared" si="80"/>
        <v>6.9</v>
      </c>
      <c r="R339" s="282">
        <v>0</v>
      </c>
      <c r="S339" s="572"/>
      <c r="T339" s="572">
        <v>1.26</v>
      </c>
      <c r="U339" s="572">
        <f>'приложение 1.1 '!D268</f>
        <v>0</v>
      </c>
      <c r="V339" s="572">
        <f>'приложение 1.1 '!E268</f>
        <v>1.26</v>
      </c>
      <c r="W339" s="499"/>
    </row>
    <row r="340" spans="1:23" s="284" customFormat="1" ht="11.25" hidden="1">
      <c r="A340" s="556" t="s">
        <v>1474</v>
      </c>
      <c r="B340" s="575" t="s">
        <v>1386</v>
      </c>
      <c r="C340" s="453">
        <v>13.876569990000007</v>
      </c>
      <c r="D340" s="282">
        <f t="shared" si="81"/>
        <v>6.6</v>
      </c>
      <c r="E340" s="282">
        <f t="shared" si="71"/>
        <v>13.5</v>
      </c>
      <c r="F340" s="285"/>
      <c r="G340" s="285"/>
      <c r="H340" s="285"/>
      <c r="I340" s="285"/>
      <c r="J340" s="285"/>
      <c r="K340" s="285"/>
      <c r="L340" s="285">
        <v>6.6</v>
      </c>
      <c r="M340" s="285">
        <v>13.5</v>
      </c>
      <c r="N340" s="282">
        <f t="shared" si="75"/>
        <v>0.37656999000000724</v>
      </c>
      <c r="O340" s="282">
        <f t="shared" si="76"/>
        <v>6.9</v>
      </c>
      <c r="P340" s="283">
        <f t="shared" si="77"/>
        <v>104.54545454545456</v>
      </c>
      <c r="Q340" s="282">
        <f t="shared" si="80"/>
        <v>6.9</v>
      </c>
      <c r="R340" s="282">
        <v>0</v>
      </c>
      <c r="S340" s="572"/>
      <c r="T340" s="572">
        <v>1.26</v>
      </c>
      <c r="U340" s="572">
        <f>'приложение 1.1 '!D269</f>
        <v>0</v>
      </c>
      <c r="V340" s="572">
        <f>'приложение 1.1 '!E269</f>
        <v>1.26</v>
      </c>
      <c r="W340" s="499"/>
    </row>
    <row r="341" spans="1:23" s="284" customFormat="1" ht="45" hidden="1">
      <c r="A341" s="556" t="s">
        <v>1475</v>
      </c>
      <c r="B341" s="575" t="s">
        <v>1395</v>
      </c>
      <c r="C341" s="453">
        <v>0</v>
      </c>
      <c r="D341" s="282">
        <f t="shared" si="81"/>
        <v>6.5</v>
      </c>
      <c r="E341" s="282">
        <f t="shared" si="71"/>
        <v>0</v>
      </c>
      <c r="F341" s="285"/>
      <c r="G341" s="285"/>
      <c r="H341" s="285"/>
      <c r="I341" s="285"/>
      <c r="J341" s="285"/>
      <c r="K341" s="285"/>
      <c r="L341" s="285">
        <v>6.5</v>
      </c>
      <c r="M341" s="285"/>
      <c r="N341" s="282">
        <f t="shared" si="75"/>
        <v>0</v>
      </c>
      <c r="O341" s="282">
        <f t="shared" si="76"/>
        <v>-6.5</v>
      </c>
      <c r="P341" s="283">
        <f t="shared" si="77"/>
        <v>-100</v>
      </c>
      <c r="Q341" s="282">
        <f t="shared" si="80"/>
        <v>-6.5</v>
      </c>
      <c r="R341" s="282">
        <v>0</v>
      </c>
      <c r="S341" s="572"/>
      <c r="T341" s="572">
        <v>2</v>
      </c>
      <c r="U341" s="572">
        <v>0</v>
      </c>
      <c r="V341" s="572">
        <v>0</v>
      </c>
      <c r="W341" s="499" t="s">
        <v>2339</v>
      </c>
    </row>
    <row r="342" spans="1:23" s="284" customFormat="1" ht="22.5" hidden="1">
      <c r="A342" s="556" t="s">
        <v>1476</v>
      </c>
      <c r="B342" s="575" t="s">
        <v>1993</v>
      </c>
      <c r="C342" s="453">
        <v>0</v>
      </c>
      <c r="D342" s="282">
        <f t="shared" si="81"/>
        <v>0</v>
      </c>
      <c r="E342" s="282">
        <f t="shared" si="71"/>
        <v>0</v>
      </c>
      <c r="F342" s="285"/>
      <c r="G342" s="285"/>
      <c r="H342" s="285"/>
      <c r="I342" s="285"/>
      <c r="J342" s="285"/>
      <c r="K342" s="285"/>
      <c r="L342" s="285"/>
      <c r="M342" s="285"/>
      <c r="N342" s="282">
        <f t="shared" si="75"/>
        <v>0</v>
      </c>
      <c r="O342" s="282">
        <f t="shared" si="76"/>
        <v>0</v>
      </c>
      <c r="P342" s="283">
        <f t="shared" si="77"/>
        <v>0</v>
      </c>
      <c r="Q342" s="282">
        <f t="shared" si="80"/>
        <v>0</v>
      </c>
      <c r="R342" s="282">
        <v>0</v>
      </c>
      <c r="S342" s="572"/>
      <c r="T342" s="572">
        <v>3.2</v>
      </c>
      <c r="U342" s="572">
        <f>'приложение 1.1 '!D270</f>
        <v>0</v>
      </c>
      <c r="V342" s="572">
        <f>'приложение 1.1 '!E270</f>
        <v>5</v>
      </c>
      <c r="W342" s="499"/>
    </row>
    <row r="343" spans="1:23" s="284" customFormat="1" ht="22.5" hidden="1">
      <c r="A343" s="556" t="s">
        <v>1477</v>
      </c>
      <c r="B343" s="575" t="s">
        <v>1409</v>
      </c>
      <c r="C343" s="453">
        <v>0</v>
      </c>
      <c r="D343" s="282">
        <f t="shared" si="81"/>
        <v>6.6</v>
      </c>
      <c r="E343" s="282">
        <f t="shared" si="71"/>
        <v>0</v>
      </c>
      <c r="F343" s="285"/>
      <c r="G343" s="285"/>
      <c r="H343" s="285"/>
      <c r="I343" s="285"/>
      <c r="J343" s="285"/>
      <c r="K343" s="285"/>
      <c r="L343" s="285">
        <v>6.6</v>
      </c>
      <c r="M343" s="285"/>
      <c r="N343" s="282">
        <f t="shared" ref="N343:N414" si="82">C343-E343</f>
        <v>0</v>
      </c>
      <c r="O343" s="282">
        <f t="shared" ref="O343:O414" si="83">E343-D343</f>
        <v>-6.6</v>
      </c>
      <c r="P343" s="283">
        <f t="shared" ref="P343:P414" si="84">IF(D343=0,0,(O343/D343)*100)</f>
        <v>-100</v>
      </c>
      <c r="Q343" s="282">
        <f t="shared" si="80"/>
        <v>-6.6</v>
      </c>
      <c r="R343" s="282">
        <v>0</v>
      </c>
      <c r="S343" s="572"/>
      <c r="T343" s="572">
        <v>3.2</v>
      </c>
      <c r="U343" s="572">
        <v>0</v>
      </c>
      <c r="V343" s="572">
        <v>0</v>
      </c>
      <c r="W343" s="499" t="s">
        <v>2339</v>
      </c>
    </row>
    <row r="344" spans="1:23" s="284" customFormat="1" ht="11.25" hidden="1">
      <c r="A344" s="556" t="s">
        <v>1478</v>
      </c>
      <c r="B344" s="575" t="s">
        <v>1878</v>
      </c>
      <c r="C344" s="453">
        <v>0</v>
      </c>
      <c r="D344" s="282">
        <f t="shared" si="81"/>
        <v>0</v>
      </c>
      <c r="E344" s="282">
        <f t="shared" si="71"/>
        <v>0</v>
      </c>
      <c r="F344" s="285"/>
      <c r="G344" s="285"/>
      <c r="H344" s="285"/>
      <c r="I344" s="285"/>
      <c r="J344" s="285"/>
      <c r="K344" s="285"/>
      <c r="L344" s="285"/>
      <c r="M344" s="285"/>
      <c r="N344" s="282">
        <f t="shared" si="82"/>
        <v>0</v>
      </c>
      <c r="O344" s="282">
        <f t="shared" si="83"/>
        <v>0</v>
      </c>
      <c r="P344" s="283">
        <f t="shared" si="84"/>
        <v>0</v>
      </c>
      <c r="Q344" s="282">
        <f t="shared" si="80"/>
        <v>0</v>
      </c>
      <c r="R344" s="282">
        <v>0</v>
      </c>
      <c r="S344" s="572"/>
      <c r="T344" s="572">
        <v>3.2</v>
      </c>
      <c r="U344" s="572">
        <f>'приложение 1.1 '!D271</f>
        <v>0</v>
      </c>
      <c r="V344" s="572">
        <f>'приложение 1.1 '!E271</f>
        <v>3.2</v>
      </c>
      <c r="W344" s="499"/>
    </row>
    <row r="345" spans="1:23" s="284" customFormat="1" ht="22.5" hidden="1">
      <c r="A345" s="556" t="s">
        <v>1479</v>
      </c>
      <c r="B345" s="575" t="s">
        <v>1359</v>
      </c>
      <c r="C345" s="453">
        <v>0</v>
      </c>
      <c r="D345" s="282">
        <f t="shared" si="81"/>
        <v>0</v>
      </c>
      <c r="E345" s="282">
        <f t="shared" si="71"/>
        <v>0</v>
      </c>
      <c r="F345" s="285"/>
      <c r="G345" s="285"/>
      <c r="H345" s="285"/>
      <c r="I345" s="285"/>
      <c r="J345" s="285"/>
      <c r="K345" s="285"/>
      <c r="L345" s="285"/>
      <c r="M345" s="285"/>
      <c r="N345" s="282">
        <f t="shared" si="82"/>
        <v>0</v>
      </c>
      <c r="O345" s="282">
        <f t="shared" si="83"/>
        <v>0</v>
      </c>
      <c r="P345" s="283">
        <f t="shared" si="84"/>
        <v>0</v>
      </c>
      <c r="Q345" s="282">
        <f t="shared" si="80"/>
        <v>0</v>
      </c>
      <c r="R345" s="282">
        <v>0</v>
      </c>
      <c r="S345" s="572"/>
      <c r="T345" s="572">
        <v>1.26</v>
      </c>
      <c r="U345" s="572">
        <f>'приложение 1.1 '!D272</f>
        <v>0</v>
      </c>
      <c r="V345" s="572">
        <f>'приложение 1.1 '!E272</f>
        <v>1.26</v>
      </c>
      <c r="W345" s="499"/>
    </row>
    <row r="346" spans="1:23" s="284" customFormat="1" ht="22.5" hidden="1">
      <c r="A346" s="556" t="s">
        <v>1480</v>
      </c>
      <c r="B346" s="575" t="s">
        <v>20</v>
      </c>
      <c r="C346" s="453">
        <v>0</v>
      </c>
      <c r="D346" s="282">
        <f t="shared" si="81"/>
        <v>1.4</v>
      </c>
      <c r="E346" s="282">
        <f t="shared" si="71"/>
        <v>0</v>
      </c>
      <c r="F346" s="285"/>
      <c r="G346" s="285"/>
      <c r="H346" s="285"/>
      <c r="I346" s="285"/>
      <c r="J346" s="285">
        <v>1.4</v>
      </c>
      <c r="K346" s="285"/>
      <c r="L346" s="285"/>
      <c r="M346" s="285"/>
      <c r="N346" s="282">
        <f t="shared" si="82"/>
        <v>0</v>
      </c>
      <c r="O346" s="282">
        <f t="shared" si="83"/>
        <v>-1.4</v>
      </c>
      <c r="P346" s="283">
        <f t="shared" si="84"/>
        <v>-100</v>
      </c>
      <c r="Q346" s="282">
        <f t="shared" si="80"/>
        <v>-1.4</v>
      </c>
      <c r="R346" s="282">
        <v>0</v>
      </c>
      <c r="S346" s="572"/>
      <c r="T346" s="572">
        <v>2</v>
      </c>
      <c r="U346" s="572">
        <v>0</v>
      </c>
      <c r="V346" s="572">
        <v>0</v>
      </c>
      <c r="W346" s="499" t="s">
        <v>2339</v>
      </c>
    </row>
    <row r="347" spans="1:23" s="284" customFormat="1" ht="22.5" hidden="1">
      <c r="A347" s="556" t="s">
        <v>1621</v>
      </c>
      <c r="B347" s="575" t="s">
        <v>1577</v>
      </c>
      <c r="C347" s="453">
        <v>0</v>
      </c>
      <c r="D347" s="282">
        <f t="shared" si="81"/>
        <v>9.1</v>
      </c>
      <c r="E347" s="282">
        <f t="shared" si="71"/>
        <v>0</v>
      </c>
      <c r="F347" s="285"/>
      <c r="G347" s="285"/>
      <c r="H347" s="285"/>
      <c r="I347" s="285"/>
      <c r="J347" s="282">
        <v>9.1</v>
      </c>
      <c r="K347" s="285"/>
      <c r="L347" s="285"/>
      <c r="M347" s="285"/>
      <c r="N347" s="282">
        <f t="shared" si="82"/>
        <v>0</v>
      </c>
      <c r="O347" s="282">
        <f t="shared" si="83"/>
        <v>-9.1</v>
      </c>
      <c r="P347" s="283">
        <f t="shared" si="84"/>
        <v>-100</v>
      </c>
      <c r="Q347" s="282">
        <f t="shared" si="80"/>
        <v>-9.1</v>
      </c>
      <c r="R347" s="282">
        <v>0</v>
      </c>
      <c r="S347" s="572"/>
      <c r="T347" s="572">
        <v>5</v>
      </c>
      <c r="U347" s="572">
        <v>0</v>
      </c>
      <c r="V347" s="572">
        <v>0</v>
      </c>
      <c r="W347" s="499" t="s">
        <v>2339</v>
      </c>
    </row>
    <row r="348" spans="1:23" s="284" customFormat="1" ht="22.5" hidden="1">
      <c r="A348" s="556" t="s">
        <v>1622</v>
      </c>
      <c r="B348" s="575" t="s">
        <v>1578</v>
      </c>
      <c r="C348" s="453">
        <v>0</v>
      </c>
      <c r="D348" s="282">
        <f t="shared" si="81"/>
        <v>9.1</v>
      </c>
      <c r="E348" s="282">
        <f t="shared" si="71"/>
        <v>0</v>
      </c>
      <c r="F348" s="285"/>
      <c r="G348" s="285"/>
      <c r="H348" s="285"/>
      <c r="I348" s="285"/>
      <c r="J348" s="282">
        <v>9.1</v>
      </c>
      <c r="K348" s="285"/>
      <c r="L348" s="285"/>
      <c r="M348" s="285"/>
      <c r="N348" s="282">
        <f t="shared" si="82"/>
        <v>0</v>
      </c>
      <c r="O348" s="282">
        <f t="shared" si="83"/>
        <v>-9.1</v>
      </c>
      <c r="P348" s="283">
        <f t="shared" si="84"/>
        <v>-100</v>
      </c>
      <c r="Q348" s="282">
        <f t="shared" si="80"/>
        <v>-9.1</v>
      </c>
      <c r="R348" s="282">
        <v>0</v>
      </c>
      <c r="S348" s="572"/>
      <c r="T348" s="572">
        <v>5</v>
      </c>
      <c r="U348" s="572">
        <v>0</v>
      </c>
      <c r="V348" s="572">
        <v>0</v>
      </c>
      <c r="W348" s="499" t="s">
        <v>2339</v>
      </c>
    </row>
    <row r="349" spans="1:23" s="284" customFormat="1" ht="22.5" hidden="1">
      <c r="A349" s="556" t="s">
        <v>1623</v>
      </c>
      <c r="B349" s="575" t="s">
        <v>1580</v>
      </c>
      <c r="C349" s="453">
        <v>0</v>
      </c>
      <c r="D349" s="282">
        <f t="shared" si="81"/>
        <v>6</v>
      </c>
      <c r="E349" s="282">
        <f t="shared" si="71"/>
        <v>0</v>
      </c>
      <c r="F349" s="285"/>
      <c r="G349" s="285"/>
      <c r="H349" s="285"/>
      <c r="I349" s="285"/>
      <c r="J349" s="285">
        <v>6</v>
      </c>
      <c r="K349" s="285"/>
      <c r="L349" s="285"/>
      <c r="M349" s="282"/>
      <c r="N349" s="282">
        <f t="shared" si="82"/>
        <v>0</v>
      </c>
      <c r="O349" s="282">
        <f t="shared" si="83"/>
        <v>-6</v>
      </c>
      <c r="P349" s="283">
        <f t="shared" si="84"/>
        <v>-100</v>
      </c>
      <c r="Q349" s="282">
        <f t="shared" si="80"/>
        <v>-6</v>
      </c>
      <c r="R349" s="282">
        <v>0</v>
      </c>
      <c r="S349" s="572"/>
      <c r="T349" s="572">
        <v>1.26</v>
      </c>
      <c r="U349" s="572">
        <v>0</v>
      </c>
      <c r="V349" s="572">
        <v>0</v>
      </c>
      <c r="W349" s="499" t="s">
        <v>2339</v>
      </c>
    </row>
    <row r="350" spans="1:23" s="284" customFormat="1" ht="11.25" hidden="1">
      <c r="A350" s="556" t="s">
        <v>1624</v>
      </c>
      <c r="B350" s="575" t="s">
        <v>1882</v>
      </c>
      <c r="C350" s="453">
        <v>0</v>
      </c>
      <c r="D350" s="282">
        <f t="shared" si="81"/>
        <v>0</v>
      </c>
      <c r="E350" s="282">
        <f t="shared" si="71"/>
        <v>0</v>
      </c>
      <c r="F350" s="285"/>
      <c r="G350" s="285"/>
      <c r="H350" s="285"/>
      <c r="I350" s="285"/>
      <c r="J350" s="285"/>
      <c r="K350" s="285"/>
      <c r="L350" s="285"/>
      <c r="M350" s="285"/>
      <c r="N350" s="282">
        <f t="shared" si="82"/>
        <v>0</v>
      </c>
      <c r="O350" s="282">
        <f t="shared" si="83"/>
        <v>0</v>
      </c>
      <c r="P350" s="283">
        <f t="shared" si="84"/>
        <v>0</v>
      </c>
      <c r="Q350" s="282">
        <f t="shared" si="80"/>
        <v>0</v>
      </c>
      <c r="R350" s="282">
        <v>0</v>
      </c>
      <c r="S350" s="572"/>
      <c r="T350" s="572">
        <v>5</v>
      </c>
      <c r="U350" s="572">
        <f>'приложение 1.1 '!D273</f>
        <v>0</v>
      </c>
      <c r="V350" s="572">
        <f>'приложение 1.1 '!E273</f>
        <v>5</v>
      </c>
      <c r="W350" s="499"/>
    </row>
    <row r="351" spans="1:23" s="284" customFormat="1" ht="22.5" hidden="1">
      <c r="A351" s="556" t="s">
        <v>1625</v>
      </c>
      <c r="B351" s="575" t="s">
        <v>1587</v>
      </c>
      <c r="C351" s="453">
        <v>2.6388990000000003</v>
      </c>
      <c r="D351" s="282">
        <f t="shared" si="81"/>
        <v>0</v>
      </c>
      <c r="E351" s="282">
        <f t="shared" si="71"/>
        <v>2.6388990000000003</v>
      </c>
      <c r="F351" s="285"/>
      <c r="G351" s="285"/>
      <c r="H351" s="285"/>
      <c r="I351" s="285"/>
      <c r="J351" s="285"/>
      <c r="K351" s="285"/>
      <c r="L351" s="285"/>
      <c r="M351" s="285">
        <v>2.6388990000000003</v>
      </c>
      <c r="N351" s="282">
        <f t="shared" si="82"/>
        <v>0</v>
      </c>
      <c r="O351" s="282">
        <f t="shared" si="83"/>
        <v>2.6388990000000003</v>
      </c>
      <c r="P351" s="283">
        <f t="shared" si="84"/>
        <v>0</v>
      </c>
      <c r="Q351" s="282">
        <f t="shared" si="80"/>
        <v>2.6388990000000003</v>
      </c>
      <c r="R351" s="282">
        <v>0</v>
      </c>
      <c r="S351" s="572"/>
      <c r="T351" s="572">
        <v>5</v>
      </c>
      <c r="U351" s="572">
        <f>'приложение 1.1 '!D274</f>
        <v>0</v>
      </c>
      <c r="V351" s="572">
        <f>'приложение 1.1 '!E274</f>
        <v>5</v>
      </c>
      <c r="W351" s="499" t="s">
        <v>2340</v>
      </c>
    </row>
    <row r="352" spans="1:23" s="284" customFormat="1" ht="22.5" hidden="1">
      <c r="A352" s="556" t="s">
        <v>1626</v>
      </c>
      <c r="B352" s="575" t="s">
        <v>1588</v>
      </c>
      <c r="C352" s="453">
        <v>0</v>
      </c>
      <c r="D352" s="282">
        <f t="shared" si="81"/>
        <v>0</v>
      </c>
      <c r="E352" s="282">
        <f t="shared" si="71"/>
        <v>0</v>
      </c>
      <c r="F352" s="285"/>
      <c r="G352" s="285"/>
      <c r="H352" s="285"/>
      <c r="I352" s="285"/>
      <c r="J352" s="285"/>
      <c r="K352" s="285"/>
      <c r="L352" s="285"/>
      <c r="M352" s="285"/>
      <c r="N352" s="282">
        <f t="shared" si="82"/>
        <v>0</v>
      </c>
      <c r="O352" s="282">
        <f t="shared" si="83"/>
        <v>0</v>
      </c>
      <c r="P352" s="283">
        <f t="shared" si="84"/>
        <v>0</v>
      </c>
      <c r="Q352" s="282">
        <f t="shared" si="80"/>
        <v>0</v>
      </c>
      <c r="R352" s="282">
        <v>0</v>
      </c>
      <c r="S352" s="572"/>
      <c r="T352" s="572">
        <v>5</v>
      </c>
      <c r="U352" s="572">
        <f>'приложение 1.1 '!D275</f>
        <v>0</v>
      </c>
      <c r="V352" s="572">
        <f>'приложение 1.1 '!E275</f>
        <v>5</v>
      </c>
      <c r="W352" s="499"/>
    </row>
    <row r="353" spans="1:23" s="284" customFormat="1" ht="22.5" hidden="1">
      <c r="A353" s="556" t="s">
        <v>1627</v>
      </c>
      <c r="B353" s="575" t="s">
        <v>1590</v>
      </c>
      <c r="C353" s="453">
        <v>0</v>
      </c>
      <c r="D353" s="282">
        <f t="shared" si="81"/>
        <v>6.6</v>
      </c>
      <c r="E353" s="282">
        <f t="shared" si="71"/>
        <v>0</v>
      </c>
      <c r="F353" s="285"/>
      <c r="G353" s="285"/>
      <c r="H353" s="285"/>
      <c r="I353" s="285"/>
      <c r="J353" s="285"/>
      <c r="K353" s="285"/>
      <c r="L353" s="285">
        <v>6.6</v>
      </c>
      <c r="M353" s="285"/>
      <c r="N353" s="282">
        <f t="shared" si="82"/>
        <v>0</v>
      </c>
      <c r="O353" s="282">
        <f t="shared" si="83"/>
        <v>-6.6</v>
      </c>
      <c r="P353" s="283">
        <f t="shared" si="84"/>
        <v>-100</v>
      </c>
      <c r="Q353" s="282">
        <f t="shared" si="80"/>
        <v>-6.6</v>
      </c>
      <c r="R353" s="282">
        <v>0</v>
      </c>
      <c r="S353" s="572"/>
      <c r="T353" s="572">
        <v>5</v>
      </c>
      <c r="U353" s="572">
        <v>0</v>
      </c>
      <c r="V353" s="572">
        <v>0</v>
      </c>
      <c r="W353" s="499" t="s">
        <v>2339</v>
      </c>
    </row>
    <row r="354" spans="1:23" s="284" customFormat="1" ht="33.75" hidden="1">
      <c r="A354" s="556" t="s">
        <v>1628</v>
      </c>
      <c r="B354" s="575" t="s">
        <v>1592</v>
      </c>
      <c r="C354" s="453">
        <v>0</v>
      </c>
      <c r="D354" s="282">
        <f t="shared" si="81"/>
        <v>8</v>
      </c>
      <c r="E354" s="282">
        <f t="shared" si="71"/>
        <v>0</v>
      </c>
      <c r="F354" s="285"/>
      <c r="G354" s="285"/>
      <c r="H354" s="285"/>
      <c r="I354" s="285"/>
      <c r="J354" s="285"/>
      <c r="K354" s="285"/>
      <c r="L354" s="285">
        <v>8</v>
      </c>
      <c r="M354" s="285"/>
      <c r="N354" s="282">
        <f t="shared" si="82"/>
        <v>0</v>
      </c>
      <c r="O354" s="282">
        <f t="shared" si="83"/>
        <v>-8</v>
      </c>
      <c r="P354" s="283">
        <f t="shared" si="84"/>
        <v>-100</v>
      </c>
      <c r="Q354" s="282">
        <f t="shared" si="80"/>
        <v>-8</v>
      </c>
      <c r="R354" s="282">
        <v>0</v>
      </c>
      <c r="S354" s="572"/>
      <c r="T354" s="572">
        <v>3.2</v>
      </c>
      <c r="U354" s="572">
        <v>0</v>
      </c>
      <c r="V354" s="572">
        <v>0</v>
      </c>
      <c r="W354" s="499" t="s">
        <v>2339</v>
      </c>
    </row>
    <row r="355" spans="1:23" s="284" customFormat="1" ht="33.75" hidden="1">
      <c r="A355" s="556" t="s">
        <v>1629</v>
      </c>
      <c r="B355" s="575" t="s">
        <v>1593</v>
      </c>
      <c r="C355" s="453">
        <v>0</v>
      </c>
      <c r="D355" s="282">
        <f t="shared" si="81"/>
        <v>8</v>
      </c>
      <c r="E355" s="282">
        <f t="shared" si="71"/>
        <v>0</v>
      </c>
      <c r="F355" s="285"/>
      <c r="G355" s="285"/>
      <c r="H355" s="285"/>
      <c r="I355" s="285"/>
      <c r="J355" s="285">
        <v>8</v>
      </c>
      <c r="K355" s="285"/>
      <c r="L355" s="285"/>
      <c r="M355" s="282"/>
      <c r="N355" s="282">
        <f t="shared" si="82"/>
        <v>0</v>
      </c>
      <c r="O355" s="282">
        <f t="shared" si="83"/>
        <v>-8</v>
      </c>
      <c r="P355" s="283">
        <f t="shared" si="84"/>
        <v>-100</v>
      </c>
      <c r="Q355" s="282">
        <f t="shared" si="80"/>
        <v>-8</v>
      </c>
      <c r="R355" s="282">
        <v>0</v>
      </c>
      <c r="S355" s="572"/>
      <c r="T355" s="572">
        <v>2</v>
      </c>
      <c r="U355" s="572">
        <v>0</v>
      </c>
      <c r="V355" s="572">
        <v>0</v>
      </c>
      <c r="W355" s="499" t="s">
        <v>2339</v>
      </c>
    </row>
    <row r="356" spans="1:23" s="284" customFormat="1" ht="22.5" hidden="1">
      <c r="A356" s="556" t="s">
        <v>1630</v>
      </c>
      <c r="B356" s="575" t="s">
        <v>1617</v>
      </c>
      <c r="C356" s="453">
        <v>0</v>
      </c>
      <c r="D356" s="282">
        <f t="shared" si="81"/>
        <v>8</v>
      </c>
      <c r="E356" s="282">
        <f t="shared" si="71"/>
        <v>0</v>
      </c>
      <c r="F356" s="285"/>
      <c r="G356" s="285"/>
      <c r="H356" s="285"/>
      <c r="I356" s="285"/>
      <c r="J356" s="285">
        <v>8</v>
      </c>
      <c r="K356" s="285"/>
      <c r="L356" s="285"/>
      <c r="M356" s="285"/>
      <c r="N356" s="282">
        <f t="shared" si="82"/>
        <v>0</v>
      </c>
      <c r="O356" s="282">
        <f t="shared" si="83"/>
        <v>-8</v>
      </c>
      <c r="P356" s="283">
        <f t="shared" si="84"/>
        <v>-100</v>
      </c>
      <c r="Q356" s="282">
        <f t="shared" si="80"/>
        <v>-8</v>
      </c>
      <c r="R356" s="282">
        <v>0</v>
      </c>
      <c r="S356" s="572"/>
      <c r="T356" s="572">
        <v>5</v>
      </c>
      <c r="U356" s="572">
        <v>0</v>
      </c>
      <c r="V356" s="572">
        <v>0</v>
      </c>
      <c r="W356" s="499" t="s">
        <v>2339</v>
      </c>
    </row>
    <row r="357" spans="1:23" s="284" customFormat="1" ht="22.5" hidden="1">
      <c r="A357" s="556" t="s">
        <v>1631</v>
      </c>
      <c r="B357" s="575" t="s">
        <v>1618</v>
      </c>
      <c r="C357" s="453">
        <v>0</v>
      </c>
      <c r="D357" s="282">
        <f t="shared" si="81"/>
        <v>8</v>
      </c>
      <c r="E357" s="282">
        <f t="shared" si="71"/>
        <v>0</v>
      </c>
      <c r="F357" s="285"/>
      <c r="G357" s="285"/>
      <c r="H357" s="285"/>
      <c r="I357" s="285"/>
      <c r="J357" s="285">
        <v>8</v>
      </c>
      <c r="K357" s="285"/>
      <c r="L357" s="285"/>
      <c r="M357" s="285"/>
      <c r="N357" s="282">
        <f t="shared" si="82"/>
        <v>0</v>
      </c>
      <c r="O357" s="282">
        <f t="shared" si="83"/>
        <v>-8</v>
      </c>
      <c r="P357" s="283">
        <f t="shared" si="84"/>
        <v>-100</v>
      </c>
      <c r="Q357" s="282">
        <f t="shared" si="80"/>
        <v>-8</v>
      </c>
      <c r="R357" s="282">
        <v>0</v>
      </c>
      <c r="S357" s="572"/>
      <c r="T357" s="572">
        <v>5</v>
      </c>
      <c r="U357" s="572">
        <v>0</v>
      </c>
      <c r="V357" s="572">
        <v>0</v>
      </c>
      <c r="W357" s="499" t="s">
        <v>2339</v>
      </c>
    </row>
    <row r="358" spans="1:23" s="284" customFormat="1" ht="22.5" hidden="1">
      <c r="A358" s="556" t="s">
        <v>1632</v>
      </c>
      <c r="B358" s="575" t="s">
        <v>1594</v>
      </c>
      <c r="C358" s="453">
        <v>0</v>
      </c>
      <c r="D358" s="282">
        <f t="shared" si="81"/>
        <v>8</v>
      </c>
      <c r="E358" s="282">
        <f t="shared" si="71"/>
        <v>0</v>
      </c>
      <c r="F358" s="285"/>
      <c r="G358" s="285"/>
      <c r="H358" s="285"/>
      <c r="I358" s="285"/>
      <c r="J358" s="285">
        <v>8</v>
      </c>
      <c r="K358" s="285"/>
      <c r="L358" s="285"/>
      <c r="M358" s="285"/>
      <c r="N358" s="282">
        <f t="shared" si="82"/>
        <v>0</v>
      </c>
      <c r="O358" s="282">
        <f t="shared" si="83"/>
        <v>-8</v>
      </c>
      <c r="P358" s="283">
        <f t="shared" si="84"/>
        <v>-100</v>
      </c>
      <c r="Q358" s="282">
        <f t="shared" si="80"/>
        <v>-8</v>
      </c>
      <c r="R358" s="282">
        <v>0</v>
      </c>
      <c r="S358" s="572"/>
      <c r="T358" s="572">
        <v>5</v>
      </c>
      <c r="U358" s="572">
        <v>0</v>
      </c>
      <c r="V358" s="572">
        <v>0</v>
      </c>
      <c r="W358" s="499" t="s">
        <v>2339</v>
      </c>
    </row>
    <row r="359" spans="1:23" s="284" customFormat="1" ht="22.5" hidden="1">
      <c r="A359" s="556" t="s">
        <v>1633</v>
      </c>
      <c r="B359" s="575" t="s">
        <v>1611</v>
      </c>
      <c r="C359" s="453">
        <v>0</v>
      </c>
      <c r="D359" s="282">
        <f t="shared" si="81"/>
        <v>8</v>
      </c>
      <c r="E359" s="282">
        <f t="shared" si="71"/>
        <v>0</v>
      </c>
      <c r="F359" s="285"/>
      <c r="G359" s="285"/>
      <c r="H359" s="285"/>
      <c r="I359" s="285"/>
      <c r="J359" s="285">
        <v>8</v>
      </c>
      <c r="K359" s="285"/>
      <c r="L359" s="285"/>
      <c r="M359" s="285"/>
      <c r="N359" s="282">
        <f t="shared" si="82"/>
        <v>0</v>
      </c>
      <c r="O359" s="282">
        <f t="shared" si="83"/>
        <v>-8</v>
      </c>
      <c r="P359" s="283">
        <f t="shared" si="84"/>
        <v>-100</v>
      </c>
      <c r="Q359" s="282">
        <f t="shared" si="80"/>
        <v>-8</v>
      </c>
      <c r="R359" s="282">
        <v>0</v>
      </c>
      <c r="S359" s="572"/>
      <c r="T359" s="572">
        <v>3.2</v>
      </c>
      <c r="U359" s="572">
        <v>0</v>
      </c>
      <c r="V359" s="572">
        <v>0</v>
      </c>
      <c r="W359" s="499" t="s">
        <v>2339</v>
      </c>
    </row>
    <row r="360" spans="1:23" s="284" customFormat="1" ht="22.5" hidden="1">
      <c r="A360" s="556" t="s">
        <v>1634</v>
      </c>
      <c r="B360" s="575" t="s">
        <v>1595</v>
      </c>
      <c r="C360" s="453">
        <v>0</v>
      </c>
      <c r="D360" s="282">
        <f t="shared" si="81"/>
        <v>8</v>
      </c>
      <c r="E360" s="282">
        <f t="shared" si="71"/>
        <v>0</v>
      </c>
      <c r="F360" s="285"/>
      <c r="G360" s="285"/>
      <c r="H360" s="285"/>
      <c r="I360" s="285"/>
      <c r="J360" s="285">
        <v>8</v>
      </c>
      <c r="K360" s="285"/>
      <c r="L360" s="285"/>
      <c r="M360" s="285"/>
      <c r="N360" s="282">
        <f t="shared" si="82"/>
        <v>0</v>
      </c>
      <c r="O360" s="282">
        <f t="shared" si="83"/>
        <v>-8</v>
      </c>
      <c r="P360" s="283">
        <f t="shared" si="84"/>
        <v>-100</v>
      </c>
      <c r="Q360" s="282">
        <f t="shared" si="80"/>
        <v>-8</v>
      </c>
      <c r="R360" s="282">
        <v>0</v>
      </c>
      <c r="S360" s="572"/>
      <c r="T360" s="572">
        <v>5</v>
      </c>
      <c r="U360" s="572">
        <v>0</v>
      </c>
      <c r="V360" s="572">
        <v>0</v>
      </c>
      <c r="W360" s="499" t="s">
        <v>2339</v>
      </c>
    </row>
    <row r="361" spans="1:23" s="284" customFormat="1" ht="11.25" hidden="1">
      <c r="A361" s="556" t="s">
        <v>1635</v>
      </c>
      <c r="B361" s="575" t="s">
        <v>1610</v>
      </c>
      <c r="C361" s="453">
        <v>0</v>
      </c>
      <c r="D361" s="282">
        <f t="shared" si="81"/>
        <v>0</v>
      </c>
      <c r="E361" s="282">
        <f t="shared" si="71"/>
        <v>0</v>
      </c>
      <c r="F361" s="285"/>
      <c r="G361" s="285"/>
      <c r="H361" s="285"/>
      <c r="I361" s="285"/>
      <c r="J361" s="285"/>
      <c r="K361" s="285"/>
      <c r="L361" s="285"/>
      <c r="M361" s="285"/>
      <c r="N361" s="282">
        <f t="shared" si="82"/>
        <v>0</v>
      </c>
      <c r="O361" s="282">
        <f t="shared" si="83"/>
        <v>0</v>
      </c>
      <c r="P361" s="283">
        <f t="shared" si="84"/>
        <v>0</v>
      </c>
      <c r="Q361" s="282">
        <f t="shared" si="80"/>
        <v>0</v>
      </c>
      <c r="R361" s="282">
        <v>0</v>
      </c>
      <c r="S361" s="572"/>
      <c r="T361" s="572">
        <v>3.2</v>
      </c>
      <c r="U361" s="572">
        <f>'приложение 1.1 '!D276</f>
        <v>0</v>
      </c>
      <c r="V361" s="572">
        <f>'приложение 1.1 '!E276</f>
        <v>3.2</v>
      </c>
      <c r="W361" s="499"/>
    </row>
    <row r="362" spans="1:23" s="284" customFormat="1" ht="11.25" hidden="1">
      <c r="A362" s="556" t="s">
        <v>1636</v>
      </c>
      <c r="B362" s="575" t="s">
        <v>1596</v>
      </c>
      <c r="C362" s="453">
        <v>16.35201</v>
      </c>
      <c r="D362" s="282">
        <f t="shared" si="81"/>
        <v>8</v>
      </c>
      <c r="E362" s="282">
        <f t="shared" si="71"/>
        <v>16.35201</v>
      </c>
      <c r="F362" s="285"/>
      <c r="G362" s="285"/>
      <c r="H362" s="285"/>
      <c r="I362" s="285"/>
      <c r="J362" s="285">
        <v>8</v>
      </c>
      <c r="K362" s="285"/>
      <c r="L362" s="285"/>
      <c r="M362" s="285">
        <v>16.35201</v>
      </c>
      <c r="N362" s="282">
        <f t="shared" si="82"/>
        <v>0</v>
      </c>
      <c r="O362" s="282">
        <f t="shared" si="83"/>
        <v>8.3520099999999999</v>
      </c>
      <c r="P362" s="283">
        <f t="shared" si="84"/>
        <v>104.400125</v>
      </c>
      <c r="Q362" s="282">
        <f t="shared" si="80"/>
        <v>8.3520099999999999</v>
      </c>
      <c r="R362" s="282">
        <v>0</v>
      </c>
      <c r="S362" s="572"/>
      <c r="T362" s="572">
        <v>5</v>
      </c>
      <c r="U362" s="572">
        <f>'приложение 1.1 '!D277</f>
        <v>0</v>
      </c>
      <c r="V362" s="572">
        <f>'приложение 1.1 '!E277</f>
        <v>5</v>
      </c>
      <c r="W362" s="499"/>
    </row>
    <row r="363" spans="1:23" s="284" customFormat="1" ht="22.5" hidden="1">
      <c r="A363" s="556" t="s">
        <v>1637</v>
      </c>
      <c r="B363" s="575" t="s">
        <v>1951</v>
      </c>
      <c r="C363" s="453">
        <v>0</v>
      </c>
      <c r="D363" s="282">
        <f t="shared" si="81"/>
        <v>0</v>
      </c>
      <c r="E363" s="282">
        <f t="shared" si="71"/>
        <v>0</v>
      </c>
      <c r="F363" s="285"/>
      <c r="G363" s="285"/>
      <c r="H363" s="285"/>
      <c r="I363" s="285"/>
      <c r="J363" s="285"/>
      <c r="K363" s="285"/>
      <c r="L363" s="285"/>
      <c r="M363" s="285"/>
      <c r="N363" s="282">
        <f t="shared" si="82"/>
        <v>0</v>
      </c>
      <c r="O363" s="282">
        <f t="shared" si="83"/>
        <v>0</v>
      </c>
      <c r="P363" s="283">
        <f t="shared" si="84"/>
        <v>0</v>
      </c>
      <c r="Q363" s="282">
        <f t="shared" si="80"/>
        <v>0</v>
      </c>
      <c r="R363" s="282">
        <v>0</v>
      </c>
      <c r="S363" s="572"/>
      <c r="T363" s="572">
        <v>5</v>
      </c>
      <c r="U363" s="572">
        <f>'приложение 1.1 '!D278</f>
        <v>0</v>
      </c>
      <c r="V363" s="572">
        <f>'приложение 1.1 '!E278</f>
        <v>5</v>
      </c>
      <c r="W363" s="499"/>
    </row>
    <row r="364" spans="1:23" s="284" customFormat="1" ht="22.5" hidden="1">
      <c r="A364" s="556" t="s">
        <v>1638</v>
      </c>
      <c r="B364" s="575" t="s">
        <v>1609</v>
      </c>
      <c r="C364" s="453">
        <v>0</v>
      </c>
      <c r="D364" s="282">
        <f t="shared" si="81"/>
        <v>8</v>
      </c>
      <c r="E364" s="282">
        <f t="shared" si="71"/>
        <v>0</v>
      </c>
      <c r="F364" s="285"/>
      <c r="G364" s="285"/>
      <c r="H364" s="285"/>
      <c r="I364" s="285"/>
      <c r="J364" s="285">
        <v>8</v>
      </c>
      <c r="K364" s="285"/>
      <c r="L364" s="285"/>
      <c r="M364" s="285"/>
      <c r="N364" s="282">
        <f t="shared" si="82"/>
        <v>0</v>
      </c>
      <c r="O364" s="282">
        <f t="shared" si="83"/>
        <v>-8</v>
      </c>
      <c r="P364" s="283">
        <f t="shared" si="84"/>
        <v>-100</v>
      </c>
      <c r="Q364" s="282">
        <f t="shared" si="80"/>
        <v>-8</v>
      </c>
      <c r="R364" s="282">
        <v>0</v>
      </c>
      <c r="S364" s="572"/>
      <c r="T364" s="572">
        <v>5</v>
      </c>
      <c r="U364" s="572">
        <v>0</v>
      </c>
      <c r="V364" s="572">
        <v>0</v>
      </c>
      <c r="W364" s="499" t="s">
        <v>2339</v>
      </c>
    </row>
    <row r="365" spans="1:23" s="284" customFormat="1" ht="22.5" hidden="1">
      <c r="A365" s="556" t="s">
        <v>1639</v>
      </c>
      <c r="B365" s="575" t="s">
        <v>1608</v>
      </c>
      <c r="C365" s="453">
        <v>0</v>
      </c>
      <c r="D365" s="282">
        <f t="shared" si="81"/>
        <v>8</v>
      </c>
      <c r="E365" s="282">
        <f t="shared" si="71"/>
        <v>0</v>
      </c>
      <c r="F365" s="285"/>
      <c r="G365" s="285"/>
      <c r="H365" s="285"/>
      <c r="I365" s="285"/>
      <c r="J365" s="285">
        <v>8</v>
      </c>
      <c r="K365" s="285"/>
      <c r="L365" s="285"/>
      <c r="M365" s="285"/>
      <c r="N365" s="282">
        <f t="shared" si="82"/>
        <v>0</v>
      </c>
      <c r="O365" s="282">
        <f t="shared" si="83"/>
        <v>-8</v>
      </c>
      <c r="P365" s="283">
        <f t="shared" si="84"/>
        <v>-100</v>
      </c>
      <c r="Q365" s="282">
        <f t="shared" si="80"/>
        <v>-8</v>
      </c>
      <c r="R365" s="282">
        <v>0</v>
      </c>
      <c r="S365" s="572"/>
      <c r="T365" s="572">
        <v>3.2</v>
      </c>
      <c r="U365" s="572">
        <v>0</v>
      </c>
      <c r="V365" s="572">
        <v>0</v>
      </c>
      <c r="W365" s="499" t="s">
        <v>2339</v>
      </c>
    </row>
    <row r="366" spans="1:23" s="284" customFormat="1" ht="22.5" hidden="1">
      <c r="A366" s="556" t="s">
        <v>1640</v>
      </c>
      <c r="B366" s="575" t="s">
        <v>1597</v>
      </c>
      <c r="C366" s="453">
        <v>0</v>
      </c>
      <c r="D366" s="282">
        <f t="shared" si="81"/>
        <v>8</v>
      </c>
      <c r="E366" s="282">
        <f t="shared" si="71"/>
        <v>0</v>
      </c>
      <c r="F366" s="285"/>
      <c r="G366" s="285"/>
      <c r="H366" s="285"/>
      <c r="I366" s="285"/>
      <c r="J366" s="285">
        <v>8</v>
      </c>
      <c r="K366" s="285"/>
      <c r="L366" s="285"/>
      <c r="M366" s="285"/>
      <c r="N366" s="282">
        <f t="shared" si="82"/>
        <v>0</v>
      </c>
      <c r="O366" s="282">
        <f t="shared" si="83"/>
        <v>-8</v>
      </c>
      <c r="P366" s="283">
        <f t="shared" si="84"/>
        <v>-100</v>
      </c>
      <c r="Q366" s="282">
        <f t="shared" si="80"/>
        <v>-8</v>
      </c>
      <c r="R366" s="282">
        <v>0</v>
      </c>
      <c r="S366" s="572"/>
      <c r="T366" s="572">
        <v>5</v>
      </c>
      <c r="U366" s="572">
        <v>0</v>
      </c>
      <c r="V366" s="572">
        <v>0</v>
      </c>
      <c r="W366" s="499" t="s">
        <v>2339</v>
      </c>
    </row>
    <row r="367" spans="1:23" s="284" customFormat="1" ht="22.5" hidden="1">
      <c r="A367" s="556" t="s">
        <v>1641</v>
      </c>
      <c r="B367" s="575" t="s">
        <v>1607</v>
      </c>
      <c r="C367" s="453">
        <v>0</v>
      </c>
      <c r="D367" s="282">
        <f t="shared" si="81"/>
        <v>8</v>
      </c>
      <c r="E367" s="282">
        <f t="shared" si="71"/>
        <v>0</v>
      </c>
      <c r="F367" s="285"/>
      <c r="G367" s="285"/>
      <c r="H367" s="285"/>
      <c r="I367" s="285"/>
      <c r="J367" s="285">
        <v>8</v>
      </c>
      <c r="K367" s="285"/>
      <c r="L367" s="285"/>
      <c r="M367" s="285"/>
      <c r="N367" s="282">
        <f t="shared" si="82"/>
        <v>0</v>
      </c>
      <c r="O367" s="282">
        <f t="shared" si="83"/>
        <v>-8</v>
      </c>
      <c r="P367" s="283">
        <f t="shared" si="84"/>
        <v>-100</v>
      </c>
      <c r="Q367" s="282">
        <f t="shared" si="80"/>
        <v>-8</v>
      </c>
      <c r="R367" s="282">
        <v>0</v>
      </c>
      <c r="S367" s="572"/>
      <c r="T367" s="572">
        <v>3.2</v>
      </c>
      <c r="U367" s="572">
        <v>0</v>
      </c>
      <c r="V367" s="572">
        <v>0</v>
      </c>
      <c r="W367" s="499" t="s">
        <v>2339</v>
      </c>
    </row>
    <row r="368" spans="1:23" s="284" customFormat="1" ht="22.5" hidden="1">
      <c r="A368" s="556" t="s">
        <v>1642</v>
      </c>
      <c r="B368" s="575" t="s">
        <v>1599</v>
      </c>
      <c r="C368" s="453">
        <v>0</v>
      </c>
      <c r="D368" s="282">
        <f t="shared" si="81"/>
        <v>8</v>
      </c>
      <c r="E368" s="282">
        <f t="shared" si="71"/>
        <v>0</v>
      </c>
      <c r="F368" s="285"/>
      <c r="G368" s="285"/>
      <c r="H368" s="285"/>
      <c r="I368" s="285"/>
      <c r="J368" s="285">
        <v>8</v>
      </c>
      <c r="K368" s="285"/>
      <c r="L368" s="285"/>
      <c r="M368" s="282"/>
      <c r="N368" s="282">
        <f t="shared" si="82"/>
        <v>0</v>
      </c>
      <c r="O368" s="282">
        <f t="shared" si="83"/>
        <v>-8</v>
      </c>
      <c r="P368" s="283">
        <f t="shared" si="84"/>
        <v>-100</v>
      </c>
      <c r="Q368" s="282">
        <f t="shared" si="80"/>
        <v>-8</v>
      </c>
      <c r="R368" s="282">
        <v>0</v>
      </c>
      <c r="S368" s="572"/>
      <c r="T368" s="572">
        <v>5</v>
      </c>
      <c r="U368" s="572">
        <v>0</v>
      </c>
      <c r="V368" s="572">
        <v>0</v>
      </c>
      <c r="W368" s="499" t="s">
        <v>2339</v>
      </c>
    </row>
    <row r="369" spans="1:23" s="284" customFormat="1" ht="22.5" hidden="1">
      <c r="A369" s="556" t="s">
        <v>1643</v>
      </c>
      <c r="B369" s="575" t="s">
        <v>1600</v>
      </c>
      <c r="C369" s="453">
        <v>0</v>
      </c>
      <c r="D369" s="282">
        <f t="shared" si="81"/>
        <v>8</v>
      </c>
      <c r="E369" s="282">
        <f t="shared" si="71"/>
        <v>0</v>
      </c>
      <c r="F369" s="285"/>
      <c r="G369" s="285"/>
      <c r="H369" s="285"/>
      <c r="I369" s="285"/>
      <c r="J369" s="285"/>
      <c r="K369" s="285"/>
      <c r="L369" s="285">
        <v>8</v>
      </c>
      <c r="M369" s="285"/>
      <c r="N369" s="282">
        <f t="shared" si="82"/>
        <v>0</v>
      </c>
      <c r="O369" s="282">
        <f t="shared" si="83"/>
        <v>-8</v>
      </c>
      <c r="P369" s="283">
        <f t="shared" si="84"/>
        <v>-100</v>
      </c>
      <c r="Q369" s="282">
        <f t="shared" si="80"/>
        <v>-8</v>
      </c>
      <c r="R369" s="282">
        <v>0</v>
      </c>
      <c r="S369" s="572"/>
      <c r="T369" s="572">
        <v>3.2</v>
      </c>
      <c r="U369" s="572">
        <v>0</v>
      </c>
      <c r="V369" s="572">
        <v>0</v>
      </c>
      <c r="W369" s="499" t="s">
        <v>2339</v>
      </c>
    </row>
    <row r="370" spans="1:23" s="284" customFormat="1" ht="22.5" hidden="1">
      <c r="A370" s="556" t="s">
        <v>1644</v>
      </c>
      <c r="B370" s="575" t="s">
        <v>1612</v>
      </c>
      <c r="C370" s="453">
        <v>0</v>
      </c>
      <c r="D370" s="282">
        <f t="shared" si="81"/>
        <v>8</v>
      </c>
      <c r="E370" s="282">
        <f t="shared" si="71"/>
        <v>0</v>
      </c>
      <c r="F370" s="285"/>
      <c r="G370" s="285"/>
      <c r="H370" s="285"/>
      <c r="I370" s="285"/>
      <c r="J370" s="285"/>
      <c r="K370" s="285"/>
      <c r="L370" s="285">
        <v>8</v>
      </c>
      <c r="M370" s="285"/>
      <c r="N370" s="282">
        <f t="shared" si="82"/>
        <v>0</v>
      </c>
      <c r="O370" s="282">
        <f t="shared" si="83"/>
        <v>-8</v>
      </c>
      <c r="P370" s="283">
        <f t="shared" si="84"/>
        <v>-100</v>
      </c>
      <c r="Q370" s="282">
        <f t="shared" si="80"/>
        <v>-8</v>
      </c>
      <c r="R370" s="282">
        <v>0</v>
      </c>
      <c r="S370" s="572"/>
      <c r="T370" s="572">
        <v>5</v>
      </c>
      <c r="U370" s="572">
        <v>0</v>
      </c>
      <c r="V370" s="572">
        <v>0</v>
      </c>
      <c r="W370" s="499" t="s">
        <v>2339</v>
      </c>
    </row>
    <row r="371" spans="1:23" s="284" customFormat="1" ht="22.5" hidden="1">
      <c r="A371" s="556" t="s">
        <v>1645</v>
      </c>
      <c r="B371" s="575" t="s">
        <v>1606</v>
      </c>
      <c r="C371" s="453">
        <v>0</v>
      </c>
      <c r="D371" s="282">
        <f t="shared" si="81"/>
        <v>8</v>
      </c>
      <c r="E371" s="282">
        <f t="shared" si="71"/>
        <v>0</v>
      </c>
      <c r="F371" s="285"/>
      <c r="G371" s="285"/>
      <c r="H371" s="285"/>
      <c r="I371" s="285"/>
      <c r="J371" s="285"/>
      <c r="K371" s="285"/>
      <c r="L371" s="285">
        <v>8</v>
      </c>
      <c r="M371" s="285"/>
      <c r="N371" s="282">
        <f t="shared" si="82"/>
        <v>0</v>
      </c>
      <c r="O371" s="282">
        <f t="shared" si="83"/>
        <v>-8</v>
      </c>
      <c r="P371" s="283">
        <f t="shared" si="84"/>
        <v>-100</v>
      </c>
      <c r="Q371" s="282">
        <f t="shared" si="80"/>
        <v>-8</v>
      </c>
      <c r="R371" s="282">
        <v>0</v>
      </c>
      <c r="S371" s="572"/>
      <c r="T371" s="572">
        <v>3.2</v>
      </c>
      <c r="U371" s="572">
        <v>0</v>
      </c>
      <c r="V371" s="572">
        <v>0</v>
      </c>
      <c r="W371" s="499" t="s">
        <v>2339</v>
      </c>
    </row>
    <row r="372" spans="1:23" s="284" customFormat="1" ht="22.5" hidden="1">
      <c r="A372" s="556" t="s">
        <v>1646</v>
      </c>
      <c r="B372" s="575" t="s">
        <v>1598</v>
      </c>
      <c r="C372" s="453">
        <v>0</v>
      </c>
      <c r="D372" s="282">
        <f t="shared" si="81"/>
        <v>8</v>
      </c>
      <c r="E372" s="282">
        <f t="shared" si="71"/>
        <v>0</v>
      </c>
      <c r="F372" s="285"/>
      <c r="G372" s="285"/>
      <c r="H372" s="285"/>
      <c r="I372" s="285"/>
      <c r="J372" s="285"/>
      <c r="K372" s="285"/>
      <c r="L372" s="285">
        <v>8</v>
      </c>
      <c r="M372" s="285"/>
      <c r="N372" s="282">
        <f t="shared" si="82"/>
        <v>0</v>
      </c>
      <c r="O372" s="282">
        <f t="shared" si="83"/>
        <v>-8</v>
      </c>
      <c r="P372" s="283">
        <f t="shared" si="84"/>
        <v>-100</v>
      </c>
      <c r="Q372" s="282">
        <f t="shared" si="80"/>
        <v>-8</v>
      </c>
      <c r="R372" s="282">
        <v>0</v>
      </c>
      <c r="S372" s="572"/>
      <c r="T372" s="572">
        <v>5</v>
      </c>
      <c r="U372" s="572">
        <v>0</v>
      </c>
      <c r="V372" s="572">
        <v>0</v>
      </c>
      <c r="W372" s="499" t="s">
        <v>2339</v>
      </c>
    </row>
    <row r="373" spans="1:23" s="284" customFormat="1" ht="22.5" hidden="1">
      <c r="A373" s="556" t="s">
        <v>1647</v>
      </c>
      <c r="B373" s="575" t="s">
        <v>1601</v>
      </c>
      <c r="C373" s="453">
        <v>0</v>
      </c>
      <c r="D373" s="282">
        <f t="shared" si="81"/>
        <v>8</v>
      </c>
      <c r="E373" s="282">
        <f t="shared" si="71"/>
        <v>0</v>
      </c>
      <c r="F373" s="285"/>
      <c r="G373" s="285"/>
      <c r="H373" s="285"/>
      <c r="I373" s="285"/>
      <c r="J373" s="286"/>
      <c r="K373" s="285"/>
      <c r="L373" s="285">
        <v>8</v>
      </c>
      <c r="M373" s="285"/>
      <c r="N373" s="282">
        <f t="shared" si="82"/>
        <v>0</v>
      </c>
      <c r="O373" s="282">
        <f t="shared" si="83"/>
        <v>-8</v>
      </c>
      <c r="P373" s="283">
        <f t="shared" si="84"/>
        <v>-100</v>
      </c>
      <c r="Q373" s="282">
        <f t="shared" si="80"/>
        <v>-8</v>
      </c>
      <c r="R373" s="282">
        <v>0</v>
      </c>
      <c r="S373" s="572"/>
      <c r="T373" s="572">
        <v>3.2</v>
      </c>
      <c r="U373" s="572">
        <v>0</v>
      </c>
      <c r="V373" s="572">
        <v>0</v>
      </c>
      <c r="W373" s="499" t="s">
        <v>2339</v>
      </c>
    </row>
    <row r="374" spans="1:23" s="284" customFormat="1" ht="22.5" hidden="1">
      <c r="A374" s="556" t="s">
        <v>1648</v>
      </c>
      <c r="B374" s="575" t="s">
        <v>1613</v>
      </c>
      <c r="C374" s="453">
        <v>0</v>
      </c>
      <c r="D374" s="282">
        <f t="shared" si="81"/>
        <v>8</v>
      </c>
      <c r="E374" s="282">
        <f t="shared" si="71"/>
        <v>0</v>
      </c>
      <c r="F374" s="285"/>
      <c r="G374" s="285"/>
      <c r="H374" s="285"/>
      <c r="I374" s="285"/>
      <c r="J374" s="286"/>
      <c r="K374" s="285"/>
      <c r="L374" s="285">
        <v>8</v>
      </c>
      <c r="M374" s="285"/>
      <c r="N374" s="282">
        <f t="shared" si="82"/>
        <v>0</v>
      </c>
      <c r="O374" s="282">
        <f t="shared" si="83"/>
        <v>-8</v>
      </c>
      <c r="P374" s="283">
        <f t="shared" si="84"/>
        <v>-100</v>
      </c>
      <c r="Q374" s="282">
        <f t="shared" si="80"/>
        <v>-8</v>
      </c>
      <c r="R374" s="282">
        <v>0</v>
      </c>
      <c r="S374" s="572"/>
      <c r="T374" s="572">
        <v>5</v>
      </c>
      <c r="U374" s="572">
        <v>0</v>
      </c>
      <c r="V374" s="572">
        <v>0</v>
      </c>
      <c r="W374" s="499" t="s">
        <v>2339</v>
      </c>
    </row>
    <row r="375" spans="1:23" s="284" customFormat="1" ht="22.5" hidden="1">
      <c r="A375" s="556" t="s">
        <v>1649</v>
      </c>
      <c r="B375" s="575" t="s">
        <v>1614</v>
      </c>
      <c r="C375" s="453">
        <v>0</v>
      </c>
      <c r="D375" s="282">
        <f t="shared" si="81"/>
        <v>8</v>
      </c>
      <c r="E375" s="282">
        <f t="shared" si="71"/>
        <v>0</v>
      </c>
      <c r="F375" s="285"/>
      <c r="G375" s="285"/>
      <c r="H375" s="285"/>
      <c r="I375" s="285"/>
      <c r="J375" s="286"/>
      <c r="K375" s="285"/>
      <c r="L375" s="285">
        <v>8</v>
      </c>
      <c r="M375" s="285"/>
      <c r="N375" s="282">
        <f t="shared" si="82"/>
        <v>0</v>
      </c>
      <c r="O375" s="282">
        <f t="shared" si="83"/>
        <v>-8</v>
      </c>
      <c r="P375" s="283">
        <f t="shared" si="84"/>
        <v>-100</v>
      </c>
      <c r="Q375" s="282">
        <f t="shared" si="80"/>
        <v>-8</v>
      </c>
      <c r="R375" s="282">
        <v>0</v>
      </c>
      <c r="S375" s="572"/>
      <c r="T375" s="572">
        <v>5</v>
      </c>
      <c r="U375" s="572">
        <v>0</v>
      </c>
      <c r="V375" s="572">
        <v>0</v>
      </c>
      <c r="W375" s="499" t="s">
        <v>2339</v>
      </c>
    </row>
    <row r="376" spans="1:23" s="284" customFormat="1" ht="22.5" hidden="1">
      <c r="A376" s="556" t="s">
        <v>1650</v>
      </c>
      <c r="B376" s="575" t="s">
        <v>1605</v>
      </c>
      <c r="C376" s="453">
        <v>0</v>
      </c>
      <c r="D376" s="282">
        <f t="shared" si="81"/>
        <v>8</v>
      </c>
      <c r="E376" s="282">
        <f t="shared" si="71"/>
        <v>0</v>
      </c>
      <c r="F376" s="285"/>
      <c r="G376" s="285"/>
      <c r="H376" s="285"/>
      <c r="I376" s="285"/>
      <c r="J376" s="286"/>
      <c r="K376" s="285"/>
      <c r="L376" s="285">
        <v>8</v>
      </c>
      <c r="M376" s="285"/>
      <c r="N376" s="282">
        <f t="shared" si="82"/>
        <v>0</v>
      </c>
      <c r="O376" s="282">
        <f t="shared" si="83"/>
        <v>-8</v>
      </c>
      <c r="P376" s="283">
        <f t="shared" si="84"/>
        <v>-100</v>
      </c>
      <c r="Q376" s="282">
        <f t="shared" si="80"/>
        <v>-8</v>
      </c>
      <c r="R376" s="282">
        <v>0</v>
      </c>
      <c r="S376" s="572"/>
      <c r="T376" s="572">
        <v>3.2</v>
      </c>
      <c r="U376" s="572">
        <v>0</v>
      </c>
      <c r="V376" s="572">
        <v>0</v>
      </c>
      <c r="W376" s="499" t="s">
        <v>2339</v>
      </c>
    </row>
    <row r="377" spans="1:23" s="284" customFormat="1" ht="22.5" hidden="1">
      <c r="A377" s="556" t="s">
        <v>1651</v>
      </c>
      <c r="B377" s="575" t="s">
        <v>1615</v>
      </c>
      <c r="C377" s="453">
        <v>0</v>
      </c>
      <c r="D377" s="282">
        <f t="shared" si="81"/>
        <v>8</v>
      </c>
      <c r="E377" s="282">
        <f t="shared" si="71"/>
        <v>0</v>
      </c>
      <c r="F377" s="285"/>
      <c r="G377" s="285"/>
      <c r="H377" s="285"/>
      <c r="I377" s="285"/>
      <c r="J377" s="285"/>
      <c r="K377" s="285"/>
      <c r="L377" s="285">
        <v>8</v>
      </c>
      <c r="M377" s="285"/>
      <c r="N377" s="282">
        <f t="shared" si="82"/>
        <v>0</v>
      </c>
      <c r="O377" s="282">
        <f t="shared" si="83"/>
        <v>-8</v>
      </c>
      <c r="P377" s="283">
        <f t="shared" si="84"/>
        <v>-100</v>
      </c>
      <c r="Q377" s="282">
        <f t="shared" ref="Q377:Q440" si="85">O377</f>
        <v>-8</v>
      </c>
      <c r="R377" s="282">
        <v>0</v>
      </c>
      <c r="S377" s="572"/>
      <c r="T377" s="572">
        <v>5</v>
      </c>
      <c r="U377" s="572">
        <v>0</v>
      </c>
      <c r="V377" s="572">
        <v>0</v>
      </c>
      <c r="W377" s="499" t="s">
        <v>2339</v>
      </c>
    </row>
    <row r="378" spans="1:23" s="284" customFormat="1" ht="22.5" hidden="1">
      <c r="A378" s="556" t="s">
        <v>1652</v>
      </c>
      <c r="B378" s="575" t="s">
        <v>1616</v>
      </c>
      <c r="C378" s="453">
        <v>0</v>
      </c>
      <c r="D378" s="282">
        <f t="shared" si="81"/>
        <v>8</v>
      </c>
      <c r="E378" s="282">
        <f t="shared" si="71"/>
        <v>0</v>
      </c>
      <c r="F378" s="285"/>
      <c r="G378" s="285"/>
      <c r="H378" s="285"/>
      <c r="I378" s="285"/>
      <c r="J378" s="285"/>
      <c r="K378" s="285"/>
      <c r="L378" s="285">
        <v>8</v>
      </c>
      <c r="M378" s="285"/>
      <c r="N378" s="282">
        <f t="shared" si="82"/>
        <v>0</v>
      </c>
      <c r="O378" s="282">
        <f t="shared" si="83"/>
        <v>-8</v>
      </c>
      <c r="P378" s="283">
        <f t="shared" si="84"/>
        <v>-100</v>
      </c>
      <c r="Q378" s="282">
        <f t="shared" si="85"/>
        <v>-8</v>
      </c>
      <c r="R378" s="282">
        <v>0</v>
      </c>
      <c r="S378" s="572"/>
      <c r="T378" s="572">
        <v>5</v>
      </c>
      <c r="U378" s="572">
        <v>0</v>
      </c>
      <c r="V378" s="572">
        <v>0</v>
      </c>
      <c r="W378" s="499" t="s">
        <v>2339</v>
      </c>
    </row>
    <row r="379" spans="1:23" s="284" customFormat="1" ht="11.25" hidden="1">
      <c r="A379" s="556" t="s">
        <v>1653</v>
      </c>
      <c r="B379" s="575" t="s">
        <v>1602</v>
      </c>
      <c r="C379" s="453">
        <v>0</v>
      </c>
      <c r="D379" s="282">
        <f t="shared" ref="D379:D454" si="86">F379+H379+J379+L379</f>
        <v>0</v>
      </c>
      <c r="E379" s="282">
        <f t="shared" si="71"/>
        <v>0</v>
      </c>
      <c r="F379" s="285"/>
      <c r="G379" s="285"/>
      <c r="H379" s="285"/>
      <c r="I379" s="285"/>
      <c r="J379" s="285"/>
      <c r="K379" s="285"/>
      <c r="L379" s="285"/>
      <c r="M379" s="285"/>
      <c r="N379" s="282">
        <f t="shared" si="82"/>
        <v>0</v>
      </c>
      <c r="O379" s="282">
        <f t="shared" si="83"/>
        <v>0</v>
      </c>
      <c r="P379" s="283">
        <f t="shared" si="84"/>
        <v>0</v>
      </c>
      <c r="Q379" s="282">
        <f t="shared" si="85"/>
        <v>0</v>
      </c>
      <c r="R379" s="282">
        <v>0</v>
      </c>
      <c r="S379" s="572"/>
      <c r="T379" s="572">
        <v>3.2</v>
      </c>
      <c r="U379" s="572">
        <f>'приложение 1.1 '!D279</f>
        <v>0</v>
      </c>
      <c r="V379" s="572">
        <f>'приложение 1.1 '!E279</f>
        <v>3.2</v>
      </c>
      <c r="W379" s="499"/>
    </row>
    <row r="380" spans="1:23" s="284" customFormat="1" ht="22.5" hidden="1">
      <c r="A380" s="556" t="s">
        <v>1654</v>
      </c>
      <c r="B380" s="575" t="s">
        <v>2151</v>
      </c>
      <c r="C380" s="453">
        <v>16.349930000000001</v>
      </c>
      <c r="D380" s="282">
        <f t="shared" si="86"/>
        <v>8</v>
      </c>
      <c r="E380" s="282">
        <f t="shared" si="71"/>
        <v>16.349930000000001</v>
      </c>
      <c r="F380" s="285"/>
      <c r="G380" s="285"/>
      <c r="H380" s="285"/>
      <c r="I380" s="285"/>
      <c r="J380" s="285"/>
      <c r="K380" s="285"/>
      <c r="L380" s="285">
        <v>8</v>
      </c>
      <c r="M380" s="285">
        <v>16.349930000000001</v>
      </c>
      <c r="N380" s="282">
        <f t="shared" si="82"/>
        <v>0</v>
      </c>
      <c r="O380" s="282">
        <f t="shared" si="83"/>
        <v>8.3499300000000005</v>
      </c>
      <c r="P380" s="283">
        <f t="shared" si="84"/>
        <v>104.37412500000001</v>
      </c>
      <c r="Q380" s="282">
        <f t="shared" si="85"/>
        <v>8.3499300000000005</v>
      </c>
      <c r="R380" s="282">
        <v>0</v>
      </c>
      <c r="S380" s="572"/>
      <c r="T380" s="572">
        <v>5</v>
      </c>
      <c r="U380" s="572">
        <f>'приложение 1.1 '!D280</f>
        <v>0</v>
      </c>
      <c r="V380" s="572">
        <f>'приложение 1.1 '!E280</f>
        <v>5</v>
      </c>
      <c r="W380" s="499"/>
    </row>
    <row r="381" spans="1:23" s="284" customFormat="1" ht="22.5" hidden="1">
      <c r="A381" s="556" t="s">
        <v>1655</v>
      </c>
      <c r="B381" s="575" t="s">
        <v>1604</v>
      </c>
      <c r="C381" s="453">
        <v>0</v>
      </c>
      <c r="D381" s="282">
        <f t="shared" si="86"/>
        <v>8</v>
      </c>
      <c r="E381" s="282">
        <f t="shared" si="71"/>
        <v>0</v>
      </c>
      <c r="F381" s="285"/>
      <c r="G381" s="285"/>
      <c r="H381" s="285"/>
      <c r="I381" s="285"/>
      <c r="J381" s="285">
        <v>8</v>
      </c>
      <c r="K381" s="282"/>
      <c r="L381" s="285"/>
      <c r="M381" s="282"/>
      <c r="N381" s="282">
        <f t="shared" si="82"/>
        <v>0</v>
      </c>
      <c r="O381" s="282">
        <f t="shared" si="83"/>
        <v>-8</v>
      </c>
      <c r="P381" s="283">
        <f t="shared" si="84"/>
        <v>-100</v>
      </c>
      <c r="Q381" s="282">
        <f t="shared" si="85"/>
        <v>-8</v>
      </c>
      <c r="R381" s="282">
        <v>0</v>
      </c>
      <c r="S381" s="572"/>
      <c r="T381" s="572">
        <v>3.2</v>
      </c>
      <c r="U381" s="572">
        <v>0</v>
      </c>
      <c r="V381" s="572">
        <v>0</v>
      </c>
      <c r="W381" s="499" t="s">
        <v>2339</v>
      </c>
    </row>
    <row r="382" spans="1:23" s="284" customFormat="1" ht="22.5" hidden="1">
      <c r="A382" s="556" t="s">
        <v>1656</v>
      </c>
      <c r="B382" s="575" t="s">
        <v>1603</v>
      </c>
      <c r="C382" s="453">
        <v>0</v>
      </c>
      <c r="D382" s="282">
        <f t="shared" si="86"/>
        <v>8</v>
      </c>
      <c r="E382" s="282">
        <f t="shared" si="71"/>
        <v>0</v>
      </c>
      <c r="F382" s="285"/>
      <c r="G382" s="285"/>
      <c r="H382" s="285"/>
      <c r="I382" s="285"/>
      <c r="J382" s="285">
        <v>8</v>
      </c>
      <c r="K382" s="282"/>
      <c r="L382" s="285"/>
      <c r="M382" s="282"/>
      <c r="N382" s="282">
        <f t="shared" si="82"/>
        <v>0</v>
      </c>
      <c r="O382" s="282">
        <f t="shared" si="83"/>
        <v>-8</v>
      </c>
      <c r="P382" s="283">
        <f t="shared" si="84"/>
        <v>-100</v>
      </c>
      <c r="Q382" s="282">
        <f t="shared" si="85"/>
        <v>-8</v>
      </c>
      <c r="R382" s="282">
        <v>0</v>
      </c>
      <c r="S382" s="572"/>
      <c r="T382" s="572">
        <v>5</v>
      </c>
      <c r="U382" s="572">
        <v>0</v>
      </c>
      <c r="V382" s="572">
        <v>0</v>
      </c>
      <c r="W382" s="499" t="s">
        <v>2339</v>
      </c>
    </row>
    <row r="383" spans="1:23" s="284" customFormat="1" ht="11.25" hidden="1">
      <c r="A383" s="556" t="s">
        <v>1986</v>
      </c>
      <c r="B383" s="575" t="s">
        <v>2110</v>
      </c>
      <c r="C383" s="453">
        <v>0</v>
      </c>
      <c r="D383" s="282">
        <f t="shared" ref="D383:D384" si="87">F383+H383+J383+L383</f>
        <v>0</v>
      </c>
      <c r="E383" s="282">
        <f t="shared" ref="E383:E384" si="88">G383+I383+K383+M383</f>
        <v>0</v>
      </c>
      <c r="F383" s="285"/>
      <c r="G383" s="285"/>
      <c r="H383" s="285"/>
      <c r="I383" s="285"/>
      <c r="J383" s="285"/>
      <c r="K383" s="282"/>
      <c r="L383" s="285"/>
      <c r="M383" s="285"/>
      <c r="N383" s="282">
        <f t="shared" si="82"/>
        <v>0</v>
      </c>
      <c r="O383" s="282">
        <f t="shared" si="83"/>
        <v>0</v>
      </c>
      <c r="P383" s="283">
        <f t="shared" si="84"/>
        <v>0</v>
      </c>
      <c r="Q383" s="282">
        <f t="shared" si="85"/>
        <v>0</v>
      </c>
      <c r="R383" s="282">
        <v>0</v>
      </c>
      <c r="S383" s="572"/>
      <c r="T383" s="572">
        <v>1.26</v>
      </c>
      <c r="U383" s="572">
        <f>'приложение 1.1 '!D281</f>
        <v>0</v>
      </c>
      <c r="V383" s="572">
        <f>'приложение 1.1 '!E281</f>
        <v>1.26</v>
      </c>
      <c r="W383" s="499"/>
    </row>
    <row r="384" spans="1:23" s="284" customFormat="1" ht="11.25" hidden="1">
      <c r="A384" s="556" t="s">
        <v>1999</v>
      </c>
      <c r="B384" s="575" t="s">
        <v>2000</v>
      </c>
      <c r="C384" s="453">
        <v>0</v>
      </c>
      <c r="D384" s="282">
        <f t="shared" si="87"/>
        <v>0</v>
      </c>
      <c r="E384" s="282">
        <f t="shared" si="88"/>
        <v>0</v>
      </c>
      <c r="F384" s="285"/>
      <c r="G384" s="285"/>
      <c r="H384" s="285"/>
      <c r="I384" s="285"/>
      <c r="J384" s="285"/>
      <c r="K384" s="282"/>
      <c r="L384" s="285"/>
      <c r="M384" s="282"/>
      <c r="N384" s="282">
        <f t="shared" si="82"/>
        <v>0</v>
      </c>
      <c r="O384" s="282">
        <f t="shared" si="83"/>
        <v>0</v>
      </c>
      <c r="P384" s="283">
        <f t="shared" si="84"/>
        <v>0</v>
      </c>
      <c r="Q384" s="282">
        <f t="shared" si="85"/>
        <v>0</v>
      </c>
      <c r="R384" s="282">
        <v>0</v>
      </c>
      <c r="S384" s="572"/>
      <c r="T384" s="572">
        <v>3.2</v>
      </c>
      <c r="U384" s="572">
        <f>'приложение 1.1 '!D282</f>
        <v>0</v>
      </c>
      <c r="V384" s="572">
        <f>'приложение 1.1 '!E282</f>
        <v>3.2</v>
      </c>
      <c r="W384" s="499"/>
    </row>
    <row r="385" spans="1:23" s="284" customFormat="1" ht="22.5" hidden="1">
      <c r="A385" s="556" t="s">
        <v>2133</v>
      </c>
      <c r="B385" s="575" t="s">
        <v>2134</v>
      </c>
      <c r="C385" s="453">
        <v>0</v>
      </c>
      <c r="D385" s="282">
        <f t="shared" ref="D385" si="89">F385+H385+J385+L385</f>
        <v>0</v>
      </c>
      <c r="E385" s="282">
        <f t="shared" ref="E385" si="90">G385+I385+K385+M385</f>
        <v>0</v>
      </c>
      <c r="F385" s="285"/>
      <c r="G385" s="285"/>
      <c r="H385" s="285"/>
      <c r="I385" s="285"/>
      <c r="J385" s="285"/>
      <c r="K385" s="282"/>
      <c r="L385" s="285"/>
      <c r="M385" s="282"/>
      <c r="N385" s="282">
        <f t="shared" si="82"/>
        <v>0</v>
      </c>
      <c r="O385" s="282">
        <f t="shared" si="83"/>
        <v>0</v>
      </c>
      <c r="P385" s="283">
        <f t="shared" si="84"/>
        <v>0</v>
      </c>
      <c r="Q385" s="282">
        <f t="shared" si="85"/>
        <v>0</v>
      </c>
      <c r="R385" s="282">
        <v>0</v>
      </c>
      <c r="S385" s="572"/>
      <c r="T385" s="572">
        <v>2</v>
      </c>
      <c r="U385" s="572">
        <f>'приложение 1.1 '!D283</f>
        <v>0</v>
      </c>
      <c r="V385" s="572">
        <f>'приложение 1.1 '!E283</f>
        <v>2</v>
      </c>
      <c r="W385" s="499"/>
    </row>
    <row r="386" spans="1:23" s="284" customFormat="1" ht="56.25" hidden="1">
      <c r="A386" s="556" t="s">
        <v>2200</v>
      </c>
      <c r="B386" s="575" t="s">
        <v>2208</v>
      </c>
      <c r="C386" s="453">
        <v>15.59198</v>
      </c>
      <c r="D386" s="282">
        <f t="shared" ref="D386:D393" si="91">F386+H386+J386+L386</f>
        <v>0</v>
      </c>
      <c r="E386" s="282">
        <f t="shared" ref="E386:E393" si="92">G386+I386+K386+M386</f>
        <v>15.59198</v>
      </c>
      <c r="F386" s="285"/>
      <c r="G386" s="285"/>
      <c r="H386" s="285"/>
      <c r="I386" s="285"/>
      <c r="J386" s="285"/>
      <c r="K386" s="282"/>
      <c r="L386" s="285"/>
      <c r="M386" s="282">
        <v>15.59198</v>
      </c>
      <c r="N386" s="282">
        <f t="shared" ref="N386:N393" si="93">C386-E386</f>
        <v>0</v>
      </c>
      <c r="O386" s="282">
        <f t="shared" ref="O386:O393" si="94">E386-D386</f>
        <v>15.59198</v>
      </c>
      <c r="P386" s="283">
        <f t="shared" ref="P386:P393" si="95">IF(D386=0,0,(O386/D386)*100)</f>
        <v>0</v>
      </c>
      <c r="Q386" s="282">
        <f t="shared" si="85"/>
        <v>15.59198</v>
      </c>
      <c r="R386" s="282">
        <v>0</v>
      </c>
      <c r="S386" s="572">
        <v>0</v>
      </c>
      <c r="T386" s="572">
        <v>0</v>
      </c>
      <c r="U386" s="572">
        <f>'приложение 1.1 '!D284</f>
        <v>0</v>
      </c>
      <c r="V386" s="572">
        <f>'приложение 1.1 '!E284</f>
        <v>5</v>
      </c>
      <c r="W386" s="575" t="s">
        <v>2341</v>
      </c>
    </row>
    <row r="387" spans="1:23" s="284" customFormat="1" ht="56.25" hidden="1">
      <c r="A387" s="556" t="s">
        <v>2201</v>
      </c>
      <c r="B387" s="575" t="s">
        <v>2209</v>
      </c>
      <c r="C387" s="453">
        <v>9.8240800000000004</v>
      </c>
      <c r="D387" s="282">
        <f t="shared" si="91"/>
        <v>0</v>
      </c>
      <c r="E387" s="282">
        <f t="shared" si="92"/>
        <v>9.8240800000000004</v>
      </c>
      <c r="F387" s="285"/>
      <c r="G387" s="285"/>
      <c r="H387" s="285"/>
      <c r="I387" s="285"/>
      <c r="J387" s="285"/>
      <c r="K387" s="282"/>
      <c r="L387" s="285"/>
      <c r="M387" s="282">
        <v>9.8240800000000004</v>
      </c>
      <c r="N387" s="282">
        <f t="shared" si="93"/>
        <v>0</v>
      </c>
      <c r="O387" s="282">
        <f t="shared" si="94"/>
        <v>9.8240800000000004</v>
      </c>
      <c r="P387" s="283">
        <f t="shared" si="95"/>
        <v>0</v>
      </c>
      <c r="Q387" s="282">
        <f t="shared" si="85"/>
        <v>9.8240800000000004</v>
      </c>
      <c r="R387" s="282">
        <v>0</v>
      </c>
      <c r="S387" s="572">
        <v>0</v>
      </c>
      <c r="T387" s="572">
        <v>0</v>
      </c>
      <c r="U387" s="572">
        <f>'приложение 1.1 '!D285</f>
        <v>0</v>
      </c>
      <c r="V387" s="572">
        <f>'приложение 1.1 '!E285</f>
        <v>2.5</v>
      </c>
      <c r="W387" s="575" t="s">
        <v>2341</v>
      </c>
    </row>
    <row r="388" spans="1:23" s="284" customFormat="1" ht="56.25" hidden="1">
      <c r="A388" s="556" t="s">
        <v>2202</v>
      </c>
      <c r="B388" s="575" t="s">
        <v>2210</v>
      </c>
      <c r="C388" s="453">
        <v>7.26715</v>
      </c>
      <c r="D388" s="282">
        <f t="shared" si="91"/>
        <v>0</v>
      </c>
      <c r="E388" s="282">
        <f t="shared" si="92"/>
        <v>7.26715</v>
      </c>
      <c r="F388" s="285"/>
      <c r="G388" s="285"/>
      <c r="H388" s="285"/>
      <c r="I388" s="285"/>
      <c r="J388" s="285"/>
      <c r="K388" s="282"/>
      <c r="L388" s="285"/>
      <c r="M388" s="282">
        <v>7.26715</v>
      </c>
      <c r="N388" s="282">
        <f t="shared" si="93"/>
        <v>0</v>
      </c>
      <c r="O388" s="282">
        <f t="shared" si="94"/>
        <v>7.26715</v>
      </c>
      <c r="P388" s="283">
        <f t="shared" si="95"/>
        <v>0</v>
      </c>
      <c r="Q388" s="282">
        <f t="shared" si="85"/>
        <v>7.26715</v>
      </c>
      <c r="R388" s="282">
        <v>0</v>
      </c>
      <c r="S388" s="572">
        <v>0</v>
      </c>
      <c r="T388" s="572">
        <v>0</v>
      </c>
      <c r="U388" s="572">
        <f>'приложение 1.1 '!D286</f>
        <v>0</v>
      </c>
      <c r="V388" s="572">
        <f>'приложение 1.1 '!E286</f>
        <v>1.26</v>
      </c>
      <c r="W388" s="499" t="s">
        <v>2136</v>
      </c>
    </row>
    <row r="389" spans="1:23" s="284" customFormat="1" ht="56.25" hidden="1">
      <c r="A389" s="556" t="s">
        <v>2203</v>
      </c>
      <c r="B389" s="575" t="s">
        <v>2211</v>
      </c>
      <c r="C389" s="453">
        <v>8.0890000000000004</v>
      </c>
      <c r="D389" s="282">
        <f t="shared" si="91"/>
        <v>0</v>
      </c>
      <c r="E389" s="282">
        <f t="shared" si="92"/>
        <v>8.0890000000000004</v>
      </c>
      <c r="F389" s="285"/>
      <c r="G389" s="285"/>
      <c r="H389" s="285"/>
      <c r="I389" s="285"/>
      <c r="J389" s="285"/>
      <c r="K389" s="282"/>
      <c r="L389" s="285"/>
      <c r="M389" s="282">
        <v>8.0890000000000004</v>
      </c>
      <c r="N389" s="282">
        <f t="shared" si="93"/>
        <v>0</v>
      </c>
      <c r="O389" s="282">
        <f t="shared" si="94"/>
        <v>8.0890000000000004</v>
      </c>
      <c r="P389" s="283">
        <f t="shared" si="95"/>
        <v>0</v>
      </c>
      <c r="Q389" s="282">
        <f t="shared" si="85"/>
        <v>8.0890000000000004</v>
      </c>
      <c r="R389" s="282">
        <v>0</v>
      </c>
      <c r="S389" s="572">
        <v>0</v>
      </c>
      <c r="T389" s="572">
        <v>0</v>
      </c>
      <c r="U389" s="572">
        <f>'приложение 1.1 '!D287</f>
        <v>0</v>
      </c>
      <c r="V389" s="572">
        <f>'приложение 1.1 '!E287</f>
        <v>3.2</v>
      </c>
      <c r="W389" s="499" t="s">
        <v>2136</v>
      </c>
    </row>
    <row r="390" spans="1:23" s="284" customFormat="1" ht="56.25" hidden="1">
      <c r="A390" s="556" t="s">
        <v>2204</v>
      </c>
      <c r="B390" s="575" t="s">
        <v>2212</v>
      </c>
      <c r="C390" s="453">
        <v>17.5</v>
      </c>
      <c r="D390" s="282">
        <f t="shared" si="91"/>
        <v>0</v>
      </c>
      <c r="E390" s="282">
        <f t="shared" si="92"/>
        <v>17.5</v>
      </c>
      <c r="F390" s="285"/>
      <c r="G390" s="285"/>
      <c r="H390" s="285"/>
      <c r="I390" s="285"/>
      <c r="J390" s="285"/>
      <c r="K390" s="282"/>
      <c r="L390" s="285"/>
      <c r="M390" s="282">
        <v>17.5</v>
      </c>
      <c r="N390" s="282">
        <f t="shared" si="93"/>
        <v>0</v>
      </c>
      <c r="O390" s="282">
        <f t="shared" si="94"/>
        <v>17.5</v>
      </c>
      <c r="P390" s="283">
        <f t="shared" si="95"/>
        <v>0</v>
      </c>
      <c r="Q390" s="282">
        <f t="shared" si="85"/>
        <v>17.5</v>
      </c>
      <c r="R390" s="282">
        <v>0</v>
      </c>
      <c r="S390" s="572">
        <v>0</v>
      </c>
      <c r="T390" s="572">
        <v>0</v>
      </c>
      <c r="U390" s="572">
        <f>'приложение 1.1 '!D288</f>
        <v>0</v>
      </c>
      <c r="V390" s="572">
        <f>'приложение 1.1 '!E288</f>
        <v>5</v>
      </c>
      <c r="W390" s="575" t="s">
        <v>2341</v>
      </c>
    </row>
    <row r="391" spans="1:23" s="284" customFormat="1" ht="11.25" hidden="1">
      <c r="A391" s="556" t="s">
        <v>2205</v>
      </c>
      <c r="B391" s="575" t="s">
        <v>2213</v>
      </c>
      <c r="C391" s="453">
        <v>10</v>
      </c>
      <c r="D391" s="282">
        <f t="shared" si="91"/>
        <v>0</v>
      </c>
      <c r="E391" s="282">
        <f t="shared" si="92"/>
        <v>10</v>
      </c>
      <c r="F391" s="285"/>
      <c r="G391" s="285"/>
      <c r="H391" s="285"/>
      <c r="I391" s="285"/>
      <c r="J391" s="285"/>
      <c r="K391" s="282"/>
      <c r="L391" s="285"/>
      <c r="M391" s="282">
        <v>10</v>
      </c>
      <c r="N391" s="282">
        <f t="shared" si="93"/>
        <v>0</v>
      </c>
      <c r="O391" s="282">
        <f t="shared" si="94"/>
        <v>10</v>
      </c>
      <c r="P391" s="283">
        <f t="shared" si="95"/>
        <v>0</v>
      </c>
      <c r="Q391" s="282">
        <f t="shared" si="85"/>
        <v>10</v>
      </c>
      <c r="R391" s="282">
        <v>0</v>
      </c>
      <c r="S391" s="572">
        <v>0</v>
      </c>
      <c r="T391" s="572">
        <v>0</v>
      </c>
      <c r="U391" s="572">
        <f>'приложение 1.1 '!D289</f>
        <v>0</v>
      </c>
      <c r="V391" s="572">
        <f>'приложение 1.1 '!E289</f>
        <v>2</v>
      </c>
      <c r="W391" s="499"/>
    </row>
    <row r="392" spans="1:23" s="284" customFormat="1" ht="11.25" hidden="1">
      <c r="A392" s="556" t="s">
        <v>2206</v>
      </c>
      <c r="B392" s="575" t="s">
        <v>2214</v>
      </c>
      <c r="C392" s="453">
        <v>11.103910000000001</v>
      </c>
      <c r="D392" s="282">
        <f t="shared" si="91"/>
        <v>0</v>
      </c>
      <c r="E392" s="282">
        <f t="shared" si="92"/>
        <v>11.103910000000001</v>
      </c>
      <c r="F392" s="285"/>
      <c r="G392" s="285"/>
      <c r="H392" s="285"/>
      <c r="I392" s="285"/>
      <c r="J392" s="285"/>
      <c r="K392" s="282"/>
      <c r="L392" s="285"/>
      <c r="M392" s="282">
        <v>11.103910000000001</v>
      </c>
      <c r="N392" s="282">
        <f t="shared" si="93"/>
        <v>0</v>
      </c>
      <c r="O392" s="282">
        <f t="shared" si="94"/>
        <v>11.103910000000001</v>
      </c>
      <c r="P392" s="283">
        <f t="shared" si="95"/>
        <v>0</v>
      </c>
      <c r="Q392" s="282">
        <f t="shared" si="85"/>
        <v>11.103910000000001</v>
      </c>
      <c r="R392" s="282">
        <v>0</v>
      </c>
      <c r="S392" s="572">
        <v>0</v>
      </c>
      <c r="T392" s="572">
        <v>0</v>
      </c>
      <c r="U392" s="572">
        <f>'приложение 1.1 '!D290</f>
        <v>0</v>
      </c>
      <c r="V392" s="572">
        <f>'приложение 1.1 '!E290</f>
        <v>2.5</v>
      </c>
      <c r="W392" s="499"/>
    </row>
    <row r="393" spans="1:23" s="284" customFormat="1" ht="11.25" hidden="1">
      <c r="A393" s="556" t="s">
        <v>2207</v>
      </c>
      <c r="B393" s="575" t="s">
        <v>2215</v>
      </c>
      <c r="C393" s="453">
        <v>8.4645700000000001</v>
      </c>
      <c r="D393" s="282">
        <f t="shared" si="91"/>
        <v>0</v>
      </c>
      <c r="E393" s="282">
        <f t="shared" si="92"/>
        <v>8.4645700000000001</v>
      </c>
      <c r="F393" s="285"/>
      <c r="G393" s="285"/>
      <c r="H393" s="285"/>
      <c r="I393" s="285"/>
      <c r="J393" s="285"/>
      <c r="K393" s="282"/>
      <c r="L393" s="285"/>
      <c r="M393" s="282">
        <v>8.4645700000000001</v>
      </c>
      <c r="N393" s="282">
        <f t="shared" si="93"/>
        <v>0</v>
      </c>
      <c r="O393" s="282">
        <f t="shared" si="94"/>
        <v>8.4645700000000001</v>
      </c>
      <c r="P393" s="283">
        <f t="shared" si="95"/>
        <v>0</v>
      </c>
      <c r="Q393" s="282">
        <f t="shared" si="85"/>
        <v>8.4645700000000001</v>
      </c>
      <c r="R393" s="282">
        <v>0</v>
      </c>
      <c r="S393" s="572">
        <v>0</v>
      </c>
      <c r="T393" s="572">
        <v>0</v>
      </c>
      <c r="U393" s="572">
        <f>'приложение 1.1 '!D291</f>
        <v>0</v>
      </c>
      <c r="V393" s="572">
        <f>'приложение 1.1 '!E291</f>
        <v>2</v>
      </c>
      <c r="W393" s="499"/>
    </row>
    <row r="394" spans="1:23" s="284" customFormat="1" ht="11.25" hidden="1">
      <c r="A394" s="554" t="s">
        <v>1103</v>
      </c>
      <c r="B394" s="576" t="s">
        <v>1419</v>
      </c>
      <c r="C394" s="453">
        <v>0</v>
      </c>
      <c r="D394" s="282">
        <f t="shared" si="86"/>
        <v>0</v>
      </c>
      <c r="E394" s="282">
        <f t="shared" si="71"/>
        <v>0</v>
      </c>
      <c r="F394" s="285"/>
      <c r="G394" s="285"/>
      <c r="H394" s="285"/>
      <c r="I394" s="285"/>
      <c r="J394" s="285"/>
      <c r="K394" s="282"/>
      <c r="L394" s="285"/>
      <c r="M394" s="282"/>
      <c r="N394" s="282">
        <f t="shared" si="82"/>
        <v>0</v>
      </c>
      <c r="O394" s="282">
        <f t="shared" si="83"/>
        <v>0</v>
      </c>
      <c r="P394" s="283">
        <f t="shared" si="84"/>
        <v>0</v>
      </c>
      <c r="Q394" s="282">
        <f t="shared" si="85"/>
        <v>0</v>
      </c>
      <c r="R394" s="282">
        <v>0</v>
      </c>
      <c r="S394" s="572">
        <v>0</v>
      </c>
      <c r="T394" s="572">
        <v>0</v>
      </c>
      <c r="U394" s="572">
        <f>'приложение 1.1 '!D292</f>
        <v>0</v>
      </c>
      <c r="V394" s="572">
        <f>'приложение 1.1 '!E292</f>
        <v>0</v>
      </c>
      <c r="W394" s="499"/>
    </row>
    <row r="395" spans="1:23" s="284" customFormat="1" ht="22.5" hidden="1">
      <c r="A395" s="556" t="s">
        <v>1104</v>
      </c>
      <c r="B395" s="575" t="s">
        <v>28</v>
      </c>
      <c r="C395" s="453">
        <v>2.0816681711721685E-16</v>
      </c>
      <c r="D395" s="282">
        <f t="shared" si="86"/>
        <v>0</v>
      </c>
      <c r="E395" s="282">
        <f t="shared" si="71"/>
        <v>0</v>
      </c>
      <c r="F395" s="285"/>
      <c r="G395" s="285"/>
      <c r="H395" s="285"/>
      <c r="I395" s="285"/>
      <c r="J395" s="285"/>
      <c r="K395" s="282"/>
      <c r="L395" s="285"/>
      <c r="M395" s="282"/>
      <c r="N395" s="282">
        <f t="shared" si="82"/>
        <v>2.0816681711721685E-16</v>
      </c>
      <c r="O395" s="282">
        <f t="shared" si="83"/>
        <v>0</v>
      </c>
      <c r="P395" s="283">
        <f t="shared" si="84"/>
        <v>0</v>
      </c>
      <c r="Q395" s="282">
        <f t="shared" si="85"/>
        <v>0</v>
      </c>
      <c r="R395" s="282">
        <v>0</v>
      </c>
      <c r="S395" s="572">
        <v>15.096</v>
      </c>
      <c r="T395" s="572"/>
      <c r="U395" s="572">
        <f>'приложение 1.1 '!D293</f>
        <v>15.096</v>
      </c>
      <c r="V395" s="572">
        <f>'приложение 1.1 '!E293</f>
        <v>0</v>
      </c>
      <c r="W395" s="499"/>
    </row>
    <row r="396" spans="1:23" s="284" customFormat="1" ht="22.5" hidden="1">
      <c r="A396" s="556" t="s">
        <v>1105</v>
      </c>
      <c r="B396" s="575" t="s">
        <v>27</v>
      </c>
      <c r="C396" s="453">
        <v>-1.3322676295501878E-15</v>
      </c>
      <c r="D396" s="282">
        <f t="shared" si="86"/>
        <v>0</v>
      </c>
      <c r="E396" s="282">
        <f t="shared" si="71"/>
        <v>0</v>
      </c>
      <c r="F396" s="285"/>
      <c r="G396" s="285"/>
      <c r="H396" s="285"/>
      <c r="I396" s="285"/>
      <c r="J396" s="285"/>
      <c r="K396" s="282"/>
      <c r="L396" s="285"/>
      <c r="M396" s="282"/>
      <c r="N396" s="282">
        <f t="shared" si="82"/>
        <v>-1.3322676295501878E-15</v>
      </c>
      <c r="O396" s="282">
        <f t="shared" si="83"/>
        <v>0</v>
      </c>
      <c r="P396" s="283">
        <f t="shared" si="84"/>
        <v>0</v>
      </c>
      <c r="Q396" s="282">
        <f t="shared" si="85"/>
        <v>0</v>
      </c>
      <c r="R396" s="282">
        <v>0</v>
      </c>
      <c r="S396" s="572">
        <v>17.43</v>
      </c>
      <c r="T396" s="572"/>
      <c r="U396" s="572">
        <f>'приложение 1.1 '!D294</f>
        <v>17.43</v>
      </c>
      <c r="V396" s="572">
        <f>'приложение 1.1 '!E294</f>
        <v>0</v>
      </c>
      <c r="W396" s="499"/>
    </row>
    <row r="397" spans="1:23" s="284" customFormat="1" ht="22.5" hidden="1">
      <c r="A397" s="556" t="s">
        <v>1106</v>
      </c>
      <c r="B397" s="575" t="s">
        <v>26</v>
      </c>
      <c r="C397" s="453">
        <v>-1.0408340855860843E-17</v>
      </c>
      <c r="D397" s="282">
        <f t="shared" si="86"/>
        <v>0</v>
      </c>
      <c r="E397" s="282">
        <f t="shared" si="71"/>
        <v>0</v>
      </c>
      <c r="F397" s="285"/>
      <c r="G397" s="285"/>
      <c r="H397" s="285"/>
      <c r="I397" s="285"/>
      <c r="J397" s="285"/>
      <c r="K397" s="282"/>
      <c r="L397" s="285"/>
      <c r="M397" s="282"/>
      <c r="N397" s="282">
        <f t="shared" si="82"/>
        <v>-1.0408340855860843E-17</v>
      </c>
      <c r="O397" s="282">
        <f t="shared" si="83"/>
        <v>0</v>
      </c>
      <c r="P397" s="283">
        <f t="shared" si="84"/>
        <v>0</v>
      </c>
      <c r="Q397" s="282">
        <f t="shared" si="85"/>
        <v>0</v>
      </c>
      <c r="R397" s="282">
        <v>0</v>
      </c>
      <c r="S397" s="572">
        <v>0.35</v>
      </c>
      <c r="T397" s="572"/>
      <c r="U397" s="572">
        <f>'приложение 1.1 '!D295</f>
        <v>0.35</v>
      </c>
      <c r="V397" s="572">
        <f>'приложение 1.1 '!E295</f>
        <v>0</v>
      </c>
      <c r="W397" s="499"/>
    </row>
    <row r="398" spans="1:23" s="284" customFormat="1" ht="22.5" hidden="1">
      <c r="A398" s="556" t="s">
        <v>1107</v>
      </c>
      <c r="B398" s="575" t="s">
        <v>385</v>
      </c>
      <c r="C398" s="453">
        <v>0</v>
      </c>
      <c r="D398" s="282">
        <f t="shared" si="86"/>
        <v>0</v>
      </c>
      <c r="E398" s="282">
        <f t="shared" si="71"/>
        <v>0</v>
      </c>
      <c r="F398" s="285"/>
      <c r="G398" s="285"/>
      <c r="H398" s="285"/>
      <c r="I398" s="285"/>
      <c r="J398" s="285"/>
      <c r="K398" s="282"/>
      <c r="L398" s="285"/>
      <c r="M398" s="282"/>
      <c r="N398" s="282">
        <f t="shared" si="82"/>
        <v>0</v>
      </c>
      <c r="O398" s="282">
        <f t="shared" si="83"/>
        <v>0</v>
      </c>
      <c r="P398" s="283">
        <f t="shared" si="84"/>
        <v>0</v>
      </c>
      <c r="Q398" s="282">
        <f t="shared" si="85"/>
        <v>0</v>
      </c>
      <c r="R398" s="282">
        <v>0</v>
      </c>
      <c r="S398" s="572">
        <v>10.76</v>
      </c>
      <c r="T398" s="572"/>
      <c r="U398" s="572">
        <f>'приложение 1.1 '!D296</f>
        <v>10.76</v>
      </c>
      <c r="V398" s="572">
        <f>'приложение 1.1 '!E296</f>
        <v>0</v>
      </c>
      <c r="W398" s="499"/>
    </row>
    <row r="399" spans="1:23" s="284" customFormat="1" ht="33.75" hidden="1">
      <c r="A399" s="556" t="s">
        <v>1108</v>
      </c>
      <c r="B399" s="575" t="s">
        <v>307</v>
      </c>
      <c r="C399" s="453">
        <v>0</v>
      </c>
      <c r="D399" s="282">
        <f t="shared" si="86"/>
        <v>0</v>
      </c>
      <c r="E399" s="282">
        <f t="shared" si="71"/>
        <v>0</v>
      </c>
      <c r="F399" s="285"/>
      <c r="G399" s="285"/>
      <c r="H399" s="285"/>
      <c r="I399" s="285"/>
      <c r="J399" s="285"/>
      <c r="K399" s="282"/>
      <c r="L399" s="285"/>
      <c r="M399" s="282"/>
      <c r="N399" s="282">
        <f t="shared" si="82"/>
        <v>0</v>
      </c>
      <c r="O399" s="282">
        <f t="shared" si="83"/>
        <v>0</v>
      </c>
      <c r="P399" s="283">
        <f t="shared" si="84"/>
        <v>0</v>
      </c>
      <c r="Q399" s="282">
        <f t="shared" si="85"/>
        <v>0</v>
      </c>
      <c r="R399" s="282"/>
      <c r="S399" s="572">
        <v>2.1</v>
      </c>
      <c r="T399" s="572"/>
      <c r="U399" s="572">
        <f>'приложение 1.1 '!D297</f>
        <v>2.1</v>
      </c>
      <c r="V399" s="572">
        <f>'приложение 1.1 '!E297</f>
        <v>0</v>
      </c>
      <c r="W399" s="499"/>
    </row>
    <row r="400" spans="1:23" s="284" customFormat="1" ht="22.5" hidden="1">
      <c r="A400" s="556" t="s">
        <v>1109</v>
      </c>
      <c r="B400" s="575" t="s">
        <v>2058</v>
      </c>
      <c r="C400" s="453">
        <v>0</v>
      </c>
      <c r="D400" s="282">
        <f t="shared" si="86"/>
        <v>0</v>
      </c>
      <c r="E400" s="282">
        <f t="shared" si="71"/>
        <v>0</v>
      </c>
      <c r="F400" s="285"/>
      <c r="G400" s="285"/>
      <c r="H400" s="285"/>
      <c r="I400" s="285"/>
      <c r="J400" s="285"/>
      <c r="K400" s="282"/>
      <c r="L400" s="285"/>
      <c r="M400" s="282"/>
      <c r="N400" s="282">
        <f t="shared" si="82"/>
        <v>0</v>
      </c>
      <c r="O400" s="282">
        <f t="shared" si="83"/>
        <v>0</v>
      </c>
      <c r="P400" s="283">
        <f t="shared" si="84"/>
        <v>0</v>
      </c>
      <c r="Q400" s="282">
        <f t="shared" si="85"/>
        <v>0</v>
      </c>
      <c r="R400" s="282">
        <v>0</v>
      </c>
      <c r="S400" s="572">
        <v>0.308</v>
      </c>
      <c r="T400" s="572"/>
      <c r="U400" s="572">
        <f>'приложение 1.1 '!D298</f>
        <v>0.214</v>
      </c>
      <c r="V400" s="572">
        <f>'приложение 1.1 '!E298</f>
        <v>0</v>
      </c>
      <c r="W400" s="499"/>
    </row>
    <row r="401" spans="1:23" s="284" customFormat="1" ht="22.5" hidden="1">
      <c r="A401" s="556" t="s">
        <v>1110</v>
      </c>
      <c r="B401" s="575" t="s">
        <v>560</v>
      </c>
      <c r="C401" s="453">
        <v>-5.5511151231257827E-17</v>
      </c>
      <c r="D401" s="282">
        <f t="shared" si="86"/>
        <v>0</v>
      </c>
      <c r="E401" s="282">
        <f t="shared" si="71"/>
        <v>0</v>
      </c>
      <c r="F401" s="285"/>
      <c r="G401" s="285"/>
      <c r="H401" s="285"/>
      <c r="I401" s="285"/>
      <c r="J401" s="285"/>
      <c r="K401" s="282"/>
      <c r="L401" s="285"/>
      <c r="M401" s="282"/>
      <c r="N401" s="282">
        <f t="shared" si="82"/>
        <v>-5.5511151231257827E-17</v>
      </c>
      <c r="O401" s="282">
        <f t="shared" si="83"/>
        <v>0</v>
      </c>
      <c r="P401" s="283">
        <f t="shared" si="84"/>
        <v>0</v>
      </c>
      <c r="Q401" s="282">
        <f t="shared" si="85"/>
        <v>0</v>
      </c>
      <c r="R401" s="282">
        <v>0</v>
      </c>
      <c r="S401" s="572">
        <v>1.1579999999999999</v>
      </c>
      <c r="T401" s="572"/>
      <c r="U401" s="572">
        <f>'приложение 1.1 '!D299</f>
        <v>1.1579999999999999</v>
      </c>
      <c r="V401" s="572">
        <f>'приложение 1.1 '!E299</f>
        <v>0</v>
      </c>
      <c r="W401" s="499"/>
    </row>
    <row r="402" spans="1:23" s="284" customFormat="1" ht="22.5" hidden="1">
      <c r="A402" s="556" t="s">
        <v>1111</v>
      </c>
      <c r="B402" s="575" t="s">
        <v>561</v>
      </c>
      <c r="C402" s="453">
        <v>0</v>
      </c>
      <c r="D402" s="282">
        <f t="shared" si="86"/>
        <v>0</v>
      </c>
      <c r="E402" s="282">
        <f t="shared" si="71"/>
        <v>0</v>
      </c>
      <c r="F402" s="285"/>
      <c r="G402" s="285"/>
      <c r="H402" s="285"/>
      <c r="I402" s="285"/>
      <c r="J402" s="285"/>
      <c r="K402" s="282"/>
      <c r="L402" s="285"/>
      <c r="M402" s="282"/>
      <c r="N402" s="282">
        <f t="shared" si="82"/>
        <v>0</v>
      </c>
      <c r="O402" s="282">
        <f t="shared" si="83"/>
        <v>0</v>
      </c>
      <c r="P402" s="283">
        <f t="shared" si="84"/>
        <v>0</v>
      </c>
      <c r="Q402" s="282">
        <f t="shared" si="85"/>
        <v>0</v>
      </c>
      <c r="R402" s="282">
        <v>0</v>
      </c>
      <c r="S402" s="572">
        <v>0.34399999999999997</v>
      </c>
      <c r="T402" s="572"/>
      <c r="U402" s="572">
        <f>'приложение 1.1 '!D300</f>
        <v>0.34399999999999997</v>
      </c>
      <c r="V402" s="572">
        <f>'приложение 1.1 '!E300</f>
        <v>0</v>
      </c>
      <c r="W402" s="499"/>
    </row>
    <row r="403" spans="1:23" s="284" customFormat="1" ht="22.5" hidden="1">
      <c r="A403" s="556" t="s">
        <v>1112</v>
      </c>
      <c r="B403" s="575" t="s">
        <v>517</v>
      </c>
      <c r="C403" s="453">
        <v>0</v>
      </c>
      <c r="D403" s="282">
        <f t="shared" si="86"/>
        <v>0</v>
      </c>
      <c r="E403" s="282">
        <f t="shared" si="71"/>
        <v>0</v>
      </c>
      <c r="F403" s="285"/>
      <c r="G403" s="285"/>
      <c r="H403" s="285"/>
      <c r="I403" s="285"/>
      <c r="J403" s="285"/>
      <c r="K403" s="282"/>
      <c r="L403" s="285"/>
      <c r="M403" s="282"/>
      <c r="N403" s="282">
        <f t="shared" si="82"/>
        <v>0</v>
      </c>
      <c r="O403" s="282">
        <f t="shared" si="83"/>
        <v>0</v>
      </c>
      <c r="P403" s="283">
        <f t="shared" si="84"/>
        <v>0</v>
      </c>
      <c r="Q403" s="282">
        <f t="shared" si="85"/>
        <v>0</v>
      </c>
      <c r="R403" s="282">
        <v>0</v>
      </c>
      <c r="S403" s="572">
        <v>1.4630000000000001</v>
      </c>
      <c r="T403" s="572"/>
      <c r="U403" s="572">
        <f>'приложение 1.1 '!D301</f>
        <v>1.4630000000000001</v>
      </c>
      <c r="V403" s="572">
        <f>'приложение 1.1 '!E301</f>
        <v>0</v>
      </c>
      <c r="W403" s="499"/>
    </row>
    <row r="404" spans="1:23" s="284" customFormat="1" ht="22.5" hidden="1">
      <c r="A404" s="556" t="s">
        <v>1113</v>
      </c>
      <c r="B404" s="575" t="s">
        <v>845</v>
      </c>
      <c r="C404" s="453">
        <v>0</v>
      </c>
      <c r="D404" s="282">
        <f t="shared" si="86"/>
        <v>0</v>
      </c>
      <c r="E404" s="282">
        <f t="shared" si="71"/>
        <v>0</v>
      </c>
      <c r="F404" s="285"/>
      <c r="G404" s="285"/>
      <c r="H404" s="285"/>
      <c r="I404" s="285"/>
      <c r="J404" s="285"/>
      <c r="K404" s="282"/>
      <c r="L404" s="285"/>
      <c r="M404" s="282"/>
      <c r="N404" s="282">
        <f t="shared" si="82"/>
        <v>0</v>
      </c>
      <c r="O404" s="282">
        <f t="shared" si="83"/>
        <v>0</v>
      </c>
      <c r="P404" s="283">
        <f t="shared" si="84"/>
        <v>0</v>
      </c>
      <c r="Q404" s="282">
        <f t="shared" si="85"/>
        <v>0</v>
      </c>
      <c r="R404" s="282">
        <v>0</v>
      </c>
      <c r="S404" s="572">
        <v>0.33800000000000002</v>
      </c>
      <c r="T404" s="572"/>
      <c r="U404" s="572">
        <f>'приложение 1.1 '!D302</f>
        <v>0.33800000000000002</v>
      </c>
      <c r="V404" s="572">
        <f>'приложение 1.1 '!E302</f>
        <v>0</v>
      </c>
      <c r="W404" s="499"/>
    </row>
    <row r="405" spans="1:23" s="284" customFormat="1" ht="22.5" hidden="1">
      <c r="A405" s="556" t="s">
        <v>1114</v>
      </c>
      <c r="B405" s="575" t="s">
        <v>846</v>
      </c>
      <c r="C405" s="453">
        <v>0</v>
      </c>
      <c r="D405" s="282">
        <f t="shared" si="86"/>
        <v>0</v>
      </c>
      <c r="E405" s="282">
        <f t="shared" si="71"/>
        <v>0</v>
      </c>
      <c r="F405" s="285"/>
      <c r="G405" s="285"/>
      <c r="H405" s="285"/>
      <c r="I405" s="285"/>
      <c r="J405" s="285"/>
      <c r="K405" s="282"/>
      <c r="L405" s="285"/>
      <c r="M405" s="282"/>
      <c r="N405" s="282">
        <f t="shared" si="82"/>
        <v>0</v>
      </c>
      <c r="O405" s="282">
        <f t="shared" si="83"/>
        <v>0</v>
      </c>
      <c r="P405" s="283">
        <f t="shared" si="84"/>
        <v>0</v>
      </c>
      <c r="Q405" s="282">
        <f t="shared" si="85"/>
        <v>0</v>
      </c>
      <c r="R405" s="282">
        <v>0</v>
      </c>
      <c r="S405" s="572">
        <v>0.51800000000000002</v>
      </c>
      <c r="T405" s="572"/>
      <c r="U405" s="572">
        <f>'приложение 1.1 '!D303</f>
        <v>0.51800000000000002</v>
      </c>
      <c r="V405" s="572">
        <f>'приложение 1.1 '!E303</f>
        <v>0</v>
      </c>
      <c r="W405" s="499"/>
    </row>
    <row r="406" spans="1:23" s="284" customFormat="1" ht="22.5" hidden="1">
      <c r="A406" s="556" t="s">
        <v>1115</v>
      </c>
      <c r="B406" s="575" t="s">
        <v>847</v>
      </c>
      <c r="C406" s="453">
        <v>0</v>
      </c>
      <c r="D406" s="282">
        <f t="shared" si="86"/>
        <v>0</v>
      </c>
      <c r="E406" s="282">
        <f t="shared" si="71"/>
        <v>0</v>
      </c>
      <c r="F406" s="285"/>
      <c r="G406" s="285"/>
      <c r="H406" s="285"/>
      <c r="I406" s="285"/>
      <c r="J406" s="285"/>
      <c r="K406" s="282"/>
      <c r="L406" s="285"/>
      <c r="M406" s="282"/>
      <c r="N406" s="282">
        <f t="shared" si="82"/>
        <v>0</v>
      </c>
      <c r="O406" s="282">
        <f t="shared" si="83"/>
        <v>0</v>
      </c>
      <c r="P406" s="283">
        <f t="shared" si="84"/>
        <v>0</v>
      </c>
      <c r="Q406" s="282">
        <f t="shared" si="85"/>
        <v>0</v>
      </c>
      <c r="R406" s="282">
        <v>0</v>
      </c>
      <c r="S406" s="572">
        <v>0.57399999999999995</v>
      </c>
      <c r="T406" s="572"/>
      <c r="U406" s="572">
        <f>'приложение 1.1 '!D304</f>
        <v>0.57399999999999995</v>
      </c>
      <c r="V406" s="572">
        <f>'приложение 1.1 '!E304</f>
        <v>0</v>
      </c>
      <c r="W406" s="499"/>
    </row>
    <row r="407" spans="1:23" s="284" customFormat="1" ht="22.5" hidden="1">
      <c r="A407" s="556" t="s">
        <v>1116</v>
      </c>
      <c r="B407" s="575" t="s">
        <v>848</v>
      </c>
      <c r="C407" s="453">
        <v>0</v>
      </c>
      <c r="D407" s="282">
        <f t="shared" si="86"/>
        <v>0</v>
      </c>
      <c r="E407" s="282">
        <f t="shared" si="71"/>
        <v>0</v>
      </c>
      <c r="F407" s="285"/>
      <c r="G407" s="285"/>
      <c r="H407" s="285"/>
      <c r="I407" s="285"/>
      <c r="J407" s="285"/>
      <c r="K407" s="282"/>
      <c r="L407" s="285"/>
      <c r="M407" s="282"/>
      <c r="N407" s="282">
        <f t="shared" si="82"/>
        <v>0</v>
      </c>
      <c r="O407" s="282">
        <f t="shared" si="83"/>
        <v>0</v>
      </c>
      <c r="P407" s="283">
        <f t="shared" si="84"/>
        <v>0</v>
      </c>
      <c r="Q407" s="282">
        <f t="shared" si="85"/>
        <v>0</v>
      </c>
      <c r="R407" s="282">
        <v>0</v>
      </c>
      <c r="S407" s="572">
        <v>0.66800000000000004</v>
      </c>
      <c r="T407" s="572"/>
      <c r="U407" s="572">
        <f>'приложение 1.1 '!D305</f>
        <v>0.66800000000000004</v>
      </c>
      <c r="V407" s="572">
        <f>'приложение 1.1 '!E305</f>
        <v>0</v>
      </c>
      <c r="W407" s="499"/>
    </row>
    <row r="408" spans="1:23" s="284" customFormat="1" ht="22.5" hidden="1">
      <c r="A408" s="556" t="s">
        <v>1117</v>
      </c>
      <c r="B408" s="575" t="s">
        <v>808</v>
      </c>
      <c r="C408" s="453">
        <v>0</v>
      </c>
      <c r="D408" s="282">
        <f t="shared" si="86"/>
        <v>0</v>
      </c>
      <c r="E408" s="282">
        <f t="shared" si="71"/>
        <v>0</v>
      </c>
      <c r="F408" s="285"/>
      <c r="G408" s="285"/>
      <c r="H408" s="285"/>
      <c r="I408" s="285"/>
      <c r="J408" s="285"/>
      <c r="K408" s="282"/>
      <c r="L408" s="285"/>
      <c r="M408" s="282"/>
      <c r="N408" s="282">
        <f t="shared" si="82"/>
        <v>0</v>
      </c>
      <c r="O408" s="282">
        <f t="shared" si="83"/>
        <v>0</v>
      </c>
      <c r="P408" s="283">
        <f t="shared" si="84"/>
        <v>0</v>
      </c>
      <c r="Q408" s="282">
        <f t="shared" si="85"/>
        <v>0</v>
      </c>
      <c r="R408" s="282">
        <v>0</v>
      </c>
      <c r="S408" s="572">
        <v>4.0579999999999998</v>
      </c>
      <c r="T408" s="572"/>
      <c r="U408" s="572">
        <f>'приложение 1.1 '!D306</f>
        <v>4.0579999999999998</v>
      </c>
      <c r="V408" s="572">
        <f>'приложение 1.1 '!E306</f>
        <v>0</v>
      </c>
      <c r="W408" s="499"/>
    </row>
    <row r="409" spans="1:23" s="284" customFormat="1" ht="22.5" hidden="1">
      <c r="A409" s="556" t="s">
        <v>1118</v>
      </c>
      <c r="B409" s="575" t="s">
        <v>810</v>
      </c>
      <c r="C409" s="453">
        <v>0</v>
      </c>
      <c r="D409" s="282">
        <f t="shared" si="86"/>
        <v>0</v>
      </c>
      <c r="E409" s="282">
        <f t="shared" si="71"/>
        <v>0</v>
      </c>
      <c r="F409" s="285"/>
      <c r="G409" s="285"/>
      <c r="H409" s="285"/>
      <c r="I409" s="285"/>
      <c r="J409" s="285"/>
      <c r="K409" s="282"/>
      <c r="L409" s="285"/>
      <c r="M409" s="282"/>
      <c r="N409" s="282">
        <f t="shared" si="82"/>
        <v>0</v>
      </c>
      <c r="O409" s="282">
        <f t="shared" si="83"/>
        <v>0</v>
      </c>
      <c r="P409" s="283">
        <f t="shared" si="84"/>
        <v>0</v>
      </c>
      <c r="Q409" s="282">
        <f t="shared" si="85"/>
        <v>0</v>
      </c>
      <c r="R409" s="282">
        <v>0</v>
      </c>
      <c r="S409" s="572">
        <v>1.1200000000000001</v>
      </c>
      <c r="T409" s="572"/>
      <c r="U409" s="572">
        <f>'приложение 1.1 '!D307</f>
        <v>1.1200000000000001</v>
      </c>
      <c r="V409" s="572">
        <f>'приложение 1.1 '!E307</f>
        <v>0</v>
      </c>
      <c r="W409" s="499"/>
    </row>
    <row r="410" spans="1:23" s="284" customFormat="1" ht="22.5" hidden="1">
      <c r="A410" s="556" t="s">
        <v>1119</v>
      </c>
      <c r="B410" s="575" t="s">
        <v>824</v>
      </c>
      <c r="C410" s="453">
        <v>0</v>
      </c>
      <c r="D410" s="282">
        <f t="shared" si="86"/>
        <v>0</v>
      </c>
      <c r="E410" s="282">
        <f t="shared" si="71"/>
        <v>0</v>
      </c>
      <c r="F410" s="285"/>
      <c r="G410" s="285"/>
      <c r="H410" s="285"/>
      <c r="I410" s="285"/>
      <c r="J410" s="282"/>
      <c r="K410" s="282"/>
      <c r="L410" s="285"/>
      <c r="M410" s="282"/>
      <c r="N410" s="282">
        <f t="shared" si="82"/>
        <v>0</v>
      </c>
      <c r="O410" s="282">
        <f t="shared" si="83"/>
        <v>0</v>
      </c>
      <c r="P410" s="283">
        <f t="shared" si="84"/>
        <v>0</v>
      </c>
      <c r="Q410" s="282">
        <f t="shared" si="85"/>
        <v>0</v>
      </c>
      <c r="R410" s="282">
        <v>0</v>
      </c>
      <c r="S410" s="572">
        <v>0.28599999999999998</v>
      </c>
      <c r="T410" s="572"/>
      <c r="U410" s="572">
        <f>'приложение 1.1 '!D308</f>
        <v>0.28599999999999998</v>
      </c>
      <c r="V410" s="572">
        <f>'приложение 1.1 '!E308</f>
        <v>0</v>
      </c>
      <c r="W410" s="499"/>
    </row>
    <row r="411" spans="1:23" s="284" customFormat="1" ht="22.5" hidden="1">
      <c r="A411" s="556" t="s">
        <v>1120</v>
      </c>
      <c r="B411" s="575" t="s">
        <v>2152</v>
      </c>
      <c r="C411" s="453">
        <v>1.9188700000000001</v>
      </c>
      <c r="D411" s="282">
        <f t="shared" si="86"/>
        <v>1.145</v>
      </c>
      <c r="E411" s="282">
        <f t="shared" si="71"/>
        <v>1.9188700000000001</v>
      </c>
      <c r="F411" s="285"/>
      <c r="G411" s="285"/>
      <c r="H411" s="285"/>
      <c r="I411" s="285"/>
      <c r="J411" s="282">
        <v>1.145</v>
      </c>
      <c r="K411" s="282">
        <v>1.9188700000000001</v>
      </c>
      <c r="L411" s="285"/>
      <c r="M411" s="282"/>
      <c r="N411" s="282">
        <f t="shared" si="82"/>
        <v>0</v>
      </c>
      <c r="O411" s="282">
        <f t="shared" si="83"/>
        <v>0.77387000000000006</v>
      </c>
      <c r="P411" s="283">
        <f t="shared" si="84"/>
        <v>67.586899563318781</v>
      </c>
      <c r="Q411" s="282">
        <f t="shared" si="85"/>
        <v>0.77387000000000006</v>
      </c>
      <c r="R411" s="282">
        <v>0</v>
      </c>
      <c r="S411" s="572">
        <v>0.45800000000000002</v>
      </c>
      <c r="T411" s="572"/>
      <c r="U411" s="572">
        <f>'приложение 1.1 '!D309</f>
        <v>0.47</v>
      </c>
      <c r="V411" s="572">
        <f>'приложение 1.1 '!E309</f>
        <v>0</v>
      </c>
      <c r="W411" s="499"/>
    </row>
    <row r="412" spans="1:23" s="284" customFormat="1" ht="22.5" hidden="1">
      <c r="A412" s="556" t="s">
        <v>1121</v>
      </c>
      <c r="B412" s="575" t="s">
        <v>21</v>
      </c>
      <c r="C412" s="453">
        <v>0</v>
      </c>
      <c r="D412" s="282">
        <f t="shared" si="86"/>
        <v>0.75</v>
      </c>
      <c r="E412" s="282">
        <f t="shared" si="71"/>
        <v>0</v>
      </c>
      <c r="F412" s="285"/>
      <c r="G412" s="285"/>
      <c r="H412" s="285"/>
      <c r="I412" s="285"/>
      <c r="J412" s="282">
        <v>0.75</v>
      </c>
      <c r="K412" s="282"/>
      <c r="L412" s="285"/>
      <c r="M412" s="282"/>
      <c r="N412" s="282">
        <f t="shared" si="82"/>
        <v>0</v>
      </c>
      <c r="O412" s="282">
        <f t="shared" si="83"/>
        <v>-0.75</v>
      </c>
      <c r="P412" s="283">
        <f t="shared" si="84"/>
        <v>-100</v>
      </c>
      <c r="Q412" s="282">
        <f t="shared" si="85"/>
        <v>-0.75</v>
      </c>
      <c r="R412" s="282">
        <v>0</v>
      </c>
      <c r="S412" s="572">
        <v>0.3</v>
      </c>
      <c r="T412" s="572"/>
      <c r="U412" s="572">
        <v>0</v>
      </c>
      <c r="V412" s="572">
        <v>0</v>
      </c>
      <c r="W412" s="499" t="s">
        <v>2339</v>
      </c>
    </row>
    <row r="413" spans="1:23" s="284" customFormat="1" ht="22.5" hidden="1">
      <c r="A413" s="556" t="s">
        <v>1137</v>
      </c>
      <c r="B413" s="575" t="s">
        <v>1876</v>
      </c>
      <c r="C413" s="453">
        <v>0</v>
      </c>
      <c r="D413" s="282">
        <f t="shared" si="86"/>
        <v>0</v>
      </c>
      <c r="E413" s="282">
        <f t="shared" si="71"/>
        <v>0</v>
      </c>
      <c r="F413" s="285"/>
      <c r="G413" s="285"/>
      <c r="H413" s="285"/>
      <c r="I413" s="285"/>
      <c r="J413" s="282"/>
      <c r="K413" s="282"/>
      <c r="L413" s="285"/>
      <c r="M413" s="282"/>
      <c r="N413" s="282">
        <f t="shared" si="82"/>
        <v>0</v>
      </c>
      <c r="O413" s="282">
        <f t="shared" si="83"/>
        <v>0</v>
      </c>
      <c r="P413" s="283">
        <f t="shared" si="84"/>
        <v>0</v>
      </c>
      <c r="Q413" s="282">
        <f t="shared" si="85"/>
        <v>0</v>
      </c>
      <c r="R413" s="282">
        <v>0</v>
      </c>
      <c r="S413" s="572">
        <v>0.17599999999999999</v>
      </c>
      <c r="T413" s="572"/>
      <c r="U413" s="572">
        <f>'приложение 1.1 '!D310</f>
        <v>0.17599999999999999</v>
      </c>
      <c r="V413" s="572">
        <f>'приложение 1.1 '!E310</f>
        <v>0</v>
      </c>
      <c r="W413" s="499"/>
    </row>
    <row r="414" spans="1:23" s="284" customFormat="1" ht="22.5" hidden="1">
      <c r="A414" s="556" t="s">
        <v>1140</v>
      </c>
      <c r="B414" s="575" t="s">
        <v>1693</v>
      </c>
      <c r="C414" s="453">
        <v>0</v>
      </c>
      <c r="D414" s="282">
        <f t="shared" si="86"/>
        <v>0</v>
      </c>
      <c r="E414" s="282">
        <f t="shared" si="71"/>
        <v>0</v>
      </c>
      <c r="F414" s="285"/>
      <c r="G414" s="285"/>
      <c r="H414" s="285"/>
      <c r="I414" s="285"/>
      <c r="J414" s="285"/>
      <c r="K414" s="282"/>
      <c r="L414" s="285"/>
      <c r="M414" s="282"/>
      <c r="N414" s="282">
        <f t="shared" si="82"/>
        <v>0</v>
      </c>
      <c r="O414" s="282">
        <f t="shared" si="83"/>
        <v>0</v>
      </c>
      <c r="P414" s="283">
        <f t="shared" si="84"/>
        <v>0</v>
      </c>
      <c r="Q414" s="282">
        <f t="shared" si="85"/>
        <v>0</v>
      </c>
      <c r="R414" s="282"/>
      <c r="S414" s="572">
        <v>0.6</v>
      </c>
      <c r="T414" s="572"/>
      <c r="U414" s="572">
        <f>'приложение 1.1 '!D311</f>
        <v>1.18</v>
      </c>
      <c r="V414" s="572">
        <f>'приложение 1.1 '!E311</f>
        <v>0</v>
      </c>
      <c r="W414" s="499"/>
    </row>
    <row r="415" spans="1:23" s="284" customFormat="1" ht="22.5" hidden="1">
      <c r="A415" s="556" t="s">
        <v>1280</v>
      </c>
      <c r="B415" s="575" t="s">
        <v>852</v>
      </c>
      <c r="C415" s="453">
        <v>0</v>
      </c>
      <c r="D415" s="282">
        <f t="shared" si="86"/>
        <v>0</v>
      </c>
      <c r="E415" s="282">
        <f t="shared" si="71"/>
        <v>0</v>
      </c>
      <c r="F415" s="285"/>
      <c r="G415" s="285"/>
      <c r="H415" s="285"/>
      <c r="I415" s="285"/>
      <c r="J415" s="285"/>
      <c r="K415" s="282"/>
      <c r="L415" s="285"/>
      <c r="M415" s="282"/>
      <c r="N415" s="282">
        <f t="shared" ref="N415:N478" si="96">C415-E415</f>
        <v>0</v>
      </c>
      <c r="O415" s="282">
        <f t="shared" ref="O415:O478" si="97">E415-D415</f>
        <v>0</v>
      </c>
      <c r="P415" s="283">
        <f t="shared" ref="P415:P478" si="98">IF(D415=0,0,(O415/D415)*100)</f>
        <v>0</v>
      </c>
      <c r="Q415" s="282">
        <f t="shared" si="85"/>
        <v>0</v>
      </c>
      <c r="R415" s="282"/>
      <c r="S415" s="572">
        <v>1.016</v>
      </c>
      <c r="T415" s="572"/>
      <c r="U415" s="572">
        <f>'приложение 1.1 '!D312</f>
        <v>1.016</v>
      </c>
      <c r="V415" s="572">
        <f>'приложение 1.1 '!E312</f>
        <v>0</v>
      </c>
      <c r="W415" s="499"/>
    </row>
    <row r="416" spans="1:23" s="284" customFormat="1" ht="33.75" hidden="1">
      <c r="A416" s="556" t="s">
        <v>1481</v>
      </c>
      <c r="B416" s="575" t="s">
        <v>1305</v>
      </c>
      <c r="C416" s="453">
        <v>0</v>
      </c>
      <c r="D416" s="282">
        <f t="shared" si="86"/>
        <v>0</v>
      </c>
      <c r="E416" s="282">
        <f t="shared" si="71"/>
        <v>0</v>
      </c>
      <c r="F416" s="285"/>
      <c r="G416" s="285"/>
      <c r="H416" s="285"/>
      <c r="I416" s="285"/>
      <c r="J416" s="285"/>
      <c r="K416" s="282"/>
      <c r="L416" s="285"/>
      <c r="M416" s="285"/>
      <c r="N416" s="282">
        <f t="shared" si="96"/>
        <v>0</v>
      </c>
      <c r="O416" s="282">
        <f t="shared" si="97"/>
        <v>0</v>
      </c>
      <c r="P416" s="283">
        <f t="shared" si="98"/>
        <v>0</v>
      </c>
      <c r="Q416" s="282">
        <f t="shared" si="85"/>
        <v>0</v>
      </c>
      <c r="R416" s="282">
        <v>0</v>
      </c>
      <c r="S416" s="572">
        <v>2.8</v>
      </c>
      <c r="T416" s="572"/>
      <c r="U416" s="572">
        <f>'приложение 1.1 '!D313</f>
        <v>2.8</v>
      </c>
      <c r="V416" s="572">
        <f>'приложение 1.1 '!E313</f>
        <v>0</v>
      </c>
      <c r="W416" s="499"/>
    </row>
    <row r="417" spans="1:23" s="284" customFormat="1" ht="22.5" hidden="1">
      <c r="A417" s="556" t="s">
        <v>1482</v>
      </c>
      <c r="B417" s="575" t="s">
        <v>1306</v>
      </c>
      <c r="C417" s="453">
        <v>0</v>
      </c>
      <c r="D417" s="282">
        <f t="shared" si="86"/>
        <v>0</v>
      </c>
      <c r="E417" s="282">
        <f t="shared" si="71"/>
        <v>0</v>
      </c>
      <c r="F417" s="285"/>
      <c r="G417" s="285"/>
      <c r="H417" s="285"/>
      <c r="I417" s="285"/>
      <c r="J417" s="285"/>
      <c r="K417" s="282"/>
      <c r="L417" s="285"/>
      <c r="M417" s="285"/>
      <c r="N417" s="282">
        <f t="shared" si="96"/>
        <v>0</v>
      </c>
      <c r="O417" s="282">
        <f t="shared" si="97"/>
        <v>0</v>
      </c>
      <c r="P417" s="283">
        <f t="shared" si="98"/>
        <v>0</v>
      </c>
      <c r="Q417" s="282">
        <f t="shared" si="85"/>
        <v>0</v>
      </c>
      <c r="R417" s="282">
        <v>0</v>
      </c>
      <c r="S417" s="572">
        <v>0.24</v>
      </c>
      <c r="T417" s="572"/>
      <c r="U417" s="572">
        <f>'приложение 1.1 '!D314</f>
        <v>0.24</v>
      </c>
      <c r="V417" s="572">
        <f>'приложение 1.1 '!E314</f>
        <v>0</v>
      </c>
      <c r="W417" s="499"/>
    </row>
    <row r="418" spans="1:23" s="284" customFormat="1" ht="22.5" hidden="1">
      <c r="A418" s="556" t="s">
        <v>1483</v>
      </c>
      <c r="B418" s="575" t="s">
        <v>1307</v>
      </c>
      <c r="C418" s="453">
        <v>0</v>
      </c>
      <c r="D418" s="282">
        <f t="shared" si="86"/>
        <v>0</v>
      </c>
      <c r="E418" s="282">
        <f t="shared" si="71"/>
        <v>0</v>
      </c>
      <c r="F418" s="285"/>
      <c r="G418" s="285"/>
      <c r="H418" s="285"/>
      <c r="I418" s="285"/>
      <c r="J418" s="282"/>
      <c r="K418" s="285"/>
      <c r="L418" s="285"/>
      <c r="M418" s="285"/>
      <c r="N418" s="282">
        <f t="shared" si="96"/>
        <v>0</v>
      </c>
      <c r="O418" s="282">
        <f t="shared" si="97"/>
        <v>0</v>
      </c>
      <c r="P418" s="283">
        <f t="shared" si="98"/>
        <v>0</v>
      </c>
      <c r="Q418" s="282">
        <f t="shared" si="85"/>
        <v>0</v>
      </c>
      <c r="R418" s="282">
        <v>0</v>
      </c>
      <c r="S418" s="572">
        <v>0.36</v>
      </c>
      <c r="T418" s="572"/>
      <c r="U418" s="572">
        <f>'приложение 1.1 '!D315</f>
        <v>0.36</v>
      </c>
      <c r="V418" s="572">
        <f>'приложение 1.1 '!E315</f>
        <v>0</v>
      </c>
      <c r="W418" s="499"/>
    </row>
    <row r="419" spans="1:23" s="284" customFormat="1" ht="33.75" hidden="1">
      <c r="A419" s="556" t="s">
        <v>1484</v>
      </c>
      <c r="B419" s="575" t="s">
        <v>1345</v>
      </c>
      <c r="C419" s="453">
        <v>0</v>
      </c>
      <c r="D419" s="282">
        <f t="shared" si="86"/>
        <v>0.92501</v>
      </c>
      <c r="E419" s="282">
        <f t="shared" si="71"/>
        <v>0</v>
      </c>
      <c r="F419" s="285"/>
      <c r="G419" s="285"/>
      <c r="H419" s="285"/>
      <c r="I419" s="285"/>
      <c r="J419" s="282">
        <v>0.92501</v>
      </c>
      <c r="K419" s="285"/>
      <c r="L419" s="285"/>
      <c r="M419" s="285"/>
      <c r="N419" s="282">
        <f t="shared" si="96"/>
        <v>0</v>
      </c>
      <c r="O419" s="282">
        <f t="shared" si="97"/>
        <v>-0.92501</v>
      </c>
      <c r="P419" s="283">
        <f t="shared" si="98"/>
        <v>-100</v>
      </c>
      <c r="Q419" s="282">
        <f t="shared" si="85"/>
        <v>-0.92501</v>
      </c>
      <c r="R419" s="282">
        <v>0</v>
      </c>
      <c r="S419" s="572">
        <v>0.37</v>
      </c>
      <c r="T419" s="572"/>
      <c r="U419" s="572">
        <v>0</v>
      </c>
      <c r="V419" s="572">
        <v>0</v>
      </c>
      <c r="W419" s="499" t="s">
        <v>2339</v>
      </c>
    </row>
    <row r="420" spans="1:23" s="284" customFormat="1" ht="22.5" hidden="1">
      <c r="A420" s="556" t="s">
        <v>1485</v>
      </c>
      <c r="B420" s="575" t="s">
        <v>1286</v>
      </c>
      <c r="C420" s="453">
        <v>0</v>
      </c>
      <c r="D420" s="282">
        <f t="shared" si="86"/>
        <v>0</v>
      </c>
      <c r="E420" s="282">
        <f t="shared" si="71"/>
        <v>0</v>
      </c>
      <c r="F420" s="285"/>
      <c r="G420" s="285"/>
      <c r="H420" s="285"/>
      <c r="I420" s="285"/>
      <c r="J420" s="282"/>
      <c r="K420" s="285"/>
      <c r="L420" s="285"/>
      <c r="M420" s="285"/>
      <c r="N420" s="282">
        <f t="shared" si="96"/>
        <v>0</v>
      </c>
      <c r="O420" s="282">
        <f t="shared" si="97"/>
        <v>0</v>
      </c>
      <c r="P420" s="283">
        <f t="shared" si="98"/>
        <v>0</v>
      </c>
      <c r="Q420" s="282">
        <f t="shared" si="85"/>
        <v>0</v>
      </c>
      <c r="R420" s="282">
        <v>0</v>
      </c>
      <c r="S420" s="572">
        <v>7.0000000000000007E-2</v>
      </c>
      <c r="T420" s="572"/>
      <c r="U420" s="572">
        <f>'приложение 1.1 '!D316</f>
        <v>7.0000000000000007E-2</v>
      </c>
      <c r="V420" s="572">
        <f>'приложение 1.1 '!E316</f>
        <v>0</v>
      </c>
      <c r="W420" s="499"/>
    </row>
    <row r="421" spans="1:23" s="284" customFormat="1" ht="33.75" hidden="1">
      <c r="A421" s="556" t="s">
        <v>1486</v>
      </c>
      <c r="B421" s="575" t="s">
        <v>1346</v>
      </c>
      <c r="C421" s="453">
        <v>0</v>
      </c>
      <c r="D421" s="282">
        <f t="shared" si="86"/>
        <v>0</v>
      </c>
      <c r="E421" s="282">
        <f t="shared" si="71"/>
        <v>0</v>
      </c>
      <c r="F421" s="285"/>
      <c r="G421" s="285"/>
      <c r="H421" s="285"/>
      <c r="I421" s="285"/>
      <c r="J421" s="282"/>
      <c r="K421" s="282"/>
      <c r="L421" s="285"/>
      <c r="M421" s="285"/>
      <c r="N421" s="282">
        <f t="shared" si="96"/>
        <v>0</v>
      </c>
      <c r="O421" s="282">
        <f t="shared" si="97"/>
        <v>0</v>
      </c>
      <c r="P421" s="283">
        <f t="shared" si="98"/>
        <v>0</v>
      </c>
      <c r="Q421" s="282">
        <f t="shared" si="85"/>
        <v>0</v>
      </c>
      <c r="R421" s="282">
        <v>0</v>
      </c>
      <c r="S421" s="572">
        <v>0.67600000000000005</v>
      </c>
      <c r="T421" s="572"/>
      <c r="U421" s="572">
        <f>'приложение 1.1 '!D317</f>
        <v>0.67600000000000005</v>
      </c>
      <c r="V421" s="572">
        <f>'приложение 1.1 '!E317</f>
        <v>0</v>
      </c>
      <c r="W421" s="499"/>
    </row>
    <row r="422" spans="1:23" s="284" customFormat="1" ht="33.75" hidden="1">
      <c r="A422" s="556" t="s">
        <v>1486</v>
      </c>
      <c r="B422" s="575" t="s">
        <v>2142</v>
      </c>
      <c r="C422" s="453">
        <v>0</v>
      </c>
      <c r="D422" s="282">
        <f t="shared" ref="D422" si="99">F422+H422+J422+L422</f>
        <v>0</v>
      </c>
      <c r="E422" s="282">
        <f t="shared" ref="E422" si="100">G422+I422+K422+M422</f>
        <v>0</v>
      </c>
      <c r="F422" s="285"/>
      <c r="G422" s="285"/>
      <c r="H422" s="285"/>
      <c r="I422" s="285"/>
      <c r="J422" s="282"/>
      <c r="K422" s="282"/>
      <c r="L422" s="285"/>
      <c r="M422" s="285"/>
      <c r="N422" s="282">
        <f t="shared" si="96"/>
        <v>0</v>
      </c>
      <c r="O422" s="282">
        <f t="shared" si="97"/>
        <v>0</v>
      </c>
      <c r="P422" s="283">
        <f t="shared" si="98"/>
        <v>0</v>
      </c>
      <c r="Q422" s="282">
        <f t="shared" si="85"/>
        <v>0</v>
      </c>
      <c r="R422" s="282">
        <v>0</v>
      </c>
      <c r="S422" s="572">
        <v>0.16</v>
      </c>
      <c r="T422" s="572"/>
      <c r="U422" s="572">
        <f>'приложение 1.1 '!D318</f>
        <v>0.16</v>
      </c>
      <c r="V422" s="572">
        <f>'приложение 1.1 '!E318</f>
        <v>0</v>
      </c>
      <c r="W422" s="499"/>
    </row>
    <row r="423" spans="1:23" s="284" customFormat="1" ht="33.75" hidden="1">
      <c r="A423" s="556" t="s">
        <v>1487</v>
      </c>
      <c r="B423" s="575" t="s">
        <v>1875</v>
      </c>
      <c r="C423" s="453">
        <v>0</v>
      </c>
      <c r="D423" s="282">
        <f t="shared" si="86"/>
        <v>0</v>
      </c>
      <c r="E423" s="282">
        <f t="shared" si="71"/>
        <v>0</v>
      </c>
      <c r="F423" s="285"/>
      <c r="G423" s="285"/>
      <c r="H423" s="285"/>
      <c r="I423" s="285"/>
      <c r="J423" s="285"/>
      <c r="K423" s="285"/>
      <c r="L423" s="285"/>
      <c r="M423" s="285"/>
      <c r="N423" s="282">
        <f t="shared" si="96"/>
        <v>0</v>
      </c>
      <c r="O423" s="282">
        <f t="shared" si="97"/>
        <v>0</v>
      </c>
      <c r="P423" s="283">
        <f t="shared" si="98"/>
        <v>0</v>
      </c>
      <c r="Q423" s="282">
        <f t="shared" si="85"/>
        <v>0</v>
      </c>
      <c r="R423" s="282">
        <v>0</v>
      </c>
      <c r="S423" s="572">
        <v>0.94599999999999995</v>
      </c>
      <c r="T423" s="572"/>
      <c r="U423" s="572">
        <f>'приложение 1.1 '!D319</f>
        <v>0.94599999999999995</v>
      </c>
      <c r="V423" s="572">
        <f>'приложение 1.1 '!E319</f>
        <v>0</v>
      </c>
      <c r="W423" s="499"/>
    </row>
    <row r="424" spans="1:23" s="284" customFormat="1" ht="33.75" hidden="1">
      <c r="A424" s="556" t="s">
        <v>1488</v>
      </c>
      <c r="B424" s="575" t="s">
        <v>1308</v>
      </c>
      <c r="C424" s="453">
        <v>0</v>
      </c>
      <c r="D424" s="282">
        <f t="shared" si="86"/>
        <v>0</v>
      </c>
      <c r="E424" s="282">
        <f t="shared" si="71"/>
        <v>0</v>
      </c>
      <c r="F424" s="285"/>
      <c r="G424" s="285"/>
      <c r="H424" s="285"/>
      <c r="I424" s="285"/>
      <c r="J424" s="285"/>
      <c r="K424" s="285"/>
      <c r="L424" s="285"/>
      <c r="M424" s="285"/>
      <c r="N424" s="282">
        <f t="shared" si="96"/>
        <v>0</v>
      </c>
      <c r="O424" s="282">
        <f t="shared" si="97"/>
        <v>0</v>
      </c>
      <c r="P424" s="283">
        <f t="shared" si="98"/>
        <v>0</v>
      </c>
      <c r="Q424" s="282">
        <f t="shared" si="85"/>
        <v>0</v>
      </c>
      <c r="R424" s="282">
        <v>0</v>
      </c>
      <c r="S424" s="572">
        <v>1.3759999999999999</v>
      </c>
      <c r="T424" s="572"/>
      <c r="U424" s="572">
        <f>'приложение 1.1 '!D320</f>
        <v>1.3759999999999999</v>
      </c>
      <c r="V424" s="572">
        <f>'приложение 1.1 '!E320</f>
        <v>0</v>
      </c>
      <c r="W424" s="499"/>
    </row>
    <row r="425" spans="1:23" s="284" customFormat="1" ht="33.75" hidden="1">
      <c r="A425" s="556" t="s">
        <v>1489</v>
      </c>
      <c r="B425" s="575" t="s">
        <v>1309</v>
      </c>
      <c r="C425" s="453">
        <v>0</v>
      </c>
      <c r="D425" s="282">
        <f t="shared" si="86"/>
        <v>0</v>
      </c>
      <c r="E425" s="282">
        <f t="shared" si="71"/>
        <v>0</v>
      </c>
      <c r="F425" s="285"/>
      <c r="G425" s="285"/>
      <c r="H425" s="285"/>
      <c r="I425" s="285"/>
      <c r="J425" s="285"/>
      <c r="K425" s="285"/>
      <c r="L425" s="285"/>
      <c r="M425" s="285"/>
      <c r="N425" s="282">
        <f t="shared" si="96"/>
        <v>0</v>
      </c>
      <c r="O425" s="282">
        <f t="shared" si="97"/>
        <v>0</v>
      </c>
      <c r="P425" s="283">
        <f t="shared" si="98"/>
        <v>0</v>
      </c>
      <c r="Q425" s="282">
        <f t="shared" si="85"/>
        <v>0</v>
      </c>
      <c r="R425" s="282">
        <v>0</v>
      </c>
      <c r="S425" s="572">
        <v>0.23200000000000001</v>
      </c>
      <c r="T425" s="572"/>
      <c r="U425" s="572">
        <f>'приложение 1.1 '!D321</f>
        <v>0.23200000000000001</v>
      </c>
      <c r="V425" s="572">
        <f>'приложение 1.1 '!E321</f>
        <v>0</v>
      </c>
      <c r="W425" s="499"/>
    </row>
    <row r="426" spans="1:23" s="284" customFormat="1" ht="33.75" hidden="1">
      <c r="A426" s="556" t="s">
        <v>1490</v>
      </c>
      <c r="B426" s="575" t="s">
        <v>1573</v>
      </c>
      <c r="C426" s="453">
        <v>0</v>
      </c>
      <c r="D426" s="282">
        <f t="shared" si="86"/>
        <v>0</v>
      </c>
      <c r="E426" s="282">
        <f t="shared" si="71"/>
        <v>0</v>
      </c>
      <c r="F426" s="285"/>
      <c r="G426" s="285"/>
      <c r="H426" s="285"/>
      <c r="I426" s="285"/>
      <c r="J426" s="285"/>
      <c r="K426" s="285"/>
      <c r="L426" s="285"/>
      <c r="M426" s="285"/>
      <c r="N426" s="282">
        <f t="shared" si="96"/>
        <v>0</v>
      </c>
      <c r="O426" s="282">
        <f t="shared" si="97"/>
        <v>0</v>
      </c>
      <c r="P426" s="283">
        <f t="shared" si="98"/>
        <v>0</v>
      </c>
      <c r="Q426" s="282">
        <f t="shared" si="85"/>
        <v>0</v>
      </c>
      <c r="R426" s="282">
        <v>0</v>
      </c>
      <c r="S426" s="572">
        <v>0.108</v>
      </c>
      <c r="T426" s="572"/>
      <c r="U426" s="572">
        <f>'приложение 1.1 '!D322</f>
        <v>0.108</v>
      </c>
      <c r="V426" s="572">
        <f>'приложение 1.1 '!E322</f>
        <v>0</v>
      </c>
      <c r="W426" s="499"/>
    </row>
    <row r="427" spans="1:23" s="284" customFormat="1" ht="22.5" hidden="1">
      <c r="A427" s="556" t="s">
        <v>1491</v>
      </c>
      <c r="B427" s="575" t="s">
        <v>1356</v>
      </c>
      <c r="C427" s="453">
        <v>0</v>
      </c>
      <c r="D427" s="282">
        <f t="shared" si="86"/>
        <v>0</v>
      </c>
      <c r="E427" s="282">
        <f t="shared" si="71"/>
        <v>0</v>
      </c>
      <c r="F427" s="285"/>
      <c r="G427" s="285"/>
      <c r="H427" s="285"/>
      <c r="I427" s="285"/>
      <c r="J427" s="285"/>
      <c r="K427" s="285"/>
      <c r="L427" s="285"/>
      <c r="M427" s="285"/>
      <c r="N427" s="282">
        <f t="shared" si="96"/>
        <v>0</v>
      </c>
      <c r="O427" s="282">
        <f t="shared" si="97"/>
        <v>0</v>
      </c>
      <c r="P427" s="283">
        <f t="shared" si="98"/>
        <v>0</v>
      </c>
      <c r="Q427" s="282">
        <f t="shared" si="85"/>
        <v>0</v>
      </c>
      <c r="R427" s="282">
        <v>0</v>
      </c>
      <c r="S427" s="572">
        <v>1.41</v>
      </c>
      <c r="T427" s="572"/>
      <c r="U427" s="572">
        <f>'приложение 1.1 '!D323</f>
        <v>1.41</v>
      </c>
      <c r="V427" s="572">
        <f>'приложение 1.1 '!E323</f>
        <v>0</v>
      </c>
      <c r="W427" s="499"/>
    </row>
    <row r="428" spans="1:23" s="284" customFormat="1" ht="22.5" hidden="1">
      <c r="A428" s="556" t="s">
        <v>1492</v>
      </c>
      <c r="B428" s="575" t="s">
        <v>1879</v>
      </c>
      <c r="C428" s="453">
        <v>0</v>
      </c>
      <c r="D428" s="282">
        <f t="shared" si="86"/>
        <v>0</v>
      </c>
      <c r="E428" s="282">
        <f t="shared" si="71"/>
        <v>0</v>
      </c>
      <c r="F428" s="285"/>
      <c r="G428" s="285"/>
      <c r="H428" s="285"/>
      <c r="I428" s="285"/>
      <c r="J428" s="285"/>
      <c r="K428" s="285"/>
      <c r="L428" s="285"/>
      <c r="M428" s="285"/>
      <c r="N428" s="282">
        <f t="shared" si="96"/>
        <v>0</v>
      </c>
      <c r="O428" s="282">
        <f t="shared" si="97"/>
        <v>0</v>
      </c>
      <c r="P428" s="283">
        <f t="shared" si="98"/>
        <v>0</v>
      </c>
      <c r="Q428" s="282">
        <f t="shared" si="85"/>
        <v>0</v>
      </c>
      <c r="R428" s="282">
        <v>0</v>
      </c>
      <c r="S428" s="572">
        <v>0.29799999999999999</v>
      </c>
      <c r="T428" s="572"/>
      <c r="U428" s="572">
        <f>'приложение 1.1 '!D324</f>
        <v>0.29799999999999999</v>
      </c>
      <c r="V428" s="572">
        <f>'приложение 1.1 '!E324</f>
        <v>0</v>
      </c>
      <c r="W428" s="499"/>
    </row>
    <row r="429" spans="1:23" s="284" customFormat="1" ht="33.75" hidden="1">
      <c r="A429" s="556" t="s">
        <v>1493</v>
      </c>
      <c r="B429" s="575" t="s">
        <v>1358</v>
      </c>
      <c r="C429" s="453">
        <v>0</v>
      </c>
      <c r="D429" s="282">
        <f t="shared" si="86"/>
        <v>0</v>
      </c>
      <c r="E429" s="282">
        <f t="shared" si="71"/>
        <v>0</v>
      </c>
      <c r="F429" s="285"/>
      <c r="G429" s="285"/>
      <c r="H429" s="285"/>
      <c r="I429" s="285"/>
      <c r="J429" s="285"/>
      <c r="K429" s="285"/>
      <c r="L429" s="285"/>
      <c r="M429" s="282"/>
      <c r="N429" s="282">
        <f t="shared" si="96"/>
        <v>0</v>
      </c>
      <c r="O429" s="282">
        <f t="shared" si="97"/>
        <v>0</v>
      </c>
      <c r="P429" s="283">
        <f t="shared" si="98"/>
        <v>0</v>
      </c>
      <c r="Q429" s="282">
        <f t="shared" si="85"/>
        <v>0</v>
      </c>
      <c r="R429" s="282">
        <v>0</v>
      </c>
      <c r="S429" s="572">
        <v>0.3</v>
      </c>
      <c r="T429" s="572"/>
      <c r="U429" s="572">
        <f>'приложение 1.1 '!D325</f>
        <v>0.3</v>
      </c>
      <c r="V429" s="572">
        <f>'приложение 1.1 '!E325</f>
        <v>0</v>
      </c>
      <c r="W429" s="499"/>
    </row>
    <row r="430" spans="1:23" s="284" customFormat="1" ht="45" hidden="1">
      <c r="A430" s="556" t="s">
        <v>1494</v>
      </c>
      <c r="B430" s="575" t="s">
        <v>1782</v>
      </c>
      <c r="C430" s="453">
        <v>0</v>
      </c>
      <c r="D430" s="282">
        <f t="shared" si="86"/>
        <v>0</v>
      </c>
      <c r="E430" s="282">
        <f t="shared" si="71"/>
        <v>0</v>
      </c>
      <c r="F430" s="285"/>
      <c r="G430" s="285"/>
      <c r="H430" s="285"/>
      <c r="I430" s="285"/>
      <c r="J430" s="285"/>
      <c r="K430" s="285"/>
      <c r="L430" s="285"/>
      <c r="M430" s="285"/>
      <c r="N430" s="282">
        <f t="shared" si="96"/>
        <v>0</v>
      </c>
      <c r="O430" s="282">
        <f t="shared" si="97"/>
        <v>0</v>
      </c>
      <c r="P430" s="283">
        <f t="shared" si="98"/>
        <v>0</v>
      </c>
      <c r="Q430" s="282">
        <f t="shared" si="85"/>
        <v>0</v>
      </c>
      <c r="R430" s="282">
        <v>0</v>
      </c>
      <c r="S430" s="572">
        <v>0.23799999999999999</v>
      </c>
      <c r="T430" s="572"/>
      <c r="U430" s="572">
        <f>'приложение 1.1 '!D326</f>
        <v>0.23799999999999999</v>
      </c>
      <c r="V430" s="572">
        <f>'приложение 1.1 '!E326</f>
        <v>0</v>
      </c>
      <c r="W430" s="499"/>
    </row>
    <row r="431" spans="1:23" s="284" customFormat="1" ht="22.5" hidden="1">
      <c r="A431" s="556" t="s">
        <v>1495</v>
      </c>
      <c r="B431" s="575" t="s">
        <v>1360</v>
      </c>
      <c r="C431" s="453">
        <v>0</v>
      </c>
      <c r="D431" s="282">
        <f t="shared" si="86"/>
        <v>0</v>
      </c>
      <c r="E431" s="282">
        <f t="shared" si="71"/>
        <v>0</v>
      </c>
      <c r="F431" s="285"/>
      <c r="G431" s="285"/>
      <c r="H431" s="285"/>
      <c r="I431" s="285"/>
      <c r="J431" s="285"/>
      <c r="K431" s="285"/>
      <c r="L431" s="285"/>
      <c r="M431" s="285"/>
      <c r="N431" s="282">
        <f t="shared" si="96"/>
        <v>0</v>
      </c>
      <c r="O431" s="282">
        <f t="shared" si="97"/>
        <v>0</v>
      </c>
      <c r="P431" s="283">
        <f t="shared" si="98"/>
        <v>0</v>
      </c>
      <c r="Q431" s="282">
        <f t="shared" si="85"/>
        <v>0</v>
      </c>
      <c r="R431" s="282">
        <v>0</v>
      </c>
      <c r="S431" s="572">
        <v>0.08</v>
      </c>
      <c r="T431" s="572"/>
      <c r="U431" s="572">
        <f>'приложение 1.1 '!D327</f>
        <v>0.08</v>
      </c>
      <c r="V431" s="572">
        <f>'приложение 1.1 '!E327</f>
        <v>0</v>
      </c>
      <c r="W431" s="499"/>
    </row>
    <row r="432" spans="1:23" s="284" customFormat="1" ht="22.5" hidden="1">
      <c r="A432" s="556" t="s">
        <v>1496</v>
      </c>
      <c r="B432" s="575" t="s">
        <v>1572</v>
      </c>
      <c r="C432" s="453">
        <v>0</v>
      </c>
      <c r="D432" s="282">
        <f t="shared" si="86"/>
        <v>0</v>
      </c>
      <c r="E432" s="282">
        <f t="shared" si="71"/>
        <v>0</v>
      </c>
      <c r="F432" s="285"/>
      <c r="G432" s="285"/>
      <c r="H432" s="285"/>
      <c r="I432" s="285"/>
      <c r="J432" s="285"/>
      <c r="K432" s="285"/>
      <c r="L432" s="285"/>
      <c r="M432" s="285"/>
      <c r="N432" s="282">
        <f t="shared" si="96"/>
        <v>0</v>
      </c>
      <c r="O432" s="282">
        <f t="shared" si="97"/>
        <v>0</v>
      </c>
      <c r="P432" s="283">
        <f t="shared" si="98"/>
        <v>0</v>
      </c>
      <c r="Q432" s="282">
        <f t="shared" si="85"/>
        <v>0</v>
      </c>
      <c r="R432" s="282">
        <v>0</v>
      </c>
      <c r="S432" s="572">
        <v>0.53600000000000003</v>
      </c>
      <c r="T432" s="572"/>
      <c r="U432" s="572">
        <f>'приложение 1.1 '!D328</f>
        <v>0.53600000000000003</v>
      </c>
      <c r="V432" s="572">
        <f>'приложение 1.1 '!E328</f>
        <v>0</v>
      </c>
      <c r="W432" s="499"/>
    </row>
    <row r="433" spans="1:23" s="284" customFormat="1" ht="22.5" hidden="1">
      <c r="A433" s="556" t="s">
        <v>1497</v>
      </c>
      <c r="B433" s="575" t="s">
        <v>1363</v>
      </c>
      <c r="C433" s="453">
        <v>0</v>
      </c>
      <c r="D433" s="282">
        <f t="shared" si="86"/>
        <v>0</v>
      </c>
      <c r="E433" s="282">
        <f t="shared" si="71"/>
        <v>0</v>
      </c>
      <c r="F433" s="285"/>
      <c r="G433" s="285"/>
      <c r="H433" s="288"/>
      <c r="I433" s="285"/>
      <c r="J433" s="285"/>
      <c r="K433" s="285"/>
      <c r="L433" s="285"/>
      <c r="M433" s="285"/>
      <c r="N433" s="282">
        <f t="shared" si="96"/>
        <v>0</v>
      </c>
      <c r="O433" s="282">
        <f t="shared" si="97"/>
        <v>0</v>
      </c>
      <c r="P433" s="283">
        <f t="shared" si="98"/>
        <v>0</v>
      </c>
      <c r="Q433" s="282">
        <f t="shared" si="85"/>
        <v>0</v>
      </c>
      <c r="R433" s="282">
        <v>0</v>
      </c>
      <c r="S433" s="572">
        <v>0.20799999999999999</v>
      </c>
      <c r="T433" s="572"/>
      <c r="U433" s="572">
        <f>'приложение 1.1 '!D329</f>
        <v>0.20799999999999999</v>
      </c>
      <c r="V433" s="572">
        <f>'приложение 1.1 '!E329</f>
        <v>0</v>
      </c>
      <c r="W433" s="499"/>
    </row>
    <row r="434" spans="1:23" s="284" customFormat="1" ht="18" hidden="1" customHeight="1">
      <c r="A434" s="556" t="s">
        <v>1498</v>
      </c>
      <c r="B434" s="575" t="s">
        <v>1364</v>
      </c>
      <c r="C434" s="453">
        <v>0</v>
      </c>
      <c r="D434" s="282">
        <f t="shared" si="86"/>
        <v>0</v>
      </c>
      <c r="E434" s="282">
        <f t="shared" si="71"/>
        <v>0</v>
      </c>
      <c r="F434" s="285"/>
      <c r="G434" s="285"/>
      <c r="H434" s="285"/>
      <c r="I434" s="285"/>
      <c r="J434" s="285"/>
      <c r="K434" s="285"/>
      <c r="L434" s="285"/>
      <c r="M434" s="282"/>
      <c r="N434" s="282">
        <f t="shared" si="96"/>
        <v>0</v>
      </c>
      <c r="O434" s="282">
        <f t="shared" si="97"/>
        <v>0</v>
      </c>
      <c r="P434" s="283">
        <f t="shared" si="98"/>
        <v>0</v>
      </c>
      <c r="Q434" s="282">
        <f t="shared" si="85"/>
        <v>0</v>
      </c>
      <c r="R434" s="282">
        <v>0</v>
      </c>
      <c r="S434" s="572">
        <v>0.79200000000000004</v>
      </c>
      <c r="T434" s="572"/>
      <c r="U434" s="572">
        <f>'приложение 1.1 '!D330</f>
        <v>0.79200000000000004</v>
      </c>
      <c r="V434" s="572">
        <f>'приложение 1.1 '!E330</f>
        <v>0</v>
      </c>
      <c r="W434" s="499"/>
    </row>
    <row r="435" spans="1:23" s="284" customFormat="1" ht="22.5" hidden="1">
      <c r="A435" s="556" t="s">
        <v>1499</v>
      </c>
      <c r="B435" s="575" t="s">
        <v>1295</v>
      </c>
      <c r="C435" s="453">
        <v>0</v>
      </c>
      <c r="D435" s="282">
        <f t="shared" si="86"/>
        <v>0</v>
      </c>
      <c r="E435" s="282">
        <f t="shared" ref="E435:E498" si="101">G435+I435+K435+M435</f>
        <v>0</v>
      </c>
      <c r="F435" s="285"/>
      <c r="G435" s="285"/>
      <c r="H435" s="285"/>
      <c r="I435" s="285"/>
      <c r="J435" s="285"/>
      <c r="K435" s="285"/>
      <c r="L435" s="285"/>
      <c r="M435" s="285"/>
      <c r="N435" s="282">
        <f t="shared" si="96"/>
        <v>0</v>
      </c>
      <c r="O435" s="282">
        <f t="shared" si="97"/>
        <v>0</v>
      </c>
      <c r="P435" s="283">
        <f t="shared" si="98"/>
        <v>0</v>
      </c>
      <c r="Q435" s="282">
        <f t="shared" si="85"/>
        <v>0</v>
      </c>
      <c r="R435" s="282">
        <v>0</v>
      </c>
      <c r="S435" s="572">
        <v>0.48</v>
      </c>
      <c r="T435" s="572"/>
      <c r="U435" s="572">
        <f>'приложение 1.1 '!D331</f>
        <v>0.48</v>
      </c>
      <c r="V435" s="572">
        <f>'приложение 1.1 '!E331</f>
        <v>0</v>
      </c>
      <c r="W435" s="499"/>
    </row>
    <row r="436" spans="1:23" s="284" customFormat="1" ht="22.5" hidden="1">
      <c r="A436" s="556" t="s">
        <v>1500</v>
      </c>
      <c r="B436" s="575" t="s">
        <v>1296</v>
      </c>
      <c r="C436" s="453">
        <v>0</v>
      </c>
      <c r="D436" s="282">
        <f t="shared" si="86"/>
        <v>0</v>
      </c>
      <c r="E436" s="282">
        <f t="shared" si="101"/>
        <v>0</v>
      </c>
      <c r="F436" s="285"/>
      <c r="G436" s="285"/>
      <c r="H436" s="285"/>
      <c r="I436" s="285"/>
      <c r="J436" s="285"/>
      <c r="K436" s="285"/>
      <c r="L436" s="285"/>
      <c r="M436" s="285"/>
      <c r="N436" s="282">
        <f t="shared" si="96"/>
        <v>0</v>
      </c>
      <c r="O436" s="282">
        <f t="shared" si="97"/>
        <v>0</v>
      </c>
      <c r="P436" s="283">
        <f t="shared" si="98"/>
        <v>0</v>
      </c>
      <c r="Q436" s="282">
        <f t="shared" si="85"/>
        <v>0</v>
      </c>
      <c r="R436" s="282">
        <v>0</v>
      </c>
      <c r="S436" s="572">
        <v>0.52</v>
      </c>
      <c r="T436" s="572"/>
      <c r="U436" s="572">
        <f>'приложение 1.1 '!D332</f>
        <v>0.52</v>
      </c>
      <c r="V436" s="572">
        <f>'приложение 1.1 '!E332</f>
        <v>0</v>
      </c>
      <c r="W436" s="499"/>
    </row>
    <row r="437" spans="1:23" s="284" customFormat="1" ht="22.5" hidden="1">
      <c r="A437" s="556" t="s">
        <v>1501</v>
      </c>
      <c r="B437" s="575" t="s">
        <v>1335</v>
      </c>
      <c r="C437" s="453">
        <v>0</v>
      </c>
      <c r="D437" s="282">
        <f t="shared" si="86"/>
        <v>0</v>
      </c>
      <c r="E437" s="282">
        <f t="shared" si="101"/>
        <v>0</v>
      </c>
      <c r="F437" s="285"/>
      <c r="G437" s="285"/>
      <c r="H437" s="285"/>
      <c r="I437" s="285"/>
      <c r="J437" s="285"/>
      <c r="K437" s="285"/>
      <c r="L437" s="285"/>
      <c r="M437" s="285"/>
      <c r="N437" s="282">
        <f t="shared" si="96"/>
        <v>0</v>
      </c>
      <c r="O437" s="282">
        <f t="shared" si="97"/>
        <v>0</v>
      </c>
      <c r="P437" s="283">
        <f t="shared" si="98"/>
        <v>0</v>
      </c>
      <c r="Q437" s="282">
        <f t="shared" si="85"/>
        <v>0</v>
      </c>
      <c r="R437" s="282">
        <v>0</v>
      </c>
      <c r="S437" s="572">
        <v>1.62</v>
      </c>
      <c r="T437" s="572"/>
      <c r="U437" s="572">
        <f>'приложение 1.1 '!D333</f>
        <v>1.62</v>
      </c>
      <c r="V437" s="572">
        <f>'приложение 1.1 '!E333</f>
        <v>0</v>
      </c>
      <c r="W437" s="499"/>
    </row>
    <row r="438" spans="1:23" s="284" customFormat="1" ht="22.5" hidden="1">
      <c r="A438" s="556" t="s">
        <v>1502</v>
      </c>
      <c r="B438" s="575" t="s">
        <v>1336</v>
      </c>
      <c r="C438" s="453">
        <v>0</v>
      </c>
      <c r="D438" s="282">
        <f t="shared" si="86"/>
        <v>0</v>
      </c>
      <c r="E438" s="282">
        <f t="shared" si="101"/>
        <v>0</v>
      </c>
      <c r="F438" s="285"/>
      <c r="G438" s="285"/>
      <c r="H438" s="285"/>
      <c r="I438" s="285"/>
      <c r="J438" s="285"/>
      <c r="K438" s="285"/>
      <c r="L438" s="285"/>
      <c r="M438" s="285"/>
      <c r="N438" s="282">
        <f t="shared" si="96"/>
        <v>0</v>
      </c>
      <c r="O438" s="282">
        <f t="shared" si="97"/>
        <v>0</v>
      </c>
      <c r="P438" s="283">
        <f t="shared" si="98"/>
        <v>0</v>
      </c>
      <c r="Q438" s="282">
        <f t="shared" si="85"/>
        <v>0</v>
      </c>
      <c r="R438" s="282">
        <v>0</v>
      </c>
      <c r="S438" s="572">
        <v>1.9159999999999999</v>
      </c>
      <c r="T438" s="572"/>
      <c r="U438" s="572">
        <f>'приложение 1.1 '!D334</f>
        <v>1.9159999999999999</v>
      </c>
      <c r="V438" s="572">
        <f>'приложение 1.1 '!E334</f>
        <v>0</v>
      </c>
      <c r="W438" s="499"/>
    </row>
    <row r="439" spans="1:23" s="284" customFormat="1" ht="22.5" hidden="1">
      <c r="A439" s="556" t="s">
        <v>1503</v>
      </c>
      <c r="B439" s="575" t="s">
        <v>1337</v>
      </c>
      <c r="C439" s="453">
        <v>0</v>
      </c>
      <c r="D439" s="282">
        <f t="shared" si="86"/>
        <v>0</v>
      </c>
      <c r="E439" s="282">
        <f t="shared" si="101"/>
        <v>0</v>
      </c>
      <c r="F439" s="285"/>
      <c r="G439" s="285"/>
      <c r="H439" s="285"/>
      <c r="I439" s="285"/>
      <c r="J439" s="285"/>
      <c r="K439" s="285"/>
      <c r="L439" s="285"/>
      <c r="M439" s="285"/>
      <c r="N439" s="282">
        <f t="shared" si="96"/>
        <v>0</v>
      </c>
      <c r="O439" s="282">
        <f t="shared" si="97"/>
        <v>0</v>
      </c>
      <c r="P439" s="283">
        <f t="shared" si="98"/>
        <v>0</v>
      </c>
      <c r="Q439" s="282">
        <f t="shared" si="85"/>
        <v>0</v>
      </c>
      <c r="R439" s="282">
        <v>0</v>
      </c>
      <c r="S439" s="572">
        <v>1.4</v>
      </c>
      <c r="T439" s="572"/>
      <c r="U439" s="572">
        <f>'приложение 1.1 '!D335</f>
        <v>1.4</v>
      </c>
      <c r="V439" s="572">
        <f>'приложение 1.1 '!E335</f>
        <v>0</v>
      </c>
      <c r="W439" s="499"/>
    </row>
    <row r="440" spans="1:23" s="284" customFormat="1" ht="22.5" hidden="1">
      <c r="A440" s="556" t="s">
        <v>1504</v>
      </c>
      <c r="B440" s="575" t="s">
        <v>1338</v>
      </c>
      <c r="C440" s="453">
        <v>0</v>
      </c>
      <c r="D440" s="282">
        <f t="shared" si="86"/>
        <v>0</v>
      </c>
      <c r="E440" s="282">
        <f t="shared" si="101"/>
        <v>0</v>
      </c>
      <c r="F440" s="285"/>
      <c r="G440" s="285"/>
      <c r="H440" s="285"/>
      <c r="I440" s="285"/>
      <c r="J440" s="285"/>
      <c r="K440" s="285"/>
      <c r="L440" s="285"/>
      <c r="M440" s="282"/>
      <c r="N440" s="282">
        <f t="shared" si="96"/>
        <v>0</v>
      </c>
      <c r="O440" s="282">
        <f t="shared" si="97"/>
        <v>0</v>
      </c>
      <c r="P440" s="283">
        <f t="shared" si="98"/>
        <v>0</v>
      </c>
      <c r="Q440" s="282">
        <f t="shared" si="85"/>
        <v>0</v>
      </c>
      <c r="R440" s="282">
        <v>0</v>
      </c>
      <c r="S440" s="572">
        <v>1.04</v>
      </c>
      <c r="T440" s="572"/>
      <c r="U440" s="572">
        <f>'приложение 1.1 '!D336</f>
        <v>1.04</v>
      </c>
      <c r="V440" s="572">
        <f>'приложение 1.1 '!E336</f>
        <v>0</v>
      </c>
      <c r="W440" s="499"/>
    </row>
    <row r="441" spans="1:23" s="284" customFormat="1" ht="22.5" hidden="1">
      <c r="A441" s="556" t="s">
        <v>1505</v>
      </c>
      <c r="B441" s="575" t="s">
        <v>1339</v>
      </c>
      <c r="C441" s="453">
        <v>0</v>
      </c>
      <c r="D441" s="282">
        <f t="shared" si="86"/>
        <v>0</v>
      </c>
      <c r="E441" s="282">
        <f t="shared" si="101"/>
        <v>0</v>
      </c>
      <c r="F441" s="285"/>
      <c r="G441" s="285"/>
      <c r="H441" s="285"/>
      <c r="I441" s="285"/>
      <c r="J441" s="285"/>
      <c r="K441" s="285"/>
      <c r="L441" s="285"/>
      <c r="M441" s="285"/>
      <c r="N441" s="282">
        <f t="shared" si="96"/>
        <v>0</v>
      </c>
      <c r="O441" s="282">
        <f t="shared" si="97"/>
        <v>0</v>
      </c>
      <c r="P441" s="283">
        <f t="shared" si="98"/>
        <v>0</v>
      </c>
      <c r="Q441" s="282">
        <f t="shared" ref="Q441:Q504" si="102">O441</f>
        <v>0</v>
      </c>
      <c r="R441" s="282">
        <v>0</v>
      </c>
      <c r="S441" s="572">
        <v>0.188</v>
      </c>
      <c r="T441" s="572"/>
      <c r="U441" s="572">
        <f>'приложение 1.1 '!D337</f>
        <v>0.188</v>
      </c>
      <c r="V441" s="572">
        <f>'приложение 1.1 '!E337</f>
        <v>0</v>
      </c>
      <c r="W441" s="499"/>
    </row>
    <row r="442" spans="1:23" s="284" customFormat="1" ht="22.5" hidden="1">
      <c r="A442" s="556" t="s">
        <v>1506</v>
      </c>
      <c r="B442" s="575" t="s">
        <v>1340</v>
      </c>
      <c r="C442" s="453">
        <v>0</v>
      </c>
      <c r="D442" s="282">
        <f t="shared" si="86"/>
        <v>0</v>
      </c>
      <c r="E442" s="282">
        <f t="shared" si="101"/>
        <v>0</v>
      </c>
      <c r="F442" s="285"/>
      <c r="G442" s="285"/>
      <c r="H442" s="285"/>
      <c r="I442" s="285"/>
      <c r="J442" s="285"/>
      <c r="K442" s="285"/>
      <c r="L442" s="285"/>
      <c r="M442" s="285"/>
      <c r="N442" s="282">
        <f t="shared" si="96"/>
        <v>0</v>
      </c>
      <c r="O442" s="282">
        <f t="shared" si="97"/>
        <v>0</v>
      </c>
      <c r="P442" s="283">
        <f t="shared" si="98"/>
        <v>0</v>
      </c>
      <c r="Q442" s="282">
        <f t="shared" si="102"/>
        <v>0</v>
      </c>
      <c r="R442" s="282">
        <v>0</v>
      </c>
      <c r="S442" s="572">
        <v>0.152</v>
      </c>
      <c r="T442" s="572"/>
      <c r="U442" s="572">
        <f>'приложение 1.1 '!D338</f>
        <v>0.152</v>
      </c>
      <c r="V442" s="572">
        <f>'приложение 1.1 '!E338</f>
        <v>0</v>
      </c>
      <c r="W442" s="499"/>
    </row>
    <row r="443" spans="1:23" s="284" customFormat="1" ht="22.5" hidden="1">
      <c r="A443" s="556" t="s">
        <v>1507</v>
      </c>
      <c r="B443" s="575" t="s">
        <v>1341</v>
      </c>
      <c r="C443" s="453">
        <v>0</v>
      </c>
      <c r="D443" s="282">
        <f t="shared" si="86"/>
        <v>0</v>
      </c>
      <c r="E443" s="282">
        <f t="shared" si="101"/>
        <v>0</v>
      </c>
      <c r="F443" s="285"/>
      <c r="G443" s="285"/>
      <c r="H443" s="285"/>
      <c r="I443" s="285"/>
      <c r="J443" s="285"/>
      <c r="K443" s="285"/>
      <c r="L443" s="285"/>
      <c r="M443" s="285"/>
      <c r="N443" s="282">
        <f t="shared" si="96"/>
        <v>0</v>
      </c>
      <c r="O443" s="282">
        <f t="shared" si="97"/>
        <v>0</v>
      </c>
      <c r="P443" s="283">
        <f t="shared" si="98"/>
        <v>0</v>
      </c>
      <c r="Q443" s="282">
        <f t="shared" si="102"/>
        <v>0</v>
      </c>
      <c r="R443" s="282">
        <v>0</v>
      </c>
      <c r="S443" s="572">
        <v>1.04</v>
      </c>
      <c r="T443" s="572"/>
      <c r="U443" s="572">
        <f>'приложение 1.1 '!D339</f>
        <v>1.04</v>
      </c>
      <c r="V443" s="572">
        <f>'приложение 1.1 '!E339</f>
        <v>0</v>
      </c>
      <c r="W443" s="499"/>
    </row>
    <row r="444" spans="1:23" s="284" customFormat="1" ht="22.5" hidden="1">
      <c r="A444" s="556" t="s">
        <v>1508</v>
      </c>
      <c r="B444" s="575" t="s">
        <v>1342</v>
      </c>
      <c r="C444" s="453">
        <v>0</v>
      </c>
      <c r="D444" s="282">
        <f t="shared" si="86"/>
        <v>0</v>
      </c>
      <c r="E444" s="282">
        <f t="shared" si="101"/>
        <v>0</v>
      </c>
      <c r="F444" s="285"/>
      <c r="G444" s="285"/>
      <c r="H444" s="285"/>
      <c r="I444" s="285"/>
      <c r="J444" s="285"/>
      <c r="K444" s="285"/>
      <c r="L444" s="285"/>
      <c r="M444" s="285"/>
      <c r="N444" s="282">
        <f t="shared" si="96"/>
        <v>0</v>
      </c>
      <c r="O444" s="282">
        <f t="shared" si="97"/>
        <v>0</v>
      </c>
      <c r="P444" s="283">
        <f t="shared" si="98"/>
        <v>0</v>
      </c>
      <c r="Q444" s="282">
        <f t="shared" si="102"/>
        <v>0</v>
      </c>
      <c r="R444" s="282">
        <v>0</v>
      </c>
      <c r="S444" s="572">
        <v>0.12</v>
      </c>
      <c r="T444" s="572"/>
      <c r="U444" s="572">
        <f>'приложение 1.1 '!D340</f>
        <v>0.12</v>
      </c>
      <c r="V444" s="572">
        <f>'приложение 1.1 '!E340</f>
        <v>0</v>
      </c>
      <c r="W444" s="499"/>
    </row>
    <row r="445" spans="1:23" s="284" customFormat="1" ht="22.5" hidden="1">
      <c r="A445" s="556" t="s">
        <v>1509</v>
      </c>
      <c r="B445" s="575" t="s">
        <v>1343</v>
      </c>
      <c r="C445" s="453">
        <v>0</v>
      </c>
      <c r="D445" s="282">
        <f t="shared" si="86"/>
        <v>0</v>
      </c>
      <c r="E445" s="282">
        <f t="shared" si="101"/>
        <v>0</v>
      </c>
      <c r="F445" s="285"/>
      <c r="G445" s="285"/>
      <c r="H445" s="285"/>
      <c r="I445" s="285"/>
      <c r="J445" s="285"/>
      <c r="K445" s="285"/>
      <c r="L445" s="285"/>
      <c r="M445" s="285"/>
      <c r="N445" s="282">
        <f t="shared" si="96"/>
        <v>0</v>
      </c>
      <c r="O445" s="282">
        <f t="shared" si="97"/>
        <v>0</v>
      </c>
      <c r="P445" s="283">
        <f t="shared" si="98"/>
        <v>0</v>
      </c>
      <c r="Q445" s="282">
        <f t="shared" si="102"/>
        <v>0</v>
      </c>
      <c r="R445" s="282">
        <v>0</v>
      </c>
      <c r="S445" s="572">
        <v>0.12</v>
      </c>
      <c r="T445" s="572"/>
      <c r="U445" s="572">
        <f>'приложение 1.1 '!D341</f>
        <v>0.12</v>
      </c>
      <c r="V445" s="572">
        <f>'приложение 1.1 '!E341</f>
        <v>0</v>
      </c>
      <c r="W445" s="499"/>
    </row>
    <row r="446" spans="1:23" s="284" customFormat="1" ht="33.75" hidden="1">
      <c r="A446" s="556" t="s">
        <v>1510</v>
      </c>
      <c r="B446" s="575" t="s">
        <v>1321</v>
      </c>
      <c r="C446" s="453">
        <v>0</v>
      </c>
      <c r="D446" s="282">
        <f t="shared" si="86"/>
        <v>0</v>
      </c>
      <c r="E446" s="282">
        <f t="shared" si="101"/>
        <v>0</v>
      </c>
      <c r="F446" s="285"/>
      <c r="G446" s="285"/>
      <c r="H446" s="285"/>
      <c r="I446" s="285"/>
      <c r="J446" s="285"/>
      <c r="K446" s="285"/>
      <c r="L446" s="285"/>
      <c r="M446" s="285"/>
      <c r="N446" s="282">
        <f t="shared" si="96"/>
        <v>0</v>
      </c>
      <c r="O446" s="282">
        <f t="shared" si="97"/>
        <v>0</v>
      </c>
      <c r="P446" s="283">
        <f t="shared" si="98"/>
        <v>0</v>
      </c>
      <c r="Q446" s="282">
        <f t="shared" si="102"/>
        <v>0</v>
      </c>
      <c r="R446" s="282">
        <v>0</v>
      </c>
      <c r="S446" s="572">
        <v>1.268</v>
      </c>
      <c r="T446" s="572"/>
      <c r="U446" s="572">
        <f>'приложение 1.1 '!D342</f>
        <v>1.268</v>
      </c>
      <c r="V446" s="572">
        <f>'приложение 1.1 '!E342</f>
        <v>0</v>
      </c>
      <c r="W446" s="499"/>
    </row>
    <row r="447" spans="1:23" s="284" customFormat="1" ht="33.75" hidden="1">
      <c r="A447" s="556" t="s">
        <v>1511</v>
      </c>
      <c r="B447" s="575" t="s">
        <v>1326</v>
      </c>
      <c r="C447" s="453">
        <v>0</v>
      </c>
      <c r="D447" s="282">
        <f t="shared" si="86"/>
        <v>0</v>
      </c>
      <c r="E447" s="282">
        <f t="shared" si="101"/>
        <v>0</v>
      </c>
      <c r="F447" s="285"/>
      <c r="G447" s="285"/>
      <c r="H447" s="285"/>
      <c r="I447" s="285"/>
      <c r="J447" s="285"/>
      <c r="K447" s="285"/>
      <c r="L447" s="285"/>
      <c r="M447" s="285"/>
      <c r="N447" s="282">
        <f t="shared" si="96"/>
        <v>0</v>
      </c>
      <c r="O447" s="282">
        <f t="shared" si="97"/>
        <v>0</v>
      </c>
      <c r="P447" s="283">
        <f t="shared" si="98"/>
        <v>0</v>
      </c>
      <c r="Q447" s="282">
        <f t="shared" si="102"/>
        <v>0</v>
      </c>
      <c r="R447" s="282">
        <v>0</v>
      </c>
      <c r="S447" s="572">
        <v>0.38400000000000001</v>
      </c>
      <c r="T447" s="572"/>
      <c r="U447" s="572">
        <f>'приложение 1.1 '!D343</f>
        <v>0.38400000000000001</v>
      </c>
      <c r="V447" s="572">
        <f>'приложение 1.1 '!E343</f>
        <v>0</v>
      </c>
      <c r="W447" s="499"/>
    </row>
    <row r="448" spans="1:23" s="284" customFormat="1" ht="33.75" hidden="1">
      <c r="A448" s="556" t="s">
        <v>1512</v>
      </c>
      <c r="B448" s="575" t="s">
        <v>1325</v>
      </c>
      <c r="C448" s="453">
        <v>0</v>
      </c>
      <c r="D448" s="282">
        <f t="shared" si="86"/>
        <v>0</v>
      </c>
      <c r="E448" s="282">
        <f t="shared" si="101"/>
        <v>0</v>
      </c>
      <c r="F448" s="285"/>
      <c r="G448" s="285"/>
      <c r="H448" s="285"/>
      <c r="I448" s="285"/>
      <c r="J448" s="285"/>
      <c r="K448" s="285"/>
      <c r="L448" s="285"/>
      <c r="M448" s="285"/>
      <c r="N448" s="282">
        <f t="shared" si="96"/>
        <v>0</v>
      </c>
      <c r="O448" s="282">
        <f t="shared" si="97"/>
        <v>0</v>
      </c>
      <c r="P448" s="283">
        <f t="shared" si="98"/>
        <v>0</v>
      </c>
      <c r="Q448" s="282">
        <f t="shared" si="102"/>
        <v>0</v>
      </c>
      <c r="R448" s="282">
        <v>0</v>
      </c>
      <c r="S448" s="572">
        <v>0.17599999999999999</v>
      </c>
      <c r="T448" s="572"/>
      <c r="U448" s="572">
        <f>'приложение 1.1 '!D344</f>
        <v>0.17599999999999999</v>
      </c>
      <c r="V448" s="572">
        <f>'приложение 1.1 '!E344</f>
        <v>0</v>
      </c>
      <c r="W448" s="499"/>
    </row>
    <row r="449" spans="1:23" s="284" customFormat="1" ht="33.75" hidden="1">
      <c r="A449" s="556" t="s">
        <v>1513</v>
      </c>
      <c r="B449" s="575" t="s">
        <v>1328</v>
      </c>
      <c r="C449" s="453">
        <v>0</v>
      </c>
      <c r="D449" s="282">
        <f t="shared" si="86"/>
        <v>0</v>
      </c>
      <c r="E449" s="282">
        <f t="shared" si="101"/>
        <v>0</v>
      </c>
      <c r="F449" s="285"/>
      <c r="G449" s="285"/>
      <c r="H449" s="285"/>
      <c r="I449" s="285"/>
      <c r="J449" s="285"/>
      <c r="K449" s="285"/>
      <c r="L449" s="285"/>
      <c r="M449" s="285"/>
      <c r="N449" s="282">
        <f t="shared" si="96"/>
        <v>0</v>
      </c>
      <c r="O449" s="282">
        <f t="shared" si="97"/>
        <v>0</v>
      </c>
      <c r="P449" s="283">
        <f t="shared" si="98"/>
        <v>0</v>
      </c>
      <c r="Q449" s="282">
        <f t="shared" si="102"/>
        <v>0</v>
      </c>
      <c r="R449" s="282">
        <v>0</v>
      </c>
      <c r="S449" s="572">
        <v>0.498</v>
      </c>
      <c r="T449" s="572"/>
      <c r="U449" s="572">
        <f>'приложение 1.1 '!D345</f>
        <v>0.498</v>
      </c>
      <c r="V449" s="572">
        <f>'приложение 1.1 '!E345</f>
        <v>0</v>
      </c>
      <c r="W449" s="499"/>
    </row>
    <row r="450" spans="1:23" s="284" customFormat="1" ht="33.75" hidden="1">
      <c r="A450" s="556" t="s">
        <v>1514</v>
      </c>
      <c r="B450" s="575" t="s">
        <v>1330</v>
      </c>
      <c r="C450" s="453">
        <v>0</v>
      </c>
      <c r="D450" s="282">
        <f t="shared" si="86"/>
        <v>0</v>
      </c>
      <c r="E450" s="282">
        <f t="shared" si="101"/>
        <v>0</v>
      </c>
      <c r="F450" s="285"/>
      <c r="G450" s="285"/>
      <c r="H450" s="285"/>
      <c r="I450" s="285"/>
      <c r="J450" s="285"/>
      <c r="K450" s="285"/>
      <c r="L450" s="285"/>
      <c r="M450" s="285"/>
      <c r="N450" s="282">
        <f t="shared" si="96"/>
        <v>0</v>
      </c>
      <c r="O450" s="282">
        <f t="shared" si="97"/>
        <v>0</v>
      </c>
      <c r="P450" s="283">
        <f t="shared" si="98"/>
        <v>0</v>
      </c>
      <c r="Q450" s="282">
        <f t="shared" si="102"/>
        <v>0</v>
      </c>
      <c r="R450" s="282">
        <v>0</v>
      </c>
      <c r="S450" s="572">
        <v>0.4</v>
      </c>
      <c r="T450" s="572"/>
      <c r="U450" s="572">
        <f>'приложение 1.1 '!D346</f>
        <v>0.4</v>
      </c>
      <c r="V450" s="572">
        <f>'приложение 1.1 '!E346</f>
        <v>0</v>
      </c>
      <c r="W450" s="499"/>
    </row>
    <row r="451" spans="1:23" s="284" customFormat="1" ht="33.75" hidden="1">
      <c r="A451" s="556" t="s">
        <v>1515</v>
      </c>
      <c r="B451" s="575" t="s">
        <v>1331</v>
      </c>
      <c r="C451" s="453">
        <v>0</v>
      </c>
      <c r="D451" s="282">
        <f t="shared" si="86"/>
        <v>0</v>
      </c>
      <c r="E451" s="282">
        <f t="shared" si="101"/>
        <v>0</v>
      </c>
      <c r="F451" s="285"/>
      <c r="G451" s="285"/>
      <c r="H451" s="285"/>
      <c r="I451" s="285"/>
      <c r="J451" s="285"/>
      <c r="K451" s="285"/>
      <c r="L451" s="285"/>
      <c r="M451" s="285"/>
      <c r="N451" s="282">
        <f t="shared" si="96"/>
        <v>0</v>
      </c>
      <c r="O451" s="282">
        <f t="shared" si="97"/>
        <v>0</v>
      </c>
      <c r="P451" s="283">
        <f t="shared" si="98"/>
        <v>0</v>
      </c>
      <c r="Q451" s="282">
        <f t="shared" si="102"/>
        <v>0</v>
      </c>
      <c r="R451" s="282">
        <v>0</v>
      </c>
      <c r="S451" s="572">
        <v>0.22</v>
      </c>
      <c r="T451" s="572"/>
      <c r="U451" s="572">
        <f>'приложение 1.1 '!D347</f>
        <v>0.22</v>
      </c>
      <c r="V451" s="572">
        <f>'приложение 1.1 '!E347</f>
        <v>0</v>
      </c>
      <c r="W451" s="499"/>
    </row>
    <row r="452" spans="1:23" s="284" customFormat="1" ht="33.75" hidden="1">
      <c r="A452" s="556" t="s">
        <v>1516</v>
      </c>
      <c r="B452" s="575" t="s">
        <v>1332</v>
      </c>
      <c r="C452" s="453">
        <v>0</v>
      </c>
      <c r="D452" s="282">
        <f t="shared" si="86"/>
        <v>0</v>
      </c>
      <c r="E452" s="282">
        <f t="shared" si="101"/>
        <v>0</v>
      </c>
      <c r="F452" s="285"/>
      <c r="G452" s="285"/>
      <c r="H452" s="285"/>
      <c r="I452" s="285"/>
      <c r="J452" s="285"/>
      <c r="K452" s="285"/>
      <c r="L452" s="285"/>
      <c r="M452" s="285"/>
      <c r="N452" s="282">
        <f t="shared" si="96"/>
        <v>0</v>
      </c>
      <c r="O452" s="282">
        <f t="shared" si="97"/>
        <v>0</v>
      </c>
      <c r="P452" s="283">
        <f t="shared" si="98"/>
        <v>0</v>
      </c>
      <c r="Q452" s="282">
        <f t="shared" si="102"/>
        <v>0</v>
      </c>
      <c r="R452" s="282">
        <v>0</v>
      </c>
      <c r="S452" s="572">
        <v>0.55800000000000005</v>
      </c>
      <c r="T452" s="572"/>
      <c r="U452" s="572">
        <f>'приложение 1.1 '!D348</f>
        <v>0.55800000000000005</v>
      </c>
      <c r="V452" s="572">
        <f>'приложение 1.1 '!E348</f>
        <v>0</v>
      </c>
      <c r="W452" s="499"/>
    </row>
    <row r="453" spans="1:23" s="284" customFormat="1" ht="33.75" hidden="1">
      <c r="A453" s="556" t="s">
        <v>1517</v>
      </c>
      <c r="B453" s="575" t="s">
        <v>1333</v>
      </c>
      <c r="C453" s="453">
        <v>0</v>
      </c>
      <c r="D453" s="282">
        <f t="shared" si="86"/>
        <v>0</v>
      </c>
      <c r="E453" s="282">
        <f t="shared" si="101"/>
        <v>0</v>
      </c>
      <c r="F453" s="285"/>
      <c r="G453" s="285"/>
      <c r="H453" s="285"/>
      <c r="I453" s="285"/>
      <c r="J453" s="285"/>
      <c r="K453" s="285"/>
      <c r="L453" s="285"/>
      <c r="M453" s="285"/>
      <c r="N453" s="282">
        <f t="shared" si="96"/>
        <v>0</v>
      </c>
      <c r="O453" s="282">
        <f t="shared" si="97"/>
        <v>0</v>
      </c>
      <c r="P453" s="283">
        <f t="shared" si="98"/>
        <v>0</v>
      </c>
      <c r="Q453" s="282">
        <f t="shared" si="102"/>
        <v>0</v>
      </c>
      <c r="R453" s="282">
        <v>0</v>
      </c>
      <c r="S453" s="572">
        <v>6.6000000000000003E-2</v>
      </c>
      <c r="T453" s="572"/>
      <c r="U453" s="572">
        <f>'приложение 1.1 '!D349</f>
        <v>6.6000000000000003E-2</v>
      </c>
      <c r="V453" s="572">
        <f>'приложение 1.1 '!E349</f>
        <v>0</v>
      </c>
      <c r="W453" s="499"/>
    </row>
    <row r="454" spans="1:23" s="284" customFormat="1" ht="33.75" hidden="1">
      <c r="A454" s="556" t="s">
        <v>1518</v>
      </c>
      <c r="B454" s="575" t="s">
        <v>1334</v>
      </c>
      <c r="C454" s="453">
        <v>0</v>
      </c>
      <c r="D454" s="282">
        <f t="shared" si="86"/>
        <v>0</v>
      </c>
      <c r="E454" s="282">
        <f t="shared" si="101"/>
        <v>0</v>
      </c>
      <c r="F454" s="285"/>
      <c r="G454" s="285"/>
      <c r="H454" s="285"/>
      <c r="I454" s="285"/>
      <c r="J454" s="285"/>
      <c r="K454" s="285"/>
      <c r="L454" s="285"/>
      <c r="M454" s="285"/>
      <c r="N454" s="282">
        <f t="shared" si="96"/>
        <v>0</v>
      </c>
      <c r="O454" s="282">
        <f t="shared" si="97"/>
        <v>0</v>
      </c>
      <c r="P454" s="283">
        <f t="shared" si="98"/>
        <v>0</v>
      </c>
      <c r="Q454" s="282">
        <f t="shared" si="102"/>
        <v>0</v>
      </c>
      <c r="R454" s="282">
        <v>0</v>
      </c>
      <c r="S454" s="572">
        <v>6.6000000000000003E-2</v>
      </c>
      <c r="T454" s="572"/>
      <c r="U454" s="572">
        <f>'приложение 1.1 '!D350</f>
        <v>6.6000000000000003E-2</v>
      </c>
      <c r="V454" s="572">
        <f>'приложение 1.1 '!E350</f>
        <v>0</v>
      </c>
      <c r="W454" s="499"/>
    </row>
    <row r="455" spans="1:23" s="284" customFormat="1" ht="22.5" hidden="1">
      <c r="A455" s="556" t="s">
        <v>1519</v>
      </c>
      <c r="B455" s="575" t="s">
        <v>1329</v>
      </c>
      <c r="C455" s="453">
        <v>0</v>
      </c>
      <c r="D455" s="282">
        <f t="shared" ref="D455:D518" si="103">F455+H455+J455+L455</f>
        <v>0</v>
      </c>
      <c r="E455" s="282">
        <f t="shared" si="101"/>
        <v>0</v>
      </c>
      <c r="F455" s="285"/>
      <c r="G455" s="285"/>
      <c r="H455" s="285"/>
      <c r="I455" s="285"/>
      <c r="J455" s="285"/>
      <c r="K455" s="285"/>
      <c r="L455" s="285"/>
      <c r="M455" s="285"/>
      <c r="N455" s="282">
        <f t="shared" si="96"/>
        <v>0</v>
      </c>
      <c r="O455" s="282">
        <f t="shared" si="97"/>
        <v>0</v>
      </c>
      <c r="P455" s="283">
        <f t="shared" si="98"/>
        <v>0</v>
      </c>
      <c r="Q455" s="282">
        <f t="shared" si="102"/>
        <v>0</v>
      </c>
      <c r="R455" s="282">
        <v>0</v>
      </c>
      <c r="S455" s="572">
        <v>4.7320000000000002</v>
      </c>
      <c r="T455" s="572"/>
      <c r="U455" s="572">
        <f>'приложение 1.1 '!D351</f>
        <v>4.7320000000000002</v>
      </c>
      <c r="V455" s="572">
        <f>'приложение 1.1 '!E351</f>
        <v>0</v>
      </c>
      <c r="W455" s="499"/>
    </row>
    <row r="456" spans="1:23" s="284" customFormat="1" ht="22.5" hidden="1">
      <c r="A456" s="556" t="s">
        <v>1520</v>
      </c>
      <c r="B456" s="575" t="s">
        <v>1367</v>
      </c>
      <c r="C456" s="453">
        <v>1.1657341758564144E-15</v>
      </c>
      <c r="D456" s="282">
        <f t="shared" si="103"/>
        <v>0</v>
      </c>
      <c r="E456" s="282">
        <f t="shared" si="101"/>
        <v>0</v>
      </c>
      <c r="F456" s="285"/>
      <c r="G456" s="285"/>
      <c r="H456" s="285"/>
      <c r="I456" s="285"/>
      <c r="J456" s="285"/>
      <c r="K456" s="285"/>
      <c r="L456" s="285"/>
      <c r="M456" s="285"/>
      <c r="N456" s="282">
        <f t="shared" si="96"/>
        <v>1.1657341758564144E-15</v>
      </c>
      <c r="O456" s="282">
        <f t="shared" si="97"/>
        <v>0</v>
      </c>
      <c r="P456" s="283">
        <f t="shared" si="98"/>
        <v>0</v>
      </c>
      <c r="Q456" s="282">
        <f t="shared" si="102"/>
        <v>0</v>
      </c>
      <c r="R456" s="282">
        <v>0</v>
      </c>
      <c r="S456" s="572">
        <v>8.44</v>
      </c>
      <c r="T456" s="572"/>
      <c r="U456" s="572">
        <f>'приложение 1.1 '!D352</f>
        <v>8.44</v>
      </c>
      <c r="V456" s="572">
        <f>'приложение 1.1 '!E352</f>
        <v>0</v>
      </c>
      <c r="W456" s="499"/>
    </row>
    <row r="457" spans="1:23" s="284" customFormat="1" ht="22.5" hidden="1">
      <c r="A457" s="556" t="s">
        <v>1521</v>
      </c>
      <c r="B457" s="575" t="s">
        <v>1368</v>
      </c>
      <c r="C457" s="453">
        <v>0</v>
      </c>
      <c r="D457" s="282">
        <f t="shared" si="103"/>
        <v>0</v>
      </c>
      <c r="E457" s="282">
        <f t="shared" si="101"/>
        <v>0</v>
      </c>
      <c r="F457" s="285"/>
      <c r="G457" s="285"/>
      <c r="H457" s="285"/>
      <c r="I457" s="285"/>
      <c r="J457" s="285"/>
      <c r="K457" s="285"/>
      <c r="L457" s="285"/>
      <c r="M457" s="285"/>
      <c r="N457" s="282">
        <f t="shared" si="96"/>
        <v>0</v>
      </c>
      <c r="O457" s="282">
        <f t="shared" si="97"/>
        <v>0</v>
      </c>
      <c r="P457" s="283">
        <f t="shared" si="98"/>
        <v>0</v>
      </c>
      <c r="Q457" s="282">
        <f t="shared" si="102"/>
        <v>0</v>
      </c>
      <c r="R457" s="282">
        <v>0</v>
      </c>
      <c r="S457" s="572">
        <v>1.26</v>
      </c>
      <c r="T457" s="572"/>
      <c r="U457" s="572">
        <f>'приложение 1.1 '!D353</f>
        <v>1.26</v>
      </c>
      <c r="V457" s="572">
        <f>'приложение 1.1 '!E353</f>
        <v>0</v>
      </c>
      <c r="W457" s="499"/>
    </row>
    <row r="458" spans="1:23" s="284" customFormat="1" ht="22.5" hidden="1">
      <c r="A458" s="556" t="s">
        <v>1522</v>
      </c>
      <c r="B458" s="575" t="s">
        <v>1369</v>
      </c>
      <c r="C458" s="453">
        <v>0</v>
      </c>
      <c r="D458" s="282">
        <f t="shared" si="103"/>
        <v>0</v>
      </c>
      <c r="E458" s="282">
        <f t="shared" si="101"/>
        <v>0</v>
      </c>
      <c r="F458" s="285"/>
      <c r="G458" s="285"/>
      <c r="H458" s="285"/>
      <c r="I458" s="285"/>
      <c r="J458" s="285"/>
      <c r="K458" s="285"/>
      <c r="L458" s="285"/>
      <c r="M458" s="285"/>
      <c r="N458" s="282">
        <f t="shared" si="96"/>
        <v>0</v>
      </c>
      <c r="O458" s="282">
        <f t="shared" si="97"/>
        <v>0</v>
      </c>
      <c r="P458" s="283">
        <f t="shared" si="98"/>
        <v>0</v>
      </c>
      <c r="Q458" s="282">
        <f t="shared" si="102"/>
        <v>0</v>
      </c>
      <c r="R458" s="282">
        <v>0</v>
      </c>
      <c r="S458" s="572">
        <v>0.48</v>
      </c>
      <c r="T458" s="572"/>
      <c r="U458" s="572">
        <f>'приложение 1.1 '!D354</f>
        <v>0.48</v>
      </c>
      <c r="V458" s="572">
        <f>'приложение 1.1 '!E354</f>
        <v>0</v>
      </c>
      <c r="W458" s="514"/>
    </row>
    <row r="459" spans="1:23" s="284" customFormat="1" ht="33.75" hidden="1">
      <c r="A459" s="556" t="s">
        <v>1523</v>
      </c>
      <c r="B459" s="575" t="s">
        <v>1373</v>
      </c>
      <c r="C459" s="453">
        <v>0</v>
      </c>
      <c r="D459" s="282">
        <f t="shared" si="103"/>
        <v>0</v>
      </c>
      <c r="E459" s="282">
        <f t="shared" si="101"/>
        <v>0</v>
      </c>
      <c r="F459" s="285"/>
      <c r="G459" s="285"/>
      <c r="H459" s="285"/>
      <c r="I459" s="285"/>
      <c r="J459" s="285"/>
      <c r="K459" s="285"/>
      <c r="L459" s="285"/>
      <c r="M459" s="285"/>
      <c r="N459" s="282">
        <f t="shared" si="96"/>
        <v>0</v>
      </c>
      <c r="O459" s="282">
        <f t="shared" si="97"/>
        <v>0</v>
      </c>
      <c r="P459" s="283">
        <f t="shared" si="98"/>
        <v>0</v>
      </c>
      <c r="Q459" s="282">
        <f t="shared" si="102"/>
        <v>0</v>
      </c>
      <c r="R459" s="282">
        <v>0</v>
      </c>
      <c r="S459" s="572">
        <v>0.56000000000000005</v>
      </c>
      <c r="T459" s="572"/>
      <c r="U459" s="572">
        <f>'приложение 1.1 '!D355</f>
        <v>0.56000000000000005</v>
      </c>
      <c r="V459" s="572">
        <f>'приложение 1.1 '!E355</f>
        <v>0</v>
      </c>
      <c r="W459" s="514"/>
    </row>
    <row r="460" spans="1:23" s="284" customFormat="1" ht="33.75" hidden="1">
      <c r="A460" s="556" t="s">
        <v>1524</v>
      </c>
      <c r="B460" s="575" t="s">
        <v>1371</v>
      </c>
      <c r="C460" s="453">
        <v>0</v>
      </c>
      <c r="D460" s="282">
        <f t="shared" si="103"/>
        <v>0</v>
      </c>
      <c r="E460" s="282">
        <f t="shared" si="101"/>
        <v>0</v>
      </c>
      <c r="F460" s="285"/>
      <c r="G460" s="285"/>
      <c r="H460" s="285"/>
      <c r="I460" s="285"/>
      <c r="J460" s="285"/>
      <c r="K460" s="285"/>
      <c r="L460" s="285"/>
      <c r="M460" s="285"/>
      <c r="N460" s="282">
        <f t="shared" si="96"/>
        <v>0</v>
      </c>
      <c r="O460" s="282">
        <f t="shared" si="97"/>
        <v>0</v>
      </c>
      <c r="P460" s="283">
        <f t="shared" si="98"/>
        <v>0</v>
      </c>
      <c r="Q460" s="282">
        <f t="shared" si="102"/>
        <v>0</v>
      </c>
      <c r="R460" s="282">
        <v>0</v>
      </c>
      <c r="S460" s="572">
        <v>0.56000000000000005</v>
      </c>
      <c r="T460" s="572"/>
      <c r="U460" s="572">
        <f>'приложение 1.1 '!D356</f>
        <v>0.56000000000000005</v>
      </c>
      <c r="V460" s="572">
        <f>'приложение 1.1 '!E356</f>
        <v>0</v>
      </c>
      <c r="W460" s="499"/>
    </row>
    <row r="461" spans="1:23" s="284" customFormat="1" ht="33.75" hidden="1">
      <c r="A461" s="556" t="s">
        <v>1525</v>
      </c>
      <c r="B461" s="575" t="s">
        <v>1365</v>
      </c>
      <c r="C461" s="453">
        <v>0</v>
      </c>
      <c r="D461" s="282">
        <f t="shared" si="103"/>
        <v>0</v>
      </c>
      <c r="E461" s="282">
        <f t="shared" si="101"/>
        <v>0</v>
      </c>
      <c r="F461" s="285"/>
      <c r="G461" s="285"/>
      <c r="H461" s="285"/>
      <c r="I461" s="285"/>
      <c r="J461" s="285"/>
      <c r="K461" s="285"/>
      <c r="L461" s="285"/>
      <c r="M461" s="285"/>
      <c r="N461" s="282">
        <f t="shared" si="96"/>
        <v>0</v>
      </c>
      <c r="O461" s="282">
        <f t="shared" si="97"/>
        <v>0</v>
      </c>
      <c r="P461" s="283">
        <f t="shared" si="98"/>
        <v>0</v>
      </c>
      <c r="Q461" s="282">
        <f t="shared" si="102"/>
        <v>0</v>
      </c>
      <c r="R461" s="282">
        <v>0</v>
      </c>
      <c r="S461" s="572">
        <v>0.58599999999999997</v>
      </c>
      <c r="T461" s="572"/>
      <c r="U461" s="572">
        <f>'приложение 1.1 '!D357</f>
        <v>0.58599999999999997</v>
      </c>
      <c r="V461" s="572">
        <f>'приложение 1.1 '!E357</f>
        <v>0</v>
      </c>
      <c r="W461" s="499"/>
    </row>
    <row r="462" spans="1:23" s="284" customFormat="1" ht="33.75" hidden="1">
      <c r="A462" s="556" t="s">
        <v>1526</v>
      </c>
      <c r="B462" s="575" t="s">
        <v>1366</v>
      </c>
      <c r="C462" s="453">
        <v>0</v>
      </c>
      <c r="D462" s="282">
        <f t="shared" si="103"/>
        <v>0</v>
      </c>
      <c r="E462" s="282">
        <f t="shared" si="101"/>
        <v>0</v>
      </c>
      <c r="F462" s="285"/>
      <c r="G462" s="285"/>
      <c r="H462" s="285"/>
      <c r="I462" s="285"/>
      <c r="J462" s="285"/>
      <c r="K462" s="285"/>
      <c r="L462" s="285"/>
      <c r="M462" s="285"/>
      <c r="N462" s="282">
        <f t="shared" si="96"/>
        <v>0</v>
      </c>
      <c r="O462" s="282">
        <f t="shared" si="97"/>
        <v>0</v>
      </c>
      <c r="P462" s="283">
        <f t="shared" si="98"/>
        <v>0</v>
      </c>
      <c r="Q462" s="282">
        <f t="shared" si="102"/>
        <v>0</v>
      </c>
      <c r="R462" s="282">
        <v>0</v>
      </c>
      <c r="S462" s="572">
        <v>0.68</v>
      </c>
      <c r="T462" s="572"/>
      <c r="U462" s="572">
        <f>'приложение 1.1 '!D358</f>
        <v>0.68</v>
      </c>
      <c r="V462" s="572">
        <f>'приложение 1.1 '!E358</f>
        <v>0</v>
      </c>
      <c r="W462" s="499"/>
    </row>
    <row r="463" spans="1:23" s="284" customFormat="1" ht="45" hidden="1">
      <c r="A463" s="556" t="s">
        <v>1527</v>
      </c>
      <c r="B463" s="575" t="s">
        <v>1284</v>
      </c>
      <c r="C463" s="453">
        <v>0</v>
      </c>
      <c r="D463" s="282">
        <f t="shared" si="103"/>
        <v>0</v>
      </c>
      <c r="E463" s="282">
        <f t="shared" si="101"/>
        <v>0</v>
      </c>
      <c r="F463" s="285"/>
      <c r="G463" s="285"/>
      <c r="H463" s="285"/>
      <c r="I463" s="285"/>
      <c r="J463" s="285"/>
      <c r="K463" s="285"/>
      <c r="L463" s="285"/>
      <c r="M463" s="285"/>
      <c r="N463" s="282">
        <f t="shared" si="96"/>
        <v>0</v>
      </c>
      <c r="O463" s="282">
        <f t="shared" si="97"/>
        <v>0</v>
      </c>
      <c r="P463" s="283">
        <f t="shared" si="98"/>
        <v>0</v>
      </c>
      <c r="Q463" s="282">
        <f t="shared" si="102"/>
        <v>0</v>
      </c>
      <c r="R463" s="282">
        <v>0</v>
      </c>
      <c r="S463" s="572">
        <v>0.13200000000000001</v>
      </c>
      <c r="T463" s="572"/>
      <c r="U463" s="572">
        <f>'приложение 1.1 '!D359</f>
        <v>0.13200000000000001</v>
      </c>
      <c r="V463" s="572">
        <f>'приложение 1.1 '!E359</f>
        <v>0</v>
      </c>
      <c r="W463" s="499"/>
    </row>
    <row r="464" spans="1:23" s="284" customFormat="1" ht="33.75" hidden="1">
      <c r="A464" s="556" t="s">
        <v>1528</v>
      </c>
      <c r="B464" s="575" t="s">
        <v>1301</v>
      </c>
      <c r="C464" s="453">
        <v>0</v>
      </c>
      <c r="D464" s="282">
        <f t="shared" si="103"/>
        <v>0</v>
      </c>
      <c r="E464" s="282">
        <f t="shared" si="101"/>
        <v>0</v>
      </c>
      <c r="F464" s="285"/>
      <c r="G464" s="285"/>
      <c r="H464" s="285"/>
      <c r="I464" s="285"/>
      <c r="J464" s="285"/>
      <c r="K464" s="285"/>
      <c r="L464" s="285"/>
      <c r="M464" s="285"/>
      <c r="N464" s="282">
        <f t="shared" si="96"/>
        <v>0</v>
      </c>
      <c r="O464" s="282">
        <f t="shared" si="97"/>
        <v>0</v>
      </c>
      <c r="P464" s="283">
        <f t="shared" si="98"/>
        <v>0</v>
      </c>
      <c r="Q464" s="282">
        <f t="shared" si="102"/>
        <v>0</v>
      </c>
      <c r="R464" s="282">
        <v>0</v>
      </c>
      <c r="S464" s="572">
        <v>2.3559999999999999</v>
      </c>
      <c r="T464" s="572"/>
      <c r="U464" s="572">
        <f>'приложение 1.1 '!D360</f>
        <v>2.3559999999999999</v>
      </c>
      <c r="V464" s="572">
        <f>'приложение 1.1 '!E360</f>
        <v>0</v>
      </c>
      <c r="W464" s="499"/>
    </row>
    <row r="465" spans="1:23" s="284" customFormat="1" ht="33.75" hidden="1">
      <c r="A465" s="556" t="s">
        <v>1529</v>
      </c>
      <c r="B465" s="575" t="s">
        <v>1420</v>
      </c>
      <c r="C465" s="453">
        <v>0</v>
      </c>
      <c r="D465" s="282">
        <f t="shared" si="103"/>
        <v>0</v>
      </c>
      <c r="E465" s="282">
        <f t="shared" si="101"/>
        <v>0</v>
      </c>
      <c r="F465" s="285"/>
      <c r="G465" s="285"/>
      <c r="H465" s="285"/>
      <c r="I465" s="285"/>
      <c r="J465" s="285"/>
      <c r="K465" s="285"/>
      <c r="L465" s="285"/>
      <c r="M465" s="285"/>
      <c r="N465" s="282">
        <f t="shared" si="96"/>
        <v>0</v>
      </c>
      <c r="O465" s="282">
        <f t="shared" si="97"/>
        <v>0</v>
      </c>
      <c r="P465" s="283">
        <f t="shared" si="98"/>
        <v>0</v>
      </c>
      <c r="Q465" s="282">
        <f t="shared" si="102"/>
        <v>0</v>
      </c>
      <c r="R465" s="282">
        <v>0</v>
      </c>
      <c r="S465" s="572">
        <v>2.6819999999999999</v>
      </c>
      <c r="T465" s="572"/>
      <c r="U465" s="572">
        <f>'приложение 1.1 '!D361</f>
        <v>2.6819999999999999</v>
      </c>
      <c r="V465" s="572">
        <f>'приложение 1.1 '!E361</f>
        <v>0</v>
      </c>
      <c r="W465" s="499"/>
    </row>
    <row r="466" spans="1:23" s="284" customFormat="1" ht="33.75" hidden="1">
      <c r="A466" s="556" t="s">
        <v>1530</v>
      </c>
      <c r="B466" s="575" t="s">
        <v>1421</v>
      </c>
      <c r="C466" s="453">
        <v>0</v>
      </c>
      <c r="D466" s="282">
        <f t="shared" si="103"/>
        <v>0</v>
      </c>
      <c r="E466" s="282">
        <f t="shared" si="101"/>
        <v>0</v>
      </c>
      <c r="F466" s="285"/>
      <c r="G466" s="285"/>
      <c r="H466" s="285"/>
      <c r="I466" s="285"/>
      <c r="J466" s="285"/>
      <c r="K466" s="285"/>
      <c r="L466" s="285"/>
      <c r="M466" s="285"/>
      <c r="N466" s="282">
        <f t="shared" si="96"/>
        <v>0</v>
      </c>
      <c r="O466" s="282">
        <f t="shared" si="97"/>
        <v>0</v>
      </c>
      <c r="P466" s="283">
        <f t="shared" si="98"/>
        <v>0</v>
      </c>
      <c r="Q466" s="282">
        <f t="shared" si="102"/>
        <v>0</v>
      </c>
      <c r="R466" s="282">
        <v>0</v>
      </c>
      <c r="S466" s="572">
        <v>0.55600000000000005</v>
      </c>
      <c r="T466" s="572"/>
      <c r="U466" s="572">
        <f>'приложение 1.1 '!D362</f>
        <v>0.55600000000000005</v>
      </c>
      <c r="V466" s="572">
        <f>'приложение 1.1 '!E362</f>
        <v>0</v>
      </c>
      <c r="W466" s="499"/>
    </row>
    <row r="467" spans="1:23" s="284" customFormat="1" ht="33.75" hidden="1">
      <c r="A467" s="556" t="s">
        <v>1531</v>
      </c>
      <c r="B467" s="575" t="s">
        <v>1304</v>
      </c>
      <c r="C467" s="453">
        <v>0</v>
      </c>
      <c r="D467" s="282">
        <f t="shared" si="103"/>
        <v>0</v>
      </c>
      <c r="E467" s="282">
        <f t="shared" si="101"/>
        <v>0</v>
      </c>
      <c r="F467" s="285"/>
      <c r="G467" s="285"/>
      <c r="H467" s="285"/>
      <c r="I467" s="285"/>
      <c r="J467" s="285"/>
      <c r="K467" s="285"/>
      <c r="L467" s="285"/>
      <c r="M467" s="285"/>
      <c r="N467" s="282">
        <f t="shared" si="96"/>
        <v>0</v>
      </c>
      <c r="O467" s="282">
        <f t="shared" si="97"/>
        <v>0</v>
      </c>
      <c r="P467" s="283">
        <f t="shared" si="98"/>
        <v>0</v>
      </c>
      <c r="Q467" s="282">
        <f t="shared" si="102"/>
        <v>0</v>
      </c>
      <c r="R467" s="282">
        <v>0</v>
      </c>
      <c r="S467" s="572">
        <v>0.61399999999999999</v>
      </c>
      <c r="T467" s="572"/>
      <c r="U467" s="572">
        <f>'приложение 1.1 '!D363</f>
        <v>0.61399999999999999</v>
      </c>
      <c r="V467" s="572">
        <f>'приложение 1.1 '!E363</f>
        <v>0</v>
      </c>
      <c r="W467" s="499"/>
    </row>
    <row r="468" spans="1:23" s="284" customFormat="1" ht="33.75" hidden="1">
      <c r="A468" s="556" t="s">
        <v>1532</v>
      </c>
      <c r="B468" s="575" t="s">
        <v>1422</v>
      </c>
      <c r="C468" s="453">
        <v>2.2204460492503131E-16</v>
      </c>
      <c r="D468" s="282">
        <f t="shared" si="103"/>
        <v>0</v>
      </c>
      <c r="E468" s="282">
        <f t="shared" si="101"/>
        <v>0</v>
      </c>
      <c r="F468" s="285"/>
      <c r="G468" s="285"/>
      <c r="H468" s="285"/>
      <c r="I468" s="285"/>
      <c r="J468" s="285"/>
      <c r="K468" s="285"/>
      <c r="L468" s="285"/>
      <c r="M468" s="285"/>
      <c r="N468" s="282">
        <f t="shared" si="96"/>
        <v>2.2204460492503131E-16</v>
      </c>
      <c r="O468" s="282">
        <f t="shared" si="97"/>
        <v>0</v>
      </c>
      <c r="P468" s="283">
        <f t="shared" si="98"/>
        <v>0</v>
      </c>
      <c r="Q468" s="282">
        <f t="shared" si="102"/>
        <v>0</v>
      </c>
      <c r="R468" s="282">
        <v>0</v>
      </c>
      <c r="S468" s="572">
        <v>0.432</v>
      </c>
      <c r="T468" s="572"/>
      <c r="U468" s="572">
        <f>'приложение 1.1 '!D364</f>
        <v>0.432</v>
      </c>
      <c r="V468" s="572">
        <f>'приложение 1.1 '!E364</f>
        <v>0</v>
      </c>
      <c r="W468" s="499"/>
    </row>
    <row r="469" spans="1:23" s="284" customFormat="1" ht="33.75" hidden="1">
      <c r="A469" s="556" t="s">
        <v>1533</v>
      </c>
      <c r="B469" s="575" t="s">
        <v>1423</v>
      </c>
      <c r="C469" s="453">
        <v>4.4408920985006262E-16</v>
      </c>
      <c r="D469" s="282">
        <f t="shared" si="103"/>
        <v>0</v>
      </c>
      <c r="E469" s="282">
        <f t="shared" si="101"/>
        <v>0</v>
      </c>
      <c r="F469" s="285"/>
      <c r="G469" s="285"/>
      <c r="H469" s="285"/>
      <c r="I469" s="285"/>
      <c r="J469" s="285"/>
      <c r="K469" s="285"/>
      <c r="L469" s="285"/>
      <c r="M469" s="285"/>
      <c r="N469" s="282">
        <f t="shared" si="96"/>
        <v>4.4408920985006262E-16</v>
      </c>
      <c r="O469" s="282">
        <f t="shared" si="97"/>
        <v>0</v>
      </c>
      <c r="P469" s="283">
        <f t="shared" si="98"/>
        <v>0</v>
      </c>
      <c r="Q469" s="282">
        <f t="shared" si="102"/>
        <v>0</v>
      </c>
      <c r="R469" s="282">
        <v>0</v>
      </c>
      <c r="S469" s="572">
        <v>1.214</v>
      </c>
      <c r="T469" s="572"/>
      <c r="U469" s="572">
        <f>'приложение 1.1 '!D365</f>
        <v>1.214</v>
      </c>
      <c r="V469" s="572">
        <f>'приложение 1.1 '!E365</f>
        <v>0</v>
      </c>
      <c r="W469" s="499"/>
    </row>
    <row r="470" spans="1:23" s="284" customFormat="1" ht="22.5" hidden="1">
      <c r="A470" s="556" t="s">
        <v>1534</v>
      </c>
      <c r="B470" s="575" t="s">
        <v>1298</v>
      </c>
      <c r="C470" s="453">
        <v>0</v>
      </c>
      <c r="D470" s="282">
        <f t="shared" si="103"/>
        <v>0</v>
      </c>
      <c r="E470" s="282">
        <f t="shared" si="101"/>
        <v>0</v>
      </c>
      <c r="F470" s="282"/>
      <c r="G470" s="282"/>
      <c r="H470" s="282"/>
      <c r="I470" s="282"/>
      <c r="J470" s="282"/>
      <c r="K470" s="282"/>
      <c r="L470" s="285"/>
      <c r="M470" s="282"/>
      <c r="N470" s="282">
        <f t="shared" si="96"/>
        <v>0</v>
      </c>
      <c r="O470" s="282">
        <f t="shared" si="97"/>
        <v>0</v>
      </c>
      <c r="P470" s="283">
        <f t="shared" si="98"/>
        <v>0</v>
      </c>
      <c r="Q470" s="282">
        <f t="shared" si="102"/>
        <v>0</v>
      </c>
      <c r="R470" s="282">
        <v>0</v>
      </c>
      <c r="S470" s="572">
        <v>0.92500000000000004</v>
      </c>
      <c r="T470" s="572"/>
      <c r="U470" s="572">
        <f>'приложение 1.1 '!D366</f>
        <v>0.92500000000000004</v>
      </c>
      <c r="V470" s="572">
        <f>'приложение 1.1 '!E366</f>
        <v>0</v>
      </c>
      <c r="W470" s="499"/>
    </row>
    <row r="471" spans="1:23" s="284" customFormat="1" ht="56.25" hidden="1">
      <c r="A471" s="556" t="s">
        <v>1535</v>
      </c>
      <c r="B471" s="575" t="s">
        <v>1313</v>
      </c>
      <c r="C471" s="453">
        <v>0</v>
      </c>
      <c r="D471" s="282">
        <f t="shared" si="103"/>
        <v>0</v>
      </c>
      <c r="E471" s="282">
        <f t="shared" si="101"/>
        <v>0</v>
      </c>
      <c r="F471" s="282"/>
      <c r="G471" s="282"/>
      <c r="H471" s="282"/>
      <c r="I471" s="282"/>
      <c r="J471" s="282"/>
      <c r="K471" s="282"/>
      <c r="L471" s="285"/>
      <c r="M471" s="282"/>
      <c r="N471" s="282">
        <f t="shared" si="96"/>
        <v>0</v>
      </c>
      <c r="O471" s="282">
        <f t="shared" si="97"/>
        <v>0</v>
      </c>
      <c r="P471" s="283">
        <f t="shared" si="98"/>
        <v>0</v>
      </c>
      <c r="Q471" s="282">
        <f t="shared" si="102"/>
        <v>0</v>
      </c>
      <c r="R471" s="282">
        <v>0</v>
      </c>
      <c r="S471" s="572">
        <v>2.956</v>
      </c>
      <c r="T471" s="572"/>
      <c r="U471" s="572">
        <f>'приложение 1.1 '!D367</f>
        <v>2.956</v>
      </c>
      <c r="V471" s="572">
        <f>'приложение 1.1 '!E367</f>
        <v>0</v>
      </c>
      <c r="W471" s="499"/>
    </row>
    <row r="472" spans="1:23" s="284" customFormat="1" ht="33.75" hidden="1">
      <c r="A472" s="556" t="s">
        <v>1536</v>
      </c>
      <c r="B472" s="575" t="s">
        <v>1314</v>
      </c>
      <c r="C472" s="453">
        <v>0</v>
      </c>
      <c r="D472" s="282">
        <f t="shared" si="103"/>
        <v>0</v>
      </c>
      <c r="E472" s="282">
        <f t="shared" si="101"/>
        <v>0</v>
      </c>
      <c r="F472" s="282"/>
      <c r="G472" s="282"/>
      <c r="H472" s="282"/>
      <c r="I472" s="282"/>
      <c r="J472" s="282"/>
      <c r="K472" s="282"/>
      <c r="L472" s="285"/>
      <c r="M472" s="282"/>
      <c r="N472" s="282">
        <f t="shared" si="96"/>
        <v>0</v>
      </c>
      <c r="O472" s="282">
        <f t="shared" si="97"/>
        <v>0</v>
      </c>
      <c r="P472" s="283">
        <f t="shared" si="98"/>
        <v>0</v>
      </c>
      <c r="Q472" s="282">
        <f t="shared" si="102"/>
        <v>0</v>
      </c>
      <c r="R472" s="282">
        <v>0</v>
      </c>
      <c r="S472" s="572">
        <v>1.042</v>
      </c>
      <c r="T472" s="572"/>
      <c r="U472" s="572">
        <f>'приложение 1.1 '!D368</f>
        <v>1.042</v>
      </c>
      <c r="V472" s="572">
        <f>'приложение 1.1 '!E368</f>
        <v>0</v>
      </c>
      <c r="W472" s="499"/>
    </row>
    <row r="473" spans="1:23" s="284" customFormat="1" ht="22.5" hidden="1">
      <c r="A473" s="556" t="s">
        <v>1537</v>
      </c>
      <c r="B473" s="575" t="s">
        <v>1315</v>
      </c>
      <c r="C473" s="453">
        <v>0</v>
      </c>
      <c r="D473" s="282">
        <f t="shared" si="103"/>
        <v>0</v>
      </c>
      <c r="E473" s="282">
        <f t="shared" si="101"/>
        <v>0</v>
      </c>
      <c r="F473" s="282"/>
      <c r="G473" s="282"/>
      <c r="H473" s="282"/>
      <c r="I473" s="282"/>
      <c r="J473" s="282"/>
      <c r="K473" s="282"/>
      <c r="L473" s="285"/>
      <c r="M473" s="282"/>
      <c r="N473" s="282">
        <f t="shared" si="96"/>
        <v>0</v>
      </c>
      <c r="O473" s="282">
        <f t="shared" si="97"/>
        <v>0</v>
      </c>
      <c r="P473" s="283">
        <f t="shared" si="98"/>
        <v>0</v>
      </c>
      <c r="Q473" s="282">
        <f t="shared" si="102"/>
        <v>0</v>
      </c>
      <c r="R473" s="282">
        <v>0</v>
      </c>
      <c r="S473" s="572">
        <v>1.4239999999999999</v>
      </c>
      <c r="T473" s="572"/>
      <c r="U473" s="572">
        <f>'приложение 1.1 '!D369</f>
        <v>1.4239999999999999</v>
      </c>
      <c r="V473" s="572">
        <f>'приложение 1.1 '!E369</f>
        <v>0</v>
      </c>
      <c r="W473" s="499"/>
    </row>
    <row r="474" spans="1:23" s="284" customFormat="1" ht="22.5" hidden="1">
      <c r="A474" s="556" t="s">
        <v>1538</v>
      </c>
      <c r="B474" s="575" t="s">
        <v>1316</v>
      </c>
      <c r="C474" s="453">
        <v>0</v>
      </c>
      <c r="D474" s="282">
        <f t="shared" si="103"/>
        <v>0</v>
      </c>
      <c r="E474" s="282">
        <f t="shared" si="101"/>
        <v>0</v>
      </c>
      <c r="F474" s="282"/>
      <c r="G474" s="282"/>
      <c r="H474" s="282"/>
      <c r="I474" s="282"/>
      <c r="J474" s="282"/>
      <c r="K474" s="282"/>
      <c r="L474" s="285"/>
      <c r="M474" s="282"/>
      <c r="N474" s="282">
        <f t="shared" si="96"/>
        <v>0</v>
      </c>
      <c r="O474" s="282">
        <f t="shared" si="97"/>
        <v>0</v>
      </c>
      <c r="P474" s="283">
        <f t="shared" si="98"/>
        <v>0</v>
      </c>
      <c r="Q474" s="282">
        <f t="shared" si="102"/>
        <v>0</v>
      </c>
      <c r="R474" s="282">
        <v>0</v>
      </c>
      <c r="S474" s="572">
        <v>0.46400000000000002</v>
      </c>
      <c r="T474" s="572"/>
      <c r="U474" s="572">
        <f>'приложение 1.1 '!D370</f>
        <v>0.46400000000000002</v>
      </c>
      <c r="V474" s="572">
        <f>'приложение 1.1 '!E370</f>
        <v>0</v>
      </c>
      <c r="W474" s="499"/>
    </row>
    <row r="475" spans="1:23" s="284" customFormat="1" ht="33.75" hidden="1">
      <c r="A475" s="556" t="s">
        <v>1539</v>
      </c>
      <c r="B475" s="575" t="s">
        <v>1320</v>
      </c>
      <c r="C475" s="453">
        <v>0</v>
      </c>
      <c r="D475" s="282">
        <f t="shared" si="103"/>
        <v>0</v>
      </c>
      <c r="E475" s="282">
        <f t="shared" si="101"/>
        <v>0</v>
      </c>
      <c r="F475" s="282"/>
      <c r="G475" s="282"/>
      <c r="H475" s="282"/>
      <c r="I475" s="282"/>
      <c r="J475" s="282"/>
      <c r="K475" s="282"/>
      <c r="L475" s="285"/>
      <c r="M475" s="282"/>
      <c r="N475" s="282">
        <f t="shared" si="96"/>
        <v>0</v>
      </c>
      <c r="O475" s="282">
        <f t="shared" si="97"/>
        <v>0</v>
      </c>
      <c r="P475" s="283">
        <f t="shared" si="98"/>
        <v>0</v>
      </c>
      <c r="Q475" s="282">
        <f t="shared" si="102"/>
        <v>0</v>
      </c>
      <c r="R475" s="282">
        <v>0</v>
      </c>
      <c r="S475" s="572">
        <v>0.14599999999999999</v>
      </c>
      <c r="T475" s="572"/>
      <c r="U475" s="572">
        <f>'приложение 1.1 '!D371</f>
        <v>0.14599999999999999</v>
      </c>
      <c r="V475" s="572">
        <f>'приложение 1.1 '!E371</f>
        <v>0</v>
      </c>
      <c r="W475" s="499"/>
    </row>
    <row r="476" spans="1:23" s="284" customFormat="1" ht="45" hidden="1">
      <c r="A476" s="556" t="s">
        <v>1540</v>
      </c>
      <c r="B476" s="575" t="s">
        <v>1282</v>
      </c>
      <c r="C476" s="453">
        <v>0</v>
      </c>
      <c r="D476" s="282">
        <f t="shared" si="103"/>
        <v>0</v>
      </c>
      <c r="E476" s="282">
        <f t="shared" si="101"/>
        <v>0</v>
      </c>
      <c r="F476" s="282"/>
      <c r="G476" s="282"/>
      <c r="H476" s="282"/>
      <c r="I476" s="282"/>
      <c r="J476" s="282"/>
      <c r="K476" s="282"/>
      <c r="L476" s="285"/>
      <c r="M476" s="282"/>
      <c r="N476" s="282">
        <f t="shared" si="96"/>
        <v>0</v>
      </c>
      <c r="O476" s="282">
        <f t="shared" si="97"/>
        <v>0</v>
      </c>
      <c r="P476" s="283">
        <f t="shared" si="98"/>
        <v>0</v>
      </c>
      <c r="Q476" s="282">
        <f t="shared" si="102"/>
        <v>0</v>
      </c>
      <c r="R476" s="282">
        <v>0</v>
      </c>
      <c r="S476" s="572">
        <v>1.93</v>
      </c>
      <c r="T476" s="572"/>
      <c r="U476" s="572">
        <f>'приложение 1.1 '!D372</f>
        <v>1.93</v>
      </c>
      <c r="V476" s="572">
        <f>'приложение 1.1 '!E372</f>
        <v>0</v>
      </c>
      <c r="W476" s="499"/>
    </row>
    <row r="477" spans="1:23" s="284" customFormat="1" ht="33.75">
      <c r="A477" s="556" t="s">
        <v>1541</v>
      </c>
      <c r="B477" s="575" t="s">
        <v>1382</v>
      </c>
      <c r="C477" s="453">
        <v>0</v>
      </c>
      <c r="D477" s="282">
        <f t="shared" si="103"/>
        <v>0</v>
      </c>
      <c r="E477" s="282">
        <f t="shared" si="101"/>
        <v>0</v>
      </c>
      <c r="F477" s="282"/>
      <c r="G477" s="282"/>
      <c r="H477" s="282"/>
      <c r="I477" s="282"/>
      <c r="J477" s="282"/>
      <c r="K477" s="282"/>
      <c r="L477" s="285"/>
      <c r="M477" s="282"/>
      <c r="N477" s="282">
        <f t="shared" si="96"/>
        <v>0</v>
      </c>
      <c r="O477" s="282">
        <f t="shared" si="97"/>
        <v>0</v>
      </c>
      <c r="P477" s="283">
        <f t="shared" si="98"/>
        <v>0</v>
      </c>
      <c r="Q477" s="282">
        <f t="shared" si="102"/>
        <v>0</v>
      </c>
      <c r="R477" s="282">
        <v>0</v>
      </c>
      <c r="S477" s="572">
        <v>2.2559999999999998</v>
      </c>
      <c r="T477" s="572"/>
      <c r="U477" s="572">
        <f>'приложение 1.1 '!D373</f>
        <v>2.2559999999999998</v>
      </c>
      <c r="V477" s="572">
        <f>'приложение 1.1 '!E373</f>
        <v>0</v>
      </c>
      <c r="W477" s="499"/>
    </row>
    <row r="478" spans="1:23" s="284" customFormat="1" ht="22.5">
      <c r="A478" s="556" t="s">
        <v>1542</v>
      </c>
      <c r="B478" s="575" t="s">
        <v>1996</v>
      </c>
      <c r="C478" s="453">
        <v>0</v>
      </c>
      <c r="D478" s="282">
        <f t="shared" si="103"/>
        <v>0</v>
      </c>
      <c r="E478" s="282">
        <f t="shared" si="101"/>
        <v>0</v>
      </c>
      <c r="F478" s="282"/>
      <c r="G478" s="282"/>
      <c r="H478" s="282"/>
      <c r="I478" s="282"/>
      <c r="J478" s="282"/>
      <c r="K478" s="282"/>
      <c r="L478" s="285"/>
      <c r="M478" s="285"/>
      <c r="N478" s="282">
        <f t="shared" si="96"/>
        <v>0</v>
      </c>
      <c r="O478" s="282">
        <f t="shared" si="97"/>
        <v>0</v>
      </c>
      <c r="P478" s="283">
        <f t="shared" si="98"/>
        <v>0</v>
      </c>
      <c r="Q478" s="282">
        <f t="shared" si="102"/>
        <v>0</v>
      </c>
      <c r="R478" s="282">
        <v>0</v>
      </c>
      <c r="S478" s="572">
        <v>1.6120000000000001</v>
      </c>
      <c r="T478" s="572"/>
      <c r="U478" s="572">
        <f>'приложение 1.1 '!D374</f>
        <v>1.6120000000000001</v>
      </c>
      <c r="V478" s="572">
        <f>'приложение 1.1 '!E374</f>
        <v>0</v>
      </c>
      <c r="W478" s="499"/>
    </row>
    <row r="479" spans="1:23" s="284" customFormat="1" ht="22.5" hidden="1">
      <c r="A479" s="556" t="s">
        <v>1543</v>
      </c>
      <c r="B479" s="575" t="s">
        <v>1997</v>
      </c>
      <c r="C479" s="453">
        <v>0</v>
      </c>
      <c r="D479" s="282">
        <f t="shared" si="103"/>
        <v>0</v>
      </c>
      <c r="E479" s="282">
        <f t="shared" si="101"/>
        <v>0</v>
      </c>
      <c r="F479" s="282"/>
      <c r="G479" s="282"/>
      <c r="H479" s="282"/>
      <c r="I479" s="282"/>
      <c r="J479" s="282"/>
      <c r="K479" s="282"/>
      <c r="L479" s="285"/>
      <c r="M479" s="285"/>
      <c r="N479" s="282">
        <f t="shared" ref="N479:N558" si="104">C479-E479</f>
        <v>0</v>
      </c>
      <c r="O479" s="282">
        <f t="shared" ref="O479:O558" si="105">E479-D479</f>
        <v>0</v>
      </c>
      <c r="P479" s="283">
        <f t="shared" ref="P479:P558" si="106">IF(D479=0,0,(O479/D479)*100)</f>
        <v>0</v>
      </c>
      <c r="Q479" s="282">
        <f t="shared" si="102"/>
        <v>0</v>
      </c>
      <c r="R479" s="282">
        <v>0</v>
      </c>
      <c r="S479" s="572">
        <v>0.64600000000000002</v>
      </c>
      <c r="T479" s="572"/>
      <c r="U479" s="572">
        <f>'приложение 1.1 '!D375</f>
        <v>0.64600000000000002</v>
      </c>
      <c r="V479" s="572">
        <f>'приложение 1.1 '!E375</f>
        <v>0</v>
      </c>
      <c r="W479" s="499"/>
    </row>
    <row r="480" spans="1:23" s="284" customFormat="1" ht="22.5" hidden="1">
      <c r="A480" s="556" t="s">
        <v>1544</v>
      </c>
      <c r="B480" s="575" t="s">
        <v>1383</v>
      </c>
      <c r="C480" s="453">
        <v>0</v>
      </c>
      <c r="D480" s="282">
        <f t="shared" si="103"/>
        <v>1.875</v>
      </c>
      <c r="E480" s="282">
        <f t="shared" si="101"/>
        <v>0</v>
      </c>
      <c r="F480" s="282"/>
      <c r="G480" s="282"/>
      <c r="H480" s="282"/>
      <c r="I480" s="282"/>
      <c r="J480" s="282">
        <v>1.875</v>
      </c>
      <c r="K480" s="282"/>
      <c r="L480" s="285"/>
      <c r="M480" s="282"/>
      <c r="N480" s="282">
        <f t="shared" si="104"/>
        <v>0</v>
      </c>
      <c r="O480" s="282">
        <f t="shared" si="105"/>
        <v>-1.875</v>
      </c>
      <c r="P480" s="283">
        <f t="shared" si="106"/>
        <v>-100</v>
      </c>
      <c r="Q480" s="282">
        <f t="shared" si="102"/>
        <v>-1.875</v>
      </c>
      <c r="R480" s="282">
        <v>0</v>
      </c>
      <c r="S480" s="572">
        <v>0.75</v>
      </c>
      <c r="T480" s="572"/>
      <c r="U480" s="572">
        <v>0</v>
      </c>
      <c r="V480" s="572">
        <v>0</v>
      </c>
      <c r="W480" s="499" t="s">
        <v>2339</v>
      </c>
    </row>
    <row r="481" spans="1:23" s="284" customFormat="1" ht="22.5" hidden="1">
      <c r="A481" s="556" t="s">
        <v>1545</v>
      </c>
      <c r="B481" s="575" t="s">
        <v>1387</v>
      </c>
      <c r="C481" s="453">
        <v>0</v>
      </c>
      <c r="D481" s="282">
        <f t="shared" si="103"/>
        <v>2.4449999999999998</v>
      </c>
      <c r="E481" s="282">
        <f t="shared" si="101"/>
        <v>0</v>
      </c>
      <c r="F481" s="282"/>
      <c r="G481" s="282"/>
      <c r="H481" s="282"/>
      <c r="I481" s="282"/>
      <c r="J481" s="282">
        <v>2.4449999999999998</v>
      </c>
      <c r="K481" s="282"/>
      <c r="L481" s="285"/>
      <c r="M481" s="282"/>
      <c r="N481" s="282">
        <f t="shared" si="104"/>
        <v>0</v>
      </c>
      <c r="O481" s="282">
        <f t="shared" si="105"/>
        <v>-2.4449999999999998</v>
      </c>
      <c r="P481" s="283">
        <f t="shared" si="106"/>
        <v>-100</v>
      </c>
      <c r="Q481" s="282">
        <f t="shared" si="102"/>
        <v>-2.4449999999999998</v>
      </c>
      <c r="R481" s="282">
        <v>0</v>
      </c>
      <c r="S481" s="572">
        <v>0.97799999999999998</v>
      </c>
      <c r="T481" s="572"/>
      <c r="U481" s="572">
        <v>0</v>
      </c>
      <c r="V481" s="572">
        <v>0</v>
      </c>
      <c r="W481" s="499" t="s">
        <v>2339</v>
      </c>
    </row>
    <row r="482" spans="1:23" s="284" customFormat="1" ht="22.5" hidden="1">
      <c r="A482" s="556" t="s">
        <v>1546</v>
      </c>
      <c r="B482" s="575" t="s">
        <v>1388</v>
      </c>
      <c r="C482" s="453">
        <v>0</v>
      </c>
      <c r="D482" s="282">
        <f t="shared" si="103"/>
        <v>0.375</v>
      </c>
      <c r="E482" s="282">
        <f t="shared" si="101"/>
        <v>0</v>
      </c>
      <c r="F482" s="282"/>
      <c r="G482" s="282"/>
      <c r="H482" s="282"/>
      <c r="I482" s="282"/>
      <c r="J482" s="282">
        <v>0.375</v>
      </c>
      <c r="K482" s="282"/>
      <c r="L482" s="285"/>
      <c r="M482" s="282"/>
      <c r="N482" s="282">
        <f t="shared" si="104"/>
        <v>0</v>
      </c>
      <c r="O482" s="282">
        <f t="shared" si="105"/>
        <v>-0.375</v>
      </c>
      <c r="P482" s="283">
        <f t="shared" si="106"/>
        <v>-100</v>
      </c>
      <c r="Q482" s="282">
        <f t="shared" si="102"/>
        <v>-0.375</v>
      </c>
      <c r="R482" s="282">
        <v>0</v>
      </c>
      <c r="S482" s="572">
        <v>0.15</v>
      </c>
      <c r="T482" s="572"/>
      <c r="U482" s="572">
        <v>0</v>
      </c>
      <c r="V482" s="572">
        <v>0</v>
      </c>
      <c r="W482" s="499" t="s">
        <v>2339</v>
      </c>
    </row>
    <row r="483" spans="1:23" s="284" customFormat="1" ht="22.5" hidden="1">
      <c r="A483" s="556" t="s">
        <v>1547</v>
      </c>
      <c r="B483" s="575" t="s">
        <v>1389</v>
      </c>
      <c r="C483" s="453">
        <v>0</v>
      </c>
      <c r="D483" s="282">
        <f t="shared" si="103"/>
        <v>0.315</v>
      </c>
      <c r="E483" s="282">
        <f t="shared" si="101"/>
        <v>0</v>
      </c>
      <c r="F483" s="282"/>
      <c r="G483" s="282"/>
      <c r="H483" s="282"/>
      <c r="I483" s="282"/>
      <c r="J483" s="282">
        <v>0.315</v>
      </c>
      <c r="K483" s="282"/>
      <c r="L483" s="285"/>
      <c r="M483" s="282"/>
      <c r="N483" s="282">
        <f t="shared" si="104"/>
        <v>0</v>
      </c>
      <c r="O483" s="282">
        <f t="shared" si="105"/>
        <v>-0.315</v>
      </c>
      <c r="P483" s="283">
        <f t="shared" si="106"/>
        <v>-100</v>
      </c>
      <c r="Q483" s="282">
        <f t="shared" si="102"/>
        <v>-0.315</v>
      </c>
      <c r="R483" s="282">
        <v>0</v>
      </c>
      <c r="S483" s="572">
        <v>0.126</v>
      </c>
      <c r="T483" s="572"/>
      <c r="U483" s="572">
        <v>0</v>
      </c>
      <c r="V483" s="572">
        <v>0</v>
      </c>
      <c r="W483" s="499" t="s">
        <v>2339</v>
      </c>
    </row>
    <row r="484" spans="1:23" s="284" customFormat="1" ht="22.5" hidden="1">
      <c r="A484" s="556" t="s">
        <v>1548</v>
      </c>
      <c r="B484" s="575" t="s">
        <v>1399</v>
      </c>
      <c r="C484" s="453">
        <v>0</v>
      </c>
      <c r="D484" s="282">
        <f t="shared" si="103"/>
        <v>0.78</v>
      </c>
      <c r="E484" s="282">
        <f t="shared" si="101"/>
        <v>0</v>
      </c>
      <c r="F484" s="285"/>
      <c r="G484" s="285"/>
      <c r="H484" s="285"/>
      <c r="I484" s="285"/>
      <c r="J484" s="285">
        <v>0.78</v>
      </c>
      <c r="K484" s="285"/>
      <c r="L484" s="285"/>
      <c r="M484" s="285"/>
      <c r="N484" s="282">
        <f t="shared" si="104"/>
        <v>0</v>
      </c>
      <c r="O484" s="282">
        <f t="shared" si="105"/>
        <v>-0.78</v>
      </c>
      <c r="P484" s="283">
        <f t="shared" si="106"/>
        <v>-100</v>
      </c>
      <c r="Q484" s="282">
        <f t="shared" si="102"/>
        <v>-0.78</v>
      </c>
      <c r="R484" s="282">
        <v>0</v>
      </c>
      <c r="S484" s="572">
        <v>0.312</v>
      </c>
      <c r="T484" s="572"/>
      <c r="U484" s="572">
        <v>0</v>
      </c>
      <c r="V484" s="572">
        <v>0</v>
      </c>
      <c r="W484" s="499" t="s">
        <v>2339</v>
      </c>
    </row>
    <row r="485" spans="1:23" s="284" customFormat="1" ht="33.75">
      <c r="A485" s="556" t="s">
        <v>1549</v>
      </c>
      <c r="B485" s="575" t="s">
        <v>1998</v>
      </c>
      <c r="C485" s="453">
        <v>0</v>
      </c>
      <c r="D485" s="282">
        <f t="shared" si="103"/>
        <v>0</v>
      </c>
      <c r="E485" s="282">
        <f t="shared" si="101"/>
        <v>0</v>
      </c>
      <c r="F485" s="285"/>
      <c r="G485" s="285"/>
      <c r="H485" s="285"/>
      <c r="I485" s="285"/>
      <c r="J485" s="285"/>
      <c r="K485" s="285"/>
      <c r="L485" s="285"/>
      <c r="M485" s="285"/>
      <c r="N485" s="282">
        <f t="shared" si="104"/>
        <v>0</v>
      </c>
      <c r="O485" s="282">
        <f t="shared" si="105"/>
        <v>0</v>
      </c>
      <c r="P485" s="283">
        <f t="shared" si="106"/>
        <v>0</v>
      </c>
      <c r="Q485" s="282">
        <f t="shared" si="102"/>
        <v>0</v>
      </c>
      <c r="R485" s="282">
        <v>0</v>
      </c>
      <c r="S485" s="572">
        <v>1.72</v>
      </c>
      <c r="T485" s="572"/>
      <c r="U485" s="572">
        <f>'приложение 1.1 '!D376</f>
        <v>1.72</v>
      </c>
      <c r="V485" s="572">
        <f>'приложение 1.1 '!E376</f>
        <v>0</v>
      </c>
      <c r="W485" s="499"/>
    </row>
    <row r="486" spans="1:23" s="284" customFormat="1" ht="22.5" hidden="1">
      <c r="A486" s="556" t="s">
        <v>1550</v>
      </c>
      <c r="B486" s="575" t="s">
        <v>1398</v>
      </c>
      <c r="C486" s="453">
        <v>0</v>
      </c>
      <c r="D486" s="282">
        <f t="shared" si="103"/>
        <v>2.4500000000000002</v>
      </c>
      <c r="E486" s="282">
        <f t="shared" si="101"/>
        <v>0</v>
      </c>
      <c r="F486" s="285"/>
      <c r="G486" s="285"/>
      <c r="H486" s="285"/>
      <c r="I486" s="285"/>
      <c r="J486" s="285">
        <v>2.4500000000000002</v>
      </c>
      <c r="K486" s="285"/>
      <c r="L486" s="285"/>
      <c r="M486" s="285"/>
      <c r="N486" s="282">
        <f t="shared" si="104"/>
        <v>0</v>
      </c>
      <c r="O486" s="282">
        <f t="shared" si="105"/>
        <v>-2.4500000000000002</v>
      </c>
      <c r="P486" s="283">
        <f t="shared" si="106"/>
        <v>-100</v>
      </c>
      <c r="Q486" s="282">
        <f t="shared" si="102"/>
        <v>-2.4500000000000002</v>
      </c>
      <c r="R486" s="282">
        <v>0</v>
      </c>
      <c r="S486" s="572">
        <v>0.98</v>
      </c>
      <c r="T486" s="572"/>
      <c r="U486" s="572">
        <v>0</v>
      </c>
      <c r="V486" s="572">
        <v>0</v>
      </c>
      <c r="W486" s="499" t="s">
        <v>2339</v>
      </c>
    </row>
    <row r="487" spans="1:23" s="284" customFormat="1" ht="33.75" hidden="1">
      <c r="A487" s="556" t="s">
        <v>1551</v>
      </c>
      <c r="B487" s="575" t="s">
        <v>1391</v>
      </c>
      <c r="C487" s="453">
        <v>0</v>
      </c>
      <c r="D487" s="282">
        <f t="shared" si="103"/>
        <v>1.82</v>
      </c>
      <c r="E487" s="282">
        <f t="shared" si="101"/>
        <v>0</v>
      </c>
      <c r="F487" s="282"/>
      <c r="G487" s="282"/>
      <c r="H487" s="282"/>
      <c r="I487" s="282"/>
      <c r="J487" s="282">
        <v>1.82</v>
      </c>
      <c r="K487" s="282"/>
      <c r="L487" s="285"/>
      <c r="M487" s="282"/>
      <c r="N487" s="282">
        <f t="shared" si="104"/>
        <v>0</v>
      </c>
      <c r="O487" s="282">
        <f t="shared" si="105"/>
        <v>-1.82</v>
      </c>
      <c r="P487" s="283">
        <f t="shared" si="106"/>
        <v>-100</v>
      </c>
      <c r="Q487" s="282">
        <f t="shared" si="102"/>
        <v>-1.82</v>
      </c>
      <c r="R487" s="282">
        <v>0</v>
      </c>
      <c r="S487" s="572">
        <v>0.72799999999999998</v>
      </c>
      <c r="T487" s="572"/>
      <c r="U487" s="572">
        <v>0</v>
      </c>
      <c r="V487" s="572">
        <v>0</v>
      </c>
      <c r="W487" s="499" t="s">
        <v>2339</v>
      </c>
    </row>
    <row r="488" spans="1:23" s="284" customFormat="1" ht="33.75" hidden="1">
      <c r="A488" s="556" t="s">
        <v>1552</v>
      </c>
      <c r="B488" s="575" t="s">
        <v>1393</v>
      </c>
      <c r="C488" s="453">
        <v>0</v>
      </c>
      <c r="D488" s="282">
        <f t="shared" si="103"/>
        <v>0.875</v>
      </c>
      <c r="E488" s="282">
        <f t="shared" si="101"/>
        <v>0</v>
      </c>
      <c r="F488" s="285"/>
      <c r="G488" s="285"/>
      <c r="H488" s="285"/>
      <c r="I488" s="285"/>
      <c r="J488" s="285">
        <v>0.875</v>
      </c>
      <c r="K488" s="285"/>
      <c r="L488" s="285"/>
      <c r="M488" s="285"/>
      <c r="N488" s="282">
        <f t="shared" si="104"/>
        <v>0</v>
      </c>
      <c r="O488" s="282">
        <f t="shared" si="105"/>
        <v>-0.875</v>
      </c>
      <c r="P488" s="283">
        <f t="shared" si="106"/>
        <v>-100</v>
      </c>
      <c r="Q488" s="282">
        <f t="shared" si="102"/>
        <v>-0.875</v>
      </c>
      <c r="R488" s="282">
        <v>0</v>
      </c>
      <c r="S488" s="572">
        <v>0.35</v>
      </c>
      <c r="T488" s="572"/>
      <c r="U488" s="572">
        <v>0</v>
      </c>
      <c r="V488" s="572">
        <v>0</v>
      </c>
      <c r="W488" s="499" t="s">
        <v>2339</v>
      </c>
    </row>
    <row r="489" spans="1:23" s="284" customFormat="1" ht="33.75" hidden="1">
      <c r="A489" s="556" t="s">
        <v>1553</v>
      </c>
      <c r="B489" s="575" t="s">
        <v>1394</v>
      </c>
      <c r="C489" s="453">
        <v>0</v>
      </c>
      <c r="D489" s="282">
        <f t="shared" si="103"/>
        <v>0.89333579000003693</v>
      </c>
      <c r="E489" s="282">
        <f t="shared" si="101"/>
        <v>0</v>
      </c>
      <c r="F489" s="285"/>
      <c r="G489" s="285"/>
      <c r="H489" s="285"/>
      <c r="I489" s="285"/>
      <c r="J489" s="285">
        <v>0.89333579000003693</v>
      </c>
      <c r="K489" s="285"/>
      <c r="L489" s="285"/>
      <c r="M489" s="285"/>
      <c r="N489" s="282">
        <f t="shared" si="104"/>
        <v>0</v>
      </c>
      <c r="O489" s="282">
        <f t="shared" si="105"/>
        <v>-0.89333579000003693</v>
      </c>
      <c r="P489" s="283">
        <f t="shared" si="106"/>
        <v>-100</v>
      </c>
      <c r="Q489" s="282">
        <f t="shared" si="102"/>
        <v>-0.89333579000003693</v>
      </c>
      <c r="R489" s="282">
        <v>0</v>
      </c>
      <c r="S489" s="572">
        <v>0.5</v>
      </c>
      <c r="T489" s="572"/>
      <c r="U489" s="572">
        <v>0</v>
      </c>
      <c r="V489" s="572">
        <v>0</v>
      </c>
      <c r="W489" s="499" t="s">
        <v>2339</v>
      </c>
    </row>
    <row r="490" spans="1:23" s="284" customFormat="1" ht="45" hidden="1">
      <c r="A490" s="556" t="s">
        <v>1554</v>
      </c>
      <c r="B490" s="575" t="s">
        <v>1396</v>
      </c>
      <c r="C490" s="453">
        <v>0</v>
      </c>
      <c r="D490" s="282">
        <f t="shared" si="103"/>
        <v>1.05</v>
      </c>
      <c r="E490" s="282">
        <f t="shared" si="101"/>
        <v>0</v>
      </c>
      <c r="F490" s="285"/>
      <c r="G490" s="285"/>
      <c r="H490" s="285"/>
      <c r="I490" s="285"/>
      <c r="J490" s="285">
        <v>1.05</v>
      </c>
      <c r="K490" s="285"/>
      <c r="L490" s="285"/>
      <c r="M490" s="285"/>
      <c r="N490" s="282">
        <f t="shared" si="104"/>
        <v>0</v>
      </c>
      <c r="O490" s="282">
        <f t="shared" si="105"/>
        <v>-1.05</v>
      </c>
      <c r="P490" s="283">
        <f t="shared" si="106"/>
        <v>-100</v>
      </c>
      <c r="Q490" s="282">
        <f t="shared" si="102"/>
        <v>-1.05</v>
      </c>
      <c r="R490" s="282">
        <v>0</v>
      </c>
      <c r="S490" s="572">
        <v>0.42</v>
      </c>
      <c r="T490" s="572"/>
      <c r="U490" s="572">
        <v>0</v>
      </c>
      <c r="V490" s="572">
        <v>0</v>
      </c>
      <c r="W490" s="499" t="s">
        <v>2339</v>
      </c>
    </row>
    <row r="491" spans="1:23" s="284" customFormat="1" ht="33.75" hidden="1">
      <c r="A491" s="556" t="s">
        <v>1555</v>
      </c>
      <c r="B491" s="575" t="s">
        <v>1880</v>
      </c>
      <c r="C491" s="453">
        <v>0</v>
      </c>
      <c r="D491" s="282">
        <f t="shared" si="103"/>
        <v>0</v>
      </c>
      <c r="E491" s="282">
        <f t="shared" si="101"/>
        <v>0</v>
      </c>
      <c r="F491" s="285"/>
      <c r="G491" s="285"/>
      <c r="H491" s="285"/>
      <c r="I491" s="285"/>
      <c r="J491" s="285"/>
      <c r="K491" s="285"/>
      <c r="L491" s="285"/>
      <c r="M491" s="285"/>
      <c r="N491" s="282">
        <f t="shared" si="104"/>
        <v>0</v>
      </c>
      <c r="O491" s="282">
        <f t="shared" si="105"/>
        <v>0</v>
      </c>
      <c r="P491" s="283">
        <f t="shared" si="106"/>
        <v>0</v>
      </c>
      <c r="Q491" s="282">
        <f t="shared" si="102"/>
        <v>0</v>
      </c>
      <c r="R491" s="282">
        <v>0</v>
      </c>
      <c r="S491" s="572">
        <v>0.86</v>
      </c>
      <c r="T491" s="572"/>
      <c r="U491" s="572">
        <f>'приложение 1.1 '!D377</f>
        <v>0.86</v>
      </c>
      <c r="V491" s="572">
        <f>'приложение 1.1 '!E377</f>
        <v>0</v>
      </c>
      <c r="W491" s="499"/>
    </row>
    <row r="492" spans="1:23" s="284" customFormat="1" ht="45" hidden="1">
      <c r="A492" s="556" t="s">
        <v>1556</v>
      </c>
      <c r="B492" s="575" t="s">
        <v>1402</v>
      </c>
      <c r="C492" s="453">
        <v>0</v>
      </c>
      <c r="D492" s="282">
        <f t="shared" si="103"/>
        <v>1.5</v>
      </c>
      <c r="E492" s="282">
        <f t="shared" si="101"/>
        <v>0</v>
      </c>
      <c r="F492" s="285"/>
      <c r="G492" s="285"/>
      <c r="H492" s="285"/>
      <c r="I492" s="285"/>
      <c r="J492" s="285">
        <v>1.5</v>
      </c>
      <c r="K492" s="285"/>
      <c r="L492" s="285"/>
      <c r="M492" s="285"/>
      <c r="N492" s="282">
        <f t="shared" si="104"/>
        <v>0</v>
      </c>
      <c r="O492" s="282">
        <f t="shared" si="105"/>
        <v>-1.5</v>
      </c>
      <c r="P492" s="283">
        <f t="shared" si="106"/>
        <v>-100</v>
      </c>
      <c r="Q492" s="282">
        <f t="shared" si="102"/>
        <v>-1.5</v>
      </c>
      <c r="R492" s="282">
        <v>0</v>
      </c>
      <c r="S492" s="572">
        <v>0.6</v>
      </c>
      <c r="T492" s="572"/>
      <c r="U492" s="572">
        <v>0</v>
      </c>
      <c r="V492" s="572">
        <v>0</v>
      </c>
      <c r="W492" s="499" t="s">
        <v>2339</v>
      </c>
    </row>
    <row r="493" spans="1:23" s="284" customFormat="1" ht="45" hidden="1">
      <c r="A493" s="556" t="s">
        <v>1557</v>
      </c>
      <c r="B493" s="575" t="s">
        <v>2047</v>
      </c>
      <c r="C493" s="453">
        <v>0.42</v>
      </c>
      <c r="D493" s="282">
        <f t="shared" si="103"/>
        <v>0.75</v>
      </c>
      <c r="E493" s="282">
        <f t="shared" si="101"/>
        <v>0.42</v>
      </c>
      <c r="F493" s="285"/>
      <c r="G493" s="285"/>
      <c r="H493" s="285"/>
      <c r="I493" s="285"/>
      <c r="J493" s="285">
        <v>0.75</v>
      </c>
      <c r="K493" s="285"/>
      <c r="L493" s="285"/>
      <c r="M493" s="285">
        <v>0.42</v>
      </c>
      <c r="N493" s="282">
        <f t="shared" si="104"/>
        <v>0</v>
      </c>
      <c r="O493" s="282">
        <f t="shared" si="105"/>
        <v>-0.33</v>
      </c>
      <c r="P493" s="283">
        <f t="shared" si="106"/>
        <v>-44</v>
      </c>
      <c r="Q493" s="282">
        <f t="shared" si="102"/>
        <v>-0.33</v>
      </c>
      <c r="R493" s="282">
        <v>0</v>
      </c>
      <c r="S493" s="572">
        <v>0.3</v>
      </c>
      <c r="T493" s="572"/>
      <c r="U493" s="572">
        <f>'приложение 1.1 '!D378</f>
        <v>0.11600000000000001</v>
      </c>
      <c r="V493" s="572">
        <f>'приложение 1.1 '!E378</f>
        <v>0</v>
      </c>
      <c r="W493" s="499"/>
    </row>
    <row r="494" spans="1:23" s="284" customFormat="1" ht="45" hidden="1">
      <c r="A494" s="556" t="s">
        <v>1558</v>
      </c>
      <c r="B494" s="575" t="s">
        <v>2048</v>
      </c>
      <c r="C494" s="453">
        <v>4.07</v>
      </c>
      <c r="D494" s="282">
        <f t="shared" si="103"/>
        <v>0.75</v>
      </c>
      <c r="E494" s="282">
        <f t="shared" si="101"/>
        <v>4.07</v>
      </c>
      <c r="F494" s="285"/>
      <c r="G494" s="285"/>
      <c r="H494" s="285">
        <v>0.75</v>
      </c>
      <c r="I494" s="285"/>
      <c r="J494" s="285"/>
      <c r="K494" s="285"/>
      <c r="L494" s="285"/>
      <c r="M494" s="285">
        <v>4.07</v>
      </c>
      <c r="N494" s="282">
        <f t="shared" si="104"/>
        <v>0</v>
      </c>
      <c r="O494" s="282">
        <f t="shared" si="105"/>
        <v>3.3200000000000003</v>
      </c>
      <c r="P494" s="283">
        <f t="shared" si="106"/>
        <v>442.66666666666669</v>
      </c>
      <c r="Q494" s="282">
        <f t="shared" si="102"/>
        <v>3.3200000000000003</v>
      </c>
      <c r="R494" s="282">
        <v>0</v>
      </c>
      <c r="S494" s="572">
        <v>0.3</v>
      </c>
      <c r="T494" s="572"/>
      <c r="U494" s="572">
        <f>'приложение 1.1 '!D379</f>
        <v>1.1479999999999999</v>
      </c>
      <c r="V494" s="572">
        <f>'приложение 1.1 '!E379</f>
        <v>0</v>
      </c>
      <c r="W494" s="499"/>
    </row>
    <row r="495" spans="1:23" s="284" customFormat="1" ht="45" hidden="1">
      <c r="A495" s="556" t="s">
        <v>1559</v>
      </c>
      <c r="B495" s="575" t="s">
        <v>2049</v>
      </c>
      <c r="C495" s="453">
        <v>1.87</v>
      </c>
      <c r="D495" s="282">
        <f t="shared" si="103"/>
        <v>0.75</v>
      </c>
      <c r="E495" s="282">
        <f t="shared" si="101"/>
        <v>1.87</v>
      </c>
      <c r="F495" s="285"/>
      <c r="G495" s="285"/>
      <c r="H495" s="285">
        <v>0.75</v>
      </c>
      <c r="I495" s="285"/>
      <c r="J495" s="285"/>
      <c r="K495" s="285"/>
      <c r="L495" s="285"/>
      <c r="M495" s="285">
        <v>1.87</v>
      </c>
      <c r="N495" s="282">
        <f t="shared" si="104"/>
        <v>0</v>
      </c>
      <c r="O495" s="282">
        <f t="shared" si="105"/>
        <v>1.1200000000000001</v>
      </c>
      <c r="P495" s="283">
        <f t="shared" si="106"/>
        <v>149.33333333333334</v>
      </c>
      <c r="Q495" s="282">
        <f t="shared" si="102"/>
        <v>1.1200000000000001</v>
      </c>
      <c r="R495" s="282">
        <v>0</v>
      </c>
      <c r="S495" s="572">
        <v>0.3</v>
      </c>
      <c r="T495" s="572"/>
      <c r="U495" s="572">
        <f>'приложение 1.1 '!D380</f>
        <v>0.51400000000000001</v>
      </c>
      <c r="V495" s="572">
        <f>'приложение 1.1 '!E380</f>
        <v>0</v>
      </c>
      <c r="W495" s="499"/>
    </row>
    <row r="496" spans="1:23" s="284" customFormat="1" ht="45" hidden="1">
      <c r="A496" s="556" t="s">
        <v>1560</v>
      </c>
      <c r="B496" s="575" t="s">
        <v>2050</v>
      </c>
      <c r="C496" s="453">
        <v>5.75</v>
      </c>
      <c r="D496" s="282">
        <f t="shared" si="103"/>
        <v>0.75</v>
      </c>
      <c r="E496" s="282">
        <f t="shared" si="101"/>
        <v>5.75</v>
      </c>
      <c r="F496" s="285"/>
      <c r="G496" s="285"/>
      <c r="H496" s="285">
        <v>0.75</v>
      </c>
      <c r="I496" s="285"/>
      <c r="J496" s="285"/>
      <c r="K496" s="285"/>
      <c r="L496" s="285"/>
      <c r="M496" s="285">
        <v>5.75</v>
      </c>
      <c r="N496" s="282">
        <f t="shared" si="104"/>
        <v>0</v>
      </c>
      <c r="O496" s="282">
        <f t="shared" si="105"/>
        <v>5</v>
      </c>
      <c r="P496" s="283">
        <f t="shared" si="106"/>
        <v>666.66666666666674</v>
      </c>
      <c r="Q496" s="282">
        <f t="shared" si="102"/>
        <v>5</v>
      </c>
      <c r="R496" s="282">
        <v>0</v>
      </c>
      <c r="S496" s="572">
        <v>0.3</v>
      </c>
      <c r="T496" s="572"/>
      <c r="U496" s="572">
        <f>'приложение 1.1 '!D381</f>
        <v>1.6180000000000001</v>
      </c>
      <c r="V496" s="572">
        <f>'приложение 1.1 '!E381</f>
        <v>0</v>
      </c>
      <c r="W496" s="499"/>
    </row>
    <row r="497" spans="1:23" s="284" customFormat="1" ht="22.5" hidden="1">
      <c r="A497" s="556" t="s">
        <v>1561</v>
      </c>
      <c r="B497" s="575" t="s">
        <v>1881</v>
      </c>
      <c r="C497" s="453">
        <v>0</v>
      </c>
      <c r="D497" s="282">
        <f t="shared" si="103"/>
        <v>0</v>
      </c>
      <c r="E497" s="282">
        <f t="shared" si="101"/>
        <v>0</v>
      </c>
      <c r="F497" s="285"/>
      <c r="G497" s="285"/>
      <c r="H497" s="285"/>
      <c r="I497" s="285"/>
      <c r="J497" s="285"/>
      <c r="K497" s="285"/>
      <c r="L497" s="285"/>
      <c r="M497" s="282"/>
      <c r="N497" s="282">
        <f t="shared" si="104"/>
        <v>0</v>
      </c>
      <c r="O497" s="282">
        <f t="shared" si="105"/>
        <v>0</v>
      </c>
      <c r="P497" s="283">
        <f t="shared" si="106"/>
        <v>0</v>
      </c>
      <c r="Q497" s="282">
        <f t="shared" si="102"/>
        <v>0</v>
      </c>
      <c r="R497" s="282">
        <v>0</v>
      </c>
      <c r="S497" s="572">
        <v>0.72</v>
      </c>
      <c r="T497" s="572"/>
      <c r="U497" s="572">
        <f>'приложение 1.1 '!D382</f>
        <v>0.72</v>
      </c>
      <c r="V497" s="572">
        <f>'приложение 1.1 '!E382</f>
        <v>0</v>
      </c>
      <c r="W497" s="499"/>
    </row>
    <row r="498" spans="1:23" s="284" customFormat="1" ht="33.75" hidden="1">
      <c r="A498" s="556" t="s">
        <v>1562</v>
      </c>
      <c r="B498" s="575" t="s">
        <v>1404</v>
      </c>
      <c r="C498" s="453">
        <v>0</v>
      </c>
      <c r="D498" s="282">
        <f t="shared" si="103"/>
        <v>0</v>
      </c>
      <c r="E498" s="282">
        <f t="shared" si="101"/>
        <v>0</v>
      </c>
      <c r="F498" s="285"/>
      <c r="G498" s="285"/>
      <c r="H498" s="285"/>
      <c r="I498" s="285"/>
      <c r="J498" s="285"/>
      <c r="K498" s="285"/>
      <c r="L498" s="285"/>
      <c r="M498" s="285"/>
      <c r="N498" s="282">
        <f t="shared" si="104"/>
        <v>0</v>
      </c>
      <c r="O498" s="282">
        <f t="shared" si="105"/>
        <v>0</v>
      </c>
      <c r="P498" s="283">
        <f t="shared" si="106"/>
        <v>0</v>
      </c>
      <c r="Q498" s="282">
        <f t="shared" si="102"/>
        <v>0</v>
      </c>
      <c r="R498" s="282">
        <v>0</v>
      </c>
      <c r="S498" s="572">
        <v>0.96</v>
      </c>
      <c r="T498" s="572"/>
      <c r="U498" s="572">
        <f>'приложение 1.1 '!D383</f>
        <v>0.32</v>
      </c>
      <c r="V498" s="572">
        <f>'приложение 1.1 '!E383</f>
        <v>0</v>
      </c>
      <c r="W498" s="499"/>
    </row>
    <row r="499" spans="1:23" s="284" customFormat="1" ht="33.75" hidden="1">
      <c r="A499" s="556" t="s">
        <v>1563</v>
      </c>
      <c r="B499" s="575" t="s">
        <v>1899</v>
      </c>
      <c r="C499" s="453">
        <v>0</v>
      </c>
      <c r="D499" s="282">
        <f t="shared" si="103"/>
        <v>0</v>
      </c>
      <c r="E499" s="282">
        <f t="shared" ref="E499:E575" si="107">G499+I499+K499+M499</f>
        <v>0</v>
      </c>
      <c r="F499" s="285"/>
      <c r="G499" s="285"/>
      <c r="H499" s="285"/>
      <c r="I499" s="285"/>
      <c r="J499" s="285"/>
      <c r="K499" s="285"/>
      <c r="L499" s="285"/>
      <c r="M499" s="285"/>
      <c r="N499" s="282">
        <f t="shared" si="104"/>
        <v>0</v>
      </c>
      <c r="O499" s="282">
        <f t="shared" si="105"/>
        <v>0</v>
      </c>
      <c r="P499" s="283">
        <f t="shared" si="106"/>
        <v>0</v>
      </c>
      <c r="Q499" s="282">
        <f t="shared" si="102"/>
        <v>0</v>
      </c>
      <c r="R499" s="282">
        <v>0</v>
      </c>
      <c r="S499" s="572">
        <v>1.738</v>
      </c>
      <c r="T499" s="572"/>
      <c r="U499" s="572">
        <f>'приложение 1.1 '!D384</f>
        <v>1.738</v>
      </c>
      <c r="V499" s="572">
        <f>'приложение 1.1 '!E384</f>
        <v>0</v>
      </c>
      <c r="W499" s="499"/>
    </row>
    <row r="500" spans="1:23" s="284" customFormat="1" ht="33.75" hidden="1">
      <c r="A500" s="556" t="s">
        <v>1564</v>
      </c>
      <c r="B500" s="575" t="s">
        <v>1994</v>
      </c>
      <c r="C500" s="453">
        <v>0</v>
      </c>
      <c r="D500" s="282">
        <f t="shared" si="103"/>
        <v>3.7813435000000002</v>
      </c>
      <c r="E500" s="282">
        <f t="shared" si="107"/>
        <v>0</v>
      </c>
      <c r="F500" s="285"/>
      <c r="G500" s="285"/>
      <c r="H500" s="285">
        <v>3.7813435000000002</v>
      </c>
      <c r="I500" s="285"/>
      <c r="J500" s="285"/>
      <c r="K500" s="285"/>
      <c r="L500" s="285"/>
      <c r="M500" s="285"/>
      <c r="N500" s="282">
        <f t="shared" si="104"/>
        <v>0</v>
      </c>
      <c r="O500" s="282">
        <f t="shared" si="105"/>
        <v>-3.7813435000000002</v>
      </c>
      <c r="P500" s="283">
        <f t="shared" si="106"/>
        <v>-100</v>
      </c>
      <c r="Q500" s="282">
        <f t="shared" si="102"/>
        <v>-3.7813435000000002</v>
      </c>
      <c r="R500" s="282">
        <v>0</v>
      </c>
      <c r="S500" s="572">
        <v>1.69</v>
      </c>
      <c r="T500" s="572"/>
      <c r="U500" s="572">
        <v>0</v>
      </c>
      <c r="V500" s="572">
        <v>0</v>
      </c>
      <c r="W500" s="499" t="s">
        <v>2339</v>
      </c>
    </row>
    <row r="501" spans="1:23" s="284" customFormat="1" ht="22.5" hidden="1">
      <c r="A501" s="556" t="s">
        <v>1565</v>
      </c>
      <c r="B501" s="575" t="s">
        <v>1407</v>
      </c>
      <c r="C501" s="453">
        <v>0</v>
      </c>
      <c r="D501" s="282">
        <f t="shared" si="103"/>
        <v>0.8</v>
      </c>
      <c r="E501" s="282">
        <f t="shared" si="107"/>
        <v>0</v>
      </c>
      <c r="F501" s="285"/>
      <c r="G501" s="285"/>
      <c r="H501" s="285">
        <v>0.8</v>
      </c>
      <c r="I501" s="285"/>
      <c r="J501" s="285"/>
      <c r="K501" s="285"/>
      <c r="L501" s="285"/>
      <c r="M501" s="285"/>
      <c r="N501" s="282">
        <f t="shared" si="104"/>
        <v>0</v>
      </c>
      <c r="O501" s="282">
        <f t="shared" si="105"/>
        <v>-0.8</v>
      </c>
      <c r="P501" s="283">
        <f t="shared" si="106"/>
        <v>-100</v>
      </c>
      <c r="Q501" s="282">
        <f t="shared" si="102"/>
        <v>-0.8</v>
      </c>
      <c r="R501" s="282">
        <v>0</v>
      </c>
      <c r="S501" s="572">
        <v>0.32</v>
      </c>
      <c r="T501" s="572"/>
      <c r="U501" s="572">
        <v>0</v>
      </c>
      <c r="V501" s="572">
        <v>0</v>
      </c>
      <c r="W501" s="499" t="s">
        <v>2339</v>
      </c>
    </row>
    <row r="502" spans="1:23" s="284" customFormat="1" ht="33.75" hidden="1">
      <c r="A502" s="556" t="s">
        <v>1566</v>
      </c>
      <c r="B502" s="575" t="s">
        <v>1408</v>
      </c>
      <c r="C502" s="453">
        <v>0</v>
      </c>
      <c r="D502" s="282">
        <f t="shared" si="103"/>
        <v>2.375</v>
      </c>
      <c r="E502" s="282">
        <f t="shared" si="107"/>
        <v>0</v>
      </c>
      <c r="F502" s="285"/>
      <c r="G502" s="285"/>
      <c r="H502" s="285">
        <v>2.375</v>
      </c>
      <c r="I502" s="285"/>
      <c r="J502" s="285"/>
      <c r="K502" s="285"/>
      <c r="L502" s="285"/>
      <c r="M502" s="285"/>
      <c r="N502" s="282">
        <f t="shared" si="104"/>
        <v>0</v>
      </c>
      <c r="O502" s="282">
        <f t="shared" si="105"/>
        <v>-2.375</v>
      </c>
      <c r="P502" s="283">
        <f t="shared" si="106"/>
        <v>-100</v>
      </c>
      <c r="Q502" s="282">
        <f t="shared" si="102"/>
        <v>-2.375</v>
      </c>
      <c r="R502" s="282">
        <v>0</v>
      </c>
      <c r="S502" s="572">
        <v>0.95</v>
      </c>
      <c r="T502" s="572"/>
      <c r="U502" s="572">
        <v>0</v>
      </c>
      <c r="V502" s="572">
        <v>0</v>
      </c>
      <c r="W502" s="499" t="s">
        <v>2339</v>
      </c>
    </row>
    <row r="503" spans="1:23" s="284" customFormat="1" ht="45" hidden="1">
      <c r="A503" s="556" t="s">
        <v>1567</v>
      </c>
      <c r="B503" s="575" t="s">
        <v>1310</v>
      </c>
      <c r="C503" s="453">
        <v>0</v>
      </c>
      <c r="D503" s="282">
        <f t="shared" si="103"/>
        <v>0</v>
      </c>
      <c r="E503" s="282">
        <f t="shared" si="107"/>
        <v>0</v>
      </c>
      <c r="F503" s="285"/>
      <c r="G503" s="285"/>
      <c r="H503" s="285"/>
      <c r="I503" s="285"/>
      <c r="J503" s="285"/>
      <c r="K503" s="285"/>
      <c r="L503" s="285"/>
      <c r="M503" s="282"/>
      <c r="N503" s="282">
        <f t="shared" si="104"/>
        <v>0</v>
      </c>
      <c r="O503" s="282">
        <f t="shared" si="105"/>
        <v>0</v>
      </c>
      <c r="P503" s="283">
        <f t="shared" si="106"/>
        <v>0</v>
      </c>
      <c r="Q503" s="282">
        <f t="shared" si="102"/>
        <v>0</v>
      </c>
      <c r="R503" s="282">
        <v>0</v>
      </c>
      <c r="S503" s="572">
        <v>0.73</v>
      </c>
      <c r="T503" s="572"/>
      <c r="U503" s="572">
        <f>'приложение 1.1 '!D385</f>
        <v>0.73</v>
      </c>
      <c r="V503" s="572">
        <f>'приложение 1.1 '!E385</f>
        <v>0</v>
      </c>
      <c r="W503" s="499"/>
    </row>
    <row r="504" spans="1:23" s="284" customFormat="1" ht="22.5" hidden="1">
      <c r="A504" s="556" t="s">
        <v>1657</v>
      </c>
      <c r="B504" s="575" t="s">
        <v>1581</v>
      </c>
      <c r="C504" s="453">
        <v>0</v>
      </c>
      <c r="D504" s="282">
        <f t="shared" si="103"/>
        <v>2.0091000000000001</v>
      </c>
      <c r="E504" s="282">
        <f t="shared" si="107"/>
        <v>0</v>
      </c>
      <c r="F504" s="285"/>
      <c r="G504" s="285"/>
      <c r="H504" s="285">
        <v>2.0091000000000001</v>
      </c>
      <c r="I504" s="285"/>
      <c r="J504" s="285"/>
      <c r="K504" s="285"/>
      <c r="L504" s="285"/>
      <c r="M504" s="285"/>
      <c r="N504" s="282">
        <f t="shared" si="104"/>
        <v>0</v>
      </c>
      <c r="O504" s="282">
        <f t="shared" si="105"/>
        <v>-2.0091000000000001</v>
      </c>
      <c r="P504" s="283">
        <f t="shared" si="106"/>
        <v>-100</v>
      </c>
      <c r="Q504" s="282">
        <f t="shared" si="102"/>
        <v>-2.0091000000000001</v>
      </c>
      <c r="R504" s="282">
        <v>0</v>
      </c>
      <c r="S504" s="572">
        <v>0.89200000000000002</v>
      </c>
      <c r="T504" s="572"/>
      <c r="U504" s="572">
        <v>0</v>
      </c>
      <c r="V504" s="572">
        <v>0</v>
      </c>
      <c r="W504" s="499" t="s">
        <v>2339</v>
      </c>
    </row>
    <row r="505" spans="1:23" s="284" customFormat="1" ht="22.5" hidden="1">
      <c r="A505" s="556" t="s">
        <v>1658</v>
      </c>
      <c r="B505" s="575" t="s">
        <v>1582</v>
      </c>
      <c r="C505" s="453">
        <v>0</v>
      </c>
      <c r="D505" s="282">
        <f t="shared" si="103"/>
        <v>0.93</v>
      </c>
      <c r="E505" s="282">
        <f t="shared" si="107"/>
        <v>0</v>
      </c>
      <c r="F505" s="285"/>
      <c r="G505" s="285"/>
      <c r="H505" s="285">
        <v>0.93</v>
      </c>
      <c r="I505" s="285"/>
      <c r="J505" s="285"/>
      <c r="K505" s="285"/>
      <c r="L505" s="285"/>
      <c r="M505" s="282"/>
      <c r="N505" s="282">
        <f t="shared" si="104"/>
        <v>0</v>
      </c>
      <c r="O505" s="282">
        <f t="shared" si="105"/>
        <v>-0.93</v>
      </c>
      <c r="P505" s="283">
        <f t="shared" si="106"/>
        <v>-100</v>
      </c>
      <c r="Q505" s="282">
        <f t="shared" ref="Q505:Q568" si="108">O505</f>
        <v>-0.93</v>
      </c>
      <c r="R505" s="282">
        <v>0</v>
      </c>
      <c r="S505" s="572">
        <v>0.372</v>
      </c>
      <c r="T505" s="572"/>
      <c r="U505" s="572">
        <v>0</v>
      </c>
      <c r="V505" s="572">
        <v>0</v>
      </c>
      <c r="W505" s="499" t="s">
        <v>2339</v>
      </c>
    </row>
    <row r="506" spans="1:23" s="284" customFormat="1" ht="33.75" hidden="1">
      <c r="A506" s="556" t="s">
        <v>1659</v>
      </c>
      <c r="B506" s="575" t="s">
        <v>1583</v>
      </c>
      <c r="C506" s="453">
        <v>0</v>
      </c>
      <c r="D506" s="282">
        <f t="shared" si="103"/>
        <v>0.625</v>
      </c>
      <c r="E506" s="282">
        <f t="shared" si="107"/>
        <v>0</v>
      </c>
      <c r="F506" s="285"/>
      <c r="G506" s="285"/>
      <c r="H506" s="285">
        <v>0.625</v>
      </c>
      <c r="I506" s="285"/>
      <c r="J506" s="282"/>
      <c r="K506" s="285"/>
      <c r="L506" s="285"/>
      <c r="M506" s="285"/>
      <c r="N506" s="282">
        <f t="shared" si="104"/>
        <v>0</v>
      </c>
      <c r="O506" s="282">
        <f t="shared" si="105"/>
        <v>-0.625</v>
      </c>
      <c r="P506" s="283">
        <f t="shared" si="106"/>
        <v>-100</v>
      </c>
      <c r="Q506" s="282">
        <f t="shared" si="108"/>
        <v>-0.625</v>
      </c>
      <c r="R506" s="282">
        <v>0</v>
      </c>
      <c r="S506" s="572">
        <v>0.25</v>
      </c>
      <c r="T506" s="572"/>
      <c r="U506" s="572">
        <v>0</v>
      </c>
      <c r="V506" s="572">
        <v>0</v>
      </c>
      <c r="W506" s="499" t="s">
        <v>2339</v>
      </c>
    </row>
    <row r="507" spans="1:23" s="284" customFormat="1" ht="33.75" hidden="1">
      <c r="A507" s="556" t="s">
        <v>1660</v>
      </c>
      <c r="B507" s="575" t="s">
        <v>1584</v>
      </c>
      <c r="C507" s="453">
        <v>0</v>
      </c>
      <c r="D507" s="282">
        <f t="shared" si="103"/>
        <v>1.08</v>
      </c>
      <c r="E507" s="282">
        <f t="shared" si="107"/>
        <v>0</v>
      </c>
      <c r="F507" s="285"/>
      <c r="G507" s="285"/>
      <c r="H507" s="285">
        <v>1.08</v>
      </c>
      <c r="I507" s="285"/>
      <c r="J507" s="282"/>
      <c r="K507" s="285"/>
      <c r="L507" s="285"/>
      <c r="M507" s="285"/>
      <c r="N507" s="282">
        <f t="shared" si="104"/>
        <v>0</v>
      </c>
      <c r="O507" s="282">
        <f t="shared" si="105"/>
        <v>-1.08</v>
      </c>
      <c r="P507" s="283">
        <f t="shared" si="106"/>
        <v>-100</v>
      </c>
      <c r="Q507" s="282">
        <f t="shared" si="108"/>
        <v>-1.08</v>
      </c>
      <c r="R507" s="282">
        <v>0</v>
      </c>
      <c r="S507" s="572">
        <v>0.432</v>
      </c>
      <c r="T507" s="572"/>
      <c r="U507" s="572">
        <v>0</v>
      </c>
      <c r="V507" s="572">
        <v>0</v>
      </c>
      <c r="W507" s="499" t="s">
        <v>2339</v>
      </c>
    </row>
    <row r="508" spans="1:23" s="284" customFormat="1" ht="22.5" hidden="1">
      <c r="A508" s="556" t="s">
        <v>1661</v>
      </c>
      <c r="B508" s="575" t="s">
        <v>1585</v>
      </c>
      <c r="C508" s="453">
        <v>0</v>
      </c>
      <c r="D508" s="282">
        <f t="shared" si="103"/>
        <v>1.08</v>
      </c>
      <c r="E508" s="282">
        <f t="shared" si="107"/>
        <v>0</v>
      </c>
      <c r="F508" s="285"/>
      <c r="G508" s="285"/>
      <c r="H508" s="285">
        <v>1.08</v>
      </c>
      <c r="I508" s="285"/>
      <c r="J508" s="282"/>
      <c r="K508" s="285"/>
      <c r="L508" s="285"/>
      <c r="M508" s="285"/>
      <c r="N508" s="282">
        <f t="shared" si="104"/>
        <v>0</v>
      </c>
      <c r="O508" s="282">
        <f t="shared" si="105"/>
        <v>-1.08</v>
      </c>
      <c r="P508" s="283">
        <f t="shared" si="106"/>
        <v>-100</v>
      </c>
      <c r="Q508" s="282">
        <f t="shared" si="108"/>
        <v>-1.08</v>
      </c>
      <c r="R508" s="282">
        <v>0</v>
      </c>
      <c r="S508" s="572">
        <v>0.432</v>
      </c>
      <c r="T508" s="572"/>
      <c r="U508" s="572">
        <v>0</v>
      </c>
      <c r="V508" s="572">
        <v>0</v>
      </c>
      <c r="W508" s="499" t="s">
        <v>2339</v>
      </c>
    </row>
    <row r="509" spans="1:23" s="284" customFormat="1" ht="33.75" hidden="1">
      <c r="A509" s="556" t="s">
        <v>1662</v>
      </c>
      <c r="B509" s="575" t="s">
        <v>1586</v>
      </c>
      <c r="C509" s="453">
        <v>0</v>
      </c>
      <c r="D509" s="282">
        <f t="shared" si="103"/>
        <v>1.69</v>
      </c>
      <c r="E509" s="282">
        <f t="shared" si="107"/>
        <v>0</v>
      </c>
      <c r="F509" s="285"/>
      <c r="G509" s="285"/>
      <c r="H509" s="285">
        <v>1.69</v>
      </c>
      <c r="I509" s="285"/>
      <c r="J509" s="285"/>
      <c r="K509" s="285"/>
      <c r="L509" s="285"/>
      <c r="M509" s="285"/>
      <c r="N509" s="282">
        <f t="shared" si="104"/>
        <v>0</v>
      </c>
      <c r="O509" s="282">
        <f t="shared" si="105"/>
        <v>-1.69</v>
      </c>
      <c r="P509" s="283">
        <f t="shared" si="106"/>
        <v>-100</v>
      </c>
      <c r="Q509" s="282">
        <f t="shared" si="108"/>
        <v>-1.69</v>
      </c>
      <c r="R509" s="282">
        <v>0</v>
      </c>
      <c r="S509" s="572">
        <v>0.67600000000000005</v>
      </c>
      <c r="T509" s="572"/>
      <c r="U509" s="572">
        <v>0</v>
      </c>
      <c r="V509" s="572">
        <v>0</v>
      </c>
      <c r="W509" s="499" t="s">
        <v>2339</v>
      </c>
    </row>
    <row r="510" spans="1:23" s="284" customFormat="1" ht="33.75" hidden="1">
      <c r="A510" s="556" t="s">
        <v>1663</v>
      </c>
      <c r="B510" s="575" t="s">
        <v>1589</v>
      </c>
      <c r="C510" s="453">
        <v>0</v>
      </c>
      <c r="D510" s="282">
        <f t="shared" si="103"/>
        <v>0.13</v>
      </c>
      <c r="E510" s="282">
        <f t="shared" si="107"/>
        <v>0</v>
      </c>
      <c r="F510" s="285"/>
      <c r="G510" s="285"/>
      <c r="H510" s="285">
        <v>0.13</v>
      </c>
      <c r="I510" s="285"/>
      <c r="J510" s="285"/>
      <c r="K510" s="285"/>
      <c r="L510" s="285"/>
      <c r="M510" s="285"/>
      <c r="N510" s="282">
        <f t="shared" si="104"/>
        <v>0</v>
      </c>
      <c r="O510" s="282">
        <f t="shared" si="105"/>
        <v>-0.13</v>
      </c>
      <c r="P510" s="283">
        <f t="shared" si="106"/>
        <v>-100</v>
      </c>
      <c r="Q510" s="282">
        <f t="shared" si="108"/>
        <v>-0.13</v>
      </c>
      <c r="R510" s="282">
        <v>0</v>
      </c>
      <c r="S510" s="572">
        <v>5.1999999999999998E-2</v>
      </c>
      <c r="T510" s="572"/>
      <c r="U510" s="572">
        <v>0</v>
      </c>
      <c r="V510" s="572">
        <v>0</v>
      </c>
      <c r="W510" s="499" t="s">
        <v>2339</v>
      </c>
    </row>
    <row r="511" spans="1:23" s="284" customFormat="1" ht="22.5" hidden="1">
      <c r="A511" s="556" t="s">
        <v>1664</v>
      </c>
      <c r="B511" s="575" t="s">
        <v>2003</v>
      </c>
      <c r="C511" s="453">
        <v>0</v>
      </c>
      <c r="D511" s="282">
        <f t="shared" si="103"/>
        <v>0</v>
      </c>
      <c r="E511" s="282">
        <f t="shared" si="107"/>
        <v>0</v>
      </c>
      <c r="F511" s="285"/>
      <c r="G511" s="285"/>
      <c r="H511" s="285"/>
      <c r="I511" s="285"/>
      <c r="J511" s="285"/>
      <c r="K511" s="285"/>
      <c r="L511" s="285"/>
      <c r="M511" s="285"/>
      <c r="N511" s="282">
        <f t="shared" si="104"/>
        <v>0</v>
      </c>
      <c r="O511" s="282">
        <f t="shared" si="105"/>
        <v>0</v>
      </c>
      <c r="P511" s="283">
        <f t="shared" si="106"/>
        <v>0</v>
      </c>
      <c r="Q511" s="282">
        <f t="shared" si="108"/>
        <v>0</v>
      </c>
      <c r="R511" s="282">
        <v>0</v>
      </c>
      <c r="S511" s="572">
        <v>2.8479999999999999</v>
      </c>
      <c r="T511" s="572"/>
      <c r="U511" s="572">
        <f>'приложение 1.1 '!D386</f>
        <v>2.8479999999999999</v>
      </c>
      <c r="V511" s="572">
        <f>'приложение 1.1 '!E386</f>
        <v>0</v>
      </c>
      <c r="W511" s="499"/>
    </row>
    <row r="512" spans="1:23" s="284" customFormat="1" ht="22.5" hidden="1">
      <c r="A512" s="556" t="s">
        <v>1665</v>
      </c>
      <c r="B512" s="575" t="s">
        <v>2113</v>
      </c>
      <c r="C512" s="453">
        <v>0</v>
      </c>
      <c r="D512" s="282">
        <f t="shared" si="103"/>
        <v>0</v>
      </c>
      <c r="E512" s="282">
        <f t="shared" si="107"/>
        <v>0</v>
      </c>
      <c r="F512" s="285"/>
      <c r="G512" s="285"/>
      <c r="H512" s="285"/>
      <c r="I512" s="285"/>
      <c r="J512" s="285"/>
      <c r="K512" s="285"/>
      <c r="L512" s="285"/>
      <c r="M512" s="285"/>
      <c r="N512" s="282">
        <f t="shared" si="104"/>
        <v>0</v>
      </c>
      <c r="O512" s="282">
        <f t="shared" si="105"/>
        <v>0</v>
      </c>
      <c r="P512" s="283">
        <f t="shared" si="106"/>
        <v>0</v>
      </c>
      <c r="Q512" s="282">
        <f t="shared" si="108"/>
        <v>0</v>
      </c>
      <c r="R512" s="282">
        <v>0</v>
      </c>
      <c r="S512" s="572">
        <v>0.63</v>
      </c>
      <c r="T512" s="572"/>
      <c r="U512" s="572">
        <f>'приложение 1.1 '!D387</f>
        <v>0.63</v>
      </c>
      <c r="V512" s="572">
        <f>'приложение 1.1 '!E387</f>
        <v>0</v>
      </c>
      <c r="W512" s="499"/>
    </row>
    <row r="513" spans="1:23" s="284" customFormat="1" ht="33.75" hidden="1">
      <c r="A513" s="556" t="s">
        <v>1666</v>
      </c>
      <c r="B513" s="575" t="s">
        <v>2004</v>
      </c>
      <c r="C513" s="453">
        <v>0</v>
      </c>
      <c r="D513" s="282">
        <f t="shared" si="103"/>
        <v>0</v>
      </c>
      <c r="E513" s="282">
        <f t="shared" si="107"/>
        <v>0</v>
      </c>
      <c r="F513" s="285"/>
      <c r="G513" s="285"/>
      <c r="H513" s="285"/>
      <c r="I513" s="285"/>
      <c r="J513" s="285"/>
      <c r="K513" s="285"/>
      <c r="L513" s="285"/>
      <c r="M513" s="285"/>
      <c r="N513" s="282">
        <f t="shared" si="104"/>
        <v>0</v>
      </c>
      <c r="O513" s="282">
        <f t="shared" si="105"/>
        <v>0</v>
      </c>
      <c r="P513" s="283">
        <f t="shared" si="106"/>
        <v>0</v>
      </c>
      <c r="Q513" s="282">
        <f t="shared" si="108"/>
        <v>0</v>
      </c>
      <c r="R513" s="282">
        <v>0</v>
      </c>
      <c r="S513" s="572">
        <v>0.46200000000000002</v>
      </c>
      <c r="T513" s="572"/>
      <c r="U513" s="572">
        <f>'приложение 1.1 '!D388</f>
        <v>0.46200000000000002</v>
      </c>
      <c r="V513" s="572">
        <f>'приложение 1.1 '!E388</f>
        <v>0</v>
      </c>
      <c r="W513" s="499"/>
    </row>
    <row r="514" spans="1:23" s="284" customFormat="1" ht="22.5" hidden="1">
      <c r="A514" s="556" t="s">
        <v>1667</v>
      </c>
      <c r="B514" s="575" t="s">
        <v>2007</v>
      </c>
      <c r="C514" s="453">
        <v>0</v>
      </c>
      <c r="D514" s="282">
        <f t="shared" si="103"/>
        <v>0</v>
      </c>
      <c r="E514" s="282">
        <f t="shared" si="107"/>
        <v>0</v>
      </c>
      <c r="F514" s="285"/>
      <c r="G514" s="285"/>
      <c r="H514" s="285"/>
      <c r="I514" s="285"/>
      <c r="J514" s="285"/>
      <c r="K514" s="285"/>
      <c r="L514" s="285"/>
      <c r="M514" s="285"/>
      <c r="N514" s="282">
        <f t="shared" si="104"/>
        <v>0</v>
      </c>
      <c r="O514" s="282">
        <f t="shared" si="105"/>
        <v>0</v>
      </c>
      <c r="P514" s="283">
        <f t="shared" si="106"/>
        <v>0</v>
      </c>
      <c r="Q514" s="282">
        <f t="shared" si="108"/>
        <v>0</v>
      </c>
      <c r="R514" s="282">
        <v>0</v>
      </c>
      <c r="S514" s="572">
        <v>1.909</v>
      </c>
      <c r="T514" s="572"/>
      <c r="U514" s="572">
        <f>'приложение 1.1 '!D389</f>
        <v>2.44</v>
      </c>
      <c r="V514" s="572">
        <f>'приложение 1.1 '!E389</f>
        <v>0</v>
      </c>
      <c r="W514" s="499"/>
    </row>
    <row r="515" spans="1:23" s="284" customFormat="1" ht="45" hidden="1">
      <c r="A515" s="556" t="s">
        <v>1678</v>
      </c>
      <c r="B515" s="575" t="s">
        <v>1900</v>
      </c>
      <c r="C515" s="453">
        <v>0</v>
      </c>
      <c r="D515" s="282">
        <f t="shared" si="103"/>
        <v>0</v>
      </c>
      <c r="E515" s="282">
        <f t="shared" si="107"/>
        <v>0</v>
      </c>
      <c r="F515" s="285"/>
      <c r="G515" s="285"/>
      <c r="H515" s="285"/>
      <c r="I515" s="285"/>
      <c r="J515" s="285"/>
      <c r="K515" s="285"/>
      <c r="L515" s="285"/>
      <c r="M515" s="285"/>
      <c r="N515" s="282">
        <f t="shared" si="104"/>
        <v>0</v>
      </c>
      <c r="O515" s="282">
        <f t="shared" si="105"/>
        <v>0</v>
      </c>
      <c r="P515" s="283">
        <f t="shared" si="106"/>
        <v>0</v>
      </c>
      <c r="Q515" s="282">
        <f t="shared" si="108"/>
        <v>0</v>
      </c>
      <c r="R515" s="282">
        <v>0</v>
      </c>
      <c r="S515" s="572">
        <v>0.2</v>
      </c>
      <c r="T515" s="572"/>
      <c r="U515" s="572">
        <f>'приложение 1.1 '!D390</f>
        <v>0.2</v>
      </c>
      <c r="V515" s="572">
        <f>'приложение 1.1 '!E390</f>
        <v>0</v>
      </c>
      <c r="W515" s="499"/>
    </row>
    <row r="516" spans="1:23" s="284" customFormat="1" ht="22.5" hidden="1">
      <c r="A516" s="556" t="s">
        <v>1679</v>
      </c>
      <c r="B516" s="575" t="s">
        <v>1904</v>
      </c>
      <c r="C516" s="453">
        <v>0</v>
      </c>
      <c r="D516" s="282">
        <f t="shared" si="103"/>
        <v>0</v>
      </c>
      <c r="E516" s="282">
        <f t="shared" si="107"/>
        <v>0</v>
      </c>
      <c r="F516" s="285"/>
      <c r="G516" s="285"/>
      <c r="H516" s="285"/>
      <c r="I516" s="285"/>
      <c r="J516" s="285"/>
      <c r="K516" s="285"/>
      <c r="L516" s="285"/>
      <c r="M516" s="285"/>
      <c r="N516" s="282">
        <f t="shared" si="104"/>
        <v>0</v>
      </c>
      <c r="O516" s="282">
        <f t="shared" si="105"/>
        <v>0</v>
      </c>
      <c r="P516" s="283">
        <f t="shared" si="106"/>
        <v>0</v>
      </c>
      <c r="Q516" s="282">
        <f t="shared" si="108"/>
        <v>0</v>
      </c>
      <c r="R516" s="282">
        <v>0</v>
      </c>
      <c r="S516" s="572">
        <v>0.52800000000000002</v>
      </c>
      <c r="T516" s="572"/>
      <c r="U516" s="572">
        <f>'приложение 1.1 '!D391</f>
        <v>0.56000000000000005</v>
      </c>
      <c r="V516" s="572">
        <f>'приложение 1.1 '!E391</f>
        <v>0</v>
      </c>
      <c r="W516" s="499"/>
    </row>
    <row r="517" spans="1:23" s="284" customFormat="1" ht="22.5" hidden="1">
      <c r="A517" s="556" t="s">
        <v>1680</v>
      </c>
      <c r="B517" s="575" t="s">
        <v>1591</v>
      </c>
      <c r="C517" s="453">
        <v>0</v>
      </c>
      <c r="D517" s="282">
        <f t="shared" si="103"/>
        <v>0.27500000000000002</v>
      </c>
      <c r="E517" s="282">
        <f t="shared" si="107"/>
        <v>0</v>
      </c>
      <c r="F517" s="285"/>
      <c r="G517" s="285"/>
      <c r="H517" s="285">
        <v>0.27500000000000002</v>
      </c>
      <c r="I517" s="285"/>
      <c r="J517" s="285"/>
      <c r="K517" s="285"/>
      <c r="L517" s="285"/>
      <c r="M517" s="285"/>
      <c r="N517" s="282">
        <f t="shared" si="104"/>
        <v>0</v>
      </c>
      <c r="O517" s="282">
        <f t="shared" si="105"/>
        <v>-0.27500000000000002</v>
      </c>
      <c r="P517" s="283">
        <f t="shared" si="106"/>
        <v>-100</v>
      </c>
      <c r="Q517" s="282">
        <f t="shared" si="108"/>
        <v>-0.27500000000000002</v>
      </c>
      <c r="R517" s="282">
        <v>0</v>
      </c>
      <c r="S517" s="572">
        <v>0.11</v>
      </c>
      <c r="T517" s="572"/>
      <c r="U517" s="572">
        <v>0</v>
      </c>
      <c r="V517" s="572">
        <v>0</v>
      </c>
      <c r="W517" s="499" t="s">
        <v>2339</v>
      </c>
    </row>
    <row r="518" spans="1:23" s="284" customFormat="1" ht="33.75" hidden="1">
      <c r="A518" s="556" t="s">
        <v>1953</v>
      </c>
      <c r="B518" s="575" t="s">
        <v>1909</v>
      </c>
      <c r="C518" s="453">
        <v>0</v>
      </c>
      <c r="D518" s="282">
        <f t="shared" si="103"/>
        <v>0</v>
      </c>
      <c r="E518" s="282">
        <f t="shared" si="107"/>
        <v>0</v>
      </c>
      <c r="F518" s="285"/>
      <c r="G518" s="285"/>
      <c r="H518" s="285"/>
      <c r="I518" s="285"/>
      <c r="J518" s="285"/>
      <c r="K518" s="285"/>
      <c r="L518" s="285"/>
      <c r="M518" s="285"/>
      <c r="N518" s="282">
        <f t="shared" si="104"/>
        <v>0</v>
      </c>
      <c r="O518" s="282">
        <f t="shared" si="105"/>
        <v>0</v>
      </c>
      <c r="P518" s="283">
        <f t="shared" si="106"/>
        <v>0</v>
      </c>
      <c r="Q518" s="282">
        <f t="shared" si="108"/>
        <v>0</v>
      </c>
      <c r="R518" s="282">
        <v>0</v>
      </c>
      <c r="S518" s="572">
        <v>0.76600000000000001</v>
      </c>
      <c r="T518" s="572"/>
      <c r="U518" s="572">
        <f>'приложение 1.1 '!D392</f>
        <v>0.76600000000000001</v>
      </c>
      <c r="V518" s="572">
        <f>'приложение 1.1 '!E392</f>
        <v>0</v>
      </c>
      <c r="W518" s="499"/>
    </row>
    <row r="519" spans="1:23" s="284" customFormat="1" ht="45" hidden="1">
      <c r="A519" s="556" t="s">
        <v>1981</v>
      </c>
      <c r="B519" s="575" t="s">
        <v>1982</v>
      </c>
      <c r="C519" s="453">
        <v>0</v>
      </c>
      <c r="D519" s="282">
        <f t="shared" ref="D519:D524" si="109">F519+H519+J519+L519</f>
        <v>0</v>
      </c>
      <c r="E519" s="282">
        <f t="shared" ref="E519:E524" si="110">G519+I519+K519+M519</f>
        <v>0</v>
      </c>
      <c r="F519" s="285"/>
      <c r="G519" s="285"/>
      <c r="H519" s="285"/>
      <c r="I519" s="285"/>
      <c r="J519" s="285"/>
      <c r="K519" s="285"/>
      <c r="L519" s="285"/>
      <c r="M519" s="285"/>
      <c r="N519" s="282">
        <f t="shared" si="104"/>
        <v>0</v>
      </c>
      <c r="O519" s="282">
        <f t="shared" si="105"/>
        <v>0</v>
      </c>
      <c r="P519" s="283">
        <f t="shared" si="106"/>
        <v>0</v>
      </c>
      <c r="Q519" s="282">
        <f t="shared" si="108"/>
        <v>0</v>
      </c>
      <c r="R519" s="282">
        <v>0</v>
      </c>
      <c r="S519" s="572">
        <v>0.222</v>
      </c>
      <c r="T519" s="572"/>
      <c r="U519" s="572">
        <f>'приложение 1.1 '!D393</f>
        <v>0.222</v>
      </c>
      <c r="V519" s="572">
        <f>'приложение 1.1 '!E393</f>
        <v>0</v>
      </c>
      <c r="W519" s="499"/>
    </row>
    <row r="520" spans="1:23" s="284" customFormat="1" ht="22.5" hidden="1">
      <c r="A520" s="556" t="s">
        <v>1983</v>
      </c>
      <c r="B520" s="575" t="s">
        <v>1984</v>
      </c>
      <c r="C520" s="453">
        <v>0</v>
      </c>
      <c r="D520" s="282">
        <f t="shared" si="109"/>
        <v>0</v>
      </c>
      <c r="E520" s="282">
        <f t="shared" si="110"/>
        <v>0</v>
      </c>
      <c r="F520" s="285"/>
      <c r="G520" s="285"/>
      <c r="H520" s="285"/>
      <c r="I520" s="285"/>
      <c r="J520" s="285"/>
      <c r="K520" s="285"/>
      <c r="L520" s="285"/>
      <c r="M520" s="285"/>
      <c r="N520" s="282">
        <f t="shared" si="104"/>
        <v>0</v>
      </c>
      <c r="O520" s="282">
        <f t="shared" si="105"/>
        <v>0</v>
      </c>
      <c r="P520" s="283">
        <f t="shared" si="106"/>
        <v>0</v>
      </c>
      <c r="Q520" s="282">
        <f t="shared" si="108"/>
        <v>0</v>
      </c>
      <c r="R520" s="282">
        <v>0</v>
      </c>
      <c r="S520" s="572">
        <v>1.052</v>
      </c>
      <c r="T520" s="572"/>
      <c r="U520" s="572">
        <f>'приложение 1.1 '!D394</f>
        <v>1.052</v>
      </c>
      <c r="V520" s="572">
        <f>'приложение 1.1 '!E394</f>
        <v>0</v>
      </c>
      <c r="W520" s="499"/>
    </row>
    <row r="521" spans="1:23" s="284" customFormat="1" ht="22.5" hidden="1">
      <c r="A521" s="556" t="s">
        <v>1991</v>
      </c>
      <c r="B521" s="575" t="s">
        <v>1992</v>
      </c>
      <c r="C521" s="453">
        <v>0</v>
      </c>
      <c r="D521" s="282">
        <f t="shared" si="109"/>
        <v>0</v>
      </c>
      <c r="E521" s="282">
        <f t="shared" si="110"/>
        <v>0</v>
      </c>
      <c r="F521" s="285"/>
      <c r="G521" s="285"/>
      <c r="H521" s="285"/>
      <c r="I521" s="285"/>
      <c r="J521" s="285"/>
      <c r="K521" s="285"/>
      <c r="L521" s="285"/>
      <c r="M521" s="285"/>
      <c r="N521" s="282">
        <f t="shared" si="104"/>
        <v>0</v>
      </c>
      <c r="O521" s="282">
        <f t="shared" si="105"/>
        <v>0</v>
      </c>
      <c r="P521" s="283">
        <f t="shared" si="106"/>
        <v>0</v>
      </c>
      <c r="Q521" s="282">
        <f t="shared" si="108"/>
        <v>0</v>
      </c>
      <c r="R521" s="282">
        <v>0</v>
      </c>
      <c r="S521" s="572">
        <v>0.29599999999999999</v>
      </c>
      <c r="T521" s="572"/>
      <c r="U521" s="572">
        <f>'приложение 1.1 '!D395</f>
        <v>0.29599999999999999</v>
      </c>
      <c r="V521" s="572">
        <f>'приложение 1.1 '!E395</f>
        <v>0</v>
      </c>
      <c r="W521" s="499"/>
    </row>
    <row r="522" spans="1:23" s="284" customFormat="1" ht="22.5" hidden="1">
      <c r="A522" s="556" t="s">
        <v>2001</v>
      </c>
      <c r="B522" s="575" t="s">
        <v>2002</v>
      </c>
      <c r="C522" s="453">
        <v>0</v>
      </c>
      <c r="D522" s="282">
        <f t="shared" si="109"/>
        <v>0</v>
      </c>
      <c r="E522" s="282">
        <f t="shared" si="110"/>
        <v>0</v>
      </c>
      <c r="F522" s="285"/>
      <c r="G522" s="285"/>
      <c r="H522" s="285"/>
      <c r="I522" s="285"/>
      <c r="J522" s="285"/>
      <c r="K522" s="285"/>
      <c r="L522" s="285"/>
      <c r="M522" s="285"/>
      <c r="N522" s="282">
        <f t="shared" si="104"/>
        <v>0</v>
      </c>
      <c r="O522" s="282">
        <f t="shared" si="105"/>
        <v>0</v>
      </c>
      <c r="P522" s="283">
        <f t="shared" si="106"/>
        <v>0</v>
      </c>
      <c r="Q522" s="282">
        <f t="shared" si="108"/>
        <v>0</v>
      </c>
      <c r="R522" s="282">
        <v>0</v>
      </c>
      <c r="S522" s="572">
        <v>0.81200000000000006</v>
      </c>
      <c r="T522" s="572"/>
      <c r="U522" s="572">
        <f>'приложение 1.1 '!D396</f>
        <v>0.81200000000000006</v>
      </c>
      <c r="V522" s="572">
        <f>'приложение 1.1 '!E396</f>
        <v>0</v>
      </c>
      <c r="W522" s="499"/>
    </row>
    <row r="523" spans="1:23" s="284" customFormat="1" ht="22.5" hidden="1">
      <c r="A523" s="556" t="s">
        <v>2005</v>
      </c>
      <c r="B523" s="575" t="s">
        <v>2006</v>
      </c>
      <c r="C523" s="453">
        <v>0</v>
      </c>
      <c r="D523" s="282">
        <f t="shared" si="109"/>
        <v>0</v>
      </c>
      <c r="E523" s="282">
        <f t="shared" si="110"/>
        <v>0</v>
      </c>
      <c r="F523" s="285"/>
      <c r="G523" s="285"/>
      <c r="H523" s="285"/>
      <c r="I523" s="285"/>
      <c r="J523" s="285"/>
      <c r="K523" s="285"/>
      <c r="L523" s="285"/>
      <c r="M523" s="285"/>
      <c r="N523" s="282">
        <f t="shared" si="104"/>
        <v>0</v>
      </c>
      <c r="O523" s="282">
        <f t="shared" si="105"/>
        <v>0</v>
      </c>
      <c r="P523" s="283">
        <f t="shared" si="106"/>
        <v>0</v>
      </c>
      <c r="Q523" s="282">
        <f t="shared" si="108"/>
        <v>0</v>
      </c>
      <c r="R523" s="282">
        <v>0</v>
      </c>
      <c r="S523" s="572">
        <v>1.956</v>
      </c>
      <c r="T523" s="572"/>
      <c r="U523" s="572">
        <f>'приложение 1.1 '!D397</f>
        <v>1.956</v>
      </c>
      <c r="V523" s="572">
        <f>'приложение 1.1 '!E397</f>
        <v>0</v>
      </c>
      <c r="W523" s="499"/>
    </row>
    <row r="524" spans="1:23" s="284" customFormat="1" ht="22.5" hidden="1">
      <c r="A524" s="556" t="s">
        <v>2123</v>
      </c>
      <c r="B524" s="575" t="s">
        <v>2149</v>
      </c>
      <c r="C524" s="453">
        <v>0</v>
      </c>
      <c r="D524" s="282">
        <f t="shared" si="109"/>
        <v>0</v>
      </c>
      <c r="E524" s="282">
        <f t="shared" si="110"/>
        <v>0</v>
      </c>
      <c r="F524" s="285"/>
      <c r="G524" s="285"/>
      <c r="H524" s="285"/>
      <c r="I524" s="285"/>
      <c r="J524" s="285"/>
      <c r="K524" s="285"/>
      <c r="L524" s="285"/>
      <c r="M524" s="285"/>
      <c r="N524" s="282">
        <f t="shared" si="104"/>
        <v>0</v>
      </c>
      <c r="O524" s="282">
        <f t="shared" si="105"/>
        <v>0</v>
      </c>
      <c r="P524" s="283">
        <f t="shared" si="106"/>
        <v>0</v>
      </c>
      <c r="Q524" s="282">
        <f t="shared" si="108"/>
        <v>0</v>
      </c>
      <c r="R524" s="282">
        <v>0</v>
      </c>
      <c r="S524" s="572">
        <v>1.1399999999999999</v>
      </c>
      <c r="T524" s="572"/>
      <c r="U524" s="572">
        <f>'приложение 1.1 '!D398</f>
        <v>1.1399999999999999</v>
      </c>
      <c r="V524" s="572">
        <f>'приложение 1.1 '!E398</f>
        <v>0</v>
      </c>
      <c r="W524" s="499"/>
    </row>
    <row r="525" spans="1:23" s="284" customFormat="1" ht="22.5" hidden="1">
      <c r="A525" s="556" t="s">
        <v>2124</v>
      </c>
      <c r="B525" s="575" t="s">
        <v>2150</v>
      </c>
      <c r="C525" s="453">
        <v>0</v>
      </c>
      <c r="D525" s="282">
        <f t="shared" ref="D525" si="111">F525+H525+J525+L525</f>
        <v>0</v>
      </c>
      <c r="E525" s="282">
        <f t="shared" ref="E525" si="112">G525+I525+K525+M525</f>
        <v>0</v>
      </c>
      <c r="F525" s="285"/>
      <c r="G525" s="285"/>
      <c r="H525" s="285"/>
      <c r="I525" s="285"/>
      <c r="J525" s="285"/>
      <c r="K525" s="285"/>
      <c r="L525" s="285"/>
      <c r="M525" s="285"/>
      <c r="N525" s="282">
        <f t="shared" si="104"/>
        <v>0</v>
      </c>
      <c r="O525" s="282">
        <f t="shared" si="105"/>
        <v>0</v>
      </c>
      <c r="P525" s="283">
        <f t="shared" si="106"/>
        <v>0</v>
      </c>
      <c r="Q525" s="282">
        <f t="shared" si="108"/>
        <v>0</v>
      </c>
      <c r="R525" s="282">
        <v>0</v>
      </c>
      <c r="S525" s="572">
        <v>0.77400000000000002</v>
      </c>
      <c r="T525" s="572"/>
      <c r="U525" s="572">
        <f>'приложение 1.1 '!D399</f>
        <v>0.77400000000000002</v>
      </c>
      <c r="V525" s="572">
        <f>'приложение 1.1 '!E399</f>
        <v>0</v>
      </c>
      <c r="W525" s="499"/>
    </row>
    <row r="526" spans="1:23" s="284" customFormat="1" ht="56.25" hidden="1">
      <c r="A526" s="556" t="s">
        <v>2051</v>
      </c>
      <c r="B526" s="575" t="s">
        <v>2118</v>
      </c>
      <c r="C526" s="453">
        <v>8.9525481355932186</v>
      </c>
      <c r="D526" s="282">
        <f t="shared" ref="D526" si="113">F526+H526+J526+L526</f>
        <v>0</v>
      </c>
      <c r="E526" s="282">
        <f t="shared" ref="E526" si="114">G526+I526+K526+M526</f>
        <v>8.9525481355932186</v>
      </c>
      <c r="F526" s="285"/>
      <c r="G526" s="285"/>
      <c r="H526" s="285"/>
      <c r="I526" s="285"/>
      <c r="J526" s="285"/>
      <c r="K526" s="285"/>
      <c r="L526" s="285"/>
      <c r="M526" s="285">
        <v>8.9525481355932186</v>
      </c>
      <c r="N526" s="282">
        <f t="shared" si="104"/>
        <v>0</v>
      </c>
      <c r="O526" s="282">
        <f t="shared" si="105"/>
        <v>8.9525481355932186</v>
      </c>
      <c r="P526" s="283">
        <f t="shared" si="106"/>
        <v>0</v>
      </c>
      <c r="Q526" s="282">
        <f t="shared" si="108"/>
        <v>8.9525481355932186</v>
      </c>
      <c r="R526" s="282">
        <v>0</v>
      </c>
      <c r="S526" s="572">
        <v>2.028</v>
      </c>
      <c r="T526" s="572"/>
      <c r="U526" s="572">
        <f>'приложение 1.1 '!D400</f>
        <v>8.9480000000000004</v>
      </c>
      <c r="V526" s="572">
        <f>'приложение 1.1 '!E400</f>
        <v>0</v>
      </c>
      <c r="W526" s="499" t="s">
        <v>2340</v>
      </c>
    </row>
    <row r="527" spans="1:23" s="284" customFormat="1" ht="22.5" hidden="1">
      <c r="A527" s="556" t="s">
        <v>2125</v>
      </c>
      <c r="B527" s="575" t="s">
        <v>2129</v>
      </c>
      <c r="C527" s="453">
        <v>0</v>
      </c>
      <c r="D527" s="282">
        <f t="shared" ref="D527:D530" si="115">F527+H527+J527+L527</f>
        <v>0</v>
      </c>
      <c r="E527" s="282">
        <f t="shared" ref="E527:E530" si="116">G527+I527+K527+M527</f>
        <v>0</v>
      </c>
      <c r="F527" s="285"/>
      <c r="G527" s="285"/>
      <c r="H527" s="285"/>
      <c r="I527" s="285"/>
      <c r="J527" s="285"/>
      <c r="K527" s="285"/>
      <c r="L527" s="285"/>
      <c r="M527" s="285"/>
      <c r="N527" s="282">
        <f t="shared" si="104"/>
        <v>0</v>
      </c>
      <c r="O527" s="282">
        <f t="shared" si="105"/>
        <v>0</v>
      </c>
      <c r="P527" s="283">
        <f t="shared" si="106"/>
        <v>0</v>
      </c>
      <c r="Q527" s="282">
        <f t="shared" si="108"/>
        <v>0</v>
      </c>
      <c r="R527" s="282">
        <v>0</v>
      </c>
      <c r="S527" s="572">
        <v>1.35</v>
      </c>
      <c r="T527" s="572"/>
      <c r="U527" s="572">
        <f>'приложение 1.1 '!D401</f>
        <v>1.377</v>
      </c>
      <c r="V527" s="572">
        <f>'приложение 1.1 '!E401</f>
        <v>0</v>
      </c>
      <c r="W527" s="499"/>
    </row>
    <row r="528" spans="1:23" s="284" customFormat="1" ht="56.25">
      <c r="A528" s="556" t="s">
        <v>2126</v>
      </c>
      <c r="B528" s="575" t="s">
        <v>2342</v>
      </c>
      <c r="C528" s="453">
        <v>3.9016099999999998</v>
      </c>
      <c r="D528" s="282">
        <f t="shared" si="115"/>
        <v>0</v>
      </c>
      <c r="E528" s="282">
        <f t="shared" si="116"/>
        <v>3.9016099999999998</v>
      </c>
      <c r="F528" s="285"/>
      <c r="G528" s="285"/>
      <c r="H528" s="285"/>
      <c r="I528" s="285"/>
      <c r="J528" s="285"/>
      <c r="K528" s="285"/>
      <c r="L528" s="285"/>
      <c r="M528" s="285">
        <v>3.9016099999999998</v>
      </c>
      <c r="N528" s="282">
        <f t="shared" si="104"/>
        <v>0</v>
      </c>
      <c r="O528" s="282">
        <f t="shared" si="105"/>
        <v>3.9016099999999998</v>
      </c>
      <c r="P528" s="283">
        <f t="shared" si="106"/>
        <v>0</v>
      </c>
      <c r="Q528" s="282">
        <f t="shared" si="108"/>
        <v>3.9016099999999998</v>
      </c>
      <c r="R528" s="282">
        <v>0</v>
      </c>
      <c r="S528" s="572">
        <v>1.1499999999999999</v>
      </c>
      <c r="T528" s="572"/>
      <c r="U528" s="572">
        <f>'приложение 1.1 '!D402</f>
        <v>1.173</v>
      </c>
      <c r="V528" s="572">
        <f>'приложение 1.1 '!E402</f>
        <v>0</v>
      </c>
      <c r="W528" s="499" t="s">
        <v>2136</v>
      </c>
    </row>
    <row r="529" spans="1:23" s="284" customFormat="1" ht="33.75" hidden="1">
      <c r="A529" s="556" t="s">
        <v>2127</v>
      </c>
      <c r="B529" s="575" t="s">
        <v>2130</v>
      </c>
      <c r="C529" s="453">
        <v>0</v>
      </c>
      <c r="D529" s="282">
        <f t="shared" si="115"/>
        <v>0</v>
      </c>
      <c r="E529" s="282">
        <f t="shared" si="116"/>
        <v>0</v>
      </c>
      <c r="F529" s="285"/>
      <c r="G529" s="285"/>
      <c r="H529" s="285"/>
      <c r="I529" s="285"/>
      <c r="J529" s="285"/>
      <c r="K529" s="285"/>
      <c r="L529" s="285"/>
      <c r="M529" s="285"/>
      <c r="N529" s="282">
        <f t="shared" si="104"/>
        <v>0</v>
      </c>
      <c r="O529" s="282">
        <f t="shared" si="105"/>
        <v>0</v>
      </c>
      <c r="P529" s="283">
        <f t="shared" si="106"/>
        <v>0</v>
      </c>
      <c r="Q529" s="282">
        <f t="shared" si="108"/>
        <v>0</v>
      </c>
      <c r="R529" s="282">
        <v>0</v>
      </c>
      <c r="S529" s="572">
        <v>0.246</v>
      </c>
      <c r="T529" s="572"/>
      <c r="U529" s="572">
        <f>'приложение 1.1 '!D403</f>
        <v>0.251</v>
      </c>
      <c r="V529" s="572">
        <f>'приложение 1.1 '!E403</f>
        <v>0</v>
      </c>
      <c r="W529" s="499"/>
    </row>
    <row r="530" spans="1:23" s="284" customFormat="1" ht="33.75" hidden="1">
      <c r="A530" s="556" t="s">
        <v>2128</v>
      </c>
      <c r="B530" s="575" t="s">
        <v>2131</v>
      </c>
      <c r="C530" s="453">
        <v>0</v>
      </c>
      <c r="D530" s="282">
        <f t="shared" si="115"/>
        <v>0</v>
      </c>
      <c r="E530" s="282">
        <f t="shared" si="116"/>
        <v>0</v>
      </c>
      <c r="F530" s="285"/>
      <c r="G530" s="285"/>
      <c r="H530" s="285"/>
      <c r="I530" s="285"/>
      <c r="J530" s="285"/>
      <c r="K530" s="285"/>
      <c r="L530" s="285"/>
      <c r="M530" s="285"/>
      <c r="N530" s="282">
        <f t="shared" si="104"/>
        <v>0</v>
      </c>
      <c r="O530" s="282">
        <f t="shared" si="105"/>
        <v>0</v>
      </c>
      <c r="P530" s="283">
        <f t="shared" si="106"/>
        <v>0</v>
      </c>
      <c r="Q530" s="282">
        <f t="shared" si="108"/>
        <v>0</v>
      </c>
      <c r="R530" s="282">
        <v>0</v>
      </c>
      <c r="S530" s="572">
        <v>1.994</v>
      </c>
      <c r="T530" s="572"/>
      <c r="U530" s="572">
        <f>'приложение 1.1 '!D404</f>
        <v>2.0339999999999998</v>
      </c>
      <c r="V530" s="572">
        <f>'приложение 1.1 '!E404</f>
        <v>0</v>
      </c>
      <c r="W530" s="499"/>
    </row>
    <row r="531" spans="1:23" s="284" customFormat="1" ht="56.25" hidden="1">
      <c r="A531" s="556" t="s">
        <v>2166</v>
      </c>
      <c r="B531" s="575" t="s">
        <v>2183</v>
      </c>
      <c r="C531" s="453">
        <v>3.78457</v>
      </c>
      <c r="D531" s="282">
        <f t="shared" ref="D531:D547" si="117">F531+H531+J531+L531</f>
        <v>0</v>
      </c>
      <c r="E531" s="282">
        <f t="shared" ref="E531:E547" si="118">G531+I531+K531+M531</f>
        <v>3.78457</v>
      </c>
      <c r="F531" s="285"/>
      <c r="G531" s="285"/>
      <c r="H531" s="285"/>
      <c r="I531" s="285"/>
      <c r="J531" s="285"/>
      <c r="K531" s="285"/>
      <c r="L531" s="285"/>
      <c r="M531" s="285">
        <v>3.78457</v>
      </c>
      <c r="N531" s="282">
        <f t="shared" ref="N531:N547" si="119">C531-E531</f>
        <v>0</v>
      </c>
      <c r="O531" s="282">
        <f t="shared" ref="O531:O547" si="120">E531-D531</f>
        <v>3.78457</v>
      </c>
      <c r="P531" s="283">
        <f t="shared" ref="P531:P547" si="121">IF(D531=0,0,(O531/D531)*100)</f>
        <v>0</v>
      </c>
      <c r="Q531" s="282">
        <f t="shared" si="108"/>
        <v>3.78457</v>
      </c>
      <c r="R531" s="282"/>
      <c r="S531" s="572">
        <v>0</v>
      </c>
      <c r="T531" s="572">
        <v>0</v>
      </c>
      <c r="U531" s="572">
        <f>'приложение 1.1 '!D405</f>
        <v>0.89</v>
      </c>
      <c r="V531" s="572">
        <f>'приложение 1.1 '!E405</f>
        <v>0</v>
      </c>
      <c r="W531" s="575" t="s">
        <v>2341</v>
      </c>
    </row>
    <row r="532" spans="1:23" s="284" customFormat="1" ht="56.25" hidden="1">
      <c r="A532" s="556" t="s">
        <v>2167</v>
      </c>
      <c r="B532" s="575" t="s">
        <v>2184</v>
      </c>
      <c r="C532" s="453">
        <v>1.26963</v>
      </c>
      <c r="D532" s="282">
        <f t="shared" si="117"/>
        <v>0</v>
      </c>
      <c r="E532" s="282">
        <f t="shared" si="118"/>
        <v>1.26963</v>
      </c>
      <c r="F532" s="285"/>
      <c r="G532" s="285"/>
      <c r="H532" s="285"/>
      <c r="I532" s="285"/>
      <c r="J532" s="285"/>
      <c r="K532" s="285"/>
      <c r="L532" s="285"/>
      <c r="M532" s="285">
        <v>1.26963</v>
      </c>
      <c r="N532" s="282">
        <f t="shared" si="119"/>
        <v>0</v>
      </c>
      <c r="O532" s="282">
        <f t="shared" si="120"/>
        <v>1.26963</v>
      </c>
      <c r="P532" s="283">
        <f t="shared" si="121"/>
        <v>0</v>
      </c>
      <c r="Q532" s="282">
        <f t="shared" si="108"/>
        <v>1.26963</v>
      </c>
      <c r="R532" s="282"/>
      <c r="S532" s="572">
        <v>0</v>
      </c>
      <c r="T532" s="572">
        <v>0</v>
      </c>
      <c r="U532" s="572">
        <f>'приложение 1.1 '!D406</f>
        <v>1.728</v>
      </c>
      <c r="V532" s="572">
        <f>'приложение 1.1 '!E406</f>
        <v>0</v>
      </c>
      <c r="W532" s="575" t="s">
        <v>2341</v>
      </c>
    </row>
    <row r="533" spans="1:23" s="284" customFormat="1" ht="56.25" hidden="1">
      <c r="A533" s="556" t="s">
        <v>2168</v>
      </c>
      <c r="B533" s="575" t="s">
        <v>2185</v>
      </c>
      <c r="C533" s="453">
        <v>1.26963</v>
      </c>
      <c r="D533" s="282">
        <f t="shared" si="117"/>
        <v>0</v>
      </c>
      <c r="E533" s="282">
        <f t="shared" si="118"/>
        <v>1.26963</v>
      </c>
      <c r="F533" s="285"/>
      <c r="G533" s="285"/>
      <c r="H533" s="285"/>
      <c r="I533" s="285"/>
      <c r="J533" s="285"/>
      <c r="K533" s="285"/>
      <c r="L533" s="285"/>
      <c r="M533" s="285">
        <v>1.26963</v>
      </c>
      <c r="N533" s="282">
        <f t="shared" si="119"/>
        <v>0</v>
      </c>
      <c r="O533" s="282">
        <f t="shared" si="120"/>
        <v>1.26963</v>
      </c>
      <c r="P533" s="283">
        <f t="shared" si="121"/>
        <v>0</v>
      </c>
      <c r="Q533" s="282">
        <f t="shared" si="108"/>
        <v>1.26963</v>
      </c>
      <c r="R533" s="282"/>
      <c r="S533" s="572">
        <v>0</v>
      </c>
      <c r="T533" s="572">
        <v>0</v>
      </c>
      <c r="U533" s="572">
        <f>'приложение 1.1 '!D407</f>
        <v>0.58399999999999996</v>
      </c>
      <c r="V533" s="572">
        <f>'приложение 1.1 '!E407</f>
        <v>0</v>
      </c>
      <c r="W533" s="575" t="s">
        <v>2341</v>
      </c>
    </row>
    <row r="534" spans="1:23" s="284" customFormat="1" ht="56.25" hidden="1">
      <c r="A534" s="556" t="s">
        <v>2169</v>
      </c>
      <c r="B534" s="575" t="s">
        <v>2186</v>
      </c>
      <c r="C534" s="453">
        <v>10.66887</v>
      </c>
      <c r="D534" s="282">
        <f t="shared" si="117"/>
        <v>0</v>
      </c>
      <c r="E534" s="282">
        <f t="shared" si="118"/>
        <v>10.66887</v>
      </c>
      <c r="F534" s="285"/>
      <c r="G534" s="285"/>
      <c r="H534" s="285"/>
      <c r="I534" s="285"/>
      <c r="J534" s="285"/>
      <c r="K534" s="285"/>
      <c r="L534" s="285"/>
      <c r="M534" s="285">
        <v>10.66887</v>
      </c>
      <c r="N534" s="282">
        <f t="shared" si="119"/>
        <v>0</v>
      </c>
      <c r="O534" s="282">
        <f t="shared" si="120"/>
        <v>10.66887</v>
      </c>
      <c r="P534" s="283">
        <f t="shared" si="121"/>
        <v>0</v>
      </c>
      <c r="Q534" s="282">
        <f t="shared" si="108"/>
        <v>10.66887</v>
      </c>
      <c r="R534" s="282"/>
      <c r="S534" s="572">
        <v>0</v>
      </c>
      <c r="T534" s="572">
        <v>0</v>
      </c>
      <c r="U534" s="572">
        <f>'приложение 1.1 '!D408</f>
        <v>2.2000000000000002</v>
      </c>
      <c r="V534" s="572">
        <f>'приложение 1.1 '!E408</f>
        <v>0</v>
      </c>
      <c r="W534" s="499" t="s">
        <v>2136</v>
      </c>
    </row>
    <row r="535" spans="1:23" s="284" customFormat="1" ht="56.25" hidden="1">
      <c r="A535" s="556" t="s">
        <v>2170</v>
      </c>
      <c r="B535" s="575" t="s">
        <v>2187</v>
      </c>
      <c r="C535" s="453">
        <v>2.2959999999999998</v>
      </c>
      <c r="D535" s="282">
        <f t="shared" si="117"/>
        <v>0</v>
      </c>
      <c r="E535" s="282">
        <f t="shared" si="118"/>
        <v>2.2959999999999998</v>
      </c>
      <c r="F535" s="285"/>
      <c r="G535" s="285"/>
      <c r="H535" s="285"/>
      <c r="I535" s="285"/>
      <c r="J535" s="285"/>
      <c r="K535" s="285"/>
      <c r="L535" s="285"/>
      <c r="M535" s="285">
        <v>2.2959999999999998</v>
      </c>
      <c r="N535" s="282">
        <f t="shared" si="119"/>
        <v>0</v>
      </c>
      <c r="O535" s="282">
        <f t="shared" si="120"/>
        <v>2.2959999999999998</v>
      </c>
      <c r="P535" s="283">
        <f t="shared" si="121"/>
        <v>0</v>
      </c>
      <c r="Q535" s="282">
        <f t="shared" si="108"/>
        <v>2.2959999999999998</v>
      </c>
      <c r="R535" s="282"/>
      <c r="S535" s="572">
        <v>0</v>
      </c>
      <c r="T535" s="572">
        <v>0</v>
      </c>
      <c r="U535" s="572">
        <f>'приложение 1.1 '!D409</f>
        <v>0.7</v>
      </c>
      <c r="V535" s="572">
        <f>'приложение 1.1 '!E409</f>
        <v>0</v>
      </c>
      <c r="W535" s="499" t="s">
        <v>2136</v>
      </c>
    </row>
    <row r="536" spans="1:23" s="284" customFormat="1" ht="56.25" hidden="1">
      <c r="A536" s="556" t="s">
        <v>2171</v>
      </c>
      <c r="B536" s="575" t="s">
        <v>2188</v>
      </c>
      <c r="C536" s="453">
        <v>0.92027999999999999</v>
      </c>
      <c r="D536" s="282">
        <f t="shared" si="117"/>
        <v>0</v>
      </c>
      <c r="E536" s="282">
        <f t="shared" si="118"/>
        <v>0.92027999999999999</v>
      </c>
      <c r="F536" s="285"/>
      <c r="G536" s="285"/>
      <c r="H536" s="285"/>
      <c r="I536" s="285"/>
      <c r="J536" s="285"/>
      <c r="K536" s="285"/>
      <c r="L536" s="285"/>
      <c r="M536" s="285">
        <v>0.92027999999999999</v>
      </c>
      <c r="N536" s="282">
        <f t="shared" si="119"/>
        <v>0</v>
      </c>
      <c r="O536" s="282">
        <f t="shared" si="120"/>
        <v>0.92027999999999999</v>
      </c>
      <c r="P536" s="283">
        <f t="shared" si="121"/>
        <v>0</v>
      </c>
      <c r="Q536" s="282">
        <f t="shared" si="108"/>
        <v>0.92027999999999999</v>
      </c>
      <c r="R536" s="282"/>
      <c r="S536" s="572">
        <v>0</v>
      </c>
      <c r="T536" s="572">
        <v>0</v>
      </c>
      <c r="U536" s="572">
        <f>'приложение 1.1 '!D410</f>
        <v>0.26600000000000001</v>
      </c>
      <c r="V536" s="572">
        <f>'приложение 1.1 '!E410</f>
        <v>0</v>
      </c>
      <c r="W536" s="499" t="s">
        <v>2136</v>
      </c>
    </row>
    <row r="537" spans="1:23" s="284" customFormat="1" ht="56.25" hidden="1">
      <c r="A537" s="556" t="s">
        <v>2172</v>
      </c>
      <c r="B537" s="575" t="s">
        <v>2189</v>
      </c>
      <c r="C537" s="453">
        <v>2.5405799999999998</v>
      </c>
      <c r="D537" s="282">
        <f t="shared" si="117"/>
        <v>0</v>
      </c>
      <c r="E537" s="282">
        <f t="shared" si="118"/>
        <v>2.5405799999999998</v>
      </c>
      <c r="F537" s="285"/>
      <c r="G537" s="285"/>
      <c r="H537" s="285"/>
      <c r="I537" s="285"/>
      <c r="J537" s="285"/>
      <c r="K537" s="285"/>
      <c r="L537" s="285"/>
      <c r="M537" s="285">
        <v>2.5405799999999998</v>
      </c>
      <c r="N537" s="282">
        <f t="shared" si="119"/>
        <v>0</v>
      </c>
      <c r="O537" s="282">
        <f t="shared" si="120"/>
        <v>2.5405799999999998</v>
      </c>
      <c r="P537" s="283">
        <f t="shared" si="121"/>
        <v>0</v>
      </c>
      <c r="Q537" s="282">
        <f t="shared" si="108"/>
        <v>2.5405799999999998</v>
      </c>
      <c r="R537" s="282"/>
      <c r="S537" s="572">
        <v>0</v>
      </c>
      <c r="T537" s="572">
        <v>0</v>
      </c>
      <c r="U537" s="572">
        <f>'приложение 1.1 '!D411</f>
        <v>0.81599999999999995</v>
      </c>
      <c r="V537" s="572">
        <f>'приложение 1.1 '!E411</f>
        <v>0</v>
      </c>
      <c r="W537" s="499" t="s">
        <v>2136</v>
      </c>
    </row>
    <row r="538" spans="1:23" s="284" customFormat="1" ht="56.25" hidden="1">
      <c r="A538" s="556" t="s">
        <v>2173</v>
      </c>
      <c r="B538" s="575" t="s">
        <v>2190</v>
      </c>
      <c r="C538" s="453">
        <v>1.77</v>
      </c>
      <c r="D538" s="282">
        <f t="shared" si="117"/>
        <v>0</v>
      </c>
      <c r="E538" s="282">
        <f t="shared" si="118"/>
        <v>1.77</v>
      </c>
      <c r="F538" s="285"/>
      <c r="G538" s="285"/>
      <c r="H538" s="285"/>
      <c r="I538" s="285"/>
      <c r="J538" s="285"/>
      <c r="K538" s="285"/>
      <c r="L538" s="285"/>
      <c r="M538" s="285">
        <v>1.77</v>
      </c>
      <c r="N538" s="282">
        <f t="shared" si="119"/>
        <v>0</v>
      </c>
      <c r="O538" s="282">
        <f t="shared" si="120"/>
        <v>1.77</v>
      </c>
      <c r="P538" s="283">
        <f t="shared" si="121"/>
        <v>0</v>
      </c>
      <c r="Q538" s="282">
        <f t="shared" si="108"/>
        <v>1.77</v>
      </c>
      <c r="R538" s="282"/>
      <c r="S538" s="572">
        <v>0</v>
      </c>
      <c r="T538" s="572">
        <v>0</v>
      </c>
      <c r="U538" s="572">
        <f>'приложение 1.1 '!D412</f>
        <v>0.59399999999999997</v>
      </c>
      <c r="V538" s="572">
        <f>'приложение 1.1 '!E412</f>
        <v>0</v>
      </c>
      <c r="W538" s="499" t="s">
        <v>2341</v>
      </c>
    </row>
    <row r="539" spans="1:23" s="284" customFormat="1" ht="56.25" hidden="1">
      <c r="A539" s="556" t="s">
        <v>2174</v>
      </c>
      <c r="B539" s="575" t="s">
        <v>2191</v>
      </c>
      <c r="C539" s="453">
        <v>1.4</v>
      </c>
      <c r="D539" s="282">
        <f t="shared" si="117"/>
        <v>0</v>
      </c>
      <c r="E539" s="282">
        <f t="shared" si="118"/>
        <v>1.4</v>
      </c>
      <c r="F539" s="285"/>
      <c r="G539" s="285"/>
      <c r="H539" s="285"/>
      <c r="I539" s="285"/>
      <c r="J539" s="285"/>
      <c r="K539" s="285"/>
      <c r="L539" s="285"/>
      <c r="M539" s="285">
        <v>1.4</v>
      </c>
      <c r="N539" s="282">
        <f t="shared" si="119"/>
        <v>0</v>
      </c>
      <c r="O539" s="282">
        <f t="shared" si="120"/>
        <v>1.4</v>
      </c>
      <c r="P539" s="283">
        <f t="shared" si="121"/>
        <v>0</v>
      </c>
      <c r="Q539" s="282">
        <f t="shared" si="108"/>
        <v>1.4</v>
      </c>
      <c r="R539" s="282"/>
      <c r="S539" s="572">
        <v>0</v>
      </c>
      <c r="T539" s="572">
        <v>0</v>
      </c>
      <c r="U539" s="572">
        <f>'приложение 1.1 '!D413</f>
        <v>0.44800000000000001</v>
      </c>
      <c r="V539" s="572">
        <f>'приложение 1.1 '!E413</f>
        <v>0</v>
      </c>
      <c r="W539" s="499" t="s">
        <v>2341</v>
      </c>
    </row>
    <row r="540" spans="1:23" s="284" customFormat="1" ht="56.25" hidden="1">
      <c r="A540" s="556" t="s">
        <v>2175</v>
      </c>
      <c r="B540" s="575" t="s">
        <v>2192</v>
      </c>
      <c r="C540" s="453">
        <v>1.5604899999999999</v>
      </c>
      <c r="D540" s="282">
        <f t="shared" si="117"/>
        <v>0</v>
      </c>
      <c r="E540" s="282">
        <f t="shared" si="118"/>
        <v>1.5604899999999999</v>
      </c>
      <c r="F540" s="285"/>
      <c r="G540" s="285"/>
      <c r="H540" s="285"/>
      <c r="I540" s="285"/>
      <c r="J540" s="285"/>
      <c r="K540" s="285"/>
      <c r="L540" s="285"/>
      <c r="M540" s="285">
        <v>1.5604899999999999</v>
      </c>
      <c r="N540" s="282">
        <f t="shared" si="119"/>
        <v>0</v>
      </c>
      <c r="O540" s="282">
        <f t="shared" si="120"/>
        <v>1.5604899999999999</v>
      </c>
      <c r="P540" s="283">
        <f t="shared" si="121"/>
        <v>0</v>
      </c>
      <c r="Q540" s="282">
        <f t="shared" si="108"/>
        <v>1.5604899999999999</v>
      </c>
      <c r="R540" s="282"/>
      <c r="S540" s="572">
        <v>0</v>
      </c>
      <c r="T540" s="572">
        <v>0</v>
      </c>
      <c r="U540" s="572">
        <f>'приложение 1.1 '!D414</f>
        <v>0.5</v>
      </c>
      <c r="V540" s="572">
        <f>'приложение 1.1 '!E414</f>
        <v>0</v>
      </c>
      <c r="W540" s="499" t="s">
        <v>2341</v>
      </c>
    </row>
    <row r="541" spans="1:23" s="284" customFormat="1" ht="56.25" hidden="1">
      <c r="A541" s="556" t="s">
        <v>2176</v>
      </c>
      <c r="B541" s="575" t="s">
        <v>2193</v>
      </c>
      <c r="C541" s="453">
        <v>2.8</v>
      </c>
      <c r="D541" s="282">
        <f t="shared" si="117"/>
        <v>0</v>
      </c>
      <c r="E541" s="282">
        <f t="shared" si="118"/>
        <v>2.8</v>
      </c>
      <c r="F541" s="285"/>
      <c r="G541" s="285"/>
      <c r="H541" s="285"/>
      <c r="I541" s="285"/>
      <c r="J541" s="285"/>
      <c r="K541" s="285"/>
      <c r="L541" s="285"/>
      <c r="M541" s="285">
        <v>2.8</v>
      </c>
      <c r="N541" s="282">
        <f t="shared" si="119"/>
        <v>0</v>
      </c>
      <c r="O541" s="282">
        <f t="shared" si="120"/>
        <v>2.8</v>
      </c>
      <c r="P541" s="283">
        <f t="shared" si="121"/>
        <v>0</v>
      </c>
      <c r="Q541" s="282">
        <f t="shared" si="108"/>
        <v>2.8</v>
      </c>
      <c r="R541" s="282"/>
      <c r="S541" s="572">
        <v>0</v>
      </c>
      <c r="T541" s="572">
        <v>0</v>
      </c>
      <c r="U541" s="572">
        <f>'приложение 1.1 '!D415</f>
        <v>0.41399999999999998</v>
      </c>
      <c r="V541" s="572">
        <f>'приложение 1.1 '!E415</f>
        <v>0</v>
      </c>
      <c r="W541" s="499" t="s">
        <v>2341</v>
      </c>
    </row>
    <row r="542" spans="1:23" s="284" customFormat="1" ht="22.5" hidden="1">
      <c r="A542" s="556" t="s">
        <v>2177</v>
      </c>
      <c r="B542" s="575" t="s">
        <v>2194</v>
      </c>
      <c r="C542" s="453">
        <v>0.58950000000000002</v>
      </c>
      <c r="D542" s="282">
        <f t="shared" si="117"/>
        <v>0</v>
      </c>
      <c r="E542" s="282">
        <f t="shared" si="118"/>
        <v>0.58950000000000002</v>
      </c>
      <c r="F542" s="285"/>
      <c r="G542" s="285"/>
      <c r="H542" s="285"/>
      <c r="I542" s="285"/>
      <c r="J542" s="285"/>
      <c r="K542" s="285">
        <v>0.58950000000000002</v>
      </c>
      <c r="L542" s="285"/>
      <c r="M542" s="285"/>
      <c r="N542" s="282">
        <f t="shared" si="119"/>
        <v>0</v>
      </c>
      <c r="O542" s="282">
        <f t="shared" si="120"/>
        <v>0.58950000000000002</v>
      </c>
      <c r="P542" s="283">
        <f t="shared" si="121"/>
        <v>0</v>
      </c>
      <c r="Q542" s="282">
        <f t="shared" si="108"/>
        <v>0.58950000000000002</v>
      </c>
      <c r="R542" s="282"/>
      <c r="S542" s="572">
        <v>0</v>
      </c>
      <c r="T542" s="572">
        <v>0</v>
      </c>
      <c r="U542" s="572">
        <f>'приложение 1.1 '!D416</f>
        <v>0.21099999999999999</v>
      </c>
      <c r="V542" s="572">
        <f>'приложение 1.1 '!E416</f>
        <v>0</v>
      </c>
      <c r="W542" s="499"/>
    </row>
    <row r="543" spans="1:23" s="284" customFormat="1" ht="22.5" hidden="1">
      <c r="A543" s="556" t="s">
        <v>2178</v>
      </c>
      <c r="B543" s="575" t="s">
        <v>2195</v>
      </c>
      <c r="C543" s="453">
        <v>1.38114</v>
      </c>
      <c r="D543" s="282">
        <f t="shared" si="117"/>
        <v>0</v>
      </c>
      <c r="E543" s="282">
        <f t="shared" si="118"/>
        <v>1.38114</v>
      </c>
      <c r="F543" s="285"/>
      <c r="G543" s="285"/>
      <c r="H543" s="285"/>
      <c r="I543" s="285"/>
      <c r="J543" s="285"/>
      <c r="K543" s="285">
        <v>1.38114</v>
      </c>
      <c r="L543" s="285"/>
      <c r="M543" s="285"/>
      <c r="N543" s="282">
        <f t="shared" si="119"/>
        <v>0</v>
      </c>
      <c r="O543" s="282">
        <f t="shared" si="120"/>
        <v>1.38114</v>
      </c>
      <c r="P543" s="283">
        <f t="shared" si="121"/>
        <v>0</v>
      </c>
      <c r="Q543" s="282">
        <f t="shared" si="108"/>
        <v>1.38114</v>
      </c>
      <c r="R543" s="282"/>
      <c r="S543" s="572">
        <v>0</v>
      </c>
      <c r="T543" s="572">
        <v>0</v>
      </c>
      <c r="U543" s="572">
        <f>'приложение 1.1 '!D417</f>
        <v>0.41799999999999998</v>
      </c>
      <c r="V543" s="572">
        <f>'приложение 1.1 '!E417</f>
        <v>0</v>
      </c>
      <c r="W543" s="499"/>
    </row>
    <row r="544" spans="1:23" s="284" customFormat="1" ht="22.5" hidden="1">
      <c r="A544" s="556" t="s">
        <v>2179</v>
      </c>
      <c r="B544" s="575" t="s">
        <v>2196</v>
      </c>
      <c r="C544" s="453">
        <v>1.03193</v>
      </c>
      <c r="D544" s="282">
        <f t="shared" si="117"/>
        <v>0</v>
      </c>
      <c r="E544" s="282">
        <f t="shared" si="118"/>
        <v>1.03193</v>
      </c>
      <c r="F544" s="285"/>
      <c r="G544" s="285"/>
      <c r="H544" s="285"/>
      <c r="I544" s="285"/>
      <c r="J544" s="285"/>
      <c r="K544" s="285">
        <v>1.03193</v>
      </c>
      <c r="L544" s="285"/>
      <c r="M544" s="285"/>
      <c r="N544" s="282">
        <f t="shared" si="119"/>
        <v>0</v>
      </c>
      <c r="O544" s="282">
        <f t="shared" si="120"/>
        <v>1.03193</v>
      </c>
      <c r="P544" s="283">
        <f t="shared" si="121"/>
        <v>0</v>
      </c>
      <c r="Q544" s="282">
        <f t="shared" si="108"/>
        <v>1.03193</v>
      </c>
      <c r="R544" s="282"/>
      <c r="S544" s="572">
        <v>0</v>
      </c>
      <c r="T544" s="572">
        <v>0</v>
      </c>
      <c r="U544" s="572">
        <f>'приложение 1.1 '!D418</f>
        <v>0.371</v>
      </c>
      <c r="V544" s="572">
        <f>'приложение 1.1 '!E418</f>
        <v>0</v>
      </c>
      <c r="W544" s="499"/>
    </row>
    <row r="545" spans="1:23" s="284" customFormat="1" ht="22.5" hidden="1">
      <c r="A545" s="556" t="s">
        <v>2180</v>
      </c>
      <c r="B545" s="575" t="s">
        <v>2197</v>
      </c>
      <c r="C545" s="453">
        <v>3.0850900000000001</v>
      </c>
      <c r="D545" s="282">
        <f t="shared" si="117"/>
        <v>0</v>
      </c>
      <c r="E545" s="282">
        <f t="shared" si="118"/>
        <v>3.0850900000000001</v>
      </c>
      <c r="F545" s="285"/>
      <c r="G545" s="285"/>
      <c r="H545" s="285"/>
      <c r="I545" s="285"/>
      <c r="J545" s="285"/>
      <c r="K545" s="285">
        <v>3.0850900000000001</v>
      </c>
      <c r="L545" s="285"/>
      <c r="M545" s="285"/>
      <c r="N545" s="282">
        <f t="shared" si="119"/>
        <v>0</v>
      </c>
      <c r="O545" s="282">
        <f t="shared" si="120"/>
        <v>3.0850900000000001</v>
      </c>
      <c r="P545" s="283">
        <f t="shared" si="121"/>
        <v>0</v>
      </c>
      <c r="Q545" s="282">
        <f t="shared" si="108"/>
        <v>3.0850900000000001</v>
      </c>
      <c r="R545" s="282"/>
      <c r="S545" s="572">
        <v>0</v>
      </c>
      <c r="T545" s="572">
        <v>0</v>
      </c>
      <c r="U545" s="572">
        <f>'приложение 1.1 '!D419</f>
        <v>0.878</v>
      </c>
      <c r="V545" s="572">
        <f>'приложение 1.1 '!E419</f>
        <v>0</v>
      </c>
      <c r="W545" s="499"/>
    </row>
    <row r="546" spans="1:23" s="284" customFormat="1" ht="45" hidden="1">
      <c r="A546" s="556" t="s">
        <v>2181</v>
      </c>
      <c r="B546" s="575" t="s">
        <v>2198</v>
      </c>
      <c r="C546" s="453">
        <v>3.5</v>
      </c>
      <c r="D546" s="282">
        <f t="shared" si="117"/>
        <v>0</v>
      </c>
      <c r="E546" s="282">
        <f t="shared" si="118"/>
        <v>3.5</v>
      </c>
      <c r="F546" s="285"/>
      <c r="G546" s="285"/>
      <c r="H546" s="285"/>
      <c r="I546" s="285"/>
      <c r="J546" s="285"/>
      <c r="K546" s="285"/>
      <c r="L546" s="285"/>
      <c r="M546" s="285">
        <v>3.5</v>
      </c>
      <c r="N546" s="282">
        <f t="shared" si="119"/>
        <v>0</v>
      </c>
      <c r="O546" s="282">
        <f t="shared" si="120"/>
        <v>3.5</v>
      </c>
      <c r="P546" s="283">
        <f t="shared" si="121"/>
        <v>0</v>
      </c>
      <c r="Q546" s="282">
        <f t="shared" si="108"/>
        <v>3.5</v>
      </c>
      <c r="R546" s="282"/>
      <c r="S546" s="572">
        <v>0</v>
      </c>
      <c r="T546" s="572">
        <v>0</v>
      </c>
      <c r="U546" s="572">
        <f>'приложение 1.1 '!D420</f>
        <v>1.1220000000000001</v>
      </c>
      <c r="V546" s="572">
        <f>'приложение 1.1 '!E420</f>
        <v>0</v>
      </c>
      <c r="W546" s="499"/>
    </row>
    <row r="547" spans="1:23" s="284" customFormat="1" ht="33.75" hidden="1">
      <c r="A547" s="556" t="s">
        <v>2182</v>
      </c>
      <c r="B547" s="575" t="s">
        <v>2199</v>
      </c>
      <c r="C547" s="453">
        <v>6.9720000000000004</v>
      </c>
      <c r="D547" s="282">
        <f t="shared" si="117"/>
        <v>0</v>
      </c>
      <c r="E547" s="282">
        <f t="shared" si="118"/>
        <v>6.9720000000000004</v>
      </c>
      <c r="F547" s="285"/>
      <c r="G547" s="285"/>
      <c r="H547" s="285"/>
      <c r="I547" s="285"/>
      <c r="J547" s="285"/>
      <c r="K547" s="285"/>
      <c r="L547" s="285"/>
      <c r="M547" s="285">
        <v>6.9720000000000004</v>
      </c>
      <c r="N547" s="282">
        <f t="shared" si="119"/>
        <v>0</v>
      </c>
      <c r="O547" s="282">
        <f t="shared" si="120"/>
        <v>6.9720000000000004</v>
      </c>
      <c r="P547" s="283">
        <f t="shared" si="121"/>
        <v>0</v>
      </c>
      <c r="Q547" s="282">
        <f t="shared" si="108"/>
        <v>6.9720000000000004</v>
      </c>
      <c r="R547" s="282"/>
      <c r="S547" s="572">
        <v>0</v>
      </c>
      <c r="T547" s="572">
        <v>0</v>
      </c>
      <c r="U547" s="572">
        <f>'приложение 1.1 '!D421</f>
        <v>1.9920000000000002</v>
      </c>
      <c r="V547" s="572">
        <f>'приложение 1.1 '!E421</f>
        <v>0</v>
      </c>
      <c r="W547" s="499"/>
    </row>
    <row r="548" spans="1:23" s="284" customFormat="1" ht="11.25" hidden="1">
      <c r="A548" s="554" t="s">
        <v>1122</v>
      </c>
      <c r="B548" s="576" t="s">
        <v>859</v>
      </c>
      <c r="C548" s="453">
        <v>0</v>
      </c>
      <c r="D548" s="282">
        <f t="shared" ref="D548:D575" si="122">F548+H548+J548+L548</f>
        <v>0</v>
      </c>
      <c r="E548" s="282">
        <f t="shared" si="107"/>
        <v>0</v>
      </c>
      <c r="F548" s="285"/>
      <c r="G548" s="285"/>
      <c r="H548" s="285"/>
      <c r="I548" s="285"/>
      <c r="J548" s="285"/>
      <c r="K548" s="285"/>
      <c r="L548" s="285"/>
      <c r="M548" s="285"/>
      <c r="N548" s="282">
        <f t="shared" si="104"/>
        <v>0</v>
      </c>
      <c r="O548" s="282">
        <f t="shared" si="105"/>
        <v>0</v>
      </c>
      <c r="P548" s="283">
        <f t="shared" si="106"/>
        <v>0</v>
      </c>
      <c r="Q548" s="282">
        <f t="shared" si="108"/>
        <v>0</v>
      </c>
      <c r="R548" s="282">
        <v>0</v>
      </c>
      <c r="S548" s="572">
        <v>0</v>
      </c>
      <c r="T548" s="572">
        <v>0</v>
      </c>
      <c r="U548" s="572">
        <f>'приложение 1.1 '!D422</f>
        <v>0</v>
      </c>
      <c r="V548" s="572">
        <f>'приложение 1.1 '!E422</f>
        <v>0</v>
      </c>
      <c r="W548" s="499"/>
    </row>
    <row r="549" spans="1:23" s="284" customFormat="1" ht="22.5" hidden="1">
      <c r="A549" s="556" t="s">
        <v>1123</v>
      </c>
      <c r="B549" s="575" t="s">
        <v>114</v>
      </c>
      <c r="C549" s="453">
        <v>0</v>
      </c>
      <c r="D549" s="282">
        <f t="shared" si="122"/>
        <v>0</v>
      </c>
      <c r="E549" s="282">
        <f t="shared" si="107"/>
        <v>0</v>
      </c>
      <c r="F549" s="285"/>
      <c r="G549" s="285"/>
      <c r="H549" s="285"/>
      <c r="I549" s="285"/>
      <c r="J549" s="285"/>
      <c r="K549" s="285"/>
      <c r="L549" s="285"/>
      <c r="M549" s="285"/>
      <c r="N549" s="282">
        <f t="shared" si="104"/>
        <v>0</v>
      </c>
      <c r="O549" s="282">
        <f t="shared" si="105"/>
        <v>0</v>
      </c>
      <c r="P549" s="283">
        <f t="shared" si="106"/>
        <v>0</v>
      </c>
      <c r="Q549" s="282">
        <f t="shared" si="108"/>
        <v>0</v>
      </c>
      <c r="R549" s="282">
        <v>0</v>
      </c>
      <c r="S549" s="572">
        <v>0.78200000000000003</v>
      </c>
      <c r="T549" s="572"/>
      <c r="U549" s="572">
        <f>'приложение 1.1 '!D423</f>
        <v>0.78200000000000003</v>
      </c>
      <c r="V549" s="572">
        <f>'приложение 1.1 '!E423</f>
        <v>0</v>
      </c>
      <c r="W549" s="499"/>
    </row>
    <row r="550" spans="1:23" s="284" customFormat="1" ht="22.5" hidden="1">
      <c r="A550" s="556" t="s">
        <v>1124</v>
      </c>
      <c r="B550" s="575" t="s">
        <v>747</v>
      </c>
      <c r="C550" s="453">
        <v>0</v>
      </c>
      <c r="D550" s="282">
        <f t="shared" si="122"/>
        <v>0</v>
      </c>
      <c r="E550" s="282">
        <f t="shared" si="107"/>
        <v>0</v>
      </c>
      <c r="F550" s="285"/>
      <c r="G550" s="285"/>
      <c r="H550" s="285"/>
      <c r="I550" s="285"/>
      <c r="J550" s="282"/>
      <c r="K550" s="285"/>
      <c r="L550" s="285"/>
      <c r="M550" s="285"/>
      <c r="N550" s="282">
        <f t="shared" si="104"/>
        <v>0</v>
      </c>
      <c r="O550" s="282">
        <f t="shared" si="105"/>
        <v>0</v>
      </c>
      <c r="P550" s="283">
        <f t="shared" si="106"/>
        <v>0</v>
      </c>
      <c r="Q550" s="282">
        <f t="shared" si="108"/>
        <v>0</v>
      </c>
      <c r="R550" s="282">
        <v>0</v>
      </c>
      <c r="S550" s="572">
        <v>0.184</v>
      </c>
      <c r="T550" s="572"/>
      <c r="U550" s="572">
        <f>'приложение 1.1 '!D424</f>
        <v>0.184</v>
      </c>
      <c r="V550" s="572">
        <f>'приложение 1.1 '!E424</f>
        <v>0</v>
      </c>
      <c r="W550" s="499"/>
    </row>
    <row r="551" spans="1:23" s="284" customFormat="1" ht="22.5" hidden="1">
      <c r="A551" s="556" t="s">
        <v>1125</v>
      </c>
      <c r="B551" s="575" t="s">
        <v>595</v>
      </c>
      <c r="C551" s="453">
        <v>0</v>
      </c>
      <c r="D551" s="282">
        <f t="shared" si="122"/>
        <v>0</v>
      </c>
      <c r="E551" s="282">
        <f t="shared" si="107"/>
        <v>0</v>
      </c>
      <c r="F551" s="285"/>
      <c r="G551" s="285"/>
      <c r="H551" s="285"/>
      <c r="I551" s="285"/>
      <c r="J551" s="282"/>
      <c r="K551" s="285"/>
      <c r="L551" s="285"/>
      <c r="M551" s="285"/>
      <c r="N551" s="282">
        <f t="shared" si="104"/>
        <v>0</v>
      </c>
      <c r="O551" s="282">
        <f t="shared" si="105"/>
        <v>0</v>
      </c>
      <c r="P551" s="283">
        <f t="shared" si="106"/>
        <v>0</v>
      </c>
      <c r="Q551" s="282">
        <f t="shared" si="108"/>
        <v>0</v>
      </c>
      <c r="R551" s="282">
        <v>0</v>
      </c>
      <c r="S551" s="572">
        <v>0.19800000000000001</v>
      </c>
      <c r="T551" s="572"/>
      <c r="U551" s="572">
        <f>'приложение 1.1 '!D425</f>
        <v>0.19800000000000001</v>
      </c>
      <c r="V551" s="572">
        <f>'приложение 1.1 '!E425</f>
        <v>0</v>
      </c>
      <c r="W551" s="499"/>
    </row>
    <row r="552" spans="1:23" s="284" customFormat="1" ht="22.5" hidden="1">
      <c r="A552" s="556" t="s">
        <v>1126</v>
      </c>
      <c r="B552" s="575" t="s">
        <v>850</v>
      </c>
      <c r="C552" s="453">
        <v>0</v>
      </c>
      <c r="D552" s="282">
        <f t="shared" si="122"/>
        <v>0</v>
      </c>
      <c r="E552" s="282">
        <f t="shared" si="107"/>
        <v>0</v>
      </c>
      <c r="F552" s="285"/>
      <c r="G552" s="285"/>
      <c r="H552" s="285"/>
      <c r="I552" s="285"/>
      <c r="J552" s="285"/>
      <c r="K552" s="285"/>
      <c r="L552" s="285"/>
      <c r="M552" s="285"/>
      <c r="N552" s="282">
        <f t="shared" si="104"/>
        <v>0</v>
      </c>
      <c r="O552" s="282">
        <f t="shared" si="105"/>
        <v>0</v>
      </c>
      <c r="P552" s="283">
        <f t="shared" si="106"/>
        <v>0</v>
      </c>
      <c r="Q552" s="282">
        <f t="shared" si="108"/>
        <v>0</v>
      </c>
      <c r="R552" s="282">
        <v>0</v>
      </c>
      <c r="S552" s="572">
        <v>3.3500000000000002E-2</v>
      </c>
      <c r="T552" s="572"/>
      <c r="U552" s="572">
        <f>'приложение 1.1 '!D426</f>
        <v>3.3500000000000002E-2</v>
      </c>
      <c r="V552" s="572">
        <f>'приложение 1.1 '!E426</f>
        <v>0</v>
      </c>
      <c r="W552" s="499"/>
    </row>
    <row r="553" spans="1:23" s="284" customFormat="1" ht="22.5" hidden="1">
      <c r="A553" s="556" t="s">
        <v>1127</v>
      </c>
      <c r="B553" s="575" t="s">
        <v>851</v>
      </c>
      <c r="C553" s="453">
        <v>0</v>
      </c>
      <c r="D553" s="282">
        <f t="shared" si="122"/>
        <v>0</v>
      </c>
      <c r="E553" s="282">
        <f t="shared" si="107"/>
        <v>0</v>
      </c>
      <c r="F553" s="285"/>
      <c r="G553" s="285"/>
      <c r="H553" s="285"/>
      <c r="I553" s="285"/>
      <c r="J553" s="285"/>
      <c r="K553" s="285"/>
      <c r="L553" s="285"/>
      <c r="M553" s="282"/>
      <c r="N553" s="282">
        <f t="shared" si="104"/>
        <v>0</v>
      </c>
      <c r="O553" s="282">
        <f t="shared" si="105"/>
        <v>0</v>
      </c>
      <c r="P553" s="283">
        <f t="shared" si="106"/>
        <v>0</v>
      </c>
      <c r="Q553" s="282">
        <f t="shared" si="108"/>
        <v>0</v>
      </c>
      <c r="R553" s="282"/>
      <c r="S553" s="572">
        <v>3.85E-2</v>
      </c>
      <c r="T553" s="572"/>
      <c r="U553" s="572">
        <f>'приложение 1.1 '!D427</f>
        <v>3.85E-2</v>
      </c>
      <c r="V553" s="572">
        <f>'приложение 1.1 '!E427</f>
        <v>0</v>
      </c>
      <c r="W553" s="499"/>
    </row>
    <row r="554" spans="1:23" s="284" customFormat="1" ht="22.5" hidden="1">
      <c r="A554" s="556" t="s">
        <v>1128</v>
      </c>
      <c r="B554" s="575" t="s">
        <v>1901</v>
      </c>
      <c r="C554" s="453">
        <v>0</v>
      </c>
      <c r="D554" s="282">
        <f t="shared" si="122"/>
        <v>0</v>
      </c>
      <c r="E554" s="282">
        <f t="shared" si="107"/>
        <v>0</v>
      </c>
      <c r="F554" s="285"/>
      <c r="G554" s="285"/>
      <c r="H554" s="285"/>
      <c r="I554" s="285"/>
      <c r="J554" s="285"/>
      <c r="K554" s="282"/>
      <c r="L554" s="285"/>
      <c r="M554" s="285"/>
      <c r="N554" s="282">
        <f t="shared" si="104"/>
        <v>0</v>
      </c>
      <c r="O554" s="282">
        <f t="shared" si="105"/>
        <v>0</v>
      </c>
      <c r="P554" s="283">
        <f t="shared" si="106"/>
        <v>0</v>
      </c>
      <c r="Q554" s="282">
        <f t="shared" si="108"/>
        <v>0</v>
      </c>
      <c r="R554" s="282"/>
      <c r="S554" s="572">
        <v>21.24</v>
      </c>
      <c r="T554" s="572"/>
      <c r="U554" s="572">
        <f>'приложение 1.1 '!D428</f>
        <v>21.24</v>
      </c>
      <c r="V554" s="572">
        <f>'приложение 1.1 '!E428</f>
        <v>0</v>
      </c>
      <c r="W554" s="499"/>
    </row>
    <row r="555" spans="1:23" s="284" customFormat="1" ht="45" hidden="1">
      <c r="A555" s="556" t="s">
        <v>1129</v>
      </c>
      <c r="B555" s="575" t="s">
        <v>811</v>
      </c>
      <c r="C555" s="453">
        <v>0</v>
      </c>
      <c r="D555" s="282">
        <f t="shared" si="122"/>
        <v>0</v>
      </c>
      <c r="E555" s="282">
        <f t="shared" si="107"/>
        <v>0</v>
      </c>
      <c r="F555" s="285"/>
      <c r="G555" s="285"/>
      <c r="H555" s="285"/>
      <c r="I555" s="285"/>
      <c r="J555" s="285"/>
      <c r="K555" s="285"/>
      <c r="L555" s="285"/>
      <c r="M555" s="282"/>
      <c r="N555" s="282">
        <f t="shared" si="104"/>
        <v>0</v>
      </c>
      <c r="O555" s="282">
        <f t="shared" si="105"/>
        <v>0</v>
      </c>
      <c r="P555" s="283">
        <f t="shared" si="106"/>
        <v>0</v>
      </c>
      <c r="Q555" s="282">
        <f t="shared" si="108"/>
        <v>0</v>
      </c>
      <c r="R555" s="282"/>
      <c r="S555" s="572">
        <v>0.40300000000000002</v>
      </c>
      <c r="T555" s="572"/>
      <c r="U555" s="572">
        <f>'приложение 1.1 '!D429</f>
        <v>0.40300000000000002</v>
      </c>
      <c r="V555" s="572">
        <f>'приложение 1.1 '!E429</f>
        <v>0</v>
      </c>
      <c r="W555" s="499"/>
    </row>
    <row r="556" spans="1:23" s="284" customFormat="1" ht="56.25" hidden="1">
      <c r="A556" s="556" t="s">
        <v>1130</v>
      </c>
      <c r="B556" s="575" t="s">
        <v>812</v>
      </c>
      <c r="C556" s="453">
        <v>0</v>
      </c>
      <c r="D556" s="282">
        <f t="shared" si="122"/>
        <v>0</v>
      </c>
      <c r="E556" s="282">
        <f t="shared" si="107"/>
        <v>0</v>
      </c>
      <c r="F556" s="285"/>
      <c r="G556" s="285"/>
      <c r="H556" s="285"/>
      <c r="I556" s="285"/>
      <c r="J556" s="285"/>
      <c r="K556" s="285"/>
      <c r="L556" s="285"/>
      <c r="M556" s="282"/>
      <c r="N556" s="282">
        <f t="shared" si="104"/>
        <v>0</v>
      </c>
      <c r="O556" s="282">
        <f t="shared" si="105"/>
        <v>0</v>
      </c>
      <c r="P556" s="283">
        <f t="shared" si="106"/>
        <v>0</v>
      </c>
      <c r="Q556" s="282">
        <f t="shared" si="108"/>
        <v>0</v>
      </c>
      <c r="R556" s="282"/>
      <c r="S556" s="572">
        <v>0.59699999999999998</v>
      </c>
      <c r="T556" s="572"/>
      <c r="U556" s="572">
        <f>'приложение 1.1 '!D430</f>
        <v>0.59699999999999998</v>
      </c>
      <c r="V556" s="572">
        <f>'приложение 1.1 '!E430</f>
        <v>0</v>
      </c>
      <c r="W556" s="499"/>
    </row>
    <row r="557" spans="1:23" s="284" customFormat="1" ht="56.25" hidden="1">
      <c r="A557" s="556" t="s">
        <v>1131</v>
      </c>
      <c r="B557" s="575" t="s">
        <v>813</v>
      </c>
      <c r="C557" s="453">
        <v>0</v>
      </c>
      <c r="D557" s="282">
        <f t="shared" si="122"/>
        <v>0</v>
      </c>
      <c r="E557" s="282">
        <f t="shared" si="107"/>
        <v>0</v>
      </c>
      <c r="F557" s="285"/>
      <c r="G557" s="285"/>
      <c r="H557" s="285"/>
      <c r="I557" s="285"/>
      <c r="J557" s="285"/>
      <c r="K557" s="285"/>
      <c r="L557" s="285"/>
      <c r="M557" s="285"/>
      <c r="N557" s="282">
        <f t="shared" si="104"/>
        <v>0</v>
      </c>
      <c r="O557" s="282">
        <f t="shared" si="105"/>
        <v>0</v>
      </c>
      <c r="P557" s="283">
        <f t="shared" si="106"/>
        <v>0</v>
      </c>
      <c r="Q557" s="282">
        <f t="shared" si="108"/>
        <v>0</v>
      </c>
      <c r="R557" s="282"/>
      <c r="S557" s="572">
        <v>0.20799999999999999</v>
      </c>
      <c r="T557" s="572"/>
      <c r="U557" s="572">
        <f>'приложение 1.1 '!D431</f>
        <v>0.20799999999999999</v>
      </c>
      <c r="V557" s="572">
        <f>'приложение 1.1 '!E431</f>
        <v>0</v>
      </c>
      <c r="W557" s="499"/>
    </row>
    <row r="558" spans="1:23" s="284" customFormat="1" ht="39.75" hidden="1" customHeight="1">
      <c r="A558" s="556" t="s">
        <v>1132</v>
      </c>
      <c r="B558" s="575" t="s">
        <v>853</v>
      </c>
      <c r="C558" s="453">
        <v>0</v>
      </c>
      <c r="D558" s="282">
        <f t="shared" si="122"/>
        <v>0</v>
      </c>
      <c r="E558" s="282">
        <f t="shared" si="107"/>
        <v>0</v>
      </c>
      <c r="F558" s="285"/>
      <c r="G558" s="285"/>
      <c r="H558" s="285"/>
      <c r="I558" s="285"/>
      <c r="J558" s="285"/>
      <c r="K558" s="285"/>
      <c r="L558" s="285"/>
      <c r="M558" s="285"/>
      <c r="N558" s="282">
        <f t="shared" si="104"/>
        <v>0</v>
      </c>
      <c r="O558" s="282">
        <f t="shared" si="105"/>
        <v>0</v>
      </c>
      <c r="P558" s="283">
        <f t="shared" si="106"/>
        <v>0</v>
      </c>
      <c r="Q558" s="282">
        <f t="shared" si="108"/>
        <v>0</v>
      </c>
      <c r="R558" s="282">
        <v>0</v>
      </c>
      <c r="S558" s="572">
        <v>0.48</v>
      </c>
      <c r="T558" s="572"/>
      <c r="U558" s="572">
        <f>'приложение 1.1 '!D432</f>
        <v>0.48</v>
      </c>
      <c r="V558" s="572">
        <f>'приложение 1.1 '!E432</f>
        <v>0</v>
      </c>
      <c r="W558" s="499"/>
    </row>
    <row r="559" spans="1:23" s="284" customFormat="1" ht="22.5" hidden="1">
      <c r="A559" s="562" t="s">
        <v>1132</v>
      </c>
      <c r="B559" s="575" t="s">
        <v>1985</v>
      </c>
      <c r="C559" s="453">
        <v>0</v>
      </c>
      <c r="D559" s="282"/>
      <c r="E559" s="282"/>
      <c r="F559" s="285"/>
      <c r="G559" s="285"/>
      <c r="H559" s="285"/>
      <c r="I559" s="285"/>
      <c r="J559" s="285"/>
      <c r="K559" s="285"/>
      <c r="L559" s="285"/>
      <c r="M559" s="285"/>
      <c r="N559" s="282"/>
      <c r="O559" s="282"/>
      <c r="P559" s="283"/>
      <c r="Q559" s="282">
        <f t="shared" si="108"/>
        <v>0</v>
      </c>
      <c r="R559" s="282"/>
      <c r="S559" s="572">
        <v>0.376</v>
      </c>
      <c r="T559" s="572"/>
      <c r="U559" s="572">
        <f>'приложение 1.1 '!D433</f>
        <v>0.376</v>
      </c>
      <c r="V559" s="572">
        <f>'приложение 1.1 '!E433</f>
        <v>0</v>
      </c>
      <c r="W559" s="499"/>
    </row>
    <row r="560" spans="1:23" s="284" customFormat="1" ht="33.75" hidden="1">
      <c r="A560" s="562" t="s">
        <v>1133</v>
      </c>
      <c r="B560" s="575" t="s">
        <v>854</v>
      </c>
      <c r="C560" s="453">
        <v>0</v>
      </c>
      <c r="D560" s="282">
        <f t="shared" si="122"/>
        <v>0</v>
      </c>
      <c r="E560" s="282">
        <f t="shared" si="107"/>
        <v>0</v>
      </c>
      <c r="F560" s="285"/>
      <c r="G560" s="285"/>
      <c r="H560" s="285"/>
      <c r="I560" s="285"/>
      <c r="J560" s="285"/>
      <c r="K560" s="285"/>
      <c r="L560" s="285"/>
      <c r="M560" s="285"/>
      <c r="N560" s="282">
        <f t="shared" ref="N560:N576" si="123">C560-E560</f>
        <v>0</v>
      </c>
      <c r="O560" s="282">
        <f t="shared" ref="O560:O576" si="124">E560-D560</f>
        <v>0</v>
      </c>
      <c r="P560" s="283">
        <f t="shared" ref="P560:P576" si="125">IF(D560=0,0,(O560/D560)*100)</f>
        <v>0</v>
      </c>
      <c r="Q560" s="282">
        <f t="shared" si="108"/>
        <v>0</v>
      </c>
      <c r="R560" s="282">
        <v>0</v>
      </c>
      <c r="S560" s="572">
        <v>0.17399999999999999</v>
      </c>
      <c r="T560" s="572"/>
      <c r="U560" s="572">
        <f>'приложение 1.1 '!D434</f>
        <v>0.17399999999999999</v>
      </c>
      <c r="V560" s="572">
        <f>'приложение 1.1 '!E434</f>
        <v>0</v>
      </c>
      <c r="W560" s="499"/>
    </row>
    <row r="561" spans="1:23" s="284" customFormat="1" ht="33.75" hidden="1">
      <c r="A561" s="562" t="s">
        <v>1134</v>
      </c>
      <c r="B561" s="575" t="s">
        <v>855</v>
      </c>
      <c r="C561" s="453">
        <v>0</v>
      </c>
      <c r="D561" s="282">
        <f t="shared" si="122"/>
        <v>0</v>
      </c>
      <c r="E561" s="282">
        <f t="shared" si="107"/>
        <v>0</v>
      </c>
      <c r="F561" s="285"/>
      <c r="G561" s="285"/>
      <c r="H561" s="285"/>
      <c r="I561" s="285"/>
      <c r="J561" s="285"/>
      <c r="K561" s="285"/>
      <c r="L561" s="285"/>
      <c r="M561" s="285"/>
      <c r="N561" s="282">
        <f t="shared" si="123"/>
        <v>0</v>
      </c>
      <c r="O561" s="282">
        <f t="shared" si="124"/>
        <v>0</v>
      </c>
      <c r="P561" s="283">
        <f t="shared" si="125"/>
        <v>0</v>
      </c>
      <c r="Q561" s="282">
        <f t="shared" si="108"/>
        <v>0</v>
      </c>
      <c r="R561" s="282">
        <v>0</v>
      </c>
      <c r="S561" s="572">
        <v>0.16200000000000001</v>
      </c>
      <c r="T561" s="572"/>
      <c r="U561" s="572">
        <f>'приложение 1.1 '!D435</f>
        <v>0.16200000000000001</v>
      </c>
      <c r="V561" s="572">
        <f>'приложение 1.1 '!E435</f>
        <v>0</v>
      </c>
      <c r="W561" s="499"/>
    </row>
    <row r="562" spans="1:23" s="284" customFormat="1" ht="11.25" hidden="1">
      <c r="A562" s="562" t="s">
        <v>1990</v>
      </c>
      <c r="B562" s="575" t="s">
        <v>2111</v>
      </c>
      <c r="C562" s="453">
        <v>0</v>
      </c>
      <c r="D562" s="282">
        <f t="shared" ref="D562" si="126">F562+H562+J562+L562</f>
        <v>0</v>
      </c>
      <c r="E562" s="282">
        <f t="shared" ref="E562" si="127">G562+I562+K562+M562</f>
        <v>0</v>
      </c>
      <c r="F562" s="285"/>
      <c r="G562" s="285"/>
      <c r="H562" s="285"/>
      <c r="I562" s="285"/>
      <c r="J562" s="285"/>
      <c r="K562" s="285"/>
      <c r="L562" s="285"/>
      <c r="M562" s="285"/>
      <c r="N562" s="282">
        <f t="shared" si="123"/>
        <v>0</v>
      </c>
      <c r="O562" s="282">
        <f t="shared" si="124"/>
        <v>0</v>
      </c>
      <c r="P562" s="283">
        <f t="shared" si="125"/>
        <v>0</v>
      </c>
      <c r="Q562" s="282">
        <f t="shared" si="108"/>
        <v>0</v>
      </c>
      <c r="R562" s="282">
        <v>0</v>
      </c>
      <c r="S562" s="572">
        <v>1</v>
      </c>
      <c r="T562" s="572"/>
      <c r="U562" s="572">
        <f>'приложение 1.1 '!D436</f>
        <v>1</v>
      </c>
      <c r="V562" s="572">
        <f>'приложение 1.1 '!E436</f>
        <v>0</v>
      </c>
      <c r="W562" s="499"/>
    </row>
    <row r="563" spans="1:23" s="284" customFormat="1" ht="23.25" hidden="1" customHeight="1">
      <c r="A563" s="562" t="s">
        <v>2030</v>
      </c>
      <c r="B563" s="575" t="s">
        <v>2120</v>
      </c>
      <c r="C563" s="453">
        <v>0</v>
      </c>
      <c r="D563" s="282">
        <f t="shared" ref="D563" si="128">F563+H563+J563+L563</f>
        <v>0</v>
      </c>
      <c r="E563" s="282">
        <f t="shared" ref="E563" si="129">G563+I563+K563+M563</f>
        <v>0</v>
      </c>
      <c r="F563" s="285"/>
      <c r="G563" s="285"/>
      <c r="H563" s="285"/>
      <c r="I563" s="285"/>
      <c r="J563" s="285"/>
      <c r="K563" s="285"/>
      <c r="L563" s="285"/>
      <c r="M563" s="285"/>
      <c r="N563" s="282">
        <f t="shared" si="123"/>
        <v>0</v>
      </c>
      <c r="O563" s="282">
        <f t="shared" si="124"/>
        <v>0</v>
      </c>
      <c r="P563" s="283">
        <f t="shared" si="125"/>
        <v>0</v>
      </c>
      <c r="Q563" s="282">
        <f t="shared" si="108"/>
        <v>0</v>
      </c>
      <c r="R563" s="282">
        <v>0</v>
      </c>
      <c r="S563" s="572">
        <v>0.41</v>
      </c>
      <c r="T563" s="572"/>
      <c r="U563" s="572">
        <f>'приложение 1.1 '!D437</f>
        <v>0.41820000000000002</v>
      </c>
      <c r="V563" s="572">
        <f>'приложение 1.1 '!E437</f>
        <v>0</v>
      </c>
      <c r="W563" s="499"/>
    </row>
    <row r="564" spans="1:23" s="284" customFormat="1" ht="23.25" hidden="1" customHeight="1">
      <c r="A564" s="562" t="s">
        <v>2031</v>
      </c>
      <c r="B564" s="575" t="s">
        <v>2132</v>
      </c>
      <c r="C564" s="453">
        <v>0</v>
      </c>
      <c r="D564" s="282">
        <f t="shared" ref="D564" si="130">F564+H564+J564+L564</f>
        <v>0</v>
      </c>
      <c r="E564" s="282">
        <f t="shared" ref="E564" si="131">G564+I564+K564+M564</f>
        <v>0</v>
      </c>
      <c r="F564" s="285"/>
      <c r="G564" s="285"/>
      <c r="H564" s="285"/>
      <c r="I564" s="285"/>
      <c r="J564" s="285"/>
      <c r="K564" s="285"/>
      <c r="L564" s="285"/>
      <c r="M564" s="285"/>
      <c r="N564" s="282">
        <f t="shared" si="123"/>
        <v>0</v>
      </c>
      <c r="O564" s="282">
        <f t="shared" si="124"/>
        <v>0</v>
      </c>
      <c r="P564" s="283">
        <f t="shared" si="125"/>
        <v>0</v>
      </c>
      <c r="Q564" s="282">
        <f t="shared" si="108"/>
        <v>0</v>
      </c>
      <c r="R564" s="282">
        <v>0</v>
      </c>
      <c r="S564" s="572">
        <v>0.2</v>
      </c>
      <c r="T564" s="572"/>
      <c r="U564" s="572">
        <f>'приложение 1.1 '!D438</f>
        <v>0.20399999999999999</v>
      </c>
      <c r="V564" s="572">
        <f>'приложение 1.1 '!E438</f>
        <v>0</v>
      </c>
      <c r="W564" s="499"/>
    </row>
    <row r="565" spans="1:23" s="284" customFormat="1" ht="23.25" hidden="1" customHeight="1">
      <c r="A565" s="562" t="s">
        <v>2032</v>
      </c>
      <c r="B565" s="575" t="s">
        <v>2241</v>
      </c>
      <c r="C565" s="453">
        <v>0.86785000000000001</v>
      </c>
      <c r="D565" s="282">
        <f t="shared" ref="D565:D566" si="132">F565+H565+J565+L565</f>
        <v>0</v>
      </c>
      <c r="E565" s="282">
        <f t="shared" ref="E565:E566" si="133">G565+I565+K565+M565</f>
        <v>0.86785000000000001</v>
      </c>
      <c r="F565" s="285"/>
      <c r="G565" s="285"/>
      <c r="H565" s="285"/>
      <c r="I565" s="285"/>
      <c r="J565" s="285"/>
      <c r="K565" s="285">
        <v>0.86785000000000001</v>
      </c>
      <c r="L565" s="285"/>
      <c r="M565" s="285"/>
      <c r="N565" s="282">
        <f t="shared" ref="N565:N566" si="134">C565-E565</f>
        <v>0</v>
      </c>
      <c r="O565" s="282">
        <f t="shared" ref="O565:O566" si="135">E565-D565</f>
        <v>0.86785000000000001</v>
      </c>
      <c r="P565" s="283">
        <f t="shared" ref="P565:P566" si="136">IF(D565=0,0,(O565/D565)*100)</f>
        <v>0</v>
      </c>
      <c r="Q565" s="282">
        <f t="shared" si="108"/>
        <v>0.86785000000000001</v>
      </c>
      <c r="R565" s="282">
        <v>0</v>
      </c>
      <c r="S565" s="572">
        <v>0</v>
      </c>
      <c r="T565" s="572"/>
      <c r="U565" s="572">
        <f>'приложение 1.1 '!D439</f>
        <v>0.53500000000000003</v>
      </c>
      <c r="V565" s="572">
        <f>'приложение 1.1 '!E439</f>
        <v>0</v>
      </c>
      <c r="W565" s="499"/>
    </row>
    <row r="566" spans="1:23" s="284" customFormat="1" ht="23.25" hidden="1" customHeight="1">
      <c r="A566" s="562" t="s">
        <v>2033</v>
      </c>
      <c r="B566" s="575" t="s">
        <v>2242</v>
      </c>
      <c r="C566" s="453">
        <v>0.62136999999999998</v>
      </c>
      <c r="D566" s="282">
        <f t="shared" si="132"/>
        <v>0</v>
      </c>
      <c r="E566" s="282">
        <f t="shared" si="133"/>
        <v>0.62136999999999998</v>
      </c>
      <c r="F566" s="285"/>
      <c r="G566" s="285"/>
      <c r="H566" s="285"/>
      <c r="I566" s="285"/>
      <c r="J566" s="285"/>
      <c r="K566" s="285">
        <v>0.62136999999999998</v>
      </c>
      <c r="L566" s="285"/>
      <c r="M566" s="285"/>
      <c r="N566" s="282">
        <f t="shared" si="134"/>
        <v>0</v>
      </c>
      <c r="O566" s="282">
        <f t="shared" si="135"/>
        <v>0.62136999999999998</v>
      </c>
      <c r="P566" s="283">
        <f t="shared" si="136"/>
        <v>0</v>
      </c>
      <c r="Q566" s="282">
        <f t="shared" si="108"/>
        <v>0.62136999999999998</v>
      </c>
      <c r="R566" s="282">
        <v>0</v>
      </c>
      <c r="S566" s="572">
        <v>0</v>
      </c>
      <c r="T566" s="572"/>
      <c r="U566" s="572">
        <f>'приложение 1.1 '!D440</f>
        <v>0.39200000000000002</v>
      </c>
      <c r="V566" s="572">
        <f>'приложение 1.1 '!E440</f>
        <v>0</v>
      </c>
      <c r="W566" s="499"/>
    </row>
    <row r="567" spans="1:23" s="284" customFormat="1" ht="11.25" hidden="1">
      <c r="A567" s="561" t="s">
        <v>2030</v>
      </c>
      <c r="B567" s="576" t="s">
        <v>865</v>
      </c>
      <c r="C567" s="453">
        <v>0</v>
      </c>
      <c r="D567" s="282">
        <f t="shared" si="122"/>
        <v>0</v>
      </c>
      <c r="E567" s="282">
        <f t="shared" si="107"/>
        <v>0</v>
      </c>
      <c r="F567" s="282"/>
      <c r="G567" s="285"/>
      <c r="H567" s="285"/>
      <c r="I567" s="285"/>
      <c r="J567" s="285"/>
      <c r="K567" s="285"/>
      <c r="L567" s="285"/>
      <c r="M567" s="285"/>
      <c r="N567" s="282">
        <f t="shared" si="123"/>
        <v>0</v>
      </c>
      <c r="O567" s="282">
        <f t="shared" si="124"/>
        <v>0</v>
      </c>
      <c r="P567" s="283">
        <f t="shared" si="125"/>
        <v>0</v>
      </c>
      <c r="Q567" s="282">
        <f t="shared" si="108"/>
        <v>0</v>
      </c>
      <c r="R567" s="282"/>
      <c r="S567" s="572">
        <v>0</v>
      </c>
      <c r="T567" s="572">
        <v>0</v>
      </c>
      <c r="U567" s="572">
        <f>'приложение 1.1 '!D441</f>
        <v>0</v>
      </c>
      <c r="V567" s="572">
        <f>'приложение 1.1 '!E441</f>
        <v>0</v>
      </c>
      <c r="W567" s="499"/>
    </row>
    <row r="568" spans="1:23" s="284" customFormat="1" ht="22.5" hidden="1">
      <c r="A568" s="562" t="s">
        <v>2031</v>
      </c>
      <c r="B568" s="575" t="s">
        <v>331</v>
      </c>
      <c r="C568" s="453">
        <v>-1.0096090630185017E-15</v>
      </c>
      <c r="D568" s="282">
        <f t="shared" si="122"/>
        <v>67.510000000000005</v>
      </c>
      <c r="E568" s="282">
        <f t="shared" si="107"/>
        <v>0</v>
      </c>
      <c r="F568" s="282"/>
      <c r="G568" s="285"/>
      <c r="H568" s="285"/>
      <c r="I568" s="285"/>
      <c r="J568" s="285"/>
      <c r="K568" s="285"/>
      <c r="L568" s="285">
        <v>67.510000000000005</v>
      </c>
      <c r="M568" s="285"/>
      <c r="N568" s="282">
        <f t="shared" si="123"/>
        <v>-1.0096090630185017E-15</v>
      </c>
      <c r="O568" s="282">
        <f t="shared" si="124"/>
        <v>-67.510000000000005</v>
      </c>
      <c r="P568" s="283">
        <f t="shared" si="125"/>
        <v>-100</v>
      </c>
      <c r="Q568" s="282">
        <f t="shared" si="108"/>
        <v>-67.510000000000005</v>
      </c>
      <c r="R568" s="282"/>
      <c r="S568" s="572">
        <v>6.9794999999999998</v>
      </c>
      <c r="T568" s="572">
        <v>16.22</v>
      </c>
      <c r="U568" s="572">
        <f>'приложение 1.1 '!D442</f>
        <v>6.9794999999999998</v>
      </c>
      <c r="V568" s="572">
        <f>'приложение 1.1 '!E442</f>
        <v>17.48</v>
      </c>
      <c r="W568" s="499"/>
    </row>
    <row r="569" spans="1:23" s="284" customFormat="1" ht="11.25" hidden="1">
      <c r="A569" s="562" t="s">
        <v>2032</v>
      </c>
      <c r="B569" s="575" t="s">
        <v>1885</v>
      </c>
      <c r="C569" s="453">
        <v>0</v>
      </c>
      <c r="D569" s="282">
        <f t="shared" si="122"/>
        <v>0</v>
      </c>
      <c r="E569" s="282">
        <f t="shared" si="107"/>
        <v>0</v>
      </c>
      <c r="F569" s="282"/>
      <c r="G569" s="285"/>
      <c r="H569" s="285"/>
      <c r="I569" s="285"/>
      <c r="J569" s="285"/>
      <c r="K569" s="285"/>
      <c r="L569" s="285"/>
      <c r="M569" s="285"/>
      <c r="N569" s="282">
        <f t="shared" si="123"/>
        <v>0</v>
      </c>
      <c r="O569" s="282">
        <f t="shared" si="124"/>
        <v>0</v>
      </c>
      <c r="P569" s="283">
        <f t="shared" si="125"/>
        <v>0</v>
      </c>
      <c r="Q569" s="282">
        <f t="shared" ref="Q569:Q586" si="137">O569</f>
        <v>0</v>
      </c>
      <c r="R569" s="282"/>
      <c r="S569" s="572"/>
      <c r="T569" s="572">
        <v>2</v>
      </c>
      <c r="U569" s="572">
        <v>0</v>
      </c>
      <c r="V569" s="572">
        <v>0</v>
      </c>
      <c r="W569" s="499"/>
    </row>
    <row r="570" spans="1:23" s="284" customFormat="1" ht="22.5" hidden="1">
      <c r="A570" s="562" t="s">
        <v>2033</v>
      </c>
      <c r="B570" s="575" t="s">
        <v>1886</v>
      </c>
      <c r="C570" s="453">
        <v>0</v>
      </c>
      <c r="D570" s="282">
        <f t="shared" si="122"/>
        <v>0</v>
      </c>
      <c r="E570" s="282">
        <f t="shared" si="107"/>
        <v>0</v>
      </c>
      <c r="F570" s="282"/>
      <c r="G570" s="285"/>
      <c r="H570" s="285"/>
      <c r="I570" s="285"/>
      <c r="J570" s="285"/>
      <c r="K570" s="285"/>
      <c r="L570" s="285"/>
      <c r="M570" s="282"/>
      <c r="N570" s="282">
        <f t="shared" si="123"/>
        <v>0</v>
      </c>
      <c r="O570" s="282">
        <f t="shared" si="124"/>
        <v>0</v>
      </c>
      <c r="P570" s="283">
        <f t="shared" si="125"/>
        <v>0</v>
      </c>
      <c r="Q570" s="282">
        <f t="shared" si="137"/>
        <v>0</v>
      </c>
      <c r="R570" s="282"/>
      <c r="S570" s="572"/>
      <c r="T570" s="572"/>
      <c r="U570" s="572">
        <f>'приложение 1.1 '!D443</f>
        <v>0</v>
      </c>
      <c r="V570" s="572">
        <f>'приложение 1.1 '!E443</f>
        <v>0</v>
      </c>
      <c r="W570" s="499"/>
    </row>
    <row r="571" spans="1:23" s="284" customFormat="1" ht="22.5" hidden="1">
      <c r="A571" s="562" t="s">
        <v>2034</v>
      </c>
      <c r="B571" s="575" t="s">
        <v>1887</v>
      </c>
      <c r="C571" s="453">
        <v>0</v>
      </c>
      <c r="D571" s="282">
        <f t="shared" si="122"/>
        <v>0</v>
      </c>
      <c r="E571" s="282">
        <f t="shared" si="107"/>
        <v>0</v>
      </c>
      <c r="F571" s="282"/>
      <c r="G571" s="285"/>
      <c r="H571" s="285"/>
      <c r="I571" s="285"/>
      <c r="J571" s="285"/>
      <c r="K571" s="285"/>
      <c r="L571" s="285"/>
      <c r="M571" s="282"/>
      <c r="N571" s="282">
        <f t="shared" si="123"/>
        <v>0</v>
      </c>
      <c r="O571" s="282">
        <f t="shared" si="124"/>
        <v>0</v>
      </c>
      <c r="P571" s="283">
        <f t="shared" si="125"/>
        <v>0</v>
      </c>
      <c r="Q571" s="282">
        <f t="shared" si="137"/>
        <v>0</v>
      </c>
      <c r="R571" s="282"/>
      <c r="S571" s="572"/>
      <c r="T571" s="572"/>
      <c r="U571" s="572">
        <v>0</v>
      </c>
      <c r="V571" s="572">
        <v>0</v>
      </c>
      <c r="W571" s="499"/>
    </row>
    <row r="572" spans="1:23" s="284" customFormat="1" ht="11.25" hidden="1">
      <c r="A572" s="562" t="s">
        <v>2035</v>
      </c>
      <c r="B572" s="575" t="s">
        <v>1893</v>
      </c>
      <c r="C572" s="453">
        <v>0</v>
      </c>
      <c r="D572" s="282">
        <f t="shared" si="122"/>
        <v>0</v>
      </c>
      <c r="E572" s="282">
        <f t="shared" si="107"/>
        <v>0</v>
      </c>
      <c r="F572" s="282"/>
      <c r="G572" s="285"/>
      <c r="H572" s="285"/>
      <c r="I572" s="285"/>
      <c r="J572" s="285"/>
      <c r="K572" s="282"/>
      <c r="L572" s="285"/>
      <c r="M572" s="285">
        <v>0</v>
      </c>
      <c r="N572" s="282">
        <f t="shared" si="123"/>
        <v>0</v>
      </c>
      <c r="O572" s="282">
        <f t="shared" si="124"/>
        <v>0</v>
      </c>
      <c r="P572" s="283">
        <f t="shared" si="125"/>
        <v>0</v>
      </c>
      <c r="Q572" s="282">
        <f t="shared" si="137"/>
        <v>0</v>
      </c>
      <c r="R572" s="282"/>
      <c r="S572" s="572"/>
      <c r="T572" s="572">
        <v>8</v>
      </c>
      <c r="U572" s="572">
        <f>'приложение 1.1 '!D444</f>
        <v>0</v>
      </c>
      <c r="V572" s="572">
        <f>'приложение 1.1 '!E444</f>
        <v>8</v>
      </c>
      <c r="W572" s="499"/>
    </row>
    <row r="573" spans="1:23" s="284" customFormat="1" ht="22.5" hidden="1">
      <c r="A573" s="562" t="s">
        <v>2036</v>
      </c>
      <c r="B573" s="575" t="s">
        <v>1894</v>
      </c>
      <c r="C573" s="453">
        <v>0</v>
      </c>
      <c r="D573" s="282">
        <f t="shared" si="122"/>
        <v>0</v>
      </c>
      <c r="E573" s="282">
        <f t="shared" si="107"/>
        <v>0</v>
      </c>
      <c r="F573" s="282"/>
      <c r="G573" s="285"/>
      <c r="H573" s="285"/>
      <c r="I573" s="285"/>
      <c r="J573" s="285"/>
      <c r="K573" s="285"/>
      <c r="L573" s="285"/>
      <c r="M573" s="282"/>
      <c r="N573" s="282">
        <f t="shared" si="123"/>
        <v>0</v>
      </c>
      <c r="O573" s="282">
        <f t="shared" si="124"/>
        <v>0</v>
      </c>
      <c r="P573" s="283">
        <f t="shared" si="125"/>
        <v>0</v>
      </c>
      <c r="Q573" s="282">
        <f t="shared" si="137"/>
        <v>0</v>
      </c>
      <c r="R573" s="282"/>
      <c r="S573" s="572"/>
      <c r="T573" s="572"/>
      <c r="U573" s="572">
        <f>'приложение 1.1 '!D445</f>
        <v>0</v>
      </c>
      <c r="V573" s="572">
        <f>'приложение 1.1 '!E445</f>
        <v>0</v>
      </c>
      <c r="W573" s="499"/>
    </row>
    <row r="574" spans="1:23" s="284" customFormat="1" ht="33.75" hidden="1">
      <c r="A574" s="562" t="s">
        <v>2037</v>
      </c>
      <c r="B574" s="575" t="s">
        <v>1895</v>
      </c>
      <c r="C574" s="453">
        <v>0</v>
      </c>
      <c r="D574" s="282">
        <f t="shared" si="122"/>
        <v>0</v>
      </c>
      <c r="E574" s="282">
        <f t="shared" si="107"/>
        <v>0</v>
      </c>
      <c r="F574" s="282"/>
      <c r="G574" s="285"/>
      <c r="H574" s="285"/>
      <c r="I574" s="285"/>
      <c r="J574" s="285"/>
      <c r="K574" s="285"/>
      <c r="L574" s="285"/>
      <c r="M574" s="282"/>
      <c r="N574" s="282">
        <f t="shared" si="123"/>
        <v>0</v>
      </c>
      <c r="O574" s="282">
        <f t="shared" si="124"/>
        <v>0</v>
      </c>
      <c r="P574" s="283">
        <f t="shared" si="125"/>
        <v>0</v>
      </c>
      <c r="Q574" s="282">
        <f t="shared" si="137"/>
        <v>0</v>
      </c>
      <c r="R574" s="282"/>
      <c r="S574" s="572"/>
      <c r="T574" s="572"/>
      <c r="U574" s="572">
        <f>'приложение 1.1 '!D446</f>
        <v>0</v>
      </c>
      <c r="V574" s="572">
        <f>'приложение 1.1 '!E446</f>
        <v>0</v>
      </c>
      <c r="W574" s="499"/>
    </row>
    <row r="575" spans="1:23" s="284" customFormat="1" ht="22.5" hidden="1">
      <c r="A575" s="562" t="s">
        <v>2038</v>
      </c>
      <c r="B575" s="575" t="s">
        <v>1896</v>
      </c>
      <c r="C575" s="453">
        <v>0</v>
      </c>
      <c r="D575" s="282">
        <f t="shared" si="122"/>
        <v>0</v>
      </c>
      <c r="E575" s="282">
        <f t="shared" si="107"/>
        <v>0</v>
      </c>
      <c r="F575" s="282"/>
      <c r="G575" s="285"/>
      <c r="H575" s="285"/>
      <c r="I575" s="285"/>
      <c r="J575" s="285"/>
      <c r="K575" s="285"/>
      <c r="L575" s="285"/>
      <c r="M575" s="282"/>
      <c r="N575" s="282">
        <f t="shared" si="123"/>
        <v>0</v>
      </c>
      <c r="O575" s="282">
        <f t="shared" si="124"/>
        <v>0</v>
      </c>
      <c r="P575" s="283">
        <f t="shared" si="125"/>
        <v>0</v>
      </c>
      <c r="Q575" s="282">
        <f t="shared" si="137"/>
        <v>0</v>
      </c>
      <c r="R575" s="282"/>
      <c r="S575" s="572"/>
      <c r="T575" s="572"/>
      <c r="U575" s="572">
        <f>'приложение 1.1 '!D447</f>
        <v>0</v>
      </c>
      <c r="V575" s="572">
        <f>'приложение 1.1 '!E447</f>
        <v>0</v>
      </c>
      <c r="W575" s="499"/>
    </row>
    <row r="576" spans="1:23" s="284" customFormat="1" ht="22.5" hidden="1">
      <c r="A576" s="562" t="s">
        <v>2039</v>
      </c>
      <c r="B576" s="575" t="s">
        <v>1897</v>
      </c>
      <c r="C576" s="453">
        <v>0</v>
      </c>
      <c r="D576" s="282">
        <f t="shared" ref="D576" si="138">F576+H576+J576+L576</f>
        <v>0</v>
      </c>
      <c r="E576" s="282">
        <f t="shared" ref="E576" si="139">G576+I576+K576+M576</f>
        <v>0</v>
      </c>
      <c r="F576" s="282"/>
      <c r="G576" s="285"/>
      <c r="H576" s="285"/>
      <c r="I576" s="285"/>
      <c r="J576" s="285"/>
      <c r="K576" s="285"/>
      <c r="L576" s="285"/>
      <c r="M576" s="282"/>
      <c r="N576" s="282">
        <f t="shared" si="123"/>
        <v>0</v>
      </c>
      <c r="O576" s="282">
        <f t="shared" si="124"/>
        <v>0</v>
      </c>
      <c r="P576" s="283">
        <f t="shared" si="125"/>
        <v>0</v>
      </c>
      <c r="Q576" s="282">
        <f t="shared" si="137"/>
        <v>0</v>
      </c>
      <c r="R576" s="282"/>
      <c r="S576" s="572"/>
      <c r="T576" s="572"/>
      <c r="U576" s="572">
        <f>'приложение 1.1 '!D448</f>
        <v>0</v>
      </c>
      <c r="V576" s="572">
        <f>'приложение 1.1 '!E448</f>
        <v>0</v>
      </c>
      <c r="W576" s="499"/>
    </row>
    <row r="577" spans="1:23" s="284" customFormat="1" ht="22.5" hidden="1">
      <c r="A577" s="562" t="s">
        <v>2109</v>
      </c>
      <c r="B577" s="575" t="s">
        <v>2119</v>
      </c>
      <c r="C577" s="453">
        <v>0</v>
      </c>
      <c r="D577" s="282">
        <f t="shared" ref="D577:D586" si="140">F577+H577+J577+L577</f>
        <v>0</v>
      </c>
      <c r="E577" s="282">
        <f t="shared" ref="E577:E586" si="141">G577+I577+K577+M577</f>
        <v>0</v>
      </c>
      <c r="F577" s="282"/>
      <c r="G577" s="285"/>
      <c r="H577" s="285"/>
      <c r="I577" s="285"/>
      <c r="J577" s="285"/>
      <c r="K577" s="285"/>
      <c r="L577" s="285"/>
      <c r="M577" s="282"/>
      <c r="N577" s="282">
        <f t="shared" ref="N577:N586" si="142">C577-E577</f>
        <v>0</v>
      </c>
      <c r="O577" s="282">
        <f t="shared" ref="O577:O586" si="143">E577-D577</f>
        <v>0</v>
      </c>
      <c r="P577" s="283">
        <f t="shared" ref="P577:P586" si="144">IF(D577=0,0,(O577/D577)*100)</f>
        <v>0</v>
      </c>
      <c r="Q577" s="282">
        <f t="shared" si="137"/>
        <v>0</v>
      </c>
      <c r="R577" s="282"/>
      <c r="S577" s="572"/>
      <c r="T577" s="572"/>
      <c r="U577" s="572">
        <f>'приложение 1.1 '!D449</f>
        <v>0</v>
      </c>
      <c r="V577" s="572">
        <f>'приложение 1.1 '!E449</f>
        <v>0</v>
      </c>
      <c r="W577" s="499"/>
    </row>
    <row r="578" spans="1:23" s="284" customFormat="1" ht="11.25" hidden="1">
      <c r="A578" s="562" t="s">
        <v>2232</v>
      </c>
      <c r="B578" s="575" t="s">
        <v>2146</v>
      </c>
      <c r="C578" s="453">
        <v>0</v>
      </c>
      <c r="D578" s="282">
        <f t="shared" si="140"/>
        <v>0</v>
      </c>
      <c r="E578" s="282">
        <f t="shared" si="141"/>
        <v>0</v>
      </c>
      <c r="F578" s="282"/>
      <c r="G578" s="285"/>
      <c r="H578" s="285"/>
      <c r="I578" s="285"/>
      <c r="J578" s="285"/>
      <c r="K578" s="285"/>
      <c r="L578" s="285"/>
      <c r="M578" s="282"/>
      <c r="N578" s="282">
        <f t="shared" si="142"/>
        <v>0</v>
      </c>
      <c r="O578" s="282">
        <f t="shared" si="143"/>
        <v>0</v>
      </c>
      <c r="P578" s="283">
        <f t="shared" si="144"/>
        <v>0</v>
      </c>
      <c r="Q578" s="282">
        <f t="shared" si="137"/>
        <v>0</v>
      </c>
      <c r="R578" s="282"/>
      <c r="S578" s="572">
        <v>0</v>
      </c>
      <c r="T578" s="572">
        <v>0</v>
      </c>
      <c r="U578" s="572">
        <f>'приложение 1.1 '!D450</f>
        <v>0</v>
      </c>
      <c r="V578" s="572">
        <f>'приложение 1.1 '!E450</f>
        <v>4</v>
      </c>
      <c r="W578" s="499"/>
    </row>
    <row r="579" spans="1:23" s="284" customFormat="1" ht="11.25" hidden="1">
      <c r="A579" s="562" t="s">
        <v>2233</v>
      </c>
      <c r="B579" s="575" t="s">
        <v>2148</v>
      </c>
      <c r="C579" s="453">
        <v>0</v>
      </c>
      <c r="D579" s="282">
        <f t="shared" si="140"/>
        <v>0</v>
      </c>
      <c r="E579" s="282">
        <f t="shared" si="141"/>
        <v>0</v>
      </c>
      <c r="F579" s="282"/>
      <c r="G579" s="285"/>
      <c r="H579" s="285"/>
      <c r="I579" s="285"/>
      <c r="J579" s="285"/>
      <c r="K579" s="285"/>
      <c r="L579" s="285"/>
      <c r="M579" s="282"/>
      <c r="N579" s="282">
        <f t="shared" si="142"/>
        <v>0</v>
      </c>
      <c r="O579" s="282">
        <f t="shared" si="143"/>
        <v>0</v>
      </c>
      <c r="P579" s="283">
        <f t="shared" si="144"/>
        <v>0</v>
      </c>
      <c r="Q579" s="282">
        <f t="shared" si="137"/>
        <v>0</v>
      </c>
      <c r="R579" s="282"/>
      <c r="S579" s="572">
        <v>0</v>
      </c>
      <c r="T579" s="572">
        <v>0</v>
      </c>
      <c r="U579" s="572">
        <f>'приложение 1.1 '!D451</f>
        <v>13.353999999999999</v>
      </c>
      <c r="V579" s="572">
        <f>'приложение 1.1 '!E451</f>
        <v>0</v>
      </c>
      <c r="W579" s="499"/>
    </row>
    <row r="580" spans="1:23" s="284" customFormat="1" ht="11.25" hidden="1">
      <c r="A580" s="562" t="s">
        <v>2234</v>
      </c>
      <c r="B580" s="575" t="s">
        <v>2223</v>
      </c>
      <c r="C580" s="453">
        <v>5.3975</v>
      </c>
      <c r="D580" s="282">
        <f t="shared" si="140"/>
        <v>0</v>
      </c>
      <c r="E580" s="282">
        <f t="shared" si="141"/>
        <v>5.3975</v>
      </c>
      <c r="F580" s="282"/>
      <c r="G580" s="285"/>
      <c r="H580" s="285"/>
      <c r="I580" s="285">
        <v>5.3975</v>
      </c>
      <c r="J580" s="285"/>
      <c r="K580" s="285"/>
      <c r="L580" s="285"/>
      <c r="M580" s="282"/>
      <c r="N580" s="282">
        <f t="shared" si="142"/>
        <v>0</v>
      </c>
      <c r="O580" s="282">
        <f t="shared" si="143"/>
        <v>5.3975</v>
      </c>
      <c r="P580" s="283">
        <f t="shared" si="144"/>
        <v>0</v>
      </c>
      <c r="Q580" s="282">
        <f t="shared" si="137"/>
        <v>5.3975</v>
      </c>
      <c r="R580" s="282"/>
      <c r="S580" s="572">
        <v>0</v>
      </c>
      <c r="T580" s="572">
        <v>0</v>
      </c>
      <c r="U580" s="572">
        <f>'приложение 1.1 '!D452</f>
        <v>0</v>
      </c>
      <c r="V580" s="572">
        <f>'приложение 1.1 '!E452</f>
        <v>0</v>
      </c>
      <c r="W580" s="499"/>
    </row>
    <row r="581" spans="1:23" s="284" customFormat="1" ht="11.25" hidden="1">
      <c r="A581" s="562" t="s">
        <v>2235</v>
      </c>
      <c r="B581" s="575" t="s">
        <v>2224</v>
      </c>
      <c r="C581" s="453">
        <v>2.9498000000000002</v>
      </c>
      <c r="D581" s="282">
        <f t="shared" si="140"/>
        <v>0</v>
      </c>
      <c r="E581" s="282">
        <f t="shared" si="141"/>
        <v>2.9498000000000002</v>
      </c>
      <c r="F581" s="282"/>
      <c r="G581" s="285"/>
      <c r="H581" s="285"/>
      <c r="I581" s="285">
        <v>2.9498000000000002</v>
      </c>
      <c r="J581" s="285"/>
      <c r="K581" s="285"/>
      <c r="L581" s="285"/>
      <c r="M581" s="282"/>
      <c r="N581" s="282">
        <f t="shared" si="142"/>
        <v>0</v>
      </c>
      <c r="O581" s="282">
        <f t="shared" si="143"/>
        <v>2.9498000000000002</v>
      </c>
      <c r="P581" s="283">
        <f t="shared" si="144"/>
        <v>0</v>
      </c>
      <c r="Q581" s="282">
        <f t="shared" si="137"/>
        <v>2.9498000000000002</v>
      </c>
      <c r="R581" s="282"/>
      <c r="S581" s="572">
        <v>0</v>
      </c>
      <c r="T581" s="572">
        <v>0</v>
      </c>
      <c r="U581" s="572">
        <f>'приложение 1.1 '!D453</f>
        <v>0</v>
      </c>
      <c r="V581" s="572">
        <f>'приложение 1.1 '!E453</f>
        <v>0</v>
      </c>
      <c r="W581" s="499"/>
    </row>
    <row r="582" spans="1:23" s="284" customFormat="1" ht="22.5" hidden="1">
      <c r="A582" s="562" t="s">
        <v>2236</v>
      </c>
      <c r="B582" s="575" t="s">
        <v>2284</v>
      </c>
      <c r="C582" s="453">
        <v>6.9037833400000004</v>
      </c>
      <c r="D582" s="282">
        <f t="shared" si="140"/>
        <v>0</v>
      </c>
      <c r="E582" s="282">
        <f t="shared" si="141"/>
        <v>5.1464600000000003</v>
      </c>
      <c r="F582" s="282"/>
      <c r="G582" s="285"/>
      <c r="H582" s="285"/>
      <c r="I582" s="285">
        <v>5.1464600000000003</v>
      </c>
      <c r="J582" s="285"/>
      <c r="K582" s="285"/>
      <c r="L582" s="285"/>
      <c r="M582" s="282"/>
      <c r="N582" s="282">
        <f t="shared" si="142"/>
        <v>1.7573233400000001</v>
      </c>
      <c r="O582" s="282">
        <f t="shared" si="143"/>
        <v>5.1464600000000003</v>
      </c>
      <c r="P582" s="283">
        <f t="shared" si="144"/>
        <v>0</v>
      </c>
      <c r="Q582" s="282">
        <f t="shared" si="137"/>
        <v>5.1464600000000003</v>
      </c>
      <c r="R582" s="282"/>
      <c r="S582" s="572">
        <v>0</v>
      </c>
      <c r="T582" s="572">
        <v>0</v>
      </c>
      <c r="U582" s="572">
        <f>'приложение 1.1 '!D454</f>
        <v>0</v>
      </c>
      <c r="V582" s="572">
        <f>'приложение 1.1 '!E454</f>
        <v>0</v>
      </c>
      <c r="W582" s="499"/>
    </row>
    <row r="583" spans="1:23" s="284" customFormat="1" ht="11.25" hidden="1">
      <c r="A583" s="562" t="s">
        <v>2237</v>
      </c>
      <c r="B583" s="575" t="s">
        <v>2225</v>
      </c>
      <c r="C583" s="453">
        <v>8.1590199999999999</v>
      </c>
      <c r="D583" s="282">
        <f t="shared" si="140"/>
        <v>0</v>
      </c>
      <c r="E583" s="282">
        <f t="shared" si="141"/>
        <v>8.1590199999999999</v>
      </c>
      <c r="F583" s="282"/>
      <c r="G583" s="285"/>
      <c r="H583" s="285"/>
      <c r="I583" s="285">
        <v>8.1590199999999999</v>
      </c>
      <c r="J583" s="285"/>
      <c r="K583" s="285"/>
      <c r="L583" s="285"/>
      <c r="M583" s="282"/>
      <c r="N583" s="282">
        <f t="shared" si="142"/>
        <v>0</v>
      </c>
      <c r="O583" s="282">
        <f t="shared" si="143"/>
        <v>8.1590199999999999</v>
      </c>
      <c r="P583" s="283">
        <f t="shared" si="144"/>
        <v>0</v>
      </c>
      <c r="Q583" s="282">
        <f t="shared" si="137"/>
        <v>8.1590199999999999</v>
      </c>
      <c r="R583" s="282"/>
      <c r="S583" s="572">
        <v>0</v>
      </c>
      <c r="T583" s="572">
        <v>0</v>
      </c>
      <c r="U583" s="572">
        <f>'приложение 1.1 '!D455</f>
        <v>0</v>
      </c>
      <c r="V583" s="572">
        <f>'приложение 1.1 '!E455</f>
        <v>0</v>
      </c>
      <c r="W583" s="499"/>
    </row>
    <row r="584" spans="1:23" s="284" customFormat="1" ht="22.5" hidden="1">
      <c r="A584" s="562" t="s">
        <v>2238</v>
      </c>
      <c r="B584" s="575" t="s">
        <v>2226</v>
      </c>
      <c r="C584" s="453">
        <v>6.4016899999999994</v>
      </c>
      <c r="D584" s="282">
        <f t="shared" si="140"/>
        <v>0</v>
      </c>
      <c r="E584" s="282">
        <f t="shared" si="141"/>
        <v>6.4016900000000003</v>
      </c>
      <c r="F584" s="282"/>
      <c r="G584" s="285"/>
      <c r="H584" s="285"/>
      <c r="I584" s="285">
        <v>6.4016900000000003</v>
      </c>
      <c r="J584" s="285"/>
      <c r="K584" s="285"/>
      <c r="L584" s="285"/>
      <c r="M584" s="282"/>
      <c r="N584" s="282">
        <f t="shared" si="142"/>
        <v>0</v>
      </c>
      <c r="O584" s="282">
        <f t="shared" si="143"/>
        <v>6.4016900000000003</v>
      </c>
      <c r="P584" s="283">
        <f t="shared" si="144"/>
        <v>0</v>
      </c>
      <c r="Q584" s="282">
        <f t="shared" si="137"/>
        <v>6.4016900000000003</v>
      </c>
      <c r="R584" s="282"/>
      <c r="S584" s="572">
        <v>0</v>
      </c>
      <c r="T584" s="572">
        <v>0</v>
      </c>
      <c r="U584" s="572">
        <f>'приложение 1.1 '!D456</f>
        <v>0</v>
      </c>
      <c r="V584" s="572">
        <f>'приложение 1.1 '!E456</f>
        <v>0</v>
      </c>
      <c r="W584" s="499"/>
    </row>
    <row r="585" spans="1:23" s="284" customFormat="1" ht="11.25" hidden="1">
      <c r="A585" s="562" t="s">
        <v>2239</v>
      </c>
      <c r="B585" s="575" t="s">
        <v>2285</v>
      </c>
      <c r="C585" s="453">
        <v>4.76988667</v>
      </c>
      <c r="D585" s="282">
        <f t="shared" si="140"/>
        <v>0</v>
      </c>
      <c r="E585" s="282">
        <f t="shared" si="141"/>
        <v>6.9037800000000002</v>
      </c>
      <c r="F585" s="282"/>
      <c r="G585" s="285"/>
      <c r="H585" s="285"/>
      <c r="I585" s="285">
        <v>6.9037800000000002</v>
      </c>
      <c r="J585" s="285"/>
      <c r="K585" s="285"/>
      <c r="L585" s="285"/>
      <c r="M585" s="282"/>
      <c r="N585" s="282">
        <f t="shared" si="142"/>
        <v>-2.1338933300000003</v>
      </c>
      <c r="O585" s="282">
        <f t="shared" si="143"/>
        <v>6.9037800000000002</v>
      </c>
      <c r="P585" s="283">
        <f t="shared" si="144"/>
        <v>0</v>
      </c>
      <c r="Q585" s="282">
        <f t="shared" si="137"/>
        <v>6.9037800000000002</v>
      </c>
      <c r="R585" s="282"/>
      <c r="S585" s="572">
        <v>0</v>
      </c>
      <c r="T585" s="572">
        <v>0</v>
      </c>
      <c r="U585" s="572">
        <f>'приложение 1.1 '!D457</f>
        <v>0</v>
      </c>
      <c r="V585" s="572">
        <f>'приложение 1.1 '!E457</f>
        <v>0</v>
      </c>
      <c r="W585" s="499"/>
    </row>
    <row r="586" spans="1:23" s="284" customFormat="1" ht="11.25" hidden="1">
      <c r="A586" s="562" t="s">
        <v>2240</v>
      </c>
      <c r="B586" s="575" t="s">
        <v>2227</v>
      </c>
      <c r="C586" s="453">
        <v>0.54722000000000004</v>
      </c>
      <c r="D586" s="282">
        <f t="shared" si="140"/>
        <v>0</v>
      </c>
      <c r="E586" s="282">
        <f t="shared" si="141"/>
        <v>0.54722000000000004</v>
      </c>
      <c r="F586" s="282"/>
      <c r="G586" s="285">
        <v>0.54722000000000004</v>
      </c>
      <c r="H586" s="285"/>
      <c r="I586" s="285"/>
      <c r="J586" s="285"/>
      <c r="K586" s="285"/>
      <c r="L586" s="285"/>
      <c r="M586" s="282"/>
      <c r="N586" s="282">
        <f t="shared" si="142"/>
        <v>0</v>
      </c>
      <c r="O586" s="282">
        <f t="shared" si="143"/>
        <v>0.54722000000000004</v>
      </c>
      <c r="P586" s="283">
        <f t="shared" si="144"/>
        <v>0</v>
      </c>
      <c r="Q586" s="282">
        <f t="shared" si="137"/>
        <v>0.54722000000000004</v>
      </c>
      <c r="R586" s="282"/>
      <c r="S586" s="572">
        <v>0</v>
      </c>
      <c r="T586" s="572">
        <v>0</v>
      </c>
      <c r="U586" s="572">
        <f>'приложение 1.1 '!D458</f>
        <v>0</v>
      </c>
      <c r="V586" s="572">
        <f>'приложение 1.1 '!E458</f>
        <v>0</v>
      </c>
      <c r="W586" s="499"/>
    </row>
    <row r="587" spans="1:23" s="284" customFormat="1" ht="11.25" customHeight="1">
      <c r="A587" s="558"/>
      <c r="B587" s="558"/>
      <c r="C587" s="454"/>
      <c r="D587" s="289"/>
      <c r="E587" s="289"/>
      <c r="F587" s="289"/>
      <c r="G587" s="289"/>
      <c r="H587" s="289"/>
      <c r="I587" s="289"/>
      <c r="J587" s="289"/>
      <c r="K587" s="289"/>
      <c r="L587" s="289"/>
      <c r="M587" s="289"/>
      <c r="N587" s="289"/>
      <c r="O587" s="289"/>
      <c r="P587" s="289"/>
      <c r="Q587" s="289"/>
      <c r="R587" s="289"/>
      <c r="S587" s="289"/>
      <c r="T587" s="289"/>
      <c r="U587" s="289"/>
      <c r="V587" s="289"/>
      <c r="W587" s="511"/>
    </row>
    <row r="588" spans="1:23" s="284" customFormat="1" ht="24.95" customHeight="1">
      <c r="A588" s="551" t="s">
        <v>122</v>
      </c>
      <c r="B588" s="560"/>
      <c r="C588" s="451"/>
      <c r="D588" s="289"/>
      <c r="E588" s="289"/>
      <c r="F588" s="289"/>
      <c r="G588" s="289"/>
      <c r="H588" s="289"/>
      <c r="I588" s="289"/>
      <c r="J588" s="289"/>
      <c r="K588" s="289"/>
      <c r="L588" s="289"/>
      <c r="M588" s="289"/>
      <c r="N588" s="289"/>
      <c r="O588" s="289"/>
      <c r="P588" s="289"/>
      <c r="Q588" s="289"/>
      <c r="R588" s="289"/>
      <c r="S588" s="289"/>
      <c r="T588" s="289"/>
      <c r="U588" s="289"/>
      <c r="V588" s="289"/>
      <c r="W588" s="511"/>
    </row>
    <row r="589" spans="1:23" s="289" customFormat="1" ht="11.25">
      <c r="A589" s="551" t="s">
        <v>123</v>
      </c>
      <c r="B589" s="559"/>
      <c r="C589" s="454"/>
      <c r="W589" s="511"/>
    </row>
    <row r="590" spans="1:23" s="289" customFormat="1" ht="11.25">
      <c r="A590" s="551" t="s">
        <v>124</v>
      </c>
      <c r="B590" s="560"/>
      <c r="C590" s="454"/>
      <c r="W590" s="511"/>
    </row>
    <row r="591" spans="1:23" s="289" customFormat="1" ht="11.25">
      <c r="A591" s="551" t="s">
        <v>125</v>
      </c>
      <c r="B591" s="559"/>
      <c r="C591" s="454"/>
      <c r="W591" s="511"/>
    </row>
    <row r="592" spans="1:23" s="289" customFormat="1">
      <c r="A592" s="552"/>
      <c r="B592" s="560"/>
      <c r="C592" s="455"/>
      <c r="D592" s="290"/>
      <c r="E592" s="290"/>
      <c r="F592" s="290"/>
      <c r="G592" s="290"/>
      <c r="H592" s="290"/>
      <c r="I592" s="290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515"/>
    </row>
    <row r="593" spans="1:23" s="289" customFormat="1" ht="12">
      <c r="A593" s="560" t="s">
        <v>126</v>
      </c>
      <c r="B593" s="559"/>
      <c r="C593" s="454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512"/>
    </row>
    <row r="594" spans="1:23" s="290" customFormat="1">
      <c r="A594" s="559"/>
      <c r="B594" s="559"/>
      <c r="C594" s="454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515"/>
    </row>
    <row r="595" spans="1:23" s="291" customFormat="1">
      <c r="A595" s="559"/>
      <c r="B595" s="559"/>
      <c r="C595" s="454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515"/>
    </row>
  </sheetData>
  <autoFilter ref="A26:BH586">
    <filterColumn colId="1">
      <filters>
        <filter val="Строительство КЛ-10кВ от РП(ТП)№31 2х630кВА до места врезки в КЛ-10кВ от ПС &quot;Западная&quot; до РП-133 мкр.43"/>
        <filter val="Строительство КЛ-10кВ от РП(ТП)№31 2х630кВА до ТП№33 2х630кВА мкр.43"/>
        <filter val="Строительство КЛ-10кВ от РП(ТП)№31 2х630кВА мкр.43 до ТП3 2х1600кВА мкр.42"/>
        <filter val="Строительство КЛ-10кВ от ТП№33а 2х630кВА до РП(ТП)№31 2х630кВА мкр.43"/>
        <filter val="Строительство РП(ТП)№31 2х630кВА мкр.43"/>
      </filters>
    </filterColumn>
  </autoFilter>
  <mergeCells count="38">
    <mergeCell ref="U20:U24"/>
    <mergeCell ref="S20:S24"/>
    <mergeCell ref="P18:P24"/>
    <mergeCell ref="L18:M18"/>
    <mergeCell ref="L20:L24"/>
    <mergeCell ref="Q18:R18"/>
    <mergeCell ref="A12:W12"/>
    <mergeCell ref="A13:W13"/>
    <mergeCell ref="B16:B24"/>
    <mergeCell ref="A16:A24"/>
    <mergeCell ref="C16:C24"/>
    <mergeCell ref="G20:G24"/>
    <mergeCell ref="K20:K24"/>
    <mergeCell ref="O18:O24"/>
    <mergeCell ref="N16:N24"/>
    <mergeCell ref="J18:K18"/>
    <mergeCell ref="J20:J24"/>
    <mergeCell ref="I20:I24"/>
    <mergeCell ref="M20:M24"/>
    <mergeCell ref="O16:R17"/>
    <mergeCell ref="Q20:Q24"/>
    <mergeCell ref="R20:R24"/>
    <mergeCell ref="W264:W265"/>
    <mergeCell ref="W16:W24"/>
    <mergeCell ref="V20:V24"/>
    <mergeCell ref="D18:E18"/>
    <mergeCell ref="F18:G18"/>
    <mergeCell ref="H18:I18"/>
    <mergeCell ref="H20:H24"/>
    <mergeCell ref="D20:D24"/>
    <mergeCell ref="F20:F24"/>
    <mergeCell ref="D16:M17"/>
    <mergeCell ref="E20:E24"/>
    <mergeCell ref="T20:T24"/>
    <mergeCell ref="S16:V17"/>
    <mergeCell ref="S18:V18"/>
    <mergeCell ref="S19:T19"/>
    <mergeCell ref="U19:V19"/>
  </mergeCells>
  <phoneticPr fontId="62" type="noConversion"/>
  <pageMargins left="0.39370078740157483" right="0.39370078740157483" top="0.59055118110236227" bottom="0.39370078740157483" header="0.27559055118110237" footer="0.27559055118110237"/>
  <pageSetup paperSize="8" scale="79" orientation="landscape" r:id="rId1"/>
  <headerFooter alignWithMargins="0">
    <oddHeader>&amp;L&amp;"Tahoma,обычный"&amp;6Подготовлено с использованием системы ГАРАНТ</oddHeader>
  </headerFooter>
  <rowBreaks count="1" manualBreakCount="1">
    <brk id="552" max="22" man="1"/>
  </rowBreaks>
  <ignoredErrors>
    <ignoredError sqref="U243:V244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workbookViewId="0">
      <selection activeCell="B30" sqref="B30"/>
    </sheetView>
  </sheetViews>
  <sheetFormatPr defaultRowHeight="15.75"/>
  <cols>
    <col min="1" max="1" width="2.5" style="479" customWidth="1"/>
    <col min="2" max="2" width="27.875" style="477" customWidth="1"/>
    <col min="3" max="16" width="9.375" style="477" customWidth="1"/>
    <col min="17" max="17" width="8" style="477" customWidth="1"/>
    <col min="18" max="18" width="26.125" style="477" customWidth="1"/>
    <col min="19" max="16384" width="9" style="479"/>
  </cols>
  <sheetData>
    <row r="1" spans="2:18">
      <c r="P1" s="478" t="s">
        <v>1858</v>
      </c>
    </row>
    <row r="2" spans="2:18">
      <c r="B2" s="608"/>
      <c r="P2" s="478" t="s">
        <v>709</v>
      </c>
    </row>
    <row r="3" spans="2:18">
      <c r="P3" s="478" t="s">
        <v>650</v>
      </c>
    </row>
    <row r="5" spans="2:18" ht="39" customHeight="1">
      <c r="B5" s="722" t="s">
        <v>2141</v>
      </c>
      <c r="C5" s="723"/>
      <c r="D5" s="723"/>
      <c r="E5" s="723"/>
      <c r="F5" s="723"/>
      <c r="G5" s="723"/>
      <c r="H5" s="723"/>
      <c r="I5" s="723"/>
      <c r="J5" s="723"/>
      <c r="K5" s="723"/>
      <c r="L5" s="723"/>
      <c r="M5" s="723"/>
      <c r="N5" s="723"/>
      <c r="O5" s="723"/>
      <c r="P5" s="723"/>
    </row>
    <row r="7" spans="2:18">
      <c r="P7" s="480" t="s">
        <v>710</v>
      </c>
      <c r="Q7" s="481"/>
      <c r="R7" s="481"/>
    </row>
    <row r="8" spans="2:18">
      <c r="P8" s="480" t="s">
        <v>651</v>
      </c>
      <c r="Q8" s="482"/>
    </row>
    <row r="9" spans="2:18">
      <c r="P9" s="480" t="s">
        <v>652</v>
      </c>
      <c r="Q9" s="482"/>
    </row>
    <row r="10" spans="2:18">
      <c r="P10" s="480" t="s">
        <v>2230</v>
      </c>
      <c r="Q10" s="482"/>
    </row>
    <row r="11" spans="2:18">
      <c r="P11" s="480" t="s">
        <v>261</v>
      </c>
      <c r="Q11" s="482"/>
    </row>
    <row r="13" spans="2:18">
      <c r="B13" s="483" t="s">
        <v>1859</v>
      </c>
    </row>
    <row r="15" spans="2:18">
      <c r="B15" s="483" t="s">
        <v>1860</v>
      </c>
    </row>
    <row r="16" spans="2:18">
      <c r="B16" s="477" t="s">
        <v>1861</v>
      </c>
    </row>
    <row r="17" spans="2:16">
      <c r="B17" s="477" t="s">
        <v>1862</v>
      </c>
    </row>
    <row r="18" spans="2:16">
      <c r="B18" s="477" t="s">
        <v>1871</v>
      </c>
    </row>
    <row r="21" spans="2:16">
      <c r="B21" s="484"/>
      <c r="C21" s="724" t="s">
        <v>667</v>
      </c>
      <c r="D21" s="724"/>
      <c r="E21" s="724" t="s">
        <v>668</v>
      </c>
      <c r="F21" s="724"/>
      <c r="G21" s="724" t="s">
        <v>669</v>
      </c>
      <c r="H21" s="724"/>
      <c r="I21" s="724" t="s">
        <v>670</v>
      </c>
      <c r="J21" s="724"/>
      <c r="K21" s="724" t="s">
        <v>233</v>
      </c>
      <c r="L21" s="724"/>
      <c r="M21" s="724" t="s">
        <v>234</v>
      </c>
      <c r="N21" s="724"/>
      <c r="O21" s="724" t="s">
        <v>157</v>
      </c>
      <c r="P21" s="724"/>
    </row>
    <row r="22" spans="2:16">
      <c r="B22" s="726" t="s">
        <v>1863</v>
      </c>
      <c r="C22" s="485" t="s">
        <v>22</v>
      </c>
      <c r="D22" s="485" t="s">
        <v>676</v>
      </c>
      <c r="E22" s="485" t="s">
        <v>22</v>
      </c>
      <c r="F22" s="485" t="s">
        <v>676</v>
      </c>
      <c r="G22" s="485" t="s">
        <v>22</v>
      </c>
      <c r="H22" s="485" t="s">
        <v>676</v>
      </c>
      <c r="I22" s="485" t="s">
        <v>22</v>
      </c>
      <c r="J22" s="485" t="s">
        <v>676</v>
      </c>
      <c r="K22" s="485" t="s">
        <v>22</v>
      </c>
      <c r="L22" s="485" t="s">
        <v>676</v>
      </c>
      <c r="M22" s="485" t="s">
        <v>22</v>
      </c>
      <c r="N22" s="485" t="s">
        <v>676</v>
      </c>
      <c r="O22" s="485" t="s">
        <v>22</v>
      </c>
      <c r="P22" s="485" t="s">
        <v>676</v>
      </c>
    </row>
    <row r="23" spans="2:16">
      <c r="B23" s="727"/>
      <c r="C23" s="495">
        <f>'приложение 1.1 '!K19</f>
        <v>15.554000000000002</v>
      </c>
      <c r="D23" s="495">
        <f>'приложение 1.1 '!L19</f>
        <v>36.22</v>
      </c>
      <c r="E23" s="495">
        <f>'приложение 1.1 '!M19</f>
        <v>77.578999999999965</v>
      </c>
      <c r="F23" s="495">
        <f>'приложение 1.1 '!N19</f>
        <v>100.42000000000002</v>
      </c>
      <c r="G23" s="495">
        <f>'приложение 1.1 '!O19</f>
        <v>34.397999999999996</v>
      </c>
      <c r="H23" s="495">
        <f>'приложение 1.1 '!P19</f>
        <v>73.11999999999999</v>
      </c>
      <c r="I23" s="495">
        <f>'приложение 1.1 '!Q19</f>
        <v>51.082499999999996</v>
      </c>
      <c r="J23" s="495">
        <f>'приложение 1.1 '!R19</f>
        <v>72.14</v>
      </c>
      <c r="K23" s="495">
        <f>'приложение 1.1 '!S19</f>
        <v>40.610199999999999</v>
      </c>
      <c r="L23" s="495">
        <f>'приложение 1.1 '!T19</f>
        <v>58.900000000000006</v>
      </c>
      <c r="M23" s="495">
        <f>'приложение 1.1 '!U19</f>
        <v>47.539500000000004</v>
      </c>
      <c r="N23" s="495">
        <f>'приложение 1.1 '!V19</f>
        <v>77.220000000000013</v>
      </c>
      <c r="O23" s="495">
        <f>'приложение 1.1 '!W19</f>
        <v>266.76319999999998</v>
      </c>
      <c r="P23" s="495">
        <f>'приложение 1.1 '!X19</f>
        <v>418.02</v>
      </c>
    </row>
    <row r="24" spans="2:16" ht="25.5" customHeight="1">
      <c r="B24" s="486" t="s">
        <v>1956</v>
      </c>
      <c r="C24" s="725">
        <f>'приложение 1.1 '!Y19</f>
        <v>182.71899694999996</v>
      </c>
      <c r="D24" s="725"/>
      <c r="E24" s="725">
        <f>'приложение 1.1 '!Z19</f>
        <v>314.41301882000005</v>
      </c>
      <c r="F24" s="725"/>
      <c r="G24" s="725">
        <f>'приложение 1.1 '!AA19</f>
        <v>351.15039908</v>
      </c>
      <c r="H24" s="725"/>
      <c r="I24" s="725">
        <f>'приложение 1.1 '!AB19</f>
        <v>427.5934878399998</v>
      </c>
      <c r="J24" s="725"/>
      <c r="K24" s="725">
        <f>'приложение 1.1 '!AC19</f>
        <v>497.46409000000006</v>
      </c>
      <c r="L24" s="725"/>
      <c r="M24" s="725">
        <f>'приложение 1.1 '!AD19</f>
        <v>576.42612199999985</v>
      </c>
      <c r="N24" s="725"/>
      <c r="O24" s="725">
        <f>'приложение 1.1 '!AE19</f>
        <v>2349.76611469</v>
      </c>
      <c r="P24" s="725"/>
    </row>
    <row r="25" spans="2:16">
      <c r="B25" s="487"/>
      <c r="C25" s="488"/>
      <c r="D25" s="488"/>
      <c r="E25" s="489"/>
      <c r="F25" s="489"/>
    </row>
    <row r="26" spans="2:16">
      <c r="B26" s="490" t="s">
        <v>1864</v>
      </c>
      <c r="C26" s="488"/>
      <c r="D26" s="488"/>
      <c r="E26" s="489"/>
      <c r="F26" s="489"/>
    </row>
    <row r="27" spans="2:16">
      <c r="B27" s="489"/>
      <c r="C27" s="489"/>
      <c r="D27" s="489"/>
      <c r="E27" s="489"/>
      <c r="F27" s="489"/>
    </row>
    <row r="28" spans="2:16">
      <c r="B28" s="477" t="s">
        <v>1865</v>
      </c>
      <c r="C28" s="489"/>
      <c r="D28" s="489"/>
      <c r="E28" s="489"/>
      <c r="F28" s="489"/>
    </row>
    <row r="29" spans="2:16">
      <c r="B29" s="477" t="s">
        <v>1866</v>
      </c>
      <c r="C29" s="489"/>
      <c r="D29" s="489"/>
      <c r="E29" s="489"/>
      <c r="F29" s="489"/>
    </row>
    <row r="30" spans="2:16">
      <c r="B30" s="477" t="s">
        <v>1867</v>
      </c>
      <c r="C30" s="489"/>
      <c r="D30" s="489"/>
      <c r="E30" s="489"/>
      <c r="F30" s="489"/>
      <c r="J30" s="489"/>
      <c r="K30" s="489"/>
      <c r="L30" s="489"/>
    </row>
    <row r="31" spans="2:16" ht="19.5" customHeight="1">
      <c r="B31" s="491" t="s">
        <v>1868</v>
      </c>
      <c r="C31" s="492"/>
      <c r="D31" s="489"/>
      <c r="E31" s="489"/>
      <c r="F31" s="489"/>
      <c r="J31" s="489"/>
      <c r="K31" s="489"/>
      <c r="L31" s="489"/>
    </row>
    <row r="32" spans="2:16" ht="19.5" customHeight="1">
      <c r="B32" s="477" t="s">
        <v>1869</v>
      </c>
      <c r="C32" s="493"/>
      <c r="D32" s="489"/>
      <c r="E32" s="489"/>
      <c r="F32" s="489"/>
      <c r="J32" s="489"/>
      <c r="K32" s="489"/>
      <c r="L32" s="489"/>
    </row>
    <row r="33" spans="1:12">
      <c r="B33" s="487"/>
      <c r="C33" s="493"/>
      <c r="D33" s="489"/>
      <c r="E33" s="489"/>
      <c r="F33" s="489"/>
      <c r="J33" s="489"/>
      <c r="K33" s="489"/>
      <c r="L33" s="489"/>
    </row>
    <row r="34" spans="1:12" s="477" customFormat="1">
      <c r="A34" s="479"/>
      <c r="B34" s="490" t="s">
        <v>1870</v>
      </c>
      <c r="C34" s="493"/>
      <c r="D34" s="489"/>
      <c r="E34" s="489"/>
      <c r="F34" s="489"/>
    </row>
    <row r="35" spans="1:12" s="477" customFormat="1">
      <c r="A35" s="479"/>
      <c r="B35" s="490"/>
      <c r="C35" s="493"/>
      <c r="D35" s="489"/>
      <c r="E35" s="489"/>
      <c r="F35" s="489"/>
    </row>
    <row r="36" spans="1:12" s="477" customFormat="1">
      <c r="A36" s="479"/>
      <c r="B36" s="494" t="s">
        <v>2105</v>
      </c>
      <c r="C36" s="493"/>
      <c r="D36" s="489"/>
      <c r="E36" s="489"/>
      <c r="F36" s="489"/>
    </row>
    <row r="37" spans="1:12" s="477" customFormat="1">
      <c r="A37" s="479"/>
      <c r="B37" s="494" t="s">
        <v>2107</v>
      </c>
      <c r="C37" s="493"/>
      <c r="D37" s="489"/>
      <c r="E37" s="489"/>
      <c r="F37" s="489"/>
    </row>
    <row r="38" spans="1:12" s="477" customFormat="1">
      <c r="A38" s="479"/>
      <c r="B38" s="494" t="s">
        <v>2106</v>
      </c>
      <c r="C38" s="493"/>
      <c r="D38" s="489"/>
      <c r="E38" s="489"/>
      <c r="F38" s="489"/>
    </row>
    <row r="39" spans="1:12" s="477" customFormat="1">
      <c r="A39" s="479"/>
      <c r="B39" s="489" t="s">
        <v>2140</v>
      </c>
      <c r="C39" s="489"/>
      <c r="D39" s="489"/>
      <c r="E39" s="489"/>
      <c r="F39" s="489"/>
    </row>
    <row r="40" spans="1:12" s="477" customFormat="1">
      <c r="A40" s="479"/>
      <c r="B40" s="489"/>
      <c r="C40" s="489"/>
      <c r="D40" s="489"/>
      <c r="E40" s="489"/>
      <c r="F40" s="489"/>
    </row>
  </sheetData>
  <mergeCells count="16">
    <mergeCell ref="M24:N24"/>
    <mergeCell ref="O24:P24"/>
    <mergeCell ref="B22:B23"/>
    <mergeCell ref="C24:D24"/>
    <mergeCell ref="E24:F24"/>
    <mergeCell ref="G24:H24"/>
    <mergeCell ref="I24:J24"/>
    <mergeCell ref="K24:L24"/>
    <mergeCell ref="B5:P5"/>
    <mergeCell ref="C21:D21"/>
    <mergeCell ref="E21:F21"/>
    <mergeCell ref="G21:H21"/>
    <mergeCell ref="I21:J21"/>
    <mergeCell ref="K21:L21"/>
    <mergeCell ref="M21:N21"/>
    <mergeCell ref="O21:P21"/>
  </mergeCells>
  <pageMargins left="0.70866141732283472" right="0.31496062992125984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A548"/>
  <sheetViews>
    <sheetView view="pageBreakPreview" topLeftCell="A61" zoomScale="45" zoomScaleNormal="50" zoomScaleSheetLayoutView="45" zoomScalePageLayoutView="20" workbookViewId="0">
      <selection activeCell="B66" sqref="B66"/>
    </sheetView>
  </sheetViews>
  <sheetFormatPr defaultRowHeight="20.25"/>
  <cols>
    <col min="1" max="1" width="12" style="212" customWidth="1"/>
    <col min="2" max="2" width="58.5" style="213" customWidth="1"/>
    <col min="3" max="3" width="26.125" style="213" customWidth="1"/>
    <col min="4" max="4" width="24.25" style="213" customWidth="1"/>
    <col min="5" max="5" width="19.125" style="214" customWidth="1"/>
    <col min="6" max="6" width="16.25" style="214" customWidth="1"/>
    <col min="7" max="7" width="17" style="215" customWidth="1"/>
    <col min="8" max="8" width="18.125" style="214" customWidth="1"/>
    <col min="9" max="9" width="20.875" style="213" customWidth="1"/>
    <col min="10" max="10" width="19.625" style="213" customWidth="1"/>
    <col min="11" max="11" width="22.5" style="213" customWidth="1"/>
    <col min="12" max="12" width="21.5" style="213" customWidth="1"/>
    <col min="13" max="13" width="20.875" style="213" customWidth="1"/>
    <col min="14" max="14" width="23.125" style="213" customWidth="1"/>
    <col min="15" max="15" width="21.5" style="213" customWidth="1"/>
    <col min="16" max="16" width="21.875" style="213" customWidth="1"/>
    <col min="17" max="17" width="22.375" style="213" customWidth="1"/>
    <col min="18" max="18" width="25.125" style="213" customWidth="1"/>
    <col min="19" max="19" width="24.875" style="213" customWidth="1"/>
    <col min="20" max="20" width="22" style="213" customWidth="1"/>
    <col min="21" max="21" width="41" style="214" customWidth="1"/>
    <col min="22" max="22" width="18.75" style="214" customWidth="1"/>
    <col min="23" max="23" width="42.875" style="214" customWidth="1"/>
    <col min="24" max="24" width="18" style="213" customWidth="1"/>
    <col min="25" max="25" width="19.875" style="213" customWidth="1"/>
    <col min="26" max="26" width="17" style="213" customWidth="1"/>
    <col min="27" max="27" width="20.875" style="213" customWidth="1"/>
    <col min="28" max="16384" width="9" style="212"/>
  </cols>
  <sheetData>
    <row r="1" spans="1:27">
      <c r="O1" s="215"/>
      <c r="P1" s="215"/>
      <c r="R1" s="215"/>
      <c r="T1" s="215"/>
      <c r="X1" s="215"/>
      <c r="Y1" s="215"/>
      <c r="Z1" s="215"/>
      <c r="AA1" s="103" t="s">
        <v>336</v>
      </c>
    </row>
    <row r="2" spans="1:27">
      <c r="O2" s="215"/>
      <c r="P2" s="215"/>
      <c r="R2" s="215"/>
      <c r="T2" s="215"/>
      <c r="X2" s="215"/>
      <c r="Y2" s="215"/>
      <c r="Z2" s="215"/>
      <c r="AA2" s="103" t="s">
        <v>709</v>
      </c>
    </row>
    <row r="3" spans="1:27">
      <c r="O3" s="215"/>
      <c r="P3" s="215"/>
      <c r="R3" s="215"/>
      <c r="T3" s="215"/>
      <c r="X3" s="215"/>
      <c r="Y3" s="215"/>
      <c r="Z3" s="215"/>
      <c r="AA3" s="103" t="s">
        <v>650</v>
      </c>
    </row>
    <row r="4" spans="1:27">
      <c r="A4" s="730" t="s">
        <v>35</v>
      </c>
      <c r="B4" s="730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</row>
    <row r="5" spans="1:27">
      <c r="A5" s="730" t="s">
        <v>746</v>
      </c>
      <c r="B5" s="730"/>
      <c r="C5" s="730"/>
      <c r="D5" s="730"/>
      <c r="E5" s="730"/>
      <c r="F5" s="730"/>
      <c r="G5" s="730"/>
      <c r="H5" s="730"/>
      <c r="I5" s="730"/>
      <c r="J5" s="730"/>
      <c r="K5" s="730"/>
      <c r="L5" s="730"/>
      <c r="M5" s="730"/>
      <c r="N5" s="730"/>
      <c r="O5" s="730"/>
      <c r="P5" s="730"/>
      <c r="Q5" s="730"/>
      <c r="R5" s="730"/>
      <c r="S5" s="730"/>
      <c r="T5" s="730"/>
      <c r="U5" s="730"/>
      <c r="V5" s="730"/>
      <c r="W5" s="730"/>
      <c r="X5" s="730"/>
      <c r="Y5" s="730"/>
      <c r="Z5" s="730"/>
      <c r="AA5" s="730"/>
    </row>
    <row r="6" spans="1:27" ht="15.75" customHeight="1">
      <c r="O6" s="215"/>
      <c r="P6" s="215"/>
      <c r="R6" s="215"/>
      <c r="T6" s="215"/>
      <c r="X6" s="215"/>
      <c r="Y6" s="729" t="s">
        <v>710</v>
      </c>
      <c r="Z6" s="729"/>
      <c r="AA6" s="729"/>
    </row>
    <row r="7" spans="1:27">
      <c r="O7" s="215"/>
      <c r="P7" s="215"/>
      <c r="R7" s="215"/>
      <c r="T7" s="215"/>
      <c r="X7" s="215"/>
      <c r="Y7" s="215"/>
      <c r="Z7" s="215"/>
      <c r="AA7" s="634" t="s">
        <v>651</v>
      </c>
    </row>
    <row r="8" spans="1:27">
      <c r="O8" s="215"/>
      <c r="P8" s="215"/>
      <c r="R8" s="215"/>
      <c r="T8" s="215"/>
      <c r="X8" s="215"/>
      <c r="Y8" s="215"/>
      <c r="Z8" s="215"/>
      <c r="AA8" s="634" t="s">
        <v>652</v>
      </c>
    </row>
    <row r="9" spans="1:27">
      <c r="O9" s="215"/>
      <c r="P9" s="215"/>
      <c r="R9" s="215"/>
      <c r="T9" s="215"/>
      <c r="X9" s="215"/>
      <c r="Y9" s="215"/>
      <c r="Z9" s="215"/>
      <c r="AA9" s="634" t="s">
        <v>2230</v>
      </c>
    </row>
    <row r="10" spans="1:27">
      <c r="O10" s="215"/>
      <c r="P10" s="215"/>
      <c r="R10" s="215"/>
      <c r="T10" s="215"/>
      <c r="X10" s="215"/>
      <c r="Y10" s="215"/>
      <c r="Z10" s="215"/>
      <c r="AA10" s="634" t="s">
        <v>261</v>
      </c>
    </row>
    <row r="12" spans="1:27" s="213" customFormat="1" ht="120.75" customHeight="1">
      <c r="A12" s="728" t="s">
        <v>580</v>
      </c>
      <c r="B12" s="728" t="s">
        <v>586</v>
      </c>
      <c r="C12" s="728" t="s">
        <v>577</v>
      </c>
      <c r="D12" s="728" t="s">
        <v>590</v>
      </c>
      <c r="E12" s="728" t="s">
        <v>721</v>
      </c>
      <c r="F12" s="728"/>
      <c r="G12" s="728"/>
      <c r="H12" s="728" t="s">
        <v>591</v>
      </c>
      <c r="I12" s="728" t="s">
        <v>722</v>
      </c>
      <c r="J12" s="728"/>
      <c r="K12" s="728" t="s">
        <v>589</v>
      </c>
      <c r="L12" s="728"/>
      <c r="M12" s="728"/>
      <c r="N12" s="728"/>
      <c r="O12" s="728" t="s">
        <v>2270</v>
      </c>
      <c r="P12" s="728" t="s">
        <v>2271</v>
      </c>
      <c r="Q12" s="728" t="s">
        <v>664</v>
      </c>
      <c r="R12" s="728"/>
      <c r="S12" s="728" t="s">
        <v>2272</v>
      </c>
      <c r="T12" s="728"/>
      <c r="U12" s="731" t="s">
        <v>578</v>
      </c>
      <c r="V12" s="731"/>
      <c r="W12" s="731"/>
      <c r="X12" s="728" t="s">
        <v>643</v>
      </c>
      <c r="Y12" s="728"/>
      <c r="Z12" s="728"/>
      <c r="AA12" s="728"/>
    </row>
    <row r="13" spans="1:27" s="213" customFormat="1" ht="39.75" customHeight="1">
      <c r="A13" s="731"/>
      <c r="B13" s="728"/>
      <c r="C13" s="728"/>
      <c r="D13" s="728"/>
      <c r="E13" s="728" t="s">
        <v>655</v>
      </c>
      <c r="F13" s="728" t="s">
        <v>584</v>
      </c>
      <c r="G13" s="728" t="s">
        <v>656</v>
      </c>
      <c r="H13" s="728"/>
      <c r="I13" s="728" t="s">
        <v>587</v>
      </c>
      <c r="J13" s="728" t="s">
        <v>588</v>
      </c>
      <c r="K13" s="728" t="s">
        <v>592</v>
      </c>
      <c r="L13" s="728" t="s">
        <v>1695</v>
      </c>
      <c r="M13" s="728" t="s">
        <v>1694</v>
      </c>
      <c r="N13" s="728" t="s">
        <v>1696</v>
      </c>
      <c r="O13" s="728"/>
      <c r="P13" s="728"/>
      <c r="Q13" s="728" t="s">
        <v>647</v>
      </c>
      <c r="R13" s="728" t="s">
        <v>583</v>
      </c>
      <c r="S13" s="728" t="s">
        <v>393</v>
      </c>
      <c r="T13" s="728" t="s">
        <v>583</v>
      </c>
      <c r="U13" s="728" t="s">
        <v>271</v>
      </c>
      <c r="V13" s="728" t="s">
        <v>707</v>
      </c>
      <c r="W13" s="728" t="s">
        <v>708</v>
      </c>
      <c r="X13" s="728" t="s">
        <v>579</v>
      </c>
      <c r="Y13" s="728"/>
      <c r="Z13" s="728" t="s">
        <v>1957</v>
      </c>
      <c r="AA13" s="728"/>
    </row>
    <row r="14" spans="1:27" ht="111" customHeight="1">
      <c r="A14" s="731"/>
      <c r="B14" s="728"/>
      <c r="C14" s="728"/>
      <c r="D14" s="728"/>
      <c r="E14" s="728"/>
      <c r="F14" s="728"/>
      <c r="G14" s="728"/>
      <c r="H14" s="728"/>
      <c r="I14" s="728"/>
      <c r="J14" s="728"/>
      <c r="K14" s="728"/>
      <c r="L14" s="728"/>
      <c r="M14" s="728"/>
      <c r="N14" s="728"/>
      <c r="O14" s="728"/>
      <c r="P14" s="728"/>
      <c r="Q14" s="728"/>
      <c r="R14" s="728"/>
      <c r="S14" s="728"/>
      <c r="T14" s="728"/>
      <c r="U14" s="728"/>
      <c r="V14" s="728"/>
      <c r="W14" s="728"/>
      <c r="X14" s="633" t="s">
        <v>267</v>
      </c>
      <c r="Y14" s="633" t="s">
        <v>585</v>
      </c>
      <c r="Z14" s="633" t="s">
        <v>581</v>
      </c>
      <c r="AA14" s="633" t="s">
        <v>582</v>
      </c>
    </row>
    <row r="15" spans="1:27" s="217" customFormat="1" ht="27.75" customHeight="1">
      <c r="A15" s="635">
        <v>1</v>
      </c>
      <c r="B15" s="633">
        <v>2</v>
      </c>
      <c r="C15" s="633">
        <v>3</v>
      </c>
      <c r="D15" s="633">
        <v>4</v>
      </c>
      <c r="E15" s="633">
        <v>5</v>
      </c>
      <c r="F15" s="633">
        <v>6</v>
      </c>
      <c r="G15" s="216">
        <v>7</v>
      </c>
      <c r="H15" s="633">
        <v>8</v>
      </c>
      <c r="I15" s="633">
        <v>9</v>
      </c>
      <c r="J15" s="633">
        <v>10</v>
      </c>
      <c r="K15" s="633">
        <v>11</v>
      </c>
      <c r="L15" s="633">
        <v>12</v>
      </c>
      <c r="M15" s="633">
        <v>13</v>
      </c>
      <c r="N15" s="633">
        <v>14</v>
      </c>
      <c r="O15" s="633">
        <v>15</v>
      </c>
      <c r="P15" s="633">
        <v>16</v>
      </c>
      <c r="Q15" s="633">
        <v>17</v>
      </c>
      <c r="R15" s="633">
        <v>18</v>
      </c>
      <c r="S15" s="633">
        <v>19</v>
      </c>
      <c r="T15" s="633">
        <v>20</v>
      </c>
      <c r="U15" s="633">
        <v>21</v>
      </c>
      <c r="V15" s="633">
        <v>22</v>
      </c>
      <c r="W15" s="633">
        <v>23</v>
      </c>
      <c r="X15" s="633">
        <v>24</v>
      </c>
      <c r="Y15" s="633">
        <v>25</v>
      </c>
      <c r="Z15" s="633">
        <v>26</v>
      </c>
      <c r="AA15" s="633">
        <v>27</v>
      </c>
    </row>
    <row r="16" spans="1:27">
      <c r="A16" s="635"/>
      <c r="B16" s="633" t="s">
        <v>493</v>
      </c>
      <c r="C16" s="633"/>
      <c r="D16" s="633"/>
      <c r="E16" s="218">
        <f>E17+E182</f>
        <v>418.01999999999981</v>
      </c>
      <c r="F16" s="218"/>
      <c r="G16" s="218">
        <f>G17+G182</f>
        <v>266.7632000000001</v>
      </c>
      <c r="H16" s="218"/>
      <c r="I16" s="218"/>
      <c r="J16" s="218"/>
      <c r="K16" s="218"/>
      <c r="L16" s="218"/>
      <c r="M16" s="218"/>
      <c r="N16" s="218"/>
      <c r="O16" s="218"/>
      <c r="P16" s="218"/>
      <c r="Q16" s="218">
        <f>Q17+Q182</f>
        <v>2349.76611469</v>
      </c>
      <c r="R16" s="218"/>
      <c r="S16" s="218">
        <f>S17+S182</f>
        <v>576.42612199999985</v>
      </c>
      <c r="T16" s="219"/>
      <c r="U16" s="633"/>
      <c r="V16" s="633"/>
      <c r="W16" s="633"/>
      <c r="X16" s="633">
        <v>10.5</v>
      </c>
      <c r="Y16" s="633">
        <v>8.4</v>
      </c>
      <c r="Z16" s="633">
        <v>13.27</v>
      </c>
      <c r="AA16" s="633">
        <v>24.86</v>
      </c>
    </row>
    <row r="17" spans="1:27" ht="55.5" customHeight="1">
      <c r="A17" s="633">
        <v>1</v>
      </c>
      <c r="B17" s="633" t="s">
        <v>252</v>
      </c>
      <c r="C17" s="633"/>
      <c r="D17" s="104"/>
      <c r="E17" s="195">
        <f>E18+E178+E181</f>
        <v>93.300000000000026</v>
      </c>
      <c r="F17" s="218"/>
      <c r="G17" s="196">
        <f>G18+G178+G181</f>
        <v>46.381499999999996</v>
      </c>
      <c r="H17" s="218"/>
      <c r="I17" s="218"/>
      <c r="J17" s="218"/>
      <c r="K17" s="218"/>
      <c r="L17" s="218"/>
      <c r="M17" s="218"/>
      <c r="N17" s="218"/>
      <c r="O17" s="218"/>
      <c r="P17" s="218"/>
      <c r="Q17" s="195">
        <f>Q18+Q178+Q181</f>
        <v>549.44130538440663</v>
      </c>
      <c r="R17" s="197"/>
      <c r="S17" s="195">
        <f>S18+S178+S181</f>
        <v>221.72721486440673</v>
      </c>
      <c r="T17" s="106"/>
      <c r="U17" s="198"/>
      <c r="V17" s="198"/>
      <c r="W17" s="437"/>
      <c r="X17" s="198"/>
      <c r="Y17" s="198"/>
      <c r="Z17" s="198"/>
      <c r="AA17" s="198"/>
    </row>
    <row r="18" spans="1:27" ht="60" customHeight="1">
      <c r="A18" s="199" t="s">
        <v>399</v>
      </c>
      <c r="B18" s="633" t="s">
        <v>250</v>
      </c>
      <c r="C18" s="633"/>
      <c r="D18" s="104"/>
      <c r="E18" s="195">
        <f>E175</f>
        <v>93.300000000000026</v>
      </c>
      <c r="F18" s="218"/>
      <c r="G18" s="196">
        <f>G175</f>
        <v>46.381499999999996</v>
      </c>
      <c r="H18" s="218"/>
      <c r="I18" s="218"/>
      <c r="J18" s="218"/>
      <c r="K18" s="218"/>
      <c r="L18" s="218"/>
      <c r="M18" s="218"/>
      <c r="N18" s="218"/>
      <c r="O18" s="218"/>
      <c r="P18" s="218"/>
      <c r="Q18" s="195">
        <f>Q175</f>
        <v>540.88781057440667</v>
      </c>
      <c r="R18" s="197"/>
      <c r="S18" s="195">
        <f>S175</f>
        <v>221.26444486440673</v>
      </c>
      <c r="T18" s="106"/>
      <c r="U18" s="198"/>
      <c r="V18" s="109"/>
      <c r="W18" s="438"/>
      <c r="X18" s="200"/>
      <c r="Y18" s="200"/>
      <c r="Z18" s="200"/>
      <c r="AA18" s="200"/>
    </row>
    <row r="19" spans="1:27" ht="48.75" customHeight="1">
      <c r="A19" s="432" t="str">
        <f>'приложение 1.1 '!A22</f>
        <v>1.1.1.</v>
      </c>
      <c r="B19" s="465" t="str">
        <f>'приложение 1.1 '!B22</f>
        <v>Подстанции 110кВ</v>
      </c>
      <c r="C19" s="104"/>
      <c r="D19" s="104"/>
      <c r="E19" s="203"/>
      <c r="F19" s="104"/>
      <c r="G19" s="203"/>
      <c r="H19" s="105"/>
      <c r="I19" s="104"/>
      <c r="J19" s="104"/>
      <c r="K19" s="174"/>
      <c r="L19" s="174"/>
      <c r="M19" s="174"/>
      <c r="N19" s="174"/>
      <c r="O19" s="444"/>
      <c r="P19" s="443"/>
      <c r="Q19" s="220"/>
      <c r="R19" s="106"/>
      <c r="S19" s="106"/>
      <c r="T19" s="106"/>
      <c r="U19" s="107"/>
      <c r="V19" s="109"/>
      <c r="W19" s="436"/>
      <c r="X19" s="110"/>
      <c r="Y19" s="110"/>
      <c r="Z19" s="110"/>
      <c r="AA19" s="110"/>
    </row>
    <row r="20" spans="1:27" ht="128.25" customHeight="1">
      <c r="A20" s="431" t="str">
        <f>'приложение 1.1 '!A23</f>
        <v>1.1.1.1</v>
      </c>
      <c r="B20" s="433" t="str">
        <f>'приложение 1.1 '!B23</f>
        <v>Реконструкция РУ-10 кВ ПС -110/10/10кВ "Западная" (установка шкафов АЧР 2 шт.)</v>
      </c>
      <c r="C20" s="104" t="s">
        <v>1150</v>
      </c>
      <c r="D20" s="104" t="s">
        <v>473</v>
      </c>
      <c r="E20" s="203">
        <f>'приложение 1.1 '!E23</f>
        <v>0</v>
      </c>
      <c r="F20" s="104"/>
      <c r="G20" s="203">
        <f>'приложение 1.1 '!D23</f>
        <v>0</v>
      </c>
      <c r="H20" s="105"/>
      <c r="I20" s="104">
        <f>'приложение 1.1 '!F23</f>
        <v>2012</v>
      </c>
      <c r="J20" s="104">
        <f>'приложение 1.1 '!G23</f>
        <v>2012</v>
      </c>
      <c r="K20" s="174" t="s">
        <v>463</v>
      </c>
      <c r="L20" s="174" t="s">
        <v>285</v>
      </c>
      <c r="M20" s="174" t="s">
        <v>284</v>
      </c>
      <c r="N20" s="174" t="s">
        <v>286</v>
      </c>
      <c r="O20" s="443">
        <f>100-(S20*100/Q20)</f>
        <v>100</v>
      </c>
      <c r="P20" s="443">
        <f>O20</f>
        <v>100</v>
      </c>
      <c r="Q20" s="220">
        <f>'приложение 1.1 '!H23</f>
        <v>2.5049999999999999</v>
      </c>
      <c r="R20" s="106"/>
      <c r="S20" s="106">
        <f>'приложение 1.1 '!I23</f>
        <v>0</v>
      </c>
      <c r="T20" s="106"/>
      <c r="U20" s="108" t="s">
        <v>17</v>
      </c>
      <c r="V20" s="109"/>
      <c r="W20" s="436" t="s">
        <v>1965</v>
      </c>
      <c r="X20" s="110">
        <v>10.5</v>
      </c>
      <c r="Y20" s="110">
        <v>8.4</v>
      </c>
      <c r="Z20" s="110">
        <v>13.27</v>
      </c>
      <c r="AA20" s="110">
        <v>24.86</v>
      </c>
    </row>
    <row r="21" spans="1:27" ht="51" customHeight="1">
      <c r="A21" s="432" t="str">
        <f>'приложение 1.1 '!A24</f>
        <v>1.1.2.</v>
      </c>
      <c r="B21" s="465" t="str">
        <f>'приложение 1.1 '!B24</f>
        <v>Распределительные подстанции 6/10кВ (РП)</v>
      </c>
      <c r="C21" s="104"/>
      <c r="D21" s="104"/>
      <c r="E21" s="203"/>
      <c r="F21" s="104"/>
      <c r="G21" s="203"/>
      <c r="H21" s="105"/>
      <c r="I21" s="104"/>
      <c r="J21" s="104"/>
      <c r="K21" s="174"/>
      <c r="L21" s="174"/>
      <c r="M21" s="174"/>
      <c r="N21" s="174"/>
      <c r="O21" s="443"/>
      <c r="P21" s="443"/>
      <c r="Q21" s="220">
        <f>'приложение 1.1 '!H24</f>
        <v>0</v>
      </c>
      <c r="R21" s="106"/>
      <c r="S21" s="106">
        <f>'приложение 1.1 '!I24</f>
        <v>0</v>
      </c>
      <c r="T21" s="106"/>
      <c r="U21" s="107"/>
      <c r="V21" s="109"/>
      <c r="W21" s="436"/>
      <c r="X21" s="110"/>
      <c r="Y21" s="110"/>
      <c r="Z21" s="110"/>
      <c r="AA21" s="110"/>
    </row>
    <row r="22" spans="1:27" ht="186" customHeight="1">
      <c r="A22" s="431" t="str">
        <f>'приложение 1.1 '!A25</f>
        <v>1.1.2.1</v>
      </c>
      <c r="B22" s="433" t="str">
        <f>'приложение 1.1 '!B25</f>
        <v>Реконструкция РП-135 (замена ячеек РУ-6 кВ с МВ на ячейки с ВВ)</v>
      </c>
      <c r="C22" s="104" t="s">
        <v>1150</v>
      </c>
      <c r="D22" s="104" t="s">
        <v>473</v>
      </c>
      <c r="E22" s="203">
        <f>'приложение 1.1 '!E25</f>
        <v>0</v>
      </c>
      <c r="F22" s="104"/>
      <c r="G22" s="203">
        <f>'приложение 1.1 '!D25</f>
        <v>0</v>
      </c>
      <c r="H22" s="105"/>
      <c r="I22" s="104">
        <f>'приложение 1.1 '!F25</f>
        <v>2014</v>
      </c>
      <c r="J22" s="104">
        <f>'приложение 1.1 '!G25</f>
        <v>2014</v>
      </c>
      <c r="K22" s="174" t="s">
        <v>463</v>
      </c>
      <c r="L22" s="174" t="s">
        <v>285</v>
      </c>
      <c r="M22" s="174" t="s">
        <v>284</v>
      </c>
      <c r="N22" s="174" t="s">
        <v>286</v>
      </c>
      <c r="O22" s="443">
        <f>100-(S22*100/Q22)</f>
        <v>100</v>
      </c>
      <c r="P22" s="443">
        <f>O22</f>
        <v>100</v>
      </c>
      <c r="Q22" s="220">
        <f>'приложение 1.1 '!H25</f>
        <v>13.963530909999999</v>
      </c>
      <c r="R22" s="106"/>
      <c r="S22" s="106">
        <f>'приложение 1.1 '!I25</f>
        <v>0</v>
      </c>
      <c r="T22" s="106"/>
      <c r="U22" s="107" t="s">
        <v>287</v>
      </c>
      <c r="V22" s="109"/>
      <c r="W22" s="436" t="s">
        <v>1965</v>
      </c>
      <c r="X22" s="110">
        <v>10.5</v>
      </c>
      <c r="Y22" s="110">
        <v>8.4</v>
      </c>
      <c r="Z22" s="110">
        <v>13.27</v>
      </c>
      <c r="AA22" s="110">
        <v>24.86</v>
      </c>
    </row>
    <row r="23" spans="1:27" ht="88.5" customHeight="1">
      <c r="A23" s="431" t="str">
        <f>'приложение 1.1 '!A26</f>
        <v>1.1.2.2</v>
      </c>
      <c r="B23" s="433" t="str">
        <f>'приложение 1.1 '!B26</f>
        <v>Реконструкция РП-133 мкр.Ж/Д (установка дополнительных ячеек РУ-10 кВ 3 шт.)</v>
      </c>
      <c r="C23" s="104" t="s">
        <v>1150</v>
      </c>
      <c r="D23" s="104" t="s">
        <v>473</v>
      </c>
      <c r="E23" s="203">
        <f>'приложение 1.1 '!E26</f>
        <v>0</v>
      </c>
      <c r="F23" s="104"/>
      <c r="G23" s="203">
        <f>'приложение 1.1 '!D26</f>
        <v>0</v>
      </c>
      <c r="H23" s="105"/>
      <c r="I23" s="104">
        <f>'приложение 1.1 '!F26</f>
        <v>2012</v>
      </c>
      <c r="J23" s="104">
        <f>'приложение 1.1 '!G26</f>
        <v>2012</v>
      </c>
      <c r="K23" s="174" t="s">
        <v>463</v>
      </c>
      <c r="L23" s="174" t="s">
        <v>285</v>
      </c>
      <c r="M23" s="174" t="s">
        <v>284</v>
      </c>
      <c r="N23" s="174" t="s">
        <v>286</v>
      </c>
      <c r="O23" s="443">
        <f t="shared" ref="O23:O35" si="0">100-(S23*100/Q23)</f>
        <v>100</v>
      </c>
      <c r="P23" s="443">
        <f t="shared" ref="P23:P80" si="1">O23</f>
        <v>100</v>
      </c>
      <c r="Q23" s="220">
        <f>'приложение 1.1 '!H26</f>
        <v>1.2969999999999999</v>
      </c>
      <c r="R23" s="106"/>
      <c r="S23" s="106">
        <f>'приложение 1.1 '!I26</f>
        <v>0</v>
      </c>
      <c r="T23" s="106"/>
      <c r="U23" s="108" t="s">
        <v>673</v>
      </c>
      <c r="V23" s="109"/>
      <c r="W23" s="436" t="s">
        <v>1965</v>
      </c>
      <c r="X23" s="110">
        <v>10.5</v>
      </c>
      <c r="Y23" s="110">
        <v>8.4</v>
      </c>
      <c r="Z23" s="110">
        <v>13.27</v>
      </c>
      <c r="AA23" s="110">
        <v>24.86</v>
      </c>
    </row>
    <row r="24" spans="1:27" ht="105" customHeight="1">
      <c r="A24" s="431" t="str">
        <f>'приложение 1.1 '!A27</f>
        <v>1.1.2.3</v>
      </c>
      <c r="B24" s="433" t="str">
        <f>'приложение 1.1 '!B27</f>
        <v xml:space="preserve">Реконструкция РП-106 замена оборудования  РУ-0,4 кВ </v>
      </c>
      <c r="C24" s="104" t="s">
        <v>1150</v>
      </c>
      <c r="D24" s="104" t="s">
        <v>473</v>
      </c>
      <c r="E24" s="203">
        <f>'приложение 1.1 '!E27</f>
        <v>0</v>
      </c>
      <c r="F24" s="104"/>
      <c r="G24" s="203">
        <f>'приложение 1.1 '!D27</f>
        <v>0</v>
      </c>
      <c r="H24" s="105"/>
      <c r="I24" s="104">
        <f>'приложение 1.1 '!F27</f>
        <v>2014</v>
      </c>
      <c r="J24" s="104">
        <f>'приложение 1.1 '!G27</f>
        <v>2014</v>
      </c>
      <c r="K24" s="174" t="s">
        <v>463</v>
      </c>
      <c r="L24" s="174" t="s">
        <v>285</v>
      </c>
      <c r="M24" s="174" t="s">
        <v>284</v>
      </c>
      <c r="N24" s="174" t="s">
        <v>286</v>
      </c>
      <c r="O24" s="443">
        <f t="shared" si="0"/>
        <v>100</v>
      </c>
      <c r="P24" s="443">
        <f t="shared" si="1"/>
        <v>100</v>
      </c>
      <c r="Q24" s="220">
        <f>'приложение 1.1 '!H27</f>
        <v>2.8071504900000002</v>
      </c>
      <c r="R24" s="106"/>
      <c r="S24" s="106">
        <f>'приложение 1.1 '!I27</f>
        <v>0</v>
      </c>
      <c r="T24" s="106"/>
      <c r="U24" s="107" t="s">
        <v>259</v>
      </c>
      <c r="V24" s="109"/>
      <c r="W24" s="436" t="s">
        <v>1965</v>
      </c>
      <c r="X24" s="110">
        <v>10.5</v>
      </c>
      <c r="Y24" s="110">
        <v>8.4</v>
      </c>
      <c r="Z24" s="110">
        <v>13.27</v>
      </c>
      <c r="AA24" s="110">
        <v>24.86</v>
      </c>
    </row>
    <row r="25" spans="1:27" ht="93" customHeight="1">
      <c r="A25" s="431" t="str">
        <f>'приложение 1.1 '!A28</f>
        <v>1.1.2.4</v>
      </c>
      <c r="B25" s="433" t="str">
        <f>'приложение 1.1 '!B28</f>
        <v xml:space="preserve">Реконструкция РП-106 (Реконструкция строительной части) расширение РУ-0,4 кВ </v>
      </c>
      <c r="C25" s="104" t="s">
        <v>1150</v>
      </c>
      <c r="D25" s="104" t="s">
        <v>473</v>
      </c>
      <c r="E25" s="203">
        <f>'приложение 1.1 '!E28</f>
        <v>0</v>
      </c>
      <c r="F25" s="104"/>
      <c r="G25" s="203">
        <f>'приложение 1.1 '!D28</f>
        <v>0</v>
      </c>
      <c r="H25" s="105"/>
      <c r="I25" s="104">
        <f>'приложение 1.1 '!F28</f>
        <v>2013</v>
      </c>
      <c r="J25" s="104">
        <f>'приложение 1.1 '!G28</f>
        <v>2013</v>
      </c>
      <c r="K25" s="174" t="s">
        <v>463</v>
      </c>
      <c r="L25" s="174" t="s">
        <v>285</v>
      </c>
      <c r="M25" s="174" t="s">
        <v>284</v>
      </c>
      <c r="N25" s="174" t="s">
        <v>286</v>
      </c>
      <c r="O25" s="443">
        <f t="shared" si="0"/>
        <v>100</v>
      </c>
      <c r="P25" s="443">
        <f t="shared" si="1"/>
        <v>100</v>
      </c>
      <c r="Q25" s="220">
        <f>'приложение 1.1 '!H28</f>
        <v>0.14551</v>
      </c>
      <c r="R25" s="106"/>
      <c r="S25" s="106">
        <f>'приложение 1.1 '!I28</f>
        <v>0</v>
      </c>
      <c r="T25" s="106"/>
      <c r="U25" s="107" t="s">
        <v>259</v>
      </c>
      <c r="V25" s="109"/>
      <c r="W25" s="436" t="s">
        <v>1965</v>
      </c>
      <c r="X25" s="110">
        <v>10.5</v>
      </c>
      <c r="Y25" s="110">
        <v>8.4</v>
      </c>
      <c r="Z25" s="110">
        <v>13.27</v>
      </c>
      <c r="AA25" s="110">
        <v>24.86</v>
      </c>
    </row>
    <row r="26" spans="1:27" ht="168" customHeight="1">
      <c r="A26" s="431" t="str">
        <f>'приложение 1.1 '!A29</f>
        <v>1.1.2.5</v>
      </c>
      <c r="B26" s="433" t="str">
        <f>'приложение 1.1 '!B29</f>
        <v>Реконструкция РП-120 (РУ-10 кВ замена масляных выключателей на выключатели BB\TEL)</v>
      </c>
      <c r="C26" s="104" t="s">
        <v>1150</v>
      </c>
      <c r="D26" s="104" t="s">
        <v>473</v>
      </c>
      <c r="E26" s="203">
        <f>'приложение 1.1 '!E29</f>
        <v>0</v>
      </c>
      <c r="F26" s="104"/>
      <c r="G26" s="203">
        <f>'приложение 1.1 '!D29</f>
        <v>0</v>
      </c>
      <c r="H26" s="105"/>
      <c r="I26" s="104">
        <f>'приложение 1.1 '!F29</f>
        <v>2017</v>
      </c>
      <c r="J26" s="104">
        <f>'приложение 1.1 '!G29</f>
        <v>2017</v>
      </c>
      <c r="K26" s="174" t="s">
        <v>463</v>
      </c>
      <c r="L26" s="174" t="s">
        <v>285</v>
      </c>
      <c r="M26" s="174" t="s">
        <v>284</v>
      </c>
      <c r="N26" s="174" t="s">
        <v>286</v>
      </c>
      <c r="O26" s="443">
        <f t="shared" si="0"/>
        <v>0</v>
      </c>
      <c r="P26" s="443">
        <f t="shared" si="1"/>
        <v>0</v>
      </c>
      <c r="Q26" s="220">
        <f>'приложение 1.1 '!H29</f>
        <v>7.9873900000000004</v>
      </c>
      <c r="R26" s="106"/>
      <c r="S26" s="106">
        <f>'приложение 1.1 '!I29</f>
        <v>7.9873900000000004</v>
      </c>
      <c r="T26" s="106"/>
      <c r="U26" s="107" t="s">
        <v>287</v>
      </c>
      <c r="V26" s="109"/>
      <c r="W26" s="436" t="s">
        <v>1965</v>
      </c>
      <c r="X26" s="110">
        <v>10.5</v>
      </c>
      <c r="Y26" s="110">
        <v>8.4</v>
      </c>
      <c r="Z26" s="110">
        <v>13.27</v>
      </c>
      <c r="AA26" s="110">
        <v>24.86</v>
      </c>
    </row>
    <row r="27" spans="1:27" ht="162" customHeight="1">
      <c r="A27" s="431" t="str">
        <f>'приложение 1.1 '!A30</f>
        <v>1.1.2.6</v>
      </c>
      <c r="B27" s="433" t="str">
        <f>'приложение 1.1 '!B30</f>
        <v>Реконструкция РП-131 (РУ-10 кВ замена масляных выключателей на выключатели BB\TEL)</v>
      </c>
      <c r="C27" s="104" t="s">
        <v>1150</v>
      </c>
      <c r="D27" s="104" t="s">
        <v>473</v>
      </c>
      <c r="E27" s="203">
        <f>'приложение 1.1 '!E30</f>
        <v>0</v>
      </c>
      <c r="F27" s="104"/>
      <c r="G27" s="203">
        <f>'приложение 1.1 '!D30</f>
        <v>0</v>
      </c>
      <c r="H27" s="105"/>
      <c r="I27" s="104">
        <f>'приложение 1.1 '!F30</f>
        <v>2017</v>
      </c>
      <c r="J27" s="104">
        <f>'приложение 1.1 '!G30</f>
        <v>2017</v>
      </c>
      <c r="K27" s="174" t="s">
        <v>463</v>
      </c>
      <c r="L27" s="174" t="s">
        <v>285</v>
      </c>
      <c r="M27" s="174" t="s">
        <v>284</v>
      </c>
      <c r="N27" s="174" t="s">
        <v>286</v>
      </c>
      <c r="O27" s="443">
        <f t="shared" si="0"/>
        <v>0</v>
      </c>
      <c r="P27" s="443">
        <f t="shared" si="1"/>
        <v>0</v>
      </c>
      <c r="Q27" s="220">
        <f>'приложение 1.1 '!H30</f>
        <v>12.33357</v>
      </c>
      <c r="R27" s="106"/>
      <c r="S27" s="106">
        <f>'приложение 1.1 '!I30</f>
        <v>12.33357</v>
      </c>
      <c r="T27" s="106"/>
      <c r="U27" s="107" t="s">
        <v>287</v>
      </c>
      <c r="V27" s="109"/>
      <c r="W27" s="436" t="s">
        <v>1965</v>
      </c>
      <c r="X27" s="110">
        <v>10.5</v>
      </c>
      <c r="Y27" s="110">
        <v>8.4</v>
      </c>
      <c r="Z27" s="110">
        <v>13.27</v>
      </c>
      <c r="AA27" s="110">
        <v>24.86</v>
      </c>
    </row>
    <row r="28" spans="1:27" ht="166.5" customHeight="1">
      <c r="A28" s="431" t="str">
        <f>'приложение 1.1 '!A31</f>
        <v>1.1.2.7</v>
      </c>
      <c r="B28" s="433" t="str">
        <f>'приложение 1.1 '!B31</f>
        <v>Реконструкция РП-143 (РУ-10 кВ замена масляных выключателей на выключатели BB\TEL, установка дополнительных ячеек)</v>
      </c>
      <c r="C28" s="104" t="s">
        <v>1150</v>
      </c>
      <c r="D28" s="104" t="s">
        <v>473</v>
      </c>
      <c r="E28" s="203">
        <f>'приложение 1.1 '!E31</f>
        <v>0</v>
      </c>
      <c r="F28" s="104"/>
      <c r="G28" s="203">
        <f>'приложение 1.1 '!D31</f>
        <v>0</v>
      </c>
      <c r="H28" s="105"/>
      <c r="I28" s="104">
        <f>'приложение 1.1 '!F31</f>
        <v>2013</v>
      </c>
      <c r="J28" s="104">
        <f>'приложение 1.1 '!G31</f>
        <v>2017</v>
      </c>
      <c r="K28" s="174" t="s">
        <v>463</v>
      </c>
      <c r="L28" s="174" t="s">
        <v>285</v>
      </c>
      <c r="M28" s="174" t="s">
        <v>284</v>
      </c>
      <c r="N28" s="174" t="s">
        <v>286</v>
      </c>
      <c r="O28" s="443">
        <f t="shared" si="0"/>
        <v>6.2858990702232944</v>
      </c>
      <c r="P28" s="443">
        <f t="shared" si="1"/>
        <v>6.2858990702232944</v>
      </c>
      <c r="Q28" s="220">
        <f>'приложение 1.1 '!H31</f>
        <v>12.555165000000001</v>
      </c>
      <c r="R28" s="106"/>
      <c r="S28" s="106">
        <f>'приложение 1.1 '!I31</f>
        <v>11.76596</v>
      </c>
      <c r="T28" s="106"/>
      <c r="U28" s="107" t="s">
        <v>287</v>
      </c>
      <c r="V28" s="109"/>
      <c r="W28" s="436" t="s">
        <v>1965</v>
      </c>
      <c r="X28" s="110">
        <v>10.5</v>
      </c>
      <c r="Y28" s="110">
        <v>8.4</v>
      </c>
      <c r="Z28" s="110">
        <v>13.27</v>
      </c>
      <c r="AA28" s="110">
        <v>24.86</v>
      </c>
    </row>
    <row r="29" spans="1:27" ht="117" customHeight="1">
      <c r="A29" s="431" t="str">
        <f>'приложение 1.1 '!A32</f>
        <v>1.1.2.8</v>
      </c>
      <c r="B29" s="433" t="str">
        <f>'приложение 1.1 '!B32</f>
        <v>Реконструкция РП-151 (замена ячейки, установка двух дополнительных ячеек;  РУ-10кВ)</v>
      </c>
      <c r="C29" s="104" t="s">
        <v>1150</v>
      </c>
      <c r="D29" s="104" t="s">
        <v>473</v>
      </c>
      <c r="E29" s="203">
        <f>'приложение 1.1 '!E32</f>
        <v>0</v>
      </c>
      <c r="F29" s="104"/>
      <c r="G29" s="203">
        <f>'приложение 1.1 '!D32</f>
        <v>0</v>
      </c>
      <c r="H29" s="105"/>
      <c r="I29" s="104">
        <f>'приложение 1.1 '!F32</f>
        <v>2013</v>
      </c>
      <c r="J29" s="104">
        <f>'приложение 1.1 '!G32</f>
        <v>2017</v>
      </c>
      <c r="K29" s="174" t="s">
        <v>463</v>
      </c>
      <c r="L29" s="174" t="s">
        <v>285</v>
      </c>
      <c r="M29" s="174" t="s">
        <v>284</v>
      </c>
      <c r="N29" s="174" t="s">
        <v>286</v>
      </c>
      <c r="O29" s="443">
        <f t="shared" si="0"/>
        <v>100</v>
      </c>
      <c r="P29" s="443">
        <f t="shared" si="1"/>
        <v>100</v>
      </c>
      <c r="Q29" s="220">
        <f>'приложение 1.1 '!H32</f>
        <v>1.0536909999999999</v>
      </c>
      <c r="R29" s="106"/>
      <c r="S29" s="106">
        <f>'приложение 1.1 '!I32</f>
        <v>0</v>
      </c>
      <c r="T29" s="106"/>
      <c r="U29" s="108" t="s">
        <v>17</v>
      </c>
      <c r="V29" s="109"/>
      <c r="W29" s="436" t="s">
        <v>1965</v>
      </c>
      <c r="X29" s="110">
        <v>10.5</v>
      </c>
      <c r="Y29" s="110">
        <v>8.4</v>
      </c>
      <c r="Z29" s="110">
        <v>13.27</v>
      </c>
      <c r="AA29" s="110">
        <v>24.86</v>
      </c>
    </row>
    <row r="30" spans="1:27" ht="129" customHeight="1">
      <c r="A30" s="431" t="str">
        <f>'приложение 1.1 '!A33</f>
        <v>1.1.2.9</v>
      </c>
      <c r="B30" s="433" t="str">
        <f>'приложение 1.1 '!B33</f>
        <v>Реконструкция РП-125 мкр.33 (замена МВ на вакуумные и МБРЗ; замена 2ТМГ-630кВА на 2ТМГ-1250кВА; РУ-0,4кВ)</v>
      </c>
      <c r="C30" s="104" t="s">
        <v>1150</v>
      </c>
      <c r="D30" s="104" t="s">
        <v>473</v>
      </c>
      <c r="E30" s="203">
        <f>'приложение 1.1 '!E33</f>
        <v>2.5</v>
      </c>
      <c r="F30" s="104"/>
      <c r="G30" s="203">
        <f>'приложение 1.1 '!D33</f>
        <v>0</v>
      </c>
      <c r="H30" s="105"/>
      <c r="I30" s="104">
        <f>'приложение 1.1 '!F33</f>
        <v>2014</v>
      </c>
      <c r="J30" s="104">
        <f>'приложение 1.1 '!G33</f>
        <v>2014</v>
      </c>
      <c r="K30" s="174" t="s">
        <v>463</v>
      </c>
      <c r="L30" s="174" t="s">
        <v>285</v>
      </c>
      <c r="M30" s="174" t="s">
        <v>284</v>
      </c>
      <c r="N30" s="174" t="s">
        <v>286</v>
      </c>
      <c r="O30" s="443">
        <f t="shared" si="0"/>
        <v>100</v>
      </c>
      <c r="P30" s="443">
        <f t="shared" si="1"/>
        <v>100</v>
      </c>
      <c r="Q30" s="220">
        <f>'приложение 1.1 '!H33</f>
        <v>12.961489779999999</v>
      </c>
      <c r="R30" s="106"/>
      <c r="S30" s="106">
        <f>'приложение 1.1 '!I33</f>
        <v>-7.7715611723760958E-16</v>
      </c>
      <c r="T30" s="106"/>
      <c r="U30" s="108" t="s">
        <v>17</v>
      </c>
      <c r="V30" s="109"/>
      <c r="W30" s="436" t="s">
        <v>1965</v>
      </c>
      <c r="X30" s="110">
        <v>10.5</v>
      </c>
      <c r="Y30" s="110">
        <v>8.4</v>
      </c>
      <c r="Z30" s="110">
        <v>13.27</v>
      </c>
      <c r="AA30" s="110">
        <v>24.86</v>
      </c>
    </row>
    <row r="31" spans="1:27" ht="129" customHeight="1">
      <c r="A31" s="431" t="str">
        <f>'приложение 1.1 '!A34</f>
        <v>1.1.2.10</v>
      </c>
      <c r="B31" s="433" t="str">
        <f>'приложение 1.1 '!B34</f>
        <v>Реконструкция РП-104 мкр.7А (замена оборудования)</v>
      </c>
      <c r="C31" s="104" t="s">
        <v>1150</v>
      </c>
      <c r="D31" s="104" t="s">
        <v>473</v>
      </c>
      <c r="E31" s="203">
        <f>'приложение 1.1 '!E34</f>
        <v>0</v>
      </c>
      <c r="F31" s="104"/>
      <c r="G31" s="203">
        <f>'приложение 1.1 '!D34</f>
        <v>0</v>
      </c>
      <c r="H31" s="105"/>
      <c r="I31" s="104">
        <f>'приложение 1.1 '!F34</f>
        <v>2017</v>
      </c>
      <c r="J31" s="104">
        <f>'приложение 1.1 '!G34</f>
        <v>2017</v>
      </c>
      <c r="K31" s="174" t="s">
        <v>463</v>
      </c>
      <c r="L31" s="174" t="s">
        <v>285</v>
      </c>
      <c r="M31" s="174" t="s">
        <v>284</v>
      </c>
      <c r="N31" s="174" t="s">
        <v>286</v>
      </c>
      <c r="O31" s="443">
        <f t="shared" si="0"/>
        <v>0</v>
      </c>
      <c r="P31" s="443">
        <f t="shared" si="1"/>
        <v>0</v>
      </c>
      <c r="Q31" s="220">
        <f>'приложение 1.1 '!H34</f>
        <v>11.021994980629529</v>
      </c>
      <c r="R31" s="106"/>
      <c r="S31" s="106">
        <f>'приложение 1.1 '!I34</f>
        <v>11.021994980629529</v>
      </c>
      <c r="T31" s="106"/>
      <c r="U31" s="108" t="s">
        <v>17</v>
      </c>
      <c r="V31" s="109"/>
      <c r="W31" s="436" t="s">
        <v>1965</v>
      </c>
      <c r="X31" s="110">
        <v>10.5</v>
      </c>
      <c r="Y31" s="110">
        <v>8.4</v>
      </c>
      <c r="Z31" s="110">
        <v>13.27</v>
      </c>
      <c r="AA31" s="110">
        <v>24.86</v>
      </c>
    </row>
    <row r="32" spans="1:27" ht="129" customHeight="1">
      <c r="A32" s="431" t="str">
        <f>'приложение 1.1 '!A35</f>
        <v>1.1.2.11</v>
      </c>
      <c r="B32" s="433" t="str">
        <f>'приложение 1.1 '!B35</f>
        <v>Реконструкция РП-124 мкр.32 (замена оборудования)</v>
      </c>
      <c r="C32" s="104" t="s">
        <v>1150</v>
      </c>
      <c r="D32" s="104" t="s">
        <v>473</v>
      </c>
      <c r="E32" s="203">
        <f>'приложение 1.1 '!E35</f>
        <v>0</v>
      </c>
      <c r="F32" s="104"/>
      <c r="G32" s="203">
        <f>'приложение 1.1 '!D35</f>
        <v>0</v>
      </c>
      <c r="H32" s="105"/>
      <c r="I32" s="104">
        <f>'приложение 1.1 '!F35</f>
        <v>2017</v>
      </c>
      <c r="J32" s="104">
        <f>'приложение 1.1 '!G35</f>
        <v>2017</v>
      </c>
      <c r="K32" s="174" t="s">
        <v>463</v>
      </c>
      <c r="L32" s="174" t="s">
        <v>285</v>
      </c>
      <c r="M32" s="174" t="s">
        <v>284</v>
      </c>
      <c r="N32" s="174" t="s">
        <v>286</v>
      </c>
      <c r="O32" s="443">
        <f t="shared" si="0"/>
        <v>0</v>
      </c>
      <c r="P32" s="443">
        <f t="shared" si="1"/>
        <v>0</v>
      </c>
      <c r="Q32" s="220">
        <f>'приложение 1.1 '!H35</f>
        <v>11.021994980629529</v>
      </c>
      <c r="R32" s="106"/>
      <c r="S32" s="106">
        <f>'приложение 1.1 '!I35</f>
        <v>11.021994980629529</v>
      </c>
      <c r="T32" s="106"/>
      <c r="U32" s="108" t="s">
        <v>17</v>
      </c>
      <c r="V32" s="109"/>
      <c r="W32" s="436" t="s">
        <v>1965</v>
      </c>
      <c r="X32" s="110">
        <v>10.5</v>
      </c>
      <c r="Y32" s="110">
        <v>8.4</v>
      </c>
      <c r="Z32" s="110">
        <v>13.27</v>
      </c>
      <c r="AA32" s="110">
        <v>24.86</v>
      </c>
    </row>
    <row r="33" spans="1:27" ht="129" customHeight="1">
      <c r="A33" s="431" t="str">
        <f>'приложение 1.1 '!A36</f>
        <v>1.1.2.12</v>
      </c>
      <c r="B33" s="433" t="str">
        <f>'приложение 1.1 '!B36</f>
        <v>Реконструкция РП-110 мкр.32 (замена оборудования)</v>
      </c>
      <c r="C33" s="104" t="s">
        <v>1150</v>
      </c>
      <c r="D33" s="104" t="s">
        <v>473</v>
      </c>
      <c r="E33" s="203">
        <f>'приложение 1.1 '!E36</f>
        <v>0</v>
      </c>
      <c r="F33" s="104"/>
      <c r="G33" s="203">
        <f>'приложение 1.1 '!D36</f>
        <v>0</v>
      </c>
      <c r="H33" s="105"/>
      <c r="I33" s="104">
        <f>'приложение 1.1 '!F36</f>
        <v>2017</v>
      </c>
      <c r="J33" s="104">
        <f>'приложение 1.1 '!G36</f>
        <v>2017</v>
      </c>
      <c r="K33" s="174" t="s">
        <v>463</v>
      </c>
      <c r="L33" s="174" t="s">
        <v>285</v>
      </c>
      <c r="M33" s="174" t="s">
        <v>284</v>
      </c>
      <c r="N33" s="174" t="s">
        <v>286</v>
      </c>
      <c r="O33" s="443">
        <f t="shared" si="0"/>
        <v>0</v>
      </c>
      <c r="P33" s="443">
        <f t="shared" si="1"/>
        <v>0</v>
      </c>
      <c r="Q33" s="220">
        <f>'приложение 1.1 '!H36</f>
        <v>11.021994980629529</v>
      </c>
      <c r="R33" s="106"/>
      <c r="S33" s="106">
        <f>'приложение 1.1 '!I36</f>
        <v>11.021994980629529</v>
      </c>
      <c r="T33" s="106"/>
      <c r="U33" s="108" t="s">
        <v>17</v>
      </c>
      <c r="V33" s="109"/>
      <c r="W33" s="436" t="s">
        <v>1965</v>
      </c>
      <c r="X33" s="110">
        <v>10.5</v>
      </c>
      <c r="Y33" s="110">
        <v>8.4</v>
      </c>
      <c r="Z33" s="110">
        <v>13.27</v>
      </c>
      <c r="AA33" s="110">
        <v>24.86</v>
      </c>
    </row>
    <row r="34" spans="1:27" ht="129" customHeight="1">
      <c r="A34" s="431" t="str">
        <f>'приложение 1.1 '!A37</f>
        <v>1.1.2.13</v>
      </c>
      <c r="B34" s="433" t="str">
        <f>'приложение 1.1 '!B37</f>
        <v>Реконструкция РП-111 мкр.32 (замена оборудования)</v>
      </c>
      <c r="C34" s="104" t="s">
        <v>1150</v>
      </c>
      <c r="D34" s="104" t="s">
        <v>473</v>
      </c>
      <c r="E34" s="203">
        <f>'приложение 1.1 '!E37</f>
        <v>0</v>
      </c>
      <c r="F34" s="104"/>
      <c r="G34" s="203">
        <f>'приложение 1.1 '!D37</f>
        <v>0</v>
      </c>
      <c r="H34" s="105"/>
      <c r="I34" s="104">
        <f>'приложение 1.1 '!F37</f>
        <v>2017</v>
      </c>
      <c r="J34" s="104">
        <f>'приложение 1.1 '!G37</f>
        <v>2017</v>
      </c>
      <c r="K34" s="174" t="s">
        <v>463</v>
      </c>
      <c r="L34" s="174" t="s">
        <v>285</v>
      </c>
      <c r="M34" s="174" t="s">
        <v>284</v>
      </c>
      <c r="N34" s="174" t="s">
        <v>286</v>
      </c>
      <c r="O34" s="443">
        <f t="shared" si="0"/>
        <v>0</v>
      </c>
      <c r="P34" s="443">
        <f t="shared" si="1"/>
        <v>0</v>
      </c>
      <c r="Q34" s="220">
        <f>'приложение 1.1 '!H37</f>
        <v>11.021994980629529</v>
      </c>
      <c r="R34" s="106"/>
      <c r="S34" s="106">
        <f>'приложение 1.1 '!I37</f>
        <v>11.021994980629529</v>
      </c>
      <c r="T34" s="106"/>
      <c r="U34" s="108" t="s">
        <v>17</v>
      </c>
      <c r="V34" s="109"/>
      <c r="W34" s="436" t="s">
        <v>1965</v>
      </c>
      <c r="X34" s="110">
        <v>10.5</v>
      </c>
      <c r="Y34" s="110">
        <v>8.4</v>
      </c>
      <c r="Z34" s="110">
        <v>13.27</v>
      </c>
      <c r="AA34" s="110">
        <v>24.86</v>
      </c>
    </row>
    <row r="35" spans="1:27" ht="129" customHeight="1">
      <c r="A35" s="431" t="str">
        <f>'приложение 1.1 '!A38</f>
        <v>1.1.2.14</v>
      </c>
      <c r="B35" s="433" t="str">
        <f>'приложение 1.1 '!B38</f>
        <v>Реконструкция РП-129 мкр.32 (замена оборудования)</v>
      </c>
      <c r="C35" s="104" t="s">
        <v>1150</v>
      </c>
      <c r="D35" s="104" t="s">
        <v>473</v>
      </c>
      <c r="E35" s="203">
        <f>'приложение 1.1 '!E38</f>
        <v>0</v>
      </c>
      <c r="F35" s="104"/>
      <c r="G35" s="203">
        <f>'приложение 1.1 '!D38</f>
        <v>0</v>
      </c>
      <c r="H35" s="105"/>
      <c r="I35" s="104">
        <f>'приложение 1.1 '!F38</f>
        <v>2017</v>
      </c>
      <c r="J35" s="104">
        <f>'приложение 1.1 '!G38</f>
        <v>2017</v>
      </c>
      <c r="K35" s="174" t="s">
        <v>463</v>
      </c>
      <c r="L35" s="174" t="s">
        <v>285</v>
      </c>
      <c r="M35" s="174" t="s">
        <v>284</v>
      </c>
      <c r="N35" s="174" t="s">
        <v>286</v>
      </c>
      <c r="O35" s="443">
        <f t="shared" si="0"/>
        <v>0</v>
      </c>
      <c r="P35" s="443">
        <f t="shared" si="1"/>
        <v>0</v>
      </c>
      <c r="Q35" s="220">
        <f>'приложение 1.1 '!H38</f>
        <v>11.021994980629529</v>
      </c>
      <c r="R35" s="106"/>
      <c r="S35" s="106">
        <f>'приложение 1.1 '!I38</f>
        <v>11.021994980629529</v>
      </c>
      <c r="T35" s="106"/>
      <c r="U35" s="108" t="s">
        <v>17</v>
      </c>
      <c r="V35" s="109"/>
      <c r="W35" s="436" t="s">
        <v>1965</v>
      </c>
      <c r="X35" s="110">
        <v>10.5</v>
      </c>
      <c r="Y35" s="110">
        <v>8.4</v>
      </c>
      <c r="Z35" s="110">
        <v>13.27</v>
      </c>
      <c r="AA35" s="110">
        <v>24.86</v>
      </c>
    </row>
    <row r="36" spans="1:27" ht="129" customHeight="1">
      <c r="A36" s="431" t="str">
        <f>'приложение 1.1 '!A39</f>
        <v>1.1.2.15</v>
      </c>
      <c r="B36" s="433" t="str">
        <f>'приложение 1.1 '!B39</f>
        <v>Реконструкция РП-130 мкр.32 (замена оборудования)</v>
      </c>
      <c r="C36" s="104" t="s">
        <v>1150</v>
      </c>
      <c r="D36" s="104" t="s">
        <v>473</v>
      </c>
      <c r="E36" s="203">
        <f>'приложение 1.1 '!E39</f>
        <v>0</v>
      </c>
      <c r="F36" s="104"/>
      <c r="G36" s="203">
        <f>'приложение 1.1 '!D39</f>
        <v>0</v>
      </c>
      <c r="H36" s="105"/>
      <c r="I36" s="104">
        <f>'приложение 1.1 '!F39</f>
        <v>2017</v>
      </c>
      <c r="J36" s="104">
        <f>'приложение 1.1 '!G39</f>
        <v>2017</v>
      </c>
      <c r="K36" s="174" t="s">
        <v>463</v>
      </c>
      <c r="L36" s="174" t="s">
        <v>285</v>
      </c>
      <c r="M36" s="174" t="s">
        <v>284</v>
      </c>
      <c r="N36" s="174" t="s">
        <v>286</v>
      </c>
      <c r="O36" s="443">
        <f t="shared" ref="O36:O86" si="2">100-(S36*100/Q36)</f>
        <v>0</v>
      </c>
      <c r="P36" s="443">
        <f t="shared" si="1"/>
        <v>0</v>
      </c>
      <c r="Q36" s="220">
        <f>'приложение 1.1 '!H39</f>
        <v>11.021994980629529</v>
      </c>
      <c r="R36" s="106"/>
      <c r="S36" s="106">
        <f>'приложение 1.1 '!I39</f>
        <v>11.021994980629529</v>
      </c>
      <c r="T36" s="106"/>
      <c r="U36" s="108" t="s">
        <v>17</v>
      </c>
      <c r="V36" s="109"/>
      <c r="W36" s="436" t="s">
        <v>1965</v>
      </c>
      <c r="X36" s="110">
        <v>10.5</v>
      </c>
      <c r="Y36" s="110">
        <v>8.4</v>
      </c>
      <c r="Z36" s="110">
        <v>13.27</v>
      </c>
      <c r="AA36" s="110">
        <v>24.86</v>
      </c>
    </row>
    <row r="37" spans="1:27" ht="126" customHeight="1">
      <c r="A37" s="431" t="str">
        <f>'приложение 1.1 '!A40</f>
        <v>1.1.2.16</v>
      </c>
      <c r="B37" s="433" t="str">
        <f>'приложение 1.1 '!B40</f>
        <v>Реконструкция РП-152 (замена ячеек 10 кВ, 2 шт.)</v>
      </c>
      <c r="C37" s="104" t="s">
        <v>1150</v>
      </c>
      <c r="D37" s="104" t="s">
        <v>473</v>
      </c>
      <c r="E37" s="203">
        <f>'приложение 1.1 '!E40</f>
        <v>0</v>
      </c>
      <c r="F37" s="104"/>
      <c r="G37" s="203">
        <f>'приложение 1.1 '!D40</f>
        <v>0</v>
      </c>
      <c r="H37" s="105"/>
      <c r="I37" s="104">
        <f>'приложение 1.1 '!F40</f>
        <v>2012</v>
      </c>
      <c r="J37" s="104">
        <f>'приложение 1.1 '!G40</f>
        <v>2012</v>
      </c>
      <c r="K37" s="174" t="s">
        <v>463</v>
      </c>
      <c r="L37" s="174" t="s">
        <v>285</v>
      </c>
      <c r="M37" s="174" t="s">
        <v>284</v>
      </c>
      <c r="N37" s="174" t="s">
        <v>286</v>
      </c>
      <c r="O37" s="443">
        <f t="shared" si="2"/>
        <v>100</v>
      </c>
      <c r="P37" s="443">
        <f t="shared" si="1"/>
        <v>100</v>
      </c>
      <c r="Q37" s="220">
        <f>'приложение 1.1 '!H40</f>
        <v>1.4870000000000001</v>
      </c>
      <c r="R37" s="106"/>
      <c r="S37" s="106">
        <f>'приложение 1.1 '!I40</f>
        <v>0</v>
      </c>
      <c r="T37" s="106"/>
      <c r="U37" s="108" t="s">
        <v>259</v>
      </c>
      <c r="V37" s="109"/>
      <c r="W37" s="436" t="s">
        <v>1965</v>
      </c>
      <c r="X37" s="110">
        <v>10.5</v>
      </c>
      <c r="Y37" s="110">
        <v>8.4</v>
      </c>
      <c r="Z37" s="110">
        <v>13.27</v>
      </c>
      <c r="AA37" s="110">
        <v>24.86</v>
      </c>
    </row>
    <row r="38" spans="1:27" ht="97.5" customHeight="1">
      <c r="A38" s="431" t="str">
        <f>'приложение 1.1 '!A41</f>
        <v>1.1.2.17</v>
      </c>
      <c r="B38" s="433" t="str">
        <f>'приложение 1.1 '!B41</f>
        <v>Реконструкция РП-149 (установка ячейки 10 кВ)</v>
      </c>
      <c r="C38" s="104" t="s">
        <v>1150</v>
      </c>
      <c r="D38" s="104" t="s">
        <v>473</v>
      </c>
      <c r="E38" s="203">
        <f>'приложение 1.1 '!E41</f>
        <v>0</v>
      </c>
      <c r="F38" s="104"/>
      <c r="G38" s="203">
        <f>'приложение 1.1 '!D41</f>
        <v>0</v>
      </c>
      <c r="H38" s="105"/>
      <c r="I38" s="104">
        <f>'приложение 1.1 '!F41</f>
        <v>2012</v>
      </c>
      <c r="J38" s="104">
        <f>'приложение 1.1 '!G41</f>
        <v>2012</v>
      </c>
      <c r="K38" s="174" t="s">
        <v>463</v>
      </c>
      <c r="L38" s="174" t="s">
        <v>285</v>
      </c>
      <c r="M38" s="174" t="s">
        <v>284</v>
      </c>
      <c r="N38" s="174" t="s">
        <v>286</v>
      </c>
      <c r="O38" s="443">
        <f t="shared" si="2"/>
        <v>100</v>
      </c>
      <c r="P38" s="443">
        <f t="shared" si="1"/>
        <v>100</v>
      </c>
      <c r="Q38" s="220">
        <f>'приложение 1.1 '!H41</f>
        <v>0.51200000000000001</v>
      </c>
      <c r="R38" s="106"/>
      <c r="S38" s="106">
        <f>'приложение 1.1 '!I41</f>
        <v>0</v>
      </c>
      <c r="T38" s="106"/>
      <c r="U38" s="108" t="s">
        <v>259</v>
      </c>
      <c r="V38" s="109"/>
      <c r="W38" s="436" t="s">
        <v>1965</v>
      </c>
      <c r="X38" s="110">
        <v>10.5</v>
      </c>
      <c r="Y38" s="110">
        <v>8.4</v>
      </c>
      <c r="Z38" s="110">
        <v>13.27</v>
      </c>
      <c r="AA38" s="110">
        <v>24.86</v>
      </c>
    </row>
    <row r="39" spans="1:27" ht="97.5" customHeight="1">
      <c r="A39" s="431" t="str">
        <f>'приложение 1.1 '!A42</f>
        <v>1.1.2.18</v>
      </c>
      <c r="B39" s="433" t="str">
        <f>'приложение 1.1 '!B42</f>
        <v>Реконструкция РП-150 (установка дополнительных ячеек РУ-10 кВ 2 шт. объект ТЦ мкр.38)</v>
      </c>
      <c r="C39" s="104" t="s">
        <v>1150</v>
      </c>
      <c r="D39" s="104" t="s">
        <v>473</v>
      </c>
      <c r="E39" s="203">
        <f>'приложение 1.1 '!E42</f>
        <v>0</v>
      </c>
      <c r="F39" s="104"/>
      <c r="G39" s="203">
        <f>'приложение 1.1 '!D42</f>
        <v>0</v>
      </c>
      <c r="H39" s="105"/>
      <c r="I39" s="104">
        <f>'приложение 1.1 '!F42</f>
        <v>2013</v>
      </c>
      <c r="J39" s="104">
        <f>'приложение 1.1 '!G42</f>
        <v>2016</v>
      </c>
      <c r="K39" s="174" t="s">
        <v>463</v>
      </c>
      <c r="L39" s="174" t="s">
        <v>285</v>
      </c>
      <c r="M39" s="174" t="s">
        <v>284</v>
      </c>
      <c r="N39" s="174" t="s">
        <v>286</v>
      </c>
      <c r="O39" s="443">
        <f t="shared" si="2"/>
        <v>100</v>
      </c>
      <c r="P39" s="443">
        <f t="shared" si="1"/>
        <v>100</v>
      </c>
      <c r="Q39" s="220">
        <f>'приложение 1.1 '!H42</f>
        <v>2.2442044699999997</v>
      </c>
      <c r="R39" s="106"/>
      <c r="S39" s="106">
        <f>'приложение 1.1 '!I42</f>
        <v>0</v>
      </c>
      <c r="T39" s="106"/>
      <c r="U39" s="108" t="s">
        <v>259</v>
      </c>
      <c r="V39" s="109"/>
      <c r="W39" s="436" t="s">
        <v>1965</v>
      </c>
      <c r="X39" s="110">
        <v>10.5</v>
      </c>
      <c r="Y39" s="110">
        <v>8.4</v>
      </c>
      <c r="Z39" s="110">
        <v>13.27</v>
      </c>
      <c r="AA39" s="110">
        <v>24.86</v>
      </c>
    </row>
    <row r="40" spans="1:27" ht="97.5" customHeight="1">
      <c r="A40" s="431" t="str">
        <f>'приложение 1.1 '!A43</f>
        <v>1.1.2.19</v>
      </c>
      <c r="B40" s="433" t="str">
        <f>'приложение 1.1 '!B43</f>
        <v>Реконструкция РП-150 (установка дополнительных ячеек РУ-10 кВ 2 шт. объект п/клиника "Нефтяник" мкр.37)</v>
      </c>
      <c r="C40" s="104" t="s">
        <v>1150</v>
      </c>
      <c r="D40" s="104" t="s">
        <v>473</v>
      </c>
      <c r="E40" s="203">
        <f>'приложение 1.1 '!E43</f>
        <v>0</v>
      </c>
      <c r="F40" s="104"/>
      <c r="G40" s="203">
        <f>'приложение 1.1 '!D43</f>
        <v>0</v>
      </c>
      <c r="H40" s="105"/>
      <c r="I40" s="104">
        <f>'приложение 1.1 '!F43</f>
        <v>2017</v>
      </c>
      <c r="J40" s="104">
        <f>'приложение 1.1 '!G43</f>
        <v>2017</v>
      </c>
      <c r="K40" s="174" t="s">
        <v>463</v>
      </c>
      <c r="L40" s="174" t="s">
        <v>285</v>
      </c>
      <c r="M40" s="174" t="s">
        <v>284</v>
      </c>
      <c r="N40" s="174" t="s">
        <v>286</v>
      </c>
      <c r="O40" s="443">
        <f t="shared" si="2"/>
        <v>0</v>
      </c>
      <c r="P40" s="443">
        <f t="shared" si="1"/>
        <v>0</v>
      </c>
      <c r="Q40" s="220">
        <f>'приложение 1.1 '!H43</f>
        <v>11.021994980629529</v>
      </c>
      <c r="R40" s="106"/>
      <c r="S40" s="106">
        <f>'приложение 1.1 '!I43</f>
        <v>11.021994980629529</v>
      </c>
      <c r="T40" s="106"/>
      <c r="U40" s="108" t="s">
        <v>259</v>
      </c>
      <c r="V40" s="109"/>
      <c r="W40" s="436" t="s">
        <v>1965</v>
      </c>
      <c r="X40" s="110">
        <v>10.5</v>
      </c>
      <c r="Y40" s="110">
        <v>8.4</v>
      </c>
      <c r="Z40" s="110">
        <v>13.27</v>
      </c>
      <c r="AA40" s="110">
        <v>24.86</v>
      </c>
    </row>
    <row r="41" spans="1:27" ht="112.5" customHeight="1">
      <c r="A41" s="431" t="str">
        <f>'приложение 1.1 '!A44</f>
        <v>1.1.2.20</v>
      </c>
      <c r="B41" s="433" t="str">
        <f>'приложение 1.1 '!B44</f>
        <v>Реконструкция РП-156 (установка двух дополнительных ячеек)</v>
      </c>
      <c r="C41" s="104" t="s">
        <v>1150</v>
      </c>
      <c r="D41" s="104" t="s">
        <v>473</v>
      </c>
      <c r="E41" s="203">
        <f>'приложение 1.1 '!E44</f>
        <v>0</v>
      </c>
      <c r="F41" s="104"/>
      <c r="G41" s="203">
        <f>'приложение 1.1 '!D44</f>
        <v>0</v>
      </c>
      <c r="H41" s="105"/>
      <c r="I41" s="104">
        <f>'приложение 1.1 '!F44</f>
        <v>2014</v>
      </c>
      <c r="J41" s="104">
        <f>'приложение 1.1 '!G44</f>
        <v>2014</v>
      </c>
      <c r="K41" s="174" t="s">
        <v>463</v>
      </c>
      <c r="L41" s="174" t="s">
        <v>285</v>
      </c>
      <c r="M41" s="174" t="s">
        <v>284</v>
      </c>
      <c r="N41" s="174" t="s">
        <v>286</v>
      </c>
      <c r="O41" s="443">
        <f t="shared" si="2"/>
        <v>100</v>
      </c>
      <c r="P41" s="443">
        <f t="shared" si="1"/>
        <v>100</v>
      </c>
      <c r="Q41" s="220">
        <f>'приложение 1.1 '!H44</f>
        <v>0.98801223000000005</v>
      </c>
      <c r="R41" s="106"/>
      <c r="S41" s="106">
        <f>'приложение 1.1 '!I44</f>
        <v>0</v>
      </c>
      <c r="T41" s="106"/>
      <c r="U41" s="108" t="s">
        <v>1144</v>
      </c>
      <c r="V41" s="109"/>
      <c r="W41" s="436" t="s">
        <v>1965</v>
      </c>
      <c r="X41" s="110">
        <v>10.5</v>
      </c>
      <c r="Y41" s="110">
        <v>8.4</v>
      </c>
      <c r="Z41" s="110">
        <v>13.27</v>
      </c>
      <c r="AA41" s="110">
        <v>24.86</v>
      </c>
    </row>
    <row r="42" spans="1:27" ht="93" customHeight="1">
      <c r="A42" s="431" t="str">
        <f>'приложение 1.1 '!A45</f>
        <v>1.1.2.21</v>
      </c>
      <c r="B42" s="433" t="str">
        <f>'приложение 1.1 '!B45</f>
        <v>Реконструкция РП-2х2500кВА мкр.38 (монтаж 2-х ячеек ЩО)</v>
      </c>
      <c r="C42" s="104" t="s">
        <v>1150</v>
      </c>
      <c r="D42" s="104" t="s">
        <v>473</v>
      </c>
      <c r="E42" s="203">
        <f>'приложение 1.1 '!E45</f>
        <v>0</v>
      </c>
      <c r="F42" s="104"/>
      <c r="G42" s="203">
        <f>'приложение 1.1 '!D45</f>
        <v>0</v>
      </c>
      <c r="H42" s="105"/>
      <c r="I42" s="104">
        <f>'приложение 1.1 '!F45</f>
        <v>2015</v>
      </c>
      <c r="J42" s="104">
        <f>'приложение 1.1 '!G45</f>
        <v>2015</v>
      </c>
      <c r="K42" s="174" t="s">
        <v>463</v>
      </c>
      <c r="L42" s="174" t="s">
        <v>285</v>
      </c>
      <c r="M42" s="174" t="s">
        <v>284</v>
      </c>
      <c r="N42" s="174" t="s">
        <v>286</v>
      </c>
      <c r="O42" s="443">
        <f t="shared" si="2"/>
        <v>100</v>
      </c>
      <c r="P42" s="443">
        <f t="shared" si="1"/>
        <v>100</v>
      </c>
      <c r="Q42" s="220">
        <f>'приложение 1.1 '!H45</f>
        <v>1.76847368</v>
      </c>
      <c r="R42" s="106"/>
      <c r="S42" s="106">
        <f>'приложение 1.1 '!I45</f>
        <v>0</v>
      </c>
      <c r="T42" s="106"/>
      <c r="U42" s="108" t="s">
        <v>1145</v>
      </c>
      <c r="V42" s="109"/>
      <c r="W42" s="436" t="s">
        <v>1965</v>
      </c>
      <c r="X42" s="110">
        <v>10.5</v>
      </c>
      <c r="Y42" s="110">
        <v>8.4</v>
      </c>
      <c r="Z42" s="110">
        <v>13.27</v>
      </c>
      <c r="AA42" s="110">
        <v>24.86</v>
      </c>
    </row>
    <row r="43" spans="1:27" ht="124.5" customHeight="1">
      <c r="A43" s="431" t="str">
        <f>'приложение 1.1 '!A46</f>
        <v>1.1.2.22</v>
      </c>
      <c r="B43" s="433" t="str">
        <f>'приложение 1.1 '!B46</f>
        <v>Реконструкция РП-145 (Замена ячейки КСО)</v>
      </c>
      <c r="C43" s="104" t="s">
        <v>1150</v>
      </c>
      <c r="D43" s="104" t="s">
        <v>473</v>
      </c>
      <c r="E43" s="203">
        <f>'приложение 1.1 '!E46</f>
        <v>0</v>
      </c>
      <c r="F43" s="104"/>
      <c r="G43" s="203">
        <f>'приложение 1.1 '!D46</f>
        <v>0</v>
      </c>
      <c r="H43" s="105"/>
      <c r="I43" s="104">
        <f>'приложение 1.1 '!F46</f>
        <v>2017</v>
      </c>
      <c r="J43" s="104">
        <f>'приложение 1.1 '!G46</f>
        <v>2017</v>
      </c>
      <c r="K43" s="174" t="s">
        <v>463</v>
      </c>
      <c r="L43" s="174" t="s">
        <v>285</v>
      </c>
      <c r="M43" s="174" t="s">
        <v>284</v>
      </c>
      <c r="N43" s="174" t="s">
        <v>286</v>
      </c>
      <c r="O43" s="443">
        <f t="shared" si="2"/>
        <v>0</v>
      </c>
      <c r="P43" s="443">
        <f t="shared" si="1"/>
        <v>0</v>
      </c>
      <c r="Q43" s="220">
        <f>'приложение 1.1 '!H46</f>
        <v>1.9224600000000001</v>
      </c>
      <c r="R43" s="106"/>
      <c r="S43" s="106">
        <f>'приложение 1.1 '!I46</f>
        <v>1.9224600000000001</v>
      </c>
      <c r="T43" s="106"/>
      <c r="U43" s="108" t="s">
        <v>17</v>
      </c>
      <c r="V43" s="109"/>
      <c r="W43" s="436" t="s">
        <v>1965</v>
      </c>
      <c r="X43" s="110">
        <v>10.5</v>
      </c>
      <c r="Y43" s="110">
        <v>8.4</v>
      </c>
      <c r="Z43" s="110">
        <v>13.27</v>
      </c>
      <c r="AA43" s="110">
        <v>24.86</v>
      </c>
    </row>
    <row r="44" spans="1:27" ht="165" customHeight="1">
      <c r="A44" s="431" t="str">
        <f>'приложение 1.1 '!A47</f>
        <v>1.1.2.23</v>
      </c>
      <c r="B44" s="433" t="str">
        <f>'приложение 1.1 '!B47</f>
        <v>Реконструкция РП-105 (Замена МВ на ВВ)</v>
      </c>
      <c r="C44" s="104" t="s">
        <v>1150</v>
      </c>
      <c r="D44" s="104" t="s">
        <v>473</v>
      </c>
      <c r="E44" s="203">
        <f>'приложение 1.1 '!E47</f>
        <v>0</v>
      </c>
      <c r="F44" s="104"/>
      <c r="G44" s="203">
        <f>'приложение 1.1 '!D47</f>
        <v>0</v>
      </c>
      <c r="H44" s="105"/>
      <c r="I44" s="104">
        <f>'приложение 1.1 '!F47</f>
        <v>2016</v>
      </c>
      <c r="J44" s="104">
        <f>'приложение 1.1 '!G47</f>
        <v>2017</v>
      </c>
      <c r="K44" s="174" t="s">
        <v>463</v>
      </c>
      <c r="L44" s="174" t="s">
        <v>285</v>
      </c>
      <c r="M44" s="174" t="s">
        <v>284</v>
      </c>
      <c r="N44" s="174" t="s">
        <v>286</v>
      </c>
      <c r="O44" s="443">
        <f t="shared" si="2"/>
        <v>0</v>
      </c>
      <c r="P44" s="443">
        <f t="shared" si="1"/>
        <v>0</v>
      </c>
      <c r="Q44" s="220">
        <f>'приложение 1.1 '!H47</f>
        <v>6.3478000000000003</v>
      </c>
      <c r="R44" s="106"/>
      <c r="S44" s="106">
        <f>'приложение 1.1 '!I47</f>
        <v>6.3478000000000003</v>
      </c>
      <c r="T44" s="106"/>
      <c r="U44" s="107" t="s">
        <v>287</v>
      </c>
      <c r="V44" s="109"/>
      <c r="W44" s="436" t="s">
        <v>1965</v>
      </c>
      <c r="X44" s="110">
        <v>10.5</v>
      </c>
      <c r="Y44" s="110">
        <v>8.4</v>
      </c>
      <c r="Z44" s="110">
        <v>13.27</v>
      </c>
      <c r="AA44" s="110">
        <v>24.86</v>
      </c>
    </row>
    <row r="45" spans="1:27" ht="165" customHeight="1">
      <c r="A45" s="431" t="str">
        <f>'приложение 1.1 '!A48</f>
        <v>1.1.2.24</v>
      </c>
      <c r="B45" s="433" t="str">
        <f>'приложение 1.1 '!B48</f>
        <v>Реконструкция РП-2х1250 кВА №157 (РУ-10кВ)</v>
      </c>
      <c r="C45" s="104" t="s">
        <v>1150</v>
      </c>
      <c r="D45" s="104" t="s">
        <v>473</v>
      </c>
      <c r="E45" s="203">
        <f>'приложение 1.1 '!E48</f>
        <v>0</v>
      </c>
      <c r="F45" s="104"/>
      <c r="G45" s="203">
        <f>'приложение 1.1 '!D48</f>
        <v>0</v>
      </c>
      <c r="H45" s="105"/>
      <c r="I45" s="104">
        <f>'приложение 1.1 '!F48</f>
        <v>2016</v>
      </c>
      <c r="J45" s="104">
        <f>'приложение 1.1 '!G48</f>
        <v>2016</v>
      </c>
      <c r="K45" s="174" t="s">
        <v>463</v>
      </c>
      <c r="L45" s="174" t="s">
        <v>285</v>
      </c>
      <c r="M45" s="174" t="s">
        <v>284</v>
      </c>
      <c r="N45" s="174" t="s">
        <v>286</v>
      </c>
      <c r="O45" s="443">
        <f t="shared" ref="O45" si="3">100-(S45*100/Q45)</f>
        <v>100</v>
      </c>
      <c r="P45" s="443">
        <f t="shared" ref="P45" si="4">O45</f>
        <v>100</v>
      </c>
      <c r="Q45" s="220">
        <f>'приложение 1.1 '!H48</f>
        <v>2.8159479100000002</v>
      </c>
      <c r="R45" s="106"/>
      <c r="S45" s="106">
        <f>'приложение 1.1 '!I48</f>
        <v>0</v>
      </c>
      <c r="T45" s="106"/>
      <c r="U45" s="107" t="s">
        <v>1144</v>
      </c>
      <c r="V45" s="109"/>
      <c r="W45" s="436" t="s">
        <v>1965</v>
      </c>
      <c r="X45" s="110">
        <v>10.5</v>
      </c>
      <c r="Y45" s="110">
        <v>8.4</v>
      </c>
      <c r="Z45" s="110">
        <v>13.27</v>
      </c>
      <c r="AA45" s="110">
        <v>24.86</v>
      </c>
    </row>
    <row r="46" spans="1:27" ht="165" customHeight="1">
      <c r="A46" s="431" t="str">
        <f>'приложение 1.1 '!A49</f>
        <v>1.1.2.25</v>
      </c>
      <c r="B46" s="433" t="str">
        <f>'приложение 1.1 '!B49</f>
        <v xml:space="preserve">Реконструкция оборудования РП-162 </v>
      </c>
      <c r="C46" s="104" t="s">
        <v>1150</v>
      </c>
      <c r="D46" s="104" t="s">
        <v>473</v>
      </c>
      <c r="E46" s="203">
        <f>'приложение 1.1 '!E49</f>
        <v>0</v>
      </c>
      <c r="F46" s="104"/>
      <c r="G46" s="203">
        <f>'приложение 1.1 '!D49</f>
        <v>0</v>
      </c>
      <c r="H46" s="105"/>
      <c r="I46" s="104">
        <f>'приложение 1.1 '!F49</f>
        <v>2017</v>
      </c>
      <c r="J46" s="104">
        <f>'приложение 1.1 '!G49</f>
        <v>2017</v>
      </c>
      <c r="K46" s="174" t="s">
        <v>463</v>
      </c>
      <c r="L46" s="174" t="s">
        <v>285</v>
      </c>
      <c r="M46" s="174" t="s">
        <v>284</v>
      </c>
      <c r="N46" s="174" t="s">
        <v>286</v>
      </c>
      <c r="O46" s="443">
        <f t="shared" ref="O46:O47" si="5">100-(S46*100/Q46)</f>
        <v>0</v>
      </c>
      <c r="P46" s="443">
        <f t="shared" ref="P46:P47" si="6">O46</f>
        <v>0</v>
      </c>
      <c r="Q46" s="220">
        <f>'приложение 1.1 '!H49</f>
        <v>1.66706</v>
      </c>
      <c r="R46" s="106"/>
      <c r="S46" s="106">
        <f>'приложение 1.1 '!I49</f>
        <v>1.66706</v>
      </c>
      <c r="T46" s="106"/>
      <c r="U46" s="107" t="s">
        <v>2248</v>
      </c>
      <c r="V46" s="109"/>
      <c r="W46" s="436" t="s">
        <v>2248</v>
      </c>
      <c r="X46" s="110">
        <v>10.5</v>
      </c>
      <c r="Y46" s="110">
        <v>8.4</v>
      </c>
      <c r="Z46" s="110">
        <v>13.27</v>
      </c>
      <c r="AA46" s="110">
        <v>24.86</v>
      </c>
    </row>
    <row r="47" spans="1:27" ht="165" customHeight="1">
      <c r="A47" s="431" t="str">
        <f>'приложение 1.1 '!A50</f>
        <v>1.1.2.26</v>
      </c>
      <c r="B47" s="433" t="str">
        <f>'приложение 1.1 '!B50</f>
        <v>Реконструкция оборудования РП-165 мкр.43</v>
      </c>
      <c r="C47" s="104" t="s">
        <v>1150</v>
      </c>
      <c r="D47" s="104" t="s">
        <v>473</v>
      </c>
      <c r="E47" s="203">
        <f>'приложение 1.1 '!E50</f>
        <v>3.2</v>
      </c>
      <c r="F47" s="104"/>
      <c r="G47" s="203">
        <f>'приложение 1.1 '!D50</f>
        <v>0</v>
      </c>
      <c r="H47" s="105"/>
      <c r="I47" s="104">
        <f>'приложение 1.1 '!F50</f>
        <v>2017</v>
      </c>
      <c r="J47" s="104">
        <f>'приложение 1.1 '!G50</f>
        <v>2017</v>
      </c>
      <c r="K47" s="174" t="s">
        <v>463</v>
      </c>
      <c r="L47" s="174" t="s">
        <v>285</v>
      </c>
      <c r="M47" s="174" t="s">
        <v>284</v>
      </c>
      <c r="N47" s="174" t="s">
        <v>286</v>
      </c>
      <c r="O47" s="443">
        <f t="shared" si="5"/>
        <v>0</v>
      </c>
      <c r="P47" s="443">
        <f t="shared" si="6"/>
        <v>0</v>
      </c>
      <c r="Q47" s="220">
        <f>'приложение 1.1 '!H50</f>
        <v>9.6920400000000004</v>
      </c>
      <c r="R47" s="106"/>
      <c r="S47" s="106">
        <f>'приложение 1.1 '!I50</f>
        <v>9.6920400000000004</v>
      </c>
      <c r="T47" s="106"/>
      <c r="U47" s="107" t="s">
        <v>2249</v>
      </c>
      <c r="V47" s="109"/>
      <c r="W47" s="436" t="s">
        <v>2249</v>
      </c>
      <c r="X47" s="110">
        <v>10.5</v>
      </c>
      <c r="Y47" s="110">
        <v>8.4</v>
      </c>
      <c r="Z47" s="110">
        <v>13.27</v>
      </c>
      <c r="AA47" s="110">
        <v>24.86</v>
      </c>
    </row>
    <row r="48" spans="1:27" ht="51" customHeight="1">
      <c r="A48" s="432" t="str">
        <f>'приложение 1.1 '!A51</f>
        <v>1.1.3.</v>
      </c>
      <c r="B48" s="465" t="str">
        <f>'приложение 1.1 '!B51</f>
        <v>Трансформаторные подстанции 10/6/0,4кВ</v>
      </c>
      <c r="C48" s="104"/>
      <c r="D48" s="104"/>
      <c r="E48" s="203"/>
      <c r="F48" s="104"/>
      <c r="G48" s="203"/>
      <c r="H48" s="105"/>
      <c r="I48" s="104"/>
      <c r="J48" s="104"/>
      <c r="K48" s="174"/>
      <c r="L48" s="174"/>
      <c r="M48" s="174"/>
      <c r="N48" s="174"/>
      <c r="O48" s="443"/>
      <c r="P48" s="443"/>
      <c r="Q48" s="220">
        <f>'приложение 1.1 '!H51</f>
        <v>0</v>
      </c>
      <c r="R48" s="106"/>
      <c r="S48" s="106">
        <f>'приложение 1.1 '!I51</f>
        <v>0</v>
      </c>
      <c r="T48" s="106"/>
      <c r="U48" s="108"/>
      <c r="V48" s="109"/>
      <c r="W48" s="436"/>
      <c r="X48" s="110"/>
      <c r="Y48" s="110"/>
      <c r="Z48" s="110"/>
      <c r="AA48" s="110"/>
    </row>
    <row r="49" spans="1:27" ht="84" customHeight="1">
      <c r="A49" s="431" t="str">
        <f>'приложение 1.1 '!A52</f>
        <v>1.1.3.2</v>
      </c>
      <c r="B49" s="433" t="str">
        <f>'приложение 1.1 '!B52</f>
        <v>Реконструкция ТП-231 (Реконструкция строительной части)</v>
      </c>
      <c r="C49" s="104" t="s">
        <v>1150</v>
      </c>
      <c r="D49" s="104" t="s">
        <v>473</v>
      </c>
      <c r="E49" s="203">
        <f>'приложение 1.1 '!E52</f>
        <v>0</v>
      </c>
      <c r="F49" s="104"/>
      <c r="G49" s="203">
        <f>'приложение 1.1 '!D52</f>
        <v>0</v>
      </c>
      <c r="H49" s="105"/>
      <c r="I49" s="104">
        <f>'приложение 1.1 '!F52</f>
        <v>2013</v>
      </c>
      <c r="J49" s="104">
        <f>'приложение 1.1 '!G52</f>
        <v>2013</v>
      </c>
      <c r="K49" s="174" t="s">
        <v>463</v>
      </c>
      <c r="L49" s="174" t="s">
        <v>285</v>
      </c>
      <c r="M49" s="174" t="s">
        <v>284</v>
      </c>
      <c r="N49" s="174" t="s">
        <v>286</v>
      </c>
      <c r="O49" s="443">
        <f t="shared" si="2"/>
        <v>100</v>
      </c>
      <c r="P49" s="443">
        <f t="shared" si="1"/>
        <v>100</v>
      </c>
      <c r="Q49" s="220">
        <f>'приложение 1.1 '!H52</f>
        <v>0.49199122000000001</v>
      </c>
      <c r="R49" s="106"/>
      <c r="S49" s="106">
        <f>'приложение 1.1 '!I52</f>
        <v>0</v>
      </c>
      <c r="T49" s="106"/>
      <c r="U49" s="108" t="s">
        <v>1146</v>
      </c>
      <c r="V49" s="109"/>
      <c r="W49" s="436" t="s">
        <v>1965</v>
      </c>
      <c r="X49" s="110">
        <v>10.5</v>
      </c>
      <c r="Y49" s="110">
        <v>8.4</v>
      </c>
      <c r="Z49" s="110">
        <v>13.27</v>
      </c>
      <c r="AA49" s="110">
        <v>24.86</v>
      </c>
    </row>
    <row r="50" spans="1:27" ht="129" customHeight="1">
      <c r="A50" s="431" t="str">
        <f>'приложение 1.1 '!A53</f>
        <v>1.1.3.3</v>
      </c>
      <c r="B50" s="433" t="str">
        <f>'приложение 1.1 '!B53</f>
        <v xml:space="preserve">Реконструкция ТП-273 (замена силовых трансформаторов 2*630 на 2*1000; Замена оборудования РУ-10 кВ и РУ-0,4 кВ) </v>
      </c>
      <c r="C50" s="104" t="s">
        <v>1150</v>
      </c>
      <c r="D50" s="104" t="s">
        <v>473</v>
      </c>
      <c r="E50" s="203">
        <f>'приложение 1.1 '!E53</f>
        <v>2</v>
      </c>
      <c r="F50" s="104"/>
      <c r="G50" s="203">
        <f>'приложение 1.1 '!D53</f>
        <v>0</v>
      </c>
      <c r="H50" s="105"/>
      <c r="I50" s="104">
        <f>'приложение 1.1 '!F53</f>
        <v>2012</v>
      </c>
      <c r="J50" s="104">
        <f>'приложение 1.1 '!G53</f>
        <v>2012</v>
      </c>
      <c r="K50" s="174" t="s">
        <v>463</v>
      </c>
      <c r="L50" s="174" t="s">
        <v>285</v>
      </c>
      <c r="M50" s="174" t="s">
        <v>284</v>
      </c>
      <c r="N50" s="174" t="s">
        <v>286</v>
      </c>
      <c r="O50" s="443">
        <f t="shared" si="2"/>
        <v>100</v>
      </c>
      <c r="P50" s="443">
        <f t="shared" si="1"/>
        <v>100</v>
      </c>
      <c r="Q50" s="220">
        <f>'приложение 1.1 '!H53</f>
        <v>3.1419999999999999</v>
      </c>
      <c r="R50" s="106"/>
      <c r="S50" s="106">
        <f>'приложение 1.1 '!I53</f>
        <v>0</v>
      </c>
      <c r="T50" s="106"/>
      <c r="U50" s="108" t="s">
        <v>115</v>
      </c>
      <c r="V50" s="109"/>
      <c r="W50" s="436" t="s">
        <v>1965</v>
      </c>
      <c r="X50" s="110">
        <v>10.5</v>
      </c>
      <c r="Y50" s="110">
        <v>8.4</v>
      </c>
      <c r="Z50" s="110">
        <v>13.27</v>
      </c>
      <c r="AA50" s="110">
        <v>24.86</v>
      </c>
    </row>
    <row r="51" spans="1:27" ht="129" customHeight="1">
      <c r="A51" s="431" t="str">
        <f>'приложение 1.1 '!A54</f>
        <v>1.1.3.4</v>
      </c>
      <c r="B51" s="433" t="str">
        <f>'приложение 1.1 '!B54</f>
        <v xml:space="preserve">Реконструкция ТП-310 (замена силовых трансформаторов 2*630 на 2*1250; Замена оборудования РУ-10 кВ и РУ-0,4 кВ) </v>
      </c>
      <c r="C51" s="104" t="s">
        <v>1150</v>
      </c>
      <c r="D51" s="104" t="s">
        <v>473</v>
      </c>
      <c r="E51" s="203">
        <f>'приложение 1.1 '!E54</f>
        <v>2.5</v>
      </c>
      <c r="F51" s="104"/>
      <c r="G51" s="203">
        <f>'приложение 1.1 '!D54</f>
        <v>0</v>
      </c>
      <c r="H51" s="105"/>
      <c r="I51" s="104">
        <f>'приложение 1.1 '!F54</f>
        <v>2013</v>
      </c>
      <c r="J51" s="104">
        <f>'приложение 1.1 '!G54</f>
        <v>2013</v>
      </c>
      <c r="K51" s="174" t="s">
        <v>463</v>
      </c>
      <c r="L51" s="174" t="s">
        <v>285</v>
      </c>
      <c r="M51" s="174" t="s">
        <v>284</v>
      </c>
      <c r="N51" s="174" t="s">
        <v>286</v>
      </c>
      <c r="O51" s="443">
        <f t="shared" si="2"/>
        <v>100</v>
      </c>
      <c r="P51" s="443">
        <f t="shared" si="1"/>
        <v>100</v>
      </c>
      <c r="Q51" s="220">
        <f>'приложение 1.1 '!H54</f>
        <v>2.57600103</v>
      </c>
      <c r="R51" s="106"/>
      <c r="S51" s="106">
        <f>'приложение 1.1 '!I54</f>
        <v>0</v>
      </c>
      <c r="T51" s="106"/>
      <c r="U51" s="108" t="s">
        <v>115</v>
      </c>
      <c r="V51" s="109"/>
      <c r="W51" s="436" t="s">
        <v>1965</v>
      </c>
      <c r="X51" s="110">
        <v>10.5</v>
      </c>
      <c r="Y51" s="110">
        <v>8.4</v>
      </c>
      <c r="Z51" s="110">
        <v>13.27</v>
      </c>
      <c r="AA51" s="110">
        <v>24.86</v>
      </c>
    </row>
    <row r="52" spans="1:27" ht="129" customHeight="1">
      <c r="A52" s="431" t="str">
        <f>'приложение 1.1 '!A55</f>
        <v>1.1.3.5</v>
      </c>
      <c r="B52" s="433" t="str">
        <f>'приложение 1.1 '!B55</f>
        <v xml:space="preserve">Реконструкция ТП-336 (замена силовых трансформаторов 2*630 на 2*1000; Замена оборудования РУ-10 кВ и РУ-0,4 кВ) </v>
      </c>
      <c r="C52" s="104" t="s">
        <v>1150</v>
      </c>
      <c r="D52" s="104" t="s">
        <v>473</v>
      </c>
      <c r="E52" s="203">
        <f>'приложение 1.1 '!E55</f>
        <v>2</v>
      </c>
      <c r="F52" s="104"/>
      <c r="G52" s="203">
        <f>'приложение 1.1 '!D55</f>
        <v>0</v>
      </c>
      <c r="H52" s="105"/>
      <c r="I52" s="104">
        <f>'приложение 1.1 '!F55</f>
        <v>2013</v>
      </c>
      <c r="J52" s="104">
        <f>'приложение 1.1 '!G55</f>
        <v>2013</v>
      </c>
      <c r="K52" s="174" t="s">
        <v>463</v>
      </c>
      <c r="L52" s="174" t="s">
        <v>285</v>
      </c>
      <c r="M52" s="174" t="s">
        <v>284</v>
      </c>
      <c r="N52" s="174" t="s">
        <v>286</v>
      </c>
      <c r="O52" s="443">
        <f t="shared" si="2"/>
        <v>100</v>
      </c>
      <c r="P52" s="443">
        <f t="shared" si="1"/>
        <v>100</v>
      </c>
      <c r="Q52" s="220">
        <f>'приложение 1.1 '!H55</f>
        <v>2.4406851700000001</v>
      </c>
      <c r="R52" s="106"/>
      <c r="S52" s="106">
        <f>'приложение 1.1 '!I55</f>
        <v>0</v>
      </c>
      <c r="T52" s="106"/>
      <c r="U52" s="108" t="s">
        <v>115</v>
      </c>
      <c r="V52" s="109"/>
      <c r="W52" s="436" t="s">
        <v>1965</v>
      </c>
      <c r="X52" s="110">
        <v>10.5</v>
      </c>
      <c r="Y52" s="110">
        <v>8.4</v>
      </c>
      <c r="Z52" s="110">
        <v>13.27</v>
      </c>
      <c r="AA52" s="110">
        <v>24.86</v>
      </c>
    </row>
    <row r="53" spans="1:27" ht="129" customHeight="1">
      <c r="A53" s="431" t="str">
        <f>'приложение 1.1 '!A56</f>
        <v>1.1.3.6</v>
      </c>
      <c r="B53" s="433" t="str">
        <f>'приложение 1.1 '!B56</f>
        <v xml:space="preserve">Реконструкция ТП-369 (замена силовых трансформаторов 2*400 на 2*630; Замена оборудования РУ-10 кВ и РУ-0,4 кВ) </v>
      </c>
      <c r="C53" s="104" t="s">
        <v>1150</v>
      </c>
      <c r="D53" s="104" t="s">
        <v>473</v>
      </c>
      <c r="E53" s="203">
        <f>'приложение 1.1 '!E56</f>
        <v>2</v>
      </c>
      <c r="F53" s="104"/>
      <c r="G53" s="203">
        <f>'приложение 1.1 '!D56</f>
        <v>0</v>
      </c>
      <c r="H53" s="105"/>
      <c r="I53" s="104">
        <f>'приложение 1.1 '!F56</f>
        <v>2014</v>
      </c>
      <c r="J53" s="104">
        <f>'приложение 1.1 '!G56</f>
        <v>2014</v>
      </c>
      <c r="K53" s="174" t="s">
        <v>463</v>
      </c>
      <c r="L53" s="174" t="s">
        <v>285</v>
      </c>
      <c r="M53" s="174" t="s">
        <v>284</v>
      </c>
      <c r="N53" s="174" t="s">
        <v>286</v>
      </c>
      <c r="O53" s="443">
        <f t="shared" si="2"/>
        <v>100</v>
      </c>
      <c r="P53" s="443">
        <f t="shared" si="1"/>
        <v>100</v>
      </c>
      <c r="Q53" s="220">
        <f>'приложение 1.1 '!H56</f>
        <v>2.7727727</v>
      </c>
      <c r="R53" s="106"/>
      <c r="S53" s="106">
        <f>'приложение 1.1 '!I56</f>
        <v>0</v>
      </c>
      <c r="T53" s="106"/>
      <c r="U53" s="108" t="s">
        <v>115</v>
      </c>
      <c r="V53" s="109"/>
      <c r="W53" s="436" t="s">
        <v>1965</v>
      </c>
      <c r="X53" s="110">
        <v>10.5</v>
      </c>
      <c r="Y53" s="110">
        <v>8.4</v>
      </c>
      <c r="Z53" s="110">
        <v>13.27</v>
      </c>
      <c r="AA53" s="110">
        <v>24.86</v>
      </c>
    </row>
    <row r="54" spans="1:27" ht="129" customHeight="1">
      <c r="A54" s="431" t="str">
        <f>'приложение 1.1 '!A57</f>
        <v>1.1.3.7</v>
      </c>
      <c r="B54" s="433" t="str">
        <f>'приложение 1.1 '!B57</f>
        <v xml:space="preserve">Реконструкция ТП-373  (замена силовых трансформаторов 2*630 на 2*1000; Замена оборудования РУ-10 кВ и РУ-0,4 кВ) </v>
      </c>
      <c r="C54" s="104" t="s">
        <v>1150</v>
      </c>
      <c r="D54" s="104" t="s">
        <v>473</v>
      </c>
      <c r="E54" s="203">
        <f>'приложение 1.1 '!E57</f>
        <v>2</v>
      </c>
      <c r="F54" s="104"/>
      <c r="G54" s="203">
        <f>'приложение 1.1 '!D57</f>
        <v>0</v>
      </c>
      <c r="H54" s="105"/>
      <c r="I54" s="104">
        <f>'приложение 1.1 '!F57</f>
        <v>2012</v>
      </c>
      <c r="J54" s="104">
        <f>'приложение 1.1 '!G57</f>
        <v>2012</v>
      </c>
      <c r="K54" s="174" t="s">
        <v>463</v>
      </c>
      <c r="L54" s="174" t="s">
        <v>285</v>
      </c>
      <c r="M54" s="174" t="s">
        <v>284</v>
      </c>
      <c r="N54" s="174" t="s">
        <v>286</v>
      </c>
      <c r="O54" s="443">
        <f t="shared" si="2"/>
        <v>100</v>
      </c>
      <c r="P54" s="443">
        <f t="shared" si="1"/>
        <v>100</v>
      </c>
      <c r="Q54" s="220">
        <f>'приложение 1.1 '!H57</f>
        <v>2.6560000000000001</v>
      </c>
      <c r="R54" s="106"/>
      <c r="S54" s="106">
        <f>'приложение 1.1 '!I57</f>
        <v>0</v>
      </c>
      <c r="T54" s="106"/>
      <c r="U54" s="108" t="s">
        <v>115</v>
      </c>
      <c r="V54" s="109"/>
      <c r="W54" s="436" t="s">
        <v>1965</v>
      </c>
      <c r="X54" s="110">
        <v>10.5</v>
      </c>
      <c r="Y54" s="110">
        <v>8.4</v>
      </c>
      <c r="Z54" s="110">
        <v>13.27</v>
      </c>
      <c r="AA54" s="110">
        <v>24.86</v>
      </c>
    </row>
    <row r="55" spans="1:27" ht="129" customHeight="1">
      <c r="A55" s="431" t="str">
        <f>'приложение 1.1 '!A58</f>
        <v>1.1.3.8</v>
      </c>
      <c r="B55" s="433" t="str">
        <f>'приложение 1.1 '!B58</f>
        <v>Реконструкция ТП-384 (замена силовых трансформаторов 2*630 на 2*1000; Замена оборудования РУ-10 кВ и РУ-0,4 кВ)</v>
      </c>
      <c r="C55" s="104" t="s">
        <v>1150</v>
      </c>
      <c r="D55" s="104" t="s">
        <v>473</v>
      </c>
      <c r="E55" s="203">
        <f>'приложение 1.1 '!E58</f>
        <v>2</v>
      </c>
      <c r="F55" s="104"/>
      <c r="G55" s="203">
        <f>'приложение 1.1 '!D58</f>
        <v>0</v>
      </c>
      <c r="H55" s="105"/>
      <c r="I55" s="104">
        <f>'приложение 1.1 '!F58</f>
        <v>2012</v>
      </c>
      <c r="J55" s="104">
        <f>'приложение 1.1 '!G58</f>
        <v>2012</v>
      </c>
      <c r="K55" s="174" t="s">
        <v>463</v>
      </c>
      <c r="L55" s="174" t="s">
        <v>285</v>
      </c>
      <c r="M55" s="174" t="s">
        <v>284</v>
      </c>
      <c r="N55" s="174" t="s">
        <v>286</v>
      </c>
      <c r="O55" s="443">
        <f t="shared" si="2"/>
        <v>100</v>
      </c>
      <c r="P55" s="443">
        <f t="shared" si="1"/>
        <v>100</v>
      </c>
      <c r="Q55" s="220">
        <f>'приложение 1.1 '!H58</f>
        <v>1.6459999999999999</v>
      </c>
      <c r="R55" s="106"/>
      <c r="S55" s="106">
        <f>'приложение 1.1 '!I58</f>
        <v>0</v>
      </c>
      <c r="T55" s="106"/>
      <c r="U55" s="108" t="s">
        <v>115</v>
      </c>
      <c r="V55" s="109"/>
      <c r="W55" s="436" t="s">
        <v>1965</v>
      </c>
      <c r="X55" s="110">
        <v>10.5</v>
      </c>
      <c r="Y55" s="110">
        <v>8.4</v>
      </c>
      <c r="Z55" s="110">
        <v>13.27</v>
      </c>
      <c r="AA55" s="110">
        <v>24.86</v>
      </c>
    </row>
    <row r="56" spans="1:27" ht="129" customHeight="1">
      <c r="A56" s="431" t="str">
        <f>'приложение 1.1 '!A59</f>
        <v>1.1.3.9</v>
      </c>
      <c r="B56" s="433" t="str">
        <f>'приложение 1.1 '!B59</f>
        <v xml:space="preserve">Реконструкция ТП-397 (замена силовых трансформаторов 2*630 на 2*1250; Замена оборудования РУ-10 кВ и РУ-0,4 кВ) </v>
      </c>
      <c r="C56" s="104" t="s">
        <v>1150</v>
      </c>
      <c r="D56" s="104" t="s">
        <v>473</v>
      </c>
      <c r="E56" s="203">
        <f>'приложение 1.1 '!E59</f>
        <v>2.5</v>
      </c>
      <c r="F56" s="104"/>
      <c r="G56" s="203">
        <f>'приложение 1.1 '!D59</f>
        <v>0</v>
      </c>
      <c r="H56" s="105"/>
      <c r="I56" s="104">
        <f>'приложение 1.1 '!F59</f>
        <v>2012</v>
      </c>
      <c r="J56" s="104">
        <f>'приложение 1.1 '!G59</f>
        <v>2013</v>
      </c>
      <c r="K56" s="174" t="s">
        <v>463</v>
      </c>
      <c r="L56" s="174" t="s">
        <v>285</v>
      </c>
      <c r="M56" s="174" t="s">
        <v>284</v>
      </c>
      <c r="N56" s="174" t="s">
        <v>286</v>
      </c>
      <c r="O56" s="443">
        <f t="shared" si="2"/>
        <v>100</v>
      </c>
      <c r="P56" s="443">
        <f t="shared" si="1"/>
        <v>100</v>
      </c>
      <c r="Q56" s="220">
        <f>'приложение 1.1 '!H59</f>
        <v>5.4100363300000005</v>
      </c>
      <c r="R56" s="106"/>
      <c r="S56" s="106">
        <f>'приложение 1.1 '!I59</f>
        <v>0</v>
      </c>
      <c r="T56" s="106"/>
      <c r="U56" s="108" t="s">
        <v>115</v>
      </c>
      <c r="V56" s="109"/>
      <c r="W56" s="436" t="s">
        <v>1965</v>
      </c>
      <c r="X56" s="110">
        <v>10.5</v>
      </c>
      <c r="Y56" s="110">
        <v>8.4</v>
      </c>
      <c r="Z56" s="110">
        <v>13.27</v>
      </c>
      <c r="AA56" s="110">
        <v>24.86</v>
      </c>
    </row>
    <row r="57" spans="1:27" ht="129" customHeight="1">
      <c r="A57" s="431" t="str">
        <f>'приложение 1.1 '!A60</f>
        <v>1.1.3.10</v>
      </c>
      <c r="B57" s="433" t="str">
        <f>'приложение 1.1 '!B60</f>
        <v xml:space="preserve">Реконструкция ТП-402 (замена силовых трансформаторов 2*630 на 2*1000; Замена оборудования РУ-10 кВ и РУ-0,4 кВ) </v>
      </c>
      <c r="C57" s="104" t="s">
        <v>1150</v>
      </c>
      <c r="D57" s="104" t="s">
        <v>473</v>
      </c>
      <c r="E57" s="203">
        <f>'приложение 1.1 '!E60</f>
        <v>2</v>
      </c>
      <c r="F57" s="104"/>
      <c r="G57" s="203">
        <f>'приложение 1.1 '!D60</f>
        <v>0</v>
      </c>
      <c r="H57" s="105"/>
      <c r="I57" s="104">
        <f>'приложение 1.1 '!F60</f>
        <v>2012</v>
      </c>
      <c r="J57" s="104">
        <f>'приложение 1.1 '!G60</f>
        <v>2012</v>
      </c>
      <c r="K57" s="174" t="s">
        <v>463</v>
      </c>
      <c r="L57" s="174" t="s">
        <v>285</v>
      </c>
      <c r="M57" s="174" t="s">
        <v>284</v>
      </c>
      <c r="N57" s="174" t="s">
        <v>286</v>
      </c>
      <c r="O57" s="443">
        <f t="shared" si="2"/>
        <v>100</v>
      </c>
      <c r="P57" s="443">
        <f t="shared" si="1"/>
        <v>100</v>
      </c>
      <c r="Q57" s="220">
        <f>'приложение 1.1 '!H60</f>
        <v>3.7519999999999998</v>
      </c>
      <c r="R57" s="106"/>
      <c r="S57" s="106">
        <f>'приложение 1.1 '!I60</f>
        <v>0</v>
      </c>
      <c r="T57" s="106"/>
      <c r="U57" s="108" t="s">
        <v>115</v>
      </c>
      <c r="V57" s="109"/>
      <c r="W57" s="436" t="s">
        <v>1965</v>
      </c>
      <c r="X57" s="110">
        <v>10.5</v>
      </c>
      <c r="Y57" s="110">
        <v>8.4</v>
      </c>
      <c r="Z57" s="110">
        <v>13.27</v>
      </c>
      <c r="AA57" s="110">
        <v>24.86</v>
      </c>
    </row>
    <row r="58" spans="1:27" ht="75" customHeight="1">
      <c r="A58" s="431" t="str">
        <f>'приложение 1.1 '!A61</f>
        <v>1.1.3.11</v>
      </c>
      <c r="B58" s="433" t="str">
        <f>'приложение 1.1 '!B61</f>
        <v>Реконструкция ТП-402 (Реконструкция строительной части)</v>
      </c>
      <c r="C58" s="104" t="s">
        <v>1150</v>
      </c>
      <c r="D58" s="104" t="s">
        <v>473</v>
      </c>
      <c r="E58" s="203">
        <f>'приложение 1.1 '!E61</f>
        <v>0</v>
      </c>
      <c r="F58" s="104"/>
      <c r="G58" s="203">
        <f>'приложение 1.1 '!D61</f>
        <v>0</v>
      </c>
      <c r="H58" s="105"/>
      <c r="I58" s="104">
        <f>'приложение 1.1 '!F61</f>
        <v>2012</v>
      </c>
      <c r="J58" s="104">
        <f>'приложение 1.1 '!G61</f>
        <v>2012</v>
      </c>
      <c r="K58" s="174" t="s">
        <v>463</v>
      </c>
      <c r="L58" s="174" t="s">
        <v>285</v>
      </c>
      <c r="M58" s="174" t="s">
        <v>284</v>
      </c>
      <c r="N58" s="174" t="s">
        <v>286</v>
      </c>
      <c r="O58" s="443">
        <f t="shared" si="2"/>
        <v>100</v>
      </c>
      <c r="P58" s="443">
        <f t="shared" si="1"/>
        <v>100</v>
      </c>
      <c r="Q58" s="220">
        <f>'приложение 1.1 '!H61</f>
        <v>0.33</v>
      </c>
      <c r="R58" s="106"/>
      <c r="S58" s="106">
        <f>'приложение 1.1 '!I61</f>
        <v>0</v>
      </c>
      <c r="T58" s="106"/>
      <c r="U58" s="108" t="s">
        <v>1146</v>
      </c>
      <c r="V58" s="109"/>
      <c r="W58" s="436" t="s">
        <v>1965</v>
      </c>
      <c r="X58" s="110">
        <v>10.5</v>
      </c>
      <c r="Y58" s="110">
        <v>8.4</v>
      </c>
      <c r="Z58" s="110">
        <v>13.27</v>
      </c>
      <c r="AA58" s="110">
        <v>24.86</v>
      </c>
    </row>
    <row r="59" spans="1:27" ht="148.5" customHeight="1">
      <c r="A59" s="431" t="str">
        <f>'приложение 1.1 '!A62</f>
        <v>1.1.3.12</v>
      </c>
      <c r="B59" s="433" t="str">
        <f>'приложение 1.1 '!B62</f>
        <v xml:space="preserve">Реконструкция ТП-418 (замена силовых трансформаторов 2*630 на 2*1000; Замена оборудования РУ-10 кВ и РУ-0,4 кВ) </v>
      </c>
      <c r="C59" s="104" t="s">
        <v>1150</v>
      </c>
      <c r="D59" s="104" t="s">
        <v>473</v>
      </c>
      <c r="E59" s="203">
        <f>'приложение 1.1 '!E62</f>
        <v>2</v>
      </c>
      <c r="F59" s="104"/>
      <c r="G59" s="203">
        <f>'приложение 1.1 '!D62</f>
        <v>0</v>
      </c>
      <c r="H59" s="105"/>
      <c r="I59" s="104">
        <f>'приложение 1.1 '!F62</f>
        <v>2012</v>
      </c>
      <c r="J59" s="104">
        <f>'приложение 1.1 '!G62</f>
        <v>2012</v>
      </c>
      <c r="K59" s="174" t="s">
        <v>463</v>
      </c>
      <c r="L59" s="174" t="s">
        <v>285</v>
      </c>
      <c r="M59" s="174" t="s">
        <v>284</v>
      </c>
      <c r="N59" s="174" t="s">
        <v>286</v>
      </c>
      <c r="O59" s="443">
        <f t="shared" si="2"/>
        <v>100</v>
      </c>
      <c r="P59" s="443">
        <f t="shared" si="1"/>
        <v>100</v>
      </c>
      <c r="Q59" s="220">
        <f>'приложение 1.1 '!H62</f>
        <v>2.2949999999999999</v>
      </c>
      <c r="R59" s="106"/>
      <c r="S59" s="106">
        <f>'приложение 1.1 '!I62</f>
        <v>0</v>
      </c>
      <c r="T59" s="106"/>
      <c r="U59" s="108" t="s">
        <v>115</v>
      </c>
      <c r="V59" s="109"/>
      <c r="W59" s="436" t="s">
        <v>1965</v>
      </c>
      <c r="X59" s="110">
        <v>10.5</v>
      </c>
      <c r="Y59" s="110">
        <v>8.4</v>
      </c>
      <c r="Z59" s="110">
        <v>13.27</v>
      </c>
      <c r="AA59" s="110">
        <v>24.86</v>
      </c>
    </row>
    <row r="60" spans="1:27" ht="148.5" customHeight="1">
      <c r="A60" s="431" t="str">
        <f>'приложение 1.1 '!A63</f>
        <v>1.1.3.13</v>
      </c>
      <c r="B60" s="433" t="str">
        <f>'приложение 1.1 '!B63</f>
        <v>Реконструкция КТТП-732 (замена силовых трансформаторов 1*400 на 2*630; Замена РУ-10/0,4кВ)</v>
      </c>
      <c r="C60" s="104" t="s">
        <v>1150</v>
      </c>
      <c r="D60" s="104" t="s">
        <v>473</v>
      </c>
      <c r="E60" s="203">
        <f>'приложение 1.1 '!E63</f>
        <v>1.26</v>
      </c>
      <c r="F60" s="104"/>
      <c r="G60" s="203">
        <f>'приложение 1.1 '!D63</f>
        <v>0</v>
      </c>
      <c r="H60" s="105"/>
      <c r="I60" s="104">
        <f>'приложение 1.1 '!F63</f>
        <v>2012</v>
      </c>
      <c r="J60" s="104">
        <f>'приложение 1.1 '!G63</f>
        <v>2012</v>
      </c>
      <c r="K60" s="174" t="s">
        <v>463</v>
      </c>
      <c r="L60" s="174" t="s">
        <v>285</v>
      </c>
      <c r="M60" s="174" t="s">
        <v>284</v>
      </c>
      <c r="N60" s="174" t="s">
        <v>286</v>
      </c>
      <c r="O60" s="443">
        <f t="shared" si="2"/>
        <v>100</v>
      </c>
      <c r="P60" s="443">
        <f t="shared" si="1"/>
        <v>100</v>
      </c>
      <c r="Q60" s="220">
        <f>'приложение 1.1 '!H63</f>
        <v>1.494</v>
      </c>
      <c r="R60" s="106"/>
      <c r="S60" s="106">
        <f>'приложение 1.1 '!I63</f>
        <v>0</v>
      </c>
      <c r="T60" s="106"/>
      <c r="U60" s="108" t="s">
        <v>115</v>
      </c>
      <c r="V60" s="109"/>
      <c r="W60" s="436" t="s">
        <v>1965</v>
      </c>
      <c r="X60" s="110">
        <v>10.5</v>
      </c>
      <c r="Y60" s="110">
        <v>8.4</v>
      </c>
      <c r="Z60" s="110">
        <v>13.27</v>
      </c>
      <c r="AA60" s="110">
        <v>24.86</v>
      </c>
    </row>
    <row r="61" spans="1:27" ht="129" customHeight="1">
      <c r="A61" s="431" t="str">
        <f>'приложение 1.1 '!A64</f>
        <v>1.1.3.14</v>
      </c>
      <c r="B61" s="433" t="str">
        <f>'приложение 1.1 '!B64</f>
        <v>Реконструкция ТП-278 мкр.11 (замена оборудования в РУ-10кВ)</v>
      </c>
      <c r="C61" s="104" t="s">
        <v>1150</v>
      </c>
      <c r="D61" s="104" t="s">
        <v>473</v>
      </c>
      <c r="E61" s="203">
        <f>'приложение 1.1 '!E64</f>
        <v>0</v>
      </c>
      <c r="F61" s="104"/>
      <c r="G61" s="203">
        <f>'приложение 1.1 '!D64</f>
        <v>0</v>
      </c>
      <c r="H61" s="105"/>
      <c r="I61" s="104">
        <f>'приложение 1.1 '!F64</f>
        <v>2017</v>
      </c>
      <c r="J61" s="104">
        <f>'приложение 1.1 '!G64</f>
        <v>2017</v>
      </c>
      <c r="K61" s="174" t="s">
        <v>463</v>
      </c>
      <c r="L61" s="174" t="s">
        <v>285</v>
      </c>
      <c r="M61" s="174" t="s">
        <v>284</v>
      </c>
      <c r="N61" s="174" t="s">
        <v>286</v>
      </c>
      <c r="O61" s="443">
        <f t="shared" si="2"/>
        <v>0</v>
      </c>
      <c r="P61" s="443">
        <f t="shared" si="1"/>
        <v>0</v>
      </c>
      <c r="Q61" s="220">
        <f>'приложение 1.1 '!H64</f>
        <v>4.2047699999999999</v>
      </c>
      <c r="R61" s="106"/>
      <c r="S61" s="106">
        <f>'приложение 1.1 '!I64</f>
        <v>4.2047699999999999</v>
      </c>
      <c r="T61" s="106"/>
      <c r="U61" s="108" t="s">
        <v>17</v>
      </c>
      <c r="V61" s="109"/>
      <c r="W61" s="436" t="s">
        <v>1965</v>
      </c>
      <c r="X61" s="110">
        <v>10.5</v>
      </c>
      <c r="Y61" s="110">
        <v>8.4</v>
      </c>
      <c r="Z61" s="110">
        <v>13.27</v>
      </c>
      <c r="AA61" s="110">
        <v>24.86</v>
      </c>
    </row>
    <row r="62" spans="1:27" ht="129" customHeight="1">
      <c r="A62" s="431" t="str">
        <f>'приложение 1.1 '!A65</f>
        <v>1.1.3.15</v>
      </c>
      <c r="B62" s="433" t="str">
        <f>'приложение 1.1 '!B65</f>
        <v>Реконструкция  ТП-304 мкр.11Б (замена силовых трансформаторов 2*630 на 2*1000; Замена оборудования РУ-10 кВ и РУ-0,4 кВ)</v>
      </c>
      <c r="C62" s="104" t="s">
        <v>1150</v>
      </c>
      <c r="D62" s="104" t="s">
        <v>473</v>
      </c>
      <c r="E62" s="203">
        <f>'приложение 1.1 '!E65</f>
        <v>2</v>
      </c>
      <c r="F62" s="104"/>
      <c r="G62" s="203">
        <f>'приложение 1.1 '!D65</f>
        <v>0</v>
      </c>
      <c r="H62" s="105"/>
      <c r="I62" s="104">
        <f>'приложение 1.1 '!F65</f>
        <v>2013</v>
      </c>
      <c r="J62" s="104">
        <f>'приложение 1.1 '!G65</f>
        <v>2013</v>
      </c>
      <c r="K62" s="174" t="s">
        <v>463</v>
      </c>
      <c r="L62" s="174" t="s">
        <v>285</v>
      </c>
      <c r="M62" s="174" t="s">
        <v>284</v>
      </c>
      <c r="N62" s="174" t="s">
        <v>286</v>
      </c>
      <c r="O62" s="443">
        <f t="shared" si="2"/>
        <v>100</v>
      </c>
      <c r="P62" s="443">
        <f t="shared" si="1"/>
        <v>100</v>
      </c>
      <c r="Q62" s="220">
        <f>'приложение 1.1 '!H65</f>
        <v>3.8212548499999999</v>
      </c>
      <c r="R62" s="106"/>
      <c r="S62" s="106">
        <f>'приложение 1.1 '!I65</f>
        <v>0</v>
      </c>
      <c r="T62" s="106"/>
      <c r="U62" s="108" t="s">
        <v>115</v>
      </c>
      <c r="V62" s="109"/>
      <c r="W62" s="436" t="s">
        <v>1965</v>
      </c>
      <c r="X62" s="110">
        <v>10.5</v>
      </c>
      <c r="Y62" s="110">
        <v>8.4</v>
      </c>
      <c r="Z62" s="110">
        <v>13.27</v>
      </c>
      <c r="AA62" s="110">
        <v>24.86</v>
      </c>
    </row>
    <row r="63" spans="1:27" ht="129" customHeight="1">
      <c r="A63" s="431" t="str">
        <f>'приложение 1.1 '!A66</f>
        <v>1.1.3.16</v>
      </c>
      <c r="B63" s="433" t="str">
        <f>'приложение 1.1 '!B66</f>
        <v>Реконструкция ТП-315 (замена оборудования РУ-10 кВ; РУ-0,4 кВ)</v>
      </c>
      <c r="C63" s="104" t="s">
        <v>1150</v>
      </c>
      <c r="D63" s="104" t="s">
        <v>473</v>
      </c>
      <c r="E63" s="203">
        <f>'приложение 1.1 '!E66</f>
        <v>0</v>
      </c>
      <c r="F63" s="104"/>
      <c r="G63" s="203">
        <f>'приложение 1.1 '!D66</f>
        <v>0</v>
      </c>
      <c r="H63" s="105"/>
      <c r="I63" s="104">
        <f>'приложение 1.1 '!F66</f>
        <v>2017</v>
      </c>
      <c r="J63" s="104">
        <f>'приложение 1.1 '!G66</f>
        <v>2017</v>
      </c>
      <c r="K63" s="174" t="s">
        <v>463</v>
      </c>
      <c r="L63" s="174" t="s">
        <v>285</v>
      </c>
      <c r="M63" s="174" t="s">
        <v>284</v>
      </c>
      <c r="N63" s="174" t="s">
        <v>286</v>
      </c>
      <c r="O63" s="443">
        <f t="shared" si="2"/>
        <v>0</v>
      </c>
      <c r="P63" s="443">
        <f t="shared" si="1"/>
        <v>0</v>
      </c>
      <c r="Q63" s="220">
        <f>'приложение 1.1 '!H66</f>
        <v>3.5171399999999999</v>
      </c>
      <c r="R63" s="106"/>
      <c r="S63" s="106">
        <f>'приложение 1.1 '!I66</f>
        <v>3.5171399999999999</v>
      </c>
      <c r="T63" s="106"/>
      <c r="U63" s="108" t="s">
        <v>17</v>
      </c>
      <c r="V63" s="109"/>
      <c r="W63" s="436" t="s">
        <v>1965</v>
      </c>
      <c r="X63" s="110">
        <v>10.5</v>
      </c>
      <c r="Y63" s="110">
        <v>8.4</v>
      </c>
      <c r="Z63" s="110">
        <v>13.27</v>
      </c>
      <c r="AA63" s="110">
        <v>24.86</v>
      </c>
    </row>
    <row r="64" spans="1:27" ht="129" customHeight="1">
      <c r="A64" s="431" t="str">
        <f>'приложение 1.1 '!A67</f>
        <v>1.1.3.18</v>
      </c>
      <c r="B64" s="433" t="str">
        <f>'приложение 1.1 '!B67</f>
        <v>Реконструкция ТП-360 (замена оборудования в РУ-10 кВ)</v>
      </c>
      <c r="C64" s="104" t="s">
        <v>1150</v>
      </c>
      <c r="D64" s="104" t="s">
        <v>473</v>
      </c>
      <c r="E64" s="203">
        <f>'приложение 1.1 '!E67</f>
        <v>0</v>
      </c>
      <c r="F64" s="104"/>
      <c r="G64" s="203">
        <f>'приложение 1.1 '!D67</f>
        <v>0</v>
      </c>
      <c r="H64" s="105"/>
      <c r="I64" s="104">
        <f>'приложение 1.1 '!F67</f>
        <v>2014</v>
      </c>
      <c r="J64" s="104">
        <f>'приложение 1.1 '!G67</f>
        <v>2014</v>
      </c>
      <c r="K64" s="174" t="s">
        <v>463</v>
      </c>
      <c r="L64" s="174" t="s">
        <v>285</v>
      </c>
      <c r="M64" s="174" t="s">
        <v>284</v>
      </c>
      <c r="N64" s="174" t="s">
        <v>286</v>
      </c>
      <c r="O64" s="443">
        <f t="shared" si="2"/>
        <v>100</v>
      </c>
      <c r="P64" s="443">
        <f t="shared" si="1"/>
        <v>100</v>
      </c>
      <c r="Q64" s="220">
        <f>'приложение 1.1 '!H67</f>
        <v>1.7958290299999999</v>
      </c>
      <c r="R64" s="106"/>
      <c r="S64" s="106">
        <f>'приложение 1.1 '!I67</f>
        <v>0</v>
      </c>
      <c r="T64" s="106"/>
      <c r="U64" s="108" t="s">
        <v>17</v>
      </c>
      <c r="V64" s="109"/>
      <c r="W64" s="436" t="s">
        <v>1965</v>
      </c>
      <c r="X64" s="110">
        <v>10.5</v>
      </c>
      <c r="Y64" s="110">
        <v>8.4</v>
      </c>
      <c r="Z64" s="110">
        <v>13.27</v>
      </c>
      <c r="AA64" s="110">
        <v>24.86</v>
      </c>
    </row>
    <row r="65" spans="1:27" ht="129" customHeight="1">
      <c r="A65" s="431" t="str">
        <f>'приложение 1.1 '!A68</f>
        <v>1.1.3.19</v>
      </c>
      <c r="B65" s="433" t="str">
        <f>'приложение 1.1 '!B68</f>
        <v>Реконструкция ТП-409 (замена оборудования РУ-10 кВ)</v>
      </c>
      <c r="C65" s="104" t="s">
        <v>1150</v>
      </c>
      <c r="D65" s="104" t="s">
        <v>473</v>
      </c>
      <c r="E65" s="203">
        <f>'приложение 1.1 '!E68</f>
        <v>0</v>
      </c>
      <c r="F65" s="104"/>
      <c r="G65" s="203">
        <f>'приложение 1.1 '!D68</f>
        <v>0</v>
      </c>
      <c r="H65" s="105"/>
      <c r="I65" s="104">
        <f>'приложение 1.1 '!F68</f>
        <v>2014</v>
      </c>
      <c r="J65" s="104">
        <f>'приложение 1.1 '!G68</f>
        <v>2014</v>
      </c>
      <c r="K65" s="174" t="s">
        <v>463</v>
      </c>
      <c r="L65" s="174" t="s">
        <v>285</v>
      </c>
      <c r="M65" s="174" t="s">
        <v>284</v>
      </c>
      <c r="N65" s="174" t="s">
        <v>286</v>
      </c>
      <c r="O65" s="443">
        <f t="shared" si="2"/>
        <v>100</v>
      </c>
      <c r="P65" s="443">
        <f t="shared" si="1"/>
        <v>100</v>
      </c>
      <c r="Q65" s="220">
        <f>'приложение 1.1 '!H68</f>
        <v>1.8964099999999999</v>
      </c>
      <c r="R65" s="106"/>
      <c r="S65" s="106">
        <f>'приложение 1.1 '!I68</f>
        <v>0</v>
      </c>
      <c r="T65" s="106"/>
      <c r="U65" s="108" t="s">
        <v>17</v>
      </c>
      <c r="V65" s="109"/>
      <c r="W65" s="436" t="s">
        <v>1965</v>
      </c>
      <c r="X65" s="110">
        <v>10.5</v>
      </c>
      <c r="Y65" s="110">
        <v>8.4</v>
      </c>
      <c r="Z65" s="110">
        <v>13.27</v>
      </c>
      <c r="AA65" s="110">
        <v>24.86</v>
      </c>
    </row>
    <row r="66" spans="1:27" ht="129" customHeight="1">
      <c r="A66" s="431" t="str">
        <f>'приложение 1.1 '!A69</f>
        <v>1.1.3.20</v>
      </c>
      <c r="B66" s="433" t="str">
        <f>'приложение 1.1 '!B69</f>
        <v>Реконструкция ТП-456 (Замена оборудования РУ-10кВ)</v>
      </c>
      <c r="C66" s="104" t="s">
        <v>1150</v>
      </c>
      <c r="D66" s="104" t="s">
        <v>473</v>
      </c>
      <c r="E66" s="203">
        <f>'приложение 1.1 '!E69</f>
        <v>0</v>
      </c>
      <c r="F66" s="104"/>
      <c r="G66" s="203">
        <f>'приложение 1.1 '!D69</f>
        <v>0</v>
      </c>
      <c r="H66" s="105"/>
      <c r="I66" s="104">
        <f>'приложение 1.1 '!F69</f>
        <v>2014</v>
      </c>
      <c r="J66" s="104">
        <f>'приложение 1.1 '!G69</f>
        <v>2014</v>
      </c>
      <c r="K66" s="174" t="s">
        <v>463</v>
      </c>
      <c r="L66" s="174" t="s">
        <v>285</v>
      </c>
      <c r="M66" s="174" t="s">
        <v>284</v>
      </c>
      <c r="N66" s="174" t="s">
        <v>286</v>
      </c>
      <c r="O66" s="443">
        <f t="shared" si="2"/>
        <v>100</v>
      </c>
      <c r="P66" s="443">
        <f t="shared" si="1"/>
        <v>100</v>
      </c>
      <c r="Q66" s="220">
        <f>'приложение 1.1 '!H69</f>
        <v>1.3413252300000003</v>
      </c>
      <c r="R66" s="106"/>
      <c r="S66" s="106">
        <f>'приложение 1.1 '!I69</f>
        <v>0</v>
      </c>
      <c r="T66" s="106"/>
      <c r="U66" s="108" t="s">
        <v>17</v>
      </c>
      <c r="V66" s="109"/>
      <c r="W66" s="436" t="s">
        <v>1965</v>
      </c>
      <c r="X66" s="110">
        <v>10.5</v>
      </c>
      <c r="Y66" s="110">
        <v>8.4</v>
      </c>
      <c r="Z66" s="110">
        <v>13.27</v>
      </c>
      <c r="AA66" s="110">
        <v>24.86</v>
      </c>
    </row>
    <row r="67" spans="1:27" ht="129" customHeight="1">
      <c r="A67" s="431" t="str">
        <f>'приложение 1.1 '!A70</f>
        <v>1.1.3.21</v>
      </c>
      <c r="B67" s="433" t="str">
        <f>'приложение 1.1 '!B70</f>
        <v>Реконструкция ТП-415 (замена оборудования в РУ-10кВ)</v>
      </c>
      <c r="C67" s="104" t="s">
        <v>1150</v>
      </c>
      <c r="D67" s="104" t="s">
        <v>473</v>
      </c>
      <c r="E67" s="203">
        <f>'приложение 1.1 '!E70</f>
        <v>0</v>
      </c>
      <c r="F67" s="104"/>
      <c r="G67" s="203">
        <f>'приложение 1.1 '!D70</f>
        <v>0</v>
      </c>
      <c r="H67" s="105"/>
      <c r="I67" s="104">
        <f>'приложение 1.1 '!F70</f>
        <v>2014</v>
      </c>
      <c r="J67" s="104">
        <f>'приложение 1.1 '!G70</f>
        <v>2014</v>
      </c>
      <c r="K67" s="174" t="s">
        <v>463</v>
      </c>
      <c r="L67" s="174" t="s">
        <v>285</v>
      </c>
      <c r="M67" s="174" t="s">
        <v>284</v>
      </c>
      <c r="N67" s="174" t="s">
        <v>286</v>
      </c>
      <c r="O67" s="443">
        <f t="shared" si="2"/>
        <v>35.434531803371073</v>
      </c>
      <c r="P67" s="443">
        <f t="shared" si="1"/>
        <v>35.434531803371073</v>
      </c>
      <c r="Q67" s="220">
        <f>'приложение 1.1 '!H70</f>
        <v>5.8251571699999998</v>
      </c>
      <c r="R67" s="106"/>
      <c r="S67" s="106">
        <f>'приложение 1.1 '!I70</f>
        <v>3.7610399999999999</v>
      </c>
      <c r="T67" s="106"/>
      <c r="U67" s="108" t="s">
        <v>17</v>
      </c>
      <c r="V67" s="109"/>
      <c r="W67" s="436" t="s">
        <v>1965</v>
      </c>
      <c r="X67" s="110">
        <v>10.5</v>
      </c>
      <c r="Y67" s="110">
        <v>8.4</v>
      </c>
      <c r="Z67" s="110">
        <v>13.27</v>
      </c>
      <c r="AA67" s="110">
        <v>24.86</v>
      </c>
    </row>
    <row r="68" spans="1:27" ht="129" customHeight="1">
      <c r="A68" s="431" t="str">
        <f>'приложение 1.1 '!A71</f>
        <v>1.1.3.22</v>
      </c>
      <c r="B68" s="433" t="str">
        <f>'приложение 1.1 '!B71</f>
        <v>Реконструкция ТП-416 (замена оборудования в РУ-10кВ)</v>
      </c>
      <c r="C68" s="104" t="s">
        <v>1150</v>
      </c>
      <c r="D68" s="104" t="s">
        <v>473</v>
      </c>
      <c r="E68" s="203">
        <f>'приложение 1.1 '!E71</f>
        <v>0</v>
      </c>
      <c r="F68" s="104"/>
      <c r="G68" s="203">
        <f>'приложение 1.1 '!D71</f>
        <v>0</v>
      </c>
      <c r="H68" s="105"/>
      <c r="I68" s="104">
        <f>'приложение 1.1 '!F71</f>
        <v>2014</v>
      </c>
      <c r="J68" s="104">
        <f>'приложение 1.1 '!G71</f>
        <v>2014</v>
      </c>
      <c r="K68" s="174" t="s">
        <v>463</v>
      </c>
      <c r="L68" s="174" t="s">
        <v>285</v>
      </c>
      <c r="M68" s="174" t="s">
        <v>284</v>
      </c>
      <c r="N68" s="174" t="s">
        <v>286</v>
      </c>
      <c r="O68" s="443">
        <f t="shared" si="2"/>
        <v>100</v>
      </c>
      <c r="P68" s="443">
        <f t="shared" si="1"/>
        <v>100</v>
      </c>
      <c r="Q68" s="220">
        <f>'приложение 1.1 '!H71</f>
        <v>2.3459734600000002</v>
      </c>
      <c r="R68" s="106"/>
      <c r="S68" s="106">
        <f>'приложение 1.1 '!I71</f>
        <v>0</v>
      </c>
      <c r="T68" s="106"/>
      <c r="U68" s="108" t="s">
        <v>17</v>
      </c>
      <c r="V68" s="109"/>
      <c r="W68" s="436" t="s">
        <v>1965</v>
      </c>
      <c r="X68" s="110">
        <v>10.5</v>
      </c>
      <c r="Y68" s="110">
        <v>8.4</v>
      </c>
      <c r="Z68" s="110">
        <v>13.27</v>
      </c>
      <c r="AA68" s="110">
        <v>24.86</v>
      </c>
    </row>
    <row r="69" spans="1:27" ht="129" customHeight="1">
      <c r="A69" s="431" t="str">
        <f>'приложение 1.1 '!A72</f>
        <v>1.1.3.23</v>
      </c>
      <c r="B69" s="433" t="str">
        <f>'приложение 1.1 '!B72</f>
        <v>Реконструкция ТП-444 (замена оборудования в РУ-10кВ)</v>
      </c>
      <c r="C69" s="104" t="s">
        <v>1150</v>
      </c>
      <c r="D69" s="104" t="s">
        <v>473</v>
      </c>
      <c r="E69" s="203">
        <f>'приложение 1.1 '!E72</f>
        <v>0</v>
      </c>
      <c r="F69" s="104"/>
      <c r="G69" s="203">
        <f>'приложение 1.1 '!D72</f>
        <v>0</v>
      </c>
      <c r="H69" s="105"/>
      <c r="I69" s="104">
        <f>'приложение 1.1 '!F72</f>
        <v>2016</v>
      </c>
      <c r="J69" s="104">
        <f>'приложение 1.1 '!G72</f>
        <v>2017</v>
      </c>
      <c r="K69" s="174" t="s">
        <v>463</v>
      </c>
      <c r="L69" s="174" t="s">
        <v>285</v>
      </c>
      <c r="M69" s="174" t="s">
        <v>284</v>
      </c>
      <c r="N69" s="174" t="s">
        <v>286</v>
      </c>
      <c r="O69" s="443">
        <f t="shared" si="2"/>
        <v>0</v>
      </c>
      <c r="P69" s="443">
        <f t="shared" si="1"/>
        <v>0</v>
      </c>
      <c r="Q69" s="220">
        <f>'приложение 1.1 '!H72</f>
        <v>1.1808399999999999</v>
      </c>
      <c r="R69" s="106"/>
      <c r="S69" s="106">
        <f>'приложение 1.1 '!I72</f>
        <v>1.1808399999999999</v>
      </c>
      <c r="T69" s="106"/>
      <c r="U69" s="108" t="s">
        <v>17</v>
      </c>
      <c r="V69" s="109"/>
      <c r="W69" s="436" t="s">
        <v>1965</v>
      </c>
      <c r="X69" s="110">
        <v>10.5</v>
      </c>
      <c r="Y69" s="110">
        <v>8.4</v>
      </c>
      <c r="Z69" s="110">
        <v>13.27</v>
      </c>
      <c r="AA69" s="110">
        <v>24.86</v>
      </c>
    </row>
    <row r="70" spans="1:27" ht="129" customHeight="1">
      <c r="A70" s="431" t="str">
        <f>'приложение 1.1 '!A73</f>
        <v>1.1.3.24</v>
      </c>
      <c r="B70" s="433" t="str">
        <f>'приложение 1.1 '!B73</f>
        <v>Реконструкция ТП-501 (РУ-0,4 кВ замена рубильников)</v>
      </c>
      <c r="C70" s="104" t="s">
        <v>1150</v>
      </c>
      <c r="D70" s="104" t="s">
        <v>473</v>
      </c>
      <c r="E70" s="203">
        <f>'приложение 1.1 '!E73</f>
        <v>0</v>
      </c>
      <c r="F70" s="104"/>
      <c r="G70" s="203">
        <f>'приложение 1.1 '!D73</f>
        <v>0</v>
      </c>
      <c r="H70" s="105"/>
      <c r="I70" s="104">
        <f>'приложение 1.1 '!F73</f>
        <v>2015</v>
      </c>
      <c r="J70" s="104">
        <f>'приложение 1.1 '!G73</f>
        <v>2015</v>
      </c>
      <c r="K70" s="174" t="s">
        <v>463</v>
      </c>
      <c r="L70" s="174" t="s">
        <v>285</v>
      </c>
      <c r="M70" s="174" t="s">
        <v>284</v>
      </c>
      <c r="N70" s="174" t="s">
        <v>286</v>
      </c>
      <c r="O70" s="443">
        <f t="shared" si="2"/>
        <v>100</v>
      </c>
      <c r="P70" s="443">
        <f t="shared" si="1"/>
        <v>100</v>
      </c>
      <c r="Q70" s="220">
        <f>'приложение 1.1 '!H73</f>
        <v>2.718321</v>
      </c>
      <c r="R70" s="106"/>
      <c r="S70" s="106">
        <f>'приложение 1.1 '!I73</f>
        <v>0</v>
      </c>
      <c r="T70" s="106"/>
      <c r="U70" s="108" t="s">
        <v>17</v>
      </c>
      <c r="V70" s="109"/>
      <c r="W70" s="436" t="s">
        <v>1965</v>
      </c>
      <c r="X70" s="110">
        <v>10.5</v>
      </c>
      <c r="Y70" s="110">
        <v>8.4</v>
      </c>
      <c r="Z70" s="110">
        <v>13.27</v>
      </c>
      <c r="AA70" s="110">
        <v>24.86</v>
      </c>
    </row>
    <row r="71" spans="1:27" ht="129" customHeight="1">
      <c r="A71" s="431" t="str">
        <f>'приложение 1.1 '!A74</f>
        <v>1.1.3.25</v>
      </c>
      <c r="B71" s="433" t="str">
        <f>'приложение 1.1 '!B74</f>
        <v>Реконструкция ТП-502 (замена РУ-0,4кВ)</v>
      </c>
      <c r="C71" s="104" t="s">
        <v>1150</v>
      </c>
      <c r="D71" s="104" t="s">
        <v>473</v>
      </c>
      <c r="E71" s="203">
        <f>'приложение 1.1 '!E74</f>
        <v>0</v>
      </c>
      <c r="F71" s="104"/>
      <c r="G71" s="203">
        <f>'приложение 1.1 '!D74</f>
        <v>0</v>
      </c>
      <c r="H71" s="105"/>
      <c r="I71" s="104">
        <f>'приложение 1.1 '!F74</f>
        <v>2016</v>
      </c>
      <c r="J71" s="104">
        <f>'приложение 1.1 '!G74</f>
        <v>2017</v>
      </c>
      <c r="K71" s="174" t="s">
        <v>463</v>
      </c>
      <c r="L71" s="174" t="s">
        <v>285</v>
      </c>
      <c r="M71" s="174" t="s">
        <v>284</v>
      </c>
      <c r="N71" s="174" t="s">
        <v>286</v>
      </c>
      <c r="O71" s="443">
        <f t="shared" si="2"/>
        <v>0</v>
      </c>
      <c r="P71" s="443">
        <f t="shared" si="1"/>
        <v>0</v>
      </c>
      <c r="Q71" s="220">
        <f>'приложение 1.1 '!H74</f>
        <v>1.6306</v>
      </c>
      <c r="R71" s="106"/>
      <c r="S71" s="106">
        <f>'приложение 1.1 '!I74</f>
        <v>1.6306</v>
      </c>
      <c r="T71" s="106"/>
      <c r="U71" s="108" t="s">
        <v>17</v>
      </c>
      <c r="V71" s="109"/>
      <c r="W71" s="436" t="s">
        <v>1965</v>
      </c>
      <c r="X71" s="110">
        <v>10.5</v>
      </c>
      <c r="Y71" s="110">
        <v>8.4</v>
      </c>
      <c r="Z71" s="110">
        <v>13.27</v>
      </c>
      <c r="AA71" s="110">
        <v>24.86</v>
      </c>
    </row>
    <row r="72" spans="1:27" ht="129" customHeight="1">
      <c r="A72" s="431" t="str">
        <f>'приложение 1.1 '!A75</f>
        <v>1.1.3.27</v>
      </c>
      <c r="B72" s="433" t="str">
        <f>'приложение 1.1 '!B75</f>
        <v>Реконструкция ТП-224 (замена силовых трансформаторов 2×400 на 2×630; Замена оборудования РУ-10 кВ и РУ-0,4 кВ)</v>
      </c>
      <c r="C72" s="104" t="s">
        <v>1150</v>
      </c>
      <c r="D72" s="104" t="s">
        <v>473</v>
      </c>
      <c r="E72" s="203">
        <f>'приложение 1.1 '!E75</f>
        <v>1.26</v>
      </c>
      <c r="F72" s="104"/>
      <c r="G72" s="203">
        <f>'приложение 1.1 '!D75</f>
        <v>0</v>
      </c>
      <c r="H72" s="105"/>
      <c r="I72" s="104">
        <f>'приложение 1.1 '!F75</f>
        <v>2014</v>
      </c>
      <c r="J72" s="104">
        <f>'приложение 1.1 '!G75</f>
        <v>2014</v>
      </c>
      <c r="K72" s="174" t="s">
        <v>463</v>
      </c>
      <c r="L72" s="174" t="s">
        <v>285</v>
      </c>
      <c r="M72" s="174" t="s">
        <v>284</v>
      </c>
      <c r="N72" s="174" t="s">
        <v>286</v>
      </c>
      <c r="O72" s="443">
        <f t="shared" si="2"/>
        <v>100</v>
      </c>
      <c r="P72" s="443">
        <f t="shared" si="1"/>
        <v>100</v>
      </c>
      <c r="Q72" s="220">
        <f>'приложение 1.1 '!H75</f>
        <v>3.2603194199999996</v>
      </c>
      <c r="R72" s="106"/>
      <c r="S72" s="106">
        <f>'приложение 1.1 '!I75</f>
        <v>0</v>
      </c>
      <c r="T72" s="106"/>
      <c r="U72" s="108" t="s">
        <v>115</v>
      </c>
      <c r="V72" s="109"/>
      <c r="W72" s="436" t="s">
        <v>1965</v>
      </c>
      <c r="X72" s="110">
        <v>10.5</v>
      </c>
      <c r="Y72" s="110">
        <v>8.4</v>
      </c>
      <c r="Z72" s="110">
        <v>13.27</v>
      </c>
      <c r="AA72" s="110">
        <v>24.86</v>
      </c>
    </row>
    <row r="73" spans="1:27" ht="129" customHeight="1">
      <c r="A73" s="431" t="str">
        <f>'приложение 1.1 '!A76</f>
        <v>1.1.3.28</v>
      </c>
      <c r="B73" s="433" t="str">
        <f>'приложение 1.1 '!B76</f>
        <v>Реконструкция ТП-410 (замена силовых трансформаторов 2×400 на 2×630; Замена оборудования РУ-10 кВ и РУ-0,4 кВ)</v>
      </c>
      <c r="C73" s="104" t="s">
        <v>1150</v>
      </c>
      <c r="D73" s="104" t="s">
        <v>473</v>
      </c>
      <c r="E73" s="203">
        <f>'приложение 1.1 '!E76</f>
        <v>1.26</v>
      </c>
      <c r="F73" s="104"/>
      <c r="G73" s="203">
        <f>'приложение 1.1 '!D76</f>
        <v>0</v>
      </c>
      <c r="H73" s="105"/>
      <c r="I73" s="104">
        <f>'приложение 1.1 '!F76</f>
        <v>2014</v>
      </c>
      <c r="J73" s="104">
        <f>'приложение 1.1 '!G76</f>
        <v>2014</v>
      </c>
      <c r="K73" s="174" t="s">
        <v>463</v>
      </c>
      <c r="L73" s="174" t="s">
        <v>285</v>
      </c>
      <c r="M73" s="174" t="s">
        <v>284</v>
      </c>
      <c r="N73" s="174" t="s">
        <v>286</v>
      </c>
      <c r="O73" s="443">
        <f t="shared" si="2"/>
        <v>100</v>
      </c>
      <c r="P73" s="443">
        <f t="shared" si="1"/>
        <v>100</v>
      </c>
      <c r="Q73" s="220">
        <f>'приложение 1.1 '!H76</f>
        <v>5.1335619000000001</v>
      </c>
      <c r="R73" s="106"/>
      <c r="S73" s="106">
        <f>'приложение 1.1 '!I76</f>
        <v>0</v>
      </c>
      <c r="T73" s="106"/>
      <c r="U73" s="108" t="s">
        <v>115</v>
      </c>
      <c r="V73" s="109"/>
      <c r="W73" s="436" t="s">
        <v>1965</v>
      </c>
      <c r="X73" s="110">
        <v>10.5</v>
      </c>
      <c r="Y73" s="110">
        <v>8.4</v>
      </c>
      <c r="Z73" s="110">
        <v>13.27</v>
      </c>
      <c r="AA73" s="110">
        <v>24.86</v>
      </c>
    </row>
    <row r="74" spans="1:27" ht="129" customHeight="1">
      <c r="A74" s="431" t="str">
        <f>'приложение 1.1 '!A77</f>
        <v>1.1.3.29</v>
      </c>
      <c r="B74" s="433" t="str">
        <f>'приложение 1.1 '!B77</f>
        <v>Реконструкция ТП-411 (замена силовых трансформаторов 2×400 на 2×630; Замена оборудования РУ-10 кВ и РУ-0,4 кВ)</v>
      </c>
      <c r="C74" s="104" t="s">
        <v>1150</v>
      </c>
      <c r="D74" s="104" t="s">
        <v>473</v>
      </c>
      <c r="E74" s="203">
        <f>'приложение 1.1 '!E77</f>
        <v>1.26</v>
      </c>
      <c r="F74" s="104"/>
      <c r="G74" s="203">
        <f>'приложение 1.1 '!D77</f>
        <v>0</v>
      </c>
      <c r="H74" s="105"/>
      <c r="I74" s="104">
        <f>'приложение 1.1 '!F77</f>
        <v>2013</v>
      </c>
      <c r="J74" s="104">
        <f>'приложение 1.1 '!G77</f>
        <v>2014</v>
      </c>
      <c r="K74" s="174" t="s">
        <v>463</v>
      </c>
      <c r="L74" s="174" t="s">
        <v>285</v>
      </c>
      <c r="M74" s="174" t="s">
        <v>284</v>
      </c>
      <c r="N74" s="174" t="s">
        <v>286</v>
      </c>
      <c r="O74" s="443">
        <f t="shared" si="2"/>
        <v>100</v>
      </c>
      <c r="P74" s="443">
        <f t="shared" si="1"/>
        <v>100</v>
      </c>
      <c r="Q74" s="220">
        <f>'приложение 1.1 '!H77</f>
        <v>4.4424459699999996</v>
      </c>
      <c r="R74" s="106"/>
      <c r="S74" s="106">
        <f>'приложение 1.1 '!I77</f>
        <v>0</v>
      </c>
      <c r="T74" s="106"/>
      <c r="U74" s="108" t="s">
        <v>115</v>
      </c>
      <c r="V74" s="109"/>
      <c r="W74" s="436" t="s">
        <v>1965</v>
      </c>
      <c r="X74" s="110">
        <v>10.5</v>
      </c>
      <c r="Y74" s="110">
        <v>8.4</v>
      </c>
      <c r="Z74" s="110">
        <v>13.27</v>
      </c>
      <c r="AA74" s="110">
        <v>24.86</v>
      </c>
    </row>
    <row r="75" spans="1:27" ht="129" customHeight="1">
      <c r="A75" s="431" t="str">
        <f>'приложение 1.1 '!A78</f>
        <v>1.1.3.30</v>
      </c>
      <c r="B75" s="433" t="str">
        <f>'приложение 1.1 '!B78</f>
        <v xml:space="preserve"> Реконструкция ТП-545 (Замена оборудования РУ-10кВ; РУ-0,4кВ; 2ТМ-630 на 2ТМГ-1000)</v>
      </c>
      <c r="C75" s="104" t="s">
        <v>1150</v>
      </c>
      <c r="D75" s="104" t="s">
        <v>473</v>
      </c>
      <c r="E75" s="203">
        <f>'приложение 1.1 '!E78</f>
        <v>2</v>
      </c>
      <c r="F75" s="104"/>
      <c r="G75" s="203">
        <f>'приложение 1.1 '!D78</f>
        <v>0</v>
      </c>
      <c r="H75" s="105"/>
      <c r="I75" s="104">
        <f>'приложение 1.1 '!F78</f>
        <v>2013</v>
      </c>
      <c r="J75" s="104">
        <f>'приложение 1.1 '!G78</f>
        <v>2013</v>
      </c>
      <c r="K75" s="174" t="s">
        <v>463</v>
      </c>
      <c r="L75" s="174" t="s">
        <v>285</v>
      </c>
      <c r="M75" s="174" t="s">
        <v>284</v>
      </c>
      <c r="N75" s="174" t="s">
        <v>286</v>
      </c>
      <c r="O75" s="443">
        <f t="shared" si="2"/>
        <v>100</v>
      </c>
      <c r="P75" s="443">
        <f t="shared" si="1"/>
        <v>100</v>
      </c>
      <c r="Q75" s="220">
        <f>'приложение 1.1 '!H78</f>
        <v>2.2947669999999998</v>
      </c>
      <c r="R75" s="106"/>
      <c r="S75" s="106">
        <f>'приложение 1.1 '!I78</f>
        <v>0</v>
      </c>
      <c r="T75" s="106"/>
      <c r="U75" s="108" t="s">
        <v>115</v>
      </c>
      <c r="V75" s="109"/>
      <c r="W75" s="436" t="s">
        <v>1965</v>
      </c>
      <c r="X75" s="110">
        <v>10.5</v>
      </c>
      <c r="Y75" s="110">
        <v>8.4</v>
      </c>
      <c r="Z75" s="110">
        <v>13.27</v>
      </c>
      <c r="AA75" s="110">
        <v>24.86</v>
      </c>
    </row>
    <row r="76" spans="1:27" ht="129" customHeight="1">
      <c r="A76" s="431" t="str">
        <f>'приложение 1.1 '!A79</f>
        <v>1.1.3.31</v>
      </c>
      <c r="B76" s="433" t="str">
        <f>'приложение 1.1 '!B79</f>
        <v>Реконструкция ТП-508 (установка КСО)</v>
      </c>
      <c r="C76" s="104" t="s">
        <v>1150</v>
      </c>
      <c r="D76" s="104" t="s">
        <v>473</v>
      </c>
      <c r="E76" s="203">
        <f>'приложение 1.1 '!E79</f>
        <v>0</v>
      </c>
      <c r="F76" s="104"/>
      <c r="G76" s="203">
        <f>'приложение 1.1 '!D79</f>
        <v>0</v>
      </c>
      <c r="H76" s="105"/>
      <c r="I76" s="104">
        <f>'приложение 1.1 '!F79</f>
        <v>2013</v>
      </c>
      <c r="J76" s="104">
        <f>'приложение 1.1 '!G79</f>
        <v>2013</v>
      </c>
      <c r="K76" s="174" t="s">
        <v>463</v>
      </c>
      <c r="L76" s="174" t="s">
        <v>285</v>
      </c>
      <c r="M76" s="174" t="s">
        <v>284</v>
      </c>
      <c r="N76" s="174" t="s">
        <v>286</v>
      </c>
      <c r="O76" s="443">
        <f t="shared" si="2"/>
        <v>4.8703432130190976</v>
      </c>
      <c r="P76" s="443">
        <f t="shared" si="1"/>
        <v>4.8703432130190976</v>
      </c>
      <c r="Q76" s="220">
        <f>'приложение 1.1 '!H79</f>
        <v>3.3826254700000002</v>
      </c>
      <c r="R76" s="106"/>
      <c r="S76" s="106">
        <f>'приложение 1.1 '!I79</f>
        <v>3.2178800000000001</v>
      </c>
      <c r="T76" s="106"/>
      <c r="U76" s="108" t="s">
        <v>17</v>
      </c>
      <c r="V76" s="109"/>
      <c r="W76" s="436" t="s">
        <v>1965</v>
      </c>
      <c r="X76" s="110">
        <v>10.5</v>
      </c>
      <c r="Y76" s="110">
        <v>8.4</v>
      </c>
      <c r="Z76" s="110">
        <v>13.27</v>
      </c>
      <c r="AA76" s="110">
        <v>24.86</v>
      </c>
    </row>
    <row r="77" spans="1:27" ht="129" customHeight="1">
      <c r="A77" s="431" t="str">
        <f>'приложение 1.1 '!A80</f>
        <v>1.1.3.32</v>
      </c>
      <c r="B77" s="433" t="str">
        <f>'приложение 1.1 '!B80</f>
        <v>Реконструкция ТП-511 (установка двух ячеек КСО)</v>
      </c>
      <c r="C77" s="104" t="s">
        <v>1150</v>
      </c>
      <c r="D77" s="104" t="s">
        <v>473</v>
      </c>
      <c r="E77" s="203">
        <f>'приложение 1.1 '!E80</f>
        <v>0</v>
      </c>
      <c r="F77" s="104"/>
      <c r="G77" s="203">
        <f>'приложение 1.1 '!D80</f>
        <v>0</v>
      </c>
      <c r="H77" s="105"/>
      <c r="I77" s="104">
        <f>'приложение 1.1 '!F80</f>
        <v>2013</v>
      </c>
      <c r="J77" s="104">
        <f>'приложение 1.1 '!G80</f>
        <v>2013</v>
      </c>
      <c r="K77" s="174" t="s">
        <v>463</v>
      </c>
      <c r="L77" s="174" t="s">
        <v>285</v>
      </c>
      <c r="M77" s="174" t="s">
        <v>284</v>
      </c>
      <c r="N77" s="174" t="s">
        <v>286</v>
      </c>
      <c r="O77" s="443">
        <f t="shared" si="2"/>
        <v>100</v>
      </c>
      <c r="P77" s="443">
        <f t="shared" si="1"/>
        <v>100</v>
      </c>
      <c r="Q77" s="220">
        <f>'приложение 1.1 '!H80</f>
        <v>0.24462945999999999</v>
      </c>
      <c r="R77" s="106"/>
      <c r="S77" s="106">
        <f>'приложение 1.1 '!I80</f>
        <v>0</v>
      </c>
      <c r="T77" s="106"/>
      <c r="U77" s="108" t="s">
        <v>17</v>
      </c>
      <c r="V77" s="109"/>
      <c r="W77" s="436" t="s">
        <v>1965</v>
      </c>
      <c r="X77" s="110">
        <v>10.5</v>
      </c>
      <c r="Y77" s="110">
        <v>8.4</v>
      </c>
      <c r="Z77" s="110">
        <v>13.27</v>
      </c>
      <c r="AA77" s="110">
        <v>24.86</v>
      </c>
    </row>
    <row r="78" spans="1:27" ht="129" customHeight="1">
      <c r="A78" s="431" t="str">
        <f>'приложение 1.1 '!A81</f>
        <v>1.1.3.33</v>
      </c>
      <c r="B78" s="433" t="str">
        <f>'приложение 1.1 '!B81</f>
        <v>Реконструкция ТП-381 (РУ-0,4кВ)</v>
      </c>
      <c r="C78" s="104" t="s">
        <v>1150</v>
      </c>
      <c r="D78" s="104" t="s">
        <v>473</v>
      </c>
      <c r="E78" s="203">
        <f>'приложение 1.1 '!E81</f>
        <v>0</v>
      </c>
      <c r="F78" s="104"/>
      <c r="G78" s="203">
        <f>'приложение 1.1 '!D81</f>
        <v>0</v>
      </c>
      <c r="H78" s="105"/>
      <c r="I78" s="104">
        <f>'приложение 1.1 '!F81</f>
        <v>2013</v>
      </c>
      <c r="J78" s="104">
        <f>'приложение 1.1 '!G81</f>
        <v>2013</v>
      </c>
      <c r="K78" s="174" t="s">
        <v>463</v>
      </c>
      <c r="L78" s="174" t="s">
        <v>285</v>
      </c>
      <c r="M78" s="174" t="s">
        <v>284</v>
      </c>
      <c r="N78" s="174" t="s">
        <v>286</v>
      </c>
      <c r="O78" s="443">
        <f t="shared" si="2"/>
        <v>100</v>
      </c>
      <c r="P78" s="443">
        <f t="shared" si="1"/>
        <v>100</v>
      </c>
      <c r="Q78" s="220">
        <f>'приложение 1.1 '!H81</f>
        <v>1.3013440000000001</v>
      </c>
      <c r="R78" s="106"/>
      <c r="S78" s="106">
        <f>'приложение 1.1 '!I81</f>
        <v>0</v>
      </c>
      <c r="T78" s="106"/>
      <c r="U78" s="108" t="s">
        <v>17</v>
      </c>
      <c r="V78" s="109"/>
      <c r="W78" s="436" t="s">
        <v>1965</v>
      </c>
      <c r="X78" s="110">
        <v>10.5</v>
      </c>
      <c r="Y78" s="110">
        <v>8.4</v>
      </c>
      <c r="Z78" s="110">
        <v>13.27</v>
      </c>
      <c r="AA78" s="110">
        <v>24.86</v>
      </c>
    </row>
    <row r="79" spans="1:27" ht="129" customHeight="1">
      <c r="A79" s="431" t="str">
        <f>'приложение 1.1 '!A82</f>
        <v>1.1.3.34</v>
      </c>
      <c r="B79" s="433" t="str">
        <f>'приложение 1.1 '!B82</f>
        <v xml:space="preserve">Реконструкция ТП-472 (Замена оборудования РУ-0,4кВ; 2ТМ-630 на 2ТМГ-1000) </v>
      </c>
      <c r="C79" s="104" t="s">
        <v>1150</v>
      </c>
      <c r="D79" s="104" t="s">
        <v>473</v>
      </c>
      <c r="E79" s="203">
        <f>'приложение 1.1 '!E82</f>
        <v>2</v>
      </c>
      <c r="F79" s="104"/>
      <c r="G79" s="203">
        <f>'приложение 1.1 '!D82</f>
        <v>0</v>
      </c>
      <c r="H79" s="105"/>
      <c r="I79" s="104">
        <f>'приложение 1.1 '!F82</f>
        <v>2014</v>
      </c>
      <c r="J79" s="104">
        <f>'приложение 1.1 '!G82</f>
        <v>2014</v>
      </c>
      <c r="K79" s="174" t="s">
        <v>463</v>
      </c>
      <c r="L79" s="174" t="s">
        <v>285</v>
      </c>
      <c r="M79" s="174" t="s">
        <v>284</v>
      </c>
      <c r="N79" s="174" t="s">
        <v>286</v>
      </c>
      <c r="O79" s="443">
        <f t="shared" si="2"/>
        <v>100</v>
      </c>
      <c r="P79" s="443">
        <f t="shared" si="1"/>
        <v>100</v>
      </c>
      <c r="Q79" s="220">
        <f>'приложение 1.1 '!H82</f>
        <v>2.4094228600000003</v>
      </c>
      <c r="R79" s="106"/>
      <c r="S79" s="106">
        <f>'приложение 1.1 '!I82</f>
        <v>0</v>
      </c>
      <c r="T79" s="106"/>
      <c r="U79" s="108" t="s">
        <v>115</v>
      </c>
      <c r="V79" s="109"/>
      <c r="W79" s="436" t="s">
        <v>1965</v>
      </c>
      <c r="X79" s="110">
        <v>10.5</v>
      </c>
      <c r="Y79" s="110">
        <v>8.4</v>
      </c>
      <c r="Z79" s="110">
        <v>13.27</v>
      </c>
      <c r="AA79" s="110">
        <v>24.86</v>
      </c>
    </row>
    <row r="80" spans="1:27" ht="129" customHeight="1">
      <c r="A80" s="431" t="str">
        <f>'приложение 1.1 '!A83</f>
        <v>1.1.3.38</v>
      </c>
      <c r="B80" s="433" t="str">
        <f>'приложение 1.1 '!B83</f>
        <v>Реконструкция ТП-206 (Замена оборудования РУ-10 кВ; РУ-0,4 кВ; 2ТМ-630 на 2ТМГ-1000)</v>
      </c>
      <c r="C80" s="104" t="s">
        <v>1150</v>
      </c>
      <c r="D80" s="104" t="s">
        <v>473</v>
      </c>
      <c r="E80" s="203">
        <f>'приложение 1.1 '!E83</f>
        <v>2</v>
      </c>
      <c r="F80" s="104"/>
      <c r="G80" s="203">
        <f>'приложение 1.1 '!D83</f>
        <v>0</v>
      </c>
      <c r="H80" s="105"/>
      <c r="I80" s="104">
        <f>'приложение 1.1 '!F83</f>
        <v>2017</v>
      </c>
      <c r="J80" s="104">
        <f>'приложение 1.1 '!G83</f>
        <v>2017</v>
      </c>
      <c r="K80" s="174" t="s">
        <v>463</v>
      </c>
      <c r="L80" s="174" t="s">
        <v>285</v>
      </c>
      <c r="M80" s="174" t="s">
        <v>284</v>
      </c>
      <c r="N80" s="174" t="s">
        <v>286</v>
      </c>
      <c r="O80" s="443">
        <f t="shared" si="2"/>
        <v>0</v>
      </c>
      <c r="P80" s="443">
        <f t="shared" si="1"/>
        <v>0</v>
      </c>
      <c r="Q80" s="220">
        <f>'приложение 1.1 '!H83</f>
        <v>1.68482</v>
      </c>
      <c r="R80" s="106"/>
      <c r="S80" s="106">
        <f>'приложение 1.1 '!I83</f>
        <v>1.68482</v>
      </c>
      <c r="T80" s="106"/>
      <c r="U80" s="108" t="s">
        <v>115</v>
      </c>
      <c r="V80" s="109"/>
      <c r="W80" s="436" t="s">
        <v>1965</v>
      </c>
      <c r="X80" s="110">
        <v>10.5</v>
      </c>
      <c r="Y80" s="110">
        <v>8.4</v>
      </c>
      <c r="Z80" s="110">
        <v>13.27</v>
      </c>
      <c r="AA80" s="110">
        <v>24.86</v>
      </c>
    </row>
    <row r="81" spans="1:27" ht="129" customHeight="1">
      <c r="A81" s="431" t="str">
        <f>'приложение 1.1 '!A84</f>
        <v>1.1.3.43</v>
      </c>
      <c r="B81" s="433" t="str">
        <f>'приложение 1.1 '!B84</f>
        <v>Реконструкция ТП-358 (Замена оборудования РУ-10 кВ; РУ-0,4 кВ)</v>
      </c>
      <c r="C81" s="104" t="s">
        <v>1150</v>
      </c>
      <c r="D81" s="104" t="s">
        <v>473</v>
      </c>
      <c r="E81" s="203">
        <f>'приложение 1.1 '!E84</f>
        <v>0</v>
      </c>
      <c r="F81" s="104"/>
      <c r="G81" s="203">
        <f>'приложение 1.1 '!D84</f>
        <v>0</v>
      </c>
      <c r="H81" s="105"/>
      <c r="I81" s="104">
        <f>'приложение 1.1 '!F84</f>
        <v>2015</v>
      </c>
      <c r="J81" s="104">
        <f>'приложение 1.1 '!G84</f>
        <v>2015</v>
      </c>
      <c r="K81" s="174" t="s">
        <v>463</v>
      </c>
      <c r="L81" s="174" t="s">
        <v>285</v>
      </c>
      <c r="M81" s="174" t="s">
        <v>284</v>
      </c>
      <c r="N81" s="174" t="s">
        <v>286</v>
      </c>
      <c r="O81" s="443">
        <f t="shared" si="2"/>
        <v>100</v>
      </c>
      <c r="P81" s="443">
        <f t="shared" ref="P81:P129" si="7">O81</f>
        <v>100</v>
      </c>
      <c r="Q81" s="220">
        <f>'приложение 1.1 '!H84</f>
        <v>6.0746533300000003</v>
      </c>
      <c r="R81" s="106"/>
      <c r="S81" s="106">
        <f>'приложение 1.1 '!I84</f>
        <v>0</v>
      </c>
      <c r="T81" s="106"/>
      <c r="U81" s="108" t="s">
        <v>115</v>
      </c>
      <c r="V81" s="109"/>
      <c r="W81" s="436" t="s">
        <v>1965</v>
      </c>
      <c r="X81" s="110">
        <v>10.5</v>
      </c>
      <c r="Y81" s="110">
        <v>8.4</v>
      </c>
      <c r="Z81" s="110">
        <v>13.27</v>
      </c>
      <c r="AA81" s="110">
        <v>24.86</v>
      </c>
    </row>
    <row r="82" spans="1:27" ht="129" customHeight="1">
      <c r="A82" s="431" t="str">
        <f>'приложение 1.1 '!A85</f>
        <v>1.1.3.45</v>
      </c>
      <c r="B82" s="433" t="str">
        <f>'приложение 1.1 '!B85</f>
        <v>Реконструкция ТП-468 (Замена оборудования РУ-10 кВ; РУ-0,4 кВ; 2ТМ-630 на 2ТМГ-1000)</v>
      </c>
      <c r="C82" s="104" t="s">
        <v>1150</v>
      </c>
      <c r="D82" s="104" t="s">
        <v>473</v>
      </c>
      <c r="E82" s="203">
        <f>'приложение 1.1 '!E85</f>
        <v>2</v>
      </c>
      <c r="F82" s="104"/>
      <c r="G82" s="203">
        <f>'приложение 1.1 '!D85</f>
        <v>0</v>
      </c>
      <c r="H82" s="105"/>
      <c r="I82" s="104">
        <f>'приложение 1.1 '!F85</f>
        <v>2017</v>
      </c>
      <c r="J82" s="104">
        <f>'приложение 1.1 '!G85</f>
        <v>2017</v>
      </c>
      <c r="K82" s="174" t="s">
        <v>463</v>
      </c>
      <c r="L82" s="174" t="s">
        <v>285</v>
      </c>
      <c r="M82" s="174" t="s">
        <v>284</v>
      </c>
      <c r="N82" s="174" t="s">
        <v>286</v>
      </c>
      <c r="O82" s="443">
        <f t="shared" si="2"/>
        <v>0</v>
      </c>
      <c r="P82" s="443">
        <f t="shared" si="7"/>
        <v>0</v>
      </c>
      <c r="Q82" s="220">
        <f>'приложение 1.1 '!H85</f>
        <v>3.1118700000000001</v>
      </c>
      <c r="R82" s="106"/>
      <c r="S82" s="106">
        <f>'приложение 1.1 '!I85</f>
        <v>3.1118700000000001</v>
      </c>
      <c r="T82" s="106"/>
      <c r="U82" s="108" t="s">
        <v>115</v>
      </c>
      <c r="V82" s="109"/>
      <c r="W82" s="436" t="s">
        <v>1965</v>
      </c>
      <c r="X82" s="110">
        <v>10.5</v>
      </c>
      <c r="Y82" s="110">
        <v>8.4</v>
      </c>
      <c r="Z82" s="110">
        <v>13.27</v>
      </c>
      <c r="AA82" s="110">
        <v>24.86</v>
      </c>
    </row>
    <row r="83" spans="1:27" ht="129" customHeight="1">
      <c r="A83" s="431" t="str">
        <f>'приложение 1.1 '!A86</f>
        <v>1.1.3.46</v>
      </c>
      <c r="B83" s="433" t="str">
        <f>'приложение 1.1 '!B86</f>
        <v>Реконструкция ТП-469 (Замена оборудования РУ-10 кВ; РУ-0,4 кВ; 2ТМ-400 на 2ТМГ-630кВА)</v>
      </c>
      <c r="C83" s="104" t="s">
        <v>1150</v>
      </c>
      <c r="D83" s="104" t="s">
        <v>473</v>
      </c>
      <c r="E83" s="203">
        <f>'приложение 1.1 '!E86</f>
        <v>1.26</v>
      </c>
      <c r="F83" s="104"/>
      <c r="G83" s="203">
        <f>'приложение 1.1 '!D86</f>
        <v>0</v>
      </c>
      <c r="H83" s="105"/>
      <c r="I83" s="104">
        <f>'приложение 1.1 '!F86</f>
        <v>2014</v>
      </c>
      <c r="J83" s="104">
        <f>'приложение 1.1 '!G86</f>
        <v>2014</v>
      </c>
      <c r="K83" s="174" t="s">
        <v>463</v>
      </c>
      <c r="L83" s="174" t="s">
        <v>285</v>
      </c>
      <c r="M83" s="174" t="s">
        <v>284</v>
      </c>
      <c r="N83" s="174" t="s">
        <v>286</v>
      </c>
      <c r="O83" s="443">
        <f t="shared" si="2"/>
        <v>100</v>
      </c>
      <c r="P83" s="443">
        <f t="shared" si="7"/>
        <v>100</v>
      </c>
      <c r="Q83" s="220">
        <f>'приложение 1.1 '!H86</f>
        <v>4.9365210499999996</v>
      </c>
      <c r="R83" s="106"/>
      <c r="S83" s="106">
        <f>'приложение 1.1 '!I86</f>
        <v>0</v>
      </c>
      <c r="T83" s="106"/>
      <c r="U83" s="108" t="s">
        <v>115</v>
      </c>
      <c r="V83" s="109"/>
      <c r="W83" s="436" t="s">
        <v>1965</v>
      </c>
      <c r="X83" s="110">
        <v>10.5</v>
      </c>
      <c r="Y83" s="110">
        <v>8.4</v>
      </c>
      <c r="Z83" s="110">
        <v>13.27</v>
      </c>
      <c r="AA83" s="110">
        <v>24.86</v>
      </c>
    </row>
    <row r="84" spans="1:27" ht="129" customHeight="1">
      <c r="A84" s="431" t="str">
        <f>'приложение 1.1 '!A87</f>
        <v>1.1.3.47</v>
      </c>
      <c r="B84" s="433" t="str">
        <f>'приложение 1.1 '!B87</f>
        <v>Реконструкция ТП-349 (Замена оборудования РУ-10 кВ; РУ-0,4 кВ; 2ТМ-630 на 2ТМГ-1000)</v>
      </c>
      <c r="C84" s="104" t="s">
        <v>1150</v>
      </c>
      <c r="D84" s="104" t="s">
        <v>473</v>
      </c>
      <c r="E84" s="203">
        <f>'приложение 1.1 '!E87</f>
        <v>2</v>
      </c>
      <c r="F84" s="104"/>
      <c r="G84" s="203">
        <f>'приложение 1.1 '!D87</f>
        <v>0</v>
      </c>
      <c r="H84" s="105"/>
      <c r="I84" s="104">
        <f>'приложение 1.1 '!F87</f>
        <v>2013</v>
      </c>
      <c r="J84" s="104">
        <f>'приложение 1.1 '!G87</f>
        <v>2013</v>
      </c>
      <c r="K84" s="174" t="s">
        <v>463</v>
      </c>
      <c r="L84" s="174" t="s">
        <v>285</v>
      </c>
      <c r="M84" s="174" t="s">
        <v>284</v>
      </c>
      <c r="N84" s="174" t="s">
        <v>286</v>
      </c>
      <c r="O84" s="443">
        <f t="shared" si="2"/>
        <v>100</v>
      </c>
      <c r="P84" s="443">
        <f t="shared" si="7"/>
        <v>100</v>
      </c>
      <c r="Q84" s="220">
        <f>'приложение 1.1 '!H87</f>
        <v>3.0953776099999999</v>
      </c>
      <c r="R84" s="106"/>
      <c r="S84" s="106">
        <f>'приложение 1.1 '!I87</f>
        <v>0</v>
      </c>
      <c r="T84" s="106"/>
      <c r="U84" s="108" t="s">
        <v>115</v>
      </c>
      <c r="V84" s="109"/>
      <c r="W84" s="436" t="s">
        <v>1965</v>
      </c>
      <c r="X84" s="110">
        <v>10.5</v>
      </c>
      <c r="Y84" s="110">
        <v>8.4</v>
      </c>
      <c r="Z84" s="110">
        <v>13.27</v>
      </c>
      <c r="AA84" s="110">
        <v>24.86</v>
      </c>
    </row>
    <row r="85" spans="1:27" ht="129" customHeight="1">
      <c r="A85" s="431" t="str">
        <f>'приложение 1.1 '!A88</f>
        <v>1.1.3.49</v>
      </c>
      <c r="B85" s="433" t="str">
        <f>'приложение 1.1 '!B88</f>
        <v>Реконструкция ТП-515 (Замена оборудования РУ-10 кВ; РУ-0,4 кВ; 2ТМ-630 на 2ТМГ-1000)</v>
      </c>
      <c r="C85" s="104" t="s">
        <v>1150</v>
      </c>
      <c r="D85" s="104" t="s">
        <v>473</v>
      </c>
      <c r="E85" s="203">
        <f>'приложение 1.1 '!E88</f>
        <v>2</v>
      </c>
      <c r="F85" s="104"/>
      <c r="G85" s="203">
        <f>'приложение 1.1 '!D88</f>
        <v>0</v>
      </c>
      <c r="H85" s="105"/>
      <c r="I85" s="104">
        <f>'приложение 1.1 '!F88</f>
        <v>2015</v>
      </c>
      <c r="J85" s="104">
        <f>'приложение 1.1 '!G88</f>
        <v>2015</v>
      </c>
      <c r="K85" s="174" t="s">
        <v>463</v>
      </c>
      <c r="L85" s="174" t="s">
        <v>285</v>
      </c>
      <c r="M85" s="174" t="s">
        <v>284</v>
      </c>
      <c r="N85" s="174" t="s">
        <v>286</v>
      </c>
      <c r="O85" s="443">
        <f t="shared" si="2"/>
        <v>100</v>
      </c>
      <c r="P85" s="443">
        <f t="shared" si="7"/>
        <v>100</v>
      </c>
      <c r="Q85" s="220">
        <f>'приложение 1.1 '!H88</f>
        <v>4.4584229999999998</v>
      </c>
      <c r="R85" s="106"/>
      <c r="S85" s="106">
        <f>'приложение 1.1 '!I88</f>
        <v>0</v>
      </c>
      <c r="T85" s="106"/>
      <c r="U85" s="108" t="s">
        <v>115</v>
      </c>
      <c r="V85" s="109"/>
      <c r="W85" s="436" t="s">
        <v>1965</v>
      </c>
      <c r="X85" s="110">
        <v>10.5</v>
      </c>
      <c r="Y85" s="110">
        <v>8.4</v>
      </c>
      <c r="Z85" s="110">
        <v>13.27</v>
      </c>
      <c r="AA85" s="110">
        <v>24.86</v>
      </c>
    </row>
    <row r="86" spans="1:27" ht="129" customHeight="1">
      <c r="A86" s="431" t="str">
        <f>'приложение 1.1 '!A89</f>
        <v>1.1.3.54</v>
      </c>
      <c r="B86" s="433" t="str">
        <f>'приложение 1.1 '!B89</f>
        <v>Реконструкция ТП-489 пос.Дорожный (замена силовых трансформаторов 2*630 на 2*630кВА; Замена оборудования РУ-10 кВ и РУ-0,4 кВ)</v>
      </c>
      <c r="C86" s="104" t="s">
        <v>1150</v>
      </c>
      <c r="D86" s="104" t="s">
        <v>473</v>
      </c>
      <c r="E86" s="203">
        <f>'приложение 1.1 '!E89</f>
        <v>1.26</v>
      </c>
      <c r="F86" s="104"/>
      <c r="G86" s="203">
        <f>'приложение 1.1 '!D89</f>
        <v>0</v>
      </c>
      <c r="H86" s="105"/>
      <c r="I86" s="104">
        <f>'приложение 1.1 '!F89</f>
        <v>2013</v>
      </c>
      <c r="J86" s="104">
        <f>'приложение 1.1 '!G89</f>
        <v>2013</v>
      </c>
      <c r="K86" s="174" t="s">
        <v>463</v>
      </c>
      <c r="L86" s="174" t="s">
        <v>285</v>
      </c>
      <c r="M86" s="174" t="s">
        <v>284</v>
      </c>
      <c r="N86" s="174" t="s">
        <v>286</v>
      </c>
      <c r="O86" s="443">
        <f t="shared" si="2"/>
        <v>100</v>
      </c>
      <c r="P86" s="443">
        <f t="shared" si="7"/>
        <v>100</v>
      </c>
      <c r="Q86" s="220">
        <f>'приложение 1.1 '!H89</f>
        <v>2.7721529999999999</v>
      </c>
      <c r="R86" s="106"/>
      <c r="S86" s="106">
        <f>'приложение 1.1 '!I89</f>
        <v>0</v>
      </c>
      <c r="T86" s="106"/>
      <c r="U86" s="108" t="s">
        <v>115</v>
      </c>
      <c r="V86" s="109"/>
      <c r="W86" s="436" t="s">
        <v>1965</v>
      </c>
      <c r="X86" s="110">
        <v>10.5</v>
      </c>
      <c r="Y86" s="110">
        <v>8.4</v>
      </c>
      <c r="Z86" s="110">
        <v>13.27</v>
      </c>
      <c r="AA86" s="110">
        <v>24.86</v>
      </c>
    </row>
    <row r="87" spans="1:27" ht="108" customHeight="1">
      <c r="A87" s="431" t="str">
        <f>'приложение 1.1 '!A90</f>
        <v>1.1.3.55</v>
      </c>
      <c r="B87" s="433" t="str">
        <f>'приложение 1.1 '!B90</f>
        <v>Реконструкция ТП-489 (Реконструкция строительной части)</v>
      </c>
      <c r="C87" s="104" t="s">
        <v>1150</v>
      </c>
      <c r="D87" s="104" t="s">
        <v>473</v>
      </c>
      <c r="E87" s="203">
        <f>'приложение 1.1 '!E90</f>
        <v>0</v>
      </c>
      <c r="F87" s="104"/>
      <c r="G87" s="203">
        <f>'приложение 1.1 '!D90</f>
        <v>0</v>
      </c>
      <c r="H87" s="105"/>
      <c r="I87" s="104">
        <f>'приложение 1.1 '!F90</f>
        <v>2013</v>
      </c>
      <c r="J87" s="104">
        <f>'приложение 1.1 '!G90</f>
        <v>2013</v>
      </c>
      <c r="K87" s="174" t="s">
        <v>463</v>
      </c>
      <c r="L87" s="174" t="s">
        <v>285</v>
      </c>
      <c r="M87" s="174" t="s">
        <v>284</v>
      </c>
      <c r="N87" s="174" t="s">
        <v>286</v>
      </c>
      <c r="O87" s="443">
        <f t="shared" ref="O87:O142" si="8">100-(S87*100/Q87)</f>
        <v>100</v>
      </c>
      <c r="P87" s="443">
        <f t="shared" si="7"/>
        <v>100</v>
      </c>
      <c r="Q87" s="220">
        <f>'приложение 1.1 '!H90</f>
        <v>0.37679388999999996</v>
      </c>
      <c r="R87" s="106"/>
      <c r="S87" s="106">
        <f>'приложение 1.1 '!I90</f>
        <v>0</v>
      </c>
      <c r="T87" s="106"/>
      <c r="U87" s="108" t="s">
        <v>1146</v>
      </c>
      <c r="V87" s="109"/>
      <c r="W87" s="436" t="s">
        <v>1965</v>
      </c>
      <c r="X87" s="110">
        <v>10.5</v>
      </c>
      <c r="Y87" s="110">
        <v>8.4</v>
      </c>
      <c r="Z87" s="110">
        <v>13.27</v>
      </c>
      <c r="AA87" s="110">
        <v>24.86</v>
      </c>
    </row>
    <row r="88" spans="1:27" ht="133.5" customHeight="1">
      <c r="A88" s="431" t="str">
        <f>'приложение 1.1 '!A91</f>
        <v>1.1.3.56</v>
      </c>
      <c r="B88" s="433" t="str">
        <f>'приложение 1.1 '!B91</f>
        <v>Реконструкция ТП-339 (Замена оборудования РУ-10кВ; РУ-0,4кВ; 2ТМ-630 на 2ТМГ-1000)</v>
      </c>
      <c r="C88" s="104" t="s">
        <v>1150</v>
      </c>
      <c r="D88" s="104" t="s">
        <v>473</v>
      </c>
      <c r="E88" s="203">
        <f>'приложение 1.1 '!E91</f>
        <v>2</v>
      </c>
      <c r="F88" s="104"/>
      <c r="G88" s="203">
        <f>'приложение 1.1 '!D91</f>
        <v>0</v>
      </c>
      <c r="H88" s="105"/>
      <c r="I88" s="104">
        <f>'приложение 1.1 '!F91</f>
        <v>2012</v>
      </c>
      <c r="J88" s="104">
        <f>'приложение 1.1 '!G91</f>
        <v>2014</v>
      </c>
      <c r="K88" s="174" t="s">
        <v>463</v>
      </c>
      <c r="L88" s="174" t="s">
        <v>285</v>
      </c>
      <c r="M88" s="174" t="s">
        <v>284</v>
      </c>
      <c r="N88" s="174" t="s">
        <v>286</v>
      </c>
      <c r="O88" s="443">
        <f t="shared" si="8"/>
        <v>100</v>
      </c>
      <c r="P88" s="443">
        <f t="shared" si="7"/>
        <v>100</v>
      </c>
      <c r="Q88" s="220">
        <f>'приложение 1.1 '!H91</f>
        <v>5.15546769</v>
      </c>
      <c r="R88" s="106"/>
      <c r="S88" s="106">
        <f>'приложение 1.1 '!I91</f>
        <v>0</v>
      </c>
      <c r="T88" s="106"/>
      <c r="U88" s="108" t="s">
        <v>115</v>
      </c>
      <c r="V88" s="109"/>
      <c r="W88" s="436" t="s">
        <v>1965</v>
      </c>
      <c r="X88" s="110">
        <v>10.5</v>
      </c>
      <c r="Y88" s="110">
        <v>8.4</v>
      </c>
      <c r="Z88" s="110">
        <v>13.27</v>
      </c>
      <c r="AA88" s="110">
        <v>24.86</v>
      </c>
    </row>
    <row r="89" spans="1:27" ht="129" customHeight="1">
      <c r="A89" s="431" t="str">
        <f>'приложение 1.1 '!A92</f>
        <v>1.1.3.57</v>
      </c>
      <c r="B89" s="433" t="str">
        <f>'приложение 1.1 '!B92</f>
        <v>Реконструкция ТП-295 (установка дополнительных ячеек ЩО-70 2 шт.)</v>
      </c>
      <c r="C89" s="104" t="s">
        <v>1150</v>
      </c>
      <c r="D89" s="104" t="s">
        <v>473</v>
      </c>
      <c r="E89" s="203">
        <f>'приложение 1.1 '!E92</f>
        <v>0</v>
      </c>
      <c r="F89" s="104"/>
      <c r="G89" s="203">
        <f>'приложение 1.1 '!D92</f>
        <v>0</v>
      </c>
      <c r="H89" s="105"/>
      <c r="I89" s="104">
        <f>'приложение 1.1 '!F92</f>
        <v>2013</v>
      </c>
      <c r="J89" s="104">
        <f>'приложение 1.1 '!G92</f>
        <v>2013</v>
      </c>
      <c r="K89" s="174" t="s">
        <v>463</v>
      </c>
      <c r="L89" s="174" t="s">
        <v>285</v>
      </c>
      <c r="M89" s="174" t="s">
        <v>284</v>
      </c>
      <c r="N89" s="174" t="s">
        <v>286</v>
      </c>
      <c r="O89" s="443">
        <f t="shared" si="8"/>
        <v>100</v>
      </c>
      <c r="P89" s="443">
        <f t="shared" si="7"/>
        <v>100</v>
      </c>
      <c r="Q89" s="220">
        <f>'приложение 1.1 '!H92</f>
        <v>0.11774</v>
      </c>
      <c r="R89" s="106"/>
      <c r="S89" s="106">
        <f>'приложение 1.1 '!I92</f>
        <v>0</v>
      </c>
      <c r="T89" s="106"/>
      <c r="U89" s="108" t="s">
        <v>17</v>
      </c>
      <c r="V89" s="109"/>
      <c r="W89" s="436" t="s">
        <v>1965</v>
      </c>
      <c r="X89" s="110">
        <v>10.5</v>
      </c>
      <c r="Y89" s="110">
        <v>8.4</v>
      </c>
      <c r="Z89" s="110">
        <v>13.27</v>
      </c>
      <c r="AA89" s="110">
        <v>24.86</v>
      </c>
    </row>
    <row r="90" spans="1:27" ht="129" customHeight="1">
      <c r="A90" s="431" t="str">
        <f>'приложение 1.1 '!A93</f>
        <v>1.1.3.58</v>
      </c>
      <c r="B90" s="433" t="str">
        <f>'приложение 1.1 '!B93</f>
        <v>Реконструкция ТП-300 (установка дополнительных ячеек ЩО-70 2 шт.)</v>
      </c>
      <c r="C90" s="104" t="s">
        <v>1150</v>
      </c>
      <c r="D90" s="104" t="s">
        <v>473</v>
      </c>
      <c r="E90" s="203">
        <f>'приложение 1.1 '!E93</f>
        <v>0</v>
      </c>
      <c r="F90" s="104"/>
      <c r="G90" s="203">
        <f>'приложение 1.1 '!D93</f>
        <v>0</v>
      </c>
      <c r="H90" s="105"/>
      <c r="I90" s="104">
        <f>'приложение 1.1 '!F93</f>
        <v>2013</v>
      </c>
      <c r="J90" s="104">
        <f>'приложение 1.1 '!G93</f>
        <v>2013</v>
      </c>
      <c r="K90" s="174" t="s">
        <v>463</v>
      </c>
      <c r="L90" s="174" t="s">
        <v>285</v>
      </c>
      <c r="M90" s="174" t="s">
        <v>284</v>
      </c>
      <c r="N90" s="174" t="s">
        <v>286</v>
      </c>
      <c r="O90" s="443">
        <f t="shared" si="8"/>
        <v>100</v>
      </c>
      <c r="P90" s="443">
        <f t="shared" si="7"/>
        <v>100</v>
      </c>
      <c r="Q90" s="220">
        <f>'приложение 1.1 '!H93</f>
        <v>0.20226</v>
      </c>
      <c r="R90" s="106"/>
      <c r="S90" s="106">
        <f>'приложение 1.1 '!I93</f>
        <v>0</v>
      </c>
      <c r="T90" s="106"/>
      <c r="U90" s="108" t="s">
        <v>17</v>
      </c>
      <c r="V90" s="109"/>
      <c r="W90" s="436" t="s">
        <v>1965</v>
      </c>
      <c r="X90" s="110">
        <v>10.5</v>
      </c>
      <c r="Y90" s="110">
        <v>8.4</v>
      </c>
      <c r="Z90" s="110">
        <v>13.27</v>
      </c>
      <c r="AA90" s="110">
        <v>24.86</v>
      </c>
    </row>
    <row r="91" spans="1:27" ht="129" customHeight="1">
      <c r="A91" s="431" t="str">
        <f>'приложение 1.1 '!A94</f>
        <v>1.1.3.59</v>
      </c>
      <c r="B91" s="433" t="str">
        <f>'приложение 1.1 '!B94</f>
        <v>Реконструкция ТП-514 (замена оборудования РУ-0,4кВ)</v>
      </c>
      <c r="C91" s="104" t="s">
        <v>1150</v>
      </c>
      <c r="D91" s="104" t="s">
        <v>473</v>
      </c>
      <c r="E91" s="203">
        <f>'приложение 1.1 '!E94</f>
        <v>0</v>
      </c>
      <c r="F91" s="104"/>
      <c r="G91" s="203">
        <f>'приложение 1.1 '!D94</f>
        <v>0</v>
      </c>
      <c r="H91" s="105"/>
      <c r="I91" s="104">
        <f>'приложение 1.1 '!F94</f>
        <v>2016</v>
      </c>
      <c r="J91" s="104">
        <f>'приложение 1.1 '!G94</f>
        <v>2016</v>
      </c>
      <c r="K91" s="174" t="s">
        <v>463</v>
      </c>
      <c r="L91" s="174" t="s">
        <v>285</v>
      </c>
      <c r="M91" s="174" t="s">
        <v>284</v>
      </c>
      <c r="N91" s="174" t="s">
        <v>286</v>
      </c>
      <c r="O91" s="443">
        <f t="shared" si="8"/>
        <v>100</v>
      </c>
      <c r="P91" s="443">
        <f t="shared" si="7"/>
        <v>100</v>
      </c>
      <c r="Q91" s="220">
        <f>'приложение 1.1 '!H94</f>
        <v>1.573026</v>
      </c>
      <c r="R91" s="106"/>
      <c r="S91" s="106">
        <f>'приложение 1.1 '!I94</f>
        <v>0</v>
      </c>
      <c r="T91" s="106"/>
      <c r="U91" s="108" t="s">
        <v>17</v>
      </c>
      <c r="V91" s="109"/>
      <c r="W91" s="436" t="s">
        <v>1965</v>
      </c>
      <c r="X91" s="110">
        <v>10.5</v>
      </c>
      <c r="Y91" s="110">
        <v>8.4</v>
      </c>
      <c r="Z91" s="110">
        <v>13.27</v>
      </c>
      <c r="AA91" s="110">
        <v>24.86</v>
      </c>
    </row>
    <row r="92" spans="1:27" ht="129" customHeight="1">
      <c r="A92" s="431" t="str">
        <f>'приложение 1.1 '!A95</f>
        <v>1.1.3.60</v>
      </c>
      <c r="B92" s="433" t="str">
        <f>'приложение 1.1 '!B95</f>
        <v>Реконструкция ТП-248 (Замена оборудования РУ-0,4 кВ; 2ТМ-630 на 2ТМГ-1000)</v>
      </c>
      <c r="C92" s="104" t="s">
        <v>1150</v>
      </c>
      <c r="D92" s="104" t="s">
        <v>473</v>
      </c>
      <c r="E92" s="203">
        <f>'приложение 1.1 '!E95</f>
        <v>2</v>
      </c>
      <c r="F92" s="104"/>
      <c r="G92" s="203">
        <f>'приложение 1.1 '!D95</f>
        <v>0</v>
      </c>
      <c r="H92" s="105"/>
      <c r="I92" s="104">
        <f>'приложение 1.1 '!F95</f>
        <v>2014</v>
      </c>
      <c r="J92" s="104">
        <f>'приложение 1.1 '!G95</f>
        <v>2014</v>
      </c>
      <c r="K92" s="174" t="s">
        <v>463</v>
      </c>
      <c r="L92" s="174" t="s">
        <v>285</v>
      </c>
      <c r="M92" s="174" t="s">
        <v>284</v>
      </c>
      <c r="N92" s="174" t="s">
        <v>286</v>
      </c>
      <c r="O92" s="443">
        <f t="shared" si="8"/>
        <v>100</v>
      </c>
      <c r="P92" s="443">
        <f t="shared" si="7"/>
        <v>100</v>
      </c>
      <c r="Q92" s="220">
        <f>'приложение 1.1 '!H95</f>
        <v>3.4947512400000003</v>
      </c>
      <c r="R92" s="106"/>
      <c r="S92" s="106">
        <f>'приложение 1.1 '!I95</f>
        <v>0</v>
      </c>
      <c r="T92" s="106"/>
      <c r="U92" s="108" t="s">
        <v>115</v>
      </c>
      <c r="V92" s="109"/>
      <c r="W92" s="436" t="s">
        <v>1965</v>
      </c>
      <c r="X92" s="110">
        <v>10.5</v>
      </c>
      <c r="Y92" s="110">
        <v>8.4</v>
      </c>
      <c r="Z92" s="110">
        <v>13.27</v>
      </c>
      <c r="AA92" s="110">
        <v>24.86</v>
      </c>
    </row>
    <row r="93" spans="1:27" ht="129" customHeight="1">
      <c r="A93" s="431" t="str">
        <f>'приложение 1.1 '!A96</f>
        <v>1.1.3.61</v>
      </c>
      <c r="B93" s="433" t="str">
        <f>'приложение 1.1 '!B96</f>
        <v>Реконструкция ТП-214 (Замена оборудования РУ-10кВ; РУ-0,4кВ; 2ТМ-400 на 2ТМГ-630)</v>
      </c>
      <c r="C93" s="104" t="s">
        <v>1150</v>
      </c>
      <c r="D93" s="104" t="s">
        <v>473</v>
      </c>
      <c r="E93" s="203">
        <f>'приложение 1.1 '!E96</f>
        <v>1.26</v>
      </c>
      <c r="F93" s="104"/>
      <c r="G93" s="203">
        <f>'приложение 1.1 '!D96</f>
        <v>0</v>
      </c>
      <c r="H93" s="105"/>
      <c r="I93" s="104">
        <f>'приложение 1.1 '!F96</f>
        <v>2013</v>
      </c>
      <c r="J93" s="104">
        <f>'приложение 1.1 '!G96</f>
        <v>2014</v>
      </c>
      <c r="K93" s="174" t="s">
        <v>463</v>
      </c>
      <c r="L93" s="174" t="s">
        <v>285</v>
      </c>
      <c r="M93" s="174" t="s">
        <v>284</v>
      </c>
      <c r="N93" s="174" t="s">
        <v>286</v>
      </c>
      <c r="O93" s="443">
        <f t="shared" si="8"/>
        <v>100</v>
      </c>
      <c r="P93" s="443">
        <f t="shared" si="7"/>
        <v>100</v>
      </c>
      <c r="Q93" s="220">
        <f>'приложение 1.1 '!H96</f>
        <v>3.0817875799999999</v>
      </c>
      <c r="R93" s="106"/>
      <c r="S93" s="106">
        <f>'приложение 1.1 '!I96</f>
        <v>-1.1102230246251565E-16</v>
      </c>
      <c r="T93" s="106"/>
      <c r="U93" s="108" t="s">
        <v>115</v>
      </c>
      <c r="V93" s="109"/>
      <c r="W93" s="436" t="s">
        <v>1965</v>
      </c>
      <c r="X93" s="110">
        <v>10.5</v>
      </c>
      <c r="Y93" s="110">
        <v>8.4</v>
      </c>
      <c r="Z93" s="110">
        <v>13.27</v>
      </c>
      <c r="AA93" s="110">
        <v>24.86</v>
      </c>
    </row>
    <row r="94" spans="1:27" ht="129" customHeight="1">
      <c r="A94" s="431" t="str">
        <f>'приложение 1.1 '!A97</f>
        <v>1.1.3.62</v>
      </c>
      <c r="B94" s="433" t="str">
        <f>'приложение 1.1 '!B97</f>
        <v>Реконструкция ТП-223 (Замена оборудования РУ-10кВ; РУ-0,4кВ; 2ТМ-630 на 2ТМГ-1000)</v>
      </c>
      <c r="C94" s="104" t="s">
        <v>1150</v>
      </c>
      <c r="D94" s="104" t="s">
        <v>473</v>
      </c>
      <c r="E94" s="203">
        <f>'приложение 1.1 '!E97</f>
        <v>2</v>
      </c>
      <c r="F94" s="104"/>
      <c r="G94" s="203">
        <f>'приложение 1.1 '!D97</f>
        <v>0</v>
      </c>
      <c r="H94" s="105"/>
      <c r="I94" s="104">
        <f>'приложение 1.1 '!F97</f>
        <v>2014</v>
      </c>
      <c r="J94" s="104">
        <f>'приложение 1.1 '!G97</f>
        <v>2014</v>
      </c>
      <c r="K94" s="174" t="s">
        <v>463</v>
      </c>
      <c r="L94" s="174" t="s">
        <v>285</v>
      </c>
      <c r="M94" s="174" t="s">
        <v>284</v>
      </c>
      <c r="N94" s="174" t="s">
        <v>286</v>
      </c>
      <c r="O94" s="443">
        <f t="shared" si="8"/>
        <v>100</v>
      </c>
      <c r="P94" s="443">
        <f t="shared" si="7"/>
        <v>100</v>
      </c>
      <c r="Q94" s="220">
        <f>'приложение 1.1 '!H97</f>
        <v>3.6377867400000001</v>
      </c>
      <c r="R94" s="106"/>
      <c r="S94" s="106">
        <f>'приложение 1.1 '!I97</f>
        <v>0</v>
      </c>
      <c r="T94" s="106"/>
      <c r="U94" s="108" t="s">
        <v>115</v>
      </c>
      <c r="V94" s="109"/>
      <c r="W94" s="436" t="s">
        <v>1965</v>
      </c>
      <c r="X94" s="110">
        <v>10.5</v>
      </c>
      <c r="Y94" s="110">
        <v>8.4</v>
      </c>
      <c r="Z94" s="110">
        <v>13.27</v>
      </c>
      <c r="AA94" s="110">
        <v>24.86</v>
      </c>
    </row>
    <row r="95" spans="1:27" ht="129" customHeight="1">
      <c r="A95" s="431" t="str">
        <f>'приложение 1.1 '!A98</f>
        <v>1.1.3.63</v>
      </c>
      <c r="B95" s="433" t="str">
        <f>'приложение 1.1 '!B98</f>
        <v>Реконструкция ТП-351 (Замена оборудования РУ-10кВ; РУ-0,4кВ; 2ТМ-630 на 2ТМГ-1000)</v>
      </c>
      <c r="C95" s="104" t="s">
        <v>1150</v>
      </c>
      <c r="D95" s="104" t="s">
        <v>473</v>
      </c>
      <c r="E95" s="203">
        <f>'приложение 1.1 '!E98</f>
        <v>2</v>
      </c>
      <c r="F95" s="104"/>
      <c r="G95" s="203">
        <f>'приложение 1.1 '!D98</f>
        <v>0</v>
      </c>
      <c r="H95" s="105"/>
      <c r="I95" s="104">
        <f>'приложение 1.1 '!F98</f>
        <v>2014</v>
      </c>
      <c r="J95" s="104">
        <f>'приложение 1.1 '!G98</f>
        <v>2014</v>
      </c>
      <c r="K95" s="174" t="s">
        <v>463</v>
      </c>
      <c r="L95" s="174" t="s">
        <v>285</v>
      </c>
      <c r="M95" s="174" t="s">
        <v>284</v>
      </c>
      <c r="N95" s="174" t="s">
        <v>286</v>
      </c>
      <c r="O95" s="443">
        <f t="shared" si="8"/>
        <v>100</v>
      </c>
      <c r="P95" s="443">
        <f t="shared" si="7"/>
        <v>100</v>
      </c>
      <c r="Q95" s="220">
        <f>'приложение 1.1 '!H98</f>
        <v>4.0725128100000001</v>
      </c>
      <c r="R95" s="106"/>
      <c r="S95" s="106">
        <f>'приложение 1.1 '!I98</f>
        <v>0</v>
      </c>
      <c r="T95" s="106"/>
      <c r="U95" s="108" t="s">
        <v>115</v>
      </c>
      <c r="V95" s="109"/>
      <c r="W95" s="436" t="s">
        <v>1965</v>
      </c>
      <c r="X95" s="110">
        <v>10.5</v>
      </c>
      <c r="Y95" s="110">
        <v>8.4</v>
      </c>
      <c r="Z95" s="110">
        <v>13.27</v>
      </c>
      <c r="AA95" s="110">
        <v>24.86</v>
      </c>
    </row>
    <row r="96" spans="1:27" ht="151.5" customHeight="1">
      <c r="A96" s="431" t="str">
        <f>'приложение 1.1 '!A99</f>
        <v>1.1.3.64</v>
      </c>
      <c r="B96" s="433" t="str">
        <f>'приложение 1.1 '!B99</f>
        <v>Реконструкция ТП торгово-офисного развлекательного центра с подземной автостоянкой по ул.Профсоюзов (Установка дополнительных ячеек РУ-10кВ; 2ТМГ-2500кВА)</v>
      </c>
      <c r="C96" s="104" t="s">
        <v>1150</v>
      </c>
      <c r="D96" s="104" t="s">
        <v>473</v>
      </c>
      <c r="E96" s="203">
        <f>'приложение 1.1 '!E99</f>
        <v>5</v>
      </c>
      <c r="F96" s="104"/>
      <c r="G96" s="203">
        <f>'приложение 1.1 '!D99</f>
        <v>0</v>
      </c>
      <c r="H96" s="105"/>
      <c r="I96" s="104">
        <f>'приложение 1.1 '!F99</f>
        <v>2013</v>
      </c>
      <c r="J96" s="104">
        <f>'приложение 1.1 '!G99</f>
        <v>2013</v>
      </c>
      <c r="K96" s="174" t="s">
        <v>463</v>
      </c>
      <c r="L96" s="174" t="s">
        <v>285</v>
      </c>
      <c r="M96" s="174" t="s">
        <v>284</v>
      </c>
      <c r="N96" s="174" t="s">
        <v>286</v>
      </c>
      <c r="O96" s="443">
        <f t="shared" si="8"/>
        <v>100</v>
      </c>
      <c r="P96" s="443">
        <f t="shared" si="7"/>
        <v>100</v>
      </c>
      <c r="Q96" s="220">
        <f>'приложение 1.1 '!H99</f>
        <v>7.7425504400000005</v>
      </c>
      <c r="R96" s="106"/>
      <c r="S96" s="106">
        <f>'приложение 1.1 '!I99</f>
        <v>0</v>
      </c>
      <c r="T96" s="106"/>
      <c r="U96" s="108" t="s">
        <v>115</v>
      </c>
      <c r="V96" s="109"/>
      <c r="W96" s="436" t="s">
        <v>1965</v>
      </c>
      <c r="X96" s="110">
        <v>10.5</v>
      </c>
      <c r="Y96" s="110">
        <v>8.4</v>
      </c>
      <c r="Z96" s="110">
        <v>13.27</v>
      </c>
      <c r="AA96" s="110">
        <v>24.86</v>
      </c>
    </row>
    <row r="97" spans="1:27" ht="129" customHeight="1">
      <c r="A97" s="431" t="str">
        <f>'приложение 1.1 '!A100</f>
        <v>1.1.3.65</v>
      </c>
      <c r="B97" s="433" t="str">
        <f>'приложение 1.1 '!B100</f>
        <v>Реконструкция ТП-377 (Замена оборудования РУ-10кВ; РУ-0,4кВ; 2ТМ-630 на 2ТМГ-1000)</v>
      </c>
      <c r="C97" s="104" t="s">
        <v>1150</v>
      </c>
      <c r="D97" s="104" t="s">
        <v>473</v>
      </c>
      <c r="E97" s="203">
        <f>'приложение 1.1 '!E100</f>
        <v>2</v>
      </c>
      <c r="F97" s="104"/>
      <c r="G97" s="203">
        <f>'приложение 1.1 '!D100</f>
        <v>0</v>
      </c>
      <c r="H97" s="105"/>
      <c r="I97" s="104">
        <f>'приложение 1.1 '!F100</f>
        <v>2013</v>
      </c>
      <c r="J97" s="104">
        <f>'приложение 1.1 '!G100</f>
        <v>2013</v>
      </c>
      <c r="K97" s="174" t="s">
        <v>463</v>
      </c>
      <c r="L97" s="174" t="s">
        <v>285</v>
      </c>
      <c r="M97" s="174" t="s">
        <v>284</v>
      </c>
      <c r="N97" s="174" t="s">
        <v>286</v>
      </c>
      <c r="O97" s="443">
        <f t="shared" si="8"/>
        <v>100</v>
      </c>
      <c r="P97" s="443">
        <f t="shared" si="7"/>
        <v>100</v>
      </c>
      <c r="Q97" s="220">
        <f>'приложение 1.1 '!H100</f>
        <v>3.9594389299999997</v>
      </c>
      <c r="R97" s="106"/>
      <c r="S97" s="106">
        <f>'приложение 1.1 '!I100</f>
        <v>0</v>
      </c>
      <c r="T97" s="106"/>
      <c r="U97" s="108" t="s">
        <v>115</v>
      </c>
      <c r="V97" s="109"/>
      <c r="W97" s="436" t="s">
        <v>1965</v>
      </c>
      <c r="X97" s="110">
        <v>10.5</v>
      </c>
      <c r="Y97" s="110">
        <v>8.4</v>
      </c>
      <c r="Z97" s="110">
        <v>13.27</v>
      </c>
      <c r="AA97" s="110">
        <v>24.86</v>
      </c>
    </row>
    <row r="98" spans="1:27" ht="129" customHeight="1">
      <c r="A98" s="431" t="str">
        <f>'приложение 1.1 '!A101</f>
        <v>1.1.3.66</v>
      </c>
      <c r="B98" s="433" t="str">
        <f>'приложение 1.1 '!B101</f>
        <v>Реконструкция БКТП-329 (Замена 2ТМГ-1000 на 2ТМГ-1250кВА, вводных АВ РУ-0,4кВ)</v>
      </c>
      <c r="C98" s="104" t="s">
        <v>1150</v>
      </c>
      <c r="D98" s="104" t="s">
        <v>473</v>
      </c>
      <c r="E98" s="203">
        <f>'приложение 1.1 '!E101</f>
        <v>2.5</v>
      </c>
      <c r="F98" s="104"/>
      <c r="G98" s="203">
        <f>'приложение 1.1 '!D101</f>
        <v>0</v>
      </c>
      <c r="H98" s="105"/>
      <c r="I98" s="104">
        <f>'приложение 1.1 '!F101</f>
        <v>2015</v>
      </c>
      <c r="J98" s="104">
        <f>'приложение 1.1 '!G101</f>
        <v>2015</v>
      </c>
      <c r="K98" s="174" t="s">
        <v>463</v>
      </c>
      <c r="L98" s="174" t="s">
        <v>285</v>
      </c>
      <c r="M98" s="174" t="s">
        <v>284</v>
      </c>
      <c r="N98" s="174" t="s">
        <v>286</v>
      </c>
      <c r="O98" s="443">
        <f t="shared" si="8"/>
        <v>100</v>
      </c>
      <c r="P98" s="443">
        <f t="shared" si="7"/>
        <v>100</v>
      </c>
      <c r="Q98" s="220">
        <f>'приложение 1.1 '!H101</f>
        <v>3.007136</v>
      </c>
      <c r="R98" s="106"/>
      <c r="S98" s="106">
        <f>'приложение 1.1 '!I101</f>
        <v>0</v>
      </c>
      <c r="T98" s="106"/>
      <c r="U98" s="108" t="s">
        <v>115</v>
      </c>
      <c r="V98" s="109"/>
      <c r="W98" s="436" t="s">
        <v>1965</v>
      </c>
      <c r="X98" s="110">
        <v>10.5</v>
      </c>
      <c r="Y98" s="110">
        <v>8.4</v>
      </c>
      <c r="Z98" s="110">
        <v>13.27</v>
      </c>
      <c r="AA98" s="110">
        <v>24.86</v>
      </c>
    </row>
    <row r="99" spans="1:27" ht="129" customHeight="1">
      <c r="A99" s="431" t="str">
        <f>'приложение 1.1 '!A102</f>
        <v>1.1.3.67</v>
      </c>
      <c r="B99" s="433" t="str">
        <f>'приложение 1.1 '!B102</f>
        <v>Реконструкция ТП-450 (Замена ТМГ-2х630кВА на ТМГ-2х1250кВА, замена оборудования РУ-0,4кВ, РУ-10кВ)</v>
      </c>
      <c r="C99" s="104" t="s">
        <v>1150</v>
      </c>
      <c r="D99" s="104" t="s">
        <v>473</v>
      </c>
      <c r="E99" s="203">
        <f>'приложение 1.1 '!E102</f>
        <v>2.5</v>
      </c>
      <c r="F99" s="104"/>
      <c r="G99" s="203">
        <f>'приложение 1.1 '!D102</f>
        <v>0</v>
      </c>
      <c r="H99" s="105"/>
      <c r="I99" s="104">
        <f>'приложение 1.1 '!F102</f>
        <v>2014</v>
      </c>
      <c r="J99" s="104">
        <f>'приложение 1.1 '!G102</f>
        <v>2014</v>
      </c>
      <c r="K99" s="174" t="s">
        <v>463</v>
      </c>
      <c r="L99" s="174" t="s">
        <v>285</v>
      </c>
      <c r="M99" s="174" t="s">
        <v>284</v>
      </c>
      <c r="N99" s="174" t="s">
        <v>286</v>
      </c>
      <c r="O99" s="443">
        <f t="shared" si="8"/>
        <v>100</v>
      </c>
      <c r="P99" s="443">
        <f t="shared" si="7"/>
        <v>100</v>
      </c>
      <c r="Q99" s="220">
        <f>'приложение 1.1 '!H102</f>
        <v>7.5046236300000002</v>
      </c>
      <c r="R99" s="106"/>
      <c r="S99" s="106">
        <f>'приложение 1.1 '!I102</f>
        <v>0</v>
      </c>
      <c r="T99" s="106"/>
      <c r="U99" s="108" t="s">
        <v>115</v>
      </c>
      <c r="V99" s="109"/>
      <c r="W99" s="436" t="s">
        <v>1965</v>
      </c>
      <c r="X99" s="110">
        <v>10.5</v>
      </c>
      <c r="Y99" s="110">
        <v>8.4</v>
      </c>
      <c r="Z99" s="110">
        <v>13.27</v>
      </c>
      <c r="AA99" s="110">
        <v>24.86</v>
      </c>
    </row>
    <row r="100" spans="1:27" ht="129" customHeight="1">
      <c r="A100" s="431" t="str">
        <f>'приложение 1.1 '!A103</f>
        <v>1.1.3.68</v>
      </c>
      <c r="B100" s="433" t="str">
        <f>'приложение 1.1 '!B103</f>
        <v>Реконструкция ТП-420 (Замена ТМГ-2*1000кВА на ТМГ-2*1250кВА; Замена оборудования РУ-10кВ, РУ-0,4кВ)</v>
      </c>
      <c r="C100" s="104" t="s">
        <v>1150</v>
      </c>
      <c r="D100" s="104" t="s">
        <v>473</v>
      </c>
      <c r="E100" s="203">
        <f>'приложение 1.1 '!E103</f>
        <v>2.5</v>
      </c>
      <c r="F100" s="104"/>
      <c r="G100" s="203">
        <f>'приложение 1.1 '!D103</f>
        <v>0</v>
      </c>
      <c r="H100" s="105"/>
      <c r="I100" s="104">
        <f>'приложение 1.1 '!F103</f>
        <v>2014</v>
      </c>
      <c r="J100" s="104">
        <f>'приложение 1.1 '!G103</f>
        <v>2014</v>
      </c>
      <c r="K100" s="174" t="s">
        <v>463</v>
      </c>
      <c r="L100" s="174" t="s">
        <v>285</v>
      </c>
      <c r="M100" s="174" t="s">
        <v>284</v>
      </c>
      <c r="N100" s="174" t="s">
        <v>286</v>
      </c>
      <c r="O100" s="443">
        <f t="shared" si="8"/>
        <v>100</v>
      </c>
      <c r="P100" s="443">
        <f t="shared" si="7"/>
        <v>100</v>
      </c>
      <c r="Q100" s="220">
        <f>'приложение 1.1 '!H103</f>
        <v>2.7737449999999999</v>
      </c>
      <c r="R100" s="106"/>
      <c r="S100" s="106">
        <f>'приложение 1.1 '!I103</f>
        <v>0</v>
      </c>
      <c r="T100" s="106"/>
      <c r="U100" s="108" t="s">
        <v>115</v>
      </c>
      <c r="V100" s="109"/>
      <c r="W100" s="436" t="s">
        <v>1965</v>
      </c>
      <c r="X100" s="110">
        <v>10.5</v>
      </c>
      <c r="Y100" s="110">
        <v>8.4</v>
      </c>
      <c r="Z100" s="110">
        <v>13.27</v>
      </c>
      <c r="AA100" s="110">
        <v>24.86</v>
      </c>
    </row>
    <row r="101" spans="1:27" ht="129" customHeight="1">
      <c r="A101" s="431" t="str">
        <f>'приложение 1.1 '!A104</f>
        <v>1.1.3.69</v>
      </c>
      <c r="B101" s="433" t="str">
        <f>'приложение 1.1 '!B104</f>
        <v>Реконструкция ТП-236 (Замена ТМ 2х630кВА на ТМГ 2х1000кВА 10/0,4кВ , Замена оборудования РУ-0,4кВ, РУ-10кВ, установка доп. ячейки РУ-10кВ)</v>
      </c>
      <c r="C101" s="104" t="s">
        <v>1150</v>
      </c>
      <c r="D101" s="104" t="s">
        <v>473</v>
      </c>
      <c r="E101" s="203">
        <f>'приложение 1.1 '!E104</f>
        <v>2</v>
      </c>
      <c r="F101" s="104"/>
      <c r="G101" s="203">
        <f>'приложение 1.1 '!D104</f>
        <v>0</v>
      </c>
      <c r="H101" s="105"/>
      <c r="I101" s="104">
        <f>'приложение 1.1 '!F104</f>
        <v>2014</v>
      </c>
      <c r="J101" s="104">
        <f>'приложение 1.1 '!G104</f>
        <v>2014</v>
      </c>
      <c r="K101" s="174" t="s">
        <v>463</v>
      </c>
      <c r="L101" s="174" t="s">
        <v>285</v>
      </c>
      <c r="M101" s="174" t="s">
        <v>284</v>
      </c>
      <c r="N101" s="174" t="s">
        <v>286</v>
      </c>
      <c r="O101" s="443">
        <f t="shared" si="8"/>
        <v>100</v>
      </c>
      <c r="P101" s="443">
        <f t="shared" si="7"/>
        <v>100</v>
      </c>
      <c r="Q101" s="220">
        <f>'приложение 1.1 '!H104</f>
        <v>6.4128659500000005</v>
      </c>
      <c r="R101" s="106"/>
      <c r="S101" s="106">
        <f>'приложение 1.1 '!I104</f>
        <v>0</v>
      </c>
      <c r="T101" s="106"/>
      <c r="U101" s="108" t="s">
        <v>115</v>
      </c>
      <c r="V101" s="109"/>
      <c r="W101" s="436" t="s">
        <v>1965</v>
      </c>
      <c r="X101" s="110">
        <v>10.5</v>
      </c>
      <c r="Y101" s="110">
        <v>8.4</v>
      </c>
      <c r="Z101" s="110">
        <v>13.27</v>
      </c>
      <c r="AA101" s="110">
        <v>24.86</v>
      </c>
    </row>
    <row r="102" spans="1:27" ht="114" customHeight="1">
      <c r="A102" s="431" t="str">
        <f>'приложение 1.1 '!A105</f>
        <v>1.1.3.70</v>
      </c>
      <c r="B102" s="433" t="str">
        <f>'приложение 1.1 '!B105</f>
        <v>Реконструкция ТП-249 (установка доп.ячейки РУ-10кВ)</v>
      </c>
      <c r="C102" s="104" t="s">
        <v>1150</v>
      </c>
      <c r="D102" s="104" t="s">
        <v>473</v>
      </c>
      <c r="E102" s="203">
        <f>'приложение 1.1 '!E105</f>
        <v>0</v>
      </c>
      <c r="F102" s="104"/>
      <c r="G102" s="203">
        <f>'приложение 1.1 '!D105</f>
        <v>0</v>
      </c>
      <c r="H102" s="105"/>
      <c r="I102" s="104">
        <f>'приложение 1.1 '!F105</f>
        <v>2014</v>
      </c>
      <c r="J102" s="104">
        <f>'приложение 1.1 '!G105</f>
        <v>2014</v>
      </c>
      <c r="K102" s="174" t="s">
        <v>463</v>
      </c>
      <c r="L102" s="174" t="s">
        <v>285</v>
      </c>
      <c r="M102" s="174" t="s">
        <v>284</v>
      </c>
      <c r="N102" s="174" t="s">
        <v>286</v>
      </c>
      <c r="O102" s="443">
        <f t="shared" si="8"/>
        <v>100</v>
      </c>
      <c r="P102" s="443">
        <f t="shared" si="7"/>
        <v>100</v>
      </c>
      <c r="Q102" s="220">
        <f>'приложение 1.1 '!H105</f>
        <v>0.92879639999999997</v>
      </c>
      <c r="R102" s="106"/>
      <c r="S102" s="106">
        <f>'приложение 1.1 '!I105</f>
        <v>0</v>
      </c>
      <c r="T102" s="106"/>
      <c r="U102" s="108" t="s">
        <v>17</v>
      </c>
      <c r="V102" s="109"/>
      <c r="W102" s="436" t="s">
        <v>1965</v>
      </c>
      <c r="X102" s="110">
        <v>10.5</v>
      </c>
      <c r="Y102" s="110">
        <v>8.4</v>
      </c>
      <c r="Z102" s="110">
        <v>13.27</v>
      </c>
      <c r="AA102" s="110">
        <v>24.86</v>
      </c>
    </row>
    <row r="103" spans="1:27" ht="129" customHeight="1">
      <c r="A103" s="431" t="str">
        <f>'приложение 1.1 '!A106</f>
        <v>1.1.3.71</v>
      </c>
      <c r="B103" s="433" t="str">
        <f>'приложение 1.1 '!B106</f>
        <v>Реконструкция ТП-405 (Замена ТМ 2х630/10/0,4кВА на ТМГ 2х1000/10/0,4кВА, Замена РУ-0,4кВ)</v>
      </c>
      <c r="C103" s="104" t="s">
        <v>1150</v>
      </c>
      <c r="D103" s="104" t="s">
        <v>473</v>
      </c>
      <c r="E103" s="203">
        <f>'приложение 1.1 '!E106</f>
        <v>2</v>
      </c>
      <c r="F103" s="104"/>
      <c r="G103" s="203">
        <f>'приложение 1.1 '!D106</f>
        <v>0</v>
      </c>
      <c r="H103" s="105"/>
      <c r="I103" s="104">
        <f>'приложение 1.1 '!F106</f>
        <v>2014</v>
      </c>
      <c r="J103" s="104">
        <f>'приложение 1.1 '!G106</f>
        <v>2014</v>
      </c>
      <c r="K103" s="174" t="s">
        <v>463</v>
      </c>
      <c r="L103" s="174" t="s">
        <v>285</v>
      </c>
      <c r="M103" s="174" t="s">
        <v>284</v>
      </c>
      <c r="N103" s="174" t="s">
        <v>286</v>
      </c>
      <c r="O103" s="443">
        <f t="shared" si="8"/>
        <v>100</v>
      </c>
      <c r="P103" s="443">
        <f t="shared" si="7"/>
        <v>100</v>
      </c>
      <c r="Q103" s="220">
        <f>'приложение 1.1 '!H106</f>
        <v>3.0257675000000002</v>
      </c>
      <c r="R103" s="106"/>
      <c r="S103" s="106">
        <f>'приложение 1.1 '!I106</f>
        <v>0</v>
      </c>
      <c r="T103" s="106"/>
      <c r="U103" s="108" t="s">
        <v>115</v>
      </c>
      <c r="V103" s="109"/>
      <c r="W103" s="436" t="s">
        <v>1965</v>
      </c>
      <c r="X103" s="110">
        <v>10.5</v>
      </c>
      <c r="Y103" s="110">
        <v>8.4</v>
      </c>
      <c r="Z103" s="110">
        <v>13.27</v>
      </c>
      <c r="AA103" s="110">
        <v>24.86</v>
      </c>
    </row>
    <row r="104" spans="1:27" ht="129" customHeight="1">
      <c r="A104" s="431" t="str">
        <f>'приложение 1.1 '!A107</f>
        <v>1.1.3.72</v>
      </c>
      <c r="B104" s="433" t="str">
        <f>'приложение 1.1 '!B107</f>
        <v>Реконструкция ТП-275 (Замена ТМГ-2х1000кВА на ТМГ-2х1250кВА, замена оборудования РУ-0,4кВ, РУ-10кВ)</v>
      </c>
      <c r="C104" s="104" t="s">
        <v>1150</v>
      </c>
      <c r="D104" s="104" t="s">
        <v>473</v>
      </c>
      <c r="E104" s="203">
        <f>'приложение 1.1 '!E107</f>
        <v>2.5</v>
      </c>
      <c r="F104" s="104"/>
      <c r="G104" s="203">
        <f>'приложение 1.1 '!D107</f>
        <v>0</v>
      </c>
      <c r="H104" s="105"/>
      <c r="I104" s="104">
        <f>'приложение 1.1 '!F107</f>
        <v>2014</v>
      </c>
      <c r="J104" s="104">
        <f>'приложение 1.1 '!G107</f>
        <v>2014</v>
      </c>
      <c r="K104" s="174" t="s">
        <v>463</v>
      </c>
      <c r="L104" s="174" t="s">
        <v>285</v>
      </c>
      <c r="M104" s="174" t="s">
        <v>284</v>
      </c>
      <c r="N104" s="174" t="s">
        <v>286</v>
      </c>
      <c r="O104" s="443">
        <f t="shared" si="8"/>
        <v>100</v>
      </c>
      <c r="P104" s="443">
        <f t="shared" si="7"/>
        <v>100</v>
      </c>
      <c r="Q104" s="220">
        <f>'приложение 1.1 '!H107</f>
        <v>5.7765685300000005</v>
      </c>
      <c r="R104" s="106"/>
      <c r="S104" s="106">
        <f>'приложение 1.1 '!I107</f>
        <v>0</v>
      </c>
      <c r="T104" s="106"/>
      <c r="U104" s="108" t="s">
        <v>115</v>
      </c>
      <c r="V104" s="109"/>
      <c r="W104" s="436" t="s">
        <v>1965</v>
      </c>
      <c r="X104" s="110">
        <v>10.5</v>
      </c>
      <c r="Y104" s="110">
        <v>8.4</v>
      </c>
      <c r="Z104" s="110">
        <v>13.27</v>
      </c>
      <c r="AA104" s="110">
        <v>24.86</v>
      </c>
    </row>
    <row r="105" spans="1:27" ht="129" customHeight="1">
      <c r="A105" s="431" t="str">
        <f>'приложение 1.1 '!A108</f>
        <v>1.1.3.73</v>
      </c>
      <c r="B105" s="433" t="str">
        <f>'приложение 1.1 '!B108</f>
        <v>Реконструкция ТП-483 (Замена оборудования РУ-0,4; РУ-10кВ, Замена ТМГ 2х630кВА на ТМГ 2х1000кВА)</v>
      </c>
      <c r="C105" s="104" t="s">
        <v>1150</v>
      </c>
      <c r="D105" s="104" t="s">
        <v>473</v>
      </c>
      <c r="E105" s="203">
        <f>'приложение 1.1 '!E108</f>
        <v>2</v>
      </c>
      <c r="F105" s="104"/>
      <c r="G105" s="203">
        <f>'приложение 1.1 '!D108</f>
        <v>0</v>
      </c>
      <c r="H105" s="105"/>
      <c r="I105" s="104">
        <f>'приложение 1.1 '!F108</f>
        <v>2014</v>
      </c>
      <c r="J105" s="104">
        <f>'приложение 1.1 '!G108</f>
        <v>2014</v>
      </c>
      <c r="K105" s="174" t="s">
        <v>463</v>
      </c>
      <c r="L105" s="174" t="s">
        <v>285</v>
      </c>
      <c r="M105" s="174" t="s">
        <v>284</v>
      </c>
      <c r="N105" s="174" t="s">
        <v>286</v>
      </c>
      <c r="O105" s="443">
        <f t="shared" si="8"/>
        <v>100</v>
      </c>
      <c r="P105" s="443">
        <f t="shared" si="7"/>
        <v>100</v>
      </c>
      <c r="Q105" s="220">
        <f>'приложение 1.1 '!H108</f>
        <v>4.4723304600000002</v>
      </c>
      <c r="R105" s="106"/>
      <c r="S105" s="106">
        <f>'приложение 1.1 '!I108</f>
        <v>0</v>
      </c>
      <c r="T105" s="106"/>
      <c r="U105" s="108" t="s">
        <v>115</v>
      </c>
      <c r="V105" s="109"/>
      <c r="W105" s="436" t="s">
        <v>1965</v>
      </c>
      <c r="X105" s="110">
        <v>10.5</v>
      </c>
      <c r="Y105" s="110">
        <v>8.4</v>
      </c>
      <c r="Z105" s="110">
        <v>13.27</v>
      </c>
      <c r="AA105" s="110">
        <v>24.86</v>
      </c>
    </row>
    <row r="106" spans="1:27" ht="129" customHeight="1">
      <c r="A106" s="431" t="str">
        <f>'приложение 1.1 '!A109</f>
        <v>1.1.3.74</v>
      </c>
      <c r="B106" s="433" t="str">
        <f>'приложение 1.1 '!B109</f>
        <v>Реконструкция ТП-346 (Замена оборудования РУ-0,4; РУ-10кВ)</v>
      </c>
      <c r="C106" s="104" t="s">
        <v>1150</v>
      </c>
      <c r="D106" s="104" t="s">
        <v>473</v>
      </c>
      <c r="E106" s="203">
        <f>'приложение 1.1 '!E109</f>
        <v>0</v>
      </c>
      <c r="F106" s="104"/>
      <c r="G106" s="203">
        <f>'приложение 1.1 '!D109</f>
        <v>0</v>
      </c>
      <c r="H106" s="105"/>
      <c r="I106" s="104">
        <f>'приложение 1.1 '!F109</f>
        <v>2014</v>
      </c>
      <c r="J106" s="104">
        <f>'приложение 1.1 '!G109</f>
        <v>2014</v>
      </c>
      <c r="K106" s="174" t="s">
        <v>463</v>
      </c>
      <c r="L106" s="174" t="s">
        <v>285</v>
      </c>
      <c r="M106" s="174" t="s">
        <v>284</v>
      </c>
      <c r="N106" s="174" t="s">
        <v>286</v>
      </c>
      <c r="O106" s="443">
        <f t="shared" si="8"/>
        <v>100</v>
      </c>
      <c r="P106" s="443">
        <f t="shared" si="7"/>
        <v>100</v>
      </c>
      <c r="Q106" s="220">
        <f>'приложение 1.1 '!H109</f>
        <v>2.4352080200000001</v>
      </c>
      <c r="R106" s="106"/>
      <c r="S106" s="106">
        <f>'приложение 1.1 '!I109</f>
        <v>0</v>
      </c>
      <c r="T106" s="106"/>
      <c r="U106" s="108" t="s">
        <v>17</v>
      </c>
      <c r="V106" s="109"/>
      <c r="W106" s="436" t="s">
        <v>1965</v>
      </c>
      <c r="X106" s="110">
        <v>10.5</v>
      </c>
      <c r="Y106" s="110">
        <v>8.4</v>
      </c>
      <c r="Z106" s="110">
        <v>13.27</v>
      </c>
      <c r="AA106" s="110">
        <v>24.86</v>
      </c>
    </row>
    <row r="107" spans="1:27" ht="129" customHeight="1">
      <c r="A107" s="431" t="str">
        <f>'приложение 1.1 '!A110</f>
        <v>1.1.3.75</v>
      </c>
      <c r="B107" s="433" t="str">
        <f>'приложение 1.1 '!B110</f>
        <v>Реконструкция ТП-348 (Замена оборудования РУ-0,4; РУ-10кВ)</v>
      </c>
      <c r="C107" s="104" t="s">
        <v>1150</v>
      </c>
      <c r="D107" s="104" t="s">
        <v>473</v>
      </c>
      <c r="E107" s="203">
        <f>'приложение 1.1 '!E110</f>
        <v>0</v>
      </c>
      <c r="F107" s="104"/>
      <c r="G107" s="203">
        <f>'приложение 1.1 '!D110</f>
        <v>0</v>
      </c>
      <c r="H107" s="105"/>
      <c r="I107" s="104">
        <f>'приложение 1.1 '!F110</f>
        <v>2014</v>
      </c>
      <c r="J107" s="104">
        <f>'приложение 1.1 '!G110</f>
        <v>2014</v>
      </c>
      <c r="K107" s="174" t="s">
        <v>463</v>
      </c>
      <c r="L107" s="174" t="s">
        <v>285</v>
      </c>
      <c r="M107" s="174" t="s">
        <v>284</v>
      </c>
      <c r="N107" s="174" t="s">
        <v>286</v>
      </c>
      <c r="O107" s="443">
        <f t="shared" si="8"/>
        <v>100</v>
      </c>
      <c r="P107" s="443">
        <f t="shared" si="7"/>
        <v>100</v>
      </c>
      <c r="Q107" s="220">
        <f>'приложение 1.1 '!H110</f>
        <v>2.4081174500000002</v>
      </c>
      <c r="R107" s="106"/>
      <c r="S107" s="106">
        <f>'приложение 1.1 '!I110</f>
        <v>0</v>
      </c>
      <c r="T107" s="106"/>
      <c r="U107" s="108" t="s">
        <v>17</v>
      </c>
      <c r="V107" s="109"/>
      <c r="W107" s="436" t="s">
        <v>1965</v>
      </c>
      <c r="X107" s="110">
        <v>10.5</v>
      </c>
      <c r="Y107" s="110">
        <v>8.4</v>
      </c>
      <c r="Z107" s="110">
        <v>13.27</v>
      </c>
      <c r="AA107" s="110">
        <v>24.86</v>
      </c>
    </row>
    <row r="108" spans="1:27" ht="148.5" customHeight="1">
      <c r="A108" s="431" t="str">
        <f>'приложение 1.1 '!A111</f>
        <v>1.1.3.76</v>
      </c>
      <c r="B108" s="433" t="str">
        <f>'приложение 1.1 '!B111</f>
        <v>Реконструкция ТП-503 (замена ТМГ2х400кВА на ТМГ 2х630кВА 10/0,4; РУ-0,4кВ)</v>
      </c>
      <c r="C108" s="104" t="s">
        <v>1150</v>
      </c>
      <c r="D108" s="104" t="s">
        <v>473</v>
      </c>
      <c r="E108" s="203">
        <f>'приложение 1.1 '!E111</f>
        <v>1.26</v>
      </c>
      <c r="F108" s="104"/>
      <c r="G108" s="203">
        <f>'приложение 1.1 '!D111</f>
        <v>0</v>
      </c>
      <c r="H108" s="105"/>
      <c r="I108" s="104">
        <f>'приложение 1.1 '!F111</f>
        <v>2014</v>
      </c>
      <c r="J108" s="104">
        <f>'приложение 1.1 '!G111</f>
        <v>2014</v>
      </c>
      <c r="K108" s="174" t="s">
        <v>463</v>
      </c>
      <c r="L108" s="174" t="s">
        <v>285</v>
      </c>
      <c r="M108" s="174" t="s">
        <v>284</v>
      </c>
      <c r="N108" s="174" t="s">
        <v>286</v>
      </c>
      <c r="O108" s="443">
        <f t="shared" si="8"/>
        <v>100</v>
      </c>
      <c r="P108" s="443">
        <f t="shared" si="7"/>
        <v>100</v>
      </c>
      <c r="Q108" s="220">
        <f>'приложение 1.1 '!H111</f>
        <v>3.8639269800000005</v>
      </c>
      <c r="R108" s="106"/>
      <c r="S108" s="106">
        <f>'приложение 1.1 '!I111</f>
        <v>2.2204460492503131E-16</v>
      </c>
      <c r="T108" s="106"/>
      <c r="U108" s="108" t="s">
        <v>115</v>
      </c>
      <c r="V108" s="109"/>
      <c r="W108" s="436" t="s">
        <v>1965</v>
      </c>
      <c r="X108" s="110">
        <v>10.5</v>
      </c>
      <c r="Y108" s="110">
        <v>8.4</v>
      </c>
      <c r="Z108" s="110">
        <v>13.27</v>
      </c>
      <c r="AA108" s="110">
        <v>24.86</v>
      </c>
    </row>
    <row r="109" spans="1:27" ht="138" customHeight="1">
      <c r="A109" s="431" t="str">
        <f>'приложение 1.1 '!A112</f>
        <v>1.1.3.77</v>
      </c>
      <c r="B109" s="433" t="str">
        <f>'приложение 1.1 '!B112</f>
        <v>Реконструкция ТП-393 (Замена ТМ-2×630кВА на ТМГ-2×1000кВА 10/0,4кВ; РУ-0,4кВ)</v>
      </c>
      <c r="C109" s="104" t="s">
        <v>1150</v>
      </c>
      <c r="D109" s="104" t="s">
        <v>473</v>
      </c>
      <c r="E109" s="203">
        <f>'приложение 1.1 '!E112</f>
        <v>2</v>
      </c>
      <c r="F109" s="104"/>
      <c r="G109" s="203">
        <f>'приложение 1.1 '!D112</f>
        <v>0</v>
      </c>
      <c r="H109" s="105"/>
      <c r="I109" s="104">
        <f>'приложение 1.1 '!F112</f>
        <v>2015</v>
      </c>
      <c r="J109" s="104">
        <f>'приложение 1.1 '!G112</f>
        <v>2015</v>
      </c>
      <c r="K109" s="174" t="s">
        <v>463</v>
      </c>
      <c r="L109" s="174" t="s">
        <v>285</v>
      </c>
      <c r="M109" s="174" t="s">
        <v>284</v>
      </c>
      <c r="N109" s="174" t="s">
        <v>286</v>
      </c>
      <c r="O109" s="443">
        <f t="shared" si="8"/>
        <v>100</v>
      </c>
      <c r="P109" s="443">
        <f t="shared" si="7"/>
        <v>100</v>
      </c>
      <c r="Q109" s="220">
        <f>'приложение 1.1 '!H112</f>
        <v>4.4584229999999998</v>
      </c>
      <c r="R109" s="106"/>
      <c r="S109" s="106">
        <f>'приложение 1.1 '!I112</f>
        <v>0</v>
      </c>
      <c r="T109" s="106"/>
      <c r="U109" s="108" t="s">
        <v>115</v>
      </c>
      <c r="V109" s="109"/>
      <c r="W109" s="436" t="s">
        <v>1965</v>
      </c>
      <c r="X109" s="110">
        <v>10.5</v>
      </c>
      <c r="Y109" s="110">
        <v>8.4</v>
      </c>
      <c r="Z109" s="110">
        <v>13.27</v>
      </c>
      <c r="AA109" s="110">
        <v>24.86</v>
      </c>
    </row>
    <row r="110" spans="1:27" ht="129" customHeight="1">
      <c r="A110" s="431" t="str">
        <f>'приложение 1.1 '!A113</f>
        <v>1.1.3.78</v>
      </c>
      <c r="B110" s="433" t="str">
        <f>'приложение 1.1 '!B113</f>
        <v>Реконструкция ТП-303 (замена ячеек КСО-386)</v>
      </c>
      <c r="C110" s="104" t="s">
        <v>1150</v>
      </c>
      <c r="D110" s="104" t="s">
        <v>473</v>
      </c>
      <c r="E110" s="203">
        <f>'приложение 1.1 '!E113</f>
        <v>0</v>
      </c>
      <c r="F110" s="104"/>
      <c r="G110" s="203">
        <f>'приложение 1.1 '!D113</f>
        <v>0</v>
      </c>
      <c r="H110" s="105"/>
      <c r="I110" s="104">
        <f>'приложение 1.1 '!F113</f>
        <v>2016</v>
      </c>
      <c r="J110" s="104">
        <f>'приложение 1.1 '!G113</f>
        <v>2017</v>
      </c>
      <c r="K110" s="174" t="s">
        <v>463</v>
      </c>
      <c r="L110" s="174" t="s">
        <v>285</v>
      </c>
      <c r="M110" s="174" t="s">
        <v>284</v>
      </c>
      <c r="N110" s="174" t="s">
        <v>286</v>
      </c>
      <c r="O110" s="443">
        <f t="shared" si="8"/>
        <v>0</v>
      </c>
      <c r="P110" s="443">
        <f t="shared" si="7"/>
        <v>0</v>
      </c>
      <c r="Q110" s="220">
        <f>'приложение 1.1 '!H113</f>
        <v>0.95967000000000002</v>
      </c>
      <c r="R110" s="106"/>
      <c r="S110" s="106">
        <f>'приложение 1.1 '!I113</f>
        <v>0.95967000000000002</v>
      </c>
      <c r="T110" s="106"/>
      <c r="U110" s="108" t="s">
        <v>17</v>
      </c>
      <c r="V110" s="109"/>
      <c r="W110" s="436" t="s">
        <v>1965</v>
      </c>
      <c r="X110" s="110">
        <v>10.5</v>
      </c>
      <c r="Y110" s="110">
        <v>8.4</v>
      </c>
      <c r="Z110" s="110">
        <v>13.27</v>
      </c>
      <c r="AA110" s="110">
        <v>24.86</v>
      </c>
    </row>
    <row r="111" spans="1:27" ht="129" customHeight="1">
      <c r="A111" s="431" t="str">
        <f>'приложение 1.1 '!A114</f>
        <v>1.1.3.79</v>
      </c>
      <c r="B111" s="433" t="str">
        <f>'приложение 1.1 '!B114</f>
        <v>Реконструкция ТП-324  (замена ячеек КСО-386)</v>
      </c>
      <c r="C111" s="104" t="s">
        <v>1150</v>
      </c>
      <c r="D111" s="104" t="s">
        <v>473</v>
      </c>
      <c r="E111" s="203">
        <f>'приложение 1.1 '!E114</f>
        <v>0</v>
      </c>
      <c r="F111" s="104"/>
      <c r="G111" s="203">
        <f>'приложение 1.1 '!D114</f>
        <v>0</v>
      </c>
      <c r="H111" s="105"/>
      <c r="I111" s="104">
        <f>'приложение 1.1 '!F114</f>
        <v>2017</v>
      </c>
      <c r="J111" s="104">
        <f>'приложение 1.1 '!G114</f>
        <v>2017</v>
      </c>
      <c r="K111" s="174" t="s">
        <v>463</v>
      </c>
      <c r="L111" s="174" t="s">
        <v>285</v>
      </c>
      <c r="M111" s="174" t="s">
        <v>284</v>
      </c>
      <c r="N111" s="174" t="s">
        <v>286</v>
      </c>
      <c r="O111" s="443">
        <f t="shared" si="8"/>
        <v>0</v>
      </c>
      <c r="P111" s="443">
        <f t="shared" si="7"/>
        <v>0</v>
      </c>
      <c r="Q111" s="220">
        <f>'приложение 1.1 '!H114</f>
        <v>1.29945</v>
      </c>
      <c r="R111" s="106"/>
      <c r="S111" s="106">
        <f>'приложение 1.1 '!I114</f>
        <v>1.29945</v>
      </c>
      <c r="T111" s="106"/>
      <c r="U111" s="108" t="s">
        <v>17</v>
      </c>
      <c r="V111" s="109"/>
      <c r="W111" s="436" t="s">
        <v>1965</v>
      </c>
      <c r="X111" s="110">
        <v>10.5</v>
      </c>
      <c r="Y111" s="110">
        <v>8.4</v>
      </c>
      <c r="Z111" s="110">
        <v>13.27</v>
      </c>
      <c r="AA111" s="110">
        <v>24.86</v>
      </c>
    </row>
    <row r="112" spans="1:27" ht="129" customHeight="1">
      <c r="A112" s="431" t="str">
        <f>'приложение 1.1 '!A115</f>
        <v>1.1.3.80</v>
      </c>
      <c r="B112" s="433" t="str">
        <f>'приложение 1.1 '!B115</f>
        <v>Реконструкция ТП-464  (замена ячеек КСО-386)</v>
      </c>
      <c r="C112" s="104" t="s">
        <v>1150</v>
      </c>
      <c r="D112" s="104" t="s">
        <v>473</v>
      </c>
      <c r="E112" s="203">
        <f>'приложение 1.1 '!E115</f>
        <v>0</v>
      </c>
      <c r="F112" s="104"/>
      <c r="G112" s="203">
        <f>'приложение 1.1 '!D115</f>
        <v>0</v>
      </c>
      <c r="H112" s="105"/>
      <c r="I112" s="104">
        <f>'приложение 1.1 '!F115</f>
        <v>2017</v>
      </c>
      <c r="J112" s="104">
        <f>'приложение 1.1 '!G115</f>
        <v>2017</v>
      </c>
      <c r="K112" s="174" t="s">
        <v>463</v>
      </c>
      <c r="L112" s="174" t="s">
        <v>285</v>
      </c>
      <c r="M112" s="174" t="s">
        <v>284</v>
      </c>
      <c r="N112" s="174" t="s">
        <v>286</v>
      </c>
      <c r="O112" s="443">
        <f t="shared" si="8"/>
        <v>0</v>
      </c>
      <c r="P112" s="443">
        <f t="shared" si="7"/>
        <v>0</v>
      </c>
      <c r="Q112" s="220">
        <f>'приложение 1.1 '!H115</f>
        <v>1.3066</v>
      </c>
      <c r="R112" s="106"/>
      <c r="S112" s="106">
        <f>'приложение 1.1 '!I115</f>
        <v>1.3066</v>
      </c>
      <c r="T112" s="106"/>
      <c r="U112" s="108" t="s">
        <v>17</v>
      </c>
      <c r="V112" s="109"/>
      <c r="W112" s="436" t="s">
        <v>1965</v>
      </c>
      <c r="X112" s="110">
        <v>10.5</v>
      </c>
      <c r="Y112" s="110">
        <v>8.4</v>
      </c>
      <c r="Z112" s="110">
        <v>13.27</v>
      </c>
      <c r="AA112" s="110">
        <v>24.86</v>
      </c>
    </row>
    <row r="113" spans="1:27" ht="135" customHeight="1">
      <c r="A113" s="431" t="str">
        <f>'приложение 1.1 '!A116</f>
        <v>1.1.3.81</v>
      </c>
      <c r="B113" s="433" t="str">
        <f>'приложение 1.1 '!B116</f>
        <v>Реконструкция ТП-504 (Замена РУ-0,4кВ; замена одной ячейки КСО с ВНП)</v>
      </c>
      <c r="C113" s="104" t="s">
        <v>1150</v>
      </c>
      <c r="D113" s="104" t="s">
        <v>473</v>
      </c>
      <c r="E113" s="203">
        <f>'приложение 1.1 '!E116</f>
        <v>0</v>
      </c>
      <c r="F113" s="104"/>
      <c r="G113" s="203">
        <f>'приложение 1.1 '!D116</f>
        <v>0</v>
      </c>
      <c r="H113" s="105"/>
      <c r="I113" s="104">
        <f>'приложение 1.1 '!F116</f>
        <v>2017</v>
      </c>
      <c r="J113" s="104">
        <f>'приложение 1.1 '!G116</f>
        <v>2017</v>
      </c>
      <c r="K113" s="174" t="s">
        <v>463</v>
      </c>
      <c r="L113" s="174" t="s">
        <v>285</v>
      </c>
      <c r="M113" s="174" t="s">
        <v>284</v>
      </c>
      <c r="N113" s="174" t="s">
        <v>286</v>
      </c>
      <c r="O113" s="443">
        <f t="shared" si="8"/>
        <v>0</v>
      </c>
      <c r="P113" s="443">
        <f t="shared" si="7"/>
        <v>0</v>
      </c>
      <c r="Q113" s="220">
        <f>'приложение 1.1 '!H116</f>
        <v>3.3344999999999998</v>
      </c>
      <c r="R113" s="106"/>
      <c r="S113" s="106">
        <f>'приложение 1.1 '!I116</f>
        <v>3.3344999999999998</v>
      </c>
      <c r="T113" s="106"/>
      <c r="U113" s="108" t="s">
        <v>17</v>
      </c>
      <c r="V113" s="109"/>
      <c r="W113" s="436" t="s">
        <v>1965</v>
      </c>
      <c r="X113" s="110">
        <v>10.5</v>
      </c>
      <c r="Y113" s="110">
        <v>8.4</v>
      </c>
      <c r="Z113" s="110">
        <v>13.27</v>
      </c>
      <c r="AA113" s="110">
        <v>24.86</v>
      </c>
    </row>
    <row r="114" spans="1:27" ht="129" customHeight="1">
      <c r="A114" s="431" t="str">
        <f>'приложение 1.1 '!A117</f>
        <v>1.1.3.83</v>
      </c>
      <c r="B114" s="433" t="str">
        <f>'приложение 1.1 '!B117</f>
        <v>Реконструкция ТП-591 (Замена ТМГ 2х630кВА на ТМГ 2х1000кВА)</v>
      </c>
      <c r="C114" s="104" t="s">
        <v>1150</v>
      </c>
      <c r="D114" s="104" t="s">
        <v>473</v>
      </c>
      <c r="E114" s="203">
        <f>'приложение 1.1 '!E117</f>
        <v>2</v>
      </c>
      <c r="F114" s="104"/>
      <c r="G114" s="203">
        <f>'приложение 1.1 '!D117</f>
        <v>0</v>
      </c>
      <c r="H114" s="105"/>
      <c r="I114" s="104">
        <f>'приложение 1.1 '!F117</f>
        <v>2015</v>
      </c>
      <c r="J114" s="104">
        <f>'приложение 1.1 '!G117</f>
        <v>2015</v>
      </c>
      <c r="K114" s="174" t="s">
        <v>463</v>
      </c>
      <c r="L114" s="174" t="s">
        <v>285</v>
      </c>
      <c r="M114" s="174" t="s">
        <v>284</v>
      </c>
      <c r="N114" s="174" t="s">
        <v>286</v>
      </c>
      <c r="O114" s="443">
        <f t="shared" si="8"/>
        <v>100</v>
      </c>
      <c r="P114" s="443">
        <f t="shared" si="7"/>
        <v>100</v>
      </c>
      <c r="Q114" s="220">
        <f>'приложение 1.1 '!H117</f>
        <v>3.89141578</v>
      </c>
      <c r="R114" s="106"/>
      <c r="S114" s="106">
        <f>'приложение 1.1 '!I117</f>
        <v>0</v>
      </c>
      <c r="T114" s="106"/>
      <c r="U114" s="108" t="s">
        <v>115</v>
      </c>
      <c r="V114" s="109"/>
      <c r="W114" s="436" t="s">
        <v>1965</v>
      </c>
      <c r="X114" s="110">
        <v>10.5</v>
      </c>
      <c r="Y114" s="110">
        <v>8.4</v>
      </c>
      <c r="Z114" s="110">
        <v>13.27</v>
      </c>
      <c r="AA114" s="110">
        <v>24.86</v>
      </c>
    </row>
    <row r="115" spans="1:27" ht="129" customHeight="1">
      <c r="A115" s="431" t="str">
        <f>'приложение 1.1 '!A118</f>
        <v>1.1.3.84</v>
      </c>
      <c r="B115" s="433" t="str">
        <f>'приложение 1.1 '!B118</f>
        <v>Реконструкция КТПН-686 (замена силовых трансформаторов 1*400 на 2*630; Замена оборудования РУ-10 кВ и РУ-0,4 кВ)</v>
      </c>
      <c r="C115" s="104" t="s">
        <v>1150</v>
      </c>
      <c r="D115" s="104" t="s">
        <v>473</v>
      </c>
      <c r="E115" s="203">
        <f>'приложение 1.1 '!E118</f>
        <v>1.26</v>
      </c>
      <c r="F115" s="104"/>
      <c r="G115" s="203">
        <f>'приложение 1.1 '!D118</f>
        <v>0</v>
      </c>
      <c r="H115" s="105"/>
      <c r="I115" s="104">
        <f>'приложение 1.1 '!F118</f>
        <v>2012</v>
      </c>
      <c r="J115" s="104">
        <f>'приложение 1.1 '!G118</f>
        <v>2012</v>
      </c>
      <c r="K115" s="174" t="s">
        <v>463</v>
      </c>
      <c r="L115" s="174" t="s">
        <v>285</v>
      </c>
      <c r="M115" s="174" t="s">
        <v>284</v>
      </c>
      <c r="N115" s="174" t="s">
        <v>286</v>
      </c>
      <c r="O115" s="443">
        <f t="shared" ref="O115" si="9">100-(S115*100/Q115)</f>
        <v>100</v>
      </c>
      <c r="P115" s="443">
        <f t="shared" ref="P115" si="10">O115</f>
        <v>100</v>
      </c>
      <c r="Q115" s="220">
        <f>'приложение 1.1 '!H118</f>
        <v>1.8360000000000001</v>
      </c>
      <c r="R115" s="106"/>
      <c r="S115" s="106">
        <f>'приложение 1.1 '!I118</f>
        <v>0</v>
      </c>
      <c r="T115" s="106"/>
      <c r="U115" s="108" t="s">
        <v>115</v>
      </c>
      <c r="V115" s="109"/>
      <c r="W115" s="436" t="s">
        <v>1965</v>
      </c>
      <c r="X115" s="110">
        <v>10.5</v>
      </c>
      <c r="Y115" s="110">
        <v>8.4</v>
      </c>
      <c r="Z115" s="110">
        <v>13.27</v>
      </c>
      <c r="AA115" s="110">
        <v>24.86</v>
      </c>
    </row>
    <row r="116" spans="1:27" ht="129" customHeight="1">
      <c r="A116" s="431" t="str">
        <f>'приложение 1.1 '!A119</f>
        <v>1.1.3.85</v>
      </c>
      <c r="B116" s="433" t="str">
        <f>'приложение 1.1 '!B119</f>
        <v>Реконструкция КТПН-729 (замена ТМ-630 на 2ТМГ-630кВА)</v>
      </c>
      <c r="C116" s="104" t="s">
        <v>1150</v>
      </c>
      <c r="D116" s="104" t="s">
        <v>473</v>
      </c>
      <c r="E116" s="203">
        <f>'приложение 1.1 '!E119</f>
        <v>1.26</v>
      </c>
      <c r="F116" s="104"/>
      <c r="G116" s="203">
        <f>'приложение 1.1 '!D118</f>
        <v>0</v>
      </c>
      <c r="H116" s="105"/>
      <c r="I116" s="104">
        <f>'приложение 1.1 '!F119</f>
        <v>2015</v>
      </c>
      <c r="J116" s="104">
        <f>'приложение 1.1 '!G119</f>
        <v>2015</v>
      </c>
      <c r="K116" s="174" t="s">
        <v>463</v>
      </c>
      <c r="L116" s="174" t="s">
        <v>285</v>
      </c>
      <c r="M116" s="174" t="s">
        <v>284</v>
      </c>
      <c r="N116" s="174" t="s">
        <v>286</v>
      </c>
      <c r="O116" s="443">
        <f t="shared" si="8"/>
        <v>100</v>
      </c>
      <c r="P116" s="443">
        <f t="shared" si="7"/>
        <v>100</v>
      </c>
      <c r="Q116" s="220">
        <f>'приложение 1.1 '!H119</f>
        <v>4.0969889999999998</v>
      </c>
      <c r="R116" s="106"/>
      <c r="S116" s="106">
        <f>'приложение 1.1 '!I119</f>
        <v>0</v>
      </c>
      <c r="T116" s="106"/>
      <c r="U116" s="108" t="s">
        <v>115</v>
      </c>
      <c r="V116" s="109"/>
      <c r="W116" s="436" t="s">
        <v>1965</v>
      </c>
      <c r="X116" s="110">
        <v>10.5</v>
      </c>
      <c r="Y116" s="110">
        <v>8.4</v>
      </c>
      <c r="Z116" s="110">
        <v>13.27</v>
      </c>
      <c r="AA116" s="110">
        <v>24.86</v>
      </c>
    </row>
    <row r="117" spans="1:27" ht="129" customHeight="1">
      <c r="A117" s="431" t="str">
        <f>'приложение 1.1 '!A120</f>
        <v>1.1.3.87</v>
      </c>
      <c r="B117" s="433" t="str">
        <f>'приложение 1.1 '!B120</f>
        <v>Реконструкция ТП-491 (Замена РУ-10/0,4кВ, замена ТМГ 2х1000кВА на ТМГ-2х1000кВА)</v>
      </c>
      <c r="C117" s="104" t="s">
        <v>1150</v>
      </c>
      <c r="D117" s="104" t="s">
        <v>473</v>
      </c>
      <c r="E117" s="203">
        <f>'приложение 1.1 '!E120</f>
        <v>2</v>
      </c>
      <c r="F117" s="104"/>
      <c r="G117" s="203">
        <f>'приложение 1.1 '!D120</f>
        <v>0</v>
      </c>
      <c r="H117" s="105"/>
      <c r="I117" s="104">
        <f>'приложение 1.1 '!F120</f>
        <v>2016</v>
      </c>
      <c r="J117" s="104">
        <f>'приложение 1.1 '!G120</f>
        <v>2017</v>
      </c>
      <c r="K117" s="174" t="s">
        <v>463</v>
      </c>
      <c r="L117" s="174" t="s">
        <v>285</v>
      </c>
      <c r="M117" s="174" t="s">
        <v>284</v>
      </c>
      <c r="N117" s="174" t="s">
        <v>286</v>
      </c>
      <c r="O117" s="443">
        <f t="shared" ref="O117:O120" si="11">100-(S117*100/Q117)</f>
        <v>0</v>
      </c>
      <c r="P117" s="443">
        <f t="shared" ref="P117:P120" si="12">O117</f>
        <v>0</v>
      </c>
      <c r="Q117" s="220">
        <f>'приложение 1.1 '!H120</f>
        <v>4.0623699999999996</v>
      </c>
      <c r="R117" s="106"/>
      <c r="S117" s="106">
        <f>'приложение 1.1 '!I120</f>
        <v>4.0623699999999996</v>
      </c>
      <c r="T117" s="106"/>
      <c r="U117" s="108" t="s">
        <v>115</v>
      </c>
      <c r="V117" s="109"/>
      <c r="W117" s="436" t="s">
        <v>1965</v>
      </c>
      <c r="X117" s="110">
        <v>10.5</v>
      </c>
      <c r="Y117" s="110">
        <v>8.4</v>
      </c>
      <c r="Z117" s="110">
        <v>13.27</v>
      </c>
      <c r="AA117" s="110">
        <v>24.86</v>
      </c>
    </row>
    <row r="118" spans="1:27" ht="129" customHeight="1">
      <c r="A118" s="431" t="str">
        <f>'приложение 1.1 '!A121</f>
        <v>1.1.3.88</v>
      </c>
      <c r="B118" s="433" t="str">
        <f>'приложение 1.1 '!B121</f>
        <v>Реконструкция ТП-599  (Замена РУ-0,4кВ, замена ТМГ 2х1600кВА на ТМГ-2х2500кВА)</v>
      </c>
      <c r="C118" s="104" t="s">
        <v>1150</v>
      </c>
      <c r="D118" s="104" t="s">
        <v>473</v>
      </c>
      <c r="E118" s="203">
        <f>'приложение 1.1 '!E121</f>
        <v>5</v>
      </c>
      <c r="F118" s="104"/>
      <c r="G118" s="203">
        <f>'приложение 1.1 '!D120</f>
        <v>0</v>
      </c>
      <c r="H118" s="105"/>
      <c r="I118" s="104">
        <f>'приложение 1.1 '!F121</f>
        <v>2016</v>
      </c>
      <c r="J118" s="104">
        <f>'приложение 1.1 '!G121</f>
        <v>2016</v>
      </c>
      <c r="K118" s="174" t="s">
        <v>463</v>
      </c>
      <c r="L118" s="174" t="s">
        <v>285</v>
      </c>
      <c r="M118" s="174" t="s">
        <v>284</v>
      </c>
      <c r="N118" s="174" t="s">
        <v>286</v>
      </c>
      <c r="O118" s="443">
        <f t="shared" si="11"/>
        <v>100</v>
      </c>
      <c r="P118" s="443">
        <f t="shared" si="12"/>
        <v>100</v>
      </c>
      <c r="Q118" s="220">
        <f>'приложение 1.1 '!H121</f>
        <v>9.3627269999999996</v>
      </c>
      <c r="R118" s="106"/>
      <c r="S118" s="106">
        <f>'приложение 1.1 '!I121</f>
        <v>0</v>
      </c>
      <c r="T118" s="106"/>
      <c r="U118" s="108" t="s">
        <v>115</v>
      </c>
      <c r="V118" s="109"/>
      <c r="W118" s="436" t="s">
        <v>1965</v>
      </c>
      <c r="X118" s="110">
        <v>10.5</v>
      </c>
      <c r="Y118" s="110">
        <v>8.4</v>
      </c>
      <c r="Z118" s="110">
        <v>13.27</v>
      </c>
      <c r="AA118" s="110">
        <v>24.86</v>
      </c>
    </row>
    <row r="119" spans="1:27" ht="129" customHeight="1">
      <c r="A119" s="431" t="str">
        <f>'приложение 1.1 '!A122</f>
        <v>1.1.3.89</v>
      </c>
      <c r="B119" s="433" t="str">
        <f>'приложение 1.1 '!B122</f>
        <v>Реконструкция КРУН-10 ф.Речпорт 1 "Речпорт"</v>
      </c>
      <c r="C119" s="104" t="s">
        <v>1150</v>
      </c>
      <c r="D119" s="104" t="s">
        <v>473</v>
      </c>
      <c r="E119" s="203">
        <f>'приложение 1.1 '!E122</f>
        <v>0</v>
      </c>
      <c r="F119" s="104"/>
      <c r="G119" s="203">
        <f>'приложение 1.1 '!D121</f>
        <v>0</v>
      </c>
      <c r="H119" s="105"/>
      <c r="I119" s="104">
        <f>'приложение 1.1 '!F122</f>
        <v>2016</v>
      </c>
      <c r="J119" s="104">
        <f>'приложение 1.1 '!G122</f>
        <v>2016</v>
      </c>
      <c r="K119" s="174" t="s">
        <v>463</v>
      </c>
      <c r="L119" s="174" t="s">
        <v>285</v>
      </c>
      <c r="M119" s="174" t="s">
        <v>284</v>
      </c>
      <c r="N119" s="174" t="s">
        <v>286</v>
      </c>
      <c r="O119" s="443">
        <f t="shared" si="11"/>
        <v>100</v>
      </c>
      <c r="P119" s="443">
        <f t="shared" si="12"/>
        <v>100</v>
      </c>
      <c r="Q119" s="220">
        <f>'приложение 1.1 '!H122</f>
        <v>0.72748699999999999</v>
      </c>
      <c r="R119" s="106"/>
      <c r="S119" s="106">
        <f>'приложение 1.1 '!I122</f>
        <v>0</v>
      </c>
      <c r="T119" s="106"/>
      <c r="U119" s="108" t="s">
        <v>115</v>
      </c>
      <c r="V119" s="109"/>
      <c r="W119" s="436" t="s">
        <v>1965</v>
      </c>
      <c r="X119" s="110">
        <v>10.5</v>
      </c>
      <c r="Y119" s="110">
        <v>8.4</v>
      </c>
      <c r="Z119" s="110">
        <v>13.27</v>
      </c>
      <c r="AA119" s="110">
        <v>24.86</v>
      </c>
    </row>
    <row r="120" spans="1:27" ht="129" customHeight="1">
      <c r="A120" s="431" t="str">
        <f>'приложение 1.1 '!A123</f>
        <v>1.1.3.90</v>
      </c>
      <c r="B120" s="433" t="str">
        <f>'приложение 1.1 '!B123</f>
        <v>Реконструкция КРУН ВЛ-10кВ ф.Азерит 1-18-РП-132</v>
      </c>
      <c r="C120" s="104" t="s">
        <v>1150</v>
      </c>
      <c r="D120" s="104" t="s">
        <v>473</v>
      </c>
      <c r="E120" s="203">
        <f>'приложение 1.1 '!E123</f>
        <v>0</v>
      </c>
      <c r="F120" s="104"/>
      <c r="G120" s="203">
        <f>'приложение 1.1 '!D122</f>
        <v>0</v>
      </c>
      <c r="H120" s="105"/>
      <c r="I120" s="104">
        <f>'приложение 1.1 '!F123</f>
        <v>2016</v>
      </c>
      <c r="J120" s="104">
        <f>'приложение 1.1 '!G123</f>
        <v>2016</v>
      </c>
      <c r="K120" s="174" t="s">
        <v>463</v>
      </c>
      <c r="L120" s="174" t="s">
        <v>285</v>
      </c>
      <c r="M120" s="174" t="s">
        <v>284</v>
      </c>
      <c r="N120" s="174" t="s">
        <v>286</v>
      </c>
      <c r="O120" s="443">
        <f t="shared" si="11"/>
        <v>100</v>
      </c>
      <c r="P120" s="443">
        <f t="shared" si="12"/>
        <v>100</v>
      </c>
      <c r="Q120" s="220">
        <f>'приложение 1.1 '!H123</f>
        <v>1.4536610000000001</v>
      </c>
      <c r="R120" s="106"/>
      <c r="S120" s="106">
        <f>'приложение 1.1 '!I123</f>
        <v>0</v>
      </c>
      <c r="T120" s="106"/>
      <c r="U120" s="108" t="s">
        <v>115</v>
      </c>
      <c r="V120" s="109"/>
      <c r="W120" s="436" t="s">
        <v>1965</v>
      </c>
      <c r="X120" s="110">
        <v>10.5</v>
      </c>
      <c r="Y120" s="110">
        <v>8.4</v>
      </c>
      <c r="Z120" s="110">
        <v>13.27</v>
      </c>
      <c r="AA120" s="110">
        <v>24.86</v>
      </c>
    </row>
    <row r="121" spans="1:27" ht="129" customHeight="1">
      <c r="A121" s="431" t="str">
        <f>'приложение 1.1 '!A124</f>
        <v>1.1.3.91</v>
      </c>
      <c r="B121" s="433" t="str">
        <f>'приложение 1.1 '!B124</f>
        <v>Реконструкция оборудования ТП-253</v>
      </c>
      <c r="C121" s="104" t="s">
        <v>1150</v>
      </c>
      <c r="D121" s="104" t="s">
        <v>473</v>
      </c>
      <c r="E121" s="203">
        <f>'приложение 1.1 '!E124</f>
        <v>0</v>
      </c>
      <c r="F121" s="104"/>
      <c r="G121" s="203">
        <f>'приложение 1.1 '!D123</f>
        <v>0</v>
      </c>
      <c r="H121" s="105"/>
      <c r="I121" s="104">
        <f>'приложение 1.1 '!F124</f>
        <v>2017</v>
      </c>
      <c r="J121" s="104">
        <f>'приложение 1.1 '!G124</f>
        <v>2017</v>
      </c>
      <c r="K121" s="174" t="s">
        <v>463</v>
      </c>
      <c r="L121" s="174" t="s">
        <v>285</v>
      </c>
      <c r="M121" s="174" t="s">
        <v>284</v>
      </c>
      <c r="N121" s="174" t="s">
        <v>286</v>
      </c>
      <c r="O121" s="443">
        <f t="shared" ref="O121" si="13">100-(S121*100/Q121)</f>
        <v>0</v>
      </c>
      <c r="P121" s="443">
        <f t="shared" ref="P121" si="14">O121</f>
        <v>0</v>
      </c>
      <c r="Q121" s="220">
        <f>'приложение 1.1 '!H124</f>
        <v>0.27068999999999999</v>
      </c>
      <c r="R121" s="106"/>
      <c r="S121" s="106">
        <f>'приложение 1.1 '!I124</f>
        <v>0.27068999999999999</v>
      </c>
      <c r="T121" s="106"/>
      <c r="U121" s="108" t="s">
        <v>2250</v>
      </c>
      <c r="V121" s="109"/>
      <c r="W121" s="436" t="s">
        <v>2251</v>
      </c>
      <c r="X121" s="110">
        <v>10.5</v>
      </c>
      <c r="Y121" s="110">
        <v>8.4</v>
      </c>
      <c r="Z121" s="110">
        <v>13.27</v>
      </c>
      <c r="AA121" s="110">
        <v>24.86</v>
      </c>
    </row>
    <row r="122" spans="1:27" ht="52.5" customHeight="1">
      <c r="A122" s="432" t="str">
        <f>'приложение 1.1 '!A125</f>
        <v>1.1.4.</v>
      </c>
      <c r="B122" s="465" t="str">
        <f>'приложение 1.1 '!B125</f>
        <v>Кабельные линии 6/10кВ</v>
      </c>
      <c r="C122" s="104"/>
      <c r="D122" s="104"/>
      <c r="E122" s="203"/>
      <c r="F122" s="104"/>
      <c r="G122" s="203"/>
      <c r="H122" s="105"/>
      <c r="I122" s="104"/>
      <c r="J122" s="104"/>
      <c r="K122" s="174"/>
      <c r="L122" s="174"/>
      <c r="M122" s="174"/>
      <c r="N122" s="174"/>
      <c r="O122" s="443"/>
      <c r="P122" s="443"/>
      <c r="Q122" s="220">
        <f>'приложение 1.1 '!H125</f>
        <v>0</v>
      </c>
      <c r="R122" s="106"/>
      <c r="S122" s="106">
        <f>'приложение 1.1 '!I125</f>
        <v>0</v>
      </c>
      <c r="T122" s="106"/>
      <c r="U122" s="108"/>
      <c r="V122" s="109"/>
      <c r="W122" s="436"/>
      <c r="X122" s="110"/>
      <c r="Y122" s="110"/>
      <c r="Z122" s="110"/>
      <c r="AA122" s="110"/>
    </row>
    <row r="123" spans="1:27" ht="195" customHeight="1">
      <c r="A123" s="431" t="str">
        <f>'приложение 1.1 '!A126</f>
        <v>1.1.4.2</v>
      </c>
      <c r="B123" s="433" t="str">
        <f>'приложение 1.1 '!B126</f>
        <v>Реконструкция КЛ-10 кВ ТП-387 - ТП-388 (прокладка новых кабельных линий)</v>
      </c>
      <c r="C123" s="104" t="s">
        <v>1150</v>
      </c>
      <c r="D123" s="104" t="s">
        <v>473</v>
      </c>
      <c r="E123" s="203">
        <f>'приложение 1.1 '!E126</f>
        <v>0</v>
      </c>
      <c r="F123" s="104"/>
      <c r="G123" s="203">
        <f>'приложение 1.1 '!D126</f>
        <v>1.2</v>
      </c>
      <c r="H123" s="105"/>
      <c r="I123" s="104">
        <f>'приложение 1.1 '!F126</f>
        <v>2017</v>
      </c>
      <c r="J123" s="104">
        <f>'приложение 1.1 '!G126</f>
        <v>2017</v>
      </c>
      <c r="K123" s="174" t="s">
        <v>463</v>
      </c>
      <c r="L123" s="174" t="s">
        <v>285</v>
      </c>
      <c r="M123" s="174" t="s">
        <v>284</v>
      </c>
      <c r="N123" s="174" t="s">
        <v>286</v>
      </c>
      <c r="O123" s="443">
        <f t="shared" si="8"/>
        <v>0</v>
      </c>
      <c r="P123" s="443">
        <f t="shared" si="7"/>
        <v>0</v>
      </c>
      <c r="Q123" s="220">
        <f>'приложение 1.1 '!H126</f>
        <v>1.0649599999999999</v>
      </c>
      <c r="R123" s="106"/>
      <c r="S123" s="106">
        <f>'приложение 1.1 '!I126</f>
        <v>1.0649599999999999</v>
      </c>
      <c r="T123" s="106"/>
      <c r="U123" s="108" t="s">
        <v>18</v>
      </c>
      <c r="V123" s="109"/>
      <c r="W123" s="436" t="s">
        <v>1965</v>
      </c>
      <c r="X123" s="110">
        <v>10.5</v>
      </c>
      <c r="Y123" s="110">
        <v>8.4</v>
      </c>
      <c r="Z123" s="110">
        <v>13.27</v>
      </c>
      <c r="AA123" s="110">
        <v>24.86</v>
      </c>
    </row>
    <row r="124" spans="1:27" ht="195" customHeight="1">
      <c r="A124" s="431" t="str">
        <f>'приложение 1.1 '!A127</f>
        <v>1.1.4.3</v>
      </c>
      <c r="B124" s="433" t="str">
        <f>'приложение 1.1 '!B127</f>
        <v>Реконструкция КЛ-10 кВ РП-110 - ТП-331 (Прокладка второго кабеля)</v>
      </c>
      <c r="C124" s="104" t="s">
        <v>1150</v>
      </c>
      <c r="D124" s="104" t="s">
        <v>473</v>
      </c>
      <c r="E124" s="203">
        <f>'приложение 1.1 '!E127</f>
        <v>0</v>
      </c>
      <c r="F124" s="104"/>
      <c r="G124" s="203">
        <f>'приложение 1.1 '!D127</f>
        <v>0.88</v>
      </c>
      <c r="H124" s="105"/>
      <c r="I124" s="104">
        <f>'приложение 1.1 '!F127</f>
        <v>2014</v>
      </c>
      <c r="J124" s="104">
        <f>'приложение 1.1 '!G127</f>
        <v>2014</v>
      </c>
      <c r="K124" s="174" t="s">
        <v>463</v>
      </c>
      <c r="L124" s="174" t="s">
        <v>285</v>
      </c>
      <c r="M124" s="174" t="s">
        <v>284</v>
      </c>
      <c r="N124" s="174" t="s">
        <v>286</v>
      </c>
      <c r="O124" s="443">
        <f t="shared" si="8"/>
        <v>100</v>
      </c>
      <c r="P124" s="443">
        <f t="shared" si="7"/>
        <v>100</v>
      </c>
      <c r="Q124" s="220">
        <f>'приложение 1.1 '!H127</f>
        <v>2.1980909999999998</v>
      </c>
      <c r="R124" s="106"/>
      <c r="S124" s="106">
        <f>'приложение 1.1 '!I127</f>
        <v>0</v>
      </c>
      <c r="T124" s="106"/>
      <c r="U124" s="108" t="s">
        <v>18</v>
      </c>
      <c r="V124" s="109"/>
      <c r="W124" s="436" t="s">
        <v>1965</v>
      </c>
      <c r="X124" s="110">
        <v>10.5</v>
      </c>
      <c r="Y124" s="110">
        <v>8.4</v>
      </c>
      <c r="Z124" s="110">
        <v>13.27</v>
      </c>
      <c r="AA124" s="110">
        <v>24.86</v>
      </c>
    </row>
    <row r="125" spans="1:27" ht="195" customHeight="1">
      <c r="A125" s="431" t="str">
        <f>'приложение 1.1 '!A128</f>
        <v>1.1.4.5</v>
      </c>
      <c r="B125" s="433" t="str">
        <f>'приложение 1.1 '!B128</f>
        <v>Реконструкция КЛ-6 кВ ТП-201 - ТП-202 (замена существующих кабелей от ТП-201 до БКТП)</v>
      </c>
      <c r="C125" s="104" t="s">
        <v>1150</v>
      </c>
      <c r="D125" s="104" t="s">
        <v>473</v>
      </c>
      <c r="E125" s="203">
        <f>'приложение 1.1 '!E128</f>
        <v>0</v>
      </c>
      <c r="F125" s="104"/>
      <c r="G125" s="203">
        <f>'приложение 1.1 '!D128</f>
        <v>0.64</v>
      </c>
      <c r="H125" s="105"/>
      <c r="I125" s="104">
        <f>'приложение 1.1 '!F128</f>
        <v>2017</v>
      </c>
      <c r="J125" s="104">
        <f>'приложение 1.1 '!G128</f>
        <v>2017</v>
      </c>
      <c r="K125" s="174" t="s">
        <v>463</v>
      </c>
      <c r="L125" s="174" t="s">
        <v>285</v>
      </c>
      <c r="M125" s="174" t="s">
        <v>284</v>
      </c>
      <c r="N125" s="174" t="s">
        <v>286</v>
      </c>
      <c r="O125" s="443">
        <f t="shared" si="8"/>
        <v>0</v>
      </c>
      <c r="P125" s="443">
        <f t="shared" si="7"/>
        <v>0</v>
      </c>
      <c r="Q125" s="220">
        <f>'приложение 1.1 '!H128</f>
        <v>2.74037</v>
      </c>
      <c r="R125" s="106"/>
      <c r="S125" s="106">
        <f>'приложение 1.1 '!I128</f>
        <v>2.74037</v>
      </c>
      <c r="T125" s="106"/>
      <c r="U125" s="108" t="s">
        <v>18</v>
      </c>
      <c r="V125" s="109"/>
      <c r="W125" s="436" t="s">
        <v>1965</v>
      </c>
      <c r="X125" s="110">
        <v>10.5</v>
      </c>
      <c r="Y125" s="110">
        <v>8.4</v>
      </c>
      <c r="Z125" s="110">
        <v>13.27</v>
      </c>
      <c r="AA125" s="110">
        <v>24.86</v>
      </c>
    </row>
    <row r="126" spans="1:27" ht="195" customHeight="1">
      <c r="A126" s="431" t="str">
        <f>'приложение 1.1 '!A129</f>
        <v>1.1.4.7</v>
      </c>
      <c r="B126" s="433" t="str">
        <f>'приложение 1.1 '!B129</f>
        <v>Реконструкция КЛ-10 кВ ТП-378 - ТП-381 (Замена существующих кабелей)</v>
      </c>
      <c r="C126" s="104" t="s">
        <v>1150</v>
      </c>
      <c r="D126" s="104" t="s">
        <v>473</v>
      </c>
      <c r="E126" s="203">
        <f>'приложение 1.1 '!E129</f>
        <v>0</v>
      </c>
      <c r="F126" s="104"/>
      <c r="G126" s="203">
        <f>'приложение 1.1 '!D129</f>
        <v>0.98</v>
      </c>
      <c r="H126" s="105"/>
      <c r="I126" s="104">
        <f>'приложение 1.1 '!F129</f>
        <v>2013</v>
      </c>
      <c r="J126" s="104">
        <f>'приложение 1.1 '!G129</f>
        <v>2013</v>
      </c>
      <c r="K126" s="174" t="s">
        <v>463</v>
      </c>
      <c r="L126" s="174" t="s">
        <v>285</v>
      </c>
      <c r="M126" s="174" t="s">
        <v>284</v>
      </c>
      <c r="N126" s="174" t="s">
        <v>286</v>
      </c>
      <c r="O126" s="443">
        <f t="shared" si="8"/>
        <v>100</v>
      </c>
      <c r="P126" s="443">
        <f t="shared" si="7"/>
        <v>100</v>
      </c>
      <c r="Q126" s="220">
        <f>'приложение 1.1 '!H129</f>
        <v>2.0661081499999998</v>
      </c>
      <c r="R126" s="106"/>
      <c r="S126" s="106">
        <f>'приложение 1.1 '!I129</f>
        <v>0</v>
      </c>
      <c r="T126" s="106"/>
      <c r="U126" s="108" t="s">
        <v>18</v>
      </c>
      <c r="V126" s="109"/>
      <c r="W126" s="436" t="s">
        <v>1965</v>
      </c>
      <c r="X126" s="110">
        <v>10.5</v>
      </c>
      <c r="Y126" s="110">
        <v>8.4</v>
      </c>
      <c r="Z126" s="110">
        <v>13.27</v>
      </c>
      <c r="AA126" s="110">
        <v>24.86</v>
      </c>
    </row>
    <row r="127" spans="1:27" ht="195" customHeight="1">
      <c r="A127" s="431" t="str">
        <f>'приложение 1.1 '!A130</f>
        <v>1.1.4.9</v>
      </c>
      <c r="B127" s="433" t="str">
        <f>'приложение 1.1 '!B130</f>
        <v>Реконструкция КЛ-6 кВ ТП-369 - ТП-370   (замена 1 существующего и прокладка одного резервного кабелей)</v>
      </c>
      <c r="C127" s="104" t="s">
        <v>1150</v>
      </c>
      <c r="D127" s="104" t="s">
        <v>473</v>
      </c>
      <c r="E127" s="203">
        <f>'приложение 1.1 '!E130</f>
        <v>0</v>
      </c>
      <c r="F127" s="104"/>
      <c r="G127" s="203">
        <f>'приложение 1.1 '!D130</f>
        <v>0.57999999999999996</v>
      </c>
      <c r="H127" s="105"/>
      <c r="I127" s="104">
        <f>'приложение 1.1 '!F130</f>
        <v>2014</v>
      </c>
      <c r="J127" s="104">
        <f>'приложение 1.1 '!G130</f>
        <v>2014</v>
      </c>
      <c r="K127" s="174" t="s">
        <v>463</v>
      </c>
      <c r="L127" s="174" t="s">
        <v>285</v>
      </c>
      <c r="M127" s="174" t="s">
        <v>284</v>
      </c>
      <c r="N127" s="174" t="s">
        <v>286</v>
      </c>
      <c r="O127" s="443">
        <f t="shared" si="8"/>
        <v>100</v>
      </c>
      <c r="P127" s="443">
        <f t="shared" si="7"/>
        <v>100</v>
      </c>
      <c r="Q127" s="220">
        <f>'приложение 1.1 '!H130</f>
        <v>1.7633720000000002</v>
      </c>
      <c r="R127" s="106"/>
      <c r="S127" s="106">
        <f>'приложение 1.1 '!I130</f>
        <v>0</v>
      </c>
      <c r="T127" s="106"/>
      <c r="U127" s="108" t="s">
        <v>18</v>
      </c>
      <c r="V127" s="109"/>
      <c r="W127" s="436" t="s">
        <v>1965</v>
      </c>
      <c r="X127" s="110">
        <v>10.5</v>
      </c>
      <c r="Y127" s="110">
        <v>8.4</v>
      </c>
      <c r="Z127" s="110">
        <v>13.27</v>
      </c>
      <c r="AA127" s="110">
        <v>24.86</v>
      </c>
    </row>
    <row r="128" spans="1:27" ht="195" customHeight="1">
      <c r="A128" s="431" t="str">
        <f>'приложение 1.1 '!A131</f>
        <v>1.1.4.10</v>
      </c>
      <c r="B128" s="433" t="str">
        <f>'приложение 1.1 '!B131</f>
        <v>Реконструкция КЛ-10 кВ  ТП-370 - ТП-371   ( прокладка одного резервного кабелей)</v>
      </c>
      <c r="C128" s="104" t="s">
        <v>1150</v>
      </c>
      <c r="D128" s="104" t="s">
        <v>473</v>
      </c>
      <c r="E128" s="203">
        <f>'приложение 1.1 '!E131</f>
        <v>0</v>
      </c>
      <c r="F128" s="104"/>
      <c r="G128" s="203">
        <f>'приложение 1.1 '!D131</f>
        <v>0.61</v>
      </c>
      <c r="H128" s="105"/>
      <c r="I128" s="104">
        <f>'приложение 1.1 '!F131</f>
        <v>2014</v>
      </c>
      <c r="J128" s="104">
        <f>'приложение 1.1 '!G131</f>
        <v>2014</v>
      </c>
      <c r="K128" s="174" t="s">
        <v>463</v>
      </c>
      <c r="L128" s="174" t="s">
        <v>285</v>
      </c>
      <c r="M128" s="174" t="s">
        <v>284</v>
      </c>
      <c r="N128" s="174" t="s">
        <v>286</v>
      </c>
      <c r="O128" s="443">
        <f t="shared" si="8"/>
        <v>100</v>
      </c>
      <c r="P128" s="443">
        <f t="shared" si="7"/>
        <v>100</v>
      </c>
      <c r="Q128" s="220">
        <f>'приложение 1.1 '!H131</f>
        <v>0.86914599999999997</v>
      </c>
      <c r="R128" s="106"/>
      <c r="S128" s="106">
        <f>'приложение 1.1 '!I131</f>
        <v>0</v>
      </c>
      <c r="T128" s="106"/>
      <c r="U128" s="108" t="s">
        <v>18</v>
      </c>
      <c r="V128" s="109"/>
      <c r="W128" s="436" t="s">
        <v>1965</v>
      </c>
      <c r="X128" s="110">
        <v>10.5</v>
      </c>
      <c r="Y128" s="110">
        <v>8.4</v>
      </c>
      <c r="Z128" s="110">
        <v>13.27</v>
      </c>
      <c r="AA128" s="110">
        <v>24.86</v>
      </c>
    </row>
    <row r="129" spans="1:27" ht="195" customHeight="1">
      <c r="A129" s="431" t="str">
        <f>'приложение 1.1 '!A132</f>
        <v>1.1.4.11</v>
      </c>
      <c r="B129" s="433" t="str">
        <f>'приложение 1.1 '!B132</f>
        <v>Реконструкция КЛ-10 кВ  ТП-352 - ТП-353   (замена 1 существующего и прокладка одного резервного кабелей )</v>
      </c>
      <c r="C129" s="104" t="s">
        <v>1150</v>
      </c>
      <c r="D129" s="104" t="s">
        <v>473</v>
      </c>
      <c r="E129" s="203">
        <f>'приложение 1.1 '!E132</f>
        <v>0</v>
      </c>
      <c r="F129" s="104"/>
      <c r="G129" s="203">
        <f>'приложение 1.1 '!D132</f>
        <v>0.32</v>
      </c>
      <c r="H129" s="105"/>
      <c r="I129" s="104">
        <f>'приложение 1.1 '!F132</f>
        <v>2017</v>
      </c>
      <c r="J129" s="104">
        <f>'приложение 1.1 '!G132</f>
        <v>2017</v>
      </c>
      <c r="K129" s="174" t="s">
        <v>463</v>
      </c>
      <c r="L129" s="174" t="s">
        <v>285</v>
      </c>
      <c r="M129" s="174" t="s">
        <v>284</v>
      </c>
      <c r="N129" s="174" t="s">
        <v>286</v>
      </c>
      <c r="O129" s="443">
        <f t="shared" si="8"/>
        <v>0</v>
      </c>
      <c r="P129" s="443">
        <f t="shared" si="7"/>
        <v>0</v>
      </c>
      <c r="Q129" s="220">
        <f>'приложение 1.1 '!H132</f>
        <v>2.3305799999999999</v>
      </c>
      <c r="R129" s="106"/>
      <c r="S129" s="106">
        <f>'приложение 1.1 '!I132</f>
        <v>2.3305799999999999</v>
      </c>
      <c r="T129" s="106"/>
      <c r="U129" s="108" t="s">
        <v>18</v>
      </c>
      <c r="V129" s="109"/>
      <c r="W129" s="436" t="s">
        <v>1965</v>
      </c>
      <c r="X129" s="110">
        <v>10.5</v>
      </c>
      <c r="Y129" s="110">
        <v>8.4</v>
      </c>
      <c r="Z129" s="110">
        <v>13.27</v>
      </c>
      <c r="AA129" s="110">
        <v>24.86</v>
      </c>
    </row>
    <row r="130" spans="1:27" ht="195" customHeight="1">
      <c r="A130" s="431" t="str">
        <f>'приложение 1.1 '!A133</f>
        <v>1.1.4.21</v>
      </c>
      <c r="B130" s="433" t="str">
        <f>'приложение 1.1 '!B133</f>
        <v>Реконструкция КЛ-10кВ от ТП-347 до ТП-348  (замена существующих кабелей)</v>
      </c>
      <c r="C130" s="104" t="s">
        <v>1150</v>
      </c>
      <c r="D130" s="104" t="s">
        <v>473</v>
      </c>
      <c r="E130" s="203">
        <f>'приложение 1.1 '!E133</f>
        <v>0</v>
      </c>
      <c r="F130" s="104"/>
      <c r="G130" s="203">
        <f>'приложение 1.1 '!D133</f>
        <v>0.81200000000000006</v>
      </c>
      <c r="H130" s="105"/>
      <c r="I130" s="104">
        <f>'приложение 1.1 '!F133</f>
        <v>2014</v>
      </c>
      <c r="J130" s="104">
        <f>'приложение 1.1 '!G133</f>
        <v>2014</v>
      </c>
      <c r="K130" s="174" t="s">
        <v>463</v>
      </c>
      <c r="L130" s="174" t="s">
        <v>285</v>
      </c>
      <c r="M130" s="174" t="s">
        <v>284</v>
      </c>
      <c r="N130" s="174" t="s">
        <v>286</v>
      </c>
      <c r="O130" s="443">
        <f t="shared" si="8"/>
        <v>100</v>
      </c>
      <c r="P130" s="443">
        <f t="shared" ref="P130:P173" si="15">O130</f>
        <v>100</v>
      </c>
      <c r="Q130" s="220">
        <f>'приложение 1.1 '!H133</f>
        <v>2.34266043</v>
      </c>
      <c r="R130" s="106"/>
      <c r="S130" s="106">
        <f>'приложение 1.1 '!I133</f>
        <v>0</v>
      </c>
      <c r="T130" s="106"/>
      <c r="U130" s="108" t="s">
        <v>18</v>
      </c>
      <c r="V130" s="109"/>
      <c r="W130" s="436" t="s">
        <v>1965</v>
      </c>
      <c r="X130" s="110">
        <v>10.5</v>
      </c>
      <c r="Y130" s="110">
        <v>8.4</v>
      </c>
      <c r="Z130" s="110">
        <v>13.27</v>
      </c>
      <c r="AA130" s="110">
        <v>24.86</v>
      </c>
    </row>
    <row r="131" spans="1:27" ht="195" customHeight="1">
      <c r="A131" s="431" t="str">
        <f>'приложение 1.1 '!A134</f>
        <v>1.1.4.22</v>
      </c>
      <c r="B131" s="433" t="str">
        <f>'приложение 1.1 '!B134</f>
        <v>Реконструкция КЛ -10 кВ от ТП-450  - ТП - 451 мкр. 25</v>
      </c>
      <c r="C131" s="104" t="s">
        <v>1150</v>
      </c>
      <c r="D131" s="104" t="s">
        <v>473</v>
      </c>
      <c r="E131" s="203">
        <f>'приложение 1.1 '!E134</f>
        <v>0</v>
      </c>
      <c r="F131" s="104"/>
      <c r="G131" s="203">
        <f>'приложение 1.1 '!D134</f>
        <v>0.53</v>
      </c>
      <c r="H131" s="105"/>
      <c r="I131" s="104">
        <f>'приложение 1.1 '!F134</f>
        <v>2017</v>
      </c>
      <c r="J131" s="104">
        <f>'приложение 1.1 '!G134</f>
        <v>2017</v>
      </c>
      <c r="K131" s="174" t="s">
        <v>463</v>
      </c>
      <c r="L131" s="174" t="s">
        <v>285</v>
      </c>
      <c r="M131" s="174" t="s">
        <v>284</v>
      </c>
      <c r="N131" s="174" t="s">
        <v>286</v>
      </c>
      <c r="O131" s="443">
        <f t="shared" si="8"/>
        <v>0</v>
      </c>
      <c r="P131" s="443">
        <f t="shared" si="15"/>
        <v>0</v>
      </c>
      <c r="Q131" s="220">
        <f>'приложение 1.1 '!H134</f>
        <v>3.2966299999999999</v>
      </c>
      <c r="R131" s="106"/>
      <c r="S131" s="106">
        <f>'приложение 1.1 '!I134</f>
        <v>3.2966299999999999</v>
      </c>
      <c r="T131" s="106"/>
      <c r="U131" s="108" t="s">
        <v>18</v>
      </c>
      <c r="V131" s="109"/>
      <c r="W131" s="436" t="s">
        <v>1965</v>
      </c>
      <c r="X131" s="110">
        <v>10.5</v>
      </c>
      <c r="Y131" s="110">
        <v>8.4</v>
      </c>
      <c r="Z131" s="110">
        <v>13.27</v>
      </c>
      <c r="AA131" s="110">
        <v>24.86</v>
      </c>
    </row>
    <row r="132" spans="1:27" ht="195" customHeight="1">
      <c r="A132" s="431" t="str">
        <f>'приложение 1.1 '!A135</f>
        <v>1.1.4.24</v>
      </c>
      <c r="B132" s="433" t="str">
        <f>'приложение 1.1 '!B135</f>
        <v xml:space="preserve">Реконструкция КЛ-10кВ  ТП - 505 - ТП - 506 </v>
      </c>
      <c r="C132" s="104" t="s">
        <v>1150</v>
      </c>
      <c r="D132" s="104" t="s">
        <v>473</v>
      </c>
      <c r="E132" s="203">
        <f>'приложение 1.1 '!E135</f>
        <v>0</v>
      </c>
      <c r="F132" s="104"/>
      <c r="G132" s="203">
        <f>'приложение 1.1 '!D135</f>
        <v>0.47599999999999998</v>
      </c>
      <c r="H132" s="105"/>
      <c r="I132" s="104">
        <f>'приложение 1.1 '!F135</f>
        <v>2015</v>
      </c>
      <c r="J132" s="104">
        <f>'приложение 1.1 '!G135</f>
        <v>2015</v>
      </c>
      <c r="K132" s="174" t="s">
        <v>463</v>
      </c>
      <c r="L132" s="174" t="s">
        <v>285</v>
      </c>
      <c r="M132" s="174" t="s">
        <v>284</v>
      </c>
      <c r="N132" s="174" t="s">
        <v>286</v>
      </c>
      <c r="O132" s="443">
        <f t="shared" si="8"/>
        <v>100</v>
      </c>
      <c r="P132" s="443">
        <f t="shared" si="15"/>
        <v>100</v>
      </c>
      <c r="Q132" s="220">
        <f>'приложение 1.1 '!H135</f>
        <v>1.4862461300000001</v>
      </c>
      <c r="R132" s="106"/>
      <c r="S132" s="106">
        <f>'приложение 1.1 '!I135</f>
        <v>0</v>
      </c>
      <c r="T132" s="106"/>
      <c r="U132" s="108" t="s">
        <v>18</v>
      </c>
      <c r="V132" s="109"/>
      <c r="W132" s="436" t="s">
        <v>1965</v>
      </c>
      <c r="X132" s="110">
        <v>10.5</v>
      </c>
      <c r="Y132" s="110">
        <v>8.4</v>
      </c>
      <c r="Z132" s="110">
        <v>13.27</v>
      </c>
      <c r="AA132" s="110">
        <v>24.86</v>
      </c>
    </row>
    <row r="133" spans="1:27" ht="195" customHeight="1">
      <c r="A133" s="431" t="str">
        <f>'приложение 1.1 '!A136</f>
        <v>1.1.4.25</v>
      </c>
      <c r="B133" s="433" t="str">
        <f>'приложение 1.1 '!B136</f>
        <v>Реконструкция КЛ-10кВ от оп.36 до ПС "Сургут"</v>
      </c>
      <c r="C133" s="104" t="s">
        <v>1150</v>
      </c>
      <c r="D133" s="104" t="s">
        <v>473</v>
      </c>
      <c r="E133" s="203">
        <f>'приложение 1.1 '!E136</f>
        <v>0</v>
      </c>
      <c r="F133" s="104"/>
      <c r="G133" s="203">
        <f>'приложение 1.1 '!D136</f>
        <v>6.9119999999999999</v>
      </c>
      <c r="H133" s="105"/>
      <c r="I133" s="104">
        <f>'приложение 1.1 '!F136</f>
        <v>2016</v>
      </c>
      <c r="J133" s="104">
        <f>'приложение 1.1 '!G136</f>
        <v>2017</v>
      </c>
      <c r="K133" s="174" t="s">
        <v>463</v>
      </c>
      <c r="L133" s="174" t="s">
        <v>285</v>
      </c>
      <c r="M133" s="174" t="s">
        <v>284</v>
      </c>
      <c r="N133" s="174" t="s">
        <v>286</v>
      </c>
      <c r="O133" s="443">
        <f t="shared" ref="O133:O136" si="16">100-(S133*100/Q133)</f>
        <v>0</v>
      </c>
      <c r="P133" s="443">
        <f t="shared" ref="P133:P136" si="17">O133</f>
        <v>0</v>
      </c>
      <c r="Q133" s="220">
        <f>'приложение 1.1 '!H136</f>
        <v>18.20027</v>
      </c>
      <c r="R133" s="106"/>
      <c r="S133" s="106">
        <f>'приложение 1.1 '!I136</f>
        <v>18.20027</v>
      </c>
      <c r="T133" s="106"/>
      <c r="U133" s="108" t="s">
        <v>18</v>
      </c>
      <c r="V133" s="109"/>
      <c r="W133" s="436" t="s">
        <v>1965</v>
      </c>
      <c r="X133" s="110">
        <v>10.5</v>
      </c>
      <c r="Y133" s="110">
        <v>8.4</v>
      </c>
      <c r="Z133" s="110">
        <v>13.27</v>
      </c>
      <c r="AA133" s="110">
        <v>24.86</v>
      </c>
    </row>
    <row r="134" spans="1:27" ht="195" customHeight="1">
      <c r="A134" s="431" t="str">
        <f>'приложение 1.1 '!A137</f>
        <v>1.1.4.26</v>
      </c>
      <c r="B134" s="433" t="str">
        <f>'приложение 1.1 '!B137</f>
        <v>Реконструкция КВЛ -10кВ от ПС -Сургут яч. 27;28</v>
      </c>
      <c r="C134" s="104" t="s">
        <v>1150</v>
      </c>
      <c r="D134" s="104" t="s">
        <v>473</v>
      </c>
      <c r="E134" s="203">
        <f>'приложение 1.1 '!E137</f>
        <v>0</v>
      </c>
      <c r="F134" s="104"/>
      <c r="G134" s="203">
        <f>'приложение 1.1 '!D137</f>
        <v>0.83199999999999996</v>
      </c>
      <c r="H134" s="105"/>
      <c r="I134" s="104">
        <f>'приложение 1.1 '!F137</f>
        <v>2016</v>
      </c>
      <c r="J134" s="104">
        <f>'приложение 1.1 '!G137</f>
        <v>2017</v>
      </c>
      <c r="K134" s="174" t="s">
        <v>463</v>
      </c>
      <c r="L134" s="174" t="s">
        <v>285</v>
      </c>
      <c r="M134" s="174" t="s">
        <v>284</v>
      </c>
      <c r="N134" s="174" t="s">
        <v>286</v>
      </c>
      <c r="O134" s="443">
        <f t="shared" si="16"/>
        <v>0</v>
      </c>
      <c r="P134" s="443">
        <f t="shared" si="17"/>
        <v>0</v>
      </c>
      <c r="Q134" s="220">
        <f>'приложение 1.1 '!H137</f>
        <v>2.25129</v>
      </c>
      <c r="R134" s="106"/>
      <c r="S134" s="106">
        <f>'приложение 1.1 '!I137</f>
        <v>2.25129</v>
      </c>
      <c r="T134" s="106"/>
      <c r="U134" s="108" t="s">
        <v>18</v>
      </c>
      <c r="V134" s="109"/>
      <c r="W134" s="436" t="s">
        <v>1965</v>
      </c>
      <c r="X134" s="110">
        <v>10.5</v>
      </c>
      <c r="Y134" s="110">
        <v>8.4</v>
      </c>
      <c r="Z134" s="110">
        <v>13.27</v>
      </c>
      <c r="AA134" s="110">
        <v>24.86</v>
      </c>
    </row>
    <row r="135" spans="1:27" ht="195" customHeight="1">
      <c r="A135" s="431" t="str">
        <f>'приложение 1.1 '!A138</f>
        <v>1.1.4.27</v>
      </c>
      <c r="B135" s="433" t="str">
        <f>'приложение 1.1 '!B138</f>
        <v>Реконструкция КЛ-10кВ от  оп. 1 ВЛ-10кв до РП-143</v>
      </c>
      <c r="C135" s="104" t="s">
        <v>1150</v>
      </c>
      <c r="D135" s="104" t="s">
        <v>473</v>
      </c>
      <c r="E135" s="203">
        <f>'приложение 1.1 '!E138</f>
        <v>0</v>
      </c>
      <c r="F135" s="104"/>
      <c r="G135" s="203">
        <f>'приложение 1.1 '!D138</f>
        <v>0.28000000000000003</v>
      </c>
      <c r="H135" s="105"/>
      <c r="I135" s="104">
        <f>'приложение 1.1 '!F138</f>
        <v>2016</v>
      </c>
      <c r="J135" s="104">
        <f>'приложение 1.1 '!G138</f>
        <v>2017</v>
      </c>
      <c r="K135" s="174" t="s">
        <v>463</v>
      </c>
      <c r="L135" s="174" t="s">
        <v>285</v>
      </c>
      <c r="M135" s="174" t="s">
        <v>284</v>
      </c>
      <c r="N135" s="174" t="s">
        <v>286</v>
      </c>
      <c r="O135" s="443">
        <f t="shared" si="16"/>
        <v>0</v>
      </c>
      <c r="P135" s="443">
        <f t="shared" si="17"/>
        <v>0</v>
      </c>
      <c r="Q135" s="220">
        <f>'приложение 1.1 '!H138</f>
        <v>0.98609000000000002</v>
      </c>
      <c r="R135" s="106"/>
      <c r="S135" s="106">
        <f>'приложение 1.1 '!I138</f>
        <v>0.98609000000000002</v>
      </c>
      <c r="T135" s="106"/>
      <c r="U135" s="108" t="s">
        <v>18</v>
      </c>
      <c r="V135" s="109"/>
      <c r="W135" s="436" t="s">
        <v>1965</v>
      </c>
      <c r="X135" s="110">
        <v>10.5</v>
      </c>
      <c r="Y135" s="110">
        <v>8.4</v>
      </c>
      <c r="Z135" s="110">
        <v>13.27</v>
      </c>
      <c r="AA135" s="110">
        <v>24.86</v>
      </c>
    </row>
    <row r="136" spans="1:27" ht="195" customHeight="1">
      <c r="A136" s="431" t="str">
        <f>'приложение 1.1 '!A139</f>
        <v>1.1.4.28</v>
      </c>
      <c r="B136" s="433" t="str">
        <f>'приложение 1.1 '!B139</f>
        <v>Реконструкция КЛ-10кВ от КТПН-680  -КТПН-Магистор</v>
      </c>
      <c r="C136" s="104" t="s">
        <v>1150</v>
      </c>
      <c r="D136" s="104" t="s">
        <v>473</v>
      </c>
      <c r="E136" s="203">
        <f>'приложение 1.1 '!E139</f>
        <v>0</v>
      </c>
      <c r="F136" s="104"/>
      <c r="G136" s="203">
        <f>'приложение 1.1 '!D139</f>
        <v>1.1579999999999999</v>
      </c>
      <c r="H136" s="105"/>
      <c r="I136" s="104">
        <f>'приложение 1.1 '!F139</f>
        <v>2016</v>
      </c>
      <c r="J136" s="104">
        <f>'приложение 1.1 '!G139</f>
        <v>2016</v>
      </c>
      <c r="K136" s="174" t="s">
        <v>463</v>
      </c>
      <c r="L136" s="174" t="s">
        <v>285</v>
      </c>
      <c r="M136" s="174" t="s">
        <v>284</v>
      </c>
      <c r="N136" s="174" t="s">
        <v>286</v>
      </c>
      <c r="O136" s="443">
        <f t="shared" si="16"/>
        <v>100</v>
      </c>
      <c r="P136" s="443">
        <f t="shared" si="17"/>
        <v>100</v>
      </c>
      <c r="Q136" s="220">
        <f>'приложение 1.1 '!H139</f>
        <v>3.5056410000000002</v>
      </c>
      <c r="R136" s="106"/>
      <c r="S136" s="106">
        <f>'приложение 1.1 '!I139</f>
        <v>0</v>
      </c>
      <c r="T136" s="106"/>
      <c r="U136" s="108" t="s">
        <v>18</v>
      </c>
      <c r="V136" s="109"/>
      <c r="W136" s="436" t="s">
        <v>1965</v>
      </c>
      <c r="X136" s="110">
        <v>10.5</v>
      </c>
      <c r="Y136" s="110">
        <v>8.4</v>
      </c>
      <c r="Z136" s="110">
        <v>13.27</v>
      </c>
      <c r="AA136" s="110">
        <v>24.86</v>
      </c>
    </row>
    <row r="137" spans="1:27" ht="195" customHeight="1">
      <c r="A137" s="431" t="str">
        <f>'приложение 1.1 '!A140</f>
        <v>1.1.4.29</v>
      </c>
      <c r="B137" s="433" t="str">
        <f>'приложение 1.1 '!B140</f>
        <v>Реконструкция ВЛ-10кВ ф.РП-6 яч.20</v>
      </c>
      <c r="C137" s="104" t="s">
        <v>1150</v>
      </c>
      <c r="D137" s="104" t="s">
        <v>473</v>
      </c>
      <c r="E137" s="203">
        <f>'приложение 1.1 '!E140</f>
        <v>0</v>
      </c>
      <c r="F137" s="104"/>
      <c r="G137" s="203">
        <f>'приложение 1.1 '!D140</f>
        <v>0</v>
      </c>
      <c r="H137" s="105"/>
      <c r="I137" s="104">
        <f>'приложение 1.1 '!F140</f>
        <v>2017</v>
      </c>
      <c r="J137" s="104">
        <f>'приложение 1.1 '!G140</f>
        <v>2017</v>
      </c>
      <c r="K137" s="174" t="s">
        <v>463</v>
      </c>
      <c r="L137" s="174" t="s">
        <v>285</v>
      </c>
      <c r="M137" s="174" t="s">
        <v>284</v>
      </c>
      <c r="N137" s="174" t="s">
        <v>286</v>
      </c>
      <c r="O137" s="443">
        <f t="shared" ref="O137:O139" si="18">100-(S137*100/Q137)</f>
        <v>0</v>
      </c>
      <c r="P137" s="443">
        <f t="shared" ref="P137:P139" si="19">O137</f>
        <v>0</v>
      </c>
      <c r="Q137" s="220">
        <f>'приложение 1.1 '!H140</f>
        <v>4.9270000000000001E-2</v>
      </c>
      <c r="R137" s="106"/>
      <c r="S137" s="106">
        <f>'приложение 1.1 '!I140</f>
        <v>4.9270000000000001E-2</v>
      </c>
      <c r="T137" s="106"/>
      <c r="U137" s="108" t="s">
        <v>18</v>
      </c>
      <c r="V137" s="109"/>
      <c r="W137" s="436" t="s">
        <v>2252</v>
      </c>
      <c r="X137" s="110"/>
      <c r="Y137" s="110"/>
      <c r="Z137" s="110"/>
      <c r="AA137" s="110"/>
    </row>
    <row r="138" spans="1:27" ht="195" customHeight="1">
      <c r="A138" s="431" t="str">
        <f>'приложение 1.1 '!A141</f>
        <v>1.1.4.30</v>
      </c>
      <c r="B138" s="433" t="str">
        <f>'приложение 1.1 '!B141</f>
        <v>Реконструкция КЛ-6кВ от ТП-213 до ТП-214</v>
      </c>
      <c r="C138" s="104" t="s">
        <v>1150</v>
      </c>
      <c r="D138" s="104" t="s">
        <v>473</v>
      </c>
      <c r="E138" s="203">
        <f>'приложение 1.1 '!E141</f>
        <v>0</v>
      </c>
      <c r="F138" s="104"/>
      <c r="G138" s="203">
        <f>'приложение 1.1 '!D141</f>
        <v>0.56799999999999995</v>
      </c>
      <c r="H138" s="105"/>
      <c r="I138" s="104">
        <f>'приложение 1.1 '!F141</f>
        <v>2017</v>
      </c>
      <c r="J138" s="104">
        <f>'приложение 1.1 '!G141</f>
        <v>2017</v>
      </c>
      <c r="K138" s="174" t="s">
        <v>463</v>
      </c>
      <c r="L138" s="174" t="s">
        <v>285</v>
      </c>
      <c r="M138" s="174" t="s">
        <v>284</v>
      </c>
      <c r="N138" s="174" t="s">
        <v>286</v>
      </c>
      <c r="O138" s="443">
        <f t="shared" si="18"/>
        <v>0</v>
      </c>
      <c r="P138" s="443">
        <f t="shared" si="19"/>
        <v>0</v>
      </c>
      <c r="Q138" s="220">
        <f>'приложение 1.1 '!H141</f>
        <v>0.745</v>
      </c>
      <c r="R138" s="106"/>
      <c r="S138" s="106">
        <f>'приложение 1.1 '!I141</f>
        <v>0.745</v>
      </c>
      <c r="T138" s="106"/>
      <c r="U138" s="108" t="s">
        <v>18</v>
      </c>
      <c r="V138" s="109"/>
      <c r="W138" s="436" t="s">
        <v>2253</v>
      </c>
      <c r="X138" s="110"/>
      <c r="Y138" s="110"/>
      <c r="Z138" s="110"/>
      <c r="AA138" s="110"/>
    </row>
    <row r="139" spans="1:27" ht="195" customHeight="1">
      <c r="A139" s="431" t="str">
        <f>'приложение 1.1 '!A142</f>
        <v>1.1.4.31</v>
      </c>
      <c r="B139" s="433" t="str">
        <f>'приложение 1.1 '!B142</f>
        <v>Реконструкция КЛ-6кВ  ТП - 214 -ТП - 215</v>
      </c>
      <c r="C139" s="104" t="s">
        <v>1150</v>
      </c>
      <c r="D139" s="104" t="s">
        <v>473</v>
      </c>
      <c r="E139" s="203">
        <f>'приложение 1.1 '!E142</f>
        <v>0</v>
      </c>
      <c r="F139" s="104"/>
      <c r="G139" s="203">
        <f>'приложение 1.1 '!D142</f>
        <v>0.316</v>
      </c>
      <c r="H139" s="105"/>
      <c r="I139" s="104">
        <f>'приложение 1.1 '!F142</f>
        <v>2017</v>
      </c>
      <c r="J139" s="104">
        <f>'приложение 1.1 '!G142</f>
        <v>2017</v>
      </c>
      <c r="K139" s="174" t="s">
        <v>463</v>
      </c>
      <c r="L139" s="174" t="s">
        <v>285</v>
      </c>
      <c r="M139" s="174" t="s">
        <v>284</v>
      </c>
      <c r="N139" s="174" t="s">
        <v>286</v>
      </c>
      <c r="O139" s="443">
        <f t="shared" si="18"/>
        <v>0</v>
      </c>
      <c r="P139" s="443">
        <f t="shared" si="19"/>
        <v>0</v>
      </c>
      <c r="Q139" s="220">
        <f>'приложение 1.1 '!H142</f>
        <v>1.37</v>
      </c>
      <c r="R139" s="106"/>
      <c r="S139" s="106">
        <f>'приложение 1.1 '!I142</f>
        <v>1.37</v>
      </c>
      <c r="T139" s="106"/>
      <c r="U139" s="108" t="s">
        <v>18</v>
      </c>
      <c r="V139" s="109"/>
      <c r="W139" s="436" t="s">
        <v>2253</v>
      </c>
      <c r="X139" s="110"/>
      <c r="Y139" s="110"/>
      <c r="Z139" s="110"/>
      <c r="AA139" s="110"/>
    </row>
    <row r="140" spans="1:27" ht="40.5" customHeight="1">
      <c r="A140" s="432" t="str">
        <f>'приложение 1.1 '!A143</f>
        <v>1.1.5.</v>
      </c>
      <c r="B140" s="465" t="str">
        <f>'приложение 1.1 '!B143</f>
        <v>Кабельные линии 0,4кВ</v>
      </c>
      <c r="C140" s="104"/>
      <c r="D140" s="104"/>
      <c r="E140" s="203"/>
      <c r="F140" s="104"/>
      <c r="G140" s="203"/>
      <c r="H140" s="105"/>
      <c r="I140" s="104"/>
      <c r="J140" s="104"/>
      <c r="K140" s="174"/>
      <c r="L140" s="174"/>
      <c r="M140" s="174"/>
      <c r="N140" s="174"/>
      <c r="O140" s="443"/>
      <c r="P140" s="443"/>
      <c r="Q140" s="220">
        <f>'приложение 1.1 '!H143</f>
        <v>0</v>
      </c>
      <c r="R140" s="106"/>
      <c r="S140" s="106">
        <f>'приложение 1.1 '!I143</f>
        <v>0</v>
      </c>
      <c r="T140" s="106"/>
      <c r="U140" s="108"/>
      <c r="V140" s="109"/>
      <c r="W140" s="436"/>
      <c r="X140" s="110"/>
      <c r="Y140" s="110"/>
      <c r="Z140" s="110"/>
      <c r="AA140" s="110"/>
    </row>
    <row r="141" spans="1:27" ht="195" customHeight="1">
      <c r="A141" s="431" t="str">
        <f>'приложение 1.1 '!A144</f>
        <v>1.1.5.1</v>
      </c>
      <c r="B141" s="433" t="str">
        <f>'приложение 1.1 '!B144</f>
        <v>Реконструкция КЛ-0,4 кВ ТП-506 - Привокзальная,4  (замена существующих кабелей)</v>
      </c>
      <c r="C141" s="104" t="s">
        <v>1150</v>
      </c>
      <c r="D141" s="104" t="s">
        <v>473</v>
      </c>
      <c r="E141" s="203">
        <f>'приложение 1.1 '!E144</f>
        <v>0</v>
      </c>
      <c r="F141" s="104"/>
      <c r="G141" s="203">
        <f>'приложение 1.1 '!D144</f>
        <v>0.33</v>
      </c>
      <c r="H141" s="105"/>
      <c r="I141" s="104">
        <f>'приложение 1.1 '!F144</f>
        <v>2012</v>
      </c>
      <c r="J141" s="104">
        <f>'приложение 1.1 '!G144</f>
        <v>2012</v>
      </c>
      <c r="K141" s="174" t="s">
        <v>463</v>
      </c>
      <c r="L141" s="174" t="s">
        <v>285</v>
      </c>
      <c r="M141" s="174" t="s">
        <v>284</v>
      </c>
      <c r="N141" s="174" t="s">
        <v>286</v>
      </c>
      <c r="O141" s="443">
        <f t="shared" si="8"/>
        <v>100</v>
      </c>
      <c r="P141" s="443">
        <f t="shared" si="15"/>
        <v>100</v>
      </c>
      <c r="Q141" s="220">
        <f>'приложение 1.1 '!H144</f>
        <v>0.34599999999999997</v>
      </c>
      <c r="R141" s="106"/>
      <c r="S141" s="106">
        <f>'приложение 1.1 '!I144</f>
        <v>0</v>
      </c>
      <c r="T141" s="106"/>
      <c r="U141" s="108" t="s">
        <v>245</v>
      </c>
      <c r="V141" s="109"/>
      <c r="W141" s="436" t="s">
        <v>1965</v>
      </c>
      <c r="X141" s="110">
        <v>10.5</v>
      </c>
      <c r="Y141" s="110">
        <v>8.4</v>
      </c>
      <c r="Z141" s="110">
        <v>13.27</v>
      </c>
      <c r="AA141" s="110">
        <v>24.86</v>
      </c>
    </row>
    <row r="142" spans="1:27" ht="195" customHeight="1">
      <c r="A142" s="431" t="str">
        <f>'приложение 1.1 '!A145</f>
        <v>1.1.5.2</v>
      </c>
      <c r="B142" s="433" t="str">
        <f>'приложение 1.1 '!B145</f>
        <v>Реконструкция КЛ-0,4 кВ ТП-505 - Толстого,16  (замена существующих кабелей)</v>
      </c>
      <c r="C142" s="104" t="s">
        <v>1150</v>
      </c>
      <c r="D142" s="104" t="s">
        <v>473</v>
      </c>
      <c r="E142" s="203">
        <f>'приложение 1.1 '!E145</f>
        <v>0</v>
      </c>
      <c r="F142" s="104"/>
      <c r="G142" s="203">
        <f>'приложение 1.1 '!D145</f>
        <v>0.23</v>
      </c>
      <c r="H142" s="105"/>
      <c r="I142" s="104">
        <f>'приложение 1.1 '!F145</f>
        <v>2012</v>
      </c>
      <c r="J142" s="104">
        <f>'приложение 1.1 '!G145</f>
        <v>2012</v>
      </c>
      <c r="K142" s="174" t="s">
        <v>463</v>
      </c>
      <c r="L142" s="174" t="s">
        <v>285</v>
      </c>
      <c r="M142" s="174" t="s">
        <v>284</v>
      </c>
      <c r="N142" s="174" t="s">
        <v>286</v>
      </c>
      <c r="O142" s="443">
        <f t="shared" si="8"/>
        <v>100</v>
      </c>
      <c r="P142" s="443">
        <f t="shared" si="15"/>
        <v>100</v>
      </c>
      <c r="Q142" s="220">
        <f>'приложение 1.1 '!H145</f>
        <v>0.32</v>
      </c>
      <c r="R142" s="106"/>
      <c r="S142" s="106">
        <f>'приложение 1.1 '!I145</f>
        <v>0</v>
      </c>
      <c r="T142" s="106"/>
      <c r="U142" s="108" t="s">
        <v>245</v>
      </c>
      <c r="V142" s="109"/>
      <c r="W142" s="436" t="s">
        <v>1965</v>
      </c>
      <c r="X142" s="110">
        <v>10.5</v>
      </c>
      <c r="Y142" s="110">
        <v>8.4</v>
      </c>
      <c r="Z142" s="110">
        <v>13.27</v>
      </c>
      <c r="AA142" s="110">
        <v>24.86</v>
      </c>
    </row>
    <row r="143" spans="1:27" ht="195" customHeight="1">
      <c r="A143" s="431" t="str">
        <f>'приложение 1.1 '!A146</f>
        <v>1.1.5.14</v>
      </c>
      <c r="B143" s="433" t="str">
        <f>'приложение 1.1 '!B146</f>
        <v>Реконструкция КЛ-0,4 кВ ТП-451 - Пролетарский, 24 (Замена существующих кабелей)</v>
      </c>
      <c r="C143" s="104" t="s">
        <v>1150</v>
      </c>
      <c r="D143" s="104" t="s">
        <v>473</v>
      </c>
      <c r="E143" s="203">
        <f>'приложение 1.1 '!E146</f>
        <v>0</v>
      </c>
      <c r="F143" s="104"/>
      <c r="G143" s="203">
        <f>'приложение 1.1 '!D146</f>
        <v>0.26</v>
      </c>
      <c r="H143" s="105"/>
      <c r="I143" s="104">
        <f>'приложение 1.1 '!F146</f>
        <v>2014</v>
      </c>
      <c r="J143" s="104">
        <f>'приложение 1.1 '!G146</f>
        <v>2014</v>
      </c>
      <c r="K143" s="174" t="s">
        <v>463</v>
      </c>
      <c r="L143" s="174" t="s">
        <v>285</v>
      </c>
      <c r="M143" s="174" t="s">
        <v>284</v>
      </c>
      <c r="N143" s="174" t="s">
        <v>286</v>
      </c>
      <c r="O143" s="443">
        <f t="shared" ref="O143:O173" si="20">100-(S143*100/Q143)</f>
        <v>100</v>
      </c>
      <c r="P143" s="443">
        <f t="shared" si="15"/>
        <v>100</v>
      </c>
      <c r="Q143" s="220">
        <f>'приложение 1.1 '!H146</f>
        <v>0.37940199999999996</v>
      </c>
      <c r="R143" s="106"/>
      <c r="S143" s="106">
        <f>'приложение 1.1 '!I146</f>
        <v>0</v>
      </c>
      <c r="T143" s="106"/>
      <c r="U143" s="108" t="s">
        <v>245</v>
      </c>
      <c r="V143" s="109"/>
      <c r="W143" s="436" t="s">
        <v>1965</v>
      </c>
      <c r="X143" s="110">
        <v>10.5</v>
      </c>
      <c r="Y143" s="110">
        <v>8.4</v>
      </c>
      <c r="Z143" s="110">
        <v>13.27</v>
      </c>
      <c r="AA143" s="110">
        <v>24.86</v>
      </c>
    </row>
    <row r="144" spans="1:27" ht="195" customHeight="1">
      <c r="A144" s="431" t="str">
        <f>'приложение 1.1 '!A147</f>
        <v>1.1.5.15</v>
      </c>
      <c r="B144" s="433" t="str">
        <f>'приложение 1.1 '!B147</f>
        <v>Реконструкция КЛ-0,4 кВ ТП-451 - Пролетарский, 26 (Замена существующих кабелей)</v>
      </c>
      <c r="C144" s="104" t="s">
        <v>1150</v>
      </c>
      <c r="D144" s="104" t="s">
        <v>473</v>
      </c>
      <c r="E144" s="203">
        <f>'приложение 1.1 '!E147</f>
        <v>0</v>
      </c>
      <c r="F144" s="104"/>
      <c r="G144" s="203">
        <f>'приложение 1.1 '!D147</f>
        <v>0.3</v>
      </c>
      <c r="H144" s="105"/>
      <c r="I144" s="104">
        <f>'приложение 1.1 '!F147</f>
        <v>2017</v>
      </c>
      <c r="J144" s="104">
        <f>'приложение 1.1 '!G147</f>
        <v>2017</v>
      </c>
      <c r="K144" s="174" t="s">
        <v>463</v>
      </c>
      <c r="L144" s="174" t="s">
        <v>285</v>
      </c>
      <c r="M144" s="174" t="s">
        <v>284</v>
      </c>
      <c r="N144" s="174" t="s">
        <v>286</v>
      </c>
      <c r="O144" s="443">
        <f t="shared" si="20"/>
        <v>0</v>
      </c>
      <c r="P144" s="443">
        <f t="shared" si="15"/>
        <v>0</v>
      </c>
      <c r="Q144" s="220">
        <f>'приложение 1.1 '!H147</f>
        <v>0.59882999999999997</v>
      </c>
      <c r="R144" s="106"/>
      <c r="S144" s="106">
        <f>'приложение 1.1 '!I147</f>
        <v>0.59882999999999997</v>
      </c>
      <c r="T144" s="106"/>
      <c r="U144" s="108" t="s">
        <v>245</v>
      </c>
      <c r="V144" s="109"/>
      <c r="W144" s="436" t="s">
        <v>1965</v>
      </c>
      <c r="X144" s="110">
        <v>10.5</v>
      </c>
      <c r="Y144" s="110">
        <v>8.4</v>
      </c>
      <c r="Z144" s="110">
        <v>13.27</v>
      </c>
      <c r="AA144" s="110">
        <v>24.86</v>
      </c>
    </row>
    <row r="145" spans="1:27" ht="195" customHeight="1">
      <c r="A145" s="431" t="str">
        <f>'приложение 1.1 '!A148</f>
        <v>1.1.5.26</v>
      </c>
      <c r="B145" s="433" t="str">
        <f>'приложение 1.1 '!B148</f>
        <v>Реконструкция КЛ-0,4 кВ. ТП-494 - Энергостроителей,2 п.Лунный  (замена существующих кабелей)</v>
      </c>
      <c r="C145" s="104" t="s">
        <v>1150</v>
      </c>
      <c r="D145" s="104" t="s">
        <v>473</v>
      </c>
      <c r="E145" s="203">
        <f>'приложение 1.1 '!E148</f>
        <v>0</v>
      </c>
      <c r="F145" s="104"/>
      <c r="G145" s="203">
        <f>'приложение 1.1 '!D148</f>
        <v>0.35399999999999998</v>
      </c>
      <c r="H145" s="105"/>
      <c r="I145" s="104">
        <f>'приложение 1.1 '!F148</f>
        <v>2015</v>
      </c>
      <c r="J145" s="104">
        <f>'приложение 1.1 '!G148</f>
        <v>2015</v>
      </c>
      <c r="K145" s="174" t="s">
        <v>463</v>
      </c>
      <c r="L145" s="174" t="s">
        <v>285</v>
      </c>
      <c r="M145" s="174" t="s">
        <v>284</v>
      </c>
      <c r="N145" s="174" t="s">
        <v>286</v>
      </c>
      <c r="O145" s="443">
        <f t="shared" si="20"/>
        <v>100</v>
      </c>
      <c r="P145" s="443">
        <f t="shared" si="15"/>
        <v>100</v>
      </c>
      <c r="Q145" s="220">
        <f>'приложение 1.1 '!H148</f>
        <v>0.45077666999999999</v>
      </c>
      <c r="R145" s="106"/>
      <c r="S145" s="106">
        <f>'приложение 1.1 '!I148</f>
        <v>0</v>
      </c>
      <c r="T145" s="106"/>
      <c r="U145" s="108" t="s">
        <v>245</v>
      </c>
      <c r="V145" s="109"/>
      <c r="W145" s="436" t="s">
        <v>1965</v>
      </c>
      <c r="X145" s="110">
        <v>10.5</v>
      </c>
      <c r="Y145" s="110">
        <v>8.4</v>
      </c>
      <c r="Z145" s="110">
        <v>13.27</v>
      </c>
      <c r="AA145" s="110">
        <v>24.86</v>
      </c>
    </row>
    <row r="146" spans="1:27" ht="195" customHeight="1">
      <c r="A146" s="431" t="str">
        <f>'приложение 1.1 '!A149</f>
        <v>1.1.5.27</v>
      </c>
      <c r="B146" s="433" t="str">
        <f>'приложение 1.1 '!B149</f>
        <v>Реконструкция КЛ-0,4кВ от ТП-238 до ЦТП-25  (замена существующих кабелей)</v>
      </c>
      <c r="C146" s="104" t="s">
        <v>1150</v>
      </c>
      <c r="D146" s="104" t="s">
        <v>473</v>
      </c>
      <c r="E146" s="203">
        <f>'приложение 1.1 '!E149</f>
        <v>0</v>
      </c>
      <c r="F146" s="104"/>
      <c r="G146" s="203">
        <f>'приложение 1.1 '!D149</f>
        <v>0.31</v>
      </c>
      <c r="H146" s="105"/>
      <c r="I146" s="104">
        <f>'приложение 1.1 '!F149</f>
        <v>2014</v>
      </c>
      <c r="J146" s="104">
        <f>'приложение 1.1 '!G149</f>
        <v>2014</v>
      </c>
      <c r="K146" s="174" t="s">
        <v>463</v>
      </c>
      <c r="L146" s="174" t="s">
        <v>285</v>
      </c>
      <c r="M146" s="174" t="s">
        <v>284</v>
      </c>
      <c r="N146" s="174" t="s">
        <v>286</v>
      </c>
      <c r="O146" s="443">
        <f t="shared" si="20"/>
        <v>100</v>
      </c>
      <c r="P146" s="443">
        <f t="shared" si="15"/>
        <v>100</v>
      </c>
      <c r="Q146" s="220">
        <f>'приложение 1.1 '!H149</f>
        <v>0.37273265999999999</v>
      </c>
      <c r="R146" s="106"/>
      <c r="S146" s="106">
        <f>'приложение 1.1 '!I149</f>
        <v>0</v>
      </c>
      <c r="T146" s="106"/>
      <c r="U146" s="108" t="s">
        <v>245</v>
      </c>
      <c r="V146" s="109"/>
      <c r="W146" s="436" t="s">
        <v>1965</v>
      </c>
      <c r="X146" s="110">
        <v>10.5</v>
      </c>
      <c r="Y146" s="110">
        <v>8.4</v>
      </c>
      <c r="Z146" s="110">
        <v>13.27</v>
      </c>
      <c r="AA146" s="110">
        <v>24.86</v>
      </c>
    </row>
    <row r="147" spans="1:27" ht="195" customHeight="1">
      <c r="A147" s="431" t="str">
        <f>'приложение 1.1 '!A150</f>
        <v>1.1.5.28</v>
      </c>
      <c r="B147" s="433" t="str">
        <f>'приложение 1.1 '!B150</f>
        <v>Реконструкция КЛ-0,4кВ от ТП-339 до ЦТП-19  (замена существующих кабелей)</v>
      </c>
      <c r="C147" s="104" t="s">
        <v>1150</v>
      </c>
      <c r="D147" s="104" t="s">
        <v>473</v>
      </c>
      <c r="E147" s="203">
        <f>'приложение 1.1 '!E150</f>
        <v>0</v>
      </c>
      <c r="F147" s="104"/>
      <c r="G147" s="203">
        <f>'приложение 1.1 '!D150</f>
        <v>0.42399999999999999</v>
      </c>
      <c r="H147" s="105"/>
      <c r="I147" s="104">
        <f>'приложение 1.1 '!F150</f>
        <v>2015</v>
      </c>
      <c r="J147" s="104">
        <f>'приложение 1.1 '!G150</f>
        <v>2015</v>
      </c>
      <c r="K147" s="174" t="s">
        <v>463</v>
      </c>
      <c r="L147" s="174" t="s">
        <v>285</v>
      </c>
      <c r="M147" s="174" t="s">
        <v>284</v>
      </c>
      <c r="N147" s="174" t="s">
        <v>286</v>
      </c>
      <c r="O147" s="443">
        <f t="shared" si="20"/>
        <v>100</v>
      </c>
      <c r="P147" s="443">
        <f t="shared" si="15"/>
        <v>100</v>
      </c>
      <c r="Q147" s="220">
        <f>'приложение 1.1 '!H150</f>
        <v>0.59186872000000001</v>
      </c>
      <c r="R147" s="106"/>
      <c r="S147" s="106">
        <f>'приложение 1.1 '!I150</f>
        <v>0</v>
      </c>
      <c r="T147" s="106"/>
      <c r="U147" s="108" t="s">
        <v>245</v>
      </c>
      <c r="V147" s="109"/>
      <c r="W147" s="436" t="s">
        <v>1965</v>
      </c>
      <c r="X147" s="110">
        <v>10.5</v>
      </c>
      <c r="Y147" s="110">
        <v>8.4</v>
      </c>
      <c r="Z147" s="110">
        <v>13.27</v>
      </c>
      <c r="AA147" s="110">
        <v>24.86</v>
      </c>
    </row>
    <row r="148" spans="1:27" ht="195" customHeight="1">
      <c r="A148" s="431" t="str">
        <f>'приложение 1.1 '!A151</f>
        <v>1.1.5.29</v>
      </c>
      <c r="B148" s="433" t="str">
        <f>'приложение 1.1 '!B151</f>
        <v>Реконструкция КЛ-0,4кВ от ТП-356 до Пушкина,16</v>
      </c>
      <c r="C148" s="104" t="s">
        <v>1150</v>
      </c>
      <c r="D148" s="104" t="s">
        <v>473</v>
      </c>
      <c r="E148" s="203">
        <f>'приложение 1.1 '!E151</f>
        <v>0</v>
      </c>
      <c r="F148" s="104"/>
      <c r="G148" s="203">
        <f>'приложение 1.1 '!D151</f>
        <v>0.11799999999999999</v>
      </c>
      <c r="H148" s="105"/>
      <c r="I148" s="104">
        <f>'приложение 1.1 '!F151</f>
        <v>2017</v>
      </c>
      <c r="J148" s="104">
        <f>'приложение 1.1 '!G151</f>
        <v>2017</v>
      </c>
      <c r="K148" s="174" t="s">
        <v>463</v>
      </c>
      <c r="L148" s="174" t="s">
        <v>285</v>
      </c>
      <c r="M148" s="174" t="s">
        <v>284</v>
      </c>
      <c r="N148" s="174" t="s">
        <v>286</v>
      </c>
      <c r="O148" s="443">
        <f t="shared" si="20"/>
        <v>0</v>
      </c>
      <c r="P148" s="443">
        <f t="shared" si="15"/>
        <v>0</v>
      </c>
      <c r="Q148" s="220">
        <f>'приложение 1.1 '!H151</f>
        <v>0.29563</v>
      </c>
      <c r="R148" s="106"/>
      <c r="S148" s="106">
        <f>'приложение 1.1 '!I151</f>
        <v>0.29563</v>
      </c>
      <c r="T148" s="106"/>
      <c r="U148" s="108" t="s">
        <v>245</v>
      </c>
      <c r="V148" s="109"/>
      <c r="W148" s="436" t="s">
        <v>1965</v>
      </c>
      <c r="X148" s="110">
        <v>10.5</v>
      </c>
      <c r="Y148" s="110">
        <v>8.4</v>
      </c>
      <c r="Z148" s="110">
        <v>13.27</v>
      </c>
      <c r="AA148" s="110">
        <v>24.86</v>
      </c>
    </row>
    <row r="149" spans="1:27" ht="195" customHeight="1">
      <c r="A149" s="431" t="str">
        <f>'приложение 1.1 '!A152</f>
        <v>1.1.5.30</v>
      </c>
      <c r="B149" s="433" t="str">
        <f>'приложение 1.1 '!B152</f>
        <v>Реконструкция КЛ-0,4кВ от ТП-395 до ВЛКСМ-3</v>
      </c>
      <c r="C149" s="104" t="s">
        <v>1150</v>
      </c>
      <c r="D149" s="104" t="s">
        <v>473</v>
      </c>
      <c r="E149" s="203">
        <f>'приложение 1.1 '!E152</f>
        <v>0</v>
      </c>
      <c r="F149" s="104"/>
      <c r="G149" s="203">
        <f>'приложение 1.1 '!D152</f>
        <v>0.88200000000000001</v>
      </c>
      <c r="H149" s="105"/>
      <c r="I149" s="104">
        <f>'приложение 1.1 '!F152</f>
        <v>2017</v>
      </c>
      <c r="J149" s="104">
        <f>'приложение 1.1 '!G152</f>
        <v>2017</v>
      </c>
      <c r="K149" s="174" t="s">
        <v>463</v>
      </c>
      <c r="L149" s="174" t="s">
        <v>285</v>
      </c>
      <c r="M149" s="174" t="s">
        <v>284</v>
      </c>
      <c r="N149" s="174" t="s">
        <v>286</v>
      </c>
      <c r="O149" s="443">
        <f t="shared" si="20"/>
        <v>0</v>
      </c>
      <c r="P149" s="443">
        <f t="shared" si="15"/>
        <v>0</v>
      </c>
      <c r="Q149" s="220">
        <f>'приложение 1.1 '!H152</f>
        <v>2.8633600000000001</v>
      </c>
      <c r="R149" s="106"/>
      <c r="S149" s="106">
        <f>'приложение 1.1 '!I152</f>
        <v>2.8633600000000001</v>
      </c>
      <c r="T149" s="106"/>
      <c r="U149" s="108" t="s">
        <v>245</v>
      </c>
      <c r="V149" s="109"/>
      <c r="W149" s="436" t="s">
        <v>1965</v>
      </c>
      <c r="X149" s="110">
        <v>10.5</v>
      </c>
      <c r="Y149" s="110">
        <v>8.4</v>
      </c>
      <c r="Z149" s="110">
        <v>13.27</v>
      </c>
      <c r="AA149" s="110">
        <v>24.86</v>
      </c>
    </row>
    <row r="150" spans="1:27" ht="195" customHeight="1">
      <c r="A150" s="431" t="str">
        <f>'приложение 1.1 '!A153</f>
        <v>1.1.5.31</v>
      </c>
      <c r="B150" s="433" t="str">
        <f>'приложение 1.1 '!B153</f>
        <v>Реконструкция КЛ-0,4кВ до ж.д Набережный-68,70</v>
      </c>
      <c r="C150" s="104" t="s">
        <v>1150</v>
      </c>
      <c r="D150" s="104" t="s">
        <v>473</v>
      </c>
      <c r="E150" s="203">
        <f>'приложение 1.1 '!E153</f>
        <v>0</v>
      </c>
      <c r="F150" s="104"/>
      <c r="G150" s="203">
        <f>'приложение 1.1 '!D153</f>
        <v>0.436</v>
      </c>
      <c r="H150" s="105"/>
      <c r="I150" s="104">
        <f>'приложение 1.1 '!F153</f>
        <v>2015</v>
      </c>
      <c r="J150" s="104">
        <f>'приложение 1.1 '!G153</f>
        <v>2015</v>
      </c>
      <c r="K150" s="174" t="s">
        <v>463</v>
      </c>
      <c r="L150" s="174" t="s">
        <v>285</v>
      </c>
      <c r="M150" s="174" t="s">
        <v>284</v>
      </c>
      <c r="N150" s="174" t="s">
        <v>286</v>
      </c>
      <c r="O150" s="443">
        <f t="shared" si="20"/>
        <v>100</v>
      </c>
      <c r="P150" s="443">
        <f t="shared" si="15"/>
        <v>100</v>
      </c>
      <c r="Q150" s="220">
        <f>'приложение 1.1 '!H153</f>
        <v>0.52269900000000002</v>
      </c>
      <c r="R150" s="106"/>
      <c r="S150" s="106">
        <f>'приложение 1.1 '!I153</f>
        <v>0</v>
      </c>
      <c r="T150" s="106"/>
      <c r="U150" s="108" t="s">
        <v>245</v>
      </c>
      <c r="V150" s="109"/>
      <c r="W150" s="436" t="s">
        <v>1965</v>
      </c>
      <c r="X150" s="110">
        <v>10.5</v>
      </c>
      <c r="Y150" s="110">
        <v>8.4</v>
      </c>
      <c r="Z150" s="110">
        <v>13.27</v>
      </c>
      <c r="AA150" s="110">
        <v>24.86</v>
      </c>
    </row>
    <row r="151" spans="1:27" ht="195" customHeight="1">
      <c r="A151" s="431" t="str">
        <f>'приложение 1.1 '!A154</f>
        <v>1.1.5.32</v>
      </c>
      <c r="B151" s="433" t="str">
        <f>'приложение 1.1 '!B154</f>
        <v>Реконструкция КЛ-0,4кВ от ТП-465 до ВРУ ж/д Нагорная,15</v>
      </c>
      <c r="C151" s="104" t="s">
        <v>1150</v>
      </c>
      <c r="D151" s="104" t="s">
        <v>473</v>
      </c>
      <c r="E151" s="203">
        <f>'приложение 1.1 '!E154</f>
        <v>0</v>
      </c>
      <c r="F151" s="104"/>
      <c r="G151" s="203">
        <f>'приложение 1.1 '!D154</f>
        <v>0.27200000000000002</v>
      </c>
      <c r="H151" s="105"/>
      <c r="I151" s="104">
        <f>'приложение 1.1 '!F154</f>
        <v>2015</v>
      </c>
      <c r="J151" s="104">
        <f>'приложение 1.1 '!G154</f>
        <v>2015</v>
      </c>
      <c r="K151" s="174" t="s">
        <v>463</v>
      </c>
      <c r="L151" s="174" t="s">
        <v>285</v>
      </c>
      <c r="M151" s="174" t="s">
        <v>284</v>
      </c>
      <c r="N151" s="174" t="s">
        <v>286</v>
      </c>
      <c r="O151" s="443">
        <f t="shared" si="20"/>
        <v>100</v>
      </c>
      <c r="P151" s="443">
        <f t="shared" si="15"/>
        <v>100</v>
      </c>
      <c r="Q151" s="220">
        <f>'приложение 1.1 '!H154</f>
        <v>0.46804800000000002</v>
      </c>
      <c r="R151" s="106"/>
      <c r="S151" s="106">
        <f>'приложение 1.1 '!I154</f>
        <v>0</v>
      </c>
      <c r="T151" s="106"/>
      <c r="U151" s="108" t="s">
        <v>245</v>
      </c>
      <c r="V151" s="109"/>
      <c r="W151" s="436" t="s">
        <v>1965</v>
      </c>
      <c r="X151" s="110">
        <v>10.5</v>
      </c>
      <c r="Y151" s="110">
        <v>8.4</v>
      </c>
      <c r="Z151" s="110">
        <v>13.27</v>
      </c>
      <c r="AA151" s="110">
        <v>24.86</v>
      </c>
    </row>
    <row r="152" spans="1:27" ht="195" customHeight="1">
      <c r="A152" s="431" t="str">
        <f>'приложение 1.1 '!A155</f>
        <v>1.1.5.33</v>
      </c>
      <c r="B152" s="433" t="str">
        <f>'приложение 1.1 '!B155</f>
        <v>Реконструкция КЛ-0,4кВ от ТП-465 до ВРУ ж/д Нагорная,13</v>
      </c>
      <c r="C152" s="104" t="s">
        <v>1150</v>
      </c>
      <c r="D152" s="104" t="s">
        <v>473</v>
      </c>
      <c r="E152" s="203">
        <f>'приложение 1.1 '!E155</f>
        <v>0</v>
      </c>
      <c r="F152" s="104"/>
      <c r="G152" s="203">
        <f>'приложение 1.1 '!D155</f>
        <v>0.28000000000000003</v>
      </c>
      <c r="H152" s="105"/>
      <c r="I152" s="104">
        <f>'приложение 1.1 '!F155</f>
        <v>2015</v>
      </c>
      <c r="J152" s="104">
        <f>'приложение 1.1 '!G155</f>
        <v>2015</v>
      </c>
      <c r="K152" s="174" t="s">
        <v>463</v>
      </c>
      <c r="L152" s="174" t="s">
        <v>285</v>
      </c>
      <c r="M152" s="174" t="s">
        <v>284</v>
      </c>
      <c r="N152" s="174" t="s">
        <v>286</v>
      </c>
      <c r="O152" s="443">
        <f t="shared" si="20"/>
        <v>100</v>
      </c>
      <c r="P152" s="443">
        <f t="shared" si="15"/>
        <v>100</v>
      </c>
      <c r="Q152" s="220">
        <f>'приложение 1.1 '!H155</f>
        <v>0.28717799999999999</v>
      </c>
      <c r="R152" s="106"/>
      <c r="S152" s="106">
        <f>'приложение 1.1 '!I155</f>
        <v>0</v>
      </c>
      <c r="T152" s="106"/>
      <c r="U152" s="108" t="s">
        <v>245</v>
      </c>
      <c r="V152" s="109"/>
      <c r="W152" s="436" t="s">
        <v>1965</v>
      </c>
      <c r="X152" s="110">
        <v>10.5</v>
      </c>
      <c r="Y152" s="110">
        <v>8.4</v>
      </c>
      <c r="Z152" s="110">
        <v>13.27</v>
      </c>
      <c r="AA152" s="110">
        <v>24.86</v>
      </c>
    </row>
    <row r="153" spans="1:27" ht="195" customHeight="1">
      <c r="A153" s="431" t="str">
        <f>'приложение 1.1 '!A156</f>
        <v>1.1.5.34</v>
      </c>
      <c r="B153" s="433" t="str">
        <f>'приложение 1.1 '!B156</f>
        <v>Реконструкция КЛ-0,4кв от ТП-371 Республики,74</v>
      </c>
      <c r="C153" s="104" t="s">
        <v>1150</v>
      </c>
      <c r="D153" s="104" t="s">
        <v>473</v>
      </c>
      <c r="E153" s="203">
        <f>'приложение 1.1 '!E156</f>
        <v>0</v>
      </c>
      <c r="F153" s="104"/>
      <c r="G153" s="203">
        <f>'приложение 1.1 '!D156</f>
        <v>0.66400000000000003</v>
      </c>
      <c r="H153" s="105"/>
      <c r="I153" s="104">
        <f>'приложение 1.1 '!F156</f>
        <v>2015</v>
      </c>
      <c r="J153" s="104">
        <f>'приложение 1.1 '!G156</f>
        <v>2015</v>
      </c>
      <c r="K153" s="174" t="s">
        <v>463</v>
      </c>
      <c r="L153" s="174" t="s">
        <v>285</v>
      </c>
      <c r="M153" s="174" t="s">
        <v>284</v>
      </c>
      <c r="N153" s="174" t="s">
        <v>286</v>
      </c>
      <c r="O153" s="443">
        <f t="shared" si="20"/>
        <v>100</v>
      </c>
      <c r="P153" s="443">
        <f t="shared" si="15"/>
        <v>100</v>
      </c>
      <c r="Q153" s="220">
        <f>'приложение 1.1 '!H156</f>
        <v>0.88945264000000002</v>
      </c>
      <c r="R153" s="106"/>
      <c r="S153" s="106">
        <f>'приложение 1.1 '!I156</f>
        <v>0</v>
      </c>
      <c r="T153" s="106"/>
      <c r="U153" s="108" t="s">
        <v>245</v>
      </c>
      <c r="V153" s="109"/>
      <c r="W153" s="436" t="s">
        <v>1965</v>
      </c>
      <c r="X153" s="110">
        <v>10.5</v>
      </c>
      <c r="Y153" s="110">
        <v>8.4</v>
      </c>
      <c r="Z153" s="110">
        <v>13.27</v>
      </c>
      <c r="AA153" s="110">
        <v>24.86</v>
      </c>
    </row>
    <row r="154" spans="1:27" ht="195" customHeight="1">
      <c r="A154" s="431" t="str">
        <f>'приложение 1.1 '!A157</f>
        <v>1.1.5.35</v>
      </c>
      <c r="B154" s="433" t="str">
        <f>'приложение 1.1 '!B157</f>
        <v>Реконструкция КЛ-0,4кВ от ТП-371 Республики ,76</v>
      </c>
      <c r="C154" s="104" t="s">
        <v>1150</v>
      </c>
      <c r="D154" s="104" t="s">
        <v>473</v>
      </c>
      <c r="E154" s="203">
        <f>'приложение 1.1 '!E157</f>
        <v>0</v>
      </c>
      <c r="F154" s="104"/>
      <c r="G154" s="203">
        <f>'приложение 1.1 '!D157</f>
        <v>0.80400000000000005</v>
      </c>
      <c r="H154" s="105"/>
      <c r="I154" s="104">
        <f>'приложение 1.1 '!F157</f>
        <v>2015</v>
      </c>
      <c r="J154" s="104">
        <f>'приложение 1.1 '!G157</f>
        <v>2015</v>
      </c>
      <c r="K154" s="174" t="s">
        <v>463</v>
      </c>
      <c r="L154" s="174" t="s">
        <v>285</v>
      </c>
      <c r="M154" s="174" t="s">
        <v>284</v>
      </c>
      <c r="N154" s="174" t="s">
        <v>286</v>
      </c>
      <c r="O154" s="443">
        <f t="shared" si="20"/>
        <v>100</v>
      </c>
      <c r="P154" s="443">
        <f t="shared" si="15"/>
        <v>100</v>
      </c>
      <c r="Q154" s="220">
        <f>'приложение 1.1 '!H157</f>
        <v>1.1722429400000001</v>
      </c>
      <c r="R154" s="106"/>
      <c r="S154" s="106">
        <f>'приложение 1.1 '!I157</f>
        <v>0</v>
      </c>
      <c r="T154" s="106"/>
      <c r="U154" s="108" t="s">
        <v>245</v>
      </c>
      <c r="V154" s="109"/>
      <c r="W154" s="436" t="s">
        <v>1965</v>
      </c>
      <c r="X154" s="110">
        <v>10.5</v>
      </c>
      <c r="Y154" s="110">
        <v>8.4</v>
      </c>
      <c r="Z154" s="110">
        <v>13.27</v>
      </c>
      <c r="AA154" s="110">
        <v>24.86</v>
      </c>
    </row>
    <row r="155" spans="1:27" ht="195" customHeight="1">
      <c r="A155" s="431" t="str">
        <f>'приложение 1.1 '!A158</f>
        <v>1.1.5.36</v>
      </c>
      <c r="B155" s="433" t="str">
        <f>'приложение 1.1 '!B158</f>
        <v>Реконструкция КЛ - 0,4 кВ ТП - 377  Просвещения 44</v>
      </c>
      <c r="C155" s="104" t="s">
        <v>1150</v>
      </c>
      <c r="D155" s="104" t="s">
        <v>473</v>
      </c>
      <c r="E155" s="203">
        <f>'приложение 1.1 '!E158</f>
        <v>0</v>
      </c>
      <c r="F155" s="104"/>
      <c r="G155" s="203">
        <f>'приложение 1.1 '!D158</f>
        <v>0.24</v>
      </c>
      <c r="H155" s="105"/>
      <c r="I155" s="104">
        <f>'приложение 1.1 '!F158</f>
        <v>2017</v>
      </c>
      <c r="J155" s="104">
        <f>'приложение 1.1 '!G158</f>
        <v>2017</v>
      </c>
      <c r="K155" s="174" t="s">
        <v>463</v>
      </c>
      <c r="L155" s="174" t="s">
        <v>285</v>
      </c>
      <c r="M155" s="174" t="s">
        <v>284</v>
      </c>
      <c r="N155" s="174" t="s">
        <v>286</v>
      </c>
      <c r="O155" s="443">
        <f t="shared" si="20"/>
        <v>0</v>
      </c>
      <c r="P155" s="443">
        <f t="shared" si="15"/>
        <v>0</v>
      </c>
      <c r="Q155" s="220">
        <f>'приложение 1.1 '!H158</f>
        <v>0.42703999999999998</v>
      </c>
      <c r="R155" s="106"/>
      <c r="S155" s="106">
        <f>'приложение 1.1 '!I158</f>
        <v>0.42703999999999998</v>
      </c>
      <c r="T155" s="106"/>
      <c r="U155" s="108" t="s">
        <v>245</v>
      </c>
      <c r="V155" s="109"/>
      <c r="W155" s="436" t="s">
        <v>1965</v>
      </c>
      <c r="X155" s="110">
        <v>10.5</v>
      </c>
      <c r="Y155" s="110">
        <v>8.4</v>
      </c>
      <c r="Z155" s="110">
        <v>13.27</v>
      </c>
      <c r="AA155" s="110">
        <v>24.86</v>
      </c>
    </row>
    <row r="156" spans="1:27" ht="195" customHeight="1">
      <c r="A156" s="431" t="str">
        <f>'приложение 1.1 '!A159</f>
        <v>1.1.5.37</v>
      </c>
      <c r="B156" s="433" t="str">
        <f>'приложение 1.1 '!B159</f>
        <v>Реконструкция КЛ-0,4кв от ТП-377 Просвещение 42</v>
      </c>
      <c r="C156" s="104" t="s">
        <v>1150</v>
      </c>
      <c r="D156" s="104" t="s">
        <v>473</v>
      </c>
      <c r="E156" s="203">
        <f>'приложение 1.1 '!E159</f>
        <v>0</v>
      </c>
      <c r="F156" s="104"/>
      <c r="G156" s="203">
        <f>'приложение 1.1 '!D159</f>
        <v>0.24</v>
      </c>
      <c r="H156" s="105"/>
      <c r="I156" s="104">
        <f>'приложение 1.1 '!F159</f>
        <v>2017</v>
      </c>
      <c r="J156" s="104">
        <f>'приложение 1.1 '!G159</f>
        <v>2017</v>
      </c>
      <c r="K156" s="174" t="s">
        <v>463</v>
      </c>
      <c r="L156" s="174" t="s">
        <v>285</v>
      </c>
      <c r="M156" s="174" t="s">
        <v>284</v>
      </c>
      <c r="N156" s="174" t="s">
        <v>286</v>
      </c>
      <c r="O156" s="443">
        <f t="shared" si="20"/>
        <v>0</v>
      </c>
      <c r="P156" s="443">
        <f t="shared" si="15"/>
        <v>0</v>
      </c>
      <c r="Q156" s="220">
        <f>'приложение 1.1 '!H159</f>
        <v>0.76936000000000004</v>
      </c>
      <c r="R156" s="106"/>
      <c r="S156" s="106">
        <f>'приложение 1.1 '!I159</f>
        <v>0.76936000000000004</v>
      </c>
      <c r="T156" s="106"/>
      <c r="U156" s="108" t="s">
        <v>245</v>
      </c>
      <c r="V156" s="109"/>
      <c r="W156" s="436" t="s">
        <v>1965</v>
      </c>
      <c r="X156" s="110">
        <v>10.5</v>
      </c>
      <c r="Y156" s="110">
        <v>8.4</v>
      </c>
      <c r="Z156" s="110">
        <v>13.27</v>
      </c>
      <c r="AA156" s="110">
        <v>24.86</v>
      </c>
    </row>
    <row r="157" spans="1:27" ht="195" customHeight="1">
      <c r="A157" s="431" t="str">
        <f>'приложение 1.1 '!A160</f>
        <v>1.1.5.38</v>
      </c>
      <c r="B157" s="433" t="str">
        <f>'приложение 1.1 '!B160</f>
        <v xml:space="preserve">Реконструкция КЛ - 0,4 кВ ТП - 377 Энергетиков 7 </v>
      </c>
      <c r="C157" s="104" t="s">
        <v>1150</v>
      </c>
      <c r="D157" s="104" t="s">
        <v>473</v>
      </c>
      <c r="E157" s="203">
        <f>'приложение 1.1 '!E160</f>
        <v>0</v>
      </c>
      <c r="F157" s="104"/>
      <c r="G157" s="203">
        <f>'приложение 1.1 '!D160</f>
        <v>0.24</v>
      </c>
      <c r="H157" s="105"/>
      <c r="I157" s="104">
        <f>'приложение 1.1 '!F160</f>
        <v>2017</v>
      </c>
      <c r="J157" s="104">
        <f>'приложение 1.1 '!G160</f>
        <v>2017</v>
      </c>
      <c r="K157" s="174" t="s">
        <v>463</v>
      </c>
      <c r="L157" s="174" t="s">
        <v>285</v>
      </c>
      <c r="M157" s="174" t="s">
        <v>284</v>
      </c>
      <c r="N157" s="174" t="s">
        <v>286</v>
      </c>
      <c r="O157" s="443">
        <f t="shared" si="20"/>
        <v>0</v>
      </c>
      <c r="P157" s="443">
        <f t="shared" si="15"/>
        <v>0</v>
      </c>
      <c r="Q157" s="220">
        <f>'приложение 1.1 '!H160</f>
        <v>0.52342</v>
      </c>
      <c r="R157" s="106"/>
      <c r="S157" s="106">
        <f>'приложение 1.1 '!I160</f>
        <v>0.52342</v>
      </c>
      <c r="T157" s="106"/>
      <c r="U157" s="108" t="s">
        <v>245</v>
      </c>
      <c r="V157" s="109"/>
      <c r="W157" s="436" t="s">
        <v>1965</v>
      </c>
      <c r="X157" s="110">
        <v>10.5</v>
      </c>
      <c r="Y157" s="110">
        <v>8.4</v>
      </c>
      <c r="Z157" s="110">
        <v>13.27</v>
      </c>
      <c r="AA157" s="110">
        <v>24.86</v>
      </c>
    </row>
    <row r="158" spans="1:27" ht="195" customHeight="1">
      <c r="A158" s="431" t="str">
        <f>'приложение 1.1 '!A161</f>
        <v>1.1.5.39</v>
      </c>
      <c r="B158" s="433" t="str">
        <f>'приложение 1.1 '!B161</f>
        <v>Реконструкция КЛ-0,4кВ  ТП-373 Энергетиков 15</v>
      </c>
      <c r="C158" s="104" t="s">
        <v>1150</v>
      </c>
      <c r="D158" s="104" t="s">
        <v>473</v>
      </c>
      <c r="E158" s="203">
        <f>'приложение 1.1 '!E161</f>
        <v>0</v>
      </c>
      <c r="F158" s="104"/>
      <c r="G158" s="203">
        <f>'приложение 1.1 '!D161</f>
        <v>0.22</v>
      </c>
      <c r="H158" s="105"/>
      <c r="I158" s="104">
        <f>'приложение 1.1 '!F161</f>
        <v>2017</v>
      </c>
      <c r="J158" s="104">
        <f>'приложение 1.1 '!G161</f>
        <v>2017</v>
      </c>
      <c r="K158" s="174" t="s">
        <v>463</v>
      </c>
      <c r="L158" s="174" t="s">
        <v>285</v>
      </c>
      <c r="M158" s="174" t="s">
        <v>284</v>
      </c>
      <c r="N158" s="174" t="s">
        <v>286</v>
      </c>
      <c r="O158" s="443">
        <f t="shared" si="20"/>
        <v>0</v>
      </c>
      <c r="P158" s="443">
        <f t="shared" si="15"/>
        <v>0</v>
      </c>
      <c r="Q158" s="220">
        <f>'приложение 1.1 '!H161</f>
        <v>2.13523</v>
      </c>
      <c r="R158" s="106"/>
      <c r="S158" s="106">
        <f>'приложение 1.1 '!I161</f>
        <v>2.13523</v>
      </c>
      <c r="T158" s="106"/>
      <c r="U158" s="108" t="s">
        <v>245</v>
      </c>
      <c r="V158" s="109"/>
      <c r="W158" s="436" t="s">
        <v>1965</v>
      </c>
      <c r="X158" s="110">
        <v>10.5</v>
      </c>
      <c r="Y158" s="110">
        <v>8.4</v>
      </c>
      <c r="Z158" s="110">
        <v>13.27</v>
      </c>
      <c r="AA158" s="110">
        <v>24.86</v>
      </c>
    </row>
    <row r="159" spans="1:27" ht="195" customHeight="1">
      <c r="A159" s="431" t="str">
        <f>'приложение 1.1 '!A162</f>
        <v>1.1.5.40</v>
      </c>
      <c r="B159" s="433" t="str">
        <f>'приложение 1.1 '!B162</f>
        <v xml:space="preserve">Реконструкция КЛ-0,4кв от ТП-379 Гагарина-14  </v>
      </c>
      <c r="C159" s="104" t="s">
        <v>1150</v>
      </c>
      <c r="D159" s="104" t="s">
        <v>473</v>
      </c>
      <c r="E159" s="203">
        <f>'приложение 1.1 '!E162</f>
        <v>0</v>
      </c>
      <c r="F159" s="104"/>
      <c r="G159" s="203">
        <f>'приложение 1.1 '!D162</f>
        <v>0.16</v>
      </c>
      <c r="H159" s="105"/>
      <c r="I159" s="104">
        <f>'приложение 1.1 '!F162</f>
        <v>2017</v>
      </c>
      <c r="J159" s="104">
        <f>'приложение 1.1 '!G162</f>
        <v>2017</v>
      </c>
      <c r="K159" s="174" t="s">
        <v>463</v>
      </c>
      <c r="L159" s="174" t="s">
        <v>285</v>
      </c>
      <c r="M159" s="174" t="s">
        <v>284</v>
      </c>
      <c r="N159" s="174" t="s">
        <v>286</v>
      </c>
      <c r="O159" s="443">
        <f t="shared" si="20"/>
        <v>0</v>
      </c>
      <c r="P159" s="443">
        <f t="shared" si="15"/>
        <v>0</v>
      </c>
      <c r="Q159" s="220">
        <f>'приложение 1.1 '!H162</f>
        <v>0.71896000000000004</v>
      </c>
      <c r="R159" s="106"/>
      <c r="S159" s="106">
        <f>'приложение 1.1 '!I162</f>
        <v>0.71896000000000004</v>
      </c>
      <c r="T159" s="106"/>
      <c r="U159" s="108" t="s">
        <v>245</v>
      </c>
      <c r="V159" s="109"/>
      <c r="W159" s="436" t="s">
        <v>1965</v>
      </c>
      <c r="X159" s="110">
        <v>10.5</v>
      </c>
      <c r="Y159" s="110">
        <v>8.4</v>
      </c>
      <c r="Z159" s="110">
        <v>13.27</v>
      </c>
      <c r="AA159" s="110">
        <v>24.86</v>
      </c>
    </row>
    <row r="160" spans="1:27" ht="195" customHeight="1">
      <c r="A160" s="431" t="str">
        <f>'приложение 1.1 '!A163</f>
        <v>1.1.5.41</v>
      </c>
      <c r="B160" s="433" t="str">
        <f>'приложение 1.1 '!B163</f>
        <v xml:space="preserve">Реконструкция КЛ-0,4кв от ТП-359   Маяковского -27/1 </v>
      </c>
      <c r="C160" s="104" t="s">
        <v>1150</v>
      </c>
      <c r="D160" s="104" t="s">
        <v>473</v>
      </c>
      <c r="E160" s="203">
        <f>'приложение 1.1 '!E163</f>
        <v>0</v>
      </c>
      <c r="F160" s="104"/>
      <c r="G160" s="203">
        <f>'приложение 1.1 '!D163</f>
        <v>0.317</v>
      </c>
      <c r="H160" s="105"/>
      <c r="I160" s="104">
        <f>'приложение 1.1 '!F163</f>
        <v>2017</v>
      </c>
      <c r="J160" s="104">
        <f>'приложение 1.1 '!G163</f>
        <v>2017</v>
      </c>
      <c r="K160" s="174" t="s">
        <v>463</v>
      </c>
      <c r="L160" s="174" t="s">
        <v>285</v>
      </c>
      <c r="M160" s="174" t="s">
        <v>284</v>
      </c>
      <c r="N160" s="174" t="s">
        <v>286</v>
      </c>
      <c r="O160" s="443">
        <f t="shared" si="20"/>
        <v>0</v>
      </c>
      <c r="P160" s="443">
        <f t="shared" si="15"/>
        <v>0</v>
      </c>
      <c r="Q160" s="220">
        <f>'приложение 1.1 '!H163</f>
        <v>0.41460999999999998</v>
      </c>
      <c r="R160" s="106"/>
      <c r="S160" s="106">
        <f>'приложение 1.1 '!I163</f>
        <v>0.41460999999999998</v>
      </c>
      <c r="T160" s="106"/>
      <c r="U160" s="108" t="s">
        <v>245</v>
      </c>
      <c r="V160" s="109"/>
      <c r="W160" s="436" t="s">
        <v>1965</v>
      </c>
      <c r="X160" s="110">
        <v>10.5</v>
      </c>
      <c r="Y160" s="110">
        <v>8.4</v>
      </c>
      <c r="Z160" s="110">
        <v>13.27</v>
      </c>
      <c r="AA160" s="110">
        <v>24.86</v>
      </c>
    </row>
    <row r="161" spans="1:27" ht="195" customHeight="1">
      <c r="A161" s="431" t="str">
        <f>'приложение 1.1 '!A164</f>
        <v>1.1.5.42</v>
      </c>
      <c r="B161" s="433" t="str">
        <f>'приложение 1.1 '!B164</f>
        <v>Реконструкция КЛ-0,4кВ от ТП-397-ЦТП - 42</v>
      </c>
      <c r="C161" s="104" t="s">
        <v>1150</v>
      </c>
      <c r="D161" s="104" t="s">
        <v>473</v>
      </c>
      <c r="E161" s="203">
        <f>'приложение 1.1 '!E164</f>
        <v>0</v>
      </c>
      <c r="F161" s="104"/>
      <c r="G161" s="203">
        <f>'приложение 1.1 '!D164</f>
        <v>0.23200000000000001</v>
      </c>
      <c r="H161" s="105"/>
      <c r="I161" s="104">
        <f>'приложение 1.1 '!F164</f>
        <v>2016</v>
      </c>
      <c r="J161" s="104">
        <f>'приложение 1.1 '!G164</f>
        <v>2016</v>
      </c>
      <c r="K161" s="174" t="s">
        <v>463</v>
      </c>
      <c r="L161" s="174" t="s">
        <v>285</v>
      </c>
      <c r="M161" s="174" t="s">
        <v>284</v>
      </c>
      <c r="N161" s="174" t="s">
        <v>286</v>
      </c>
      <c r="O161" s="443">
        <f t="shared" ref="O161" si="21">100-(S161*100/Q161)</f>
        <v>100</v>
      </c>
      <c r="P161" s="443">
        <f t="shared" ref="P161" si="22">O161</f>
        <v>100</v>
      </c>
      <c r="Q161" s="220">
        <f>'приложение 1.1 '!H164</f>
        <v>0.27918300000000001</v>
      </c>
      <c r="R161" s="106"/>
      <c r="S161" s="106">
        <f>'приложение 1.1 '!I164</f>
        <v>0</v>
      </c>
      <c r="T161" s="106"/>
      <c r="U161" s="108" t="s">
        <v>245</v>
      </c>
      <c r="V161" s="109"/>
      <c r="W161" s="436" t="s">
        <v>1965</v>
      </c>
      <c r="X161" s="110">
        <v>10.5</v>
      </c>
      <c r="Y161" s="110">
        <v>8.4</v>
      </c>
      <c r="Z161" s="110">
        <v>13.27</v>
      </c>
      <c r="AA161" s="110">
        <v>24.86</v>
      </c>
    </row>
    <row r="162" spans="1:27" ht="46.5" customHeight="1">
      <c r="A162" s="432" t="str">
        <f>'приложение 1.1 '!A165</f>
        <v>1.1.6.</v>
      </c>
      <c r="B162" s="465" t="str">
        <f>'приложение 1.1 '!B165</f>
        <v>Воздушные линии 6/10кВ</v>
      </c>
      <c r="C162" s="104"/>
      <c r="D162" s="104"/>
      <c r="E162" s="203"/>
      <c r="F162" s="104"/>
      <c r="G162" s="203"/>
      <c r="H162" s="105"/>
      <c r="I162" s="104"/>
      <c r="J162" s="104"/>
      <c r="K162" s="174"/>
      <c r="L162" s="174"/>
      <c r="M162" s="174"/>
      <c r="N162" s="174"/>
      <c r="O162" s="443"/>
      <c r="P162" s="443"/>
      <c r="Q162" s="220">
        <f>'приложение 1.1 '!H165</f>
        <v>0</v>
      </c>
      <c r="R162" s="106"/>
      <c r="S162" s="106">
        <f>'приложение 1.1 '!I165</f>
        <v>0</v>
      </c>
      <c r="T162" s="106"/>
      <c r="U162" s="108"/>
      <c r="V162" s="109"/>
      <c r="W162" s="436"/>
      <c r="X162" s="110"/>
      <c r="Y162" s="110"/>
      <c r="Z162" s="110"/>
      <c r="AA162" s="110"/>
    </row>
    <row r="163" spans="1:27" ht="222" customHeight="1">
      <c r="A163" s="431" t="str">
        <f>'приложение 1.1 '!A166</f>
        <v>1.1.6.1</v>
      </c>
      <c r="B163" s="433" t="str">
        <f>'приложение 1.1 '!B166</f>
        <v>Реконструкция ВЛ-10кВ от ПС-Привокзальной ф.Юность-1 (прокладка кабельных линий переход через ж/д пути)</v>
      </c>
      <c r="C163" s="104" t="s">
        <v>1150</v>
      </c>
      <c r="D163" s="104" t="s">
        <v>473</v>
      </c>
      <c r="E163" s="203">
        <f>'приложение 1.1 '!E166</f>
        <v>0</v>
      </c>
      <c r="F163" s="104"/>
      <c r="G163" s="203">
        <f>'приложение 1.1 '!D166</f>
        <v>0.51</v>
      </c>
      <c r="H163" s="105"/>
      <c r="I163" s="104">
        <f>'приложение 1.1 '!F166</f>
        <v>2012</v>
      </c>
      <c r="J163" s="104">
        <f>'приложение 1.1 '!G166</f>
        <v>2012</v>
      </c>
      <c r="K163" s="174" t="s">
        <v>463</v>
      </c>
      <c r="L163" s="174" t="s">
        <v>285</v>
      </c>
      <c r="M163" s="174" t="s">
        <v>284</v>
      </c>
      <c r="N163" s="174" t="s">
        <v>286</v>
      </c>
      <c r="O163" s="443">
        <f t="shared" si="20"/>
        <v>100</v>
      </c>
      <c r="P163" s="443">
        <f t="shared" si="15"/>
        <v>100</v>
      </c>
      <c r="Q163" s="220">
        <f>'приложение 1.1 '!H166</f>
        <v>0.61399999999999999</v>
      </c>
      <c r="R163" s="106"/>
      <c r="S163" s="106">
        <f>'приложение 1.1 '!I166</f>
        <v>0</v>
      </c>
      <c r="T163" s="106"/>
      <c r="U163" s="108" t="s">
        <v>1147</v>
      </c>
      <c r="V163" s="109"/>
      <c r="W163" s="436" t="s">
        <v>1965</v>
      </c>
      <c r="X163" s="110">
        <v>10.5</v>
      </c>
      <c r="Y163" s="110">
        <v>8.4</v>
      </c>
      <c r="Z163" s="110">
        <v>13.27</v>
      </c>
      <c r="AA163" s="110">
        <v>24.86</v>
      </c>
    </row>
    <row r="164" spans="1:27" ht="222" customHeight="1">
      <c r="A164" s="431" t="str">
        <f>'приложение 1.1 '!A167</f>
        <v>1.1.6.2</v>
      </c>
      <c r="B164" s="433" t="str">
        <f>'приложение 1.1 '!B167</f>
        <v>Реконструкция ВЛ-10кВ, КЛ-10кВ от ТП-503 до ТП-508 (прокладка 2КЛ-10кВ)</v>
      </c>
      <c r="C164" s="104" t="s">
        <v>1150</v>
      </c>
      <c r="D164" s="104" t="s">
        <v>473</v>
      </c>
      <c r="E164" s="203">
        <f>'приложение 1.1 '!E167</f>
        <v>0</v>
      </c>
      <c r="F164" s="104"/>
      <c r="G164" s="203">
        <f>'приложение 1.1 '!D167</f>
        <v>0.60799999999999998</v>
      </c>
      <c r="H164" s="105"/>
      <c r="I164" s="104">
        <f>'приложение 1.1 '!F167</f>
        <v>2013</v>
      </c>
      <c r="J164" s="104">
        <f>'приложение 1.1 '!G167</f>
        <v>2013</v>
      </c>
      <c r="K164" s="174" t="s">
        <v>463</v>
      </c>
      <c r="L164" s="174" t="s">
        <v>285</v>
      </c>
      <c r="M164" s="174" t="s">
        <v>284</v>
      </c>
      <c r="N164" s="174" t="s">
        <v>286</v>
      </c>
      <c r="O164" s="443">
        <f t="shared" si="20"/>
        <v>100</v>
      </c>
      <c r="P164" s="443">
        <f t="shared" si="15"/>
        <v>100</v>
      </c>
      <c r="Q164" s="220">
        <f>'приложение 1.1 '!H167</f>
        <v>1.7776542</v>
      </c>
      <c r="R164" s="106"/>
      <c r="S164" s="106">
        <f>'приложение 1.1 '!I167</f>
        <v>-8.3266726846886741E-17</v>
      </c>
      <c r="T164" s="106"/>
      <c r="U164" s="108" t="s">
        <v>1147</v>
      </c>
      <c r="V164" s="109"/>
      <c r="W164" s="436" t="s">
        <v>1965</v>
      </c>
      <c r="X164" s="110">
        <v>10.5</v>
      </c>
      <c r="Y164" s="110">
        <v>8.4</v>
      </c>
      <c r="Z164" s="110">
        <v>13.27</v>
      </c>
      <c r="AA164" s="110">
        <v>24.86</v>
      </c>
    </row>
    <row r="165" spans="1:27" ht="222" customHeight="1">
      <c r="A165" s="431" t="str">
        <f>'приложение 1.1 '!A168</f>
        <v>1.1.6.3</v>
      </c>
      <c r="B165" s="433" t="str">
        <f>'приложение 1.1 '!B168</f>
        <v>Реконструкция ВЛ-10кВ ПС "Сургут" яч.29;19 (замена на 4КЛ-10кВ) мкр. 45 к.к.</v>
      </c>
      <c r="C165" s="104" t="s">
        <v>1150</v>
      </c>
      <c r="D165" s="104" t="s">
        <v>473</v>
      </c>
      <c r="E165" s="203">
        <f>'приложение 1.1 '!E168</f>
        <v>0</v>
      </c>
      <c r="F165" s="104"/>
      <c r="G165" s="203">
        <f>'приложение 1.1 '!D168</f>
        <v>4</v>
      </c>
      <c r="H165" s="105"/>
      <c r="I165" s="104">
        <f>'приложение 1.1 '!F168</f>
        <v>2013</v>
      </c>
      <c r="J165" s="104">
        <f>'приложение 1.1 '!G168</f>
        <v>2013</v>
      </c>
      <c r="K165" s="174" t="s">
        <v>463</v>
      </c>
      <c r="L165" s="174" t="s">
        <v>285</v>
      </c>
      <c r="M165" s="174" t="s">
        <v>284</v>
      </c>
      <c r="N165" s="174" t="s">
        <v>286</v>
      </c>
      <c r="O165" s="443">
        <f t="shared" si="20"/>
        <v>100</v>
      </c>
      <c r="P165" s="443">
        <f t="shared" si="15"/>
        <v>100</v>
      </c>
      <c r="Q165" s="220">
        <f>'приложение 1.1 '!H168</f>
        <v>9.6033492000000003</v>
      </c>
      <c r="R165" s="106"/>
      <c r="S165" s="106">
        <f>'приложение 1.1 '!I168</f>
        <v>0</v>
      </c>
      <c r="T165" s="106"/>
      <c r="U165" s="108" t="s">
        <v>1147</v>
      </c>
      <c r="V165" s="109"/>
      <c r="W165" s="436" t="s">
        <v>1965</v>
      </c>
      <c r="X165" s="110">
        <v>10.5</v>
      </c>
      <c r="Y165" s="110">
        <v>8.4</v>
      </c>
      <c r="Z165" s="110">
        <v>13.27</v>
      </c>
      <c r="AA165" s="110">
        <v>24.86</v>
      </c>
    </row>
    <row r="166" spans="1:27" ht="46.5" customHeight="1">
      <c r="A166" s="432" t="str">
        <f>'приложение 1.1 '!A169</f>
        <v>1.1.7.</v>
      </c>
      <c r="B166" s="465" t="str">
        <f>'приложение 1.1 '!B169</f>
        <v>Воздушные линии 0,4кВ</v>
      </c>
      <c r="C166" s="104"/>
      <c r="D166" s="104"/>
      <c r="E166" s="203"/>
      <c r="F166" s="104"/>
      <c r="G166" s="203"/>
      <c r="H166" s="105"/>
      <c r="I166" s="104"/>
      <c r="J166" s="104"/>
      <c r="K166" s="174"/>
      <c r="L166" s="174"/>
      <c r="M166" s="174"/>
      <c r="N166" s="174"/>
      <c r="O166" s="443"/>
      <c r="P166" s="443"/>
      <c r="Q166" s="220">
        <f>'приложение 1.1 '!H169</f>
        <v>0</v>
      </c>
      <c r="R166" s="106"/>
      <c r="S166" s="106">
        <f>'приложение 1.1 '!I169</f>
        <v>0</v>
      </c>
      <c r="T166" s="106"/>
      <c r="U166" s="108"/>
      <c r="V166" s="109"/>
      <c r="W166" s="436"/>
      <c r="X166" s="110"/>
      <c r="Y166" s="110"/>
      <c r="Z166" s="110"/>
      <c r="AA166" s="110"/>
    </row>
    <row r="167" spans="1:27" ht="215.1" customHeight="1">
      <c r="A167" s="431" t="str">
        <f>'приложение 1.1 '!A170</f>
        <v>1.1.7.2</v>
      </c>
      <c r="B167" s="433" t="str">
        <f>'приложение 1.1 '!B170</f>
        <v>Реконструкция ВЛ-0,4 кВ от КТПН-718 ф.2,5,6; КТПН-719 ф.2,4 п.Юность; КТПН-691 п.Лесной; КТПН-635 п.Взлетный; КТПН-667. Замена провода на СИП,  создание АИИС КУЭ</v>
      </c>
      <c r="C167" s="104" t="s">
        <v>1150</v>
      </c>
      <c r="D167" s="104" t="s">
        <v>473</v>
      </c>
      <c r="E167" s="203">
        <f>'приложение 1.1 '!E170</f>
        <v>0</v>
      </c>
      <c r="F167" s="104"/>
      <c r="G167" s="203">
        <f>'приложение 1.1 '!D170</f>
        <v>4.43</v>
      </c>
      <c r="H167" s="105"/>
      <c r="I167" s="104">
        <f>'приложение 1.1 '!F170</f>
        <v>2013</v>
      </c>
      <c r="J167" s="104">
        <f>'приложение 1.1 '!G170</f>
        <v>2013</v>
      </c>
      <c r="K167" s="174" t="s">
        <v>463</v>
      </c>
      <c r="L167" s="174" t="s">
        <v>285</v>
      </c>
      <c r="M167" s="174" t="s">
        <v>284</v>
      </c>
      <c r="N167" s="174" t="s">
        <v>286</v>
      </c>
      <c r="O167" s="443">
        <f t="shared" si="20"/>
        <v>100</v>
      </c>
      <c r="P167" s="443">
        <f t="shared" si="15"/>
        <v>100</v>
      </c>
      <c r="Q167" s="220">
        <f>'приложение 1.1 '!H170</f>
        <v>9.6211472099999984</v>
      </c>
      <c r="R167" s="106"/>
      <c r="S167" s="106">
        <f>'приложение 1.1 '!I170</f>
        <v>0</v>
      </c>
      <c r="T167" s="106"/>
      <c r="U167" s="108" t="s">
        <v>672</v>
      </c>
      <c r="V167" s="109"/>
      <c r="W167" s="436" t="s">
        <v>1965</v>
      </c>
      <c r="X167" s="110">
        <v>10.5</v>
      </c>
      <c r="Y167" s="110">
        <v>8.4</v>
      </c>
      <c r="Z167" s="110">
        <v>13.27</v>
      </c>
      <c r="AA167" s="110">
        <v>24.86</v>
      </c>
    </row>
    <row r="168" spans="1:27" ht="215.1" customHeight="1">
      <c r="A168" s="431" t="str">
        <f>'приложение 1.1 '!A171</f>
        <v>1.1.7.3</v>
      </c>
      <c r="B168" s="433" t="str">
        <f>'приложение 1.1 '!B171</f>
        <v>Реконструкция ВЛ-0,4кВ от ТП-523 ф.25. Замена провода на СИП. Для электроснабжения  п.Снежный</v>
      </c>
      <c r="C168" s="104" t="s">
        <v>1150</v>
      </c>
      <c r="D168" s="104" t="s">
        <v>473</v>
      </c>
      <c r="E168" s="203">
        <f>'приложение 1.1 '!E171</f>
        <v>0</v>
      </c>
      <c r="F168" s="104"/>
      <c r="G168" s="203">
        <f>'приложение 1.1 '!D171</f>
        <v>0.55000000000000004</v>
      </c>
      <c r="H168" s="105"/>
      <c r="I168" s="104">
        <f>'приложение 1.1 '!F171</f>
        <v>2014</v>
      </c>
      <c r="J168" s="104">
        <f>'приложение 1.1 '!G171</f>
        <v>2014</v>
      </c>
      <c r="K168" s="174" t="s">
        <v>463</v>
      </c>
      <c r="L168" s="174" t="s">
        <v>285</v>
      </c>
      <c r="M168" s="174" t="s">
        <v>284</v>
      </c>
      <c r="N168" s="174" t="s">
        <v>286</v>
      </c>
      <c r="O168" s="443">
        <f t="shared" si="20"/>
        <v>100</v>
      </c>
      <c r="P168" s="443">
        <f t="shared" si="15"/>
        <v>100</v>
      </c>
      <c r="Q168" s="220">
        <f>'приложение 1.1 '!H171</f>
        <v>0.61990000000000001</v>
      </c>
      <c r="R168" s="106"/>
      <c r="S168" s="106">
        <f>'приложение 1.1 '!I171</f>
        <v>0</v>
      </c>
      <c r="T168" s="106"/>
      <c r="U168" s="108" t="s">
        <v>672</v>
      </c>
      <c r="V168" s="109"/>
      <c r="W168" s="436" t="s">
        <v>1965</v>
      </c>
      <c r="X168" s="110">
        <v>10.5</v>
      </c>
      <c r="Y168" s="110">
        <v>8.4</v>
      </c>
      <c r="Z168" s="110">
        <v>13.27</v>
      </c>
      <c r="AA168" s="110">
        <v>24.86</v>
      </c>
    </row>
    <row r="169" spans="1:27" ht="215.1" customHeight="1">
      <c r="A169" s="431" t="str">
        <f>'приложение 1.1 '!A172</f>
        <v>1.1.7.4</v>
      </c>
      <c r="B169" s="433" t="str">
        <f>'приложение 1.1 '!B172</f>
        <v>Реконструкция ВЛ-0,4кВ от ТП-489, п.Зеленый от КТПН-УБР-2, КТПН-725, КТПН-726, КТПН-727</v>
      </c>
      <c r="C169" s="104" t="s">
        <v>1150</v>
      </c>
      <c r="D169" s="104" t="s">
        <v>473</v>
      </c>
      <c r="E169" s="203">
        <f>'приложение 1.1 '!E172</f>
        <v>0</v>
      </c>
      <c r="F169" s="104"/>
      <c r="G169" s="203">
        <f>'приложение 1.1 '!D172</f>
        <v>10.576000000000001</v>
      </c>
      <c r="H169" s="105"/>
      <c r="I169" s="104">
        <f>'приложение 1.1 '!F172</f>
        <v>2014</v>
      </c>
      <c r="J169" s="104">
        <f>'приложение 1.1 '!G172</f>
        <v>2014</v>
      </c>
      <c r="K169" s="174" t="s">
        <v>463</v>
      </c>
      <c r="L169" s="174" t="s">
        <v>285</v>
      </c>
      <c r="M169" s="174" t="s">
        <v>284</v>
      </c>
      <c r="N169" s="174" t="s">
        <v>286</v>
      </c>
      <c r="O169" s="443">
        <f t="shared" si="20"/>
        <v>100</v>
      </c>
      <c r="P169" s="443">
        <f t="shared" si="15"/>
        <v>100</v>
      </c>
      <c r="Q169" s="220">
        <f>'приложение 1.1 '!H172</f>
        <v>5.2743930700000003</v>
      </c>
      <c r="R169" s="106"/>
      <c r="S169" s="106">
        <f>'приложение 1.1 '!I172</f>
        <v>0</v>
      </c>
      <c r="T169" s="106"/>
      <c r="U169" s="108" t="s">
        <v>672</v>
      </c>
      <c r="V169" s="109"/>
      <c r="W169" s="436" t="s">
        <v>1965</v>
      </c>
      <c r="X169" s="110">
        <v>10.5</v>
      </c>
      <c r="Y169" s="110">
        <v>8.4</v>
      </c>
      <c r="Z169" s="110">
        <v>13.27</v>
      </c>
      <c r="AA169" s="110">
        <v>24.86</v>
      </c>
    </row>
    <row r="170" spans="1:27" ht="215.1" customHeight="1">
      <c r="A170" s="431" t="str">
        <f>'приложение 1.1 '!A173</f>
        <v>1.1.7.5</v>
      </c>
      <c r="B170" s="433" t="str">
        <f>'приложение 1.1 '!B173</f>
        <v>Реконструкция КВЛ-0,4кв по  ул. Береговая от БКТП-328</v>
      </c>
      <c r="C170" s="104" t="s">
        <v>1150</v>
      </c>
      <c r="D170" s="104" t="s">
        <v>473</v>
      </c>
      <c r="E170" s="203">
        <f>'приложение 1.1 '!E173</f>
        <v>0</v>
      </c>
      <c r="F170" s="104"/>
      <c r="G170" s="203">
        <f>'приложение 1.1 '!D173</f>
        <v>1.3005</v>
      </c>
      <c r="H170" s="105"/>
      <c r="I170" s="104">
        <f>'приложение 1.1 '!F173</f>
        <v>2017</v>
      </c>
      <c r="J170" s="104">
        <f>'приложение 1.1 '!G173</f>
        <v>2017</v>
      </c>
      <c r="K170" s="174" t="s">
        <v>463</v>
      </c>
      <c r="L170" s="174" t="s">
        <v>285</v>
      </c>
      <c r="M170" s="174" t="s">
        <v>284</v>
      </c>
      <c r="N170" s="174" t="s">
        <v>286</v>
      </c>
      <c r="O170" s="443">
        <f t="shared" ref="O170" si="23">100-(S170*100/Q170)</f>
        <v>0</v>
      </c>
      <c r="P170" s="443">
        <f t="shared" ref="P170" si="24">O170</f>
        <v>0</v>
      </c>
      <c r="Q170" s="220">
        <f>'приложение 1.1 '!H173</f>
        <v>1.0044500000000001</v>
      </c>
      <c r="R170" s="106"/>
      <c r="S170" s="106">
        <f>'приложение 1.1 '!I173</f>
        <v>1.0044500000000001</v>
      </c>
      <c r="T170" s="106"/>
      <c r="U170" s="108" t="s">
        <v>672</v>
      </c>
      <c r="V170" s="109"/>
      <c r="W170" s="436" t="s">
        <v>2254</v>
      </c>
      <c r="X170" s="110"/>
      <c r="Y170" s="110"/>
      <c r="Z170" s="110"/>
      <c r="AA170" s="110"/>
    </row>
    <row r="171" spans="1:27" ht="40.5" customHeight="1">
      <c r="A171" s="432" t="str">
        <f>'приложение 1.1 '!A174</f>
        <v>1.1.8.</v>
      </c>
      <c r="B171" s="465" t="str">
        <f>'приложение 1.1 '!B174</f>
        <v>Прочие электросетевые объекты</v>
      </c>
      <c r="C171" s="104"/>
      <c r="D171" s="104"/>
      <c r="E171" s="203"/>
      <c r="F171" s="104"/>
      <c r="G171" s="203"/>
      <c r="H171" s="105"/>
      <c r="I171" s="104"/>
      <c r="J171" s="104"/>
      <c r="K171" s="174"/>
      <c r="L171" s="174"/>
      <c r="M171" s="174"/>
      <c r="N171" s="174"/>
      <c r="O171" s="443"/>
      <c r="P171" s="443"/>
      <c r="Q171" s="220">
        <f>'приложение 1.1 '!H174</f>
        <v>0</v>
      </c>
      <c r="R171" s="106"/>
      <c r="S171" s="106">
        <f>'приложение 1.1 '!I174</f>
        <v>0</v>
      </c>
      <c r="T171" s="106"/>
      <c r="U171" s="108"/>
      <c r="V171" s="109"/>
      <c r="W171" s="436"/>
      <c r="X171" s="110"/>
      <c r="Y171" s="110"/>
      <c r="Z171" s="110"/>
      <c r="AA171" s="110"/>
    </row>
    <row r="172" spans="1:27" ht="105" customHeight="1">
      <c r="A172" s="431" t="str">
        <f>'приложение 1.1 '!A175</f>
        <v>1.1.8.1</v>
      </c>
      <c r="B172" s="433" t="str">
        <f>'приложение 1.1 '!B175</f>
        <v>Реконструкция фасадов и помещений зданий РП и ТП</v>
      </c>
      <c r="C172" s="104" t="s">
        <v>1150</v>
      </c>
      <c r="D172" s="104" t="s">
        <v>473</v>
      </c>
      <c r="E172" s="203">
        <f>'приложение 1.1 '!E175</f>
        <v>0</v>
      </c>
      <c r="F172" s="104"/>
      <c r="G172" s="203">
        <f>'приложение 1.1 '!D175</f>
        <v>0</v>
      </c>
      <c r="H172" s="105"/>
      <c r="I172" s="104">
        <f>'приложение 1.1 '!F175</f>
        <v>2012</v>
      </c>
      <c r="J172" s="104">
        <f>'приложение 1.1 '!G175</f>
        <v>2014</v>
      </c>
      <c r="K172" s="174" t="s">
        <v>463</v>
      </c>
      <c r="L172" s="174" t="s">
        <v>285</v>
      </c>
      <c r="M172" s="174" t="s">
        <v>284</v>
      </c>
      <c r="N172" s="174" t="s">
        <v>286</v>
      </c>
      <c r="O172" s="443">
        <f t="shared" si="20"/>
        <v>100</v>
      </c>
      <c r="P172" s="443">
        <f t="shared" si="15"/>
        <v>100</v>
      </c>
      <c r="Q172" s="220">
        <f>'приложение 1.1 '!H175</f>
        <v>3.6717037000000001</v>
      </c>
      <c r="R172" s="106"/>
      <c r="S172" s="106">
        <f>'приложение 1.1 '!I175</f>
        <v>0</v>
      </c>
      <c r="T172" s="106"/>
      <c r="U172" s="108" t="s">
        <v>1148</v>
      </c>
      <c r="V172" s="109"/>
      <c r="W172" s="436" t="s">
        <v>1965</v>
      </c>
      <c r="X172" s="110">
        <v>10.5</v>
      </c>
      <c r="Y172" s="110">
        <v>8.4</v>
      </c>
      <c r="Z172" s="110">
        <v>13.27</v>
      </c>
      <c r="AA172" s="110">
        <v>24.86</v>
      </c>
    </row>
    <row r="173" spans="1:27" ht="127.5" customHeight="1">
      <c r="A173" s="431" t="str">
        <f>'приложение 1.1 '!A176</f>
        <v>1.1.8.2</v>
      </c>
      <c r="B173" s="433" t="str">
        <f>'приложение 1.1 '!B176</f>
        <v>Монтаж системы АИИС КУЭ РП; ТП; КТПН</v>
      </c>
      <c r="C173" s="104" t="s">
        <v>1150</v>
      </c>
      <c r="D173" s="104" t="s">
        <v>473</v>
      </c>
      <c r="E173" s="203">
        <f>'приложение 1.1 '!E176</f>
        <v>0</v>
      </c>
      <c r="F173" s="104"/>
      <c r="G173" s="203">
        <f>'приложение 1.1 '!D176</f>
        <v>0</v>
      </c>
      <c r="H173" s="105"/>
      <c r="I173" s="104">
        <f>'приложение 1.1 '!F176</f>
        <v>2013</v>
      </c>
      <c r="J173" s="104">
        <f>'приложение 1.1 '!G176</f>
        <v>2017</v>
      </c>
      <c r="K173" s="174" t="s">
        <v>463</v>
      </c>
      <c r="L173" s="174" t="s">
        <v>285</v>
      </c>
      <c r="M173" s="174" t="s">
        <v>284</v>
      </c>
      <c r="N173" s="174" t="s">
        <v>286</v>
      </c>
      <c r="O173" s="443">
        <f t="shared" si="20"/>
        <v>68.421164917181656</v>
      </c>
      <c r="P173" s="443">
        <f t="shared" si="15"/>
        <v>68.421164917181656</v>
      </c>
      <c r="Q173" s="220">
        <f>'приложение 1.1 '!H176</f>
        <v>50.877779239999995</v>
      </c>
      <c r="R173" s="106"/>
      <c r="S173" s="106">
        <f>'приложение 1.1 '!I176</f>
        <v>16.06660999999999</v>
      </c>
      <c r="T173" s="106"/>
      <c r="U173" s="107" t="s">
        <v>99</v>
      </c>
      <c r="V173" s="109"/>
      <c r="W173" s="436" t="s">
        <v>1965</v>
      </c>
      <c r="X173" s="110">
        <v>10.5</v>
      </c>
      <c r="Y173" s="110">
        <v>8.4</v>
      </c>
      <c r="Z173" s="110">
        <v>13.27</v>
      </c>
      <c r="AA173" s="110">
        <v>24.86</v>
      </c>
    </row>
    <row r="174" spans="1:27" ht="127.5" customHeight="1">
      <c r="A174" s="431" t="str">
        <f>'приложение 1.1 '!A177</f>
        <v>1.1.8.3</v>
      </c>
      <c r="B174" s="433" t="str">
        <f>'приложение 1.1 '!B177</f>
        <v>Монтаж системы АИИС КУЭ на РП128, РП-130</v>
      </c>
      <c r="C174" s="104" t="s">
        <v>1150</v>
      </c>
      <c r="D174" s="104" t="s">
        <v>473</v>
      </c>
      <c r="E174" s="203">
        <f>'приложение 1.1 '!E177</f>
        <v>0</v>
      </c>
      <c r="F174" s="104"/>
      <c r="G174" s="203">
        <f>'приложение 1.1 '!D177</f>
        <v>0</v>
      </c>
      <c r="H174" s="105"/>
      <c r="I174" s="104">
        <f>'приложение 1.1 '!F177</f>
        <v>2012</v>
      </c>
      <c r="J174" s="104">
        <f>'приложение 1.1 '!G177</f>
        <v>2012</v>
      </c>
      <c r="K174" s="174" t="s">
        <v>463</v>
      </c>
      <c r="L174" s="174" t="s">
        <v>285</v>
      </c>
      <c r="M174" s="174" t="s">
        <v>284</v>
      </c>
      <c r="N174" s="174" t="s">
        <v>286</v>
      </c>
      <c r="O174" s="443">
        <f t="shared" ref="O174" si="25">100-(S174*100/Q174)</f>
        <v>100</v>
      </c>
      <c r="P174" s="443">
        <f t="shared" ref="P174" si="26">O174</f>
        <v>100</v>
      </c>
      <c r="Q174" s="220">
        <f>'приложение 1.1 '!H177</f>
        <v>0.55300000000000005</v>
      </c>
      <c r="R174" s="106"/>
      <c r="S174" s="106">
        <f>'приложение 1.1 '!I177</f>
        <v>0</v>
      </c>
      <c r="T174" s="106"/>
      <c r="U174" s="107" t="s">
        <v>99</v>
      </c>
      <c r="V174" s="109"/>
      <c r="W174" s="436" t="s">
        <v>1965</v>
      </c>
      <c r="X174" s="110">
        <v>10.5</v>
      </c>
      <c r="Y174" s="110">
        <v>8.4</v>
      </c>
      <c r="Z174" s="110">
        <v>13.27</v>
      </c>
      <c r="AA174" s="110">
        <v>24.86</v>
      </c>
    </row>
    <row r="175" spans="1:27">
      <c r="A175" s="201"/>
      <c r="B175" s="204" t="s">
        <v>475</v>
      </c>
      <c r="C175" s="221"/>
      <c r="D175" s="222"/>
      <c r="E175" s="205">
        <f>SUM(E19:E174)</f>
        <v>93.300000000000026</v>
      </c>
      <c r="F175" s="434"/>
      <c r="G175" s="205">
        <f>SUM(G19:G174)</f>
        <v>46.381499999999996</v>
      </c>
      <c r="H175" s="635"/>
      <c r="I175" s="104"/>
      <c r="J175" s="104"/>
      <c r="K175" s="222"/>
      <c r="L175" s="222"/>
      <c r="M175" s="222"/>
      <c r="N175" s="104"/>
      <c r="O175" s="446"/>
      <c r="P175" s="441"/>
      <c r="Q175" s="205">
        <f>SUM(Q19:Q174)</f>
        <v>540.88781057440667</v>
      </c>
      <c r="R175" s="203">
        <f>SUM(R19:R129)</f>
        <v>0</v>
      </c>
      <c r="S175" s="205">
        <f>SUM(S19:S174)</f>
        <v>221.26444486440673</v>
      </c>
      <c r="T175" s="223">
        <f>SUM(T18:T129)</f>
        <v>0</v>
      </c>
      <c r="U175" s="224"/>
      <c r="V175" s="224"/>
      <c r="W175" s="436" t="s">
        <v>448</v>
      </c>
      <c r="X175" s="200">
        <v>10.5</v>
      </c>
      <c r="Y175" s="200">
        <v>8.4</v>
      </c>
      <c r="Z175" s="200">
        <v>13.27</v>
      </c>
      <c r="AA175" s="200">
        <v>24.86</v>
      </c>
    </row>
    <row r="176" spans="1:27">
      <c r="A176" s="206" t="s">
        <v>400</v>
      </c>
      <c r="B176" s="207" t="s">
        <v>338</v>
      </c>
      <c r="C176" s="104"/>
      <c r="D176" s="104"/>
      <c r="E176" s="203"/>
      <c r="F176" s="104"/>
      <c r="G176" s="203"/>
      <c r="H176" s="105"/>
      <c r="I176" s="107"/>
      <c r="J176" s="107"/>
      <c r="K176" s="104"/>
      <c r="L176" s="104"/>
      <c r="M176" s="104"/>
      <c r="N176" s="104"/>
      <c r="O176" s="444"/>
      <c r="P176" s="445"/>
      <c r="Q176" s="203"/>
      <c r="R176" s="106"/>
      <c r="S176" s="106"/>
      <c r="T176" s="106"/>
      <c r="U176" s="108"/>
      <c r="V176" s="109"/>
      <c r="W176" s="439"/>
      <c r="X176" s="200"/>
      <c r="Y176" s="200"/>
      <c r="Z176" s="200"/>
      <c r="AA176" s="200"/>
    </row>
    <row r="177" spans="1:27" ht="114" customHeight="1">
      <c r="A177" s="201">
        <v>1</v>
      </c>
      <c r="B177" s="202" t="s">
        <v>235</v>
      </c>
      <c r="C177" s="104" t="s">
        <v>1150</v>
      </c>
      <c r="D177" s="104" t="s">
        <v>473</v>
      </c>
      <c r="E177" s="203"/>
      <c r="F177" s="104"/>
      <c r="G177" s="203"/>
      <c r="H177" s="105"/>
      <c r="I177" s="104">
        <v>2013</v>
      </c>
      <c r="J177" s="104">
        <v>2017</v>
      </c>
      <c r="K177" s="174" t="s">
        <v>284</v>
      </c>
      <c r="L177" s="174" t="s">
        <v>286</v>
      </c>
      <c r="M177" s="174" t="s">
        <v>286</v>
      </c>
      <c r="N177" s="174" t="s">
        <v>286</v>
      </c>
      <c r="O177" s="443">
        <f t="shared" ref="O177" si="27">100-(S177*100/Q177)</f>
        <v>92.409349334729598</v>
      </c>
      <c r="P177" s="443">
        <f t="shared" ref="P177" si="28">O177</f>
        <v>92.409349334729598</v>
      </c>
      <c r="Q177" s="220">
        <f>'приложение 1.1 '!H181</f>
        <v>6.0965788099999996</v>
      </c>
      <c r="R177" s="106"/>
      <c r="S177" s="106">
        <f>'приложение 1.1 '!I180</f>
        <v>0.46276999999999968</v>
      </c>
      <c r="T177" s="106"/>
      <c r="U177" s="107" t="s">
        <v>23</v>
      </c>
      <c r="V177" s="109"/>
      <c r="W177" s="436" t="s">
        <v>1965</v>
      </c>
      <c r="X177" s="110">
        <v>10.5</v>
      </c>
      <c r="Y177" s="110">
        <v>8.4</v>
      </c>
      <c r="Z177" s="110">
        <v>13.27</v>
      </c>
      <c r="AA177" s="110">
        <v>24.86</v>
      </c>
    </row>
    <row r="178" spans="1:27">
      <c r="A178" s="201"/>
      <c r="B178" s="204" t="s">
        <v>337</v>
      </c>
      <c r="C178" s="221"/>
      <c r="D178" s="222"/>
      <c r="E178" s="203"/>
      <c r="F178" s="635"/>
      <c r="G178" s="203"/>
      <c r="H178" s="635"/>
      <c r="I178" s="107"/>
      <c r="J178" s="107"/>
      <c r="K178" s="222"/>
      <c r="L178" s="222"/>
      <c r="M178" s="222"/>
      <c r="N178" s="222"/>
      <c r="O178" s="446"/>
      <c r="P178" s="441"/>
      <c r="Q178" s="205">
        <f>SUM(Q176:Q177)</f>
        <v>6.0965788099999996</v>
      </c>
      <c r="R178" s="225"/>
      <c r="S178" s="205">
        <f>SUM(S176:S177)</f>
        <v>0.46276999999999968</v>
      </c>
      <c r="T178" s="226">
        <f>SUM(T176:T177)</f>
        <v>0</v>
      </c>
      <c r="U178" s="224"/>
      <c r="V178" s="224"/>
      <c r="W178" s="440"/>
      <c r="X178" s="200">
        <v>10.5</v>
      </c>
      <c r="Y178" s="200">
        <v>8.4</v>
      </c>
      <c r="Z178" s="200">
        <v>13.27</v>
      </c>
      <c r="AA178" s="200">
        <v>24.86</v>
      </c>
    </row>
    <row r="179" spans="1:27" ht="80.25" customHeight="1">
      <c r="A179" s="206" t="s">
        <v>411</v>
      </c>
      <c r="B179" s="207" t="s">
        <v>251</v>
      </c>
      <c r="C179" s="104"/>
      <c r="D179" s="104"/>
      <c r="E179" s="203"/>
      <c r="F179" s="104"/>
      <c r="G179" s="203"/>
      <c r="H179" s="105"/>
      <c r="I179" s="107"/>
      <c r="J179" s="107"/>
      <c r="K179" s="104"/>
      <c r="L179" s="104"/>
      <c r="M179" s="104"/>
      <c r="N179" s="104"/>
      <c r="O179" s="444"/>
      <c r="P179" s="445"/>
      <c r="Q179" s="203">
        <v>0</v>
      </c>
      <c r="R179" s="106"/>
      <c r="S179" s="106"/>
      <c r="T179" s="106"/>
      <c r="U179" s="108"/>
      <c r="V179" s="109"/>
      <c r="W179" s="439"/>
      <c r="X179" s="200"/>
      <c r="Y179" s="200"/>
      <c r="Z179" s="200"/>
      <c r="AA179" s="200"/>
    </row>
    <row r="180" spans="1:27" ht="100.5" customHeight="1">
      <c r="A180" s="201">
        <v>1</v>
      </c>
      <c r="B180" s="202" t="s">
        <v>236</v>
      </c>
      <c r="C180" s="104" t="s">
        <v>1150</v>
      </c>
      <c r="D180" s="104" t="s">
        <v>473</v>
      </c>
      <c r="E180" s="203"/>
      <c r="F180" s="104"/>
      <c r="G180" s="203"/>
      <c r="H180" s="105"/>
      <c r="I180" s="104">
        <v>2013</v>
      </c>
      <c r="J180" s="104">
        <v>2017</v>
      </c>
      <c r="K180" s="174" t="s">
        <v>284</v>
      </c>
      <c r="L180" s="174" t="s">
        <v>286</v>
      </c>
      <c r="M180" s="174" t="s">
        <v>286</v>
      </c>
      <c r="N180" s="174"/>
      <c r="O180" s="443">
        <f t="shared" ref="O180" si="29">100-(S180*100/Q180)</f>
        <v>100</v>
      </c>
      <c r="P180" s="443">
        <f t="shared" ref="P180" si="30">O180</f>
        <v>100</v>
      </c>
      <c r="Q180" s="220">
        <f>'приложение 1.1 '!H183</f>
        <v>2.4569160000000001</v>
      </c>
      <c r="R180" s="106"/>
      <c r="S180" s="106">
        <f>'приложение 1.1 '!I183</f>
        <v>0</v>
      </c>
      <c r="T180" s="106"/>
      <c r="U180" s="107" t="s">
        <v>1149</v>
      </c>
      <c r="V180" s="109"/>
      <c r="W180" s="439" t="s">
        <v>1965</v>
      </c>
      <c r="X180" s="110">
        <v>10.5</v>
      </c>
      <c r="Y180" s="110">
        <v>8.4</v>
      </c>
      <c r="Z180" s="110">
        <v>13.27</v>
      </c>
      <c r="AA180" s="110">
        <v>24.86</v>
      </c>
    </row>
    <row r="181" spans="1:27">
      <c r="A181" s="201"/>
      <c r="B181" s="204" t="s">
        <v>339</v>
      </c>
      <c r="C181" s="221"/>
      <c r="D181" s="222"/>
      <c r="E181" s="203"/>
      <c r="F181" s="635"/>
      <c r="G181" s="203"/>
      <c r="H181" s="635"/>
      <c r="I181" s="107"/>
      <c r="J181" s="107"/>
      <c r="K181" s="222"/>
      <c r="L181" s="222"/>
      <c r="M181" s="222"/>
      <c r="N181" s="222"/>
      <c r="O181" s="446"/>
      <c r="P181" s="441"/>
      <c r="Q181" s="205">
        <f>SUM(Q179:Q180)</f>
        <v>2.4569160000000001</v>
      </c>
      <c r="R181" s="225"/>
      <c r="S181" s="225">
        <f>SUM(S179:S180)</f>
        <v>0</v>
      </c>
      <c r="T181" s="225">
        <f>SUM(T179:T180)</f>
        <v>0</v>
      </c>
      <c r="U181" s="224"/>
      <c r="V181" s="224"/>
      <c r="W181" s="440"/>
      <c r="X181" s="200">
        <v>10.5</v>
      </c>
      <c r="Y181" s="200">
        <v>8.4</v>
      </c>
      <c r="Z181" s="200">
        <v>13.27</v>
      </c>
      <c r="AA181" s="200">
        <v>24.86</v>
      </c>
    </row>
    <row r="182" spans="1:27" ht="36.75" customHeight="1">
      <c r="A182" s="208">
        <v>2</v>
      </c>
      <c r="B182" s="137" t="s">
        <v>164</v>
      </c>
      <c r="C182" s="104"/>
      <c r="D182" s="104"/>
      <c r="E182" s="209">
        <f>E456</f>
        <v>324.7199999999998</v>
      </c>
      <c r="F182" s="209"/>
      <c r="G182" s="209">
        <f>G456</f>
        <v>220.38170000000008</v>
      </c>
      <c r="H182" s="105"/>
      <c r="I182" s="210"/>
      <c r="J182" s="210"/>
      <c r="K182" s="104"/>
      <c r="L182" s="104"/>
      <c r="M182" s="104"/>
      <c r="N182" s="104"/>
      <c r="O182" s="446"/>
      <c r="P182" s="445"/>
      <c r="Q182" s="227">
        <f>Q456</f>
        <v>1800.3248093055934</v>
      </c>
      <c r="R182" s="195"/>
      <c r="S182" s="227">
        <f>S456</f>
        <v>354.69890713559312</v>
      </c>
      <c r="T182" s="106">
        <f>SUM(T183:T212)</f>
        <v>0</v>
      </c>
      <c r="U182" s="108"/>
      <c r="V182" s="109"/>
      <c r="W182" s="439"/>
      <c r="X182" s="200"/>
      <c r="Y182" s="200"/>
      <c r="Z182" s="200"/>
      <c r="AA182" s="200"/>
    </row>
    <row r="183" spans="1:27" ht="49.5" customHeight="1">
      <c r="A183" s="208" t="s">
        <v>402</v>
      </c>
      <c r="B183" s="207" t="s">
        <v>250</v>
      </c>
      <c r="C183" s="104"/>
      <c r="D183" s="104"/>
      <c r="E183" s="203"/>
      <c r="F183" s="104"/>
      <c r="G183" s="203"/>
      <c r="H183" s="105"/>
      <c r="I183" s="107"/>
      <c r="J183" s="107"/>
      <c r="K183" s="104"/>
      <c r="L183" s="104"/>
      <c r="M183" s="104"/>
      <c r="N183" s="104"/>
      <c r="O183" s="444"/>
      <c r="P183" s="445"/>
      <c r="Q183" s="220">
        <v>0</v>
      </c>
      <c r="R183" s="106"/>
      <c r="S183" s="106"/>
      <c r="T183" s="106"/>
      <c r="U183" s="108"/>
      <c r="V183" s="109"/>
      <c r="W183" s="439"/>
      <c r="X183" s="200"/>
      <c r="Y183" s="200"/>
      <c r="Z183" s="200"/>
      <c r="AA183" s="200"/>
    </row>
    <row r="184" spans="1:27" ht="39" customHeight="1">
      <c r="A184" s="435" t="str">
        <f>'приложение 1.1 '!A187</f>
        <v>2.1.1.</v>
      </c>
      <c r="B184" s="207" t="str">
        <f>'приложение 1.1 '!B187</f>
        <v>Подстанции БКТП 6/10кВ</v>
      </c>
      <c r="C184" s="104"/>
      <c r="D184" s="104"/>
      <c r="E184" s="203"/>
      <c r="F184" s="104"/>
      <c r="G184" s="203"/>
      <c r="H184" s="105"/>
      <c r="I184" s="104"/>
      <c r="J184" s="104"/>
      <c r="K184" s="174"/>
      <c r="L184" s="174"/>
      <c r="M184" s="174"/>
      <c r="N184" s="174"/>
      <c r="O184" s="443"/>
      <c r="P184" s="443"/>
      <c r="Q184" s="220"/>
      <c r="R184" s="106"/>
      <c r="S184" s="106"/>
      <c r="T184" s="106"/>
      <c r="U184" s="108"/>
      <c r="V184" s="109"/>
      <c r="W184" s="436"/>
      <c r="X184" s="110"/>
      <c r="Y184" s="110"/>
      <c r="Z184" s="110"/>
      <c r="AA184" s="110"/>
    </row>
    <row r="185" spans="1:27" ht="210" customHeight="1">
      <c r="A185" s="201" t="str">
        <f>'приложение 1.1 '!A188</f>
        <v>2.1.1.1</v>
      </c>
      <c r="B185" s="140" t="str">
        <f>'приложение 1.1 '!B188</f>
        <v xml:space="preserve">Строительство 2БКТП -1000кВА ПТД №1 (противотуберкулезный диспансер) </v>
      </c>
      <c r="C185" s="104" t="s">
        <v>1150</v>
      </c>
      <c r="D185" s="104" t="s">
        <v>473</v>
      </c>
      <c r="E185" s="203">
        <f>'приложение 1.1 '!E188</f>
        <v>2</v>
      </c>
      <c r="F185" s="104"/>
      <c r="G185" s="203">
        <f>'приложение 1.1 '!D188</f>
        <v>0</v>
      </c>
      <c r="H185" s="105"/>
      <c r="I185" s="104">
        <f>'приложение 1.1 '!F188</f>
        <v>2012</v>
      </c>
      <c r="J185" s="104">
        <f>'приложение 1.1 '!G188</f>
        <v>2013</v>
      </c>
      <c r="K185" s="174" t="s">
        <v>284</v>
      </c>
      <c r="L185" s="174" t="s">
        <v>284</v>
      </c>
      <c r="M185" s="174" t="s">
        <v>284</v>
      </c>
      <c r="N185" s="174" t="s">
        <v>284</v>
      </c>
      <c r="O185" s="443">
        <f t="shared" ref="O185" si="31">100-(S185*100/Q185)</f>
        <v>100</v>
      </c>
      <c r="P185" s="443">
        <f t="shared" ref="P185" si="32">O185</f>
        <v>100</v>
      </c>
      <c r="Q185" s="220">
        <f>'приложение 1.1 '!H188</f>
        <v>0.26750919000000001</v>
      </c>
      <c r="R185" s="106"/>
      <c r="S185" s="106">
        <f>'приложение 1.1 '!I188</f>
        <v>1.7347234759768071E-18</v>
      </c>
      <c r="T185" s="106"/>
      <c r="U185" s="107" t="s">
        <v>492</v>
      </c>
      <c r="V185" s="109"/>
      <c r="W185" s="436" t="s">
        <v>1965</v>
      </c>
      <c r="X185" s="110">
        <v>10.5</v>
      </c>
      <c r="Y185" s="110">
        <v>8.4</v>
      </c>
      <c r="Z185" s="110">
        <v>13.27</v>
      </c>
      <c r="AA185" s="110">
        <v>24.86</v>
      </c>
    </row>
    <row r="186" spans="1:27" ht="198" customHeight="1">
      <c r="A186" s="201" t="str">
        <f>'приложение 1.1 '!A189</f>
        <v>2.1.1.2</v>
      </c>
      <c r="B186" s="140" t="str">
        <f>'приложение 1.1 '!B189</f>
        <v xml:space="preserve">Строительство 2БКТП -1000кВА ПТД №2 (противотуберкулезный диспансер) </v>
      </c>
      <c r="C186" s="104" t="s">
        <v>1150</v>
      </c>
      <c r="D186" s="104" t="s">
        <v>473</v>
      </c>
      <c r="E186" s="203">
        <f>'приложение 1.1 '!E189</f>
        <v>2</v>
      </c>
      <c r="F186" s="104"/>
      <c r="G186" s="203">
        <f>'приложение 1.1 '!D189</f>
        <v>0</v>
      </c>
      <c r="H186" s="105"/>
      <c r="I186" s="104">
        <f>'приложение 1.1 '!F189</f>
        <v>2012</v>
      </c>
      <c r="J186" s="104">
        <f>'приложение 1.1 '!G189</f>
        <v>2013</v>
      </c>
      <c r="K186" s="174" t="s">
        <v>284</v>
      </c>
      <c r="L186" s="174" t="s">
        <v>284</v>
      </c>
      <c r="M186" s="174" t="s">
        <v>284</v>
      </c>
      <c r="N186" s="174" t="s">
        <v>284</v>
      </c>
      <c r="O186" s="443">
        <f t="shared" ref="O186:O239" si="33">100-(S186*100/Q186)</f>
        <v>100</v>
      </c>
      <c r="P186" s="443">
        <f t="shared" ref="P186:P239" si="34">O186</f>
        <v>100</v>
      </c>
      <c r="Q186" s="220">
        <f>'приложение 1.1 '!H189</f>
        <v>4.7540103299999998</v>
      </c>
      <c r="R186" s="106"/>
      <c r="S186" s="106">
        <f>'приложение 1.1 '!I189</f>
        <v>0</v>
      </c>
      <c r="T186" s="106"/>
      <c r="U186" s="107" t="s">
        <v>492</v>
      </c>
      <c r="V186" s="109"/>
      <c r="W186" s="436" t="s">
        <v>1965</v>
      </c>
      <c r="X186" s="110">
        <v>10.5</v>
      </c>
      <c r="Y186" s="110">
        <v>8.4</v>
      </c>
      <c r="Z186" s="110">
        <v>13.27</v>
      </c>
      <c r="AA186" s="110">
        <v>24.86</v>
      </c>
    </row>
    <row r="187" spans="1:27" ht="213" customHeight="1">
      <c r="A187" s="201" t="str">
        <f>'приложение 1.1 '!A190</f>
        <v>2.1.1.3</v>
      </c>
      <c r="B187" s="140" t="str">
        <f>'приложение 1.1 '!B190</f>
        <v>Строительство БКТП №6 2х1000кВА (ж/д с проектными номерами 6,7,8,9) мкр.39</v>
      </c>
      <c r="C187" s="104" t="s">
        <v>1150</v>
      </c>
      <c r="D187" s="104" t="s">
        <v>473</v>
      </c>
      <c r="E187" s="203">
        <f>'приложение 1.1 '!E190</f>
        <v>2</v>
      </c>
      <c r="F187" s="104"/>
      <c r="G187" s="203">
        <f>'приложение 1.1 '!D190</f>
        <v>0</v>
      </c>
      <c r="H187" s="105"/>
      <c r="I187" s="104">
        <f>'приложение 1.1 '!F190</f>
        <v>2015</v>
      </c>
      <c r="J187" s="104">
        <f>'приложение 1.1 '!G190</f>
        <v>2015</v>
      </c>
      <c r="K187" s="174" t="s">
        <v>284</v>
      </c>
      <c r="L187" s="174" t="s">
        <v>284</v>
      </c>
      <c r="M187" s="174" t="s">
        <v>284</v>
      </c>
      <c r="N187" s="174" t="s">
        <v>284</v>
      </c>
      <c r="O187" s="443">
        <f t="shared" si="33"/>
        <v>100</v>
      </c>
      <c r="P187" s="443">
        <f t="shared" si="34"/>
        <v>100</v>
      </c>
      <c r="Q187" s="220">
        <f>'приложение 1.1 '!H190</f>
        <v>8.1093889299999997</v>
      </c>
      <c r="R187" s="106"/>
      <c r="S187" s="106">
        <f>'приложение 1.1 '!I190</f>
        <v>0</v>
      </c>
      <c r="T187" s="106"/>
      <c r="U187" s="107" t="s">
        <v>492</v>
      </c>
      <c r="V187" s="109"/>
      <c r="W187" s="436" t="s">
        <v>1965</v>
      </c>
      <c r="X187" s="110">
        <v>10.5</v>
      </c>
      <c r="Y187" s="110">
        <v>8.4</v>
      </c>
      <c r="Z187" s="110">
        <v>13.27</v>
      </c>
      <c r="AA187" s="110">
        <v>24.86</v>
      </c>
    </row>
    <row r="188" spans="1:27" ht="213" customHeight="1">
      <c r="A188" s="201" t="str">
        <f>'приложение 1.1 '!A191</f>
        <v>2.1.1.4</v>
      </c>
      <c r="B188" s="140" t="str">
        <f>'приложение 1.1 '!B191</f>
        <v>Строительство 2БКТП-1600кВА мкр. №20А</v>
      </c>
      <c r="C188" s="104" t="s">
        <v>1150</v>
      </c>
      <c r="D188" s="104" t="s">
        <v>473</v>
      </c>
      <c r="E188" s="203">
        <f>'приложение 1.1 '!E191</f>
        <v>3.2</v>
      </c>
      <c r="F188" s="104"/>
      <c r="G188" s="203">
        <f>'приложение 1.1 '!D191</f>
        <v>0</v>
      </c>
      <c r="H188" s="105"/>
      <c r="I188" s="104">
        <f>'приложение 1.1 '!F191</f>
        <v>2012</v>
      </c>
      <c r="J188" s="104">
        <f>'приложение 1.1 '!G191</f>
        <v>2013</v>
      </c>
      <c r="K188" s="174" t="s">
        <v>284</v>
      </c>
      <c r="L188" s="174" t="s">
        <v>284</v>
      </c>
      <c r="M188" s="174" t="s">
        <v>284</v>
      </c>
      <c r="N188" s="174" t="s">
        <v>284</v>
      </c>
      <c r="O188" s="443">
        <f t="shared" si="33"/>
        <v>100</v>
      </c>
      <c r="P188" s="443">
        <f t="shared" si="34"/>
        <v>100</v>
      </c>
      <c r="Q188" s="220">
        <f>'приложение 1.1 '!H191</f>
        <v>6.5884350000000005</v>
      </c>
      <c r="R188" s="106"/>
      <c r="S188" s="106">
        <f>'приложение 1.1 '!I191</f>
        <v>0</v>
      </c>
      <c r="T188" s="106"/>
      <c r="U188" s="107" t="s">
        <v>492</v>
      </c>
      <c r="V188" s="109"/>
      <c r="W188" s="436" t="s">
        <v>1965</v>
      </c>
      <c r="X188" s="110">
        <v>10.5</v>
      </c>
      <c r="Y188" s="110">
        <v>8.4</v>
      </c>
      <c r="Z188" s="110">
        <v>13.27</v>
      </c>
      <c r="AA188" s="110">
        <v>24.86</v>
      </c>
    </row>
    <row r="189" spans="1:27" ht="213" customHeight="1">
      <c r="A189" s="201" t="str">
        <f>'приложение 1.1 '!A192</f>
        <v>2.1.1.5</v>
      </c>
      <c r="B189" s="140" t="str">
        <f>'приложение 1.1 '!B192</f>
        <v>Строительство 2БКТП-1000кВА мкр.20А</v>
      </c>
      <c r="C189" s="104" t="s">
        <v>1150</v>
      </c>
      <c r="D189" s="104" t="s">
        <v>473</v>
      </c>
      <c r="E189" s="203">
        <f>'приложение 1.1 '!E192</f>
        <v>2</v>
      </c>
      <c r="F189" s="104"/>
      <c r="G189" s="203">
        <f>'приложение 1.1 '!D192</f>
        <v>0</v>
      </c>
      <c r="H189" s="105"/>
      <c r="I189" s="104">
        <f>'приложение 1.1 '!F192</f>
        <v>2014</v>
      </c>
      <c r="J189" s="104">
        <f>'приложение 1.1 '!G192</f>
        <v>2016</v>
      </c>
      <c r="K189" s="174" t="s">
        <v>284</v>
      </c>
      <c r="L189" s="174" t="s">
        <v>284</v>
      </c>
      <c r="M189" s="174" t="s">
        <v>284</v>
      </c>
      <c r="N189" s="174" t="s">
        <v>284</v>
      </c>
      <c r="O189" s="443">
        <f t="shared" si="33"/>
        <v>100</v>
      </c>
      <c r="P189" s="443">
        <f t="shared" si="34"/>
        <v>100</v>
      </c>
      <c r="Q189" s="220">
        <f>'приложение 1.1 '!H192</f>
        <v>5.8944048799999997</v>
      </c>
      <c r="R189" s="106"/>
      <c r="S189" s="106">
        <f>'приложение 1.1 '!I192</f>
        <v>0</v>
      </c>
      <c r="T189" s="106"/>
      <c r="U189" s="107" t="s">
        <v>492</v>
      </c>
      <c r="V189" s="109"/>
      <c r="W189" s="436" t="s">
        <v>1965</v>
      </c>
      <c r="X189" s="110">
        <v>10.5</v>
      </c>
      <c r="Y189" s="110">
        <v>8.4</v>
      </c>
      <c r="Z189" s="110">
        <v>13.27</v>
      </c>
      <c r="AA189" s="110">
        <v>24.86</v>
      </c>
    </row>
    <row r="190" spans="1:27" ht="219" customHeight="1">
      <c r="A190" s="201" t="str">
        <f>'приложение 1.1 '!A193</f>
        <v>2.1.1.7</v>
      </c>
      <c r="B190" s="140" t="str">
        <f>'приложение 1.1 '!B193</f>
        <v>БКТП-2х1000кВА мкр.8 (для перевода ж/д с газовых плит на электрические)</v>
      </c>
      <c r="C190" s="104" t="s">
        <v>1150</v>
      </c>
      <c r="D190" s="104" t="s">
        <v>473</v>
      </c>
      <c r="E190" s="203">
        <f>'приложение 1.1 '!E193</f>
        <v>2</v>
      </c>
      <c r="F190" s="104"/>
      <c r="G190" s="203">
        <f>'приложение 1.1 '!D193</f>
        <v>0</v>
      </c>
      <c r="H190" s="105"/>
      <c r="I190" s="104">
        <f>'приложение 1.1 '!F193</f>
        <v>2015</v>
      </c>
      <c r="J190" s="104">
        <f>'приложение 1.1 '!G193</f>
        <v>2015</v>
      </c>
      <c r="K190" s="174" t="s">
        <v>284</v>
      </c>
      <c r="L190" s="174" t="s">
        <v>284</v>
      </c>
      <c r="M190" s="174" t="s">
        <v>284</v>
      </c>
      <c r="N190" s="174" t="s">
        <v>284</v>
      </c>
      <c r="O190" s="443">
        <f t="shared" si="33"/>
        <v>100</v>
      </c>
      <c r="P190" s="443">
        <f t="shared" si="34"/>
        <v>100</v>
      </c>
      <c r="Q190" s="220">
        <f>'приложение 1.1 '!H193</f>
        <v>6.3085194500000004</v>
      </c>
      <c r="R190" s="106"/>
      <c r="S190" s="106">
        <f>'приложение 1.1 '!I193</f>
        <v>0</v>
      </c>
      <c r="T190" s="106"/>
      <c r="U190" s="107" t="s">
        <v>492</v>
      </c>
      <c r="V190" s="109"/>
      <c r="W190" s="436" t="s">
        <v>1965</v>
      </c>
      <c r="X190" s="110">
        <v>10.5</v>
      </c>
      <c r="Y190" s="110">
        <v>8.4</v>
      </c>
      <c r="Z190" s="110">
        <v>13.27</v>
      </c>
      <c r="AA190" s="110">
        <v>24.86</v>
      </c>
    </row>
    <row r="191" spans="1:27" ht="219" customHeight="1">
      <c r="A191" s="201" t="str">
        <f>'приложение 1.1 '!A194</f>
        <v>2.1.1.8</v>
      </c>
      <c r="B191" s="140" t="str">
        <f>'приложение 1.1 '!B194</f>
        <v xml:space="preserve">Строительство 2БКТП-1000кВА Храм Георгия Победоносца </v>
      </c>
      <c r="C191" s="104" t="s">
        <v>1150</v>
      </c>
      <c r="D191" s="104" t="s">
        <v>473</v>
      </c>
      <c r="E191" s="203">
        <f>'приложение 1.1 '!E194</f>
        <v>2</v>
      </c>
      <c r="F191" s="104"/>
      <c r="G191" s="203">
        <f>'приложение 1.1 '!D194</f>
        <v>0</v>
      </c>
      <c r="H191" s="105"/>
      <c r="I191" s="104">
        <f>'приложение 1.1 '!F194</f>
        <v>2013</v>
      </c>
      <c r="J191" s="104">
        <f>'приложение 1.1 '!G194</f>
        <v>2013</v>
      </c>
      <c r="K191" s="174" t="s">
        <v>284</v>
      </c>
      <c r="L191" s="174" t="s">
        <v>284</v>
      </c>
      <c r="M191" s="174" t="s">
        <v>284</v>
      </c>
      <c r="N191" s="174" t="s">
        <v>284</v>
      </c>
      <c r="O191" s="443">
        <f t="shared" si="33"/>
        <v>100</v>
      </c>
      <c r="P191" s="443">
        <f t="shared" si="34"/>
        <v>100</v>
      </c>
      <c r="Q191" s="220">
        <f>'приложение 1.1 '!H194</f>
        <v>5.8867785599999998</v>
      </c>
      <c r="R191" s="106"/>
      <c r="S191" s="106">
        <f>'приложение 1.1 '!I194</f>
        <v>0</v>
      </c>
      <c r="T191" s="106"/>
      <c r="U191" s="107" t="s">
        <v>492</v>
      </c>
      <c r="V191" s="109"/>
      <c r="W191" s="436" t="s">
        <v>1965</v>
      </c>
      <c r="X191" s="110">
        <v>10.5</v>
      </c>
      <c r="Y191" s="110">
        <v>8.4</v>
      </c>
      <c r="Z191" s="110">
        <v>13.27</v>
      </c>
      <c r="AA191" s="110">
        <v>24.86</v>
      </c>
    </row>
    <row r="192" spans="1:27" ht="219" customHeight="1">
      <c r="A192" s="201" t="str">
        <f>'приложение 1.1 '!A195</f>
        <v>2.1.1.9</v>
      </c>
      <c r="B192" s="140" t="str">
        <f>'приложение 1.1 '!B195</f>
        <v>Строительство 2БКТП-1600кВА мкр.30А (ж/д №1 мкр.30А)</v>
      </c>
      <c r="C192" s="104" t="s">
        <v>1150</v>
      </c>
      <c r="D192" s="104" t="s">
        <v>473</v>
      </c>
      <c r="E192" s="203">
        <f>'приложение 1.1 '!E195</f>
        <v>3.2</v>
      </c>
      <c r="F192" s="104"/>
      <c r="G192" s="203">
        <f>'приложение 1.1 '!D195</f>
        <v>0</v>
      </c>
      <c r="H192" s="105"/>
      <c r="I192" s="104">
        <f>'приложение 1.1 '!F195</f>
        <v>2012</v>
      </c>
      <c r="J192" s="104">
        <f>'приложение 1.1 '!G195</f>
        <v>2013</v>
      </c>
      <c r="K192" s="174" t="s">
        <v>284</v>
      </c>
      <c r="L192" s="174" t="s">
        <v>284</v>
      </c>
      <c r="M192" s="174" t="s">
        <v>284</v>
      </c>
      <c r="N192" s="174" t="s">
        <v>284</v>
      </c>
      <c r="O192" s="443">
        <f t="shared" si="33"/>
        <v>100</v>
      </c>
      <c r="P192" s="443">
        <f t="shared" si="34"/>
        <v>100</v>
      </c>
      <c r="Q192" s="220">
        <f>'приложение 1.1 '!H195</f>
        <v>5.609</v>
      </c>
      <c r="R192" s="106"/>
      <c r="S192" s="106">
        <f>'приложение 1.1 '!I195</f>
        <v>0</v>
      </c>
      <c r="T192" s="106"/>
      <c r="U192" s="107" t="s">
        <v>492</v>
      </c>
      <c r="V192" s="109"/>
      <c r="W192" s="436" t="s">
        <v>1965</v>
      </c>
      <c r="X192" s="110">
        <v>10.5</v>
      </c>
      <c r="Y192" s="110">
        <v>8.4</v>
      </c>
      <c r="Z192" s="110">
        <v>13.27</v>
      </c>
      <c r="AA192" s="110">
        <v>24.86</v>
      </c>
    </row>
    <row r="193" spans="1:27" ht="219" customHeight="1">
      <c r="A193" s="201" t="str">
        <f>'приложение 1.1 '!A196</f>
        <v>2.1.1.10</v>
      </c>
      <c r="B193" s="140" t="str">
        <f>'приложение 1.1 '!B196</f>
        <v>Строительство 2БКТП-1000кВА в мкр.31 (ж/д №5 мкр. 31)</v>
      </c>
      <c r="C193" s="104" t="s">
        <v>1150</v>
      </c>
      <c r="D193" s="104" t="s">
        <v>473</v>
      </c>
      <c r="E193" s="203">
        <f>'приложение 1.1 '!E196</f>
        <v>2</v>
      </c>
      <c r="F193" s="104"/>
      <c r="G193" s="203">
        <f>'приложение 1.1 '!D196</f>
        <v>0</v>
      </c>
      <c r="H193" s="105"/>
      <c r="I193" s="104">
        <f>'приложение 1.1 '!F196</f>
        <v>2012</v>
      </c>
      <c r="J193" s="104">
        <f>'приложение 1.1 '!G196</f>
        <v>2013</v>
      </c>
      <c r="K193" s="174" t="s">
        <v>284</v>
      </c>
      <c r="L193" s="174" t="s">
        <v>284</v>
      </c>
      <c r="M193" s="174" t="s">
        <v>284</v>
      </c>
      <c r="N193" s="174" t="s">
        <v>284</v>
      </c>
      <c r="O193" s="443">
        <f t="shared" si="33"/>
        <v>100</v>
      </c>
      <c r="P193" s="443">
        <f t="shared" si="34"/>
        <v>100</v>
      </c>
      <c r="Q193" s="220">
        <f>'приложение 1.1 '!H196</f>
        <v>4.1360000000000001</v>
      </c>
      <c r="R193" s="106"/>
      <c r="S193" s="106">
        <f>'приложение 1.1 '!I196</f>
        <v>0</v>
      </c>
      <c r="T193" s="106"/>
      <c r="U193" s="107" t="s">
        <v>492</v>
      </c>
      <c r="V193" s="109"/>
      <c r="W193" s="436" t="s">
        <v>1965</v>
      </c>
      <c r="X193" s="110">
        <v>10.5</v>
      </c>
      <c r="Y193" s="110">
        <v>8.4</v>
      </c>
      <c r="Z193" s="110">
        <v>13.27</v>
      </c>
      <c r="AA193" s="110">
        <v>24.86</v>
      </c>
    </row>
    <row r="194" spans="1:27" ht="219" customHeight="1">
      <c r="A194" s="201" t="str">
        <f>'приложение 1.1 '!A197</f>
        <v>2.1.1.12</v>
      </c>
      <c r="B194" s="140" t="str">
        <f>'приложение 1.1 '!B197</f>
        <v>Строительство 2БКТП-1000кВА, для электроснабжения АБК.</v>
      </c>
      <c r="C194" s="104" t="s">
        <v>1150</v>
      </c>
      <c r="D194" s="104" t="s">
        <v>473</v>
      </c>
      <c r="E194" s="203">
        <f>'приложение 1.1 '!E197</f>
        <v>2</v>
      </c>
      <c r="F194" s="104"/>
      <c r="G194" s="203">
        <f>'приложение 1.1 '!D197</f>
        <v>0</v>
      </c>
      <c r="H194" s="105"/>
      <c r="I194" s="104">
        <f>'приложение 1.1 '!F197</f>
        <v>2014</v>
      </c>
      <c r="J194" s="104">
        <f>'приложение 1.1 '!G197</f>
        <v>2014</v>
      </c>
      <c r="K194" s="174" t="s">
        <v>284</v>
      </c>
      <c r="L194" s="174" t="s">
        <v>284</v>
      </c>
      <c r="M194" s="174" t="s">
        <v>284</v>
      </c>
      <c r="N194" s="174" t="s">
        <v>284</v>
      </c>
      <c r="O194" s="443">
        <f t="shared" si="33"/>
        <v>100</v>
      </c>
      <c r="P194" s="443">
        <f t="shared" si="34"/>
        <v>100</v>
      </c>
      <c r="Q194" s="220">
        <f>'приложение 1.1 '!H197</f>
        <v>6.1901654600000002</v>
      </c>
      <c r="R194" s="106"/>
      <c r="S194" s="106">
        <f>'приложение 1.1 '!I197</f>
        <v>0</v>
      </c>
      <c r="T194" s="106"/>
      <c r="U194" s="107" t="s">
        <v>492</v>
      </c>
      <c r="V194" s="109"/>
      <c r="W194" s="436" t="s">
        <v>1965</v>
      </c>
      <c r="X194" s="110">
        <v>10.5</v>
      </c>
      <c r="Y194" s="110">
        <v>8.4</v>
      </c>
      <c r="Z194" s="110">
        <v>13.27</v>
      </c>
      <c r="AA194" s="110">
        <v>24.86</v>
      </c>
    </row>
    <row r="195" spans="1:27" ht="219" customHeight="1">
      <c r="A195" s="201" t="str">
        <f>'приложение 1.1 '!A198</f>
        <v>2.1.1.13</v>
      </c>
      <c r="B195" s="140" t="str">
        <f>'приложение 1.1 '!B198</f>
        <v>Строительство БКТП 2х1000кВА  мкр.6</v>
      </c>
      <c r="C195" s="104" t="s">
        <v>1150</v>
      </c>
      <c r="D195" s="104" t="s">
        <v>473</v>
      </c>
      <c r="E195" s="203">
        <f>'приложение 1.1 '!E198</f>
        <v>2</v>
      </c>
      <c r="F195" s="104"/>
      <c r="G195" s="203">
        <f>'приложение 1.1 '!D198</f>
        <v>0</v>
      </c>
      <c r="H195" s="105"/>
      <c r="I195" s="104">
        <f>'приложение 1.1 '!F198</f>
        <v>2015</v>
      </c>
      <c r="J195" s="104">
        <f>'приложение 1.1 '!G198</f>
        <v>2015</v>
      </c>
      <c r="K195" s="174" t="s">
        <v>284</v>
      </c>
      <c r="L195" s="174" t="s">
        <v>284</v>
      </c>
      <c r="M195" s="174" t="s">
        <v>284</v>
      </c>
      <c r="N195" s="174" t="s">
        <v>284</v>
      </c>
      <c r="O195" s="443">
        <f t="shared" si="33"/>
        <v>100</v>
      </c>
      <c r="P195" s="443">
        <f t="shared" si="34"/>
        <v>100</v>
      </c>
      <c r="Q195" s="220">
        <f>'приложение 1.1 '!H198</f>
        <v>7.2737961900000005</v>
      </c>
      <c r="R195" s="106"/>
      <c r="S195" s="106">
        <f>'приложение 1.1 '!I198</f>
        <v>0</v>
      </c>
      <c r="T195" s="106"/>
      <c r="U195" s="107" t="s">
        <v>492</v>
      </c>
      <c r="V195" s="109"/>
      <c r="W195" s="436" t="s">
        <v>1965</v>
      </c>
      <c r="X195" s="110">
        <v>10.5</v>
      </c>
      <c r="Y195" s="110">
        <v>8.4</v>
      </c>
      <c r="Z195" s="110">
        <v>13.27</v>
      </c>
      <c r="AA195" s="110">
        <v>24.86</v>
      </c>
    </row>
    <row r="196" spans="1:27" ht="219" customHeight="1">
      <c r="A196" s="201" t="str">
        <f>'приложение 1.1 '!A199</f>
        <v>2.1.1.14</v>
      </c>
      <c r="B196" s="140" t="str">
        <f>'приложение 1.1 '!B199</f>
        <v>Строительство 2БКТП-1000кВА 45 к.к.</v>
      </c>
      <c r="C196" s="104" t="s">
        <v>1150</v>
      </c>
      <c r="D196" s="104" t="s">
        <v>473</v>
      </c>
      <c r="E196" s="203">
        <f>'приложение 1.1 '!E199</f>
        <v>2</v>
      </c>
      <c r="F196" s="104"/>
      <c r="G196" s="203">
        <f>'приложение 1.1 '!D199</f>
        <v>0</v>
      </c>
      <c r="H196" s="105"/>
      <c r="I196" s="104">
        <f>'приложение 1.1 '!F199</f>
        <v>2015</v>
      </c>
      <c r="J196" s="104">
        <f>'приложение 1.1 '!G199</f>
        <v>2015</v>
      </c>
      <c r="K196" s="174" t="s">
        <v>284</v>
      </c>
      <c r="L196" s="174" t="s">
        <v>284</v>
      </c>
      <c r="M196" s="174" t="s">
        <v>284</v>
      </c>
      <c r="N196" s="174" t="s">
        <v>284</v>
      </c>
      <c r="O196" s="443">
        <f t="shared" si="33"/>
        <v>100</v>
      </c>
      <c r="P196" s="443">
        <f t="shared" si="34"/>
        <v>100</v>
      </c>
      <c r="Q196" s="220">
        <f>'приложение 1.1 '!H199</f>
        <v>8.223567469999999</v>
      </c>
      <c r="R196" s="106"/>
      <c r="S196" s="106">
        <f>'приложение 1.1 '!I199</f>
        <v>0</v>
      </c>
      <c r="T196" s="106"/>
      <c r="U196" s="107" t="s">
        <v>492</v>
      </c>
      <c r="V196" s="109"/>
      <c r="W196" s="436" t="s">
        <v>1965</v>
      </c>
      <c r="X196" s="110">
        <v>10.5</v>
      </c>
      <c r="Y196" s="110">
        <v>8.4</v>
      </c>
      <c r="Z196" s="110">
        <v>13.27</v>
      </c>
      <c r="AA196" s="110">
        <v>24.86</v>
      </c>
    </row>
    <row r="197" spans="1:27" ht="219" customHeight="1">
      <c r="A197" s="201" t="str">
        <f>'приложение 1.1 '!A200</f>
        <v>2.1.1.18</v>
      </c>
      <c r="B197" s="140" t="str">
        <f>'приложение 1.1 '!B200</f>
        <v xml:space="preserve">Строительство БКТП-2х1600кВА для электроснабжения Детского сада в мкр. 24  </v>
      </c>
      <c r="C197" s="104" t="s">
        <v>1150</v>
      </c>
      <c r="D197" s="104" t="s">
        <v>473</v>
      </c>
      <c r="E197" s="203">
        <f>'приложение 1.1 '!E200</f>
        <v>3.2</v>
      </c>
      <c r="F197" s="104"/>
      <c r="G197" s="203">
        <f>'приложение 1.1 '!D200</f>
        <v>0</v>
      </c>
      <c r="H197" s="105"/>
      <c r="I197" s="104">
        <f>'приложение 1.1 '!F200</f>
        <v>2013</v>
      </c>
      <c r="J197" s="104">
        <f>'приложение 1.1 '!G200</f>
        <v>2013</v>
      </c>
      <c r="K197" s="174" t="s">
        <v>284</v>
      </c>
      <c r="L197" s="174" t="s">
        <v>284</v>
      </c>
      <c r="M197" s="174" t="s">
        <v>284</v>
      </c>
      <c r="N197" s="174" t="s">
        <v>284</v>
      </c>
      <c r="O197" s="443">
        <f t="shared" si="33"/>
        <v>100</v>
      </c>
      <c r="P197" s="443">
        <f t="shared" si="34"/>
        <v>100</v>
      </c>
      <c r="Q197" s="220">
        <f>'приложение 1.1 '!H200</f>
        <v>8.1083821</v>
      </c>
      <c r="R197" s="106"/>
      <c r="S197" s="106">
        <f>'приложение 1.1 '!I200</f>
        <v>0</v>
      </c>
      <c r="T197" s="106"/>
      <c r="U197" s="107" t="s">
        <v>492</v>
      </c>
      <c r="V197" s="109"/>
      <c r="W197" s="436" t="s">
        <v>1965</v>
      </c>
      <c r="X197" s="110">
        <v>10.5</v>
      </c>
      <c r="Y197" s="110">
        <v>8.4</v>
      </c>
      <c r="Z197" s="110">
        <v>13.27</v>
      </c>
      <c r="AA197" s="110">
        <v>24.86</v>
      </c>
    </row>
    <row r="198" spans="1:27" ht="219" customHeight="1">
      <c r="A198" s="201" t="str">
        <f>'приложение 1.1 '!A201</f>
        <v>2.1.1.19</v>
      </c>
      <c r="B198" s="140" t="str">
        <f>'приложение 1.1 '!B201</f>
        <v>Строительство 2БКТП-1000кВА, для электроснабжения Детского сада в мкр. 32 №1;2</v>
      </c>
      <c r="C198" s="104" t="s">
        <v>1150</v>
      </c>
      <c r="D198" s="104" t="s">
        <v>473</v>
      </c>
      <c r="E198" s="203">
        <f>'приложение 1.1 '!E201</f>
        <v>2</v>
      </c>
      <c r="F198" s="104"/>
      <c r="G198" s="203">
        <f>'приложение 1.1 '!D201</f>
        <v>0</v>
      </c>
      <c r="H198" s="105"/>
      <c r="I198" s="104">
        <f>'приложение 1.1 '!F201</f>
        <v>2013</v>
      </c>
      <c r="J198" s="104">
        <f>'приложение 1.1 '!G201</f>
        <v>2013</v>
      </c>
      <c r="K198" s="174" t="s">
        <v>284</v>
      </c>
      <c r="L198" s="174" t="s">
        <v>284</v>
      </c>
      <c r="M198" s="174" t="s">
        <v>284</v>
      </c>
      <c r="N198" s="174" t="s">
        <v>284</v>
      </c>
      <c r="O198" s="443">
        <f t="shared" si="33"/>
        <v>100</v>
      </c>
      <c r="P198" s="443">
        <f t="shared" si="34"/>
        <v>100</v>
      </c>
      <c r="Q198" s="220">
        <f>'приложение 1.1 '!H201</f>
        <v>5.5777418799999996</v>
      </c>
      <c r="R198" s="106"/>
      <c r="S198" s="106">
        <f>'приложение 1.1 '!I201</f>
        <v>0</v>
      </c>
      <c r="T198" s="106"/>
      <c r="U198" s="107" t="s">
        <v>492</v>
      </c>
      <c r="V198" s="109"/>
      <c r="W198" s="436" t="s">
        <v>1965</v>
      </c>
      <c r="X198" s="110">
        <v>10.5</v>
      </c>
      <c r="Y198" s="110">
        <v>8.4</v>
      </c>
      <c r="Z198" s="110">
        <v>13.27</v>
      </c>
      <c r="AA198" s="110">
        <v>24.86</v>
      </c>
    </row>
    <row r="199" spans="1:27" ht="49.5" customHeight="1">
      <c r="A199" s="201" t="str">
        <f>'приложение 1.1 '!A202</f>
        <v>2.1.1.20</v>
      </c>
      <c r="B199" s="140" t="str">
        <f>'приложение 1.1 '!B202</f>
        <v>Монтаж 2БКТП-1600кВА (ТП-№1) застройка 40 мкр.</v>
      </c>
      <c r="C199" s="104"/>
      <c r="D199" s="104"/>
      <c r="E199" s="203">
        <f>'приложение 1.1 '!E202</f>
        <v>3.2</v>
      </c>
      <c r="F199" s="104"/>
      <c r="G199" s="203">
        <f>'приложение 1.1 '!D202</f>
        <v>0</v>
      </c>
      <c r="H199" s="105"/>
      <c r="I199" s="104">
        <f>'приложение 1.1 '!F202</f>
        <v>2012</v>
      </c>
      <c r="J199" s="104">
        <f>'приложение 1.1 '!G202</f>
        <v>2013</v>
      </c>
      <c r="K199" s="174"/>
      <c r="L199" s="174"/>
      <c r="M199" s="174"/>
      <c r="N199" s="174"/>
      <c r="O199" s="443">
        <f t="shared" si="33"/>
        <v>100</v>
      </c>
      <c r="P199" s="443">
        <f t="shared" si="34"/>
        <v>100</v>
      </c>
      <c r="Q199" s="220">
        <f>'приложение 1.1 '!H202</f>
        <v>7.7417359999999995</v>
      </c>
      <c r="R199" s="106"/>
      <c r="S199" s="106">
        <f>'приложение 1.1 '!I202</f>
        <v>0</v>
      </c>
      <c r="T199" s="106"/>
      <c r="U199" s="107"/>
      <c r="V199" s="109"/>
      <c r="W199" s="436"/>
      <c r="X199" s="110"/>
      <c r="Y199" s="110"/>
      <c r="Z199" s="110"/>
      <c r="AA199" s="110"/>
    </row>
    <row r="200" spans="1:27" ht="219" customHeight="1">
      <c r="A200" s="201" t="str">
        <f>'приложение 1.1 '!A203</f>
        <v>2.1.1.21</v>
      </c>
      <c r="B200" s="140" t="str">
        <f>'приложение 1.1 '!B203</f>
        <v>Монтаж 2БКТП-1600кВА (ТП-№2) застройка 40 мкр.</v>
      </c>
      <c r="C200" s="104" t="s">
        <v>1150</v>
      </c>
      <c r="D200" s="104" t="s">
        <v>473</v>
      </c>
      <c r="E200" s="203">
        <f>'приложение 1.1 '!E203</f>
        <v>3.2</v>
      </c>
      <c r="F200" s="104"/>
      <c r="G200" s="203">
        <f>'приложение 1.1 '!D203</f>
        <v>0</v>
      </c>
      <c r="H200" s="105"/>
      <c r="I200" s="104">
        <f>'приложение 1.1 '!F203</f>
        <v>2012</v>
      </c>
      <c r="J200" s="104">
        <f>'приложение 1.1 '!G203</f>
        <v>2013</v>
      </c>
      <c r="K200" s="174" t="s">
        <v>284</v>
      </c>
      <c r="L200" s="174" t="s">
        <v>284</v>
      </c>
      <c r="M200" s="174" t="s">
        <v>284</v>
      </c>
      <c r="N200" s="174" t="s">
        <v>284</v>
      </c>
      <c r="O200" s="443">
        <f t="shared" si="33"/>
        <v>100</v>
      </c>
      <c r="P200" s="443">
        <f t="shared" si="34"/>
        <v>100</v>
      </c>
      <c r="Q200" s="220">
        <f>'приложение 1.1 '!H203</f>
        <v>7.7417359999999995</v>
      </c>
      <c r="R200" s="106"/>
      <c r="S200" s="106">
        <f>'приложение 1.1 '!I203</f>
        <v>0</v>
      </c>
      <c r="T200" s="106"/>
      <c r="U200" s="107" t="s">
        <v>492</v>
      </c>
      <c r="V200" s="109"/>
      <c r="W200" s="436" t="s">
        <v>1965</v>
      </c>
      <c r="X200" s="110">
        <v>10.5</v>
      </c>
      <c r="Y200" s="110">
        <v>8.4</v>
      </c>
      <c r="Z200" s="110">
        <v>13.27</v>
      </c>
      <c r="AA200" s="110">
        <v>24.86</v>
      </c>
    </row>
    <row r="201" spans="1:27" ht="219" customHeight="1">
      <c r="A201" s="201" t="str">
        <f>'приложение 1.1 '!A204</f>
        <v>2.1.1.22</v>
      </c>
      <c r="B201" s="140" t="str">
        <f>'приложение 1.1 '!B204</f>
        <v>Монтаж 2БКТП-1600кВА (ТП-№3) застройка 40 мкр.</v>
      </c>
      <c r="C201" s="104" t="s">
        <v>1150</v>
      </c>
      <c r="D201" s="104" t="s">
        <v>473</v>
      </c>
      <c r="E201" s="203">
        <f>'приложение 1.1 '!E204</f>
        <v>3.2</v>
      </c>
      <c r="F201" s="104"/>
      <c r="G201" s="203">
        <f>'приложение 1.1 '!D204</f>
        <v>0</v>
      </c>
      <c r="H201" s="105"/>
      <c r="I201" s="104">
        <f>'приложение 1.1 '!F204</f>
        <v>2012</v>
      </c>
      <c r="J201" s="104">
        <f>'приложение 1.1 '!G204</f>
        <v>2013</v>
      </c>
      <c r="K201" s="174" t="s">
        <v>284</v>
      </c>
      <c r="L201" s="174" t="s">
        <v>284</v>
      </c>
      <c r="M201" s="174" t="s">
        <v>284</v>
      </c>
      <c r="N201" s="174" t="s">
        <v>284</v>
      </c>
      <c r="O201" s="443">
        <f t="shared" si="33"/>
        <v>100</v>
      </c>
      <c r="P201" s="443">
        <f t="shared" si="34"/>
        <v>100</v>
      </c>
      <c r="Q201" s="220">
        <f>'приложение 1.1 '!H204</f>
        <v>7.7417359999999995</v>
      </c>
      <c r="R201" s="106"/>
      <c r="S201" s="106">
        <f>'приложение 1.1 '!I204</f>
        <v>0</v>
      </c>
      <c r="T201" s="106"/>
      <c r="U201" s="107" t="s">
        <v>492</v>
      </c>
      <c r="V201" s="109"/>
      <c r="W201" s="436" t="s">
        <v>1965</v>
      </c>
      <c r="X201" s="110">
        <v>10.5</v>
      </c>
      <c r="Y201" s="110">
        <v>8.4</v>
      </c>
      <c r="Z201" s="110">
        <v>13.27</v>
      </c>
      <c r="AA201" s="110">
        <v>24.86</v>
      </c>
    </row>
    <row r="202" spans="1:27" ht="219" customHeight="1">
      <c r="A202" s="201" t="str">
        <f>'приложение 1.1 '!A205</f>
        <v>2.1.1.23</v>
      </c>
      <c r="B202" s="140" t="str">
        <f>'приложение 1.1 '!B205</f>
        <v>Монтаж 2БКТП-1600кВА (ТП-№4) застройка 40 мкр.</v>
      </c>
      <c r="C202" s="104" t="s">
        <v>1150</v>
      </c>
      <c r="D202" s="104" t="s">
        <v>473</v>
      </c>
      <c r="E202" s="203">
        <f>'приложение 1.1 '!E205</f>
        <v>3.2</v>
      </c>
      <c r="F202" s="104"/>
      <c r="G202" s="203">
        <f>'приложение 1.1 '!D205</f>
        <v>0</v>
      </c>
      <c r="H202" s="105"/>
      <c r="I202" s="104">
        <f>'приложение 1.1 '!F205</f>
        <v>2012</v>
      </c>
      <c r="J202" s="104">
        <f>'приложение 1.1 '!G205</f>
        <v>2013</v>
      </c>
      <c r="K202" s="174" t="s">
        <v>284</v>
      </c>
      <c r="L202" s="174" t="s">
        <v>284</v>
      </c>
      <c r="M202" s="174" t="s">
        <v>284</v>
      </c>
      <c r="N202" s="174" t="s">
        <v>284</v>
      </c>
      <c r="O202" s="443">
        <f t="shared" si="33"/>
        <v>100</v>
      </c>
      <c r="P202" s="443">
        <f t="shared" si="34"/>
        <v>100</v>
      </c>
      <c r="Q202" s="220">
        <f>'приложение 1.1 '!H205</f>
        <v>15.483471999999999</v>
      </c>
      <c r="R202" s="106"/>
      <c r="S202" s="106">
        <f>'приложение 1.1 '!I205</f>
        <v>0</v>
      </c>
      <c r="T202" s="106"/>
      <c r="U202" s="107" t="s">
        <v>492</v>
      </c>
      <c r="V202" s="109"/>
      <c r="W202" s="436" t="s">
        <v>1965</v>
      </c>
      <c r="X202" s="110">
        <v>10.5</v>
      </c>
      <c r="Y202" s="110">
        <v>8.4</v>
      </c>
      <c r="Z202" s="110">
        <v>13.27</v>
      </c>
      <c r="AA202" s="110">
        <v>24.86</v>
      </c>
    </row>
    <row r="203" spans="1:27" ht="219" customHeight="1">
      <c r="A203" s="201" t="str">
        <f>'приложение 1.1 '!A206</f>
        <v>2.1.1.24</v>
      </c>
      <c r="B203" s="140" t="str">
        <f>'приложение 1.1 '!B206</f>
        <v xml:space="preserve">Строительство 2БКТП-1000кВА ИЖК мкр.37 </v>
      </c>
      <c r="C203" s="104" t="s">
        <v>1150</v>
      </c>
      <c r="D203" s="104" t="s">
        <v>473</v>
      </c>
      <c r="E203" s="203">
        <f>'приложение 1.1 '!E206</f>
        <v>2</v>
      </c>
      <c r="F203" s="104"/>
      <c r="G203" s="203">
        <f>'приложение 1.1 '!D206</f>
        <v>0</v>
      </c>
      <c r="H203" s="105"/>
      <c r="I203" s="104">
        <f>'приложение 1.1 '!F206</f>
        <v>2013</v>
      </c>
      <c r="J203" s="104">
        <f>'приложение 1.1 '!G206</f>
        <v>2013</v>
      </c>
      <c r="K203" s="174" t="s">
        <v>284</v>
      </c>
      <c r="L203" s="174" t="s">
        <v>284</v>
      </c>
      <c r="M203" s="174" t="s">
        <v>284</v>
      </c>
      <c r="N203" s="174" t="s">
        <v>284</v>
      </c>
      <c r="O203" s="443">
        <f t="shared" si="33"/>
        <v>100</v>
      </c>
      <c r="P203" s="443">
        <f t="shared" si="34"/>
        <v>100</v>
      </c>
      <c r="Q203" s="220">
        <f>'приложение 1.1 '!H206</f>
        <v>4.968550099999999</v>
      </c>
      <c r="R203" s="106"/>
      <c r="S203" s="106">
        <f>'приложение 1.1 '!I206</f>
        <v>1.700029006457271E-16</v>
      </c>
      <c r="T203" s="106"/>
      <c r="U203" s="107" t="s">
        <v>492</v>
      </c>
      <c r="V203" s="109"/>
      <c r="W203" s="436" t="s">
        <v>1965</v>
      </c>
      <c r="X203" s="110">
        <v>10.5</v>
      </c>
      <c r="Y203" s="110">
        <v>8.4</v>
      </c>
      <c r="Z203" s="110">
        <v>13.27</v>
      </c>
      <c r="AA203" s="110">
        <v>24.86</v>
      </c>
    </row>
    <row r="204" spans="1:27" ht="219" customHeight="1">
      <c r="A204" s="201" t="str">
        <f>'приложение 1.1 '!A207</f>
        <v>2.1.1.25</v>
      </c>
      <c r="B204" s="140" t="str">
        <f>'приложение 1.1 '!B207</f>
        <v>Строительство БКТП-2х1000кВА  для электроснабжения жилого комплекса №304.1 (блок А) 24 мкр.</v>
      </c>
      <c r="C204" s="104" t="s">
        <v>1150</v>
      </c>
      <c r="D204" s="104" t="s">
        <v>473</v>
      </c>
      <c r="E204" s="203">
        <f>'приложение 1.1 '!E207</f>
        <v>2</v>
      </c>
      <c r="F204" s="104"/>
      <c r="G204" s="203">
        <f>'приложение 1.1 '!D207</f>
        <v>0</v>
      </c>
      <c r="H204" s="105"/>
      <c r="I204" s="104">
        <f>'приложение 1.1 '!F207</f>
        <v>2013</v>
      </c>
      <c r="J204" s="104">
        <f>'приложение 1.1 '!G207</f>
        <v>2013</v>
      </c>
      <c r="K204" s="174" t="s">
        <v>284</v>
      </c>
      <c r="L204" s="174" t="s">
        <v>284</v>
      </c>
      <c r="M204" s="174" t="s">
        <v>284</v>
      </c>
      <c r="N204" s="174" t="s">
        <v>284</v>
      </c>
      <c r="O204" s="443">
        <f t="shared" si="33"/>
        <v>100</v>
      </c>
      <c r="P204" s="443">
        <f t="shared" si="34"/>
        <v>100</v>
      </c>
      <c r="Q204" s="220">
        <f>'приложение 1.1 '!H207</f>
        <v>5.4905349999999995</v>
      </c>
      <c r="R204" s="106"/>
      <c r="S204" s="106">
        <f>'приложение 1.1 '!I207</f>
        <v>0</v>
      </c>
      <c r="T204" s="106"/>
      <c r="U204" s="107" t="s">
        <v>492</v>
      </c>
      <c r="V204" s="109"/>
      <c r="W204" s="436" t="s">
        <v>1965</v>
      </c>
      <c r="X204" s="110">
        <v>10.5</v>
      </c>
      <c r="Y204" s="110">
        <v>8.4</v>
      </c>
      <c r="Z204" s="110">
        <v>13.27</v>
      </c>
      <c r="AA204" s="110">
        <v>24.86</v>
      </c>
    </row>
    <row r="205" spans="1:27" ht="219" customHeight="1">
      <c r="A205" s="201" t="str">
        <f>'приложение 1.1 '!A208</f>
        <v>2.1.1.27</v>
      </c>
      <c r="B205" s="140" t="str">
        <f>'приложение 1.1 '!B208</f>
        <v xml:space="preserve">Строительство 2БКТП-1000 кВА (электроснабжение 10 кВ п. Лунный) </v>
      </c>
      <c r="C205" s="104" t="s">
        <v>1150</v>
      </c>
      <c r="D205" s="104" t="s">
        <v>473</v>
      </c>
      <c r="E205" s="203">
        <f>'приложение 1.1 '!E208</f>
        <v>2</v>
      </c>
      <c r="F205" s="104"/>
      <c r="G205" s="203">
        <f>'приложение 1.1 '!D208</f>
        <v>0</v>
      </c>
      <c r="H205" s="105"/>
      <c r="I205" s="104">
        <f>'приложение 1.1 '!F208</f>
        <v>2012</v>
      </c>
      <c r="J205" s="104">
        <f>'приложение 1.1 '!G208</f>
        <v>2017</v>
      </c>
      <c r="K205" s="174" t="s">
        <v>284</v>
      </c>
      <c r="L205" s="174" t="s">
        <v>284</v>
      </c>
      <c r="M205" s="174" t="s">
        <v>284</v>
      </c>
      <c r="N205" s="174" t="s">
        <v>284</v>
      </c>
      <c r="O205" s="443">
        <f t="shared" si="33"/>
        <v>100</v>
      </c>
      <c r="P205" s="443">
        <f t="shared" si="34"/>
        <v>100</v>
      </c>
      <c r="Q205" s="220">
        <f>'приложение 1.1 '!H208</f>
        <v>4.2598829999999997E-2</v>
      </c>
      <c r="R205" s="106"/>
      <c r="S205" s="106">
        <f>'приложение 1.1 '!I208</f>
        <v>-1.7347234759768071E-18</v>
      </c>
      <c r="T205" s="106"/>
      <c r="U205" s="107" t="s">
        <v>492</v>
      </c>
      <c r="V205" s="109"/>
      <c r="W205" s="436" t="s">
        <v>1965</v>
      </c>
      <c r="X205" s="110">
        <v>10.5</v>
      </c>
      <c r="Y205" s="110">
        <v>8.4</v>
      </c>
      <c r="Z205" s="110">
        <v>13.27</v>
      </c>
      <c r="AA205" s="110">
        <v>24.86</v>
      </c>
    </row>
    <row r="206" spans="1:27" ht="219" customHeight="1">
      <c r="A206" s="201" t="str">
        <f>'приложение 1.1 '!A209</f>
        <v>2.1.1.30</v>
      </c>
      <c r="B206" s="140" t="str">
        <f>'приложение 1.1 '!B209</f>
        <v>Строительство БКТП-2х630кВА (окружная клиническая больница)</v>
      </c>
      <c r="C206" s="104" t="s">
        <v>1150</v>
      </c>
      <c r="D206" s="104" t="s">
        <v>473</v>
      </c>
      <c r="E206" s="203">
        <f>'приложение 1.1 '!E209</f>
        <v>1.26</v>
      </c>
      <c r="F206" s="104"/>
      <c r="G206" s="203">
        <f>'приложение 1.1 '!D209</f>
        <v>0</v>
      </c>
      <c r="H206" s="105"/>
      <c r="I206" s="104">
        <f>'приложение 1.1 '!F209</f>
        <v>2015</v>
      </c>
      <c r="J206" s="104">
        <f>'приложение 1.1 '!G209</f>
        <v>2015</v>
      </c>
      <c r="K206" s="174" t="s">
        <v>284</v>
      </c>
      <c r="L206" s="174" t="s">
        <v>284</v>
      </c>
      <c r="M206" s="174" t="s">
        <v>284</v>
      </c>
      <c r="N206" s="174" t="s">
        <v>284</v>
      </c>
      <c r="O206" s="443">
        <f t="shared" ref="O206" si="35">100-(S206*100/Q206)</f>
        <v>100</v>
      </c>
      <c r="P206" s="443">
        <f t="shared" ref="P206" si="36">O206</f>
        <v>100</v>
      </c>
      <c r="Q206" s="220">
        <f>'приложение 1.1 '!H209</f>
        <v>5.8576917800000006</v>
      </c>
      <c r="R206" s="106"/>
      <c r="S206" s="106">
        <f>'приложение 1.1 '!I209</f>
        <v>0</v>
      </c>
      <c r="T206" s="106"/>
      <c r="U206" s="107" t="s">
        <v>492</v>
      </c>
      <c r="V206" s="109"/>
      <c r="W206" s="436" t="s">
        <v>1965</v>
      </c>
      <c r="X206" s="110">
        <v>10.5</v>
      </c>
      <c r="Y206" s="110">
        <v>8.4</v>
      </c>
      <c r="Z206" s="110">
        <v>13.27</v>
      </c>
      <c r="AA206" s="110">
        <v>24.86</v>
      </c>
    </row>
    <row r="207" spans="1:27" s="507" customFormat="1" ht="48" customHeight="1">
      <c r="A207" s="435" t="str">
        <f>'приложение 1.1 '!A210</f>
        <v>2.1.2.</v>
      </c>
      <c r="B207" s="207" t="str">
        <f>'приложение 1.1 '!B210</f>
        <v>Подстанции КТПН 6/10кВ</v>
      </c>
      <c r="C207" s="633"/>
      <c r="D207" s="633"/>
      <c r="E207" s="205"/>
      <c r="F207" s="633"/>
      <c r="G207" s="205"/>
      <c r="H207" s="218"/>
      <c r="I207" s="633"/>
      <c r="J207" s="633"/>
      <c r="K207" s="174"/>
      <c r="L207" s="174"/>
      <c r="M207" s="174"/>
      <c r="N207" s="174"/>
      <c r="O207" s="502"/>
      <c r="P207" s="502"/>
      <c r="Q207" s="220">
        <f>'приложение 1.1 '!H210</f>
        <v>0</v>
      </c>
      <c r="R207" s="195"/>
      <c r="S207" s="106">
        <f>'приложение 1.1 '!I210</f>
        <v>0</v>
      </c>
      <c r="T207" s="195"/>
      <c r="U207" s="503"/>
      <c r="V207" s="504"/>
      <c r="W207" s="505"/>
      <c r="X207" s="200"/>
      <c r="Y207" s="200"/>
      <c r="Z207" s="200"/>
      <c r="AA207" s="200"/>
    </row>
    <row r="208" spans="1:27" ht="219" customHeight="1">
      <c r="A208" s="201" t="str">
        <f>'приложение 1.1 '!A211</f>
        <v>2.1.2.1</v>
      </c>
      <c r="B208" s="140" t="str">
        <f>'приложение 1.1 '!B211</f>
        <v>Строительство КТПН-400 кВА для электроснабжения "Центра ГИМС МЧС России"</v>
      </c>
      <c r="C208" s="104" t="s">
        <v>1150</v>
      </c>
      <c r="D208" s="104" t="s">
        <v>473</v>
      </c>
      <c r="E208" s="203">
        <f>'приложение 1.1 '!E211</f>
        <v>0.4</v>
      </c>
      <c r="F208" s="104"/>
      <c r="G208" s="203">
        <f>'приложение 1.1 '!D211</f>
        <v>0</v>
      </c>
      <c r="H208" s="105"/>
      <c r="I208" s="104">
        <f>'приложение 1.1 '!F211</f>
        <v>2012</v>
      </c>
      <c r="J208" s="104">
        <f>'приложение 1.1 '!G211</f>
        <v>2012</v>
      </c>
      <c r="K208" s="174" t="s">
        <v>284</v>
      </c>
      <c r="L208" s="174" t="s">
        <v>284</v>
      </c>
      <c r="M208" s="174" t="s">
        <v>284</v>
      </c>
      <c r="N208" s="174" t="s">
        <v>284</v>
      </c>
      <c r="O208" s="443">
        <f t="shared" si="33"/>
        <v>100</v>
      </c>
      <c r="P208" s="443">
        <f t="shared" si="34"/>
        <v>100</v>
      </c>
      <c r="Q208" s="220">
        <f>'приложение 1.1 '!H211</f>
        <v>0.90600000000000003</v>
      </c>
      <c r="R208" s="106"/>
      <c r="S208" s="106">
        <f>'приложение 1.1 '!I211</f>
        <v>0</v>
      </c>
      <c r="T208" s="106"/>
      <c r="U208" s="107" t="s">
        <v>492</v>
      </c>
      <c r="V208" s="109"/>
      <c r="W208" s="436" t="s">
        <v>1965</v>
      </c>
      <c r="X208" s="110">
        <v>10.5</v>
      </c>
      <c r="Y208" s="110">
        <v>8.4</v>
      </c>
      <c r="Z208" s="110">
        <v>13.27</v>
      </c>
      <c r="AA208" s="110">
        <v>24.86</v>
      </c>
    </row>
    <row r="209" spans="1:27" ht="219" customHeight="1">
      <c r="A209" s="201" t="str">
        <f>'приложение 1.1 '!A212</f>
        <v>2.1.2.2</v>
      </c>
      <c r="B209" s="140" t="str">
        <f>'приложение 1.1 '!B212</f>
        <v>Строительство КТПН-400кВА электроснабжение ФГБОУ ДПО "УЦ ФПС по ХМАО-Югре"</v>
      </c>
      <c r="C209" s="104" t="s">
        <v>1150</v>
      </c>
      <c r="D209" s="104" t="s">
        <v>473</v>
      </c>
      <c r="E209" s="203">
        <f>'приложение 1.1 '!E212</f>
        <v>0.8</v>
      </c>
      <c r="F209" s="104"/>
      <c r="G209" s="203">
        <f>'приложение 1.1 '!D212</f>
        <v>0</v>
      </c>
      <c r="H209" s="105"/>
      <c r="I209" s="104">
        <f>'приложение 1.1 '!F212</f>
        <v>2012</v>
      </c>
      <c r="J209" s="104">
        <f>'приложение 1.1 '!G212</f>
        <v>2013</v>
      </c>
      <c r="K209" s="174" t="s">
        <v>284</v>
      </c>
      <c r="L209" s="174" t="s">
        <v>284</v>
      </c>
      <c r="M209" s="174" t="s">
        <v>284</v>
      </c>
      <c r="N209" s="174" t="s">
        <v>284</v>
      </c>
      <c r="O209" s="443">
        <f t="shared" si="33"/>
        <v>100</v>
      </c>
      <c r="P209" s="443">
        <f t="shared" si="34"/>
        <v>100</v>
      </c>
      <c r="Q209" s="220">
        <f>'приложение 1.1 '!H212</f>
        <v>8.5752999999999996E-2</v>
      </c>
      <c r="R209" s="106"/>
      <c r="S209" s="106">
        <f>'приложение 1.1 '!I212</f>
        <v>0</v>
      </c>
      <c r="T209" s="106"/>
      <c r="U209" s="107" t="s">
        <v>492</v>
      </c>
      <c r="V209" s="109"/>
      <c r="W209" s="436" t="s">
        <v>1965</v>
      </c>
      <c r="X209" s="110">
        <v>10.5</v>
      </c>
      <c r="Y209" s="110">
        <v>8.4</v>
      </c>
      <c r="Z209" s="110">
        <v>13.27</v>
      </c>
      <c r="AA209" s="110">
        <v>24.86</v>
      </c>
    </row>
    <row r="210" spans="1:27" ht="181.5" customHeight="1">
      <c r="A210" s="201" t="str">
        <f>'приложение 1.1 '!A213</f>
        <v>2.1.2.3</v>
      </c>
      <c r="B210" s="140" t="str">
        <f>'приложение 1.1 '!B213</f>
        <v>Строительство 2КТПН-630кВА по ул.Домостроителей,6.Электроснабжение склада</v>
      </c>
      <c r="C210" s="104"/>
      <c r="D210" s="104"/>
      <c r="E210" s="203">
        <f>'приложение 1.1 '!E213</f>
        <v>1.26</v>
      </c>
      <c r="F210" s="104"/>
      <c r="G210" s="203">
        <f>'приложение 1.1 '!D213</f>
        <v>0</v>
      </c>
      <c r="H210" s="105"/>
      <c r="I210" s="104">
        <f>'приложение 1.1 '!F213</f>
        <v>2013</v>
      </c>
      <c r="J210" s="104">
        <f>'приложение 1.1 '!G213</f>
        <v>2013</v>
      </c>
      <c r="K210" s="174"/>
      <c r="L210" s="174"/>
      <c r="M210" s="174"/>
      <c r="N210" s="174"/>
      <c r="O210" s="443">
        <f t="shared" si="33"/>
        <v>100</v>
      </c>
      <c r="P210" s="443">
        <f t="shared" si="34"/>
        <v>100</v>
      </c>
      <c r="Q210" s="220">
        <f>'приложение 1.1 '!H213</f>
        <v>2.9727031499999996</v>
      </c>
      <c r="R210" s="106"/>
      <c r="S210" s="106">
        <f>'приложение 1.1 '!I213</f>
        <v>0</v>
      </c>
      <c r="T210" s="106"/>
      <c r="U210" s="107" t="s">
        <v>492</v>
      </c>
      <c r="V210" s="109"/>
      <c r="W210" s="436" t="s">
        <v>1965</v>
      </c>
      <c r="X210" s="110">
        <v>10.5</v>
      </c>
      <c r="Y210" s="110">
        <v>8.4</v>
      </c>
      <c r="Z210" s="110">
        <v>13.27</v>
      </c>
      <c r="AA210" s="110">
        <v>24.86</v>
      </c>
    </row>
    <row r="211" spans="1:27" ht="114.95" customHeight="1">
      <c r="A211" s="201" t="str">
        <f>'приложение 1.1 '!A214</f>
        <v>2.1.2.4</v>
      </c>
      <c r="B211" s="140" t="str">
        <f>'приложение 1.1 '!B214</f>
        <v>Строительство 2КТПН-1000кВА 45 к.к., (котельная для снабжения мкр.№38,39)</v>
      </c>
      <c r="C211" s="104" t="s">
        <v>1150</v>
      </c>
      <c r="D211" s="104" t="s">
        <v>473</v>
      </c>
      <c r="E211" s="203">
        <f>'приложение 1.1 '!E214</f>
        <v>2</v>
      </c>
      <c r="F211" s="104"/>
      <c r="G211" s="203">
        <f>'приложение 1.1 '!D214</f>
        <v>0</v>
      </c>
      <c r="H211" s="105"/>
      <c r="I211" s="104">
        <f>'приложение 1.1 '!F214</f>
        <v>2013</v>
      </c>
      <c r="J211" s="104">
        <f>'приложение 1.1 '!G214</f>
        <v>2013</v>
      </c>
      <c r="K211" s="174" t="s">
        <v>284</v>
      </c>
      <c r="L211" s="174" t="s">
        <v>284</v>
      </c>
      <c r="M211" s="174" t="s">
        <v>284</v>
      </c>
      <c r="N211" s="174" t="s">
        <v>284</v>
      </c>
      <c r="O211" s="443">
        <f t="shared" si="33"/>
        <v>100</v>
      </c>
      <c r="P211" s="443">
        <f t="shared" si="34"/>
        <v>100</v>
      </c>
      <c r="Q211" s="220">
        <f>'приложение 1.1 '!H214</f>
        <v>2.9574600000000002</v>
      </c>
      <c r="R211" s="106"/>
      <c r="S211" s="106">
        <f>'приложение 1.1 '!I214</f>
        <v>0</v>
      </c>
      <c r="T211" s="106"/>
      <c r="U211" s="107" t="s">
        <v>260</v>
      </c>
      <c r="V211" s="109"/>
      <c r="W211" s="436" t="s">
        <v>1965</v>
      </c>
      <c r="X211" s="110">
        <v>10.5</v>
      </c>
      <c r="Y211" s="110">
        <v>8.4</v>
      </c>
      <c r="Z211" s="110">
        <v>13.27</v>
      </c>
      <c r="AA211" s="110">
        <v>24.86</v>
      </c>
    </row>
    <row r="212" spans="1:27" ht="114.95" customHeight="1">
      <c r="A212" s="201" t="str">
        <f>'приложение 1.1 '!A215</f>
        <v>2.1.2.5</v>
      </c>
      <c r="B212" s="140" t="str">
        <f>'приложение 1.1 '!B215</f>
        <v>Строительство КТПН-2х400кВА  9ПУ  (ТП-517)</v>
      </c>
      <c r="C212" s="104" t="s">
        <v>1150</v>
      </c>
      <c r="D212" s="104" t="s">
        <v>473</v>
      </c>
      <c r="E212" s="203">
        <f>'приложение 1.1 '!E215</f>
        <v>0.8</v>
      </c>
      <c r="F212" s="104"/>
      <c r="G212" s="203">
        <f>'приложение 1.1 '!D215</f>
        <v>0</v>
      </c>
      <c r="H212" s="105"/>
      <c r="I212" s="104">
        <f>'приложение 1.1 '!F215</f>
        <v>2014</v>
      </c>
      <c r="J212" s="104">
        <f>'приложение 1.1 '!G215</f>
        <v>2014</v>
      </c>
      <c r="K212" s="174" t="s">
        <v>284</v>
      </c>
      <c r="L212" s="174" t="s">
        <v>284</v>
      </c>
      <c r="M212" s="174" t="s">
        <v>284</v>
      </c>
      <c r="N212" s="174" t="s">
        <v>284</v>
      </c>
      <c r="O212" s="443">
        <f t="shared" si="33"/>
        <v>100</v>
      </c>
      <c r="P212" s="443">
        <f t="shared" si="34"/>
        <v>100</v>
      </c>
      <c r="Q212" s="220">
        <f>'приложение 1.1 '!H215</f>
        <v>2.2620449499999999</v>
      </c>
      <c r="R212" s="106"/>
      <c r="S212" s="106">
        <f>'приложение 1.1 '!I215</f>
        <v>0</v>
      </c>
      <c r="T212" s="106"/>
      <c r="U212" s="107" t="s">
        <v>260</v>
      </c>
      <c r="V212" s="109"/>
      <c r="W212" s="436" t="s">
        <v>1965</v>
      </c>
      <c r="X212" s="110">
        <v>10.5</v>
      </c>
      <c r="Y212" s="110">
        <v>8.4</v>
      </c>
      <c r="Z212" s="110">
        <v>13.27</v>
      </c>
      <c r="AA212" s="110">
        <v>24.86</v>
      </c>
    </row>
    <row r="213" spans="1:27" ht="114.95" customHeight="1">
      <c r="A213" s="201" t="str">
        <f>'приложение 1.1 '!A216</f>
        <v>2.1.2.6</v>
      </c>
      <c r="B213" s="140" t="str">
        <f>'приложение 1.1 '!B216</f>
        <v>Строительство КТПН-2х630кВА для электроснабжения дилерского центра Хонда</v>
      </c>
      <c r="C213" s="104" t="s">
        <v>1150</v>
      </c>
      <c r="D213" s="104" t="s">
        <v>473</v>
      </c>
      <c r="E213" s="203">
        <f>'приложение 1.1 '!E216</f>
        <v>1.26</v>
      </c>
      <c r="F213" s="104"/>
      <c r="G213" s="203">
        <f>'приложение 1.1 '!D216</f>
        <v>0</v>
      </c>
      <c r="H213" s="105"/>
      <c r="I213" s="104">
        <f>'приложение 1.1 '!F216</f>
        <v>2014</v>
      </c>
      <c r="J213" s="104">
        <f>'приложение 1.1 '!G216</f>
        <v>2017</v>
      </c>
      <c r="K213" s="174" t="s">
        <v>284</v>
      </c>
      <c r="L213" s="174" t="s">
        <v>284</v>
      </c>
      <c r="M213" s="174" t="s">
        <v>284</v>
      </c>
      <c r="N213" s="174" t="s">
        <v>284</v>
      </c>
      <c r="O213" s="443">
        <f t="shared" si="33"/>
        <v>100</v>
      </c>
      <c r="P213" s="443">
        <f t="shared" si="34"/>
        <v>100</v>
      </c>
      <c r="Q213" s="220">
        <f>'приложение 1.1 '!H216</f>
        <v>2.9857170000000002</v>
      </c>
      <c r="R213" s="106"/>
      <c r="S213" s="106">
        <f>'приложение 1.1 '!I216</f>
        <v>0</v>
      </c>
      <c r="T213" s="106"/>
      <c r="U213" s="107" t="s">
        <v>260</v>
      </c>
      <c r="V213" s="109"/>
      <c r="W213" s="436" t="s">
        <v>1965</v>
      </c>
      <c r="X213" s="110">
        <v>10.5</v>
      </c>
      <c r="Y213" s="110">
        <v>8.4</v>
      </c>
      <c r="Z213" s="110">
        <v>13.27</v>
      </c>
      <c r="AA213" s="110">
        <v>24.86</v>
      </c>
    </row>
    <row r="214" spans="1:27" ht="114.95" customHeight="1">
      <c r="A214" s="201" t="str">
        <f>'приложение 1.1 '!A217</f>
        <v>2.1.2.7</v>
      </c>
      <c r="B214" s="140" t="str">
        <f>'приложение 1.1 '!B217</f>
        <v>Строительство 2КТПН-400кВА КНС Югорский тракт, для электроснабжения канализационной насосной станции  по Югорскому тракту</v>
      </c>
      <c r="C214" s="104" t="s">
        <v>1150</v>
      </c>
      <c r="D214" s="104" t="s">
        <v>473</v>
      </c>
      <c r="E214" s="203">
        <f>'приложение 1.1 '!E217</f>
        <v>0.8</v>
      </c>
      <c r="F214" s="104"/>
      <c r="G214" s="203">
        <f>'приложение 1.1 '!D217</f>
        <v>0</v>
      </c>
      <c r="H214" s="105"/>
      <c r="I214" s="104">
        <f>'приложение 1.1 '!F217</f>
        <v>2013</v>
      </c>
      <c r="J214" s="104">
        <f>'приложение 1.1 '!G217</f>
        <v>2013</v>
      </c>
      <c r="K214" s="174" t="s">
        <v>284</v>
      </c>
      <c r="L214" s="174" t="s">
        <v>284</v>
      </c>
      <c r="M214" s="174" t="s">
        <v>284</v>
      </c>
      <c r="N214" s="174" t="s">
        <v>284</v>
      </c>
      <c r="O214" s="443">
        <f t="shared" si="33"/>
        <v>100</v>
      </c>
      <c r="P214" s="443">
        <f t="shared" si="34"/>
        <v>100</v>
      </c>
      <c r="Q214" s="220">
        <f>'приложение 1.1 '!H217</f>
        <v>2.0532409999999999</v>
      </c>
      <c r="R214" s="106"/>
      <c r="S214" s="106">
        <f>'приложение 1.1 '!I217</f>
        <v>0</v>
      </c>
      <c r="T214" s="106"/>
      <c r="U214" s="107" t="s">
        <v>260</v>
      </c>
      <c r="V214" s="109"/>
      <c r="W214" s="436" t="s">
        <v>1965</v>
      </c>
      <c r="X214" s="110">
        <v>10.5</v>
      </c>
      <c r="Y214" s="110">
        <v>8.4</v>
      </c>
      <c r="Z214" s="110">
        <v>13.27</v>
      </c>
      <c r="AA214" s="110">
        <v>24.86</v>
      </c>
    </row>
    <row r="215" spans="1:27" ht="114.95" customHeight="1">
      <c r="A215" s="201" t="str">
        <f>'приложение 1.1 '!A218</f>
        <v>2.1.2.8</v>
      </c>
      <c r="B215" s="140" t="str">
        <f>'приложение 1.1 '!B218</f>
        <v>Строительство КТПН-1 400кВА ДНТ Мостовик-2</v>
      </c>
      <c r="C215" s="104" t="s">
        <v>1150</v>
      </c>
      <c r="D215" s="104" t="s">
        <v>473</v>
      </c>
      <c r="E215" s="203">
        <f>'приложение 1.1 '!E218</f>
        <v>0.8</v>
      </c>
      <c r="F215" s="104"/>
      <c r="G215" s="203">
        <f>'приложение 1.1 '!D218</f>
        <v>0</v>
      </c>
      <c r="H215" s="105"/>
      <c r="I215" s="104">
        <f>'приложение 1.1 '!F218</f>
        <v>2015</v>
      </c>
      <c r="J215" s="104">
        <f>'приложение 1.1 '!G218</f>
        <v>2015</v>
      </c>
      <c r="K215" s="174" t="s">
        <v>284</v>
      </c>
      <c r="L215" s="174" t="s">
        <v>284</v>
      </c>
      <c r="M215" s="174" t="s">
        <v>284</v>
      </c>
      <c r="N215" s="174" t="s">
        <v>284</v>
      </c>
      <c r="O215" s="443">
        <f t="shared" ref="O215:O216" si="37">100-(S215*100/Q215)</f>
        <v>100</v>
      </c>
      <c r="P215" s="443">
        <f t="shared" ref="P215:P216" si="38">O215</f>
        <v>100</v>
      </c>
      <c r="Q215" s="220">
        <f>'приложение 1.1 '!H218</f>
        <v>1.82396</v>
      </c>
      <c r="R215" s="106"/>
      <c r="S215" s="106">
        <f>'приложение 1.1 '!I218</f>
        <v>0</v>
      </c>
      <c r="T215" s="106"/>
      <c r="U215" s="107" t="s">
        <v>1929</v>
      </c>
      <c r="V215" s="109"/>
      <c r="W215" s="436" t="s">
        <v>1965</v>
      </c>
      <c r="X215" s="110">
        <v>10.5</v>
      </c>
      <c r="Y215" s="110">
        <v>8.4</v>
      </c>
      <c r="Z215" s="110">
        <v>13.27</v>
      </c>
      <c r="AA215" s="110">
        <v>24.86</v>
      </c>
    </row>
    <row r="216" spans="1:27" ht="114.95" customHeight="1">
      <c r="A216" s="201" t="str">
        <f>'приложение 1.1 '!A219</f>
        <v>2.1.2.9</v>
      </c>
      <c r="B216" s="140" t="str">
        <f>'приложение 1.1 '!B219</f>
        <v>Строительство КТПН-2 400кВА ДНТ Мостовик-2</v>
      </c>
      <c r="C216" s="104" t="s">
        <v>1150</v>
      </c>
      <c r="D216" s="104" t="s">
        <v>473</v>
      </c>
      <c r="E216" s="203">
        <f>'приложение 1.1 '!E219</f>
        <v>0.8</v>
      </c>
      <c r="F216" s="104"/>
      <c r="G216" s="203">
        <f>'приложение 1.1 '!D219</f>
        <v>0</v>
      </c>
      <c r="H216" s="105"/>
      <c r="I216" s="104">
        <f>'приложение 1.1 '!F219</f>
        <v>2015</v>
      </c>
      <c r="J216" s="104">
        <f>'приложение 1.1 '!G219</f>
        <v>2015</v>
      </c>
      <c r="K216" s="174" t="s">
        <v>284</v>
      </c>
      <c r="L216" s="174" t="s">
        <v>284</v>
      </c>
      <c r="M216" s="174" t="s">
        <v>284</v>
      </c>
      <c r="N216" s="174" t="s">
        <v>284</v>
      </c>
      <c r="O216" s="443">
        <f t="shared" si="37"/>
        <v>100</v>
      </c>
      <c r="P216" s="443">
        <f t="shared" si="38"/>
        <v>100</v>
      </c>
      <c r="Q216" s="220">
        <f>'приложение 1.1 '!H219</f>
        <v>2.2969490000000001</v>
      </c>
      <c r="R216" s="106"/>
      <c r="S216" s="106">
        <f>'приложение 1.1 '!I219</f>
        <v>0</v>
      </c>
      <c r="T216" s="106"/>
      <c r="U216" s="107" t="s">
        <v>1929</v>
      </c>
      <c r="V216" s="109"/>
      <c r="W216" s="436" t="s">
        <v>1965</v>
      </c>
      <c r="X216" s="110">
        <v>10.5</v>
      </c>
      <c r="Y216" s="110">
        <v>8.4</v>
      </c>
      <c r="Z216" s="110">
        <v>13.27</v>
      </c>
      <c r="AA216" s="110">
        <v>24.86</v>
      </c>
    </row>
    <row r="217" spans="1:27" ht="114.95" customHeight="1">
      <c r="A217" s="201" t="str">
        <f>'приложение 1.1 '!A220</f>
        <v>2.1.2.10</v>
      </c>
      <c r="B217" s="140" t="str">
        <f>'приложение 1.1 '!B220</f>
        <v>Строительство КТПН-400кВА ДНТ Дружба</v>
      </c>
      <c r="C217" s="104" t="s">
        <v>1150</v>
      </c>
      <c r="D217" s="104" t="s">
        <v>473</v>
      </c>
      <c r="E217" s="203">
        <f>'приложение 1.1 '!E220</f>
        <v>0.4</v>
      </c>
      <c r="F217" s="104"/>
      <c r="G217" s="203">
        <f>'приложение 1.1 '!D220</f>
        <v>0</v>
      </c>
      <c r="H217" s="105"/>
      <c r="I217" s="104">
        <f>'приложение 1.1 '!F220</f>
        <v>2016</v>
      </c>
      <c r="J217" s="104">
        <f>'приложение 1.1 '!G220</f>
        <v>2016</v>
      </c>
      <c r="K217" s="174" t="s">
        <v>284</v>
      </c>
      <c r="L217" s="174" t="s">
        <v>284</v>
      </c>
      <c r="M217" s="174" t="s">
        <v>284</v>
      </c>
      <c r="N217" s="174" t="s">
        <v>284</v>
      </c>
      <c r="O217" s="443">
        <f t="shared" ref="O217" si="39">100-(S217*100/Q217)</f>
        <v>100</v>
      </c>
      <c r="P217" s="443">
        <f t="shared" ref="P217" si="40">O217</f>
        <v>100</v>
      </c>
      <c r="Q217" s="220">
        <f>'приложение 1.1 '!H220</f>
        <v>1.2985298600000001</v>
      </c>
      <c r="R217" s="106"/>
      <c r="S217" s="106">
        <f>'приложение 1.1 '!I220</f>
        <v>0</v>
      </c>
      <c r="T217" s="106"/>
      <c r="U217" s="107" t="s">
        <v>2054</v>
      </c>
      <c r="V217" s="109"/>
      <c r="W217" s="436" t="s">
        <v>1965</v>
      </c>
      <c r="X217" s="110">
        <v>10.5</v>
      </c>
      <c r="Y217" s="110">
        <v>8.4</v>
      </c>
      <c r="Z217" s="110">
        <v>13.27</v>
      </c>
      <c r="AA217" s="110">
        <v>24.86</v>
      </c>
    </row>
    <row r="218" spans="1:27" ht="53.25" customHeight="1">
      <c r="A218" s="435" t="str">
        <f>'приложение 1.1 '!A221</f>
        <v>2.1.3.</v>
      </c>
      <c r="B218" s="207" t="str">
        <f>'приложение 1.1 '!B221</f>
        <v>Подстанции РП;ТП 6/10кВ</v>
      </c>
      <c r="C218" s="633"/>
      <c r="D218" s="633"/>
      <c r="E218" s="205"/>
      <c r="F218" s="633"/>
      <c r="G218" s="205"/>
      <c r="H218" s="218"/>
      <c r="I218" s="633"/>
      <c r="J218" s="633"/>
      <c r="K218" s="174"/>
      <c r="L218" s="174"/>
      <c r="M218" s="174"/>
      <c r="N218" s="174"/>
      <c r="O218" s="502"/>
      <c r="P218" s="502"/>
      <c r="Q218" s="220">
        <f>'приложение 1.1 '!H221</f>
        <v>0</v>
      </c>
      <c r="R218" s="195"/>
      <c r="S218" s="106">
        <f>'приложение 1.1 '!I221</f>
        <v>0</v>
      </c>
      <c r="T218" s="195"/>
      <c r="U218" s="503"/>
      <c r="V218" s="504"/>
      <c r="W218" s="505"/>
      <c r="X218" s="200"/>
      <c r="Y218" s="200"/>
      <c r="Z218" s="200"/>
      <c r="AA218" s="200"/>
    </row>
    <row r="219" spans="1:27" ht="114.95" customHeight="1">
      <c r="A219" s="201" t="str">
        <f>'приложение 1.1 '!A222</f>
        <v>2.1.3.1</v>
      </c>
      <c r="B219" s="140" t="str">
        <f>'приложение 1.1 '!B222</f>
        <v xml:space="preserve">Строительство ТП 2х1600кВА,  для электроснабжения Детского сада в мкр. ПИКС </v>
      </c>
      <c r="C219" s="104" t="s">
        <v>1150</v>
      </c>
      <c r="D219" s="104" t="s">
        <v>473</v>
      </c>
      <c r="E219" s="203">
        <f>'приложение 1.1 '!E222</f>
        <v>3.2</v>
      </c>
      <c r="F219" s="104"/>
      <c r="G219" s="203">
        <f>'приложение 1.1 '!D222</f>
        <v>0</v>
      </c>
      <c r="H219" s="105"/>
      <c r="I219" s="104">
        <f>'приложение 1.1 '!F222</f>
        <v>2014</v>
      </c>
      <c r="J219" s="104">
        <f>'приложение 1.1 '!G222</f>
        <v>2014</v>
      </c>
      <c r="K219" s="174" t="s">
        <v>284</v>
      </c>
      <c r="L219" s="174" t="s">
        <v>284</v>
      </c>
      <c r="M219" s="174" t="s">
        <v>284</v>
      </c>
      <c r="N219" s="174" t="s">
        <v>284</v>
      </c>
      <c r="O219" s="443">
        <f t="shared" si="33"/>
        <v>100</v>
      </c>
      <c r="P219" s="443">
        <f t="shared" si="34"/>
        <v>100</v>
      </c>
      <c r="Q219" s="220">
        <f>'приложение 1.1 '!H222</f>
        <v>10.2668751</v>
      </c>
      <c r="R219" s="106"/>
      <c r="S219" s="106">
        <f>'приложение 1.1 '!I222</f>
        <v>0</v>
      </c>
      <c r="T219" s="106"/>
      <c r="U219" s="107" t="s">
        <v>260</v>
      </c>
      <c r="V219" s="109"/>
      <c r="W219" s="436" t="s">
        <v>1965</v>
      </c>
      <c r="X219" s="110">
        <v>10.5</v>
      </c>
      <c r="Y219" s="110">
        <v>8.4</v>
      </c>
      <c r="Z219" s="110">
        <v>13.27</v>
      </c>
      <c r="AA219" s="110">
        <v>24.86</v>
      </c>
    </row>
    <row r="220" spans="1:27" ht="114.95" customHeight="1">
      <c r="A220" s="201" t="str">
        <f>'приложение 1.1 '!A223</f>
        <v>2.1.3.4</v>
      </c>
      <c r="B220" s="140" t="str">
        <f>'приложение 1.1 '!B223</f>
        <v xml:space="preserve">Строительство РП(ТП) 2х2500кВА мкр.31А  Электроснабжение Клинического перенатального центра на 315 коек </v>
      </c>
      <c r="C220" s="104" t="s">
        <v>1150</v>
      </c>
      <c r="D220" s="104" t="s">
        <v>473</v>
      </c>
      <c r="E220" s="203">
        <f>'приложение 1.1 '!E223</f>
        <v>5</v>
      </c>
      <c r="F220" s="104"/>
      <c r="G220" s="203">
        <f>'приложение 1.1 '!D223</f>
        <v>0</v>
      </c>
      <c r="H220" s="105"/>
      <c r="I220" s="104">
        <f>'приложение 1.1 '!F223</f>
        <v>2016</v>
      </c>
      <c r="J220" s="104">
        <f>'приложение 1.1 '!G223</f>
        <v>2017</v>
      </c>
      <c r="K220" s="174" t="s">
        <v>284</v>
      </c>
      <c r="L220" s="174" t="s">
        <v>284</v>
      </c>
      <c r="M220" s="174" t="s">
        <v>284</v>
      </c>
      <c r="N220" s="174" t="s">
        <v>284</v>
      </c>
      <c r="O220" s="443">
        <f t="shared" si="33"/>
        <v>100</v>
      </c>
      <c r="P220" s="443">
        <f t="shared" si="34"/>
        <v>100</v>
      </c>
      <c r="Q220" s="220">
        <f>'приложение 1.1 '!H223</f>
        <v>23.323212900000001</v>
      </c>
      <c r="R220" s="106"/>
      <c r="S220" s="106">
        <f>'приложение 1.1 '!I223</f>
        <v>0</v>
      </c>
      <c r="T220" s="106"/>
      <c r="U220" s="107" t="s">
        <v>260</v>
      </c>
      <c r="V220" s="109"/>
      <c r="W220" s="436" t="s">
        <v>1965</v>
      </c>
      <c r="X220" s="110">
        <v>10.5</v>
      </c>
      <c r="Y220" s="110">
        <v>8.4</v>
      </c>
      <c r="Z220" s="110">
        <v>13.27</v>
      </c>
      <c r="AA220" s="110">
        <v>24.86</v>
      </c>
    </row>
    <row r="221" spans="1:27" ht="114.95" customHeight="1">
      <c r="A221" s="201" t="str">
        <f>'приложение 1.1 '!A224</f>
        <v>2.1.3.5</v>
      </c>
      <c r="B221" s="140" t="str">
        <f>'приложение 1.1 '!B224</f>
        <v xml:space="preserve">Строительство ТП1 2х2500кВА мкр.31А Электроснабжение Клинического перенатального центра на 315 коек </v>
      </c>
      <c r="C221" s="104" t="s">
        <v>1150</v>
      </c>
      <c r="D221" s="104" t="s">
        <v>473</v>
      </c>
      <c r="E221" s="203">
        <f>'приложение 1.1 '!E224</f>
        <v>5</v>
      </c>
      <c r="F221" s="104"/>
      <c r="G221" s="203">
        <f>'приложение 1.1 '!D224</f>
        <v>0</v>
      </c>
      <c r="H221" s="105"/>
      <c r="I221" s="104">
        <f>'приложение 1.1 '!F224</f>
        <v>2016</v>
      </c>
      <c r="J221" s="104">
        <f>'приложение 1.1 '!G224</f>
        <v>2017</v>
      </c>
      <c r="K221" s="174" t="s">
        <v>284</v>
      </c>
      <c r="L221" s="174" t="s">
        <v>284</v>
      </c>
      <c r="M221" s="174" t="s">
        <v>284</v>
      </c>
      <c r="N221" s="174" t="s">
        <v>284</v>
      </c>
      <c r="O221" s="443">
        <f t="shared" si="33"/>
        <v>0</v>
      </c>
      <c r="P221" s="443">
        <f t="shared" si="34"/>
        <v>0</v>
      </c>
      <c r="Q221" s="220">
        <f>'приложение 1.1 '!H224</f>
        <v>17.766649999999998</v>
      </c>
      <c r="R221" s="106"/>
      <c r="S221" s="106">
        <f>'приложение 1.1 '!I224</f>
        <v>17.766649999999998</v>
      </c>
      <c r="T221" s="106"/>
      <c r="U221" s="107" t="s">
        <v>260</v>
      </c>
      <c r="V221" s="109"/>
      <c r="W221" s="436" t="s">
        <v>1965</v>
      </c>
      <c r="X221" s="110">
        <v>10.5</v>
      </c>
      <c r="Y221" s="110">
        <v>8.4</v>
      </c>
      <c r="Z221" s="110">
        <v>13.27</v>
      </c>
      <c r="AA221" s="110">
        <v>24.86</v>
      </c>
    </row>
    <row r="222" spans="1:27" ht="114.95" customHeight="1">
      <c r="A222" s="201" t="str">
        <f>'приложение 1.1 '!A225</f>
        <v>2.1.3.6</v>
      </c>
      <c r="B222" s="140" t="str">
        <f>'приложение 1.1 '!B225</f>
        <v xml:space="preserve">Строительство ТП2 2х2500кВА  мкр.31А Электроснабжение Клинического перенатального центра на 315 коек </v>
      </c>
      <c r="C222" s="104" t="s">
        <v>1150</v>
      </c>
      <c r="D222" s="104" t="s">
        <v>473</v>
      </c>
      <c r="E222" s="203">
        <f>'приложение 1.1 '!E225</f>
        <v>5</v>
      </c>
      <c r="F222" s="104"/>
      <c r="G222" s="203">
        <f>'приложение 1.1 '!D225</f>
        <v>0</v>
      </c>
      <c r="H222" s="105"/>
      <c r="I222" s="104">
        <f>'приложение 1.1 '!F225</f>
        <v>2016</v>
      </c>
      <c r="J222" s="104">
        <f>'приложение 1.1 '!G225</f>
        <v>2017</v>
      </c>
      <c r="K222" s="174" t="s">
        <v>284</v>
      </c>
      <c r="L222" s="174" t="s">
        <v>284</v>
      </c>
      <c r="M222" s="174" t="s">
        <v>284</v>
      </c>
      <c r="N222" s="174" t="s">
        <v>284</v>
      </c>
      <c r="O222" s="443">
        <f t="shared" si="33"/>
        <v>0</v>
      </c>
      <c r="P222" s="443">
        <f t="shared" si="34"/>
        <v>0</v>
      </c>
      <c r="Q222" s="220">
        <f>'приложение 1.1 '!H225</f>
        <v>17.766649999999998</v>
      </c>
      <c r="R222" s="106"/>
      <c r="S222" s="106">
        <f>'приложение 1.1 '!I225</f>
        <v>17.766649999999998</v>
      </c>
      <c r="T222" s="106"/>
      <c r="U222" s="107" t="s">
        <v>260</v>
      </c>
      <c r="V222" s="109"/>
      <c r="W222" s="436" t="s">
        <v>1965</v>
      </c>
      <c r="X222" s="110">
        <v>10.5</v>
      </c>
      <c r="Y222" s="110">
        <v>8.4</v>
      </c>
      <c r="Z222" s="110">
        <v>13.27</v>
      </c>
      <c r="AA222" s="110">
        <v>24.86</v>
      </c>
    </row>
    <row r="223" spans="1:27" ht="114.95" customHeight="1">
      <c r="A223" s="201" t="str">
        <f>'приложение 1.1 '!A226</f>
        <v>2.1.3.7</v>
      </c>
      <c r="B223" s="140" t="str">
        <f>'приложение 1.1 '!B226</f>
        <v xml:space="preserve">Строительство ТП3 2х2500кВА мкр.31А Электроснабжение Клинического перенатального центра на 315 коек </v>
      </c>
      <c r="C223" s="104" t="s">
        <v>1150</v>
      </c>
      <c r="D223" s="104" t="s">
        <v>473</v>
      </c>
      <c r="E223" s="203">
        <f>'приложение 1.1 '!E226</f>
        <v>5</v>
      </c>
      <c r="F223" s="104"/>
      <c r="G223" s="203">
        <f>'приложение 1.1 '!D226</f>
        <v>0</v>
      </c>
      <c r="H223" s="105"/>
      <c r="I223" s="104">
        <f>'приложение 1.1 '!F226</f>
        <v>2016</v>
      </c>
      <c r="J223" s="104">
        <f>'приложение 1.1 '!G226</f>
        <v>2017</v>
      </c>
      <c r="K223" s="174" t="s">
        <v>284</v>
      </c>
      <c r="L223" s="174" t="s">
        <v>284</v>
      </c>
      <c r="M223" s="174" t="s">
        <v>284</v>
      </c>
      <c r="N223" s="174" t="s">
        <v>284</v>
      </c>
      <c r="O223" s="443">
        <f t="shared" si="33"/>
        <v>0</v>
      </c>
      <c r="P223" s="443">
        <f t="shared" si="34"/>
        <v>0</v>
      </c>
      <c r="Q223" s="220">
        <f>'приложение 1.1 '!H226</f>
        <v>17.766649999999998</v>
      </c>
      <c r="R223" s="106"/>
      <c r="S223" s="106">
        <f>'приложение 1.1 '!I226</f>
        <v>17.766649999999998</v>
      </c>
      <c r="T223" s="106"/>
      <c r="U223" s="107" t="s">
        <v>260</v>
      </c>
      <c r="V223" s="109"/>
      <c r="W223" s="436" t="s">
        <v>1965</v>
      </c>
      <c r="X223" s="110">
        <v>10.5</v>
      </c>
      <c r="Y223" s="110">
        <v>8.4</v>
      </c>
      <c r="Z223" s="110">
        <v>13.27</v>
      </c>
      <c r="AA223" s="110">
        <v>24.86</v>
      </c>
    </row>
    <row r="224" spans="1:27" ht="114.95" customHeight="1">
      <c r="A224" s="201" t="str">
        <f>'приложение 1.1 '!A227</f>
        <v>2.1.3.8</v>
      </c>
      <c r="B224" s="140" t="str">
        <f>'приложение 1.1 '!B227</f>
        <v>Строительство ТП №9 2*2500кВА  мкр.23А</v>
      </c>
      <c r="C224" s="104" t="s">
        <v>1150</v>
      </c>
      <c r="D224" s="104" t="s">
        <v>473</v>
      </c>
      <c r="E224" s="203">
        <f>'приложение 1.1 '!E227</f>
        <v>5</v>
      </c>
      <c r="F224" s="104"/>
      <c r="G224" s="203">
        <f>'приложение 1.1 '!D227</f>
        <v>0</v>
      </c>
      <c r="H224" s="105"/>
      <c r="I224" s="104">
        <f>'приложение 1.1 '!F227</f>
        <v>2015</v>
      </c>
      <c r="J224" s="104">
        <f>'приложение 1.1 '!G227</f>
        <v>2016</v>
      </c>
      <c r="K224" s="174" t="s">
        <v>284</v>
      </c>
      <c r="L224" s="174" t="s">
        <v>284</v>
      </c>
      <c r="M224" s="174" t="s">
        <v>284</v>
      </c>
      <c r="N224" s="174" t="s">
        <v>284</v>
      </c>
      <c r="O224" s="443">
        <f t="shared" si="33"/>
        <v>100</v>
      </c>
      <c r="P224" s="443">
        <f t="shared" si="34"/>
        <v>100</v>
      </c>
      <c r="Q224" s="220">
        <f>'приложение 1.1 '!H227</f>
        <v>16.109666480000001</v>
      </c>
      <c r="R224" s="106"/>
      <c r="S224" s="106">
        <f>'приложение 1.1 '!I227</f>
        <v>0</v>
      </c>
      <c r="T224" s="106"/>
      <c r="U224" s="107" t="s">
        <v>260</v>
      </c>
      <c r="V224" s="109"/>
      <c r="W224" s="436" t="s">
        <v>1965</v>
      </c>
      <c r="X224" s="110">
        <v>10.5</v>
      </c>
      <c r="Y224" s="110">
        <v>8.4</v>
      </c>
      <c r="Z224" s="110">
        <v>13.27</v>
      </c>
      <c r="AA224" s="110">
        <v>24.86</v>
      </c>
    </row>
    <row r="225" spans="1:27" ht="114.95" customHeight="1">
      <c r="A225" s="201" t="str">
        <f>'приложение 1.1 '!A228</f>
        <v>2.1.3.9</v>
      </c>
      <c r="B225" s="140" t="str">
        <f>'приложение 1.1 '!B228</f>
        <v>Строительство ТП№23-2х2500кВА мкр.44 (2-й этап строительства)</v>
      </c>
      <c r="C225" s="104" t="s">
        <v>1150</v>
      </c>
      <c r="D225" s="104" t="s">
        <v>473</v>
      </c>
      <c r="E225" s="203">
        <f>'приложение 1.1 '!E228</f>
        <v>5</v>
      </c>
      <c r="F225" s="104"/>
      <c r="G225" s="203">
        <f>'приложение 1.1 '!D228</f>
        <v>0</v>
      </c>
      <c r="H225" s="105"/>
      <c r="I225" s="104">
        <f>'приложение 1.1 '!F228</f>
        <v>2014</v>
      </c>
      <c r="J225" s="104">
        <f>'приложение 1.1 '!G228</f>
        <v>2014</v>
      </c>
      <c r="K225" s="174" t="s">
        <v>284</v>
      </c>
      <c r="L225" s="174" t="s">
        <v>284</v>
      </c>
      <c r="M225" s="174" t="s">
        <v>284</v>
      </c>
      <c r="N225" s="174" t="s">
        <v>284</v>
      </c>
      <c r="O225" s="443">
        <f t="shared" si="33"/>
        <v>100</v>
      </c>
      <c r="P225" s="443">
        <f t="shared" si="34"/>
        <v>100</v>
      </c>
      <c r="Q225" s="220">
        <f>'приложение 1.1 '!H228</f>
        <v>16.526119680000001</v>
      </c>
      <c r="R225" s="106"/>
      <c r="S225" s="106">
        <f>'приложение 1.1 '!I228</f>
        <v>0</v>
      </c>
      <c r="T225" s="106"/>
      <c r="U225" s="107" t="s">
        <v>260</v>
      </c>
      <c r="V225" s="109"/>
      <c r="W225" s="436" t="s">
        <v>1965</v>
      </c>
      <c r="X225" s="110">
        <v>10.5</v>
      </c>
      <c r="Y225" s="110">
        <v>8.4</v>
      </c>
      <c r="Z225" s="110">
        <v>13.27</v>
      </c>
      <c r="AA225" s="110">
        <v>24.86</v>
      </c>
    </row>
    <row r="226" spans="1:27" ht="114.95" customHeight="1">
      <c r="A226" s="201" t="str">
        <f>'приложение 1.1 '!A229</f>
        <v>2.1.3.10</v>
      </c>
      <c r="B226" s="140" t="str">
        <f>'приложение 1.1 '!B229</f>
        <v>Строительство ТП-2х1600кВА мкр.18</v>
      </c>
      <c r="C226" s="104" t="s">
        <v>1150</v>
      </c>
      <c r="D226" s="104" t="s">
        <v>473</v>
      </c>
      <c r="E226" s="203">
        <f>'приложение 1.1 '!E229</f>
        <v>3.2</v>
      </c>
      <c r="F226" s="104"/>
      <c r="G226" s="203">
        <f>'приложение 1.1 '!D229</f>
        <v>0</v>
      </c>
      <c r="H226" s="105"/>
      <c r="I226" s="104">
        <f>'приложение 1.1 '!F229</f>
        <v>2014</v>
      </c>
      <c r="J226" s="104">
        <f>'приложение 1.1 '!G229</f>
        <v>2014</v>
      </c>
      <c r="K226" s="174" t="s">
        <v>284</v>
      </c>
      <c r="L226" s="174" t="s">
        <v>284</v>
      </c>
      <c r="M226" s="174" t="s">
        <v>284</v>
      </c>
      <c r="N226" s="174" t="s">
        <v>284</v>
      </c>
      <c r="O226" s="443">
        <f t="shared" si="33"/>
        <v>100</v>
      </c>
      <c r="P226" s="443">
        <f t="shared" si="34"/>
        <v>100</v>
      </c>
      <c r="Q226" s="220">
        <f>'приложение 1.1 '!H229</f>
        <v>10.9182851</v>
      </c>
      <c r="R226" s="106"/>
      <c r="S226" s="106">
        <f>'приложение 1.1 '!I229</f>
        <v>0</v>
      </c>
      <c r="T226" s="106"/>
      <c r="U226" s="107" t="s">
        <v>260</v>
      </c>
      <c r="V226" s="109"/>
      <c r="W226" s="436" t="s">
        <v>1965</v>
      </c>
      <c r="X226" s="110">
        <v>10.5</v>
      </c>
      <c r="Y226" s="110">
        <v>8.4</v>
      </c>
      <c r="Z226" s="110">
        <v>13.27</v>
      </c>
      <c r="AA226" s="110">
        <v>24.86</v>
      </c>
    </row>
    <row r="227" spans="1:27" ht="114.95" customHeight="1">
      <c r="A227" s="201" t="str">
        <f>'приложение 1.1 '!A230</f>
        <v>2.1.3.11</v>
      </c>
      <c r="B227" s="140" t="str">
        <f>'приложение 1.1 '!B230</f>
        <v>Строительство ТП №8 2х1600кВА мкр. 23А</v>
      </c>
      <c r="C227" s="104" t="s">
        <v>1150</v>
      </c>
      <c r="D227" s="104" t="s">
        <v>473</v>
      </c>
      <c r="E227" s="203">
        <f>'приложение 1.1 '!E230</f>
        <v>3.2</v>
      </c>
      <c r="F227" s="104"/>
      <c r="G227" s="203">
        <f>'приложение 1.1 '!D230</f>
        <v>0</v>
      </c>
      <c r="H227" s="105"/>
      <c r="I227" s="104">
        <f>'приложение 1.1 '!F230</f>
        <v>2016</v>
      </c>
      <c r="J227" s="104">
        <f>'приложение 1.1 '!G230</f>
        <v>2016</v>
      </c>
      <c r="K227" s="174" t="s">
        <v>284</v>
      </c>
      <c r="L227" s="174" t="s">
        <v>284</v>
      </c>
      <c r="M227" s="174" t="s">
        <v>284</v>
      </c>
      <c r="N227" s="174" t="s">
        <v>284</v>
      </c>
      <c r="O227" s="443">
        <f t="shared" si="33"/>
        <v>100</v>
      </c>
      <c r="P227" s="443">
        <f t="shared" si="34"/>
        <v>100</v>
      </c>
      <c r="Q227" s="220">
        <f>'приложение 1.1 '!H230</f>
        <v>23.782572909999804</v>
      </c>
      <c r="R227" s="106"/>
      <c r="S227" s="106">
        <f>'приложение 1.1 '!I230</f>
        <v>0</v>
      </c>
      <c r="T227" s="106"/>
      <c r="U227" s="107" t="s">
        <v>260</v>
      </c>
      <c r="V227" s="109"/>
      <c r="W227" s="436" t="s">
        <v>1965</v>
      </c>
      <c r="X227" s="110">
        <v>10.5</v>
      </c>
      <c r="Y227" s="110">
        <v>8.4</v>
      </c>
      <c r="Z227" s="110">
        <v>13.27</v>
      </c>
      <c r="AA227" s="110">
        <v>24.86</v>
      </c>
    </row>
    <row r="228" spans="1:27" ht="114.95" customHeight="1">
      <c r="A228" s="201" t="str">
        <f>'приложение 1.1 '!A231</f>
        <v>2.1.3.12</v>
      </c>
      <c r="B228" s="140" t="str">
        <f>'приложение 1.1 '!B231</f>
        <v xml:space="preserve">Строительство ТП -2х1600кВА мкр.28 </v>
      </c>
      <c r="C228" s="104" t="s">
        <v>1150</v>
      </c>
      <c r="D228" s="104" t="s">
        <v>473</v>
      </c>
      <c r="E228" s="203">
        <f>'приложение 1.1 '!E231</f>
        <v>3.2</v>
      </c>
      <c r="F228" s="104"/>
      <c r="G228" s="203">
        <f>'приложение 1.1 '!D231</f>
        <v>0</v>
      </c>
      <c r="H228" s="105"/>
      <c r="I228" s="104">
        <f>'приложение 1.1 '!F231</f>
        <v>2014</v>
      </c>
      <c r="J228" s="104">
        <f>'приложение 1.1 '!G231</f>
        <v>2015</v>
      </c>
      <c r="K228" s="174" t="s">
        <v>284</v>
      </c>
      <c r="L228" s="174" t="s">
        <v>284</v>
      </c>
      <c r="M228" s="174" t="s">
        <v>284</v>
      </c>
      <c r="N228" s="174" t="s">
        <v>284</v>
      </c>
      <c r="O228" s="443">
        <f t="shared" si="33"/>
        <v>100</v>
      </c>
      <c r="P228" s="443">
        <f t="shared" si="34"/>
        <v>100</v>
      </c>
      <c r="Q228" s="220">
        <f>'приложение 1.1 '!H231</f>
        <v>13.673375049999999</v>
      </c>
      <c r="R228" s="106"/>
      <c r="S228" s="106">
        <f>'приложение 1.1 '!I231</f>
        <v>0</v>
      </c>
      <c r="T228" s="106"/>
      <c r="U228" s="107" t="s">
        <v>260</v>
      </c>
      <c r="V228" s="109"/>
      <c r="W228" s="436" t="s">
        <v>1965</v>
      </c>
      <c r="X228" s="110">
        <v>10.5</v>
      </c>
      <c r="Y228" s="110">
        <v>8.4</v>
      </c>
      <c r="Z228" s="110">
        <v>13.27</v>
      </c>
      <c r="AA228" s="110">
        <v>24.86</v>
      </c>
    </row>
    <row r="229" spans="1:27" ht="114.95" customHeight="1">
      <c r="A229" s="201" t="str">
        <f>'приложение 1.1 '!A232</f>
        <v>2.1.3.13</v>
      </c>
      <c r="B229" s="140" t="str">
        <f>'приложение 1.1 '!B232</f>
        <v>Строительство ТП№5 2х1600кВА мкр.38 (3-я очередь)</v>
      </c>
      <c r="C229" s="104" t="s">
        <v>1150</v>
      </c>
      <c r="D229" s="104" t="s">
        <v>473</v>
      </c>
      <c r="E229" s="203">
        <f>'приложение 1.1 '!E232</f>
        <v>3.2</v>
      </c>
      <c r="F229" s="104"/>
      <c r="G229" s="203">
        <f>'приложение 1.1 '!D232</f>
        <v>0</v>
      </c>
      <c r="H229" s="105"/>
      <c r="I229" s="104">
        <f>'приложение 1.1 '!F232</f>
        <v>2015</v>
      </c>
      <c r="J229" s="104">
        <f>'приложение 1.1 '!G232</f>
        <v>2016</v>
      </c>
      <c r="K229" s="174" t="s">
        <v>284</v>
      </c>
      <c r="L229" s="174" t="s">
        <v>284</v>
      </c>
      <c r="M229" s="174" t="s">
        <v>284</v>
      </c>
      <c r="N229" s="174" t="s">
        <v>284</v>
      </c>
      <c r="O229" s="443">
        <f t="shared" si="33"/>
        <v>100</v>
      </c>
      <c r="P229" s="443">
        <f t="shared" si="34"/>
        <v>100</v>
      </c>
      <c r="Q229" s="220">
        <f>'приложение 1.1 '!H232</f>
        <v>8.8795813688135592</v>
      </c>
      <c r="R229" s="106"/>
      <c r="S229" s="106">
        <f>'приложение 1.1 '!I232</f>
        <v>0</v>
      </c>
      <c r="T229" s="106"/>
      <c r="U229" s="107" t="s">
        <v>260</v>
      </c>
      <c r="V229" s="109"/>
      <c r="W229" s="436" t="s">
        <v>1965</v>
      </c>
      <c r="X229" s="110">
        <v>10.5</v>
      </c>
      <c r="Y229" s="110">
        <v>8.4</v>
      </c>
      <c r="Z229" s="110">
        <v>13.27</v>
      </c>
      <c r="AA229" s="110">
        <v>24.86</v>
      </c>
    </row>
    <row r="230" spans="1:27" ht="114.95" customHeight="1">
      <c r="A230" s="201" t="str">
        <f>'приложение 1.1 '!A233</f>
        <v>2.1.3.14</v>
      </c>
      <c r="B230" s="140" t="str">
        <f>'приложение 1.1 '!B233</f>
        <v>Строительство ТП №6 2х1600кВА мкр.38 (3-я очередь)</v>
      </c>
      <c r="C230" s="104" t="s">
        <v>1150</v>
      </c>
      <c r="D230" s="104" t="s">
        <v>473</v>
      </c>
      <c r="E230" s="203">
        <f>'приложение 1.1 '!E233</f>
        <v>3.2</v>
      </c>
      <c r="F230" s="104"/>
      <c r="G230" s="203">
        <f>'приложение 1.1 '!D233</f>
        <v>0</v>
      </c>
      <c r="H230" s="105"/>
      <c r="I230" s="104">
        <f>'приложение 1.1 '!F233</f>
        <v>2016</v>
      </c>
      <c r="J230" s="104">
        <f>'приложение 1.1 '!G233</f>
        <v>2016</v>
      </c>
      <c r="K230" s="174" t="s">
        <v>284</v>
      </c>
      <c r="L230" s="174" t="s">
        <v>284</v>
      </c>
      <c r="M230" s="174" t="s">
        <v>284</v>
      </c>
      <c r="N230" s="174" t="s">
        <v>284</v>
      </c>
      <c r="O230" s="443">
        <f t="shared" si="33"/>
        <v>100</v>
      </c>
      <c r="P230" s="443">
        <f t="shared" si="34"/>
        <v>100</v>
      </c>
      <c r="Q230" s="220">
        <f>'приложение 1.1 '!H233</f>
        <v>8.0706221481355946</v>
      </c>
      <c r="R230" s="106"/>
      <c r="S230" s="106">
        <f>'приложение 1.1 '!I233</f>
        <v>0</v>
      </c>
      <c r="T230" s="106"/>
      <c r="U230" s="107" t="s">
        <v>260</v>
      </c>
      <c r="V230" s="109"/>
      <c r="W230" s="436" t="s">
        <v>1965</v>
      </c>
      <c r="X230" s="110">
        <v>10.5</v>
      </c>
      <c r="Y230" s="110">
        <v>8.4</v>
      </c>
      <c r="Z230" s="110">
        <v>13.27</v>
      </c>
      <c r="AA230" s="110">
        <v>24.86</v>
      </c>
    </row>
    <row r="231" spans="1:27" ht="114.95" customHeight="1">
      <c r="A231" s="201" t="str">
        <f>'приложение 1.1 '!A234</f>
        <v>2.1.3.15</v>
      </c>
      <c r="B231" s="140" t="str">
        <f>'приложение 1.1 '!B234</f>
        <v>Строительство ТП-2х1000кВА в мкр. 20А (бассейн, архив, хореографическая школа)</v>
      </c>
      <c r="C231" s="104" t="s">
        <v>1150</v>
      </c>
      <c r="D231" s="104" t="s">
        <v>473</v>
      </c>
      <c r="E231" s="203">
        <f>'приложение 1.1 '!E234</f>
        <v>2</v>
      </c>
      <c r="F231" s="104"/>
      <c r="G231" s="203">
        <f>'приложение 1.1 '!D234</f>
        <v>0</v>
      </c>
      <c r="H231" s="105"/>
      <c r="I231" s="104">
        <f>'приложение 1.1 '!F234</f>
        <v>2015</v>
      </c>
      <c r="J231" s="104">
        <f>'приложение 1.1 '!G234</f>
        <v>2015</v>
      </c>
      <c r="K231" s="174" t="s">
        <v>284</v>
      </c>
      <c r="L231" s="174" t="s">
        <v>284</v>
      </c>
      <c r="M231" s="174" t="s">
        <v>284</v>
      </c>
      <c r="N231" s="174" t="s">
        <v>284</v>
      </c>
      <c r="O231" s="443">
        <f t="shared" si="33"/>
        <v>100</v>
      </c>
      <c r="P231" s="443">
        <f t="shared" si="34"/>
        <v>100</v>
      </c>
      <c r="Q231" s="220">
        <f>'приложение 1.1 '!H234</f>
        <v>8.3656020799999986</v>
      </c>
      <c r="R231" s="106"/>
      <c r="S231" s="106">
        <f>'приложение 1.1 '!I234</f>
        <v>0</v>
      </c>
      <c r="T231" s="106"/>
      <c r="U231" s="107" t="s">
        <v>260</v>
      </c>
      <c r="V231" s="109"/>
      <c r="W231" s="436" t="s">
        <v>1965</v>
      </c>
      <c r="X231" s="110">
        <v>10.5</v>
      </c>
      <c r="Y231" s="110">
        <v>8.4</v>
      </c>
      <c r="Z231" s="110">
        <v>13.27</v>
      </c>
      <c r="AA231" s="110">
        <v>24.86</v>
      </c>
    </row>
    <row r="232" spans="1:27" ht="114.95" customHeight="1">
      <c r="A232" s="201" t="str">
        <f>'приложение 1.1 '!A235</f>
        <v>2.1.3.16</v>
      </c>
      <c r="B232" s="140" t="str">
        <f>'приложение 1.1 '!B235</f>
        <v>Монтаж оборудования ТП-1 «Сити-Молл»</v>
      </c>
      <c r="C232" s="104" t="s">
        <v>1150</v>
      </c>
      <c r="D232" s="104" t="s">
        <v>473</v>
      </c>
      <c r="E232" s="203">
        <f>'приложение 1.1 '!E235</f>
        <v>3.2</v>
      </c>
      <c r="F232" s="104"/>
      <c r="G232" s="203">
        <f>'приложение 1.1 '!D235</f>
        <v>0</v>
      </c>
      <c r="H232" s="105"/>
      <c r="I232" s="104">
        <f>'приложение 1.1 '!F235</f>
        <v>2012</v>
      </c>
      <c r="J232" s="104">
        <f>'приложение 1.1 '!G235</f>
        <v>2013</v>
      </c>
      <c r="K232" s="174" t="s">
        <v>284</v>
      </c>
      <c r="L232" s="174" t="s">
        <v>284</v>
      </c>
      <c r="M232" s="174" t="s">
        <v>284</v>
      </c>
      <c r="N232" s="174" t="s">
        <v>284</v>
      </c>
      <c r="O232" s="443">
        <f t="shared" si="33"/>
        <v>100</v>
      </c>
      <c r="P232" s="443">
        <f t="shared" si="34"/>
        <v>100</v>
      </c>
      <c r="Q232" s="220">
        <f>'приложение 1.1 '!H235</f>
        <v>2.6841576099999993</v>
      </c>
      <c r="R232" s="106"/>
      <c r="S232" s="106">
        <f>'приложение 1.1 '!I235</f>
        <v>-1.6653345369377348E-16</v>
      </c>
      <c r="T232" s="106"/>
      <c r="U232" s="107" t="s">
        <v>260</v>
      </c>
      <c r="V232" s="109"/>
      <c r="W232" s="436" t="s">
        <v>1965</v>
      </c>
      <c r="X232" s="110">
        <v>10.5</v>
      </c>
      <c r="Y232" s="110">
        <v>8.4</v>
      </c>
      <c r="Z232" s="110">
        <v>13.27</v>
      </c>
      <c r="AA232" s="110">
        <v>24.86</v>
      </c>
    </row>
    <row r="233" spans="1:27" ht="99" customHeight="1">
      <c r="A233" s="201" t="str">
        <f>'приложение 1.1 '!A236</f>
        <v>2.1.3.17</v>
      </c>
      <c r="B233" s="140" t="str">
        <f>'приложение 1.1 '!B236</f>
        <v>Монтаж оборудования ТП-2 «Сити-Молл»</v>
      </c>
      <c r="C233" s="104"/>
      <c r="D233" s="104"/>
      <c r="E233" s="203">
        <f>'приложение 1.1 '!E236</f>
        <v>3.2</v>
      </c>
      <c r="F233" s="104"/>
      <c r="G233" s="203">
        <f>'приложение 1.1 '!D236</f>
        <v>0</v>
      </c>
      <c r="H233" s="105"/>
      <c r="I233" s="104">
        <f>'приложение 1.1 '!F236</f>
        <v>2012</v>
      </c>
      <c r="J233" s="104">
        <f>'приложение 1.1 '!G236</f>
        <v>2013</v>
      </c>
      <c r="K233" s="174"/>
      <c r="L233" s="174"/>
      <c r="M233" s="174"/>
      <c r="N233" s="174"/>
      <c r="O233" s="443">
        <f t="shared" si="33"/>
        <v>100</v>
      </c>
      <c r="P233" s="443">
        <f t="shared" si="34"/>
        <v>100</v>
      </c>
      <c r="Q233" s="220">
        <f>'приложение 1.1 '!H236</f>
        <v>2.6581258499999998</v>
      </c>
      <c r="R233" s="106"/>
      <c r="S233" s="106">
        <f>'приложение 1.1 '!I236</f>
        <v>1.1102230246251565E-16</v>
      </c>
      <c r="T233" s="106"/>
      <c r="U233" s="107" t="s">
        <v>260</v>
      </c>
      <c r="V233" s="109"/>
      <c r="W233" s="436" t="s">
        <v>1965</v>
      </c>
      <c r="X233" s="110">
        <v>10.5</v>
      </c>
      <c r="Y233" s="110">
        <v>8.4</v>
      </c>
      <c r="Z233" s="110">
        <v>13.27</v>
      </c>
      <c r="AA233" s="110">
        <v>24.86</v>
      </c>
    </row>
    <row r="234" spans="1:27" ht="114.95" customHeight="1">
      <c r="A234" s="201" t="str">
        <f>'приложение 1.1 '!A237</f>
        <v>2.1.3.18</v>
      </c>
      <c r="B234" s="140" t="str">
        <f>'приложение 1.1 '!B237</f>
        <v>Монтаж оборудования ТП-3 «Сити-Молл»</v>
      </c>
      <c r="C234" s="104" t="s">
        <v>1150</v>
      </c>
      <c r="D234" s="104" t="s">
        <v>473</v>
      </c>
      <c r="E234" s="203">
        <f>'приложение 1.1 '!E237</f>
        <v>3.2</v>
      </c>
      <c r="F234" s="104"/>
      <c r="G234" s="203">
        <f>'приложение 1.1 '!D237</f>
        <v>0</v>
      </c>
      <c r="H234" s="105"/>
      <c r="I234" s="104">
        <f>'приложение 1.1 '!F237</f>
        <v>2012</v>
      </c>
      <c r="J234" s="104">
        <f>'приложение 1.1 '!G237</f>
        <v>2013</v>
      </c>
      <c r="K234" s="174" t="s">
        <v>284</v>
      </c>
      <c r="L234" s="174" t="s">
        <v>284</v>
      </c>
      <c r="M234" s="174" t="s">
        <v>284</v>
      </c>
      <c r="N234" s="174" t="s">
        <v>284</v>
      </c>
      <c r="O234" s="443">
        <f t="shared" si="33"/>
        <v>100</v>
      </c>
      <c r="P234" s="443">
        <f t="shared" si="34"/>
        <v>100</v>
      </c>
      <c r="Q234" s="220">
        <f>'приложение 1.1 '!H237</f>
        <v>2.6581258499999998</v>
      </c>
      <c r="R234" s="106"/>
      <c r="S234" s="106">
        <f>'приложение 1.1 '!I237</f>
        <v>1.1102230246251565E-16</v>
      </c>
      <c r="T234" s="106"/>
      <c r="U234" s="107" t="s">
        <v>260</v>
      </c>
      <c r="V234" s="109"/>
      <c r="W234" s="436" t="s">
        <v>1965</v>
      </c>
      <c r="X234" s="110">
        <v>10.5</v>
      </c>
      <c r="Y234" s="110">
        <v>8.4</v>
      </c>
      <c r="Z234" s="110">
        <v>13.27</v>
      </c>
      <c r="AA234" s="110">
        <v>24.86</v>
      </c>
    </row>
    <row r="235" spans="1:27" ht="114.95" customHeight="1">
      <c r="A235" s="201" t="str">
        <f>'приложение 1.1 '!A238</f>
        <v>2.1.3.19</v>
      </c>
      <c r="B235" s="140" t="str">
        <f>'приложение 1.1 '!B238</f>
        <v>Монтаж оборудования ТП-4 «Сити-Молл»</v>
      </c>
      <c r="C235" s="104" t="s">
        <v>1150</v>
      </c>
      <c r="D235" s="104" t="s">
        <v>473</v>
      </c>
      <c r="E235" s="203">
        <f>'приложение 1.1 '!E238</f>
        <v>3.2</v>
      </c>
      <c r="F235" s="104"/>
      <c r="G235" s="203">
        <f>'приложение 1.1 '!D238</f>
        <v>0</v>
      </c>
      <c r="H235" s="105"/>
      <c r="I235" s="104">
        <f>'приложение 1.1 '!F238</f>
        <v>2012</v>
      </c>
      <c r="J235" s="104">
        <f>'приложение 1.1 '!G238</f>
        <v>2013</v>
      </c>
      <c r="K235" s="174" t="s">
        <v>284</v>
      </c>
      <c r="L235" s="174" t="s">
        <v>284</v>
      </c>
      <c r="M235" s="174" t="s">
        <v>284</v>
      </c>
      <c r="N235" s="174" t="s">
        <v>284</v>
      </c>
      <c r="O235" s="443">
        <f t="shared" si="33"/>
        <v>100</v>
      </c>
      <c r="P235" s="443">
        <f t="shared" si="34"/>
        <v>100</v>
      </c>
      <c r="Q235" s="220">
        <f>'приложение 1.1 '!H238</f>
        <v>2.7821596500000001</v>
      </c>
      <c r="R235" s="106"/>
      <c r="S235" s="106">
        <f>'приложение 1.1 '!I238</f>
        <v>1.1102230246251565E-16</v>
      </c>
      <c r="T235" s="106"/>
      <c r="U235" s="107" t="s">
        <v>260</v>
      </c>
      <c r="V235" s="109"/>
      <c r="W235" s="436" t="s">
        <v>1965</v>
      </c>
      <c r="X235" s="110">
        <v>10.5</v>
      </c>
      <c r="Y235" s="110">
        <v>8.4</v>
      </c>
      <c r="Z235" s="110">
        <v>13.27</v>
      </c>
      <c r="AA235" s="110">
        <v>24.86</v>
      </c>
    </row>
    <row r="236" spans="1:27" ht="114.95" customHeight="1">
      <c r="A236" s="201" t="str">
        <f>'приложение 1.1 '!A239</f>
        <v>2.1.3.20</v>
      </c>
      <c r="B236" s="140" t="str">
        <f>'приложение 1.1 '!B239</f>
        <v>Монтаж оборудования ТП-5«Сити-Молл»</v>
      </c>
      <c r="C236" s="104" t="s">
        <v>1150</v>
      </c>
      <c r="D236" s="104" t="s">
        <v>473</v>
      </c>
      <c r="E236" s="203">
        <f>'приложение 1.1 '!E239</f>
        <v>3.2</v>
      </c>
      <c r="F236" s="104"/>
      <c r="G236" s="203">
        <f>'приложение 1.1 '!D239</f>
        <v>0</v>
      </c>
      <c r="H236" s="105"/>
      <c r="I236" s="104">
        <f>'приложение 1.1 '!F239</f>
        <v>2012</v>
      </c>
      <c r="J236" s="104">
        <f>'приложение 1.1 '!G239</f>
        <v>2013</v>
      </c>
      <c r="K236" s="174" t="s">
        <v>284</v>
      </c>
      <c r="L236" s="174" t="s">
        <v>284</v>
      </c>
      <c r="M236" s="174" t="s">
        <v>284</v>
      </c>
      <c r="N236" s="174" t="s">
        <v>284</v>
      </c>
      <c r="O236" s="443">
        <f t="shared" si="33"/>
        <v>100</v>
      </c>
      <c r="P236" s="443">
        <f t="shared" si="34"/>
        <v>100</v>
      </c>
      <c r="Q236" s="220">
        <f>'приложение 1.1 '!H239</f>
        <v>2.7870657400000001</v>
      </c>
      <c r="R236" s="106"/>
      <c r="S236" s="106">
        <f>'приложение 1.1 '!I239</f>
        <v>1.1102230246251565E-16</v>
      </c>
      <c r="T236" s="106"/>
      <c r="U236" s="107" t="s">
        <v>260</v>
      </c>
      <c r="V236" s="109"/>
      <c r="W236" s="436" t="s">
        <v>1965</v>
      </c>
      <c r="X236" s="110">
        <v>10.5</v>
      </c>
      <c r="Y236" s="110">
        <v>8.4</v>
      </c>
      <c r="Z236" s="110">
        <v>13.27</v>
      </c>
      <c r="AA236" s="110">
        <v>24.86</v>
      </c>
    </row>
    <row r="237" spans="1:27" ht="114.95" customHeight="1">
      <c r="A237" s="201" t="str">
        <f>'приложение 1.1 '!A240</f>
        <v>2.1.3.21</v>
      </c>
      <c r="B237" s="140" t="str">
        <f>'приложение 1.1 '!B240</f>
        <v>Монтаж оборудования ТП-6«Сити-Молл»</v>
      </c>
      <c r="C237" s="104" t="s">
        <v>1150</v>
      </c>
      <c r="D237" s="104" t="s">
        <v>473</v>
      </c>
      <c r="E237" s="203">
        <f>'приложение 1.1 '!E240</f>
        <v>3.2</v>
      </c>
      <c r="F237" s="104"/>
      <c r="G237" s="203">
        <f>'приложение 1.1 '!D240</f>
        <v>0</v>
      </c>
      <c r="H237" s="105"/>
      <c r="I237" s="104">
        <f>'приложение 1.1 '!F240</f>
        <v>2012</v>
      </c>
      <c r="J237" s="104">
        <f>'приложение 1.1 '!G240</f>
        <v>2013</v>
      </c>
      <c r="K237" s="174" t="s">
        <v>284</v>
      </c>
      <c r="L237" s="174" t="s">
        <v>284</v>
      </c>
      <c r="M237" s="174" t="s">
        <v>284</v>
      </c>
      <c r="N237" s="174" t="s">
        <v>284</v>
      </c>
      <c r="O237" s="443">
        <f t="shared" si="33"/>
        <v>100</v>
      </c>
      <c r="P237" s="443">
        <f t="shared" si="34"/>
        <v>100</v>
      </c>
      <c r="Q237" s="220">
        <f>'приложение 1.1 '!H240</f>
        <v>2.7870657400000001</v>
      </c>
      <c r="R237" s="106"/>
      <c r="S237" s="106">
        <f>'приложение 1.1 '!I240</f>
        <v>1.1102230246251565E-16</v>
      </c>
      <c r="T237" s="106"/>
      <c r="U237" s="107" t="s">
        <v>260</v>
      </c>
      <c r="V237" s="109"/>
      <c r="W237" s="436" t="s">
        <v>1965</v>
      </c>
      <c r="X237" s="110">
        <v>10.5</v>
      </c>
      <c r="Y237" s="110">
        <v>8.4</v>
      </c>
      <c r="Z237" s="110">
        <v>13.27</v>
      </c>
      <c r="AA237" s="110">
        <v>24.86</v>
      </c>
    </row>
    <row r="238" spans="1:27" ht="114.95" customHeight="1">
      <c r="A238" s="201" t="str">
        <f>'приложение 1.1 '!A241</f>
        <v>2.1.3.22</v>
      </c>
      <c r="B238" s="140" t="str">
        <f>'приложение 1.1 '!B241</f>
        <v>Монтаж оборудования ТП-7«Сити-Молл»</v>
      </c>
      <c r="C238" s="104" t="s">
        <v>1150</v>
      </c>
      <c r="D238" s="104" t="s">
        <v>473</v>
      </c>
      <c r="E238" s="203">
        <f>'приложение 1.1 '!E241</f>
        <v>4</v>
      </c>
      <c r="F238" s="104"/>
      <c r="G238" s="203">
        <f>'приложение 1.1 '!D241</f>
        <v>0</v>
      </c>
      <c r="H238" s="105"/>
      <c r="I238" s="104">
        <f>'приложение 1.1 '!F241</f>
        <v>2012</v>
      </c>
      <c r="J238" s="104">
        <f>'приложение 1.1 '!G241</f>
        <v>2013</v>
      </c>
      <c r="K238" s="174" t="s">
        <v>284</v>
      </c>
      <c r="L238" s="174" t="s">
        <v>284</v>
      </c>
      <c r="M238" s="174" t="s">
        <v>284</v>
      </c>
      <c r="N238" s="174" t="s">
        <v>284</v>
      </c>
      <c r="O238" s="443">
        <f t="shared" si="33"/>
        <v>100</v>
      </c>
      <c r="P238" s="443">
        <f t="shared" si="34"/>
        <v>100</v>
      </c>
      <c r="Q238" s="220">
        <f>'приложение 1.1 '!H241</f>
        <v>3.16893146</v>
      </c>
      <c r="R238" s="106"/>
      <c r="S238" s="106">
        <f>'приложение 1.1 '!I241</f>
        <v>1.1102230246251565E-16</v>
      </c>
      <c r="T238" s="106"/>
      <c r="U238" s="107" t="s">
        <v>260</v>
      </c>
      <c r="V238" s="109"/>
      <c r="W238" s="436" t="s">
        <v>1965</v>
      </c>
      <c r="X238" s="110">
        <v>10.5</v>
      </c>
      <c r="Y238" s="110">
        <v>8.4</v>
      </c>
      <c r="Z238" s="110">
        <v>13.27</v>
      </c>
      <c r="AA238" s="110">
        <v>24.86</v>
      </c>
    </row>
    <row r="239" spans="1:27" ht="114.95" customHeight="1">
      <c r="A239" s="201" t="str">
        <f>'приложение 1.1 '!A242</f>
        <v>2.1.3.23</v>
      </c>
      <c r="B239" s="140" t="str">
        <f>'приложение 1.1 '!B242</f>
        <v>Монтаж оборудования ТП-8«Сити-Молл»</v>
      </c>
      <c r="C239" s="104" t="s">
        <v>1150</v>
      </c>
      <c r="D239" s="104" t="s">
        <v>473</v>
      </c>
      <c r="E239" s="203">
        <f>'приложение 1.1 '!E242</f>
        <v>4</v>
      </c>
      <c r="F239" s="104"/>
      <c r="G239" s="203">
        <f>'приложение 1.1 '!D242</f>
        <v>0</v>
      </c>
      <c r="H239" s="105"/>
      <c r="I239" s="104">
        <f>'приложение 1.1 '!F242</f>
        <v>2012</v>
      </c>
      <c r="J239" s="104">
        <f>'приложение 1.1 '!G242</f>
        <v>2013</v>
      </c>
      <c r="K239" s="174" t="s">
        <v>284</v>
      </c>
      <c r="L239" s="174" t="s">
        <v>284</v>
      </c>
      <c r="M239" s="174" t="s">
        <v>284</v>
      </c>
      <c r="N239" s="174" t="s">
        <v>284</v>
      </c>
      <c r="O239" s="443">
        <f t="shared" si="33"/>
        <v>100</v>
      </c>
      <c r="P239" s="443">
        <f t="shared" si="34"/>
        <v>100</v>
      </c>
      <c r="Q239" s="220">
        <f>'приложение 1.1 '!H242</f>
        <v>5.1701552300000007</v>
      </c>
      <c r="R239" s="106"/>
      <c r="S239" s="106">
        <f>'приложение 1.1 '!I242</f>
        <v>3.3306690738754696E-16</v>
      </c>
      <c r="T239" s="106"/>
      <c r="U239" s="107" t="s">
        <v>260</v>
      </c>
      <c r="V239" s="109"/>
      <c r="W239" s="436" t="s">
        <v>1965</v>
      </c>
      <c r="X239" s="110">
        <v>10.5</v>
      </c>
      <c r="Y239" s="110">
        <v>8.4</v>
      </c>
      <c r="Z239" s="110">
        <v>13.27</v>
      </c>
      <c r="AA239" s="110">
        <v>24.86</v>
      </c>
    </row>
    <row r="240" spans="1:27" ht="114.95" customHeight="1">
      <c r="A240" s="201" t="str">
        <f>'приложение 1.1 '!A243</f>
        <v>2.1.3.24</v>
      </c>
      <c r="B240" s="140" t="str">
        <f>'приложение 1.1 '!B243</f>
        <v>Строительство РП(ТП)-2х2500 кВА, Застройка микрорайона №30</v>
      </c>
      <c r="C240" s="104" t="s">
        <v>1150</v>
      </c>
      <c r="D240" s="104" t="s">
        <v>473</v>
      </c>
      <c r="E240" s="203">
        <f>'приложение 1.1 '!E243</f>
        <v>5</v>
      </c>
      <c r="F240" s="104"/>
      <c r="G240" s="203">
        <f>'приложение 1.1 '!D243</f>
        <v>0</v>
      </c>
      <c r="H240" s="105"/>
      <c r="I240" s="104">
        <f>'приложение 1.1 '!F243</f>
        <v>2013</v>
      </c>
      <c r="J240" s="104">
        <f>'приложение 1.1 '!G243</f>
        <v>2014</v>
      </c>
      <c r="K240" s="174" t="s">
        <v>284</v>
      </c>
      <c r="L240" s="174" t="s">
        <v>284</v>
      </c>
      <c r="M240" s="174" t="s">
        <v>284</v>
      </c>
      <c r="N240" s="174" t="s">
        <v>284</v>
      </c>
      <c r="O240" s="443">
        <f t="shared" ref="O240:O275" si="41">100-(S240*100/Q240)</f>
        <v>100</v>
      </c>
      <c r="P240" s="443">
        <f t="shared" ref="P240:P275" si="42">O240</f>
        <v>100</v>
      </c>
      <c r="Q240" s="220">
        <f>'приложение 1.1 '!H243</f>
        <v>20.625093080000003</v>
      </c>
      <c r="R240" s="106"/>
      <c r="S240" s="106">
        <f>'приложение 1.1 '!I243</f>
        <v>9.9920072216264089E-16</v>
      </c>
      <c r="T240" s="106"/>
      <c r="U240" s="107" t="s">
        <v>260</v>
      </c>
      <c r="V240" s="109"/>
      <c r="W240" s="436" t="s">
        <v>1965</v>
      </c>
      <c r="X240" s="110">
        <v>10.5</v>
      </c>
      <c r="Y240" s="110">
        <v>8.4</v>
      </c>
      <c r="Z240" s="110">
        <v>13.27</v>
      </c>
      <c r="AA240" s="110">
        <v>24.86</v>
      </c>
    </row>
    <row r="241" spans="1:27" ht="114.95" customHeight="1">
      <c r="A241" s="201" t="str">
        <f>'приложение 1.1 '!A244</f>
        <v>2.1.3.25</v>
      </c>
      <c r="B241" s="140" t="str">
        <f>'приложение 1.1 '!B244</f>
        <v>Строительство ТП-40 2х1600 кВА, Застройка микрорайона №30</v>
      </c>
      <c r="C241" s="104" t="s">
        <v>1150</v>
      </c>
      <c r="D241" s="104" t="s">
        <v>473</v>
      </c>
      <c r="E241" s="203">
        <f>'приложение 1.1 '!E244</f>
        <v>3.2</v>
      </c>
      <c r="F241" s="104"/>
      <c r="G241" s="203">
        <f>'приложение 1.1 '!D244</f>
        <v>0</v>
      </c>
      <c r="H241" s="105"/>
      <c r="I241" s="104">
        <f>'приложение 1.1 '!F244</f>
        <v>2013</v>
      </c>
      <c r="J241" s="104">
        <f>'приложение 1.1 '!G244</f>
        <v>2014</v>
      </c>
      <c r="K241" s="174" t="s">
        <v>284</v>
      </c>
      <c r="L241" s="174" t="s">
        <v>284</v>
      </c>
      <c r="M241" s="174" t="s">
        <v>284</v>
      </c>
      <c r="N241" s="174" t="s">
        <v>284</v>
      </c>
      <c r="O241" s="443">
        <f t="shared" si="41"/>
        <v>100</v>
      </c>
      <c r="P241" s="443">
        <f t="shared" si="42"/>
        <v>100</v>
      </c>
      <c r="Q241" s="220">
        <f>'приложение 1.1 '!H244</f>
        <v>10.35519075</v>
      </c>
      <c r="R241" s="106"/>
      <c r="S241" s="106">
        <f>'приложение 1.1 '!I244</f>
        <v>0</v>
      </c>
      <c r="T241" s="106"/>
      <c r="U241" s="107" t="s">
        <v>260</v>
      </c>
      <c r="V241" s="109"/>
      <c r="W241" s="436" t="s">
        <v>1965</v>
      </c>
      <c r="X241" s="110">
        <v>10.5</v>
      </c>
      <c r="Y241" s="110">
        <v>8.4</v>
      </c>
      <c r="Z241" s="110">
        <v>13.27</v>
      </c>
      <c r="AA241" s="110">
        <v>24.86</v>
      </c>
    </row>
    <row r="242" spans="1:27" ht="114.95" customHeight="1">
      <c r="A242" s="201" t="str">
        <f>'приложение 1.1 '!A245</f>
        <v>2.1.3.26</v>
      </c>
      <c r="B242" s="140" t="str">
        <f>'приложение 1.1 '!B245</f>
        <v>Строительство ТП-34А 2х2500 кВА, Застройка микрорайона №30</v>
      </c>
      <c r="C242" s="104" t="s">
        <v>1150</v>
      </c>
      <c r="D242" s="104" t="s">
        <v>473</v>
      </c>
      <c r="E242" s="203">
        <f>'приложение 1.1 '!E245</f>
        <v>5</v>
      </c>
      <c r="F242" s="104"/>
      <c r="G242" s="203">
        <f>'приложение 1.1 '!D245</f>
        <v>0</v>
      </c>
      <c r="H242" s="105"/>
      <c r="I242" s="104">
        <f>'приложение 1.1 '!F245</f>
        <v>2013</v>
      </c>
      <c r="J242" s="104">
        <f>'приложение 1.1 '!G245</f>
        <v>2014</v>
      </c>
      <c r="K242" s="174" t="s">
        <v>284</v>
      </c>
      <c r="L242" s="174" t="s">
        <v>284</v>
      </c>
      <c r="M242" s="174" t="s">
        <v>284</v>
      </c>
      <c r="N242" s="174" t="s">
        <v>284</v>
      </c>
      <c r="O242" s="443">
        <f t="shared" si="41"/>
        <v>100</v>
      </c>
      <c r="P242" s="443">
        <f t="shared" si="42"/>
        <v>100</v>
      </c>
      <c r="Q242" s="220">
        <f>'приложение 1.1 '!H245</f>
        <v>13.32964876</v>
      </c>
      <c r="R242" s="106"/>
      <c r="S242" s="106">
        <f>'приложение 1.1 '!I245</f>
        <v>0</v>
      </c>
      <c r="T242" s="106"/>
      <c r="U242" s="107" t="s">
        <v>260</v>
      </c>
      <c r="V242" s="109"/>
      <c r="W242" s="436" t="s">
        <v>1965</v>
      </c>
      <c r="X242" s="110">
        <v>10.5</v>
      </c>
      <c r="Y242" s="110">
        <v>8.4</v>
      </c>
      <c r="Z242" s="110">
        <v>13.27</v>
      </c>
      <c r="AA242" s="110">
        <v>24.86</v>
      </c>
    </row>
    <row r="243" spans="1:27" ht="114.95" customHeight="1">
      <c r="A243" s="201" t="str">
        <f>'приложение 1.1 '!A246</f>
        <v>2.1.3.27</v>
      </c>
      <c r="B243" s="140" t="str">
        <f>'приложение 1.1 '!B246</f>
        <v>Строительство ТП№36 2х1600кВА мкр.30</v>
      </c>
      <c r="C243" s="104" t="s">
        <v>1150</v>
      </c>
      <c r="D243" s="104" t="s">
        <v>473</v>
      </c>
      <c r="E243" s="203">
        <f>'приложение 1.1 '!E246</f>
        <v>3.2</v>
      </c>
      <c r="F243" s="104"/>
      <c r="G243" s="203">
        <f>'приложение 1.1 '!D246</f>
        <v>0</v>
      </c>
      <c r="H243" s="105"/>
      <c r="I243" s="104">
        <f>'приложение 1.1 '!F246</f>
        <v>2014</v>
      </c>
      <c r="J243" s="104">
        <f>'приложение 1.1 '!G246</f>
        <v>2014</v>
      </c>
      <c r="K243" s="174" t="s">
        <v>284</v>
      </c>
      <c r="L243" s="174" t="s">
        <v>284</v>
      </c>
      <c r="M243" s="174" t="s">
        <v>284</v>
      </c>
      <c r="N243" s="174" t="s">
        <v>284</v>
      </c>
      <c r="O243" s="443">
        <f t="shared" si="41"/>
        <v>100</v>
      </c>
      <c r="P243" s="443">
        <f t="shared" si="42"/>
        <v>100</v>
      </c>
      <c r="Q243" s="220">
        <f>'приложение 1.1 '!H246</f>
        <v>9.9127100400000003</v>
      </c>
      <c r="R243" s="106"/>
      <c r="S243" s="106">
        <f>'приложение 1.1 '!I246</f>
        <v>0</v>
      </c>
      <c r="T243" s="106"/>
      <c r="U243" s="107" t="s">
        <v>260</v>
      </c>
      <c r="V243" s="109"/>
      <c r="W243" s="436" t="s">
        <v>1965</v>
      </c>
      <c r="X243" s="110">
        <v>10.5</v>
      </c>
      <c r="Y243" s="110">
        <v>8.4</v>
      </c>
      <c r="Z243" s="110">
        <v>13.27</v>
      </c>
      <c r="AA243" s="110">
        <v>24.86</v>
      </c>
    </row>
    <row r="244" spans="1:27" ht="114.95" customHeight="1">
      <c r="A244" s="201" t="str">
        <f>'приложение 1.1 '!A247</f>
        <v>2.1.3.28</v>
      </c>
      <c r="B244" s="140" t="str">
        <f>'приложение 1.1 '!B247</f>
        <v>Монтаж оборудования ТП-1 мкр.38  (Ренесанс констракшн)</v>
      </c>
      <c r="C244" s="104" t="s">
        <v>1150</v>
      </c>
      <c r="D244" s="104" t="s">
        <v>473</v>
      </c>
      <c r="E244" s="203">
        <f>'приложение 1.1 '!E247</f>
        <v>4</v>
      </c>
      <c r="F244" s="104"/>
      <c r="G244" s="203">
        <f>'приложение 1.1 '!D247</f>
        <v>0</v>
      </c>
      <c r="H244" s="105"/>
      <c r="I244" s="104">
        <f>'приложение 1.1 '!F247</f>
        <v>2012</v>
      </c>
      <c r="J244" s="104">
        <f>'приложение 1.1 '!G247</f>
        <v>2012</v>
      </c>
      <c r="K244" s="174" t="s">
        <v>284</v>
      </c>
      <c r="L244" s="174" t="s">
        <v>284</v>
      </c>
      <c r="M244" s="174" t="s">
        <v>284</v>
      </c>
      <c r="N244" s="174" t="s">
        <v>284</v>
      </c>
      <c r="O244" s="443">
        <f t="shared" si="41"/>
        <v>100</v>
      </c>
      <c r="P244" s="443">
        <f t="shared" si="42"/>
        <v>100</v>
      </c>
      <c r="Q244" s="220">
        <f>'приложение 1.1 '!H247</f>
        <v>3.3809850999999997</v>
      </c>
      <c r="R244" s="106"/>
      <c r="S244" s="106">
        <f>'приложение 1.1 '!I247</f>
        <v>-1.3877787807814457E-17</v>
      </c>
      <c r="T244" s="106"/>
      <c r="U244" s="107" t="s">
        <v>260</v>
      </c>
      <c r="V244" s="109"/>
      <c r="W244" s="436" t="s">
        <v>1965</v>
      </c>
      <c r="X244" s="110">
        <v>10.5</v>
      </c>
      <c r="Y244" s="110">
        <v>8.4</v>
      </c>
      <c r="Z244" s="110">
        <v>13.27</v>
      </c>
      <c r="AA244" s="110">
        <v>24.86</v>
      </c>
    </row>
    <row r="245" spans="1:27" ht="114.95" customHeight="1">
      <c r="A245" s="201" t="str">
        <f>'приложение 1.1 '!A248</f>
        <v>2.1.3.29</v>
      </c>
      <c r="B245" s="140" t="str">
        <f>'приложение 1.1 '!B248</f>
        <v>Монтаж оборудования ТП-4 мкр.38  (Ренесанс констракшн)</v>
      </c>
      <c r="C245" s="104" t="s">
        <v>1150</v>
      </c>
      <c r="D245" s="104" t="s">
        <v>473</v>
      </c>
      <c r="E245" s="203">
        <f>'приложение 1.1 '!E248</f>
        <v>6.3</v>
      </c>
      <c r="F245" s="104"/>
      <c r="G245" s="203">
        <f>'приложение 1.1 '!D248</f>
        <v>0</v>
      </c>
      <c r="H245" s="105"/>
      <c r="I245" s="104">
        <f>'приложение 1.1 '!F248</f>
        <v>2012</v>
      </c>
      <c r="J245" s="104">
        <f>'приложение 1.1 '!G248</f>
        <v>2012</v>
      </c>
      <c r="K245" s="174" t="s">
        <v>284</v>
      </c>
      <c r="L245" s="174" t="s">
        <v>284</v>
      </c>
      <c r="M245" s="174" t="s">
        <v>284</v>
      </c>
      <c r="N245" s="174" t="s">
        <v>284</v>
      </c>
      <c r="O245" s="443">
        <f t="shared" si="41"/>
        <v>100</v>
      </c>
      <c r="P245" s="443">
        <f t="shared" si="42"/>
        <v>100</v>
      </c>
      <c r="Q245" s="220">
        <f>'приложение 1.1 '!H248</f>
        <v>4.95832914</v>
      </c>
      <c r="R245" s="106"/>
      <c r="S245" s="106">
        <f>'приложение 1.1 '!I248</f>
        <v>3.4000580129145419E-16</v>
      </c>
      <c r="T245" s="106"/>
      <c r="U245" s="107" t="s">
        <v>260</v>
      </c>
      <c r="V245" s="109"/>
      <c r="W245" s="436" t="s">
        <v>1965</v>
      </c>
      <c r="X245" s="110">
        <v>10.5</v>
      </c>
      <c r="Y245" s="110">
        <v>8.4</v>
      </c>
      <c r="Z245" s="110">
        <v>13.27</v>
      </c>
      <c r="AA245" s="110">
        <v>24.86</v>
      </c>
    </row>
    <row r="246" spans="1:27" ht="114.95" customHeight="1">
      <c r="A246" s="201" t="str">
        <f>'приложение 1.1 '!A249</f>
        <v>2.1.3.30</v>
      </c>
      <c r="B246" s="140" t="str">
        <f>'приложение 1.1 '!B249</f>
        <v>Монтаж оборудования ТП-3 мкр.38  (Ренесанс констракшн)</v>
      </c>
      <c r="C246" s="104" t="s">
        <v>1150</v>
      </c>
      <c r="D246" s="104" t="s">
        <v>473</v>
      </c>
      <c r="E246" s="203">
        <f>'приложение 1.1 '!E249</f>
        <v>5</v>
      </c>
      <c r="F246" s="104"/>
      <c r="G246" s="203">
        <f>'приложение 1.1 '!D249</f>
        <v>0</v>
      </c>
      <c r="H246" s="105"/>
      <c r="I246" s="104">
        <f>'приложение 1.1 '!F249</f>
        <v>2012</v>
      </c>
      <c r="J246" s="104">
        <f>'приложение 1.1 '!G249</f>
        <v>2012</v>
      </c>
      <c r="K246" s="174" t="s">
        <v>284</v>
      </c>
      <c r="L246" s="174" t="s">
        <v>284</v>
      </c>
      <c r="M246" s="174" t="s">
        <v>284</v>
      </c>
      <c r="N246" s="174" t="s">
        <v>284</v>
      </c>
      <c r="O246" s="443">
        <f t="shared" si="41"/>
        <v>100</v>
      </c>
      <c r="P246" s="443">
        <f t="shared" si="42"/>
        <v>100</v>
      </c>
      <c r="Q246" s="220">
        <f>'приложение 1.1 '!H249</f>
        <v>3.8317097599999999</v>
      </c>
      <c r="R246" s="106"/>
      <c r="S246" s="106">
        <f>'приложение 1.1 '!I249</f>
        <v>-6.9388939039072284E-17</v>
      </c>
      <c r="T246" s="106"/>
      <c r="U246" s="107" t="s">
        <v>260</v>
      </c>
      <c r="V246" s="109"/>
      <c r="W246" s="436" t="s">
        <v>1965</v>
      </c>
      <c r="X246" s="110">
        <v>10.5</v>
      </c>
      <c r="Y246" s="110">
        <v>8.4</v>
      </c>
      <c r="Z246" s="110">
        <v>13.27</v>
      </c>
      <c r="AA246" s="110">
        <v>24.86</v>
      </c>
    </row>
    <row r="247" spans="1:27" ht="114.95" customHeight="1">
      <c r="A247" s="201" t="str">
        <f>'приложение 1.1 '!A250</f>
        <v>2.1.3.31</v>
      </c>
      <c r="B247" s="140" t="str">
        <f>'приложение 1.1 '!B250</f>
        <v>Монтаж оборудования ТП-5 мкр.38   (Ренесанс констракшн)</v>
      </c>
      <c r="C247" s="104" t="s">
        <v>1150</v>
      </c>
      <c r="D247" s="104" t="s">
        <v>473</v>
      </c>
      <c r="E247" s="203">
        <f>'приложение 1.1 '!E250</f>
        <v>4</v>
      </c>
      <c r="F247" s="104"/>
      <c r="G247" s="203">
        <f>'приложение 1.1 '!D250</f>
        <v>0</v>
      </c>
      <c r="H247" s="105"/>
      <c r="I247" s="104">
        <f>'приложение 1.1 '!F250</f>
        <v>2012</v>
      </c>
      <c r="J247" s="104">
        <f>'приложение 1.1 '!G250</f>
        <v>2012</v>
      </c>
      <c r="K247" s="174" t="s">
        <v>284</v>
      </c>
      <c r="L247" s="174" t="s">
        <v>284</v>
      </c>
      <c r="M247" s="174" t="s">
        <v>284</v>
      </c>
      <c r="N247" s="174" t="s">
        <v>284</v>
      </c>
      <c r="O247" s="443">
        <f t="shared" si="41"/>
        <v>100</v>
      </c>
      <c r="P247" s="443">
        <f t="shared" si="42"/>
        <v>100</v>
      </c>
      <c r="Q247" s="220">
        <f>'приложение 1.1 '!H250</f>
        <v>3.4250416800000001</v>
      </c>
      <c r="R247" s="106"/>
      <c r="S247" s="106">
        <f>'приложение 1.1 '!I250</f>
        <v>-8.3266726846886741E-17</v>
      </c>
      <c r="T247" s="106"/>
      <c r="U247" s="107" t="s">
        <v>260</v>
      </c>
      <c r="V247" s="109"/>
      <c r="W247" s="436" t="s">
        <v>1965</v>
      </c>
      <c r="X247" s="110">
        <v>10.5</v>
      </c>
      <c r="Y247" s="110">
        <v>8.4</v>
      </c>
      <c r="Z247" s="110">
        <v>13.27</v>
      </c>
      <c r="AA247" s="110">
        <v>24.86</v>
      </c>
    </row>
    <row r="248" spans="1:27" ht="108" customHeight="1">
      <c r="A248" s="201" t="str">
        <f>'приложение 1.1 '!A251</f>
        <v>2.1.3.32</v>
      </c>
      <c r="B248" s="140" t="str">
        <f>'приложение 1.1 '!B251</f>
        <v>Монтаж оборудования ТП-2 мкр.38  (Ренесанс констракшн)</v>
      </c>
      <c r="C248" s="104" t="s">
        <v>1150</v>
      </c>
      <c r="D248" s="104" t="s">
        <v>473</v>
      </c>
      <c r="E248" s="203">
        <f>'приложение 1.1 '!E251</f>
        <v>4</v>
      </c>
      <c r="F248" s="104"/>
      <c r="G248" s="203">
        <f>'приложение 1.1 '!D251</f>
        <v>0</v>
      </c>
      <c r="H248" s="105"/>
      <c r="I248" s="104">
        <f>'приложение 1.1 '!F251</f>
        <v>2012</v>
      </c>
      <c r="J248" s="104">
        <f>'приложение 1.1 '!G251</f>
        <v>2012</v>
      </c>
      <c r="K248" s="174" t="s">
        <v>284</v>
      </c>
      <c r="L248" s="174" t="s">
        <v>284</v>
      </c>
      <c r="M248" s="174" t="s">
        <v>284</v>
      </c>
      <c r="N248" s="174" t="s">
        <v>284</v>
      </c>
      <c r="O248" s="443">
        <f t="shared" si="41"/>
        <v>100</v>
      </c>
      <c r="P248" s="443">
        <f t="shared" si="42"/>
        <v>100</v>
      </c>
      <c r="Q248" s="220">
        <f>'приложение 1.1 '!H251</f>
        <v>3.44096344</v>
      </c>
      <c r="R248" s="106"/>
      <c r="S248" s="106">
        <f>'приложение 1.1 '!I251</f>
        <v>-6.9388939039072284E-17</v>
      </c>
      <c r="T248" s="106"/>
      <c r="U248" s="107" t="s">
        <v>260</v>
      </c>
      <c r="V248" s="109"/>
      <c r="W248" s="436" t="s">
        <v>1965</v>
      </c>
      <c r="X248" s="110">
        <v>10.5</v>
      </c>
      <c r="Y248" s="110">
        <v>8.4</v>
      </c>
      <c r="Z248" s="110">
        <v>13.27</v>
      </c>
      <c r="AA248" s="110">
        <v>24.86</v>
      </c>
    </row>
    <row r="249" spans="1:27" ht="189" customHeight="1">
      <c r="A249" s="201" t="str">
        <f>'приложение 1.1 '!A252</f>
        <v>2.1.3.33</v>
      </c>
      <c r="B249" s="140" t="str">
        <f>'приложение 1.1 '!B252</f>
        <v>Монтаж оборудования РП-10кВ  мкр.38  (Ренесанс констракшн)</v>
      </c>
      <c r="C249" s="104" t="s">
        <v>1150</v>
      </c>
      <c r="D249" s="104" t="s">
        <v>473</v>
      </c>
      <c r="E249" s="203">
        <f>'приложение 1.1 '!E252</f>
        <v>0</v>
      </c>
      <c r="F249" s="104"/>
      <c r="G249" s="203">
        <f>'приложение 1.1 '!D252</f>
        <v>0</v>
      </c>
      <c r="H249" s="105"/>
      <c r="I249" s="104">
        <f>'приложение 1.1 '!F252</f>
        <v>2012</v>
      </c>
      <c r="J249" s="104">
        <f>'приложение 1.1 '!G252</f>
        <v>2012</v>
      </c>
      <c r="K249" s="174" t="s">
        <v>284</v>
      </c>
      <c r="L249" s="174" t="s">
        <v>284</v>
      </c>
      <c r="M249" s="174" t="s">
        <v>284</v>
      </c>
      <c r="N249" s="174" t="s">
        <v>284</v>
      </c>
      <c r="O249" s="443">
        <f t="shared" si="41"/>
        <v>100</v>
      </c>
      <c r="P249" s="443">
        <f t="shared" si="42"/>
        <v>100</v>
      </c>
      <c r="Q249" s="220">
        <f>'приложение 1.1 '!H252</f>
        <v>4.6754024699999999</v>
      </c>
      <c r="R249" s="106"/>
      <c r="S249" s="106">
        <f>'приложение 1.1 '!I252</f>
        <v>0</v>
      </c>
      <c r="T249" s="106"/>
      <c r="U249" s="107" t="s">
        <v>492</v>
      </c>
      <c r="V249" s="109"/>
      <c r="W249" s="436" t="s">
        <v>1965</v>
      </c>
      <c r="X249" s="110">
        <v>10.5</v>
      </c>
      <c r="Y249" s="110">
        <v>8.4</v>
      </c>
      <c r="Z249" s="110">
        <v>13.27</v>
      </c>
      <c r="AA249" s="110">
        <v>24.86</v>
      </c>
    </row>
    <row r="250" spans="1:27" ht="193.5" customHeight="1">
      <c r="A250" s="201" t="str">
        <f>'приложение 1.1 '!A253</f>
        <v>2.1.3.34</v>
      </c>
      <c r="B250" s="140" t="str">
        <f>'приложение 1.1 '!B253</f>
        <v>Строительство ТП №1-2х1600 кВА  мкр.38 (1-я очередь)</v>
      </c>
      <c r="C250" s="104" t="s">
        <v>1150</v>
      </c>
      <c r="D250" s="104" t="s">
        <v>473</v>
      </c>
      <c r="E250" s="203">
        <f>'приложение 1.1 '!E253</f>
        <v>3.2</v>
      </c>
      <c r="F250" s="104"/>
      <c r="G250" s="203">
        <f>'приложение 1.1 '!D253</f>
        <v>0</v>
      </c>
      <c r="H250" s="105"/>
      <c r="I250" s="104">
        <f>'приложение 1.1 '!F253</f>
        <v>2013</v>
      </c>
      <c r="J250" s="104">
        <f>'приложение 1.1 '!G253</f>
        <v>2013</v>
      </c>
      <c r="K250" s="174" t="s">
        <v>284</v>
      </c>
      <c r="L250" s="174" t="s">
        <v>284</v>
      </c>
      <c r="M250" s="174" t="s">
        <v>284</v>
      </c>
      <c r="N250" s="174" t="s">
        <v>284</v>
      </c>
      <c r="O250" s="443">
        <f t="shared" si="41"/>
        <v>100</v>
      </c>
      <c r="P250" s="443">
        <f t="shared" si="42"/>
        <v>100</v>
      </c>
      <c r="Q250" s="220">
        <f>'приложение 1.1 '!H253</f>
        <v>7.7997987000000002</v>
      </c>
      <c r="R250" s="106"/>
      <c r="S250" s="106">
        <f>'приложение 1.1 '!I253</f>
        <v>-1.8041124150158794E-16</v>
      </c>
      <c r="T250" s="106"/>
      <c r="U250" s="107" t="s">
        <v>492</v>
      </c>
      <c r="V250" s="109"/>
      <c r="W250" s="436" t="s">
        <v>1965</v>
      </c>
      <c r="X250" s="110">
        <v>10.5</v>
      </c>
      <c r="Y250" s="110">
        <v>8.4</v>
      </c>
      <c r="Z250" s="110">
        <v>13.27</v>
      </c>
      <c r="AA250" s="110">
        <v>24.86</v>
      </c>
    </row>
    <row r="251" spans="1:27" ht="180" customHeight="1">
      <c r="A251" s="201" t="str">
        <f>'приложение 1.1 '!A254</f>
        <v>2.1.3.35</v>
      </c>
      <c r="B251" s="140" t="str">
        <f>'приложение 1.1 '!B254</f>
        <v>Строительство РП (ТП )2х2500 кВА мкр.38 (1-я очередь)</v>
      </c>
      <c r="C251" s="104" t="s">
        <v>1150</v>
      </c>
      <c r="D251" s="104" t="s">
        <v>473</v>
      </c>
      <c r="E251" s="203">
        <f>'приложение 1.1 '!E254</f>
        <v>5</v>
      </c>
      <c r="F251" s="104"/>
      <c r="G251" s="203">
        <f>'приложение 1.1 '!D254</f>
        <v>0</v>
      </c>
      <c r="H251" s="105"/>
      <c r="I251" s="104">
        <f>'приложение 1.1 '!F254</f>
        <v>2013</v>
      </c>
      <c r="J251" s="104">
        <f>'приложение 1.1 '!G254</f>
        <v>2013</v>
      </c>
      <c r="K251" s="174" t="s">
        <v>284</v>
      </c>
      <c r="L251" s="174" t="s">
        <v>284</v>
      </c>
      <c r="M251" s="174" t="s">
        <v>284</v>
      </c>
      <c r="N251" s="174" t="s">
        <v>284</v>
      </c>
      <c r="O251" s="443">
        <f t="shared" si="41"/>
        <v>100</v>
      </c>
      <c r="P251" s="443">
        <f t="shared" si="42"/>
        <v>100</v>
      </c>
      <c r="Q251" s="220">
        <f>'приложение 1.1 '!H254</f>
        <v>18.212589000000001</v>
      </c>
      <c r="R251" s="106"/>
      <c r="S251" s="106">
        <f>'приложение 1.1 '!I254</f>
        <v>0</v>
      </c>
      <c r="T251" s="106"/>
      <c r="U251" s="107" t="s">
        <v>492</v>
      </c>
      <c r="V251" s="109"/>
      <c r="W251" s="436" t="s">
        <v>1965</v>
      </c>
      <c r="X251" s="110">
        <v>10.5</v>
      </c>
      <c r="Y251" s="110">
        <v>8.4</v>
      </c>
      <c r="Z251" s="110">
        <v>13.27</v>
      </c>
      <c r="AA251" s="110">
        <v>24.86</v>
      </c>
    </row>
    <row r="252" spans="1:27" ht="185.1" customHeight="1">
      <c r="A252" s="201" t="str">
        <f>'приложение 1.1 '!A255</f>
        <v>2.1.3.36</v>
      </c>
      <c r="B252" s="140" t="str">
        <f>'приложение 1.1 '!B255</f>
        <v>Строительство ТП № 2 -2х1250кВА мкр.38  (1-я очередь)</v>
      </c>
      <c r="C252" s="104" t="s">
        <v>1150</v>
      </c>
      <c r="D252" s="104" t="s">
        <v>473</v>
      </c>
      <c r="E252" s="203">
        <f>'приложение 1.1 '!E255</f>
        <v>2.5</v>
      </c>
      <c r="F252" s="104"/>
      <c r="G252" s="203">
        <f>'приложение 1.1 '!D255</f>
        <v>0</v>
      </c>
      <c r="H252" s="105"/>
      <c r="I252" s="104">
        <f>'приложение 1.1 '!F255</f>
        <v>2014</v>
      </c>
      <c r="J252" s="104">
        <f>'приложение 1.1 '!G255</f>
        <v>2015</v>
      </c>
      <c r="K252" s="174" t="s">
        <v>284</v>
      </c>
      <c r="L252" s="174" t="s">
        <v>284</v>
      </c>
      <c r="M252" s="174" t="s">
        <v>284</v>
      </c>
      <c r="N252" s="174" t="s">
        <v>284</v>
      </c>
      <c r="O252" s="443">
        <f t="shared" si="41"/>
        <v>100</v>
      </c>
      <c r="P252" s="443">
        <f t="shared" si="42"/>
        <v>100</v>
      </c>
      <c r="Q252" s="220">
        <f>'приложение 1.1 '!H255</f>
        <v>5.9172640000000003</v>
      </c>
      <c r="R252" s="106"/>
      <c r="S252" s="106">
        <f>'приложение 1.1 '!I255</f>
        <v>0</v>
      </c>
      <c r="T252" s="106"/>
      <c r="U252" s="107" t="s">
        <v>492</v>
      </c>
      <c r="V252" s="109"/>
      <c r="W252" s="436" t="s">
        <v>1965</v>
      </c>
      <c r="X252" s="110">
        <v>10.5</v>
      </c>
      <c r="Y252" s="110">
        <v>8.4</v>
      </c>
      <c r="Z252" s="110">
        <v>13.27</v>
      </c>
      <c r="AA252" s="110">
        <v>24.86</v>
      </c>
    </row>
    <row r="253" spans="1:27" ht="185.1" customHeight="1">
      <c r="A253" s="201" t="str">
        <f>'приложение 1.1 '!A256</f>
        <v>2.1.3.37</v>
      </c>
      <c r="B253" s="140" t="str">
        <f>'приложение 1.1 '!B256</f>
        <v xml:space="preserve">Строительство ТП №3-2х1600кВА мкр.38 (1-я очередь) </v>
      </c>
      <c r="C253" s="104" t="s">
        <v>1150</v>
      </c>
      <c r="D253" s="104" t="s">
        <v>473</v>
      </c>
      <c r="E253" s="203">
        <f>'приложение 1.1 '!E256</f>
        <v>3.2</v>
      </c>
      <c r="F253" s="104"/>
      <c r="G253" s="203">
        <f>'приложение 1.1 '!D256</f>
        <v>0</v>
      </c>
      <c r="H253" s="105"/>
      <c r="I253" s="104">
        <f>'приложение 1.1 '!F256</f>
        <v>2014</v>
      </c>
      <c r="J253" s="104">
        <f>'приложение 1.1 '!G256</f>
        <v>2015</v>
      </c>
      <c r="K253" s="174" t="s">
        <v>284</v>
      </c>
      <c r="L253" s="174" t="s">
        <v>284</v>
      </c>
      <c r="M253" s="174" t="s">
        <v>284</v>
      </c>
      <c r="N253" s="174" t="s">
        <v>284</v>
      </c>
      <c r="O253" s="443">
        <f t="shared" si="41"/>
        <v>100</v>
      </c>
      <c r="P253" s="443">
        <f t="shared" si="42"/>
        <v>100</v>
      </c>
      <c r="Q253" s="220">
        <f>'приложение 1.1 '!H256</f>
        <v>7.8469360000000004</v>
      </c>
      <c r="R253" s="106"/>
      <c r="S253" s="106">
        <f>'приложение 1.1 '!I256</f>
        <v>0</v>
      </c>
      <c r="T253" s="106"/>
      <c r="U253" s="107" t="s">
        <v>492</v>
      </c>
      <c r="V253" s="109"/>
      <c r="W253" s="436" t="s">
        <v>1965</v>
      </c>
      <c r="X253" s="110">
        <v>10.5</v>
      </c>
      <c r="Y253" s="110">
        <v>8.4</v>
      </c>
      <c r="Z253" s="110">
        <v>13.27</v>
      </c>
      <c r="AA253" s="110">
        <v>24.86</v>
      </c>
    </row>
    <row r="254" spans="1:27" ht="185.1" customHeight="1">
      <c r="A254" s="201" t="str">
        <f>'приложение 1.1 '!A257</f>
        <v>2.1.3.38</v>
      </c>
      <c r="B254" s="140" t="str">
        <f>'приложение 1.1 '!B257</f>
        <v>Строительство ТП№4 2х2500кВА мкр.38 (2-я очередь )</v>
      </c>
      <c r="C254" s="104" t="s">
        <v>1150</v>
      </c>
      <c r="D254" s="104" t="s">
        <v>473</v>
      </c>
      <c r="E254" s="203">
        <f>'приложение 1.1 '!E257</f>
        <v>5</v>
      </c>
      <c r="F254" s="104"/>
      <c r="G254" s="203">
        <f>'приложение 1.1 '!D257</f>
        <v>0</v>
      </c>
      <c r="H254" s="105"/>
      <c r="I254" s="104">
        <f>'приложение 1.1 '!F257</f>
        <v>2014</v>
      </c>
      <c r="J254" s="104">
        <f>'приложение 1.1 '!G257</f>
        <v>2015</v>
      </c>
      <c r="K254" s="174" t="s">
        <v>284</v>
      </c>
      <c r="L254" s="174" t="s">
        <v>284</v>
      </c>
      <c r="M254" s="174" t="s">
        <v>284</v>
      </c>
      <c r="N254" s="174" t="s">
        <v>284</v>
      </c>
      <c r="O254" s="443">
        <f t="shared" si="41"/>
        <v>100</v>
      </c>
      <c r="P254" s="443">
        <f t="shared" si="42"/>
        <v>100</v>
      </c>
      <c r="Q254" s="220">
        <f>'приложение 1.1 '!H257</f>
        <v>14.585049770000001</v>
      </c>
      <c r="R254" s="106"/>
      <c r="S254" s="106">
        <f>'приложение 1.1 '!I257</f>
        <v>7.7715611723760958E-16</v>
      </c>
      <c r="T254" s="106"/>
      <c r="U254" s="107" t="s">
        <v>492</v>
      </c>
      <c r="V254" s="109"/>
      <c r="W254" s="436" t="s">
        <v>1965</v>
      </c>
      <c r="X254" s="110">
        <v>10.5</v>
      </c>
      <c r="Y254" s="110">
        <v>8.4</v>
      </c>
      <c r="Z254" s="110">
        <v>13.27</v>
      </c>
      <c r="AA254" s="110">
        <v>24.86</v>
      </c>
    </row>
    <row r="255" spans="1:27" ht="185.1" customHeight="1">
      <c r="A255" s="201" t="str">
        <f>'приложение 1.1 '!A258</f>
        <v>2.1.3.39</v>
      </c>
      <c r="B255" s="140" t="str">
        <f>'приложение 1.1 '!B258</f>
        <v>Строительство РП(ТП)-2х1250кВА застройка 44 мкр.</v>
      </c>
      <c r="C255" s="104" t="s">
        <v>1150</v>
      </c>
      <c r="D255" s="104" t="s">
        <v>473</v>
      </c>
      <c r="E255" s="203">
        <f>'приложение 1.1 '!E258</f>
        <v>2.5</v>
      </c>
      <c r="F255" s="104"/>
      <c r="G255" s="203">
        <f>'приложение 1.1 '!D258</f>
        <v>0</v>
      </c>
      <c r="H255" s="105"/>
      <c r="I255" s="104">
        <f>'приложение 1.1 '!F258</f>
        <v>2012</v>
      </c>
      <c r="J255" s="104">
        <f>'приложение 1.1 '!G258</f>
        <v>2013</v>
      </c>
      <c r="K255" s="174" t="s">
        <v>284</v>
      </c>
      <c r="L255" s="174" t="s">
        <v>284</v>
      </c>
      <c r="M255" s="174" t="s">
        <v>284</v>
      </c>
      <c r="N255" s="174" t="s">
        <v>284</v>
      </c>
      <c r="O255" s="443">
        <f t="shared" si="41"/>
        <v>99.999999999999986</v>
      </c>
      <c r="P255" s="443">
        <f t="shared" si="42"/>
        <v>99.999999999999986</v>
      </c>
      <c r="Q255" s="220">
        <f>'приложение 1.1 '!H258</f>
        <v>18.439092600000002</v>
      </c>
      <c r="R255" s="106"/>
      <c r="S255" s="106">
        <f>'приложение 1.1 '!I258</f>
        <v>1.7763568394002505E-15</v>
      </c>
      <c r="T255" s="106"/>
      <c r="U255" s="107" t="s">
        <v>492</v>
      </c>
      <c r="V255" s="109"/>
      <c r="W255" s="436" t="s">
        <v>1965</v>
      </c>
      <c r="X255" s="110">
        <v>10.5</v>
      </c>
      <c r="Y255" s="110">
        <v>8.4</v>
      </c>
      <c r="Z255" s="110">
        <v>13.27</v>
      </c>
      <c r="AA255" s="110">
        <v>24.86</v>
      </c>
    </row>
    <row r="256" spans="1:27" ht="185.1" customHeight="1">
      <c r="A256" s="201" t="str">
        <f>'приложение 1.1 '!A259</f>
        <v>2.1.3.40</v>
      </c>
      <c r="B256" s="140" t="str">
        <f>'приложение 1.1 '!B259</f>
        <v>Строительство РП(ТП) 2х1250кВА, для электроснабжения жилого дома №32, мкр.18-19-20</v>
      </c>
      <c r="C256" s="104" t="s">
        <v>1150</v>
      </c>
      <c r="D256" s="104" t="s">
        <v>473</v>
      </c>
      <c r="E256" s="203">
        <f>'приложение 1.1 '!E259</f>
        <v>2.5</v>
      </c>
      <c r="F256" s="104"/>
      <c r="G256" s="203">
        <f>'приложение 1.1 '!D259</f>
        <v>0</v>
      </c>
      <c r="H256" s="105"/>
      <c r="I256" s="104">
        <f>'приложение 1.1 '!F259</f>
        <v>2013</v>
      </c>
      <c r="J256" s="104">
        <f>'приложение 1.1 '!G259</f>
        <v>2014</v>
      </c>
      <c r="K256" s="174" t="s">
        <v>284</v>
      </c>
      <c r="L256" s="174" t="s">
        <v>284</v>
      </c>
      <c r="M256" s="174" t="s">
        <v>284</v>
      </c>
      <c r="N256" s="174" t="s">
        <v>284</v>
      </c>
      <c r="O256" s="443">
        <f t="shared" si="41"/>
        <v>100</v>
      </c>
      <c r="P256" s="443">
        <f t="shared" si="42"/>
        <v>100</v>
      </c>
      <c r="Q256" s="220">
        <f>'приложение 1.1 '!H259</f>
        <v>12.627673000000001</v>
      </c>
      <c r="R256" s="106"/>
      <c r="S256" s="106">
        <f>'приложение 1.1 '!I259</f>
        <v>0</v>
      </c>
      <c r="T256" s="106"/>
      <c r="U256" s="107" t="s">
        <v>492</v>
      </c>
      <c r="V256" s="109"/>
      <c r="W256" s="436" t="s">
        <v>1965</v>
      </c>
      <c r="X256" s="110">
        <v>10.5</v>
      </c>
      <c r="Y256" s="110">
        <v>8.4</v>
      </c>
      <c r="Z256" s="110">
        <v>13.27</v>
      </c>
      <c r="AA256" s="110">
        <v>24.86</v>
      </c>
    </row>
    <row r="257" spans="1:27" ht="185.1" customHeight="1">
      <c r="A257" s="201" t="str">
        <f>'приложение 1.1 '!A260</f>
        <v>2.1.3.41</v>
      </c>
      <c r="B257" s="140" t="str">
        <f>'приложение 1.1 '!B260</f>
        <v>Строительство ТП-2х1600 кВА мкр.37</v>
      </c>
      <c r="C257" s="104" t="s">
        <v>1150</v>
      </c>
      <c r="D257" s="104" t="s">
        <v>473</v>
      </c>
      <c r="E257" s="203">
        <f>'приложение 1.1 '!E260</f>
        <v>3.2</v>
      </c>
      <c r="F257" s="104"/>
      <c r="G257" s="203">
        <f>'приложение 1.1 '!D260</f>
        <v>0</v>
      </c>
      <c r="H257" s="105"/>
      <c r="I257" s="104">
        <f>'приложение 1.1 '!F260</f>
        <v>2013</v>
      </c>
      <c r="J257" s="104">
        <f>'приложение 1.1 '!G260</f>
        <v>2014</v>
      </c>
      <c r="K257" s="174" t="s">
        <v>284</v>
      </c>
      <c r="L257" s="174" t="s">
        <v>284</v>
      </c>
      <c r="M257" s="174" t="s">
        <v>284</v>
      </c>
      <c r="N257" s="174" t="s">
        <v>284</v>
      </c>
      <c r="O257" s="443">
        <f t="shared" si="41"/>
        <v>100</v>
      </c>
      <c r="P257" s="443">
        <f t="shared" si="42"/>
        <v>100</v>
      </c>
      <c r="Q257" s="220">
        <f>'приложение 1.1 '!H260</f>
        <v>9.4229029200000003</v>
      </c>
      <c r="R257" s="106"/>
      <c r="S257" s="106">
        <f>'приложение 1.1 '!I260</f>
        <v>0</v>
      </c>
      <c r="T257" s="106"/>
      <c r="U257" s="107" t="s">
        <v>492</v>
      </c>
      <c r="V257" s="109"/>
      <c r="W257" s="436" t="s">
        <v>1965</v>
      </c>
      <c r="X257" s="110">
        <v>10.5</v>
      </c>
      <c r="Y257" s="110">
        <v>8.4</v>
      </c>
      <c r="Z257" s="110">
        <v>13.27</v>
      </c>
      <c r="AA257" s="110">
        <v>24.86</v>
      </c>
    </row>
    <row r="258" spans="1:27" ht="185.1" customHeight="1">
      <c r="A258" s="201" t="str">
        <f>'приложение 1.1 '!A261</f>
        <v>2.1.3.42</v>
      </c>
      <c r="B258" s="140" t="str">
        <f>'приложение 1.1 '!B261</f>
        <v>Строительство ТП - № 1 (2х1600кВА) мкр.37 врезка</v>
      </c>
      <c r="C258" s="104" t="s">
        <v>1150</v>
      </c>
      <c r="D258" s="104" t="s">
        <v>473</v>
      </c>
      <c r="E258" s="203">
        <f>'приложение 1.1 '!E261</f>
        <v>3.2</v>
      </c>
      <c r="F258" s="104"/>
      <c r="G258" s="203">
        <f>'приложение 1.1 '!D261</f>
        <v>0</v>
      </c>
      <c r="H258" s="105"/>
      <c r="I258" s="104">
        <f>'приложение 1.1 '!F261</f>
        <v>2014</v>
      </c>
      <c r="J258" s="104">
        <f>'приложение 1.1 '!G261</f>
        <v>2015</v>
      </c>
      <c r="K258" s="174" t="s">
        <v>284</v>
      </c>
      <c r="L258" s="174" t="s">
        <v>284</v>
      </c>
      <c r="M258" s="174" t="s">
        <v>284</v>
      </c>
      <c r="N258" s="174" t="s">
        <v>284</v>
      </c>
      <c r="O258" s="443">
        <f t="shared" si="41"/>
        <v>100</v>
      </c>
      <c r="P258" s="443">
        <f t="shared" si="42"/>
        <v>100</v>
      </c>
      <c r="Q258" s="220">
        <f>'приложение 1.1 '!H261</f>
        <v>10.268274030000001</v>
      </c>
      <c r="R258" s="106"/>
      <c r="S258" s="106">
        <f>'приложение 1.1 '!I261</f>
        <v>0</v>
      </c>
      <c r="T258" s="106"/>
      <c r="U258" s="107" t="s">
        <v>492</v>
      </c>
      <c r="V258" s="109"/>
      <c r="W258" s="436" t="s">
        <v>1965</v>
      </c>
      <c r="X258" s="110">
        <v>10.5</v>
      </c>
      <c r="Y258" s="110">
        <v>8.4</v>
      </c>
      <c r="Z258" s="110">
        <v>13.27</v>
      </c>
      <c r="AA258" s="110">
        <v>24.86</v>
      </c>
    </row>
    <row r="259" spans="1:27" ht="185.1" customHeight="1">
      <c r="A259" s="201" t="str">
        <f>'приложение 1.1 '!A262</f>
        <v>2.1.3.43</v>
      </c>
      <c r="B259" s="140" t="str">
        <f>'приложение 1.1 '!B262</f>
        <v>Строительство РП(ТП)№31 2х630кВА мкр.43</v>
      </c>
      <c r="C259" s="104" t="s">
        <v>1150</v>
      </c>
      <c r="D259" s="104" t="s">
        <v>473</v>
      </c>
      <c r="E259" s="203">
        <f>'приложение 1.1 '!E262</f>
        <v>1.26</v>
      </c>
      <c r="F259" s="104"/>
      <c r="G259" s="203">
        <f>'приложение 1.1 '!D262</f>
        <v>0</v>
      </c>
      <c r="H259" s="105"/>
      <c r="I259" s="104">
        <f>'приложение 1.1 '!F262</f>
        <v>2015</v>
      </c>
      <c r="J259" s="104">
        <f>'приложение 1.1 '!G262</f>
        <v>2016</v>
      </c>
      <c r="K259" s="174" t="s">
        <v>284</v>
      </c>
      <c r="L259" s="174" t="s">
        <v>284</v>
      </c>
      <c r="M259" s="174" t="s">
        <v>284</v>
      </c>
      <c r="N259" s="174" t="s">
        <v>284</v>
      </c>
      <c r="O259" s="443">
        <f t="shared" si="41"/>
        <v>100</v>
      </c>
      <c r="P259" s="443">
        <f t="shared" si="42"/>
        <v>100</v>
      </c>
      <c r="Q259" s="220">
        <f>'приложение 1.1 '!H262</f>
        <v>14.99138613</v>
      </c>
      <c r="R259" s="106"/>
      <c r="S259" s="106">
        <f>'приложение 1.1 '!I262</f>
        <v>0</v>
      </c>
      <c r="T259" s="106"/>
      <c r="U259" s="107" t="s">
        <v>492</v>
      </c>
      <c r="V259" s="109"/>
      <c r="W259" s="436" t="s">
        <v>1965</v>
      </c>
      <c r="X259" s="110">
        <v>10.5</v>
      </c>
      <c r="Y259" s="110">
        <v>8.4</v>
      </c>
      <c r="Z259" s="110">
        <v>13.27</v>
      </c>
      <c r="AA259" s="110">
        <v>24.86</v>
      </c>
    </row>
    <row r="260" spans="1:27" ht="185.1" customHeight="1">
      <c r="A260" s="201" t="str">
        <f>'приложение 1.1 '!A263</f>
        <v>2.1.3.44</v>
      </c>
      <c r="B260" s="140" t="str">
        <f>'приложение 1.1 '!B263</f>
        <v>Строительство ТП№33 2х630кВА мкр.43</v>
      </c>
      <c r="C260" s="104" t="s">
        <v>1150</v>
      </c>
      <c r="D260" s="104" t="s">
        <v>473</v>
      </c>
      <c r="E260" s="203">
        <f>'приложение 1.1 '!E263</f>
        <v>1.26</v>
      </c>
      <c r="F260" s="104"/>
      <c r="G260" s="203">
        <f>'приложение 1.1 '!D263</f>
        <v>0</v>
      </c>
      <c r="H260" s="105"/>
      <c r="I260" s="104">
        <f>'приложение 1.1 '!F263</f>
        <v>2016</v>
      </c>
      <c r="J260" s="104">
        <f>'приложение 1.1 '!G263</f>
        <v>2016</v>
      </c>
      <c r="K260" s="174" t="s">
        <v>284</v>
      </c>
      <c r="L260" s="174" t="s">
        <v>284</v>
      </c>
      <c r="M260" s="174" t="s">
        <v>284</v>
      </c>
      <c r="N260" s="174" t="s">
        <v>284</v>
      </c>
      <c r="O260" s="443">
        <f t="shared" si="41"/>
        <v>100</v>
      </c>
      <c r="P260" s="443">
        <f t="shared" si="42"/>
        <v>100</v>
      </c>
      <c r="Q260" s="220">
        <f>'приложение 1.1 '!H263</f>
        <v>7.3536006100000009</v>
      </c>
      <c r="R260" s="106"/>
      <c r="S260" s="106">
        <f>'приложение 1.1 '!I263</f>
        <v>0</v>
      </c>
      <c r="T260" s="106"/>
      <c r="U260" s="107" t="s">
        <v>492</v>
      </c>
      <c r="V260" s="109"/>
      <c r="W260" s="436" t="s">
        <v>1965</v>
      </c>
      <c r="X260" s="110">
        <v>10.5</v>
      </c>
      <c r="Y260" s="110">
        <v>8.4</v>
      </c>
      <c r="Z260" s="110">
        <v>13.27</v>
      </c>
      <c r="AA260" s="110">
        <v>24.86</v>
      </c>
    </row>
    <row r="261" spans="1:27" ht="185.1" customHeight="1">
      <c r="A261" s="201" t="str">
        <f>'приложение 1.1 '!A264</f>
        <v>2.1.3.45</v>
      </c>
      <c r="B261" s="140" t="str">
        <f>'приложение 1.1 '!B264</f>
        <v>Строительство ТП№33а 2х630кВА мкр.43</v>
      </c>
      <c r="C261" s="104" t="s">
        <v>1150</v>
      </c>
      <c r="D261" s="104" t="s">
        <v>473</v>
      </c>
      <c r="E261" s="203">
        <f>'приложение 1.1 '!E264</f>
        <v>1.26</v>
      </c>
      <c r="F261" s="104"/>
      <c r="G261" s="203">
        <f>'приложение 1.1 '!D264</f>
        <v>0</v>
      </c>
      <c r="H261" s="105"/>
      <c r="I261" s="104">
        <f>'приложение 1.1 '!F264</f>
        <v>2016</v>
      </c>
      <c r="J261" s="104">
        <f>'приложение 1.1 '!G264</f>
        <v>2016</v>
      </c>
      <c r="K261" s="174" t="s">
        <v>284</v>
      </c>
      <c r="L261" s="174" t="s">
        <v>284</v>
      </c>
      <c r="M261" s="174" t="s">
        <v>284</v>
      </c>
      <c r="N261" s="174" t="s">
        <v>284</v>
      </c>
      <c r="O261" s="443">
        <f t="shared" si="41"/>
        <v>100</v>
      </c>
      <c r="P261" s="443">
        <f t="shared" si="42"/>
        <v>100</v>
      </c>
      <c r="Q261" s="220">
        <f>'приложение 1.1 '!H264</f>
        <v>7.3536006100000009</v>
      </c>
      <c r="R261" s="106"/>
      <c r="S261" s="106">
        <f>'приложение 1.1 '!I264</f>
        <v>0</v>
      </c>
      <c r="T261" s="106"/>
      <c r="U261" s="107" t="s">
        <v>492</v>
      </c>
      <c r="V261" s="109"/>
      <c r="W261" s="436" t="s">
        <v>1965</v>
      </c>
      <c r="X261" s="110">
        <v>10.5</v>
      </c>
      <c r="Y261" s="110">
        <v>8.4</v>
      </c>
      <c r="Z261" s="110">
        <v>13.27</v>
      </c>
      <c r="AA261" s="110">
        <v>24.86</v>
      </c>
    </row>
    <row r="262" spans="1:27" ht="185.1" customHeight="1">
      <c r="A262" s="201" t="str">
        <f>'приложение 1.1 '!A265</f>
        <v>2.1.3.46</v>
      </c>
      <c r="B262" s="140" t="str">
        <f>'приложение 1.1 '!B265</f>
        <v>Строительство ТП№37 2х630кВА мкр.43</v>
      </c>
      <c r="C262" s="104" t="s">
        <v>1150</v>
      </c>
      <c r="D262" s="104" t="s">
        <v>473</v>
      </c>
      <c r="E262" s="203">
        <f>'приложение 1.1 '!E265</f>
        <v>1.26</v>
      </c>
      <c r="F262" s="104"/>
      <c r="G262" s="203">
        <f>'приложение 1.1 '!D265</f>
        <v>0</v>
      </c>
      <c r="H262" s="105"/>
      <c r="I262" s="104">
        <f>'приложение 1.1 '!F265</f>
        <v>2017</v>
      </c>
      <c r="J262" s="104">
        <f>'приложение 1.1 '!G265</f>
        <v>2017</v>
      </c>
      <c r="K262" s="174" t="s">
        <v>284</v>
      </c>
      <c r="L262" s="174" t="s">
        <v>284</v>
      </c>
      <c r="M262" s="174" t="s">
        <v>284</v>
      </c>
      <c r="N262" s="174" t="s">
        <v>284</v>
      </c>
      <c r="O262" s="443">
        <f t="shared" si="41"/>
        <v>0</v>
      </c>
      <c r="P262" s="443">
        <f t="shared" si="42"/>
        <v>0</v>
      </c>
      <c r="Q262" s="220">
        <f>'приложение 1.1 '!H265</f>
        <v>13.5</v>
      </c>
      <c r="R262" s="106"/>
      <c r="S262" s="106">
        <f>'приложение 1.1 '!I265</f>
        <v>13.5</v>
      </c>
      <c r="T262" s="106"/>
      <c r="U262" s="107" t="s">
        <v>492</v>
      </c>
      <c r="V262" s="109"/>
      <c r="W262" s="436" t="s">
        <v>1965</v>
      </c>
      <c r="X262" s="110">
        <v>10.5</v>
      </c>
      <c r="Y262" s="110">
        <v>8.4</v>
      </c>
      <c r="Z262" s="110">
        <v>13.27</v>
      </c>
      <c r="AA262" s="110">
        <v>24.86</v>
      </c>
    </row>
    <row r="263" spans="1:27" ht="185.1" customHeight="1">
      <c r="A263" s="201" t="str">
        <f>'приложение 1.1 '!A266</f>
        <v>2.1.3.47</v>
      </c>
      <c r="B263" s="140" t="str">
        <f>'приложение 1.1 '!B266</f>
        <v>Строительство ТП№38 2х630кВА мкр.43</v>
      </c>
      <c r="C263" s="104" t="s">
        <v>1150</v>
      </c>
      <c r="D263" s="104" t="s">
        <v>473</v>
      </c>
      <c r="E263" s="203">
        <f>'приложение 1.1 '!E266</f>
        <v>1.26</v>
      </c>
      <c r="F263" s="104"/>
      <c r="G263" s="203">
        <f>'приложение 1.1 '!D266</f>
        <v>0</v>
      </c>
      <c r="H263" s="105"/>
      <c r="I263" s="104">
        <f>'приложение 1.1 '!F266</f>
        <v>2017</v>
      </c>
      <c r="J263" s="104">
        <f>'приложение 1.1 '!G266</f>
        <v>2017</v>
      </c>
      <c r="K263" s="174" t="s">
        <v>284</v>
      </c>
      <c r="L263" s="174" t="s">
        <v>284</v>
      </c>
      <c r="M263" s="174" t="s">
        <v>284</v>
      </c>
      <c r="N263" s="174" t="s">
        <v>284</v>
      </c>
      <c r="O263" s="443">
        <f t="shared" si="41"/>
        <v>0</v>
      </c>
      <c r="P263" s="443">
        <f t="shared" si="42"/>
        <v>0</v>
      </c>
      <c r="Q263" s="220">
        <f>'приложение 1.1 '!H266</f>
        <v>13.5</v>
      </c>
      <c r="R263" s="106"/>
      <c r="S263" s="106">
        <f>'приложение 1.1 '!I266</f>
        <v>13.5</v>
      </c>
      <c r="T263" s="106"/>
      <c r="U263" s="107" t="s">
        <v>492</v>
      </c>
      <c r="V263" s="109"/>
      <c r="W263" s="436" t="s">
        <v>1965</v>
      </c>
      <c r="X263" s="110">
        <v>10.5</v>
      </c>
      <c r="Y263" s="110">
        <v>8.4</v>
      </c>
      <c r="Z263" s="110">
        <v>13.27</v>
      </c>
      <c r="AA263" s="110">
        <v>24.86</v>
      </c>
    </row>
    <row r="264" spans="1:27" ht="185.1" customHeight="1">
      <c r="A264" s="201" t="str">
        <f>'приложение 1.1 '!A267</f>
        <v>2.1.3.48</v>
      </c>
      <c r="B264" s="140" t="str">
        <f>'приложение 1.1 '!B267</f>
        <v>Строительство ТП№34 2х630кВА мкр.43</v>
      </c>
      <c r="C264" s="104" t="s">
        <v>1150</v>
      </c>
      <c r="D264" s="104" t="s">
        <v>473</v>
      </c>
      <c r="E264" s="203">
        <f>'приложение 1.1 '!E267</f>
        <v>1.26</v>
      </c>
      <c r="F264" s="104"/>
      <c r="G264" s="203">
        <f>'приложение 1.1 '!D267</f>
        <v>0</v>
      </c>
      <c r="H264" s="105"/>
      <c r="I264" s="104">
        <f>'приложение 1.1 '!F267</f>
        <v>2017</v>
      </c>
      <c r="J264" s="104">
        <f>'приложение 1.1 '!G267</f>
        <v>2017</v>
      </c>
      <c r="K264" s="174" t="s">
        <v>284</v>
      </c>
      <c r="L264" s="174" t="s">
        <v>284</v>
      </c>
      <c r="M264" s="174" t="s">
        <v>284</v>
      </c>
      <c r="N264" s="174" t="s">
        <v>284</v>
      </c>
      <c r="O264" s="443">
        <f t="shared" si="41"/>
        <v>0</v>
      </c>
      <c r="P264" s="443">
        <f t="shared" si="42"/>
        <v>0</v>
      </c>
      <c r="Q264" s="220">
        <f>'приложение 1.1 '!H267</f>
        <v>13.5</v>
      </c>
      <c r="R264" s="106"/>
      <c r="S264" s="106">
        <f>'приложение 1.1 '!I267</f>
        <v>13.5</v>
      </c>
      <c r="T264" s="106"/>
      <c r="U264" s="107" t="s">
        <v>492</v>
      </c>
      <c r="V264" s="109"/>
      <c r="W264" s="436" t="s">
        <v>1965</v>
      </c>
      <c r="X264" s="110">
        <v>10.5</v>
      </c>
      <c r="Y264" s="110">
        <v>8.4</v>
      </c>
      <c r="Z264" s="110">
        <v>13.27</v>
      </c>
      <c r="AA264" s="110">
        <v>24.86</v>
      </c>
    </row>
    <row r="265" spans="1:27" ht="185.1" customHeight="1">
      <c r="A265" s="201" t="str">
        <f>'приложение 1.1 '!A268</f>
        <v>2.1.3.49</v>
      </c>
      <c r="B265" s="140" t="str">
        <f>'приложение 1.1 '!B268</f>
        <v>Строительство ТП№35 2х630кВА мкр.43</v>
      </c>
      <c r="C265" s="104" t="s">
        <v>1150</v>
      </c>
      <c r="D265" s="104" t="s">
        <v>473</v>
      </c>
      <c r="E265" s="203">
        <f>'приложение 1.1 '!E268</f>
        <v>1.26</v>
      </c>
      <c r="F265" s="104"/>
      <c r="G265" s="203">
        <f>'приложение 1.1 '!D268</f>
        <v>0</v>
      </c>
      <c r="H265" s="105"/>
      <c r="I265" s="104">
        <f>'приложение 1.1 '!F268</f>
        <v>2017</v>
      </c>
      <c r="J265" s="104">
        <f>'приложение 1.1 '!G268</f>
        <v>2017</v>
      </c>
      <c r="K265" s="174" t="s">
        <v>284</v>
      </c>
      <c r="L265" s="174" t="s">
        <v>284</v>
      </c>
      <c r="M265" s="174" t="s">
        <v>284</v>
      </c>
      <c r="N265" s="174" t="s">
        <v>284</v>
      </c>
      <c r="O265" s="443">
        <f t="shared" si="41"/>
        <v>0</v>
      </c>
      <c r="P265" s="443">
        <f t="shared" si="42"/>
        <v>0</v>
      </c>
      <c r="Q265" s="220">
        <f>'приложение 1.1 '!H268</f>
        <v>13.5</v>
      </c>
      <c r="R265" s="106"/>
      <c r="S265" s="106">
        <f>'приложение 1.1 '!I268</f>
        <v>13.5</v>
      </c>
      <c r="T265" s="106"/>
      <c r="U265" s="107" t="s">
        <v>492</v>
      </c>
      <c r="V265" s="109"/>
      <c r="W265" s="436" t="s">
        <v>1965</v>
      </c>
      <c r="X265" s="110">
        <v>10.5</v>
      </c>
      <c r="Y265" s="110">
        <v>8.4</v>
      </c>
      <c r="Z265" s="110">
        <v>13.27</v>
      </c>
      <c r="AA265" s="110">
        <v>24.86</v>
      </c>
    </row>
    <row r="266" spans="1:27" ht="185.1" customHeight="1">
      <c r="A266" s="201" t="str">
        <f>'приложение 1.1 '!A269</f>
        <v>2.1.3.50</v>
      </c>
      <c r="B266" s="140" t="str">
        <f>'приложение 1.1 '!B269</f>
        <v>Строительство ТП№36 2х630кВА мкр.43</v>
      </c>
      <c r="C266" s="104" t="s">
        <v>1150</v>
      </c>
      <c r="D266" s="104" t="s">
        <v>473</v>
      </c>
      <c r="E266" s="203">
        <f>'приложение 1.1 '!E269</f>
        <v>1.26</v>
      </c>
      <c r="F266" s="104"/>
      <c r="G266" s="203">
        <f>'приложение 1.1 '!D269</f>
        <v>0</v>
      </c>
      <c r="H266" s="105"/>
      <c r="I266" s="104">
        <f>'приложение 1.1 '!F269</f>
        <v>2017</v>
      </c>
      <c r="J266" s="104">
        <f>'приложение 1.1 '!G269</f>
        <v>2017</v>
      </c>
      <c r="K266" s="174" t="s">
        <v>284</v>
      </c>
      <c r="L266" s="174" t="s">
        <v>284</v>
      </c>
      <c r="M266" s="174" t="s">
        <v>284</v>
      </c>
      <c r="N266" s="174" t="s">
        <v>284</v>
      </c>
      <c r="O266" s="443">
        <f t="shared" si="41"/>
        <v>0</v>
      </c>
      <c r="P266" s="443">
        <f t="shared" si="42"/>
        <v>0</v>
      </c>
      <c r="Q266" s="220">
        <f>'приложение 1.1 '!H269</f>
        <v>13.876569990000007</v>
      </c>
      <c r="R266" s="106"/>
      <c r="S266" s="106">
        <f>'приложение 1.1 '!I269</f>
        <v>13.876569990000007</v>
      </c>
      <c r="T266" s="106"/>
      <c r="U266" s="107" t="s">
        <v>492</v>
      </c>
      <c r="V266" s="109"/>
      <c r="W266" s="436" t="s">
        <v>1965</v>
      </c>
      <c r="X266" s="110">
        <v>10.5</v>
      </c>
      <c r="Y266" s="110">
        <v>8.4</v>
      </c>
      <c r="Z266" s="110">
        <v>13.27</v>
      </c>
      <c r="AA266" s="110">
        <v>24.86</v>
      </c>
    </row>
    <row r="267" spans="1:27" ht="185.1" customHeight="1">
      <c r="A267" s="201" t="str">
        <f>'приложение 1.1 '!A270</f>
        <v>2.1.3.52</v>
      </c>
      <c r="B267" s="140" t="str">
        <f>'приложение 1.1 '!B270</f>
        <v>Строительство РП(ТП) 2х2500кВА мкр.35</v>
      </c>
      <c r="C267" s="104" t="s">
        <v>1150</v>
      </c>
      <c r="D267" s="104" t="s">
        <v>473</v>
      </c>
      <c r="E267" s="203">
        <f>'приложение 1.1 '!E270</f>
        <v>5</v>
      </c>
      <c r="F267" s="104"/>
      <c r="G267" s="203">
        <f>'приложение 1.1 '!D270</f>
        <v>0</v>
      </c>
      <c r="H267" s="105"/>
      <c r="I267" s="104">
        <f>'приложение 1.1 '!F270</f>
        <v>2016</v>
      </c>
      <c r="J267" s="104">
        <f>'приложение 1.1 '!G270</f>
        <v>2016</v>
      </c>
      <c r="K267" s="174" t="s">
        <v>284</v>
      </c>
      <c r="L267" s="174" t="s">
        <v>284</v>
      </c>
      <c r="M267" s="174" t="s">
        <v>284</v>
      </c>
      <c r="N267" s="174" t="s">
        <v>284</v>
      </c>
      <c r="O267" s="443">
        <f t="shared" si="41"/>
        <v>100</v>
      </c>
      <c r="P267" s="443">
        <f t="shared" si="42"/>
        <v>100</v>
      </c>
      <c r="Q267" s="220">
        <f>'приложение 1.1 '!H270</f>
        <v>19.662046380000003</v>
      </c>
      <c r="R267" s="106"/>
      <c r="S267" s="106">
        <f>'приложение 1.1 '!I270</f>
        <v>0</v>
      </c>
      <c r="T267" s="106"/>
      <c r="U267" s="107" t="s">
        <v>492</v>
      </c>
      <c r="V267" s="109"/>
      <c r="W267" s="436" t="s">
        <v>1965</v>
      </c>
      <c r="X267" s="110">
        <v>10.5</v>
      </c>
      <c r="Y267" s="110">
        <v>8.4</v>
      </c>
      <c r="Z267" s="110">
        <v>13.27</v>
      </c>
      <c r="AA267" s="110">
        <v>24.86</v>
      </c>
    </row>
    <row r="268" spans="1:27" ht="185.1" customHeight="1">
      <c r="A268" s="201" t="str">
        <f>'приложение 1.1 '!A271</f>
        <v>2.1.3.54</v>
      </c>
      <c r="B268" s="140" t="str">
        <f>'приложение 1.1 '!B271</f>
        <v>Строительство ТП-2х1600кВА 45 к.к.</v>
      </c>
      <c r="C268" s="104" t="s">
        <v>1150</v>
      </c>
      <c r="D268" s="104" t="s">
        <v>473</v>
      </c>
      <c r="E268" s="203">
        <f>'приложение 1.1 '!E271</f>
        <v>3.2</v>
      </c>
      <c r="F268" s="104"/>
      <c r="G268" s="203">
        <f>'приложение 1.1 '!D271</f>
        <v>0</v>
      </c>
      <c r="H268" s="105"/>
      <c r="I268" s="104">
        <f>'приложение 1.1 '!F271</f>
        <v>2015</v>
      </c>
      <c r="J268" s="104">
        <f>'приложение 1.1 '!G271</f>
        <v>2015</v>
      </c>
      <c r="K268" s="174" t="s">
        <v>284</v>
      </c>
      <c r="L268" s="174" t="s">
        <v>284</v>
      </c>
      <c r="M268" s="174" t="s">
        <v>284</v>
      </c>
      <c r="N268" s="174" t="s">
        <v>284</v>
      </c>
      <c r="O268" s="443">
        <f t="shared" si="41"/>
        <v>100</v>
      </c>
      <c r="P268" s="443">
        <f t="shared" si="42"/>
        <v>100</v>
      </c>
      <c r="Q268" s="220">
        <f>'приложение 1.1 '!H271</f>
        <v>11.86053662</v>
      </c>
      <c r="R268" s="106"/>
      <c r="S268" s="106">
        <f>'приложение 1.1 '!I271</f>
        <v>0</v>
      </c>
      <c r="T268" s="106"/>
      <c r="U268" s="107" t="s">
        <v>492</v>
      </c>
      <c r="V268" s="109"/>
      <c r="W268" s="436" t="s">
        <v>1965</v>
      </c>
      <c r="X268" s="110">
        <v>10.5</v>
      </c>
      <c r="Y268" s="110">
        <v>8.4</v>
      </c>
      <c r="Z268" s="110">
        <v>13.27</v>
      </c>
      <c r="AA268" s="110">
        <v>24.86</v>
      </c>
    </row>
    <row r="269" spans="1:27" ht="185.1" customHeight="1">
      <c r="A269" s="201" t="str">
        <f>'приложение 1.1 '!A272</f>
        <v>2.1.3.55</v>
      </c>
      <c r="B269" s="140" t="str">
        <f>'приложение 1.1 '!B272</f>
        <v xml:space="preserve">Строительство ТП-2х630кВА по ул.Инженерная </v>
      </c>
      <c r="C269" s="104" t="s">
        <v>1150</v>
      </c>
      <c r="D269" s="104" t="s">
        <v>473</v>
      </c>
      <c r="E269" s="203">
        <f>'приложение 1.1 '!E272</f>
        <v>1.26</v>
      </c>
      <c r="F269" s="104"/>
      <c r="G269" s="203">
        <f>'приложение 1.1 '!D272</f>
        <v>0</v>
      </c>
      <c r="H269" s="105"/>
      <c r="I269" s="104">
        <f>'приложение 1.1 '!F272</f>
        <v>2014</v>
      </c>
      <c r="J269" s="104">
        <f>'приложение 1.1 '!G272</f>
        <v>2014</v>
      </c>
      <c r="K269" s="174" t="s">
        <v>284</v>
      </c>
      <c r="L269" s="174" t="s">
        <v>284</v>
      </c>
      <c r="M269" s="174" t="s">
        <v>284</v>
      </c>
      <c r="N269" s="174" t="s">
        <v>284</v>
      </c>
      <c r="O269" s="443">
        <f t="shared" si="41"/>
        <v>100</v>
      </c>
      <c r="P269" s="443">
        <f t="shared" si="42"/>
        <v>100</v>
      </c>
      <c r="Q269" s="220">
        <f>'приложение 1.1 '!H272</f>
        <v>2.9441095599999998</v>
      </c>
      <c r="R269" s="106"/>
      <c r="S269" s="106">
        <f>'приложение 1.1 '!I272</f>
        <v>0</v>
      </c>
      <c r="T269" s="106"/>
      <c r="U269" s="107" t="s">
        <v>492</v>
      </c>
      <c r="V269" s="109"/>
      <c r="W269" s="436" t="s">
        <v>1965</v>
      </c>
      <c r="X269" s="110">
        <v>10.5</v>
      </c>
      <c r="Y269" s="110">
        <v>8.4</v>
      </c>
      <c r="Z269" s="110">
        <v>13.27</v>
      </c>
      <c r="AA269" s="110">
        <v>24.86</v>
      </c>
    </row>
    <row r="270" spans="1:27" ht="185.1" customHeight="1">
      <c r="A270" s="201" t="str">
        <f>'приложение 1.1 '!A273</f>
        <v>2.1.3.60</v>
      </c>
      <c r="B270" s="140" t="str">
        <f>'приложение 1.1 '!B273</f>
        <v>Строительство РП(ТП) 2х2500кВА мкр.1</v>
      </c>
      <c r="C270" s="104" t="s">
        <v>1150</v>
      </c>
      <c r="D270" s="104" t="s">
        <v>473</v>
      </c>
      <c r="E270" s="203">
        <f>'приложение 1.1 '!E273</f>
        <v>5</v>
      </c>
      <c r="F270" s="104"/>
      <c r="G270" s="203">
        <f>'приложение 1.1 '!D273</f>
        <v>0</v>
      </c>
      <c r="H270" s="105"/>
      <c r="I270" s="104">
        <f>'приложение 1.1 '!F273</f>
        <v>2014</v>
      </c>
      <c r="J270" s="104">
        <f>'приложение 1.1 '!G273</f>
        <v>2016</v>
      </c>
      <c r="K270" s="174" t="s">
        <v>284</v>
      </c>
      <c r="L270" s="174" t="s">
        <v>284</v>
      </c>
      <c r="M270" s="174" t="s">
        <v>284</v>
      </c>
      <c r="N270" s="174" t="s">
        <v>284</v>
      </c>
      <c r="O270" s="443">
        <f t="shared" si="41"/>
        <v>100</v>
      </c>
      <c r="P270" s="443">
        <f t="shared" si="42"/>
        <v>100</v>
      </c>
      <c r="Q270" s="220">
        <f>'приложение 1.1 '!H273</f>
        <v>27.256769310000003</v>
      </c>
      <c r="R270" s="106"/>
      <c r="S270" s="106">
        <f>'приложение 1.1 '!I273</f>
        <v>0</v>
      </c>
      <c r="T270" s="106"/>
      <c r="U270" s="107" t="s">
        <v>492</v>
      </c>
      <c r="V270" s="109"/>
      <c r="W270" s="436" t="s">
        <v>1965</v>
      </c>
      <c r="X270" s="110">
        <v>10.5</v>
      </c>
      <c r="Y270" s="110">
        <v>8.4</v>
      </c>
      <c r="Z270" s="110">
        <v>13.27</v>
      </c>
      <c r="AA270" s="110">
        <v>24.86</v>
      </c>
    </row>
    <row r="271" spans="1:27" ht="219" customHeight="1">
      <c r="A271" s="201" t="str">
        <f>'приложение 1.1 '!A274</f>
        <v>2.1.3.61</v>
      </c>
      <c r="B271" s="140" t="str">
        <f>'приложение 1.1 '!B274</f>
        <v>Строительство ТП№10 2х2500кВА мкр.23А</v>
      </c>
      <c r="C271" s="104" t="s">
        <v>1150</v>
      </c>
      <c r="D271" s="104" t="s">
        <v>473</v>
      </c>
      <c r="E271" s="203">
        <f>'приложение 1.1 '!E274</f>
        <v>5</v>
      </c>
      <c r="F271" s="104"/>
      <c r="G271" s="203">
        <f>'приложение 1.1 '!D274</f>
        <v>0</v>
      </c>
      <c r="H271" s="105"/>
      <c r="I271" s="104">
        <f>'приложение 1.1 '!F274</f>
        <v>2016</v>
      </c>
      <c r="J271" s="104">
        <f>'приложение 1.1 '!G274</f>
        <v>2017</v>
      </c>
      <c r="K271" s="174" t="s">
        <v>284</v>
      </c>
      <c r="L271" s="174" t="s">
        <v>284</v>
      </c>
      <c r="M271" s="174" t="s">
        <v>284</v>
      </c>
      <c r="N271" s="174" t="s">
        <v>284</v>
      </c>
      <c r="O271" s="443">
        <f t="shared" si="41"/>
        <v>82.361268220549803</v>
      </c>
      <c r="P271" s="443">
        <f t="shared" si="42"/>
        <v>82.361268220549803</v>
      </c>
      <c r="Q271" s="220">
        <f>'приложение 1.1 '!H274</f>
        <v>14.960820500000001</v>
      </c>
      <c r="R271" s="106"/>
      <c r="S271" s="106">
        <f>'приложение 1.1 '!I274</f>
        <v>2.6388990000000003</v>
      </c>
      <c r="T271" s="106"/>
      <c r="U271" s="107" t="s">
        <v>492</v>
      </c>
      <c r="V271" s="109"/>
      <c r="W271" s="436" t="s">
        <v>1965</v>
      </c>
      <c r="X271" s="110">
        <v>10.5</v>
      </c>
      <c r="Y271" s="110">
        <v>8.4</v>
      </c>
      <c r="Z271" s="110">
        <v>13.27</v>
      </c>
      <c r="AA271" s="110">
        <v>24.86</v>
      </c>
    </row>
    <row r="272" spans="1:27" ht="219" customHeight="1">
      <c r="A272" s="201" t="str">
        <f>'приложение 1.1 '!A275</f>
        <v>2.1.3.62</v>
      </c>
      <c r="B272" s="140" t="str">
        <f>'приложение 1.1 '!B275</f>
        <v>Строительство ТП№11 2х2500кВА мкр.23А</v>
      </c>
      <c r="C272" s="104" t="s">
        <v>1150</v>
      </c>
      <c r="D272" s="104" t="s">
        <v>473</v>
      </c>
      <c r="E272" s="203">
        <f>'приложение 1.1 '!E275</f>
        <v>5</v>
      </c>
      <c r="F272" s="104"/>
      <c r="G272" s="203">
        <f>'приложение 1.1 '!D275</f>
        <v>0</v>
      </c>
      <c r="H272" s="105"/>
      <c r="I272" s="104">
        <f>'приложение 1.1 '!F275</f>
        <v>2016</v>
      </c>
      <c r="J272" s="104">
        <f>'приложение 1.1 '!G275</f>
        <v>2016</v>
      </c>
      <c r="K272" s="174" t="s">
        <v>284</v>
      </c>
      <c r="L272" s="174" t="s">
        <v>284</v>
      </c>
      <c r="M272" s="174" t="s">
        <v>284</v>
      </c>
      <c r="N272" s="174" t="s">
        <v>284</v>
      </c>
      <c r="O272" s="443">
        <f t="shared" si="41"/>
        <v>100</v>
      </c>
      <c r="P272" s="443">
        <f t="shared" si="42"/>
        <v>100</v>
      </c>
      <c r="Q272" s="220">
        <f>'приложение 1.1 '!H275</f>
        <v>15.22747616</v>
      </c>
      <c r="R272" s="106"/>
      <c r="S272" s="106">
        <f>'приложение 1.1 '!I275</f>
        <v>0</v>
      </c>
      <c r="T272" s="106"/>
      <c r="U272" s="107" t="s">
        <v>492</v>
      </c>
      <c r="V272" s="109"/>
      <c r="W272" s="436" t="s">
        <v>1965</v>
      </c>
      <c r="X272" s="110">
        <v>10.5</v>
      </c>
      <c r="Y272" s="110">
        <v>8.4</v>
      </c>
      <c r="Z272" s="110">
        <v>13.27</v>
      </c>
      <c r="AA272" s="110">
        <v>24.86</v>
      </c>
    </row>
    <row r="273" spans="1:27" ht="219" customHeight="1">
      <c r="A273" s="201" t="str">
        <f>'приложение 1.1 '!A276</f>
        <v>2.1.3.71</v>
      </c>
      <c r="B273" s="140" t="str">
        <f>'приложение 1.1 '!B276</f>
        <v>Строительство ТП1 2х1600кВА мкр.42</v>
      </c>
      <c r="C273" s="104" t="s">
        <v>1150</v>
      </c>
      <c r="D273" s="104" t="s">
        <v>473</v>
      </c>
      <c r="E273" s="203">
        <f>'приложение 1.1 '!E276</f>
        <v>3.2</v>
      </c>
      <c r="F273" s="104"/>
      <c r="G273" s="203">
        <f>'приложение 1.1 '!D276</f>
        <v>0</v>
      </c>
      <c r="H273" s="105"/>
      <c r="I273" s="104">
        <f>'приложение 1.1 '!F276</f>
        <v>2016</v>
      </c>
      <c r="J273" s="104">
        <f>'приложение 1.1 '!G276</f>
        <v>2016</v>
      </c>
      <c r="K273" s="174" t="s">
        <v>284</v>
      </c>
      <c r="L273" s="174" t="s">
        <v>284</v>
      </c>
      <c r="M273" s="174" t="s">
        <v>284</v>
      </c>
      <c r="N273" s="174" t="s">
        <v>284</v>
      </c>
      <c r="O273" s="443">
        <f t="shared" si="41"/>
        <v>100</v>
      </c>
      <c r="P273" s="443">
        <f t="shared" si="42"/>
        <v>100</v>
      </c>
      <c r="Q273" s="220">
        <f>'приложение 1.1 '!H276</f>
        <v>8.0958156579661029</v>
      </c>
      <c r="R273" s="106"/>
      <c r="S273" s="106">
        <f>'приложение 1.1 '!I276</f>
        <v>0</v>
      </c>
      <c r="T273" s="106"/>
      <c r="U273" s="107" t="s">
        <v>492</v>
      </c>
      <c r="V273" s="109"/>
      <c r="W273" s="436" t="s">
        <v>1965</v>
      </c>
      <c r="X273" s="110">
        <v>10.5</v>
      </c>
      <c r="Y273" s="110">
        <v>8.4</v>
      </c>
      <c r="Z273" s="110">
        <v>13.27</v>
      </c>
      <c r="AA273" s="110">
        <v>24.86</v>
      </c>
    </row>
    <row r="274" spans="1:27" ht="219" customHeight="1">
      <c r="A274" s="201" t="str">
        <f>'приложение 1.1 '!A277</f>
        <v>2.1.3.72</v>
      </c>
      <c r="B274" s="140" t="str">
        <f>'приложение 1.1 '!B277</f>
        <v>Строительство ТП2 2х2500кВА мкр.42</v>
      </c>
      <c r="C274" s="104" t="s">
        <v>1150</v>
      </c>
      <c r="D274" s="104" t="s">
        <v>473</v>
      </c>
      <c r="E274" s="203">
        <f>'приложение 1.1 '!E277</f>
        <v>5</v>
      </c>
      <c r="F274" s="104"/>
      <c r="G274" s="203">
        <f>'приложение 1.1 '!D277</f>
        <v>0</v>
      </c>
      <c r="H274" s="105"/>
      <c r="I274" s="104">
        <f>'приложение 1.1 '!F277</f>
        <v>2017</v>
      </c>
      <c r="J274" s="104">
        <f>'приложение 1.1 '!G277</f>
        <v>2017</v>
      </c>
      <c r="K274" s="174" t="s">
        <v>284</v>
      </c>
      <c r="L274" s="174" t="s">
        <v>284</v>
      </c>
      <c r="M274" s="174" t="s">
        <v>284</v>
      </c>
      <c r="N274" s="174" t="s">
        <v>284</v>
      </c>
      <c r="O274" s="443">
        <f t="shared" si="41"/>
        <v>0</v>
      </c>
      <c r="P274" s="443">
        <f t="shared" si="42"/>
        <v>0</v>
      </c>
      <c r="Q274" s="220">
        <f>'приложение 1.1 '!H277</f>
        <v>16.35201</v>
      </c>
      <c r="R274" s="106"/>
      <c r="S274" s="106">
        <f>'приложение 1.1 '!I277</f>
        <v>16.35201</v>
      </c>
      <c r="T274" s="106"/>
      <c r="U274" s="107" t="s">
        <v>2138</v>
      </c>
      <c r="V274" s="109"/>
      <c r="W274" s="436" t="s">
        <v>2136</v>
      </c>
      <c r="X274" s="110">
        <v>10.5</v>
      </c>
      <c r="Y274" s="110">
        <v>8.4</v>
      </c>
      <c r="Z274" s="110">
        <v>13.27</v>
      </c>
      <c r="AA274" s="110">
        <v>24.86</v>
      </c>
    </row>
    <row r="275" spans="1:27" ht="219" customHeight="1">
      <c r="A275" s="201" t="str">
        <f>'приложение 1.1 '!A278</f>
        <v>2.1.3.73</v>
      </c>
      <c r="B275" s="140" t="str">
        <f>'приложение 1.1 '!B278</f>
        <v>Строительство ТП-2х2500кВА мкр.24 (Жилой комплекс №304 (КРП) ДСК-1)</v>
      </c>
      <c r="C275" s="104" t="s">
        <v>1150</v>
      </c>
      <c r="D275" s="104" t="s">
        <v>473</v>
      </c>
      <c r="E275" s="203">
        <f>'приложение 1.1 '!E278</f>
        <v>5</v>
      </c>
      <c r="F275" s="104"/>
      <c r="G275" s="203">
        <f>'приложение 1.1 '!D278</f>
        <v>0</v>
      </c>
      <c r="H275" s="105"/>
      <c r="I275" s="104">
        <f>'приложение 1.1 '!F278</f>
        <v>2015</v>
      </c>
      <c r="J275" s="104">
        <f>'приложение 1.1 '!G278</f>
        <v>2015</v>
      </c>
      <c r="K275" s="174" t="s">
        <v>284</v>
      </c>
      <c r="L275" s="174" t="s">
        <v>284</v>
      </c>
      <c r="M275" s="174" t="s">
        <v>284</v>
      </c>
      <c r="N275" s="174" t="s">
        <v>284</v>
      </c>
      <c r="O275" s="443">
        <f t="shared" si="41"/>
        <v>100</v>
      </c>
      <c r="P275" s="443">
        <f t="shared" si="42"/>
        <v>100</v>
      </c>
      <c r="Q275" s="220">
        <f>'приложение 1.1 '!H278</f>
        <v>16.09026141</v>
      </c>
      <c r="R275" s="106"/>
      <c r="S275" s="106">
        <f>'приложение 1.1 '!I278</f>
        <v>0</v>
      </c>
      <c r="T275" s="106"/>
      <c r="U275" s="107" t="s">
        <v>492</v>
      </c>
      <c r="V275" s="109"/>
      <c r="W275" s="436" t="s">
        <v>1965</v>
      </c>
      <c r="X275" s="110">
        <v>10.5</v>
      </c>
      <c r="Y275" s="110">
        <v>8.4</v>
      </c>
      <c r="Z275" s="110">
        <v>13.27</v>
      </c>
      <c r="AA275" s="110">
        <v>24.86</v>
      </c>
    </row>
    <row r="276" spans="1:27" ht="219" customHeight="1">
      <c r="A276" s="201" t="str">
        <f>'приложение 1.1 '!A279</f>
        <v>2.1.3.89</v>
      </c>
      <c r="B276" s="140" t="str">
        <f>'приложение 1.1 '!B279</f>
        <v>Строительство ТП 2х1600кВА мкр.20А</v>
      </c>
      <c r="C276" s="104" t="s">
        <v>1150</v>
      </c>
      <c r="D276" s="104" t="s">
        <v>473</v>
      </c>
      <c r="E276" s="203">
        <f>'приложение 1.1 '!E279</f>
        <v>3.2</v>
      </c>
      <c r="F276" s="104"/>
      <c r="G276" s="203">
        <f>'приложение 1.1 '!D279</f>
        <v>0</v>
      </c>
      <c r="H276" s="105"/>
      <c r="I276" s="104">
        <f>'приложение 1.1 '!F279</f>
        <v>2016</v>
      </c>
      <c r="J276" s="104">
        <f>'приложение 1.1 '!G279</f>
        <v>2016</v>
      </c>
      <c r="K276" s="174" t="s">
        <v>284</v>
      </c>
      <c r="L276" s="174" t="s">
        <v>284</v>
      </c>
      <c r="M276" s="174" t="s">
        <v>284</v>
      </c>
      <c r="N276" s="174" t="s">
        <v>284</v>
      </c>
      <c r="O276" s="443">
        <f t="shared" ref="O276:O346" si="43">100-(S276*100/Q276)</f>
        <v>100</v>
      </c>
      <c r="P276" s="443">
        <f t="shared" ref="P276:P346" si="44">O276</f>
        <v>100</v>
      </c>
      <c r="Q276" s="220">
        <f>'приложение 1.1 '!H279</f>
        <v>10.119472346101697</v>
      </c>
      <c r="R276" s="106"/>
      <c r="S276" s="106">
        <f>'приложение 1.1 '!I279</f>
        <v>0</v>
      </c>
      <c r="T276" s="106"/>
      <c r="U276" s="107" t="s">
        <v>492</v>
      </c>
      <c r="V276" s="109"/>
      <c r="W276" s="436" t="s">
        <v>1965</v>
      </c>
      <c r="X276" s="110">
        <v>10.5</v>
      </c>
      <c r="Y276" s="110">
        <v>8.4</v>
      </c>
      <c r="Z276" s="110">
        <v>13.27</v>
      </c>
      <c r="AA276" s="110">
        <v>24.86</v>
      </c>
    </row>
    <row r="277" spans="1:27" ht="219" customHeight="1">
      <c r="A277" s="201" t="str">
        <f>'приложение 1.1 '!A280</f>
        <v>2.1.3.90</v>
      </c>
      <c r="B277" s="140" t="str">
        <f>'приложение 1.1 '!B280</f>
        <v>Строительство ТП 2х2500кВА мкр.20А (стр.18)</v>
      </c>
      <c r="C277" s="104" t="s">
        <v>1150</v>
      </c>
      <c r="D277" s="104" t="s">
        <v>473</v>
      </c>
      <c r="E277" s="203">
        <f>'приложение 1.1 '!E280</f>
        <v>5</v>
      </c>
      <c r="F277" s="104"/>
      <c r="G277" s="203">
        <f>'приложение 1.1 '!D280</f>
        <v>0</v>
      </c>
      <c r="H277" s="105"/>
      <c r="I277" s="104">
        <f>'приложение 1.1 '!F280</f>
        <v>2017</v>
      </c>
      <c r="J277" s="104">
        <f>'приложение 1.1 '!G280</f>
        <v>2017</v>
      </c>
      <c r="K277" s="174" t="s">
        <v>284</v>
      </c>
      <c r="L277" s="174" t="s">
        <v>284</v>
      </c>
      <c r="M277" s="174" t="s">
        <v>284</v>
      </c>
      <c r="N277" s="174" t="s">
        <v>284</v>
      </c>
      <c r="O277" s="443">
        <f t="shared" si="43"/>
        <v>0</v>
      </c>
      <c r="P277" s="443">
        <f t="shared" si="44"/>
        <v>0</v>
      </c>
      <c r="Q277" s="220">
        <f>'приложение 1.1 '!H280</f>
        <v>16.349930000000001</v>
      </c>
      <c r="R277" s="106"/>
      <c r="S277" s="106">
        <f>'приложение 1.1 '!I280</f>
        <v>16.349930000000001</v>
      </c>
      <c r="T277" s="106"/>
      <c r="U277" s="107" t="s">
        <v>492</v>
      </c>
      <c r="V277" s="109"/>
      <c r="W277" s="436" t="s">
        <v>1965</v>
      </c>
      <c r="X277" s="110">
        <v>10.5</v>
      </c>
      <c r="Y277" s="110">
        <v>8.4</v>
      </c>
      <c r="Z277" s="110">
        <v>13.27</v>
      </c>
      <c r="AA277" s="110">
        <v>24.86</v>
      </c>
    </row>
    <row r="278" spans="1:27" ht="219" customHeight="1">
      <c r="A278" s="201" t="str">
        <f>'приложение 1.1 '!A281</f>
        <v>2.1.3.93</v>
      </c>
      <c r="B278" s="140" t="str">
        <f>'приложение 1.1 '!B281</f>
        <v>Строительство ТП 2х630кВА мкр.16А</v>
      </c>
      <c r="C278" s="104" t="s">
        <v>1150</v>
      </c>
      <c r="D278" s="104" t="s">
        <v>473</v>
      </c>
      <c r="E278" s="203">
        <f>'приложение 1.1 '!E281</f>
        <v>1.26</v>
      </c>
      <c r="F278" s="104"/>
      <c r="G278" s="203">
        <f>'приложение 1.1 '!D281</f>
        <v>0</v>
      </c>
      <c r="H278" s="105"/>
      <c r="I278" s="104">
        <f>'приложение 1.1 '!F281</f>
        <v>2016</v>
      </c>
      <c r="J278" s="104">
        <f>'приложение 1.1 '!G281</f>
        <v>2016</v>
      </c>
      <c r="K278" s="174" t="s">
        <v>284</v>
      </c>
      <c r="L278" s="174" t="s">
        <v>284</v>
      </c>
      <c r="M278" s="174" t="s">
        <v>284</v>
      </c>
      <c r="N278" s="174" t="s">
        <v>284</v>
      </c>
      <c r="O278" s="443">
        <f t="shared" ref="O278:O279" si="45">100-(S278*100/Q278)</f>
        <v>100</v>
      </c>
      <c r="P278" s="443">
        <f t="shared" ref="P278:P279" si="46">O278</f>
        <v>100</v>
      </c>
      <c r="Q278" s="220">
        <f>'приложение 1.1 '!H281</f>
        <v>7.1135176200000005</v>
      </c>
      <c r="R278" s="106"/>
      <c r="S278" s="106">
        <f>'приложение 1.1 '!I281</f>
        <v>0</v>
      </c>
      <c r="T278" s="106"/>
      <c r="U278" s="107" t="s">
        <v>492</v>
      </c>
      <c r="V278" s="109"/>
      <c r="W278" s="436" t="s">
        <v>1965</v>
      </c>
      <c r="X278" s="110">
        <v>10.5</v>
      </c>
      <c r="Y278" s="110">
        <v>8.4</v>
      </c>
      <c r="Z278" s="110">
        <v>13.27</v>
      </c>
      <c r="AA278" s="110">
        <v>24.86</v>
      </c>
    </row>
    <row r="279" spans="1:27" ht="219" customHeight="1">
      <c r="A279" s="201" t="str">
        <f>'приложение 1.1 '!A282</f>
        <v>2.1.3.94</v>
      </c>
      <c r="B279" s="140" t="str">
        <f>'приложение 1.1 '!B282</f>
        <v>Строительство ТП-2х1600кВА мкр.30А</v>
      </c>
      <c r="C279" s="104" t="s">
        <v>1150</v>
      </c>
      <c r="D279" s="104" t="s">
        <v>473</v>
      </c>
      <c r="E279" s="203">
        <f>'приложение 1.1 '!E282</f>
        <v>3.2</v>
      </c>
      <c r="F279" s="104"/>
      <c r="G279" s="203">
        <f>'приложение 1.1 '!D282</f>
        <v>0</v>
      </c>
      <c r="H279" s="105"/>
      <c r="I279" s="104">
        <f>'приложение 1.1 '!F282</f>
        <v>2016</v>
      </c>
      <c r="J279" s="104">
        <f>'приложение 1.1 '!G282</f>
        <v>2016</v>
      </c>
      <c r="K279" s="174" t="s">
        <v>284</v>
      </c>
      <c r="L279" s="174" t="s">
        <v>284</v>
      </c>
      <c r="M279" s="174" t="s">
        <v>284</v>
      </c>
      <c r="N279" s="174" t="s">
        <v>284</v>
      </c>
      <c r="O279" s="443">
        <f t="shared" si="45"/>
        <v>100</v>
      </c>
      <c r="P279" s="443">
        <f t="shared" si="46"/>
        <v>100</v>
      </c>
      <c r="Q279" s="220">
        <f>'приложение 1.1 '!H282</f>
        <v>8.8760492088135603</v>
      </c>
      <c r="R279" s="106"/>
      <c r="S279" s="106">
        <f>'приложение 1.1 '!I282</f>
        <v>0</v>
      </c>
      <c r="T279" s="106"/>
      <c r="U279" s="107" t="s">
        <v>492</v>
      </c>
      <c r="V279" s="109"/>
      <c r="W279" s="436" t="s">
        <v>1965</v>
      </c>
      <c r="X279" s="110">
        <v>10.5</v>
      </c>
      <c r="Y279" s="110">
        <v>8.4</v>
      </c>
      <c r="Z279" s="110">
        <v>13.27</v>
      </c>
      <c r="AA279" s="110">
        <v>24.86</v>
      </c>
    </row>
    <row r="280" spans="1:27" ht="219" customHeight="1">
      <c r="A280" s="201" t="str">
        <f>'приложение 1.1 '!A283</f>
        <v>2.1.3.95</v>
      </c>
      <c r="B280" s="140" t="str">
        <f>'приложение 1.1 '!B283</f>
        <v>Строительство ТП-2х1000кВА п. Дорожный</v>
      </c>
      <c r="C280" s="104" t="s">
        <v>1150</v>
      </c>
      <c r="D280" s="104" t="s">
        <v>473</v>
      </c>
      <c r="E280" s="203">
        <f>'приложение 1.1 '!E283</f>
        <v>2</v>
      </c>
      <c r="F280" s="104"/>
      <c r="G280" s="203">
        <f>'приложение 1.1 '!D283</f>
        <v>0</v>
      </c>
      <c r="H280" s="105"/>
      <c r="I280" s="104">
        <f>'приложение 1.1 '!F283</f>
        <v>2016</v>
      </c>
      <c r="J280" s="104">
        <f>'приложение 1.1 '!G283</f>
        <v>2016</v>
      </c>
      <c r="K280" s="174" t="s">
        <v>284</v>
      </c>
      <c r="L280" s="174" t="s">
        <v>284</v>
      </c>
      <c r="M280" s="174" t="s">
        <v>284</v>
      </c>
      <c r="N280" s="174" t="s">
        <v>284</v>
      </c>
      <c r="O280" s="443">
        <f t="shared" ref="O280" si="47">100-(S280*100/Q280)</f>
        <v>100</v>
      </c>
      <c r="P280" s="443">
        <f t="shared" ref="P280" si="48">O280</f>
        <v>100</v>
      </c>
      <c r="Q280" s="220">
        <f>'приложение 1.1 '!H283</f>
        <v>7.3907885015254244</v>
      </c>
      <c r="R280" s="106"/>
      <c r="S280" s="106">
        <f>'приложение 1.1 '!I283</f>
        <v>0</v>
      </c>
      <c r="T280" s="106"/>
      <c r="U280" s="107" t="s">
        <v>2137</v>
      </c>
      <c r="V280" s="109"/>
      <c r="W280" s="436" t="s">
        <v>2136</v>
      </c>
      <c r="X280" s="110">
        <v>10.5</v>
      </c>
      <c r="Y280" s="110">
        <v>8.4</v>
      </c>
      <c r="Z280" s="110">
        <v>13.27</v>
      </c>
      <c r="AA280" s="110">
        <v>24.86</v>
      </c>
    </row>
    <row r="281" spans="1:27" ht="219" customHeight="1">
      <c r="A281" s="201" t="str">
        <f>'приложение 1.1 '!A284</f>
        <v>2.1.3.96</v>
      </c>
      <c r="B281" s="140" t="str">
        <f>'приложение 1.1 '!B284</f>
        <v>Строительство ТП№13 2х2500кВА мкр.31Б</v>
      </c>
      <c r="C281" s="104" t="s">
        <v>1150</v>
      </c>
      <c r="D281" s="104" t="s">
        <v>473</v>
      </c>
      <c r="E281" s="203">
        <f>'приложение 1.1 '!E284</f>
        <v>5</v>
      </c>
      <c r="F281" s="104"/>
      <c r="G281" s="203">
        <f>'приложение 1.1 '!D284</f>
        <v>0</v>
      </c>
      <c r="H281" s="105"/>
      <c r="I281" s="104">
        <f>'приложение 1.1 '!F284</f>
        <v>2017</v>
      </c>
      <c r="J281" s="104">
        <f>'приложение 1.1 '!G284</f>
        <v>2017</v>
      </c>
      <c r="K281" s="174" t="s">
        <v>284</v>
      </c>
      <c r="L281" s="174" t="s">
        <v>284</v>
      </c>
      <c r="M281" s="174" t="s">
        <v>284</v>
      </c>
      <c r="N281" s="174" t="s">
        <v>284</v>
      </c>
      <c r="O281" s="443">
        <f t="shared" ref="O281:O288" si="49">100-(S281*100/Q281)</f>
        <v>0</v>
      </c>
      <c r="P281" s="443">
        <f t="shared" ref="P281:P288" si="50">O281</f>
        <v>0</v>
      </c>
      <c r="Q281" s="220">
        <f>'приложение 1.1 '!H284</f>
        <v>15.59198</v>
      </c>
      <c r="R281" s="106"/>
      <c r="S281" s="106">
        <f>'приложение 1.1 '!I284</f>
        <v>15.59198</v>
      </c>
      <c r="T281" s="106"/>
      <c r="U281" s="107" t="s">
        <v>492</v>
      </c>
      <c r="V281" s="109"/>
      <c r="W281" s="436" t="s">
        <v>1965</v>
      </c>
      <c r="X281" s="110">
        <v>10.5</v>
      </c>
      <c r="Y281" s="110">
        <v>8.4</v>
      </c>
      <c r="Z281" s="110">
        <v>13.27</v>
      </c>
      <c r="AA281" s="110">
        <v>24.86</v>
      </c>
    </row>
    <row r="282" spans="1:27" ht="219" customHeight="1">
      <c r="A282" s="201" t="str">
        <f>'приложение 1.1 '!A285</f>
        <v>2.1.3.97</v>
      </c>
      <c r="B282" s="140" t="str">
        <f>'приложение 1.1 '!B285</f>
        <v>Строительство ТП№15 2х1250кВА мкр.31Б</v>
      </c>
      <c r="C282" s="104" t="s">
        <v>1150</v>
      </c>
      <c r="D282" s="104" t="s">
        <v>473</v>
      </c>
      <c r="E282" s="203">
        <f>'приложение 1.1 '!E285</f>
        <v>2.5</v>
      </c>
      <c r="F282" s="104"/>
      <c r="G282" s="203">
        <f>'приложение 1.1 '!D285</f>
        <v>0</v>
      </c>
      <c r="H282" s="105"/>
      <c r="I282" s="104">
        <f>'приложение 1.1 '!F285</f>
        <v>2017</v>
      </c>
      <c r="J282" s="104">
        <f>'приложение 1.1 '!G285</f>
        <v>2017</v>
      </c>
      <c r="K282" s="174" t="s">
        <v>284</v>
      </c>
      <c r="L282" s="174" t="s">
        <v>284</v>
      </c>
      <c r="M282" s="174" t="s">
        <v>284</v>
      </c>
      <c r="N282" s="174" t="s">
        <v>284</v>
      </c>
      <c r="O282" s="443">
        <f t="shared" si="49"/>
        <v>0</v>
      </c>
      <c r="P282" s="443">
        <f t="shared" si="50"/>
        <v>0</v>
      </c>
      <c r="Q282" s="220">
        <f>'приложение 1.1 '!H285</f>
        <v>9.8240800000000004</v>
      </c>
      <c r="R282" s="106"/>
      <c r="S282" s="106">
        <f>'приложение 1.1 '!I285</f>
        <v>9.8240800000000004</v>
      </c>
      <c r="T282" s="106"/>
      <c r="U282" s="107" t="s">
        <v>492</v>
      </c>
      <c r="V282" s="109"/>
      <c r="W282" s="436" t="s">
        <v>1965</v>
      </c>
      <c r="X282" s="110">
        <v>10.5</v>
      </c>
      <c r="Y282" s="110">
        <v>8.4</v>
      </c>
      <c r="Z282" s="110">
        <v>13.27</v>
      </c>
      <c r="AA282" s="110">
        <v>24.86</v>
      </c>
    </row>
    <row r="283" spans="1:27" ht="219" customHeight="1">
      <c r="A283" s="201" t="str">
        <f>'приложение 1.1 '!A286</f>
        <v>2.1.3.98</v>
      </c>
      <c r="B283" s="140" t="str">
        <f>'приложение 1.1 '!B286</f>
        <v>Строительство ТП№1 2х630кВА п. Дорожный</v>
      </c>
      <c r="C283" s="104" t="s">
        <v>1150</v>
      </c>
      <c r="D283" s="104" t="s">
        <v>473</v>
      </c>
      <c r="E283" s="203">
        <f>'приложение 1.1 '!E286</f>
        <v>1.26</v>
      </c>
      <c r="F283" s="104"/>
      <c r="G283" s="203">
        <f>'приложение 1.1 '!D286</f>
        <v>0</v>
      </c>
      <c r="H283" s="105"/>
      <c r="I283" s="104">
        <f>'приложение 1.1 '!F286</f>
        <v>2017</v>
      </c>
      <c r="J283" s="104">
        <f>'приложение 1.1 '!G286</f>
        <v>2017</v>
      </c>
      <c r="K283" s="174" t="s">
        <v>284</v>
      </c>
      <c r="L283" s="174" t="s">
        <v>284</v>
      </c>
      <c r="M283" s="174" t="s">
        <v>284</v>
      </c>
      <c r="N283" s="174" t="s">
        <v>284</v>
      </c>
      <c r="O283" s="443">
        <f t="shared" si="49"/>
        <v>0</v>
      </c>
      <c r="P283" s="443">
        <f t="shared" si="50"/>
        <v>0</v>
      </c>
      <c r="Q283" s="220">
        <f>'приложение 1.1 '!H286</f>
        <v>7.26715</v>
      </c>
      <c r="R283" s="106"/>
      <c r="S283" s="106">
        <f>'приложение 1.1 '!I286</f>
        <v>7.26715</v>
      </c>
      <c r="T283" s="106"/>
      <c r="U283" s="107" t="s">
        <v>492</v>
      </c>
      <c r="V283" s="109"/>
      <c r="W283" s="436" t="s">
        <v>2136</v>
      </c>
      <c r="X283" s="110">
        <v>10.5</v>
      </c>
      <c r="Y283" s="110">
        <v>8.4</v>
      </c>
      <c r="Z283" s="110">
        <v>13.27</v>
      </c>
      <c r="AA283" s="110">
        <v>24.86</v>
      </c>
    </row>
    <row r="284" spans="1:27" ht="219" customHeight="1">
      <c r="A284" s="201" t="str">
        <f>'приложение 1.1 '!A287</f>
        <v>2.1.3.99</v>
      </c>
      <c r="B284" s="140" t="str">
        <f>'приложение 1.1 '!B287</f>
        <v>Строительство ТП3 2х1600кВА мкр.42</v>
      </c>
      <c r="C284" s="104" t="s">
        <v>1150</v>
      </c>
      <c r="D284" s="104" t="s">
        <v>473</v>
      </c>
      <c r="E284" s="203">
        <f>'приложение 1.1 '!E287</f>
        <v>3.2</v>
      </c>
      <c r="F284" s="104"/>
      <c r="G284" s="203">
        <f>'приложение 1.1 '!D287</f>
        <v>0</v>
      </c>
      <c r="H284" s="105"/>
      <c r="I284" s="104">
        <f>'приложение 1.1 '!F287</f>
        <v>2017</v>
      </c>
      <c r="J284" s="104">
        <f>'приложение 1.1 '!G287</f>
        <v>2017</v>
      </c>
      <c r="K284" s="174" t="s">
        <v>284</v>
      </c>
      <c r="L284" s="174" t="s">
        <v>284</v>
      </c>
      <c r="M284" s="174" t="s">
        <v>284</v>
      </c>
      <c r="N284" s="174" t="s">
        <v>284</v>
      </c>
      <c r="O284" s="443">
        <f t="shared" si="49"/>
        <v>0</v>
      </c>
      <c r="P284" s="443">
        <f t="shared" si="50"/>
        <v>0</v>
      </c>
      <c r="Q284" s="220">
        <f>'приложение 1.1 '!H287</f>
        <v>8.0890000000000004</v>
      </c>
      <c r="R284" s="106"/>
      <c r="S284" s="106">
        <f>'приложение 1.1 '!I287</f>
        <v>8.0890000000000004</v>
      </c>
      <c r="T284" s="106"/>
      <c r="U284" s="107" t="s">
        <v>492</v>
      </c>
      <c r="V284" s="109"/>
      <c r="W284" s="436" t="s">
        <v>2136</v>
      </c>
      <c r="X284" s="110">
        <v>10.5</v>
      </c>
      <c r="Y284" s="110">
        <v>8.4</v>
      </c>
      <c r="Z284" s="110">
        <v>13.27</v>
      </c>
      <c r="AA284" s="110">
        <v>24.86</v>
      </c>
    </row>
    <row r="285" spans="1:27" ht="219" customHeight="1">
      <c r="A285" s="201" t="str">
        <f>'приложение 1.1 '!A288</f>
        <v>2.1.3.100</v>
      </c>
      <c r="B285" s="140" t="str">
        <f>'приложение 1.1 '!B288</f>
        <v>Строительство ТП-2х2500кВА мкр.44 (стр.18)</v>
      </c>
      <c r="C285" s="104" t="s">
        <v>1150</v>
      </c>
      <c r="D285" s="104" t="s">
        <v>473</v>
      </c>
      <c r="E285" s="203">
        <f>'приложение 1.1 '!E288</f>
        <v>5</v>
      </c>
      <c r="F285" s="104"/>
      <c r="G285" s="203">
        <f>'приложение 1.1 '!D288</f>
        <v>0</v>
      </c>
      <c r="H285" s="105"/>
      <c r="I285" s="104">
        <f>'приложение 1.1 '!F288</f>
        <v>2017</v>
      </c>
      <c r="J285" s="104">
        <f>'приложение 1.1 '!G288</f>
        <v>2017</v>
      </c>
      <c r="K285" s="174" t="s">
        <v>284</v>
      </c>
      <c r="L285" s="174" t="s">
        <v>284</v>
      </c>
      <c r="M285" s="174" t="s">
        <v>284</v>
      </c>
      <c r="N285" s="174" t="s">
        <v>284</v>
      </c>
      <c r="O285" s="443">
        <f t="shared" si="49"/>
        <v>0</v>
      </c>
      <c r="P285" s="443">
        <f t="shared" si="50"/>
        <v>0</v>
      </c>
      <c r="Q285" s="220">
        <f>'приложение 1.1 '!H288</f>
        <v>17.5</v>
      </c>
      <c r="R285" s="106"/>
      <c r="S285" s="106">
        <f>'приложение 1.1 '!I288</f>
        <v>17.5</v>
      </c>
      <c r="T285" s="106"/>
      <c r="U285" s="107" t="s">
        <v>492</v>
      </c>
      <c r="V285" s="109"/>
      <c r="W285" s="436" t="s">
        <v>1965</v>
      </c>
      <c r="X285" s="110">
        <v>10.5</v>
      </c>
      <c r="Y285" s="110">
        <v>8.4</v>
      </c>
      <c r="Z285" s="110">
        <v>13.27</v>
      </c>
      <c r="AA285" s="110">
        <v>24.86</v>
      </c>
    </row>
    <row r="286" spans="1:27" ht="219" customHeight="1">
      <c r="A286" s="201" t="str">
        <f>'приложение 1.1 '!A289</f>
        <v>2.1.3.101</v>
      </c>
      <c r="B286" s="140" t="str">
        <f>'приложение 1.1 '!B289</f>
        <v>Строительство ТП 2х1000кВА мкр.4</v>
      </c>
      <c r="C286" s="104" t="s">
        <v>1150</v>
      </c>
      <c r="D286" s="104" t="s">
        <v>473</v>
      </c>
      <c r="E286" s="203">
        <f>'приложение 1.1 '!E289</f>
        <v>2</v>
      </c>
      <c r="F286" s="104"/>
      <c r="G286" s="203">
        <f>'приложение 1.1 '!D289</f>
        <v>0</v>
      </c>
      <c r="H286" s="105"/>
      <c r="I286" s="104">
        <f>'приложение 1.1 '!F289</f>
        <v>2017</v>
      </c>
      <c r="J286" s="104">
        <f>'приложение 1.1 '!G289</f>
        <v>2017</v>
      </c>
      <c r="K286" s="174" t="s">
        <v>284</v>
      </c>
      <c r="L286" s="174" t="s">
        <v>284</v>
      </c>
      <c r="M286" s="174" t="s">
        <v>284</v>
      </c>
      <c r="N286" s="174" t="s">
        <v>284</v>
      </c>
      <c r="O286" s="443">
        <f t="shared" si="49"/>
        <v>0</v>
      </c>
      <c r="P286" s="443">
        <f t="shared" si="50"/>
        <v>0</v>
      </c>
      <c r="Q286" s="220">
        <f>'приложение 1.1 '!H289</f>
        <v>10</v>
      </c>
      <c r="R286" s="106"/>
      <c r="S286" s="106">
        <f>'приложение 1.1 '!I289</f>
        <v>10</v>
      </c>
      <c r="T286" s="106"/>
      <c r="U286" s="107" t="s">
        <v>492</v>
      </c>
      <c r="V286" s="109"/>
      <c r="W286" s="436" t="s">
        <v>492</v>
      </c>
      <c r="X286" s="110">
        <v>10.5</v>
      </c>
      <c r="Y286" s="110">
        <v>8.4</v>
      </c>
      <c r="Z286" s="110">
        <v>13.27</v>
      </c>
      <c r="AA286" s="110">
        <v>24.86</v>
      </c>
    </row>
    <row r="287" spans="1:27" ht="219" customHeight="1">
      <c r="A287" s="201" t="str">
        <f>'приложение 1.1 '!A290</f>
        <v>2.1.3.102</v>
      </c>
      <c r="B287" s="140" t="str">
        <f>'приложение 1.1 '!B290</f>
        <v>Строительство ТП-2х1250кВА мкр.А</v>
      </c>
      <c r="C287" s="104" t="s">
        <v>1150</v>
      </c>
      <c r="D287" s="104" t="s">
        <v>473</v>
      </c>
      <c r="E287" s="203">
        <f>'приложение 1.1 '!E290</f>
        <v>2.5</v>
      </c>
      <c r="F287" s="104"/>
      <c r="G287" s="203">
        <f>'приложение 1.1 '!D290</f>
        <v>0</v>
      </c>
      <c r="H287" s="105"/>
      <c r="I287" s="104">
        <f>'приложение 1.1 '!F290</f>
        <v>2017</v>
      </c>
      <c r="J287" s="104">
        <f>'приложение 1.1 '!G290</f>
        <v>2017</v>
      </c>
      <c r="K287" s="174" t="s">
        <v>284</v>
      </c>
      <c r="L287" s="174" t="s">
        <v>284</v>
      </c>
      <c r="M287" s="174" t="s">
        <v>284</v>
      </c>
      <c r="N287" s="174" t="s">
        <v>284</v>
      </c>
      <c r="O287" s="443">
        <f t="shared" si="49"/>
        <v>0</v>
      </c>
      <c r="P287" s="443">
        <f t="shared" si="50"/>
        <v>0</v>
      </c>
      <c r="Q287" s="220">
        <f>'приложение 1.1 '!H290</f>
        <v>11.103910000000001</v>
      </c>
      <c r="R287" s="106"/>
      <c r="S287" s="106">
        <f>'приложение 1.1 '!I290</f>
        <v>11.103910000000001</v>
      </c>
      <c r="T287" s="106"/>
      <c r="U287" s="107" t="s">
        <v>492</v>
      </c>
      <c r="V287" s="109"/>
      <c r="W287" s="436" t="s">
        <v>492</v>
      </c>
      <c r="X287" s="110">
        <v>10.5</v>
      </c>
      <c r="Y287" s="110">
        <v>8.4</v>
      </c>
      <c r="Z287" s="110">
        <v>13.27</v>
      </c>
      <c r="AA287" s="110">
        <v>24.86</v>
      </c>
    </row>
    <row r="288" spans="1:27" ht="219" customHeight="1">
      <c r="A288" s="201" t="str">
        <f>'приложение 1.1 '!A291</f>
        <v>2.1.3.103</v>
      </c>
      <c r="B288" s="140" t="str">
        <f>'приложение 1.1 '!B291</f>
        <v>Строительство ТП-2х1000кВА мкр.1А</v>
      </c>
      <c r="C288" s="104" t="s">
        <v>1150</v>
      </c>
      <c r="D288" s="104" t="s">
        <v>473</v>
      </c>
      <c r="E288" s="203">
        <f>'приложение 1.1 '!E291</f>
        <v>2</v>
      </c>
      <c r="F288" s="104"/>
      <c r="G288" s="203">
        <f>'приложение 1.1 '!D291</f>
        <v>0</v>
      </c>
      <c r="H288" s="105"/>
      <c r="I288" s="104">
        <f>'приложение 1.1 '!F291</f>
        <v>2017</v>
      </c>
      <c r="J288" s="104">
        <f>'приложение 1.1 '!G291</f>
        <v>2017</v>
      </c>
      <c r="K288" s="174" t="s">
        <v>284</v>
      </c>
      <c r="L288" s="174" t="s">
        <v>284</v>
      </c>
      <c r="M288" s="174" t="s">
        <v>284</v>
      </c>
      <c r="N288" s="174" t="s">
        <v>284</v>
      </c>
      <c r="O288" s="443">
        <f t="shared" si="49"/>
        <v>0</v>
      </c>
      <c r="P288" s="443">
        <f t="shared" si="50"/>
        <v>0</v>
      </c>
      <c r="Q288" s="220">
        <f>'приложение 1.1 '!H291</f>
        <v>8.4645700000000001</v>
      </c>
      <c r="R288" s="106"/>
      <c r="S288" s="106">
        <f>'приложение 1.1 '!I291</f>
        <v>8.4645700000000001</v>
      </c>
      <c r="T288" s="106"/>
      <c r="U288" s="107" t="s">
        <v>492</v>
      </c>
      <c r="V288" s="109"/>
      <c r="W288" s="436" t="s">
        <v>492</v>
      </c>
      <c r="X288" s="110">
        <v>10.5</v>
      </c>
      <c r="Y288" s="110">
        <v>8.4</v>
      </c>
      <c r="Z288" s="110">
        <v>13.27</v>
      </c>
      <c r="AA288" s="110">
        <v>24.86</v>
      </c>
    </row>
    <row r="289" spans="1:27" ht="51" customHeight="1">
      <c r="A289" s="435" t="str">
        <f>'приложение 1.1 '!A292</f>
        <v>2.1.4.</v>
      </c>
      <c r="B289" s="207" t="str">
        <f>'приложение 1.1 '!B292</f>
        <v>Кабельные линии 6/10кВ</v>
      </c>
      <c r="C289" s="104"/>
      <c r="D289" s="104"/>
      <c r="E289" s="203"/>
      <c r="F289" s="104"/>
      <c r="G289" s="203"/>
      <c r="H289" s="105"/>
      <c r="I289" s="104"/>
      <c r="J289" s="104"/>
      <c r="K289" s="174"/>
      <c r="L289" s="174"/>
      <c r="M289" s="174"/>
      <c r="N289" s="174"/>
      <c r="O289" s="443"/>
      <c r="P289" s="443"/>
      <c r="Q289" s="220">
        <f>'приложение 1.1 '!H292</f>
        <v>0</v>
      </c>
      <c r="R289" s="106"/>
      <c r="S289" s="106">
        <f>'приложение 1.1 '!I292</f>
        <v>0</v>
      </c>
      <c r="T289" s="106"/>
      <c r="U289" s="107"/>
      <c r="V289" s="109"/>
      <c r="W289" s="436"/>
      <c r="X289" s="110"/>
      <c r="Y289" s="110"/>
      <c r="Z289" s="110"/>
      <c r="AA289" s="110"/>
    </row>
    <row r="290" spans="1:27" ht="119.1" customHeight="1">
      <c r="A290" s="201" t="str">
        <f>'приложение 1.1 '!A293</f>
        <v>2.1.4.1</v>
      </c>
      <c r="B290" s="140" t="str">
        <f>'приложение 1.1 '!B293</f>
        <v>Строительство КЛ-10 кВ от РП-133 до ПС "Западная"</v>
      </c>
      <c r="C290" s="104" t="s">
        <v>1150</v>
      </c>
      <c r="D290" s="104" t="s">
        <v>473</v>
      </c>
      <c r="E290" s="203">
        <f>'приложение 1.1 '!E293</f>
        <v>0</v>
      </c>
      <c r="F290" s="104"/>
      <c r="G290" s="203">
        <f>'приложение 1.1 '!D293</f>
        <v>15.096</v>
      </c>
      <c r="H290" s="105"/>
      <c r="I290" s="104">
        <f>'приложение 1.1 '!F293</f>
        <v>2012</v>
      </c>
      <c r="J290" s="104">
        <f>'приложение 1.1 '!G293</f>
        <v>2013</v>
      </c>
      <c r="K290" s="174" t="s">
        <v>284</v>
      </c>
      <c r="L290" s="174" t="s">
        <v>284</v>
      </c>
      <c r="M290" s="174" t="s">
        <v>284</v>
      </c>
      <c r="N290" s="174" t="s">
        <v>284</v>
      </c>
      <c r="O290" s="443">
        <f t="shared" si="43"/>
        <v>100</v>
      </c>
      <c r="P290" s="443">
        <f t="shared" si="44"/>
        <v>100</v>
      </c>
      <c r="Q290" s="220">
        <f>'приложение 1.1 '!H293</f>
        <v>6.39729525</v>
      </c>
      <c r="R290" s="106"/>
      <c r="S290" s="106">
        <f>'приложение 1.1 '!I293</f>
        <v>2.0816681711721685E-16</v>
      </c>
      <c r="T290" s="106"/>
      <c r="U290" s="107" t="s">
        <v>260</v>
      </c>
      <c r="V290" s="109"/>
      <c r="W290" s="436" t="s">
        <v>1965</v>
      </c>
      <c r="X290" s="110">
        <v>10.5</v>
      </c>
      <c r="Y290" s="110">
        <v>8.4</v>
      </c>
      <c r="Z290" s="110">
        <v>13.27</v>
      </c>
      <c r="AA290" s="110">
        <v>24.86</v>
      </c>
    </row>
    <row r="291" spans="1:27" ht="119.1" customHeight="1">
      <c r="A291" s="201" t="str">
        <f>'приложение 1.1 '!A294</f>
        <v>2.1.4.2</v>
      </c>
      <c r="B291" s="140" t="str">
        <f>'приложение 1.1 '!B294</f>
        <v>Строительство КЛ-10 кВ ПС-Университет - РП-116</v>
      </c>
      <c r="C291" s="104" t="s">
        <v>1150</v>
      </c>
      <c r="D291" s="104" t="s">
        <v>473</v>
      </c>
      <c r="E291" s="203">
        <f>'приложение 1.1 '!E294</f>
        <v>0</v>
      </c>
      <c r="F291" s="104"/>
      <c r="G291" s="203">
        <f>'приложение 1.1 '!D294</f>
        <v>17.43</v>
      </c>
      <c r="H291" s="105"/>
      <c r="I291" s="104">
        <f>'приложение 1.1 '!F294</f>
        <v>2012</v>
      </c>
      <c r="J291" s="104">
        <f>'приложение 1.1 '!G294</f>
        <v>2013</v>
      </c>
      <c r="K291" s="174" t="s">
        <v>284</v>
      </c>
      <c r="L291" s="174" t="s">
        <v>284</v>
      </c>
      <c r="M291" s="174" t="s">
        <v>284</v>
      </c>
      <c r="N291" s="174" t="s">
        <v>284</v>
      </c>
      <c r="O291" s="443">
        <f t="shared" si="43"/>
        <v>100</v>
      </c>
      <c r="P291" s="443">
        <f t="shared" si="44"/>
        <v>100</v>
      </c>
      <c r="Q291" s="220">
        <f>'приложение 1.1 '!H294</f>
        <v>24.39960074</v>
      </c>
      <c r="R291" s="106"/>
      <c r="S291" s="106">
        <f>'приложение 1.1 '!I294</f>
        <v>-1.3322676295501878E-15</v>
      </c>
      <c r="T291" s="106"/>
      <c r="U291" s="107" t="s">
        <v>260</v>
      </c>
      <c r="V291" s="109"/>
      <c r="W291" s="436" t="s">
        <v>1965</v>
      </c>
      <c r="X291" s="110">
        <v>10.5</v>
      </c>
      <c r="Y291" s="110">
        <v>8.4</v>
      </c>
      <c r="Z291" s="110">
        <v>13.27</v>
      </c>
      <c r="AA291" s="110">
        <v>24.86</v>
      </c>
    </row>
    <row r="292" spans="1:27" ht="119.1" customHeight="1">
      <c r="A292" s="201" t="str">
        <f>'приложение 1.1 '!A295</f>
        <v>2.1.4.3</v>
      </c>
      <c r="B292" s="140" t="str">
        <f>'приложение 1.1 '!B295</f>
        <v>Строительство КЛ-10 кВ от ВЛ-10 кВ ф. Хлебозавод I;II оп. №3 до КТПН-732</v>
      </c>
      <c r="C292" s="104" t="s">
        <v>1150</v>
      </c>
      <c r="D292" s="104" t="s">
        <v>473</v>
      </c>
      <c r="E292" s="203">
        <f>'приложение 1.1 '!E295</f>
        <v>0</v>
      </c>
      <c r="F292" s="104"/>
      <c r="G292" s="203">
        <f>'приложение 1.1 '!D295</f>
        <v>0.35</v>
      </c>
      <c r="H292" s="105"/>
      <c r="I292" s="104">
        <f>'приложение 1.1 '!F295</f>
        <v>2012</v>
      </c>
      <c r="J292" s="104">
        <f>'приложение 1.1 '!G295</f>
        <v>2012</v>
      </c>
      <c r="K292" s="174" t="s">
        <v>284</v>
      </c>
      <c r="L292" s="174" t="s">
        <v>284</v>
      </c>
      <c r="M292" s="174" t="s">
        <v>284</v>
      </c>
      <c r="N292" s="174" t="s">
        <v>284</v>
      </c>
      <c r="O292" s="443">
        <f t="shared" si="43"/>
        <v>100</v>
      </c>
      <c r="P292" s="443">
        <f t="shared" si="44"/>
        <v>100</v>
      </c>
      <c r="Q292" s="220">
        <f>'приложение 1.1 '!H295</f>
        <v>0.83582961999999994</v>
      </c>
      <c r="R292" s="106"/>
      <c r="S292" s="106">
        <f>'приложение 1.1 '!I295</f>
        <v>-1.0408340855860843E-17</v>
      </c>
      <c r="T292" s="106"/>
      <c r="U292" s="107" t="s">
        <v>260</v>
      </c>
      <c r="V292" s="109"/>
      <c r="W292" s="436" t="s">
        <v>1965</v>
      </c>
      <c r="X292" s="110">
        <v>10.5</v>
      </c>
      <c r="Y292" s="110">
        <v>8.4</v>
      </c>
      <c r="Z292" s="110">
        <v>13.27</v>
      </c>
      <c r="AA292" s="110">
        <v>24.86</v>
      </c>
    </row>
    <row r="293" spans="1:27" ht="119.1" customHeight="1">
      <c r="A293" s="201" t="str">
        <f>'приложение 1.1 '!A296</f>
        <v>2.1.4.4</v>
      </c>
      <c r="B293" s="140" t="str">
        <f>'приложение 1.1 '!B296</f>
        <v>Строительство КЛ-10 кВ от ПС-"Университет" до РП-мкр.30</v>
      </c>
      <c r="C293" s="104" t="s">
        <v>1150</v>
      </c>
      <c r="D293" s="104" t="s">
        <v>473</v>
      </c>
      <c r="E293" s="203">
        <f>'приложение 1.1 '!E296</f>
        <v>0</v>
      </c>
      <c r="F293" s="104"/>
      <c r="G293" s="203">
        <f>'приложение 1.1 '!D296</f>
        <v>10.76</v>
      </c>
      <c r="H293" s="105"/>
      <c r="I293" s="104">
        <f>'приложение 1.1 '!F296</f>
        <v>2013</v>
      </c>
      <c r="J293" s="104">
        <f>'приложение 1.1 '!G296</f>
        <v>2014</v>
      </c>
      <c r="K293" s="174" t="s">
        <v>284</v>
      </c>
      <c r="L293" s="174" t="s">
        <v>284</v>
      </c>
      <c r="M293" s="174" t="s">
        <v>284</v>
      </c>
      <c r="N293" s="174" t="s">
        <v>284</v>
      </c>
      <c r="O293" s="443">
        <f t="shared" si="43"/>
        <v>100</v>
      </c>
      <c r="P293" s="443">
        <f t="shared" si="44"/>
        <v>100</v>
      </c>
      <c r="Q293" s="220">
        <f>'приложение 1.1 '!H296</f>
        <v>17.937582279999997</v>
      </c>
      <c r="R293" s="106"/>
      <c r="S293" s="106">
        <f>'приложение 1.1 '!I296</f>
        <v>0</v>
      </c>
      <c r="T293" s="106"/>
      <c r="U293" s="107" t="s">
        <v>260</v>
      </c>
      <c r="V293" s="109"/>
      <c r="W293" s="436" t="s">
        <v>1965</v>
      </c>
      <c r="X293" s="110">
        <v>10.5</v>
      </c>
      <c r="Y293" s="110">
        <v>8.4</v>
      </c>
      <c r="Z293" s="110">
        <v>13.27</v>
      </c>
      <c r="AA293" s="110">
        <v>24.86</v>
      </c>
    </row>
    <row r="294" spans="1:27" ht="119.1" customHeight="1">
      <c r="A294" s="201" t="str">
        <f>'приложение 1.1 '!A297</f>
        <v>2.1.4.5</v>
      </c>
      <c r="B294" s="140" t="str">
        <f>'приложение 1.1 '!B297</f>
        <v>Строительство КЛ-10кВ от ПС "Олимпийская" до БКРП-10-ТП-2500кВА</v>
      </c>
      <c r="C294" s="104" t="s">
        <v>1150</v>
      </c>
      <c r="D294" s="104" t="s">
        <v>473</v>
      </c>
      <c r="E294" s="203">
        <f>'приложение 1.1 '!E297</f>
        <v>0</v>
      </c>
      <c r="F294" s="104"/>
      <c r="G294" s="203">
        <f>'приложение 1.1 '!D297</f>
        <v>2.1</v>
      </c>
      <c r="H294" s="105"/>
      <c r="I294" s="104">
        <f>'приложение 1.1 '!F297</f>
        <v>2012</v>
      </c>
      <c r="J294" s="104">
        <f>'приложение 1.1 '!G297</f>
        <v>2013</v>
      </c>
      <c r="K294" s="174" t="s">
        <v>284</v>
      </c>
      <c r="L294" s="174" t="s">
        <v>284</v>
      </c>
      <c r="M294" s="174" t="s">
        <v>284</v>
      </c>
      <c r="N294" s="174" t="s">
        <v>284</v>
      </c>
      <c r="O294" s="443">
        <f t="shared" si="43"/>
        <v>100</v>
      </c>
      <c r="P294" s="443">
        <f t="shared" si="44"/>
        <v>100</v>
      </c>
      <c r="Q294" s="220">
        <f>'приложение 1.1 '!H297</f>
        <v>2.952</v>
      </c>
      <c r="R294" s="106"/>
      <c r="S294" s="106">
        <f>'приложение 1.1 '!I297</f>
        <v>0</v>
      </c>
      <c r="T294" s="106"/>
      <c r="U294" s="107" t="s">
        <v>260</v>
      </c>
      <c r="V294" s="109"/>
      <c r="W294" s="436" t="s">
        <v>1965</v>
      </c>
      <c r="X294" s="110">
        <v>10.5</v>
      </c>
      <c r="Y294" s="110">
        <v>8.4</v>
      </c>
      <c r="Z294" s="110">
        <v>13.27</v>
      </c>
      <c r="AA294" s="110">
        <v>24.86</v>
      </c>
    </row>
    <row r="295" spans="1:27" ht="119.1" customHeight="1">
      <c r="A295" s="201" t="str">
        <f>'приложение 1.1 '!A298</f>
        <v>2.1.4.6</v>
      </c>
      <c r="B295" s="140" t="str">
        <f>'приложение 1.1 '!B298</f>
        <v>Строительство КЛ-10 кВ от КТПН-680 до РП-131</v>
      </c>
      <c r="C295" s="104" t="s">
        <v>1150</v>
      </c>
      <c r="D295" s="104" t="s">
        <v>473</v>
      </c>
      <c r="E295" s="203">
        <f>'приложение 1.1 '!E298</f>
        <v>0</v>
      </c>
      <c r="F295" s="104"/>
      <c r="G295" s="203">
        <f>'приложение 1.1 '!D298</f>
        <v>0.214</v>
      </c>
      <c r="H295" s="105"/>
      <c r="I295" s="104">
        <f>'приложение 1.1 '!F298</f>
        <v>2016</v>
      </c>
      <c r="J295" s="104">
        <f>'приложение 1.1 '!G298</f>
        <v>2016</v>
      </c>
      <c r="K295" s="174" t="s">
        <v>284</v>
      </c>
      <c r="L295" s="174" t="s">
        <v>284</v>
      </c>
      <c r="M295" s="174" t="s">
        <v>284</v>
      </c>
      <c r="N295" s="174" t="s">
        <v>284</v>
      </c>
      <c r="O295" s="443">
        <f t="shared" si="43"/>
        <v>100</v>
      </c>
      <c r="P295" s="443">
        <f t="shared" si="44"/>
        <v>100</v>
      </c>
      <c r="Q295" s="220">
        <f>'приложение 1.1 '!H298</f>
        <v>0.43631547000000004</v>
      </c>
      <c r="R295" s="106"/>
      <c r="S295" s="106">
        <f>'приложение 1.1 '!I298</f>
        <v>0</v>
      </c>
      <c r="T295" s="106"/>
      <c r="U295" s="107" t="s">
        <v>260</v>
      </c>
      <c r="V295" s="109"/>
      <c r="W295" s="436" t="s">
        <v>1965</v>
      </c>
      <c r="X295" s="110">
        <v>10.5</v>
      </c>
      <c r="Y295" s="110">
        <v>8.4</v>
      </c>
      <c r="Z295" s="110">
        <v>13.27</v>
      </c>
      <c r="AA295" s="110">
        <v>24.86</v>
      </c>
    </row>
    <row r="296" spans="1:27" ht="119.1" customHeight="1">
      <c r="A296" s="201" t="str">
        <f>'приложение 1.1 '!A299</f>
        <v>2.1.4.7</v>
      </c>
      <c r="B296" s="140" t="str">
        <f>'приложение 1.1 '!B299</f>
        <v>Строительство 2КЛ-10кВ от ТП-508 до ТП-511</v>
      </c>
      <c r="C296" s="104" t="s">
        <v>1150</v>
      </c>
      <c r="D296" s="104" t="s">
        <v>473</v>
      </c>
      <c r="E296" s="203">
        <f>'приложение 1.1 '!E299</f>
        <v>0</v>
      </c>
      <c r="F296" s="104"/>
      <c r="G296" s="203">
        <f>'приложение 1.1 '!D299</f>
        <v>1.1579999999999999</v>
      </c>
      <c r="H296" s="105"/>
      <c r="I296" s="104">
        <f>'приложение 1.1 '!F299</f>
        <v>2013</v>
      </c>
      <c r="J296" s="104">
        <f>'приложение 1.1 '!G299</f>
        <v>2013</v>
      </c>
      <c r="K296" s="174" t="s">
        <v>284</v>
      </c>
      <c r="L296" s="174" t="s">
        <v>284</v>
      </c>
      <c r="M296" s="174" t="s">
        <v>284</v>
      </c>
      <c r="N296" s="174" t="s">
        <v>284</v>
      </c>
      <c r="O296" s="443">
        <f t="shared" si="43"/>
        <v>100</v>
      </c>
      <c r="P296" s="443">
        <f t="shared" si="44"/>
        <v>100</v>
      </c>
      <c r="Q296" s="220">
        <f>'приложение 1.1 '!H299</f>
        <v>2.4361026699999999</v>
      </c>
      <c r="R296" s="106"/>
      <c r="S296" s="106">
        <f>'приложение 1.1 '!I299</f>
        <v>-5.5511151231257827E-17</v>
      </c>
      <c r="T296" s="106"/>
      <c r="U296" s="107" t="s">
        <v>260</v>
      </c>
      <c r="V296" s="109"/>
      <c r="W296" s="436" t="s">
        <v>1965</v>
      </c>
      <c r="X296" s="110">
        <v>10.5</v>
      </c>
      <c r="Y296" s="110">
        <v>8.4</v>
      </c>
      <c r="Z296" s="110">
        <v>13.27</v>
      </c>
      <c r="AA296" s="110">
        <v>24.86</v>
      </c>
    </row>
    <row r="297" spans="1:27" ht="119.1" customHeight="1">
      <c r="A297" s="201" t="str">
        <f>'приложение 1.1 '!A300</f>
        <v>2.1.4.8</v>
      </c>
      <c r="B297" s="140" t="str">
        <f>'приложение 1.1 '!B300</f>
        <v>Строительство 2КЛ-10кВ от ВЛ до ТП-679</v>
      </c>
      <c r="C297" s="104" t="s">
        <v>1150</v>
      </c>
      <c r="D297" s="104" t="s">
        <v>473</v>
      </c>
      <c r="E297" s="203">
        <f>'приложение 1.1 '!E300</f>
        <v>0</v>
      </c>
      <c r="F297" s="104"/>
      <c r="G297" s="203">
        <f>'приложение 1.1 '!D300</f>
        <v>0.34399999999999997</v>
      </c>
      <c r="H297" s="105"/>
      <c r="I297" s="104">
        <f>'приложение 1.1 '!F300</f>
        <v>2013</v>
      </c>
      <c r="J297" s="104">
        <f>'приложение 1.1 '!G300</f>
        <v>2013</v>
      </c>
      <c r="K297" s="174" t="s">
        <v>284</v>
      </c>
      <c r="L297" s="174" t="s">
        <v>284</v>
      </c>
      <c r="M297" s="174" t="s">
        <v>284</v>
      </c>
      <c r="N297" s="174" t="s">
        <v>284</v>
      </c>
      <c r="O297" s="443">
        <f t="shared" si="43"/>
        <v>100</v>
      </c>
      <c r="P297" s="443">
        <f t="shared" si="44"/>
        <v>100</v>
      </c>
      <c r="Q297" s="220">
        <f>'приложение 1.1 '!H300</f>
        <v>0.12789585000000001</v>
      </c>
      <c r="R297" s="106"/>
      <c r="S297" s="106">
        <f>'приложение 1.1 '!I300</f>
        <v>0</v>
      </c>
      <c r="T297" s="106"/>
      <c r="U297" s="107" t="s">
        <v>260</v>
      </c>
      <c r="V297" s="109"/>
      <c r="W297" s="436" t="s">
        <v>1965</v>
      </c>
      <c r="X297" s="110">
        <v>10.5</v>
      </c>
      <c r="Y297" s="110">
        <v>8.4</v>
      </c>
      <c r="Z297" s="110">
        <v>13.27</v>
      </c>
      <c r="AA297" s="110">
        <v>24.86</v>
      </c>
    </row>
    <row r="298" spans="1:27" ht="119.1" customHeight="1">
      <c r="A298" s="201" t="str">
        <f>'приложение 1.1 '!A301</f>
        <v>2.1.4.9</v>
      </c>
      <c r="B298" s="140" t="str">
        <f>'приложение 1.1 '!B301</f>
        <v xml:space="preserve">Строительство КЛ-10кВ от РП-147 до ТП-456 мкр. 23А </v>
      </c>
      <c r="C298" s="104" t="s">
        <v>1150</v>
      </c>
      <c r="D298" s="104" t="s">
        <v>473</v>
      </c>
      <c r="E298" s="203">
        <f>'приложение 1.1 '!E301</f>
        <v>0</v>
      </c>
      <c r="F298" s="104"/>
      <c r="G298" s="203">
        <f>'приложение 1.1 '!D301</f>
        <v>1.4630000000000001</v>
      </c>
      <c r="H298" s="105"/>
      <c r="I298" s="104">
        <f>'приложение 1.1 '!F301</f>
        <v>2015</v>
      </c>
      <c r="J298" s="104">
        <f>'приложение 1.1 '!G301</f>
        <v>2015</v>
      </c>
      <c r="K298" s="174" t="s">
        <v>284</v>
      </c>
      <c r="L298" s="174" t="s">
        <v>284</v>
      </c>
      <c r="M298" s="174" t="s">
        <v>284</v>
      </c>
      <c r="N298" s="174" t="s">
        <v>284</v>
      </c>
      <c r="O298" s="443">
        <f t="shared" si="43"/>
        <v>100</v>
      </c>
      <c r="P298" s="443">
        <f t="shared" si="44"/>
        <v>100</v>
      </c>
      <c r="Q298" s="220">
        <f>'приложение 1.1 '!H301</f>
        <v>3.5922320299999999</v>
      </c>
      <c r="R298" s="106"/>
      <c r="S298" s="106">
        <f>'приложение 1.1 '!I301</f>
        <v>0</v>
      </c>
      <c r="T298" s="106"/>
      <c r="U298" s="107" t="s">
        <v>260</v>
      </c>
      <c r="V298" s="109"/>
      <c r="W298" s="436" t="s">
        <v>1965</v>
      </c>
      <c r="X298" s="110">
        <v>10.5</v>
      </c>
      <c r="Y298" s="110">
        <v>8.4</v>
      </c>
      <c r="Z298" s="110">
        <v>13.27</v>
      </c>
      <c r="AA298" s="110">
        <v>24.86</v>
      </c>
    </row>
    <row r="299" spans="1:27" ht="119.1" customHeight="1">
      <c r="A299" s="201" t="str">
        <f>'приложение 1.1 '!A302</f>
        <v>2.1.4.10</v>
      </c>
      <c r="B299" s="140" t="str">
        <f>'приложение 1.1 '!B302</f>
        <v>Строительство КЛ-10кВ от ТП-506 до ТП-501</v>
      </c>
      <c r="C299" s="104" t="s">
        <v>1150</v>
      </c>
      <c r="D299" s="104" t="s">
        <v>473</v>
      </c>
      <c r="E299" s="203">
        <f>'приложение 1.1 '!E302</f>
        <v>0</v>
      </c>
      <c r="F299" s="104"/>
      <c r="G299" s="203">
        <f>'приложение 1.1 '!D302</f>
        <v>0.33800000000000002</v>
      </c>
      <c r="H299" s="105"/>
      <c r="I299" s="104">
        <f>'приложение 1.1 '!F302</f>
        <v>2015</v>
      </c>
      <c r="J299" s="104">
        <f>'приложение 1.1 '!G302</f>
        <v>2015</v>
      </c>
      <c r="K299" s="174" t="s">
        <v>284</v>
      </c>
      <c r="L299" s="174" t="s">
        <v>284</v>
      </c>
      <c r="M299" s="174" t="s">
        <v>284</v>
      </c>
      <c r="N299" s="174" t="s">
        <v>284</v>
      </c>
      <c r="O299" s="443">
        <f t="shared" si="43"/>
        <v>100</v>
      </c>
      <c r="P299" s="443">
        <f t="shared" si="44"/>
        <v>100</v>
      </c>
      <c r="Q299" s="220">
        <f>'приложение 1.1 '!H302</f>
        <v>1.1537061399999999</v>
      </c>
      <c r="R299" s="106"/>
      <c r="S299" s="106">
        <f>'приложение 1.1 '!I302</f>
        <v>0</v>
      </c>
      <c r="T299" s="106"/>
      <c r="U299" s="107" t="s">
        <v>260</v>
      </c>
      <c r="V299" s="109"/>
      <c r="W299" s="436" t="s">
        <v>1965</v>
      </c>
      <c r="X299" s="110">
        <v>10.5</v>
      </c>
      <c r="Y299" s="110">
        <v>8.4</v>
      </c>
      <c r="Z299" s="110">
        <v>13.27</v>
      </c>
      <c r="AA299" s="110">
        <v>24.86</v>
      </c>
    </row>
    <row r="300" spans="1:27" ht="119.1" customHeight="1">
      <c r="A300" s="201" t="str">
        <f>'приложение 1.1 '!A303</f>
        <v>2.1.4.11</v>
      </c>
      <c r="B300" s="140" t="str">
        <f>'приложение 1.1 '!B303</f>
        <v>Строительство КЛ-10кВ от ТП-501 до ТП-504</v>
      </c>
      <c r="C300" s="104" t="s">
        <v>1150</v>
      </c>
      <c r="D300" s="104" t="s">
        <v>473</v>
      </c>
      <c r="E300" s="203">
        <f>'приложение 1.1 '!E303</f>
        <v>0</v>
      </c>
      <c r="F300" s="104"/>
      <c r="G300" s="203">
        <f>'приложение 1.1 '!D303</f>
        <v>0.51800000000000002</v>
      </c>
      <c r="H300" s="105"/>
      <c r="I300" s="104">
        <f>'приложение 1.1 '!F303</f>
        <v>2015</v>
      </c>
      <c r="J300" s="104">
        <f>'приложение 1.1 '!G303</f>
        <v>2015</v>
      </c>
      <c r="K300" s="174" t="s">
        <v>284</v>
      </c>
      <c r="L300" s="174" t="s">
        <v>284</v>
      </c>
      <c r="M300" s="174" t="s">
        <v>284</v>
      </c>
      <c r="N300" s="174" t="s">
        <v>284</v>
      </c>
      <c r="O300" s="443">
        <f t="shared" si="43"/>
        <v>100</v>
      </c>
      <c r="P300" s="443">
        <f t="shared" si="44"/>
        <v>100</v>
      </c>
      <c r="Q300" s="220">
        <f>'приложение 1.1 '!H303</f>
        <v>1.6142132</v>
      </c>
      <c r="R300" s="106"/>
      <c r="S300" s="106">
        <f>'приложение 1.1 '!I303</f>
        <v>0</v>
      </c>
      <c r="T300" s="106"/>
      <c r="U300" s="107" t="s">
        <v>260</v>
      </c>
      <c r="V300" s="109"/>
      <c r="W300" s="436" t="s">
        <v>1965</v>
      </c>
      <c r="X300" s="110">
        <v>10.5</v>
      </c>
      <c r="Y300" s="110">
        <v>8.4</v>
      </c>
      <c r="Z300" s="110">
        <v>13.27</v>
      </c>
      <c r="AA300" s="110">
        <v>24.86</v>
      </c>
    </row>
    <row r="301" spans="1:27" ht="119.1" customHeight="1">
      <c r="A301" s="201" t="str">
        <f>'приложение 1.1 '!A304</f>
        <v>2.1.4.12</v>
      </c>
      <c r="B301" s="140" t="str">
        <f>'приложение 1.1 '!B304</f>
        <v>Строительство КЛ-10кВ от ТП-504 до ТП-502</v>
      </c>
      <c r="C301" s="104" t="s">
        <v>1150</v>
      </c>
      <c r="D301" s="104" t="s">
        <v>473</v>
      </c>
      <c r="E301" s="203">
        <f>'приложение 1.1 '!E304</f>
        <v>0</v>
      </c>
      <c r="F301" s="104"/>
      <c r="G301" s="203">
        <f>'приложение 1.1 '!D304</f>
        <v>0.57399999999999995</v>
      </c>
      <c r="H301" s="105"/>
      <c r="I301" s="104">
        <f>'приложение 1.1 '!F304</f>
        <v>2015</v>
      </c>
      <c r="J301" s="104">
        <f>'приложение 1.1 '!G304</f>
        <v>2015</v>
      </c>
      <c r="K301" s="174" t="s">
        <v>284</v>
      </c>
      <c r="L301" s="174" t="s">
        <v>284</v>
      </c>
      <c r="M301" s="174" t="s">
        <v>284</v>
      </c>
      <c r="N301" s="174" t="s">
        <v>284</v>
      </c>
      <c r="O301" s="443">
        <f t="shared" si="43"/>
        <v>100</v>
      </c>
      <c r="P301" s="443">
        <f t="shared" si="44"/>
        <v>100</v>
      </c>
      <c r="Q301" s="220">
        <f>'приложение 1.1 '!H304</f>
        <v>1.7915462099999999</v>
      </c>
      <c r="R301" s="106"/>
      <c r="S301" s="106">
        <f>'приложение 1.1 '!I304</f>
        <v>0</v>
      </c>
      <c r="T301" s="106"/>
      <c r="U301" s="107" t="s">
        <v>260</v>
      </c>
      <c r="V301" s="109"/>
      <c r="W301" s="436" t="s">
        <v>1965</v>
      </c>
      <c r="X301" s="110">
        <v>10.5</v>
      </c>
      <c r="Y301" s="110">
        <v>8.4</v>
      </c>
      <c r="Z301" s="110">
        <v>13.27</v>
      </c>
      <c r="AA301" s="110">
        <v>24.86</v>
      </c>
    </row>
    <row r="302" spans="1:27" ht="119.1" customHeight="1">
      <c r="A302" s="201" t="str">
        <f>'приложение 1.1 '!A305</f>
        <v>2.1.4.13</v>
      </c>
      <c r="B302" s="140" t="str">
        <f>'приложение 1.1 '!B305</f>
        <v>Строительство КЛ-10кВ от ТП-502 до ТП-503</v>
      </c>
      <c r="C302" s="104" t="s">
        <v>1150</v>
      </c>
      <c r="D302" s="104" t="s">
        <v>473</v>
      </c>
      <c r="E302" s="203">
        <f>'приложение 1.1 '!E305</f>
        <v>0</v>
      </c>
      <c r="F302" s="104"/>
      <c r="G302" s="203">
        <f>'приложение 1.1 '!D305</f>
        <v>0.66800000000000004</v>
      </c>
      <c r="H302" s="105"/>
      <c r="I302" s="104">
        <f>'приложение 1.1 '!F305</f>
        <v>2015</v>
      </c>
      <c r="J302" s="104">
        <f>'приложение 1.1 '!G305</f>
        <v>2015</v>
      </c>
      <c r="K302" s="174" t="s">
        <v>284</v>
      </c>
      <c r="L302" s="174" t="s">
        <v>284</v>
      </c>
      <c r="M302" s="174" t="s">
        <v>284</v>
      </c>
      <c r="N302" s="174" t="s">
        <v>284</v>
      </c>
      <c r="O302" s="443">
        <f t="shared" si="43"/>
        <v>100</v>
      </c>
      <c r="P302" s="443">
        <f t="shared" si="44"/>
        <v>100</v>
      </c>
      <c r="Q302" s="220">
        <f>'приложение 1.1 '!H305</f>
        <v>2.0722988099999999</v>
      </c>
      <c r="R302" s="106"/>
      <c r="S302" s="106">
        <f>'приложение 1.1 '!I305</f>
        <v>0</v>
      </c>
      <c r="T302" s="106"/>
      <c r="U302" s="107" t="s">
        <v>260</v>
      </c>
      <c r="V302" s="109"/>
      <c r="W302" s="436" t="s">
        <v>1965</v>
      </c>
      <c r="X302" s="110">
        <v>10.5</v>
      </c>
      <c r="Y302" s="110">
        <v>8.4</v>
      </c>
      <c r="Z302" s="110">
        <v>13.27</v>
      </c>
      <c r="AA302" s="110">
        <v>24.86</v>
      </c>
    </row>
    <row r="303" spans="1:27" ht="119.1" customHeight="1">
      <c r="A303" s="201" t="str">
        <f>'приложение 1.1 '!A306</f>
        <v>2.1.4.14</v>
      </c>
      <c r="B303" s="140" t="str">
        <f>'приложение 1.1 '!B306</f>
        <v>Строительство КЛ-10кВ от ПС " Западная" до РП-ТП 2х1250кВА</v>
      </c>
      <c r="C303" s="104" t="s">
        <v>1150</v>
      </c>
      <c r="D303" s="104" t="s">
        <v>473</v>
      </c>
      <c r="E303" s="203">
        <f>'приложение 1.1 '!E306</f>
        <v>0</v>
      </c>
      <c r="F303" s="104"/>
      <c r="G303" s="203">
        <f>'приложение 1.1 '!D306</f>
        <v>4.0579999999999998</v>
      </c>
      <c r="H303" s="105"/>
      <c r="I303" s="104">
        <f>'приложение 1.1 '!F306</f>
        <v>2014</v>
      </c>
      <c r="J303" s="104">
        <f>'приложение 1.1 '!G306</f>
        <v>2015</v>
      </c>
      <c r="K303" s="174" t="s">
        <v>284</v>
      </c>
      <c r="L303" s="174" t="s">
        <v>284</v>
      </c>
      <c r="M303" s="174" t="s">
        <v>284</v>
      </c>
      <c r="N303" s="174" t="s">
        <v>284</v>
      </c>
      <c r="O303" s="443">
        <f t="shared" si="43"/>
        <v>100</v>
      </c>
      <c r="P303" s="443">
        <f t="shared" si="44"/>
        <v>100</v>
      </c>
      <c r="Q303" s="220">
        <f>'приложение 1.1 '!H306</f>
        <v>10.404514199999999</v>
      </c>
      <c r="R303" s="106"/>
      <c r="S303" s="106">
        <f>'приложение 1.1 '!I306</f>
        <v>0</v>
      </c>
      <c r="T303" s="106"/>
      <c r="U303" s="107" t="s">
        <v>260</v>
      </c>
      <c r="V303" s="109"/>
      <c r="W303" s="436" t="s">
        <v>1965</v>
      </c>
      <c r="X303" s="110">
        <v>10.5</v>
      </c>
      <c r="Y303" s="110">
        <v>8.4</v>
      </c>
      <c r="Z303" s="110">
        <v>13.27</v>
      </c>
      <c r="AA303" s="110">
        <v>24.86</v>
      </c>
    </row>
    <row r="304" spans="1:27" ht="119.1" customHeight="1">
      <c r="A304" s="201" t="str">
        <f>'приложение 1.1 '!A307</f>
        <v>2.1.4.15</v>
      </c>
      <c r="B304" s="140" t="str">
        <f>'приложение 1.1 '!B307</f>
        <v>Строительство КЛ-10кВ от ТП-249 до ТП-236</v>
      </c>
      <c r="C304" s="104" t="s">
        <v>1150</v>
      </c>
      <c r="D304" s="104" t="s">
        <v>473</v>
      </c>
      <c r="E304" s="203">
        <f>'приложение 1.1 '!E307</f>
        <v>0</v>
      </c>
      <c r="F304" s="104"/>
      <c r="G304" s="203">
        <f>'приложение 1.1 '!D307</f>
        <v>1.1200000000000001</v>
      </c>
      <c r="H304" s="105"/>
      <c r="I304" s="104">
        <f>'приложение 1.1 '!F307</f>
        <v>2014</v>
      </c>
      <c r="J304" s="104">
        <f>'приложение 1.1 '!G307</f>
        <v>2014</v>
      </c>
      <c r="K304" s="174" t="s">
        <v>284</v>
      </c>
      <c r="L304" s="174" t="s">
        <v>284</v>
      </c>
      <c r="M304" s="174" t="s">
        <v>284</v>
      </c>
      <c r="N304" s="174" t="s">
        <v>284</v>
      </c>
      <c r="O304" s="443">
        <f t="shared" si="43"/>
        <v>100</v>
      </c>
      <c r="P304" s="443">
        <f t="shared" si="44"/>
        <v>100</v>
      </c>
      <c r="Q304" s="220">
        <f>'приложение 1.1 '!H307</f>
        <v>2.98045509</v>
      </c>
      <c r="R304" s="106"/>
      <c r="S304" s="106">
        <f>'приложение 1.1 '!I307</f>
        <v>0</v>
      </c>
      <c r="T304" s="106"/>
      <c r="U304" s="107" t="s">
        <v>260</v>
      </c>
      <c r="V304" s="109"/>
      <c r="W304" s="436" t="s">
        <v>1965</v>
      </c>
      <c r="X304" s="110">
        <v>10.5</v>
      </c>
      <c r="Y304" s="110">
        <v>8.4</v>
      </c>
      <c r="Z304" s="110">
        <v>13.27</v>
      </c>
      <c r="AA304" s="110">
        <v>24.86</v>
      </c>
    </row>
    <row r="305" spans="1:27" ht="119.1" customHeight="1">
      <c r="A305" s="201" t="str">
        <f>'приложение 1.1 '!A308</f>
        <v>2.1.4.16</v>
      </c>
      <c r="B305" s="140" t="str">
        <f>'приложение 1.1 '!B308</f>
        <v>Строительство КЛ-10кВ от ТП-533 до места врезки в КЛ-10кВ ТП-362-ТП-326</v>
      </c>
      <c r="C305" s="104" t="s">
        <v>1150</v>
      </c>
      <c r="D305" s="104" t="s">
        <v>473</v>
      </c>
      <c r="E305" s="203">
        <f>'приложение 1.1 '!E308</f>
        <v>0</v>
      </c>
      <c r="F305" s="104"/>
      <c r="G305" s="203">
        <f>'приложение 1.1 '!D308</f>
        <v>0.28599999999999998</v>
      </c>
      <c r="H305" s="105"/>
      <c r="I305" s="104">
        <f>'приложение 1.1 '!F308</f>
        <v>2014</v>
      </c>
      <c r="J305" s="104">
        <f>'приложение 1.1 '!G308</f>
        <v>2014</v>
      </c>
      <c r="K305" s="174" t="s">
        <v>284</v>
      </c>
      <c r="L305" s="174" t="s">
        <v>284</v>
      </c>
      <c r="M305" s="174" t="s">
        <v>284</v>
      </c>
      <c r="N305" s="174" t="s">
        <v>284</v>
      </c>
      <c r="O305" s="443">
        <f t="shared" si="43"/>
        <v>100</v>
      </c>
      <c r="P305" s="443">
        <f t="shared" si="44"/>
        <v>100</v>
      </c>
      <c r="Q305" s="220">
        <f>'приложение 1.1 '!H308</f>
        <v>0.80635000000000001</v>
      </c>
      <c r="R305" s="106"/>
      <c r="S305" s="106">
        <f>'приложение 1.1 '!I308</f>
        <v>0</v>
      </c>
      <c r="T305" s="106"/>
      <c r="U305" s="107" t="s">
        <v>260</v>
      </c>
      <c r="V305" s="109"/>
      <c r="W305" s="436" t="s">
        <v>1965</v>
      </c>
      <c r="X305" s="110">
        <v>10.5</v>
      </c>
      <c r="Y305" s="110">
        <v>8.4</v>
      </c>
      <c r="Z305" s="110">
        <v>13.27</v>
      </c>
      <c r="AA305" s="110">
        <v>24.86</v>
      </c>
    </row>
    <row r="306" spans="1:27" ht="119.1" customHeight="1">
      <c r="A306" s="201" t="str">
        <f>'приложение 1.1 '!A309</f>
        <v>2.1.4.17</v>
      </c>
      <c r="B306" s="140" t="str">
        <f>'приложение 1.1 '!B309</f>
        <v>Строительство КЛ-10кВ от ТП-399 до места врезки в КЛ-10кВ</v>
      </c>
      <c r="C306" s="104" t="s">
        <v>1150</v>
      </c>
      <c r="D306" s="104" t="s">
        <v>473</v>
      </c>
      <c r="E306" s="203">
        <f>'приложение 1.1 '!E309</f>
        <v>0</v>
      </c>
      <c r="F306" s="104"/>
      <c r="G306" s="203">
        <f>'приложение 1.1 '!D309</f>
        <v>0.47</v>
      </c>
      <c r="H306" s="105"/>
      <c r="I306" s="104">
        <f>'приложение 1.1 '!F309</f>
        <v>2015</v>
      </c>
      <c r="J306" s="104">
        <f>'приложение 1.1 '!G309</f>
        <v>2017</v>
      </c>
      <c r="K306" s="174" t="s">
        <v>284</v>
      </c>
      <c r="L306" s="174" t="s">
        <v>284</v>
      </c>
      <c r="M306" s="174" t="s">
        <v>284</v>
      </c>
      <c r="N306" s="174" t="s">
        <v>284</v>
      </c>
      <c r="O306" s="443">
        <f t="shared" si="43"/>
        <v>0</v>
      </c>
      <c r="P306" s="443">
        <f t="shared" si="44"/>
        <v>0</v>
      </c>
      <c r="Q306" s="220">
        <f>'приложение 1.1 '!H309</f>
        <v>1.9188700000000001</v>
      </c>
      <c r="R306" s="106"/>
      <c r="S306" s="106">
        <f>'приложение 1.1 '!I309</f>
        <v>1.9188700000000001</v>
      </c>
      <c r="T306" s="106"/>
      <c r="U306" s="107" t="s">
        <v>260</v>
      </c>
      <c r="V306" s="109"/>
      <c r="W306" s="436" t="s">
        <v>1965</v>
      </c>
      <c r="X306" s="110">
        <v>10.5</v>
      </c>
      <c r="Y306" s="110">
        <v>8.4</v>
      </c>
      <c r="Z306" s="110">
        <v>13.27</v>
      </c>
      <c r="AA306" s="110">
        <v>24.86</v>
      </c>
    </row>
    <row r="307" spans="1:27" ht="119.1" customHeight="1">
      <c r="A307" s="201" t="str">
        <f>'приложение 1.1 '!A310</f>
        <v>2.1.4.19</v>
      </c>
      <c r="B307" s="140" t="str">
        <f>'приложение 1.1 '!B310</f>
        <v>Строительство КЛ-10кВ от БКТП 2х1000кВА мкр.6 до места врезки</v>
      </c>
      <c r="C307" s="104" t="s">
        <v>1150</v>
      </c>
      <c r="D307" s="104" t="s">
        <v>473</v>
      </c>
      <c r="E307" s="203">
        <f>'приложение 1.1 '!E310</f>
        <v>0</v>
      </c>
      <c r="F307" s="104"/>
      <c r="G307" s="203">
        <f>'приложение 1.1 '!D310</f>
        <v>0.17599999999999999</v>
      </c>
      <c r="H307" s="105"/>
      <c r="I307" s="104">
        <f>'приложение 1.1 '!F310</f>
        <v>2015</v>
      </c>
      <c r="J307" s="104">
        <f>'приложение 1.1 '!G310</f>
        <v>2015</v>
      </c>
      <c r="K307" s="174" t="s">
        <v>284</v>
      </c>
      <c r="L307" s="174" t="s">
        <v>284</v>
      </c>
      <c r="M307" s="174" t="s">
        <v>284</v>
      </c>
      <c r="N307" s="174" t="s">
        <v>284</v>
      </c>
      <c r="O307" s="443">
        <f t="shared" si="43"/>
        <v>100</v>
      </c>
      <c r="P307" s="443">
        <f t="shared" si="44"/>
        <v>100</v>
      </c>
      <c r="Q307" s="220">
        <f>'приложение 1.1 '!H310</f>
        <v>0.46782962</v>
      </c>
      <c r="R307" s="106"/>
      <c r="S307" s="106">
        <f>'приложение 1.1 '!I310</f>
        <v>0</v>
      </c>
      <c r="T307" s="106"/>
      <c r="U307" s="107" t="s">
        <v>260</v>
      </c>
      <c r="V307" s="109"/>
      <c r="W307" s="436" t="s">
        <v>1965</v>
      </c>
      <c r="X307" s="110">
        <v>10.5</v>
      </c>
      <c r="Y307" s="110">
        <v>8.4</v>
      </c>
      <c r="Z307" s="110">
        <v>13.27</v>
      </c>
      <c r="AA307" s="110">
        <v>24.86</v>
      </c>
    </row>
    <row r="308" spans="1:27" ht="119.1" customHeight="1">
      <c r="A308" s="201" t="str">
        <f>'приложение 1.1 '!A311</f>
        <v>2.1.4.20</v>
      </c>
      <c r="B308" s="140" t="str">
        <f>'приложение 1.1 '!B311</f>
        <v>Строительство КЛ-10кВ от БКТП-234 до КТПН-2х1000кВА</v>
      </c>
      <c r="C308" s="104" t="s">
        <v>1150</v>
      </c>
      <c r="D308" s="104" t="s">
        <v>473</v>
      </c>
      <c r="E308" s="203">
        <f>'приложение 1.1 '!E311</f>
        <v>0</v>
      </c>
      <c r="F308" s="104"/>
      <c r="G308" s="203">
        <f>'приложение 1.1 '!D311</f>
        <v>1.18</v>
      </c>
      <c r="H308" s="105"/>
      <c r="I308" s="104">
        <f>'приложение 1.1 '!F311</f>
        <v>2014</v>
      </c>
      <c r="J308" s="104">
        <f>'приложение 1.1 '!G311</f>
        <v>2016</v>
      </c>
      <c r="K308" s="174" t="s">
        <v>284</v>
      </c>
      <c r="L308" s="174" t="s">
        <v>284</v>
      </c>
      <c r="M308" s="174" t="s">
        <v>284</v>
      </c>
      <c r="N308" s="174" t="s">
        <v>284</v>
      </c>
      <c r="O308" s="443">
        <f t="shared" si="43"/>
        <v>100</v>
      </c>
      <c r="P308" s="443">
        <f t="shared" si="44"/>
        <v>100</v>
      </c>
      <c r="Q308" s="220">
        <f>'приложение 1.1 '!H311</f>
        <v>2.8012340899999999</v>
      </c>
      <c r="R308" s="106"/>
      <c r="S308" s="106">
        <f>'приложение 1.1 '!I311</f>
        <v>0</v>
      </c>
      <c r="T308" s="106"/>
      <c r="U308" s="107" t="s">
        <v>260</v>
      </c>
      <c r="V308" s="109"/>
      <c r="W308" s="436" t="s">
        <v>1965</v>
      </c>
      <c r="X308" s="110">
        <v>10.5</v>
      </c>
      <c r="Y308" s="110">
        <v>8.4</v>
      </c>
      <c r="Z308" s="110">
        <v>13.27</v>
      </c>
      <c r="AA308" s="110">
        <v>24.86</v>
      </c>
    </row>
    <row r="309" spans="1:27" ht="119.1" customHeight="1">
      <c r="A309" s="201" t="str">
        <f>'приложение 1.1 '!A312</f>
        <v>2.1.4.21</v>
      </c>
      <c r="B309" s="140" t="str">
        <f>'приложение 1.1 '!B312</f>
        <v>Строительство КЛ-10кВ от ТП-336 до ТП-339</v>
      </c>
      <c r="C309" s="104" t="s">
        <v>1150</v>
      </c>
      <c r="D309" s="104" t="s">
        <v>473</v>
      </c>
      <c r="E309" s="203">
        <f>'приложение 1.1 '!E312</f>
        <v>0</v>
      </c>
      <c r="F309" s="104"/>
      <c r="G309" s="203">
        <f>'приложение 1.1 '!D312</f>
        <v>1.016</v>
      </c>
      <c r="H309" s="105"/>
      <c r="I309" s="104">
        <f>'приложение 1.1 '!F312</f>
        <v>2015</v>
      </c>
      <c r="J309" s="104">
        <f>'приложение 1.1 '!G312</f>
        <v>2015</v>
      </c>
      <c r="K309" s="174" t="s">
        <v>284</v>
      </c>
      <c r="L309" s="174" t="s">
        <v>284</v>
      </c>
      <c r="M309" s="174" t="s">
        <v>284</v>
      </c>
      <c r="N309" s="174" t="s">
        <v>284</v>
      </c>
      <c r="O309" s="443">
        <f t="shared" si="43"/>
        <v>100</v>
      </c>
      <c r="P309" s="443">
        <f t="shared" si="44"/>
        <v>100</v>
      </c>
      <c r="Q309" s="220">
        <f>'приложение 1.1 '!H312</f>
        <v>2.6998639999999998</v>
      </c>
      <c r="R309" s="106"/>
      <c r="S309" s="106">
        <f>'приложение 1.1 '!I312</f>
        <v>0</v>
      </c>
      <c r="T309" s="106"/>
      <c r="U309" s="107" t="s">
        <v>260</v>
      </c>
      <c r="V309" s="109"/>
      <c r="W309" s="436" t="s">
        <v>1965</v>
      </c>
      <c r="X309" s="110">
        <v>10.5</v>
      </c>
      <c r="Y309" s="110">
        <v>8.4</v>
      </c>
      <c r="Z309" s="110">
        <v>13.27</v>
      </c>
      <c r="AA309" s="110">
        <v>24.86</v>
      </c>
    </row>
    <row r="310" spans="1:27" ht="119.1" customHeight="1">
      <c r="A310" s="201" t="str">
        <f>'приложение 1.1 '!A313</f>
        <v>2.1.4.22</v>
      </c>
      <c r="B310" s="140" t="str">
        <f>'приложение 1.1 '!B313</f>
        <v xml:space="preserve">Строительство КЛ-10кВ ПС «Западная» до ТП-1 (противотуберкулезный диспансер) </v>
      </c>
      <c r="C310" s="104" t="s">
        <v>1150</v>
      </c>
      <c r="D310" s="104" t="s">
        <v>473</v>
      </c>
      <c r="E310" s="203">
        <f>'приложение 1.1 '!E313</f>
        <v>0</v>
      </c>
      <c r="F310" s="104"/>
      <c r="G310" s="203">
        <f>'приложение 1.1 '!D313</f>
        <v>2.8</v>
      </c>
      <c r="H310" s="105"/>
      <c r="I310" s="104">
        <f>'приложение 1.1 '!F313</f>
        <v>2012</v>
      </c>
      <c r="J310" s="104">
        <f>'приложение 1.1 '!G313</f>
        <v>2013</v>
      </c>
      <c r="K310" s="174" t="s">
        <v>284</v>
      </c>
      <c r="L310" s="174" t="s">
        <v>284</v>
      </c>
      <c r="M310" s="174" t="s">
        <v>284</v>
      </c>
      <c r="N310" s="174" t="s">
        <v>284</v>
      </c>
      <c r="O310" s="443">
        <f t="shared" si="43"/>
        <v>100</v>
      </c>
      <c r="P310" s="443">
        <f t="shared" si="44"/>
        <v>100</v>
      </c>
      <c r="Q310" s="220">
        <f>'приложение 1.1 '!H313</f>
        <v>5.2197730600000005</v>
      </c>
      <c r="R310" s="106"/>
      <c r="S310" s="106">
        <f>'приложение 1.1 '!I313</f>
        <v>0</v>
      </c>
      <c r="T310" s="106"/>
      <c r="U310" s="107" t="s">
        <v>260</v>
      </c>
      <c r="V310" s="109"/>
      <c r="W310" s="436" t="s">
        <v>1965</v>
      </c>
      <c r="X310" s="110">
        <v>10.5</v>
      </c>
      <c r="Y310" s="110">
        <v>8.4</v>
      </c>
      <c r="Z310" s="110">
        <v>13.27</v>
      </c>
      <c r="AA310" s="110">
        <v>24.86</v>
      </c>
    </row>
    <row r="311" spans="1:27" ht="119.1" customHeight="1">
      <c r="A311" s="201" t="str">
        <f>'приложение 1.1 '!A314</f>
        <v>2.1.4.23</v>
      </c>
      <c r="B311" s="140" t="str">
        <f>'приложение 1.1 '!B314</f>
        <v xml:space="preserve">Строительство  КЛ-10кВ от ТП-1-ТП-2 (противотуберкулезный диспансер) </v>
      </c>
      <c r="C311" s="104" t="s">
        <v>1150</v>
      </c>
      <c r="D311" s="104" t="s">
        <v>473</v>
      </c>
      <c r="E311" s="203">
        <f>'приложение 1.1 '!E314</f>
        <v>0</v>
      </c>
      <c r="F311" s="104"/>
      <c r="G311" s="203">
        <f>'приложение 1.1 '!D314</f>
        <v>0.24</v>
      </c>
      <c r="H311" s="105"/>
      <c r="I311" s="104">
        <f>'приложение 1.1 '!F314</f>
        <v>2012</v>
      </c>
      <c r="J311" s="104">
        <f>'приложение 1.1 '!G314</f>
        <v>2013</v>
      </c>
      <c r="K311" s="174" t="s">
        <v>284</v>
      </c>
      <c r="L311" s="174" t="s">
        <v>284</v>
      </c>
      <c r="M311" s="174" t="s">
        <v>284</v>
      </c>
      <c r="N311" s="174" t="s">
        <v>284</v>
      </c>
      <c r="O311" s="443">
        <f t="shared" si="43"/>
        <v>100</v>
      </c>
      <c r="P311" s="443">
        <f t="shared" si="44"/>
        <v>100</v>
      </c>
      <c r="Q311" s="220">
        <f>'приложение 1.1 '!H314</f>
        <v>0.56217499999999998</v>
      </c>
      <c r="R311" s="106"/>
      <c r="S311" s="106">
        <f>'приложение 1.1 '!I314</f>
        <v>0</v>
      </c>
      <c r="T311" s="106"/>
      <c r="U311" s="107" t="s">
        <v>260</v>
      </c>
      <c r="V311" s="109"/>
      <c r="W311" s="436" t="s">
        <v>1965</v>
      </c>
      <c r="X311" s="110">
        <v>10.5</v>
      </c>
      <c r="Y311" s="110">
        <v>8.4</v>
      </c>
      <c r="Z311" s="110">
        <v>13.27</v>
      </c>
      <c r="AA311" s="110">
        <v>24.86</v>
      </c>
    </row>
    <row r="312" spans="1:27" ht="119.1" customHeight="1">
      <c r="A312" s="201" t="str">
        <f>'приложение 1.1 '!A315</f>
        <v>2.1.4.24</v>
      </c>
      <c r="B312" s="140" t="str">
        <f>'приложение 1.1 '!B315</f>
        <v xml:space="preserve">Строительство  КЛ-10кВ от ТП-2 –ТП-3 (противотуберкулезный диспансер) </v>
      </c>
      <c r="C312" s="104" t="s">
        <v>1150</v>
      </c>
      <c r="D312" s="104" t="s">
        <v>473</v>
      </c>
      <c r="E312" s="203">
        <f>'приложение 1.1 '!E315</f>
        <v>0</v>
      </c>
      <c r="F312" s="104"/>
      <c r="G312" s="203">
        <f>'приложение 1.1 '!D315</f>
        <v>0.36</v>
      </c>
      <c r="H312" s="105"/>
      <c r="I312" s="104">
        <f>'приложение 1.1 '!F315</f>
        <v>2012</v>
      </c>
      <c r="J312" s="104">
        <f>'приложение 1.1 '!G315</f>
        <v>2013</v>
      </c>
      <c r="K312" s="174" t="s">
        <v>284</v>
      </c>
      <c r="L312" s="174" t="s">
        <v>284</v>
      </c>
      <c r="M312" s="174" t="s">
        <v>284</v>
      </c>
      <c r="N312" s="174" t="s">
        <v>284</v>
      </c>
      <c r="O312" s="443">
        <f t="shared" si="43"/>
        <v>100</v>
      </c>
      <c r="P312" s="443">
        <f t="shared" si="44"/>
        <v>100</v>
      </c>
      <c r="Q312" s="220">
        <f>'приложение 1.1 '!H315</f>
        <v>0.78187600000000002</v>
      </c>
      <c r="R312" s="106"/>
      <c r="S312" s="106">
        <f>'приложение 1.1 '!I315</f>
        <v>0</v>
      </c>
      <c r="T312" s="106"/>
      <c r="U312" s="107" t="s">
        <v>260</v>
      </c>
      <c r="V312" s="109"/>
      <c r="W312" s="436" t="s">
        <v>1965</v>
      </c>
      <c r="X312" s="110">
        <v>10.5</v>
      </c>
      <c r="Y312" s="110">
        <v>8.4</v>
      </c>
      <c r="Z312" s="110">
        <v>13.27</v>
      </c>
      <c r="AA312" s="110">
        <v>24.86</v>
      </c>
    </row>
    <row r="313" spans="1:27" ht="119.1" customHeight="1">
      <c r="A313" s="201" t="str">
        <f>'приложение 1.1 '!A316</f>
        <v>2.1.4.26</v>
      </c>
      <c r="B313" s="140" t="str">
        <f>'приложение 1.1 '!B316</f>
        <v>Строительство КЛ-10кВ от 2БКТП-1600квА до места врезки мкр.20А</v>
      </c>
      <c r="C313" s="104" t="s">
        <v>1150</v>
      </c>
      <c r="D313" s="104" t="s">
        <v>473</v>
      </c>
      <c r="E313" s="203">
        <f>'приложение 1.1 '!E316</f>
        <v>0</v>
      </c>
      <c r="F313" s="104"/>
      <c r="G313" s="203">
        <f>'приложение 1.1 '!D316</f>
        <v>7.0000000000000007E-2</v>
      </c>
      <c r="H313" s="105"/>
      <c r="I313" s="104">
        <f>'приложение 1.1 '!F316</f>
        <v>2012</v>
      </c>
      <c r="J313" s="104">
        <f>'приложение 1.1 '!G316</f>
        <v>2013</v>
      </c>
      <c r="K313" s="174" t="s">
        <v>284</v>
      </c>
      <c r="L313" s="174" t="s">
        <v>284</v>
      </c>
      <c r="M313" s="174" t="s">
        <v>284</v>
      </c>
      <c r="N313" s="174" t="s">
        <v>284</v>
      </c>
      <c r="O313" s="443">
        <f t="shared" si="43"/>
        <v>100</v>
      </c>
      <c r="P313" s="443">
        <f t="shared" si="44"/>
        <v>100</v>
      </c>
      <c r="Q313" s="220">
        <f>'приложение 1.1 '!H316</f>
        <v>0.46056499999999989</v>
      </c>
      <c r="R313" s="106"/>
      <c r="S313" s="106">
        <f>'приложение 1.1 '!I316</f>
        <v>0</v>
      </c>
      <c r="T313" s="106"/>
      <c r="U313" s="107" t="s">
        <v>260</v>
      </c>
      <c r="V313" s="109"/>
      <c r="W313" s="436" t="s">
        <v>1965</v>
      </c>
      <c r="X313" s="110">
        <v>10.5</v>
      </c>
      <c r="Y313" s="110">
        <v>8.4</v>
      </c>
      <c r="Z313" s="110">
        <v>13.27</v>
      </c>
      <c r="AA313" s="110">
        <v>24.86</v>
      </c>
    </row>
    <row r="314" spans="1:27" ht="119.1" customHeight="1">
      <c r="A314" s="201" t="str">
        <f>'приложение 1.1 '!A317</f>
        <v>2.1.4.27</v>
      </c>
      <c r="B314" s="140" t="str">
        <f>'приложение 1.1 '!B317</f>
        <v>Строительство КЛ-10кВ от 2БКТП-1000кВА до РП(ТП)-2х2500кВА мкр.20А</v>
      </c>
      <c r="C314" s="104" t="s">
        <v>1150</v>
      </c>
      <c r="D314" s="104" t="s">
        <v>473</v>
      </c>
      <c r="E314" s="203">
        <f>'приложение 1.1 '!E317</f>
        <v>0</v>
      </c>
      <c r="F314" s="104"/>
      <c r="G314" s="203">
        <f>'приложение 1.1 '!D317</f>
        <v>0.67600000000000005</v>
      </c>
      <c r="H314" s="105"/>
      <c r="I314" s="104">
        <f>'приложение 1.1 '!F317</f>
        <v>2014</v>
      </c>
      <c r="J314" s="104">
        <f>'приложение 1.1 '!G317</f>
        <v>2016</v>
      </c>
      <c r="K314" s="174" t="s">
        <v>284</v>
      </c>
      <c r="L314" s="174" t="s">
        <v>284</v>
      </c>
      <c r="M314" s="174" t="s">
        <v>284</v>
      </c>
      <c r="N314" s="174" t="s">
        <v>284</v>
      </c>
      <c r="O314" s="443">
        <f t="shared" si="43"/>
        <v>100</v>
      </c>
      <c r="P314" s="443">
        <f t="shared" si="44"/>
        <v>100</v>
      </c>
      <c r="Q314" s="220">
        <f>'приложение 1.1 '!H317</f>
        <v>1.5268296700000001</v>
      </c>
      <c r="R314" s="106"/>
      <c r="S314" s="106">
        <f>'приложение 1.1 '!I317</f>
        <v>0</v>
      </c>
      <c r="T314" s="106"/>
      <c r="U314" s="107" t="s">
        <v>260</v>
      </c>
      <c r="V314" s="109"/>
      <c r="W314" s="436" t="s">
        <v>1965</v>
      </c>
      <c r="X314" s="110">
        <v>10.5</v>
      </c>
      <c r="Y314" s="110">
        <v>8.4</v>
      </c>
      <c r="Z314" s="110">
        <v>13.27</v>
      </c>
      <c r="AA314" s="110">
        <v>24.86</v>
      </c>
    </row>
    <row r="315" spans="1:27" ht="119.1" customHeight="1">
      <c r="A315" s="201" t="str">
        <f>'приложение 1.1 '!A318</f>
        <v>2.1.4.27</v>
      </c>
      <c r="B315" s="140" t="str">
        <f>'приложение 1.1 '!B318</f>
        <v>КЛ-10кВ  ТП (поз.18) мкр.20А до места врезки в КЛ-10кВ 2БКТП-1000кВА-РП(ТП)-2*2500кВА мкр.20А</v>
      </c>
      <c r="C315" s="104" t="s">
        <v>1150</v>
      </c>
      <c r="D315" s="104" t="s">
        <v>473</v>
      </c>
      <c r="E315" s="203">
        <f>'приложение 1.1 '!E318</f>
        <v>0</v>
      </c>
      <c r="F315" s="104"/>
      <c r="G315" s="203">
        <f>'приложение 1.1 '!D318</f>
        <v>0.16</v>
      </c>
      <c r="H315" s="105"/>
      <c r="I315" s="104">
        <f>'приложение 1.1 '!F318</f>
        <v>2016</v>
      </c>
      <c r="J315" s="104">
        <f>'приложение 1.1 '!G318</f>
        <v>2017</v>
      </c>
      <c r="K315" s="174" t="s">
        <v>284</v>
      </c>
      <c r="L315" s="174" t="s">
        <v>284</v>
      </c>
      <c r="M315" s="174" t="s">
        <v>284</v>
      </c>
      <c r="N315" s="174" t="s">
        <v>284</v>
      </c>
      <c r="O315" s="443">
        <f t="shared" ref="O315" si="51">100-(S315*100/Q315)</f>
        <v>100</v>
      </c>
      <c r="P315" s="443">
        <f t="shared" ref="P315" si="52">O315</f>
        <v>100</v>
      </c>
      <c r="Q315" s="220">
        <f>'приложение 1.1 '!H318</f>
        <v>0.56474747999999997</v>
      </c>
      <c r="R315" s="106"/>
      <c r="S315" s="106">
        <f>'приложение 1.1 '!I318</f>
        <v>0</v>
      </c>
      <c r="T315" s="106"/>
      <c r="U315" s="107" t="s">
        <v>260</v>
      </c>
      <c r="V315" s="109"/>
      <c r="W315" s="436" t="s">
        <v>1965</v>
      </c>
      <c r="X315" s="110">
        <v>10.5</v>
      </c>
      <c r="Y315" s="110">
        <v>8.4</v>
      </c>
      <c r="Z315" s="110">
        <v>13.27</v>
      </c>
      <c r="AA315" s="110">
        <v>24.86</v>
      </c>
    </row>
    <row r="316" spans="1:27" ht="119.1" customHeight="1">
      <c r="A316" s="201" t="str">
        <f>'приложение 1.1 '!A319</f>
        <v>2.1.4.28</v>
      </c>
      <c r="B316" s="140" t="str">
        <f>'приложение 1.1 '!B319</f>
        <v>Строительство КЛ-10кВ от БКТП-2012 до ТП-2х1000кВА в мкр. 20А (бассейн, архив, хореографическая школа)</v>
      </c>
      <c r="C316" s="104" t="s">
        <v>1150</v>
      </c>
      <c r="D316" s="104" t="s">
        <v>473</v>
      </c>
      <c r="E316" s="203">
        <f>'приложение 1.1 '!E319</f>
        <v>0</v>
      </c>
      <c r="F316" s="104"/>
      <c r="G316" s="203">
        <f>'приложение 1.1 '!D319</f>
        <v>0.94599999999999995</v>
      </c>
      <c r="H316" s="105"/>
      <c r="I316" s="104">
        <f>'приложение 1.1 '!F319</f>
        <v>2015</v>
      </c>
      <c r="J316" s="104">
        <f>'приложение 1.1 '!G319</f>
        <v>2015</v>
      </c>
      <c r="K316" s="174" t="s">
        <v>284</v>
      </c>
      <c r="L316" s="174" t="s">
        <v>284</v>
      </c>
      <c r="M316" s="174" t="s">
        <v>284</v>
      </c>
      <c r="N316" s="174" t="s">
        <v>284</v>
      </c>
      <c r="O316" s="443">
        <f t="shared" si="43"/>
        <v>100</v>
      </c>
      <c r="P316" s="443">
        <f t="shared" si="44"/>
        <v>100</v>
      </c>
      <c r="Q316" s="220">
        <f>'приложение 1.1 '!H319</f>
        <v>3.3366566600000001</v>
      </c>
      <c r="R316" s="106"/>
      <c r="S316" s="106">
        <f>'приложение 1.1 '!I319</f>
        <v>0</v>
      </c>
      <c r="T316" s="106"/>
      <c r="U316" s="107" t="s">
        <v>260</v>
      </c>
      <c r="V316" s="109"/>
      <c r="W316" s="436" t="s">
        <v>1965</v>
      </c>
      <c r="X316" s="110">
        <v>10.5</v>
      </c>
      <c r="Y316" s="110">
        <v>8.4</v>
      </c>
      <c r="Z316" s="110">
        <v>13.27</v>
      </c>
      <c r="AA316" s="110">
        <v>24.86</v>
      </c>
    </row>
    <row r="317" spans="1:27" ht="119.1" customHeight="1">
      <c r="A317" s="201" t="str">
        <f>'приложение 1.1 '!A320</f>
        <v>2.1.4.29</v>
      </c>
      <c r="B317" s="140" t="str">
        <f>'приложение 1.1 '!B320</f>
        <v>КЛ-10кВ РП-ТП-мкр. 18,19,20 2БКТП-1000кВА "Храм в честь великомученика Георгия Победоносца"</v>
      </c>
      <c r="C317" s="104" t="s">
        <v>1150</v>
      </c>
      <c r="D317" s="104" t="s">
        <v>473</v>
      </c>
      <c r="E317" s="203">
        <f>'приложение 1.1 '!E320</f>
        <v>0</v>
      </c>
      <c r="F317" s="104"/>
      <c r="G317" s="203">
        <f>'приложение 1.1 '!D320</f>
        <v>1.3759999999999999</v>
      </c>
      <c r="H317" s="105"/>
      <c r="I317" s="104">
        <f>'приложение 1.1 '!F320</f>
        <v>2013</v>
      </c>
      <c r="J317" s="104">
        <f>'приложение 1.1 '!G320</f>
        <v>2013</v>
      </c>
      <c r="K317" s="174" t="s">
        <v>284</v>
      </c>
      <c r="L317" s="174" t="s">
        <v>284</v>
      </c>
      <c r="M317" s="174" t="s">
        <v>284</v>
      </c>
      <c r="N317" s="174" t="s">
        <v>284</v>
      </c>
      <c r="O317" s="443">
        <f t="shared" si="43"/>
        <v>100</v>
      </c>
      <c r="P317" s="443">
        <f t="shared" si="44"/>
        <v>100</v>
      </c>
      <c r="Q317" s="220">
        <f>'приложение 1.1 '!H320</f>
        <v>2.8016948299999997</v>
      </c>
      <c r="R317" s="106"/>
      <c r="S317" s="106">
        <f>'приложение 1.1 '!I320</f>
        <v>0</v>
      </c>
      <c r="T317" s="106"/>
      <c r="U317" s="107" t="s">
        <v>260</v>
      </c>
      <c r="V317" s="109"/>
      <c r="W317" s="436" t="s">
        <v>1965</v>
      </c>
      <c r="X317" s="110">
        <v>10.5</v>
      </c>
      <c r="Y317" s="110">
        <v>8.4</v>
      </c>
      <c r="Z317" s="110">
        <v>13.27</v>
      </c>
      <c r="AA317" s="110">
        <v>24.86</v>
      </c>
    </row>
    <row r="318" spans="1:27" ht="119.1" customHeight="1">
      <c r="A318" s="201" t="str">
        <f>'приложение 1.1 '!A321</f>
        <v>2.1.4.30</v>
      </c>
      <c r="B318" s="140" t="str">
        <f>'приложение 1.1 '!B321</f>
        <v>Строительство КЛ-10кВ от 2БКТП-1000кВА до точки врезки, для электроснабжения АБК.</v>
      </c>
      <c r="C318" s="104" t="s">
        <v>1150</v>
      </c>
      <c r="D318" s="104" t="s">
        <v>473</v>
      </c>
      <c r="E318" s="203">
        <f>'приложение 1.1 '!E321</f>
        <v>0</v>
      </c>
      <c r="F318" s="104"/>
      <c r="G318" s="203">
        <f>'приложение 1.1 '!D321</f>
        <v>0.23200000000000001</v>
      </c>
      <c r="H318" s="105"/>
      <c r="I318" s="104">
        <f>'приложение 1.1 '!F321</f>
        <v>2013</v>
      </c>
      <c r="J318" s="104">
        <f>'приложение 1.1 '!G321</f>
        <v>2014</v>
      </c>
      <c r="K318" s="174" t="s">
        <v>284</v>
      </c>
      <c r="L318" s="174" t="s">
        <v>284</v>
      </c>
      <c r="M318" s="174" t="s">
        <v>284</v>
      </c>
      <c r="N318" s="174" t="s">
        <v>284</v>
      </c>
      <c r="O318" s="443">
        <f t="shared" si="43"/>
        <v>100</v>
      </c>
      <c r="P318" s="443">
        <f t="shared" si="44"/>
        <v>100</v>
      </c>
      <c r="Q318" s="220">
        <f>'приложение 1.1 '!H321</f>
        <v>0.81649510000000003</v>
      </c>
      <c r="R318" s="106"/>
      <c r="S318" s="106">
        <f>'приложение 1.1 '!I321</f>
        <v>0</v>
      </c>
      <c r="T318" s="106"/>
      <c r="U318" s="107" t="s">
        <v>260</v>
      </c>
      <c r="V318" s="109"/>
      <c r="W318" s="436" t="s">
        <v>1965</v>
      </c>
      <c r="X318" s="110">
        <v>10.5</v>
      </c>
      <c r="Y318" s="110">
        <v>8.4</v>
      </c>
      <c r="Z318" s="110">
        <v>13.27</v>
      </c>
      <c r="AA318" s="110">
        <v>24.86</v>
      </c>
    </row>
    <row r="319" spans="1:27" ht="119.1" customHeight="1">
      <c r="A319" s="201" t="str">
        <f>'приложение 1.1 '!A322</f>
        <v>2.1.4.31</v>
      </c>
      <c r="B319" s="140" t="str">
        <f>'приложение 1.1 '!B322</f>
        <v>Строительство КЛ-6кВ от ВЛ-6кВ Водозабора 9 пр.уз. РП-УПУ -139  №7 -КТПН-2х400кВА  9 ПУ (ТП-517)</v>
      </c>
      <c r="C319" s="104" t="s">
        <v>1150</v>
      </c>
      <c r="D319" s="104" t="s">
        <v>473</v>
      </c>
      <c r="E319" s="203">
        <f>'приложение 1.1 '!E322</f>
        <v>0</v>
      </c>
      <c r="F319" s="104"/>
      <c r="G319" s="203">
        <f>'приложение 1.1 '!D322</f>
        <v>0.108</v>
      </c>
      <c r="H319" s="105"/>
      <c r="I319" s="104">
        <f>'приложение 1.1 '!F322</f>
        <v>2014</v>
      </c>
      <c r="J319" s="104">
        <f>'приложение 1.1 '!G322</f>
        <v>2014</v>
      </c>
      <c r="K319" s="174" t="s">
        <v>284</v>
      </c>
      <c r="L319" s="174" t="s">
        <v>284</v>
      </c>
      <c r="M319" s="174" t="s">
        <v>284</v>
      </c>
      <c r="N319" s="174" t="s">
        <v>284</v>
      </c>
      <c r="O319" s="443">
        <f t="shared" si="43"/>
        <v>100</v>
      </c>
      <c r="P319" s="443">
        <f t="shared" si="44"/>
        <v>100</v>
      </c>
      <c r="Q319" s="220">
        <f>'приложение 1.1 '!H322</f>
        <v>0.24645821000000001</v>
      </c>
      <c r="R319" s="106"/>
      <c r="S319" s="106">
        <f>'приложение 1.1 '!I322</f>
        <v>0</v>
      </c>
      <c r="T319" s="106"/>
      <c r="U319" s="107" t="s">
        <v>260</v>
      </c>
      <c r="V319" s="109"/>
      <c r="W319" s="436" t="s">
        <v>1965</v>
      </c>
      <c r="X319" s="110">
        <v>10.5</v>
      </c>
      <c r="Y319" s="110">
        <v>8.4</v>
      </c>
      <c r="Z319" s="110">
        <v>13.27</v>
      </c>
      <c r="AA319" s="110">
        <v>24.86</v>
      </c>
    </row>
    <row r="320" spans="1:27" ht="119.1" customHeight="1">
      <c r="A320" s="201" t="str">
        <f>'приложение 1.1 '!A323</f>
        <v>2.1.4.32</v>
      </c>
      <c r="B320" s="140" t="str">
        <f>'приложение 1.1 '!B323</f>
        <v>Строительство КЛ-10кВ от РП-Пождепо(2020) -ТП-3.2 мкр.45</v>
      </c>
      <c r="C320" s="104" t="s">
        <v>1150</v>
      </c>
      <c r="D320" s="104" t="s">
        <v>473</v>
      </c>
      <c r="E320" s="203">
        <f>'приложение 1.1 '!E323</f>
        <v>0</v>
      </c>
      <c r="F320" s="104"/>
      <c r="G320" s="203">
        <f>'приложение 1.1 '!D323</f>
        <v>1.41</v>
      </c>
      <c r="H320" s="105"/>
      <c r="I320" s="104">
        <f>'приложение 1.1 '!F323</f>
        <v>2014</v>
      </c>
      <c r="J320" s="104">
        <f>'приложение 1.1 '!G323</f>
        <v>2015</v>
      </c>
      <c r="K320" s="174" t="s">
        <v>284</v>
      </c>
      <c r="L320" s="174" t="s">
        <v>284</v>
      </c>
      <c r="M320" s="174" t="s">
        <v>284</v>
      </c>
      <c r="N320" s="174" t="s">
        <v>284</v>
      </c>
      <c r="O320" s="443">
        <f t="shared" si="43"/>
        <v>100</v>
      </c>
      <c r="P320" s="443">
        <f t="shared" si="44"/>
        <v>100</v>
      </c>
      <c r="Q320" s="220">
        <f>'приложение 1.1 '!H323</f>
        <v>3.3786409599999998</v>
      </c>
      <c r="R320" s="106"/>
      <c r="S320" s="106">
        <f>'приложение 1.1 '!I323</f>
        <v>0</v>
      </c>
      <c r="T320" s="106"/>
      <c r="U320" s="107" t="s">
        <v>260</v>
      </c>
      <c r="V320" s="109"/>
      <c r="W320" s="436" t="s">
        <v>1965</v>
      </c>
      <c r="X320" s="110">
        <v>10.5</v>
      </c>
      <c r="Y320" s="110">
        <v>8.4</v>
      </c>
      <c r="Z320" s="110">
        <v>13.27</v>
      </c>
      <c r="AA320" s="110">
        <v>24.86</v>
      </c>
    </row>
    <row r="321" spans="1:27" ht="119.1" customHeight="1">
      <c r="A321" s="201" t="str">
        <f>'приложение 1.1 '!A324</f>
        <v>2.1.4.33</v>
      </c>
      <c r="B321" s="140" t="str">
        <f>'приложение 1.1 '!B324</f>
        <v>Строительство КЛ-10кВ ТП-2х1600кВА 45 к.к. - БКТП-2х1000кВА 45 к.к.</v>
      </c>
      <c r="C321" s="104" t="s">
        <v>1150</v>
      </c>
      <c r="D321" s="104" t="s">
        <v>473</v>
      </c>
      <c r="E321" s="203">
        <f>'приложение 1.1 '!E324</f>
        <v>0</v>
      </c>
      <c r="F321" s="104"/>
      <c r="G321" s="203">
        <f>'приложение 1.1 '!D324</f>
        <v>0.29799999999999999</v>
      </c>
      <c r="H321" s="105"/>
      <c r="I321" s="104">
        <f>'приложение 1.1 '!F324</f>
        <v>2015</v>
      </c>
      <c r="J321" s="104">
        <f>'приложение 1.1 '!G324</f>
        <v>2015</v>
      </c>
      <c r="K321" s="174" t="s">
        <v>284</v>
      </c>
      <c r="L321" s="174" t="s">
        <v>284</v>
      </c>
      <c r="M321" s="174" t="s">
        <v>284</v>
      </c>
      <c r="N321" s="174" t="s">
        <v>284</v>
      </c>
      <c r="O321" s="443">
        <f t="shared" si="43"/>
        <v>100</v>
      </c>
      <c r="P321" s="443">
        <f t="shared" si="44"/>
        <v>100</v>
      </c>
      <c r="Q321" s="220">
        <f>'приложение 1.1 '!H324</f>
        <v>0.94275688000000002</v>
      </c>
      <c r="R321" s="106"/>
      <c r="S321" s="106">
        <f>'приложение 1.1 '!I324</f>
        <v>0</v>
      </c>
      <c r="T321" s="106"/>
      <c r="U321" s="107" t="s">
        <v>260</v>
      </c>
      <c r="V321" s="109"/>
      <c r="W321" s="436" t="s">
        <v>1965</v>
      </c>
      <c r="X321" s="110">
        <v>10.5</v>
      </c>
      <c r="Y321" s="110">
        <v>8.4</v>
      </c>
      <c r="Z321" s="110">
        <v>13.27</v>
      </c>
      <c r="AA321" s="110">
        <v>24.86</v>
      </c>
    </row>
    <row r="322" spans="1:27" ht="119.1" customHeight="1">
      <c r="A322" s="201" t="str">
        <f>'приложение 1.1 '!A325</f>
        <v>2.1.4.34</v>
      </c>
      <c r="B322" s="140" t="str">
        <f>'приложение 1.1 '!B325</f>
        <v>Строительство КЛ-10кВ от РП-153 до 2КТПН-630кВА,  для электроснабжения дилерского центра Хонда</v>
      </c>
      <c r="C322" s="104" t="s">
        <v>1150</v>
      </c>
      <c r="D322" s="104" t="s">
        <v>473</v>
      </c>
      <c r="E322" s="203">
        <f>'приложение 1.1 '!E325</f>
        <v>0</v>
      </c>
      <c r="F322" s="104"/>
      <c r="G322" s="203">
        <f>'приложение 1.1 '!D325</f>
        <v>0.3</v>
      </c>
      <c r="H322" s="105"/>
      <c r="I322" s="104">
        <f>'приложение 1.1 '!F325</f>
        <v>2014</v>
      </c>
      <c r="J322" s="104">
        <f>'приложение 1.1 '!G325</f>
        <v>2017</v>
      </c>
      <c r="K322" s="174" t="s">
        <v>284</v>
      </c>
      <c r="L322" s="174" t="s">
        <v>284</v>
      </c>
      <c r="M322" s="174" t="s">
        <v>284</v>
      </c>
      <c r="N322" s="174" t="s">
        <v>284</v>
      </c>
      <c r="O322" s="443">
        <f t="shared" si="43"/>
        <v>100</v>
      </c>
      <c r="P322" s="443">
        <f t="shared" si="44"/>
        <v>100</v>
      </c>
      <c r="Q322" s="220">
        <f>'приложение 1.1 '!H325</f>
        <v>0.70580900000000002</v>
      </c>
      <c r="R322" s="106"/>
      <c r="S322" s="106">
        <f>'приложение 1.1 '!I325</f>
        <v>0</v>
      </c>
      <c r="T322" s="106"/>
      <c r="U322" s="107" t="s">
        <v>260</v>
      </c>
      <c r="V322" s="109"/>
      <c r="W322" s="436" t="s">
        <v>1965</v>
      </c>
      <c r="X322" s="110">
        <v>10.5</v>
      </c>
      <c r="Y322" s="110">
        <v>8.4</v>
      </c>
      <c r="Z322" s="110">
        <v>13.27</v>
      </c>
      <c r="AA322" s="110">
        <v>24.86</v>
      </c>
    </row>
    <row r="323" spans="1:27" ht="119.1" customHeight="1">
      <c r="A323" s="201" t="str">
        <f>'приложение 1.1 '!A326</f>
        <v>2.1.4.35</v>
      </c>
      <c r="B323" s="140" t="str">
        <f>'приложение 1.1 '!B326</f>
        <v>Строительство КЛ-10кВ от РП-143 до КТПН-400кВА Учебный центр электроснабжение ФГБОУ ДПО "УЦ ФПС по ХМАО-Югре"</v>
      </c>
      <c r="C323" s="104" t="s">
        <v>1150</v>
      </c>
      <c r="D323" s="104" t="s">
        <v>473</v>
      </c>
      <c r="E323" s="203">
        <f>'приложение 1.1 '!E326</f>
        <v>0</v>
      </c>
      <c r="F323" s="104"/>
      <c r="G323" s="203">
        <f>'приложение 1.1 '!D326</f>
        <v>0.23799999999999999</v>
      </c>
      <c r="H323" s="105"/>
      <c r="I323" s="104">
        <f>'приложение 1.1 '!F326</f>
        <v>2012</v>
      </c>
      <c r="J323" s="104">
        <f>'приложение 1.1 '!G326</f>
        <v>2012</v>
      </c>
      <c r="K323" s="174" t="s">
        <v>284</v>
      </c>
      <c r="L323" s="174" t="s">
        <v>284</v>
      </c>
      <c r="M323" s="174" t="s">
        <v>284</v>
      </c>
      <c r="N323" s="174" t="s">
        <v>284</v>
      </c>
      <c r="O323" s="443">
        <f t="shared" si="43"/>
        <v>100</v>
      </c>
      <c r="P323" s="443">
        <f t="shared" si="44"/>
        <v>100</v>
      </c>
      <c r="Q323" s="220">
        <f>'приложение 1.1 '!H326</f>
        <v>0.34525099999999997</v>
      </c>
      <c r="R323" s="106"/>
      <c r="S323" s="106">
        <f>'приложение 1.1 '!I326</f>
        <v>0</v>
      </c>
      <c r="T323" s="106"/>
      <c r="U323" s="107" t="s">
        <v>260</v>
      </c>
      <c r="V323" s="109"/>
      <c r="W323" s="436" t="s">
        <v>1965</v>
      </c>
      <c r="X323" s="110">
        <v>10.5</v>
      </c>
      <c r="Y323" s="110">
        <v>8.4</v>
      </c>
      <c r="Z323" s="110">
        <v>13.27</v>
      </c>
      <c r="AA323" s="110">
        <v>24.86</v>
      </c>
    </row>
    <row r="324" spans="1:27" ht="119.1" customHeight="1">
      <c r="A324" s="201" t="str">
        <f>'приложение 1.1 '!A327</f>
        <v>2.1.4.36</v>
      </c>
      <c r="B324" s="140" t="str">
        <f>'приложение 1.1 '!B327</f>
        <v xml:space="preserve">Строительство КЛ-10кВ от ВЛ-10кВ до ТП-2х630кВА ул.Инженерная </v>
      </c>
      <c r="C324" s="104" t="s">
        <v>1150</v>
      </c>
      <c r="D324" s="104" t="s">
        <v>473</v>
      </c>
      <c r="E324" s="203">
        <f>'приложение 1.1 '!E327</f>
        <v>0</v>
      </c>
      <c r="F324" s="104"/>
      <c r="G324" s="203">
        <f>'приложение 1.1 '!D327</f>
        <v>0.08</v>
      </c>
      <c r="H324" s="105"/>
      <c r="I324" s="104">
        <f>'приложение 1.1 '!F327</f>
        <v>2014</v>
      </c>
      <c r="J324" s="104">
        <f>'приложение 1.1 '!G327</f>
        <v>2014</v>
      </c>
      <c r="K324" s="174" t="s">
        <v>284</v>
      </c>
      <c r="L324" s="174" t="s">
        <v>284</v>
      </c>
      <c r="M324" s="174" t="s">
        <v>284</v>
      </c>
      <c r="N324" s="174" t="s">
        <v>284</v>
      </c>
      <c r="O324" s="443">
        <f t="shared" si="43"/>
        <v>100</v>
      </c>
      <c r="P324" s="443">
        <f t="shared" si="44"/>
        <v>100</v>
      </c>
      <c r="Q324" s="220">
        <f>'приложение 1.1 '!H327</f>
        <v>0.336142</v>
      </c>
      <c r="R324" s="106"/>
      <c r="S324" s="106">
        <f>'приложение 1.1 '!I327</f>
        <v>0</v>
      </c>
      <c r="T324" s="106"/>
      <c r="U324" s="107" t="s">
        <v>260</v>
      </c>
      <c r="V324" s="109"/>
      <c r="W324" s="436" t="s">
        <v>1965</v>
      </c>
      <c r="X324" s="110">
        <v>10.5</v>
      </c>
      <c r="Y324" s="110">
        <v>8.4</v>
      </c>
      <c r="Z324" s="110">
        <v>13.27</v>
      </c>
      <c r="AA324" s="110">
        <v>24.86</v>
      </c>
    </row>
    <row r="325" spans="1:27" ht="119.1" customHeight="1">
      <c r="A325" s="201" t="str">
        <f>'приложение 1.1 '!A328</f>
        <v>2.1.4.37</v>
      </c>
      <c r="B325" s="140" t="str">
        <f>'приложение 1.1 '!B328</f>
        <v>Строительство КЛ-10кВ РП-157-ТП№23-2х2500 мкр. 44 ( 2-й этап строительства)</v>
      </c>
      <c r="C325" s="104" t="s">
        <v>1150</v>
      </c>
      <c r="D325" s="104" t="s">
        <v>473</v>
      </c>
      <c r="E325" s="203">
        <f>'приложение 1.1 '!E328</f>
        <v>0</v>
      </c>
      <c r="F325" s="104"/>
      <c r="G325" s="203">
        <f>'приложение 1.1 '!D328</f>
        <v>0.53600000000000003</v>
      </c>
      <c r="H325" s="105"/>
      <c r="I325" s="104">
        <f>'приложение 1.1 '!F328</f>
        <v>2014</v>
      </c>
      <c r="J325" s="104">
        <f>'приложение 1.1 '!G328</f>
        <v>2014</v>
      </c>
      <c r="K325" s="174" t="s">
        <v>284</v>
      </c>
      <c r="L325" s="174" t="s">
        <v>284</v>
      </c>
      <c r="M325" s="174" t="s">
        <v>284</v>
      </c>
      <c r="N325" s="174" t="s">
        <v>284</v>
      </c>
      <c r="O325" s="443">
        <f t="shared" si="43"/>
        <v>100</v>
      </c>
      <c r="P325" s="443">
        <f t="shared" si="44"/>
        <v>100</v>
      </c>
      <c r="Q325" s="220">
        <f>'приложение 1.1 '!H328</f>
        <v>1.4002817299999999</v>
      </c>
      <c r="R325" s="106"/>
      <c r="S325" s="106">
        <f>'приложение 1.1 '!I328</f>
        <v>0</v>
      </c>
      <c r="T325" s="106"/>
      <c r="U325" s="107" t="s">
        <v>260</v>
      </c>
      <c r="V325" s="109"/>
      <c r="W325" s="436" t="s">
        <v>1965</v>
      </c>
      <c r="X325" s="110">
        <v>10.5</v>
      </c>
      <c r="Y325" s="110">
        <v>8.4</v>
      </c>
      <c r="Z325" s="110">
        <v>13.27</v>
      </c>
      <c r="AA325" s="110">
        <v>24.86</v>
      </c>
    </row>
    <row r="326" spans="1:27" ht="119.1" customHeight="1">
      <c r="A326" s="201" t="str">
        <f>'приложение 1.1 '!A329</f>
        <v>2.1.4.38</v>
      </c>
      <c r="B326" s="140" t="str">
        <f>'приложение 1.1 '!B329</f>
        <v>Строительство КЛ-10кВ от РП-ТП-2х1250кВА до ТП-2х1600кВА в мкр.18</v>
      </c>
      <c r="C326" s="104" t="s">
        <v>1150</v>
      </c>
      <c r="D326" s="104" t="s">
        <v>473</v>
      </c>
      <c r="E326" s="203">
        <f>'приложение 1.1 '!E329</f>
        <v>0</v>
      </c>
      <c r="F326" s="104"/>
      <c r="G326" s="203">
        <f>'приложение 1.1 '!D329</f>
        <v>0.20799999999999999</v>
      </c>
      <c r="H326" s="105"/>
      <c r="I326" s="104">
        <f>'приложение 1.1 '!F329</f>
        <v>2014</v>
      </c>
      <c r="J326" s="104">
        <f>'приложение 1.1 '!G329</f>
        <v>2014</v>
      </c>
      <c r="K326" s="174" t="s">
        <v>284</v>
      </c>
      <c r="L326" s="174" t="s">
        <v>284</v>
      </c>
      <c r="M326" s="174" t="s">
        <v>284</v>
      </c>
      <c r="N326" s="174" t="s">
        <v>284</v>
      </c>
      <c r="O326" s="443">
        <f t="shared" si="43"/>
        <v>100</v>
      </c>
      <c r="P326" s="443">
        <f t="shared" si="44"/>
        <v>100</v>
      </c>
      <c r="Q326" s="220">
        <f>'приложение 1.1 '!H329</f>
        <v>0.71390752000000002</v>
      </c>
      <c r="R326" s="106"/>
      <c r="S326" s="106">
        <f>'приложение 1.1 '!I329</f>
        <v>0</v>
      </c>
      <c r="T326" s="106"/>
      <c r="U326" s="107" t="s">
        <v>260</v>
      </c>
      <c r="V326" s="109"/>
      <c r="W326" s="436" t="s">
        <v>1965</v>
      </c>
      <c r="X326" s="110">
        <v>10.5</v>
      </c>
      <c r="Y326" s="110">
        <v>8.4</v>
      </c>
      <c r="Z326" s="110">
        <v>13.27</v>
      </c>
      <c r="AA326" s="110">
        <v>24.86</v>
      </c>
    </row>
    <row r="327" spans="1:27" ht="119.1" customHeight="1">
      <c r="A327" s="201" t="str">
        <f>'приложение 1.1 '!A330</f>
        <v>2.1.4.39</v>
      </c>
      <c r="B327" s="140" t="str">
        <f>'приложение 1.1 '!B330</f>
        <v>Строительство КЛ-10кВ мкр.28</v>
      </c>
      <c r="C327" s="104" t="s">
        <v>1150</v>
      </c>
      <c r="D327" s="104" t="s">
        <v>473</v>
      </c>
      <c r="E327" s="203">
        <f>'приложение 1.1 '!E330</f>
        <v>0</v>
      </c>
      <c r="F327" s="104"/>
      <c r="G327" s="203">
        <f>'приложение 1.1 '!D330</f>
        <v>0.79200000000000004</v>
      </c>
      <c r="H327" s="105"/>
      <c r="I327" s="104">
        <f>'приложение 1.1 '!F330</f>
        <v>2014</v>
      </c>
      <c r="J327" s="104">
        <f>'приложение 1.1 '!G330</f>
        <v>2015</v>
      </c>
      <c r="K327" s="174" t="s">
        <v>284</v>
      </c>
      <c r="L327" s="174" t="s">
        <v>284</v>
      </c>
      <c r="M327" s="174" t="s">
        <v>284</v>
      </c>
      <c r="N327" s="174" t="s">
        <v>284</v>
      </c>
      <c r="O327" s="443">
        <f t="shared" si="43"/>
        <v>100</v>
      </c>
      <c r="P327" s="443">
        <f t="shared" si="44"/>
        <v>100</v>
      </c>
      <c r="Q327" s="220">
        <f>'приложение 1.1 '!H330</f>
        <v>2.23454979</v>
      </c>
      <c r="R327" s="106"/>
      <c r="S327" s="106">
        <f>'приложение 1.1 '!I330</f>
        <v>0</v>
      </c>
      <c r="T327" s="106"/>
      <c r="U327" s="107" t="s">
        <v>260</v>
      </c>
      <c r="V327" s="109"/>
      <c r="W327" s="436" t="s">
        <v>1965</v>
      </c>
      <c r="X327" s="110">
        <v>10.5</v>
      </c>
      <c r="Y327" s="110">
        <v>8.4</v>
      </c>
      <c r="Z327" s="110">
        <v>13.27</v>
      </c>
      <c r="AA327" s="110">
        <v>24.86</v>
      </c>
    </row>
    <row r="328" spans="1:27" ht="119.1" customHeight="1">
      <c r="A328" s="201" t="str">
        <f>'приложение 1.1 '!A331</f>
        <v>2.1.4.40</v>
      </c>
      <c r="B328" s="140" t="str">
        <f>'приложение 1.1 '!B331</f>
        <v>Строительство КЛ-10кВ от ТП-2-ТП-8 «Сити-Молл»</v>
      </c>
      <c r="C328" s="104" t="s">
        <v>1150</v>
      </c>
      <c r="D328" s="104" t="s">
        <v>473</v>
      </c>
      <c r="E328" s="203">
        <f>'приложение 1.1 '!E331</f>
        <v>0</v>
      </c>
      <c r="F328" s="104"/>
      <c r="G328" s="203">
        <f>'приложение 1.1 '!D331</f>
        <v>0.48</v>
      </c>
      <c r="H328" s="105"/>
      <c r="I328" s="104">
        <f>'приложение 1.1 '!F331</f>
        <v>2012</v>
      </c>
      <c r="J328" s="104">
        <f>'приложение 1.1 '!G331</f>
        <v>2013</v>
      </c>
      <c r="K328" s="174" t="s">
        <v>284</v>
      </c>
      <c r="L328" s="174" t="s">
        <v>284</v>
      </c>
      <c r="M328" s="174" t="s">
        <v>284</v>
      </c>
      <c r="N328" s="174" t="s">
        <v>284</v>
      </c>
      <c r="O328" s="443">
        <f t="shared" si="43"/>
        <v>100</v>
      </c>
      <c r="P328" s="443">
        <f t="shared" si="44"/>
        <v>100</v>
      </c>
      <c r="Q328" s="220">
        <f>'приложение 1.1 '!H331</f>
        <v>0.38474465000000002</v>
      </c>
      <c r="R328" s="106"/>
      <c r="S328" s="106">
        <f>'приложение 1.1 '!I331</f>
        <v>0</v>
      </c>
      <c r="T328" s="106"/>
      <c r="U328" s="107" t="s">
        <v>260</v>
      </c>
      <c r="V328" s="109"/>
      <c r="W328" s="436" t="s">
        <v>1965</v>
      </c>
      <c r="X328" s="110">
        <v>10.5</v>
      </c>
      <c r="Y328" s="110">
        <v>8.4</v>
      </c>
      <c r="Z328" s="110">
        <v>13.27</v>
      </c>
      <c r="AA328" s="110">
        <v>24.86</v>
      </c>
    </row>
    <row r="329" spans="1:27" ht="119.1" customHeight="1">
      <c r="A329" s="201" t="str">
        <f>'приложение 1.1 '!A332</f>
        <v>2.1.4.41</v>
      </c>
      <c r="B329" s="140" t="str">
        <f>'приложение 1.1 '!B332</f>
        <v>Строительство КЛ-10кВ от ТП-6-ТП-8 «Сити-Молл»</v>
      </c>
      <c r="C329" s="104" t="s">
        <v>1150</v>
      </c>
      <c r="D329" s="104" t="s">
        <v>473</v>
      </c>
      <c r="E329" s="203">
        <f>'приложение 1.1 '!E332</f>
        <v>0</v>
      </c>
      <c r="F329" s="104"/>
      <c r="G329" s="203">
        <f>'приложение 1.1 '!D332</f>
        <v>0.52</v>
      </c>
      <c r="H329" s="105"/>
      <c r="I329" s="104">
        <f>'приложение 1.1 '!F332</f>
        <v>2012</v>
      </c>
      <c r="J329" s="104">
        <f>'приложение 1.1 '!G332</f>
        <v>2013</v>
      </c>
      <c r="K329" s="174" t="s">
        <v>284</v>
      </c>
      <c r="L329" s="174" t="s">
        <v>284</v>
      </c>
      <c r="M329" s="174" t="s">
        <v>284</v>
      </c>
      <c r="N329" s="174" t="s">
        <v>284</v>
      </c>
      <c r="O329" s="443">
        <f t="shared" si="43"/>
        <v>100</v>
      </c>
      <c r="P329" s="443">
        <f t="shared" si="44"/>
        <v>100</v>
      </c>
      <c r="Q329" s="220">
        <f>'приложение 1.1 '!H332</f>
        <v>0.38366600000000001</v>
      </c>
      <c r="R329" s="106"/>
      <c r="S329" s="106">
        <f>'приложение 1.1 '!I332</f>
        <v>0</v>
      </c>
      <c r="T329" s="106"/>
      <c r="U329" s="107" t="s">
        <v>260</v>
      </c>
      <c r="V329" s="109"/>
      <c r="W329" s="436" t="s">
        <v>1965</v>
      </c>
      <c r="X329" s="110">
        <v>10.5</v>
      </c>
      <c r="Y329" s="110">
        <v>8.4</v>
      </c>
      <c r="Z329" s="110">
        <v>13.27</v>
      </c>
      <c r="AA329" s="110">
        <v>24.86</v>
      </c>
    </row>
    <row r="330" spans="1:27" ht="119.1" customHeight="1">
      <c r="A330" s="201" t="str">
        <f>'приложение 1.1 '!A333</f>
        <v>2.1.4.42</v>
      </c>
      <c r="B330" s="140" t="str">
        <f>'приложение 1.1 '!B333</f>
        <v>Строительство КЛ-10кВ ТП-7 - РП "Сити-Молл"</v>
      </c>
      <c r="C330" s="104" t="s">
        <v>1150</v>
      </c>
      <c r="D330" s="104" t="s">
        <v>473</v>
      </c>
      <c r="E330" s="203">
        <f>'приложение 1.1 '!E333</f>
        <v>0</v>
      </c>
      <c r="F330" s="104"/>
      <c r="G330" s="203">
        <f>'приложение 1.1 '!D333</f>
        <v>1.62</v>
      </c>
      <c r="H330" s="105"/>
      <c r="I330" s="104">
        <f>'приложение 1.1 '!F333</f>
        <v>2013</v>
      </c>
      <c r="J330" s="104">
        <f>'приложение 1.1 '!G333</f>
        <v>2013</v>
      </c>
      <c r="K330" s="174" t="s">
        <v>284</v>
      </c>
      <c r="L330" s="174" t="s">
        <v>284</v>
      </c>
      <c r="M330" s="174" t="s">
        <v>284</v>
      </c>
      <c r="N330" s="174" t="s">
        <v>284</v>
      </c>
      <c r="O330" s="443">
        <f t="shared" si="43"/>
        <v>100</v>
      </c>
      <c r="P330" s="443">
        <f t="shared" si="44"/>
        <v>100</v>
      </c>
      <c r="Q330" s="220">
        <f>'приложение 1.1 '!H333</f>
        <v>0.39125099999999996</v>
      </c>
      <c r="R330" s="106"/>
      <c r="S330" s="106">
        <f>'приложение 1.1 '!I333</f>
        <v>0</v>
      </c>
      <c r="T330" s="106"/>
      <c r="U330" s="107" t="s">
        <v>260</v>
      </c>
      <c r="V330" s="109"/>
      <c r="W330" s="436" t="s">
        <v>1965</v>
      </c>
      <c r="X330" s="110">
        <v>10.5</v>
      </c>
      <c r="Y330" s="110">
        <v>8.4</v>
      </c>
      <c r="Z330" s="110">
        <v>13.27</v>
      </c>
      <c r="AA330" s="110">
        <v>24.86</v>
      </c>
    </row>
    <row r="331" spans="1:27" ht="119.1" customHeight="1">
      <c r="A331" s="201" t="str">
        <f>'приложение 1.1 '!A334</f>
        <v>2.1.4.43</v>
      </c>
      <c r="B331" s="140" t="str">
        <f>'приложение 1.1 '!B334</f>
        <v>Строительство КЛ-10кВ РП-ТП-5 "Сити-Молл"</v>
      </c>
      <c r="C331" s="104" t="s">
        <v>1150</v>
      </c>
      <c r="D331" s="104" t="s">
        <v>473</v>
      </c>
      <c r="E331" s="203">
        <f>'приложение 1.1 '!E334</f>
        <v>0</v>
      </c>
      <c r="F331" s="104"/>
      <c r="G331" s="203">
        <f>'приложение 1.1 '!D334</f>
        <v>1.9159999999999999</v>
      </c>
      <c r="H331" s="105"/>
      <c r="I331" s="104">
        <f>'приложение 1.1 '!F334</f>
        <v>2013</v>
      </c>
      <c r="J331" s="104">
        <f>'приложение 1.1 '!G334</f>
        <v>2013</v>
      </c>
      <c r="K331" s="174" t="s">
        <v>284</v>
      </c>
      <c r="L331" s="174" t="s">
        <v>284</v>
      </c>
      <c r="M331" s="174" t="s">
        <v>284</v>
      </c>
      <c r="N331" s="174" t="s">
        <v>284</v>
      </c>
      <c r="O331" s="443">
        <f t="shared" si="43"/>
        <v>100</v>
      </c>
      <c r="P331" s="443">
        <f t="shared" si="44"/>
        <v>100</v>
      </c>
      <c r="Q331" s="220">
        <f>'приложение 1.1 '!H334</f>
        <v>0.39125099999999996</v>
      </c>
      <c r="R331" s="106"/>
      <c r="S331" s="106">
        <f>'приложение 1.1 '!I334</f>
        <v>0</v>
      </c>
      <c r="T331" s="106"/>
      <c r="U331" s="107" t="s">
        <v>260</v>
      </c>
      <c r="V331" s="109"/>
      <c r="W331" s="436" t="s">
        <v>1965</v>
      </c>
      <c r="X331" s="110">
        <v>10.5</v>
      </c>
      <c r="Y331" s="110">
        <v>8.4</v>
      </c>
      <c r="Z331" s="110">
        <v>13.27</v>
      </c>
      <c r="AA331" s="110">
        <v>24.86</v>
      </c>
    </row>
    <row r="332" spans="1:27" ht="119.1" customHeight="1">
      <c r="A332" s="201" t="str">
        <f>'приложение 1.1 '!A335</f>
        <v>2.1.4.44</v>
      </c>
      <c r="B332" s="140" t="str">
        <f>'приложение 1.1 '!B335</f>
        <v>Строительство КЛ-10кВ РП-ТП-3 "Сити-Молл"</v>
      </c>
      <c r="C332" s="104" t="s">
        <v>1150</v>
      </c>
      <c r="D332" s="104" t="s">
        <v>473</v>
      </c>
      <c r="E332" s="203">
        <f>'приложение 1.1 '!E335</f>
        <v>0</v>
      </c>
      <c r="F332" s="104"/>
      <c r="G332" s="203">
        <f>'приложение 1.1 '!D335</f>
        <v>1.4</v>
      </c>
      <c r="H332" s="105"/>
      <c r="I332" s="104">
        <f>'приложение 1.1 '!F335</f>
        <v>2013</v>
      </c>
      <c r="J332" s="104">
        <f>'приложение 1.1 '!G335</f>
        <v>2013</v>
      </c>
      <c r="K332" s="174" t="s">
        <v>284</v>
      </c>
      <c r="L332" s="174" t="s">
        <v>284</v>
      </c>
      <c r="M332" s="174" t="s">
        <v>284</v>
      </c>
      <c r="N332" s="174" t="s">
        <v>284</v>
      </c>
      <c r="O332" s="443">
        <f t="shared" si="43"/>
        <v>100</v>
      </c>
      <c r="P332" s="443">
        <f t="shared" si="44"/>
        <v>100</v>
      </c>
      <c r="Q332" s="220">
        <f>'приложение 1.1 '!H335</f>
        <v>0.39124999999999999</v>
      </c>
      <c r="R332" s="106"/>
      <c r="S332" s="106">
        <f>'приложение 1.1 '!I335</f>
        <v>0</v>
      </c>
      <c r="T332" s="106"/>
      <c r="U332" s="107" t="s">
        <v>260</v>
      </c>
      <c r="V332" s="109"/>
      <c r="W332" s="436" t="s">
        <v>1965</v>
      </c>
      <c r="X332" s="110">
        <v>10.5</v>
      </c>
      <c r="Y332" s="110">
        <v>8.4</v>
      </c>
      <c r="Z332" s="110">
        <v>13.27</v>
      </c>
      <c r="AA332" s="110">
        <v>24.86</v>
      </c>
    </row>
    <row r="333" spans="1:27" ht="119.1" customHeight="1">
      <c r="A333" s="201" t="str">
        <f>'приложение 1.1 '!A336</f>
        <v>2.1.4.45</v>
      </c>
      <c r="B333" s="140" t="str">
        <f>'приложение 1.1 '!B336</f>
        <v>Строительство КЛ-10кВ ТП-2-РП "Сити-Молл"</v>
      </c>
      <c r="C333" s="104" t="s">
        <v>1150</v>
      </c>
      <c r="D333" s="104" t="s">
        <v>473</v>
      </c>
      <c r="E333" s="203">
        <f>'приложение 1.1 '!E336</f>
        <v>0</v>
      </c>
      <c r="F333" s="104"/>
      <c r="G333" s="203">
        <f>'приложение 1.1 '!D336</f>
        <v>1.04</v>
      </c>
      <c r="H333" s="105"/>
      <c r="I333" s="104">
        <f>'приложение 1.1 '!F336</f>
        <v>2013</v>
      </c>
      <c r="J333" s="104">
        <f>'приложение 1.1 '!G336</f>
        <v>2013</v>
      </c>
      <c r="K333" s="174" t="s">
        <v>284</v>
      </c>
      <c r="L333" s="174" t="s">
        <v>284</v>
      </c>
      <c r="M333" s="174" t="s">
        <v>284</v>
      </c>
      <c r="N333" s="174" t="s">
        <v>284</v>
      </c>
      <c r="O333" s="443">
        <f t="shared" si="43"/>
        <v>100</v>
      </c>
      <c r="P333" s="443">
        <f t="shared" si="44"/>
        <v>100</v>
      </c>
      <c r="Q333" s="220">
        <f>'приложение 1.1 '!H336</f>
        <v>0.39124999999999999</v>
      </c>
      <c r="R333" s="106"/>
      <c r="S333" s="106">
        <f>'приложение 1.1 '!I336</f>
        <v>0</v>
      </c>
      <c r="T333" s="106"/>
      <c r="U333" s="107" t="s">
        <v>260</v>
      </c>
      <c r="V333" s="109"/>
      <c r="W333" s="436" t="s">
        <v>1965</v>
      </c>
      <c r="X333" s="110">
        <v>10.5</v>
      </c>
      <c r="Y333" s="110">
        <v>8.4</v>
      </c>
      <c r="Z333" s="110">
        <v>13.27</v>
      </c>
      <c r="AA333" s="110">
        <v>24.86</v>
      </c>
    </row>
    <row r="334" spans="1:27" ht="119.1" customHeight="1">
      <c r="A334" s="201" t="str">
        <f>'приложение 1.1 '!A337</f>
        <v>2.1.4.46</v>
      </c>
      <c r="B334" s="140" t="str">
        <f>'приложение 1.1 '!B337</f>
        <v>Строительство КЛ-10кВ ТП-3-ТП-4 "Сити-Молл"</v>
      </c>
      <c r="C334" s="104" t="s">
        <v>1150</v>
      </c>
      <c r="D334" s="104" t="s">
        <v>473</v>
      </c>
      <c r="E334" s="203">
        <f>'приложение 1.1 '!E337</f>
        <v>0</v>
      </c>
      <c r="F334" s="104"/>
      <c r="G334" s="203">
        <f>'приложение 1.1 '!D337</f>
        <v>0.188</v>
      </c>
      <c r="H334" s="105"/>
      <c r="I334" s="104">
        <f>'приложение 1.1 '!F337</f>
        <v>2013</v>
      </c>
      <c r="J334" s="104">
        <f>'приложение 1.1 '!G337</f>
        <v>2013</v>
      </c>
      <c r="K334" s="174" t="s">
        <v>284</v>
      </c>
      <c r="L334" s="174" t="s">
        <v>284</v>
      </c>
      <c r="M334" s="174" t="s">
        <v>284</v>
      </c>
      <c r="N334" s="174" t="s">
        <v>284</v>
      </c>
      <c r="O334" s="443">
        <f t="shared" si="43"/>
        <v>100</v>
      </c>
      <c r="P334" s="443">
        <f t="shared" si="44"/>
        <v>100</v>
      </c>
      <c r="Q334" s="220">
        <f>'приложение 1.1 '!H337</f>
        <v>0.42059500000000005</v>
      </c>
      <c r="R334" s="106"/>
      <c r="S334" s="106">
        <f>'приложение 1.1 '!I337</f>
        <v>0</v>
      </c>
      <c r="T334" s="106"/>
      <c r="U334" s="107" t="s">
        <v>260</v>
      </c>
      <c r="V334" s="109"/>
      <c r="W334" s="436" t="s">
        <v>1965</v>
      </c>
      <c r="X334" s="110">
        <v>10.5</v>
      </c>
      <c r="Y334" s="110">
        <v>8.4</v>
      </c>
      <c r="Z334" s="110">
        <v>13.27</v>
      </c>
      <c r="AA334" s="110">
        <v>24.86</v>
      </c>
    </row>
    <row r="335" spans="1:27" ht="119.1" customHeight="1">
      <c r="A335" s="201" t="str">
        <f>'приложение 1.1 '!A338</f>
        <v>2.1.4.47</v>
      </c>
      <c r="B335" s="140" t="str">
        <f>'приложение 1.1 '!B338</f>
        <v>Строительство КЛ-10кВ ТП-4-ТП-7 "Сити-Молл"</v>
      </c>
      <c r="C335" s="104" t="s">
        <v>1150</v>
      </c>
      <c r="D335" s="104" t="s">
        <v>473</v>
      </c>
      <c r="E335" s="203">
        <f>'приложение 1.1 '!E338</f>
        <v>0</v>
      </c>
      <c r="F335" s="104"/>
      <c r="G335" s="203">
        <f>'приложение 1.1 '!D338</f>
        <v>0.152</v>
      </c>
      <c r="H335" s="105"/>
      <c r="I335" s="104">
        <f>'приложение 1.1 '!F338</f>
        <v>2013</v>
      </c>
      <c r="J335" s="104">
        <f>'приложение 1.1 '!G338</f>
        <v>2013</v>
      </c>
      <c r="K335" s="174" t="s">
        <v>284</v>
      </c>
      <c r="L335" s="174" t="s">
        <v>284</v>
      </c>
      <c r="M335" s="174" t="s">
        <v>284</v>
      </c>
      <c r="N335" s="174" t="s">
        <v>284</v>
      </c>
      <c r="O335" s="443">
        <f t="shared" si="43"/>
        <v>100</v>
      </c>
      <c r="P335" s="443">
        <f t="shared" si="44"/>
        <v>100</v>
      </c>
      <c r="Q335" s="220">
        <f>'приложение 1.1 '!H338</f>
        <v>0.42059500000000005</v>
      </c>
      <c r="R335" s="106"/>
      <c r="S335" s="106">
        <f>'приложение 1.1 '!I338</f>
        <v>0</v>
      </c>
      <c r="T335" s="106"/>
      <c r="U335" s="107" t="s">
        <v>260</v>
      </c>
      <c r="V335" s="109"/>
      <c r="W335" s="436" t="s">
        <v>1965</v>
      </c>
      <c r="X335" s="110">
        <v>10.5</v>
      </c>
      <c r="Y335" s="110">
        <v>8.4</v>
      </c>
      <c r="Z335" s="110">
        <v>13.27</v>
      </c>
      <c r="AA335" s="110">
        <v>24.86</v>
      </c>
    </row>
    <row r="336" spans="1:27" ht="119.1" customHeight="1">
      <c r="A336" s="201" t="str">
        <f>'приложение 1.1 '!A339</f>
        <v>2.1.4.48</v>
      </c>
      <c r="B336" s="140" t="str">
        <f>'приложение 1.1 '!B339</f>
        <v>Строительство КЛ-10кВ ТП-6-ТП-1 "Сити-Молл"</v>
      </c>
      <c r="C336" s="104" t="s">
        <v>1150</v>
      </c>
      <c r="D336" s="104" t="s">
        <v>473</v>
      </c>
      <c r="E336" s="203">
        <f>'приложение 1.1 '!E339</f>
        <v>0</v>
      </c>
      <c r="F336" s="104"/>
      <c r="G336" s="203">
        <f>'приложение 1.1 '!D339</f>
        <v>1.04</v>
      </c>
      <c r="H336" s="105"/>
      <c r="I336" s="104">
        <f>'приложение 1.1 '!F339</f>
        <v>2013</v>
      </c>
      <c r="J336" s="104">
        <f>'приложение 1.1 '!G339</f>
        <v>2013</v>
      </c>
      <c r="K336" s="174" t="s">
        <v>284</v>
      </c>
      <c r="L336" s="174" t="s">
        <v>284</v>
      </c>
      <c r="M336" s="174" t="s">
        <v>284</v>
      </c>
      <c r="N336" s="174" t="s">
        <v>284</v>
      </c>
      <c r="O336" s="443">
        <f t="shared" si="43"/>
        <v>100</v>
      </c>
      <c r="P336" s="443">
        <f t="shared" si="44"/>
        <v>100</v>
      </c>
      <c r="Q336" s="220">
        <f>'приложение 1.1 '!H339</f>
        <v>0.40448700000000004</v>
      </c>
      <c r="R336" s="106"/>
      <c r="S336" s="106">
        <f>'приложение 1.1 '!I339</f>
        <v>0</v>
      </c>
      <c r="T336" s="106"/>
      <c r="U336" s="107" t="s">
        <v>260</v>
      </c>
      <c r="V336" s="109"/>
      <c r="W336" s="436" t="s">
        <v>1965</v>
      </c>
      <c r="X336" s="110">
        <v>10.5</v>
      </c>
      <c r="Y336" s="110">
        <v>8.4</v>
      </c>
      <c r="Z336" s="110">
        <v>13.27</v>
      </c>
      <c r="AA336" s="110">
        <v>24.86</v>
      </c>
    </row>
    <row r="337" spans="1:27" ht="119.1" customHeight="1">
      <c r="A337" s="201" t="str">
        <f>'приложение 1.1 '!A340</f>
        <v>2.1.4.49</v>
      </c>
      <c r="B337" s="140" t="str">
        <f>'приложение 1.1 '!B340</f>
        <v>Строительство КЛ-10кВ ТП-1-ТП-2 "Сити-Мол"</v>
      </c>
      <c r="C337" s="104" t="s">
        <v>1150</v>
      </c>
      <c r="D337" s="104" t="s">
        <v>473</v>
      </c>
      <c r="E337" s="203">
        <f>'приложение 1.1 '!E340</f>
        <v>0</v>
      </c>
      <c r="F337" s="104"/>
      <c r="G337" s="203">
        <f>'приложение 1.1 '!D340</f>
        <v>0.12</v>
      </c>
      <c r="H337" s="105"/>
      <c r="I337" s="104">
        <f>'приложение 1.1 '!F340</f>
        <v>2013</v>
      </c>
      <c r="J337" s="104">
        <f>'приложение 1.1 '!G340</f>
        <v>2013</v>
      </c>
      <c r="K337" s="174" t="s">
        <v>284</v>
      </c>
      <c r="L337" s="174" t="s">
        <v>284</v>
      </c>
      <c r="M337" s="174" t="s">
        <v>284</v>
      </c>
      <c r="N337" s="174" t="s">
        <v>284</v>
      </c>
      <c r="O337" s="443">
        <f t="shared" si="43"/>
        <v>100</v>
      </c>
      <c r="P337" s="443">
        <f t="shared" si="44"/>
        <v>100</v>
      </c>
      <c r="Q337" s="220">
        <f>'приложение 1.1 '!H340</f>
        <v>0.69207700000000005</v>
      </c>
      <c r="R337" s="106"/>
      <c r="S337" s="106">
        <f>'приложение 1.1 '!I340</f>
        <v>0</v>
      </c>
      <c r="T337" s="106"/>
      <c r="U337" s="107" t="s">
        <v>260</v>
      </c>
      <c r="V337" s="109"/>
      <c r="W337" s="436" t="s">
        <v>1965</v>
      </c>
      <c r="X337" s="110">
        <v>10.5</v>
      </c>
      <c r="Y337" s="110">
        <v>8.4</v>
      </c>
      <c r="Z337" s="110">
        <v>13.27</v>
      </c>
      <c r="AA337" s="110">
        <v>24.86</v>
      </c>
    </row>
    <row r="338" spans="1:27" ht="119.1" customHeight="1">
      <c r="A338" s="201" t="str">
        <f>'приложение 1.1 '!A341</f>
        <v>2.1.4.50</v>
      </c>
      <c r="B338" s="140" t="str">
        <f>'приложение 1.1 '!B341</f>
        <v>Строительство КЛ-10кВ ТП-5-ТП-6 "Сити-Мол"</v>
      </c>
      <c r="C338" s="104" t="s">
        <v>1150</v>
      </c>
      <c r="D338" s="104" t="s">
        <v>473</v>
      </c>
      <c r="E338" s="203">
        <f>'приложение 1.1 '!E341</f>
        <v>0</v>
      </c>
      <c r="F338" s="104"/>
      <c r="G338" s="203">
        <f>'приложение 1.1 '!D341</f>
        <v>0.12</v>
      </c>
      <c r="H338" s="105"/>
      <c r="I338" s="104">
        <f>'приложение 1.1 '!F341</f>
        <v>2013</v>
      </c>
      <c r="J338" s="104">
        <f>'приложение 1.1 '!G341</f>
        <v>2013</v>
      </c>
      <c r="K338" s="174" t="s">
        <v>284</v>
      </c>
      <c r="L338" s="174" t="s">
        <v>284</v>
      </c>
      <c r="M338" s="174" t="s">
        <v>284</v>
      </c>
      <c r="N338" s="174" t="s">
        <v>284</v>
      </c>
      <c r="O338" s="443">
        <f t="shared" si="43"/>
        <v>100</v>
      </c>
      <c r="P338" s="443">
        <f t="shared" si="44"/>
        <v>100</v>
      </c>
      <c r="Q338" s="220">
        <f>'приложение 1.1 '!H341</f>
        <v>0.69207700000000005</v>
      </c>
      <c r="R338" s="106"/>
      <c r="S338" s="106">
        <f>'приложение 1.1 '!I341</f>
        <v>0</v>
      </c>
      <c r="T338" s="106"/>
      <c r="U338" s="107" t="s">
        <v>260</v>
      </c>
      <c r="V338" s="109"/>
      <c r="W338" s="436" t="s">
        <v>1965</v>
      </c>
      <c r="X338" s="110">
        <v>10.5</v>
      </c>
      <c r="Y338" s="110">
        <v>8.4</v>
      </c>
      <c r="Z338" s="110">
        <v>13.27</v>
      </c>
      <c r="AA338" s="110">
        <v>24.86</v>
      </c>
    </row>
    <row r="339" spans="1:27" ht="119.1" customHeight="1">
      <c r="A339" s="201" t="str">
        <f>'приложение 1.1 '!A342</f>
        <v>2.1.4.51</v>
      </c>
      <c r="B339" s="140" t="str">
        <f>'приложение 1.1 '!B342</f>
        <v>Строительство КЛ-10кВ от РП(ТП)-2х2500 кВА до ТП-40 2х1600 кВА, Застройка микрорайона №30</v>
      </c>
      <c r="C339" s="104" t="s">
        <v>1150</v>
      </c>
      <c r="D339" s="104" t="s">
        <v>473</v>
      </c>
      <c r="E339" s="203">
        <f>'приложение 1.1 '!E342</f>
        <v>0</v>
      </c>
      <c r="F339" s="104"/>
      <c r="G339" s="203">
        <f>'приложение 1.1 '!D342</f>
        <v>1.268</v>
      </c>
      <c r="H339" s="105"/>
      <c r="I339" s="104">
        <f>'приложение 1.1 '!F342</f>
        <v>2013</v>
      </c>
      <c r="J339" s="104">
        <f>'приложение 1.1 '!G342</f>
        <v>2014</v>
      </c>
      <c r="K339" s="174" t="s">
        <v>284</v>
      </c>
      <c r="L339" s="174" t="s">
        <v>284</v>
      </c>
      <c r="M339" s="174" t="s">
        <v>284</v>
      </c>
      <c r="N339" s="174" t="s">
        <v>284</v>
      </c>
      <c r="O339" s="443">
        <f t="shared" si="43"/>
        <v>100</v>
      </c>
      <c r="P339" s="443">
        <f t="shared" si="44"/>
        <v>100</v>
      </c>
      <c r="Q339" s="220">
        <f>'приложение 1.1 '!H342</f>
        <v>2.5477315600000003</v>
      </c>
      <c r="R339" s="106"/>
      <c r="S339" s="106">
        <f>'приложение 1.1 '!I342</f>
        <v>0</v>
      </c>
      <c r="T339" s="106"/>
      <c r="U339" s="107" t="s">
        <v>260</v>
      </c>
      <c r="V339" s="109"/>
      <c r="W339" s="436" t="s">
        <v>1965</v>
      </c>
      <c r="X339" s="110">
        <v>10.5</v>
      </c>
      <c r="Y339" s="110">
        <v>8.4</v>
      </c>
      <c r="Z339" s="110">
        <v>13.27</v>
      </c>
      <c r="AA339" s="110">
        <v>24.86</v>
      </c>
    </row>
    <row r="340" spans="1:27" ht="119.1" customHeight="1">
      <c r="A340" s="201" t="str">
        <f>'приложение 1.1 '!A343</f>
        <v>2.1.4.52</v>
      </c>
      <c r="B340" s="140" t="str">
        <f>'приложение 1.1 '!B343</f>
        <v>Стоительство КЛ-10 кВ от РП(ТП)-2х2500 кВА до ТП-34А 2х2500 кВА, Застройка микрорайона №30</v>
      </c>
      <c r="C340" s="104" t="s">
        <v>1150</v>
      </c>
      <c r="D340" s="104" t="s">
        <v>473</v>
      </c>
      <c r="E340" s="203">
        <f>'приложение 1.1 '!E343</f>
        <v>0</v>
      </c>
      <c r="F340" s="104"/>
      <c r="G340" s="203">
        <f>'приложение 1.1 '!D343</f>
        <v>0.38400000000000001</v>
      </c>
      <c r="H340" s="105"/>
      <c r="I340" s="104">
        <f>'приложение 1.1 '!F343</f>
        <v>2014</v>
      </c>
      <c r="J340" s="104">
        <f>'приложение 1.1 '!G343</f>
        <v>2014</v>
      </c>
      <c r="K340" s="174" t="s">
        <v>284</v>
      </c>
      <c r="L340" s="174" t="s">
        <v>284</v>
      </c>
      <c r="M340" s="174" t="s">
        <v>284</v>
      </c>
      <c r="N340" s="174" t="s">
        <v>284</v>
      </c>
      <c r="O340" s="443">
        <f t="shared" si="43"/>
        <v>100</v>
      </c>
      <c r="P340" s="443">
        <f t="shared" si="44"/>
        <v>100</v>
      </c>
      <c r="Q340" s="220">
        <f>'приложение 1.1 '!H343</f>
        <v>0.84852860999999991</v>
      </c>
      <c r="R340" s="106"/>
      <c r="S340" s="106">
        <f>'приложение 1.1 '!I343</f>
        <v>0</v>
      </c>
      <c r="T340" s="106"/>
      <c r="U340" s="107" t="s">
        <v>260</v>
      </c>
      <c r="V340" s="109"/>
      <c r="W340" s="436" t="s">
        <v>1965</v>
      </c>
      <c r="X340" s="110">
        <v>10.5</v>
      </c>
      <c r="Y340" s="110">
        <v>8.4</v>
      </c>
      <c r="Z340" s="110">
        <v>13.27</v>
      </c>
      <c r="AA340" s="110">
        <v>24.86</v>
      </c>
    </row>
    <row r="341" spans="1:27" ht="119.1" customHeight="1">
      <c r="A341" s="201" t="str">
        <f>'приложение 1.1 '!A344</f>
        <v>2.1.4.53</v>
      </c>
      <c r="B341" s="140" t="str">
        <f>'приложение 1.1 '!B344</f>
        <v>Строительство КЛ-10 кВ от   ТП-34А 2х2500 кВА до БКТП 2х1000 кВА, Застройка микрорайона №30</v>
      </c>
      <c r="C341" s="104" t="s">
        <v>1150</v>
      </c>
      <c r="D341" s="104" t="s">
        <v>473</v>
      </c>
      <c r="E341" s="203">
        <f>'приложение 1.1 '!E344</f>
        <v>0</v>
      </c>
      <c r="F341" s="104"/>
      <c r="G341" s="203">
        <f>'приложение 1.1 '!D344</f>
        <v>0.17599999999999999</v>
      </c>
      <c r="H341" s="105"/>
      <c r="I341" s="104">
        <f>'приложение 1.1 '!F344</f>
        <v>2014</v>
      </c>
      <c r="J341" s="104">
        <f>'приложение 1.1 '!G344</f>
        <v>2014</v>
      </c>
      <c r="K341" s="174" t="s">
        <v>284</v>
      </c>
      <c r="L341" s="174" t="s">
        <v>284</v>
      </c>
      <c r="M341" s="174" t="s">
        <v>284</v>
      </c>
      <c r="N341" s="174" t="s">
        <v>284</v>
      </c>
      <c r="O341" s="443">
        <f t="shared" si="43"/>
        <v>100</v>
      </c>
      <c r="P341" s="443">
        <f t="shared" si="44"/>
        <v>100</v>
      </c>
      <c r="Q341" s="220">
        <f>'приложение 1.1 '!H344</f>
        <v>0.43357299999999999</v>
      </c>
      <c r="R341" s="106"/>
      <c r="S341" s="106">
        <f>'приложение 1.1 '!I344</f>
        <v>0</v>
      </c>
      <c r="T341" s="106"/>
      <c r="U341" s="107" t="s">
        <v>260</v>
      </c>
      <c r="V341" s="109"/>
      <c r="W341" s="436" t="s">
        <v>1965</v>
      </c>
      <c r="X341" s="110">
        <v>10.5</v>
      </c>
      <c r="Y341" s="110">
        <v>8.4</v>
      </c>
      <c r="Z341" s="110">
        <v>13.27</v>
      </c>
      <c r="AA341" s="110">
        <v>24.86</v>
      </c>
    </row>
    <row r="342" spans="1:27" ht="119.1" customHeight="1">
      <c r="A342" s="201" t="str">
        <f>'приложение 1.1 '!A345</f>
        <v>2.1.4.54</v>
      </c>
      <c r="B342" s="140" t="str">
        <f>'приложение 1.1 '!B345</f>
        <v>Строительство КЛ-10кВ от ТП-2х1600кВА мкр.30  до места врезки в КЛ-10кВ ТП-569-ТП-570 , мкр.30</v>
      </c>
      <c r="C342" s="104" t="s">
        <v>1150</v>
      </c>
      <c r="D342" s="104" t="s">
        <v>473</v>
      </c>
      <c r="E342" s="203">
        <f>'приложение 1.1 '!E345</f>
        <v>0</v>
      </c>
      <c r="F342" s="104"/>
      <c r="G342" s="203">
        <f>'приложение 1.1 '!D345</f>
        <v>0.498</v>
      </c>
      <c r="H342" s="105"/>
      <c r="I342" s="104">
        <f>'приложение 1.1 '!F345</f>
        <v>2014</v>
      </c>
      <c r="J342" s="104">
        <f>'приложение 1.1 '!G345</f>
        <v>2014</v>
      </c>
      <c r="K342" s="174" t="s">
        <v>284</v>
      </c>
      <c r="L342" s="174" t="s">
        <v>284</v>
      </c>
      <c r="M342" s="174" t="s">
        <v>284</v>
      </c>
      <c r="N342" s="174" t="s">
        <v>284</v>
      </c>
      <c r="O342" s="443">
        <f t="shared" si="43"/>
        <v>100</v>
      </c>
      <c r="P342" s="443">
        <f t="shared" si="44"/>
        <v>100</v>
      </c>
      <c r="Q342" s="220">
        <f>'приложение 1.1 '!H345</f>
        <v>1.6480145500000001</v>
      </c>
      <c r="R342" s="106"/>
      <c r="S342" s="106">
        <f>'приложение 1.1 '!I345</f>
        <v>0</v>
      </c>
      <c r="T342" s="106"/>
      <c r="U342" s="107" t="s">
        <v>260</v>
      </c>
      <c r="V342" s="109"/>
      <c r="W342" s="436" t="s">
        <v>1965</v>
      </c>
      <c r="X342" s="110">
        <v>10.5</v>
      </c>
      <c r="Y342" s="110">
        <v>8.4</v>
      </c>
      <c r="Z342" s="110">
        <v>13.27</v>
      </c>
      <c r="AA342" s="110">
        <v>24.86</v>
      </c>
    </row>
    <row r="343" spans="1:27" ht="119.1" customHeight="1">
      <c r="A343" s="201" t="str">
        <f>'приложение 1.1 '!A346</f>
        <v>2.1.4.55</v>
      </c>
      <c r="B343" s="140" t="str">
        <f>'приложение 1.1 '!B346</f>
        <v xml:space="preserve"> Строительство КЛ-10КВ от РП-10кВ мкр. 38- ТП-1 МКР.38  (Ренесанс констракшн)</v>
      </c>
      <c r="C343" s="104" t="s">
        <v>1150</v>
      </c>
      <c r="D343" s="104" t="s">
        <v>473</v>
      </c>
      <c r="E343" s="203">
        <f>'приложение 1.1 '!E346</f>
        <v>0</v>
      </c>
      <c r="F343" s="104"/>
      <c r="G343" s="203">
        <f>'приложение 1.1 '!D346</f>
        <v>0.4</v>
      </c>
      <c r="H343" s="105"/>
      <c r="I343" s="104">
        <f>'приложение 1.1 '!F346</f>
        <v>2012</v>
      </c>
      <c r="J343" s="104">
        <f>'приложение 1.1 '!G346</f>
        <v>2012</v>
      </c>
      <c r="K343" s="174" t="s">
        <v>284</v>
      </c>
      <c r="L343" s="174" t="s">
        <v>284</v>
      </c>
      <c r="M343" s="174" t="s">
        <v>284</v>
      </c>
      <c r="N343" s="174" t="s">
        <v>284</v>
      </c>
      <c r="O343" s="443">
        <f t="shared" si="43"/>
        <v>100</v>
      </c>
      <c r="P343" s="443">
        <f t="shared" si="44"/>
        <v>100</v>
      </c>
      <c r="Q343" s="220">
        <f>'приложение 1.1 '!H346</f>
        <v>0.69760900000000003</v>
      </c>
      <c r="R343" s="106"/>
      <c r="S343" s="106">
        <f>'приложение 1.1 '!I346</f>
        <v>0</v>
      </c>
      <c r="T343" s="106"/>
      <c r="U343" s="107" t="s">
        <v>260</v>
      </c>
      <c r="V343" s="109"/>
      <c r="W343" s="436" t="s">
        <v>1965</v>
      </c>
      <c r="X343" s="110">
        <v>10.5</v>
      </c>
      <c r="Y343" s="110">
        <v>8.4</v>
      </c>
      <c r="Z343" s="110">
        <v>13.27</v>
      </c>
      <c r="AA343" s="110">
        <v>24.86</v>
      </c>
    </row>
    <row r="344" spans="1:27" ht="119.1" customHeight="1">
      <c r="A344" s="201" t="str">
        <f>'приложение 1.1 '!A347</f>
        <v>2.1.4.56</v>
      </c>
      <c r="B344" s="140" t="str">
        <f>'приложение 1.1 '!B347</f>
        <v xml:space="preserve"> Строительство КЛ-10КВ от РП-10кВ мкр. 38- ТП-4 МКР.38  (Ренесанс констракшн)</v>
      </c>
      <c r="C344" s="104" t="s">
        <v>1150</v>
      </c>
      <c r="D344" s="104" t="s">
        <v>473</v>
      </c>
      <c r="E344" s="203">
        <f>'приложение 1.1 '!E347</f>
        <v>0</v>
      </c>
      <c r="F344" s="104"/>
      <c r="G344" s="203">
        <f>'приложение 1.1 '!D347</f>
        <v>0.22</v>
      </c>
      <c r="H344" s="105"/>
      <c r="I344" s="104">
        <f>'приложение 1.1 '!F347</f>
        <v>2012</v>
      </c>
      <c r="J344" s="104">
        <f>'приложение 1.1 '!G347</f>
        <v>2012</v>
      </c>
      <c r="K344" s="174" t="s">
        <v>284</v>
      </c>
      <c r="L344" s="174" t="s">
        <v>284</v>
      </c>
      <c r="M344" s="174" t="s">
        <v>284</v>
      </c>
      <c r="N344" s="174" t="s">
        <v>284</v>
      </c>
      <c r="O344" s="443">
        <f t="shared" si="43"/>
        <v>100</v>
      </c>
      <c r="P344" s="443">
        <f t="shared" si="44"/>
        <v>100</v>
      </c>
      <c r="Q344" s="220">
        <f>'приложение 1.1 '!H347</f>
        <v>0.55288899999999996</v>
      </c>
      <c r="R344" s="106"/>
      <c r="S344" s="106">
        <f>'приложение 1.1 '!I347</f>
        <v>0</v>
      </c>
      <c r="T344" s="106"/>
      <c r="U344" s="107" t="s">
        <v>260</v>
      </c>
      <c r="V344" s="109"/>
      <c r="W344" s="436" t="s">
        <v>1965</v>
      </c>
      <c r="X344" s="110">
        <v>10.5</v>
      </c>
      <c r="Y344" s="110">
        <v>8.4</v>
      </c>
      <c r="Z344" s="110">
        <v>13.27</v>
      </c>
      <c r="AA344" s="110">
        <v>24.86</v>
      </c>
    </row>
    <row r="345" spans="1:27" ht="119.1" customHeight="1">
      <c r="A345" s="201" t="str">
        <f>'приложение 1.1 '!A348</f>
        <v>2.1.4.57</v>
      </c>
      <c r="B345" s="140" t="str">
        <f>'приложение 1.1 '!B348</f>
        <v xml:space="preserve"> Строительство КЛ-10КВ от РП-10кВ мкр. 38- ТП-5 МКР.38  (Ренесанс констракшн)</v>
      </c>
      <c r="C345" s="104" t="s">
        <v>1150</v>
      </c>
      <c r="D345" s="104" t="s">
        <v>473</v>
      </c>
      <c r="E345" s="203">
        <f>'приложение 1.1 '!E348</f>
        <v>0</v>
      </c>
      <c r="F345" s="104"/>
      <c r="G345" s="203">
        <f>'приложение 1.1 '!D348</f>
        <v>0.55800000000000005</v>
      </c>
      <c r="H345" s="105"/>
      <c r="I345" s="104">
        <f>'приложение 1.1 '!F348</f>
        <v>2012</v>
      </c>
      <c r="J345" s="104">
        <f>'приложение 1.1 '!G348</f>
        <v>2012</v>
      </c>
      <c r="K345" s="174" t="s">
        <v>284</v>
      </c>
      <c r="L345" s="174" t="s">
        <v>284</v>
      </c>
      <c r="M345" s="174" t="s">
        <v>284</v>
      </c>
      <c r="N345" s="174" t="s">
        <v>284</v>
      </c>
      <c r="O345" s="443">
        <f t="shared" si="43"/>
        <v>100</v>
      </c>
      <c r="P345" s="443">
        <f t="shared" si="44"/>
        <v>100</v>
      </c>
      <c r="Q345" s="220">
        <f>'приложение 1.1 '!H348</f>
        <v>0.88316099999999997</v>
      </c>
      <c r="R345" s="106"/>
      <c r="S345" s="106">
        <f>'приложение 1.1 '!I348</f>
        <v>0</v>
      </c>
      <c r="T345" s="106"/>
      <c r="U345" s="107" t="s">
        <v>260</v>
      </c>
      <c r="V345" s="109"/>
      <c r="W345" s="436" t="s">
        <v>1965</v>
      </c>
      <c r="X345" s="110">
        <v>10.5</v>
      </c>
      <c r="Y345" s="110">
        <v>8.4</v>
      </c>
      <c r="Z345" s="110">
        <v>13.27</v>
      </c>
      <c r="AA345" s="110">
        <v>24.86</v>
      </c>
    </row>
    <row r="346" spans="1:27" ht="119.1" customHeight="1">
      <c r="A346" s="201" t="str">
        <f>'приложение 1.1 '!A349</f>
        <v>2.1.4.58</v>
      </c>
      <c r="B346" s="140" t="str">
        <f>'приложение 1.1 '!B349</f>
        <v xml:space="preserve"> Строительство КЛ-10КВ от РП-10кВ мкр. 38- ТП-2 МКР.38  (Ренесанс констракшн)</v>
      </c>
      <c r="C346" s="104" t="s">
        <v>1150</v>
      </c>
      <c r="D346" s="104" t="s">
        <v>473</v>
      </c>
      <c r="E346" s="203">
        <f>'приложение 1.1 '!E349</f>
        <v>0</v>
      </c>
      <c r="F346" s="104"/>
      <c r="G346" s="203">
        <f>'приложение 1.1 '!D349</f>
        <v>6.6000000000000003E-2</v>
      </c>
      <c r="H346" s="105"/>
      <c r="I346" s="104">
        <f>'приложение 1.1 '!F349</f>
        <v>2012</v>
      </c>
      <c r="J346" s="104">
        <f>'приложение 1.1 '!G349</f>
        <v>2012</v>
      </c>
      <c r="K346" s="174" t="s">
        <v>284</v>
      </c>
      <c r="L346" s="174" t="s">
        <v>284</v>
      </c>
      <c r="M346" s="174" t="s">
        <v>284</v>
      </c>
      <c r="N346" s="174" t="s">
        <v>284</v>
      </c>
      <c r="O346" s="443">
        <f t="shared" si="43"/>
        <v>100</v>
      </c>
      <c r="P346" s="443">
        <f t="shared" si="44"/>
        <v>100</v>
      </c>
      <c r="Q346" s="220">
        <f>'приложение 1.1 '!H349</f>
        <v>0.156551</v>
      </c>
      <c r="R346" s="106"/>
      <c r="S346" s="106">
        <f>'приложение 1.1 '!I349</f>
        <v>0</v>
      </c>
      <c r="T346" s="106"/>
      <c r="U346" s="107" t="s">
        <v>260</v>
      </c>
      <c r="V346" s="109"/>
      <c r="W346" s="436" t="s">
        <v>1965</v>
      </c>
      <c r="X346" s="110">
        <v>10.5</v>
      </c>
      <c r="Y346" s="110">
        <v>8.4</v>
      </c>
      <c r="Z346" s="110">
        <v>13.27</v>
      </c>
      <c r="AA346" s="110">
        <v>24.86</v>
      </c>
    </row>
    <row r="347" spans="1:27" ht="119.1" customHeight="1">
      <c r="A347" s="201" t="str">
        <f>'приложение 1.1 '!A350</f>
        <v>2.1.4.59</v>
      </c>
      <c r="B347" s="140" t="str">
        <f>'приложение 1.1 '!B350</f>
        <v>Строительство КЛ-10КВ от РП-10кВ мкр. 38- ТП-3 МКР.38  (Ренесанс констракшн)</v>
      </c>
      <c r="C347" s="104" t="s">
        <v>1150</v>
      </c>
      <c r="D347" s="104" t="s">
        <v>473</v>
      </c>
      <c r="E347" s="203">
        <f>'приложение 1.1 '!E350</f>
        <v>0</v>
      </c>
      <c r="F347" s="104"/>
      <c r="G347" s="203">
        <f>'приложение 1.1 '!D350</f>
        <v>6.6000000000000003E-2</v>
      </c>
      <c r="H347" s="105"/>
      <c r="I347" s="104">
        <f>'приложение 1.1 '!F350</f>
        <v>2012</v>
      </c>
      <c r="J347" s="104">
        <f>'приложение 1.1 '!G350</f>
        <v>2012</v>
      </c>
      <c r="K347" s="174" t="s">
        <v>284</v>
      </c>
      <c r="L347" s="174" t="s">
        <v>284</v>
      </c>
      <c r="M347" s="174" t="s">
        <v>284</v>
      </c>
      <c r="N347" s="174" t="s">
        <v>284</v>
      </c>
      <c r="O347" s="443">
        <f t="shared" ref="O347:O388" si="53">100-(S347*100/Q347)</f>
        <v>100</v>
      </c>
      <c r="P347" s="443">
        <f t="shared" ref="P347:P388" si="54">O347</f>
        <v>100</v>
      </c>
      <c r="Q347" s="220">
        <f>'приложение 1.1 '!H350</f>
        <v>0.156551</v>
      </c>
      <c r="R347" s="106"/>
      <c r="S347" s="106">
        <f>'приложение 1.1 '!I350</f>
        <v>0</v>
      </c>
      <c r="T347" s="106"/>
      <c r="U347" s="107" t="s">
        <v>260</v>
      </c>
      <c r="V347" s="109"/>
      <c r="W347" s="436" t="s">
        <v>1965</v>
      </c>
      <c r="X347" s="110">
        <v>10.5</v>
      </c>
      <c r="Y347" s="110">
        <v>8.4</v>
      </c>
      <c r="Z347" s="110">
        <v>13.27</v>
      </c>
      <c r="AA347" s="110">
        <v>24.86</v>
      </c>
    </row>
    <row r="348" spans="1:27" ht="119.1" customHeight="1">
      <c r="A348" s="201" t="str">
        <f>'приложение 1.1 '!A351</f>
        <v>2.1.4.60</v>
      </c>
      <c r="B348" s="140" t="str">
        <f>'приложение 1.1 '!B351</f>
        <v>Строительство КЛ-10кВ от РП-150 до РП -10кВ мкр.38  (Ренесанс констракшн)</v>
      </c>
      <c r="C348" s="104" t="s">
        <v>1150</v>
      </c>
      <c r="D348" s="104" t="s">
        <v>473</v>
      </c>
      <c r="E348" s="203">
        <f>'приложение 1.1 '!E351</f>
        <v>0</v>
      </c>
      <c r="F348" s="104"/>
      <c r="G348" s="203">
        <f>'приложение 1.1 '!D351</f>
        <v>4.7320000000000002</v>
      </c>
      <c r="H348" s="105"/>
      <c r="I348" s="104">
        <f>'приложение 1.1 '!F351</f>
        <v>2012</v>
      </c>
      <c r="J348" s="104">
        <f>'приложение 1.1 '!G351</f>
        <v>2012</v>
      </c>
      <c r="K348" s="174" t="s">
        <v>284</v>
      </c>
      <c r="L348" s="174" t="s">
        <v>284</v>
      </c>
      <c r="M348" s="174" t="s">
        <v>284</v>
      </c>
      <c r="N348" s="174" t="s">
        <v>284</v>
      </c>
      <c r="O348" s="443">
        <f t="shared" si="53"/>
        <v>100</v>
      </c>
      <c r="P348" s="443">
        <f t="shared" si="54"/>
        <v>100</v>
      </c>
      <c r="Q348" s="220">
        <f>'приложение 1.1 '!H351</f>
        <v>11.988240379999999</v>
      </c>
      <c r="R348" s="106"/>
      <c r="S348" s="106">
        <f>'приложение 1.1 '!I351</f>
        <v>0</v>
      </c>
      <c r="T348" s="106"/>
      <c r="U348" s="107" t="s">
        <v>260</v>
      </c>
      <c r="V348" s="109"/>
      <c r="W348" s="436" t="s">
        <v>1965</v>
      </c>
      <c r="X348" s="110">
        <v>10.5</v>
      </c>
      <c r="Y348" s="110">
        <v>8.4</v>
      </c>
      <c r="Z348" s="110">
        <v>13.27</v>
      </c>
      <c r="AA348" s="110">
        <v>24.86</v>
      </c>
    </row>
    <row r="349" spans="1:27" ht="119.1" customHeight="1">
      <c r="A349" s="201" t="str">
        <f>'приложение 1.1 '!A352</f>
        <v>2.1.4.61</v>
      </c>
      <c r="B349" s="140" t="str">
        <f>'приложение 1.1 '!B352</f>
        <v>КЛ-10кВ ПС "Западная"-РП(ТП)-2х2500кВА мкр.38 (1-я очередь)</v>
      </c>
      <c r="C349" s="104" t="s">
        <v>1150</v>
      </c>
      <c r="D349" s="104" t="s">
        <v>473</v>
      </c>
      <c r="E349" s="203">
        <f>'приложение 1.1 '!E352</f>
        <v>0</v>
      </c>
      <c r="F349" s="104"/>
      <c r="G349" s="203">
        <f>'приложение 1.1 '!D352</f>
        <v>8.44</v>
      </c>
      <c r="H349" s="105"/>
      <c r="I349" s="104">
        <f>'приложение 1.1 '!F352</f>
        <v>2012</v>
      </c>
      <c r="J349" s="104">
        <f>'приложение 1.1 '!G352</f>
        <v>2013</v>
      </c>
      <c r="K349" s="174" t="s">
        <v>284</v>
      </c>
      <c r="L349" s="174" t="s">
        <v>284</v>
      </c>
      <c r="M349" s="174" t="s">
        <v>284</v>
      </c>
      <c r="N349" s="174" t="s">
        <v>284</v>
      </c>
      <c r="O349" s="443">
        <f t="shared" si="53"/>
        <v>100</v>
      </c>
      <c r="P349" s="443">
        <f t="shared" si="54"/>
        <v>100</v>
      </c>
      <c r="Q349" s="220">
        <f>'приложение 1.1 '!H352</f>
        <v>23.256975090000001</v>
      </c>
      <c r="R349" s="106"/>
      <c r="S349" s="106">
        <f>'приложение 1.1 '!I352</f>
        <v>1.1657341758564144E-15</v>
      </c>
      <c r="T349" s="106"/>
      <c r="U349" s="107" t="s">
        <v>260</v>
      </c>
      <c r="V349" s="109"/>
      <c r="W349" s="436" t="s">
        <v>1965</v>
      </c>
      <c r="X349" s="110">
        <v>10.5</v>
      </c>
      <c r="Y349" s="110">
        <v>8.4</v>
      </c>
      <c r="Z349" s="110">
        <v>13.27</v>
      </c>
      <c r="AA349" s="110">
        <v>24.86</v>
      </c>
    </row>
    <row r="350" spans="1:27" ht="119.1" customHeight="1">
      <c r="A350" s="201" t="str">
        <f>'приложение 1.1 '!A353</f>
        <v>2.1.4.62</v>
      </c>
      <c r="B350" s="140" t="str">
        <f>'приложение 1.1 '!B353</f>
        <v>КЛ-10 кВ РП-156  РП(ТП)-2х2500кВА мкр.38 (1-я очередь)</v>
      </c>
      <c r="C350" s="104" t="s">
        <v>1150</v>
      </c>
      <c r="D350" s="104" t="s">
        <v>473</v>
      </c>
      <c r="E350" s="203">
        <f>'приложение 1.1 '!E353</f>
        <v>0</v>
      </c>
      <c r="F350" s="104"/>
      <c r="G350" s="203">
        <f>'приложение 1.1 '!D353</f>
        <v>1.26</v>
      </c>
      <c r="H350" s="105"/>
      <c r="I350" s="104">
        <f>'приложение 1.1 '!F353</f>
        <v>2013</v>
      </c>
      <c r="J350" s="104">
        <f>'приложение 1.1 '!G353</f>
        <v>2013</v>
      </c>
      <c r="K350" s="174" t="s">
        <v>284</v>
      </c>
      <c r="L350" s="174" t="s">
        <v>284</v>
      </c>
      <c r="M350" s="174" t="s">
        <v>284</v>
      </c>
      <c r="N350" s="174" t="s">
        <v>284</v>
      </c>
      <c r="O350" s="443">
        <f t="shared" si="53"/>
        <v>100</v>
      </c>
      <c r="P350" s="443">
        <f t="shared" si="54"/>
        <v>100</v>
      </c>
      <c r="Q350" s="220">
        <f>'приложение 1.1 '!H353</f>
        <v>3.3100719299999999</v>
      </c>
      <c r="R350" s="106"/>
      <c r="S350" s="106">
        <f>'приложение 1.1 '!I353</f>
        <v>0</v>
      </c>
      <c r="T350" s="106"/>
      <c r="U350" s="107" t="s">
        <v>260</v>
      </c>
      <c r="V350" s="109"/>
      <c r="W350" s="436" t="s">
        <v>1965</v>
      </c>
      <c r="X350" s="110">
        <v>10.5</v>
      </c>
      <c r="Y350" s="110">
        <v>8.4</v>
      </c>
      <c r="Z350" s="110">
        <v>13.27</v>
      </c>
      <c r="AA350" s="110">
        <v>24.86</v>
      </c>
    </row>
    <row r="351" spans="1:27" ht="119.1" customHeight="1">
      <c r="A351" s="201" t="str">
        <f>'приложение 1.1 '!A354</f>
        <v>2.1.4.63</v>
      </c>
      <c r="B351" s="140" t="str">
        <f>'приложение 1.1 '!B354</f>
        <v>КЛ -10 кВ РП(ТП)-2х2500кВА ТП№1 2х1600 кВА мкр.38 (1-я очередь)</v>
      </c>
      <c r="C351" s="104" t="s">
        <v>1150</v>
      </c>
      <c r="D351" s="104" t="s">
        <v>473</v>
      </c>
      <c r="E351" s="203">
        <f>'приложение 1.1 '!E354</f>
        <v>0</v>
      </c>
      <c r="F351" s="104"/>
      <c r="G351" s="203">
        <f>'приложение 1.1 '!D354</f>
        <v>0.48</v>
      </c>
      <c r="H351" s="105"/>
      <c r="I351" s="104">
        <f>'приложение 1.1 '!F354</f>
        <v>2013</v>
      </c>
      <c r="J351" s="104">
        <f>'приложение 1.1 '!G354</f>
        <v>2013</v>
      </c>
      <c r="K351" s="174" t="s">
        <v>284</v>
      </c>
      <c r="L351" s="174" t="s">
        <v>284</v>
      </c>
      <c r="M351" s="174" t="s">
        <v>284</v>
      </c>
      <c r="N351" s="174" t="s">
        <v>284</v>
      </c>
      <c r="O351" s="443">
        <f t="shared" si="53"/>
        <v>100</v>
      </c>
      <c r="P351" s="443">
        <f t="shared" si="54"/>
        <v>100</v>
      </c>
      <c r="Q351" s="220">
        <f>'приложение 1.1 '!H354</f>
        <v>1.2959919900000001</v>
      </c>
      <c r="R351" s="106"/>
      <c r="S351" s="106">
        <f>'приложение 1.1 '!I354</f>
        <v>0</v>
      </c>
      <c r="T351" s="106"/>
      <c r="U351" s="107" t="s">
        <v>260</v>
      </c>
      <c r="V351" s="109"/>
      <c r="W351" s="436" t="s">
        <v>1965</v>
      </c>
      <c r="X351" s="110">
        <v>10.5</v>
      </c>
      <c r="Y351" s="110">
        <v>8.4</v>
      </c>
      <c r="Z351" s="110">
        <v>13.27</v>
      </c>
      <c r="AA351" s="110">
        <v>24.86</v>
      </c>
    </row>
    <row r="352" spans="1:27" ht="119.1" customHeight="1">
      <c r="A352" s="201" t="str">
        <f>'приложение 1.1 '!A355</f>
        <v>2.1.4.64</v>
      </c>
      <c r="B352" s="140" t="str">
        <f>'приложение 1.1 '!B355</f>
        <v xml:space="preserve">Строительство КЛ-10кВ  ТП №2 -2х1250кВА - ТП №3 -2х1600кВА мкр.38 (1-я очередь) </v>
      </c>
      <c r="C352" s="104" t="s">
        <v>1150</v>
      </c>
      <c r="D352" s="104" t="s">
        <v>473</v>
      </c>
      <c r="E352" s="203">
        <f>'приложение 1.1 '!E355</f>
        <v>0</v>
      </c>
      <c r="F352" s="104"/>
      <c r="G352" s="203">
        <f>'приложение 1.1 '!D355</f>
        <v>0.56000000000000005</v>
      </c>
      <c r="H352" s="105"/>
      <c r="I352" s="104">
        <f>'приложение 1.1 '!F355</f>
        <v>2014</v>
      </c>
      <c r="J352" s="104">
        <f>'приложение 1.1 '!G355</f>
        <v>2015</v>
      </c>
      <c r="K352" s="174" t="s">
        <v>284</v>
      </c>
      <c r="L352" s="174" t="s">
        <v>284</v>
      </c>
      <c r="M352" s="174" t="s">
        <v>284</v>
      </c>
      <c r="N352" s="174" t="s">
        <v>284</v>
      </c>
      <c r="O352" s="443">
        <f t="shared" si="53"/>
        <v>100</v>
      </c>
      <c r="P352" s="443">
        <f t="shared" si="54"/>
        <v>100</v>
      </c>
      <c r="Q352" s="220">
        <f>'приложение 1.1 '!H355</f>
        <v>1.4956443800000001</v>
      </c>
      <c r="R352" s="106"/>
      <c r="S352" s="106">
        <f>'приложение 1.1 '!I355</f>
        <v>0</v>
      </c>
      <c r="T352" s="106"/>
      <c r="U352" s="107" t="s">
        <v>260</v>
      </c>
      <c r="V352" s="109"/>
      <c r="W352" s="436" t="s">
        <v>1965</v>
      </c>
      <c r="X352" s="110">
        <v>10.5</v>
      </c>
      <c r="Y352" s="110">
        <v>8.4</v>
      </c>
      <c r="Z352" s="110">
        <v>13.27</v>
      </c>
      <c r="AA352" s="110">
        <v>24.86</v>
      </c>
    </row>
    <row r="353" spans="1:27" ht="119.1" customHeight="1">
      <c r="A353" s="201" t="str">
        <f>'приложение 1.1 '!A356</f>
        <v>2.1.4.65</v>
      </c>
      <c r="B353" s="140" t="str">
        <f>'приложение 1.1 '!B356</f>
        <v>Строительство КЛ-10кВ  ТП №1- 2х1600кВА - ТП №2 -2х1250кВА  мкр.38 (1-я очередь)</v>
      </c>
      <c r="C353" s="104" t="s">
        <v>1150</v>
      </c>
      <c r="D353" s="104" t="s">
        <v>473</v>
      </c>
      <c r="E353" s="203">
        <f>'приложение 1.1 '!E356</f>
        <v>0</v>
      </c>
      <c r="F353" s="104"/>
      <c r="G353" s="203">
        <f>'приложение 1.1 '!D356</f>
        <v>0.56000000000000005</v>
      </c>
      <c r="H353" s="105"/>
      <c r="I353" s="104">
        <f>'приложение 1.1 '!F356</f>
        <v>2014</v>
      </c>
      <c r="J353" s="104">
        <f>'приложение 1.1 '!G356</f>
        <v>2015</v>
      </c>
      <c r="K353" s="174" t="s">
        <v>284</v>
      </c>
      <c r="L353" s="174" t="s">
        <v>284</v>
      </c>
      <c r="M353" s="174" t="s">
        <v>284</v>
      </c>
      <c r="N353" s="174" t="s">
        <v>284</v>
      </c>
      <c r="O353" s="443">
        <f t="shared" si="53"/>
        <v>100</v>
      </c>
      <c r="P353" s="443">
        <f t="shared" si="54"/>
        <v>100</v>
      </c>
      <c r="Q353" s="220">
        <f>'приложение 1.1 '!H356</f>
        <v>1.4956443800000001</v>
      </c>
      <c r="R353" s="106"/>
      <c r="S353" s="106">
        <f>'приложение 1.1 '!I356</f>
        <v>0</v>
      </c>
      <c r="T353" s="106"/>
      <c r="U353" s="107" t="s">
        <v>260</v>
      </c>
      <c r="V353" s="109"/>
      <c r="W353" s="436" t="s">
        <v>1965</v>
      </c>
      <c r="X353" s="110">
        <v>10.5</v>
      </c>
      <c r="Y353" s="110">
        <v>8.4</v>
      </c>
      <c r="Z353" s="110">
        <v>13.27</v>
      </c>
      <c r="AA353" s="110">
        <v>24.86</v>
      </c>
    </row>
    <row r="354" spans="1:27" ht="119.1" customHeight="1">
      <c r="A354" s="201" t="str">
        <f>'приложение 1.1 '!A357</f>
        <v>2.1.4.66</v>
      </c>
      <c r="B354" s="140" t="str">
        <f>'приложение 1.1 '!B357</f>
        <v>Строительство КЛ-10кВ ТП №3-2х1600кВА мкр.38-  ТП №4-2х2500кВА мкр.38  (2-я очередь )</v>
      </c>
      <c r="C354" s="104" t="s">
        <v>1150</v>
      </c>
      <c r="D354" s="104" t="s">
        <v>473</v>
      </c>
      <c r="E354" s="203">
        <f>'приложение 1.1 '!E357</f>
        <v>0</v>
      </c>
      <c r="F354" s="104"/>
      <c r="G354" s="203">
        <f>'приложение 1.1 '!D357</f>
        <v>0.58599999999999997</v>
      </c>
      <c r="H354" s="105"/>
      <c r="I354" s="104">
        <f>'приложение 1.1 '!F357</f>
        <v>2014</v>
      </c>
      <c r="J354" s="104">
        <f>'приложение 1.1 '!G357</f>
        <v>2015</v>
      </c>
      <c r="K354" s="174" t="s">
        <v>284</v>
      </c>
      <c r="L354" s="174" t="s">
        <v>284</v>
      </c>
      <c r="M354" s="174" t="s">
        <v>284</v>
      </c>
      <c r="N354" s="174" t="s">
        <v>284</v>
      </c>
      <c r="O354" s="443">
        <f t="shared" si="53"/>
        <v>100</v>
      </c>
      <c r="P354" s="443">
        <f t="shared" si="54"/>
        <v>100</v>
      </c>
      <c r="Q354" s="220">
        <f>'приложение 1.1 '!H357</f>
        <v>1.636709</v>
      </c>
      <c r="R354" s="106"/>
      <c r="S354" s="106">
        <f>'приложение 1.1 '!I357</f>
        <v>0</v>
      </c>
      <c r="T354" s="106"/>
      <c r="U354" s="107" t="s">
        <v>260</v>
      </c>
      <c r="V354" s="109"/>
      <c r="W354" s="436" t="s">
        <v>1965</v>
      </c>
      <c r="X354" s="110">
        <v>10.5</v>
      </c>
      <c r="Y354" s="110">
        <v>8.4</v>
      </c>
      <c r="Z354" s="110">
        <v>13.27</v>
      </c>
      <c r="AA354" s="110">
        <v>24.86</v>
      </c>
    </row>
    <row r="355" spans="1:27" ht="119.1" customHeight="1">
      <c r="A355" s="201" t="str">
        <f>'приложение 1.1 '!A358</f>
        <v>2.1.4.67</v>
      </c>
      <c r="B355" s="140" t="str">
        <f>'приложение 1.1 '!B358</f>
        <v>Строительство КЛ-10кВ  ТП №4-2х2500кВА мкр.38- РП (ТП)-  2 х 2500кВА мкр.38   (2-я очередь )</v>
      </c>
      <c r="C355" s="104" t="s">
        <v>1150</v>
      </c>
      <c r="D355" s="104" t="s">
        <v>473</v>
      </c>
      <c r="E355" s="203">
        <f>'приложение 1.1 '!E358</f>
        <v>0</v>
      </c>
      <c r="F355" s="104"/>
      <c r="G355" s="203">
        <f>'приложение 1.1 '!D358</f>
        <v>0.68</v>
      </c>
      <c r="H355" s="105"/>
      <c r="I355" s="104">
        <f>'приложение 1.1 '!F358</f>
        <v>2014</v>
      </c>
      <c r="J355" s="104">
        <f>'приложение 1.1 '!G358</f>
        <v>2015</v>
      </c>
      <c r="K355" s="174" t="s">
        <v>284</v>
      </c>
      <c r="L355" s="174" t="s">
        <v>284</v>
      </c>
      <c r="M355" s="174" t="s">
        <v>284</v>
      </c>
      <c r="N355" s="174" t="s">
        <v>284</v>
      </c>
      <c r="O355" s="443">
        <f t="shared" si="53"/>
        <v>100</v>
      </c>
      <c r="P355" s="443">
        <f t="shared" si="54"/>
        <v>100</v>
      </c>
      <c r="Q355" s="220">
        <f>'приложение 1.1 '!H358</f>
        <v>1.8546579999999999</v>
      </c>
      <c r="R355" s="106"/>
      <c r="S355" s="106">
        <f>'приложение 1.1 '!I358</f>
        <v>0</v>
      </c>
      <c r="T355" s="106"/>
      <c r="U355" s="107" t="s">
        <v>260</v>
      </c>
      <c r="V355" s="109"/>
      <c r="W355" s="436" t="s">
        <v>1965</v>
      </c>
      <c r="X355" s="110">
        <v>10.5</v>
      </c>
      <c r="Y355" s="110">
        <v>8.4</v>
      </c>
      <c r="Z355" s="110">
        <v>13.27</v>
      </c>
      <c r="AA355" s="110">
        <v>24.86</v>
      </c>
    </row>
    <row r="356" spans="1:27" ht="119.1" customHeight="1">
      <c r="A356" s="201" t="str">
        <f>'приложение 1.1 '!A359</f>
        <v>2.1.4.68</v>
      </c>
      <c r="B356" s="140" t="str">
        <f>'приложение 1.1 '!B359</f>
        <v>Строительство КЛ-10кВ от 2БКТП-100кВА до места врезки в существующую КЛ-10кВ, для электроснабжения Детского сада в мкр. 32 №1;2</v>
      </c>
      <c r="C356" s="104" t="s">
        <v>1150</v>
      </c>
      <c r="D356" s="104" t="s">
        <v>473</v>
      </c>
      <c r="E356" s="203">
        <f>'приложение 1.1 '!E359</f>
        <v>0</v>
      </c>
      <c r="F356" s="104"/>
      <c r="G356" s="203">
        <f>'приложение 1.1 '!D359</f>
        <v>0.13200000000000001</v>
      </c>
      <c r="H356" s="105"/>
      <c r="I356" s="104">
        <f>'приложение 1.1 '!F359</f>
        <v>2013</v>
      </c>
      <c r="J356" s="104">
        <f>'приложение 1.1 '!G359</f>
        <v>2013</v>
      </c>
      <c r="K356" s="174" t="s">
        <v>284</v>
      </c>
      <c r="L356" s="174" t="s">
        <v>284</v>
      </c>
      <c r="M356" s="174" t="s">
        <v>284</v>
      </c>
      <c r="N356" s="174" t="s">
        <v>284</v>
      </c>
      <c r="O356" s="443">
        <f t="shared" si="53"/>
        <v>100</v>
      </c>
      <c r="P356" s="443">
        <f t="shared" si="54"/>
        <v>100</v>
      </c>
      <c r="Q356" s="220">
        <f>'приложение 1.1 '!H359</f>
        <v>0.44086447000000001</v>
      </c>
      <c r="R356" s="106"/>
      <c r="S356" s="106">
        <f>'приложение 1.1 '!I359</f>
        <v>0</v>
      </c>
      <c r="T356" s="106"/>
      <c r="U356" s="107" t="s">
        <v>260</v>
      </c>
      <c r="V356" s="109"/>
      <c r="W356" s="436" t="s">
        <v>1965</v>
      </c>
      <c r="X356" s="110">
        <v>10.5</v>
      </c>
      <c r="Y356" s="110">
        <v>8.4</v>
      </c>
      <c r="Z356" s="110">
        <v>13.27</v>
      </c>
      <c r="AA356" s="110">
        <v>24.86</v>
      </c>
    </row>
    <row r="357" spans="1:27" ht="119.1" customHeight="1">
      <c r="A357" s="201" t="str">
        <f>'приложение 1.1 '!A360</f>
        <v>2.1.4.69</v>
      </c>
      <c r="B357" s="140" t="str">
        <f>'приложение 1.1 '!B360</f>
        <v>Строительство КЛ-10кВ  от  РП-(ТП)2х1250кВА  мкр.44 до 2БКТП-1600кВА (ТП-№1 )мкр. 40</v>
      </c>
      <c r="C357" s="104" t="s">
        <v>1150</v>
      </c>
      <c r="D357" s="104" t="s">
        <v>473</v>
      </c>
      <c r="E357" s="203">
        <f>'приложение 1.1 '!E360</f>
        <v>0</v>
      </c>
      <c r="F357" s="104"/>
      <c r="G357" s="203">
        <f>'приложение 1.1 '!D360</f>
        <v>2.3559999999999999</v>
      </c>
      <c r="H357" s="105"/>
      <c r="I357" s="104">
        <f>'приложение 1.1 '!F360</f>
        <v>2012</v>
      </c>
      <c r="J357" s="104">
        <f>'приложение 1.1 '!G360</f>
        <v>2012</v>
      </c>
      <c r="K357" s="174" t="s">
        <v>284</v>
      </c>
      <c r="L357" s="174" t="s">
        <v>284</v>
      </c>
      <c r="M357" s="174" t="s">
        <v>284</v>
      </c>
      <c r="N357" s="174" t="s">
        <v>284</v>
      </c>
      <c r="O357" s="443">
        <f t="shared" si="53"/>
        <v>100</v>
      </c>
      <c r="P357" s="443">
        <f t="shared" si="54"/>
        <v>100</v>
      </c>
      <c r="Q357" s="220">
        <f>'приложение 1.1 '!H360</f>
        <v>4.560962</v>
      </c>
      <c r="R357" s="106"/>
      <c r="S357" s="106">
        <f>'приложение 1.1 '!I360</f>
        <v>0</v>
      </c>
      <c r="T357" s="106"/>
      <c r="U357" s="107" t="s">
        <v>260</v>
      </c>
      <c r="V357" s="109"/>
      <c r="W357" s="436" t="s">
        <v>1965</v>
      </c>
      <c r="X357" s="110">
        <v>10.5</v>
      </c>
      <c r="Y357" s="110">
        <v>8.4</v>
      </c>
      <c r="Z357" s="110">
        <v>13.27</v>
      </c>
      <c r="AA357" s="110">
        <v>24.86</v>
      </c>
    </row>
    <row r="358" spans="1:27" ht="119.1" customHeight="1">
      <c r="A358" s="201" t="str">
        <f>'приложение 1.1 '!A361</f>
        <v>2.1.4.70</v>
      </c>
      <c r="B358" s="140" t="str">
        <f>'приложение 1.1 '!B361</f>
        <v>Строительство КЛ-10кВ  от  РП-(ТП)2х1250кВА  мкр.44 до 2БКТП-1600кВА (ТП-№4 )мкр. 40</v>
      </c>
      <c r="C358" s="104" t="s">
        <v>1150</v>
      </c>
      <c r="D358" s="104" t="s">
        <v>473</v>
      </c>
      <c r="E358" s="203">
        <f>'приложение 1.1 '!E361</f>
        <v>0</v>
      </c>
      <c r="F358" s="104"/>
      <c r="G358" s="203">
        <f>'приложение 1.1 '!D361</f>
        <v>2.6819999999999999</v>
      </c>
      <c r="H358" s="105"/>
      <c r="I358" s="104">
        <f>'приложение 1.1 '!F361</f>
        <v>2012</v>
      </c>
      <c r="J358" s="104">
        <f>'приложение 1.1 '!G361</f>
        <v>2012</v>
      </c>
      <c r="K358" s="174" t="s">
        <v>284</v>
      </c>
      <c r="L358" s="174" t="s">
        <v>284</v>
      </c>
      <c r="M358" s="174" t="s">
        <v>284</v>
      </c>
      <c r="N358" s="174" t="s">
        <v>284</v>
      </c>
      <c r="O358" s="443">
        <f t="shared" si="53"/>
        <v>100</v>
      </c>
      <c r="P358" s="443">
        <f t="shared" si="54"/>
        <v>100</v>
      </c>
      <c r="Q358" s="220">
        <f>'приложение 1.1 '!H361</f>
        <v>10.21733519</v>
      </c>
      <c r="R358" s="106"/>
      <c r="S358" s="106">
        <f>'приложение 1.1 '!I361</f>
        <v>0</v>
      </c>
      <c r="T358" s="106"/>
      <c r="U358" s="107" t="s">
        <v>260</v>
      </c>
      <c r="V358" s="109"/>
      <c r="W358" s="436" t="s">
        <v>1965</v>
      </c>
      <c r="X358" s="110">
        <v>10.5</v>
      </c>
      <c r="Y358" s="110">
        <v>8.4</v>
      </c>
      <c r="Z358" s="110">
        <v>13.27</v>
      </c>
      <c r="AA358" s="110">
        <v>24.86</v>
      </c>
    </row>
    <row r="359" spans="1:27" ht="119.1" customHeight="1">
      <c r="A359" s="201" t="str">
        <f>'приложение 1.1 '!A362</f>
        <v>2.1.4.71</v>
      </c>
      <c r="B359" s="140" t="str">
        <f>'приложение 1.1 '!B362</f>
        <v>Строительство КЛ-10кВ  от   2БКТП-1600кВА (ТП-№2 ) до 2БКТП -1600кВА (ТП-№3) мкр.40</v>
      </c>
      <c r="C359" s="104" t="s">
        <v>1150</v>
      </c>
      <c r="D359" s="104" t="s">
        <v>473</v>
      </c>
      <c r="E359" s="203">
        <f>'приложение 1.1 '!E362</f>
        <v>0</v>
      </c>
      <c r="F359" s="104"/>
      <c r="G359" s="203">
        <f>'приложение 1.1 '!D362</f>
        <v>0.55600000000000005</v>
      </c>
      <c r="H359" s="105"/>
      <c r="I359" s="104">
        <f>'приложение 1.1 '!F362</f>
        <v>2012</v>
      </c>
      <c r="J359" s="104">
        <f>'приложение 1.1 '!G362</f>
        <v>2012</v>
      </c>
      <c r="K359" s="174" t="s">
        <v>284</v>
      </c>
      <c r="L359" s="174" t="s">
        <v>284</v>
      </c>
      <c r="M359" s="174" t="s">
        <v>284</v>
      </c>
      <c r="N359" s="174" t="s">
        <v>284</v>
      </c>
      <c r="O359" s="443">
        <f t="shared" si="53"/>
        <v>100</v>
      </c>
      <c r="P359" s="443">
        <f t="shared" si="54"/>
        <v>100</v>
      </c>
      <c r="Q359" s="220">
        <f>'приложение 1.1 '!H362</f>
        <v>1.2981849999999999</v>
      </c>
      <c r="R359" s="106"/>
      <c r="S359" s="106">
        <f>'приложение 1.1 '!I362</f>
        <v>0</v>
      </c>
      <c r="T359" s="106"/>
      <c r="U359" s="107" t="s">
        <v>260</v>
      </c>
      <c r="V359" s="109"/>
      <c r="W359" s="436" t="s">
        <v>1965</v>
      </c>
      <c r="X359" s="110">
        <v>10.5</v>
      </c>
      <c r="Y359" s="110">
        <v>8.4</v>
      </c>
      <c r="Z359" s="110">
        <v>13.27</v>
      </c>
      <c r="AA359" s="110">
        <v>24.86</v>
      </c>
    </row>
    <row r="360" spans="1:27" ht="119.1" customHeight="1">
      <c r="A360" s="201" t="str">
        <f>'приложение 1.1 '!A363</f>
        <v>2.1.4.72</v>
      </c>
      <c r="B360" s="140" t="str">
        <f>'приложение 1.1 '!B363</f>
        <v>Строительство КЛ-10кВ от РП-2х1000кВА мкр.41 до 2БКТП-1600кВА (ТП №1) мкр.40</v>
      </c>
      <c r="C360" s="104" t="s">
        <v>1150</v>
      </c>
      <c r="D360" s="104" t="s">
        <v>473</v>
      </c>
      <c r="E360" s="203">
        <f>'приложение 1.1 '!E363</f>
        <v>0</v>
      </c>
      <c r="F360" s="104"/>
      <c r="G360" s="203">
        <f>'приложение 1.1 '!D363</f>
        <v>0.61399999999999999</v>
      </c>
      <c r="H360" s="105"/>
      <c r="I360" s="104">
        <f>'приложение 1.1 '!F363</f>
        <v>2012</v>
      </c>
      <c r="J360" s="104">
        <f>'приложение 1.1 '!G363</f>
        <v>2012</v>
      </c>
      <c r="K360" s="174" t="s">
        <v>284</v>
      </c>
      <c r="L360" s="174" t="s">
        <v>284</v>
      </c>
      <c r="M360" s="174" t="s">
        <v>284</v>
      </c>
      <c r="N360" s="174" t="s">
        <v>284</v>
      </c>
      <c r="O360" s="443">
        <f t="shared" si="53"/>
        <v>100</v>
      </c>
      <c r="P360" s="443">
        <f t="shared" si="54"/>
        <v>100</v>
      </c>
      <c r="Q360" s="220">
        <f>'приложение 1.1 '!H363</f>
        <v>1.831798</v>
      </c>
      <c r="R360" s="106"/>
      <c r="S360" s="106">
        <f>'приложение 1.1 '!I363</f>
        <v>0</v>
      </c>
      <c r="T360" s="106"/>
      <c r="U360" s="107" t="s">
        <v>260</v>
      </c>
      <c r="V360" s="109"/>
      <c r="W360" s="436" t="s">
        <v>1965</v>
      </c>
      <c r="X360" s="110">
        <v>10.5</v>
      </c>
      <c r="Y360" s="110">
        <v>8.4</v>
      </c>
      <c r="Z360" s="110">
        <v>13.27</v>
      </c>
      <c r="AA360" s="110">
        <v>24.86</v>
      </c>
    </row>
    <row r="361" spans="1:27" ht="119.1" customHeight="1">
      <c r="A361" s="201" t="str">
        <f>'приложение 1.1 '!A364</f>
        <v>2.1.4.73</v>
      </c>
      <c r="B361" s="140" t="str">
        <f>'приложение 1.1 '!B364</f>
        <v>Строительство КЛ-10кВ  от   2БКТП-1600кВА (ТП-№1 ) до 2БКТП -1600кВА (ТП-№2) мкр.40</v>
      </c>
      <c r="C361" s="104" t="s">
        <v>1150</v>
      </c>
      <c r="D361" s="104" t="s">
        <v>473</v>
      </c>
      <c r="E361" s="203">
        <f>'приложение 1.1 '!E364</f>
        <v>0</v>
      </c>
      <c r="F361" s="104"/>
      <c r="G361" s="203">
        <f>'приложение 1.1 '!D364</f>
        <v>0.432</v>
      </c>
      <c r="H361" s="105"/>
      <c r="I361" s="104">
        <f>'приложение 1.1 '!F364</f>
        <v>2012</v>
      </c>
      <c r="J361" s="104">
        <f>'приложение 1.1 '!G364</f>
        <v>2012</v>
      </c>
      <c r="K361" s="174" t="s">
        <v>284</v>
      </c>
      <c r="L361" s="174" t="s">
        <v>284</v>
      </c>
      <c r="M361" s="174" t="s">
        <v>284</v>
      </c>
      <c r="N361" s="174" t="s">
        <v>284</v>
      </c>
      <c r="O361" s="443">
        <f t="shared" si="53"/>
        <v>99.999999999999986</v>
      </c>
      <c r="P361" s="443">
        <f t="shared" si="54"/>
        <v>99.999999999999986</v>
      </c>
      <c r="Q361" s="220">
        <f>'приложение 1.1 '!H364</f>
        <v>2.0939497000000005</v>
      </c>
      <c r="R361" s="106"/>
      <c r="S361" s="106">
        <f>'приложение 1.1 '!I364</f>
        <v>2.2204460492503131E-16</v>
      </c>
      <c r="T361" s="106"/>
      <c r="U361" s="107" t="s">
        <v>260</v>
      </c>
      <c r="V361" s="109"/>
      <c r="W361" s="436" t="s">
        <v>1965</v>
      </c>
      <c r="X361" s="110">
        <v>10.5</v>
      </c>
      <c r="Y361" s="110">
        <v>8.4</v>
      </c>
      <c r="Z361" s="110">
        <v>13.27</v>
      </c>
      <c r="AA361" s="110">
        <v>24.86</v>
      </c>
    </row>
    <row r="362" spans="1:27" ht="119.1" customHeight="1">
      <c r="A362" s="201" t="str">
        <f>'приложение 1.1 '!A365</f>
        <v>2.1.4.74</v>
      </c>
      <c r="B362" s="140" t="str">
        <f>'приложение 1.1 '!B365</f>
        <v>Строительство КЛ-10кВ  от   2БКТП-1600кВА (ТП-№3 ) до 2БКТП -1600кВА (ТП-№4) мкр.40</v>
      </c>
      <c r="C362" s="104" t="s">
        <v>1150</v>
      </c>
      <c r="D362" s="104" t="s">
        <v>473</v>
      </c>
      <c r="E362" s="203">
        <f>'приложение 1.1 '!E365</f>
        <v>0</v>
      </c>
      <c r="F362" s="104"/>
      <c r="G362" s="203">
        <f>'приложение 1.1 '!D365</f>
        <v>1.214</v>
      </c>
      <c r="H362" s="105"/>
      <c r="I362" s="104">
        <f>'приложение 1.1 '!F365</f>
        <v>2012</v>
      </c>
      <c r="J362" s="104">
        <f>'приложение 1.1 '!G365</f>
        <v>2012</v>
      </c>
      <c r="K362" s="174" t="s">
        <v>284</v>
      </c>
      <c r="L362" s="174" t="s">
        <v>284</v>
      </c>
      <c r="M362" s="174" t="s">
        <v>284</v>
      </c>
      <c r="N362" s="174" t="s">
        <v>284</v>
      </c>
      <c r="O362" s="443">
        <f t="shared" si="53"/>
        <v>99.999999999999986</v>
      </c>
      <c r="P362" s="443">
        <f t="shared" si="54"/>
        <v>99.999999999999986</v>
      </c>
      <c r="Q362" s="220">
        <f>'приложение 1.1 '!H365</f>
        <v>5.6192304800000006</v>
      </c>
      <c r="R362" s="106"/>
      <c r="S362" s="106">
        <f>'приложение 1.1 '!I365</f>
        <v>4.4408920985006262E-16</v>
      </c>
      <c r="T362" s="106"/>
      <c r="U362" s="107" t="s">
        <v>260</v>
      </c>
      <c r="V362" s="109"/>
      <c r="W362" s="436" t="s">
        <v>1965</v>
      </c>
      <c r="X362" s="110">
        <v>10.5</v>
      </c>
      <c r="Y362" s="110">
        <v>8.4</v>
      </c>
      <c r="Z362" s="110">
        <v>13.27</v>
      </c>
      <c r="AA362" s="110">
        <v>24.86</v>
      </c>
    </row>
    <row r="363" spans="1:27" ht="119.1" customHeight="1">
      <c r="A363" s="201" t="str">
        <f>'приложение 1.1 '!A366</f>
        <v>2.1.4.75</v>
      </c>
      <c r="B363" s="140" t="str">
        <f>'приложение 1.1 '!B366</f>
        <v>Строительство КЛ-10кВ от опоры 10кВ до РП(ТП)-2х1250кВА мкр.44</v>
      </c>
      <c r="C363" s="104" t="s">
        <v>1150</v>
      </c>
      <c r="D363" s="104" t="s">
        <v>473</v>
      </c>
      <c r="E363" s="203">
        <f>'приложение 1.1 '!E366</f>
        <v>0</v>
      </c>
      <c r="F363" s="104"/>
      <c r="G363" s="203">
        <f>'приложение 1.1 '!D366</f>
        <v>0.92500000000000004</v>
      </c>
      <c r="H363" s="105"/>
      <c r="I363" s="104">
        <f>'приложение 1.1 '!F366</f>
        <v>2012</v>
      </c>
      <c r="J363" s="104">
        <f>'приложение 1.1 '!G366</f>
        <v>2013</v>
      </c>
      <c r="K363" s="174" t="s">
        <v>284</v>
      </c>
      <c r="L363" s="174" t="s">
        <v>284</v>
      </c>
      <c r="M363" s="174" t="s">
        <v>284</v>
      </c>
      <c r="N363" s="174" t="s">
        <v>284</v>
      </c>
      <c r="O363" s="443">
        <f t="shared" si="53"/>
        <v>100</v>
      </c>
      <c r="P363" s="443">
        <f t="shared" si="54"/>
        <v>100</v>
      </c>
      <c r="Q363" s="220">
        <f>'приложение 1.1 '!H366</f>
        <v>2.0469084999999998</v>
      </c>
      <c r="R363" s="106"/>
      <c r="S363" s="106">
        <f>'приложение 1.1 '!I366</f>
        <v>0</v>
      </c>
      <c r="T363" s="106"/>
      <c r="U363" s="107" t="s">
        <v>260</v>
      </c>
      <c r="V363" s="109"/>
      <c r="W363" s="436" t="s">
        <v>1965</v>
      </c>
      <c r="X363" s="110">
        <v>10.5</v>
      </c>
      <c r="Y363" s="110">
        <v>8.4</v>
      </c>
      <c r="Z363" s="110">
        <v>13.27</v>
      </c>
      <c r="AA363" s="110">
        <v>24.86</v>
      </c>
    </row>
    <row r="364" spans="1:27" ht="119.1" customHeight="1">
      <c r="A364" s="201" t="str">
        <f>'приложение 1.1 '!A367</f>
        <v>2.1.4.76</v>
      </c>
      <c r="B364" s="140" t="str">
        <f>'приложение 1.1 '!B367</f>
        <v>Строит. КЛ-10кВ от РП(ТП) 2х1250 кВА мкр.18,19,20 до врезки в КЛ-10кВ ПС Университет РП-116, для электроснабжения жилого дома №32  мкр.18-19-20</v>
      </c>
      <c r="C364" s="104" t="s">
        <v>1150</v>
      </c>
      <c r="D364" s="104" t="s">
        <v>473</v>
      </c>
      <c r="E364" s="203">
        <f>'приложение 1.1 '!E367</f>
        <v>0</v>
      </c>
      <c r="F364" s="104"/>
      <c r="G364" s="203">
        <f>'приложение 1.1 '!D367</f>
        <v>2.956</v>
      </c>
      <c r="H364" s="105"/>
      <c r="I364" s="104">
        <f>'приложение 1.1 '!F367</f>
        <v>2014</v>
      </c>
      <c r="J364" s="104">
        <f>'приложение 1.1 '!G367</f>
        <v>2014</v>
      </c>
      <c r="K364" s="174" t="s">
        <v>284</v>
      </c>
      <c r="L364" s="174" t="s">
        <v>284</v>
      </c>
      <c r="M364" s="174" t="s">
        <v>284</v>
      </c>
      <c r="N364" s="174" t="s">
        <v>284</v>
      </c>
      <c r="O364" s="443">
        <f t="shared" si="53"/>
        <v>100</v>
      </c>
      <c r="P364" s="443">
        <f t="shared" si="54"/>
        <v>100</v>
      </c>
      <c r="Q364" s="220">
        <f>'приложение 1.1 '!H367</f>
        <v>6.0819107400000005</v>
      </c>
      <c r="R364" s="106"/>
      <c r="S364" s="106">
        <f>'приложение 1.1 '!I367</f>
        <v>0</v>
      </c>
      <c r="T364" s="106"/>
      <c r="U364" s="107" t="s">
        <v>260</v>
      </c>
      <c r="V364" s="109"/>
      <c r="W364" s="436" t="s">
        <v>1965</v>
      </c>
      <c r="X364" s="110">
        <v>10.5</v>
      </c>
      <c r="Y364" s="110">
        <v>8.4</v>
      </c>
      <c r="Z364" s="110">
        <v>13.27</v>
      </c>
      <c r="AA364" s="110">
        <v>24.86</v>
      </c>
    </row>
    <row r="365" spans="1:27" ht="119.1" customHeight="1">
      <c r="A365" s="201" t="str">
        <f>'приложение 1.1 '!A368</f>
        <v>2.1.4.77</v>
      </c>
      <c r="B365" s="140" t="str">
        <f>'приложение 1.1 '!B368</f>
        <v>Строительство КЛ-10кВ 2БКТП-1000кВА ИЖК мкр.37 -ТП-2х1600кВА мкр.37</v>
      </c>
      <c r="C365" s="104" t="s">
        <v>1150</v>
      </c>
      <c r="D365" s="104" t="s">
        <v>473</v>
      </c>
      <c r="E365" s="203">
        <f>'приложение 1.1 '!E368</f>
        <v>0</v>
      </c>
      <c r="F365" s="104"/>
      <c r="G365" s="203">
        <f>'приложение 1.1 '!D368</f>
        <v>1.042</v>
      </c>
      <c r="H365" s="105"/>
      <c r="I365" s="104">
        <f>'приложение 1.1 '!F368</f>
        <v>2013</v>
      </c>
      <c r="J365" s="104">
        <f>'приложение 1.1 '!G368</f>
        <v>2013</v>
      </c>
      <c r="K365" s="174" t="s">
        <v>284</v>
      </c>
      <c r="L365" s="174" t="s">
        <v>284</v>
      </c>
      <c r="M365" s="174" t="s">
        <v>284</v>
      </c>
      <c r="N365" s="174" t="s">
        <v>284</v>
      </c>
      <c r="O365" s="443">
        <f t="shared" si="53"/>
        <v>100</v>
      </c>
      <c r="P365" s="443">
        <f t="shared" si="54"/>
        <v>100</v>
      </c>
      <c r="Q365" s="220">
        <f>'приложение 1.1 '!H368</f>
        <v>2.7039780000000002</v>
      </c>
      <c r="R365" s="106"/>
      <c r="S365" s="106">
        <f>'приложение 1.1 '!I368</f>
        <v>0</v>
      </c>
      <c r="T365" s="106"/>
      <c r="U365" s="107" t="s">
        <v>260</v>
      </c>
      <c r="V365" s="109"/>
      <c r="W365" s="436" t="s">
        <v>1965</v>
      </c>
      <c r="X365" s="110">
        <v>10.5</v>
      </c>
      <c r="Y365" s="110">
        <v>8.4</v>
      </c>
      <c r="Z365" s="110">
        <v>13.27</v>
      </c>
      <c r="AA365" s="110">
        <v>24.86</v>
      </c>
    </row>
    <row r="366" spans="1:27" ht="119.1" customHeight="1">
      <c r="A366" s="201" t="str">
        <f>'приложение 1.1 '!A369</f>
        <v>2.1.4.78</v>
      </c>
      <c r="B366" s="140" t="str">
        <f>'приложение 1.1 '!B369</f>
        <v>Строительство КЛ-10кВ ТП-585-2БКТП-1000кВА ИЖК мкр.37</v>
      </c>
      <c r="C366" s="104" t="s">
        <v>1150</v>
      </c>
      <c r="D366" s="104" t="s">
        <v>473</v>
      </c>
      <c r="E366" s="203">
        <f>'приложение 1.1 '!E369</f>
        <v>0</v>
      </c>
      <c r="F366" s="104"/>
      <c r="G366" s="203">
        <f>'приложение 1.1 '!D369</f>
        <v>1.4239999999999999</v>
      </c>
      <c r="H366" s="105"/>
      <c r="I366" s="104">
        <f>'приложение 1.1 '!F369</f>
        <v>2013</v>
      </c>
      <c r="J366" s="104">
        <f>'приложение 1.1 '!G369</f>
        <v>2013</v>
      </c>
      <c r="K366" s="174" t="s">
        <v>284</v>
      </c>
      <c r="L366" s="174" t="s">
        <v>284</v>
      </c>
      <c r="M366" s="174" t="s">
        <v>284</v>
      </c>
      <c r="N366" s="174" t="s">
        <v>284</v>
      </c>
      <c r="O366" s="443">
        <f t="shared" si="53"/>
        <v>100</v>
      </c>
      <c r="P366" s="443">
        <f t="shared" si="54"/>
        <v>100</v>
      </c>
      <c r="Q366" s="220">
        <f>'приложение 1.1 '!H369</f>
        <v>3.6670959999999999</v>
      </c>
      <c r="R366" s="106"/>
      <c r="S366" s="106">
        <f>'приложение 1.1 '!I369</f>
        <v>0</v>
      </c>
      <c r="T366" s="106"/>
      <c r="U366" s="107" t="s">
        <v>260</v>
      </c>
      <c r="V366" s="109"/>
      <c r="W366" s="436" t="s">
        <v>1965</v>
      </c>
      <c r="X366" s="110">
        <v>10.5</v>
      </c>
      <c r="Y366" s="110">
        <v>8.4</v>
      </c>
      <c r="Z366" s="110">
        <v>13.27</v>
      </c>
      <c r="AA366" s="110">
        <v>24.86</v>
      </c>
    </row>
    <row r="367" spans="1:27" ht="119.1" customHeight="1">
      <c r="A367" s="201" t="str">
        <f>'приложение 1.1 '!A370</f>
        <v>2.1.4.79</v>
      </c>
      <c r="B367" s="140" t="str">
        <f>'приложение 1.1 '!B370</f>
        <v>Строительство КЛ-10кВ ТП-2х1600кВА мкр.37-ТП Поликлиника</v>
      </c>
      <c r="C367" s="104" t="s">
        <v>1150</v>
      </c>
      <c r="D367" s="104" t="s">
        <v>473</v>
      </c>
      <c r="E367" s="203">
        <f>'приложение 1.1 '!E370</f>
        <v>0</v>
      </c>
      <c r="F367" s="104"/>
      <c r="G367" s="203">
        <f>'приложение 1.1 '!D370</f>
        <v>0.46400000000000002</v>
      </c>
      <c r="H367" s="105"/>
      <c r="I367" s="104">
        <f>'приложение 1.1 '!F370</f>
        <v>2013</v>
      </c>
      <c r="J367" s="104">
        <f>'приложение 1.1 '!G370</f>
        <v>2013</v>
      </c>
      <c r="K367" s="174" t="s">
        <v>284</v>
      </c>
      <c r="L367" s="174" t="s">
        <v>284</v>
      </c>
      <c r="M367" s="174" t="s">
        <v>284</v>
      </c>
      <c r="N367" s="174" t="s">
        <v>284</v>
      </c>
      <c r="O367" s="443">
        <f t="shared" si="53"/>
        <v>100</v>
      </c>
      <c r="P367" s="443">
        <f t="shared" si="54"/>
        <v>100</v>
      </c>
      <c r="Q367" s="220">
        <f>'приложение 1.1 '!H370</f>
        <v>1.28555</v>
      </c>
      <c r="R367" s="106"/>
      <c r="S367" s="106">
        <f>'приложение 1.1 '!I370</f>
        <v>0</v>
      </c>
      <c r="T367" s="106"/>
      <c r="U367" s="107" t="s">
        <v>260</v>
      </c>
      <c r="V367" s="109"/>
      <c r="W367" s="436" t="s">
        <v>1965</v>
      </c>
      <c r="X367" s="110">
        <v>10.5</v>
      </c>
      <c r="Y367" s="110">
        <v>8.4</v>
      </c>
      <c r="Z367" s="110">
        <v>13.27</v>
      </c>
      <c r="AA367" s="110">
        <v>24.86</v>
      </c>
    </row>
    <row r="368" spans="1:27" ht="119.1" customHeight="1">
      <c r="A368" s="201" t="str">
        <f>'приложение 1.1 '!A371</f>
        <v>2.1.4.80</v>
      </c>
      <c r="B368" s="140" t="str">
        <f>'приложение 1.1 '!B371</f>
        <v>Строительство КЛ-10кВ от ТП-№ 1 (2 х1600кВА) мкр.37 до места врезки в КЛ-10кВ</v>
      </c>
      <c r="C368" s="104" t="s">
        <v>1150</v>
      </c>
      <c r="D368" s="104" t="s">
        <v>473</v>
      </c>
      <c r="E368" s="203">
        <f>'приложение 1.1 '!E371</f>
        <v>0</v>
      </c>
      <c r="F368" s="104"/>
      <c r="G368" s="203">
        <f>'приложение 1.1 '!D371</f>
        <v>0.14599999999999999</v>
      </c>
      <c r="H368" s="105"/>
      <c r="I368" s="104">
        <f>'приложение 1.1 '!F371</f>
        <v>2015</v>
      </c>
      <c r="J368" s="104">
        <f>'приложение 1.1 '!G371</f>
        <v>2015</v>
      </c>
      <c r="K368" s="174" t="s">
        <v>284</v>
      </c>
      <c r="L368" s="174" t="s">
        <v>284</v>
      </c>
      <c r="M368" s="174" t="s">
        <v>284</v>
      </c>
      <c r="N368" s="174" t="s">
        <v>284</v>
      </c>
      <c r="O368" s="443">
        <f t="shared" si="53"/>
        <v>100</v>
      </c>
      <c r="P368" s="443">
        <f t="shared" si="54"/>
        <v>100</v>
      </c>
      <c r="Q368" s="220">
        <f>'приложение 1.1 '!H371</f>
        <v>0.50681421999999998</v>
      </c>
      <c r="R368" s="106"/>
      <c r="S368" s="106">
        <f>'приложение 1.1 '!I371</f>
        <v>0</v>
      </c>
      <c r="T368" s="106"/>
      <c r="U368" s="107" t="s">
        <v>260</v>
      </c>
      <c r="V368" s="109"/>
      <c r="W368" s="436" t="s">
        <v>1965</v>
      </c>
      <c r="X368" s="110">
        <v>10.5</v>
      </c>
      <c r="Y368" s="110">
        <v>8.4</v>
      </c>
      <c r="Z368" s="110">
        <v>13.27</v>
      </c>
      <c r="AA368" s="110">
        <v>24.86</v>
      </c>
    </row>
    <row r="369" spans="1:27" ht="119.1" customHeight="1">
      <c r="A369" s="201" t="str">
        <f>'приложение 1.1 '!A372</f>
        <v>2.1.4.81</v>
      </c>
      <c r="B369" s="140" t="str">
        <f>'приложение 1.1 '!B372</f>
        <v>Строительство КЛ-10кВ от ТП-305 до БКТП-2х1000кВА мкр.24, для электроснабжения жилого комплекса №304.1 (блок А) 24 мкр.</v>
      </c>
      <c r="C369" s="104" t="s">
        <v>1150</v>
      </c>
      <c r="D369" s="104" t="s">
        <v>473</v>
      </c>
      <c r="E369" s="203">
        <f>'приложение 1.1 '!E372</f>
        <v>0</v>
      </c>
      <c r="F369" s="104"/>
      <c r="G369" s="203">
        <f>'приложение 1.1 '!D372</f>
        <v>1.93</v>
      </c>
      <c r="H369" s="105"/>
      <c r="I369" s="104">
        <f>'приложение 1.1 '!F372</f>
        <v>2013</v>
      </c>
      <c r="J369" s="104">
        <f>'приложение 1.1 '!G372</f>
        <v>2013</v>
      </c>
      <c r="K369" s="174" t="s">
        <v>284</v>
      </c>
      <c r="L369" s="174" t="s">
        <v>284</v>
      </c>
      <c r="M369" s="174" t="s">
        <v>284</v>
      </c>
      <c r="N369" s="174" t="s">
        <v>284</v>
      </c>
      <c r="O369" s="443">
        <f t="shared" si="53"/>
        <v>100</v>
      </c>
      <c r="P369" s="443">
        <f t="shared" si="54"/>
        <v>100</v>
      </c>
      <c r="Q369" s="220">
        <f>'приложение 1.1 '!H372</f>
        <v>5.1189609000000003</v>
      </c>
      <c r="R369" s="106"/>
      <c r="S369" s="106">
        <f>'приложение 1.1 '!I372</f>
        <v>0</v>
      </c>
      <c r="T369" s="106"/>
      <c r="U369" s="107" t="s">
        <v>260</v>
      </c>
      <c r="V369" s="109"/>
      <c r="W369" s="436" t="s">
        <v>1965</v>
      </c>
      <c r="X369" s="110">
        <v>10.5</v>
      </c>
      <c r="Y369" s="110">
        <v>8.4</v>
      </c>
      <c r="Z369" s="110">
        <v>13.27</v>
      </c>
      <c r="AA369" s="110">
        <v>24.86</v>
      </c>
    </row>
    <row r="370" spans="1:27" ht="119.1" customHeight="1">
      <c r="A370" s="201" t="str">
        <f>'приложение 1.1 '!A373</f>
        <v>2.1.4.82</v>
      </c>
      <c r="B370" s="140" t="str">
        <f>'приложение 1.1 '!B373</f>
        <v>Строительство КЛ-10кВ от РП(ТП)№31 2х630кВА до места врезки в КЛ-10кВ от ПС "Западная" до РП-133 мкр.43</v>
      </c>
      <c r="C370" s="104" t="s">
        <v>1150</v>
      </c>
      <c r="D370" s="104" t="s">
        <v>473</v>
      </c>
      <c r="E370" s="203">
        <f>'приложение 1.1 '!E373</f>
        <v>0</v>
      </c>
      <c r="F370" s="104"/>
      <c r="G370" s="203">
        <f>'приложение 1.1 '!D373</f>
        <v>2.2559999999999998</v>
      </c>
      <c r="H370" s="105"/>
      <c r="I370" s="104">
        <f>'приложение 1.1 '!F373</f>
        <v>2015</v>
      </c>
      <c r="J370" s="104">
        <f>'приложение 1.1 '!G373</f>
        <v>2016</v>
      </c>
      <c r="K370" s="174" t="s">
        <v>284</v>
      </c>
      <c r="L370" s="174" t="s">
        <v>284</v>
      </c>
      <c r="M370" s="174" t="s">
        <v>284</v>
      </c>
      <c r="N370" s="174" t="s">
        <v>284</v>
      </c>
      <c r="O370" s="443">
        <f t="shared" si="53"/>
        <v>100</v>
      </c>
      <c r="P370" s="443">
        <f t="shared" si="54"/>
        <v>100</v>
      </c>
      <c r="Q370" s="220">
        <f>'приложение 1.1 '!H373</f>
        <v>7.6662375300000001</v>
      </c>
      <c r="R370" s="106"/>
      <c r="S370" s="106">
        <f>'приложение 1.1 '!I373</f>
        <v>0</v>
      </c>
      <c r="T370" s="106"/>
      <c r="U370" s="107" t="s">
        <v>260</v>
      </c>
      <c r="V370" s="109"/>
      <c r="W370" s="436" t="s">
        <v>1965</v>
      </c>
      <c r="X370" s="110">
        <v>10.5</v>
      </c>
      <c r="Y370" s="110">
        <v>8.4</v>
      </c>
      <c r="Z370" s="110">
        <v>13.27</v>
      </c>
      <c r="AA370" s="110">
        <v>24.86</v>
      </c>
    </row>
    <row r="371" spans="1:27" ht="119.1" customHeight="1">
      <c r="A371" s="201" t="str">
        <f>'приложение 1.1 '!A374</f>
        <v>2.1.4.83</v>
      </c>
      <c r="B371" s="140" t="str">
        <f>'приложение 1.1 '!B374</f>
        <v>Строительство КЛ-10кВ от РП(ТП)№31 2х630кВА до ТП№33 2х630кВА мкр.43</v>
      </c>
      <c r="C371" s="104" t="s">
        <v>1150</v>
      </c>
      <c r="D371" s="104" t="s">
        <v>473</v>
      </c>
      <c r="E371" s="203">
        <f>'приложение 1.1 '!E374</f>
        <v>0</v>
      </c>
      <c r="F371" s="104"/>
      <c r="G371" s="203">
        <f>'приложение 1.1 '!D374</f>
        <v>1.6120000000000001</v>
      </c>
      <c r="H371" s="105"/>
      <c r="I371" s="104">
        <f>'приложение 1.1 '!F374</f>
        <v>2016</v>
      </c>
      <c r="J371" s="104">
        <f>'приложение 1.1 '!G374</f>
        <v>2016</v>
      </c>
      <c r="K371" s="174" t="s">
        <v>284</v>
      </c>
      <c r="L371" s="174" t="s">
        <v>284</v>
      </c>
      <c r="M371" s="174" t="s">
        <v>284</v>
      </c>
      <c r="N371" s="174" t="s">
        <v>284</v>
      </c>
      <c r="O371" s="443">
        <f t="shared" si="53"/>
        <v>100</v>
      </c>
      <c r="P371" s="443">
        <f t="shared" si="54"/>
        <v>100</v>
      </c>
      <c r="Q371" s="220">
        <f>'приложение 1.1 '!H374</f>
        <v>3.5754147300000003</v>
      </c>
      <c r="R371" s="106"/>
      <c r="S371" s="106">
        <f>'приложение 1.1 '!I374</f>
        <v>0</v>
      </c>
      <c r="T371" s="106"/>
      <c r="U371" s="107" t="s">
        <v>260</v>
      </c>
      <c r="V371" s="109"/>
      <c r="W371" s="436" t="s">
        <v>1965</v>
      </c>
      <c r="X371" s="110">
        <v>10.5</v>
      </c>
      <c r="Y371" s="110">
        <v>8.4</v>
      </c>
      <c r="Z371" s="110">
        <v>13.27</v>
      </c>
      <c r="AA371" s="110">
        <v>24.86</v>
      </c>
    </row>
    <row r="372" spans="1:27" ht="119.1" customHeight="1">
      <c r="A372" s="201" t="str">
        <f>'приложение 1.1 '!A375</f>
        <v>2.1.4.84</v>
      </c>
      <c r="B372" s="140" t="str">
        <f>'приложение 1.1 '!B375</f>
        <v>Строительство КЛ-10кВ от ТП№33 2х630кВА до ТП№33а 2х630кВА мкр.43</v>
      </c>
      <c r="C372" s="104" t="s">
        <v>1150</v>
      </c>
      <c r="D372" s="104" t="s">
        <v>473</v>
      </c>
      <c r="E372" s="203">
        <f>'приложение 1.1 '!E375</f>
        <v>0</v>
      </c>
      <c r="F372" s="104"/>
      <c r="G372" s="203">
        <f>'приложение 1.1 '!D375</f>
        <v>0.64600000000000002</v>
      </c>
      <c r="H372" s="105"/>
      <c r="I372" s="104">
        <f>'приложение 1.1 '!F375</f>
        <v>2016</v>
      </c>
      <c r="J372" s="104">
        <f>'приложение 1.1 '!G375</f>
        <v>2016</v>
      </c>
      <c r="K372" s="174" t="s">
        <v>284</v>
      </c>
      <c r="L372" s="174" t="s">
        <v>284</v>
      </c>
      <c r="M372" s="174" t="s">
        <v>284</v>
      </c>
      <c r="N372" s="174" t="s">
        <v>284</v>
      </c>
      <c r="O372" s="443">
        <f t="shared" si="53"/>
        <v>100</v>
      </c>
      <c r="P372" s="443">
        <f t="shared" si="54"/>
        <v>100</v>
      </c>
      <c r="Q372" s="220">
        <f>'приложение 1.1 '!H375</f>
        <v>2.1526289899999997</v>
      </c>
      <c r="R372" s="106"/>
      <c r="S372" s="106">
        <f>'приложение 1.1 '!I375</f>
        <v>0</v>
      </c>
      <c r="T372" s="106"/>
      <c r="U372" s="107" t="s">
        <v>260</v>
      </c>
      <c r="V372" s="109"/>
      <c r="W372" s="436" t="s">
        <v>1965</v>
      </c>
      <c r="X372" s="110">
        <v>10.5</v>
      </c>
      <c r="Y372" s="110">
        <v>8.4</v>
      </c>
      <c r="Z372" s="110">
        <v>13.27</v>
      </c>
      <c r="AA372" s="110">
        <v>24.86</v>
      </c>
    </row>
    <row r="373" spans="1:27" ht="119.1" customHeight="1">
      <c r="A373" s="201" t="str">
        <f>'приложение 1.1 '!A376</f>
        <v>2.1.4.90</v>
      </c>
      <c r="B373" s="140" t="str">
        <f>'приложение 1.1 '!B376</f>
        <v>Строительство КЛ-10кВ от ТП№33а 2х630кВА до РП(ТП)№31 2х630кВА мкр.43</v>
      </c>
      <c r="C373" s="104" t="s">
        <v>1150</v>
      </c>
      <c r="D373" s="104" t="s">
        <v>473</v>
      </c>
      <c r="E373" s="203">
        <f>'приложение 1.1 '!E376</f>
        <v>0</v>
      </c>
      <c r="F373" s="104"/>
      <c r="G373" s="203">
        <f>'приложение 1.1 '!D376</f>
        <v>1.72</v>
      </c>
      <c r="H373" s="105"/>
      <c r="I373" s="104">
        <f>'приложение 1.1 '!F376</f>
        <v>2016</v>
      </c>
      <c r="J373" s="104">
        <f>'приложение 1.1 '!G376</f>
        <v>2016</v>
      </c>
      <c r="K373" s="174" t="s">
        <v>284</v>
      </c>
      <c r="L373" s="174" t="s">
        <v>284</v>
      </c>
      <c r="M373" s="174" t="s">
        <v>284</v>
      </c>
      <c r="N373" s="174" t="s">
        <v>284</v>
      </c>
      <c r="O373" s="443">
        <f t="shared" si="53"/>
        <v>100</v>
      </c>
      <c r="P373" s="443">
        <f t="shared" si="54"/>
        <v>100</v>
      </c>
      <c r="Q373" s="220">
        <f>'приложение 1.1 '!H376</f>
        <v>5.5605267499999993</v>
      </c>
      <c r="R373" s="106"/>
      <c r="S373" s="106">
        <f>'приложение 1.1 '!I376</f>
        <v>0</v>
      </c>
      <c r="T373" s="106"/>
      <c r="U373" s="107" t="s">
        <v>260</v>
      </c>
      <c r="V373" s="109"/>
      <c r="W373" s="436" t="s">
        <v>1965</v>
      </c>
      <c r="X373" s="110">
        <v>10.5</v>
      </c>
      <c r="Y373" s="110">
        <v>8.4</v>
      </c>
      <c r="Z373" s="110">
        <v>13.27</v>
      </c>
      <c r="AA373" s="110">
        <v>24.86</v>
      </c>
    </row>
    <row r="374" spans="1:27" ht="119.1" customHeight="1">
      <c r="A374" s="201" t="str">
        <f>'приложение 1.1 '!A377</f>
        <v>2.1.4.96</v>
      </c>
      <c r="B374" s="140" t="str">
        <f>'приложение 1.1 '!B377</f>
        <v>Строительство КЛ-10кВ от БКТП-2004 до ТП 2х2500кВА мкр.24  (Жилой комплекс №304 (КРП) ДСК-1)</v>
      </c>
      <c r="C374" s="104" t="s">
        <v>1150</v>
      </c>
      <c r="D374" s="104" t="s">
        <v>473</v>
      </c>
      <c r="E374" s="203">
        <f>'приложение 1.1 '!E377</f>
        <v>0</v>
      </c>
      <c r="F374" s="104"/>
      <c r="G374" s="203">
        <f>'приложение 1.1 '!D377</f>
        <v>0.86</v>
      </c>
      <c r="H374" s="105"/>
      <c r="I374" s="104">
        <f>'приложение 1.1 '!F377</f>
        <v>2015</v>
      </c>
      <c r="J374" s="104">
        <f>'приложение 1.1 '!G377</f>
        <v>2015</v>
      </c>
      <c r="K374" s="174" t="s">
        <v>284</v>
      </c>
      <c r="L374" s="174" t="s">
        <v>284</v>
      </c>
      <c r="M374" s="174" t="s">
        <v>284</v>
      </c>
      <c r="N374" s="174" t="s">
        <v>284</v>
      </c>
      <c r="O374" s="443">
        <f t="shared" si="53"/>
        <v>100</v>
      </c>
      <c r="P374" s="443">
        <f t="shared" si="54"/>
        <v>100</v>
      </c>
      <c r="Q374" s="220">
        <f>'приложение 1.1 '!H377</f>
        <v>2.7137772600000001</v>
      </c>
      <c r="R374" s="106"/>
      <c r="S374" s="106">
        <f>'приложение 1.1 '!I377</f>
        <v>0</v>
      </c>
      <c r="T374" s="106"/>
      <c r="U374" s="107" t="s">
        <v>260</v>
      </c>
      <c r="V374" s="109"/>
      <c r="W374" s="436" t="s">
        <v>1965</v>
      </c>
      <c r="X374" s="110">
        <v>10.5</v>
      </c>
      <c r="Y374" s="110">
        <v>8.4</v>
      </c>
      <c r="Z374" s="110">
        <v>13.27</v>
      </c>
      <c r="AA374" s="110">
        <v>24.86</v>
      </c>
    </row>
    <row r="375" spans="1:27" ht="119.1" customHeight="1">
      <c r="A375" s="201" t="str">
        <f>'приложение 1.1 '!A378</f>
        <v>2.1.4.98</v>
      </c>
      <c r="B375" s="140" t="str">
        <f>'приложение 1.1 '!B378</f>
        <v xml:space="preserve">Строительство КЛ-10кВ от РП(ТП) 2х2500кВА до ТП1 2х2500кВА Электроснабжение Клинического перенатального центра на 315 коек </v>
      </c>
      <c r="C375" s="104" t="s">
        <v>1150</v>
      </c>
      <c r="D375" s="104" t="s">
        <v>473</v>
      </c>
      <c r="E375" s="203">
        <f>'приложение 1.1 '!E378</f>
        <v>0</v>
      </c>
      <c r="F375" s="104"/>
      <c r="G375" s="203">
        <f>'приложение 1.1 '!D378</f>
        <v>0.11600000000000001</v>
      </c>
      <c r="H375" s="105"/>
      <c r="I375" s="104">
        <f>'приложение 1.1 '!F378</f>
        <v>2017</v>
      </c>
      <c r="J375" s="104">
        <f>'приложение 1.1 '!G378</f>
        <v>2017</v>
      </c>
      <c r="K375" s="174" t="s">
        <v>284</v>
      </c>
      <c r="L375" s="174" t="s">
        <v>284</v>
      </c>
      <c r="M375" s="174" t="s">
        <v>284</v>
      </c>
      <c r="N375" s="174" t="s">
        <v>284</v>
      </c>
      <c r="O375" s="443">
        <f t="shared" si="53"/>
        <v>0</v>
      </c>
      <c r="P375" s="443">
        <f t="shared" si="54"/>
        <v>0</v>
      </c>
      <c r="Q375" s="220">
        <f>'приложение 1.1 '!H378</f>
        <v>0.42</v>
      </c>
      <c r="R375" s="106"/>
      <c r="S375" s="106">
        <f>'приложение 1.1 '!I378</f>
        <v>0.42</v>
      </c>
      <c r="T375" s="106"/>
      <c r="U375" s="107" t="s">
        <v>260</v>
      </c>
      <c r="V375" s="109"/>
      <c r="W375" s="436" t="s">
        <v>1965</v>
      </c>
      <c r="X375" s="110">
        <v>10.5</v>
      </c>
      <c r="Y375" s="110">
        <v>8.4</v>
      </c>
      <c r="Z375" s="110">
        <v>13.27</v>
      </c>
      <c r="AA375" s="110">
        <v>24.86</v>
      </c>
    </row>
    <row r="376" spans="1:27" ht="119.1" customHeight="1">
      <c r="A376" s="201" t="str">
        <f>'приложение 1.1 '!A379</f>
        <v>2.1.4.99</v>
      </c>
      <c r="B376" s="140" t="str">
        <f>'приложение 1.1 '!B379</f>
        <v xml:space="preserve">Строительство КЛ-10кВ от ТП1 2х2500кВА до ТП2 2х2500кВА Электроснабжение Клинического перенатального центра на 315 коек </v>
      </c>
      <c r="C376" s="104" t="s">
        <v>1150</v>
      </c>
      <c r="D376" s="104" t="s">
        <v>473</v>
      </c>
      <c r="E376" s="203">
        <f>'приложение 1.1 '!E379</f>
        <v>0</v>
      </c>
      <c r="F376" s="104"/>
      <c r="G376" s="203">
        <f>'приложение 1.1 '!D379</f>
        <v>1.1479999999999999</v>
      </c>
      <c r="H376" s="105"/>
      <c r="I376" s="104">
        <f>'приложение 1.1 '!F379</f>
        <v>2017</v>
      </c>
      <c r="J376" s="104">
        <f>'приложение 1.1 '!G379</f>
        <v>2017</v>
      </c>
      <c r="K376" s="174" t="s">
        <v>284</v>
      </c>
      <c r="L376" s="174" t="s">
        <v>284</v>
      </c>
      <c r="M376" s="174" t="s">
        <v>284</v>
      </c>
      <c r="N376" s="174" t="s">
        <v>284</v>
      </c>
      <c r="O376" s="443">
        <f t="shared" si="53"/>
        <v>0</v>
      </c>
      <c r="P376" s="443">
        <f t="shared" si="54"/>
        <v>0</v>
      </c>
      <c r="Q376" s="220">
        <f>'приложение 1.1 '!H379</f>
        <v>4.07</v>
      </c>
      <c r="R376" s="106"/>
      <c r="S376" s="106">
        <f>'приложение 1.1 '!I379</f>
        <v>4.07</v>
      </c>
      <c r="T376" s="106"/>
      <c r="U376" s="107" t="s">
        <v>260</v>
      </c>
      <c r="V376" s="109"/>
      <c r="W376" s="436" t="s">
        <v>1965</v>
      </c>
      <c r="X376" s="110">
        <v>10.5</v>
      </c>
      <c r="Y376" s="110">
        <v>8.4</v>
      </c>
      <c r="Z376" s="110">
        <v>13.27</v>
      </c>
      <c r="AA376" s="110">
        <v>24.86</v>
      </c>
    </row>
    <row r="377" spans="1:27" ht="119.1" customHeight="1">
      <c r="A377" s="201" t="str">
        <f>'приложение 1.1 '!A380</f>
        <v>2.1.4.100</v>
      </c>
      <c r="B377" s="140" t="str">
        <f>'приложение 1.1 '!B380</f>
        <v xml:space="preserve">Строительство КЛ-10кВ от ТП2 2х2500кВА до ТП3 2х2500кВА Электроснабжение Клинического перенатального центра на 315 коек </v>
      </c>
      <c r="C377" s="104" t="s">
        <v>1150</v>
      </c>
      <c r="D377" s="104" t="s">
        <v>473</v>
      </c>
      <c r="E377" s="203">
        <f>'приложение 1.1 '!E380</f>
        <v>0</v>
      </c>
      <c r="F377" s="104"/>
      <c r="G377" s="203">
        <f>'приложение 1.1 '!D380</f>
        <v>0.51400000000000001</v>
      </c>
      <c r="H377" s="105"/>
      <c r="I377" s="104">
        <f>'приложение 1.1 '!F380</f>
        <v>2017</v>
      </c>
      <c r="J377" s="104">
        <f>'приложение 1.1 '!G380</f>
        <v>2017</v>
      </c>
      <c r="K377" s="174" t="s">
        <v>284</v>
      </c>
      <c r="L377" s="174" t="s">
        <v>284</v>
      </c>
      <c r="M377" s="174" t="s">
        <v>284</v>
      </c>
      <c r="N377" s="174" t="s">
        <v>284</v>
      </c>
      <c r="O377" s="443">
        <f t="shared" si="53"/>
        <v>0</v>
      </c>
      <c r="P377" s="443">
        <f t="shared" si="54"/>
        <v>0</v>
      </c>
      <c r="Q377" s="220">
        <f>'приложение 1.1 '!H380</f>
        <v>1.87</v>
      </c>
      <c r="R377" s="106"/>
      <c r="S377" s="106">
        <f>'приложение 1.1 '!I380</f>
        <v>1.87</v>
      </c>
      <c r="T377" s="106"/>
      <c r="U377" s="107" t="s">
        <v>260</v>
      </c>
      <c r="V377" s="109"/>
      <c r="W377" s="436" t="s">
        <v>1965</v>
      </c>
      <c r="X377" s="110">
        <v>10.5</v>
      </c>
      <c r="Y377" s="110">
        <v>8.4</v>
      </c>
      <c r="Z377" s="110">
        <v>13.27</v>
      </c>
      <c r="AA377" s="110">
        <v>24.86</v>
      </c>
    </row>
    <row r="378" spans="1:27" ht="119.1" customHeight="1">
      <c r="A378" s="201" t="str">
        <f>'приложение 1.1 '!A381</f>
        <v>2.1.4.101</v>
      </c>
      <c r="B378" s="140" t="str">
        <f>'приложение 1.1 '!B381</f>
        <v xml:space="preserve">Строительство КЛ-10кВ от ТП3 2х2500кВА до РП(ТП) 2х2500кВА Электроснабжение Клинического перенатального центра на 315 коек </v>
      </c>
      <c r="C378" s="104" t="s">
        <v>1150</v>
      </c>
      <c r="D378" s="104" t="s">
        <v>473</v>
      </c>
      <c r="E378" s="203">
        <f>'приложение 1.1 '!E381</f>
        <v>0</v>
      </c>
      <c r="F378" s="104"/>
      <c r="G378" s="203">
        <f>'приложение 1.1 '!D381</f>
        <v>1.6180000000000001</v>
      </c>
      <c r="H378" s="105"/>
      <c r="I378" s="104">
        <f>'приложение 1.1 '!F381</f>
        <v>2017</v>
      </c>
      <c r="J378" s="104">
        <f>'приложение 1.1 '!G381</f>
        <v>2017</v>
      </c>
      <c r="K378" s="174" t="s">
        <v>284</v>
      </c>
      <c r="L378" s="174" t="s">
        <v>284</v>
      </c>
      <c r="M378" s="174" t="s">
        <v>284</v>
      </c>
      <c r="N378" s="174" t="s">
        <v>284</v>
      </c>
      <c r="O378" s="443">
        <f t="shared" si="53"/>
        <v>0</v>
      </c>
      <c r="P378" s="443">
        <f t="shared" si="54"/>
        <v>0</v>
      </c>
      <c r="Q378" s="220">
        <f>'приложение 1.1 '!H381</f>
        <v>5.75</v>
      </c>
      <c r="R378" s="106"/>
      <c r="S378" s="106">
        <f>'приложение 1.1 '!I381</f>
        <v>5.75</v>
      </c>
      <c r="T378" s="106"/>
      <c r="U378" s="107" t="s">
        <v>260</v>
      </c>
      <c r="V378" s="109"/>
      <c r="W378" s="436" t="s">
        <v>1965</v>
      </c>
      <c r="X378" s="110">
        <v>10.5</v>
      </c>
      <c r="Y378" s="110">
        <v>8.4</v>
      </c>
      <c r="Z378" s="110">
        <v>13.27</v>
      </c>
      <c r="AA378" s="110">
        <v>24.86</v>
      </c>
    </row>
    <row r="379" spans="1:27" ht="119.1" customHeight="1">
      <c r="A379" s="201" t="str">
        <f>'приложение 1.1 '!A382</f>
        <v>2.1.4.102</v>
      </c>
      <c r="B379" s="140" t="str">
        <f>'приложение 1.1 '!B382</f>
        <v xml:space="preserve">Строительство КЛ-10кВ от ТП-456 до ТП №9 2х2500кВА мкр.23А </v>
      </c>
      <c r="C379" s="104" t="s">
        <v>1150</v>
      </c>
      <c r="D379" s="104" t="s">
        <v>473</v>
      </c>
      <c r="E379" s="203">
        <f>'приложение 1.1 '!E382</f>
        <v>0</v>
      </c>
      <c r="F379" s="104"/>
      <c r="G379" s="203">
        <f>'приложение 1.1 '!D382</f>
        <v>0.72</v>
      </c>
      <c r="H379" s="105"/>
      <c r="I379" s="104">
        <f>'приложение 1.1 '!F382</f>
        <v>2015</v>
      </c>
      <c r="J379" s="104">
        <f>'приложение 1.1 '!G382</f>
        <v>2016</v>
      </c>
      <c r="K379" s="174" t="s">
        <v>284</v>
      </c>
      <c r="L379" s="174" t="s">
        <v>284</v>
      </c>
      <c r="M379" s="174" t="s">
        <v>284</v>
      </c>
      <c r="N379" s="174" t="s">
        <v>284</v>
      </c>
      <c r="O379" s="443">
        <f t="shared" si="53"/>
        <v>100</v>
      </c>
      <c r="P379" s="443">
        <f t="shared" si="54"/>
        <v>100</v>
      </c>
      <c r="Q379" s="220">
        <f>'приложение 1.1 '!H382</f>
        <v>2.9961523699999999</v>
      </c>
      <c r="R379" s="106"/>
      <c r="S379" s="106">
        <f>'приложение 1.1 '!I382</f>
        <v>0</v>
      </c>
      <c r="T379" s="106"/>
      <c r="U379" s="107" t="s">
        <v>260</v>
      </c>
      <c r="V379" s="109"/>
      <c r="W379" s="436" t="s">
        <v>1965</v>
      </c>
      <c r="X379" s="110">
        <v>10.5</v>
      </c>
      <c r="Y379" s="110">
        <v>8.4</v>
      </c>
      <c r="Z379" s="110">
        <v>13.27</v>
      </c>
      <c r="AA379" s="110">
        <v>24.86</v>
      </c>
    </row>
    <row r="380" spans="1:27" ht="119.1" customHeight="1">
      <c r="A380" s="201" t="str">
        <f>'приложение 1.1 '!A383</f>
        <v>2.1.4.103</v>
      </c>
      <c r="B380" s="140" t="str">
        <f>'приложение 1.1 '!B383</f>
        <v>Строительство КЛ-10кВ от ТП-8 2х1600кВА до ТП-9 2х2500кВА мкр. 23А</v>
      </c>
      <c r="C380" s="104" t="s">
        <v>1150</v>
      </c>
      <c r="D380" s="104" t="s">
        <v>473</v>
      </c>
      <c r="E380" s="203">
        <f>'приложение 1.1 '!E383</f>
        <v>0</v>
      </c>
      <c r="F380" s="104"/>
      <c r="G380" s="203">
        <f>'приложение 1.1 '!D383</f>
        <v>0.32</v>
      </c>
      <c r="H380" s="105"/>
      <c r="I380" s="104">
        <f>'приложение 1.1 '!F383</f>
        <v>2015</v>
      </c>
      <c r="J380" s="104">
        <f>'приложение 1.1 '!G383</f>
        <v>2016</v>
      </c>
      <c r="K380" s="174" t="s">
        <v>284</v>
      </c>
      <c r="L380" s="174" t="s">
        <v>284</v>
      </c>
      <c r="M380" s="174" t="s">
        <v>284</v>
      </c>
      <c r="N380" s="174" t="s">
        <v>284</v>
      </c>
      <c r="O380" s="443">
        <f t="shared" si="53"/>
        <v>100</v>
      </c>
      <c r="P380" s="443">
        <f t="shared" si="54"/>
        <v>100</v>
      </c>
      <c r="Q380" s="220">
        <f>'приложение 1.1 '!H383</f>
        <v>1.2135599699999999</v>
      </c>
      <c r="R380" s="106"/>
      <c r="S380" s="106">
        <f>'приложение 1.1 '!I383</f>
        <v>0</v>
      </c>
      <c r="T380" s="106"/>
      <c r="U380" s="107" t="s">
        <v>260</v>
      </c>
      <c r="V380" s="109"/>
      <c r="W380" s="436" t="s">
        <v>1965</v>
      </c>
      <c r="X380" s="110">
        <v>10.5</v>
      </c>
      <c r="Y380" s="110">
        <v>8.4</v>
      </c>
      <c r="Z380" s="110">
        <v>13.27</v>
      </c>
      <c r="AA380" s="110">
        <v>24.86</v>
      </c>
    </row>
    <row r="381" spans="1:27" ht="119.1" customHeight="1">
      <c r="A381" s="201" t="str">
        <f>'приложение 1.1 '!A384</f>
        <v>2.1.4.104</v>
      </c>
      <c r="B381" s="140" t="str">
        <f>'приложение 1.1 '!B384</f>
        <v>Строительство КЛ-10кВ от РП(ТП)-2х2500кВА мкр.38 до ТП№5 2х1600кВА мкр.38 (3-я очередь)</v>
      </c>
      <c r="C381" s="104" t="s">
        <v>1150</v>
      </c>
      <c r="D381" s="104" t="s">
        <v>473</v>
      </c>
      <c r="E381" s="203">
        <f>'приложение 1.1 '!E384</f>
        <v>0</v>
      </c>
      <c r="F381" s="104"/>
      <c r="G381" s="203">
        <f>'приложение 1.1 '!D384</f>
        <v>1.738</v>
      </c>
      <c r="H381" s="105"/>
      <c r="I381" s="104">
        <f>'приложение 1.1 '!F384</f>
        <v>2015</v>
      </c>
      <c r="J381" s="104">
        <f>'приложение 1.1 '!G384</f>
        <v>2016</v>
      </c>
      <c r="K381" s="174" t="s">
        <v>284</v>
      </c>
      <c r="L381" s="174" t="s">
        <v>284</v>
      </c>
      <c r="M381" s="174" t="s">
        <v>284</v>
      </c>
      <c r="N381" s="174" t="s">
        <v>284</v>
      </c>
      <c r="O381" s="443">
        <f t="shared" si="53"/>
        <v>100</v>
      </c>
      <c r="P381" s="443">
        <f t="shared" si="54"/>
        <v>100</v>
      </c>
      <c r="Q381" s="220">
        <f>'приложение 1.1 '!H384</f>
        <v>5.1168990399999998</v>
      </c>
      <c r="R381" s="106"/>
      <c r="S381" s="106">
        <f>'приложение 1.1 '!I384</f>
        <v>0</v>
      </c>
      <c r="T381" s="106"/>
      <c r="U381" s="107" t="s">
        <v>260</v>
      </c>
      <c r="V381" s="109"/>
      <c r="W381" s="436" t="s">
        <v>1965</v>
      </c>
      <c r="X381" s="110">
        <v>10.5</v>
      </c>
      <c r="Y381" s="110">
        <v>8.4</v>
      </c>
      <c r="Z381" s="110">
        <v>13.27</v>
      </c>
      <c r="AA381" s="110">
        <v>24.86</v>
      </c>
    </row>
    <row r="382" spans="1:27" ht="119.1" customHeight="1">
      <c r="A382" s="201" t="str">
        <f>'приложение 1.1 '!A385</f>
        <v>2.1.4.108</v>
      </c>
      <c r="B382" s="140" t="str">
        <f>'приложение 1.1 '!B385</f>
        <v>Строительство КЛ-10кВ 4БКПТ-1600/10 № 589-2КТПН-400кВА КНС, для электроснабжения канализационной насосной станции  по Югорскому тракту</v>
      </c>
      <c r="C382" s="104" t="s">
        <v>1150</v>
      </c>
      <c r="D382" s="104" t="s">
        <v>473</v>
      </c>
      <c r="E382" s="203">
        <f>'приложение 1.1 '!E385</f>
        <v>0</v>
      </c>
      <c r="F382" s="104"/>
      <c r="G382" s="203">
        <f>'приложение 1.1 '!D385</f>
        <v>0.73</v>
      </c>
      <c r="H382" s="105"/>
      <c r="I382" s="104">
        <f>'приложение 1.1 '!F385</f>
        <v>2013</v>
      </c>
      <c r="J382" s="104">
        <f>'приложение 1.1 '!G385</f>
        <v>2013</v>
      </c>
      <c r="K382" s="174" t="s">
        <v>284</v>
      </c>
      <c r="L382" s="174" t="s">
        <v>284</v>
      </c>
      <c r="M382" s="174" t="s">
        <v>284</v>
      </c>
      <c r="N382" s="174" t="s">
        <v>284</v>
      </c>
      <c r="O382" s="443">
        <f t="shared" si="53"/>
        <v>100</v>
      </c>
      <c r="P382" s="443">
        <f t="shared" si="54"/>
        <v>100</v>
      </c>
      <c r="Q382" s="220">
        <f>'приложение 1.1 '!H385</f>
        <v>1.44787182</v>
      </c>
      <c r="R382" s="106"/>
      <c r="S382" s="106">
        <f>'приложение 1.1 '!I385</f>
        <v>0</v>
      </c>
      <c r="T382" s="106"/>
      <c r="U382" s="107" t="s">
        <v>260</v>
      </c>
      <c r="V382" s="109"/>
      <c r="W382" s="436" t="s">
        <v>1965</v>
      </c>
      <c r="X382" s="110">
        <v>10.5</v>
      </c>
      <c r="Y382" s="110">
        <v>8.4</v>
      </c>
      <c r="Z382" s="110">
        <v>13.27</v>
      </c>
      <c r="AA382" s="110">
        <v>24.86</v>
      </c>
    </row>
    <row r="383" spans="1:27" ht="119.1" customHeight="1">
      <c r="A383" s="201" t="str">
        <f>'приложение 1.1 '!A386</f>
        <v>2.1.4.116</v>
      </c>
      <c r="B383" s="140" t="str">
        <f>'приложение 1.1 '!B386</f>
        <v>Строительство КЛ-10кВ от РП-147 до ТП-457 мкр.23А</v>
      </c>
      <c r="C383" s="104" t="s">
        <v>1150</v>
      </c>
      <c r="D383" s="104" t="s">
        <v>473</v>
      </c>
      <c r="E383" s="203">
        <f>'приложение 1.1 '!E386</f>
        <v>0</v>
      </c>
      <c r="F383" s="104"/>
      <c r="G383" s="203">
        <f>'приложение 1.1 '!D386</f>
        <v>2.8479999999999999</v>
      </c>
      <c r="H383" s="105"/>
      <c r="I383" s="104">
        <f>'приложение 1.1 '!F386</f>
        <v>2016</v>
      </c>
      <c r="J383" s="104">
        <f>'приложение 1.1 '!G386</f>
        <v>2016</v>
      </c>
      <c r="K383" s="174" t="s">
        <v>284</v>
      </c>
      <c r="L383" s="174" t="s">
        <v>284</v>
      </c>
      <c r="M383" s="174" t="s">
        <v>284</v>
      </c>
      <c r="N383" s="174" t="s">
        <v>284</v>
      </c>
      <c r="O383" s="443">
        <f t="shared" si="53"/>
        <v>100</v>
      </c>
      <c r="P383" s="443">
        <f t="shared" si="54"/>
        <v>100</v>
      </c>
      <c r="Q383" s="220">
        <f>'приложение 1.1 '!H386</f>
        <v>7.2590833400000001</v>
      </c>
      <c r="R383" s="106"/>
      <c r="S383" s="106">
        <f>'приложение 1.1 '!I386</f>
        <v>0</v>
      </c>
      <c r="T383" s="106"/>
      <c r="U383" s="107" t="s">
        <v>260</v>
      </c>
      <c r="V383" s="109"/>
      <c r="W383" s="436" t="s">
        <v>1965</v>
      </c>
      <c r="X383" s="110">
        <v>10.5</v>
      </c>
      <c r="Y383" s="110">
        <v>8.4</v>
      </c>
      <c r="Z383" s="110">
        <v>13.27</v>
      </c>
      <c r="AA383" s="110">
        <v>24.86</v>
      </c>
    </row>
    <row r="384" spans="1:27" ht="119.1" customHeight="1">
      <c r="A384" s="201" t="str">
        <f>'приложение 1.1 '!A387</f>
        <v>2.1.4.117</v>
      </c>
      <c r="B384" s="140" t="str">
        <f>'приложение 1.1 '!B387</f>
        <v>Строительство КЛ-10кВ от ТП№11 2х2500кВА мкр.23А до ТП-457</v>
      </c>
      <c r="C384" s="104" t="s">
        <v>1150</v>
      </c>
      <c r="D384" s="104" t="s">
        <v>473</v>
      </c>
      <c r="E384" s="203">
        <f>'приложение 1.1 '!E387</f>
        <v>0</v>
      </c>
      <c r="F384" s="104"/>
      <c r="G384" s="203">
        <f>'приложение 1.1 '!D387</f>
        <v>0.63</v>
      </c>
      <c r="H384" s="105"/>
      <c r="I384" s="104">
        <f>'приложение 1.1 '!F387</f>
        <v>2016</v>
      </c>
      <c r="J384" s="104">
        <f>'приложение 1.1 '!G387</f>
        <v>2016</v>
      </c>
      <c r="K384" s="174" t="s">
        <v>284</v>
      </c>
      <c r="L384" s="174" t="s">
        <v>284</v>
      </c>
      <c r="M384" s="174" t="s">
        <v>284</v>
      </c>
      <c r="N384" s="174" t="s">
        <v>284</v>
      </c>
      <c r="O384" s="443">
        <f t="shared" si="53"/>
        <v>100</v>
      </c>
      <c r="P384" s="443">
        <f t="shared" si="54"/>
        <v>100</v>
      </c>
      <c r="Q384" s="220">
        <f>'приложение 1.1 '!H387</f>
        <v>1.6657690300000001</v>
      </c>
      <c r="R384" s="106"/>
      <c r="S384" s="106">
        <f>'приложение 1.1 '!I387</f>
        <v>0</v>
      </c>
      <c r="T384" s="106"/>
      <c r="U384" s="107" t="s">
        <v>260</v>
      </c>
      <c r="V384" s="109"/>
      <c r="W384" s="436" t="s">
        <v>1965</v>
      </c>
      <c r="X384" s="110">
        <v>10.5</v>
      </c>
      <c r="Y384" s="110">
        <v>8.4</v>
      </c>
      <c r="Z384" s="110">
        <v>13.27</v>
      </c>
      <c r="AA384" s="110">
        <v>24.86</v>
      </c>
    </row>
    <row r="385" spans="1:27" ht="119.1" customHeight="1">
      <c r="A385" s="201" t="str">
        <f>'приложение 1.1 '!A388</f>
        <v>2.1.4.118</v>
      </c>
      <c r="B385" s="140" t="str">
        <f>'приложение 1.1 '!B388</f>
        <v>Строительство КЛ-10кВ от ТП№11 2х2500кВА до ТП№10 2х2500кВА мкр.23А</v>
      </c>
      <c r="C385" s="104" t="s">
        <v>1150</v>
      </c>
      <c r="D385" s="104" t="s">
        <v>473</v>
      </c>
      <c r="E385" s="203">
        <f>'приложение 1.1 '!E388</f>
        <v>0</v>
      </c>
      <c r="F385" s="104"/>
      <c r="G385" s="203">
        <f>'приложение 1.1 '!D388</f>
        <v>0.46200000000000002</v>
      </c>
      <c r="H385" s="105"/>
      <c r="I385" s="104">
        <f>'приложение 1.1 '!F388</f>
        <v>2016</v>
      </c>
      <c r="J385" s="104">
        <f>'приложение 1.1 '!G388</f>
        <v>2017</v>
      </c>
      <c r="K385" s="174" t="s">
        <v>284</v>
      </c>
      <c r="L385" s="174" t="s">
        <v>284</v>
      </c>
      <c r="M385" s="174" t="s">
        <v>284</v>
      </c>
      <c r="N385" s="174" t="s">
        <v>284</v>
      </c>
      <c r="O385" s="443">
        <f t="shared" si="53"/>
        <v>100</v>
      </c>
      <c r="P385" s="443">
        <f t="shared" si="54"/>
        <v>100</v>
      </c>
      <c r="Q385" s="220">
        <f>'приложение 1.1 '!H388</f>
        <v>1.26784805</v>
      </c>
      <c r="R385" s="106"/>
      <c r="S385" s="106">
        <f>'приложение 1.1 '!I388</f>
        <v>0</v>
      </c>
      <c r="T385" s="106"/>
      <c r="U385" s="107" t="s">
        <v>260</v>
      </c>
      <c r="V385" s="109"/>
      <c r="W385" s="436" t="s">
        <v>1965</v>
      </c>
      <c r="X385" s="110">
        <v>10.5</v>
      </c>
      <c r="Y385" s="110">
        <v>8.4</v>
      </c>
      <c r="Z385" s="110">
        <v>13.27</v>
      </c>
      <c r="AA385" s="110">
        <v>24.86</v>
      </c>
    </row>
    <row r="386" spans="1:27" ht="119.1" customHeight="1">
      <c r="A386" s="201" t="str">
        <f>'приложение 1.1 '!A389</f>
        <v>2.1.4.119</v>
      </c>
      <c r="B386" s="140" t="str">
        <f>'приложение 1.1 '!B389</f>
        <v>Ст-во КЛ-10кВ от ТП№8 2х1600кВА до РП-147 мкр.23А</v>
      </c>
      <c r="C386" s="104" t="s">
        <v>1150</v>
      </c>
      <c r="D386" s="104" t="s">
        <v>473</v>
      </c>
      <c r="E386" s="203">
        <f>'приложение 1.1 '!E389</f>
        <v>0</v>
      </c>
      <c r="F386" s="104"/>
      <c r="G386" s="203">
        <f>'приложение 1.1 '!D389</f>
        <v>2.44</v>
      </c>
      <c r="H386" s="105"/>
      <c r="I386" s="104">
        <f>'приложение 1.1 '!F389</f>
        <v>2015</v>
      </c>
      <c r="J386" s="104">
        <f>'приложение 1.1 '!G389</f>
        <v>2016</v>
      </c>
      <c r="K386" s="174" t="s">
        <v>284</v>
      </c>
      <c r="L386" s="174" t="s">
        <v>284</v>
      </c>
      <c r="M386" s="174" t="s">
        <v>284</v>
      </c>
      <c r="N386" s="174" t="s">
        <v>284</v>
      </c>
      <c r="O386" s="443">
        <f t="shared" si="53"/>
        <v>100</v>
      </c>
      <c r="P386" s="443">
        <f t="shared" si="54"/>
        <v>100</v>
      </c>
      <c r="Q386" s="220">
        <f>'приложение 1.1 '!H389</f>
        <v>8.6486832600000003</v>
      </c>
      <c r="R386" s="106"/>
      <c r="S386" s="106">
        <f>'приложение 1.1 '!I389</f>
        <v>0</v>
      </c>
      <c r="T386" s="106"/>
      <c r="U386" s="107" t="s">
        <v>260</v>
      </c>
      <c r="V386" s="109"/>
      <c r="W386" s="436" t="s">
        <v>1965</v>
      </c>
      <c r="X386" s="110">
        <v>10.5</v>
      </c>
      <c r="Y386" s="110">
        <v>8.4</v>
      </c>
      <c r="Z386" s="110">
        <v>13.27</v>
      </c>
      <c r="AA386" s="110">
        <v>24.86</v>
      </c>
    </row>
    <row r="387" spans="1:27" ht="119.1" customHeight="1">
      <c r="A387" s="201" t="str">
        <f>'приложение 1.1 '!A390</f>
        <v>2.1.4.120</v>
      </c>
      <c r="B387" s="140" t="str">
        <f>'приложение 1.1 '!B390</f>
        <v>Строительство КЛ-10кВ от БКТП-2х1000кВА мкр.8 до места врезки в КЛ-10кВ (для перевода ж/д с газовых плит на электрические)</v>
      </c>
      <c r="C387" s="104" t="s">
        <v>1150</v>
      </c>
      <c r="D387" s="104" t="s">
        <v>473</v>
      </c>
      <c r="E387" s="203">
        <f>'приложение 1.1 '!E390</f>
        <v>0</v>
      </c>
      <c r="F387" s="104"/>
      <c r="G387" s="203">
        <f>'приложение 1.1 '!D390</f>
        <v>0.2</v>
      </c>
      <c r="H387" s="105"/>
      <c r="I387" s="104">
        <f>'приложение 1.1 '!F390</f>
        <v>2015</v>
      </c>
      <c r="J387" s="104">
        <f>'приложение 1.1 '!G390</f>
        <v>2015</v>
      </c>
      <c r="K387" s="174" t="s">
        <v>284</v>
      </c>
      <c r="L387" s="174" t="s">
        <v>284</v>
      </c>
      <c r="M387" s="174" t="s">
        <v>284</v>
      </c>
      <c r="N387" s="174" t="s">
        <v>284</v>
      </c>
      <c r="O387" s="443">
        <f t="shared" si="53"/>
        <v>100</v>
      </c>
      <c r="P387" s="443">
        <f t="shared" si="54"/>
        <v>100</v>
      </c>
      <c r="Q387" s="220">
        <f>'приложение 1.1 '!H390</f>
        <v>0.66029503000000001</v>
      </c>
      <c r="R387" s="106"/>
      <c r="S387" s="106">
        <f>'приложение 1.1 '!I390</f>
        <v>0</v>
      </c>
      <c r="T387" s="106"/>
      <c r="U387" s="107" t="s">
        <v>260</v>
      </c>
      <c r="V387" s="109"/>
      <c r="W387" s="436" t="s">
        <v>1965</v>
      </c>
      <c r="X387" s="110">
        <v>10.5</v>
      </c>
      <c r="Y387" s="110">
        <v>8.4</v>
      </c>
      <c r="Z387" s="110">
        <v>13.27</v>
      </c>
      <c r="AA387" s="110">
        <v>24.86</v>
      </c>
    </row>
    <row r="388" spans="1:27" ht="119.1" customHeight="1">
      <c r="A388" s="201" t="str">
        <f>'приложение 1.1 '!A391</f>
        <v>2.1.4.121</v>
      </c>
      <c r="B388" s="140" t="str">
        <f>'приложение 1.1 '!B391</f>
        <v>Строительство КЛ-10кВ от оп.28 ВЛ-10кВ РП-152 яч.10 до КТПН-669</v>
      </c>
      <c r="C388" s="104" t="s">
        <v>1150</v>
      </c>
      <c r="D388" s="104" t="s">
        <v>473</v>
      </c>
      <c r="E388" s="203">
        <f>'приложение 1.1 '!E391</f>
        <v>0</v>
      </c>
      <c r="F388" s="104"/>
      <c r="G388" s="203">
        <f>'приложение 1.1 '!D391</f>
        <v>0.56000000000000005</v>
      </c>
      <c r="H388" s="105"/>
      <c r="I388" s="104">
        <f>'приложение 1.1 '!F391</f>
        <v>2015</v>
      </c>
      <c r="J388" s="104">
        <f>'приложение 1.1 '!G391</f>
        <v>2016</v>
      </c>
      <c r="K388" s="174" t="s">
        <v>284</v>
      </c>
      <c r="L388" s="174" t="s">
        <v>284</v>
      </c>
      <c r="M388" s="174" t="s">
        <v>284</v>
      </c>
      <c r="N388" s="174" t="s">
        <v>284</v>
      </c>
      <c r="O388" s="443">
        <f t="shared" si="53"/>
        <v>100</v>
      </c>
      <c r="P388" s="443">
        <f t="shared" si="54"/>
        <v>100</v>
      </c>
      <c r="Q388" s="220">
        <f>'приложение 1.1 '!H391</f>
        <v>4.1885081800000004</v>
      </c>
      <c r="R388" s="106"/>
      <c r="S388" s="106">
        <f>'приложение 1.1 '!I391</f>
        <v>0</v>
      </c>
      <c r="T388" s="106"/>
      <c r="U388" s="107" t="s">
        <v>260</v>
      </c>
      <c r="V388" s="109"/>
      <c r="W388" s="436" t="s">
        <v>1965</v>
      </c>
      <c r="X388" s="110">
        <v>10.5</v>
      </c>
      <c r="Y388" s="110">
        <v>8.4</v>
      </c>
      <c r="Z388" s="110">
        <v>13.27</v>
      </c>
      <c r="AA388" s="110">
        <v>24.86</v>
      </c>
    </row>
    <row r="389" spans="1:27" ht="119.1" customHeight="1">
      <c r="A389" s="201" t="str">
        <f>'приложение 1.1 '!A392</f>
        <v>2.1.4.123</v>
      </c>
      <c r="B389" s="140" t="str">
        <f>'приложение 1.1 '!B392</f>
        <v>Строительство КЛ-10кВ от БКТП-818 до ТП 2х2500кВА мкр.24 (Жилой комплекс №304 (КРП) ДСК-1)</v>
      </c>
      <c r="C389" s="104" t="s">
        <v>1150</v>
      </c>
      <c r="D389" s="104" t="s">
        <v>473</v>
      </c>
      <c r="E389" s="203">
        <f>'приложение 1.1 '!E392</f>
        <v>0</v>
      </c>
      <c r="F389" s="104"/>
      <c r="G389" s="203">
        <f>'приложение 1.1 '!D392</f>
        <v>0.76600000000000001</v>
      </c>
      <c r="H389" s="105"/>
      <c r="I389" s="104">
        <f>'приложение 1.1 '!F392</f>
        <v>2015</v>
      </c>
      <c r="J389" s="104">
        <f>'приложение 1.1 '!G392</f>
        <v>2015</v>
      </c>
      <c r="K389" s="174" t="s">
        <v>284</v>
      </c>
      <c r="L389" s="174" t="s">
        <v>284</v>
      </c>
      <c r="M389" s="174" t="s">
        <v>284</v>
      </c>
      <c r="N389" s="174" t="s">
        <v>284</v>
      </c>
      <c r="O389" s="443">
        <f t="shared" ref="O389" si="55">100-(S389*100/Q389)</f>
        <v>100</v>
      </c>
      <c r="P389" s="443">
        <f t="shared" ref="P389" si="56">O389</f>
        <v>100</v>
      </c>
      <c r="Q389" s="220">
        <f>'приложение 1.1 '!H392</f>
        <v>2.7063366499999999</v>
      </c>
      <c r="R389" s="106"/>
      <c r="S389" s="106">
        <f>'приложение 1.1 '!I392</f>
        <v>0</v>
      </c>
      <c r="T389" s="106"/>
      <c r="U389" s="107" t="s">
        <v>260</v>
      </c>
      <c r="V389" s="109"/>
      <c r="W389" s="436" t="s">
        <v>1965</v>
      </c>
      <c r="X389" s="110">
        <v>10.5</v>
      </c>
      <c r="Y389" s="110">
        <v>8.4</v>
      </c>
      <c r="Z389" s="110">
        <v>13.27</v>
      </c>
      <c r="AA389" s="110">
        <v>24.86</v>
      </c>
    </row>
    <row r="390" spans="1:27" ht="119.1" customHeight="1">
      <c r="A390" s="201" t="str">
        <f>'приложение 1.1 '!A393</f>
        <v>2.1.4.124</v>
      </c>
      <c r="B390" s="140" t="str">
        <f>'приложение 1.1 '!B393</f>
        <v>Строительство КЛ-10КВ БКТП-2х630кВА до места врезки в КЛ-10кВ РП-144 -ТП-385 (окружная клиническая больница)</v>
      </c>
      <c r="C390" s="104" t="s">
        <v>1150</v>
      </c>
      <c r="D390" s="104" t="s">
        <v>473</v>
      </c>
      <c r="E390" s="203">
        <f>'приложение 1.1 '!E393</f>
        <v>0</v>
      </c>
      <c r="F390" s="104"/>
      <c r="G390" s="203">
        <f>'приложение 1.1 '!D393</f>
        <v>0.222</v>
      </c>
      <c r="H390" s="105"/>
      <c r="I390" s="104">
        <f>'приложение 1.1 '!F393</f>
        <v>2015</v>
      </c>
      <c r="J390" s="104">
        <f>'приложение 1.1 '!G393</f>
        <v>2015</v>
      </c>
      <c r="K390" s="174" t="s">
        <v>284</v>
      </c>
      <c r="L390" s="174" t="s">
        <v>284</v>
      </c>
      <c r="M390" s="174" t="s">
        <v>284</v>
      </c>
      <c r="N390" s="174" t="s">
        <v>284</v>
      </c>
      <c r="O390" s="443">
        <f t="shared" ref="O390:O391" si="57">100-(S390*100/Q390)</f>
        <v>100</v>
      </c>
      <c r="P390" s="443">
        <f t="shared" ref="P390:P391" si="58">O390</f>
        <v>100</v>
      </c>
      <c r="Q390" s="220">
        <f>'приложение 1.1 '!H393</f>
        <v>0.82762997999999999</v>
      </c>
      <c r="R390" s="106"/>
      <c r="S390" s="106">
        <f>'приложение 1.1 '!I393</f>
        <v>0</v>
      </c>
      <c r="T390" s="106"/>
      <c r="U390" s="107" t="s">
        <v>260</v>
      </c>
      <c r="V390" s="109"/>
      <c r="W390" s="436" t="s">
        <v>1965</v>
      </c>
      <c r="X390" s="110">
        <v>10.5</v>
      </c>
      <c r="Y390" s="110">
        <v>8.4</v>
      </c>
      <c r="Z390" s="110">
        <v>13.27</v>
      </c>
      <c r="AA390" s="110">
        <v>24.86</v>
      </c>
    </row>
    <row r="391" spans="1:27" ht="119.1" customHeight="1">
      <c r="A391" s="201" t="str">
        <f>'приложение 1.1 '!A394</f>
        <v>2.1.4.125</v>
      </c>
      <c r="B391" s="140" t="str">
        <f>'приложение 1.1 '!B394</f>
        <v>Строительство КЛ-10кВ 2КТПН-630кВА - КТПН "Эврика"</v>
      </c>
      <c r="C391" s="104" t="s">
        <v>1150</v>
      </c>
      <c r="D391" s="104" t="s">
        <v>473</v>
      </c>
      <c r="E391" s="203">
        <f>'приложение 1.1 '!E394</f>
        <v>0</v>
      </c>
      <c r="F391" s="104"/>
      <c r="G391" s="203">
        <f>'приложение 1.1 '!D394</f>
        <v>1.052</v>
      </c>
      <c r="H391" s="105"/>
      <c r="I391" s="104">
        <f>'приложение 1.1 '!F394</f>
        <v>2015</v>
      </c>
      <c r="J391" s="104">
        <f>'приложение 1.1 '!G394</f>
        <v>2015</v>
      </c>
      <c r="K391" s="174" t="s">
        <v>284</v>
      </c>
      <c r="L391" s="174" t="s">
        <v>284</v>
      </c>
      <c r="M391" s="174" t="s">
        <v>284</v>
      </c>
      <c r="N391" s="174" t="s">
        <v>284</v>
      </c>
      <c r="O391" s="443">
        <f t="shared" si="57"/>
        <v>100</v>
      </c>
      <c r="P391" s="443">
        <f t="shared" si="58"/>
        <v>100</v>
      </c>
      <c r="Q391" s="220">
        <f>'приложение 1.1 '!H394</f>
        <v>3.1514111599999999</v>
      </c>
      <c r="R391" s="106"/>
      <c r="S391" s="106">
        <f>'приложение 1.1 '!I394</f>
        <v>0</v>
      </c>
      <c r="T391" s="106"/>
      <c r="U391" s="107" t="s">
        <v>260</v>
      </c>
      <c r="V391" s="109"/>
      <c r="W391" s="436" t="s">
        <v>1965</v>
      </c>
      <c r="X391" s="110">
        <v>10.5</v>
      </c>
      <c r="Y391" s="110">
        <v>8.4</v>
      </c>
      <c r="Z391" s="110">
        <v>13.27</v>
      </c>
      <c r="AA391" s="110">
        <v>24.86</v>
      </c>
    </row>
    <row r="392" spans="1:27" ht="119.1" customHeight="1">
      <c r="A392" s="201" t="str">
        <f>'приложение 1.1 '!A395</f>
        <v>2.1.4.126</v>
      </c>
      <c r="B392" s="140" t="str">
        <f>'приложение 1.1 '!B395</f>
        <v>Строительство КЛ-10кВ от РП-148 до ТП-2х1600кВА мкр.20А</v>
      </c>
      <c r="C392" s="104" t="s">
        <v>1150</v>
      </c>
      <c r="D392" s="104" t="s">
        <v>473</v>
      </c>
      <c r="E392" s="203">
        <f>'приложение 1.1 '!E395</f>
        <v>0</v>
      </c>
      <c r="F392" s="104"/>
      <c r="G392" s="203">
        <f>'приложение 1.1 '!D395</f>
        <v>0.29599999999999999</v>
      </c>
      <c r="H392" s="105"/>
      <c r="I392" s="104">
        <f>'приложение 1.1 '!F395</f>
        <v>2016</v>
      </c>
      <c r="J392" s="104">
        <f>'приложение 1.1 '!G395</f>
        <v>2016</v>
      </c>
      <c r="K392" s="174" t="s">
        <v>284</v>
      </c>
      <c r="L392" s="174" t="s">
        <v>284</v>
      </c>
      <c r="M392" s="174" t="s">
        <v>284</v>
      </c>
      <c r="N392" s="174" t="s">
        <v>284</v>
      </c>
      <c r="O392" s="443">
        <f t="shared" ref="O392:O395" si="59">100-(S392*100/Q392)</f>
        <v>100</v>
      </c>
      <c r="P392" s="443">
        <f t="shared" ref="P392:P395" si="60">O392</f>
        <v>100</v>
      </c>
      <c r="Q392" s="220">
        <f>'приложение 1.1 '!H395</f>
        <v>1.0097084300000001</v>
      </c>
      <c r="R392" s="106"/>
      <c r="S392" s="106">
        <f>'приложение 1.1 '!I395</f>
        <v>0</v>
      </c>
      <c r="T392" s="106"/>
      <c r="U392" s="107" t="s">
        <v>260</v>
      </c>
      <c r="V392" s="109"/>
      <c r="W392" s="436" t="s">
        <v>1965</v>
      </c>
      <c r="X392" s="110">
        <v>10.5</v>
      </c>
      <c r="Y392" s="110">
        <v>8.4</v>
      </c>
      <c r="Z392" s="110">
        <v>13.27</v>
      </c>
      <c r="AA392" s="110">
        <v>24.86</v>
      </c>
    </row>
    <row r="393" spans="1:27" ht="119.1" customHeight="1">
      <c r="A393" s="201" t="str">
        <f>'приложение 1.1 '!A396</f>
        <v>2.1.4.127</v>
      </c>
      <c r="B393" s="140" t="str">
        <f>'приложение 1.1 '!B396</f>
        <v>Строительство КЛ-10кВ от БКТП-578 до ТП-2х1600кВА мкр.30А</v>
      </c>
      <c r="C393" s="104" t="s">
        <v>1150</v>
      </c>
      <c r="D393" s="104" t="s">
        <v>473</v>
      </c>
      <c r="E393" s="203">
        <f>'приложение 1.1 '!E396</f>
        <v>0</v>
      </c>
      <c r="F393" s="104"/>
      <c r="G393" s="203">
        <f>'приложение 1.1 '!D396</f>
        <v>0.81200000000000006</v>
      </c>
      <c r="H393" s="105"/>
      <c r="I393" s="104">
        <f>'приложение 1.1 '!F396</f>
        <v>2016</v>
      </c>
      <c r="J393" s="104">
        <f>'приложение 1.1 '!G396</f>
        <v>2016</v>
      </c>
      <c r="K393" s="174" t="s">
        <v>284</v>
      </c>
      <c r="L393" s="174" t="s">
        <v>284</v>
      </c>
      <c r="M393" s="174" t="s">
        <v>284</v>
      </c>
      <c r="N393" s="174" t="s">
        <v>284</v>
      </c>
      <c r="O393" s="443">
        <f t="shared" si="59"/>
        <v>100</v>
      </c>
      <c r="P393" s="443">
        <f t="shared" si="60"/>
        <v>100</v>
      </c>
      <c r="Q393" s="220">
        <f>'приложение 1.1 '!H396</f>
        <v>2.5098225700000003</v>
      </c>
      <c r="R393" s="106"/>
      <c r="S393" s="106">
        <f>'приложение 1.1 '!I396</f>
        <v>0</v>
      </c>
      <c r="T393" s="106"/>
      <c r="U393" s="107" t="s">
        <v>260</v>
      </c>
      <c r="V393" s="109"/>
      <c r="W393" s="436" t="s">
        <v>1965</v>
      </c>
      <c r="X393" s="110">
        <v>10.5</v>
      </c>
      <c r="Y393" s="110">
        <v>8.4</v>
      </c>
      <c r="Z393" s="110">
        <v>13.27</v>
      </c>
      <c r="AA393" s="110">
        <v>24.86</v>
      </c>
    </row>
    <row r="394" spans="1:27" ht="119.1" customHeight="1">
      <c r="A394" s="201" t="str">
        <f>'приложение 1.1 '!A397</f>
        <v>2.1.4.128</v>
      </c>
      <c r="B394" s="140" t="str">
        <f>'приложение 1.1 '!B397</f>
        <v>Строительство КЛ-10кВ от РП-147 до ТП№10 2х2500кВА мкр.23А</v>
      </c>
      <c r="C394" s="104" t="s">
        <v>1150</v>
      </c>
      <c r="D394" s="104" t="s">
        <v>473</v>
      </c>
      <c r="E394" s="203">
        <f>'приложение 1.1 '!E397</f>
        <v>0</v>
      </c>
      <c r="F394" s="104"/>
      <c r="G394" s="203">
        <f>'приложение 1.1 '!D397</f>
        <v>1.956</v>
      </c>
      <c r="H394" s="105"/>
      <c r="I394" s="104">
        <f>'приложение 1.1 '!F397</f>
        <v>2016</v>
      </c>
      <c r="J394" s="104">
        <f>'приложение 1.1 '!G397</f>
        <v>2017</v>
      </c>
      <c r="K394" s="174" t="s">
        <v>284</v>
      </c>
      <c r="L394" s="174" t="s">
        <v>284</v>
      </c>
      <c r="M394" s="174" t="s">
        <v>284</v>
      </c>
      <c r="N394" s="174" t="s">
        <v>284</v>
      </c>
      <c r="O394" s="443">
        <f t="shared" si="59"/>
        <v>100</v>
      </c>
      <c r="P394" s="443">
        <f t="shared" si="60"/>
        <v>100</v>
      </c>
      <c r="Q394" s="220">
        <f>'приложение 1.1 '!H397</f>
        <v>4.5375227600000008</v>
      </c>
      <c r="R394" s="106"/>
      <c r="S394" s="106">
        <f>'приложение 1.1 '!I397</f>
        <v>0</v>
      </c>
      <c r="T394" s="106"/>
      <c r="U394" s="107" t="s">
        <v>260</v>
      </c>
      <c r="V394" s="109"/>
      <c r="W394" s="436" t="s">
        <v>1965</v>
      </c>
      <c r="X394" s="110">
        <v>10.5</v>
      </c>
      <c r="Y394" s="110">
        <v>8.4</v>
      </c>
      <c r="Z394" s="110">
        <v>13.27</v>
      </c>
      <c r="AA394" s="110">
        <v>24.86</v>
      </c>
    </row>
    <row r="395" spans="1:27" ht="119.1" customHeight="1">
      <c r="A395" s="201" t="str">
        <f>'приложение 1.1 '!A398</f>
        <v>2.1.4.129.1</v>
      </c>
      <c r="B395" s="140" t="str">
        <f>'приложение 1.1 '!B398</f>
        <v>Строительство КЛ-10кВ от РП-150 до РП(ТП) 2х2500кВА мкр.35</v>
      </c>
      <c r="C395" s="104" t="s">
        <v>1150</v>
      </c>
      <c r="D395" s="104" t="s">
        <v>473</v>
      </c>
      <c r="E395" s="203">
        <f>'приложение 1.1 '!E398</f>
        <v>0</v>
      </c>
      <c r="F395" s="104"/>
      <c r="G395" s="203">
        <f>'приложение 1.1 '!D398</f>
        <v>1.1399999999999999</v>
      </c>
      <c r="H395" s="105"/>
      <c r="I395" s="104">
        <f>'приложение 1.1 '!F398</f>
        <v>2016</v>
      </c>
      <c r="J395" s="104">
        <f>'приложение 1.1 '!G398</f>
        <v>2016</v>
      </c>
      <c r="K395" s="174" t="s">
        <v>284</v>
      </c>
      <c r="L395" s="174" t="s">
        <v>284</v>
      </c>
      <c r="M395" s="174" t="s">
        <v>284</v>
      </c>
      <c r="N395" s="174" t="s">
        <v>284</v>
      </c>
      <c r="O395" s="443">
        <f t="shared" si="59"/>
        <v>100</v>
      </c>
      <c r="P395" s="443">
        <f t="shared" si="60"/>
        <v>100</v>
      </c>
      <c r="Q395" s="220">
        <f>'приложение 1.1 '!H398</f>
        <v>4.6068402000000006</v>
      </c>
      <c r="R395" s="106"/>
      <c r="S395" s="106">
        <f>'приложение 1.1 '!I398</f>
        <v>0</v>
      </c>
      <c r="T395" s="106"/>
      <c r="U395" s="107" t="s">
        <v>260</v>
      </c>
      <c r="V395" s="109"/>
      <c r="W395" s="436" t="s">
        <v>1965</v>
      </c>
      <c r="X395" s="110">
        <v>10.5</v>
      </c>
      <c r="Y395" s="110">
        <v>8.4</v>
      </c>
      <c r="Z395" s="110">
        <v>13.27</v>
      </c>
      <c r="AA395" s="110">
        <v>24.86</v>
      </c>
    </row>
    <row r="396" spans="1:27" ht="119.1" customHeight="1">
      <c r="A396" s="201" t="str">
        <f>'приложение 1.1 '!A399</f>
        <v>2.1.4.129.2</v>
      </c>
      <c r="B396" s="140" t="str">
        <f>'приложение 1.1 '!B399</f>
        <v>Строительство КЛ-10кВ от РП-163 до РП(ТП) 2х2500кВА мкр.35</v>
      </c>
      <c r="C396" s="104" t="s">
        <v>1150</v>
      </c>
      <c r="D396" s="104" t="s">
        <v>473</v>
      </c>
      <c r="E396" s="203">
        <f>'приложение 1.1 '!E399</f>
        <v>0</v>
      </c>
      <c r="F396" s="104"/>
      <c r="G396" s="203">
        <f>'приложение 1.1 '!D399</f>
        <v>0.77400000000000002</v>
      </c>
      <c r="H396" s="105"/>
      <c r="I396" s="104">
        <f>'приложение 1.1 '!F399</f>
        <v>2016</v>
      </c>
      <c r="J396" s="104">
        <f>'приложение 1.1 '!G399</f>
        <v>2016</v>
      </c>
      <c r="K396" s="174" t="s">
        <v>284</v>
      </c>
      <c r="L396" s="174" t="s">
        <v>284</v>
      </c>
      <c r="M396" s="174" t="s">
        <v>284</v>
      </c>
      <c r="N396" s="174" t="s">
        <v>284</v>
      </c>
      <c r="O396" s="443">
        <f t="shared" ref="O396" si="61">100-(S396*100/Q396)</f>
        <v>100</v>
      </c>
      <c r="P396" s="443">
        <f t="shared" ref="P396" si="62">O396</f>
        <v>100</v>
      </c>
      <c r="Q396" s="220">
        <f>'приложение 1.1 '!H399</f>
        <v>2.4539884199999999</v>
      </c>
      <c r="R396" s="106"/>
      <c r="S396" s="106">
        <f>'приложение 1.1 '!I399</f>
        <v>0</v>
      </c>
      <c r="T396" s="106"/>
      <c r="U396" s="107" t="s">
        <v>260</v>
      </c>
      <c r="V396" s="109"/>
      <c r="W396" s="436" t="s">
        <v>1965</v>
      </c>
      <c r="X396" s="110">
        <v>10.5</v>
      </c>
      <c r="Y396" s="110">
        <v>8.4</v>
      </c>
      <c r="Z396" s="110">
        <v>13.27</v>
      </c>
      <c r="AA396" s="110">
        <v>24.86</v>
      </c>
    </row>
    <row r="397" spans="1:27" ht="119.1" customHeight="1">
      <c r="A397" s="201" t="str">
        <f>'приложение 1.1 '!A400</f>
        <v>2.1.4.130</v>
      </c>
      <c r="B397" s="140" t="str">
        <f>'приложение 1.1 '!B400</f>
        <v xml:space="preserve">Строительство КЛ-10кВ от ПС "Олимпийская" до РП(ТП) 2х2500кВА мкр.31А Электроснабжение Клинического перенатального центра на 315 коек </v>
      </c>
      <c r="C397" s="104" t="s">
        <v>1150</v>
      </c>
      <c r="D397" s="104" t="s">
        <v>473</v>
      </c>
      <c r="E397" s="203">
        <f>'приложение 1.1 '!E400</f>
        <v>0</v>
      </c>
      <c r="F397" s="104"/>
      <c r="G397" s="203">
        <f>'приложение 1.1 '!D400</f>
        <v>8.9480000000000004</v>
      </c>
      <c r="H397" s="105"/>
      <c r="I397" s="104">
        <f>'приложение 1.1 '!F400</f>
        <v>2016</v>
      </c>
      <c r="J397" s="104">
        <f>'приложение 1.1 '!G400</f>
        <v>2017</v>
      </c>
      <c r="K397" s="174" t="s">
        <v>284</v>
      </c>
      <c r="L397" s="174" t="s">
        <v>284</v>
      </c>
      <c r="M397" s="174" t="s">
        <v>284</v>
      </c>
      <c r="N397" s="174" t="s">
        <v>284</v>
      </c>
      <c r="O397" s="443">
        <f t="shared" ref="O397" si="63">100-(S397*100/Q397)</f>
        <v>57.320917460967493</v>
      </c>
      <c r="P397" s="443">
        <f t="shared" ref="P397" si="64">O397</f>
        <v>57.320917460967493</v>
      </c>
      <c r="Q397" s="220">
        <f>'приложение 1.1 '!H400</f>
        <v>20.976430614237294</v>
      </c>
      <c r="R397" s="106"/>
      <c r="S397" s="106">
        <f>'приложение 1.1 '!I400</f>
        <v>8.9525481355932186</v>
      </c>
      <c r="T397" s="106"/>
      <c r="U397" s="107" t="s">
        <v>260</v>
      </c>
      <c r="V397" s="109"/>
      <c r="W397" s="436" t="s">
        <v>1965</v>
      </c>
      <c r="X397" s="110">
        <v>10.5</v>
      </c>
      <c r="Y397" s="110">
        <v>8.4</v>
      </c>
      <c r="Z397" s="110">
        <v>13.27</v>
      </c>
      <c r="AA397" s="110">
        <v>24.86</v>
      </c>
    </row>
    <row r="398" spans="1:27" ht="119.1" customHeight="1">
      <c r="A398" s="201" t="str">
        <f>'приложение 1.1 '!A401</f>
        <v>2.1.4.131</v>
      </c>
      <c r="B398" s="140" t="str">
        <f>'приложение 1.1 '!B401</f>
        <v>Строительство КЛ-10кВ от РП-162 до ТП1 2х1600кВА мкр.42</v>
      </c>
      <c r="C398" s="104" t="s">
        <v>1150</v>
      </c>
      <c r="D398" s="104" t="s">
        <v>473</v>
      </c>
      <c r="E398" s="203">
        <f>'приложение 1.1 '!E401</f>
        <v>0</v>
      </c>
      <c r="F398" s="104"/>
      <c r="G398" s="203">
        <f>'приложение 1.1 '!D401</f>
        <v>1.377</v>
      </c>
      <c r="H398" s="105"/>
      <c r="I398" s="104">
        <f>'приложение 1.1 '!F401</f>
        <v>2016</v>
      </c>
      <c r="J398" s="104">
        <f>'приложение 1.1 '!G401</f>
        <v>2016</v>
      </c>
      <c r="K398" s="174" t="s">
        <v>284</v>
      </c>
      <c r="L398" s="174" t="s">
        <v>284</v>
      </c>
      <c r="M398" s="174" t="s">
        <v>284</v>
      </c>
      <c r="N398" s="174" t="s">
        <v>284</v>
      </c>
      <c r="O398" s="443">
        <f t="shared" ref="O398:O401" si="65">100-(S398*100/Q398)</f>
        <v>100</v>
      </c>
      <c r="P398" s="443">
        <f t="shared" ref="P398:P401" si="66">O398</f>
        <v>100</v>
      </c>
      <c r="Q398" s="220">
        <f>'приложение 1.1 '!H401</f>
        <v>4.9935403900000006</v>
      </c>
      <c r="R398" s="106"/>
      <c r="S398" s="106">
        <f>'приложение 1.1 '!I401</f>
        <v>0</v>
      </c>
      <c r="T398" s="106"/>
      <c r="U398" s="107" t="s">
        <v>2138</v>
      </c>
      <c r="V398" s="109"/>
      <c r="W398" s="436" t="s">
        <v>2136</v>
      </c>
      <c r="X398" s="110">
        <v>10.5</v>
      </c>
      <c r="Y398" s="110">
        <v>8.4</v>
      </c>
      <c r="Z398" s="110">
        <v>13.27</v>
      </c>
      <c r="AA398" s="110">
        <v>24.86</v>
      </c>
    </row>
    <row r="399" spans="1:27" ht="119.1" customHeight="1">
      <c r="A399" s="201" t="str">
        <f>'приложение 1.1 '!A402</f>
        <v>2.1.4.132</v>
      </c>
      <c r="B399" s="140" t="str">
        <f>'приложение 1.1 '!B402</f>
        <v>Строительство КЛ-10кВ от РП-165 до ТП3 2х1600кВА мкр.42</v>
      </c>
      <c r="C399" s="104" t="s">
        <v>1150</v>
      </c>
      <c r="D399" s="104" t="s">
        <v>473</v>
      </c>
      <c r="E399" s="203">
        <f>'приложение 1.1 '!E402</f>
        <v>0</v>
      </c>
      <c r="F399" s="104"/>
      <c r="G399" s="203">
        <f>'приложение 1.1 '!D402</f>
        <v>1.173</v>
      </c>
      <c r="H399" s="105"/>
      <c r="I399" s="104">
        <f>'приложение 1.1 '!F402</f>
        <v>2017</v>
      </c>
      <c r="J399" s="104">
        <f>'приложение 1.1 '!G402</f>
        <v>2017</v>
      </c>
      <c r="K399" s="174" t="s">
        <v>284</v>
      </c>
      <c r="L399" s="174" t="s">
        <v>284</v>
      </c>
      <c r="M399" s="174" t="s">
        <v>284</v>
      </c>
      <c r="N399" s="174" t="s">
        <v>284</v>
      </c>
      <c r="O399" s="443">
        <f t="shared" si="65"/>
        <v>0</v>
      </c>
      <c r="P399" s="443">
        <f t="shared" si="66"/>
        <v>0</v>
      </c>
      <c r="Q399" s="220">
        <f>'приложение 1.1 '!H402</f>
        <v>3.9016099999999998</v>
      </c>
      <c r="R399" s="106"/>
      <c r="S399" s="106">
        <f>'приложение 1.1 '!I402</f>
        <v>3.9016099999999998</v>
      </c>
      <c r="T399" s="106"/>
      <c r="U399" s="107" t="s">
        <v>2138</v>
      </c>
      <c r="V399" s="109"/>
      <c r="W399" s="436" t="s">
        <v>2136</v>
      </c>
      <c r="X399" s="110">
        <v>10.5</v>
      </c>
      <c r="Y399" s="110">
        <v>8.4</v>
      </c>
      <c r="Z399" s="110">
        <v>13.27</v>
      </c>
      <c r="AA399" s="110">
        <v>24.86</v>
      </c>
    </row>
    <row r="400" spans="1:27" ht="119.1" customHeight="1">
      <c r="A400" s="201" t="str">
        <f>'приложение 1.1 '!A403</f>
        <v>2.1.4.133</v>
      </c>
      <c r="B400" s="140" t="str">
        <f>'приложение 1.1 '!B403</f>
        <v>Строительство КЛ-10кВ от ТП№5 2х1600кВА до ТП№6 2х1600кВА мкр.38 (3-я очередь строительства)</v>
      </c>
      <c r="C400" s="104" t="s">
        <v>1150</v>
      </c>
      <c r="D400" s="104" t="s">
        <v>473</v>
      </c>
      <c r="E400" s="203">
        <f>'приложение 1.1 '!E403</f>
        <v>0</v>
      </c>
      <c r="F400" s="104"/>
      <c r="G400" s="203">
        <f>'приложение 1.1 '!D403</f>
        <v>0.251</v>
      </c>
      <c r="H400" s="105"/>
      <c r="I400" s="104">
        <f>'приложение 1.1 '!F403</f>
        <v>2016</v>
      </c>
      <c r="J400" s="104">
        <f>'приложение 1.1 '!G403</f>
        <v>2016</v>
      </c>
      <c r="K400" s="174" t="s">
        <v>284</v>
      </c>
      <c r="L400" s="174" t="s">
        <v>284</v>
      </c>
      <c r="M400" s="174" t="s">
        <v>284</v>
      </c>
      <c r="N400" s="174" t="s">
        <v>284</v>
      </c>
      <c r="O400" s="443">
        <f t="shared" si="65"/>
        <v>100</v>
      </c>
      <c r="P400" s="443">
        <f t="shared" si="66"/>
        <v>100</v>
      </c>
      <c r="Q400" s="220">
        <f>'приложение 1.1 '!H403</f>
        <v>0.91823556000000006</v>
      </c>
      <c r="R400" s="106"/>
      <c r="S400" s="106">
        <f>'приложение 1.1 '!I403</f>
        <v>0</v>
      </c>
      <c r="T400" s="106"/>
      <c r="U400" s="107" t="s">
        <v>260</v>
      </c>
      <c r="V400" s="109"/>
      <c r="W400" s="436" t="s">
        <v>1965</v>
      </c>
      <c r="X400" s="110">
        <v>10.5</v>
      </c>
      <c r="Y400" s="110">
        <v>8.4</v>
      </c>
      <c r="Z400" s="110">
        <v>13.27</v>
      </c>
      <c r="AA400" s="110">
        <v>24.86</v>
      </c>
    </row>
    <row r="401" spans="1:27" ht="119.1" customHeight="1">
      <c r="A401" s="201" t="str">
        <f>'приложение 1.1 '!A404</f>
        <v>2.1.4.134</v>
      </c>
      <c r="B401" s="140" t="str">
        <f>'приложение 1.1 '!B404</f>
        <v>Строительство КЛ-10кВ от РП-162 до ТП№6 2х1600кВА мкр.38 (3-я очередь строительства)</v>
      </c>
      <c r="C401" s="104" t="s">
        <v>1150</v>
      </c>
      <c r="D401" s="104" t="s">
        <v>473</v>
      </c>
      <c r="E401" s="203">
        <f>'приложение 1.1 '!E404</f>
        <v>0</v>
      </c>
      <c r="F401" s="104"/>
      <c r="G401" s="203">
        <f>'приложение 1.1 '!D404</f>
        <v>2.0339999999999998</v>
      </c>
      <c r="H401" s="105"/>
      <c r="I401" s="104">
        <f>'приложение 1.1 '!F404</f>
        <v>2016</v>
      </c>
      <c r="J401" s="104">
        <f>'приложение 1.1 '!G404</f>
        <v>2016</v>
      </c>
      <c r="K401" s="174" t="s">
        <v>284</v>
      </c>
      <c r="L401" s="174" t="s">
        <v>284</v>
      </c>
      <c r="M401" s="174" t="s">
        <v>284</v>
      </c>
      <c r="N401" s="174" t="s">
        <v>284</v>
      </c>
      <c r="O401" s="443">
        <f t="shared" si="65"/>
        <v>100</v>
      </c>
      <c r="P401" s="443">
        <f t="shared" si="66"/>
        <v>100</v>
      </c>
      <c r="Q401" s="220">
        <f>'приложение 1.1 '!H404</f>
        <v>6.6656338399999999</v>
      </c>
      <c r="R401" s="106"/>
      <c r="S401" s="106">
        <f>'приложение 1.1 '!I404</f>
        <v>0</v>
      </c>
      <c r="T401" s="106"/>
      <c r="U401" s="107" t="s">
        <v>260</v>
      </c>
      <c r="V401" s="109"/>
      <c r="W401" s="436" t="s">
        <v>1965</v>
      </c>
      <c r="X401" s="110">
        <v>10.5</v>
      </c>
      <c r="Y401" s="110">
        <v>8.4</v>
      </c>
      <c r="Z401" s="110">
        <v>13.27</v>
      </c>
      <c r="AA401" s="110">
        <v>24.86</v>
      </c>
    </row>
    <row r="402" spans="1:27" ht="119.1" customHeight="1">
      <c r="A402" s="201" t="str">
        <f>'приложение 1.1 '!A405</f>
        <v>2.1.4.135</v>
      </c>
      <c r="B402" s="140" t="str">
        <f>'приложение 1.1 '!B405</f>
        <v>Строительство КЛ-10кВ от ТП№15 2х1250кВА мкр.31Б до ТП№13 2х2500кВА мкр.31Б</v>
      </c>
      <c r="C402" s="104" t="s">
        <v>1150</v>
      </c>
      <c r="D402" s="104" t="s">
        <v>473</v>
      </c>
      <c r="E402" s="203">
        <f>'приложение 1.1 '!E405</f>
        <v>0</v>
      </c>
      <c r="F402" s="104"/>
      <c r="G402" s="203">
        <f>'приложение 1.1 '!D405</f>
        <v>0.89</v>
      </c>
      <c r="H402" s="105"/>
      <c r="I402" s="104">
        <f>'приложение 1.1 '!F405</f>
        <v>2017</v>
      </c>
      <c r="J402" s="104">
        <f>'приложение 1.1 '!G405</f>
        <v>2017</v>
      </c>
      <c r="K402" s="174" t="s">
        <v>284</v>
      </c>
      <c r="L402" s="174" t="s">
        <v>284</v>
      </c>
      <c r="M402" s="174" t="s">
        <v>284</v>
      </c>
      <c r="N402" s="174" t="s">
        <v>284</v>
      </c>
      <c r="O402" s="443">
        <f t="shared" ref="O402:O418" si="67">100-(S402*100/Q402)</f>
        <v>0</v>
      </c>
      <c r="P402" s="443">
        <f t="shared" ref="P402:P418" si="68">O402</f>
        <v>0</v>
      </c>
      <c r="Q402" s="220">
        <f>'приложение 1.1 '!H405</f>
        <v>3.78457</v>
      </c>
      <c r="R402" s="106"/>
      <c r="S402" s="106">
        <f>'приложение 1.1 '!I405</f>
        <v>3.78457</v>
      </c>
      <c r="T402" s="106"/>
      <c r="U402" s="107" t="s">
        <v>260</v>
      </c>
      <c r="V402" s="109"/>
      <c r="W402" s="436" t="s">
        <v>1965</v>
      </c>
      <c r="X402" s="110">
        <v>10.5</v>
      </c>
      <c r="Y402" s="110">
        <v>8.4</v>
      </c>
      <c r="Z402" s="110">
        <v>13.27</v>
      </c>
      <c r="AA402" s="110">
        <v>24.86</v>
      </c>
    </row>
    <row r="403" spans="1:27" ht="119.1" customHeight="1">
      <c r="A403" s="201" t="str">
        <f>'приложение 1.1 '!A406</f>
        <v>2.1.4.136</v>
      </c>
      <c r="B403" s="140" t="str">
        <f>'приложение 1.1 '!B406</f>
        <v>Строительство КЛ-10кВ от ТП№13 2х2500кВА мкр.31Б до БКТП-850</v>
      </c>
      <c r="C403" s="104" t="s">
        <v>1150</v>
      </c>
      <c r="D403" s="104" t="s">
        <v>473</v>
      </c>
      <c r="E403" s="203">
        <f>'приложение 1.1 '!E406</f>
        <v>0</v>
      </c>
      <c r="F403" s="104"/>
      <c r="G403" s="203">
        <f>'приложение 1.1 '!D406</f>
        <v>1.728</v>
      </c>
      <c r="H403" s="105"/>
      <c r="I403" s="104">
        <f>'приложение 1.1 '!F406</f>
        <v>2017</v>
      </c>
      <c r="J403" s="104">
        <f>'приложение 1.1 '!G406</f>
        <v>2017</v>
      </c>
      <c r="K403" s="174" t="s">
        <v>284</v>
      </c>
      <c r="L403" s="174" t="s">
        <v>284</v>
      </c>
      <c r="M403" s="174" t="s">
        <v>284</v>
      </c>
      <c r="N403" s="174" t="s">
        <v>284</v>
      </c>
      <c r="O403" s="443">
        <f t="shared" si="67"/>
        <v>0</v>
      </c>
      <c r="P403" s="443">
        <f t="shared" si="68"/>
        <v>0</v>
      </c>
      <c r="Q403" s="220">
        <f>'приложение 1.1 '!H406</f>
        <v>1.26963</v>
      </c>
      <c r="R403" s="106"/>
      <c r="S403" s="106">
        <f>'приложение 1.1 '!I406</f>
        <v>1.26963</v>
      </c>
      <c r="T403" s="106"/>
      <c r="U403" s="107" t="s">
        <v>260</v>
      </c>
      <c r="V403" s="109"/>
      <c r="W403" s="436" t="s">
        <v>1965</v>
      </c>
      <c r="X403" s="110">
        <v>10.5</v>
      </c>
      <c r="Y403" s="110">
        <v>8.4</v>
      </c>
      <c r="Z403" s="110">
        <v>13.27</v>
      </c>
      <c r="AA403" s="110">
        <v>24.86</v>
      </c>
    </row>
    <row r="404" spans="1:27" ht="119.1" customHeight="1">
      <c r="A404" s="201" t="str">
        <f>'приложение 1.1 '!A407</f>
        <v>2.1.4.137</v>
      </c>
      <c r="B404" s="140" t="str">
        <f>'приложение 1.1 '!B407</f>
        <v>Строительство КЛ-10кВ от ТП№15 2х1250кВА мкр.31Б до РП-158</v>
      </c>
      <c r="C404" s="104" t="s">
        <v>1150</v>
      </c>
      <c r="D404" s="104" t="s">
        <v>473</v>
      </c>
      <c r="E404" s="203">
        <f>'приложение 1.1 '!E407</f>
        <v>0</v>
      </c>
      <c r="F404" s="104"/>
      <c r="G404" s="203">
        <f>'приложение 1.1 '!D407</f>
        <v>0.58399999999999996</v>
      </c>
      <c r="H404" s="105"/>
      <c r="I404" s="104">
        <f>'приложение 1.1 '!F407</f>
        <v>2017</v>
      </c>
      <c r="J404" s="104">
        <f>'приложение 1.1 '!G407</f>
        <v>2017</v>
      </c>
      <c r="K404" s="174" t="s">
        <v>284</v>
      </c>
      <c r="L404" s="174" t="s">
        <v>284</v>
      </c>
      <c r="M404" s="174" t="s">
        <v>284</v>
      </c>
      <c r="N404" s="174" t="s">
        <v>284</v>
      </c>
      <c r="O404" s="443">
        <f t="shared" si="67"/>
        <v>0</v>
      </c>
      <c r="P404" s="443">
        <f t="shared" si="68"/>
        <v>0</v>
      </c>
      <c r="Q404" s="220">
        <f>'приложение 1.1 '!H407</f>
        <v>1.26963</v>
      </c>
      <c r="R404" s="106"/>
      <c r="S404" s="106">
        <f>'приложение 1.1 '!I407</f>
        <v>1.26963</v>
      </c>
      <c r="T404" s="106"/>
      <c r="U404" s="107" t="s">
        <v>260</v>
      </c>
      <c r="V404" s="109"/>
      <c r="W404" s="436" t="s">
        <v>1965</v>
      </c>
      <c r="X404" s="110">
        <v>10.5</v>
      </c>
      <c r="Y404" s="110">
        <v>8.4</v>
      </c>
      <c r="Z404" s="110">
        <v>13.27</v>
      </c>
      <c r="AA404" s="110">
        <v>24.86</v>
      </c>
    </row>
    <row r="405" spans="1:27" ht="119.1" customHeight="1">
      <c r="A405" s="201" t="str">
        <f>'приложение 1.1 '!A408</f>
        <v>2.1.4.138</v>
      </c>
      <c r="B405" s="140" t="str">
        <f>'приложение 1.1 '!B408</f>
        <v>Строительство КЛ-6кВ от ЗРУ-6кВ ПС-35/6кВ "ПС-68" до ТП№2 2х1000кВА п.Дорожный</v>
      </c>
      <c r="C405" s="104" t="s">
        <v>1150</v>
      </c>
      <c r="D405" s="104" t="s">
        <v>473</v>
      </c>
      <c r="E405" s="203">
        <f>'приложение 1.1 '!E408</f>
        <v>0</v>
      </c>
      <c r="F405" s="104"/>
      <c r="G405" s="203">
        <f>'приложение 1.1 '!D408</f>
        <v>2.2000000000000002</v>
      </c>
      <c r="H405" s="105"/>
      <c r="I405" s="104">
        <f>'приложение 1.1 '!F408</f>
        <v>2017</v>
      </c>
      <c r="J405" s="104">
        <f>'приложение 1.1 '!G408</f>
        <v>2017</v>
      </c>
      <c r="K405" s="174" t="s">
        <v>284</v>
      </c>
      <c r="L405" s="174" t="s">
        <v>284</v>
      </c>
      <c r="M405" s="174" t="s">
        <v>284</v>
      </c>
      <c r="N405" s="174" t="s">
        <v>284</v>
      </c>
      <c r="O405" s="443">
        <f t="shared" si="67"/>
        <v>0</v>
      </c>
      <c r="P405" s="443">
        <f t="shared" si="68"/>
        <v>0</v>
      </c>
      <c r="Q405" s="220">
        <f>'приложение 1.1 '!H408</f>
        <v>10.66887</v>
      </c>
      <c r="R405" s="106"/>
      <c r="S405" s="106">
        <f>'приложение 1.1 '!I408</f>
        <v>10.66887</v>
      </c>
      <c r="T405" s="106"/>
      <c r="U405" s="107" t="s">
        <v>260</v>
      </c>
      <c r="V405" s="109"/>
      <c r="W405" s="436" t="s">
        <v>2136</v>
      </c>
      <c r="X405" s="110">
        <v>10.5</v>
      </c>
      <c r="Y405" s="110">
        <v>8.4</v>
      </c>
      <c r="Z405" s="110">
        <v>13.27</v>
      </c>
      <c r="AA405" s="110">
        <v>24.86</v>
      </c>
    </row>
    <row r="406" spans="1:27" ht="119.1" customHeight="1">
      <c r="A406" s="201" t="str">
        <f>'приложение 1.1 '!A409</f>
        <v>2.1.4.139</v>
      </c>
      <c r="B406" s="140" t="str">
        <f>'приложение 1.1 '!B409</f>
        <v>Строительство КЛ-6кВ от ТП№1 2х630кВА п.Дорожный до ТП№2 2х1000кВА п.Дорожный</v>
      </c>
      <c r="C406" s="104" t="s">
        <v>1150</v>
      </c>
      <c r="D406" s="104" t="s">
        <v>473</v>
      </c>
      <c r="E406" s="203">
        <f>'приложение 1.1 '!E409</f>
        <v>0</v>
      </c>
      <c r="F406" s="104"/>
      <c r="G406" s="203">
        <f>'приложение 1.1 '!D409</f>
        <v>0.7</v>
      </c>
      <c r="H406" s="105"/>
      <c r="I406" s="104">
        <f>'приложение 1.1 '!F409</f>
        <v>2017</v>
      </c>
      <c r="J406" s="104">
        <f>'приложение 1.1 '!G409</f>
        <v>2017</v>
      </c>
      <c r="K406" s="174" t="s">
        <v>284</v>
      </c>
      <c r="L406" s="174" t="s">
        <v>284</v>
      </c>
      <c r="M406" s="174" t="s">
        <v>284</v>
      </c>
      <c r="N406" s="174" t="s">
        <v>284</v>
      </c>
      <c r="O406" s="443">
        <f t="shared" si="67"/>
        <v>0</v>
      </c>
      <c r="P406" s="443">
        <f t="shared" si="68"/>
        <v>0</v>
      </c>
      <c r="Q406" s="220">
        <f>'приложение 1.1 '!H409</f>
        <v>2.2959999999999998</v>
      </c>
      <c r="R406" s="106"/>
      <c r="S406" s="106">
        <f>'приложение 1.1 '!I409</f>
        <v>2.2959999999999998</v>
      </c>
      <c r="T406" s="106"/>
      <c r="U406" s="107" t="s">
        <v>260</v>
      </c>
      <c r="V406" s="109"/>
      <c r="W406" s="436" t="s">
        <v>2136</v>
      </c>
      <c r="X406" s="110">
        <v>10.5</v>
      </c>
      <c r="Y406" s="110">
        <v>8.4</v>
      </c>
      <c r="Z406" s="110">
        <v>13.27</v>
      </c>
      <c r="AA406" s="110">
        <v>24.86</v>
      </c>
    </row>
    <row r="407" spans="1:27" ht="119.1" customHeight="1">
      <c r="A407" s="201" t="str">
        <f>'приложение 1.1 '!A410</f>
        <v>2.1.4.140</v>
      </c>
      <c r="B407" s="140" t="str">
        <f>'приложение 1.1 '!B410</f>
        <v>Строительство КЛ-10кВ от ТП2 2х1600кВА до ТП3 2х1600кВА мкр.42</v>
      </c>
      <c r="C407" s="104" t="s">
        <v>1150</v>
      </c>
      <c r="D407" s="104" t="s">
        <v>473</v>
      </c>
      <c r="E407" s="203">
        <f>'приложение 1.1 '!E410</f>
        <v>0</v>
      </c>
      <c r="F407" s="104"/>
      <c r="G407" s="203">
        <f>'приложение 1.1 '!D410</f>
        <v>0.26600000000000001</v>
      </c>
      <c r="H407" s="105"/>
      <c r="I407" s="104">
        <f>'приложение 1.1 '!F410</f>
        <v>2017</v>
      </c>
      <c r="J407" s="104">
        <f>'приложение 1.1 '!G410</f>
        <v>2017</v>
      </c>
      <c r="K407" s="174" t="s">
        <v>284</v>
      </c>
      <c r="L407" s="174" t="s">
        <v>284</v>
      </c>
      <c r="M407" s="174" t="s">
        <v>284</v>
      </c>
      <c r="N407" s="174" t="s">
        <v>284</v>
      </c>
      <c r="O407" s="443">
        <f t="shared" si="67"/>
        <v>0</v>
      </c>
      <c r="P407" s="443">
        <f t="shared" si="68"/>
        <v>0</v>
      </c>
      <c r="Q407" s="220">
        <f>'приложение 1.1 '!H410</f>
        <v>0.92027999999999999</v>
      </c>
      <c r="R407" s="106"/>
      <c r="S407" s="106">
        <f>'приложение 1.1 '!I410</f>
        <v>0.92027999999999999</v>
      </c>
      <c r="T407" s="106"/>
      <c r="U407" s="107" t="s">
        <v>260</v>
      </c>
      <c r="V407" s="109"/>
      <c r="W407" s="436" t="s">
        <v>2136</v>
      </c>
      <c r="X407" s="110">
        <v>10.5</v>
      </c>
      <c r="Y407" s="110">
        <v>8.4</v>
      </c>
      <c r="Z407" s="110">
        <v>13.27</v>
      </c>
      <c r="AA407" s="110">
        <v>24.86</v>
      </c>
    </row>
    <row r="408" spans="1:27" ht="119.1" customHeight="1">
      <c r="A408" s="201" t="str">
        <f>'приложение 1.1 '!A411</f>
        <v>2.1.4.141</v>
      </c>
      <c r="B408" s="140" t="str">
        <f>'приложение 1.1 '!B411</f>
        <v>Строительство КЛ-10кВ от ТП1 2х1600кВА до ТП2 2х1600кВА  мкр.42</v>
      </c>
      <c r="C408" s="104" t="s">
        <v>1150</v>
      </c>
      <c r="D408" s="104" t="s">
        <v>473</v>
      </c>
      <c r="E408" s="203">
        <f>'приложение 1.1 '!E411</f>
        <v>0</v>
      </c>
      <c r="F408" s="104"/>
      <c r="G408" s="203">
        <f>'приложение 1.1 '!D411</f>
        <v>0.81599999999999995</v>
      </c>
      <c r="H408" s="105"/>
      <c r="I408" s="104">
        <f>'приложение 1.1 '!F411</f>
        <v>2017</v>
      </c>
      <c r="J408" s="104">
        <f>'приложение 1.1 '!G411</f>
        <v>2017</v>
      </c>
      <c r="K408" s="174" t="s">
        <v>284</v>
      </c>
      <c r="L408" s="174" t="s">
        <v>284</v>
      </c>
      <c r="M408" s="174" t="s">
        <v>284</v>
      </c>
      <c r="N408" s="174" t="s">
        <v>284</v>
      </c>
      <c r="O408" s="443">
        <f t="shared" si="67"/>
        <v>0</v>
      </c>
      <c r="P408" s="443">
        <f t="shared" si="68"/>
        <v>0</v>
      </c>
      <c r="Q408" s="220">
        <f>'приложение 1.1 '!H411</f>
        <v>2.5405799999999998</v>
      </c>
      <c r="R408" s="106"/>
      <c r="S408" s="106">
        <f>'приложение 1.1 '!I411</f>
        <v>2.5405799999999998</v>
      </c>
      <c r="T408" s="106"/>
      <c r="U408" s="107" t="s">
        <v>260</v>
      </c>
      <c r="V408" s="109"/>
      <c r="W408" s="436" t="s">
        <v>2136</v>
      </c>
      <c r="X408" s="110">
        <v>10.5</v>
      </c>
      <c r="Y408" s="110">
        <v>8.4</v>
      </c>
      <c r="Z408" s="110">
        <v>13.27</v>
      </c>
      <c r="AA408" s="110">
        <v>24.86</v>
      </c>
    </row>
    <row r="409" spans="1:27" ht="119.1" customHeight="1">
      <c r="A409" s="201" t="str">
        <f>'приложение 1.1 '!A412</f>
        <v>2.1.4.142</v>
      </c>
      <c r="B409" s="140" t="str">
        <f>'приложение 1.1 '!B412</f>
        <v>Строительство КЛ-10кВ от ТП-2х1600кВА 20А до ТП 2х2500кВА мкр.20А (стр.18)</v>
      </c>
      <c r="C409" s="104" t="s">
        <v>1150</v>
      </c>
      <c r="D409" s="104" t="s">
        <v>473</v>
      </c>
      <c r="E409" s="203">
        <f>'приложение 1.1 '!E412</f>
        <v>0</v>
      </c>
      <c r="F409" s="104"/>
      <c r="G409" s="203">
        <f>'приложение 1.1 '!D412</f>
        <v>0.59399999999999997</v>
      </c>
      <c r="H409" s="105"/>
      <c r="I409" s="104">
        <f>'приложение 1.1 '!F412</f>
        <v>2017</v>
      </c>
      <c r="J409" s="104">
        <f>'приложение 1.1 '!G412</f>
        <v>2017</v>
      </c>
      <c r="K409" s="174" t="s">
        <v>284</v>
      </c>
      <c r="L409" s="174" t="s">
        <v>284</v>
      </c>
      <c r="M409" s="174" t="s">
        <v>284</v>
      </c>
      <c r="N409" s="174" t="s">
        <v>284</v>
      </c>
      <c r="O409" s="443">
        <f t="shared" si="67"/>
        <v>0</v>
      </c>
      <c r="P409" s="443">
        <f t="shared" si="68"/>
        <v>0</v>
      </c>
      <c r="Q409" s="220">
        <f>'приложение 1.1 '!H412</f>
        <v>1.77</v>
      </c>
      <c r="R409" s="106"/>
      <c r="S409" s="106">
        <f>'приложение 1.1 '!I412</f>
        <v>1.77</v>
      </c>
      <c r="T409" s="106"/>
      <c r="U409" s="107" t="s">
        <v>260</v>
      </c>
      <c r="V409" s="109"/>
      <c r="W409" s="436" t="s">
        <v>1965</v>
      </c>
      <c r="X409" s="110">
        <v>10.5</v>
      </c>
      <c r="Y409" s="110">
        <v>8.4</v>
      </c>
      <c r="Z409" s="110">
        <v>13.27</v>
      </c>
      <c r="AA409" s="110">
        <v>24.86</v>
      </c>
    </row>
    <row r="410" spans="1:27" ht="119.1" customHeight="1">
      <c r="A410" s="201" t="str">
        <f>'приложение 1.1 '!A413</f>
        <v>2.1.4.143</v>
      </c>
      <c r="B410" s="140" t="str">
        <f>'приложение 1.1 '!B413</f>
        <v>Строительство КЛ-10кв от ТП-2013 до  ТП-2х2500кВА мкр.44 (стр.18)</v>
      </c>
      <c r="C410" s="104" t="s">
        <v>1150</v>
      </c>
      <c r="D410" s="104" t="s">
        <v>473</v>
      </c>
      <c r="E410" s="203">
        <f>'приложение 1.1 '!E413</f>
        <v>0</v>
      </c>
      <c r="F410" s="104"/>
      <c r="G410" s="203">
        <f>'приложение 1.1 '!D413</f>
        <v>0.44800000000000001</v>
      </c>
      <c r="H410" s="105"/>
      <c r="I410" s="104">
        <f>'приложение 1.1 '!F413</f>
        <v>2017</v>
      </c>
      <c r="J410" s="104">
        <f>'приложение 1.1 '!G413</f>
        <v>2017</v>
      </c>
      <c r="K410" s="174" t="s">
        <v>284</v>
      </c>
      <c r="L410" s="174" t="s">
        <v>284</v>
      </c>
      <c r="M410" s="174" t="s">
        <v>284</v>
      </c>
      <c r="N410" s="174" t="s">
        <v>284</v>
      </c>
      <c r="O410" s="443">
        <f t="shared" si="67"/>
        <v>0</v>
      </c>
      <c r="P410" s="443">
        <f t="shared" si="68"/>
        <v>0</v>
      </c>
      <c r="Q410" s="220">
        <f>'приложение 1.1 '!H413</f>
        <v>1.4</v>
      </c>
      <c r="R410" s="106"/>
      <c r="S410" s="106">
        <f>'приложение 1.1 '!I413</f>
        <v>1.4</v>
      </c>
      <c r="T410" s="106"/>
      <c r="U410" s="107" t="s">
        <v>260</v>
      </c>
      <c r="V410" s="109"/>
      <c r="W410" s="436" t="s">
        <v>1965</v>
      </c>
      <c r="X410" s="110">
        <v>10.5</v>
      </c>
      <c r="Y410" s="110">
        <v>8.4</v>
      </c>
      <c r="Z410" s="110">
        <v>13.27</v>
      </c>
      <c r="AA410" s="110">
        <v>24.86</v>
      </c>
    </row>
    <row r="411" spans="1:27" ht="119.1" customHeight="1">
      <c r="A411" s="201" t="str">
        <f>'приложение 1.1 '!A414</f>
        <v>2.1.4.144</v>
      </c>
      <c r="B411" s="140" t="str">
        <f>'приложение 1.1 '!B414</f>
        <v>Строительство КЛ-10кВ от ТП-830 до  ТП-2х2500кВА мкр.44 (стр.18)</v>
      </c>
      <c r="C411" s="104" t="s">
        <v>1150</v>
      </c>
      <c r="D411" s="104" t="s">
        <v>473</v>
      </c>
      <c r="E411" s="203">
        <f>'приложение 1.1 '!E414</f>
        <v>0</v>
      </c>
      <c r="F411" s="104"/>
      <c r="G411" s="203">
        <f>'приложение 1.1 '!D414</f>
        <v>0.5</v>
      </c>
      <c r="H411" s="105"/>
      <c r="I411" s="104">
        <f>'приложение 1.1 '!F414</f>
        <v>2017</v>
      </c>
      <c r="J411" s="104">
        <f>'приложение 1.1 '!G414</f>
        <v>2017</v>
      </c>
      <c r="K411" s="174" t="s">
        <v>284</v>
      </c>
      <c r="L411" s="174" t="s">
        <v>284</v>
      </c>
      <c r="M411" s="174" t="s">
        <v>284</v>
      </c>
      <c r="N411" s="174" t="s">
        <v>284</v>
      </c>
      <c r="O411" s="443">
        <f t="shared" si="67"/>
        <v>0</v>
      </c>
      <c r="P411" s="443">
        <f t="shared" si="68"/>
        <v>0</v>
      </c>
      <c r="Q411" s="220">
        <f>'приложение 1.1 '!H414</f>
        <v>1.5604899999999999</v>
      </c>
      <c r="R411" s="106"/>
      <c r="S411" s="106">
        <f>'приложение 1.1 '!I414</f>
        <v>1.5604899999999999</v>
      </c>
      <c r="T411" s="106"/>
      <c r="U411" s="107" t="s">
        <v>260</v>
      </c>
      <c r="V411" s="109"/>
      <c r="W411" s="436" t="s">
        <v>1965</v>
      </c>
      <c r="X411" s="110">
        <v>10.5</v>
      </c>
      <c r="Y411" s="110">
        <v>8.4</v>
      </c>
      <c r="Z411" s="110">
        <v>13.27</v>
      </c>
      <c r="AA411" s="110">
        <v>24.86</v>
      </c>
    </row>
    <row r="412" spans="1:27" ht="119.1" customHeight="1">
      <c r="A412" s="201" t="str">
        <f>'приложение 1.1 '!A415</f>
        <v>2.1.4.145</v>
      </c>
      <c r="B412" s="140" t="str">
        <f>'приложение 1.1 '!B415</f>
        <v>Строительство КЛ-10кВ от ТП-2013 до РП-157</v>
      </c>
      <c r="C412" s="104" t="s">
        <v>1150</v>
      </c>
      <c r="D412" s="104" t="s">
        <v>473</v>
      </c>
      <c r="E412" s="203">
        <f>'приложение 1.1 '!E415</f>
        <v>0</v>
      </c>
      <c r="F412" s="104"/>
      <c r="G412" s="203">
        <f>'приложение 1.1 '!D415</f>
        <v>0.41399999999999998</v>
      </c>
      <c r="H412" s="105"/>
      <c r="I412" s="104">
        <f>'приложение 1.1 '!F415</f>
        <v>2017</v>
      </c>
      <c r="J412" s="104">
        <f>'приложение 1.1 '!G415</f>
        <v>2017</v>
      </c>
      <c r="K412" s="174" t="s">
        <v>284</v>
      </c>
      <c r="L412" s="174" t="s">
        <v>284</v>
      </c>
      <c r="M412" s="174" t="s">
        <v>284</v>
      </c>
      <c r="N412" s="174" t="s">
        <v>284</v>
      </c>
      <c r="O412" s="443">
        <f t="shared" si="67"/>
        <v>0</v>
      </c>
      <c r="P412" s="443">
        <f t="shared" si="68"/>
        <v>0</v>
      </c>
      <c r="Q412" s="220">
        <f>'приложение 1.1 '!H415</f>
        <v>2.8</v>
      </c>
      <c r="R412" s="106"/>
      <c r="S412" s="106">
        <f>'приложение 1.1 '!I415</f>
        <v>2.8</v>
      </c>
      <c r="T412" s="106"/>
      <c r="U412" s="107" t="s">
        <v>260</v>
      </c>
      <c r="V412" s="109"/>
      <c r="W412" s="436" t="s">
        <v>1965</v>
      </c>
      <c r="X412" s="110">
        <v>10.5</v>
      </c>
      <c r="Y412" s="110">
        <v>8.4</v>
      </c>
      <c r="Z412" s="110">
        <v>13.27</v>
      </c>
      <c r="AA412" s="110">
        <v>24.86</v>
      </c>
    </row>
    <row r="413" spans="1:27" ht="119.1" customHeight="1">
      <c r="A413" s="201" t="str">
        <f>'приложение 1.1 '!A416</f>
        <v>2.1.4.146</v>
      </c>
      <c r="B413" s="140" t="str">
        <f>'приложение 1.1 '!B416</f>
        <v>Строительство КЛ-10кВ от ТП-536 до опоры №39/3 ВЛ-10кВ ф.РП-6 яч.20</v>
      </c>
      <c r="C413" s="104" t="s">
        <v>1150</v>
      </c>
      <c r="D413" s="104" t="s">
        <v>473</v>
      </c>
      <c r="E413" s="203">
        <f>'приложение 1.1 '!E416</f>
        <v>0</v>
      </c>
      <c r="F413" s="104"/>
      <c r="G413" s="203">
        <f>'приложение 1.1 '!D416</f>
        <v>0.21099999999999999</v>
      </c>
      <c r="H413" s="105"/>
      <c r="I413" s="104">
        <f>'приложение 1.1 '!F416</f>
        <v>2017</v>
      </c>
      <c r="J413" s="104">
        <f>'приложение 1.1 '!G416</f>
        <v>2017</v>
      </c>
      <c r="K413" s="174" t="s">
        <v>284</v>
      </c>
      <c r="L413" s="174" t="s">
        <v>284</v>
      </c>
      <c r="M413" s="174" t="s">
        <v>284</v>
      </c>
      <c r="N413" s="174" t="s">
        <v>284</v>
      </c>
      <c r="O413" s="443">
        <f t="shared" si="67"/>
        <v>0</v>
      </c>
      <c r="P413" s="443">
        <f t="shared" si="68"/>
        <v>0</v>
      </c>
      <c r="Q413" s="220">
        <f>'приложение 1.1 '!H416</f>
        <v>0.58950000000000002</v>
      </c>
      <c r="R413" s="106"/>
      <c r="S413" s="106">
        <f>'приложение 1.1 '!I416</f>
        <v>0.58950000000000002</v>
      </c>
      <c r="T413" s="106"/>
      <c r="U413" s="107" t="s">
        <v>260</v>
      </c>
      <c r="V413" s="109"/>
      <c r="W413" s="436" t="s">
        <v>2255</v>
      </c>
      <c r="X413" s="110">
        <v>10.5</v>
      </c>
      <c r="Y413" s="110">
        <v>8.4</v>
      </c>
      <c r="Z413" s="110">
        <v>13.27</v>
      </c>
      <c r="AA413" s="110">
        <v>24.86</v>
      </c>
    </row>
    <row r="414" spans="1:27" ht="119.1" customHeight="1">
      <c r="A414" s="201" t="str">
        <f>'приложение 1.1 '!A417</f>
        <v>2.1.4.147</v>
      </c>
      <c r="B414" s="140" t="str">
        <f>'приложение 1.1 '!B417</f>
        <v>Строительство КЛ-10кВ от ТП-246 до ТП-242</v>
      </c>
      <c r="C414" s="104" t="s">
        <v>1150</v>
      </c>
      <c r="D414" s="104" t="s">
        <v>473</v>
      </c>
      <c r="E414" s="203">
        <f>'приложение 1.1 '!E417</f>
        <v>0</v>
      </c>
      <c r="F414" s="104"/>
      <c r="G414" s="203">
        <f>'приложение 1.1 '!D417</f>
        <v>0.41799999999999998</v>
      </c>
      <c r="H414" s="105"/>
      <c r="I414" s="104">
        <f>'приложение 1.1 '!F417</f>
        <v>2017</v>
      </c>
      <c r="J414" s="104">
        <f>'приложение 1.1 '!G417</f>
        <v>2017</v>
      </c>
      <c r="K414" s="174" t="s">
        <v>284</v>
      </c>
      <c r="L414" s="174" t="s">
        <v>284</v>
      </c>
      <c r="M414" s="174" t="s">
        <v>284</v>
      </c>
      <c r="N414" s="174" t="s">
        <v>284</v>
      </c>
      <c r="O414" s="443">
        <f t="shared" si="67"/>
        <v>0</v>
      </c>
      <c r="P414" s="443">
        <f t="shared" si="68"/>
        <v>0</v>
      </c>
      <c r="Q414" s="220">
        <f>'приложение 1.1 '!H417</f>
        <v>1.38114</v>
      </c>
      <c r="R414" s="106"/>
      <c r="S414" s="106">
        <f>'приложение 1.1 '!I417</f>
        <v>1.38114</v>
      </c>
      <c r="T414" s="106"/>
      <c r="U414" s="107" t="s">
        <v>260</v>
      </c>
      <c r="V414" s="109"/>
      <c r="W414" s="436" t="s">
        <v>2256</v>
      </c>
      <c r="X414" s="110">
        <v>10.5</v>
      </c>
      <c r="Y414" s="110">
        <v>8.4</v>
      </c>
      <c r="Z414" s="110">
        <v>13.27</v>
      </c>
      <c r="AA414" s="110">
        <v>24.86</v>
      </c>
    </row>
    <row r="415" spans="1:27" ht="119.1" customHeight="1">
      <c r="A415" s="201" t="str">
        <f>'приложение 1.1 '!A418</f>
        <v>2.1.4.148</v>
      </c>
      <c r="B415" s="140" t="str">
        <f>'приложение 1.1 '!B418</f>
        <v>Строительство КЛ-6кВ от КТПН-Тубдиспансер до ТП-870</v>
      </c>
      <c r="C415" s="104" t="s">
        <v>1150</v>
      </c>
      <c r="D415" s="104" t="s">
        <v>473</v>
      </c>
      <c r="E415" s="203">
        <f>'приложение 1.1 '!E418</f>
        <v>0</v>
      </c>
      <c r="F415" s="104"/>
      <c r="G415" s="203">
        <f>'приложение 1.1 '!D418</f>
        <v>0.371</v>
      </c>
      <c r="H415" s="105"/>
      <c r="I415" s="104">
        <f>'приложение 1.1 '!F418</f>
        <v>2017</v>
      </c>
      <c r="J415" s="104">
        <f>'приложение 1.1 '!G418</f>
        <v>2017</v>
      </c>
      <c r="K415" s="174" t="s">
        <v>284</v>
      </c>
      <c r="L415" s="174" t="s">
        <v>284</v>
      </c>
      <c r="M415" s="174" t="s">
        <v>284</v>
      </c>
      <c r="N415" s="174" t="s">
        <v>284</v>
      </c>
      <c r="O415" s="443">
        <f t="shared" si="67"/>
        <v>0</v>
      </c>
      <c r="P415" s="443">
        <f t="shared" si="68"/>
        <v>0</v>
      </c>
      <c r="Q415" s="220">
        <f>'приложение 1.1 '!H418</f>
        <v>1.03193</v>
      </c>
      <c r="R415" s="106"/>
      <c r="S415" s="106">
        <f>'приложение 1.1 '!I418</f>
        <v>1.03193</v>
      </c>
      <c r="T415" s="106"/>
      <c r="U415" s="107" t="s">
        <v>260</v>
      </c>
      <c r="V415" s="109"/>
      <c r="W415" s="436" t="s">
        <v>2257</v>
      </c>
      <c r="X415" s="110">
        <v>10.5</v>
      </c>
      <c r="Y415" s="110">
        <v>8.4</v>
      </c>
      <c r="Z415" s="110">
        <v>13.27</v>
      </c>
      <c r="AA415" s="110">
        <v>24.86</v>
      </c>
    </row>
    <row r="416" spans="1:27" ht="119.1" customHeight="1">
      <c r="A416" s="201" t="str">
        <f>'приложение 1.1 '!A419</f>
        <v>2.1.4.149</v>
      </c>
      <c r="B416" s="140" t="str">
        <f>'приложение 1.1 '!B419</f>
        <v>Строительство КЛ-10кВ от ТП-278 до ТП-253</v>
      </c>
      <c r="C416" s="104" t="s">
        <v>1150</v>
      </c>
      <c r="D416" s="104" t="s">
        <v>473</v>
      </c>
      <c r="E416" s="203">
        <f>'приложение 1.1 '!E419</f>
        <v>0</v>
      </c>
      <c r="F416" s="104"/>
      <c r="G416" s="203">
        <f>'приложение 1.1 '!D419</f>
        <v>0.878</v>
      </c>
      <c r="H416" s="105"/>
      <c r="I416" s="104">
        <f>'приложение 1.1 '!F419</f>
        <v>2017</v>
      </c>
      <c r="J416" s="104">
        <f>'приложение 1.1 '!G419</f>
        <v>2017</v>
      </c>
      <c r="K416" s="174" t="s">
        <v>284</v>
      </c>
      <c r="L416" s="174" t="s">
        <v>284</v>
      </c>
      <c r="M416" s="174" t="s">
        <v>284</v>
      </c>
      <c r="N416" s="174" t="s">
        <v>284</v>
      </c>
      <c r="O416" s="443">
        <f t="shared" si="67"/>
        <v>0</v>
      </c>
      <c r="P416" s="443">
        <f t="shared" si="68"/>
        <v>0</v>
      </c>
      <c r="Q416" s="220">
        <f>'приложение 1.1 '!H419</f>
        <v>3.0850900000000001</v>
      </c>
      <c r="R416" s="106"/>
      <c r="S416" s="106">
        <f>'приложение 1.1 '!I419</f>
        <v>3.0850900000000001</v>
      </c>
      <c r="T416" s="106"/>
      <c r="U416" s="107" t="s">
        <v>260</v>
      </c>
      <c r="V416" s="109"/>
      <c r="W416" s="436" t="s">
        <v>2258</v>
      </c>
      <c r="X416" s="110">
        <v>10.5</v>
      </c>
      <c r="Y416" s="110">
        <v>8.4</v>
      </c>
      <c r="Z416" s="110">
        <v>13.27</v>
      </c>
      <c r="AA416" s="110">
        <v>24.86</v>
      </c>
    </row>
    <row r="417" spans="1:27" ht="119.1" customHeight="1">
      <c r="A417" s="201" t="str">
        <f>'приложение 1.1 '!A420</f>
        <v>2.1.4.150</v>
      </c>
      <c r="B417" s="140" t="str">
        <f>'приложение 1.1 '!B420</f>
        <v>Строительство КЛ-10кВ от оп.№27 ф. Олимпийская-108, 212 до места врезки в КЛ-10кВ РП АСКТ-КТПН-672 КТПН 675</v>
      </c>
      <c r="C417" s="104" t="s">
        <v>1150</v>
      </c>
      <c r="D417" s="104" t="s">
        <v>473</v>
      </c>
      <c r="E417" s="203">
        <f>'приложение 1.1 '!E420</f>
        <v>0</v>
      </c>
      <c r="F417" s="104"/>
      <c r="G417" s="203">
        <f>'приложение 1.1 '!D420</f>
        <v>1.1220000000000001</v>
      </c>
      <c r="H417" s="105"/>
      <c r="I417" s="104">
        <f>'приложение 1.1 '!F420</f>
        <v>2017</v>
      </c>
      <c r="J417" s="104">
        <f>'приложение 1.1 '!G420</f>
        <v>2017</v>
      </c>
      <c r="K417" s="174" t="s">
        <v>284</v>
      </c>
      <c r="L417" s="174" t="s">
        <v>284</v>
      </c>
      <c r="M417" s="174" t="s">
        <v>284</v>
      </c>
      <c r="N417" s="174" t="s">
        <v>284</v>
      </c>
      <c r="O417" s="443">
        <f t="shared" si="67"/>
        <v>0</v>
      </c>
      <c r="P417" s="443">
        <f t="shared" si="68"/>
        <v>0</v>
      </c>
      <c r="Q417" s="220">
        <f>'приложение 1.1 '!H420</f>
        <v>3.5</v>
      </c>
      <c r="R417" s="106"/>
      <c r="S417" s="106">
        <f>'приложение 1.1 '!I420</f>
        <v>3.5</v>
      </c>
      <c r="T417" s="106"/>
      <c r="U417" s="107" t="s">
        <v>260</v>
      </c>
      <c r="V417" s="109"/>
      <c r="W417" s="436" t="s">
        <v>2259</v>
      </c>
      <c r="X417" s="110">
        <v>10.5</v>
      </c>
      <c r="Y417" s="110">
        <v>8.4</v>
      </c>
      <c r="Z417" s="110">
        <v>13.27</v>
      </c>
      <c r="AA417" s="110">
        <v>24.86</v>
      </c>
    </row>
    <row r="418" spans="1:27" ht="119.1" customHeight="1">
      <c r="A418" s="201" t="str">
        <f>'приложение 1.1 '!A421</f>
        <v>2.1.4.151</v>
      </c>
      <c r="B418" s="140" t="str">
        <f>'приложение 1.1 '!B421</f>
        <v>Строительство КЛ-10кВ от ТП-24 мкр.31 до места врезки в КЛ-10кВ от РП-151 до ТП-569</v>
      </c>
      <c r="C418" s="104" t="s">
        <v>1150</v>
      </c>
      <c r="D418" s="104" t="s">
        <v>473</v>
      </c>
      <c r="E418" s="203">
        <f>'приложение 1.1 '!E421</f>
        <v>0</v>
      </c>
      <c r="F418" s="104"/>
      <c r="G418" s="203">
        <f>'приложение 1.1 '!D421</f>
        <v>1.9920000000000002</v>
      </c>
      <c r="H418" s="105"/>
      <c r="I418" s="104">
        <f>'приложение 1.1 '!F421</f>
        <v>2017</v>
      </c>
      <c r="J418" s="104">
        <f>'приложение 1.1 '!G421</f>
        <v>2017</v>
      </c>
      <c r="K418" s="174" t="s">
        <v>284</v>
      </c>
      <c r="L418" s="174" t="s">
        <v>284</v>
      </c>
      <c r="M418" s="174" t="s">
        <v>284</v>
      </c>
      <c r="N418" s="174" t="s">
        <v>284</v>
      </c>
      <c r="O418" s="443">
        <f t="shared" si="67"/>
        <v>0</v>
      </c>
      <c r="P418" s="443">
        <f t="shared" si="68"/>
        <v>0</v>
      </c>
      <c r="Q418" s="220">
        <f>'приложение 1.1 '!H421</f>
        <v>6.9720000000000004</v>
      </c>
      <c r="R418" s="106"/>
      <c r="S418" s="106">
        <f>'приложение 1.1 '!I421</f>
        <v>6.9720000000000004</v>
      </c>
      <c r="T418" s="106"/>
      <c r="U418" s="107" t="s">
        <v>260</v>
      </c>
      <c r="V418" s="109"/>
      <c r="W418" s="436" t="s">
        <v>2260</v>
      </c>
      <c r="X418" s="110">
        <v>10.5</v>
      </c>
      <c r="Y418" s="110">
        <v>8.4</v>
      </c>
      <c r="Z418" s="110">
        <v>13.27</v>
      </c>
      <c r="AA418" s="110">
        <v>24.86</v>
      </c>
    </row>
    <row r="419" spans="1:27" ht="36" customHeight="1">
      <c r="A419" s="201" t="str">
        <f>'приложение 1.1 '!A422</f>
        <v>2.1.5.</v>
      </c>
      <c r="B419" s="207" t="str">
        <f>'приложение 1.1 '!B422</f>
        <v>Кабельные линии 0,4кВ</v>
      </c>
      <c r="C419" s="104"/>
      <c r="D419" s="104"/>
      <c r="E419" s="203"/>
      <c r="F419" s="104"/>
      <c r="G419" s="203"/>
      <c r="H419" s="105"/>
      <c r="I419" s="104"/>
      <c r="J419" s="104"/>
      <c r="K419" s="174"/>
      <c r="L419" s="174"/>
      <c r="M419" s="174"/>
      <c r="N419" s="174"/>
      <c r="O419" s="443"/>
      <c r="P419" s="443"/>
      <c r="Q419" s="220">
        <f>'приложение 1.1 '!H422</f>
        <v>0</v>
      </c>
      <c r="R419" s="106"/>
      <c r="S419" s="106">
        <f>'приложение 1.1 '!I422</f>
        <v>0</v>
      </c>
      <c r="T419" s="106"/>
      <c r="U419" s="107"/>
      <c r="V419" s="109"/>
      <c r="W419" s="436"/>
      <c r="X419" s="110"/>
      <c r="Y419" s="110"/>
      <c r="Z419" s="110"/>
      <c r="AA419" s="110"/>
    </row>
    <row r="420" spans="1:27" ht="119.1" customHeight="1">
      <c r="A420" s="201" t="str">
        <f>'приложение 1.1 '!A423</f>
        <v>2.1.5.1</v>
      </c>
      <c r="B420" s="140" t="str">
        <f>'приложение 1.1 '!B423</f>
        <v>Строительство КЛ-0,4 кВ КТПН-732 - Аэрофлотская, 5/1</v>
      </c>
      <c r="C420" s="104" t="s">
        <v>1150</v>
      </c>
      <c r="D420" s="104" t="s">
        <v>473</v>
      </c>
      <c r="E420" s="203">
        <f>'приложение 1.1 '!E423</f>
        <v>0</v>
      </c>
      <c r="F420" s="104"/>
      <c r="G420" s="203">
        <f>'приложение 1.1 '!D423</f>
        <v>0.78200000000000003</v>
      </c>
      <c r="H420" s="105"/>
      <c r="I420" s="104">
        <f>'приложение 1.1 '!F423</f>
        <v>2012</v>
      </c>
      <c r="J420" s="104">
        <f>'приложение 1.1 '!G423</f>
        <v>2013</v>
      </c>
      <c r="K420" s="174" t="s">
        <v>284</v>
      </c>
      <c r="L420" s="174" t="s">
        <v>284</v>
      </c>
      <c r="M420" s="174" t="s">
        <v>284</v>
      </c>
      <c r="N420" s="174" t="s">
        <v>284</v>
      </c>
      <c r="O420" s="443">
        <f t="shared" ref="O420:O432" si="69">100-(S420*100/Q420)</f>
        <v>100</v>
      </c>
      <c r="P420" s="443">
        <f t="shared" ref="P420:P432" si="70">O420</f>
        <v>100</v>
      </c>
      <c r="Q420" s="220">
        <f>'приложение 1.1 '!H423</f>
        <v>0.63500000000000001</v>
      </c>
      <c r="R420" s="106"/>
      <c r="S420" s="106">
        <f>'приложение 1.1 '!I423</f>
        <v>0</v>
      </c>
      <c r="T420" s="106"/>
      <c r="U420" s="107" t="s">
        <v>260</v>
      </c>
      <c r="V420" s="109"/>
      <c r="W420" s="436" t="s">
        <v>1965</v>
      </c>
      <c r="X420" s="110">
        <v>10.5</v>
      </c>
      <c r="Y420" s="110">
        <v>8.4</v>
      </c>
      <c r="Z420" s="110">
        <v>13.27</v>
      </c>
      <c r="AA420" s="110">
        <v>24.86</v>
      </c>
    </row>
    <row r="421" spans="1:27" ht="119.1" customHeight="1">
      <c r="A421" s="201" t="str">
        <f>'приложение 1.1 '!A424</f>
        <v>2.1.5.2</v>
      </c>
      <c r="B421" s="140" t="str">
        <f>'приложение 1.1 '!B424</f>
        <v>Строительство КЛ-0,4кВ от ТП-328 до ул. Береговая,72</v>
      </c>
      <c r="C421" s="104" t="s">
        <v>1150</v>
      </c>
      <c r="D421" s="104" t="s">
        <v>473</v>
      </c>
      <c r="E421" s="203">
        <f>'приложение 1.1 '!E424</f>
        <v>0</v>
      </c>
      <c r="F421" s="104"/>
      <c r="G421" s="203">
        <f>'приложение 1.1 '!D424</f>
        <v>0.184</v>
      </c>
      <c r="H421" s="105"/>
      <c r="I421" s="104">
        <f>'приложение 1.1 '!F424</f>
        <v>2013</v>
      </c>
      <c r="J421" s="104">
        <f>'приложение 1.1 '!G424</f>
        <v>2013</v>
      </c>
      <c r="K421" s="174" t="s">
        <v>284</v>
      </c>
      <c r="L421" s="174" t="s">
        <v>284</v>
      </c>
      <c r="M421" s="174" t="s">
        <v>284</v>
      </c>
      <c r="N421" s="174" t="s">
        <v>284</v>
      </c>
      <c r="O421" s="443">
        <f t="shared" si="69"/>
        <v>100</v>
      </c>
      <c r="P421" s="443">
        <f t="shared" si="70"/>
        <v>100</v>
      </c>
      <c r="Q421" s="220">
        <f>'приложение 1.1 '!H424</f>
        <v>0.225771</v>
      </c>
      <c r="R421" s="106"/>
      <c r="S421" s="106">
        <f>'приложение 1.1 '!I424</f>
        <v>0</v>
      </c>
      <c r="T421" s="106"/>
      <c r="U421" s="107" t="s">
        <v>260</v>
      </c>
      <c r="V421" s="109"/>
      <c r="W421" s="436" t="s">
        <v>1965</v>
      </c>
      <c r="X421" s="110">
        <v>10.5</v>
      </c>
      <c r="Y421" s="110">
        <v>8.4</v>
      </c>
      <c r="Z421" s="110">
        <v>13.27</v>
      </c>
      <c r="AA421" s="110">
        <v>24.86</v>
      </c>
    </row>
    <row r="422" spans="1:27" ht="119.1" customHeight="1">
      <c r="A422" s="201" t="str">
        <f>'приложение 1.1 '!A425</f>
        <v>2.1.5.3</v>
      </c>
      <c r="B422" s="140" t="str">
        <f>'приложение 1.1 '!B425</f>
        <v>Строительство КЛ-0,4кВ от БКТП-576 до ж/д по ул.30 лет Победы,46/1</v>
      </c>
      <c r="C422" s="104" t="s">
        <v>1150</v>
      </c>
      <c r="D422" s="104" t="s">
        <v>473</v>
      </c>
      <c r="E422" s="203">
        <f>'приложение 1.1 '!E425</f>
        <v>0</v>
      </c>
      <c r="F422" s="104"/>
      <c r="G422" s="203">
        <f>'приложение 1.1 '!D425</f>
        <v>0.19800000000000001</v>
      </c>
      <c r="H422" s="105"/>
      <c r="I422" s="104">
        <f>'приложение 1.1 '!F425</f>
        <v>2013</v>
      </c>
      <c r="J422" s="104">
        <f>'приложение 1.1 '!G425</f>
        <v>2013</v>
      </c>
      <c r="K422" s="174" t="s">
        <v>284</v>
      </c>
      <c r="L422" s="174" t="s">
        <v>284</v>
      </c>
      <c r="M422" s="174" t="s">
        <v>284</v>
      </c>
      <c r="N422" s="174" t="s">
        <v>284</v>
      </c>
      <c r="O422" s="443">
        <f t="shared" si="69"/>
        <v>100</v>
      </c>
      <c r="P422" s="443">
        <f t="shared" si="70"/>
        <v>100</v>
      </c>
      <c r="Q422" s="220">
        <f>'приложение 1.1 '!H425</f>
        <v>0.27595299999999995</v>
      </c>
      <c r="R422" s="106"/>
      <c r="S422" s="106">
        <f>'приложение 1.1 '!I425</f>
        <v>0</v>
      </c>
      <c r="T422" s="106"/>
      <c r="U422" s="107" t="s">
        <v>260</v>
      </c>
      <c r="V422" s="109"/>
      <c r="W422" s="436" t="s">
        <v>1965</v>
      </c>
      <c r="X422" s="110">
        <v>10.5</v>
      </c>
      <c r="Y422" s="110">
        <v>8.4</v>
      </c>
      <c r="Z422" s="110">
        <v>13.27</v>
      </c>
      <c r="AA422" s="110">
        <v>24.86</v>
      </c>
    </row>
    <row r="423" spans="1:27" ht="119.1" customHeight="1">
      <c r="A423" s="201" t="str">
        <f>'приложение 1.1 '!A426</f>
        <v>2.1.5.4</v>
      </c>
      <c r="B423" s="140" t="str">
        <f>'приложение 1.1 '!B426</f>
        <v xml:space="preserve">Строительство КЛ-0,4кВ ТП- 518 ул.Транспортных Строителей 2-18 </v>
      </c>
      <c r="C423" s="104" t="s">
        <v>1150</v>
      </c>
      <c r="D423" s="104" t="s">
        <v>473</v>
      </c>
      <c r="E423" s="203">
        <f>'приложение 1.1 '!E426</f>
        <v>0</v>
      </c>
      <c r="F423" s="104"/>
      <c r="G423" s="203">
        <f>'приложение 1.1 '!D426</f>
        <v>3.3500000000000002E-2</v>
      </c>
      <c r="H423" s="105"/>
      <c r="I423" s="104">
        <f>'приложение 1.1 '!F426</f>
        <v>2015</v>
      </c>
      <c r="J423" s="104">
        <f>'приложение 1.1 '!G426</f>
        <v>2015</v>
      </c>
      <c r="K423" s="174" t="s">
        <v>284</v>
      </c>
      <c r="L423" s="174" t="s">
        <v>284</v>
      </c>
      <c r="M423" s="174" t="s">
        <v>284</v>
      </c>
      <c r="N423" s="174" t="s">
        <v>284</v>
      </c>
      <c r="O423" s="443">
        <f t="shared" si="69"/>
        <v>100</v>
      </c>
      <c r="P423" s="443">
        <f t="shared" si="70"/>
        <v>100</v>
      </c>
      <c r="Q423" s="220">
        <f>'приложение 1.1 '!H426</f>
        <v>5.8405260000000001E-2</v>
      </c>
      <c r="R423" s="106"/>
      <c r="S423" s="106">
        <f>'приложение 1.1 '!I426</f>
        <v>0</v>
      </c>
      <c r="T423" s="106"/>
      <c r="U423" s="107" t="s">
        <v>260</v>
      </c>
      <c r="V423" s="109"/>
      <c r="W423" s="436" t="s">
        <v>1965</v>
      </c>
      <c r="X423" s="110">
        <v>10.5</v>
      </c>
      <c r="Y423" s="110">
        <v>8.4</v>
      </c>
      <c r="Z423" s="110">
        <v>13.27</v>
      </c>
      <c r="AA423" s="110">
        <v>24.86</v>
      </c>
    </row>
    <row r="424" spans="1:27" ht="119.1" customHeight="1">
      <c r="A424" s="201" t="str">
        <f>'приложение 1.1 '!A427</f>
        <v>2.1.5.5</v>
      </c>
      <c r="B424" s="140" t="str">
        <f>'приложение 1.1 '!B427</f>
        <v>Строительство КЛ-0,4кВ ТП- 518 ул.Транспортных Строителей 15-19</v>
      </c>
      <c r="C424" s="104" t="s">
        <v>1150</v>
      </c>
      <c r="D424" s="104" t="s">
        <v>473</v>
      </c>
      <c r="E424" s="203">
        <f>'приложение 1.1 '!E427</f>
        <v>0</v>
      </c>
      <c r="F424" s="104"/>
      <c r="G424" s="203">
        <f>'приложение 1.1 '!D427</f>
        <v>3.85E-2</v>
      </c>
      <c r="H424" s="105"/>
      <c r="I424" s="104">
        <f>'приложение 1.1 '!F427</f>
        <v>2015</v>
      </c>
      <c r="J424" s="104">
        <f>'приложение 1.1 '!G427</f>
        <v>2015</v>
      </c>
      <c r="K424" s="174" t="s">
        <v>284</v>
      </c>
      <c r="L424" s="174" t="s">
        <v>284</v>
      </c>
      <c r="M424" s="174" t="s">
        <v>284</v>
      </c>
      <c r="N424" s="174" t="s">
        <v>284</v>
      </c>
      <c r="O424" s="443">
        <f t="shared" si="69"/>
        <v>100</v>
      </c>
      <c r="P424" s="443">
        <f t="shared" si="70"/>
        <v>100</v>
      </c>
      <c r="Q424" s="220">
        <f>'приложение 1.1 '!H427</f>
        <v>6.5770430000000005E-2</v>
      </c>
      <c r="R424" s="106"/>
      <c r="S424" s="106">
        <f>'приложение 1.1 '!I427</f>
        <v>0</v>
      </c>
      <c r="T424" s="106"/>
      <c r="U424" s="107" t="s">
        <v>260</v>
      </c>
      <c r="V424" s="109"/>
      <c r="W424" s="436" t="s">
        <v>1965</v>
      </c>
      <c r="X424" s="110">
        <v>10.5</v>
      </c>
      <c r="Y424" s="110">
        <v>8.4</v>
      </c>
      <c r="Z424" s="110">
        <v>13.27</v>
      </c>
      <c r="AA424" s="110">
        <v>24.86</v>
      </c>
    </row>
    <row r="425" spans="1:27" ht="119.1" customHeight="1">
      <c r="A425" s="201" t="str">
        <f>'приложение 1.1 '!A428</f>
        <v>2.1.5.6</v>
      </c>
      <c r="B425" s="140" t="str">
        <f>'приложение 1.1 '!B428</f>
        <v>Строительство ВЛ-0,4кВ (ДНТ Мостовик-2)</v>
      </c>
      <c r="C425" s="104" t="s">
        <v>1150</v>
      </c>
      <c r="D425" s="104" t="s">
        <v>473</v>
      </c>
      <c r="E425" s="203">
        <f>'приложение 1.1 '!E428</f>
        <v>0</v>
      </c>
      <c r="F425" s="104"/>
      <c r="G425" s="203">
        <f>'приложение 1.1 '!D428</f>
        <v>21.24</v>
      </c>
      <c r="H425" s="105"/>
      <c r="I425" s="104">
        <f>'приложение 1.1 '!F428</f>
        <v>2015</v>
      </c>
      <c r="J425" s="104">
        <f>'приложение 1.1 '!G428</f>
        <v>2015</v>
      </c>
      <c r="K425" s="174" t="s">
        <v>284</v>
      </c>
      <c r="L425" s="174" t="s">
        <v>284</v>
      </c>
      <c r="M425" s="174" t="s">
        <v>284</v>
      </c>
      <c r="N425" s="174" t="s">
        <v>284</v>
      </c>
      <c r="O425" s="443">
        <f t="shared" si="69"/>
        <v>100</v>
      </c>
      <c r="P425" s="443">
        <f t="shared" si="70"/>
        <v>100</v>
      </c>
      <c r="Q425" s="220">
        <f>'приложение 1.1 '!H428</f>
        <v>6.6987817700000001</v>
      </c>
      <c r="R425" s="106"/>
      <c r="S425" s="106">
        <f>'приложение 1.1 '!I428</f>
        <v>0</v>
      </c>
      <c r="T425" s="106"/>
      <c r="U425" s="107" t="s">
        <v>260</v>
      </c>
      <c r="V425" s="109"/>
      <c r="W425" s="436" t="s">
        <v>1965</v>
      </c>
      <c r="X425" s="110">
        <v>10.5</v>
      </c>
      <c r="Y425" s="110">
        <v>8.4</v>
      </c>
      <c r="Z425" s="110">
        <v>13.27</v>
      </c>
      <c r="AA425" s="110">
        <v>24.86</v>
      </c>
    </row>
    <row r="426" spans="1:27" ht="119.1" customHeight="1">
      <c r="A426" s="201" t="str">
        <f>'приложение 1.1 '!A429</f>
        <v>2.1.5.7</v>
      </c>
      <c r="B426" s="140" t="str">
        <f>'приложение 1.1 '!B429</f>
        <v>Строительство КЛ-0,4кВ от ТП-503 до НУЗ «Отделенческая клиническая больница на станции Сургут ОАО «РЖД»</v>
      </c>
      <c r="C426" s="104" t="s">
        <v>1150</v>
      </c>
      <c r="D426" s="104" t="s">
        <v>473</v>
      </c>
      <c r="E426" s="203">
        <f>'приложение 1.1 '!E429</f>
        <v>0</v>
      </c>
      <c r="F426" s="104"/>
      <c r="G426" s="203">
        <f>'приложение 1.1 '!D429</f>
        <v>0.40300000000000002</v>
      </c>
      <c r="H426" s="105"/>
      <c r="I426" s="104">
        <f>'приложение 1.1 '!F429</f>
        <v>2014</v>
      </c>
      <c r="J426" s="104">
        <f>'приложение 1.1 '!G429</f>
        <v>2014</v>
      </c>
      <c r="K426" s="174" t="s">
        <v>284</v>
      </c>
      <c r="L426" s="174" t="s">
        <v>284</v>
      </c>
      <c r="M426" s="174" t="s">
        <v>284</v>
      </c>
      <c r="N426" s="174" t="s">
        <v>284</v>
      </c>
      <c r="O426" s="443">
        <f t="shared" si="69"/>
        <v>100</v>
      </c>
      <c r="P426" s="443">
        <f t="shared" si="70"/>
        <v>100</v>
      </c>
      <c r="Q426" s="220">
        <f>'приложение 1.1 '!H429</f>
        <v>0.39231442999999999</v>
      </c>
      <c r="R426" s="106"/>
      <c r="S426" s="106">
        <f>'приложение 1.1 '!I429</f>
        <v>0</v>
      </c>
      <c r="T426" s="106"/>
      <c r="U426" s="107" t="s">
        <v>260</v>
      </c>
      <c r="V426" s="109"/>
      <c r="W426" s="436" t="s">
        <v>1965</v>
      </c>
      <c r="X426" s="110">
        <v>10.5</v>
      </c>
      <c r="Y426" s="110">
        <v>8.4</v>
      </c>
      <c r="Z426" s="110">
        <v>13.27</v>
      </c>
      <c r="AA426" s="110">
        <v>24.86</v>
      </c>
    </row>
    <row r="427" spans="1:27" ht="119.1" customHeight="1">
      <c r="A427" s="201" t="str">
        <f>'приложение 1.1 '!A430</f>
        <v>2.1.5.8</v>
      </c>
      <c r="B427" s="140" t="str">
        <f>'приложение 1.1 '!B430</f>
        <v>Строительство КЛ-0,4кВ от ТП-503 до "Федеральный центр гигиены и эпидемиологии по железнодорожному транспорту, Сургутский филиал"  до Хоз.корпуса</v>
      </c>
      <c r="C427" s="104" t="s">
        <v>1150</v>
      </c>
      <c r="D427" s="104" t="s">
        <v>473</v>
      </c>
      <c r="E427" s="203">
        <f>'приложение 1.1 '!E430</f>
        <v>0</v>
      </c>
      <c r="F427" s="104"/>
      <c r="G427" s="203">
        <f>'приложение 1.1 '!D430</f>
        <v>0.59699999999999998</v>
      </c>
      <c r="H427" s="105"/>
      <c r="I427" s="104">
        <f>'приложение 1.1 '!F430</f>
        <v>2014</v>
      </c>
      <c r="J427" s="104">
        <f>'приложение 1.1 '!G430</f>
        <v>2014</v>
      </c>
      <c r="K427" s="174" t="s">
        <v>284</v>
      </c>
      <c r="L427" s="174" t="s">
        <v>284</v>
      </c>
      <c r="M427" s="174" t="s">
        <v>284</v>
      </c>
      <c r="N427" s="174" t="s">
        <v>284</v>
      </c>
      <c r="O427" s="443">
        <f t="shared" si="69"/>
        <v>100</v>
      </c>
      <c r="P427" s="443">
        <f t="shared" si="70"/>
        <v>100</v>
      </c>
      <c r="Q427" s="220">
        <f>'приложение 1.1 '!H430</f>
        <v>0.60160743000000005</v>
      </c>
      <c r="R427" s="106"/>
      <c r="S427" s="106">
        <f>'приложение 1.1 '!I430</f>
        <v>0</v>
      </c>
      <c r="T427" s="106"/>
      <c r="U427" s="107" t="s">
        <v>260</v>
      </c>
      <c r="V427" s="109"/>
      <c r="W427" s="436" t="s">
        <v>1965</v>
      </c>
      <c r="X427" s="110">
        <v>10.5</v>
      </c>
      <c r="Y427" s="110">
        <v>8.4</v>
      </c>
      <c r="Z427" s="110">
        <v>13.27</v>
      </c>
      <c r="AA427" s="110">
        <v>24.86</v>
      </c>
    </row>
    <row r="428" spans="1:27" ht="119.1" customHeight="1">
      <c r="A428" s="201" t="str">
        <f>'приложение 1.1 '!A431</f>
        <v>2.1.5.9</v>
      </c>
      <c r="B428" s="140" t="str">
        <f>'приложение 1.1 '!B431</f>
        <v>Строительство КЛ-0,4кВ от "Федеральный центр гигиены и эпидемиологии по железнодорожному транспорту, Сургутский филиал" Хоз.корпуса до Адм.корпуса</v>
      </c>
      <c r="C428" s="104" t="s">
        <v>1150</v>
      </c>
      <c r="D428" s="104" t="s">
        <v>473</v>
      </c>
      <c r="E428" s="203">
        <f>'приложение 1.1 '!E431</f>
        <v>0</v>
      </c>
      <c r="F428" s="104"/>
      <c r="G428" s="203">
        <f>'приложение 1.1 '!D431</f>
        <v>0.20799999999999999</v>
      </c>
      <c r="H428" s="105"/>
      <c r="I428" s="104">
        <f>'приложение 1.1 '!F431</f>
        <v>2014</v>
      </c>
      <c r="J428" s="104">
        <f>'приложение 1.1 '!G431</f>
        <v>2014</v>
      </c>
      <c r="K428" s="174" t="s">
        <v>284</v>
      </c>
      <c r="L428" s="174" t="s">
        <v>284</v>
      </c>
      <c r="M428" s="174" t="s">
        <v>284</v>
      </c>
      <c r="N428" s="174" t="s">
        <v>284</v>
      </c>
      <c r="O428" s="443">
        <f t="shared" si="69"/>
        <v>100</v>
      </c>
      <c r="P428" s="443">
        <f t="shared" si="70"/>
        <v>100</v>
      </c>
      <c r="Q428" s="220">
        <f>'приложение 1.1 '!H431</f>
        <v>0.19699689000000001</v>
      </c>
      <c r="R428" s="106"/>
      <c r="S428" s="106">
        <f>'приложение 1.1 '!I431</f>
        <v>0</v>
      </c>
      <c r="T428" s="106"/>
      <c r="U428" s="107" t="s">
        <v>260</v>
      </c>
      <c r="V428" s="109"/>
      <c r="W428" s="436" t="s">
        <v>1965</v>
      </c>
      <c r="X428" s="110">
        <v>10.5</v>
      </c>
      <c r="Y428" s="110">
        <v>8.4</v>
      </c>
      <c r="Z428" s="110">
        <v>13.27</v>
      </c>
      <c r="AA428" s="110">
        <v>24.86</v>
      </c>
    </row>
    <row r="429" spans="1:27" ht="119.1" customHeight="1">
      <c r="A429" s="201" t="str">
        <f>'приложение 1.1 '!A432</f>
        <v>2.1.5.10</v>
      </c>
      <c r="B429" s="140" t="str">
        <f>'приложение 1.1 '!B432</f>
        <v>Строительство КЛ-0,4кВ от проектируемой ТП до ж/д ул.Энергетиков,39</v>
      </c>
      <c r="C429" s="104" t="s">
        <v>1150</v>
      </c>
      <c r="D429" s="104" t="s">
        <v>473</v>
      </c>
      <c r="E429" s="203">
        <f>'приложение 1.1 '!E432</f>
        <v>0</v>
      </c>
      <c r="F429" s="104"/>
      <c r="G429" s="203">
        <f>'приложение 1.1 '!D432</f>
        <v>0.48</v>
      </c>
      <c r="H429" s="105"/>
      <c r="I429" s="104">
        <f>'приложение 1.1 '!F432</f>
        <v>2015</v>
      </c>
      <c r="J429" s="104">
        <f>'приложение 1.1 '!G432</f>
        <v>2015</v>
      </c>
      <c r="K429" s="174" t="s">
        <v>284</v>
      </c>
      <c r="L429" s="174" t="s">
        <v>284</v>
      </c>
      <c r="M429" s="174" t="s">
        <v>284</v>
      </c>
      <c r="N429" s="174" t="s">
        <v>284</v>
      </c>
      <c r="O429" s="443">
        <f t="shared" si="69"/>
        <v>100</v>
      </c>
      <c r="P429" s="443">
        <f t="shared" si="70"/>
        <v>100</v>
      </c>
      <c r="Q429" s="220">
        <f>'приложение 1.1 '!H432</f>
        <v>0.83987100000000003</v>
      </c>
      <c r="R429" s="106"/>
      <c r="S429" s="106">
        <f>'приложение 1.1 '!I432</f>
        <v>0</v>
      </c>
      <c r="T429" s="106"/>
      <c r="U429" s="107" t="s">
        <v>260</v>
      </c>
      <c r="V429" s="109"/>
      <c r="W429" s="436" t="s">
        <v>1965</v>
      </c>
      <c r="X429" s="110">
        <v>10.5</v>
      </c>
      <c r="Y429" s="110">
        <v>8.4</v>
      </c>
      <c r="Z429" s="110">
        <v>13.27</v>
      </c>
      <c r="AA429" s="110">
        <v>24.86</v>
      </c>
    </row>
    <row r="430" spans="1:27" ht="119.1" customHeight="1">
      <c r="A430" s="201" t="str">
        <f>'приложение 1.1 '!A433</f>
        <v>2.1.5.10</v>
      </c>
      <c r="B430" s="140" t="str">
        <f>'приложение 1.1 '!B433</f>
        <v>Строительство КЛ-0,4кВ от проектируемой ТП до ЦТП</v>
      </c>
      <c r="C430" s="104" t="s">
        <v>1150</v>
      </c>
      <c r="D430" s="104" t="s">
        <v>473</v>
      </c>
      <c r="E430" s="203">
        <f>'приложение 1.1 '!E433</f>
        <v>0</v>
      </c>
      <c r="F430" s="104"/>
      <c r="G430" s="203">
        <f>'приложение 1.1 '!D433</f>
        <v>0.376</v>
      </c>
      <c r="H430" s="105"/>
      <c r="I430" s="104">
        <f>'приложение 1.1 '!F433</f>
        <v>2015</v>
      </c>
      <c r="J430" s="104">
        <f>'приложение 1.1 '!G433</f>
        <v>2015</v>
      </c>
      <c r="K430" s="174" t="s">
        <v>284</v>
      </c>
      <c r="L430" s="174" t="s">
        <v>284</v>
      </c>
      <c r="M430" s="174" t="s">
        <v>284</v>
      </c>
      <c r="N430" s="174" t="s">
        <v>284</v>
      </c>
      <c r="O430" s="443">
        <f t="shared" ref="O430" si="71">100-(S430*100/Q430)</f>
        <v>100</v>
      </c>
      <c r="P430" s="443">
        <f t="shared" ref="P430" si="72">O430</f>
        <v>100</v>
      </c>
      <c r="Q430" s="220">
        <f>'приложение 1.1 '!H433</f>
        <v>0.73379400000000006</v>
      </c>
      <c r="R430" s="106"/>
      <c r="S430" s="106">
        <f>'приложение 1.1 '!I433</f>
        <v>0</v>
      </c>
      <c r="T430" s="106"/>
      <c r="U430" s="107" t="s">
        <v>260</v>
      </c>
      <c r="V430" s="109"/>
      <c r="W430" s="436" t="s">
        <v>1965</v>
      </c>
      <c r="X430" s="110">
        <v>10.5</v>
      </c>
      <c r="Y430" s="110">
        <v>8.4</v>
      </c>
      <c r="Z430" s="110">
        <v>13.27</v>
      </c>
      <c r="AA430" s="110">
        <v>24.86</v>
      </c>
    </row>
    <row r="431" spans="1:27" ht="119.1" customHeight="1">
      <c r="A431" s="201" t="str">
        <f>'приложение 1.1 '!A434</f>
        <v>2.1.5.11</v>
      </c>
      <c r="B431" s="140" t="str">
        <f>'приложение 1.1 '!B434</f>
        <v>Строительство КЛ-0,4кВ от проектируемой ТП до ж/д ул.Энергетиков,41</v>
      </c>
      <c r="C431" s="104" t="s">
        <v>1150</v>
      </c>
      <c r="D431" s="104" t="s">
        <v>473</v>
      </c>
      <c r="E431" s="203">
        <f>'приложение 1.1 '!E434</f>
        <v>0</v>
      </c>
      <c r="F431" s="104"/>
      <c r="G431" s="203">
        <f>'приложение 1.1 '!D434</f>
        <v>0.17399999999999999</v>
      </c>
      <c r="H431" s="105"/>
      <c r="I431" s="104">
        <f>'приложение 1.1 '!F434</f>
        <v>2015</v>
      </c>
      <c r="J431" s="104">
        <f>'приложение 1.1 '!G434</f>
        <v>2015</v>
      </c>
      <c r="K431" s="174" t="s">
        <v>284</v>
      </c>
      <c r="L431" s="174" t="s">
        <v>284</v>
      </c>
      <c r="M431" s="174" t="s">
        <v>284</v>
      </c>
      <c r="N431" s="174" t="s">
        <v>284</v>
      </c>
      <c r="O431" s="443">
        <f t="shared" si="69"/>
        <v>100</v>
      </c>
      <c r="P431" s="443">
        <f t="shared" si="70"/>
        <v>100</v>
      </c>
      <c r="Q431" s="220">
        <f>'приложение 1.1 '!H434</f>
        <v>0.31597357999999998</v>
      </c>
      <c r="R431" s="106"/>
      <c r="S431" s="106">
        <f>'приложение 1.1 '!I434</f>
        <v>0</v>
      </c>
      <c r="T431" s="106"/>
      <c r="U431" s="107" t="s">
        <v>260</v>
      </c>
      <c r="V431" s="109"/>
      <c r="W431" s="436" t="s">
        <v>1965</v>
      </c>
      <c r="X431" s="110">
        <v>10.5</v>
      </c>
      <c r="Y431" s="110">
        <v>8.4</v>
      </c>
      <c r="Z431" s="110">
        <v>13.27</v>
      </c>
      <c r="AA431" s="110">
        <v>24.86</v>
      </c>
    </row>
    <row r="432" spans="1:27" ht="119.1" customHeight="1">
      <c r="A432" s="201" t="str">
        <f>'приложение 1.1 '!A435</f>
        <v>2.1.5.12</v>
      </c>
      <c r="B432" s="140" t="str">
        <f>'приложение 1.1 '!B435</f>
        <v>Строительство КЛ-0,4кВ от проектируемой ТП до ж/д ул.Энергетиков,43</v>
      </c>
      <c r="C432" s="104" t="s">
        <v>1150</v>
      </c>
      <c r="D432" s="104" t="s">
        <v>473</v>
      </c>
      <c r="E432" s="203">
        <f>'приложение 1.1 '!E435</f>
        <v>0</v>
      </c>
      <c r="F432" s="104"/>
      <c r="G432" s="203">
        <f>'приложение 1.1 '!D435</f>
        <v>0.16200000000000001</v>
      </c>
      <c r="H432" s="105"/>
      <c r="I432" s="104">
        <f>'приложение 1.1 '!F435</f>
        <v>2015</v>
      </c>
      <c r="J432" s="104">
        <f>'приложение 1.1 '!G435</f>
        <v>2015</v>
      </c>
      <c r="K432" s="174" t="s">
        <v>284</v>
      </c>
      <c r="L432" s="174" t="s">
        <v>284</v>
      </c>
      <c r="M432" s="174" t="s">
        <v>284</v>
      </c>
      <c r="N432" s="174" t="s">
        <v>284</v>
      </c>
      <c r="O432" s="443">
        <f t="shared" si="69"/>
        <v>100</v>
      </c>
      <c r="P432" s="443">
        <f t="shared" si="70"/>
        <v>100</v>
      </c>
      <c r="Q432" s="220">
        <f>'приложение 1.1 '!H435</f>
        <v>0.30658798999999998</v>
      </c>
      <c r="R432" s="106"/>
      <c r="S432" s="106">
        <f>'приложение 1.1 '!I435</f>
        <v>0</v>
      </c>
      <c r="T432" s="106"/>
      <c r="U432" s="107" t="s">
        <v>260</v>
      </c>
      <c r="V432" s="109"/>
      <c r="W432" s="436" t="s">
        <v>1965</v>
      </c>
      <c r="X432" s="110">
        <v>10.5</v>
      </c>
      <c r="Y432" s="110">
        <v>8.4</v>
      </c>
      <c r="Z432" s="110">
        <v>13.27</v>
      </c>
      <c r="AA432" s="110">
        <v>24.86</v>
      </c>
    </row>
    <row r="433" spans="1:27" ht="119.1" customHeight="1">
      <c r="A433" s="201" t="str">
        <f>'приложение 1.1 '!A436</f>
        <v>2.1.5.13</v>
      </c>
      <c r="B433" s="140" t="str">
        <f>'приложение 1.1 '!B436</f>
        <v>Строительство ВЛ-0,4кВ (ДНТ Дружба)</v>
      </c>
      <c r="C433" s="104" t="s">
        <v>1150</v>
      </c>
      <c r="D433" s="104" t="s">
        <v>473</v>
      </c>
      <c r="E433" s="203">
        <f>'приложение 1.1 '!E436</f>
        <v>0</v>
      </c>
      <c r="F433" s="104"/>
      <c r="G433" s="203">
        <f>'приложение 1.1 '!D436</f>
        <v>1</v>
      </c>
      <c r="H433" s="105"/>
      <c r="I433" s="104">
        <f>'приложение 1.1 '!F436</f>
        <v>2016</v>
      </c>
      <c r="J433" s="104">
        <f>'приложение 1.1 '!G436</f>
        <v>2016</v>
      </c>
      <c r="K433" s="174" t="s">
        <v>284</v>
      </c>
      <c r="L433" s="174" t="s">
        <v>284</v>
      </c>
      <c r="M433" s="174" t="s">
        <v>284</v>
      </c>
      <c r="N433" s="174" t="s">
        <v>284</v>
      </c>
      <c r="O433" s="443">
        <f t="shared" ref="O433" si="73">100-(S433*100/Q433)</f>
        <v>100</v>
      </c>
      <c r="P433" s="443">
        <f t="shared" ref="P433" si="74">O433</f>
        <v>100</v>
      </c>
      <c r="Q433" s="220">
        <f>'приложение 1.1 '!H436</f>
        <v>1.6444483299999999</v>
      </c>
      <c r="R433" s="106"/>
      <c r="S433" s="106">
        <f>'приложение 1.1 '!I436</f>
        <v>0</v>
      </c>
      <c r="T433" s="106"/>
      <c r="U433" s="107" t="s">
        <v>2054</v>
      </c>
      <c r="V433" s="109"/>
      <c r="W433" s="436" t="s">
        <v>1965</v>
      </c>
      <c r="X433" s="110">
        <v>10.5</v>
      </c>
      <c r="Y433" s="110">
        <v>8.4</v>
      </c>
      <c r="Z433" s="110">
        <v>13.27</v>
      </c>
      <c r="AA433" s="110">
        <v>24.86</v>
      </c>
    </row>
    <row r="434" spans="1:27" ht="119.1" customHeight="1">
      <c r="A434" s="201" t="str">
        <f>'приложение 1.1 '!A437</f>
        <v>2.1.5.14</v>
      </c>
      <c r="B434" s="140" t="str">
        <f>'приложение 1.1 '!B437</f>
        <v>Строительство КЛ-0,4кВ от ТП-600 до д/с №6 "Василек"</v>
      </c>
      <c r="C434" s="104" t="s">
        <v>1150</v>
      </c>
      <c r="D434" s="104" t="s">
        <v>473</v>
      </c>
      <c r="E434" s="203">
        <f>'приложение 1.1 '!E437</f>
        <v>0</v>
      </c>
      <c r="F434" s="104"/>
      <c r="G434" s="203">
        <f>'приложение 1.1 '!D437</f>
        <v>0.41820000000000002</v>
      </c>
      <c r="H434" s="105"/>
      <c r="I434" s="104">
        <f>'приложение 1.1 '!F437</f>
        <v>2016</v>
      </c>
      <c r="J434" s="104">
        <f>'приложение 1.1 '!G437</f>
        <v>2016</v>
      </c>
      <c r="K434" s="174" t="s">
        <v>284</v>
      </c>
      <c r="L434" s="174" t="s">
        <v>284</v>
      </c>
      <c r="M434" s="174" t="s">
        <v>284</v>
      </c>
      <c r="N434" s="174" t="s">
        <v>284</v>
      </c>
      <c r="O434" s="443">
        <f t="shared" ref="O434" si="75">100-(S434*100/Q434)</f>
        <v>100</v>
      </c>
      <c r="P434" s="443">
        <f t="shared" ref="P434" si="76">O434</f>
        <v>100</v>
      </c>
      <c r="Q434" s="220">
        <f>'приложение 1.1 '!H437</f>
        <v>0.65517099999999995</v>
      </c>
      <c r="R434" s="106"/>
      <c r="S434" s="106">
        <f>'приложение 1.1 '!I437</f>
        <v>0</v>
      </c>
      <c r="T434" s="106"/>
      <c r="U434" s="107" t="s">
        <v>2121</v>
      </c>
      <c r="V434" s="109"/>
      <c r="W434" s="436" t="s">
        <v>2122</v>
      </c>
      <c r="X434" s="110">
        <v>10.5</v>
      </c>
      <c r="Y434" s="110">
        <v>8.4</v>
      </c>
      <c r="Z434" s="110">
        <v>13.27</v>
      </c>
      <c r="AA434" s="110">
        <v>24.86</v>
      </c>
    </row>
    <row r="435" spans="1:27" ht="119.1" customHeight="1">
      <c r="A435" s="201" t="str">
        <f>'приложение 1.1 '!A438</f>
        <v>2.1.5.15</v>
      </c>
      <c r="B435" s="140" t="str">
        <f>'приложение 1.1 '!B438</f>
        <v>Строительство КЛ-0,4кВ от ТП-367 до ж/д Республики,83</v>
      </c>
      <c r="C435" s="104" t="s">
        <v>1150</v>
      </c>
      <c r="D435" s="104" t="s">
        <v>473</v>
      </c>
      <c r="E435" s="203">
        <f>'приложение 1.1 '!E438</f>
        <v>0</v>
      </c>
      <c r="F435" s="104"/>
      <c r="G435" s="203">
        <f>'приложение 1.1 '!D438</f>
        <v>0.20399999999999999</v>
      </c>
      <c r="H435" s="105"/>
      <c r="I435" s="104">
        <f>'приложение 1.1 '!F438</f>
        <v>2016</v>
      </c>
      <c r="J435" s="104">
        <f>'приложение 1.1 '!G438</f>
        <v>2016</v>
      </c>
      <c r="K435" s="174" t="s">
        <v>284</v>
      </c>
      <c r="L435" s="174" t="s">
        <v>284</v>
      </c>
      <c r="M435" s="174" t="s">
        <v>284</v>
      </c>
      <c r="N435" s="174" t="s">
        <v>284</v>
      </c>
      <c r="O435" s="443">
        <f t="shared" ref="O435" si="77">100-(S435*100/Q435)</f>
        <v>100</v>
      </c>
      <c r="P435" s="443">
        <f t="shared" ref="P435" si="78">O435</f>
        <v>100</v>
      </c>
      <c r="Q435" s="220">
        <f>'приложение 1.1 '!H438</f>
        <v>0.30827200000000005</v>
      </c>
      <c r="R435" s="106"/>
      <c r="S435" s="106">
        <f>'приложение 1.1 '!I438</f>
        <v>0</v>
      </c>
      <c r="T435" s="106"/>
      <c r="U435" s="107" t="s">
        <v>2139</v>
      </c>
      <c r="V435" s="109"/>
      <c r="W435" s="436"/>
      <c r="X435" s="110">
        <v>10.5</v>
      </c>
      <c r="Y435" s="110">
        <v>8.4</v>
      </c>
      <c r="Z435" s="110">
        <v>13.27</v>
      </c>
      <c r="AA435" s="110">
        <v>24.86</v>
      </c>
    </row>
    <row r="436" spans="1:27" ht="119.1" customHeight="1">
      <c r="A436" s="201" t="str">
        <f>'приложение 1.1 '!A439</f>
        <v>2.1.5.16</v>
      </c>
      <c r="B436" s="140" t="str">
        <f>'приложение 1.1 '!B439</f>
        <v>Строительство КЛ-0,4 кВ ТП-392 - 30 лет Победы, 3А</v>
      </c>
      <c r="C436" s="104" t="s">
        <v>1150</v>
      </c>
      <c r="D436" s="104" t="s">
        <v>473</v>
      </c>
      <c r="E436" s="203">
        <f>'приложение 1.1 '!E439</f>
        <v>0</v>
      </c>
      <c r="F436" s="104"/>
      <c r="G436" s="203">
        <f>'приложение 1.1 '!D439</f>
        <v>0.53500000000000003</v>
      </c>
      <c r="H436" s="105"/>
      <c r="I436" s="104">
        <f>'приложение 1.1 '!F439</f>
        <v>2017</v>
      </c>
      <c r="J436" s="104">
        <f>'приложение 1.1 '!G439</f>
        <v>2017</v>
      </c>
      <c r="K436" s="174" t="s">
        <v>284</v>
      </c>
      <c r="L436" s="174" t="s">
        <v>284</v>
      </c>
      <c r="M436" s="174" t="s">
        <v>284</v>
      </c>
      <c r="N436" s="174" t="s">
        <v>284</v>
      </c>
      <c r="O436" s="443">
        <f t="shared" ref="O436" si="79">100-(S436*100/Q436)</f>
        <v>0</v>
      </c>
      <c r="P436" s="443">
        <f t="shared" ref="P436" si="80">O436</f>
        <v>0</v>
      </c>
      <c r="Q436" s="220">
        <f>'приложение 1.1 '!H439</f>
        <v>0.86785000000000001</v>
      </c>
      <c r="R436" s="106"/>
      <c r="S436" s="106">
        <f>'приложение 1.1 '!I439</f>
        <v>0.86785000000000001</v>
      </c>
      <c r="T436" s="106"/>
      <c r="U436" s="107" t="s">
        <v>2261</v>
      </c>
      <c r="V436" s="109"/>
      <c r="W436" s="436" t="s">
        <v>2263</v>
      </c>
      <c r="X436" s="110">
        <v>10.5</v>
      </c>
      <c r="Y436" s="110">
        <v>8.4</v>
      </c>
      <c r="Z436" s="110">
        <v>13.27</v>
      </c>
      <c r="AA436" s="110">
        <v>24.86</v>
      </c>
    </row>
    <row r="437" spans="1:27" ht="119.1" customHeight="1">
      <c r="A437" s="201" t="str">
        <f>'приложение 1.1 '!A440</f>
        <v>2.1.5.17</v>
      </c>
      <c r="B437" s="140" t="str">
        <f>'приложение 1.1 '!B440</f>
        <v>Строительство КЛ-0,4 кВ ТП-392 - Ленина, 28</v>
      </c>
      <c r="C437" s="104" t="s">
        <v>1150</v>
      </c>
      <c r="D437" s="104" t="s">
        <v>473</v>
      </c>
      <c r="E437" s="203">
        <f>'приложение 1.1 '!E440</f>
        <v>0</v>
      </c>
      <c r="F437" s="104"/>
      <c r="G437" s="203">
        <f>'приложение 1.1 '!D440</f>
        <v>0.39200000000000002</v>
      </c>
      <c r="H437" s="105"/>
      <c r="I437" s="104">
        <f>'приложение 1.1 '!F440</f>
        <v>2017</v>
      </c>
      <c r="J437" s="104">
        <f>'приложение 1.1 '!G440</f>
        <v>2017</v>
      </c>
      <c r="K437" s="174" t="s">
        <v>284</v>
      </c>
      <c r="L437" s="174" t="s">
        <v>284</v>
      </c>
      <c r="M437" s="174" t="s">
        <v>284</v>
      </c>
      <c r="N437" s="174" t="s">
        <v>284</v>
      </c>
      <c r="O437" s="443">
        <f t="shared" ref="O437" si="81">100-(S437*100/Q437)</f>
        <v>0</v>
      </c>
      <c r="P437" s="443">
        <f t="shared" ref="P437" si="82">O437</f>
        <v>0</v>
      </c>
      <c r="Q437" s="220">
        <f>'приложение 1.1 '!H440</f>
        <v>0.62136999999999998</v>
      </c>
      <c r="R437" s="106"/>
      <c r="S437" s="106">
        <f>'приложение 1.1 '!I440</f>
        <v>0.62136999999999998</v>
      </c>
      <c r="T437" s="106"/>
      <c r="U437" s="107" t="s">
        <v>2262</v>
      </c>
      <c r="V437" s="109"/>
      <c r="W437" s="436" t="s">
        <v>2264</v>
      </c>
      <c r="X437" s="110">
        <v>10.5</v>
      </c>
      <c r="Y437" s="110">
        <v>8.4</v>
      </c>
      <c r="Z437" s="110">
        <v>13.27</v>
      </c>
      <c r="AA437" s="110">
        <v>24.86</v>
      </c>
    </row>
    <row r="438" spans="1:27" ht="33">
      <c r="A438" s="435" t="str">
        <f>'приложение 1.1 '!A441</f>
        <v>2.1.6.</v>
      </c>
      <c r="B438" s="207" t="str">
        <f>'приложение 1.1 '!B441</f>
        <v>Прочие электросетевые объекты</v>
      </c>
      <c r="C438" s="104"/>
      <c r="D438" s="104"/>
      <c r="E438" s="203">
        <f>'приложение 1.1 '!E441</f>
        <v>0</v>
      </c>
      <c r="F438" s="104"/>
      <c r="G438" s="203">
        <f>'приложение 1.1 '!D441</f>
        <v>0</v>
      </c>
      <c r="H438" s="105"/>
      <c r="I438" s="104">
        <f>'приложение 1.1 '!F441</f>
        <v>0</v>
      </c>
      <c r="J438" s="104">
        <f>'приложение 1.1 '!G441</f>
        <v>0</v>
      </c>
      <c r="K438" s="174"/>
      <c r="L438" s="174"/>
      <c r="M438" s="174"/>
      <c r="N438" s="174"/>
      <c r="O438" s="443" t="e">
        <f t="shared" ref="O438:O444" si="83">100-(S438*100/Q438)</f>
        <v>#DIV/0!</v>
      </c>
      <c r="P438" s="443" t="e">
        <f t="shared" ref="P438:P444" si="84">O438</f>
        <v>#DIV/0!</v>
      </c>
      <c r="Q438" s="220">
        <f>'приложение 1.1 '!H441</f>
        <v>0</v>
      </c>
      <c r="R438" s="106"/>
      <c r="S438" s="106">
        <f>'приложение 1.1 '!I441</f>
        <v>0</v>
      </c>
      <c r="T438" s="106"/>
      <c r="U438" s="107"/>
      <c r="V438" s="109"/>
      <c r="W438" s="436"/>
      <c r="X438" s="110"/>
      <c r="Y438" s="110"/>
      <c r="Z438" s="110"/>
      <c r="AA438" s="110"/>
    </row>
    <row r="439" spans="1:27" ht="81">
      <c r="A439" s="201" t="str">
        <f>'приложение 1.1 '!A442</f>
        <v>2.1.6.1</v>
      </c>
      <c r="B439" s="140" t="str">
        <f>'приложение 1.1 '!B442</f>
        <v>Покупка объектов электросетевого хозяйства</v>
      </c>
      <c r="C439" s="104" t="s">
        <v>1150</v>
      </c>
      <c r="D439" s="104" t="s">
        <v>473</v>
      </c>
      <c r="E439" s="203">
        <f>'приложение 1.1 '!E442</f>
        <v>17.48</v>
      </c>
      <c r="F439" s="104"/>
      <c r="G439" s="203">
        <f>'приложение 1.1 '!D442</f>
        <v>6.9794999999999998</v>
      </c>
      <c r="H439" s="105"/>
      <c r="I439" s="104">
        <f>'приложение 1.1 '!F442</f>
        <v>2013</v>
      </c>
      <c r="J439" s="104" t="str">
        <f>'приложение 1.1 '!G442</f>
        <v>2017.</v>
      </c>
      <c r="K439" s="174" t="s">
        <v>284</v>
      </c>
      <c r="L439" s="174" t="s">
        <v>284</v>
      </c>
      <c r="M439" s="174" t="s">
        <v>284</v>
      </c>
      <c r="N439" s="174" t="s">
        <v>284</v>
      </c>
      <c r="O439" s="443">
        <f t="shared" si="83"/>
        <v>100</v>
      </c>
      <c r="P439" s="443">
        <f t="shared" si="84"/>
        <v>100</v>
      </c>
      <c r="Q439" s="220">
        <f>'приложение 1.1 '!H442</f>
        <v>88.515260799999993</v>
      </c>
      <c r="R439" s="106"/>
      <c r="S439" s="106">
        <f>'приложение 1.1 '!I442</f>
        <v>-1.0096090630185017E-15</v>
      </c>
      <c r="T439" s="106"/>
      <c r="U439" s="107" t="s">
        <v>1963</v>
      </c>
      <c r="V439" s="109"/>
      <c r="W439" s="436" t="s">
        <v>1965</v>
      </c>
      <c r="X439" s="110">
        <v>10.5</v>
      </c>
      <c r="Y439" s="110">
        <v>8.4</v>
      </c>
      <c r="Z439" s="110">
        <v>13.27</v>
      </c>
      <c r="AA439" s="110">
        <v>24.86</v>
      </c>
    </row>
    <row r="440" spans="1:27" ht="81">
      <c r="A440" s="201" t="str">
        <f>'приложение 1.1 '!A443</f>
        <v>2.1.6.3</v>
      </c>
      <c r="B440" s="140" t="str">
        <f>'приложение 1.1 '!B443</f>
        <v>Трассоискатель RD8000 PDL с генератором</v>
      </c>
      <c r="C440" s="104" t="s">
        <v>1150</v>
      </c>
      <c r="D440" s="104" t="s">
        <v>473</v>
      </c>
      <c r="E440" s="203">
        <f>'приложение 1.1 '!E443</f>
        <v>0</v>
      </c>
      <c r="F440" s="104"/>
      <c r="G440" s="203">
        <f>'приложение 1.1 '!D443</f>
        <v>0</v>
      </c>
      <c r="H440" s="105"/>
      <c r="I440" s="104">
        <f>'приложение 1.1 '!F443</f>
        <v>2015</v>
      </c>
      <c r="J440" s="104">
        <f>'приложение 1.1 '!G443</f>
        <v>2015</v>
      </c>
      <c r="K440" s="174" t="s">
        <v>284</v>
      </c>
      <c r="L440" s="174" t="s">
        <v>284</v>
      </c>
      <c r="M440" s="174" t="s">
        <v>284</v>
      </c>
      <c r="N440" s="174" t="s">
        <v>284</v>
      </c>
      <c r="O440" s="443">
        <f t="shared" si="83"/>
        <v>100</v>
      </c>
      <c r="P440" s="443">
        <f t="shared" si="84"/>
        <v>100</v>
      </c>
      <c r="Q440" s="220">
        <f>'приложение 1.1 '!H443</f>
        <v>0.34899999999999998</v>
      </c>
      <c r="R440" s="106"/>
      <c r="S440" s="106">
        <f>'приложение 1.1 '!I443</f>
        <v>0</v>
      </c>
      <c r="T440" s="106"/>
      <c r="U440" s="107" t="s">
        <v>1963</v>
      </c>
      <c r="V440" s="109"/>
      <c r="W440" s="436" t="s">
        <v>1965</v>
      </c>
      <c r="X440" s="110">
        <v>10.5</v>
      </c>
      <c r="Y440" s="110">
        <v>8.4</v>
      </c>
      <c r="Z440" s="110">
        <v>13.27</v>
      </c>
      <c r="AA440" s="110">
        <v>24.86</v>
      </c>
    </row>
    <row r="441" spans="1:27" ht="159" customHeight="1">
      <c r="A441" s="201" t="str">
        <f>'приложение 1.1 '!A444</f>
        <v>2.1.6.5</v>
      </c>
      <c r="B441" s="140" t="str">
        <f>'приложение 1.1 '!B444</f>
        <v xml:space="preserve">Подстанция № 68 35/6 кВ </v>
      </c>
      <c r="C441" s="104" t="s">
        <v>1150</v>
      </c>
      <c r="D441" s="104" t="s">
        <v>473</v>
      </c>
      <c r="E441" s="203">
        <f>'приложение 1.1 '!E444</f>
        <v>8</v>
      </c>
      <c r="F441" s="104"/>
      <c r="G441" s="203">
        <f>'приложение 1.1 '!D444</f>
        <v>0</v>
      </c>
      <c r="H441" s="105"/>
      <c r="I441" s="104">
        <f>'приложение 1.1 '!F444</f>
        <v>2015</v>
      </c>
      <c r="J441" s="104">
        <f>'приложение 1.1 '!G444</f>
        <v>2015</v>
      </c>
      <c r="K441" s="174" t="s">
        <v>284</v>
      </c>
      <c r="L441" s="174" t="s">
        <v>284</v>
      </c>
      <c r="M441" s="174" t="s">
        <v>284</v>
      </c>
      <c r="N441" s="174" t="s">
        <v>284</v>
      </c>
      <c r="O441" s="443">
        <f t="shared" si="83"/>
        <v>100</v>
      </c>
      <c r="P441" s="443">
        <f t="shared" si="84"/>
        <v>100</v>
      </c>
      <c r="Q441" s="220">
        <f>'приложение 1.1 '!H444</f>
        <v>110.14678050000001</v>
      </c>
      <c r="R441" s="106"/>
      <c r="S441" s="106">
        <f>'приложение 1.1 '!I444</f>
        <v>0</v>
      </c>
      <c r="T441" s="106"/>
      <c r="U441" s="107" t="s">
        <v>1959</v>
      </c>
      <c r="V441" s="109"/>
      <c r="W441" s="436" t="s">
        <v>1958</v>
      </c>
      <c r="X441" s="110">
        <v>10.5</v>
      </c>
      <c r="Y441" s="110">
        <v>8.4</v>
      </c>
      <c r="Z441" s="110">
        <v>13.27</v>
      </c>
      <c r="AA441" s="110">
        <v>24.86</v>
      </c>
    </row>
    <row r="442" spans="1:27" ht="96" customHeight="1">
      <c r="A442" s="201" t="str">
        <f>'приложение 1.1 '!A445</f>
        <v>2.1.6.6</v>
      </c>
      <c r="B442" s="140" t="str">
        <f>'приложение 1.1 '!B445</f>
        <v>АГП-22Т на базе автомобиля КАМАЗ-43253 колесная формула (4х2)</v>
      </c>
      <c r="C442" s="104" t="s">
        <v>1150</v>
      </c>
      <c r="D442" s="104" t="s">
        <v>473</v>
      </c>
      <c r="E442" s="203">
        <f>'приложение 1.1 '!E445</f>
        <v>0</v>
      </c>
      <c r="F442" s="104"/>
      <c r="G442" s="203">
        <f>'приложение 1.1 '!D445</f>
        <v>0</v>
      </c>
      <c r="H442" s="105"/>
      <c r="I442" s="104">
        <f>'приложение 1.1 '!F445</f>
        <v>2015</v>
      </c>
      <c r="J442" s="104">
        <f>'приложение 1.1 '!G445</f>
        <v>2015</v>
      </c>
      <c r="K442" s="174" t="s">
        <v>284</v>
      </c>
      <c r="L442" s="174" t="s">
        <v>284</v>
      </c>
      <c r="M442" s="174" t="s">
        <v>284</v>
      </c>
      <c r="N442" s="174" t="s">
        <v>284</v>
      </c>
      <c r="O442" s="443">
        <f t="shared" si="83"/>
        <v>100</v>
      </c>
      <c r="P442" s="443">
        <f t="shared" si="84"/>
        <v>100</v>
      </c>
      <c r="Q442" s="220">
        <f>'приложение 1.1 '!H445</f>
        <v>5.0422275599999997</v>
      </c>
      <c r="R442" s="106"/>
      <c r="S442" s="106">
        <f>'приложение 1.1 '!I445</f>
        <v>0</v>
      </c>
      <c r="T442" s="106"/>
      <c r="U442" s="107" t="s">
        <v>1960</v>
      </c>
      <c r="V442" s="109"/>
      <c r="W442" s="436" t="s">
        <v>1965</v>
      </c>
      <c r="X442" s="110">
        <v>10.5</v>
      </c>
      <c r="Y442" s="110">
        <v>8.4</v>
      </c>
      <c r="Z442" s="110">
        <v>13.27</v>
      </c>
      <c r="AA442" s="110">
        <v>24.86</v>
      </c>
    </row>
    <row r="443" spans="1:27" ht="81">
      <c r="A443" s="201" t="str">
        <f>'приложение 1.1 '!A446</f>
        <v>2.1.6.7</v>
      </c>
      <c r="B443" s="140" t="str">
        <f>'приложение 1.1 '!B446</f>
        <v>Автоцистерна вакуумная МВ-10-КО на базе автомобиля КАМАЗ 43118-3017-46 колесная формула (6х6) вездеход</v>
      </c>
      <c r="C443" s="104" t="s">
        <v>1150</v>
      </c>
      <c r="D443" s="104" t="s">
        <v>473</v>
      </c>
      <c r="E443" s="203">
        <f>'приложение 1.1 '!E446</f>
        <v>0</v>
      </c>
      <c r="F443" s="104"/>
      <c r="G443" s="203">
        <f>'приложение 1.1 '!D446</f>
        <v>0</v>
      </c>
      <c r="H443" s="105"/>
      <c r="I443" s="104">
        <f>'приложение 1.1 '!F446</f>
        <v>2015</v>
      </c>
      <c r="J443" s="104">
        <f>'приложение 1.1 '!G446</f>
        <v>2015</v>
      </c>
      <c r="K443" s="174" t="s">
        <v>284</v>
      </c>
      <c r="L443" s="174" t="s">
        <v>284</v>
      </c>
      <c r="M443" s="174" t="s">
        <v>284</v>
      </c>
      <c r="N443" s="174" t="s">
        <v>284</v>
      </c>
      <c r="O443" s="443">
        <f t="shared" si="83"/>
        <v>100</v>
      </c>
      <c r="P443" s="443">
        <f t="shared" si="84"/>
        <v>100</v>
      </c>
      <c r="Q443" s="220">
        <f>'приложение 1.1 '!H446</f>
        <v>2.9821325000000001</v>
      </c>
      <c r="R443" s="106"/>
      <c r="S443" s="106">
        <f>'приложение 1.1 '!I446</f>
        <v>0</v>
      </c>
      <c r="T443" s="106"/>
      <c r="U443" s="107" t="s">
        <v>1961</v>
      </c>
      <c r="V443" s="109"/>
      <c r="W443" s="436" t="s">
        <v>1965</v>
      </c>
      <c r="X443" s="110">
        <v>10.5</v>
      </c>
      <c r="Y443" s="110">
        <v>8.4</v>
      </c>
      <c r="Z443" s="110">
        <v>13.27</v>
      </c>
      <c r="AA443" s="110">
        <v>24.86</v>
      </c>
    </row>
    <row r="444" spans="1:27" ht="114.75" customHeight="1">
      <c r="A444" s="201" t="str">
        <f>'приложение 1.1 '!A447</f>
        <v>2.1.6.8</v>
      </c>
      <c r="B444" s="140" t="str">
        <f>'приложение 1.1 '!B447</f>
        <v>ПАРМ на базе автомобиля КАМАЗ 5350 колесная формула (6х6) вездеход</v>
      </c>
      <c r="C444" s="104" t="s">
        <v>1150</v>
      </c>
      <c r="D444" s="104" t="s">
        <v>473</v>
      </c>
      <c r="E444" s="203">
        <f>'приложение 1.1 '!E447</f>
        <v>0</v>
      </c>
      <c r="F444" s="104"/>
      <c r="G444" s="203">
        <f>'приложение 1.1 '!D447</f>
        <v>0</v>
      </c>
      <c r="H444" s="105"/>
      <c r="I444" s="104">
        <f>'приложение 1.1 '!F447</f>
        <v>2015</v>
      </c>
      <c r="J444" s="104">
        <f>'приложение 1.1 '!G447</f>
        <v>2015</v>
      </c>
      <c r="K444" s="174" t="s">
        <v>284</v>
      </c>
      <c r="L444" s="174" t="s">
        <v>284</v>
      </c>
      <c r="M444" s="174" t="s">
        <v>284</v>
      </c>
      <c r="N444" s="174" t="s">
        <v>284</v>
      </c>
      <c r="O444" s="443">
        <f t="shared" si="83"/>
        <v>100</v>
      </c>
      <c r="P444" s="443">
        <f t="shared" si="84"/>
        <v>100</v>
      </c>
      <c r="Q444" s="220">
        <f>'приложение 1.1 '!H447</f>
        <v>3.6515227100000001</v>
      </c>
      <c r="R444" s="106"/>
      <c r="S444" s="106">
        <f>'приложение 1.1 '!I447</f>
        <v>0</v>
      </c>
      <c r="T444" s="106"/>
      <c r="U444" s="107" t="s">
        <v>1962</v>
      </c>
      <c r="V444" s="109"/>
      <c r="W444" s="436" t="s">
        <v>1965</v>
      </c>
      <c r="X444" s="110">
        <v>10.5</v>
      </c>
      <c r="Y444" s="110">
        <v>8.4</v>
      </c>
      <c r="Z444" s="110">
        <v>13.27</v>
      </c>
      <c r="AA444" s="110">
        <v>24.86</v>
      </c>
    </row>
    <row r="445" spans="1:27" ht="114.75" customHeight="1">
      <c r="A445" s="201" t="str">
        <f>'приложение 1.1 '!A448</f>
        <v>2.1.6.9</v>
      </c>
      <c r="B445" s="140" t="str">
        <f>'приложение 1.1 '!B448</f>
        <v>Установка GRUNDODRILL 15XP Twin Drive</v>
      </c>
      <c r="C445" s="104" t="s">
        <v>1150</v>
      </c>
      <c r="D445" s="104" t="s">
        <v>473</v>
      </c>
      <c r="E445" s="203">
        <f>'приложение 1.1 '!E448</f>
        <v>0</v>
      </c>
      <c r="F445" s="104"/>
      <c r="G445" s="203">
        <f>'приложение 1.1 '!D448</f>
        <v>0</v>
      </c>
      <c r="H445" s="105"/>
      <c r="I445" s="104">
        <f>'приложение 1.1 '!F448</f>
        <v>2015</v>
      </c>
      <c r="J445" s="104">
        <f>'приложение 1.1 '!G448</f>
        <v>2015</v>
      </c>
      <c r="K445" s="174" t="s">
        <v>284</v>
      </c>
      <c r="L445" s="174" t="s">
        <v>284</v>
      </c>
      <c r="M445" s="174" t="s">
        <v>284</v>
      </c>
      <c r="N445" s="174" t="s">
        <v>284</v>
      </c>
      <c r="O445" s="443">
        <f t="shared" ref="O445" si="85">100-(S445*100/Q445)</f>
        <v>100</v>
      </c>
      <c r="P445" s="443">
        <f t="shared" ref="P445" si="86">O445</f>
        <v>100</v>
      </c>
      <c r="Q445" s="220">
        <f>'приложение 1.1 '!H448</f>
        <v>34.804427400000002</v>
      </c>
      <c r="R445" s="106"/>
      <c r="S445" s="106">
        <f>'приложение 1.1 '!I448</f>
        <v>0</v>
      </c>
      <c r="T445" s="106"/>
      <c r="U445" s="107" t="s">
        <v>1962</v>
      </c>
      <c r="V445" s="109"/>
      <c r="W445" s="436" t="s">
        <v>1965</v>
      </c>
      <c r="X445" s="110">
        <v>10.5</v>
      </c>
      <c r="Y445" s="110">
        <v>8.4</v>
      </c>
      <c r="Z445" s="110">
        <v>13.27</v>
      </c>
      <c r="AA445" s="110">
        <v>24.86</v>
      </c>
    </row>
    <row r="446" spans="1:27" ht="114.75" customHeight="1">
      <c r="A446" s="201" t="str">
        <f>'приложение 1.1 '!A449</f>
        <v>2.1.6.10</v>
      </c>
      <c r="B446" s="140" t="str">
        <f>'приложение 1.1 '!B449</f>
        <v>Производственные помещения ул.Аэрофлотская,23 г.Сургут</v>
      </c>
      <c r="C446" s="104" t="s">
        <v>1150</v>
      </c>
      <c r="D446" s="104" t="s">
        <v>473</v>
      </c>
      <c r="E446" s="203">
        <f>'приложение 1.1 '!E449</f>
        <v>0</v>
      </c>
      <c r="F446" s="104"/>
      <c r="G446" s="203">
        <f>'приложение 1.1 '!D449</f>
        <v>0</v>
      </c>
      <c r="H446" s="105"/>
      <c r="I446" s="104">
        <f>'приложение 1.1 '!F449</f>
        <v>2016</v>
      </c>
      <c r="J446" s="104">
        <f>'приложение 1.1 '!G449</f>
        <v>2016</v>
      </c>
      <c r="K446" s="174" t="s">
        <v>284</v>
      </c>
      <c r="L446" s="174" t="s">
        <v>284</v>
      </c>
      <c r="M446" s="174" t="s">
        <v>284</v>
      </c>
      <c r="N446" s="174" t="s">
        <v>284</v>
      </c>
      <c r="O446" s="443">
        <f t="shared" ref="O446:O455" si="87">100-(S446*100/Q446)</f>
        <v>100</v>
      </c>
      <c r="P446" s="443">
        <f t="shared" ref="P446:P455" si="88">O446</f>
        <v>100</v>
      </c>
      <c r="Q446" s="220">
        <f>'приложение 1.1 '!H449</f>
        <v>95.503399999999999</v>
      </c>
      <c r="R446" s="106"/>
      <c r="S446" s="106">
        <f>'приложение 1.1 '!I449</f>
        <v>0</v>
      </c>
      <c r="T446" s="106"/>
      <c r="U446" s="107" t="s">
        <v>2143</v>
      </c>
      <c r="V446" s="109"/>
      <c r="W446" s="436" t="s">
        <v>2144</v>
      </c>
      <c r="X446" s="110">
        <v>10.5</v>
      </c>
      <c r="Y446" s="110">
        <v>8.4</v>
      </c>
      <c r="Z446" s="110">
        <v>13.27</v>
      </c>
      <c r="AA446" s="110">
        <v>24.86</v>
      </c>
    </row>
    <row r="447" spans="1:27" ht="114.75" customHeight="1">
      <c r="A447" s="201" t="str">
        <f>'приложение 1.1 '!A450</f>
        <v>2.1.6.11</v>
      </c>
      <c r="B447" s="140" t="str">
        <f>'приложение 1.1 '!B450</f>
        <v>ПС 35/6 кВ № 121 г.Сургут</v>
      </c>
      <c r="C447" s="104" t="s">
        <v>1150</v>
      </c>
      <c r="D447" s="104" t="s">
        <v>473</v>
      </c>
      <c r="E447" s="203">
        <f>'приложение 1.1 '!E450</f>
        <v>4</v>
      </c>
      <c r="F447" s="104"/>
      <c r="G447" s="203">
        <f>'приложение 1.1 '!D450</f>
        <v>0</v>
      </c>
      <c r="H447" s="105"/>
      <c r="I447" s="104">
        <f>'приложение 1.1 '!F450</f>
        <v>2016</v>
      </c>
      <c r="J447" s="104">
        <f>'приложение 1.1 '!G450</f>
        <v>2016</v>
      </c>
      <c r="K447" s="174" t="s">
        <v>284</v>
      </c>
      <c r="L447" s="174" t="s">
        <v>284</v>
      </c>
      <c r="M447" s="174" t="s">
        <v>284</v>
      </c>
      <c r="N447" s="174" t="s">
        <v>284</v>
      </c>
      <c r="O447" s="443">
        <f t="shared" si="87"/>
        <v>100</v>
      </c>
      <c r="P447" s="443">
        <f t="shared" si="88"/>
        <v>100</v>
      </c>
      <c r="Q447" s="220">
        <f>'приложение 1.1 '!H450</f>
        <v>80.2</v>
      </c>
      <c r="R447" s="106"/>
      <c r="S447" s="106">
        <f>'приложение 1.1 '!I450</f>
        <v>0</v>
      </c>
      <c r="T447" s="106"/>
      <c r="U447" s="107" t="s">
        <v>1959</v>
      </c>
      <c r="V447" s="109"/>
      <c r="W447" s="436" t="s">
        <v>1959</v>
      </c>
      <c r="X447" s="110">
        <v>10.5</v>
      </c>
      <c r="Y447" s="110">
        <v>8.4</v>
      </c>
      <c r="Z447" s="110">
        <v>13.27</v>
      </c>
      <c r="AA447" s="110">
        <v>24.86</v>
      </c>
    </row>
    <row r="448" spans="1:27" ht="114.75" customHeight="1">
      <c r="A448" s="201" t="str">
        <f>'приложение 1.1 '!A451</f>
        <v>2.1.6.12</v>
      </c>
      <c r="B448" s="140" t="str">
        <f>'приложение 1.1 '!B451</f>
        <v>ВЛ ПС-121,68 г.Сургут</v>
      </c>
      <c r="C448" s="104" t="s">
        <v>1150</v>
      </c>
      <c r="D448" s="104" t="s">
        <v>473</v>
      </c>
      <c r="E448" s="203">
        <f>'приложение 1.1 '!E451</f>
        <v>0</v>
      </c>
      <c r="F448" s="104"/>
      <c r="G448" s="203">
        <f>'приложение 1.1 '!D451</f>
        <v>13.353999999999999</v>
      </c>
      <c r="H448" s="105"/>
      <c r="I448" s="104">
        <f>'приложение 1.1 '!F451</f>
        <v>2016</v>
      </c>
      <c r="J448" s="104">
        <f>'приложение 1.1 '!G451</f>
        <v>2016</v>
      </c>
      <c r="K448" s="174" t="s">
        <v>284</v>
      </c>
      <c r="L448" s="174" t="s">
        <v>284</v>
      </c>
      <c r="M448" s="174" t="s">
        <v>284</v>
      </c>
      <c r="N448" s="174" t="s">
        <v>284</v>
      </c>
      <c r="O448" s="443">
        <f t="shared" si="87"/>
        <v>100</v>
      </c>
      <c r="P448" s="443">
        <f t="shared" si="88"/>
        <v>100</v>
      </c>
      <c r="Q448" s="220">
        <f>'приложение 1.1 '!H451</f>
        <v>7</v>
      </c>
      <c r="R448" s="106"/>
      <c r="S448" s="106">
        <f>'приложение 1.1 '!I451</f>
        <v>0</v>
      </c>
      <c r="T448" s="106"/>
      <c r="U448" s="107" t="s">
        <v>1959</v>
      </c>
      <c r="V448" s="109"/>
      <c r="W448" s="436" t="s">
        <v>1959</v>
      </c>
      <c r="X448" s="110">
        <v>10.5</v>
      </c>
      <c r="Y448" s="110">
        <v>8.4</v>
      </c>
      <c r="Z448" s="110">
        <v>13.27</v>
      </c>
      <c r="AA448" s="110">
        <v>24.86</v>
      </c>
    </row>
    <row r="449" spans="1:27" ht="114.75" customHeight="1">
      <c r="A449" s="201" t="str">
        <f>'приложение 1.1 '!A452</f>
        <v>2.1.6.13</v>
      </c>
      <c r="B449" s="140" t="str">
        <f>'приложение 1.1 '!B452</f>
        <v>Тягач МАЗ 6430В9-1421-021</v>
      </c>
      <c r="C449" s="104" t="s">
        <v>1150</v>
      </c>
      <c r="D449" s="104" t="s">
        <v>473</v>
      </c>
      <c r="E449" s="203">
        <f>'приложение 1.1 '!E452</f>
        <v>0</v>
      </c>
      <c r="F449" s="104"/>
      <c r="G449" s="203">
        <f>'приложение 1.1 '!D452</f>
        <v>0</v>
      </c>
      <c r="H449" s="105"/>
      <c r="I449" s="104">
        <f>'приложение 1.1 '!F452</f>
        <v>2017</v>
      </c>
      <c r="J449" s="104">
        <f>'приложение 1.1 '!G452</f>
        <v>2017</v>
      </c>
      <c r="K449" s="174" t="s">
        <v>284</v>
      </c>
      <c r="L449" s="174" t="s">
        <v>284</v>
      </c>
      <c r="M449" s="174" t="s">
        <v>284</v>
      </c>
      <c r="N449" s="174" t="s">
        <v>284</v>
      </c>
      <c r="O449" s="443">
        <f t="shared" si="87"/>
        <v>0</v>
      </c>
      <c r="P449" s="443">
        <f t="shared" si="88"/>
        <v>0</v>
      </c>
      <c r="Q449" s="220">
        <f>'приложение 1.1 '!H452</f>
        <v>5.3975</v>
      </c>
      <c r="R449" s="106"/>
      <c r="S449" s="106">
        <f>'приложение 1.1 '!I452</f>
        <v>5.3975</v>
      </c>
      <c r="T449" s="106"/>
      <c r="U449" s="107" t="s">
        <v>2265</v>
      </c>
      <c r="V449" s="109"/>
      <c r="W449" s="436" t="s">
        <v>2265</v>
      </c>
      <c r="X449" s="110">
        <v>10.5</v>
      </c>
      <c r="Y449" s="110">
        <v>8.4</v>
      </c>
      <c r="Z449" s="110">
        <v>13.27</v>
      </c>
      <c r="AA449" s="110">
        <v>24.86</v>
      </c>
    </row>
    <row r="450" spans="1:27" ht="114.75" customHeight="1">
      <c r="A450" s="201" t="str">
        <f>'приложение 1.1 '!A453</f>
        <v>2.1.6.14</v>
      </c>
      <c r="B450" s="140" t="str">
        <f>'приложение 1.1 '!B453</f>
        <v>Полуприцеп низкорамный 993930-S40</v>
      </c>
      <c r="C450" s="104" t="s">
        <v>1150</v>
      </c>
      <c r="D450" s="104" t="s">
        <v>473</v>
      </c>
      <c r="E450" s="203">
        <f>'приложение 1.1 '!E453</f>
        <v>0</v>
      </c>
      <c r="F450" s="104"/>
      <c r="G450" s="203">
        <f>'приложение 1.1 '!D453</f>
        <v>0</v>
      </c>
      <c r="H450" s="105"/>
      <c r="I450" s="104">
        <f>'приложение 1.1 '!F453</f>
        <v>2017</v>
      </c>
      <c r="J450" s="104">
        <f>'приложение 1.1 '!G453</f>
        <v>2017</v>
      </c>
      <c r="K450" s="174" t="s">
        <v>284</v>
      </c>
      <c r="L450" s="174" t="s">
        <v>284</v>
      </c>
      <c r="M450" s="174" t="s">
        <v>284</v>
      </c>
      <c r="N450" s="174" t="s">
        <v>284</v>
      </c>
      <c r="O450" s="443">
        <f t="shared" si="87"/>
        <v>0</v>
      </c>
      <c r="P450" s="443">
        <f t="shared" si="88"/>
        <v>0</v>
      </c>
      <c r="Q450" s="220">
        <f>'приложение 1.1 '!H453</f>
        <v>2.9498000000000002</v>
      </c>
      <c r="R450" s="106"/>
      <c r="S450" s="106">
        <f>'приложение 1.1 '!I453</f>
        <v>2.9498000000000002</v>
      </c>
      <c r="T450" s="106"/>
      <c r="U450" s="107" t="s">
        <v>2265</v>
      </c>
      <c r="V450" s="109"/>
      <c r="W450" s="436" t="s">
        <v>2265</v>
      </c>
      <c r="X450" s="110">
        <v>10.5</v>
      </c>
      <c r="Y450" s="110">
        <v>8.4</v>
      </c>
      <c r="Z450" s="110">
        <v>13.27</v>
      </c>
      <c r="AA450" s="110">
        <v>24.86</v>
      </c>
    </row>
    <row r="451" spans="1:27" ht="114.75" customHeight="1">
      <c r="A451" s="201" t="str">
        <f>'приложение 1.1 '!A454</f>
        <v>2.1.6.15</v>
      </c>
      <c r="B451" s="140" t="str">
        <f>'приложение 1.1 '!B454</f>
        <v>Автогидроподъемник (АГП ПСС121.28-03)  КАМАЗ 5356 6х6</v>
      </c>
      <c r="C451" s="104" t="s">
        <v>1150</v>
      </c>
      <c r="D451" s="104" t="s">
        <v>473</v>
      </c>
      <c r="E451" s="203">
        <f>'приложение 1.1 '!E454</f>
        <v>0</v>
      </c>
      <c r="F451" s="104"/>
      <c r="G451" s="203">
        <f>'приложение 1.1 '!D454</f>
        <v>0</v>
      </c>
      <c r="H451" s="105"/>
      <c r="I451" s="104">
        <f>'приложение 1.1 '!F454</f>
        <v>2017</v>
      </c>
      <c r="J451" s="104">
        <f>'приложение 1.1 '!G454</f>
        <v>2017</v>
      </c>
      <c r="K451" s="174" t="s">
        <v>284</v>
      </c>
      <c r="L451" s="174" t="s">
        <v>284</v>
      </c>
      <c r="M451" s="174" t="s">
        <v>284</v>
      </c>
      <c r="N451" s="174" t="s">
        <v>284</v>
      </c>
      <c r="O451" s="443">
        <f t="shared" si="87"/>
        <v>0</v>
      </c>
      <c r="P451" s="443">
        <f t="shared" si="88"/>
        <v>0</v>
      </c>
      <c r="Q451" s="220">
        <f>'приложение 1.1 '!H454</f>
        <v>6.9037833400000004</v>
      </c>
      <c r="R451" s="106"/>
      <c r="S451" s="106">
        <f>'приложение 1.1 '!I454</f>
        <v>6.9037833400000004</v>
      </c>
      <c r="T451" s="106"/>
      <c r="U451" s="107" t="s">
        <v>1960</v>
      </c>
      <c r="V451" s="109"/>
      <c r="W451" s="436" t="s">
        <v>1960</v>
      </c>
      <c r="X451" s="110">
        <v>10.5</v>
      </c>
      <c r="Y451" s="110">
        <v>8.4</v>
      </c>
      <c r="Z451" s="110">
        <v>13.27</v>
      </c>
      <c r="AA451" s="110">
        <v>24.86</v>
      </c>
    </row>
    <row r="452" spans="1:27" ht="114.75" customHeight="1">
      <c r="A452" s="201" t="str">
        <f>'приложение 1.1 '!A455</f>
        <v>2.1.6.16</v>
      </c>
      <c r="B452" s="140" t="str">
        <f>'приложение 1.1 '!B455</f>
        <v>CAT 434F2</v>
      </c>
      <c r="C452" s="104" t="s">
        <v>1150</v>
      </c>
      <c r="D452" s="104" t="s">
        <v>473</v>
      </c>
      <c r="E452" s="203">
        <f>'приложение 1.1 '!E455</f>
        <v>0</v>
      </c>
      <c r="F452" s="104"/>
      <c r="G452" s="203">
        <f>'приложение 1.1 '!D455</f>
        <v>0</v>
      </c>
      <c r="H452" s="105"/>
      <c r="I452" s="104">
        <f>'приложение 1.1 '!F455</f>
        <v>2017</v>
      </c>
      <c r="J452" s="104">
        <f>'приложение 1.1 '!G455</f>
        <v>2017</v>
      </c>
      <c r="K452" s="174" t="s">
        <v>284</v>
      </c>
      <c r="L452" s="174" t="s">
        <v>284</v>
      </c>
      <c r="M452" s="174" t="s">
        <v>284</v>
      </c>
      <c r="N452" s="174" t="s">
        <v>284</v>
      </c>
      <c r="O452" s="443">
        <f t="shared" si="87"/>
        <v>0</v>
      </c>
      <c r="P452" s="443">
        <f t="shared" si="88"/>
        <v>0</v>
      </c>
      <c r="Q452" s="220">
        <f>'приложение 1.1 '!H455</f>
        <v>8.1590199999999999</v>
      </c>
      <c r="R452" s="106"/>
      <c r="S452" s="106">
        <f>'приложение 1.1 '!I455</f>
        <v>8.1590199999999999</v>
      </c>
      <c r="T452" s="106"/>
      <c r="U452" s="107" t="s">
        <v>2266</v>
      </c>
      <c r="V452" s="109"/>
      <c r="W452" s="436" t="s">
        <v>2266</v>
      </c>
      <c r="X452" s="110">
        <v>10.5</v>
      </c>
      <c r="Y452" s="110">
        <v>8.4</v>
      </c>
      <c r="Z452" s="110">
        <v>13.27</v>
      </c>
      <c r="AA452" s="110">
        <v>24.86</v>
      </c>
    </row>
    <row r="453" spans="1:27" ht="114.75" customHeight="1">
      <c r="A453" s="201" t="str">
        <f>'приложение 1.1 '!A456</f>
        <v>2.1.6.17</v>
      </c>
      <c r="B453" s="140" t="str">
        <f>'приложение 1.1 '!B456</f>
        <v>Погрузчик Фронтальный "Амкадор-352" г.п. 5тн (Вилы грузовые)</v>
      </c>
      <c r="C453" s="104" t="s">
        <v>1150</v>
      </c>
      <c r="D453" s="104" t="s">
        <v>473</v>
      </c>
      <c r="E453" s="203">
        <f>'приложение 1.1 '!E456</f>
        <v>0</v>
      </c>
      <c r="F453" s="104"/>
      <c r="G453" s="203">
        <f>'приложение 1.1 '!D456</f>
        <v>0</v>
      </c>
      <c r="H453" s="105"/>
      <c r="I453" s="104">
        <f>'приложение 1.1 '!F456</f>
        <v>2017</v>
      </c>
      <c r="J453" s="104">
        <f>'приложение 1.1 '!G456</f>
        <v>2017</v>
      </c>
      <c r="K453" s="174" t="s">
        <v>284</v>
      </c>
      <c r="L453" s="174" t="s">
        <v>284</v>
      </c>
      <c r="M453" s="174" t="s">
        <v>284</v>
      </c>
      <c r="N453" s="174" t="s">
        <v>284</v>
      </c>
      <c r="O453" s="443">
        <f t="shared" si="87"/>
        <v>0</v>
      </c>
      <c r="P453" s="443">
        <f t="shared" si="88"/>
        <v>0</v>
      </c>
      <c r="Q453" s="220">
        <f>'приложение 1.1 '!H456</f>
        <v>6.4016899999999994</v>
      </c>
      <c r="R453" s="106"/>
      <c r="S453" s="106">
        <f>'приложение 1.1 '!I456</f>
        <v>6.4016899999999994</v>
      </c>
      <c r="T453" s="106"/>
      <c r="U453" s="107" t="s">
        <v>2267</v>
      </c>
      <c r="V453" s="109"/>
      <c r="W453" s="436" t="s">
        <v>2267</v>
      </c>
      <c r="X453" s="110">
        <v>10.5</v>
      </c>
      <c r="Y453" s="110">
        <v>8.4</v>
      </c>
      <c r="Z453" s="110">
        <v>13.27</v>
      </c>
      <c r="AA453" s="110">
        <v>24.86</v>
      </c>
    </row>
    <row r="454" spans="1:27" ht="114.75" customHeight="1">
      <c r="A454" s="201" t="str">
        <f>'приложение 1.1 '!A457</f>
        <v>2.1.6.18</v>
      </c>
      <c r="B454" s="140" t="str">
        <f>'приложение 1.1 '!B457</f>
        <v>Самосвал "КАМАЗ-65111" г.п. 14 тонн</v>
      </c>
      <c r="C454" s="104" t="s">
        <v>1150</v>
      </c>
      <c r="D454" s="104" t="s">
        <v>473</v>
      </c>
      <c r="E454" s="203">
        <f>'приложение 1.1 '!E457</f>
        <v>0</v>
      </c>
      <c r="F454" s="104"/>
      <c r="G454" s="203">
        <f>'приложение 1.1 '!D457</f>
        <v>0</v>
      </c>
      <c r="H454" s="105"/>
      <c r="I454" s="104">
        <f>'приложение 1.1 '!F457</f>
        <v>2017</v>
      </c>
      <c r="J454" s="104">
        <f>'приложение 1.1 '!G457</f>
        <v>2017</v>
      </c>
      <c r="K454" s="174" t="s">
        <v>284</v>
      </c>
      <c r="L454" s="174" t="s">
        <v>284</v>
      </c>
      <c r="M454" s="174" t="s">
        <v>284</v>
      </c>
      <c r="N454" s="174" t="s">
        <v>284</v>
      </c>
      <c r="O454" s="443">
        <f t="shared" si="87"/>
        <v>0</v>
      </c>
      <c r="P454" s="443">
        <f t="shared" si="88"/>
        <v>0</v>
      </c>
      <c r="Q454" s="220">
        <f>'приложение 1.1 '!H457</f>
        <v>4.76988667</v>
      </c>
      <c r="R454" s="106"/>
      <c r="S454" s="106">
        <f>'приложение 1.1 '!I457</f>
        <v>4.76988667</v>
      </c>
      <c r="T454" s="106"/>
      <c r="U454" s="107" t="s">
        <v>2268</v>
      </c>
      <c r="V454" s="109"/>
      <c r="W454" s="436" t="s">
        <v>2268</v>
      </c>
      <c r="X454" s="110">
        <v>10.5</v>
      </c>
      <c r="Y454" s="110">
        <v>8.4</v>
      </c>
      <c r="Z454" s="110">
        <v>13.27</v>
      </c>
      <c r="AA454" s="110">
        <v>24.86</v>
      </c>
    </row>
    <row r="455" spans="1:27" ht="87" customHeight="1">
      <c r="A455" s="201" t="str">
        <f>'приложение 1.1 '!A458</f>
        <v>2.1.6.19</v>
      </c>
      <c r="B455" s="140" t="str">
        <f>'приложение 1.1 '!B458</f>
        <v>Лада 21214-59018</v>
      </c>
      <c r="C455" s="104" t="s">
        <v>1150</v>
      </c>
      <c r="D455" s="104" t="s">
        <v>473</v>
      </c>
      <c r="E455" s="203">
        <f>'приложение 1.1 '!E458</f>
        <v>0</v>
      </c>
      <c r="F455" s="104"/>
      <c r="G455" s="203">
        <f>'приложение 1.1 '!D458</f>
        <v>0</v>
      </c>
      <c r="H455" s="105"/>
      <c r="I455" s="104">
        <f>'приложение 1.1 '!F458</f>
        <v>2017</v>
      </c>
      <c r="J455" s="104">
        <f>'приложение 1.1 '!G458</f>
        <v>2017</v>
      </c>
      <c r="K455" s="174" t="s">
        <v>284</v>
      </c>
      <c r="L455" s="174" t="s">
        <v>284</v>
      </c>
      <c r="M455" s="174" t="s">
        <v>284</v>
      </c>
      <c r="N455" s="174" t="s">
        <v>284</v>
      </c>
      <c r="O455" s="443">
        <f t="shared" si="87"/>
        <v>0</v>
      </c>
      <c r="P455" s="443">
        <f t="shared" si="88"/>
        <v>0</v>
      </c>
      <c r="Q455" s="220">
        <f>'приложение 1.1 '!H458</f>
        <v>0.54722000000000004</v>
      </c>
      <c r="R455" s="106"/>
      <c r="S455" s="106">
        <f>'приложение 1.1 '!I458</f>
        <v>0.54722000000000004</v>
      </c>
      <c r="T455" s="106"/>
      <c r="U455" s="107" t="s">
        <v>2269</v>
      </c>
      <c r="V455" s="109"/>
      <c r="W455" s="436" t="s">
        <v>2269</v>
      </c>
      <c r="X455" s="110">
        <v>10.5</v>
      </c>
      <c r="Y455" s="110">
        <v>8.4</v>
      </c>
      <c r="Z455" s="110">
        <v>13.27</v>
      </c>
      <c r="AA455" s="110">
        <v>24.86</v>
      </c>
    </row>
    <row r="456" spans="1:27" ht="34.5" customHeight="1">
      <c r="A456" s="104"/>
      <c r="B456" s="221" t="s">
        <v>476</v>
      </c>
      <c r="C456" s="221"/>
      <c r="D456" s="221"/>
      <c r="E456" s="211">
        <f>SUM(E184:E455)</f>
        <v>324.7199999999998</v>
      </c>
      <c r="F456" s="211"/>
      <c r="G456" s="211">
        <f>SUM(G184:G455)</f>
        <v>220.38170000000008</v>
      </c>
      <c r="H456" s="635"/>
      <c r="I456" s="221"/>
      <c r="J456" s="221"/>
      <c r="K456" s="222"/>
      <c r="L456" s="222"/>
      <c r="M456" s="222"/>
      <c r="N456" s="222"/>
      <c r="O456" s="222"/>
      <c r="P456" s="441"/>
      <c r="Q456" s="227">
        <f>SUM(Q184:Q455)</f>
        <v>1800.3248093055934</v>
      </c>
      <c r="R456" s="225"/>
      <c r="S456" s="227">
        <f>SUM(S184:S455)</f>
        <v>354.69890713559312</v>
      </c>
      <c r="T456" s="226">
        <f>SUM(T183:T212)</f>
        <v>0</v>
      </c>
      <c r="U456" s="224"/>
      <c r="V456" s="224"/>
      <c r="W456" s="107"/>
      <c r="X456" s="200">
        <v>10.5</v>
      </c>
      <c r="Y456" s="200">
        <v>8.4</v>
      </c>
      <c r="Z456" s="200">
        <v>13.27</v>
      </c>
      <c r="AA456" s="200">
        <v>24.86</v>
      </c>
    </row>
    <row r="457" spans="1:27">
      <c r="E457" s="228"/>
      <c r="G457" s="229"/>
      <c r="P457" s="442"/>
    </row>
    <row r="458" spans="1:27" ht="15" customHeight="1">
      <c r="P458" s="442"/>
    </row>
    <row r="459" spans="1:27">
      <c r="P459" s="442"/>
    </row>
    <row r="460" spans="1:27">
      <c r="P460" s="442"/>
    </row>
    <row r="461" spans="1:27">
      <c r="P461" s="442"/>
    </row>
    <row r="462" spans="1:27">
      <c r="P462" s="442"/>
    </row>
    <row r="463" spans="1:27">
      <c r="P463" s="442"/>
    </row>
    <row r="464" spans="1:27">
      <c r="P464" s="442"/>
    </row>
    <row r="465" spans="16:16">
      <c r="P465" s="442"/>
    </row>
    <row r="466" spans="16:16">
      <c r="P466" s="442"/>
    </row>
    <row r="467" spans="16:16">
      <c r="P467" s="442"/>
    </row>
    <row r="468" spans="16:16">
      <c r="P468" s="442"/>
    </row>
    <row r="469" spans="16:16">
      <c r="P469" s="442"/>
    </row>
    <row r="470" spans="16:16">
      <c r="P470" s="442"/>
    </row>
    <row r="471" spans="16:16">
      <c r="P471" s="442"/>
    </row>
    <row r="472" spans="16:16">
      <c r="P472" s="442"/>
    </row>
    <row r="473" spans="16:16">
      <c r="P473" s="442"/>
    </row>
    <row r="474" spans="16:16">
      <c r="P474" s="442"/>
    </row>
    <row r="475" spans="16:16">
      <c r="P475" s="442"/>
    </row>
    <row r="476" spans="16:16">
      <c r="P476" s="442"/>
    </row>
    <row r="477" spans="16:16">
      <c r="P477" s="442"/>
    </row>
    <row r="478" spans="16:16">
      <c r="P478" s="442"/>
    </row>
    <row r="479" spans="16:16">
      <c r="P479" s="442"/>
    </row>
    <row r="480" spans="16:16">
      <c r="P480" s="442"/>
    </row>
    <row r="481" spans="16:16">
      <c r="P481" s="442"/>
    </row>
    <row r="482" spans="16:16">
      <c r="P482" s="442"/>
    </row>
    <row r="483" spans="16:16">
      <c r="P483" s="442"/>
    </row>
    <row r="484" spans="16:16">
      <c r="P484" s="442"/>
    </row>
    <row r="485" spans="16:16">
      <c r="P485" s="442"/>
    </row>
    <row r="486" spans="16:16">
      <c r="P486" s="442"/>
    </row>
    <row r="487" spans="16:16">
      <c r="P487" s="442"/>
    </row>
    <row r="488" spans="16:16">
      <c r="P488" s="442"/>
    </row>
    <row r="489" spans="16:16">
      <c r="P489" s="442"/>
    </row>
    <row r="490" spans="16:16">
      <c r="P490" s="442"/>
    </row>
    <row r="491" spans="16:16">
      <c r="P491" s="442"/>
    </row>
    <row r="492" spans="16:16">
      <c r="P492" s="442"/>
    </row>
    <row r="493" spans="16:16">
      <c r="P493" s="442"/>
    </row>
    <row r="494" spans="16:16">
      <c r="P494" s="442"/>
    </row>
    <row r="495" spans="16:16">
      <c r="P495" s="442"/>
    </row>
    <row r="496" spans="16:16">
      <c r="P496" s="442"/>
    </row>
    <row r="497" spans="16:16">
      <c r="P497" s="442"/>
    </row>
    <row r="498" spans="16:16">
      <c r="P498" s="442"/>
    </row>
    <row r="499" spans="16:16">
      <c r="P499" s="442"/>
    </row>
    <row r="500" spans="16:16">
      <c r="P500" s="442"/>
    </row>
    <row r="501" spans="16:16">
      <c r="P501" s="442"/>
    </row>
    <row r="502" spans="16:16">
      <c r="P502" s="442"/>
    </row>
    <row r="503" spans="16:16">
      <c r="P503" s="442"/>
    </row>
    <row r="504" spans="16:16">
      <c r="P504" s="442"/>
    </row>
    <row r="505" spans="16:16">
      <c r="P505" s="442"/>
    </row>
    <row r="506" spans="16:16">
      <c r="P506" s="442"/>
    </row>
    <row r="507" spans="16:16">
      <c r="P507" s="442"/>
    </row>
    <row r="508" spans="16:16">
      <c r="P508" s="442"/>
    </row>
    <row r="509" spans="16:16">
      <c r="P509" s="442"/>
    </row>
    <row r="510" spans="16:16">
      <c r="P510" s="442"/>
    </row>
    <row r="511" spans="16:16">
      <c r="P511" s="442"/>
    </row>
    <row r="512" spans="16:16">
      <c r="P512" s="442"/>
    </row>
    <row r="513" spans="16:16">
      <c r="P513" s="442"/>
    </row>
    <row r="514" spans="16:16">
      <c r="P514" s="442"/>
    </row>
    <row r="515" spans="16:16">
      <c r="P515" s="442"/>
    </row>
    <row r="516" spans="16:16">
      <c r="P516" s="442"/>
    </row>
    <row r="517" spans="16:16">
      <c r="P517" s="442"/>
    </row>
    <row r="518" spans="16:16">
      <c r="P518" s="442"/>
    </row>
    <row r="519" spans="16:16">
      <c r="P519" s="442"/>
    </row>
    <row r="520" spans="16:16">
      <c r="P520" s="442"/>
    </row>
    <row r="521" spans="16:16">
      <c r="P521" s="442"/>
    </row>
    <row r="522" spans="16:16">
      <c r="P522" s="442"/>
    </row>
    <row r="523" spans="16:16">
      <c r="P523" s="442"/>
    </row>
    <row r="524" spans="16:16">
      <c r="P524" s="442"/>
    </row>
    <row r="525" spans="16:16">
      <c r="P525" s="442"/>
    </row>
    <row r="526" spans="16:16">
      <c r="P526" s="442"/>
    </row>
    <row r="527" spans="16:16">
      <c r="P527" s="442"/>
    </row>
    <row r="528" spans="16:16">
      <c r="P528" s="442"/>
    </row>
    <row r="529" spans="16:16">
      <c r="P529" s="442"/>
    </row>
    <row r="530" spans="16:16">
      <c r="P530" s="442"/>
    </row>
    <row r="531" spans="16:16">
      <c r="P531" s="442"/>
    </row>
    <row r="532" spans="16:16">
      <c r="P532" s="442"/>
    </row>
    <row r="533" spans="16:16">
      <c r="P533" s="442"/>
    </row>
    <row r="534" spans="16:16">
      <c r="P534" s="442"/>
    </row>
    <row r="535" spans="16:16">
      <c r="P535" s="442"/>
    </row>
    <row r="536" spans="16:16">
      <c r="P536" s="442"/>
    </row>
    <row r="537" spans="16:16">
      <c r="P537" s="442"/>
    </row>
    <row r="538" spans="16:16">
      <c r="P538" s="442"/>
    </row>
    <row r="539" spans="16:16">
      <c r="P539" s="442"/>
    </row>
    <row r="540" spans="16:16">
      <c r="P540" s="442"/>
    </row>
    <row r="541" spans="16:16">
      <c r="P541" s="442"/>
    </row>
    <row r="542" spans="16:16">
      <c r="P542" s="442"/>
    </row>
    <row r="543" spans="16:16">
      <c r="P543" s="442"/>
    </row>
    <row r="544" spans="16:16">
      <c r="P544" s="442"/>
    </row>
    <row r="545" spans="16:16">
      <c r="P545" s="442"/>
    </row>
    <row r="546" spans="16:16">
      <c r="P546" s="442"/>
    </row>
    <row r="547" spans="16:16">
      <c r="P547" s="442"/>
    </row>
    <row r="548" spans="16:16">
      <c r="P548" s="442"/>
    </row>
  </sheetData>
  <mergeCells count="35">
    <mergeCell ref="A4:AA4"/>
    <mergeCell ref="A5:AA5"/>
    <mergeCell ref="A12:A14"/>
    <mergeCell ref="B12:B14"/>
    <mergeCell ref="C12:C14"/>
    <mergeCell ref="D12:D14"/>
    <mergeCell ref="E12:G12"/>
    <mergeCell ref="H12:H14"/>
    <mergeCell ref="I12:J12"/>
    <mergeCell ref="K12:N12"/>
    <mergeCell ref="U12:W12"/>
    <mergeCell ref="X12:AA12"/>
    <mergeCell ref="T13:T14"/>
    <mergeCell ref="U13:U14"/>
    <mergeCell ref="V13:V14"/>
    <mergeCell ref="W13:W14"/>
    <mergeCell ref="P12:P14"/>
    <mergeCell ref="Q12:R12"/>
    <mergeCell ref="S12:T12"/>
    <mergeCell ref="Y6:AA6"/>
    <mergeCell ref="X13:Y13"/>
    <mergeCell ref="Z13:AA13"/>
    <mergeCell ref="Q13:Q14"/>
    <mergeCell ref="R13:R14"/>
    <mergeCell ref="S13:S14"/>
    <mergeCell ref="E13:E14"/>
    <mergeCell ref="F13:F14"/>
    <mergeCell ref="G13:G14"/>
    <mergeCell ref="I13:I14"/>
    <mergeCell ref="O12:O14"/>
    <mergeCell ref="L13:L14"/>
    <mergeCell ref="M13:M14"/>
    <mergeCell ref="N13:N14"/>
    <mergeCell ref="J13:J14"/>
    <mergeCell ref="K13:K14"/>
  </mergeCells>
  <phoneticPr fontId="0" type="noConversion"/>
  <pageMargins left="0.31496062992125984" right="0.27559055118110237" top="0.39370078740157483" bottom="0.39370078740157483" header="0.51181102362204722" footer="0.51181102362204722"/>
  <pageSetup paperSize="8" scale="30" fitToHeight="61" orientation="landscape" r:id="rId1"/>
  <headerFooter alignWithMargins="0"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86"/>
  <sheetViews>
    <sheetView view="pageBreakPreview" zoomScale="70" zoomScaleNormal="32" zoomScaleSheetLayoutView="78" workbookViewId="0">
      <selection activeCell="B30" sqref="B30"/>
    </sheetView>
  </sheetViews>
  <sheetFormatPr defaultRowHeight="15.75"/>
  <cols>
    <col min="1" max="1" width="54" style="12" customWidth="1"/>
    <col min="2" max="2" width="15" style="12" customWidth="1"/>
    <col min="3" max="3" width="15.375" style="12" customWidth="1"/>
    <col min="4" max="4" width="15.125" style="12" customWidth="1"/>
    <col min="5" max="5" width="19.375" style="12" customWidth="1"/>
    <col min="6" max="6" width="14.75" style="12" customWidth="1"/>
    <col min="7" max="7" width="14.625" style="12" customWidth="1"/>
    <col min="8" max="8" width="17.25" style="12" customWidth="1"/>
    <col min="9" max="9" width="15" style="12" customWidth="1"/>
    <col min="10" max="10" width="14.5" style="12" customWidth="1"/>
    <col min="11" max="11" width="15.375" style="12" customWidth="1"/>
    <col min="12" max="12" width="17.75" style="12" customWidth="1"/>
    <col min="13" max="13" width="17" style="12" customWidth="1"/>
    <col min="14" max="14" width="16.25" style="12" customWidth="1"/>
    <col min="15" max="15" width="17.5" style="12" customWidth="1"/>
    <col min="16" max="27" width="13.875" style="12" customWidth="1"/>
    <col min="28" max="16384" width="9" style="12"/>
  </cols>
  <sheetData>
    <row r="2" spans="1:27">
      <c r="AA2" s="8" t="s">
        <v>494</v>
      </c>
    </row>
    <row r="3" spans="1:27">
      <c r="AA3" s="8" t="s">
        <v>709</v>
      </c>
    </row>
    <row r="4" spans="1:27">
      <c r="AA4" s="8" t="s">
        <v>266</v>
      </c>
    </row>
    <row r="5" spans="1:27">
      <c r="AA5" s="8"/>
    </row>
    <row r="6" spans="1:27" s="80" customFormat="1" ht="18.75">
      <c r="A6" s="739" t="s">
        <v>495</v>
      </c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  <c r="V6" s="739"/>
      <c r="W6" s="739"/>
      <c r="X6" s="739"/>
      <c r="Y6" s="739"/>
      <c r="Z6" s="739"/>
      <c r="AA6" s="739"/>
    </row>
    <row r="7" spans="1:27" s="80" customFormat="1" ht="18.75">
      <c r="A7" s="740" t="s">
        <v>101</v>
      </c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</row>
    <row r="8" spans="1:27" ht="18.75">
      <c r="A8" s="13"/>
      <c r="Y8" s="741" t="s">
        <v>710</v>
      </c>
      <c r="Z8" s="741"/>
      <c r="AA8" s="741"/>
    </row>
    <row r="9" spans="1:27" ht="18.75">
      <c r="A9" s="13"/>
      <c r="Y9" s="14"/>
      <c r="Z9" s="14"/>
      <c r="AA9" s="15" t="s">
        <v>651</v>
      </c>
    </row>
    <row r="10" spans="1:27" ht="18.75">
      <c r="A10" s="13"/>
      <c r="Y10" s="16"/>
      <c r="Z10" s="16"/>
      <c r="AA10" s="17" t="s">
        <v>496</v>
      </c>
    </row>
    <row r="11" spans="1:27" ht="18.75">
      <c r="A11" s="13"/>
      <c r="Y11" s="14"/>
      <c r="Z11" s="14"/>
      <c r="AA11" s="15" t="s">
        <v>2335</v>
      </c>
    </row>
    <row r="12" spans="1:27" ht="18.75">
      <c r="A12" s="13"/>
      <c r="Y12" s="14"/>
      <c r="Z12" s="14"/>
      <c r="AA12" s="15" t="s">
        <v>261</v>
      </c>
    </row>
    <row r="13" spans="1:27">
      <c r="A13" s="13"/>
      <c r="AA13" s="8"/>
    </row>
    <row r="14" spans="1:27">
      <c r="D14" s="13" t="s">
        <v>448</v>
      </c>
    </row>
    <row r="15" spans="1:27" ht="16.5" thickBot="1">
      <c r="A15" s="18" t="s">
        <v>497</v>
      </c>
      <c r="B15" s="18" t="s">
        <v>498</v>
      </c>
      <c r="D15" s="19"/>
      <c r="E15" s="20"/>
      <c r="F15" s="20"/>
      <c r="G15" s="20"/>
      <c r="H15" s="20"/>
    </row>
    <row r="16" spans="1:27">
      <c r="A16" s="21" t="s">
        <v>499</v>
      </c>
      <c r="B16" s="22">
        <f>2349800000/1.18</f>
        <v>1991355932.2033899</v>
      </c>
      <c r="C16" s="23"/>
      <c r="D16" s="23"/>
      <c r="E16" s="23"/>
      <c r="F16" s="23"/>
      <c r="G16" s="23"/>
      <c r="H16" s="23"/>
      <c r="I16" s="23"/>
      <c r="J16" s="23"/>
      <c r="K16" s="23"/>
    </row>
    <row r="17" spans="1:11">
      <c r="A17" s="24" t="s">
        <v>500</v>
      </c>
      <c r="B17" s="25">
        <v>0</v>
      </c>
      <c r="C17" s="23"/>
      <c r="D17" s="23"/>
      <c r="E17" s="23"/>
      <c r="F17" s="23"/>
      <c r="G17" s="23"/>
      <c r="H17" s="23"/>
      <c r="I17" s="23"/>
      <c r="J17" s="23"/>
      <c r="K17" s="23"/>
    </row>
    <row r="18" spans="1:11">
      <c r="A18" s="24" t="s">
        <v>501</v>
      </c>
      <c r="B18" s="25">
        <v>35</v>
      </c>
      <c r="C18" s="23"/>
      <c r="D18" s="13" t="s">
        <v>502</v>
      </c>
      <c r="E18" s="23"/>
      <c r="F18" s="23"/>
      <c r="G18" s="23"/>
      <c r="H18" s="23"/>
      <c r="I18" s="23"/>
      <c r="J18" s="23"/>
      <c r="K18" s="23"/>
    </row>
    <row r="19" spans="1:11" ht="16.5" thickBot="1">
      <c r="A19" s="26" t="s">
        <v>503</v>
      </c>
      <c r="B19" s="27">
        <v>1</v>
      </c>
      <c r="C19" s="23"/>
      <c r="D19" s="732" t="s">
        <v>504</v>
      </c>
      <c r="E19" s="732"/>
      <c r="F19" s="735">
        <f>SUM(B81:X81)</f>
        <v>13.266277866369105</v>
      </c>
      <c r="G19" s="736">
        <f>SUM(C81:Y81)</f>
        <v>13.266277866369105</v>
      </c>
      <c r="K19" s="28"/>
    </row>
    <row r="20" spans="1:11">
      <c r="A20" s="21" t="s">
        <v>748</v>
      </c>
      <c r="B20" s="29">
        <f>B16*0.417/100</f>
        <v>8303954.2372881351</v>
      </c>
      <c r="C20" s="23"/>
      <c r="D20" s="732" t="s">
        <v>749</v>
      </c>
      <c r="E20" s="732"/>
      <c r="F20" s="735">
        <f>IF(SUM(B82:AA82)=0,"не окупается",SUM(B82:AA82))</f>
        <v>24.857938943640583</v>
      </c>
      <c r="G20" s="736"/>
      <c r="K20" s="28"/>
    </row>
    <row r="21" spans="1:11">
      <c r="A21" s="24" t="s">
        <v>750</v>
      </c>
      <c r="B21" s="30">
        <v>4</v>
      </c>
      <c r="C21" s="23"/>
      <c r="D21" s="732" t="s">
        <v>100</v>
      </c>
      <c r="E21" s="732"/>
      <c r="F21" s="737">
        <f>AA79</f>
        <v>10469398.068396136</v>
      </c>
      <c r="G21" s="738"/>
      <c r="K21" s="28"/>
    </row>
    <row r="22" spans="1:11" ht="16.5" thickBot="1">
      <c r="A22" s="24" t="s">
        <v>55</v>
      </c>
      <c r="B22" s="30">
        <v>1</v>
      </c>
      <c r="C22" s="23"/>
      <c r="D22" s="732" t="s">
        <v>56</v>
      </c>
      <c r="E22" s="732"/>
      <c r="F22" s="733" t="str">
        <f>IF(F21&gt;0,"да","нет")</f>
        <v>да</v>
      </c>
      <c r="G22" s="734"/>
      <c r="K22" s="28"/>
    </row>
    <row r="23" spans="1:11">
      <c r="A23" s="24" t="s">
        <v>57</v>
      </c>
      <c r="B23" s="29">
        <f>B16*0.0375/100</f>
        <v>746758.47457627114</v>
      </c>
      <c r="C23" s="23"/>
      <c r="D23" s="23"/>
      <c r="E23" s="23"/>
      <c r="F23" s="23"/>
      <c r="G23" s="23"/>
      <c r="H23" s="23"/>
      <c r="I23" s="23"/>
      <c r="J23" s="23"/>
      <c r="K23" s="23"/>
    </row>
    <row r="24" spans="1:11">
      <c r="A24" s="24" t="s">
        <v>58</v>
      </c>
      <c r="B24" s="25">
        <v>4</v>
      </c>
      <c r="C24" s="23"/>
      <c r="D24" s="23"/>
      <c r="E24" s="23"/>
      <c r="F24" s="23"/>
      <c r="G24" s="23"/>
      <c r="H24" s="23"/>
      <c r="I24" s="23"/>
      <c r="J24" s="23"/>
      <c r="K24" s="23"/>
    </row>
    <row r="25" spans="1:11">
      <c r="A25" s="24" t="s">
        <v>59</v>
      </c>
      <c r="B25" s="25">
        <v>1</v>
      </c>
      <c r="C25" s="23"/>
      <c r="D25" s="23"/>
      <c r="E25" s="23"/>
      <c r="F25" s="23"/>
      <c r="G25" s="23"/>
      <c r="H25" s="23"/>
      <c r="I25" s="23"/>
      <c r="J25" s="23"/>
      <c r="K25" s="23"/>
    </row>
    <row r="26" spans="1:11">
      <c r="A26" s="31" t="s">
        <v>448</v>
      </c>
      <c r="B26" s="32">
        <v>0</v>
      </c>
      <c r="C26" s="23"/>
      <c r="D26" s="23"/>
      <c r="E26" s="23"/>
      <c r="F26" s="23"/>
      <c r="G26" s="23"/>
      <c r="H26" s="23"/>
      <c r="I26" s="23"/>
      <c r="J26" s="23"/>
      <c r="K26" s="23"/>
    </row>
    <row r="27" spans="1:11" ht="16.5" thickBot="1">
      <c r="A27" s="26" t="s">
        <v>187</v>
      </c>
      <c r="B27" s="33">
        <v>0.2</v>
      </c>
      <c r="C27" s="23"/>
      <c r="D27" s="23"/>
      <c r="E27" s="23"/>
      <c r="F27" s="23"/>
      <c r="G27" s="23"/>
      <c r="H27" s="23"/>
      <c r="I27" s="23"/>
      <c r="J27" s="23"/>
      <c r="K27" s="23"/>
    </row>
    <row r="28" spans="1:11">
      <c r="A28" s="21" t="s">
        <v>448</v>
      </c>
      <c r="B28" s="34">
        <v>0</v>
      </c>
      <c r="C28" s="23"/>
      <c r="D28" s="23"/>
      <c r="E28" s="23"/>
      <c r="F28" s="23"/>
      <c r="G28" s="23"/>
      <c r="H28" s="23"/>
      <c r="I28" s="23"/>
      <c r="J28" s="23"/>
      <c r="K28" s="23"/>
    </row>
    <row r="29" spans="1:11">
      <c r="A29" s="24" t="s">
        <v>60</v>
      </c>
      <c r="B29" s="25">
        <v>0</v>
      </c>
      <c r="C29" s="23"/>
      <c r="D29" s="23"/>
      <c r="E29" s="23"/>
      <c r="F29" s="23"/>
      <c r="G29" s="23"/>
      <c r="H29" s="23"/>
      <c r="I29" s="23"/>
      <c r="J29" s="23"/>
      <c r="K29" s="23"/>
    </row>
    <row r="30" spans="1:11" ht="16.5" thickBot="1">
      <c r="A30" s="31" t="s">
        <v>61</v>
      </c>
      <c r="B30" s="35">
        <v>0.1</v>
      </c>
      <c r="C30" s="23"/>
      <c r="D30" s="23"/>
      <c r="E30" s="23"/>
      <c r="F30" s="23"/>
      <c r="G30" s="23"/>
      <c r="H30" s="23"/>
      <c r="I30" s="23"/>
      <c r="J30" s="23"/>
      <c r="K30" s="23"/>
    </row>
    <row r="31" spans="1:11">
      <c r="A31" s="36" t="s">
        <v>62</v>
      </c>
      <c r="B31" s="37">
        <v>15</v>
      </c>
    </row>
    <row r="32" spans="1:11">
      <c r="A32" s="38" t="s">
        <v>63</v>
      </c>
      <c r="B32" s="39">
        <v>9.5000000000000001E-2</v>
      </c>
    </row>
    <row r="33" spans="1:27">
      <c r="A33" s="38" t="s">
        <v>64</v>
      </c>
      <c r="B33" s="40">
        <v>9.5000000000000001E-2</v>
      </c>
    </row>
    <row r="34" spans="1:27">
      <c r="A34" s="38" t="s">
        <v>65</v>
      </c>
      <c r="B34" s="40">
        <f>+(B44+B45)/B16</f>
        <v>0.36952032938973528</v>
      </c>
    </row>
    <row r="35" spans="1:27">
      <c r="A35" s="38" t="s">
        <v>66</v>
      </c>
      <c r="B35" s="40">
        <v>8.4000000000000005E-2</v>
      </c>
    </row>
    <row r="36" spans="1:27">
      <c r="A36" s="38" t="s">
        <v>67</v>
      </c>
      <c r="B36" s="40">
        <f>1-B34</f>
        <v>0.63047967061026466</v>
      </c>
    </row>
    <row r="37" spans="1:27" ht="16.5" thickBot="1">
      <c r="A37" s="41" t="s">
        <v>68</v>
      </c>
      <c r="B37" s="42">
        <f>B36*B35+B34*B33*(1-B27)</f>
        <v>8.1043837364882118E-2</v>
      </c>
    </row>
    <row r="38" spans="1:27" ht="47.25" customHeight="1">
      <c r="A38" s="43" t="s">
        <v>69</v>
      </c>
      <c r="B38" s="44" t="s">
        <v>102</v>
      </c>
      <c r="C38" s="45">
        <v>2013</v>
      </c>
      <c r="D38" s="46">
        <f t="shared" ref="D38:AA38" si="0">C38+1</f>
        <v>2014</v>
      </c>
      <c r="E38" s="46">
        <f t="shared" si="0"/>
        <v>2015</v>
      </c>
      <c r="F38" s="46">
        <f t="shared" si="0"/>
        <v>2016</v>
      </c>
      <c r="G38" s="46">
        <f t="shared" si="0"/>
        <v>2017</v>
      </c>
      <c r="H38" s="46">
        <f t="shared" si="0"/>
        <v>2018</v>
      </c>
      <c r="I38" s="46">
        <f t="shared" si="0"/>
        <v>2019</v>
      </c>
      <c r="J38" s="46">
        <f t="shared" si="0"/>
        <v>2020</v>
      </c>
      <c r="K38" s="46">
        <f t="shared" si="0"/>
        <v>2021</v>
      </c>
      <c r="L38" s="47">
        <f t="shared" si="0"/>
        <v>2022</v>
      </c>
      <c r="M38" s="47">
        <f t="shared" si="0"/>
        <v>2023</v>
      </c>
      <c r="N38" s="47">
        <f t="shared" si="0"/>
        <v>2024</v>
      </c>
      <c r="O38" s="47">
        <f t="shared" si="0"/>
        <v>2025</v>
      </c>
      <c r="P38" s="47">
        <f t="shared" si="0"/>
        <v>2026</v>
      </c>
      <c r="Q38" s="47">
        <f t="shared" si="0"/>
        <v>2027</v>
      </c>
      <c r="R38" s="47">
        <f t="shared" si="0"/>
        <v>2028</v>
      </c>
      <c r="S38" s="47">
        <f t="shared" si="0"/>
        <v>2029</v>
      </c>
      <c r="T38" s="47">
        <f t="shared" si="0"/>
        <v>2030</v>
      </c>
      <c r="U38" s="47">
        <f t="shared" si="0"/>
        <v>2031</v>
      </c>
      <c r="V38" s="47">
        <f t="shared" si="0"/>
        <v>2032</v>
      </c>
      <c r="W38" s="47">
        <f t="shared" si="0"/>
        <v>2033</v>
      </c>
      <c r="X38" s="47">
        <f t="shared" si="0"/>
        <v>2034</v>
      </c>
      <c r="Y38" s="47">
        <f t="shared" si="0"/>
        <v>2035</v>
      </c>
      <c r="Z38" s="47">
        <f t="shared" si="0"/>
        <v>2036</v>
      </c>
      <c r="AA38" s="48">
        <f t="shared" si="0"/>
        <v>2037</v>
      </c>
    </row>
    <row r="39" spans="1:27">
      <c r="A39" s="49" t="s">
        <v>70</v>
      </c>
      <c r="B39" s="50">
        <v>5.5E-2</v>
      </c>
      <c r="C39" s="50">
        <v>5.3999999999999999E-2</v>
      </c>
      <c r="D39" s="50">
        <v>5.3999999999999999E-2</v>
      </c>
      <c r="E39" s="50">
        <v>5.0999999999999997E-2</v>
      </c>
      <c r="F39" s="50">
        <v>5.0999999999999997E-2</v>
      </c>
      <c r="G39" s="50">
        <v>4.3999999999999997E-2</v>
      </c>
      <c r="H39" s="50">
        <v>4.3999999999999997E-2</v>
      </c>
      <c r="I39" s="50">
        <v>4.3999999999999997E-2</v>
      </c>
      <c r="J39" s="50">
        <v>4.3999999999999997E-2</v>
      </c>
      <c r="K39" s="50">
        <v>4.3999999999999997E-2</v>
      </c>
      <c r="L39" s="50">
        <v>4.3999999999999997E-2</v>
      </c>
      <c r="M39" s="50">
        <v>4.3999999999999997E-2</v>
      </c>
      <c r="N39" s="50">
        <v>4.3999999999999997E-2</v>
      </c>
      <c r="O39" s="50">
        <v>4.3999999999999997E-2</v>
      </c>
      <c r="P39" s="50">
        <v>4.3999999999999997E-2</v>
      </c>
      <c r="Q39" s="50">
        <v>4.3999999999999997E-2</v>
      </c>
      <c r="R39" s="50">
        <v>4.3999999999999997E-2</v>
      </c>
      <c r="S39" s="50">
        <v>4.3999999999999997E-2</v>
      </c>
      <c r="T39" s="50">
        <v>4.3999999999999997E-2</v>
      </c>
      <c r="U39" s="50">
        <v>4.3999999999999997E-2</v>
      </c>
      <c r="V39" s="50">
        <v>4.3999999999999997E-2</v>
      </c>
      <c r="W39" s="50">
        <v>4.3999999999999997E-2</v>
      </c>
      <c r="X39" s="50">
        <v>4.3999999999999997E-2</v>
      </c>
      <c r="Y39" s="50">
        <v>4.3999999999999997E-2</v>
      </c>
      <c r="Z39" s="50">
        <v>4.3999999999999997E-2</v>
      </c>
      <c r="AA39" s="50">
        <v>4.3999999999999997E-2</v>
      </c>
    </row>
    <row r="40" spans="1:27">
      <c r="A40" s="49" t="s">
        <v>71</v>
      </c>
      <c r="B40" s="50">
        <f>B39</f>
        <v>5.5E-2</v>
      </c>
      <c r="C40" s="50">
        <f t="shared" ref="C40:AA40" si="1">(1+B40)*(1+C39)-1</f>
        <v>0.1119699999999999</v>
      </c>
      <c r="D40" s="50">
        <f t="shared" si="1"/>
        <v>0.17201637999999986</v>
      </c>
      <c r="E40" s="50">
        <f t="shared" si="1"/>
        <v>0.23178921537999986</v>
      </c>
      <c r="F40" s="50">
        <f t="shared" si="1"/>
        <v>0.29461046536437974</v>
      </c>
      <c r="G40" s="50">
        <f t="shared" si="1"/>
        <v>0.35157332584041256</v>
      </c>
      <c r="H40" s="50">
        <f t="shared" si="1"/>
        <v>0.41104255217739083</v>
      </c>
      <c r="I40" s="50">
        <f t="shared" si="1"/>
        <v>0.47312842447319614</v>
      </c>
      <c r="J40" s="50">
        <f t="shared" si="1"/>
        <v>0.53794607515001691</v>
      </c>
      <c r="K40" s="50">
        <f t="shared" si="1"/>
        <v>0.60561570245661778</v>
      </c>
      <c r="L40" s="50">
        <f t="shared" si="1"/>
        <v>0.67626279336470896</v>
      </c>
      <c r="M40" s="50">
        <f t="shared" si="1"/>
        <v>0.75001835627275626</v>
      </c>
      <c r="N40" s="50">
        <f t="shared" si="1"/>
        <v>0.82701916394875763</v>
      </c>
      <c r="O40" s="50">
        <f t="shared" si="1"/>
        <v>0.90740800716250303</v>
      </c>
      <c r="P40" s="50">
        <f t="shared" si="1"/>
        <v>0.99133395947765313</v>
      </c>
      <c r="Q40" s="50">
        <f t="shared" si="1"/>
        <v>1.0789526536946701</v>
      </c>
      <c r="R40" s="50">
        <f t="shared" si="1"/>
        <v>1.1704265704572356</v>
      </c>
      <c r="S40" s="50">
        <f t="shared" si="1"/>
        <v>1.265925339557354</v>
      </c>
      <c r="T40" s="50">
        <f t="shared" si="1"/>
        <v>1.3656260544978776</v>
      </c>
      <c r="U40" s="50">
        <f t="shared" si="1"/>
        <v>1.4697136008957843</v>
      </c>
      <c r="V40" s="50">
        <f t="shared" si="1"/>
        <v>1.5783809993351987</v>
      </c>
      <c r="W40" s="50">
        <f t="shared" si="1"/>
        <v>1.6918297633059476</v>
      </c>
      <c r="X40" s="50">
        <f t="shared" si="1"/>
        <v>1.8102702728914095</v>
      </c>
      <c r="Y40" s="50">
        <f t="shared" si="1"/>
        <v>1.9339221648986316</v>
      </c>
      <c r="Z40" s="50">
        <f t="shared" si="1"/>
        <v>2.0630147401541716</v>
      </c>
      <c r="AA40" s="50">
        <f t="shared" si="1"/>
        <v>2.1977873887209554</v>
      </c>
    </row>
    <row r="41" spans="1:27" ht="16.5" thickBot="1">
      <c r="A41" s="51" t="s">
        <v>72</v>
      </c>
      <c r="B41" s="52"/>
      <c r="C41" s="53">
        <f>B16*0.12*1.075</f>
        <v>256884915.25423726</v>
      </c>
      <c r="D41" s="53">
        <f t="shared" ref="D41:AA41" si="2">C41*(1+D39)</f>
        <v>270756700.67796612</v>
      </c>
      <c r="E41" s="53">
        <f t="shared" si="2"/>
        <v>284565292.41254234</v>
      </c>
      <c r="F41" s="53">
        <f t="shared" si="2"/>
        <v>299078122.32558197</v>
      </c>
      <c r="G41" s="53">
        <f t="shared" si="2"/>
        <v>312237559.70790756</v>
      </c>
      <c r="H41" s="53">
        <f t="shared" si="2"/>
        <v>325976012.33505553</v>
      </c>
      <c r="I41" s="53">
        <f t="shared" si="2"/>
        <v>340318956.87779796</v>
      </c>
      <c r="J41" s="53">
        <f t="shared" si="2"/>
        <v>355292990.98042107</v>
      </c>
      <c r="K41" s="53">
        <f t="shared" si="2"/>
        <v>370925882.58355963</v>
      </c>
      <c r="L41" s="53">
        <f t="shared" si="2"/>
        <v>387246621.41723627</v>
      </c>
      <c r="M41" s="53">
        <f t="shared" si="2"/>
        <v>404285472.75959468</v>
      </c>
      <c r="N41" s="53">
        <f t="shared" si="2"/>
        <v>422074033.56101686</v>
      </c>
      <c r="O41" s="53">
        <f t="shared" si="2"/>
        <v>440645291.03770161</v>
      </c>
      <c r="P41" s="53">
        <f t="shared" si="2"/>
        <v>460033683.84336048</v>
      </c>
      <c r="Q41" s="53">
        <f t="shared" si="2"/>
        <v>480275165.93246835</v>
      </c>
      <c r="R41" s="53">
        <f t="shared" si="2"/>
        <v>501407273.23349696</v>
      </c>
      <c r="S41" s="53">
        <f t="shared" si="2"/>
        <v>523469193.25577086</v>
      </c>
      <c r="T41" s="53">
        <f t="shared" si="2"/>
        <v>546501837.75902486</v>
      </c>
      <c r="U41" s="53">
        <f t="shared" si="2"/>
        <v>570547918.62042201</v>
      </c>
      <c r="V41" s="53">
        <f t="shared" si="2"/>
        <v>595652027.03972065</v>
      </c>
      <c r="W41" s="53">
        <f t="shared" si="2"/>
        <v>621860716.22946835</v>
      </c>
      <c r="X41" s="53">
        <f t="shared" si="2"/>
        <v>649222587.74356496</v>
      </c>
      <c r="Y41" s="53">
        <f t="shared" si="2"/>
        <v>677788381.6042819</v>
      </c>
      <c r="Z41" s="53">
        <f t="shared" si="2"/>
        <v>707611070.39487028</v>
      </c>
      <c r="AA41" s="53">
        <f t="shared" si="2"/>
        <v>738745957.4922446</v>
      </c>
    </row>
    <row r="42" spans="1:27" ht="16.5" thickBot="1"/>
    <row r="43" spans="1:27" ht="47.25">
      <c r="A43" s="54" t="s">
        <v>73</v>
      </c>
      <c r="B43" s="44" t="s">
        <v>102</v>
      </c>
      <c r="C43" s="45">
        <v>2013</v>
      </c>
      <c r="D43" s="46">
        <f t="shared" ref="D43:AA43" si="3">C43+1</f>
        <v>2014</v>
      </c>
      <c r="E43" s="46">
        <f t="shared" si="3"/>
        <v>2015</v>
      </c>
      <c r="F43" s="46">
        <f t="shared" si="3"/>
        <v>2016</v>
      </c>
      <c r="G43" s="46">
        <f t="shared" si="3"/>
        <v>2017</v>
      </c>
      <c r="H43" s="46">
        <f t="shared" si="3"/>
        <v>2018</v>
      </c>
      <c r="I43" s="46">
        <f t="shared" si="3"/>
        <v>2019</v>
      </c>
      <c r="J43" s="46">
        <f t="shared" si="3"/>
        <v>2020</v>
      </c>
      <c r="K43" s="46">
        <f t="shared" si="3"/>
        <v>2021</v>
      </c>
      <c r="L43" s="46">
        <f t="shared" si="3"/>
        <v>2022</v>
      </c>
      <c r="M43" s="46">
        <f t="shared" si="3"/>
        <v>2023</v>
      </c>
      <c r="N43" s="46">
        <f t="shared" si="3"/>
        <v>2024</v>
      </c>
      <c r="O43" s="46">
        <f t="shared" si="3"/>
        <v>2025</v>
      </c>
      <c r="P43" s="46">
        <f t="shared" si="3"/>
        <v>2026</v>
      </c>
      <c r="Q43" s="46">
        <f t="shared" si="3"/>
        <v>2027</v>
      </c>
      <c r="R43" s="46">
        <f t="shared" si="3"/>
        <v>2028</v>
      </c>
      <c r="S43" s="46">
        <f t="shared" si="3"/>
        <v>2029</v>
      </c>
      <c r="T43" s="46">
        <f t="shared" si="3"/>
        <v>2030</v>
      </c>
      <c r="U43" s="46">
        <f t="shared" si="3"/>
        <v>2031</v>
      </c>
      <c r="V43" s="46">
        <f t="shared" si="3"/>
        <v>2032</v>
      </c>
      <c r="W43" s="46">
        <f t="shared" si="3"/>
        <v>2033</v>
      </c>
      <c r="X43" s="46">
        <f t="shared" si="3"/>
        <v>2034</v>
      </c>
      <c r="Y43" s="46">
        <f t="shared" si="3"/>
        <v>2035</v>
      </c>
      <c r="Z43" s="46">
        <f t="shared" si="3"/>
        <v>2036</v>
      </c>
      <c r="AA43" s="46">
        <f t="shared" si="3"/>
        <v>2037</v>
      </c>
    </row>
    <row r="44" spans="1:27">
      <c r="A44" s="55" t="s">
        <v>74</v>
      </c>
      <c r="B44" s="56">
        <f>752506200-39591000</f>
        <v>712915200</v>
      </c>
      <c r="C44" s="56">
        <f t="shared" ref="C44:AA44" si="4">B44+B45-B46</f>
        <v>735846500</v>
      </c>
      <c r="D44" s="56">
        <f t="shared" si="4"/>
        <v>748924300</v>
      </c>
      <c r="E44" s="56">
        <f t="shared" si="4"/>
        <v>760245600</v>
      </c>
      <c r="F44" s="56">
        <f t="shared" si="4"/>
        <v>770091300</v>
      </c>
      <c r="G44" s="56">
        <f t="shared" si="4"/>
        <v>776707400</v>
      </c>
      <c r="H44" s="56">
        <f t="shared" si="4"/>
        <v>786438700</v>
      </c>
      <c r="I44" s="56">
        <f t="shared" si="4"/>
        <v>707794830</v>
      </c>
      <c r="J44" s="56">
        <f t="shared" si="4"/>
        <v>629150960</v>
      </c>
      <c r="K44" s="56">
        <f t="shared" si="4"/>
        <v>550507090</v>
      </c>
      <c r="L44" s="56">
        <f t="shared" si="4"/>
        <v>471863220</v>
      </c>
      <c r="M44" s="56">
        <f t="shared" si="4"/>
        <v>393219350</v>
      </c>
      <c r="N44" s="56">
        <f t="shared" si="4"/>
        <v>314575480</v>
      </c>
      <c r="O44" s="56">
        <f t="shared" si="4"/>
        <v>235931610</v>
      </c>
      <c r="P44" s="56">
        <f t="shared" si="4"/>
        <v>157287740</v>
      </c>
      <c r="Q44" s="56">
        <f t="shared" si="4"/>
        <v>78643870</v>
      </c>
      <c r="R44" s="391">
        <f t="shared" si="4"/>
        <v>0</v>
      </c>
      <c r="S44" s="391">
        <f t="shared" si="4"/>
        <v>0</v>
      </c>
      <c r="T44" s="391">
        <f t="shared" si="4"/>
        <v>0</v>
      </c>
      <c r="U44" s="391">
        <f t="shared" si="4"/>
        <v>0</v>
      </c>
      <c r="V44" s="391">
        <f t="shared" si="4"/>
        <v>0</v>
      </c>
      <c r="W44" s="391">
        <f t="shared" si="4"/>
        <v>0</v>
      </c>
      <c r="X44" s="391">
        <f t="shared" si="4"/>
        <v>0</v>
      </c>
      <c r="Y44" s="391">
        <f t="shared" si="4"/>
        <v>0</v>
      </c>
      <c r="Z44" s="391">
        <f t="shared" si="4"/>
        <v>0</v>
      </c>
      <c r="AA44" s="391">
        <f t="shared" si="4"/>
        <v>0</v>
      </c>
    </row>
    <row r="45" spans="1:27">
      <c r="A45" s="55" t="s">
        <v>75</v>
      </c>
      <c r="B45" s="56">
        <v>22931300</v>
      </c>
      <c r="C45" s="56">
        <v>13077800</v>
      </c>
      <c r="D45" s="56">
        <v>11321300</v>
      </c>
      <c r="E45" s="56">
        <v>9845700</v>
      </c>
      <c r="F45" s="56">
        <v>6616100</v>
      </c>
      <c r="G45" s="56">
        <v>9731300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  <c r="O45" s="102">
        <v>0</v>
      </c>
      <c r="P45" s="102">
        <v>0</v>
      </c>
      <c r="Q45" s="102">
        <v>0</v>
      </c>
      <c r="R45" s="391">
        <v>0</v>
      </c>
      <c r="S45" s="391">
        <v>0</v>
      </c>
      <c r="T45" s="391">
        <v>0</v>
      </c>
      <c r="U45" s="391">
        <v>0</v>
      </c>
      <c r="V45" s="391">
        <v>0</v>
      </c>
      <c r="W45" s="391">
        <v>0</v>
      </c>
      <c r="X45" s="391">
        <v>0</v>
      </c>
      <c r="Y45" s="391">
        <v>0</v>
      </c>
      <c r="Z45" s="391">
        <v>0</v>
      </c>
      <c r="AA45" s="391">
        <v>0</v>
      </c>
    </row>
    <row r="46" spans="1:27">
      <c r="A46" s="49" t="s">
        <v>76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56">
        <f>+H44/10</f>
        <v>78643870</v>
      </c>
      <c r="I46" s="56">
        <f>IF(ROUND(I44,1)=0,0,H46+I45/B31)</f>
        <v>78643870</v>
      </c>
      <c r="J46" s="56">
        <f>IF(ROUND(J44,1)=0,0,I46+J45/B31)</f>
        <v>78643870</v>
      </c>
      <c r="K46" s="56">
        <f>IF(ROUND(K44,1)=0,0,J46+K45/B31)</f>
        <v>78643870</v>
      </c>
      <c r="L46" s="56">
        <f>IF(ROUND(L44,1)=0,0,K46+L45/B31)</f>
        <v>78643870</v>
      </c>
      <c r="M46" s="56">
        <f>IF(ROUND(M44,1)=0,0,L46+M45/B31)</f>
        <v>78643870</v>
      </c>
      <c r="N46" s="56">
        <f>IF(ROUND(N44,1)=0,0,M46+N45/B31)</f>
        <v>78643870</v>
      </c>
      <c r="O46" s="56">
        <f>IF(ROUND(O44,1)=0,0,N46+O45/B31)</f>
        <v>78643870</v>
      </c>
      <c r="P46" s="56">
        <f>IF(ROUND(P44,1)=0,0,O46+P45/B31)</f>
        <v>78643870</v>
      </c>
      <c r="Q46" s="56">
        <f>IF(ROUND(Q44,1)=0,0,P46+Q45/B31)</f>
        <v>78643870</v>
      </c>
      <c r="R46" s="391">
        <f>IF(ROUND(R44,1)=0,0,Q46+R45/B31)</f>
        <v>0</v>
      </c>
      <c r="S46" s="391">
        <f>IF(ROUND(S44,1)=0,0,R46+S45/B31)</f>
        <v>0</v>
      </c>
      <c r="T46" s="391">
        <f>IF(ROUND(T44,1)=0,0,S46+T45/B31)</f>
        <v>0</v>
      </c>
      <c r="U46" s="391">
        <f>IF(ROUND(U44,1)=0,0,T46+U45/B31)</f>
        <v>0</v>
      </c>
      <c r="V46" s="391">
        <f>IF(ROUND(V44,1)=0,0,U46+V45/B31)</f>
        <v>0</v>
      </c>
      <c r="W46" s="391">
        <f>IF(ROUND(W44,1)=0,0,V46+W45/B31)</f>
        <v>0</v>
      </c>
      <c r="X46" s="391">
        <f>IF(ROUND(X44,1)=0,0,W46+X45/B31)</f>
        <v>0</v>
      </c>
      <c r="Y46" s="391">
        <f>IF(ROUND(Y44,1)=0,0,X46+Y45/B31)</f>
        <v>0</v>
      </c>
      <c r="Z46" s="391">
        <f>IF(ROUND(Z44,1)=0,0,Y46+Z45/B31)</f>
        <v>0</v>
      </c>
      <c r="AA46" s="391">
        <f>IF(ROUND(AA44,1)=0,0,Z46+AA45/B31)</f>
        <v>0</v>
      </c>
    </row>
    <row r="47" spans="1:27" ht="16.5" thickBot="1">
      <c r="A47" s="51" t="s">
        <v>77</v>
      </c>
      <c r="B47" s="57">
        <f>AVERAGE(SUM(B44:B45),(SUM(B44:B45)-B46))*B33</f>
        <v>69905417.5</v>
      </c>
      <c r="C47" s="57">
        <f>AVERAGE(SUM(C44:C45),(SUM(C44:C45)-C46))*B33</f>
        <v>71147808.5</v>
      </c>
      <c r="D47" s="57">
        <f>AVERAGE(SUM(D44:D45),(SUM(D44:D45)-D46))*B33</f>
        <v>72223332</v>
      </c>
      <c r="E47" s="57">
        <f>AVERAGE(SUM(E44:E45),(SUM(E44:E45)-E46))*B33</f>
        <v>73158673.5</v>
      </c>
      <c r="F47" s="57">
        <f>AVERAGE(SUM(F44:F45),(SUM(F44:F45)-F46))*B33</f>
        <v>73787203</v>
      </c>
      <c r="G47" s="57">
        <f>AVERAGE(SUM(G44:G45),(SUM(G44:G45)-G46))*B33</f>
        <v>74711676.5</v>
      </c>
      <c r="H47" s="57">
        <f>AVERAGE(SUM(H44:H45),(SUM(H44:H45)-H46))*B33</f>
        <v>70976092.674999997</v>
      </c>
      <c r="I47" s="57">
        <f>AVERAGE(SUM(I44:I45),(SUM(I44:I45)-I46))*B33</f>
        <v>63504925.024999999</v>
      </c>
      <c r="J47" s="57">
        <f>AVERAGE(SUM(J44:J45),(SUM(J44:J45)-J46))*B33</f>
        <v>56033757.375</v>
      </c>
      <c r="K47" s="57">
        <f>AVERAGE(SUM(K44:K45),(SUM(K44:K45)-K46))*B33</f>
        <v>48562589.725000001</v>
      </c>
      <c r="L47" s="57">
        <f>AVERAGE(SUM(L44:L45),(SUM(L44:L45)-L46))*B33</f>
        <v>41091422.075000003</v>
      </c>
      <c r="M47" s="57">
        <f>AVERAGE(SUM(M44:M45),(SUM(M44:M45)-M46))*B33</f>
        <v>33620254.424999997</v>
      </c>
      <c r="N47" s="57">
        <f>AVERAGE(SUM(N44:N45),(SUM(N44:N45)-N46))*B33</f>
        <v>26149086.774999999</v>
      </c>
      <c r="O47" s="57">
        <f>AVERAGE(SUM(O44:O45),(SUM(O44:O45)-O46))*B33</f>
        <v>18677919.125</v>
      </c>
      <c r="P47" s="57">
        <f>AVERAGE(SUM(P44:P45),(SUM(P44:P45)-P46))*B33</f>
        <v>11206751.475</v>
      </c>
      <c r="Q47" s="57">
        <f>AVERAGE(SUM(Q44:Q45),(SUM(Q44:Q45)-Q46))*B33</f>
        <v>3735583.8250000002</v>
      </c>
      <c r="R47" s="392">
        <f>AVERAGE(SUM(R44:R45),(SUM(R44:R45)-R46))*B33</f>
        <v>0</v>
      </c>
      <c r="S47" s="392">
        <f>AVERAGE(SUM(S44:S45),(SUM(S44:S45)-S46))*B33</f>
        <v>0</v>
      </c>
      <c r="T47" s="392">
        <f>AVERAGE(SUM(T44:T45),(SUM(T44:T45)-T46))*B33</f>
        <v>0</v>
      </c>
      <c r="U47" s="392">
        <f>AVERAGE(SUM(U44:U45),(SUM(U44:U45)-U46))*B33</f>
        <v>0</v>
      </c>
      <c r="V47" s="392">
        <f>AVERAGE(SUM(V44:V45),(SUM(V44:V45)-V46))*B33</f>
        <v>0</v>
      </c>
      <c r="W47" s="392">
        <f>AVERAGE(SUM(W44:W45),(SUM(W44:W45)-W46))*B33</f>
        <v>0</v>
      </c>
      <c r="X47" s="392">
        <f>AVERAGE(SUM(X44:X45),(SUM(X44:X45)-X46))*B33</f>
        <v>0</v>
      </c>
      <c r="Y47" s="392">
        <f>AVERAGE(SUM(Y44:Y45),(SUM(Y44:Y45)-Y46))*B33</f>
        <v>0</v>
      </c>
      <c r="Z47" s="392">
        <f>AVERAGE(SUM(Z44:Z45),(SUM(Z44:Z45)-Z46))*B33</f>
        <v>0</v>
      </c>
      <c r="AA47" s="392">
        <f>AVERAGE(SUM(AA44:AA45),(SUM(AA44:AA45)-AA46))*B33</f>
        <v>0</v>
      </c>
    </row>
    <row r="48" spans="1:27" ht="16.5" thickBot="1">
      <c r="A48" s="58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</row>
    <row r="49" spans="1:27" ht="47.25">
      <c r="A49" s="54" t="s">
        <v>78</v>
      </c>
      <c r="B49" s="44" t="s">
        <v>102</v>
      </c>
      <c r="C49" s="45">
        <v>2013</v>
      </c>
      <c r="D49" s="46">
        <f t="shared" ref="D49:AA49" si="5">C49+1</f>
        <v>2014</v>
      </c>
      <c r="E49" s="46">
        <f t="shared" si="5"/>
        <v>2015</v>
      </c>
      <c r="F49" s="46">
        <f t="shared" si="5"/>
        <v>2016</v>
      </c>
      <c r="G49" s="46">
        <f t="shared" si="5"/>
        <v>2017</v>
      </c>
      <c r="H49" s="46">
        <f t="shared" si="5"/>
        <v>2018</v>
      </c>
      <c r="I49" s="46">
        <f t="shared" si="5"/>
        <v>2019</v>
      </c>
      <c r="J49" s="46">
        <f t="shared" si="5"/>
        <v>2020</v>
      </c>
      <c r="K49" s="46">
        <f t="shared" si="5"/>
        <v>2021</v>
      </c>
      <c r="L49" s="46">
        <f t="shared" si="5"/>
        <v>2022</v>
      </c>
      <c r="M49" s="46">
        <f t="shared" si="5"/>
        <v>2023</v>
      </c>
      <c r="N49" s="46">
        <f t="shared" si="5"/>
        <v>2024</v>
      </c>
      <c r="O49" s="46">
        <f t="shared" si="5"/>
        <v>2025</v>
      </c>
      <c r="P49" s="46">
        <f t="shared" si="5"/>
        <v>2026</v>
      </c>
      <c r="Q49" s="46">
        <f t="shared" si="5"/>
        <v>2027</v>
      </c>
      <c r="R49" s="46">
        <f t="shared" si="5"/>
        <v>2028</v>
      </c>
      <c r="S49" s="46">
        <f t="shared" si="5"/>
        <v>2029</v>
      </c>
      <c r="T49" s="46">
        <f t="shared" si="5"/>
        <v>2030</v>
      </c>
      <c r="U49" s="46">
        <f t="shared" si="5"/>
        <v>2031</v>
      </c>
      <c r="V49" s="46">
        <f t="shared" si="5"/>
        <v>2032</v>
      </c>
      <c r="W49" s="46">
        <f t="shared" si="5"/>
        <v>2033</v>
      </c>
      <c r="X49" s="46">
        <f t="shared" si="5"/>
        <v>2034</v>
      </c>
      <c r="Y49" s="46">
        <f t="shared" si="5"/>
        <v>2035</v>
      </c>
      <c r="Z49" s="46">
        <f t="shared" si="5"/>
        <v>2036</v>
      </c>
      <c r="AA49" s="46">
        <f t="shared" si="5"/>
        <v>2037</v>
      </c>
    </row>
    <row r="50" spans="1:27">
      <c r="A50" s="60" t="s">
        <v>79</v>
      </c>
      <c r="B50" s="61"/>
      <c r="C50" s="61">
        <f>C41*B19</f>
        <v>256884915.25423726</v>
      </c>
      <c r="D50" s="61">
        <f>D41*B19</f>
        <v>270756700.67796612</v>
      </c>
      <c r="E50" s="61">
        <f>E41*B19</f>
        <v>284565292.41254234</v>
      </c>
      <c r="F50" s="61">
        <f>F41*B19</f>
        <v>299078122.32558197</v>
      </c>
      <c r="G50" s="61">
        <f>G41*B19</f>
        <v>312237559.70790756</v>
      </c>
      <c r="H50" s="61">
        <f>H41*B19</f>
        <v>325976012.33505553</v>
      </c>
      <c r="I50" s="61">
        <f>I41*B19</f>
        <v>340318956.87779796</v>
      </c>
      <c r="J50" s="61">
        <f>J41*B19</f>
        <v>355292990.98042107</v>
      </c>
      <c r="K50" s="61">
        <f>K41*B19</f>
        <v>370925882.58355963</v>
      </c>
      <c r="L50" s="61">
        <f>L41*B19</f>
        <v>387246621.41723627</v>
      </c>
      <c r="M50" s="61">
        <f>M41*B19</f>
        <v>404285472.75959468</v>
      </c>
      <c r="N50" s="61">
        <f>N41*B19</f>
        <v>422074033.56101686</v>
      </c>
      <c r="O50" s="61">
        <f>O41*B19</f>
        <v>440645291.03770161</v>
      </c>
      <c r="P50" s="61">
        <f>P41*B19</f>
        <v>460033683.84336048</v>
      </c>
      <c r="Q50" s="61">
        <f>Q41*B19</f>
        <v>480275165.93246835</v>
      </c>
      <c r="R50" s="61">
        <f>R41*B19</f>
        <v>501407273.23349696</v>
      </c>
      <c r="S50" s="61">
        <f>S41*B19</f>
        <v>523469193.25577086</v>
      </c>
      <c r="T50" s="61">
        <f>T41*B19</f>
        <v>546501837.75902486</v>
      </c>
      <c r="U50" s="61">
        <f>U41*B19</f>
        <v>570547918.62042201</v>
      </c>
      <c r="V50" s="61">
        <f>V41*B19</f>
        <v>595652027.03972065</v>
      </c>
      <c r="W50" s="61">
        <f>W41*B19</f>
        <v>621860716.22946835</v>
      </c>
      <c r="X50" s="61">
        <f>X41*B19</f>
        <v>649222587.74356496</v>
      </c>
      <c r="Y50" s="61">
        <f>Y41*B19</f>
        <v>677788381.6042819</v>
      </c>
      <c r="Z50" s="61">
        <f>Z41*B19</f>
        <v>707611070.39487028</v>
      </c>
      <c r="AA50" s="61">
        <f>AA41*B19</f>
        <v>738745957.4922446</v>
      </c>
    </row>
    <row r="51" spans="1:27">
      <c r="A51" s="55" t="s">
        <v>80</v>
      </c>
      <c r="B51" s="62"/>
      <c r="C51" s="62">
        <f t="shared" ref="C51:AA51" si="6">SUM(C52:C57)</f>
        <v>-53248096.801136807</v>
      </c>
      <c r="D51" s="62">
        <f t="shared" si="6"/>
        <v>-53165704.61435461</v>
      </c>
      <c r="E51" s="62">
        <f t="shared" si="6"/>
        <v>-53080836.653802924</v>
      </c>
      <c r="F51" s="62">
        <f t="shared" si="6"/>
        <v>-53023559.018062122</v>
      </c>
      <c r="G51" s="62">
        <f t="shared" si="6"/>
        <v>-52913258.781927079</v>
      </c>
      <c r="H51" s="62">
        <f t="shared" si="6"/>
        <v>-52825642.943150267</v>
      </c>
      <c r="I51" s="62">
        <f t="shared" si="6"/>
        <v>-52761709.615215465</v>
      </c>
      <c r="J51" s="62">
        <f t="shared" si="6"/>
        <v>-52722500.828599721</v>
      </c>
      <c r="K51" s="62">
        <f t="shared" si="6"/>
        <v>-52709104.463121057</v>
      </c>
      <c r="L51" s="62">
        <f t="shared" si="6"/>
        <v>-52722656.26530952</v>
      </c>
      <c r="M51" s="62">
        <f t="shared" si="6"/>
        <v>-52764341.954542473</v>
      </c>
      <c r="N51" s="62">
        <f t="shared" si="6"/>
        <v>-52835399.421849847</v>
      </c>
      <c r="O51" s="62">
        <f t="shared" si="6"/>
        <v>-52937121.025466926</v>
      </c>
      <c r="P51" s="62">
        <f t="shared" si="6"/>
        <v>-53070855.987391345</v>
      </c>
      <c r="Q51" s="62">
        <f t="shared" si="6"/>
        <v>-53238012.895388626</v>
      </c>
      <c r="R51" s="62">
        <f t="shared" si="6"/>
        <v>-53440062.315085962</v>
      </c>
      <c r="S51" s="62">
        <f t="shared" si="6"/>
        <v>-53678539.516998172</v>
      </c>
      <c r="T51" s="62">
        <f t="shared" si="6"/>
        <v>-53955047.323542699</v>
      </c>
      <c r="U51" s="62">
        <f t="shared" si="6"/>
        <v>-54271259.081323385</v>
      </c>
      <c r="V51" s="62">
        <f t="shared" si="6"/>
        <v>-54628921.764194585</v>
      </c>
      <c r="W51" s="62">
        <f t="shared" si="6"/>
        <v>-55029859.212860309</v>
      </c>
      <c r="X51" s="62">
        <f t="shared" si="6"/>
        <v>-55475975.517015509</v>
      </c>
      <c r="Y51" s="62">
        <f t="shared" si="6"/>
        <v>-55969258.546301723</v>
      </c>
      <c r="Z51" s="62">
        <f t="shared" si="6"/>
        <v>-56511783.636624709</v>
      </c>
      <c r="AA51" s="62">
        <f t="shared" si="6"/>
        <v>-57105717.438670099</v>
      </c>
    </row>
    <row r="52" spans="1:27">
      <c r="A52" s="63" t="s">
        <v>81</v>
      </c>
      <c r="B52" s="62"/>
      <c r="C52" s="62">
        <f>-IF(C38&lt;=B21,0,B20*(1+C40)*B19)</f>
        <v>-9233747.9932372868</v>
      </c>
      <c r="D52" s="62">
        <f>-IF(D38&lt;=B21,0,B20*(1+D40)*B19)</f>
        <v>-9732370.3848720994</v>
      </c>
      <c r="E52" s="62">
        <f>-IF(E38&lt;=B21,0,B20*(1+E40)*B19)</f>
        <v>-10228721.274500577</v>
      </c>
      <c r="F52" s="62">
        <f>-IF(F38&lt;=B21,0,B20*(1+F40)*B19)</f>
        <v>-10750386.059500106</v>
      </c>
      <c r="G52" s="62">
        <f>-IF(G38&lt;=B21,0,B20*(1+G40)*B19)</f>
        <v>-11223403.04611811</v>
      </c>
      <c r="H52" s="62">
        <f>-IF(H38&lt;=B21,0,B20*(1+H40)*B19)</f>
        <v>-11717232.780147308</v>
      </c>
      <c r="I52" s="62">
        <f>-IF(I38&lt;=B21,0,B20*(1+I40)*B19)</f>
        <v>-12232791.022473792</v>
      </c>
      <c r="J52" s="62">
        <f>-IF(J38&lt;=B21,0,B20*(1+J40)*B19)</f>
        <v>-12771033.82746264</v>
      </c>
      <c r="K52" s="62">
        <f>-IF(K38&lt;=B21,0,B20*(1+K40)*B19)</f>
        <v>-13332959.315870997</v>
      </c>
      <c r="L52" s="62">
        <f>-IF(L38&lt;=B21,0,B20*(1+L40)*B19)</f>
        <v>-13919609.525769321</v>
      </c>
      <c r="M52" s="62">
        <f>-IF(M38&lt;=B21,0,B20*(1+M40)*B19)</f>
        <v>-14532072.344903171</v>
      </c>
      <c r="N52" s="62">
        <f>-IF(N38&lt;=B21,0,B20*(1+N40)*B19)</f>
        <v>-15171483.528078912</v>
      </c>
      <c r="O52" s="62">
        <f>-IF(O38&lt;=B21,0,B20*(1+O40)*B19)</f>
        <v>-15839028.803314384</v>
      </c>
      <c r="P52" s="62">
        <f>-IF(P38&lt;=B21,0,B20*(1+P40)*B19)</f>
        <v>-16535946.070660217</v>
      </c>
      <c r="Q52" s="62">
        <f>-IF(Q38&lt;=B21,0,B20*(1+Q40)*B19)</f>
        <v>-17263527.697769269</v>
      </c>
      <c r="R52" s="62">
        <f>-IF(R38&lt;=B21,0,B20*(1+R40)*B19)</f>
        <v>-18023122.916471116</v>
      </c>
      <c r="S52" s="62">
        <f>-IF(S38&lt;=B21,0,B20*(1+S40)*B19)</f>
        <v>-18816140.324795846</v>
      </c>
      <c r="T52" s="62">
        <f>-IF(T38&lt;=B21,0,B20*(1+T40)*B19)</f>
        <v>-19644050.499086864</v>
      </c>
      <c r="U52" s="62">
        <f>-IF(U38&lt;=B21,0,B20*(1+U40)*B19)</f>
        <v>-20508388.721046686</v>
      </c>
      <c r="V52" s="62">
        <f>-IF(V38&lt;=B21,0,B20*(1+V40)*B19)</f>
        <v>-21410757.824772738</v>
      </c>
      <c r="W52" s="62">
        <f>-IF(W38&lt;=B21,0,B20*(1+W40)*B19)</f>
        <v>-22352831.169062741</v>
      </c>
      <c r="X52" s="62">
        <f>-IF(X38&lt;=B21,0,B20*(1+X40)*B19)</f>
        <v>-23336355.740501504</v>
      </c>
      <c r="Y52" s="62">
        <f>-IF(Y38&lt;=B21,0,B20*(1+Y40)*B19)</f>
        <v>-24363155.393083569</v>
      </c>
      <c r="Z52" s="62">
        <f>-IF(Z38&lt;=B21,0,B20*(1+Z40)*B19)</f>
        <v>-25435134.23037925</v>
      </c>
      <c r="AA52" s="62">
        <f>-IF(AA38&lt;=B21,0,B20*(1+AA40)*B19)</f>
        <v>-26554280.136515938</v>
      </c>
    </row>
    <row r="53" spans="1:27">
      <c r="A53" s="63" t="str">
        <f>A23</f>
        <v>Прочие расходы при эксплуатации объекта, руб. без НДС</v>
      </c>
      <c r="B53" s="62"/>
      <c r="C53" s="62">
        <f>-IF(C38&lt;=B24,0,B23*(1+C40)*B19)</f>
        <v>-830373.02097457612</v>
      </c>
      <c r="D53" s="62">
        <f>-IF(D38&lt;=B24,0,B23*(1+D40)*B19)</f>
        <v>-875213.16410720325</v>
      </c>
      <c r="E53" s="62">
        <f>-IF(E38&lt;=B24,0,B23*(1+E40)*B19)</f>
        <v>-919849.0354766706</v>
      </c>
      <c r="F53" s="62">
        <f>-IF(F38&lt;=B24,0,B23*(1+F40)*B19)</f>
        <v>-966761.33628598077</v>
      </c>
      <c r="G53" s="62">
        <f>-IF(G38&lt;=B24,0,B23*(1+G40)*B19)</f>
        <v>-1009298.8350825639</v>
      </c>
      <c r="H53" s="62">
        <f>-IF(H38&lt;=B24,0,B23*(1+H40)*B19)</f>
        <v>-1053707.9838261968</v>
      </c>
      <c r="I53" s="62">
        <f>-IF(I38&lt;=B24,0,B23*(1+I40)*B19)</f>
        <v>-1100071.1351145497</v>
      </c>
      <c r="J53" s="62">
        <f>-IF(J38&lt;=B24,0,B23*(1+J40)*B19)</f>
        <v>-1148474.2650595899</v>
      </c>
      <c r="K53" s="62">
        <f>-IF(K38&lt;=B24,0,B23*(1+K40)*B19)</f>
        <v>-1199007.132722212</v>
      </c>
      <c r="L53" s="62">
        <f>-IF(L38&lt;=B24,0,B23*(1+L40)*B19)</f>
        <v>-1251763.4465619891</v>
      </c>
      <c r="M53" s="62">
        <f>-IF(M38&lt;=B24,0,B23*(1+M40)*B19)</f>
        <v>-1306841.0382107168</v>
      </c>
      <c r="N53" s="62">
        <f>-IF(N38&lt;=B24,0,B23*(1+N40)*B19)</f>
        <v>-1364342.0438919885</v>
      </c>
      <c r="O53" s="62">
        <f>-IF(O38&lt;=B24,0,B23*(1+O40)*B19)</f>
        <v>-1424373.0938232359</v>
      </c>
      <c r="P53" s="62">
        <f>-IF(P38&lt;=B24,0,B23*(1+P40)*B19)</f>
        <v>-1487045.5099514583</v>
      </c>
      <c r="Q53" s="62">
        <f>-IF(Q38&lt;=B24,0,B23*(1+Q40)*B19)</f>
        <v>-1552475.5123893227</v>
      </c>
      <c r="R53" s="62">
        <f>-IF(R38&lt;=B24,0,B23*(1+R40)*B19)</f>
        <v>-1620784.4349344529</v>
      </c>
      <c r="S53" s="62">
        <f>-IF(S38&lt;=B24,0,B23*(1+S40)*B19)</f>
        <v>-1692098.9500715688</v>
      </c>
      <c r="T53" s="62">
        <f>-IF(T38&lt;=B24,0,B23*(1+T40)*B19)</f>
        <v>-1766551.3038747178</v>
      </c>
      <c r="U53" s="62">
        <f>-IF(U38&lt;=B24,0,B23*(1+U40)*B19)</f>
        <v>-1844279.5612452056</v>
      </c>
      <c r="V53" s="62">
        <f>-IF(V38&lt;=B24,0,B23*(1+V40)*B19)</f>
        <v>-1925427.8619399946</v>
      </c>
      <c r="W53" s="62">
        <f>-IF(W38&lt;=B24,0,B23*(1+W40)*B19)</f>
        <v>-2010146.6878653544</v>
      </c>
      <c r="X53" s="62">
        <f>-IF(X38&lt;=B24,0,B23*(1+X40)*B19)</f>
        <v>-2098593.1421314301</v>
      </c>
      <c r="Y53" s="62">
        <f>-IF(Y38&lt;=B24,0,B23*(1+Y40)*B19)</f>
        <v>-2190931.2403852129</v>
      </c>
      <c r="Z53" s="62">
        <f>-IF(Z38&lt;=B24,0,B23*(1+Z40)*B19)</f>
        <v>-2287332.2149621625</v>
      </c>
      <c r="AA53" s="62">
        <f>-IF(AA38&lt;=B24,0,B23*(1+AA40)*B19)</f>
        <v>-2387974.8324204981</v>
      </c>
    </row>
    <row r="54" spans="1:27">
      <c r="A54" s="63" t="s">
        <v>448</v>
      </c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</row>
    <row r="55" spans="1:27">
      <c r="A55" s="63" t="s">
        <v>448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</row>
    <row r="56" spans="1:27">
      <c r="A56" s="63" t="s">
        <v>448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</row>
    <row r="57" spans="1:27">
      <c r="A57" s="63" t="s">
        <v>82</v>
      </c>
      <c r="B57" s="62"/>
      <c r="C57" s="62">
        <f>-((B16+B17)*B19+(B16+B17)*B19+SUM(B59:C59))/2*2.2%</f>
        <v>-43183975.786924943</v>
      </c>
      <c r="D57" s="62">
        <f>-((B16+B17)*B19+(B16+B17)*B19+SUM(B59:D59))/2*2.2%</f>
        <v>-42558121.065375306</v>
      </c>
      <c r="E57" s="62">
        <f>-((B16+B17)*B19+(B16+B17)*B19+SUM(B59:E59))/2*2.2%</f>
        <v>-41932266.343825676</v>
      </c>
      <c r="F57" s="62">
        <f>-((B16+B17)*B19+(B16+B17)*B19+SUM(B59:F59))/2*2.2%</f>
        <v>-41306411.622276038</v>
      </c>
      <c r="G57" s="62">
        <f>-((B16+B17)*B19+(B16+B17)*B19+SUM(B59:G59))/2*2.2%</f>
        <v>-40680556.9007264</v>
      </c>
      <c r="H57" s="62">
        <f>-((B16+B17)*B19+(B16+B17)*B19+SUM(B59:H59))/2*2.2%</f>
        <v>-40054702.179176763</v>
      </c>
      <c r="I57" s="62">
        <f>-((B16+B17)*B19+(B16+B17)*B19+SUM(B59:I59))/2*2.2%</f>
        <v>-39428847.457627125</v>
      </c>
      <c r="J57" s="62">
        <f>-((B16+B17)*B19+(B16+B17)*B19+SUM(B59:J59))/2*2.2%</f>
        <v>-38802992.736077487</v>
      </c>
      <c r="K57" s="62">
        <f>-((B16+B17)*B19+(B16+B17)*B19+SUM(B59:K59))/2*2.2%</f>
        <v>-38177138.01452785</v>
      </c>
      <c r="L57" s="62">
        <f>-((B16+B17)*B19+(B16+B17)*B19+SUM(B59:L59))/2*2.2%</f>
        <v>-37551283.292978212</v>
      </c>
      <c r="M57" s="62">
        <f>-((B16+B17)*B19+(B16+B17)*B19+SUM(B59:M59))/2*2.2%</f>
        <v>-36925428.571428582</v>
      </c>
      <c r="N57" s="62">
        <f>-((B16+B17)*B19+(B16+B17)*B19+SUM(B59:N59))/2*2.2%</f>
        <v>-36299573.849878944</v>
      </c>
      <c r="O57" s="62">
        <f>-((B16+B17)*B19+(B16+B17)*B19+SUM(B59:O59))/2*2.2%</f>
        <v>-35673719.128329307</v>
      </c>
      <c r="P57" s="62">
        <f>-((B16+B17)*B19+(B16+B17)*B19+SUM(B59:P59))/2*2.2%</f>
        <v>-35047864.406779669</v>
      </c>
      <c r="Q57" s="62">
        <f>-((B16+B17)*B19+(B16+B17)*B19+SUM(B59:Q59))/2*2.2%</f>
        <v>-34422009.685230032</v>
      </c>
      <c r="R57" s="62">
        <f>-((B16+B17)*B19+(B16+B17)*B19+SUM(B59:R59))/2*2.2%</f>
        <v>-33796154.963680394</v>
      </c>
      <c r="S57" s="62">
        <f>-((B16+B17)*B19+(B16+B17)*B19+SUM(B59:S59))/2*2.2%</f>
        <v>-33170300.24213076</v>
      </c>
      <c r="T57" s="62">
        <f>-((B16+B17)*B19+(B16+B17)*B19+SUM(B59:T59))/2*2.2%</f>
        <v>-32544445.520581122</v>
      </c>
      <c r="U57" s="62">
        <f>-((B16+B17)*B19+(B16+B17)*B19+SUM(B59:U59))/2*2.2%</f>
        <v>-31918590.799031489</v>
      </c>
      <c r="V57" s="62">
        <f>-((B16+B17)*B19+(B16+B17)*B19+SUM(B59:V59))/2*2.2%</f>
        <v>-31292736.077481851</v>
      </c>
      <c r="W57" s="62">
        <f>-((B16+B17)*B19+(B16+B17)*B19+SUM(B59:W59))/2*2.2%</f>
        <v>-30666881.355932213</v>
      </c>
      <c r="X57" s="62">
        <f>-((B16+B17)*B19+(B16+B17)*B19+SUM(B59:X59))/2*2.2%</f>
        <v>-30041026.634382576</v>
      </c>
      <c r="Y57" s="62">
        <f>-((B16+B17)*B19+(B16+B17)*B19+SUM(B59:Y59))/2*2.2%</f>
        <v>-29415171.912832938</v>
      </c>
      <c r="Z57" s="62">
        <f>-((B16+B17)*B19+(B16+B17)*B19+SUM(B59:Z59))/2*2.2%</f>
        <v>-28789317.191283301</v>
      </c>
      <c r="AA57" s="62">
        <f>-((B16+B17)*B19+(B16+B17)*B19+SUM(B59:AA59))/2*2.2%</f>
        <v>-28163462.469733663</v>
      </c>
    </row>
    <row r="58" spans="1:27">
      <c r="A58" s="64" t="s">
        <v>201</v>
      </c>
      <c r="B58" s="61"/>
      <c r="C58" s="61">
        <f t="shared" ref="C58:AA58" si="7">C50+C51</f>
        <v>203636818.45310044</v>
      </c>
      <c r="D58" s="61">
        <f t="shared" si="7"/>
        <v>217590996.06361151</v>
      </c>
      <c r="E58" s="61">
        <f t="shared" si="7"/>
        <v>231484455.75873941</v>
      </c>
      <c r="F58" s="61">
        <f t="shared" si="7"/>
        <v>246054563.30751985</v>
      </c>
      <c r="G58" s="61">
        <f t="shared" si="7"/>
        <v>259324300.92598048</v>
      </c>
      <c r="H58" s="61">
        <f t="shared" si="7"/>
        <v>273150369.39190525</v>
      </c>
      <c r="I58" s="61">
        <f t="shared" si="7"/>
        <v>287557247.26258248</v>
      </c>
      <c r="J58" s="61">
        <f t="shared" si="7"/>
        <v>302570490.15182137</v>
      </c>
      <c r="K58" s="61">
        <f t="shared" si="7"/>
        <v>318216778.12043858</v>
      </c>
      <c r="L58" s="61">
        <f t="shared" si="7"/>
        <v>334523965.15192676</v>
      </c>
      <c r="M58" s="61">
        <f t="shared" si="7"/>
        <v>351521130.80505222</v>
      </c>
      <c r="N58" s="61">
        <f t="shared" si="7"/>
        <v>369238634.13916701</v>
      </c>
      <c r="O58" s="61">
        <f t="shared" si="7"/>
        <v>387708170.01223469</v>
      </c>
      <c r="P58" s="61">
        <f t="shared" si="7"/>
        <v>406962827.85596913</v>
      </c>
      <c r="Q58" s="61">
        <f t="shared" si="7"/>
        <v>427037153.03707975</v>
      </c>
      <c r="R58" s="61">
        <f t="shared" si="7"/>
        <v>447967210.91841102</v>
      </c>
      <c r="S58" s="61">
        <f t="shared" si="7"/>
        <v>469790653.73877269</v>
      </c>
      <c r="T58" s="61">
        <f t="shared" si="7"/>
        <v>492546790.43548214</v>
      </c>
      <c r="U58" s="61">
        <f t="shared" si="7"/>
        <v>516276659.53909862</v>
      </c>
      <c r="V58" s="61">
        <f t="shared" si="7"/>
        <v>541023105.27552605</v>
      </c>
      <c r="W58" s="61">
        <f t="shared" si="7"/>
        <v>566830857.016608</v>
      </c>
      <c r="X58" s="61">
        <f t="shared" si="7"/>
        <v>593746612.22654951</v>
      </c>
      <c r="Y58" s="61">
        <f t="shared" si="7"/>
        <v>621819123.05798018</v>
      </c>
      <c r="Z58" s="61">
        <f t="shared" si="7"/>
        <v>651099286.75824559</v>
      </c>
      <c r="AA58" s="61">
        <f t="shared" si="7"/>
        <v>681640240.05357456</v>
      </c>
    </row>
    <row r="59" spans="1:27">
      <c r="A59" s="63" t="s">
        <v>420</v>
      </c>
      <c r="B59" s="62"/>
      <c r="C59" s="62">
        <f>IF(B16-ABS(SUM(B59:B59))&gt;0,-B16/B18,0)</f>
        <v>-56895883.77723971</v>
      </c>
      <c r="D59" s="62">
        <f>IF(B16-ABS(SUM(B59:C59))&gt;0,-B16/B18,0)</f>
        <v>-56895883.77723971</v>
      </c>
      <c r="E59" s="62">
        <f>IF(B16-ABS(SUM(B59:D59))&gt;0,-B16/B18,0)</f>
        <v>-56895883.77723971</v>
      </c>
      <c r="F59" s="62">
        <f>IF(B16-ABS(SUM(B59:E59))&gt;0,-B16/B18,0)</f>
        <v>-56895883.77723971</v>
      </c>
      <c r="G59" s="62">
        <f>IF(B16-ABS(SUM(B59:F59))&gt;0,-B16/B18,0)</f>
        <v>-56895883.77723971</v>
      </c>
      <c r="H59" s="62">
        <f>IF(B16-ABS(SUM(B59:G59))&gt;0,-B16/B18,0)</f>
        <v>-56895883.77723971</v>
      </c>
      <c r="I59" s="62">
        <f>IF(B16-ABS(SUM(B59:H59))&gt;0,-B16/B18,0)</f>
        <v>-56895883.77723971</v>
      </c>
      <c r="J59" s="62">
        <f>IF(B16-ABS(SUM(B59:I59))&gt;0,-B16/B18,0)</f>
        <v>-56895883.77723971</v>
      </c>
      <c r="K59" s="62">
        <f>IF(B16-ABS(SUM(B59:J59))&gt;0,-B16/B18,0)</f>
        <v>-56895883.77723971</v>
      </c>
      <c r="L59" s="62">
        <f>IF(B16-ABS(SUM(B59:K59))&gt;0,-B16/B18,0)</f>
        <v>-56895883.77723971</v>
      </c>
      <c r="M59" s="62">
        <f>IF(B16-ABS(SUM(B59:L59))&gt;0,-B16/B18,0)</f>
        <v>-56895883.77723971</v>
      </c>
      <c r="N59" s="62">
        <f>IF(B16-ABS(SUM(B59:M59))&gt;0,-B16/B18,0)</f>
        <v>-56895883.77723971</v>
      </c>
      <c r="O59" s="62">
        <f>IF(B16-ABS(SUM(B59:N59))&gt;0,-B16/B18,0)</f>
        <v>-56895883.77723971</v>
      </c>
      <c r="P59" s="62">
        <f>IF(B16-ABS(SUM(B59:O59))&gt;0,-B16/B18,0)</f>
        <v>-56895883.77723971</v>
      </c>
      <c r="Q59" s="62">
        <f>IF(B16-ABS(SUM(B59:P59))&gt;0,-B16/B18,0)</f>
        <v>-56895883.77723971</v>
      </c>
      <c r="R59" s="62">
        <f>IF(B16-ABS(SUM(B59:Q59))&gt;0,-B16/B18,0)</f>
        <v>-56895883.77723971</v>
      </c>
      <c r="S59" s="62">
        <f>IF(B16-ABS(SUM(B59:R59))&gt;0,-B16/B18,0)</f>
        <v>-56895883.77723971</v>
      </c>
      <c r="T59" s="62">
        <f>IF(B16-ABS(SUM(B59:S59))&gt;0,-B16/B18,0)</f>
        <v>-56895883.77723971</v>
      </c>
      <c r="U59" s="62">
        <f>IF(B16-ABS(SUM(B59:T59))&gt;0,-B16/B18,0)</f>
        <v>-56895883.77723971</v>
      </c>
      <c r="V59" s="62">
        <f>IF(B16-ABS(SUM(B59:U59))&gt;0,-B16/B18,0)</f>
        <v>-56895883.77723971</v>
      </c>
      <c r="W59" s="62">
        <f>IF(B16-ABS(SUM(B59:V59))&gt;0,-B16/B18,0)</f>
        <v>-56895883.77723971</v>
      </c>
      <c r="X59" s="62">
        <f>IF(B16-ABS(SUM(B59:W59))&gt;0,-B16/B18,0)</f>
        <v>-56895883.77723971</v>
      </c>
      <c r="Y59" s="62">
        <f>IF(B16-ABS(SUM(B59:X59))&gt;0,-B16/B18,0)</f>
        <v>-56895883.77723971</v>
      </c>
      <c r="Z59" s="62">
        <f>IF(B16-ABS(SUM(B59:Y59))&gt;0,-B16/B18,0)</f>
        <v>-56895883.77723971</v>
      </c>
      <c r="AA59" s="62">
        <f>IF(B16-ABS(SUM(B59:Z59))&gt;0,-B16/B18,0)</f>
        <v>-56895883.77723971</v>
      </c>
    </row>
    <row r="60" spans="1:27">
      <c r="A60" s="64" t="s">
        <v>83</v>
      </c>
      <c r="B60" s="61"/>
      <c r="C60" s="61">
        <f t="shared" ref="C60:AA60" si="8">C58+C59</f>
        <v>146740934.67586073</v>
      </c>
      <c r="D60" s="61">
        <f t="shared" si="8"/>
        <v>160695112.2863718</v>
      </c>
      <c r="E60" s="61">
        <f t="shared" si="8"/>
        <v>174588571.9814997</v>
      </c>
      <c r="F60" s="61">
        <f t="shared" si="8"/>
        <v>189158679.53028014</v>
      </c>
      <c r="G60" s="61">
        <f t="shared" si="8"/>
        <v>202428417.14874077</v>
      </c>
      <c r="H60" s="61">
        <f t="shared" si="8"/>
        <v>216254485.61466554</v>
      </c>
      <c r="I60" s="61">
        <f t="shared" si="8"/>
        <v>230661363.48534277</v>
      </c>
      <c r="J60" s="61">
        <f t="shared" si="8"/>
        <v>245674606.37458166</v>
      </c>
      <c r="K60" s="61">
        <f t="shared" si="8"/>
        <v>261320894.34319887</v>
      </c>
      <c r="L60" s="61">
        <f t="shared" si="8"/>
        <v>277628081.37468708</v>
      </c>
      <c r="M60" s="61">
        <f t="shared" si="8"/>
        <v>294625247.02781248</v>
      </c>
      <c r="N60" s="61">
        <f t="shared" si="8"/>
        <v>312342750.36192727</v>
      </c>
      <c r="O60" s="61">
        <f t="shared" si="8"/>
        <v>330812286.23499501</v>
      </c>
      <c r="P60" s="61">
        <f t="shared" si="8"/>
        <v>350066944.07872939</v>
      </c>
      <c r="Q60" s="61">
        <f t="shared" si="8"/>
        <v>370141269.25984001</v>
      </c>
      <c r="R60" s="61">
        <f t="shared" si="8"/>
        <v>391071327.14117134</v>
      </c>
      <c r="S60" s="61">
        <f t="shared" si="8"/>
        <v>412894769.96153295</v>
      </c>
      <c r="T60" s="61">
        <f t="shared" si="8"/>
        <v>435650906.65824246</v>
      </c>
      <c r="U60" s="61">
        <f t="shared" si="8"/>
        <v>459380775.76185894</v>
      </c>
      <c r="V60" s="61">
        <f t="shared" si="8"/>
        <v>484127221.49828637</v>
      </c>
      <c r="W60" s="61">
        <f t="shared" si="8"/>
        <v>509934973.23936832</v>
      </c>
      <c r="X60" s="61">
        <f t="shared" si="8"/>
        <v>536850728.44930983</v>
      </c>
      <c r="Y60" s="61">
        <f t="shared" si="8"/>
        <v>564923239.2807405</v>
      </c>
      <c r="Z60" s="61">
        <f t="shared" si="8"/>
        <v>594203402.98100591</v>
      </c>
      <c r="AA60" s="61">
        <f t="shared" si="8"/>
        <v>624744356.27633488</v>
      </c>
    </row>
    <row r="61" spans="1:27">
      <c r="A61" s="63" t="s">
        <v>135</v>
      </c>
      <c r="B61" s="62">
        <f t="shared" ref="B61:AA61" si="9">-B47</f>
        <v>-69905417.5</v>
      </c>
      <c r="C61" s="62">
        <f t="shared" si="9"/>
        <v>-71147808.5</v>
      </c>
      <c r="D61" s="62">
        <f t="shared" si="9"/>
        <v>-72223332</v>
      </c>
      <c r="E61" s="62">
        <f t="shared" si="9"/>
        <v>-73158673.5</v>
      </c>
      <c r="F61" s="62">
        <f t="shared" si="9"/>
        <v>-73787203</v>
      </c>
      <c r="G61" s="62">
        <f t="shared" si="9"/>
        <v>-74711676.5</v>
      </c>
      <c r="H61" s="62">
        <f t="shared" si="9"/>
        <v>-70976092.674999997</v>
      </c>
      <c r="I61" s="62">
        <f t="shared" si="9"/>
        <v>-63504925.024999999</v>
      </c>
      <c r="J61" s="62">
        <f t="shared" si="9"/>
        <v>-56033757.375</v>
      </c>
      <c r="K61" s="62">
        <f t="shared" si="9"/>
        <v>-48562589.725000001</v>
      </c>
      <c r="L61" s="62">
        <f t="shared" si="9"/>
        <v>-41091422.075000003</v>
      </c>
      <c r="M61" s="62">
        <f t="shared" si="9"/>
        <v>-33620254.424999997</v>
      </c>
      <c r="N61" s="62">
        <f t="shared" si="9"/>
        <v>-26149086.774999999</v>
      </c>
      <c r="O61" s="62">
        <f t="shared" si="9"/>
        <v>-18677919.125</v>
      </c>
      <c r="P61" s="62">
        <f t="shared" si="9"/>
        <v>-11206751.475</v>
      </c>
      <c r="Q61" s="62">
        <f t="shared" si="9"/>
        <v>-3735583.8250000002</v>
      </c>
      <c r="R61" s="62">
        <f t="shared" si="9"/>
        <v>0</v>
      </c>
      <c r="S61" s="62">
        <f t="shared" si="9"/>
        <v>0</v>
      </c>
      <c r="T61" s="62">
        <f t="shared" si="9"/>
        <v>0</v>
      </c>
      <c r="U61" s="62">
        <f t="shared" si="9"/>
        <v>0</v>
      </c>
      <c r="V61" s="62">
        <f t="shared" si="9"/>
        <v>0</v>
      </c>
      <c r="W61" s="62">
        <f t="shared" si="9"/>
        <v>0</v>
      </c>
      <c r="X61" s="62">
        <f t="shared" si="9"/>
        <v>0</v>
      </c>
      <c r="Y61" s="62">
        <f t="shared" si="9"/>
        <v>0</v>
      </c>
      <c r="Z61" s="62">
        <f t="shared" si="9"/>
        <v>0</v>
      </c>
      <c r="AA61" s="62">
        <f t="shared" si="9"/>
        <v>0</v>
      </c>
    </row>
    <row r="62" spans="1:27">
      <c r="A62" s="64" t="s">
        <v>84</v>
      </c>
      <c r="B62" s="61"/>
      <c r="C62" s="61">
        <f t="shared" ref="C62:AA62" si="10">C60+C61</f>
        <v>75593126.175860733</v>
      </c>
      <c r="D62" s="61">
        <f t="shared" si="10"/>
        <v>88471780.286371797</v>
      </c>
      <c r="E62" s="61">
        <f t="shared" si="10"/>
        <v>101429898.4814997</v>
      </c>
      <c r="F62" s="61">
        <f t="shared" si="10"/>
        <v>115371476.53028014</v>
      </c>
      <c r="G62" s="61">
        <f t="shared" si="10"/>
        <v>127716740.64874077</v>
      </c>
      <c r="H62" s="61">
        <f t="shared" si="10"/>
        <v>145278392.93966556</v>
      </c>
      <c r="I62" s="61">
        <f t="shared" si="10"/>
        <v>167156438.46034276</v>
      </c>
      <c r="J62" s="61">
        <f t="shared" si="10"/>
        <v>189640848.99958166</v>
      </c>
      <c r="K62" s="61">
        <f t="shared" si="10"/>
        <v>212758304.61819887</v>
      </c>
      <c r="L62" s="61">
        <f t="shared" si="10"/>
        <v>236536659.29968709</v>
      </c>
      <c r="M62" s="61">
        <f t="shared" si="10"/>
        <v>261004992.60281247</v>
      </c>
      <c r="N62" s="61">
        <f t="shared" si="10"/>
        <v>286193663.58692729</v>
      </c>
      <c r="O62" s="61">
        <f t="shared" si="10"/>
        <v>312134367.10999501</v>
      </c>
      <c r="P62" s="61">
        <f t="shared" si="10"/>
        <v>338860192.60372937</v>
      </c>
      <c r="Q62" s="61">
        <f t="shared" si="10"/>
        <v>366405685.43484002</v>
      </c>
      <c r="R62" s="61">
        <f t="shared" si="10"/>
        <v>391071327.14117134</v>
      </c>
      <c r="S62" s="61">
        <f t="shared" si="10"/>
        <v>412894769.96153295</v>
      </c>
      <c r="T62" s="61">
        <f t="shared" si="10"/>
        <v>435650906.65824246</v>
      </c>
      <c r="U62" s="61">
        <f t="shared" si="10"/>
        <v>459380775.76185894</v>
      </c>
      <c r="V62" s="61">
        <f t="shared" si="10"/>
        <v>484127221.49828637</v>
      </c>
      <c r="W62" s="61">
        <f t="shared" si="10"/>
        <v>509934973.23936832</v>
      </c>
      <c r="X62" s="61">
        <f t="shared" si="10"/>
        <v>536850728.44930983</v>
      </c>
      <c r="Y62" s="61">
        <f t="shared" si="10"/>
        <v>564923239.2807405</v>
      </c>
      <c r="Z62" s="61">
        <f t="shared" si="10"/>
        <v>594203402.98100591</v>
      </c>
      <c r="AA62" s="61">
        <f t="shared" si="10"/>
        <v>624744356.27633488</v>
      </c>
    </row>
    <row r="63" spans="1:27">
      <c r="A63" s="63" t="s">
        <v>187</v>
      </c>
      <c r="B63" s="62"/>
      <c r="C63" s="62">
        <f>-C62*B27</f>
        <v>-15118625.235172147</v>
      </c>
      <c r="D63" s="62">
        <f>-D62*B27</f>
        <v>-17694356.05727436</v>
      </c>
      <c r="E63" s="62">
        <f>-E62*B27</f>
        <v>-20285979.69629994</v>
      </c>
      <c r="F63" s="62">
        <f>-F62*B27</f>
        <v>-23074295.30605603</v>
      </c>
      <c r="G63" s="62">
        <f>-G62*B27</f>
        <v>-25543348.129748154</v>
      </c>
      <c r="H63" s="62">
        <f>-H62*B27</f>
        <v>-29055678.587933112</v>
      </c>
      <c r="I63" s="62">
        <f>-I62*B27</f>
        <v>-33431287.692068554</v>
      </c>
      <c r="J63" s="62">
        <f>-J62*B27</f>
        <v>-37928169.799916334</v>
      </c>
      <c r="K63" s="62">
        <f>-K62*B27</f>
        <v>-42551660.923639774</v>
      </c>
      <c r="L63" s="62">
        <f>-L62*B27</f>
        <v>-47307331.859937422</v>
      </c>
      <c r="M63" s="62">
        <f>-M62*B27</f>
        <v>-52200998.5205625</v>
      </c>
      <c r="N63" s="62">
        <f>-N62*B27</f>
        <v>-57238732.717385463</v>
      </c>
      <c r="O63" s="62">
        <f>-O62*B27</f>
        <v>-62426873.421999007</v>
      </c>
      <c r="P63" s="62">
        <f>-P62*B27</f>
        <v>-67772038.520745873</v>
      </c>
      <c r="Q63" s="62">
        <f>-Q62*B27</f>
        <v>-73281137.086968005</v>
      </c>
      <c r="R63" s="62">
        <f>-R62*B27</f>
        <v>-78214265.428234264</v>
      </c>
      <c r="S63" s="62">
        <f>-S62*B27</f>
        <v>-82578953.99230659</v>
      </c>
      <c r="T63" s="62">
        <f>-T62*B27</f>
        <v>-87130181.331648499</v>
      </c>
      <c r="U63" s="62">
        <f>-U62*B27</f>
        <v>-91876155.152371794</v>
      </c>
      <c r="V63" s="62">
        <f>-V62*B27</f>
        <v>-96825444.299657285</v>
      </c>
      <c r="W63" s="62">
        <f>-W62*B27</f>
        <v>-101986994.64787367</v>
      </c>
      <c r="X63" s="62">
        <f>-X62*B27</f>
        <v>-107370145.68986197</v>
      </c>
      <c r="Y63" s="62">
        <f>-Y62*B27</f>
        <v>-112984647.85614811</v>
      </c>
      <c r="Z63" s="62">
        <f>-Z62*B27</f>
        <v>-118840680.59620118</v>
      </c>
      <c r="AA63" s="62">
        <f>-AA62*B27</f>
        <v>-124948871.25526698</v>
      </c>
    </row>
    <row r="64" spans="1:27" ht="16.5" thickBot="1">
      <c r="A64" s="65" t="s">
        <v>85</v>
      </c>
      <c r="B64" s="66"/>
      <c r="C64" s="66">
        <f t="shared" ref="C64:AA64" si="11">C62+C63</f>
        <v>60474500.940688588</v>
      </c>
      <c r="D64" s="66">
        <f t="shared" si="11"/>
        <v>70777424.229097441</v>
      </c>
      <c r="E64" s="66">
        <f t="shared" si="11"/>
        <v>81143918.785199761</v>
      </c>
      <c r="F64" s="66">
        <f t="shared" si="11"/>
        <v>92297181.22422412</v>
      </c>
      <c r="G64" s="66">
        <f t="shared" si="11"/>
        <v>102173392.51899262</v>
      </c>
      <c r="H64" s="66">
        <f t="shared" si="11"/>
        <v>116222714.35173245</v>
      </c>
      <c r="I64" s="66">
        <f t="shared" si="11"/>
        <v>133725150.76827422</v>
      </c>
      <c r="J64" s="66">
        <f t="shared" si="11"/>
        <v>151712679.19966534</v>
      </c>
      <c r="K64" s="66">
        <f t="shared" si="11"/>
        <v>170206643.6945591</v>
      </c>
      <c r="L64" s="66">
        <f t="shared" si="11"/>
        <v>189229327.43974966</v>
      </c>
      <c r="M64" s="66">
        <f t="shared" si="11"/>
        <v>208803994.08224997</v>
      </c>
      <c r="N64" s="66">
        <f t="shared" si="11"/>
        <v>228954930.86954182</v>
      </c>
      <c r="O64" s="66">
        <f t="shared" si="11"/>
        <v>249707493.687996</v>
      </c>
      <c r="P64" s="66">
        <f t="shared" si="11"/>
        <v>271088154.08298349</v>
      </c>
      <c r="Q64" s="66">
        <f t="shared" si="11"/>
        <v>293124548.34787202</v>
      </c>
      <c r="R64" s="66">
        <f t="shared" si="11"/>
        <v>312857061.71293706</v>
      </c>
      <c r="S64" s="66">
        <f t="shared" si="11"/>
        <v>330315815.96922636</v>
      </c>
      <c r="T64" s="66">
        <f t="shared" si="11"/>
        <v>348520725.326594</v>
      </c>
      <c r="U64" s="66">
        <f t="shared" si="11"/>
        <v>367504620.60948718</v>
      </c>
      <c r="V64" s="66">
        <f t="shared" si="11"/>
        <v>387301777.19862908</v>
      </c>
      <c r="W64" s="66">
        <f t="shared" si="11"/>
        <v>407947978.59149468</v>
      </c>
      <c r="X64" s="66">
        <f t="shared" si="11"/>
        <v>429480582.75944787</v>
      </c>
      <c r="Y64" s="66">
        <f t="shared" si="11"/>
        <v>451938591.42459238</v>
      </c>
      <c r="Z64" s="66">
        <f t="shared" si="11"/>
        <v>475362722.38480473</v>
      </c>
      <c r="AA64" s="66">
        <f t="shared" si="11"/>
        <v>499795485.02106792</v>
      </c>
    </row>
    <row r="65" spans="1:27" ht="16.5" thickBot="1">
      <c r="A65" s="28"/>
      <c r="B65" s="67"/>
      <c r="C65" s="68">
        <v>1</v>
      </c>
      <c r="D65" s="500">
        <f t="shared" ref="D65:AA65" si="12">+C65+1</f>
        <v>2</v>
      </c>
      <c r="E65" s="68">
        <f t="shared" si="12"/>
        <v>3</v>
      </c>
      <c r="F65" s="68">
        <f t="shared" si="12"/>
        <v>4</v>
      </c>
      <c r="G65" s="68">
        <f t="shared" si="12"/>
        <v>5</v>
      </c>
      <c r="H65" s="68">
        <f t="shared" si="12"/>
        <v>6</v>
      </c>
      <c r="I65" s="68">
        <f t="shared" si="12"/>
        <v>7</v>
      </c>
      <c r="J65" s="68">
        <f t="shared" si="12"/>
        <v>8</v>
      </c>
      <c r="K65" s="68">
        <f t="shared" si="12"/>
        <v>9</v>
      </c>
      <c r="L65" s="68">
        <f t="shared" si="12"/>
        <v>10</v>
      </c>
      <c r="M65" s="68">
        <f t="shared" si="12"/>
        <v>11</v>
      </c>
      <c r="N65" s="68">
        <f t="shared" si="12"/>
        <v>12</v>
      </c>
      <c r="O65" s="68">
        <f t="shared" si="12"/>
        <v>13</v>
      </c>
      <c r="P65" s="68">
        <f t="shared" si="12"/>
        <v>14</v>
      </c>
      <c r="Q65" s="68">
        <f t="shared" si="12"/>
        <v>15</v>
      </c>
      <c r="R65" s="68">
        <f t="shared" si="12"/>
        <v>16</v>
      </c>
      <c r="S65" s="68">
        <f t="shared" si="12"/>
        <v>17</v>
      </c>
      <c r="T65" s="68">
        <f t="shared" si="12"/>
        <v>18</v>
      </c>
      <c r="U65" s="68">
        <f t="shared" si="12"/>
        <v>19</v>
      </c>
      <c r="V65" s="68">
        <f t="shared" si="12"/>
        <v>20</v>
      </c>
      <c r="W65" s="68">
        <f t="shared" si="12"/>
        <v>21</v>
      </c>
      <c r="X65" s="68">
        <f t="shared" si="12"/>
        <v>22</v>
      </c>
      <c r="Y65" s="68">
        <f t="shared" si="12"/>
        <v>23</v>
      </c>
      <c r="Z65" s="68">
        <f t="shared" si="12"/>
        <v>24</v>
      </c>
      <c r="AA65" s="68">
        <f t="shared" si="12"/>
        <v>25</v>
      </c>
    </row>
    <row r="66" spans="1:27" ht="47.25">
      <c r="A66" s="54" t="s">
        <v>86</v>
      </c>
      <c r="B66" s="44" t="s">
        <v>102</v>
      </c>
      <c r="C66" s="45">
        <v>2013</v>
      </c>
      <c r="D66" s="46">
        <f t="shared" ref="D66:AA66" si="13">C66+1</f>
        <v>2014</v>
      </c>
      <c r="E66" s="46">
        <f t="shared" si="13"/>
        <v>2015</v>
      </c>
      <c r="F66" s="46">
        <f t="shared" si="13"/>
        <v>2016</v>
      </c>
      <c r="G66" s="46">
        <f t="shared" si="13"/>
        <v>2017</v>
      </c>
      <c r="H66" s="46">
        <f t="shared" si="13"/>
        <v>2018</v>
      </c>
      <c r="I66" s="46">
        <f t="shared" si="13"/>
        <v>2019</v>
      </c>
      <c r="J66" s="46">
        <f t="shared" si="13"/>
        <v>2020</v>
      </c>
      <c r="K66" s="46">
        <f t="shared" si="13"/>
        <v>2021</v>
      </c>
      <c r="L66" s="46">
        <f t="shared" si="13"/>
        <v>2022</v>
      </c>
      <c r="M66" s="46">
        <f t="shared" si="13"/>
        <v>2023</v>
      </c>
      <c r="N66" s="46">
        <f t="shared" si="13"/>
        <v>2024</v>
      </c>
      <c r="O66" s="46">
        <f t="shared" si="13"/>
        <v>2025</v>
      </c>
      <c r="P66" s="46">
        <f t="shared" si="13"/>
        <v>2026</v>
      </c>
      <c r="Q66" s="46">
        <f t="shared" si="13"/>
        <v>2027</v>
      </c>
      <c r="R66" s="46">
        <f t="shared" si="13"/>
        <v>2028</v>
      </c>
      <c r="S66" s="46">
        <f t="shared" si="13"/>
        <v>2029</v>
      </c>
      <c r="T66" s="46">
        <f t="shared" si="13"/>
        <v>2030</v>
      </c>
      <c r="U66" s="46">
        <f t="shared" si="13"/>
        <v>2031</v>
      </c>
      <c r="V66" s="46">
        <f t="shared" si="13"/>
        <v>2032</v>
      </c>
      <c r="W66" s="46">
        <f t="shared" si="13"/>
        <v>2033</v>
      </c>
      <c r="X66" s="46">
        <f t="shared" si="13"/>
        <v>2034</v>
      </c>
      <c r="Y66" s="46">
        <f t="shared" si="13"/>
        <v>2035</v>
      </c>
      <c r="Z66" s="46">
        <f t="shared" si="13"/>
        <v>2036</v>
      </c>
      <c r="AA66" s="46">
        <f t="shared" si="13"/>
        <v>2037</v>
      </c>
    </row>
    <row r="67" spans="1:27">
      <c r="A67" s="60" t="s">
        <v>83</v>
      </c>
      <c r="B67" s="61">
        <f t="shared" ref="B67:AA67" si="14">B60</f>
        <v>0</v>
      </c>
      <c r="C67" s="61">
        <f t="shared" si="14"/>
        <v>146740934.67586073</v>
      </c>
      <c r="D67" s="61">
        <f t="shared" si="14"/>
        <v>160695112.2863718</v>
      </c>
      <c r="E67" s="61">
        <f t="shared" si="14"/>
        <v>174588571.9814997</v>
      </c>
      <c r="F67" s="61">
        <f t="shared" si="14"/>
        <v>189158679.53028014</v>
      </c>
      <c r="G67" s="61">
        <f t="shared" si="14"/>
        <v>202428417.14874077</v>
      </c>
      <c r="H67" s="61">
        <f t="shared" si="14"/>
        <v>216254485.61466554</v>
      </c>
      <c r="I67" s="61">
        <f t="shared" si="14"/>
        <v>230661363.48534277</v>
      </c>
      <c r="J67" s="61">
        <f t="shared" si="14"/>
        <v>245674606.37458166</v>
      </c>
      <c r="K67" s="61">
        <f t="shared" si="14"/>
        <v>261320894.34319887</v>
      </c>
      <c r="L67" s="61">
        <f t="shared" si="14"/>
        <v>277628081.37468708</v>
      </c>
      <c r="M67" s="61">
        <f t="shared" si="14"/>
        <v>294625247.02781248</v>
      </c>
      <c r="N67" s="61">
        <f t="shared" si="14"/>
        <v>312342750.36192727</v>
      </c>
      <c r="O67" s="61">
        <f t="shared" si="14"/>
        <v>330812286.23499501</v>
      </c>
      <c r="P67" s="61">
        <f t="shared" si="14"/>
        <v>350066944.07872939</v>
      </c>
      <c r="Q67" s="61">
        <f t="shared" si="14"/>
        <v>370141269.25984001</v>
      </c>
      <c r="R67" s="61">
        <f t="shared" si="14"/>
        <v>391071327.14117134</v>
      </c>
      <c r="S67" s="61">
        <f t="shared" si="14"/>
        <v>412894769.96153295</v>
      </c>
      <c r="T67" s="61">
        <f t="shared" si="14"/>
        <v>435650906.65824246</v>
      </c>
      <c r="U67" s="61">
        <f t="shared" si="14"/>
        <v>459380775.76185894</v>
      </c>
      <c r="V67" s="61">
        <f t="shared" si="14"/>
        <v>484127221.49828637</v>
      </c>
      <c r="W67" s="61">
        <f t="shared" si="14"/>
        <v>509934973.23936832</v>
      </c>
      <c r="X67" s="61">
        <f t="shared" si="14"/>
        <v>536850728.44930983</v>
      </c>
      <c r="Y67" s="61">
        <f t="shared" si="14"/>
        <v>564923239.2807405</v>
      </c>
      <c r="Z67" s="61">
        <f t="shared" si="14"/>
        <v>594203402.98100591</v>
      </c>
      <c r="AA67" s="61">
        <f t="shared" si="14"/>
        <v>624744356.27633488</v>
      </c>
    </row>
    <row r="68" spans="1:27">
      <c r="A68" s="63" t="s">
        <v>420</v>
      </c>
      <c r="B68" s="62">
        <f t="shared" ref="B68:AA68" si="15">-B59</f>
        <v>0</v>
      </c>
      <c r="C68" s="62">
        <f t="shared" si="15"/>
        <v>56895883.77723971</v>
      </c>
      <c r="D68" s="62">
        <f t="shared" si="15"/>
        <v>56895883.77723971</v>
      </c>
      <c r="E68" s="62">
        <f t="shared" si="15"/>
        <v>56895883.77723971</v>
      </c>
      <c r="F68" s="62">
        <f t="shared" si="15"/>
        <v>56895883.77723971</v>
      </c>
      <c r="G68" s="62">
        <f t="shared" si="15"/>
        <v>56895883.77723971</v>
      </c>
      <c r="H68" s="62">
        <f t="shared" si="15"/>
        <v>56895883.77723971</v>
      </c>
      <c r="I68" s="62">
        <f t="shared" si="15"/>
        <v>56895883.77723971</v>
      </c>
      <c r="J68" s="62">
        <f t="shared" si="15"/>
        <v>56895883.77723971</v>
      </c>
      <c r="K68" s="62">
        <f t="shared" si="15"/>
        <v>56895883.77723971</v>
      </c>
      <c r="L68" s="62">
        <f t="shared" si="15"/>
        <v>56895883.77723971</v>
      </c>
      <c r="M68" s="62">
        <f t="shared" si="15"/>
        <v>56895883.77723971</v>
      </c>
      <c r="N68" s="62">
        <f t="shared" si="15"/>
        <v>56895883.77723971</v>
      </c>
      <c r="O68" s="62">
        <f t="shared" si="15"/>
        <v>56895883.77723971</v>
      </c>
      <c r="P68" s="62">
        <f t="shared" si="15"/>
        <v>56895883.77723971</v>
      </c>
      <c r="Q68" s="62">
        <f t="shared" si="15"/>
        <v>56895883.77723971</v>
      </c>
      <c r="R68" s="62">
        <f t="shared" si="15"/>
        <v>56895883.77723971</v>
      </c>
      <c r="S68" s="62">
        <f t="shared" si="15"/>
        <v>56895883.77723971</v>
      </c>
      <c r="T68" s="62">
        <f t="shared" si="15"/>
        <v>56895883.77723971</v>
      </c>
      <c r="U68" s="62">
        <f t="shared" si="15"/>
        <v>56895883.77723971</v>
      </c>
      <c r="V68" s="62">
        <f t="shared" si="15"/>
        <v>56895883.77723971</v>
      </c>
      <c r="W68" s="62">
        <f t="shared" si="15"/>
        <v>56895883.77723971</v>
      </c>
      <c r="X68" s="62">
        <f t="shared" si="15"/>
        <v>56895883.77723971</v>
      </c>
      <c r="Y68" s="62">
        <f t="shared" si="15"/>
        <v>56895883.77723971</v>
      </c>
      <c r="Z68" s="62">
        <f t="shared" si="15"/>
        <v>56895883.77723971</v>
      </c>
      <c r="AA68" s="62">
        <f t="shared" si="15"/>
        <v>56895883.77723971</v>
      </c>
    </row>
    <row r="69" spans="1:27">
      <c r="A69" s="63" t="s">
        <v>135</v>
      </c>
      <c r="B69" s="62">
        <f t="shared" ref="B69:AA69" si="16">B61</f>
        <v>-69905417.5</v>
      </c>
      <c r="C69" s="62">
        <f t="shared" si="16"/>
        <v>-71147808.5</v>
      </c>
      <c r="D69" s="62">
        <f t="shared" si="16"/>
        <v>-72223332</v>
      </c>
      <c r="E69" s="62">
        <f t="shared" si="16"/>
        <v>-73158673.5</v>
      </c>
      <c r="F69" s="62">
        <f t="shared" si="16"/>
        <v>-73787203</v>
      </c>
      <c r="G69" s="62">
        <f t="shared" si="16"/>
        <v>-74711676.5</v>
      </c>
      <c r="H69" s="62">
        <f t="shared" si="16"/>
        <v>-70976092.674999997</v>
      </c>
      <c r="I69" s="62">
        <f t="shared" si="16"/>
        <v>-63504925.024999999</v>
      </c>
      <c r="J69" s="62">
        <f t="shared" si="16"/>
        <v>-56033757.375</v>
      </c>
      <c r="K69" s="62">
        <f t="shared" si="16"/>
        <v>-48562589.725000001</v>
      </c>
      <c r="L69" s="62">
        <f t="shared" si="16"/>
        <v>-41091422.075000003</v>
      </c>
      <c r="M69" s="62">
        <f t="shared" si="16"/>
        <v>-33620254.424999997</v>
      </c>
      <c r="N69" s="62">
        <f t="shared" si="16"/>
        <v>-26149086.774999999</v>
      </c>
      <c r="O69" s="62">
        <f t="shared" si="16"/>
        <v>-18677919.125</v>
      </c>
      <c r="P69" s="62">
        <f t="shared" si="16"/>
        <v>-11206751.475</v>
      </c>
      <c r="Q69" s="62">
        <f t="shared" si="16"/>
        <v>-3735583.8250000002</v>
      </c>
      <c r="R69" s="62">
        <f t="shared" si="16"/>
        <v>0</v>
      </c>
      <c r="S69" s="62">
        <f t="shared" si="16"/>
        <v>0</v>
      </c>
      <c r="T69" s="62">
        <f t="shared" si="16"/>
        <v>0</v>
      </c>
      <c r="U69" s="62">
        <f t="shared" si="16"/>
        <v>0</v>
      </c>
      <c r="V69" s="62">
        <f t="shared" si="16"/>
        <v>0</v>
      </c>
      <c r="W69" s="62">
        <f t="shared" si="16"/>
        <v>0</v>
      </c>
      <c r="X69" s="62">
        <f t="shared" si="16"/>
        <v>0</v>
      </c>
      <c r="Y69" s="62">
        <f t="shared" si="16"/>
        <v>0</v>
      </c>
      <c r="Z69" s="62">
        <f t="shared" si="16"/>
        <v>0</v>
      </c>
      <c r="AA69" s="62">
        <f t="shared" si="16"/>
        <v>0</v>
      </c>
    </row>
    <row r="70" spans="1:27">
      <c r="A70" s="63" t="s">
        <v>187</v>
      </c>
      <c r="B70" s="62">
        <f>IF(SUM(B63:B63)+SUM(A70:A70)&gt;0,0,SUM(B63:B63)-SUM(A70:A70))</f>
        <v>0</v>
      </c>
      <c r="C70" s="62">
        <f>IF(SUM(B63:C63)+SUM(A70:B70)&gt;0,0,SUM(B63:C63)-SUM(A70:B70))</f>
        <v>-15118625.235172147</v>
      </c>
      <c r="D70" s="62">
        <f>IF(SUM(B63:D63)+SUM(A70:C70)&gt;0,0,SUM(B63:D63)-SUM(A70:C70))</f>
        <v>-17694356.057274364</v>
      </c>
      <c r="E70" s="62">
        <f>IF(SUM(B63:E63)+SUM(A70:D70)&gt;0,0,SUM(B63:E63)-SUM(A70:D70))</f>
        <v>-20285979.69629994</v>
      </c>
      <c r="F70" s="62">
        <f>IF(SUM(B63:F63)+SUM(A70:E70)&gt;0,0,SUM(B63:F63)-SUM(A70:E70))</f>
        <v>-23074295.306056038</v>
      </c>
      <c r="G70" s="62">
        <f>IF(SUM(B63:G63)+SUM(A70:F70)&gt;0,0,SUM(B63:G63)-SUM(A70:F70))</f>
        <v>-25543348.129748151</v>
      </c>
      <c r="H70" s="62">
        <f>IF(SUM(B63:H63)+SUM(A70:G70)&gt;0,0,SUM(B63:H63)-SUM(A70:G70))</f>
        <v>-29055678.587933108</v>
      </c>
      <c r="I70" s="62">
        <f>IF(SUM(B63:I63)+SUM(A70:H70)&gt;0,0,SUM(B63:I63)-SUM(A70:H70))</f>
        <v>-33431287.692068547</v>
      </c>
      <c r="J70" s="62">
        <f>IF(SUM(B63:J63)+SUM(A70:I70)&gt;0,0,SUM(B63:J63)-SUM(A70:I70))</f>
        <v>-37928169.799916327</v>
      </c>
      <c r="K70" s="62">
        <f>IF(SUM(B63:K63)+SUM(A70:J70)&gt;0,0,SUM(B63:K63)-SUM(A70:J70))</f>
        <v>-42551660.923639774</v>
      </c>
      <c r="L70" s="62">
        <f>IF(SUM(B63:L63)+SUM(A70:K70)&gt;0,0,SUM(B63:L63)-SUM(A70:K70))</f>
        <v>-47307331.859937429</v>
      </c>
      <c r="M70" s="62">
        <f>IF(SUM(B63:M63)+SUM(A70:L70)&gt;0,0,SUM(B63:M63)-SUM(A70:L70))</f>
        <v>-52200998.52056247</v>
      </c>
      <c r="N70" s="62">
        <f>IF(SUM(B63:N63)+SUM(A70:M70)&gt;0,0,SUM(B63:N63)-SUM(A70:M70))</f>
        <v>-57238732.717385471</v>
      </c>
      <c r="O70" s="62">
        <f>IF(SUM(B63:O63)+SUM(A70:N70)&gt;0,0,SUM(B63:O63)-SUM(A70:N70))</f>
        <v>-62426873.421999037</v>
      </c>
      <c r="P70" s="62">
        <f>IF(SUM(B63:P63)+SUM(A70:O70)&gt;0,0,SUM(B63:P63)-SUM(A70:O70))</f>
        <v>-67772038.520745873</v>
      </c>
      <c r="Q70" s="62">
        <f>IF(SUM(B63:Q63)+SUM(A70:P70)&gt;0,0,SUM(B63:Q63)-SUM(A70:P70))</f>
        <v>-73281137.086968064</v>
      </c>
      <c r="R70" s="62">
        <f>IF(SUM(B63:R63)+SUM(A70:Q70)&gt;0,0,SUM(B63:R63)-SUM(A70:Q70))</f>
        <v>-78214265.42823422</v>
      </c>
      <c r="S70" s="62">
        <f>IF(SUM(B63:S63)+SUM(A70:R70)&gt;0,0,SUM(B63:S63)-SUM(A70:R70))</f>
        <v>-82578953.99230659</v>
      </c>
      <c r="T70" s="62">
        <f>IF(SUM(B63:T63)+SUM(A70:S70)&gt;0,0,SUM(B63:T63)-SUM(A70:S70))</f>
        <v>-87130181.331648469</v>
      </c>
      <c r="U70" s="62">
        <f>IF(SUM(B63:U63)+SUM(A70:T70)&gt;0,0,SUM(B63:U63)-SUM(A70:T70))</f>
        <v>-91876155.152371764</v>
      </c>
      <c r="V70" s="62">
        <f>IF(SUM(B63:V63)+SUM(A70:U70)&gt;0,0,SUM(B63:V63)-SUM(A70:U70))</f>
        <v>-96825444.299657345</v>
      </c>
      <c r="W70" s="62">
        <f>IF(SUM(B63:W63)+SUM(A70:V70)&gt;0,0,SUM(B63:W63)-SUM(A70:V70))</f>
        <v>-101986994.64787364</v>
      </c>
      <c r="X70" s="62">
        <f>IF(SUM(B63:X63)+SUM(A70:W70)&gt;0,0,SUM(B63:X63)-SUM(A70:W70))</f>
        <v>-107370145.68986201</v>
      </c>
      <c r="Y70" s="62">
        <f>IF(SUM(B63:Y63)+SUM(A70:X70)&gt;0,0,SUM(B63:Y63)-SUM(A70:X70))</f>
        <v>-112984647.856148</v>
      </c>
      <c r="Z70" s="62">
        <f>IF(SUM(B63:Z63)+SUM(A70:Y70)&gt;0,0,SUM(B63:Z63)-SUM(A70:Y70))</f>
        <v>-118840680.59620118</v>
      </c>
      <c r="AA70" s="62">
        <f>IF(SUM(B63:AA63)+SUM(A70:Z70)&gt;0,0,SUM(B63:AA63)-SUM(A70:Z70))</f>
        <v>-124948871.2552669</v>
      </c>
    </row>
    <row r="71" spans="1:27">
      <c r="A71" s="63" t="s">
        <v>87</v>
      </c>
      <c r="B71" s="69">
        <f>IF(((SUM(B50:B50)+SUM(B52:B56))+SUM(B73:B73))&lt;0,((SUM(B50:B50)+SUM(B52:B56))+SUM(B73:B73))*0.18-SUM(A71:A71),IF(SUM(A71:B71)&lt;0,0-SUM(A71:B71),0))</f>
        <v>-358444067.79661018</v>
      </c>
      <c r="C71" s="69">
        <f>IF(((SUM(B50:C50)+SUM(B52:C56))+SUM(B73:C73))&lt;0,((SUM(B50:C50)+SUM(B52:C56))+SUM(B73:C73))*0.18-SUM(A71:B71),IF(SUM(B71:B71)&lt;0,0-SUM(B71:B71),0))</f>
        <v>44427742.963204563</v>
      </c>
      <c r="D71" s="69">
        <f>IF(((SUM(B50:D50)+SUM(B52:D56))+SUM(B73:D73))&lt;0,((SUM(B50:D50)+SUM(B52:D56))+SUM(B73:D73))*0.18-SUM(A71:C71),IF(SUM(B71:C71)&lt;0,0-SUM(B71:C71),0))</f>
        <v>46826841.083217621</v>
      </c>
      <c r="E71" s="69">
        <f>IF(((SUM(B50:E50)+SUM(B52:E56))+SUM(B73:E73))&lt;0,((SUM(B50:E50)+SUM(B52:E56))+SUM(B73:E73))*0.18-SUM(A71:D71),IF(SUM(B71:D71)&lt;0,0-SUM(B71:D71),0))</f>
        <v>49215009.978461742</v>
      </c>
      <c r="F71" s="69">
        <f>IF(((SUM(B50:F50)+SUM(B52:F56))+SUM(B73:F73))&lt;0,((SUM(B50:F50)+SUM(B52:F56))+SUM(B73:F73))*0.18-SUM(A71:E71),IF(SUM(B71:E71)&lt;0,0-SUM(B71:E71),0))</f>
        <v>51724975.487363249</v>
      </c>
      <c r="G71" s="69">
        <f>IF(((SUM(B50:G50)+SUM(B52:G56))+SUM(B73:G73))&lt;0,((SUM(B50:G50)+SUM(B52:G56))+SUM(B73:G73))*0.18-SUM(A71:F71),IF(SUM(B71:F71)&lt;0,0-SUM(B71:F71),0))</f>
        <v>54000874.408807278</v>
      </c>
      <c r="H71" s="69">
        <f>IF(((SUM(B50:H50)+SUM(B52:H56))+SUM(B73:H73))&lt;0,((SUM(B50:H50)+SUM(B52:H56))+SUM(B73:H73))*0.18-SUM(A71:G71),IF(SUM(B71:G71)&lt;0,0-SUM(B71:G71),0))</f>
        <v>56376912.88279473</v>
      </c>
      <c r="I71" s="69">
        <f>IF(((SUM(B50:I50)+SUM(B52:I56))+SUM(B73:I73))&lt;0,((SUM(B50:I50)+SUM(B52:I56))+SUM(B73:I73))*0.18-SUM(A71:H71),IF(SUM(B71:H71)&lt;0,0-SUM(B71:H71),0))</f>
        <v>55871710.992760994</v>
      </c>
      <c r="J71" s="69">
        <f>IF(((SUM(B50:J50)+SUM(B52:J56))+SUM(B73:J73))&lt;0,((SUM(B50:J50)+SUM(B52:J56))+SUM(B73:J73))*0.18-SUM(A71:I71),IF(SUM(B71:I71)&lt;0,0-SUM(B71:I71),0))</f>
        <v>0</v>
      </c>
      <c r="K71" s="69">
        <f>IF(((SUM(B50:K50)+SUM(B52:K56))+SUM(B73:K73))&lt;0,((SUM(B50:K50)+SUM(B52:K56))+SUM(B73:K73))*0.18-SUM(A71:J71),IF(SUM(B71:J71)&lt;0,0-SUM(B71:J71),0))</f>
        <v>0</v>
      </c>
      <c r="L71" s="69">
        <f>IF(((SUM(B50:L50)+SUM(B52:L56))+SUM(B73:L73))&lt;0,((SUM(B50:L50)+SUM(B52:L56))+SUM(B73:L73))*0.18-SUM(A71:K71),IF(SUM(B71:K71)&lt;0,0-SUM(B71:K71),0))</f>
        <v>0</v>
      </c>
      <c r="M71" s="69">
        <f>IF(((SUM(B50:M50)+SUM(B52:M56))+SUM(B73:M73))&lt;0,((SUM(B50:M50)+SUM(B52:M56))+SUM(B73:M73))*0.18-SUM(A71:L71),IF(SUM(B71:L71)&lt;0,0-SUM(B71:L71),0))</f>
        <v>0</v>
      </c>
      <c r="N71" s="69">
        <f>IF(((SUM(B50:N50)+SUM(B52:N56))+SUM(B73:N73))&lt;0,((SUM(B50:N50)+SUM(B52:N56))+SUM(B73:N73))*0.18-SUM(A71:M71),IF(SUM(B71:M71)&lt;0,0-SUM(B71:M71),0))</f>
        <v>0</v>
      </c>
      <c r="O71" s="69">
        <f>IF(((SUM(B50:O50)+SUM(B52:O56))+SUM(B73:O73))&lt;0,((SUM(B50:O50)+SUM(B52:O56))+SUM(B73:O73))*0.18-SUM(A71:N71),IF(SUM(B71:N71)&lt;0,0-SUM(B71:N71),0))</f>
        <v>0</v>
      </c>
      <c r="P71" s="69">
        <f>IF(((SUM(B50:P50)+SUM(B52:P56))+SUM(B73:P73))&lt;0,((SUM(B50:P50)+SUM(B52:P56))+SUM(B73:P73))*0.18-SUM(A71:O71),IF(SUM(B71:O71)&lt;0,0-SUM(B71:O71),0))</f>
        <v>0</v>
      </c>
      <c r="Q71" s="69">
        <f>IF(((SUM(B50:Q50)+SUM(B52:Q56))+SUM(B73:Q73))&lt;0,((SUM(B50:Q50)+SUM(B52:Q56))+SUM(B73:Q73))*0.18-SUM(A71:P71),IF(SUM(B71:P71)&lt;0,0-SUM(B71:P71),0))</f>
        <v>0</v>
      </c>
      <c r="R71" s="69">
        <f>IF(((SUM(B50:R50)+SUM(B52:R56))+SUM(B73:R73))&lt;0,((SUM(B50:R50)+SUM(B52:R56))+SUM(B73:R73))*0.18-SUM(A71:Q71),IF(SUM(B71:Q71)&lt;0,0-SUM(B71:Q71),0))</f>
        <v>0</v>
      </c>
      <c r="S71" s="69">
        <f>IF(((SUM(B50:S50)+SUM(B52:S56))+SUM(B73:S73))&lt;0,((SUM(B50:S50)+SUM(B52:S56))+SUM(B73:S73))*0.18-SUM(A71:R71),IF(SUM(B71:R71)&lt;0,0-SUM(B71:R71),0))</f>
        <v>0</v>
      </c>
      <c r="T71" s="69">
        <f>IF(((SUM(B50:T50)+SUM(B52:T56))+SUM(B73:T73))&lt;0,((SUM(B50:T50)+SUM(B52:T56))+SUM(B73:T73))*0.18-SUM(A71:S71),IF(SUM(B71:S71)&lt;0,0-SUM(B71:S71),0))</f>
        <v>0</v>
      </c>
      <c r="U71" s="69">
        <f>IF(((SUM(B50:U50)+SUM(B52:U56))+SUM(B73:U73))&lt;0,((SUM(B50:U50)+SUM(B52:U56))+SUM(B73:U73))*0.18-SUM(A71:T71),IF(SUM(B71:T71)&lt;0,0-SUM(B71:T71),0))</f>
        <v>0</v>
      </c>
      <c r="V71" s="69">
        <f>IF(((SUM(B50:V50)+SUM(B52:V56))+SUM(B73:V73))&lt;0,((SUM(B50:V50)+SUM(B52:V56))+SUM(B73:V73))*0.18-SUM(A71:U71),IF(SUM(B71:U71)&lt;0,0-SUM(B71:U71),0))</f>
        <v>0</v>
      </c>
      <c r="W71" s="69">
        <f>IF(((SUM(B50:W50)+SUM(B52:W56))+SUM(B73:W73))&lt;0,((SUM(B50:W50)+SUM(B52:W56))+SUM(B73:W73))*0.18-SUM(A71:V71),IF(SUM(B71:V71)&lt;0,0-SUM(B71:V71),0))</f>
        <v>0</v>
      </c>
      <c r="X71" s="69">
        <f>IF(((SUM(B50:X50)+SUM(B52:X56))+SUM(B73:X73))&lt;0,((SUM(B50:X50)+SUM(B52:X56))+SUM(B73:X73))*0.18-SUM(A71:W71),IF(SUM(B71:W71)&lt;0,0-SUM(B71:W71),0))</f>
        <v>0</v>
      </c>
      <c r="Y71" s="69">
        <f>IF(((SUM(B50:Y50)+SUM(B52:Y56))+SUM(B73:Y73))&lt;0,((SUM(B50:Y50)+SUM(B52:Y56))+SUM(B73:Y73))*0.18-SUM(A71:X71),IF(SUM(B71:X71)&lt;0,0-SUM(B71:X71),0))</f>
        <v>0</v>
      </c>
      <c r="Z71" s="69">
        <f>IF(((SUM(B50:Z50)+SUM(B52:Z56))+SUM(B73:Z73))&lt;0,((SUM(B50:Z50)+SUM(B52:Z56))+SUM(B73:Z73))*0.18-SUM(A71:Y71),IF(SUM(B71:Y71)&lt;0,0-SUM(B71:Y71),0))</f>
        <v>0</v>
      </c>
      <c r="AA71" s="69">
        <f>IF(((SUM(B50:AA50)+SUM(B52:AA56))+SUM(B73:AA73))&lt;0,((SUM(B50:AA50)+SUM(B52:AA56))+SUM(B73:AA73))*0.18-SUM(A71:Z71),IF(SUM(B71:Z71)&lt;0,0-SUM(B71:Z71),0))</f>
        <v>0</v>
      </c>
    </row>
    <row r="72" spans="1:27">
      <c r="A72" s="63" t="s">
        <v>88</v>
      </c>
      <c r="B72" s="62">
        <f>-B50*(B30)</f>
        <v>0</v>
      </c>
      <c r="C72" s="62">
        <f>-(C50-B50)*B30</f>
        <v>-25688491.525423728</v>
      </c>
      <c r="D72" s="62">
        <f>-(D50-C50)*B30</f>
        <v>-1387178.5423728854</v>
      </c>
      <c r="E72" s="62">
        <f>-(E50-D50)*B30</f>
        <v>-1380859.1734576225</v>
      </c>
      <c r="F72" s="62">
        <f>-(F50-E50)*B30</f>
        <v>-1451282.9913039627</v>
      </c>
      <c r="G72" s="62">
        <f>-(G50-F50)*B30</f>
        <v>-1315943.7382325591</v>
      </c>
      <c r="H72" s="62">
        <f>-(H50-G50)*B30</f>
        <v>-1373845.2627147974</v>
      </c>
      <c r="I72" s="62">
        <f>-(I50-H50)*B30</f>
        <v>-1434294.4542742432</v>
      </c>
      <c r="J72" s="62">
        <f>-(J50-I50)*B30</f>
        <v>-1497403.4102623106</v>
      </c>
      <c r="K72" s="62">
        <f>-(K50-J50)*B30</f>
        <v>-1563289.1603138568</v>
      </c>
      <c r="L72" s="62">
        <f>-(L50-K50)*B30</f>
        <v>-1632073.8833676637</v>
      </c>
      <c r="M72" s="62">
        <f>-(M50-L50)*B30</f>
        <v>-1703885.1342358412</v>
      </c>
      <c r="N72" s="62">
        <f>-(N50-M50)*B30</f>
        <v>-1778856.0801422179</v>
      </c>
      <c r="O72" s="62">
        <f>-(O50-N50)*B30</f>
        <v>-1857125.7476684749</v>
      </c>
      <c r="P72" s="62">
        <f>-(P50-O50)*B30</f>
        <v>-1938839.2805658877</v>
      </c>
      <c r="Q72" s="62">
        <f>-(Q50-P50)*B30</f>
        <v>-2024148.2089107872</v>
      </c>
      <c r="R72" s="62">
        <f>-(R50-Q50)*B30</f>
        <v>-2113210.7301028608</v>
      </c>
      <c r="S72" s="62">
        <f>-(S50-R50)*B30</f>
        <v>-2206192.0022273897</v>
      </c>
      <c r="T72" s="62">
        <f>-(T50-S50)*B30</f>
        <v>-2303264.4503253996</v>
      </c>
      <c r="U72" s="62">
        <f>-(U50-T50)*B30</f>
        <v>-2404608.0861397148</v>
      </c>
      <c r="V72" s="62">
        <f>-(V50-U50)*B30</f>
        <v>-2510410.8419298651</v>
      </c>
      <c r="W72" s="62">
        <f>-(W50-V50)*B30</f>
        <v>-2620868.9189747693</v>
      </c>
      <c r="X72" s="62">
        <f>-(X50-W50)*B30</f>
        <v>-2736187.1514096619</v>
      </c>
      <c r="Y72" s="62">
        <f>-(Y50-X50)*B30</f>
        <v>-2856579.3860716941</v>
      </c>
      <c r="Z72" s="62">
        <f>-(Z50-Y50)*B30</f>
        <v>-2982268.8790588379</v>
      </c>
      <c r="AA72" s="62">
        <f>-(AA50-Z50)*B30</f>
        <v>-3113488.7097374322</v>
      </c>
    </row>
    <row r="73" spans="1:27">
      <c r="A73" s="63" t="s">
        <v>89</v>
      </c>
      <c r="B73" s="62">
        <f>-(B16+B17)*B19</f>
        <v>-1991355932.2033899</v>
      </c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</row>
    <row r="74" spans="1:27">
      <c r="A74" s="63" t="s">
        <v>90</v>
      </c>
      <c r="B74" s="62">
        <f t="shared" ref="B74:AA74" si="17">B45-B46</f>
        <v>22931300</v>
      </c>
      <c r="C74" s="62">
        <f t="shared" si="17"/>
        <v>13077800</v>
      </c>
      <c r="D74" s="62">
        <f t="shared" si="17"/>
        <v>11321300</v>
      </c>
      <c r="E74" s="62">
        <f t="shared" si="17"/>
        <v>9845700</v>
      </c>
      <c r="F74" s="62">
        <f t="shared" si="17"/>
        <v>6616100</v>
      </c>
      <c r="G74" s="62">
        <f t="shared" si="17"/>
        <v>9731300</v>
      </c>
      <c r="H74" s="62">
        <f t="shared" si="17"/>
        <v>-78643870</v>
      </c>
      <c r="I74" s="62">
        <f t="shared" si="17"/>
        <v>-78643870</v>
      </c>
      <c r="J74" s="62">
        <f t="shared" si="17"/>
        <v>-78643870</v>
      </c>
      <c r="K74" s="62">
        <f t="shared" si="17"/>
        <v>-78643870</v>
      </c>
      <c r="L74" s="62">
        <f t="shared" si="17"/>
        <v>-78643870</v>
      </c>
      <c r="M74" s="62">
        <f t="shared" si="17"/>
        <v>-78643870</v>
      </c>
      <c r="N74" s="62">
        <f t="shared" si="17"/>
        <v>-78643870</v>
      </c>
      <c r="O74" s="62">
        <f t="shared" si="17"/>
        <v>-78643870</v>
      </c>
      <c r="P74" s="62">
        <f t="shared" si="17"/>
        <v>-78643870</v>
      </c>
      <c r="Q74" s="62">
        <f t="shared" si="17"/>
        <v>-78643870</v>
      </c>
      <c r="R74" s="62">
        <f t="shared" si="17"/>
        <v>0</v>
      </c>
      <c r="S74" s="62">
        <f t="shared" si="17"/>
        <v>0</v>
      </c>
      <c r="T74" s="62">
        <f t="shared" si="17"/>
        <v>0</v>
      </c>
      <c r="U74" s="62">
        <f t="shared" si="17"/>
        <v>0</v>
      </c>
      <c r="V74" s="62">
        <f t="shared" si="17"/>
        <v>0</v>
      </c>
      <c r="W74" s="62">
        <f t="shared" si="17"/>
        <v>0</v>
      </c>
      <c r="X74" s="62">
        <f t="shared" si="17"/>
        <v>0</v>
      </c>
      <c r="Y74" s="62">
        <f t="shared" si="17"/>
        <v>0</v>
      </c>
      <c r="Z74" s="62">
        <f t="shared" si="17"/>
        <v>0</v>
      </c>
      <c r="AA74" s="62">
        <f t="shared" si="17"/>
        <v>0</v>
      </c>
    </row>
    <row r="75" spans="1:27">
      <c r="A75" s="70" t="s">
        <v>91</v>
      </c>
      <c r="B75" s="61">
        <f t="shared" ref="B75:AA75" si="18">SUM(B67:B74)</f>
        <v>-2396774117.5</v>
      </c>
      <c r="C75" s="61">
        <f t="shared" si="18"/>
        <v>149187436.15570912</v>
      </c>
      <c r="D75" s="61">
        <f t="shared" si="18"/>
        <v>184434270.54718187</v>
      </c>
      <c r="E75" s="61">
        <f t="shared" si="18"/>
        <v>195719653.36744359</v>
      </c>
      <c r="F75" s="61">
        <f t="shared" si="18"/>
        <v>206082857.49752313</v>
      </c>
      <c r="G75" s="61">
        <f t="shared" si="18"/>
        <v>221485506.96680707</v>
      </c>
      <c r="H75" s="61">
        <f t="shared" si="18"/>
        <v>149477795.74905205</v>
      </c>
      <c r="I75" s="61">
        <f t="shared" si="18"/>
        <v>166414581.08400068</v>
      </c>
      <c r="J75" s="61">
        <f t="shared" si="18"/>
        <v>128467289.56664273</v>
      </c>
      <c r="K75" s="61">
        <f t="shared" si="18"/>
        <v>146895368.31148493</v>
      </c>
      <c r="L75" s="61">
        <f t="shared" si="18"/>
        <v>165849267.33362168</v>
      </c>
      <c r="M75" s="61">
        <f t="shared" si="18"/>
        <v>185352122.72525385</v>
      </c>
      <c r="N75" s="61">
        <f t="shared" si="18"/>
        <v>205428088.5666393</v>
      </c>
      <c r="O75" s="61">
        <f t="shared" si="18"/>
        <v>226102381.71756721</v>
      </c>
      <c r="P75" s="61">
        <f t="shared" si="18"/>
        <v>247401328.57965732</v>
      </c>
      <c r="Q75" s="61">
        <f t="shared" si="18"/>
        <v>269352413.91620088</v>
      </c>
      <c r="R75" s="61">
        <f t="shared" si="18"/>
        <v>367639734.76007396</v>
      </c>
      <c r="S75" s="61">
        <f t="shared" si="18"/>
        <v>385005507.74423867</v>
      </c>
      <c r="T75" s="61">
        <f t="shared" si="18"/>
        <v>403113344.65350831</v>
      </c>
      <c r="U75" s="61">
        <f t="shared" si="18"/>
        <v>421995896.30058712</v>
      </c>
      <c r="V75" s="61">
        <f t="shared" si="18"/>
        <v>441687250.13393885</v>
      </c>
      <c r="W75" s="61">
        <f t="shared" si="18"/>
        <v>462222993.4497596</v>
      </c>
      <c r="X75" s="61">
        <f t="shared" si="18"/>
        <v>483640279.38527781</v>
      </c>
      <c r="Y75" s="61">
        <f t="shared" si="18"/>
        <v>505977895.81576049</v>
      </c>
      <c r="Z75" s="61">
        <f t="shared" si="18"/>
        <v>529276337.28298557</v>
      </c>
      <c r="AA75" s="61">
        <f t="shared" si="18"/>
        <v>553577880.08857024</v>
      </c>
    </row>
    <row r="76" spans="1:27">
      <c r="A76" s="70" t="s">
        <v>92</v>
      </c>
      <c r="B76" s="61">
        <f>SUM(B75:B75)</f>
        <v>-2396774117.5</v>
      </c>
      <c r="C76" s="61">
        <f>SUM(B75:C75)</f>
        <v>-2247586681.3442907</v>
      </c>
      <c r="D76" s="61">
        <f>SUM(B75:D75)</f>
        <v>-2063152410.7971089</v>
      </c>
      <c r="E76" s="61">
        <f>SUM(B75:E75)</f>
        <v>-1867432757.4296653</v>
      </c>
      <c r="F76" s="61">
        <f>SUM(B75:F75)</f>
        <v>-1661349899.9321423</v>
      </c>
      <c r="G76" s="61">
        <f>SUM(B75:G75)</f>
        <v>-1439864392.9653351</v>
      </c>
      <c r="H76" s="61">
        <f>SUM(B75:H75)</f>
        <v>-1290386597.2162831</v>
      </c>
      <c r="I76" s="61">
        <f>SUM(B75:I75)</f>
        <v>-1123972016.1322825</v>
      </c>
      <c r="J76" s="61">
        <f>SUM(B75:J75)</f>
        <v>-995504726.56563973</v>
      </c>
      <c r="K76" s="61">
        <f>SUM(B75:K75)</f>
        <v>-848609358.2541548</v>
      </c>
      <c r="L76" s="61">
        <f>SUM(B75:L75)</f>
        <v>-682760090.92053318</v>
      </c>
      <c r="M76" s="61">
        <f>SUM(B75:M75)</f>
        <v>-497407968.19527936</v>
      </c>
      <c r="N76" s="61">
        <f>SUM(B75:N75)</f>
        <v>-291979879.62864006</v>
      </c>
      <c r="O76" s="61">
        <f>SUM(B75:O75)</f>
        <v>-65877497.91107285</v>
      </c>
      <c r="P76" s="61">
        <f>SUM(B75:P75)</f>
        <v>181523830.66858447</v>
      </c>
      <c r="Q76" s="61">
        <f>SUM(B75:Q75)</f>
        <v>450876244.58478534</v>
      </c>
      <c r="R76" s="61">
        <f>SUM(B75:R75)</f>
        <v>818515979.34485936</v>
      </c>
      <c r="S76" s="61">
        <f>SUM(B75:S75)</f>
        <v>1203521487.089098</v>
      </c>
      <c r="T76" s="61">
        <f>SUM(B75:T75)</f>
        <v>1606634831.7426062</v>
      </c>
      <c r="U76" s="61">
        <f>SUM(B75:U75)</f>
        <v>2028630728.0431933</v>
      </c>
      <c r="V76" s="61">
        <f>SUM(B75:V75)</f>
        <v>2470317978.1771321</v>
      </c>
      <c r="W76" s="61">
        <f>SUM(B75:W75)</f>
        <v>2932540971.6268916</v>
      </c>
      <c r="X76" s="61">
        <f>SUM(B75:X75)</f>
        <v>3416181251.0121694</v>
      </c>
      <c r="Y76" s="61">
        <f>SUM(B75:Y75)</f>
        <v>3922159146.82793</v>
      </c>
      <c r="Z76" s="61">
        <f>SUM(B75:Z75)</f>
        <v>4451435484.1109152</v>
      </c>
      <c r="AA76" s="61">
        <f>SUM(B75:AA75)</f>
        <v>5005013364.1994858</v>
      </c>
    </row>
    <row r="77" spans="1:27">
      <c r="A77" s="71" t="s">
        <v>93</v>
      </c>
      <c r="B77" s="72">
        <f>1/POWER((1+B35),B65)</f>
        <v>1</v>
      </c>
      <c r="C77" s="72">
        <f>1/POWER((1+B35),C65)</f>
        <v>0.92250922509225086</v>
      </c>
      <c r="D77" s="72">
        <f>1/POWER((1+B35),D65)</f>
        <v>0.85102327038030523</v>
      </c>
      <c r="E77" s="72">
        <f>1/POWER((1+B35),E65)</f>
        <v>0.78507681769400839</v>
      </c>
      <c r="F77" s="72">
        <f>1/POWER((1+B35),F65)</f>
        <v>0.72424060672879009</v>
      </c>
      <c r="G77" s="72">
        <f>1/POWER((1+B35),G65)</f>
        <v>0.66811864089371786</v>
      </c>
      <c r="H77" s="72">
        <f>1/POWER((1+B35),H65)</f>
        <v>0.61634560968055141</v>
      </c>
      <c r="I77" s="72">
        <f>1/POWER((1+B35),I65)</f>
        <v>0.56858451077541639</v>
      </c>
      <c r="J77" s="72">
        <f>1/POWER((1+B35),J65)</f>
        <v>0.5245244564348861</v>
      </c>
      <c r="K77" s="72">
        <f>1/POWER((1+B35),K65)</f>
        <v>0.48387864984768086</v>
      </c>
      <c r="L77" s="72">
        <f>1/POWER((1+B35),L65)</f>
        <v>0.44638251830966863</v>
      </c>
      <c r="M77" s="72">
        <f>1/POWER((1+B35),M65)</f>
        <v>0.41179199106057984</v>
      </c>
      <c r="N77" s="72">
        <f>1/POWER((1+B35),N65)</f>
        <v>0.37988191057249071</v>
      </c>
      <c r="O77" s="72">
        <f>1/POWER((1+B35),O65)</f>
        <v>0.35044456694879217</v>
      </c>
      <c r="P77" s="72">
        <f>1/POWER((1+B35),P65)</f>
        <v>0.32328834589371969</v>
      </c>
      <c r="Q77" s="72">
        <f>1/POWER((1+B35),Q65)</f>
        <v>0.2982364814517709</v>
      </c>
      <c r="R77" s="72">
        <f>1/POWER((1+B35),R65)</f>
        <v>0.27512590539831266</v>
      </c>
      <c r="S77" s="72">
        <f>1/POWER((1+B35),S65)</f>
        <v>0.25380618579180131</v>
      </c>
      <c r="T77" s="72">
        <f>1/POWER((1+B35),T65)</f>
        <v>0.2341385477784145</v>
      </c>
      <c r="U77" s="72">
        <f>1/POWER((1+B35),U65)</f>
        <v>0.21599497027529013</v>
      </c>
      <c r="V77" s="72">
        <f>1/POWER((1+B35),V65)</f>
        <v>0.19925735265248168</v>
      </c>
      <c r="W77" s="72">
        <f>1/POWER((1+B35),W65)</f>
        <v>0.18381674598937425</v>
      </c>
      <c r="X77" s="72">
        <f>1/POWER((1+B35),X65)</f>
        <v>0.16957264390163673</v>
      </c>
      <c r="Y77" s="72">
        <f>1/POWER((1+B35),Y65)</f>
        <v>0.15643232832254311</v>
      </c>
      <c r="Z77" s="72">
        <f>1/POWER((1+B35),Z65)</f>
        <v>0.14431026598020583</v>
      </c>
      <c r="AA77" s="72">
        <f>1/POWER((1+B35),AA65)</f>
        <v>0.13312755164225631</v>
      </c>
    </row>
    <row r="78" spans="1:27">
      <c r="A78" s="73" t="s">
        <v>94</v>
      </c>
      <c r="B78" s="74">
        <f t="shared" ref="B78:AA78" si="19">B75*B77</f>
        <v>-2396774117.5</v>
      </c>
      <c r="C78" s="74">
        <f t="shared" si="19"/>
        <v>137626786.12150288</v>
      </c>
      <c r="D78" s="74">
        <f t="shared" si="19"/>
        <v>156957856.09126872</v>
      </c>
      <c r="E78" s="74">
        <f t="shared" si="19"/>
        <v>153654962.62588704</v>
      </c>
      <c r="F78" s="74">
        <f t="shared" si="19"/>
        <v>149253573.75040895</v>
      </c>
      <c r="G78" s="74">
        <f t="shared" si="19"/>
        <v>147978595.8923192</v>
      </c>
      <c r="H78" s="74">
        <f t="shared" si="19"/>
        <v>92129983.154654413</v>
      </c>
      <c r="I78" s="74">
        <f t="shared" si="19"/>
        <v>94620753.171542391</v>
      </c>
      <c r="J78" s="74">
        <f t="shared" si="19"/>
        <v>67384235.22960639</v>
      </c>
      <c r="K78" s="74">
        <f t="shared" si="19"/>
        <v>71079532.487439141</v>
      </c>
      <c r="L78" s="74">
        <f t="shared" si="19"/>
        <v>74032213.612195507</v>
      </c>
      <c r="M78" s="74">
        <f t="shared" si="19"/>
        <v>76326519.664337233</v>
      </c>
      <c r="N78" s="74">
        <f t="shared" si="19"/>
        <v>78038414.769949779</v>
      </c>
      <c r="O78" s="74">
        <f t="shared" si="19"/>
        <v>79236351.247103348</v>
      </c>
      <c r="P78" s="74">
        <f t="shared" si="19"/>
        <v>79981966.288426057</v>
      </c>
      <c r="Q78" s="74">
        <f t="shared" si="19"/>
        <v>80330716.196908757</v>
      </c>
      <c r="R78" s="74">
        <f t="shared" si="19"/>
        <v>101147214.88626087</v>
      </c>
      <c r="S78" s="74">
        <f t="shared" si="19"/>
        <v>97716779.42940104</v>
      </c>
      <c r="T78" s="74">
        <f t="shared" si="19"/>
        <v>94384373.107271925</v>
      </c>
      <c r="U78" s="74">
        <f t="shared" si="19"/>
        <v>91148991.07773973</v>
      </c>
      <c r="V78" s="74">
        <f t="shared" si="19"/>
        <v>88009432.162043139</v>
      </c>
      <c r="W78" s="74">
        <f t="shared" si="19"/>
        <v>84964326.577402666</v>
      </c>
      <c r="X78" s="74">
        <f t="shared" si="19"/>
        <v>82012160.872687817</v>
      </c>
      <c r="Y78" s="74">
        <f t="shared" si="19"/>
        <v>79151300.322200552</v>
      </c>
      <c r="Z78" s="74">
        <f t="shared" si="19"/>
        <v>76380009.010336772</v>
      </c>
      <c r="AA78" s="74">
        <f t="shared" si="19"/>
        <v>73696467.819501907</v>
      </c>
    </row>
    <row r="79" spans="1:27">
      <c r="A79" s="73" t="s">
        <v>95</v>
      </c>
      <c r="B79" s="74">
        <f>SUM(B78:B78)</f>
        <v>-2396774117.5</v>
      </c>
      <c r="C79" s="74">
        <f>SUM(B78:C78)</f>
        <v>-2259147331.3784971</v>
      </c>
      <c r="D79" s="74">
        <f>SUM(B78:D78)</f>
        <v>-2102189475.2872283</v>
      </c>
      <c r="E79" s="74">
        <f>SUM(B78:E78)</f>
        <v>-1948534512.6613412</v>
      </c>
      <c r="F79" s="74">
        <f>SUM(B78:F78)</f>
        <v>-1799280938.9109323</v>
      </c>
      <c r="G79" s="74">
        <f>SUM(B78:G78)</f>
        <v>-1651302343.0186131</v>
      </c>
      <c r="H79" s="74">
        <f>SUM(B78:H78)</f>
        <v>-1559172359.8639586</v>
      </c>
      <c r="I79" s="74">
        <f>SUM(B78:I78)</f>
        <v>-1464551606.6924162</v>
      </c>
      <c r="J79" s="74">
        <f>SUM(B78:J78)</f>
        <v>-1397167371.4628098</v>
      </c>
      <c r="K79" s="74">
        <f>SUM(B78:K78)</f>
        <v>-1326087838.9753706</v>
      </c>
      <c r="L79" s="74">
        <f>SUM(B78:L78)</f>
        <v>-1252055625.3631752</v>
      </c>
      <c r="M79" s="74">
        <f>SUM(B78:M78)</f>
        <v>-1175729105.698838</v>
      </c>
      <c r="N79" s="74">
        <f>SUM(B78:N78)</f>
        <v>-1097690690.9288883</v>
      </c>
      <c r="O79" s="74">
        <f>SUM(B78:O78)</f>
        <v>-1018454339.681785</v>
      </c>
      <c r="P79" s="74">
        <f>SUM(B78:P78)</f>
        <v>-938472373.39335895</v>
      </c>
      <c r="Q79" s="74">
        <f>SUM(B78:Q78)</f>
        <v>-858141657.19645023</v>
      </c>
      <c r="R79" s="74">
        <f>SUM(B78:R78)</f>
        <v>-756994442.31018937</v>
      </c>
      <c r="S79" s="74">
        <f>SUM(B78:S78)</f>
        <v>-659277662.88078833</v>
      </c>
      <c r="T79" s="74">
        <f>SUM(B78:T78)</f>
        <v>-564893289.77351642</v>
      </c>
      <c r="U79" s="74">
        <f>SUM(B78:U78)</f>
        <v>-473744298.6957767</v>
      </c>
      <c r="V79" s="74">
        <f>SUM(B78:V78)</f>
        <v>-385734866.53373355</v>
      </c>
      <c r="W79" s="74">
        <f>SUM(B78:W78)</f>
        <v>-300770539.9563309</v>
      </c>
      <c r="X79" s="74">
        <f>SUM(B78:X78)</f>
        <v>-218758379.08364308</v>
      </c>
      <c r="Y79" s="74">
        <f>SUM(B78:Y78)</f>
        <v>-139607078.76144254</v>
      </c>
      <c r="Z79" s="74">
        <f>SUM(B78:Z78)</f>
        <v>-63227069.75110577</v>
      </c>
      <c r="AA79" s="74">
        <f>SUM(B78:AA78)</f>
        <v>10469398.068396136</v>
      </c>
    </row>
    <row r="80" spans="1:27">
      <c r="A80" s="73" t="s">
        <v>96</v>
      </c>
      <c r="B80" s="75">
        <f>IF((ISERR(IRR(B75:B75))),0,IF(IRR(B75:B75)&lt;0,0,IRR(B75:B75)))</f>
        <v>0</v>
      </c>
      <c r="C80" s="75">
        <f>IF((ISERR(IRR(B75:C75))),0,IF(IRR(B75:C75)&lt;0,0,IRR(B75:C75)))</f>
        <v>0</v>
      </c>
      <c r="D80" s="75">
        <f>IF((ISERR(IRR(B75:D75))),0,IF(IRR(B75:D75)&lt;0,0,IRR(B75:D75)))</f>
        <v>0</v>
      </c>
      <c r="E80" s="75">
        <f>IF((ISERR(IRR(B75:E75))),0,IF(IRR(B75:E75)&lt;0,0,IRR(B75:E75)))</f>
        <v>0</v>
      </c>
      <c r="F80" s="75">
        <f>IF((ISERR(IRR(B75:F75))),0,IF(IRR(B75:F75)&lt;0,0,IRR(B75:F75)))</f>
        <v>0</v>
      </c>
      <c r="G80" s="75">
        <f>IF((ISERR(IRR(B75:G75))),0,IF(IRR(B75:G75)&lt;0,0,IRR(B75:G75)))</f>
        <v>0</v>
      </c>
      <c r="H80" s="75">
        <f>IF((ISERR(IRR(B75:H75))),0,IF(IRR(B75:H75)&lt;0,0,IRR(B75:H75)))</f>
        <v>0</v>
      </c>
      <c r="I80" s="75">
        <f>IF((ISERR(IRR(B75:I75))),0,IF(IRR(B75:I75)&lt;0,0,IRR(B75:I75)))</f>
        <v>0</v>
      </c>
      <c r="J80" s="75">
        <f>IF((ISERR(IRR(B75:J75))),0,IF(IRR(B75:J75)&lt;0,0,IRR(B75:J75)))</f>
        <v>0</v>
      </c>
      <c r="K80" s="75">
        <f>IF((ISERR(IRR(B75:K75))),0,IF(IRR(B75:K75)&lt;0,0,IRR(B75:K75)))</f>
        <v>0</v>
      </c>
      <c r="L80" s="75">
        <f>IF((ISERR(IRR(B75:L75))),0,IF(IRR(B75:L75)&lt;0,0,IRR(B75:L75)))</f>
        <v>0</v>
      </c>
      <c r="M80" s="75">
        <f>IF((ISERR(IRR(B75:M75))),0,IF(IRR(B75:M75)&lt;0,0,IRR(B75:M75)))</f>
        <v>0</v>
      </c>
      <c r="N80" s="75">
        <f>IF((ISERR(IRR(B75:N75))),0,IF(IRR(B75:N75)&lt;0,0,IRR(B75:N75)))</f>
        <v>0</v>
      </c>
      <c r="O80" s="75">
        <f>IF((ISERR(IRR(B75:O75))),0,IF(IRR(B75:O75)&lt;0,0,IRR(B75:O75)))</f>
        <v>0</v>
      </c>
      <c r="P80" s="75">
        <f>IF((ISERR(IRR(B75:P75))),0,IF(IRR(B75:P75)&lt;0,0,IRR(B75:P75)))</f>
        <v>9.5520595364253502E-3</v>
      </c>
      <c r="Q80" s="75">
        <f>IF((ISERR(IRR(B75:Q75))),0,IF(IRR(B75:Q75)&lt;0,0,IRR(B75:Q75)))</f>
        <v>2.1154333409117765E-2</v>
      </c>
      <c r="R80" s="75">
        <f>IF((ISERR(IRR(B75:R75))),0,IF(IRR(B75:R75)&lt;0,0,IRR(B75:R75)))</f>
        <v>3.3497295976219199E-2</v>
      </c>
      <c r="S80" s="75">
        <f>IF((ISERR(IRR(B75:S75))),0,IF(IRR(B75:S75)&lt;0,0,IRR(B75:S75)))</f>
        <v>4.3512706075714336E-2</v>
      </c>
      <c r="T80" s="75">
        <f>IF((ISERR(IRR(B75:T75))),0,IF(IRR(B75:T75)&lt;0,0,IRR(B75:T75)))</f>
        <v>5.1808351923894325E-2</v>
      </c>
      <c r="U80" s="75">
        <f>IF((ISERR(IRR(B75:U75))),0,IF(IRR(B75:U75)&lt;0,0,IRR(B75:U75)))</f>
        <v>5.8783917777799566E-2</v>
      </c>
      <c r="V80" s="75">
        <f>IF((ISERR(IRR(B75:V75))),0,IF(IRR(B75:V75)&lt;0,0,IRR(B75:V75)))</f>
        <v>6.4718406442835885E-2</v>
      </c>
      <c r="W80" s="75">
        <f>IF((ISERR(IRR(B75:W75))),0,IF(IRR(B75:W75)&lt;0,0,IRR(B75:W75)))</f>
        <v>6.9814999049724991E-2</v>
      </c>
      <c r="X80" s="75">
        <f>IF((ISERR(IRR(B75:X75))),0,IF(IRR(B75:X75)&lt;0,0,IRR(B75:X75)))</f>
        <v>7.4226395767652109E-2</v>
      </c>
      <c r="Y80" s="75">
        <f>IF((ISERR(IRR(B75:Y75))),0,IF(IRR(B75:Y75)&lt;0,0,IRR(B75:Y75)))</f>
        <v>7.807018881524197E-2</v>
      </c>
      <c r="Z80" s="75">
        <f>IF((ISERR(IRR(B75:Z75))),0,IF(IRR(B75:Z75)&lt;0,0,IRR(B75:Z75)))</f>
        <v>8.1438713190665757E-2</v>
      </c>
      <c r="AA80" s="75">
        <f>IF((ISERR(IRR(B75:AA75))),0,IF(IRR(B75:AA75)&lt;0,0,IRR(B75:AA75)))</f>
        <v>8.4405636643206883E-2</v>
      </c>
    </row>
    <row r="81" spans="1:27">
      <c r="A81" s="73" t="s">
        <v>97</v>
      </c>
      <c r="B81" s="76"/>
      <c r="C81" s="76">
        <f t="shared" ref="C81:AA81" si="20">IF(AND(C76&gt;0,B76&lt;0),(C65-(C76/(C76-B76))),0)</f>
        <v>0</v>
      </c>
      <c r="D81" s="76">
        <f t="shared" si="20"/>
        <v>0</v>
      </c>
      <c r="E81" s="76">
        <f t="shared" si="20"/>
        <v>0</v>
      </c>
      <c r="F81" s="76">
        <f t="shared" si="20"/>
        <v>0</v>
      </c>
      <c r="G81" s="76">
        <f t="shared" si="20"/>
        <v>0</v>
      </c>
      <c r="H81" s="76">
        <f t="shared" si="20"/>
        <v>0</v>
      </c>
      <c r="I81" s="76">
        <f t="shared" si="20"/>
        <v>0</v>
      </c>
      <c r="J81" s="76">
        <f t="shared" si="20"/>
        <v>0</v>
      </c>
      <c r="K81" s="76">
        <f t="shared" si="20"/>
        <v>0</v>
      </c>
      <c r="L81" s="76">
        <f t="shared" si="20"/>
        <v>0</v>
      </c>
      <c r="M81" s="76">
        <f t="shared" si="20"/>
        <v>0</v>
      </c>
      <c r="N81" s="76">
        <f t="shared" si="20"/>
        <v>0</v>
      </c>
      <c r="O81" s="76">
        <f t="shared" si="20"/>
        <v>0</v>
      </c>
      <c r="P81" s="76">
        <f t="shared" si="20"/>
        <v>13.266277866369105</v>
      </c>
      <c r="Q81" s="76">
        <f t="shared" si="20"/>
        <v>0</v>
      </c>
      <c r="R81" s="76">
        <f t="shared" si="20"/>
        <v>0</v>
      </c>
      <c r="S81" s="76">
        <f t="shared" si="20"/>
        <v>0</v>
      </c>
      <c r="T81" s="76">
        <f t="shared" si="20"/>
        <v>0</v>
      </c>
      <c r="U81" s="76">
        <f t="shared" si="20"/>
        <v>0</v>
      </c>
      <c r="V81" s="76">
        <f t="shared" si="20"/>
        <v>0</v>
      </c>
      <c r="W81" s="76">
        <f t="shared" si="20"/>
        <v>0</v>
      </c>
      <c r="X81" s="76">
        <f t="shared" si="20"/>
        <v>0</v>
      </c>
      <c r="Y81" s="76">
        <f t="shared" si="20"/>
        <v>0</v>
      </c>
      <c r="Z81" s="76">
        <f t="shared" si="20"/>
        <v>0</v>
      </c>
      <c r="AA81" s="76">
        <f t="shared" si="20"/>
        <v>0</v>
      </c>
    </row>
    <row r="82" spans="1:27" ht="16.5" thickBot="1">
      <c r="A82" s="77" t="s">
        <v>98</v>
      </c>
      <c r="B82" s="78"/>
      <c r="C82" s="78">
        <f t="shared" ref="C82:AA82" si="21">IF(AND(C79&gt;0,B79&lt;0),(C65-(C79/(C79-B79))),0)</f>
        <v>0</v>
      </c>
      <c r="D82" s="78">
        <f t="shared" si="21"/>
        <v>0</v>
      </c>
      <c r="E82" s="78">
        <f t="shared" si="21"/>
        <v>0</v>
      </c>
      <c r="F82" s="78">
        <f t="shared" si="21"/>
        <v>0</v>
      </c>
      <c r="G82" s="78">
        <f t="shared" si="21"/>
        <v>0</v>
      </c>
      <c r="H82" s="78">
        <f t="shared" si="21"/>
        <v>0</v>
      </c>
      <c r="I82" s="78">
        <f t="shared" si="21"/>
        <v>0</v>
      </c>
      <c r="J82" s="78">
        <f t="shared" si="21"/>
        <v>0</v>
      </c>
      <c r="K82" s="78">
        <f t="shared" si="21"/>
        <v>0</v>
      </c>
      <c r="L82" s="78">
        <f t="shared" si="21"/>
        <v>0</v>
      </c>
      <c r="M82" s="78">
        <f t="shared" si="21"/>
        <v>0</v>
      </c>
      <c r="N82" s="78">
        <f t="shared" si="21"/>
        <v>0</v>
      </c>
      <c r="O82" s="78">
        <f t="shared" si="21"/>
        <v>0</v>
      </c>
      <c r="P82" s="78">
        <f t="shared" si="21"/>
        <v>0</v>
      </c>
      <c r="Q82" s="78">
        <f t="shared" si="21"/>
        <v>0</v>
      </c>
      <c r="R82" s="78">
        <f t="shared" si="21"/>
        <v>0</v>
      </c>
      <c r="S82" s="78">
        <f t="shared" si="21"/>
        <v>0</v>
      </c>
      <c r="T82" s="78">
        <f t="shared" si="21"/>
        <v>0</v>
      </c>
      <c r="U82" s="78">
        <f t="shared" si="21"/>
        <v>0</v>
      </c>
      <c r="V82" s="78">
        <f t="shared" si="21"/>
        <v>0</v>
      </c>
      <c r="W82" s="78">
        <f t="shared" si="21"/>
        <v>0</v>
      </c>
      <c r="X82" s="78">
        <f t="shared" si="21"/>
        <v>0</v>
      </c>
      <c r="Y82" s="78">
        <f t="shared" si="21"/>
        <v>0</v>
      </c>
      <c r="Z82" s="78">
        <f t="shared" si="21"/>
        <v>0</v>
      </c>
      <c r="AA82" s="78">
        <f t="shared" si="21"/>
        <v>24.857938943640583</v>
      </c>
    </row>
    <row r="84" spans="1:27">
      <c r="C84" s="28"/>
      <c r="D84" s="28"/>
      <c r="E84" s="28"/>
      <c r="F84" s="28"/>
      <c r="G84" s="28"/>
      <c r="H84" s="28"/>
      <c r="I84" s="28"/>
      <c r="J84" s="28"/>
      <c r="K84" s="28"/>
      <c r="L84" s="28"/>
    </row>
    <row r="85" spans="1:27">
      <c r="C85" s="28"/>
      <c r="D85" s="28"/>
      <c r="E85" s="28"/>
      <c r="F85" s="28"/>
      <c r="G85" s="28"/>
      <c r="H85" s="28"/>
      <c r="I85" s="28"/>
      <c r="J85" s="28"/>
      <c r="K85" s="28"/>
      <c r="L85" s="28"/>
    </row>
    <row r="86" spans="1:27">
      <c r="C86" s="28"/>
      <c r="D86" s="28"/>
      <c r="E86" s="28"/>
      <c r="F86" s="28"/>
      <c r="G86" s="28"/>
      <c r="H86" s="28"/>
      <c r="I86" s="28"/>
      <c r="J86" s="28"/>
      <c r="K86" s="28"/>
      <c r="L86" s="28"/>
    </row>
  </sheetData>
  <mergeCells count="11">
    <mergeCell ref="A6:AA6"/>
    <mergeCell ref="A7:AA7"/>
    <mergeCell ref="D19:E19"/>
    <mergeCell ref="F19:G19"/>
    <mergeCell ref="Y8:AA8"/>
    <mergeCell ref="D22:E22"/>
    <mergeCell ref="F22:G22"/>
    <mergeCell ref="D20:E20"/>
    <mergeCell ref="F20:G20"/>
    <mergeCell ref="D21:E21"/>
    <mergeCell ref="F21:G21"/>
  </mergeCells>
  <phoneticPr fontId="0" type="noConversion"/>
  <pageMargins left="1.2204724409448819" right="0.70866141732283472" top="0.74803149606299213" bottom="0.59055118110236227" header="0.31496062992125984" footer="0.31496062992125984"/>
  <pageSetup paperSize="8" scale="38" orientation="landscape" r:id="rId1"/>
  <headerFooter alignWithMargins="0"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390"/>
  <sheetViews>
    <sheetView view="pageBreakPreview" topLeftCell="A43" zoomScale="75" zoomScaleNormal="80" zoomScaleSheetLayoutView="75" workbookViewId="0">
      <selection activeCell="B30" sqref="B30"/>
    </sheetView>
  </sheetViews>
  <sheetFormatPr defaultRowHeight="15.75" outlineLevelRow="1"/>
  <cols>
    <col min="1" max="1" width="4.75" style="84" customWidth="1"/>
    <col min="2" max="2" width="33.75" style="85" customWidth="1"/>
    <col min="3" max="3" width="15.25" style="9" bestFit="1" customWidth="1"/>
    <col min="4" max="4" width="17.25" style="9" bestFit="1" customWidth="1"/>
    <col min="5" max="6" width="9" style="9" hidden="1" customWidth="1"/>
    <col min="7" max="7" width="14.375" style="9" customWidth="1"/>
    <col min="8" max="8" width="30.25" style="9" customWidth="1"/>
    <col min="9" max="12" width="9" style="9"/>
    <col min="13" max="13" width="13" style="9" customWidth="1"/>
    <col min="14" max="16384" width="9" style="9"/>
  </cols>
  <sheetData>
    <row r="1" spans="1:8" outlineLevel="1">
      <c r="G1" s="154" t="s">
        <v>905</v>
      </c>
      <c r="H1" s="154" t="s">
        <v>378</v>
      </c>
    </row>
    <row r="2" spans="1:8" outlineLevel="1">
      <c r="B2" s="9"/>
      <c r="H2" s="154" t="s">
        <v>709</v>
      </c>
    </row>
    <row r="3" spans="1:8" outlineLevel="1">
      <c r="H3" s="154" t="s">
        <v>266</v>
      </c>
    </row>
    <row r="4" spans="1:8" outlineLevel="1">
      <c r="H4" s="154"/>
    </row>
    <row r="5" spans="1:8" ht="15.75" customHeight="1" outlineLevel="1">
      <c r="A5" s="742" t="s">
        <v>628</v>
      </c>
      <c r="B5" s="742"/>
      <c r="C5" s="742"/>
      <c r="D5" s="742"/>
      <c r="E5" s="742"/>
      <c r="F5" s="742"/>
      <c r="G5" s="742"/>
      <c r="H5" s="742"/>
    </row>
    <row r="6" spans="1:8" ht="15.75" customHeight="1" outlineLevel="1">
      <c r="A6" s="742" t="s">
        <v>455</v>
      </c>
      <c r="B6" s="742"/>
      <c r="C6" s="742"/>
      <c r="D6" s="742"/>
      <c r="E6" s="742"/>
      <c r="F6" s="742"/>
      <c r="G6" s="742"/>
      <c r="H6" s="742"/>
    </row>
    <row r="7" spans="1:8" outlineLevel="1">
      <c r="H7" s="154" t="s">
        <v>322</v>
      </c>
    </row>
    <row r="8" spans="1:8" outlineLevel="1">
      <c r="H8" s="154" t="s">
        <v>323</v>
      </c>
    </row>
    <row r="9" spans="1:8" ht="17.25" customHeight="1" outlineLevel="1">
      <c r="H9" s="154" t="s">
        <v>324</v>
      </c>
    </row>
    <row r="10" spans="1:8" ht="17.25" customHeight="1" outlineLevel="1">
      <c r="H10" s="230" t="s">
        <v>325</v>
      </c>
    </row>
    <row r="11" spans="1:8" outlineLevel="1">
      <c r="H11" s="154" t="s">
        <v>2331</v>
      </c>
    </row>
    <row r="12" spans="1:8" outlineLevel="1">
      <c r="H12" s="154" t="s">
        <v>261</v>
      </c>
    </row>
    <row r="13" spans="1:8" ht="15.75" customHeight="1" outlineLevel="1">
      <c r="A13" s="86"/>
    </row>
    <row r="14" spans="1:8" ht="26.25" customHeight="1" outlineLevel="1">
      <c r="A14" s="743" t="s">
        <v>1152</v>
      </c>
      <c r="B14" s="743"/>
      <c r="C14" s="743"/>
      <c r="D14" s="743"/>
      <c r="E14" s="743"/>
      <c r="F14" s="743"/>
      <c r="G14" s="743"/>
      <c r="H14" s="743"/>
    </row>
    <row r="15" spans="1:8" ht="15.75" customHeight="1" outlineLevel="1">
      <c r="A15" s="745"/>
      <c r="B15" s="745"/>
      <c r="C15" s="745"/>
      <c r="D15" s="745"/>
      <c r="E15" s="745"/>
      <c r="F15" s="745"/>
      <c r="G15" s="745"/>
      <c r="H15" s="745"/>
    </row>
    <row r="16" spans="1:8" ht="15.75" customHeight="1" outlineLevel="1">
      <c r="A16" s="746" t="s">
        <v>2332</v>
      </c>
      <c r="B16" s="746"/>
      <c r="C16" s="746"/>
      <c r="D16" s="746"/>
      <c r="E16" s="746"/>
      <c r="F16" s="746"/>
      <c r="G16" s="746"/>
      <c r="H16" s="746"/>
    </row>
    <row r="17" spans="1:8" outlineLevel="1">
      <c r="A17" s="87"/>
      <c r="B17" s="666"/>
      <c r="C17" s="231"/>
      <c r="D17" s="231"/>
      <c r="E17" s="231"/>
      <c r="F17" s="231"/>
      <c r="G17" s="231"/>
      <c r="H17" s="231"/>
    </row>
    <row r="18" spans="1:8" ht="15.75" customHeight="1" outlineLevel="1">
      <c r="A18" s="747" t="s">
        <v>397</v>
      </c>
      <c r="B18" s="704" t="s">
        <v>649</v>
      </c>
      <c r="C18" s="704" t="s">
        <v>719</v>
      </c>
      <c r="D18" s="704"/>
      <c r="E18" s="704"/>
      <c r="F18" s="704"/>
      <c r="G18" s="703" t="s">
        <v>629</v>
      </c>
      <c r="H18" s="704" t="s">
        <v>630</v>
      </c>
    </row>
    <row r="19" spans="1:8" outlineLevel="1">
      <c r="A19" s="747"/>
      <c r="B19" s="704"/>
      <c r="C19" s="704"/>
      <c r="D19" s="704"/>
      <c r="E19" s="704"/>
      <c r="F19" s="704"/>
      <c r="G19" s="703"/>
      <c r="H19" s="704"/>
    </row>
    <row r="20" spans="1:8" ht="31.5" outlineLevel="1">
      <c r="A20" s="747"/>
      <c r="B20" s="704"/>
      <c r="C20" s="232" t="s">
        <v>631</v>
      </c>
      <c r="D20" s="232" t="s">
        <v>632</v>
      </c>
      <c r="E20" s="232" t="s">
        <v>631</v>
      </c>
      <c r="F20" s="232" t="s">
        <v>632</v>
      </c>
      <c r="G20" s="703"/>
      <c r="H20" s="704"/>
    </row>
    <row r="21" spans="1:8" outlineLevel="1">
      <c r="A21" s="667">
        <v>1</v>
      </c>
      <c r="B21" s="662">
        <v>2</v>
      </c>
      <c r="C21" s="232">
        <v>3</v>
      </c>
      <c r="D21" s="232">
        <v>4</v>
      </c>
      <c r="E21" s="232"/>
      <c r="F21" s="232"/>
      <c r="G21" s="661">
        <v>5</v>
      </c>
      <c r="H21" s="662">
        <v>6</v>
      </c>
    </row>
    <row r="22" spans="1:8" ht="15.75" customHeight="1" outlineLevel="1">
      <c r="A22" s="667">
        <v>1</v>
      </c>
      <c r="B22" s="233" t="s">
        <v>598</v>
      </c>
      <c r="C22" s="234"/>
      <c r="D22" s="234"/>
      <c r="E22" s="94"/>
      <c r="F22" s="94"/>
      <c r="G22" s="95"/>
      <c r="H22" s="663"/>
    </row>
    <row r="23" spans="1:8" ht="36" customHeight="1" outlineLevel="1">
      <c r="A23" s="97" t="s">
        <v>399</v>
      </c>
      <c r="B23" s="235" t="s">
        <v>599</v>
      </c>
      <c r="C23" s="97" t="s">
        <v>388</v>
      </c>
      <c r="D23" s="97" t="s">
        <v>0</v>
      </c>
      <c r="E23" s="94"/>
      <c r="F23" s="94"/>
      <c r="G23" s="94">
        <v>100</v>
      </c>
      <c r="H23" s="79"/>
    </row>
    <row r="24" spans="1:8" outlineLevel="1">
      <c r="A24" s="97" t="s">
        <v>400</v>
      </c>
      <c r="B24" s="236" t="s">
        <v>329</v>
      </c>
      <c r="C24" s="97" t="s">
        <v>1</v>
      </c>
      <c r="D24" s="97" t="s">
        <v>2</v>
      </c>
      <c r="E24" s="94"/>
      <c r="F24" s="94"/>
      <c r="G24" s="94">
        <v>100</v>
      </c>
      <c r="H24" s="79"/>
    </row>
    <row r="25" spans="1:8" ht="31.5" outlineLevel="1">
      <c r="A25" s="97" t="s">
        <v>411</v>
      </c>
      <c r="B25" s="236" t="s">
        <v>730</v>
      </c>
      <c r="C25" s="97" t="s">
        <v>3</v>
      </c>
      <c r="D25" s="97" t="s">
        <v>4</v>
      </c>
      <c r="E25" s="94"/>
      <c r="F25" s="94"/>
      <c r="G25" s="94">
        <v>100</v>
      </c>
      <c r="H25" s="79"/>
    </row>
    <row r="26" spans="1:8" ht="63" outlineLevel="1">
      <c r="A26" s="98" t="s">
        <v>422</v>
      </c>
      <c r="B26" s="99" t="s">
        <v>731</v>
      </c>
      <c r="C26" s="97" t="s">
        <v>5</v>
      </c>
      <c r="D26" s="97" t="s">
        <v>6</v>
      </c>
      <c r="E26" s="94"/>
      <c r="F26" s="94"/>
      <c r="G26" s="94">
        <v>100</v>
      </c>
      <c r="H26" s="79"/>
    </row>
    <row r="27" spans="1:8" ht="31.5" outlineLevel="1">
      <c r="A27" s="98" t="s">
        <v>732</v>
      </c>
      <c r="B27" s="99" t="s">
        <v>733</v>
      </c>
      <c r="C27" s="97" t="s">
        <v>7</v>
      </c>
      <c r="D27" s="97" t="s">
        <v>6</v>
      </c>
      <c r="E27" s="94"/>
      <c r="F27" s="94"/>
      <c r="G27" s="94">
        <v>100</v>
      </c>
      <c r="H27" s="79"/>
    </row>
    <row r="28" spans="1:8" outlineLevel="1">
      <c r="A28" s="98" t="s">
        <v>734</v>
      </c>
      <c r="B28" s="99" t="s">
        <v>735</v>
      </c>
      <c r="C28" s="97" t="s">
        <v>3</v>
      </c>
      <c r="D28" s="97" t="s">
        <v>7</v>
      </c>
      <c r="E28" s="94"/>
      <c r="F28" s="94"/>
      <c r="G28" s="94">
        <v>100</v>
      </c>
      <c r="H28" s="79"/>
    </row>
    <row r="29" spans="1:8" outlineLevel="1">
      <c r="A29" s="100">
        <v>2</v>
      </c>
      <c r="B29" s="101" t="s">
        <v>440</v>
      </c>
      <c r="C29" s="97"/>
      <c r="D29" s="97"/>
      <c r="E29" s="94"/>
      <c r="F29" s="94"/>
      <c r="G29" s="94"/>
      <c r="H29" s="79"/>
    </row>
    <row r="30" spans="1:8" ht="31.5" outlineLevel="1">
      <c r="A30" s="98" t="s">
        <v>402</v>
      </c>
      <c r="B30" s="99" t="s">
        <v>736</v>
      </c>
      <c r="C30" s="97" t="s">
        <v>388</v>
      </c>
      <c r="D30" s="97" t="s">
        <v>6</v>
      </c>
      <c r="E30" s="94"/>
      <c r="F30" s="94"/>
      <c r="G30" s="94">
        <v>100</v>
      </c>
      <c r="H30" s="79"/>
    </row>
    <row r="31" spans="1:8" ht="63" outlineLevel="1">
      <c r="A31" s="98" t="s">
        <v>403</v>
      </c>
      <c r="B31" s="99" t="s">
        <v>641</v>
      </c>
      <c r="C31" s="97" t="s">
        <v>7</v>
      </c>
      <c r="D31" s="97" t="s">
        <v>8</v>
      </c>
      <c r="E31" s="94"/>
      <c r="F31" s="94"/>
      <c r="G31" s="94">
        <v>100</v>
      </c>
      <c r="H31" s="79"/>
    </row>
    <row r="32" spans="1:8" ht="31.5" outlineLevel="1">
      <c r="A32" s="98" t="s">
        <v>404</v>
      </c>
      <c r="B32" s="99" t="s">
        <v>642</v>
      </c>
      <c r="C32" s="97" t="s">
        <v>8</v>
      </c>
      <c r="D32" s="97" t="s">
        <v>9</v>
      </c>
      <c r="E32" s="94"/>
      <c r="F32" s="94"/>
      <c r="G32" s="94">
        <v>100</v>
      </c>
      <c r="H32" s="79"/>
    </row>
    <row r="33" spans="1:8" ht="47.25" outlineLevel="1">
      <c r="A33" s="100">
        <v>3</v>
      </c>
      <c r="B33" s="101" t="s">
        <v>313</v>
      </c>
      <c r="C33" s="97"/>
      <c r="D33" s="97"/>
      <c r="E33" s="94"/>
      <c r="F33" s="94"/>
      <c r="G33" s="94"/>
      <c r="H33" s="79"/>
    </row>
    <row r="34" spans="1:8" ht="31.5" customHeight="1" outlineLevel="1">
      <c r="A34" s="98" t="s">
        <v>441</v>
      </c>
      <c r="B34" s="99" t="s">
        <v>314</v>
      </c>
      <c r="C34" s="97" t="s">
        <v>9</v>
      </c>
      <c r="D34" s="97" t="s">
        <v>8</v>
      </c>
      <c r="E34" s="94"/>
      <c r="F34" s="94"/>
      <c r="G34" s="94">
        <v>100</v>
      </c>
      <c r="H34" s="79"/>
    </row>
    <row r="35" spans="1:8" outlineLevel="1">
      <c r="A35" s="98" t="s">
        <v>359</v>
      </c>
      <c r="B35" s="99" t="s">
        <v>315</v>
      </c>
      <c r="C35" s="97" t="s">
        <v>9</v>
      </c>
      <c r="D35" s="97" t="s">
        <v>10</v>
      </c>
      <c r="E35" s="94"/>
      <c r="F35" s="94"/>
      <c r="G35" s="94">
        <v>100</v>
      </c>
      <c r="H35" s="79"/>
    </row>
    <row r="36" spans="1:8" outlineLevel="1">
      <c r="A36" s="98" t="s">
        <v>361</v>
      </c>
      <c r="B36" s="99" t="s">
        <v>316</v>
      </c>
      <c r="C36" s="97" t="s">
        <v>10</v>
      </c>
      <c r="D36" s="97" t="s">
        <v>11</v>
      </c>
      <c r="E36" s="94"/>
      <c r="F36" s="94"/>
      <c r="G36" s="94">
        <v>100</v>
      </c>
      <c r="H36" s="79"/>
    </row>
    <row r="37" spans="1:8" outlineLevel="1">
      <c r="A37" s="98" t="s">
        <v>317</v>
      </c>
      <c r="B37" s="99" t="s">
        <v>318</v>
      </c>
      <c r="C37" s="97" t="s">
        <v>11</v>
      </c>
      <c r="D37" s="97" t="s">
        <v>12</v>
      </c>
      <c r="E37" s="94"/>
      <c r="F37" s="94"/>
      <c r="G37" s="94">
        <v>100</v>
      </c>
      <c r="H37" s="79"/>
    </row>
    <row r="38" spans="1:8" outlineLevel="1">
      <c r="A38" s="98" t="s">
        <v>319</v>
      </c>
      <c r="B38" s="99" t="s">
        <v>320</v>
      </c>
      <c r="C38" s="97" t="s">
        <v>12</v>
      </c>
      <c r="D38" s="97" t="s">
        <v>13</v>
      </c>
      <c r="E38" s="94"/>
      <c r="F38" s="94"/>
      <c r="G38" s="94">
        <v>100</v>
      </c>
      <c r="H38" s="79"/>
    </row>
    <row r="39" spans="1:8" outlineLevel="1">
      <c r="A39" s="100">
        <v>4</v>
      </c>
      <c r="B39" s="101" t="s">
        <v>623</v>
      </c>
      <c r="C39" s="97"/>
      <c r="D39" s="97"/>
      <c r="E39" s="94"/>
      <c r="F39" s="94"/>
      <c r="G39" s="94"/>
      <c r="H39" s="79"/>
    </row>
    <row r="40" spans="1:8" ht="31.5" outlineLevel="1">
      <c r="A40" s="97" t="s">
        <v>406</v>
      </c>
      <c r="B40" s="236" t="s">
        <v>321</v>
      </c>
      <c r="C40" s="97" t="s">
        <v>13</v>
      </c>
      <c r="D40" s="97" t="s">
        <v>13</v>
      </c>
      <c r="E40" s="94"/>
      <c r="F40" s="94"/>
      <c r="G40" s="94">
        <v>100</v>
      </c>
      <c r="H40" s="79"/>
    </row>
    <row r="41" spans="1:8" ht="63" outlineLevel="1">
      <c r="A41" s="97" t="s">
        <v>407</v>
      </c>
      <c r="B41" s="236" t="s">
        <v>621</v>
      </c>
      <c r="C41" s="97" t="s">
        <v>13</v>
      </c>
      <c r="D41" s="97" t="s">
        <v>14</v>
      </c>
      <c r="E41" s="94"/>
      <c r="F41" s="94"/>
      <c r="G41" s="94">
        <v>100</v>
      </c>
      <c r="H41" s="79"/>
    </row>
    <row r="42" spans="1:8" ht="31.5" outlineLevel="1">
      <c r="A42" s="97" t="s">
        <v>408</v>
      </c>
      <c r="B42" s="236" t="s">
        <v>764</v>
      </c>
      <c r="C42" s="97" t="s">
        <v>13</v>
      </c>
      <c r="D42" s="97" t="s">
        <v>14</v>
      </c>
      <c r="E42" s="94"/>
      <c r="F42" s="94"/>
      <c r="G42" s="94">
        <v>100</v>
      </c>
      <c r="H42" s="79"/>
    </row>
    <row r="43" spans="1:8" ht="31.5" outlineLevel="1">
      <c r="A43" s="97" t="s">
        <v>222</v>
      </c>
      <c r="B43" s="236" t="s">
        <v>765</v>
      </c>
      <c r="C43" s="97" t="s">
        <v>14</v>
      </c>
      <c r="D43" s="97" t="s">
        <v>15</v>
      </c>
      <c r="E43" s="94"/>
      <c r="F43" s="94"/>
      <c r="G43" s="94">
        <v>100</v>
      </c>
      <c r="H43" s="79"/>
    </row>
    <row r="44" spans="1:8" outlineLevel="1">
      <c r="G44" s="154" t="s">
        <v>882</v>
      </c>
      <c r="H44" s="154" t="s">
        <v>378</v>
      </c>
    </row>
    <row r="45" spans="1:8" outlineLevel="1">
      <c r="H45" s="154" t="s">
        <v>709</v>
      </c>
    </row>
    <row r="46" spans="1:8" outlineLevel="1">
      <c r="H46" s="154" t="s">
        <v>266</v>
      </c>
    </row>
    <row r="47" spans="1:8" outlineLevel="1">
      <c r="H47" s="154"/>
    </row>
    <row r="48" spans="1:8" ht="15.75" customHeight="1" outlineLevel="1">
      <c r="A48" s="742" t="s">
        <v>628</v>
      </c>
      <c r="B48" s="742"/>
      <c r="C48" s="742"/>
      <c r="D48" s="742"/>
      <c r="E48" s="742"/>
      <c r="F48" s="742"/>
      <c r="G48" s="742"/>
      <c r="H48" s="742"/>
    </row>
    <row r="49" spans="1:8" ht="15.75" customHeight="1" outlineLevel="1">
      <c r="A49" s="742" t="s">
        <v>455</v>
      </c>
      <c r="B49" s="742"/>
      <c r="C49" s="742"/>
      <c r="D49" s="742"/>
      <c r="E49" s="742"/>
      <c r="F49" s="742"/>
      <c r="G49" s="742"/>
      <c r="H49" s="742"/>
    </row>
    <row r="50" spans="1:8" outlineLevel="1">
      <c r="H50" s="154" t="s">
        <v>322</v>
      </c>
    </row>
    <row r="51" spans="1:8" outlineLevel="1">
      <c r="H51" s="154" t="s">
        <v>323</v>
      </c>
    </row>
    <row r="52" spans="1:8" outlineLevel="1">
      <c r="H52" s="154" t="s">
        <v>324</v>
      </c>
    </row>
    <row r="53" spans="1:8" outlineLevel="1">
      <c r="H53" s="230" t="s">
        <v>325</v>
      </c>
    </row>
    <row r="54" spans="1:8" outlineLevel="1">
      <c r="H54" s="154" t="s">
        <v>2331</v>
      </c>
    </row>
    <row r="55" spans="1:8" outlineLevel="1">
      <c r="H55" s="154" t="s">
        <v>261</v>
      </c>
    </row>
    <row r="56" spans="1:8" outlineLevel="1">
      <c r="A56" s="86"/>
    </row>
    <row r="57" spans="1:8" ht="28.5" customHeight="1" outlineLevel="1">
      <c r="A57" s="743" t="s">
        <v>1151</v>
      </c>
      <c r="B57" s="744"/>
      <c r="C57" s="744"/>
      <c r="D57" s="744"/>
      <c r="E57" s="744"/>
      <c r="F57" s="744"/>
      <c r="G57" s="744"/>
      <c r="H57" s="744"/>
    </row>
    <row r="58" spans="1:8" outlineLevel="1">
      <c r="A58" s="745"/>
      <c r="B58" s="745"/>
      <c r="C58" s="745"/>
      <c r="D58" s="745"/>
      <c r="E58" s="745"/>
      <c r="F58" s="745"/>
      <c r="G58" s="745"/>
      <c r="H58" s="745"/>
    </row>
    <row r="59" spans="1:8" ht="15.75" customHeight="1" outlineLevel="1">
      <c r="A59" s="746" t="s">
        <v>2332</v>
      </c>
      <c r="B59" s="746"/>
      <c r="C59" s="746"/>
      <c r="D59" s="746"/>
      <c r="E59" s="746"/>
      <c r="F59" s="746"/>
      <c r="G59" s="746"/>
      <c r="H59" s="746"/>
    </row>
    <row r="60" spans="1:8" outlineLevel="1">
      <c r="A60" s="87"/>
      <c r="B60" s="666"/>
      <c r="C60" s="231"/>
      <c r="D60" s="231"/>
      <c r="E60" s="231"/>
      <c r="F60" s="231"/>
      <c r="G60" s="231"/>
      <c r="H60" s="231"/>
    </row>
    <row r="61" spans="1:8" ht="15.75" customHeight="1" outlineLevel="1">
      <c r="A61" s="747" t="s">
        <v>397</v>
      </c>
      <c r="B61" s="704" t="s">
        <v>649</v>
      </c>
      <c r="C61" s="704" t="s">
        <v>719</v>
      </c>
      <c r="D61" s="704"/>
      <c r="E61" s="704"/>
      <c r="F61" s="704"/>
      <c r="G61" s="703" t="s">
        <v>629</v>
      </c>
      <c r="H61" s="704" t="s">
        <v>630</v>
      </c>
    </row>
    <row r="62" spans="1:8" outlineLevel="1">
      <c r="A62" s="747"/>
      <c r="B62" s="704"/>
      <c r="C62" s="704"/>
      <c r="D62" s="704"/>
      <c r="E62" s="704"/>
      <c r="F62" s="704"/>
      <c r="G62" s="703"/>
      <c r="H62" s="704"/>
    </row>
    <row r="63" spans="1:8" ht="31.5" outlineLevel="1">
      <c r="A63" s="747"/>
      <c r="B63" s="704"/>
      <c r="C63" s="232" t="s">
        <v>631</v>
      </c>
      <c r="D63" s="232" t="s">
        <v>632</v>
      </c>
      <c r="E63" s="232" t="s">
        <v>631</v>
      </c>
      <c r="F63" s="232" t="s">
        <v>632</v>
      </c>
      <c r="G63" s="703"/>
      <c r="H63" s="704"/>
    </row>
    <row r="64" spans="1:8" outlineLevel="1">
      <c r="A64" s="667">
        <v>1</v>
      </c>
      <c r="B64" s="662">
        <v>2</v>
      </c>
      <c r="C64" s="232">
        <v>3</v>
      </c>
      <c r="D64" s="232">
        <v>4</v>
      </c>
      <c r="E64" s="232"/>
      <c r="F64" s="232"/>
      <c r="G64" s="661">
        <v>5</v>
      </c>
      <c r="H64" s="662">
        <v>6</v>
      </c>
    </row>
    <row r="65" spans="1:8" outlineLevel="1">
      <c r="A65" s="667">
        <v>1</v>
      </c>
      <c r="B65" s="233" t="s">
        <v>598</v>
      </c>
      <c r="C65" s="234"/>
      <c r="D65" s="234"/>
      <c r="E65" s="94"/>
      <c r="F65" s="94"/>
      <c r="G65" s="95"/>
      <c r="H65" s="663"/>
    </row>
    <row r="66" spans="1:8" ht="31.5" customHeight="1" outlineLevel="1">
      <c r="A66" s="97" t="s">
        <v>399</v>
      </c>
      <c r="B66" s="235" t="s">
        <v>599</v>
      </c>
      <c r="C66" s="97"/>
      <c r="D66" s="97"/>
      <c r="E66" s="94"/>
      <c r="F66" s="94"/>
      <c r="G66" s="94"/>
      <c r="H66" s="79"/>
    </row>
    <row r="67" spans="1:8" outlineLevel="1">
      <c r="A67" s="97" t="s">
        <v>400</v>
      </c>
      <c r="B67" s="236" t="s">
        <v>329</v>
      </c>
      <c r="C67" s="97" t="s">
        <v>175</v>
      </c>
      <c r="D67" s="97" t="s">
        <v>175</v>
      </c>
      <c r="E67" s="94"/>
      <c r="F67" s="94"/>
      <c r="G67" s="94">
        <v>100</v>
      </c>
      <c r="H67" s="79"/>
    </row>
    <row r="68" spans="1:8" ht="31.5" outlineLevel="1">
      <c r="A68" s="97" t="s">
        <v>411</v>
      </c>
      <c r="B68" s="236" t="s">
        <v>730</v>
      </c>
      <c r="C68" s="97"/>
      <c r="D68" s="97"/>
      <c r="E68" s="94"/>
      <c r="F68" s="94"/>
      <c r="G68" s="94"/>
      <c r="H68" s="79"/>
    </row>
    <row r="69" spans="1:8" ht="63" outlineLevel="1">
      <c r="A69" s="98" t="s">
        <v>422</v>
      </c>
      <c r="B69" s="99" t="s">
        <v>731</v>
      </c>
      <c r="C69" s="97"/>
      <c r="D69" s="97"/>
      <c r="E69" s="94"/>
      <c r="F69" s="94"/>
      <c r="G69" s="94"/>
      <c r="H69" s="79"/>
    </row>
    <row r="70" spans="1:8" ht="31.5" outlineLevel="1">
      <c r="A70" s="98" t="s">
        <v>732</v>
      </c>
      <c r="B70" s="99" t="s">
        <v>733</v>
      </c>
      <c r="C70" s="97" t="s">
        <v>482</v>
      </c>
      <c r="D70" s="97" t="s">
        <v>482</v>
      </c>
      <c r="E70" s="94"/>
      <c r="F70" s="94"/>
      <c r="G70" s="94">
        <v>100</v>
      </c>
      <c r="H70" s="79"/>
    </row>
    <row r="71" spans="1:8" outlineLevel="1">
      <c r="A71" s="98" t="s">
        <v>734</v>
      </c>
      <c r="B71" s="99" t="s">
        <v>735</v>
      </c>
      <c r="C71" s="97" t="s">
        <v>283</v>
      </c>
      <c r="D71" s="97" t="s">
        <v>176</v>
      </c>
      <c r="E71" s="94"/>
      <c r="F71" s="94"/>
      <c r="G71" s="94">
        <v>100</v>
      </c>
      <c r="H71" s="79"/>
    </row>
    <row r="72" spans="1:8" outlineLevel="1">
      <c r="A72" s="100">
        <v>2</v>
      </c>
      <c r="B72" s="101" t="s">
        <v>440</v>
      </c>
      <c r="C72" s="97"/>
      <c r="D72" s="97"/>
      <c r="E72" s="94"/>
      <c r="F72" s="94"/>
      <c r="G72" s="94"/>
      <c r="H72" s="79"/>
    </row>
    <row r="73" spans="1:8" ht="31.5" outlineLevel="1">
      <c r="A73" s="98" t="s">
        <v>402</v>
      </c>
      <c r="B73" s="99" t="s">
        <v>736</v>
      </c>
      <c r="C73" s="97" t="s">
        <v>176</v>
      </c>
      <c r="D73" s="97" t="s">
        <v>177</v>
      </c>
      <c r="E73" s="94"/>
      <c r="F73" s="94"/>
      <c r="G73" s="94">
        <v>100</v>
      </c>
      <c r="H73" s="79"/>
    </row>
    <row r="74" spans="1:8" ht="63" outlineLevel="1">
      <c r="A74" s="98" t="s">
        <v>403</v>
      </c>
      <c r="B74" s="99" t="s">
        <v>641</v>
      </c>
      <c r="C74" s="97"/>
      <c r="D74" s="97"/>
      <c r="E74" s="94"/>
      <c r="F74" s="94"/>
      <c r="G74" s="94"/>
      <c r="H74" s="79"/>
    </row>
    <row r="75" spans="1:8" ht="31.5" outlineLevel="1">
      <c r="A75" s="98" t="s">
        <v>404</v>
      </c>
      <c r="B75" s="99" t="s">
        <v>642</v>
      </c>
      <c r="C75" s="97"/>
      <c r="D75" s="97"/>
      <c r="E75" s="94"/>
      <c r="F75" s="94"/>
      <c r="G75" s="94"/>
      <c r="H75" s="79"/>
    </row>
    <row r="76" spans="1:8" ht="47.25" outlineLevel="1">
      <c r="A76" s="100">
        <v>3</v>
      </c>
      <c r="B76" s="101" t="s">
        <v>313</v>
      </c>
      <c r="C76" s="97"/>
      <c r="D76" s="97"/>
      <c r="E76" s="94"/>
      <c r="F76" s="94"/>
      <c r="G76" s="94"/>
      <c r="H76" s="79"/>
    </row>
    <row r="77" spans="1:8" ht="31.5" outlineLevel="1">
      <c r="A77" s="98" t="s">
        <v>441</v>
      </c>
      <c r="B77" s="99" t="s">
        <v>314</v>
      </c>
      <c r="C77" s="97"/>
      <c r="D77" s="97"/>
      <c r="E77" s="94"/>
      <c r="F77" s="94"/>
      <c r="G77" s="94"/>
      <c r="H77" s="79"/>
    </row>
    <row r="78" spans="1:8" outlineLevel="1">
      <c r="A78" s="98" t="s">
        <v>359</v>
      </c>
      <c r="B78" s="99" t="s">
        <v>315</v>
      </c>
      <c r="C78" s="97" t="s">
        <v>177</v>
      </c>
      <c r="D78" s="97" t="s">
        <v>467</v>
      </c>
      <c r="E78" s="94"/>
      <c r="F78" s="94"/>
      <c r="G78" s="94">
        <v>100</v>
      </c>
      <c r="H78" s="79"/>
    </row>
    <row r="79" spans="1:8" outlineLevel="1">
      <c r="A79" s="98" t="s">
        <v>361</v>
      </c>
      <c r="B79" s="99" t="s">
        <v>316</v>
      </c>
      <c r="C79" s="97" t="s">
        <v>467</v>
      </c>
      <c r="D79" s="97" t="s">
        <v>468</v>
      </c>
      <c r="E79" s="94"/>
      <c r="F79" s="94"/>
      <c r="G79" s="94">
        <v>100</v>
      </c>
      <c r="H79" s="79"/>
    </row>
    <row r="80" spans="1:8" outlineLevel="1">
      <c r="A80" s="98" t="s">
        <v>317</v>
      </c>
      <c r="B80" s="99" t="s">
        <v>318</v>
      </c>
      <c r="C80" s="97" t="s">
        <v>468</v>
      </c>
      <c r="D80" s="97" t="s">
        <v>469</v>
      </c>
      <c r="E80" s="94"/>
      <c r="F80" s="94"/>
      <c r="G80" s="94">
        <v>100</v>
      </c>
      <c r="H80" s="79"/>
    </row>
    <row r="81" spans="1:8" outlineLevel="1">
      <c r="A81" s="98" t="s">
        <v>319</v>
      </c>
      <c r="B81" s="99" t="s">
        <v>320</v>
      </c>
      <c r="C81" s="97" t="s">
        <v>469</v>
      </c>
      <c r="D81" s="97" t="s">
        <v>470</v>
      </c>
      <c r="E81" s="94"/>
      <c r="F81" s="94"/>
      <c r="G81" s="94">
        <v>100</v>
      </c>
      <c r="H81" s="79"/>
    </row>
    <row r="82" spans="1:8" outlineLevel="1">
      <c r="A82" s="100">
        <v>4</v>
      </c>
      <c r="B82" s="101" t="s">
        <v>623</v>
      </c>
      <c r="C82" s="97"/>
      <c r="D82" s="97"/>
      <c r="E82" s="94"/>
      <c r="F82" s="94"/>
      <c r="G82" s="94">
        <v>100</v>
      </c>
      <c r="H82" s="79"/>
    </row>
    <row r="83" spans="1:8" ht="31.5" outlineLevel="1">
      <c r="A83" s="97" t="s">
        <v>406</v>
      </c>
      <c r="B83" s="236" t="s">
        <v>321</v>
      </c>
      <c r="C83" s="97" t="s">
        <v>470</v>
      </c>
      <c r="D83" s="97" t="s">
        <v>470</v>
      </c>
      <c r="E83" s="94"/>
      <c r="F83" s="94"/>
      <c r="G83" s="94">
        <v>100</v>
      </c>
      <c r="H83" s="79"/>
    </row>
    <row r="84" spans="1:8" ht="63" outlineLevel="1">
      <c r="A84" s="97" t="s">
        <v>407</v>
      </c>
      <c r="B84" s="236" t="s">
        <v>621</v>
      </c>
      <c r="C84" s="97"/>
      <c r="D84" s="97"/>
      <c r="E84" s="94"/>
      <c r="F84" s="94"/>
      <c r="G84" s="94"/>
      <c r="H84" s="79"/>
    </row>
    <row r="85" spans="1:8" ht="31.5" outlineLevel="1">
      <c r="A85" s="97" t="s">
        <v>408</v>
      </c>
      <c r="B85" s="236" t="s">
        <v>764</v>
      </c>
      <c r="C85" s="97"/>
      <c r="D85" s="97"/>
      <c r="E85" s="94"/>
      <c r="F85" s="94"/>
      <c r="G85" s="94"/>
      <c r="H85" s="79"/>
    </row>
    <row r="86" spans="1:8" ht="31.5" outlineLevel="1">
      <c r="A86" s="97" t="s">
        <v>222</v>
      </c>
      <c r="B86" s="236" t="s">
        <v>765</v>
      </c>
      <c r="C86" s="605">
        <v>43040</v>
      </c>
      <c r="D86" s="605">
        <v>43070</v>
      </c>
      <c r="E86" s="94"/>
      <c r="F86" s="94"/>
      <c r="G86" s="94">
        <v>100</v>
      </c>
      <c r="H86" s="79"/>
    </row>
    <row r="87" spans="1:8" outlineLevel="1">
      <c r="G87" s="496" t="s">
        <v>883</v>
      </c>
      <c r="H87" s="154" t="s">
        <v>378</v>
      </c>
    </row>
    <row r="88" spans="1:8" outlineLevel="1">
      <c r="H88" s="154" t="s">
        <v>709</v>
      </c>
    </row>
    <row r="89" spans="1:8" outlineLevel="1">
      <c r="H89" s="154" t="s">
        <v>266</v>
      </c>
    </row>
    <row r="90" spans="1:8" outlineLevel="1">
      <c r="H90" s="154"/>
    </row>
    <row r="91" spans="1:8" ht="15.75" customHeight="1" outlineLevel="1">
      <c r="A91" s="742" t="s">
        <v>628</v>
      </c>
      <c r="B91" s="742"/>
      <c r="C91" s="742"/>
      <c r="D91" s="742"/>
      <c r="E91" s="742"/>
      <c r="F91" s="742"/>
      <c r="G91" s="742"/>
      <c r="H91" s="742"/>
    </row>
    <row r="92" spans="1:8" ht="15.75" customHeight="1" outlineLevel="1">
      <c r="A92" s="742" t="s">
        <v>455</v>
      </c>
      <c r="B92" s="742"/>
      <c r="C92" s="742"/>
      <c r="D92" s="742"/>
      <c r="E92" s="742"/>
      <c r="F92" s="742"/>
      <c r="G92" s="742"/>
      <c r="H92" s="742"/>
    </row>
    <row r="93" spans="1:8" outlineLevel="1">
      <c r="H93" s="154" t="s">
        <v>322</v>
      </c>
    </row>
    <row r="94" spans="1:8" outlineLevel="1">
      <c r="H94" s="154" t="s">
        <v>323</v>
      </c>
    </row>
    <row r="95" spans="1:8" outlineLevel="1">
      <c r="H95" s="154" t="s">
        <v>324</v>
      </c>
    </row>
    <row r="96" spans="1:8" outlineLevel="1">
      <c r="H96" s="230" t="s">
        <v>325</v>
      </c>
    </row>
    <row r="97" spans="1:8" outlineLevel="1">
      <c r="H97" s="154" t="s">
        <v>2331</v>
      </c>
    </row>
    <row r="98" spans="1:8" outlineLevel="1">
      <c r="H98" s="154" t="s">
        <v>261</v>
      </c>
    </row>
    <row r="99" spans="1:8" outlineLevel="1">
      <c r="A99" s="86"/>
    </row>
    <row r="100" spans="1:8" ht="15.75" customHeight="1" outlineLevel="1">
      <c r="A100" s="748" t="s">
        <v>744</v>
      </c>
      <c r="B100" s="749"/>
      <c r="C100" s="749"/>
      <c r="D100" s="749"/>
      <c r="E100" s="749"/>
      <c r="F100" s="749"/>
      <c r="G100" s="749"/>
      <c r="H100" s="749"/>
    </row>
    <row r="101" spans="1:8" outlineLevel="1">
      <c r="A101" s="745"/>
      <c r="B101" s="745"/>
      <c r="C101" s="745"/>
      <c r="D101" s="745"/>
      <c r="E101" s="745"/>
      <c r="F101" s="745"/>
      <c r="G101" s="745"/>
      <c r="H101" s="745"/>
    </row>
    <row r="102" spans="1:8" ht="15.75" customHeight="1" outlineLevel="1">
      <c r="A102" s="746" t="s">
        <v>2332</v>
      </c>
      <c r="B102" s="746"/>
      <c r="C102" s="746"/>
      <c r="D102" s="746"/>
      <c r="E102" s="746"/>
      <c r="F102" s="746"/>
      <c r="G102" s="746"/>
      <c r="H102" s="746"/>
    </row>
    <row r="103" spans="1:8" outlineLevel="1">
      <c r="A103" s="87"/>
      <c r="B103" s="666"/>
      <c r="C103" s="231"/>
      <c r="D103" s="231"/>
      <c r="E103" s="231"/>
      <c r="F103" s="231"/>
      <c r="G103" s="231"/>
      <c r="H103" s="231"/>
    </row>
    <row r="104" spans="1:8" ht="15.75" customHeight="1" outlineLevel="1">
      <c r="A104" s="747" t="s">
        <v>397</v>
      </c>
      <c r="B104" s="704" t="s">
        <v>649</v>
      </c>
      <c r="C104" s="704" t="s">
        <v>719</v>
      </c>
      <c r="D104" s="704"/>
      <c r="E104" s="704"/>
      <c r="F104" s="704"/>
      <c r="G104" s="703" t="s">
        <v>629</v>
      </c>
      <c r="H104" s="704" t="s">
        <v>630</v>
      </c>
    </row>
    <row r="105" spans="1:8" outlineLevel="1">
      <c r="A105" s="747"/>
      <c r="B105" s="704"/>
      <c r="C105" s="704"/>
      <c r="D105" s="704"/>
      <c r="E105" s="704"/>
      <c r="F105" s="704"/>
      <c r="G105" s="703"/>
      <c r="H105" s="704"/>
    </row>
    <row r="106" spans="1:8" ht="31.5" outlineLevel="1">
      <c r="A106" s="747"/>
      <c r="B106" s="704"/>
      <c r="C106" s="232" t="s">
        <v>631</v>
      </c>
      <c r="D106" s="232" t="s">
        <v>632</v>
      </c>
      <c r="E106" s="232" t="s">
        <v>631</v>
      </c>
      <c r="F106" s="232" t="s">
        <v>632</v>
      </c>
      <c r="G106" s="703"/>
      <c r="H106" s="704"/>
    </row>
    <row r="107" spans="1:8" outlineLevel="1">
      <c r="A107" s="667">
        <v>1</v>
      </c>
      <c r="B107" s="662">
        <v>2</v>
      </c>
      <c r="C107" s="232">
        <v>3</v>
      </c>
      <c r="D107" s="232">
        <v>4</v>
      </c>
      <c r="E107" s="232"/>
      <c r="F107" s="232"/>
      <c r="G107" s="661">
        <v>5</v>
      </c>
      <c r="H107" s="662">
        <v>6</v>
      </c>
    </row>
    <row r="108" spans="1:8" outlineLevel="1">
      <c r="A108" s="667">
        <v>1</v>
      </c>
      <c r="B108" s="233" t="s">
        <v>598</v>
      </c>
      <c r="C108" s="234"/>
      <c r="D108" s="234"/>
      <c r="E108" s="94"/>
      <c r="F108" s="94"/>
      <c r="G108" s="95"/>
      <c r="H108" s="663"/>
    </row>
    <row r="109" spans="1:8" outlineLevel="1">
      <c r="A109" s="97" t="s">
        <v>399</v>
      </c>
      <c r="B109" s="235" t="s">
        <v>599</v>
      </c>
      <c r="C109" s="97" t="s">
        <v>388</v>
      </c>
      <c r="D109" s="97" t="s">
        <v>0</v>
      </c>
      <c r="E109" s="94"/>
      <c r="F109" s="94"/>
      <c r="G109" s="94">
        <v>100</v>
      </c>
      <c r="H109" s="79"/>
    </row>
    <row r="110" spans="1:8" outlineLevel="1">
      <c r="A110" s="97" t="s">
        <v>400</v>
      </c>
      <c r="B110" s="236" t="s">
        <v>329</v>
      </c>
      <c r="C110" s="97" t="s">
        <v>1</v>
      </c>
      <c r="D110" s="97" t="s">
        <v>2</v>
      </c>
      <c r="E110" s="94"/>
      <c r="F110" s="94"/>
      <c r="G110" s="94">
        <v>100</v>
      </c>
      <c r="H110" s="79"/>
    </row>
    <row r="111" spans="1:8" ht="31.5" outlineLevel="1">
      <c r="A111" s="97" t="s">
        <v>411</v>
      </c>
      <c r="B111" s="236" t="s">
        <v>730</v>
      </c>
      <c r="C111" s="97"/>
      <c r="D111" s="97"/>
      <c r="E111" s="94"/>
      <c r="F111" s="94"/>
      <c r="G111" s="94"/>
      <c r="H111" s="79"/>
    </row>
    <row r="112" spans="1:8" ht="63" outlineLevel="1">
      <c r="A112" s="98" t="s">
        <v>422</v>
      </c>
      <c r="B112" s="99" t="s">
        <v>731</v>
      </c>
      <c r="C112" s="97"/>
      <c r="D112" s="97"/>
      <c r="E112" s="94"/>
      <c r="F112" s="94"/>
      <c r="G112" s="94"/>
      <c r="H112" s="79"/>
    </row>
    <row r="113" spans="1:8" ht="31.5" outlineLevel="1">
      <c r="A113" s="98" t="s">
        <v>732</v>
      </c>
      <c r="B113" s="99" t="s">
        <v>733</v>
      </c>
      <c r="C113" s="97" t="s">
        <v>7</v>
      </c>
      <c r="D113" s="97" t="s">
        <v>6</v>
      </c>
      <c r="E113" s="94"/>
      <c r="F113" s="94"/>
      <c r="G113" s="94">
        <v>100</v>
      </c>
      <c r="H113" s="79"/>
    </row>
    <row r="114" spans="1:8" outlineLevel="1">
      <c r="A114" s="98" t="s">
        <v>734</v>
      </c>
      <c r="B114" s="99" t="s">
        <v>735</v>
      </c>
      <c r="C114" s="97" t="s">
        <v>3</v>
      </c>
      <c r="D114" s="97" t="s">
        <v>7</v>
      </c>
      <c r="E114" s="94"/>
      <c r="F114" s="94"/>
      <c r="G114" s="94">
        <v>100</v>
      </c>
      <c r="H114" s="79"/>
    </row>
    <row r="115" spans="1:8" outlineLevel="1">
      <c r="A115" s="100">
        <v>2</v>
      </c>
      <c r="B115" s="101" t="s">
        <v>440</v>
      </c>
      <c r="C115" s="97"/>
      <c r="D115" s="97"/>
      <c r="E115" s="94"/>
      <c r="F115" s="94"/>
      <c r="G115" s="94"/>
      <c r="H115" s="79"/>
    </row>
    <row r="116" spans="1:8" ht="31.5" outlineLevel="1">
      <c r="A116" s="98" t="s">
        <v>402</v>
      </c>
      <c r="B116" s="99" t="s">
        <v>736</v>
      </c>
      <c r="C116" s="97" t="s">
        <v>388</v>
      </c>
      <c r="D116" s="97" t="s">
        <v>6</v>
      </c>
      <c r="E116" s="94"/>
      <c r="F116" s="94"/>
      <c r="G116" s="94">
        <v>100</v>
      </c>
      <c r="H116" s="79"/>
    </row>
    <row r="117" spans="1:8" ht="63" outlineLevel="1">
      <c r="A117" s="98" t="s">
        <v>403</v>
      </c>
      <c r="B117" s="99" t="s">
        <v>641</v>
      </c>
      <c r="C117" s="97"/>
      <c r="D117" s="97"/>
      <c r="E117" s="94"/>
      <c r="F117" s="94"/>
      <c r="G117" s="94"/>
      <c r="H117" s="79"/>
    </row>
    <row r="118" spans="1:8" ht="31.5" outlineLevel="1">
      <c r="A118" s="98" t="s">
        <v>404</v>
      </c>
      <c r="B118" s="99" t="s">
        <v>642</v>
      </c>
      <c r="C118" s="97"/>
      <c r="D118" s="97"/>
      <c r="E118" s="94"/>
      <c r="F118" s="94"/>
      <c r="G118" s="94"/>
      <c r="H118" s="79"/>
    </row>
    <row r="119" spans="1:8" ht="47.25" outlineLevel="1">
      <c r="A119" s="100">
        <v>3</v>
      </c>
      <c r="B119" s="101" t="s">
        <v>313</v>
      </c>
      <c r="C119" s="97"/>
      <c r="D119" s="97"/>
      <c r="E119" s="94"/>
      <c r="F119" s="94"/>
      <c r="G119" s="94"/>
      <c r="H119" s="79"/>
    </row>
    <row r="120" spans="1:8" ht="31.5" outlineLevel="1">
      <c r="A120" s="98" t="s">
        <v>441</v>
      </c>
      <c r="B120" s="99" t="s">
        <v>314</v>
      </c>
      <c r="C120" s="97" t="s">
        <v>9</v>
      </c>
      <c r="D120" s="97" t="s">
        <v>8</v>
      </c>
      <c r="E120" s="94"/>
      <c r="F120" s="94"/>
      <c r="G120" s="94">
        <v>100</v>
      </c>
      <c r="H120" s="79"/>
    </row>
    <row r="121" spans="1:8" outlineLevel="1">
      <c r="A121" s="98" t="s">
        <v>359</v>
      </c>
      <c r="B121" s="99" t="s">
        <v>315</v>
      </c>
      <c r="C121" s="97" t="s">
        <v>9</v>
      </c>
      <c r="D121" s="97" t="s">
        <v>10</v>
      </c>
      <c r="E121" s="94"/>
      <c r="F121" s="94"/>
      <c r="G121" s="94">
        <v>100</v>
      </c>
      <c r="H121" s="79"/>
    </row>
    <row r="122" spans="1:8" outlineLevel="1">
      <c r="A122" s="98" t="s">
        <v>361</v>
      </c>
      <c r="B122" s="99" t="s">
        <v>316</v>
      </c>
      <c r="C122" s="97" t="s">
        <v>10</v>
      </c>
      <c r="D122" s="97" t="s">
        <v>11</v>
      </c>
      <c r="E122" s="94"/>
      <c r="F122" s="94"/>
      <c r="G122" s="94">
        <v>100</v>
      </c>
      <c r="H122" s="79"/>
    </row>
    <row r="123" spans="1:8" outlineLevel="1">
      <c r="A123" s="98" t="s">
        <v>317</v>
      </c>
      <c r="B123" s="99" t="s">
        <v>318</v>
      </c>
      <c r="C123" s="97" t="s">
        <v>11</v>
      </c>
      <c r="D123" s="97" t="s">
        <v>12</v>
      </c>
      <c r="E123" s="94"/>
      <c r="F123" s="94"/>
      <c r="G123" s="94">
        <v>100</v>
      </c>
      <c r="H123" s="79"/>
    </row>
    <row r="124" spans="1:8" outlineLevel="1">
      <c r="A124" s="98" t="s">
        <v>319</v>
      </c>
      <c r="B124" s="99" t="s">
        <v>320</v>
      </c>
      <c r="C124" s="97" t="s">
        <v>12</v>
      </c>
      <c r="D124" s="97" t="s">
        <v>13</v>
      </c>
      <c r="E124" s="94"/>
      <c r="F124" s="94"/>
      <c r="G124" s="94">
        <v>100</v>
      </c>
      <c r="H124" s="79"/>
    </row>
    <row r="125" spans="1:8" outlineLevel="1">
      <c r="A125" s="100">
        <v>4</v>
      </c>
      <c r="B125" s="101" t="s">
        <v>623</v>
      </c>
      <c r="C125" s="97"/>
      <c r="D125" s="97"/>
      <c r="E125" s="94"/>
      <c r="F125" s="94"/>
      <c r="G125" s="94"/>
      <c r="H125" s="79"/>
    </row>
    <row r="126" spans="1:8" ht="31.5" outlineLevel="1">
      <c r="A126" s="97" t="s">
        <v>406</v>
      </c>
      <c r="B126" s="236" t="s">
        <v>321</v>
      </c>
      <c r="C126" s="97" t="s">
        <v>13</v>
      </c>
      <c r="D126" s="97" t="s">
        <v>13</v>
      </c>
      <c r="E126" s="94"/>
      <c r="F126" s="94"/>
      <c r="G126" s="94">
        <v>100</v>
      </c>
      <c r="H126" s="79"/>
    </row>
    <row r="127" spans="1:8" ht="63" outlineLevel="1">
      <c r="A127" s="97" t="s">
        <v>407</v>
      </c>
      <c r="B127" s="236" t="s">
        <v>621</v>
      </c>
      <c r="C127" s="97" t="s">
        <v>13</v>
      </c>
      <c r="D127" s="97" t="s">
        <v>14</v>
      </c>
      <c r="E127" s="94"/>
      <c r="F127" s="94"/>
      <c r="G127" s="94">
        <v>100</v>
      </c>
      <c r="H127" s="79"/>
    </row>
    <row r="128" spans="1:8" ht="31.5" outlineLevel="1">
      <c r="A128" s="97" t="s">
        <v>408</v>
      </c>
      <c r="B128" s="236" t="s">
        <v>764</v>
      </c>
      <c r="C128" s="97" t="s">
        <v>13</v>
      </c>
      <c r="D128" s="97" t="s">
        <v>14</v>
      </c>
      <c r="E128" s="94"/>
      <c r="F128" s="94"/>
      <c r="G128" s="94">
        <v>100</v>
      </c>
      <c r="H128" s="79"/>
    </row>
    <row r="129" spans="1:8" ht="31.5" outlineLevel="1">
      <c r="A129" s="97" t="s">
        <v>222</v>
      </c>
      <c r="B129" s="236" t="s">
        <v>765</v>
      </c>
      <c r="C129" s="97" t="s">
        <v>14</v>
      </c>
      <c r="D129" s="97" t="s">
        <v>15</v>
      </c>
      <c r="E129" s="94"/>
      <c r="F129" s="94"/>
      <c r="G129" s="94">
        <v>100</v>
      </c>
      <c r="H129" s="79"/>
    </row>
    <row r="130" spans="1:8" outlineLevel="1">
      <c r="G130" s="154" t="s">
        <v>884</v>
      </c>
      <c r="H130" s="154" t="s">
        <v>378</v>
      </c>
    </row>
    <row r="131" spans="1:8" outlineLevel="1">
      <c r="H131" s="154" t="s">
        <v>709</v>
      </c>
    </row>
    <row r="132" spans="1:8" outlineLevel="1">
      <c r="H132" s="154" t="s">
        <v>266</v>
      </c>
    </row>
    <row r="133" spans="1:8" outlineLevel="1">
      <c r="H133" s="154"/>
    </row>
    <row r="134" spans="1:8" ht="15.75" customHeight="1" outlineLevel="1">
      <c r="A134" s="742" t="s">
        <v>628</v>
      </c>
      <c r="B134" s="742"/>
      <c r="C134" s="742"/>
      <c r="D134" s="742"/>
      <c r="E134" s="742"/>
      <c r="F134" s="742"/>
      <c r="G134" s="742"/>
      <c r="H134" s="742"/>
    </row>
    <row r="135" spans="1:8" ht="15.75" customHeight="1" outlineLevel="1">
      <c r="A135" s="742" t="s">
        <v>455</v>
      </c>
      <c r="B135" s="742"/>
      <c r="C135" s="742"/>
      <c r="D135" s="742"/>
      <c r="E135" s="742"/>
      <c r="F135" s="742"/>
      <c r="G135" s="742"/>
      <c r="H135" s="742"/>
    </row>
    <row r="136" spans="1:8" outlineLevel="1">
      <c r="H136" s="154" t="s">
        <v>322</v>
      </c>
    </row>
    <row r="137" spans="1:8" outlineLevel="1">
      <c r="H137" s="154" t="s">
        <v>323</v>
      </c>
    </row>
    <row r="138" spans="1:8" outlineLevel="1">
      <c r="H138" s="154" t="s">
        <v>324</v>
      </c>
    </row>
    <row r="139" spans="1:8" outlineLevel="1">
      <c r="H139" s="230" t="s">
        <v>325</v>
      </c>
    </row>
    <row r="140" spans="1:8" outlineLevel="1">
      <c r="H140" s="154" t="s">
        <v>2331</v>
      </c>
    </row>
    <row r="141" spans="1:8" outlineLevel="1">
      <c r="H141" s="154" t="s">
        <v>261</v>
      </c>
    </row>
    <row r="142" spans="1:8" outlineLevel="1">
      <c r="A142" s="86"/>
    </row>
    <row r="143" spans="1:8" ht="31.5" customHeight="1" outlineLevel="1">
      <c r="A143" s="743" t="s">
        <v>1153</v>
      </c>
      <c r="B143" s="744"/>
      <c r="C143" s="744"/>
      <c r="D143" s="744"/>
      <c r="E143" s="744"/>
      <c r="F143" s="744"/>
      <c r="G143" s="744"/>
      <c r="H143" s="744"/>
    </row>
    <row r="144" spans="1:8" outlineLevel="1">
      <c r="A144" s="745"/>
      <c r="B144" s="745"/>
      <c r="C144" s="745"/>
      <c r="D144" s="745"/>
      <c r="E144" s="745"/>
      <c r="F144" s="745"/>
      <c r="G144" s="745"/>
      <c r="H144" s="745"/>
    </row>
    <row r="145" spans="1:8" ht="15.75" customHeight="1" outlineLevel="1">
      <c r="A145" s="746" t="s">
        <v>2332</v>
      </c>
      <c r="B145" s="746"/>
      <c r="C145" s="746"/>
      <c r="D145" s="746"/>
      <c r="E145" s="746"/>
      <c r="F145" s="746"/>
      <c r="G145" s="746"/>
      <c r="H145" s="746"/>
    </row>
    <row r="146" spans="1:8" outlineLevel="1">
      <c r="A146" s="87"/>
      <c r="B146" s="666"/>
      <c r="C146" s="231"/>
      <c r="D146" s="231"/>
      <c r="E146" s="231"/>
      <c r="F146" s="231"/>
      <c r="G146" s="231"/>
      <c r="H146" s="231"/>
    </row>
    <row r="147" spans="1:8" ht="15.75" customHeight="1" outlineLevel="1">
      <c r="A147" s="747" t="s">
        <v>397</v>
      </c>
      <c r="B147" s="704" t="s">
        <v>649</v>
      </c>
      <c r="C147" s="704" t="s">
        <v>719</v>
      </c>
      <c r="D147" s="704"/>
      <c r="E147" s="704"/>
      <c r="F147" s="704"/>
      <c r="G147" s="703" t="s">
        <v>629</v>
      </c>
      <c r="H147" s="704" t="s">
        <v>630</v>
      </c>
    </row>
    <row r="148" spans="1:8" outlineLevel="1">
      <c r="A148" s="747"/>
      <c r="B148" s="704"/>
      <c r="C148" s="704"/>
      <c r="D148" s="704"/>
      <c r="E148" s="704"/>
      <c r="F148" s="704"/>
      <c r="G148" s="703"/>
      <c r="H148" s="704"/>
    </row>
    <row r="149" spans="1:8" ht="31.5" outlineLevel="1">
      <c r="A149" s="747"/>
      <c r="B149" s="704"/>
      <c r="C149" s="232" t="s">
        <v>631</v>
      </c>
      <c r="D149" s="232" t="s">
        <v>632</v>
      </c>
      <c r="E149" s="232" t="s">
        <v>631</v>
      </c>
      <c r="F149" s="232" t="s">
        <v>632</v>
      </c>
      <c r="G149" s="703"/>
      <c r="H149" s="704"/>
    </row>
    <row r="150" spans="1:8" outlineLevel="1">
      <c r="A150" s="667">
        <v>1</v>
      </c>
      <c r="B150" s="662">
        <v>2</v>
      </c>
      <c r="C150" s="232">
        <v>3</v>
      </c>
      <c r="D150" s="232">
        <v>4</v>
      </c>
      <c r="E150" s="232"/>
      <c r="F150" s="232"/>
      <c r="G150" s="661">
        <v>5</v>
      </c>
      <c r="H150" s="662">
        <v>6</v>
      </c>
    </row>
    <row r="151" spans="1:8" outlineLevel="1">
      <c r="A151" s="667">
        <v>1</v>
      </c>
      <c r="B151" s="233" t="s">
        <v>598</v>
      </c>
      <c r="C151" s="234"/>
      <c r="D151" s="234"/>
      <c r="E151" s="94"/>
      <c r="F151" s="94"/>
      <c r="G151" s="95"/>
      <c r="H151" s="663"/>
    </row>
    <row r="152" spans="1:8" ht="16.5" customHeight="1" outlineLevel="1">
      <c r="A152" s="97" t="s">
        <v>399</v>
      </c>
      <c r="B152" s="235" t="s">
        <v>599</v>
      </c>
      <c r="C152" s="97" t="s">
        <v>388</v>
      </c>
      <c r="D152" s="97" t="s">
        <v>0</v>
      </c>
      <c r="E152" s="94"/>
      <c r="F152" s="94"/>
      <c r="G152" s="94">
        <v>100</v>
      </c>
      <c r="H152" s="79"/>
    </row>
    <row r="153" spans="1:8" outlineLevel="1">
      <c r="A153" s="97" t="s">
        <v>400</v>
      </c>
      <c r="B153" s="236" t="s">
        <v>329</v>
      </c>
      <c r="C153" s="97" t="s">
        <v>1</v>
      </c>
      <c r="D153" s="97" t="s">
        <v>2</v>
      </c>
      <c r="E153" s="94"/>
      <c r="F153" s="94"/>
      <c r="G153" s="94">
        <v>100</v>
      </c>
      <c r="H153" s="79"/>
    </row>
    <row r="154" spans="1:8" ht="31.5" outlineLevel="1">
      <c r="A154" s="97" t="s">
        <v>411</v>
      </c>
      <c r="B154" s="236" t="s">
        <v>730</v>
      </c>
      <c r="C154" s="97"/>
      <c r="D154" s="97"/>
      <c r="E154" s="94"/>
      <c r="F154" s="94"/>
      <c r="G154" s="94"/>
      <c r="H154" s="79"/>
    </row>
    <row r="155" spans="1:8" ht="63" outlineLevel="1">
      <c r="A155" s="98" t="s">
        <v>422</v>
      </c>
      <c r="B155" s="99" t="s">
        <v>731</v>
      </c>
      <c r="C155" s="97"/>
      <c r="D155" s="97"/>
      <c r="E155" s="94"/>
      <c r="F155" s="94"/>
      <c r="G155" s="94"/>
      <c r="H155" s="79"/>
    </row>
    <row r="156" spans="1:8" ht="31.5" outlineLevel="1">
      <c r="A156" s="98" t="s">
        <v>732</v>
      </c>
      <c r="B156" s="99" t="s">
        <v>733</v>
      </c>
      <c r="C156" s="97" t="s">
        <v>7</v>
      </c>
      <c r="D156" s="97" t="s">
        <v>6</v>
      </c>
      <c r="E156" s="94"/>
      <c r="F156" s="94"/>
      <c r="G156" s="94">
        <v>100</v>
      </c>
      <c r="H156" s="79"/>
    </row>
    <row r="157" spans="1:8" outlineLevel="1">
      <c r="A157" s="98" t="s">
        <v>734</v>
      </c>
      <c r="B157" s="99" t="s">
        <v>735</v>
      </c>
      <c r="C157" s="97" t="s">
        <v>3</v>
      </c>
      <c r="D157" s="97" t="s">
        <v>7</v>
      </c>
      <c r="E157" s="94"/>
      <c r="F157" s="94"/>
      <c r="G157" s="94">
        <v>100</v>
      </c>
      <c r="H157" s="79"/>
    </row>
    <row r="158" spans="1:8" outlineLevel="1">
      <c r="A158" s="100">
        <v>2</v>
      </c>
      <c r="B158" s="101" t="s">
        <v>440</v>
      </c>
      <c r="C158" s="97"/>
      <c r="D158" s="97"/>
      <c r="E158" s="94"/>
      <c r="F158" s="94"/>
      <c r="G158" s="94"/>
      <c r="H158" s="79"/>
    </row>
    <row r="159" spans="1:8" ht="31.5" outlineLevel="1">
      <c r="A159" s="98" t="s">
        <v>402</v>
      </c>
      <c r="B159" s="99" t="s">
        <v>736</v>
      </c>
      <c r="C159" s="97" t="s">
        <v>174</v>
      </c>
      <c r="D159" s="97" t="s">
        <v>175</v>
      </c>
      <c r="E159" s="94"/>
      <c r="F159" s="94"/>
      <c r="G159" s="94">
        <v>100</v>
      </c>
      <c r="H159" s="79"/>
    </row>
    <row r="160" spans="1:8" ht="63" outlineLevel="1">
      <c r="A160" s="98" t="s">
        <v>403</v>
      </c>
      <c r="B160" s="99" t="s">
        <v>641</v>
      </c>
      <c r="C160" s="97"/>
      <c r="D160" s="97"/>
      <c r="E160" s="94"/>
      <c r="F160" s="94"/>
      <c r="G160" s="94"/>
      <c r="H160" s="79"/>
    </row>
    <row r="161" spans="1:8" ht="31.5" outlineLevel="1">
      <c r="A161" s="98" t="s">
        <v>404</v>
      </c>
      <c r="B161" s="99" t="s">
        <v>642</v>
      </c>
      <c r="C161" s="97"/>
      <c r="D161" s="97"/>
      <c r="E161" s="94"/>
      <c r="F161" s="94"/>
      <c r="G161" s="94"/>
      <c r="H161" s="79"/>
    </row>
    <row r="162" spans="1:8" ht="47.25" outlineLevel="1">
      <c r="A162" s="100">
        <v>3</v>
      </c>
      <c r="B162" s="101" t="s">
        <v>313</v>
      </c>
      <c r="C162" s="97"/>
      <c r="D162" s="97"/>
      <c r="E162" s="94"/>
      <c r="F162" s="94"/>
      <c r="G162" s="94"/>
      <c r="H162" s="79"/>
    </row>
    <row r="163" spans="1:8" ht="31.5" outlineLevel="1">
      <c r="A163" s="98" t="s">
        <v>441</v>
      </c>
      <c r="B163" s="99" t="s">
        <v>314</v>
      </c>
      <c r="C163" s="97"/>
      <c r="D163" s="97"/>
      <c r="E163" s="94"/>
      <c r="F163" s="94"/>
      <c r="G163" s="94"/>
      <c r="H163" s="79"/>
    </row>
    <row r="164" spans="1:8" outlineLevel="1">
      <c r="A164" s="98" t="s">
        <v>359</v>
      </c>
      <c r="B164" s="99" t="s">
        <v>315</v>
      </c>
      <c r="C164" s="97" t="s">
        <v>711</v>
      </c>
      <c r="D164" s="97" t="s">
        <v>175</v>
      </c>
      <c r="E164" s="94"/>
      <c r="F164" s="94"/>
      <c r="G164" s="94">
        <v>100</v>
      </c>
      <c r="H164" s="79"/>
    </row>
    <row r="165" spans="1:8" outlineLevel="1">
      <c r="A165" s="98" t="s">
        <v>361</v>
      </c>
      <c r="B165" s="99" t="s">
        <v>316</v>
      </c>
      <c r="C165" s="97" t="s">
        <v>482</v>
      </c>
      <c r="D165" s="97" t="s">
        <v>176</v>
      </c>
      <c r="E165" s="94"/>
      <c r="F165" s="94"/>
      <c r="G165" s="94">
        <v>100</v>
      </c>
      <c r="H165" s="79"/>
    </row>
    <row r="166" spans="1:8" outlineLevel="1">
      <c r="A166" s="98" t="s">
        <v>317</v>
      </c>
      <c r="B166" s="99" t="s">
        <v>318</v>
      </c>
      <c r="C166" s="97" t="s">
        <v>177</v>
      </c>
      <c r="D166" s="97" t="s">
        <v>484</v>
      </c>
      <c r="E166" s="94"/>
      <c r="F166" s="94"/>
      <c r="G166" s="94">
        <v>100</v>
      </c>
      <c r="H166" s="79"/>
    </row>
    <row r="167" spans="1:8" outlineLevel="1">
      <c r="A167" s="98" t="s">
        <v>319</v>
      </c>
      <c r="B167" s="99" t="s">
        <v>320</v>
      </c>
      <c r="C167" s="97" t="s">
        <v>484</v>
      </c>
      <c r="D167" s="97" t="s">
        <v>467</v>
      </c>
      <c r="E167" s="94"/>
      <c r="F167" s="94"/>
      <c r="G167" s="94">
        <v>100</v>
      </c>
      <c r="H167" s="79"/>
    </row>
    <row r="168" spans="1:8" outlineLevel="1">
      <c r="A168" s="100">
        <v>4</v>
      </c>
      <c r="B168" s="101" t="s">
        <v>623</v>
      </c>
      <c r="C168" s="97"/>
      <c r="D168" s="97"/>
      <c r="E168" s="94"/>
      <c r="F168" s="94"/>
      <c r="G168" s="94"/>
      <c r="H168" s="79"/>
    </row>
    <row r="169" spans="1:8" ht="31.5" outlineLevel="1">
      <c r="A169" s="97" t="s">
        <v>406</v>
      </c>
      <c r="B169" s="236" t="s">
        <v>321</v>
      </c>
      <c r="C169" s="97" t="s">
        <v>467</v>
      </c>
      <c r="D169" s="97" t="s">
        <v>467</v>
      </c>
      <c r="E169" s="94"/>
      <c r="F169" s="94"/>
      <c r="G169" s="94">
        <v>100</v>
      </c>
      <c r="H169" s="79"/>
    </row>
    <row r="170" spans="1:8" ht="63" outlineLevel="1">
      <c r="A170" s="97" t="s">
        <v>407</v>
      </c>
      <c r="B170" s="236" t="s">
        <v>621</v>
      </c>
      <c r="C170" s="97"/>
      <c r="D170" s="97"/>
      <c r="E170" s="94"/>
      <c r="F170" s="94"/>
      <c r="G170" s="94"/>
      <c r="H170" s="79"/>
    </row>
    <row r="171" spans="1:8" ht="31.5" outlineLevel="1">
      <c r="A171" s="97" t="s">
        <v>408</v>
      </c>
      <c r="B171" s="236" t="s">
        <v>764</v>
      </c>
      <c r="C171" s="97"/>
      <c r="D171" s="97"/>
      <c r="E171" s="94"/>
      <c r="F171" s="94"/>
      <c r="G171" s="94"/>
      <c r="H171" s="79"/>
    </row>
    <row r="172" spans="1:8" ht="31.5" outlineLevel="1">
      <c r="A172" s="97" t="s">
        <v>222</v>
      </c>
      <c r="B172" s="236" t="s">
        <v>765</v>
      </c>
      <c r="C172" s="97" t="s">
        <v>467</v>
      </c>
      <c r="D172" s="97" t="s">
        <v>468</v>
      </c>
      <c r="E172" s="97" t="s">
        <v>467</v>
      </c>
      <c r="F172" s="97" t="s">
        <v>467</v>
      </c>
      <c r="G172" s="94">
        <v>100</v>
      </c>
      <c r="H172" s="79"/>
    </row>
    <row r="173" spans="1:8" outlineLevel="1">
      <c r="G173" s="154" t="s">
        <v>885</v>
      </c>
      <c r="H173" s="154" t="s">
        <v>378</v>
      </c>
    </row>
    <row r="174" spans="1:8" outlineLevel="1">
      <c r="H174" s="154" t="s">
        <v>709</v>
      </c>
    </row>
    <row r="175" spans="1:8" outlineLevel="1">
      <c r="H175" s="154" t="s">
        <v>266</v>
      </c>
    </row>
    <row r="176" spans="1:8" outlineLevel="1">
      <c r="H176" s="154"/>
    </row>
    <row r="177" spans="1:8" ht="15.75" customHeight="1" outlineLevel="1">
      <c r="A177" s="742" t="s">
        <v>628</v>
      </c>
      <c r="B177" s="742"/>
      <c r="C177" s="742"/>
      <c r="D177" s="742"/>
      <c r="E177" s="742"/>
      <c r="F177" s="742"/>
      <c r="G177" s="742"/>
      <c r="H177" s="742"/>
    </row>
    <row r="178" spans="1:8" ht="15.75" customHeight="1" outlineLevel="1">
      <c r="A178" s="742" t="s">
        <v>455</v>
      </c>
      <c r="B178" s="742"/>
      <c r="C178" s="742"/>
      <c r="D178" s="742"/>
      <c r="E178" s="742"/>
      <c r="F178" s="742"/>
      <c r="G178" s="742"/>
      <c r="H178" s="742"/>
    </row>
    <row r="179" spans="1:8" outlineLevel="1">
      <c r="H179" s="154" t="s">
        <v>322</v>
      </c>
    </row>
    <row r="180" spans="1:8" outlineLevel="1">
      <c r="H180" s="154" t="s">
        <v>323</v>
      </c>
    </row>
    <row r="181" spans="1:8" outlineLevel="1">
      <c r="H181" s="154" t="s">
        <v>324</v>
      </c>
    </row>
    <row r="182" spans="1:8" outlineLevel="1">
      <c r="H182" s="230" t="s">
        <v>325</v>
      </c>
    </row>
    <row r="183" spans="1:8" outlineLevel="1">
      <c r="H183" s="154" t="s">
        <v>2331</v>
      </c>
    </row>
    <row r="184" spans="1:8" outlineLevel="1">
      <c r="H184" s="154" t="s">
        <v>261</v>
      </c>
    </row>
    <row r="185" spans="1:8" outlineLevel="1">
      <c r="A185" s="86"/>
    </row>
    <row r="186" spans="1:8" ht="15.75" customHeight="1" outlineLevel="1">
      <c r="A186" s="748" t="s">
        <v>1154</v>
      </c>
      <c r="B186" s="749"/>
      <c r="C186" s="749"/>
      <c r="D186" s="749"/>
      <c r="E186" s="749"/>
      <c r="F186" s="749"/>
      <c r="G186" s="749"/>
      <c r="H186" s="749"/>
    </row>
    <row r="187" spans="1:8" outlineLevel="1">
      <c r="A187" s="745"/>
      <c r="B187" s="745"/>
      <c r="C187" s="745"/>
      <c r="D187" s="745"/>
      <c r="E187" s="745"/>
      <c r="F187" s="745"/>
      <c r="G187" s="745"/>
      <c r="H187" s="745"/>
    </row>
    <row r="188" spans="1:8" ht="15.75" customHeight="1" outlineLevel="1">
      <c r="A188" s="746" t="s">
        <v>2332</v>
      </c>
      <c r="B188" s="746"/>
      <c r="C188" s="746"/>
      <c r="D188" s="746"/>
      <c r="E188" s="746"/>
      <c r="F188" s="746"/>
      <c r="G188" s="746"/>
      <c r="H188" s="746"/>
    </row>
    <row r="189" spans="1:8" outlineLevel="1">
      <c r="A189" s="87"/>
      <c r="B189" s="666"/>
      <c r="C189" s="231"/>
      <c r="D189" s="231"/>
      <c r="E189" s="231"/>
      <c r="F189" s="231"/>
      <c r="G189" s="231"/>
      <c r="H189" s="231"/>
    </row>
    <row r="190" spans="1:8" ht="15.75" customHeight="1" outlineLevel="1">
      <c r="A190" s="747" t="s">
        <v>397</v>
      </c>
      <c r="B190" s="704" t="s">
        <v>649</v>
      </c>
      <c r="C190" s="704" t="s">
        <v>719</v>
      </c>
      <c r="D190" s="704"/>
      <c r="E190" s="704"/>
      <c r="F190" s="704"/>
      <c r="G190" s="703" t="s">
        <v>629</v>
      </c>
      <c r="H190" s="704" t="s">
        <v>630</v>
      </c>
    </row>
    <row r="191" spans="1:8" outlineLevel="1">
      <c r="A191" s="747"/>
      <c r="B191" s="704"/>
      <c r="C191" s="704"/>
      <c r="D191" s="704"/>
      <c r="E191" s="704"/>
      <c r="F191" s="704"/>
      <c r="G191" s="703"/>
      <c r="H191" s="704"/>
    </row>
    <row r="192" spans="1:8" ht="31.5" outlineLevel="1">
      <c r="A192" s="747"/>
      <c r="B192" s="704"/>
      <c r="C192" s="232" t="s">
        <v>631</v>
      </c>
      <c r="D192" s="232" t="s">
        <v>632</v>
      </c>
      <c r="E192" s="232" t="s">
        <v>631</v>
      </c>
      <c r="F192" s="232" t="s">
        <v>632</v>
      </c>
      <c r="G192" s="703"/>
      <c r="H192" s="704"/>
    </row>
    <row r="193" spans="1:8" outlineLevel="1">
      <c r="A193" s="667">
        <v>1</v>
      </c>
      <c r="B193" s="662">
        <v>2</v>
      </c>
      <c r="C193" s="232">
        <v>3</v>
      </c>
      <c r="D193" s="232">
        <v>4</v>
      </c>
      <c r="E193" s="232"/>
      <c r="F193" s="232"/>
      <c r="G193" s="661">
        <v>5</v>
      </c>
      <c r="H193" s="662">
        <v>6</v>
      </c>
    </row>
    <row r="194" spans="1:8" outlineLevel="1">
      <c r="A194" s="667">
        <v>1</v>
      </c>
      <c r="B194" s="233" t="s">
        <v>598</v>
      </c>
      <c r="C194" s="234"/>
      <c r="D194" s="234"/>
      <c r="E194" s="94"/>
      <c r="F194" s="94"/>
      <c r="G194" s="95"/>
      <c r="H194" s="663"/>
    </row>
    <row r="195" spans="1:8" ht="16.5" customHeight="1" outlineLevel="1">
      <c r="A195" s="97" t="s">
        <v>399</v>
      </c>
      <c r="B195" s="235" t="s">
        <v>599</v>
      </c>
      <c r="C195" s="97"/>
      <c r="D195" s="97"/>
      <c r="E195" s="94"/>
      <c r="F195" s="94"/>
      <c r="G195" s="94"/>
      <c r="H195" s="79"/>
    </row>
    <row r="196" spans="1:8" outlineLevel="1">
      <c r="A196" s="97" t="s">
        <v>400</v>
      </c>
      <c r="B196" s="236" t="s">
        <v>329</v>
      </c>
      <c r="C196" s="97"/>
      <c r="D196" s="97"/>
      <c r="E196" s="94"/>
      <c r="F196" s="94"/>
      <c r="G196" s="94"/>
      <c r="H196" s="79"/>
    </row>
    <row r="197" spans="1:8" ht="31.5" outlineLevel="1">
      <c r="A197" s="97" t="s">
        <v>411</v>
      </c>
      <c r="B197" s="236" t="s">
        <v>730</v>
      </c>
      <c r="C197" s="97"/>
      <c r="D197" s="97"/>
      <c r="E197" s="94"/>
      <c r="F197" s="94"/>
      <c r="G197" s="94"/>
      <c r="H197" s="79"/>
    </row>
    <row r="198" spans="1:8" ht="63" outlineLevel="1">
      <c r="A198" s="98" t="s">
        <v>422</v>
      </c>
      <c r="B198" s="99" t="s">
        <v>731</v>
      </c>
      <c r="C198" s="97"/>
      <c r="D198" s="97"/>
      <c r="E198" s="94"/>
      <c r="F198" s="94"/>
      <c r="G198" s="94"/>
      <c r="H198" s="79"/>
    </row>
    <row r="199" spans="1:8" ht="31.5" outlineLevel="1">
      <c r="A199" s="98" t="s">
        <v>732</v>
      </c>
      <c r="B199" s="99" t="s">
        <v>733</v>
      </c>
      <c r="C199" s="97" t="s">
        <v>7</v>
      </c>
      <c r="D199" s="97" t="s">
        <v>6</v>
      </c>
      <c r="E199" s="94"/>
      <c r="F199" s="94"/>
      <c r="G199" s="94">
        <v>100</v>
      </c>
      <c r="H199" s="79"/>
    </row>
    <row r="200" spans="1:8" outlineLevel="1">
      <c r="A200" s="98" t="s">
        <v>734</v>
      </c>
      <c r="B200" s="99" t="s">
        <v>735</v>
      </c>
      <c r="C200" s="97" t="s">
        <v>3</v>
      </c>
      <c r="D200" s="97" t="s">
        <v>7</v>
      </c>
      <c r="E200" s="94"/>
      <c r="F200" s="94"/>
      <c r="G200" s="94">
        <v>100</v>
      </c>
      <c r="H200" s="79"/>
    </row>
    <row r="201" spans="1:8" outlineLevel="1">
      <c r="A201" s="100">
        <v>2</v>
      </c>
      <c r="B201" s="101" t="s">
        <v>440</v>
      </c>
      <c r="C201" s="97"/>
      <c r="D201" s="97"/>
      <c r="E201" s="94"/>
      <c r="F201" s="94"/>
      <c r="G201" s="94"/>
      <c r="H201" s="79"/>
    </row>
    <row r="202" spans="1:8" ht="31.5" outlineLevel="1">
      <c r="A202" s="98" t="s">
        <v>402</v>
      </c>
      <c r="B202" s="99" t="s">
        <v>736</v>
      </c>
      <c r="C202" s="97" t="s">
        <v>174</v>
      </c>
      <c r="D202" s="97" t="s">
        <v>175</v>
      </c>
      <c r="E202" s="94"/>
      <c r="F202" s="94"/>
      <c r="G202" s="94">
        <v>100</v>
      </c>
      <c r="H202" s="79"/>
    </row>
    <row r="203" spans="1:8" ht="63" outlineLevel="1">
      <c r="A203" s="98" t="s">
        <v>403</v>
      </c>
      <c r="B203" s="99" t="s">
        <v>641</v>
      </c>
      <c r="C203" s="97"/>
      <c r="D203" s="97"/>
      <c r="E203" s="94"/>
      <c r="F203" s="94"/>
      <c r="G203" s="94"/>
      <c r="H203" s="79"/>
    </row>
    <row r="204" spans="1:8" ht="31.5" outlineLevel="1">
      <c r="A204" s="98" t="s">
        <v>404</v>
      </c>
      <c r="B204" s="99" t="s">
        <v>642</v>
      </c>
      <c r="C204" s="97"/>
      <c r="D204" s="97"/>
      <c r="E204" s="94"/>
      <c r="F204" s="94"/>
      <c r="G204" s="94"/>
      <c r="H204" s="79"/>
    </row>
    <row r="205" spans="1:8" ht="47.25" outlineLevel="1">
      <c r="A205" s="100">
        <v>3</v>
      </c>
      <c r="B205" s="101" t="s">
        <v>313</v>
      </c>
      <c r="C205" s="97"/>
      <c r="D205" s="97"/>
      <c r="E205" s="94"/>
      <c r="F205" s="94"/>
      <c r="G205" s="94"/>
      <c r="H205" s="79"/>
    </row>
    <row r="206" spans="1:8" ht="31.5" outlineLevel="1">
      <c r="A206" s="98" t="s">
        <v>441</v>
      </c>
      <c r="B206" s="99" t="s">
        <v>314</v>
      </c>
      <c r="C206" s="97"/>
      <c r="D206" s="97"/>
      <c r="E206" s="94"/>
      <c r="F206" s="94"/>
      <c r="G206" s="94"/>
      <c r="H206" s="79"/>
    </row>
    <row r="207" spans="1:8" outlineLevel="1">
      <c r="A207" s="98" t="s">
        <v>359</v>
      </c>
      <c r="B207" s="99" t="s">
        <v>315</v>
      </c>
      <c r="C207" s="97"/>
      <c r="D207" s="97"/>
      <c r="E207" s="94"/>
      <c r="F207" s="94"/>
      <c r="G207" s="94"/>
      <c r="H207" s="79"/>
    </row>
    <row r="208" spans="1:8" outlineLevel="1">
      <c r="A208" s="98" t="s">
        <v>361</v>
      </c>
      <c r="B208" s="99" t="s">
        <v>316</v>
      </c>
      <c r="C208" s="97"/>
      <c r="D208" s="97"/>
      <c r="E208" s="94"/>
      <c r="F208" s="94"/>
      <c r="G208" s="94"/>
      <c r="H208" s="79"/>
    </row>
    <row r="209" spans="1:8" outlineLevel="1">
      <c r="A209" s="98" t="s">
        <v>317</v>
      </c>
      <c r="B209" s="99" t="s">
        <v>318</v>
      </c>
      <c r="C209" s="97"/>
      <c r="D209" s="97"/>
      <c r="E209" s="94"/>
      <c r="F209" s="94"/>
      <c r="G209" s="94"/>
      <c r="H209" s="79"/>
    </row>
    <row r="210" spans="1:8" outlineLevel="1">
      <c r="A210" s="98" t="s">
        <v>319</v>
      </c>
      <c r="B210" s="99" t="s">
        <v>320</v>
      </c>
      <c r="C210" s="97" t="s">
        <v>484</v>
      </c>
      <c r="D210" s="97" t="s">
        <v>467</v>
      </c>
      <c r="E210" s="94"/>
      <c r="F210" s="94"/>
      <c r="G210" s="94">
        <v>100</v>
      </c>
      <c r="H210" s="79"/>
    </row>
    <row r="211" spans="1:8" outlineLevel="1">
      <c r="A211" s="100">
        <v>4</v>
      </c>
      <c r="B211" s="101" t="s">
        <v>623</v>
      </c>
      <c r="C211" s="97"/>
      <c r="D211" s="97"/>
      <c r="E211" s="94"/>
      <c r="F211" s="94"/>
      <c r="G211" s="94"/>
      <c r="H211" s="79"/>
    </row>
    <row r="212" spans="1:8" ht="31.5" outlineLevel="1">
      <c r="A212" s="97" t="s">
        <v>406</v>
      </c>
      <c r="B212" s="236" t="s">
        <v>321</v>
      </c>
      <c r="C212" s="97"/>
      <c r="D212" s="97"/>
      <c r="E212" s="94"/>
      <c r="F212" s="94"/>
      <c r="G212" s="94"/>
      <c r="H212" s="79"/>
    </row>
    <row r="213" spans="1:8" ht="63" outlineLevel="1">
      <c r="A213" s="97" t="s">
        <v>407</v>
      </c>
      <c r="B213" s="236" t="s">
        <v>621</v>
      </c>
      <c r="C213" s="97"/>
      <c r="D213" s="97"/>
      <c r="E213" s="94"/>
      <c r="F213" s="94"/>
      <c r="G213" s="94"/>
      <c r="H213" s="79"/>
    </row>
    <row r="214" spans="1:8" ht="31.5" outlineLevel="1">
      <c r="A214" s="97" t="s">
        <v>408</v>
      </c>
      <c r="B214" s="236" t="s">
        <v>764</v>
      </c>
      <c r="C214" s="97"/>
      <c r="D214" s="97"/>
      <c r="E214" s="94"/>
      <c r="F214" s="94"/>
      <c r="G214" s="94"/>
      <c r="H214" s="79"/>
    </row>
    <row r="215" spans="1:8" ht="31.5" outlineLevel="1">
      <c r="A215" s="97" t="s">
        <v>222</v>
      </c>
      <c r="B215" s="236" t="s">
        <v>765</v>
      </c>
      <c r="C215" s="97" t="s">
        <v>467</v>
      </c>
      <c r="D215" s="97" t="s">
        <v>468</v>
      </c>
      <c r="E215" s="94"/>
      <c r="F215" s="94"/>
      <c r="G215" s="94">
        <v>100</v>
      </c>
      <c r="H215" s="79"/>
    </row>
    <row r="216" spans="1:8" outlineLevel="1">
      <c r="G216" s="154" t="s">
        <v>886</v>
      </c>
      <c r="H216" s="154" t="s">
        <v>378</v>
      </c>
    </row>
    <row r="217" spans="1:8" outlineLevel="1">
      <c r="H217" s="154" t="s">
        <v>709</v>
      </c>
    </row>
    <row r="218" spans="1:8" outlineLevel="1">
      <c r="H218" s="154" t="s">
        <v>266</v>
      </c>
    </row>
    <row r="219" spans="1:8" outlineLevel="1">
      <c r="H219" s="154"/>
    </row>
    <row r="220" spans="1:8" ht="15.75" customHeight="1" outlineLevel="1">
      <c r="A220" s="742" t="s">
        <v>628</v>
      </c>
      <c r="B220" s="742"/>
      <c r="C220" s="742"/>
      <c r="D220" s="742"/>
      <c r="E220" s="742"/>
      <c r="F220" s="742"/>
      <c r="G220" s="742"/>
      <c r="H220" s="742"/>
    </row>
    <row r="221" spans="1:8" ht="15.75" customHeight="1" outlineLevel="1">
      <c r="A221" s="742" t="s">
        <v>455</v>
      </c>
      <c r="B221" s="742"/>
      <c r="C221" s="742"/>
      <c r="D221" s="742"/>
      <c r="E221" s="742"/>
      <c r="F221" s="742"/>
      <c r="G221" s="742"/>
      <c r="H221" s="742"/>
    </row>
    <row r="222" spans="1:8" outlineLevel="1">
      <c r="H222" s="154" t="s">
        <v>322</v>
      </c>
    </row>
    <row r="223" spans="1:8" outlineLevel="1">
      <c r="H223" s="154" t="s">
        <v>323</v>
      </c>
    </row>
    <row r="224" spans="1:8" outlineLevel="1">
      <c r="H224" s="154" t="s">
        <v>324</v>
      </c>
    </row>
    <row r="225" spans="1:8" outlineLevel="1">
      <c r="H225" s="230" t="s">
        <v>325</v>
      </c>
    </row>
    <row r="226" spans="1:8" outlineLevel="1">
      <c r="H226" s="154" t="s">
        <v>2331</v>
      </c>
    </row>
    <row r="227" spans="1:8" outlineLevel="1">
      <c r="H227" s="154" t="s">
        <v>261</v>
      </c>
    </row>
    <row r="228" spans="1:8" outlineLevel="1">
      <c r="A228" s="86"/>
    </row>
    <row r="229" spans="1:8" ht="36.75" customHeight="1" outlineLevel="1">
      <c r="A229" s="748" t="s">
        <v>1155</v>
      </c>
      <c r="B229" s="749"/>
      <c r="C229" s="749"/>
      <c r="D229" s="749"/>
      <c r="E229" s="749"/>
      <c r="F229" s="749"/>
      <c r="G229" s="749"/>
      <c r="H229" s="749"/>
    </row>
    <row r="230" spans="1:8" outlineLevel="1">
      <c r="A230" s="745"/>
      <c r="B230" s="745"/>
      <c r="C230" s="745"/>
      <c r="D230" s="745"/>
      <c r="E230" s="745"/>
      <c r="F230" s="745"/>
      <c r="G230" s="745"/>
      <c r="H230" s="745"/>
    </row>
    <row r="231" spans="1:8" ht="15.75" customHeight="1" outlineLevel="1">
      <c r="A231" s="746" t="s">
        <v>2332</v>
      </c>
      <c r="B231" s="746"/>
      <c r="C231" s="746"/>
      <c r="D231" s="746"/>
      <c r="E231" s="746"/>
      <c r="F231" s="746"/>
      <c r="G231" s="746"/>
      <c r="H231" s="746"/>
    </row>
    <row r="232" spans="1:8" ht="16.5" outlineLevel="1" thickBot="1">
      <c r="A232" s="87"/>
      <c r="B232" s="666"/>
      <c r="C232" s="231"/>
      <c r="D232" s="231"/>
      <c r="E232" s="231"/>
      <c r="F232" s="231"/>
      <c r="G232" s="231"/>
      <c r="H232" s="231"/>
    </row>
    <row r="233" spans="1:8" ht="15.75" customHeight="1" outlineLevel="1">
      <c r="A233" s="750" t="s">
        <v>397</v>
      </c>
      <c r="B233" s="753" t="s">
        <v>649</v>
      </c>
      <c r="C233" s="756" t="s">
        <v>719</v>
      </c>
      <c r="D233" s="756"/>
      <c r="E233" s="756"/>
      <c r="F233" s="756"/>
      <c r="G233" s="757" t="s">
        <v>629</v>
      </c>
      <c r="H233" s="759" t="s">
        <v>630</v>
      </c>
    </row>
    <row r="234" spans="1:8" outlineLevel="1">
      <c r="A234" s="751"/>
      <c r="B234" s="754"/>
      <c r="C234" s="704"/>
      <c r="D234" s="704"/>
      <c r="E234" s="704"/>
      <c r="F234" s="704"/>
      <c r="G234" s="703"/>
      <c r="H234" s="760"/>
    </row>
    <row r="235" spans="1:8" ht="32.25" outlineLevel="1" thickBot="1">
      <c r="A235" s="752"/>
      <c r="B235" s="755"/>
      <c r="C235" s="88" t="s">
        <v>631</v>
      </c>
      <c r="D235" s="88" t="s">
        <v>632</v>
      </c>
      <c r="E235" s="88" t="s">
        <v>631</v>
      </c>
      <c r="F235" s="88" t="s">
        <v>632</v>
      </c>
      <c r="G235" s="758"/>
      <c r="H235" s="761"/>
    </row>
    <row r="236" spans="1:8" outlineLevel="1">
      <c r="A236" s="89">
        <v>1</v>
      </c>
      <c r="B236" s="604">
        <v>2</v>
      </c>
      <c r="C236" s="90">
        <v>3</v>
      </c>
      <c r="D236" s="90">
        <v>4</v>
      </c>
      <c r="E236" s="90"/>
      <c r="F236" s="90"/>
      <c r="G236" s="91">
        <v>5</v>
      </c>
      <c r="H236" s="604">
        <v>6</v>
      </c>
    </row>
    <row r="237" spans="1:8" outlineLevel="1">
      <c r="A237" s="89">
        <v>1</v>
      </c>
      <c r="B237" s="92" t="s">
        <v>598</v>
      </c>
      <c r="C237" s="90"/>
      <c r="D237" s="90"/>
      <c r="E237" s="94"/>
      <c r="F237" s="94"/>
      <c r="G237" s="95"/>
      <c r="H237" s="663"/>
    </row>
    <row r="238" spans="1:8" outlineLevel="1">
      <c r="A238" s="96" t="s">
        <v>399</v>
      </c>
      <c r="B238" s="237" t="s">
        <v>599</v>
      </c>
      <c r="C238" s="97" t="s">
        <v>7</v>
      </c>
      <c r="D238" s="97" t="s">
        <v>167</v>
      </c>
      <c r="E238" s="94"/>
      <c r="F238" s="94"/>
      <c r="G238" s="94">
        <v>100</v>
      </c>
      <c r="H238" s="79"/>
    </row>
    <row r="239" spans="1:8" outlineLevel="1">
      <c r="A239" s="97" t="s">
        <v>400</v>
      </c>
      <c r="B239" s="236" t="s">
        <v>329</v>
      </c>
      <c r="C239" s="97" t="s">
        <v>168</v>
      </c>
      <c r="D239" s="97" t="s">
        <v>169</v>
      </c>
      <c r="E239" s="94"/>
      <c r="F239" s="94"/>
      <c r="G239" s="94">
        <v>100</v>
      </c>
      <c r="H239" s="79"/>
    </row>
    <row r="240" spans="1:8" ht="31.5" outlineLevel="1">
      <c r="A240" s="97" t="s">
        <v>411</v>
      </c>
      <c r="B240" s="236" t="s">
        <v>730</v>
      </c>
      <c r="C240" s="97" t="s">
        <v>170</v>
      </c>
      <c r="D240" s="97" t="s">
        <v>171</v>
      </c>
      <c r="E240" s="94"/>
      <c r="F240" s="94"/>
      <c r="G240" s="94">
        <v>100</v>
      </c>
      <c r="H240" s="79"/>
    </row>
    <row r="241" spans="1:8" ht="63" outlineLevel="1">
      <c r="A241" s="98" t="s">
        <v>422</v>
      </c>
      <c r="B241" s="99" t="s">
        <v>731</v>
      </c>
      <c r="C241" s="97" t="s">
        <v>172</v>
      </c>
      <c r="D241" s="97" t="s">
        <v>173</v>
      </c>
      <c r="E241" s="94"/>
      <c r="F241" s="94"/>
      <c r="G241" s="94">
        <v>100</v>
      </c>
      <c r="H241" s="79"/>
    </row>
    <row r="242" spans="1:8" ht="31.5" outlineLevel="1">
      <c r="A242" s="98" t="s">
        <v>732</v>
      </c>
      <c r="B242" s="99" t="s">
        <v>733</v>
      </c>
      <c r="C242" s="97" t="s">
        <v>174</v>
      </c>
      <c r="D242" s="97" t="s">
        <v>175</v>
      </c>
      <c r="E242" s="94"/>
      <c r="F242" s="94"/>
      <c r="G242" s="94">
        <v>100</v>
      </c>
      <c r="H242" s="79"/>
    </row>
    <row r="243" spans="1:8" outlineLevel="1">
      <c r="A243" s="98" t="s">
        <v>734</v>
      </c>
      <c r="B243" s="99" t="s">
        <v>735</v>
      </c>
      <c r="C243" s="97" t="s">
        <v>170</v>
      </c>
      <c r="D243" s="97" t="s">
        <v>174</v>
      </c>
      <c r="E243" s="94"/>
      <c r="F243" s="94"/>
      <c r="G243" s="94">
        <v>100</v>
      </c>
      <c r="H243" s="79"/>
    </row>
    <row r="244" spans="1:8" outlineLevel="1">
      <c r="A244" s="100">
        <v>2</v>
      </c>
      <c r="B244" s="101" t="s">
        <v>440</v>
      </c>
      <c r="C244" s="97"/>
      <c r="D244" s="97"/>
      <c r="E244" s="94"/>
      <c r="F244" s="94"/>
      <c r="G244" s="94"/>
      <c r="H244" s="79"/>
    </row>
    <row r="245" spans="1:8" ht="31.5" outlineLevel="1">
      <c r="A245" s="98" t="s">
        <v>402</v>
      </c>
      <c r="B245" s="99" t="s">
        <v>736</v>
      </c>
      <c r="C245" s="97" t="s">
        <v>46</v>
      </c>
      <c r="D245" s="97" t="s">
        <v>45</v>
      </c>
      <c r="E245" s="94"/>
      <c r="F245" s="94"/>
      <c r="G245" s="94"/>
      <c r="H245" s="79"/>
    </row>
    <row r="246" spans="1:8" ht="63" outlineLevel="1">
      <c r="A246" s="98" t="s">
        <v>403</v>
      </c>
      <c r="B246" s="99" t="s">
        <v>641</v>
      </c>
      <c r="C246" s="97" t="s">
        <v>46</v>
      </c>
      <c r="D246" s="97" t="s">
        <v>47</v>
      </c>
      <c r="E246" s="94"/>
      <c r="F246" s="94"/>
      <c r="G246" s="94"/>
      <c r="H246" s="79"/>
    </row>
    <row r="247" spans="1:8" ht="31.5" outlineLevel="1">
      <c r="A247" s="98" t="s">
        <v>404</v>
      </c>
      <c r="B247" s="99" t="s">
        <v>642</v>
      </c>
      <c r="C247" s="97" t="s">
        <v>47</v>
      </c>
      <c r="D247" s="97" t="s">
        <v>48</v>
      </c>
      <c r="E247" s="94"/>
      <c r="F247" s="94"/>
      <c r="G247" s="94"/>
      <c r="H247" s="79"/>
    </row>
    <row r="248" spans="1:8" ht="47.25" outlineLevel="1">
      <c r="A248" s="100">
        <v>3</v>
      </c>
      <c r="B248" s="101" t="s">
        <v>313</v>
      </c>
      <c r="C248" s="97"/>
      <c r="D248" s="97"/>
      <c r="E248" s="94"/>
      <c r="F248" s="94"/>
      <c r="G248" s="94"/>
      <c r="H248" s="79"/>
    </row>
    <row r="249" spans="1:8" ht="31.5" outlineLevel="1">
      <c r="A249" s="98" t="s">
        <v>441</v>
      </c>
      <c r="B249" s="99" t="s">
        <v>314</v>
      </c>
      <c r="C249" s="97" t="s">
        <v>48</v>
      </c>
      <c r="D249" s="97" t="s">
        <v>47</v>
      </c>
      <c r="E249" s="94"/>
      <c r="F249" s="94"/>
      <c r="G249" s="94"/>
      <c r="H249" s="79"/>
    </row>
    <row r="250" spans="1:8" outlineLevel="1">
      <c r="A250" s="98" t="s">
        <v>359</v>
      </c>
      <c r="B250" s="99" t="s">
        <v>315</v>
      </c>
      <c r="C250" s="97" t="s">
        <v>48</v>
      </c>
      <c r="D250" s="97" t="s">
        <v>49</v>
      </c>
      <c r="E250" s="94"/>
      <c r="F250" s="94"/>
      <c r="G250" s="94"/>
      <c r="H250" s="79"/>
    </row>
    <row r="251" spans="1:8" outlineLevel="1">
      <c r="A251" s="98" t="s">
        <v>361</v>
      </c>
      <c r="B251" s="99" t="s">
        <v>316</v>
      </c>
      <c r="C251" s="97" t="s">
        <v>49</v>
      </c>
      <c r="D251" s="97" t="s">
        <v>50</v>
      </c>
      <c r="E251" s="94"/>
      <c r="F251" s="94"/>
      <c r="G251" s="94"/>
      <c r="H251" s="79"/>
    </row>
    <row r="252" spans="1:8" outlineLevel="1">
      <c r="A252" s="98" t="s">
        <v>317</v>
      </c>
      <c r="B252" s="99" t="s">
        <v>318</v>
      </c>
      <c r="C252" s="97" t="s">
        <v>50</v>
      </c>
      <c r="D252" s="97" t="s">
        <v>51</v>
      </c>
      <c r="E252" s="94"/>
      <c r="F252" s="94"/>
      <c r="G252" s="94"/>
      <c r="H252" s="79"/>
    </row>
    <row r="253" spans="1:8" outlineLevel="1">
      <c r="A253" s="98" t="s">
        <v>319</v>
      </c>
      <c r="B253" s="99" t="s">
        <v>320</v>
      </c>
      <c r="C253" s="97" t="s">
        <v>2090</v>
      </c>
      <c r="D253" s="97" t="s">
        <v>52</v>
      </c>
      <c r="E253" s="94"/>
      <c r="F253" s="94"/>
      <c r="G253" s="94"/>
      <c r="H253" s="79"/>
    </row>
    <row r="254" spans="1:8" outlineLevel="1">
      <c r="A254" s="100">
        <v>4</v>
      </c>
      <c r="B254" s="101" t="s">
        <v>623</v>
      </c>
      <c r="C254" s="97"/>
      <c r="D254" s="97"/>
      <c r="E254" s="94"/>
      <c r="F254" s="94"/>
      <c r="G254" s="94"/>
      <c r="H254" s="79"/>
    </row>
    <row r="255" spans="1:8" ht="31.5" outlineLevel="1">
      <c r="A255" s="97" t="s">
        <v>406</v>
      </c>
      <c r="B255" s="236" t="s">
        <v>321</v>
      </c>
      <c r="C255" s="97" t="s">
        <v>52</v>
      </c>
      <c r="D255" s="97" t="s">
        <v>52</v>
      </c>
      <c r="E255" s="94"/>
      <c r="F255" s="94"/>
      <c r="G255" s="94"/>
      <c r="H255" s="79"/>
    </row>
    <row r="256" spans="1:8" ht="63" outlineLevel="1">
      <c r="A256" s="97" t="s">
        <v>407</v>
      </c>
      <c r="B256" s="236" t="s">
        <v>621</v>
      </c>
      <c r="C256" s="97" t="s">
        <v>52</v>
      </c>
      <c r="D256" s="97" t="s">
        <v>53</v>
      </c>
      <c r="E256" s="94"/>
      <c r="F256" s="94"/>
      <c r="G256" s="94"/>
      <c r="H256" s="79"/>
    </row>
    <row r="257" spans="1:8" ht="31.5" outlineLevel="1">
      <c r="A257" s="97" t="s">
        <v>408</v>
      </c>
      <c r="B257" s="236" t="s">
        <v>764</v>
      </c>
      <c r="C257" s="97" t="s">
        <v>52</v>
      </c>
      <c r="D257" s="97" t="s">
        <v>53</v>
      </c>
      <c r="E257" s="94"/>
      <c r="F257" s="94"/>
      <c r="G257" s="94"/>
      <c r="H257" s="79"/>
    </row>
    <row r="258" spans="1:8" ht="31.5" outlineLevel="1">
      <c r="A258" s="97" t="s">
        <v>222</v>
      </c>
      <c r="B258" s="236" t="s">
        <v>765</v>
      </c>
      <c r="C258" s="97" t="s">
        <v>53</v>
      </c>
      <c r="D258" s="97" t="s">
        <v>54</v>
      </c>
      <c r="E258" s="94"/>
      <c r="F258" s="94"/>
      <c r="G258" s="94"/>
      <c r="H258" s="79"/>
    </row>
    <row r="259" spans="1:8" outlineLevel="1">
      <c r="G259" s="154" t="s">
        <v>887</v>
      </c>
      <c r="H259" s="154" t="s">
        <v>378</v>
      </c>
    </row>
    <row r="260" spans="1:8" outlineLevel="1">
      <c r="H260" s="154" t="s">
        <v>709</v>
      </c>
    </row>
    <row r="261" spans="1:8" outlineLevel="1">
      <c r="H261" s="154" t="s">
        <v>266</v>
      </c>
    </row>
    <row r="262" spans="1:8" outlineLevel="1">
      <c r="H262" s="154"/>
    </row>
    <row r="263" spans="1:8" ht="15.75" customHeight="1" outlineLevel="1">
      <c r="A263" s="742" t="s">
        <v>628</v>
      </c>
      <c r="B263" s="742"/>
      <c r="C263" s="742"/>
      <c r="D263" s="742"/>
      <c r="E263" s="742"/>
      <c r="F263" s="742"/>
      <c r="G263" s="742"/>
      <c r="H263" s="742"/>
    </row>
    <row r="264" spans="1:8" ht="15.75" customHeight="1" outlineLevel="1">
      <c r="A264" s="742" t="s">
        <v>455</v>
      </c>
      <c r="B264" s="742"/>
      <c r="C264" s="742"/>
      <c r="D264" s="742"/>
      <c r="E264" s="742"/>
      <c r="F264" s="742"/>
      <c r="G264" s="742"/>
      <c r="H264" s="742"/>
    </row>
    <row r="265" spans="1:8" outlineLevel="1">
      <c r="H265" s="154" t="s">
        <v>322</v>
      </c>
    </row>
    <row r="266" spans="1:8" outlineLevel="1">
      <c r="H266" s="154" t="s">
        <v>323</v>
      </c>
    </row>
    <row r="267" spans="1:8" outlineLevel="1">
      <c r="H267" s="154" t="s">
        <v>324</v>
      </c>
    </row>
    <row r="268" spans="1:8" outlineLevel="1">
      <c r="H268" s="230" t="s">
        <v>325</v>
      </c>
    </row>
    <row r="269" spans="1:8" outlineLevel="1">
      <c r="H269" s="154" t="s">
        <v>2331</v>
      </c>
    </row>
    <row r="270" spans="1:8" outlineLevel="1">
      <c r="H270" s="154" t="s">
        <v>261</v>
      </c>
    </row>
    <row r="271" spans="1:8" outlineLevel="1">
      <c r="A271" s="86"/>
    </row>
    <row r="272" spans="1:8" ht="40.5" customHeight="1" outlineLevel="1">
      <c r="A272" s="749" t="s">
        <v>1157</v>
      </c>
      <c r="B272" s="749"/>
      <c r="C272" s="749"/>
      <c r="D272" s="749"/>
      <c r="E272" s="749"/>
      <c r="F272" s="749"/>
      <c r="G272" s="749"/>
      <c r="H272" s="749"/>
    </row>
    <row r="273" spans="1:8" outlineLevel="1">
      <c r="A273" s="745"/>
      <c r="B273" s="745"/>
      <c r="C273" s="745"/>
      <c r="D273" s="745"/>
      <c r="E273" s="745"/>
      <c r="F273" s="745"/>
      <c r="G273" s="745"/>
      <c r="H273" s="745"/>
    </row>
    <row r="274" spans="1:8" ht="15.75" customHeight="1" outlineLevel="1">
      <c r="A274" s="746" t="s">
        <v>2332</v>
      </c>
      <c r="B274" s="746"/>
      <c r="C274" s="746"/>
      <c r="D274" s="746"/>
      <c r="E274" s="746"/>
      <c r="F274" s="746"/>
      <c r="G274" s="746"/>
      <c r="H274" s="746"/>
    </row>
    <row r="275" spans="1:8" ht="16.5" outlineLevel="1" thickBot="1">
      <c r="A275" s="87"/>
      <c r="B275" s="666"/>
      <c r="C275" s="231"/>
      <c r="D275" s="231"/>
      <c r="E275" s="231"/>
      <c r="F275" s="231"/>
      <c r="G275" s="231"/>
      <c r="H275" s="231"/>
    </row>
    <row r="276" spans="1:8" ht="15.75" customHeight="1" outlineLevel="1">
      <c r="A276" s="750" t="s">
        <v>397</v>
      </c>
      <c r="B276" s="753" t="s">
        <v>649</v>
      </c>
      <c r="C276" s="756" t="s">
        <v>719</v>
      </c>
      <c r="D276" s="756"/>
      <c r="E276" s="756"/>
      <c r="F276" s="756"/>
      <c r="G276" s="757" t="s">
        <v>629</v>
      </c>
      <c r="H276" s="759" t="s">
        <v>630</v>
      </c>
    </row>
    <row r="277" spans="1:8" outlineLevel="1">
      <c r="A277" s="751"/>
      <c r="B277" s="754"/>
      <c r="C277" s="704"/>
      <c r="D277" s="704"/>
      <c r="E277" s="704"/>
      <c r="F277" s="704"/>
      <c r="G277" s="703"/>
      <c r="H277" s="760"/>
    </row>
    <row r="278" spans="1:8" ht="32.25" outlineLevel="1" thickBot="1">
      <c r="A278" s="752"/>
      <c r="B278" s="755"/>
      <c r="C278" s="88" t="s">
        <v>631</v>
      </c>
      <c r="D278" s="88" t="s">
        <v>632</v>
      </c>
      <c r="E278" s="88" t="s">
        <v>631</v>
      </c>
      <c r="F278" s="88" t="s">
        <v>632</v>
      </c>
      <c r="G278" s="758"/>
      <c r="H278" s="761"/>
    </row>
    <row r="279" spans="1:8" outlineLevel="1">
      <c r="A279" s="89">
        <v>1</v>
      </c>
      <c r="B279" s="604">
        <v>2</v>
      </c>
      <c r="C279" s="90">
        <v>3</v>
      </c>
      <c r="D279" s="90">
        <v>4</v>
      </c>
      <c r="E279" s="90"/>
      <c r="F279" s="90"/>
      <c r="G279" s="91">
        <v>5</v>
      </c>
      <c r="H279" s="604">
        <v>6</v>
      </c>
    </row>
    <row r="280" spans="1:8" outlineLevel="1">
      <c r="A280" s="89">
        <v>1</v>
      </c>
      <c r="B280" s="92" t="s">
        <v>598</v>
      </c>
      <c r="C280" s="90"/>
      <c r="D280" s="90"/>
      <c r="E280" s="94"/>
      <c r="F280" s="94"/>
      <c r="G280" s="95"/>
      <c r="H280" s="663"/>
    </row>
    <row r="281" spans="1:8" ht="16.5" customHeight="1" outlineLevel="1">
      <c r="A281" s="96" t="s">
        <v>399</v>
      </c>
      <c r="B281" s="237" t="s">
        <v>599</v>
      </c>
      <c r="C281" s="97" t="s">
        <v>7</v>
      </c>
      <c r="D281" s="97" t="s">
        <v>167</v>
      </c>
      <c r="E281" s="94"/>
      <c r="F281" s="94"/>
      <c r="G281" s="94">
        <v>100</v>
      </c>
      <c r="H281" s="79"/>
    </row>
    <row r="282" spans="1:8" outlineLevel="1">
      <c r="A282" s="97" t="s">
        <v>400</v>
      </c>
      <c r="B282" s="236" t="s">
        <v>329</v>
      </c>
      <c r="C282" s="97" t="s">
        <v>168</v>
      </c>
      <c r="D282" s="97" t="s">
        <v>169</v>
      </c>
      <c r="E282" s="94"/>
      <c r="F282" s="94"/>
      <c r="G282" s="94">
        <v>100</v>
      </c>
      <c r="H282" s="79"/>
    </row>
    <row r="283" spans="1:8" ht="31.5" outlineLevel="1">
      <c r="A283" s="97" t="s">
        <v>411</v>
      </c>
      <c r="B283" s="236" t="s">
        <v>730</v>
      </c>
      <c r="C283" s="97" t="s">
        <v>170</v>
      </c>
      <c r="D283" s="97" t="s">
        <v>171</v>
      </c>
      <c r="E283" s="94"/>
      <c r="F283" s="94"/>
      <c r="G283" s="94">
        <v>100</v>
      </c>
      <c r="H283" s="79"/>
    </row>
    <row r="284" spans="1:8" ht="63" outlineLevel="1">
      <c r="A284" s="98" t="s">
        <v>422</v>
      </c>
      <c r="B284" s="99" t="s">
        <v>731</v>
      </c>
      <c r="C284" s="97" t="s">
        <v>172</v>
      </c>
      <c r="D284" s="97" t="s">
        <v>173</v>
      </c>
      <c r="E284" s="94"/>
      <c r="F284" s="94"/>
      <c r="G284" s="94">
        <v>100</v>
      </c>
      <c r="H284" s="79"/>
    </row>
    <row r="285" spans="1:8" ht="31.5" outlineLevel="1">
      <c r="A285" s="98" t="s">
        <v>732</v>
      </c>
      <c r="B285" s="99" t="s">
        <v>733</v>
      </c>
      <c r="C285" s="97" t="s">
        <v>174</v>
      </c>
      <c r="D285" s="97" t="s">
        <v>175</v>
      </c>
      <c r="E285" s="94"/>
      <c r="F285" s="94"/>
      <c r="G285" s="94">
        <v>100</v>
      </c>
      <c r="H285" s="79"/>
    </row>
    <row r="286" spans="1:8" outlineLevel="1">
      <c r="A286" s="98" t="s">
        <v>734</v>
      </c>
      <c r="B286" s="99" t="s">
        <v>735</v>
      </c>
      <c r="C286" s="97" t="s">
        <v>170</v>
      </c>
      <c r="D286" s="97" t="s">
        <v>174</v>
      </c>
      <c r="E286" s="94"/>
      <c r="F286" s="94"/>
      <c r="G286" s="94">
        <v>100</v>
      </c>
      <c r="H286" s="79"/>
    </row>
    <row r="287" spans="1:8" outlineLevel="1">
      <c r="A287" s="100">
        <v>2</v>
      </c>
      <c r="B287" s="101" t="s">
        <v>440</v>
      </c>
      <c r="C287" s="97"/>
      <c r="D287" s="97"/>
      <c r="E287" s="94"/>
      <c r="F287" s="94"/>
      <c r="G287" s="94"/>
      <c r="H287" s="79"/>
    </row>
    <row r="288" spans="1:8" ht="31.5" outlineLevel="1">
      <c r="A288" s="98" t="s">
        <v>402</v>
      </c>
      <c r="B288" s="99" t="s">
        <v>736</v>
      </c>
      <c r="C288" s="97" t="s">
        <v>46</v>
      </c>
      <c r="D288" s="97" t="s">
        <v>45</v>
      </c>
      <c r="E288" s="94"/>
      <c r="F288" s="94"/>
      <c r="G288" s="94"/>
      <c r="H288" s="79"/>
    </row>
    <row r="289" spans="1:8" ht="63" outlineLevel="1">
      <c r="A289" s="98" t="s">
        <v>403</v>
      </c>
      <c r="B289" s="99" t="s">
        <v>641</v>
      </c>
      <c r="C289" s="97" t="s">
        <v>46</v>
      </c>
      <c r="D289" s="97" t="s">
        <v>47</v>
      </c>
      <c r="E289" s="94"/>
      <c r="F289" s="94"/>
      <c r="G289" s="94"/>
      <c r="H289" s="79"/>
    </row>
    <row r="290" spans="1:8" ht="31.5" outlineLevel="1">
      <c r="A290" s="98" t="s">
        <v>404</v>
      </c>
      <c r="B290" s="99" t="s">
        <v>642</v>
      </c>
      <c r="C290" s="97" t="s">
        <v>47</v>
      </c>
      <c r="D290" s="97" t="s">
        <v>48</v>
      </c>
      <c r="E290" s="94"/>
      <c r="F290" s="94"/>
      <c r="G290" s="94"/>
      <c r="H290" s="79"/>
    </row>
    <row r="291" spans="1:8" ht="47.25" outlineLevel="1">
      <c r="A291" s="100">
        <v>3</v>
      </c>
      <c r="B291" s="101" t="s">
        <v>313</v>
      </c>
      <c r="C291" s="97"/>
      <c r="D291" s="97"/>
      <c r="E291" s="94"/>
      <c r="F291" s="94"/>
      <c r="G291" s="94"/>
      <c r="H291" s="79"/>
    </row>
    <row r="292" spans="1:8" ht="31.5" outlineLevel="1">
      <c r="A292" s="98" t="s">
        <v>441</v>
      </c>
      <c r="B292" s="99" t="s">
        <v>314</v>
      </c>
      <c r="C292" s="97" t="s">
        <v>48</v>
      </c>
      <c r="D292" s="97" t="s">
        <v>47</v>
      </c>
      <c r="E292" s="94"/>
      <c r="F292" s="94"/>
      <c r="G292" s="94"/>
      <c r="H292" s="79"/>
    </row>
    <row r="293" spans="1:8" outlineLevel="1">
      <c r="A293" s="98" t="s">
        <v>359</v>
      </c>
      <c r="B293" s="99" t="s">
        <v>315</v>
      </c>
      <c r="C293" s="97" t="s">
        <v>48</v>
      </c>
      <c r="D293" s="97" t="s">
        <v>49</v>
      </c>
      <c r="E293" s="94"/>
      <c r="F293" s="94"/>
      <c r="G293" s="94"/>
      <c r="H293" s="79"/>
    </row>
    <row r="294" spans="1:8" outlineLevel="1">
      <c r="A294" s="98" t="s">
        <v>361</v>
      </c>
      <c r="B294" s="99" t="s">
        <v>316</v>
      </c>
      <c r="C294" s="97" t="s">
        <v>49</v>
      </c>
      <c r="D294" s="97" t="s">
        <v>50</v>
      </c>
      <c r="E294" s="94"/>
      <c r="F294" s="94"/>
      <c r="G294" s="94"/>
      <c r="H294" s="79"/>
    </row>
    <row r="295" spans="1:8" outlineLevel="1">
      <c r="A295" s="98" t="s">
        <v>317</v>
      </c>
      <c r="B295" s="99" t="s">
        <v>318</v>
      </c>
      <c r="C295" s="97" t="s">
        <v>50</v>
      </c>
      <c r="D295" s="97" t="s">
        <v>51</v>
      </c>
      <c r="E295" s="94"/>
      <c r="F295" s="94"/>
      <c r="G295" s="94"/>
      <c r="H295" s="79"/>
    </row>
    <row r="296" spans="1:8" outlineLevel="1">
      <c r="A296" s="98" t="s">
        <v>319</v>
      </c>
      <c r="B296" s="99" t="s">
        <v>320</v>
      </c>
      <c r="C296" s="97" t="s">
        <v>2090</v>
      </c>
      <c r="D296" s="97" t="s">
        <v>52</v>
      </c>
      <c r="E296" s="94"/>
      <c r="F296" s="94"/>
      <c r="G296" s="94"/>
      <c r="H296" s="79"/>
    </row>
    <row r="297" spans="1:8" outlineLevel="1">
      <c r="A297" s="100">
        <v>4</v>
      </c>
      <c r="B297" s="101" t="s">
        <v>623</v>
      </c>
      <c r="C297" s="97"/>
      <c r="D297" s="97"/>
      <c r="E297" s="94"/>
      <c r="F297" s="94"/>
      <c r="G297" s="94"/>
      <c r="H297" s="79"/>
    </row>
    <row r="298" spans="1:8" ht="31.5" outlineLevel="1">
      <c r="A298" s="97" t="s">
        <v>406</v>
      </c>
      <c r="B298" s="236" t="s">
        <v>321</v>
      </c>
      <c r="C298" s="97" t="s">
        <v>52</v>
      </c>
      <c r="D298" s="97" t="s">
        <v>52</v>
      </c>
      <c r="E298" s="94"/>
      <c r="F298" s="94"/>
      <c r="G298" s="94"/>
      <c r="H298" s="79"/>
    </row>
    <row r="299" spans="1:8" ht="63" outlineLevel="1">
      <c r="A299" s="97" t="s">
        <v>407</v>
      </c>
      <c r="B299" s="236" t="s">
        <v>621</v>
      </c>
      <c r="C299" s="97" t="s">
        <v>52</v>
      </c>
      <c r="D299" s="97" t="s">
        <v>53</v>
      </c>
      <c r="E299" s="94"/>
      <c r="F299" s="94"/>
      <c r="G299" s="94"/>
      <c r="H299" s="79"/>
    </row>
    <row r="300" spans="1:8" ht="31.5" outlineLevel="1">
      <c r="A300" s="97" t="s">
        <v>408</v>
      </c>
      <c r="B300" s="236" t="s">
        <v>764</v>
      </c>
      <c r="C300" s="97" t="s">
        <v>52</v>
      </c>
      <c r="D300" s="97" t="s">
        <v>53</v>
      </c>
      <c r="E300" s="94"/>
      <c r="F300" s="94"/>
      <c r="G300" s="94"/>
      <c r="H300" s="79"/>
    </row>
    <row r="301" spans="1:8" ht="31.5" outlineLevel="1">
      <c r="A301" s="97" t="s">
        <v>222</v>
      </c>
      <c r="B301" s="236" t="s">
        <v>765</v>
      </c>
      <c r="C301" s="97" t="s">
        <v>53</v>
      </c>
      <c r="D301" s="97" t="s">
        <v>54</v>
      </c>
      <c r="E301" s="83"/>
      <c r="F301" s="83"/>
      <c r="G301" s="94"/>
      <c r="H301" s="79"/>
    </row>
    <row r="302" spans="1:8" outlineLevel="1">
      <c r="G302" s="154" t="s">
        <v>888</v>
      </c>
      <c r="H302" s="154" t="s">
        <v>378</v>
      </c>
    </row>
    <row r="303" spans="1:8" outlineLevel="1">
      <c r="H303" s="154" t="s">
        <v>709</v>
      </c>
    </row>
    <row r="304" spans="1:8" outlineLevel="1">
      <c r="H304" s="154" t="s">
        <v>266</v>
      </c>
    </row>
    <row r="305" spans="1:8" outlineLevel="1">
      <c r="H305" s="154"/>
    </row>
    <row r="306" spans="1:8" ht="15.75" customHeight="1" outlineLevel="1">
      <c r="A306" s="742" t="s">
        <v>628</v>
      </c>
      <c r="B306" s="742"/>
      <c r="C306" s="742"/>
      <c r="D306" s="742"/>
      <c r="E306" s="742"/>
      <c r="F306" s="742"/>
      <c r="G306" s="742"/>
      <c r="H306" s="742"/>
    </row>
    <row r="307" spans="1:8" ht="15.75" customHeight="1" outlineLevel="1">
      <c r="A307" s="742" t="s">
        <v>455</v>
      </c>
      <c r="B307" s="742"/>
      <c r="C307" s="742"/>
      <c r="D307" s="742"/>
      <c r="E307" s="742"/>
      <c r="F307" s="742"/>
      <c r="G307" s="742"/>
      <c r="H307" s="742"/>
    </row>
    <row r="308" spans="1:8" outlineLevel="1">
      <c r="H308" s="154" t="s">
        <v>322</v>
      </c>
    </row>
    <row r="309" spans="1:8" outlineLevel="1">
      <c r="H309" s="154" t="s">
        <v>323</v>
      </c>
    </row>
    <row r="310" spans="1:8" outlineLevel="1">
      <c r="H310" s="154" t="s">
        <v>324</v>
      </c>
    </row>
    <row r="311" spans="1:8" outlineLevel="1">
      <c r="H311" s="230" t="s">
        <v>325</v>
      </c>
    </row>
    <row r="312" spans="1:8" outlineLevel="1">
      <c r="H312" s="154" t="s">
        <v>2331</v>
      </c>
    </row>
    <row r="313" spans="1:8" outlineLevel="1">
      <c r="H313" s="154" t="s">
        <v>261</v>
      </c>
    </row>
    <row r="314" spans="1:8" outlineLevel="1">
      <c r="A314" s="86"/>
    </row>
    <row r="315" spans="1:8" ht="40.5" customHeight="1" outlineLevel="1">
      <c r="A315" s="748" t="s">
        <v>1158</v>
      </c>
      <c r="B315" s="749"/>
      <c r="C315" s="749"/>
      <c r="D315" s="749"/>
      <c r="E315" s="749"/>
      <c r="F315" s="749"/>
      <c r="G315" s="749"/>
      <c r="H315" s="749"/>
    </row>
    <row r="316" spans="1:8" outlineLevel="1">
      <c r="A316" s="745"/>
      <c r="B316" s="745"/>
      <c r="C316" s="745"/>
      <c r="D316" s="745"/>
      <c r="E316" s="745"/>
      <c r="F316" s="745"/>
      <c r="G316" s="745"/>
      <c r="H316" s="745"/>
    </row>
    <row r="317" spans="1:8" ht="15.75" customHeight="1" outlineLevel="1">
      <c r="A317" s="746" t="s">
        <v>2332</v>
      </c>
      <c r="B317" s="746"/>
      <c r="C317" s="746"/>
      <c r="D317" s="746"/>
      <c r="E317" s="746"/>
      <c r="F317" s="746"/>
      <c r="G317" s="746"/>
      <c r="H317" s="746"/>
    </row>
    <row r="318" spans="1:8" ht="16.5" outlineLevel="1" thickBot="1">
      <c r="A318" s="87"/>
      <c r="B318" s="666"/>
      <c r="C318" s="231"/>
      <c r="D318" s="231"/>
      <c r="E318" s="231"/>
      <c r="F318" s="231"/>
      <c r="G318" s="231"/>
      <c r="H318" s="231"/>
    </row>
    <row r="319" spans="1:8" ht="15.75" customHeight="1" outlineLevel="1">
      <c r="A319" s="750" t="s">
        <v>397</v>
      </c>
      <c r="B319" s="753" t="s">
        <v>649</v>
      </c>
      <c r="C319" s="756" t="s">
        <v>719</v>
      </c>
      <c r="D319" s="756"/>
      <c r="E319" s="756"/>
      <c r="F319" s="756"/>
      <c r="G319" s="757" t="s">
        <v>629</v>
      </c>
      <c r="H319" s="759" t="s">
        <v>630</v>
      </c>
    </row>
    <row r="320" spans="1:8" outlineLevel="1">
      <c r="A320" s="751"/>
      <c r="B320" s="754"/>
      <c r="C320" s="704"/>
      <c r="D320" s="704"/>
      <c r="E320" s="704"/>
      <c r="F320" s="704"/>
      <c r="G320" s="703"/>
      <c r="H320" s="760"/>
    </row>
    <row r="321" spans="1:8" ht="32.25" outlineLevel="1" thickBot="1">
      <c r="A321" s="752"/>
      <c r="B321" s="755"/>
      <c r="C321" s="88" t="s">
        <v>631</v>
      </c>
      <c r="D321" s="88" t="s">
        <v>632</v>
      </c>
      <c r="E321" s="88" t="s">
        <v>631</v>
      </c>
      <c r="F321" s="88" t="s">
        <v>632</v>
      </c>
      <c r="G321" s="758"/>
      <c r="H321" s="761"/>
    </row>
    <row r="322" spans="1:8" outlineLevel="1">
      <c r="A322" s="89">
        <v>1</v>
      </c>
      <c r="B322" s="604">
        <v>2</v>
      </c>
      <c r="C322" s="90">
        <v>3</v>
      </c>
      <c r="D322" s="90">
        <v>4</v>
      </c>
      <c r="E322" s="90"/>
      <c r="F322" s="90"/>
      <c r="G322" s="91">
        <v>5</v>
      </c>
      <c r="H322" s="604">
        <v>6</v>
      </c>
    </row>
    <row r="323" spans="1:8" outlineLevel="1">
      <c r="A323" s="89">
        <v>1</v>
      </c>
      <c r="B323" s="92" t="s">
        <v>598</v>
      </c>
      <c r="C323" s="90"/>
      <c r="D323" s="90"/>
      <c r="E323" s="94"/>
      <c r="F323" s="94"/>
      <c r="G323" s="95"/>
      <c r="H323" s="663"/>
    </row>
    <row r="324" spans="1:8" outlineLevel="1">
      <c r="A324" s="96" t="s">
        <v>399</v>
      </c>
      <c r="B324" s="237" t="s">
        <v>599</v>
      </c>
      <c r="C324" s="97" t="s">
        <v>7</v>
      </c>
      <c r="D324" s="97" t="s">
        <v>167</v>
      </c>
      <c r="E324" s="94"/>
      <c r="F324" s="94"/>
      <c r="G324" s="94">
        <v>100</v>
      </c>
      <c r="H324" s="79"/>
    </row>
    <row r="325" spans="1:8" outlineLevel="1">
      <c r="A325" s="97" t="s">
        <v>400</v>
      </c>
      <c r="B325" s="236" t="s">
        <v>329</v>
      </c>
      <c r="C325" s="97" t="s">
        <v>168</v>
      </c>
      <c r="D325" s="97" t="s">
        <v>169</v>
      </c>
      <c r="E325" s="94"/>
      <c r="F325" s="94"/>
      <c r="G325" s="94">
        <v>100</v>
      </c>
      <c r="H325" s="79"/>
    </row>
    <row r="326" spans="1:8" ht="31.5" outlineLevel="1">
      <c r="A326" s="97" t="s">
        <v>411</v>
      </c>
      <c r="B326" s="236" t="s">
        <v>730</v>
      </c>
      <c r="C326" s="97" t="s">
        <v>170</v>
      </c>
      <c r="D326" s="97" t="s">
        <v>171</v>
      </c>
      <c r="E326" s="94"/>
      <c r="F326" s="94"/>
      <c r="G326" s="94">
        <v>100</v>
      </c>
      <c r="H326" s="79"/>
    </row>
    <row r="327" spans="1:8" ht="63" outlineLevel="1">
      <c r="A327" s="98" t="s">
        <v>422</v>
      </c>
      <c r="B327" s="99" t="s">
        <v>731</v>
      </c>
      <c r="C327" s="97" t="s">
        <v>172</v>
      </c>
      <c r="D327" s="97" t="s">
        <v>173</v>
      </c>
      <c r="E327" s="94"/>
      <c r="F327" s="94"/>
      <c r="G327" s="94">
        <v>100</v>
      </c>
      <c r="H327" s="79"/>
    </row>
    <row r="328" spans="1:8" ht="31.5" outlineLevel="1">
      <c r="A328" s="98" t="s">
        <v>732</v>
      </c>
      <c r="B328" s="99" t="s">
        <v>733</v>
      </c>
      <c r="C328" s="97" t="s">
        <v>174</v>
      </c>
      <c r="D328" s="97" t="s">
        <v>175</v>
      </c>
      <c r="E328" s="94"/>
      <c r="F328" s="94"/>
      <c r="G328" s="94">
        <v>100</v>
      </c>
      <c r="H328" s="79"/>
    </row>
    <row r="329" spans="1:8" outlineLevel="1">
      <c r="A329" s="98" t="s">
        <v>734</v>
      </c>
      <c r="B329" s="99" t="s">
        <v>735</v>
      </c>
      <c r="C329" s="97" t="s">
        <v>170</v>
      </c>
      <c r="D329" s="97" t="s">
        <v>174</v>
      </c>
      <c r="E329" s="94"/>
      <c r="F329" s="94"/>
      <c r="G329" s="94">
        <v>100</v>
      </c>
      <c r="H329" s="79"/>
    </row>
    <row r="330" spans="1:8" outlineLevel="1">
      <c r="A330" s="100">
        <v>2</v>
      </c>
      <c r="B330" s="101" t="s">
        <v>440</v>
      </c>
      <c r="C330" s="97"/>
      <c r="D330" s="97"/>
      <c r="E330" s="94"/>
      <c r="F330" s="94"/>
      <c r="G330" s="94"/>
      <c r="H330" s="79"/>
    </row>
    <row r="331" spans="1:8" ht="31.5" outlineLevel="1">
      <c r="A331" s="98" t="s">
        <v>402</v>
      </c>
      <c r="B331" s="99" t="s">
        <v>736</v>
      </c>
      <c r="C331" s="97" t="s">
        <v>174</v>
      </c>
      <c r="D331" s="97" t="s">
        <v>175</v>
      </c>
      <c r="E331" s="94"/>
      <c r="F331" s="94"/>
      <c r="G331" s="94">
        <v>100</v>
      </c>
      <c r="H331" s="79"/>
    </row>
    <row r="332" spans="1:8" ht="63" outlineLevel="1">
      <c r="A332" s="98" t="s">
        <v>403</v>
      </c>
      <c r="B332" s="99" t="s">
        <v>641</v>
      </c>
      <c r="C332" s="97" t="s">
        <v>174</v>
      </c>
      <c r="D332" s="97" t="s">
        <v>176</v>
      </c>
      <c r="E332" s="94"/>
      <c r="F332" s="94"/>
      <c r="G332" s="94">
        <v>100</v>
      </c>
      <c r="H332" s="79"/>
    </row>
    <row r="333" spans="1:8" ht="31.5" outlineLevel="1">
      <c r="A333" s="98" t="s">
        <v>404</v>
      </c>
      <c r="B333" s="99" t="s">
        <v>642</v>
      </c>
      <c r="C333" s="97" t="s">
        <v>176</v>
      </c>
      <c r="D333" s="97" t="s">
        <v>177</v>
      </c>
      <c r="E333" s="94"/>
      <c r="F333" s="94"/>
      <c r="G333" s="94">
        <v>100</v>
      </c>
      <c r="H333" s="79"/>
    </row>
    <row r="334" spans="1:8" ht="47.25" outlineLevel="1">
      <c r="A334" s="100">
        <v>3</v>
      </c>
      <c r="B334" s="101" t="s">
        <v>313</v>
      </c>
      <c r="C334" s="97"/>
      <c r="D334" s="97"/>
      <c r="E334" s="94"/>
      <c r="F334" s="94"/>
      <c r="G334" s="94"/>
      <c r="H334" s="79"/>
    </row>
    <row r="335" spans="1:8" ht="31.5" outlineLevel="1">
      <c r="A335" s="98" t="s">
        <v>441</v>
      </c>
      <c r="B335" s="99" t="s">
        <v>314</v>
      </c>
      <c r="C335" s="97" t="s">
        <v>177</v>
      </c>
      <c r="D335" s="97" t="s">
        <v>176</v>
      </c>
      <c r="E335" s="94"/>
      <c r="F335" s="94"/>
      <c r="G335" s="94">
        <v>100</v>
      </c>
      <c r="H335" s="79"/>
    </row>
    <row r="336" spans="1:8" outlineLevel="1">
      <c r="A336" s="98" t="s">
        <v>359</v>
      </c>
      <c r="B336" s="99" t="s">
        <v>315</v>
      </c>
      <c r="C336" s="97" t="s">
        <v>177</v>
      </c>
      <c r="D336" s="97" t="s">
        <v>467</v>
      </c>
      <c r="E336" s="94"/>
      <c r="F336" s="94"/>
      <c r="G336" s="94">
        <v>100</v>
      </c>
      <c r="H336" s="79"/>
    </row>
    <row r="337" spans="1:8" outlineLevel="1">
      <c r="A337" s="98" t="s">
        <v>361</v>
      </c>
      <c r="B337" s="99" t="s">
        <v>316</v>
      </c>
      <c r="C337" s="97" t="s">
        <v>467</v>
      </c>
      <c r="D337" s="97" t="s">
        <v>468</v>
      </c>
      <c r="E337" s="94"/>
      <c r="F337" s="94"/>
      <c r="G337" s="94">
        <v>100</v>
      </c>
      <c r="H337" s="79"/>
    </row>
    <row r="338" spans="1:8" outlineLevel="1">
      <c r="A338" s="98" t="s">
        <v>317</v>
      </c>
      <c r="B338" s="99" t="s">
        <v>318</v>
      </c>
      <c r="C338" s="97" t="s">
        <v>468</v>
      </c>
      <c r="D338" s="97" t="s">
        <v>469</v>
      </c>
      <c r="E338" s="94"/>
      <c r="F338" s="94"/>
      <c r="G338" s="94">
        <v>100</v>
      </c>
      <c r="H338" s="79"/>
    </row>
    <row r="339" spans="1:8" outlineLevel="1">
      <c r="A339" s="98" t="s">
        <v>319</v>
      </c>
      <c r="B339" s="99" t="s">
        <v>320</v>
      </c>
      <c r="C339" s="97" t="s">
        <v>469</v>
      </c>
      <c r="D339" s="97" t="s">
        <v>470</v>
      </c>
      <c r="E339" s="94"/>
      <c r="F339" s="94"/>
      <c r="G339" s="94">
        <v>100</v>
      </c>
      <c r="H339" s="79"/>
    </row>
    <row r="340" spans="1:8" outlineLevel="1">
      <c r="A340" s="100">
        <v>4</v>
      </c>
      <c r="B340" s="101" t="s">
        <v>623</v>
      </c>
      <c r="C340" s="97"/>
      <c r="D340" s="97"/>
      <c r="E340" s="94"/>
      <c r="F340" s="94"/>
      <c r="G340" s="94"/>
      <c r="H340" s="79"/>
    </row>
    <row r="341" spans="1:8" ht="31.5" outlineLevel="1">
      <c r="A341" s="97" t="s">
        <v>406</v>
      </c>
      <c r="B341" s="236" t="s">
        <v>321</v>
      </c>
      <c r="C341" s="97" t="s">
        <v>52</v>
      </c>
      <c r="D341" s="97" t="s">
        <v>52</v>
      </c>
      <c r="E341" s="94"/>
      <c r="F341" s="94"/>
      <c r="G341" s="94">
        <v>100</v>
      </c>
      <c r="H341" s="79"/>
    </row>
    <row r="342" spans="1:8" ht="63" outlineLevel="1">
      <c r="A342" s="97" t="s">
        <v>407</v>
      </c>
      <c r="B342" s="236" t="s">
        <v>621</v>
      </c>
      <c r="C342" s="97" t="s">
        <v>52</v>
      </c>
      <c r="D342" s="97" t="s">
        <v>53</v>
      </c>
      <c r="E342" s="94"/>
      <c r="F342" s="94"/>
      <c r="G342" s="94">
        <v>100</v>
      </c>
      <c r="H342" s="79"/>
    </row>
    <row r="343" spans="1:8" ht="31.5" outlineLevel="1">
      <c r="A343" s="97" t="s">
        <v>408</v>
      </c>
      <c r="B343" s="236" t="s">
        <v>764</v>
      </c>
      <c r="C343" s="97" t="s">
        <v>52</v>
      </c>
      <c r="D343" s="97" t="s">
        <v>53</v>
      </c>
      <c r="E343" s="94"/>
      <c r="F343" s="94"/>
      <c r="G343" s="94">
        <v>100</v>
      </c>
      <c r="H343" s="79"/>
    </row>
    <row r="344" spans="1:8" ht="31.5" outlineLevel="1">
      <c r="A344" s="97" t="s">
        <v>222</v>
      </c>
      <c r="B344" s="236" t="s">
        <v>765</v>
      </c>
      <c r="C344" s="97" t="s">
        <v>53</v>
      </c>
      <c r="D344" s="97" t="s">
        <v>54</v>
      </c>
      <c r="E344" s="94"/>
      <c r="F344" s="94"/>
      <c r="G344" s="94">
        <v>100</v>
      </c>
      <c r="H344" s="79"/>
    </row>
    <row r="345" spans="1:8" outlineLevel="1">
      <c r="G345" s="154" t="s">
        <v>889</v>
      </c>
      <c r="H345" s="154" t="s">
        <v>378</v>
      </c>
    </row>
    <row r="346" spans="1:8" outlineLevel="1">
      <c r="H346" s="154" t="s">
        <v>709</v>
      </c>
    </row>
    <row r="347" spans="1:8" outlineLevel="1">
      <c r="H347" s="154" t="s">
        <v>266</v>
      </c>
    </row>
    <row r="348" spans="1:8" outlineLevel="1">
      <c r="H348" s="154"/>
    </row>
    <row r="349" spans="1:8" ht="15.75" customHeight="1" outlineLevel="1">
      <c r="A349" s="742" t="s">
        <v>628</v>
      </c>
      <c r="B349" s="742"/>
      <c r="C349" s="742"/>
      <c r="D349" s="742"/>
      <c r="E349" s="742"/>
      <c r="F349" s="742"/>
      <c r="G349" s="742"/>
      <c r="H349" s="742"/>
    </row>
    <row r="350" spans="1:8" ht="15.75" customHeight="1" outlineLevel="1">
      <c r="A350" s="742" t="s">
        <v>455</v>
      </c>
      <c r="B350" s="742"/>
      <c r="C350" s="742"/>
      <c r="D350" s="742"/>
      <c r="E350" s="742"/>
      <c r="F350" s="742"/>
      <c r="G350" s="742"/>
      <c r="H350" s="742"/>
    </row>
    <row r="351" spans="1:8" outlineLevel="1">
      <c r="H351" s="154" t="s">
        <v>322</v>
      </c>
    </row>
    <row r="352" spans="1:8" outlineLevel="1">
      <c r="H352" s="154" t="s">
        <v>323</v>
      </c>
    </row>
    <row r="353" spans="1:8" outlineLevel="1">
      <c r="H353" s="154" t="s">
        <v>324</v>
      </c>
    </row>
    <row r="354" spans="1:8" outlineLevel="1">
      <c r="H354" s="230" t="s">
        <v>325</v>
      </c>
    </row>
    <row r="355" spans="1:8" outlineLevel="1">
      <c r="H355" s="154" t="s">
        <v>2331</v>
      </c>
    </row>
    <row r="356" spans="1:8" outlineLevel="1">
      <c r="H356" s="154" t="s">
        <v>261</v>
      </c>
    </row>
    <row r="357" spans="1:8" outlineLevel="1">
      <c r="A357" s="86"/>
    </row>
    <row r="358" spans="1:8" ht="21.75" customHeight="1" outlineLevel="1">
      <c r="A358" s="743" t="s">
        <v>1159</v>
      </c>
      <c r="B358" s="744"/>
      <c r="C358" s="744"/>
      <c r="D358" s="744"/>
      <c r="E358" s="744"/>
      <c r="F358" s="744"/>
      <c r="G358" s="744"/>
      <c r="H358" s="744"/>
    </row>
    <row r="359" spans="1:8" outlineLevel="1">
      <c r="A359" s="745"/>
      <c r="B359" s="745"/>
      <c r="C359" s="745"/>
      <c r="D359" s="745"/>
      <c r="E359" s="745"/>
      <c r="F359" s="745"/>
      <c r="G359" s="745"/>
      <c r="H359" s="745"/>
    </row>
    <row r="360" spans="1:8" ht="15.75" customHeight="1" outlineLevel="1">
      <c r="A360" s="746" t="s">
        <v>2332</v>
      </c>
      <c r="B360" s="746"/>
      <c r="C360" s="746"/>
      <c r="D360" s="746"/>
      <c r="E360" s="746"/>
      <c r="F360" s="746"/>
      <c r="G360" s="746"/>
      <c r="H360" s="746"/>
    </row>
    <row r="361" spans="1:8" ht="16.5" outlineLevel="1" thickBot="1">
      <c r="A361" s="87"/>
      <c r="B361" s="666"/>
      <c r="C361" s="231"/>
      <c r="D361" s="231"/>
      <c r="E361" s="231"/>
      <c r="F361" s="231"/>
      <c r="G361" s="231"/>
      <c r="H361" s="231"/>
    </row>
    <row r="362" spans="1:8" ht="15.75" customHeight="1" outlineLevel="1">
      <c r="A362" s="750" t="s">
        <v>397</v>
      </c>
      <c r="B362" s="753" t="s">
        <v>649</v>
      </c>
      <c r="C362" s="756" t="s">
        <v>719</v>
      </c>
      <c r="D362" s="756"/>
      <c r="E362" s="756"/>
      <c r="F362" s="756"/>
      <c r="G362" s="757" t="s">
        <v>629</v>
      </c>
      <c r="H362" s="759" t="s">
        <v>630</v>
      </c>
    </row>
    <row r="363" spans="1:8" outlineLevel="1">
      <c r="A363" s="751"/>
      <c r="B363" s="754"/>
      <c r="C363" s="704"/>
      <c r="D363" s="704"/>
      <c r="E363" s="704"/>
      <c r="F363" s="704"/>
      <c r="G363" s="703"/>
      <c r="H363" s="760"/>
    </row>
    <row r="364" spans="1:8" ht="32.25" outlineLevel="1" thickBot="1">
      <c r="A364" s="752"/>
      <c r="B364" s="755"/>
      <c r="C364" s="88" t="s">
        <v>631</v>
      </c>
      <c r="D364" s="88" t="s">
        <v>632</v>
      </c>
      <c r="E364" s="88" t="s">
        <v>631</v>
      </c>
      <c r="F364" s="88" t="s">
        <v>632</v>
      </c>
      <c r="G364" s="758"/>
      <c r="H364" s="761"/>
    </row>
    <row r="365" spans="1:8" outlineLevel="1">
      <c r="A365" s="89">
        <v>1</v>
      </c>
      <c r="B365" s="604">
        <v>2</v>
      </c>
      <c r="C365" s="90">
        <v>3</v>
      </c>
      <c r="D365" s="90">
        <v>4</v>
      </c>
      <c r="E365" s="90"/>
      <c r="F365" s="90"/>
      <c r="G365" s="91">
        <v>5</v>
      </c>
      <c r="H365" s="604">
        <v>6</v>
      </c>
    </row>
    <row r="366" spans="1:8" outlineLevel="1">
      <c r="A366" s="89">
        <v>1</v>
      </c>
      <c r="B366" s="92" t="s">
        <v>598</v>
      </c>
      <c r="C366" s="93"/>
      <c r="D366" s="93"/>
      <c r="E366" s="94"/>
      <c r="F366" s="94"/>
      <c r="G366" s="95"/>
      <c r="H366" s="663"/>
    </row>
    <row r="367" spans="1:8" ht="33.75" customHeight="1" outlineLevel="1">
      <c r="A367" s="96" t="s">
        <v>399</v>
      </c>
      <c r="B367" s="237" t="s">
        <v>599</v>
      </c>
      <c r="C367" s="97" t="s">
        <v>388</v>
      </c>
      <c r="D367" s="97" t="s">
        <v>0</v>
      </c>
      <c r="E367" s="94"/>
      <c r="F367" s="94"/>
      <c r="G367" s="94">
        <v>100</v>
      </c>
      <c r="H367" s="79"/>
    </row>
    <row r="368" spans="1:8" outlineLevel="1">
      <c r="A368" s="97" t="s">
        <v>400</v>
      </c>
      <c r="B368" s="236" t="s">
        <v>329</v>
      </c>
      <c r="C368" s="97" t="s">
        <v>1</v>
      </c>
      <c r="D368" s="97" t="s">
        <v>2</v>
      </c>
      <c r="E368" s="94"/>
      <c r="F368" s="94"/>
      <c r="G368" s="94">
        <v>100</v>
      </c>
      <c r="H368" s="79"/>
    </row>
    <row r="369" spans="1:8" ht="31.5" outlineLevel="1">
      <c r="A369" s="97" t="s">
        <v>411</v>
      </c>
      <c r="B369" s="236" t="s">
        <v>730</v>
      </c>
      <c r="C369" s="97" t="s">
        <v>3</v>
      </c>
      <c r="D369" s="97" t="s">
        <v>4</v>
      </c>
      <c r="E369" s="94"/>
      <c r="F369" s="94"/>
      <c r="G369" s="94">
        <v>100</v>
      </c>
      <c r="H369" s="79"/>
    </row>
    <row r="370" spans="1:8" ht="63" outlineLevel="1">
      <c r="A370" s="98" t="s">
        <v>422</v>
      </c>
      <c r="B370" s="99" t="s">
        <v>731</v>
      </c>
      <c r="C370" s="97" t="s">
        <v>5</v>
      </c>
      <c r="D370" s="97" t="s">
        <v>6</v>
      </c>
      <c r="E370" s="94"/>
      <c r="F370" s="94"/>
      <c r="G370" s="94">
        <v>100</v>
      </c>
      <c r="H370" s="79"/>
    </row>
    <row r="371" spans="1:8" ht="31.5" outlineLevel="1">
      <c r="A371" s="98" t="s">
        <v>732</v>
      </c>
      <c r="B371" s="99" t="s">
        <v>733</v>
      </c>
      <c r="C371" s="97" t="s">
        <v>7</v>
      </c>
      <c r="D371" s="97" t="s">
        <v>6</v>
      </c>
      <c r="E371" s="94"/>
      <c r="F371" s="94"/>
      <c r="G371" s="94">
        <v>100</v>
      </c>
      <c r="H371" s="79"/>
    </row>
    <row r="372" spans="1:8" outlineLevel="1">
      <c r="A372" s="98" t="s">
        <v>734</v>
      </c>
      <c r="B372" s="99" t="s">
        <v>735</v>
      </c>
      <c r="C372" s="97" t="s">
        <v>3</v>
      </c>
      <c r="D372" s="97" t="s">
        <v>7</v>
      </c>
      <c r="E372" s="94"/>
      <c r="F372" s="94"/>
      <c r="G372" s="94">
        <v>100</v>
      </c>
      <c r="H372" s="79"/>
    </row>
    <row r="373" spans="1:8" outlineLevel="1">
      <c r="A373" s="100">
        <v>2</v>
      </c>
      <c r="B373" s="101" t="s">
        <v>440</v>
      </c>
      <c r="C373" s="97"/>
      <c r="D373" s="97"/>
      <c r="E373" s="94"/>
      <c r="F373" s="94"/>
      <c r="G373" s="94">
        <v>100</v>
      </c>
      <c r="H373" s="79"/>
    </row>
    <row r="374" spans="1:8" ht="31.5" outlineLevel="1">
      <c r="A374" s="98" t="s">
        <v>402</v>
      </c>
      <c r="B374" s="99" t="s">
        <v>736</v>
      </c>
      <c r="C374" s="97" t="s">
        <v>388</v>
      </c>
      <c r="D374" s="97" t="s">
        <v>6</v>
      </c>
      <c r="E374" s="94"/>
      <c r="F374" s="94"/>
      <c r="G374" s="94">
        <v>100</v>
      </c>
      <c r="H374" s="79"/>
    </row>
    <row r="375" spans="1:8" ht="63" outlineLevel="1">
      <c r="A375" s="98" t="s">
        <v>403</v>
      </c>
      <c r="B375" s="99" t="s">
        <v>641</v>
      </c>
      <c r="C375" s="97" t="s">
        <v>7</v>
      </c>
      <c r="D375" s="97" t="s">
        <v>8</v>
      </c>
      <c r="E375" s="94"/>
      <c r="F375" s="94"/>
      <c r="G375" s="94">
        <v>100</v>
      </c>
      <c r="H375" s="79"/>
    </row>
    <row r="376" spans="1:8" ht="31.5" outlineLevel="1">
      <c r="A376" s="98" t="s">
        <v>404</v>
      </c>
      <c r="B376" s="99" t="s">
        <v>642</v>
      </c>
      <c r="C376" s="97" t="s">
        <v>8</v>
      </c>
      <c r="D376" s="97" t="s">
        <v>9</v>
      </c>
      <c r="E376" s="94"/>
      <c r="F376" s="94"/>
      <c r="G376" s="94">
        <v>100</v>
      </c>
      <c r="H376" s="79"/>
    </row>
    <row r="377" spans="1:8" ht="47.25" outlineLevel="1">
      <c r="A377" s="100">
        <v>3</v>
      </c>
      <c r="B377" s="101" t="s">
        <v>313</v>
      </c>
      <c r="C377" s="97"/>
      <c r="D377" s="97"/>
      <c r="E377" s="94"/>
      <c r="F377" s="94"/>
      <c r="G377" s="94"/>
      <c r="H377" s="79"/>
    </row>
    <row r="378" spans="1:8" ht="31.5" outlineLevel="1">
      <c r="A378" s="98" t="s">
        <v>441</v>
      </c>
      <c r="B378" s="99" t="s">
        <v>314</v>
      </c>
      <c r="C378" s="97" t="s">
        <v>177</v>
      </c>
      <c r="D378" s="97" t="s">
        <v>176</v>
      </c>
      <c r="E378" s="94"/>
      <c r="F378" s="94"/>
      <c r="G378" s="94">
        <v>100</v>
      </c>
      <c r="H378" s="79"/>
    </row>
    <row r="379" spans="1:8" outlineLevel="1">
      <c r="A379" s="98" t="s">
        <v>359</v>
      </c>
      <c r="B379" s="99" t="s">
        <v>315</v>
      </c>
      <c r="C379" s="97" t="s">
        <v>177</v>
      </c>
      <c r="D379" s="97" t="s">
        <v>467</v>
      </c>
      <c r="E379" s="94"/>
      <c r="F379" s="94"/>
      <c r="G379" s="94">
        <v>100</v>
      </c>
      <c r="H379" s="79"/>
    </row>
    <row r="380" spans="1:8" outlineLevel="1">
      <c r="A380" s="98" t="s">
        <v>361</v>
      </c>
      <c r="B380" s="99" t="s">
        <v>316</v>
      </c>
      <c r="C380" s="97" t="s">
        <v>467</v>
      </c>
      <c r="D380" s="97" t="s">
        <v>468</v>
      </c>
      <c r="E380" s="94"/>
      <c r="F380" s="94"/>
      <c r="G380" s="94">
        <v>100</v>
      </c>
      <c r="H380" s="79"/>
    </row>
    <row r="381" spans="1:8" outlineLevel="1">
      <c r="A381" s="98" t="s">
        <v>317</v>
      </c>
      <c r="B381" s="99" t="s">
        <v>318</v>
      </c>
      <c r="C381" s="97" t="s">
        <v>468</v>
      </c>
      <c r="D381" s="97" t="s">
        <v>469</v>
      </c>
      <c r="E381" s="94"/>
      <c r="F381" s="94"/>
      <c r="G381" s="94">
        <v>100</v>
      </c>
      <c r="H381" s="79"/>
    </row>
    <row r="382" spans="1:8" outlineLevel="1">
      <c r="A382" s="98" t="s">
        <v>319</v>
      </c>
      <c r="B382" s="99" t="s">
        <v>320</v>
      </c>
      <c r="C382" s="97" t="s">
        <v>469</v>
      </c>
      <c r="D382" s="97" t="s">
        <v>470</v>
      </c>
      <c r="E382" s="94"/>
      <c r="F382" s="94"/>
      <c r="G382" s="94">
        <v>100</v>
      </c>
      <c r="H382" s="79"/>
    </row>
    <row r="383" spans="1:8" outlineLevel="1">
      <c r="A383" s="100">
        <v>4</v>
      </c>
      <c r="B383" s="101" t="s">
        <v>623</v>
      </c>
      <c r="C383" s="97"/>
      <c r="D383" s="97"/>
      <c r="E383" s="94"/>
      <c r="F383" s="94"/>
      <c r="G383" s="94"/>
      <c r="H383" s="79"/>
    </row>
    <row r="384" spans="1:8" ht="31.5" outlineLevel="1">
      <c r="A384" s="97" t="s">
        <v>406</v>
      </c>
      <c r="B384" s="236" t="s">
        <v>321</v>
      </c>
      <c r="C384" s="97" t="s">
        <v>790</v>
      </c>
      <c r="D384" s="97" t="s">
        <v>790</v>
      </c>
      <c r="E384" s="94"/>
      <c r="F384" s="94"/>
      <c r="G384" s="94">
        <v>100</v>
      </c>
      <c r="H384" s="79"/>
    </row>
    <row r="385" spans="1:8" ht="63" outlineLevel="1">
      <c r="A385" s="97" t="s">
        <v>407</v>
      </c>
      <c r="B385" s="236" t="s">
        <v>621</v>
      </c>
      <c r="C385" s="97" t="s">
        <v>790</v>
      </c>
      <c r="D385" s="97" t="s">
        <v>791</v>
      </c>
      <c r="E385" s="94"/>
      <c r="F385" s="94"/>
      <c r="G385" s="94">
        <v>100</v>
      </c>
      <c r="H385" s="79"/>
    </row>
    <row r="386" spans="1:8" ht="31.5" outlineLevel="1">
      <c r="A386" s="97" t="s">
        <v>408</v>
      </c>
      <c r="B386" s="236" t="s">
        <v>764</v>
      </c>
      <c r="C386" s="97" t="s">
        <v>790</v>
      </c>
      <c r="D386" s="97" t="s">
        <v>791</v>
      </c>
      <c r="E386" s="94"/>
      <c r="F386" s="94"/>
      <c r="G386" s="94">
        <v>100</v>
      </c>
      <c r="H386" s="79"/>
    </row>
    <row r="387" spans="1:8" ht="31.5" outlineLevel="1">
      <c r="A387" s="97" t="s">
        <v>222</v>
      </c>
      <c r="B387" s="236" t="s">
        <v>765</v>
      </c>
      <c r="C387" s="97" t="s">
        <v>791</v>
      </c>
      <c r="D387" s="97" t="s">
        <v>792</v>
      </c>
      <c r="E387" s="94"/>
      <c r="F387" s="94"/>
      <c r="G387" s="94">
        <v>100</v>
      </c>
      <c r="H387" s="79"/>
    </row>
    <row r="388" spans="1:8" outlineLevel="1">
      <c r="A388" s="263"/>
      <c r="B388" s="264"/>
      <c r="C388" s="263"/>
      <c r="D388" s="263"/>
      <c r="E388" s="83"/>
      <c r="F388" s="83"/>
      <c r="G388" s="272" t="s">
        <v>890</v>
      </c>
      <c r="H388" s="154" t="s">
        <v>378</v>
      </c>
    </row>
    <row r="389" spans="1:8" outlineLevel="1">
      <c r="A389" s="263"/>
      <c r="B389" s="264"/>
      <c r="C389" s="263"/>
      <c r="D389" s="263"/>
      <c r="E389" s="83"/>
      <c r="F389" s="83"/>
      <c r="G389" s="83"/>
      <c r="H389" s="154" t="s">
        <v>709</v>
      </c>
    </row>
    <row r="390" spans="1:8" outlineLevel="1">
      <c r="A390" s="263"/>
      <c r="B390" s="264"/>
      <c r="C390" s="263"/>
      <c r="D390" s="263"/>
      <c r="E390" s="83"/>
      <c r="F390" s="83"/>
      <c r="G390" s="83"/>
      <c r="H390" s="154" t="s">
        <v>266</v>
      </c>
    </row>
    <row r="391" spans="1:8" outlineLevel="1">
      <c r="H391" s="154"/>
    </row>
    <row r="392" spans="1:8" ht="15.75" customHeight="1" outlineLevel="1">
      <c r="A392" s="742" t="s">
        <v>628</v>
      </c>
      <c r="B392" s="742"/>
      <c r="C392" s="742"/>
      <c r="D392" s="742"/>
      <c r="E392" s="742"/>
      <c r="F392" s="742"/>
      <c r="G392" s="742"/>
      <c r="H392" s="742"/>
    </row>
    <row r="393" spans="1:8" ht="15.75" customHeight="1" outlineLevel="1">
      <c r="A393" s="742" t="s">
        <v>455</v>
      </c>
      <c r="B393" s="742"/>
      <c r="C393" s="742"/>
      <c r="D393" s="742"/>
      <c r="E393" s="742"/>
      <c r="F393" s="742"/>
      <c r="G393" s="742"/>
      <c r="H393" s="742"/>
    </row>
    <row r="394" spans="1:8" outlineLevel="1">
      <c r="H394" s="154" t="s">
        <v>322</v>
      </c>
    </row>
    <row r="395" spans="1:8" outlineLevel="1">
      <c r="H395" s="154" t="s">
        <v>323</v>
      </c>
    </row>
    <row r="396" spans="1:8" outlineLevel="1">
      <c r="H396" s="154" t="s">
        <v>324</v>
      </c>
    </row>
    <row r="397" spans="1:8" outlineLevel="1">
      <c r="H397" s="230" t="s">
        <v>325</v>
      </c>
    </row>
    <row r="398" spans="1:8" outlineLevel="1">
      <c r="H398" s="154" t="s">
        <v>2331</v>
      </c>
    </row>
    <row r="399" spans="1:8" outlineLevel="1">
      <c r="H399" s="154" t="s">
        <v>261</v>
      </c>
    </row>
    <row r="400" spans="1:8" outlineLevel="1">
      <c r="A400" s="86"/>
    </row>
    <row r="401" spans="1:8" ht="32.25" customHeight="1" outlineLevel="1">
      <c r="A401" s="748" t="s">
        <v>1160</v>
      </c>
      <c r="B401" s="749"/>
      <c r="C401" s="749"/>
      <c r="D401" s="749"/>
      <c r="E401" s="749"/>
      <c r="F401" s="749"/>
      <c r="G401" s="749"/>
      <c r="H401" s="749"/>
    </row>
    <row r="402" spans="1:8" outlineLevel="1">
      <c r="A402" s="745"/>
      <c r="B402" s="745"/>
      <c r="C402" s="745"/>
      <c r="D402" s="745"/>
      <c r="E402" s="745"/>
      <c r="F402" s="745"/>
      <c r="G402" s="745"/>
      <c r="H402" s="745"/>
    </row>
    <row r="403" spans="1:8" ht="15.75" customHeight="1" outlineLevel="1">
      <c r="A403" s="746" t="s">
        <v>2332</v>
      </c>
      <c r="B403" s="746"/>
      <c r="C403" s="746"/>
      <c r="D403" s="746"/>
      <c r="E403" s="746"/>
      <c r="F403" s="746"/>
      <c r="G403" s="746"/>
      <c r="H403" s="746"/>
    </row>
    <row r="404" spans="1:8" ht="16.5" outlineLevel="1" thickBot="1">
      <c r="A404" s="87"/>
      <c r="B404" s="666"/>
      <c r="C404" s="231"/>
      <c r="D404" s="231"/>
      <c r="E404" s="231"/>
      <c r="F404" s="231"/>
      <c r="G404" s="231"/>
      <c r="H404" s="231"/>
    </row>
    <row r="405" spans="1:8" ht="15.75" customHeight="1" outlineLevel="1">
      <c r="A405" s="750" t="s">
        <v>397</v>
      </c>
      <c r="B405" s="753" t="s">
        <v>649</v>
      </c>
      <c r="C405" s="756" t="s">
        <v>719</v>
      </c>
      <c r="D405" s="756"/>
      <c r="E405" s="756"/>
      <c r="F405" s="756"/>
      <c r="G405" s="757" t="s">
        <v>629</v>
      </c>
      <c r="H405" s="759" t="s">
        <v>630</v>
      </c>
    </row>
    <row r="406" spans="1:8" outlineLevel="1">
      <c r="A406" s="751"/>
      <c r="B406" s="754"/>
      <c r="C406" s="704"/>
      <c r="D406" s="704"/>
      <c r="E406" s="704"/>
      <c r="F406" s="704"/>
      <c r="G406" s="703"/>
      <c r="H406" s="760"/>
    </row>
    <row r="407" spans="1:8" ht="32.25" outlineLevel="1" thickBot="1">
      <c r="A407" s="752"/>
      <c r="B407" s="755"/>
      <c r="C407" s="88" t="s">
        <v>631</v>
      </c>
      <c r="D407" s="88" t="s">
        <v>632</v>
      </c>
      <c r="E407" s="88" t="s">
        <v>631</v>
      </c>
      <c r="F407" s="88" t="s">
        <v>632</v>
      </c>
      <c r="G407" s="758"/>
      <c r="H407" s="761"/>
    </row>
    <row r="408" spans="1:8" outlineLevel="1">
      <c r="A408" s="89">
        <v>1</v>
      </c>
      <c r="B408" s="604">
        <v>2</v>
      </c>
      <c r="C408" s="90">
        <v>3</v>
      </c>
      <c r="D408" s="90">
        <v>4</v>
      </c>
      <c r="E408" s="90"/>
      <c r="F408" s="90"/>
      <c r="G408" s="91">
        <v>5</v>
      </c>
      <c r="H408" s="604">
        <v>6</v>
      </c>
    </row>
    <row r="409" spans="1:8" ht="15.75" customHeight="1" outlineLevel="1">
      <c r="A409" s="89">
        <v>1</v>
      </c>
      <c r="B409" s="92" t="s">
        <v>598</v>
      </c>
      <c r="C409" s="90"/>
      <c r="D409" s="90"/>
      <c r="E409" s="94"/>
      <c r="F409" s="94"/>
      <c r="G409" s="95"/>
      <c r="H409" s="663"/>
    </row>
    <row r="410" spans="1:8" outlineLevel="1">
      <c r="A410" s="96" t="s">
        <v>399</v>
      </c>
      <c r="B410" s="237" t="s">
        <v>599</v>
      </c>
      <c r="C410" s="97" t="s">
        <v>174</v>
      </c>
      <c r="D410" s="97" t="s">
        <v>482</v>
      </c>
      <c r="E410" s="94"/>
      <c r="F410" s="94"/>
      <c r="G410" s="94">
        <v>100</v>
      </c>
      <c r="H410" s="79"/>
    </row>
    <row r="411" spans="1:8" outlineLevel="1">
      <c r="A411" s="97" t="s">
        <v>400</v>
      </c>
      <c r="B411" s="236" t="s">
        <v>329</v>
      </c>
      <c r="C411" s="97" t="s">
        <v>483</v>
      </c>
      <c r="D411" s="97" t="s">
        <v>484</v>
      </c>
      <c r="E411" s="94"/>
      <c r="F411" s="94"/>
      <c r="G411" s="94">
        <v>100</v>
      </c>
      <c r="H411" s="79"/>
    </row>
    <row r="412" spans="1:8" ht="31.5" outlineLevel="1">
      <c r="A412" s="97" t="s">
        <v>411</v>
      </c>
      <c r="B412" s="236" t="s">
        <v>730</v>
      </c>
      <c r="C412" s="97" t="s">
        <v>485</v>
      </c>
      <c r="D412" s="97" t="s">
        <v>486</v>
      </c>
      <c r="E412" s="94"/>
      <c r="F412" s="94"/>
      <c r="G412" s="94">
        <v>100</v>
      </c>
      <c r="H412" s="79"/>
    </row>
    <row r="413" spans="1:8" ht="63" outlineLevel="1">
      <c r="A413" s="98" t="s">
        <v>422</v>
      </c>
      <c r="B413" s="99" t="s">
        <v>731</v>
      </c>
      <c r="C413" s="97" t="s">
        <v>487</v>
      </c>
      <c r="D413" s="97" t="s">
        <v>2103</v>
      </c>
      <c r="E413" s="94"/>
      <c r="F413" s="94"/>
      <c r="G413" s="94">
        <v>100</v>
      </c>
      <c r="H413" s="79"/>
    </row>
    <row r="414" spans="1:8" ht="31.5" outlineLevel="1">
      <c r="A414" s="98" t="s">
        <v>732</v>
      </c>
      <c r="B414" s="99" t="s">
        <v>733</v>
      </c>
      <c r="C414" s="97" t="s">
        <v>46</v>
      </c>
      <c r="D414" s="97" t="s">
        <v>45</v>
      </c>
      <c r="E414" s="94"/>
      <c r="F414" s="94"/>
      <c r="G414" s="94">
        <v>100</v>
      </c>
      <c r="H414" s="79"/>
    </row>
    <row r="415" spans="1:8" outlineLevel="1">
      <c r="A415" s="98" t="s">
        <v>734</v>
      </c>
      <c r="B415" s="99" t="s">
        <v>735</v>
      </c>
      <c r="C415" s="97" t="s">
        <v>485</v>
      </c>
      <c r="D415" s="97" t="s">
        <v>46</v>
      </c>
      <c r="E415" s="94"/>
      <c r="F415" s="94"/>
      <c r="G415" s="94">
        <v>100</v>
      </c>
      <c r="H415" s="79"/>
    </row>
    <row r="416" spans="1:8" outlineLevel="1">
      <c r="A416" s="100">
        <v>2</v>
      </c>
      <c r="B416" s="101" t="s">
        <v>440</v>
      </c>
      <c r="C416" s="97"/>
      <c r="D416" s="97"/>
      <c r="E416" s="94"/>
      <c r="F416" s="94"/>
      <c r="G416" s="94"/>
      <c r="H416" s="79"/>
    </row>
    <row r="417" spans="1:8" ht="31.5" outlineLevel="1">
      <c r="A417" s="98" t="s">
        <v>402</v>
      </c>
      <c r="B417" s="99" t="s">
        <v>736</v>
      </c>
      <c r="C417" s="97" t="s">
        <v>46</v>
      </c>
      <c r="D417" s="97" t="s">
        <v>45</v>
      </c>
      <c r="E417" s="94"/>
      <c r="F417" s="94"/>
      <c r="G417" s="94">
        <v>100</v>
      </c>
      <c r="H417" s="79"/>
    </row>
    <row r="418" spans="1:8" ht="63" outlineLevel="1">
      <c r="A418" s="98" t="s">
        <v>403</v>
      </c>
      <c r="B418" s="99" t="s">
        <v>641</v>
      </c>
      <c r="C418" s="97" t="s">
        <v>46</v>
      </c>
      <c r="D418" s="97" t="s">
        <v>47</v>
      </c>
      <c r="E418" s="94"/>
      <c r="F418" s="94"/>
      <c r="G418" s="94">
        <v>100</v>
      </c>
      <c r="H418" s="79"/>
    </row>
    <row r="419" spans="1:8" ht="31.5" outlineLevel="1">
      <c r="A419" s="98" t="s">
        <v>404</v>
      </c>
      <c r="B419" s="99" t="s">
        <v>642</v>
      </c>
      <c r="C419" s="97" t="s">
        <v>47</v>
      </c>
      <c r="D419" s="97" t="s">
        <v>48</v>
      </c>
      <c r="E419" s="94"/>
      <c r="F419" s="94"/>
      <c r="G419" s="94">
        <v>100</v>
      </c>
      <c r="H419" s="79"/>
    </row>
    <row r="420" spans="1:8" ht="47.25" outlineLevel="1">
      <c r="A420" s="100">
        <v>3</v>
      </c>
      <c r="B420" s="101" t="s">
        <v>313</v>
      </c>
      <c r="C420" s="97"/>
      <c r="D420" s="97"/>
      <c r="E420" s="94"/>
      <c r="F420" s="94"/>
      <c r="G420" s="94">
        <v>100</v>
      </c>
      <c r="H420" s="79"/>
    </row>
    <row r="421" spans="1:8" ht="31.5" outlineLevel="1">
      <c r="A421" s="98" t="s">
        <v>441</v>
      </c>
      <c r="B421" s="99" t="s">
        <v>314</v>
      </c>
      <c r="C421" s="97" t="s">
        <v>48</v>
      </c>
      <c r="D421" s="97" t="s">
        <v>47</v>
      </c>
      <c r="E421" s="94"/>
      <c r="F421" s="94"/>
      <c r="G421" s="94">
        <v>100</v>
      </c>
      <c r="H421" s="79"/>
    </row>
    <row r="422" spans="1:8" outlineLevel="1">
      <c r="A422" s="98" t="s">
        <v>359</v>
      </c>
      <c r="B422" s="99" t="s">
        <v>315</v>
      </c>
      <c r="C422" s="97" t="s">
        <v>48</v>
      </c>
      <c r="D422" s="97" t="s">
        <v>49</v>
      </c>
      <c r="E422" s="94"/>
      <c r="F422" s="94"/>
      <c r="G422" s="94">
        <v>100</v>
      </c>
      <c r="H422" s="79"/>
    </row>
    <row r="423" spans="1:8" outlineLevel="1">
      <c r="A423" s="98" t="s">
        <v>361</v>
      </c>
      <c r="B423" s="99" t="s">
        <v>316</v>
      </c>
      <c r="C423" s="97" t="s">
        <v>49</v>
      </c>
      <c r="D423" s="97" t="s">
        <v>50</v>
      </c>
      <c r="E423" s="94"/>
      <c r="F423" s="94"/>
      <c r="G423" s="94">
        <v>100</v>
      </c>
      <c r="H423" s="79"/>
    </row>
    <row r="424" spans="1:8" outlineLevel="1">
      <c r="A424" s="98" t="s">
        <v>317</v>
      </c>
      <c r="B424" s="99" t="s">
        <v>318</v>
      </c>
      <c r="C424" s="97" t="s">
        <v>50</v>
      </c>
      <c r="D424" s="97" t="s">
        <v>51</v>
      </c>
      <c r="E424" s="94"/>
      <c r="F424" s="94"/>
      <c r="G424" s="94">
        <v>100</v>
      </c>
      <c r="H424" s="79"/>
    </row>
    <row r="425" spans="1:8" outlineLevel="1">
      <c r="A425" s="98" t="s">
        <v>319</v>
      </c>
      <c r="B425" s="99" t="s">
        <v>320</v>
      </c>
      <c r="C425" s="97" t="s">
        <v>51</v>
      </c>
      <c r="D425" s="97" t="s">
        <v>52</v>
      </c>
      <c r="E425" s="94"/>
      <c r="F425" s="94"/>
      <c r="G425" s="94">
        <v>100</v>
      </c>
      <c r="H425" s="79"/>
    </row>
    <row r="426" spans="1:8" outlineLevel="1">
      <c r="A426" s="100">
        <v>4</v>
      </c>
      <c r="B426" s="101" t="s">
        <v>623</v>
      </c>
      <c r="C426" s="97"/>
      <c r="D426" s="97"/>
      <c r="E426" s="94"/>
      <c r="F426" s="94"/>
      <c r="G426" s="94">
        <v>100</v>
      </c>
      <c r="H426" s="79"/>
    </row>
    <row r="427" spans="1:8" ht="31.5" outlineLevel="1">
      <c r="A427" s="97" t="s">
        <v>406</v>
      </c>
      <c r="B427" s="236" t="s">
        <v>321</v>
      </c>
      <c r="C427" s="97" t="s">
        <v>52</v>
      </c>
      <c r="D427" s="97" t="s">
        <v>52</v>
      </c>
      <c r="E427" s="94"/>
      <c r="F427" s="94"/>
      <c r="G427" s="94">
        <v>100</v>
      </c>
      <c r="H427" s="79"/>
    </row>
    <row r="428" spans="1:8" ht="63" outlineLevel="1">
      <c r="A428" s="97" t="s">
        <v>407</v>
      </c>
      <c r="B428" s="236" t="s">
        <v>621</v>
      </c>
      <c r="C428" s="97" t="s">
        <v>52</v>
      </c>
      <c r="D428" s="97" t="s">
        <v>53</v>
      </c>
      <c r="E428" s="94"/>
      <c r="F428" s="94"/>
      <c r="G428" s="94">
        <v>100</v>
      </c>
      <c r="H428" s="79"/>
    </row>
    <row r="429" spans="1:8" ht="31.5" outlineLevel="1">
      <c r="A429" s="97" t="s">
        <v>408</v>
      </c>
      <c r="B429" s="236" t="s">
        <v>764</v>
      </c>
      <c r="C429" s="97" t="s">
        <v>52</v>
      </c>
      <c r="D429" s="97" t="s">
        <v>53</v>
      </c>
      <c r="E429" s="94"/>
      <c r="F429" s="94"/>
      <c r="G429" s="94">
        <v>100</v>
      </c>
      <c r="H429" s="79"/>
    </row>
    <row r="430" spans="1:8" ht="31.5" outlineLevel="1">
      <c r="A430" s="97" t="s">
        <v>222</v>
      </c>
      <c r="B430" s="236" t="s">
        <v>765</v>
      </c>
      <c r="C430" s="97" t="s">
        <v>53</v>
      </c>
      <c r="D430" s="97" t="s">
        <v>54</v>
      </c>
      <c r="E430" s="94"/>
      <c r="F430" s="94"/>
      <c r="G430" s="94">
        <v>100</v>
      </c>
      <c r="H430" s="79"/>
    </row>
    <row r="431" spans="1:8" outlineLevel="1">
      <c r="A431" s="263"/>
      <c r="B431" s="264"/>
      <c r="C431" s="263"/>
      <c r="D431" s="263"/>
      <c r="E431" s="263"/>
      <c r="F431" s="263"/>
      <c r="G431" s="265" t="s">
        <v>891</v>
      </c>
      <c r="H431" s="154" t="s">
        <v>378</v>
      </c>
    </row>
    <row r="432" spans="1:8" outlineLevel="1">
      <c r="H432" s="154" t="s">
        <v>709</v>
      </c>
    </row>
    <row r="433" spans="1:8" outlineLevel="1">
      <c r="H433" s="154" t="s">
        <v>266</v>
      </c>
    </row>
    <row r="434" spans="1:8" outlineLevel="1">
      <c r="H434" s="154"/>
    </row>
    <row r="435" spans="1:8" ht="15.75" customHeight="1" outlineLevel="1">
      <c r="A435" s="742" t="s">
        <v>628</v>
      </c>
      <c r="B435" s="742"/>
      <c r="C435" s="742"/>
      <c r="D435" s="742"/>
      <c r="E435" s="742"/>
      <c r="F435" s="742"/>
      <c r="G435" s="742"/>
      <c r="H435" s="742"/>
    </row>
    <row r="436" spans="1:8" ht="15.75" customHeight="1" outlineLevel="1">
      <c r="A436" s="742" t="s">
        <v>455</v>
      </c>
      <c r="B436" s="742"/>
      <c r="C436" s="742"/>
      <c r="D436" s="742"/>
      <c r="E436" s="742"/>
      <c r="F436" s="742"/>
      <c r="G436" s="742"/>
      <c r="H436" s="742"/>
    </row>
    <row r="437" spans="1:8" outlineLevel="1">
      <c r="H437" s="154" t="s">
        <v>322</v>
      </c>
    </row>
    <row r="438" spans="1:8" outlineLevel="1">
      <c r="H438" s="154" t="s">
        <v>323</v>
      </c>
    </row>
    <row r="439" spans="1:8" outlineLevel="1">
      <c r="H439" s="154" t="s">
        <v>324</v>
      </c>
    </row>
    <row r="440" spans="1:8" outlineLevel="1">
      <c r="H440" s="230" t="s">
        <v>325</v>
      </c>
    </row>
    <row r="441" spans="1:8" outlineLevel="1">
      <c r="H441" s="154" t="s">
        <v>2331</v>
      </c>
    </row>
    <row r="442" spans="1:8" outlineLevel="1">
      <c r="H442" s="154" t="s">
        <v>261</v>
      </c>
    </row>
    <row r="443" spans="1:8" ht="35.25" customHeight="1" outlineLevel="1">
      <c r="A443" s="86"/>
    </row>
    <row r="444" spans="1:8" ht="15.75" customHeight="1" outlineLevel="1">
      <c r="A444" s="748" t="s">
        <v>1161</v>
      </c>
      <c r="B444" s="749"/>
      <c r="C444" s="749"/>
      <c r="D444" s="749"/>
      <c r="E444" s="749"/>
      <c r="F444" s="749"/>
      <c r="G444" s="749"/>
      <c r="H444" s="749"/>
    </row>
    <row r="445" spans="1:8" ht="15.75" customHeight="1" outlineLevel="1">
      <c r="A445" s="664"/>
      <c r="B445" s="665"/>
      <c r="C445" s="665"/>
      <c r="D445" s="665"/>
      <c r="E445" s="665"/>
      <c r="F445" s="665"/>
      <c r="G445" s="665"/>
      <c r="H445" s="665"/>
    </row>
    <row r="446" spans="1:8" ht="15.75" customHeight="1" outlineLevel="1">
      <c r="A446" s="746" t="s">
        <v>2332</v>
      </c>
      <c r="B446" s="746"/>
      <c r="C446" s="746"/>
      <c r="D446" s="746"/>
      <c r="E446" s="746"/>
      <c r="F446" s="746"/>
      <c r="G446" s="746"/>
      <c r="H446" s="746"/>
    </row>
    <row r="447" spans="1:8" ht="16.5" outlineLevel="1" thickBot="1">
      <c r="A447" s="87"/>
      <c r="B447" s="666"/>
      <c r="C447" s="231"/>
      <c r="D447" s="231"/>
      <c r="E447" s="231"/>
      <c r="F447" s="231"/>
      <c r="G447" s="231"/>
      <c r="H447" s="231"/>
    </row>
    <row r="448" spans="1:8" ht="15.75" customHeight="1" outlineLevel="1">
      <c r="A448" s="750" t="s">
        <v>397</v>
      </c>
      <c r="B448" s="753" t="s">
        <v>649</v>
      </c>
      <c r="C448" s="756" t="s">
        <v>719</v>
      </c>
      <c r="D448" s="756"/>
      <c r="E448" s="756"/>
      <c r="F448" s="756"/>
      <c r="G448" s="757" t="s">
        <v>629</v>
      </c>
      <c r="H448" s="759" t="s">
        <v>630</v>
      </c>
    </row>
    <row r="449" spans="1:8" outlineLevel="1">
      <c r="A449" s="751"/>
      <c r="B449" s="754"/>
      <c r="C449" s="704"/>
      <c r="D449" s="704"/>
      <c r="E449" s="704"/>
      <c r="F449" s="704"/>
      <c r="G449" s="703"/>
      <c r="H449" s="760"/>
    </row>
    <row r="450" spans="1:8" ht="32.25" outlineLevel="1" thickBot="1">
      <c r="A450" s="752"/>
      <c r="B450" s="755"/>
      <c r="C450" s="88" t="s">
        <v>631</v>
      </c>
      <c r="D450" s="88" t="s">
        <v>632</v>
      </c>
      <c r="E450" s="88" t="s">
        <v>631</v>
      </c>
      <c r="F450" s="88" t="s">
        <v>632</v>
      </c>
      <c r="G450" s="758"/>
      <c r="H450" s="761"/>
    </row>
    <row r="451" spans="1:8" outlineLevel="1">
      <c r="A451" s="89">
        <v>1</v>
      </c>
      <c r="B451" s="604">
        <v>2</v>
      </c>
      <c r="C451" s="90">
        <v>3</v>
      </c>
      <c r="D451" s="90">
        <v>4</v>
      </c>
      <c r="E451" s="90"/>
      <c r="F451" s="90"/>
      <c r="G451" s="91">
        <v>5</v>
      </c>
      <c r="H451" s="604">
        <v>6</v>
      </c>
    </row>
    <row r="452" spans="1:8" outlineLevel="1">
      <c r="A452" s="89">
        <v>1</v>
      </c>
      <c r="B452" s="92" t="s">
        <v>598</v>
      </c>
      <c r="C452" s="90"/>
      <c r="D452" s="90"/>
      <c r="E452" s="94"/>
      <c r="F452" s="94"/>
      <c r="G452" s="95"/>
      <c r="H452" s="663"/>
    </row>
    <row r="453" spans="1:8" outlineLevel="1">
      <c r="A453" s="96" t="s">
        <v>399</v>
      </c>
      <c r="B453" s="237" t="s">
        <v>599</v>
      </c>
      <c r="C453" s="97" t="s">
        <v>129</v>
      </c>
      <c r="D453" s="97" t="s">
        <v>571</v>
      </c>
      <c r="E453" s="94"/>
      <c r="F453" s="94"/>
      <c r="G453" s="94"/>
      <c r="H453" s="79"/>
    </row>
    <row r="454" spans="1:8" outlineLevel="1">
      <c r="A454" s="97" t="s">
        <v>400</v>
      </c>
      <c r="B454" s="236" t="s">
        <v>329</v>
      </c>
      <c r="C454" s="97" t="s">
        <v>572</v>
      </c>
      <c r="D454" s="97" t="s">
        <v>573</v>
      </c>
      <c r="E454" s="94"/>
      <c r="F454" s="94"/>
      <c r="G454" s="94"/>
      <c r="H454" s="79"/>
    </row>
    <row r="455" spans="1:8" ht="31.5" outlineLevel="1">
      <c r="A455" s="97" t="s">
        <v>411</v>
      </c>
      <c r="B455" s="236" t="s">
        <v>730</v>
      </c>
      <c r="C455" s="97" t="s">
        <v>681</v>
      </c>
      <c r="D455" s="97" t="s">
        <v>1162</v>
      </c>
      <c r="E455" s="94"/>
      <c r="F455" s="94"/>
      <c r="G455" s="94"/>
      <c r="H455" s="79"/>
    </row>
    <row r="456" spans="1:8" ht="63" outlineLevel="1">
      <c r="A456" s="98" t="s">
        <v>422</v>
      </c>
      <c r="B456" s="99" t="s">
        <v>731</v>
      </c>
      <c r="C456" s="97" t="s">
        <v>792</v>
      </c>
      <c r="D456" s="97" t="s">
        <v>130</v>
      </c>
      <c r="E456" s="94"/>
      <c r="F456" s="94"/>
      <c r="G456" s="94"/>
      <c r="H456" s="79"/>
    </row>
    <row r="457" spans="1:8" ht="31.5" outlineLevel="1">
      <c r="A457" s="98" t="s">
        <v>732</v>
      </c>
      <c r="B457" s="99" t="s">
        <v>733</v>
      </c>
      <c r="C457" s="97" t="s">
        <v>46</v>
      </c>
      <c r="D457" s="97" t="s">
        <v>45</v>
      </c>
      <c r="E457" s="94"/>
      <c r="F457" s="94"/>
      <c r="G457" s="94"/>
      <c r="H457" s="79"/>
    </row>
    <row r="458" spans="1:8" outlineLevel="1">
      <c r="A458" s="98" t="s">
        <v>734</v>
      </c>
      <c r="B458" s="99" t="s">
        <v>735</v>
      </c>
      <c r="C458" s="97" t="s">
        <v>2097</v>
      </c>
      <c r="D458" s="97" t="s">
        <v>46</v>
      </c>
      <c r="E458" s="94"/>
      <c r="F458" s="94"/>
      <c r="G458" s="94"/>
      <c r="H458" s="79"/>
    </row>
    <row r="459" spans="1:8" outlineLevel="1">
      <c r="A459" s="100">
        <v>2</v>
      </c>
      <c r="B459" s="101" t="s">
        <v>440</v>
      </c>
      <c r="C459" s="97"/>
      <c r="D459" s="97"/>
      <c r="E459" s="94"/>
      <c r="F459" s="94"/>
      <c r="G459" s="94"/>
      <c r="H459" s="79"/>
    </row>
    <row r="460" spans="1:8" ht="31.5" outlineLevel="1">
      <c r="A460" s="98" t="s">
        <v>402</v>
      </c>
      <c r="B460" s="99" t="s">
        <v>736</v>
      </c>
      <c r="C460" s="97" t="s">
        <v>46</v>
      </c>
      <c r="D460" s="97" t="s">
        <v>45</v>
      </c>
      <c r="E460" s="94"/>
      <c r="F460" s="94"/>
      <c r="G460" s="94"/>
      <c r="H460" s="79"/>
    </row>
    <row r="461" spans="1:8" ht="46.5" customHeight="1" outlineLevel="1">
      <c r="A461" s="98" t="s">
        <v>403</v>
      </c>
      <c r="B461" s="99" t="s">
        <v>641</v>
      </c>
      <c r="C461" s="97" t="s">
        <v>46</v>
      </c>
      <c r="D461" s="97" t="s">
        <v>47</v>
      </c>
      <c r="E461" s="94"/>
      <c r="F461" s="94"/>
      <c r="G461" s="94"/>
      <c r="H461" s="79"/>
    </row>
    <row r="462" spans="1:8" ht="31.5" outlineLevel="1">
      <c r="A462" s="98" t="s">
        <v>404</v>
      </c>
      <c r="B462" s="99" t="s">
        <v>642</v>
      </c>
      <c r="C462" s="97" t="s">
        <v>47</v>
      </c>
      <c r="D462" s="97" t="s">
        <v>48</v>
      </c>
      <c r="E462" s="94"/>
      <c r="F462" s="94"/>
      <c r="G462" s="94"/>
      <c r="H462" s="79"/>
    </row>
    <row r="463" spans="1:8" ht="47.25" outlineLevel="1">
      <c r="A463" s="100">
        <v>3</v>
      </c>
      <c r="B463" s="101" t="s">
        <v>313</v>
      </c>
      <c r="C463" s="97"/>
      <c r="D463" s="97"/>
      <c r="E463" s="94"/>
      <c r="F463" s="94"/>
      <c r="G463" s="94"/>
      <c r="H463" s="79"/>
    </row>
    <row r="464" spans="1:8" ht="31.5" outlineLevel="1">
      <c r="A464" s="98" t="s">
        <v>441</v>
      </c>
      <c r="B464" s="99" t="s">
        <v>314</v>
      </c>
      <c r="C464" s="97" t="s">
        <v>48</v>
      </c>
      <c r="D464" s="97" t="s">
        <v>47</v>
      </c>
      <c r="E464" s="94"/>
      <c r="F464" s="94"/>
      <c r="G464" s="94"/>
      <c r="H464" s="79"/>
    </row>
    <row r="465" spans="1:8" outlineLevel="1">
      <c r="A465" s="98" t="s">
        <v>359</v>
      </c>
      <c r="B465" s="99" t="s">
        <v>315</v>
      </c>
      <c r="C465" s="97" t="s">
        <v>48</v>
      </c>
      <c r="D465" s="97" t="s">
        <v>49</v>
      </c>
      <c r="E465" s="94"/>
      <c r="F465" s="94"/>
      <c r="G465" s="94"/>
      <c r="H465" s="79"/>
    </row>
    <row r="466" spans="1:8" outlineLevel="1">
      <c r="A466" s="98" t="s">
        <v>361</v>
      </c>
      <c r="B466" s="99" t="s">
        <v>316</v>
      </c>
      <c r="C466" s="97" t="s">
        <v>49</v>
      </c>
      <c r="D466" s="97" t="s">
        <v>50</v>
      </c>
      <c r="E466" s="94"/>
      <c r="F466" s="94"/>
      <c r="G466" s="94"/>
      <c r="H466" s="79"/>
    </row>
    <row r="467" spans="1:8" outlineLevel="1">
      <c r="A467" s="98" t="s">
        <v>317</v>
      </c>
      <c r="B467" s="99" t="s">
        <v>318</v>
      </c>
      <c r="C467" s="97" t="s">
        <v>50</v>
      </c>
      <c r="D467" s="97" t="s">
        <v>51</v>
      </c>
      <c r="E467" s="94"/>
      <c r="F467" s="94"/>
      <c r="G467" s="94"/>
      <c r="H467" s="79"/>
    </row>
    <row r="468" spans="1:8" outlineLevel="1">
      <c r="A468" s="98" t="s">
        <v>319</v>
      </c>
      <c r="B468" s="99" t="s">
        <v>320</v>
      </c>
      <c r="C468" s="97" t="s">
        <v>51</v>
      </c>
      <c r="D468" s="97" t="s">
        <v>52</v>
      </c>
      <c r="E468" s="94"/>
      <c r="F468" s="94"/>
      <c r="G468" s="94"/>
      <c r="H468" s="79"/>
    </row>
    <row r="469" spans="1:8" outlineLevel="1">
      <c r="A469" s="100">
        <v>4</v>
      </c>
      <c r="B469" s="101" t="s">
        <v>623</v>
      </c>
      <c r="C469" s="97"/>
      <c r="D469" s="97"/>
      <c r="E469" s="94"/>
      <c r="F469" s="94"/>
      <c r="G469" s="94"/>
      <c r="H469" s="79"/>
    </row>
    <row r="470" spans="1:8" ht="31.5" outlineLevel="1">
      <c r="A470" s="97" t="s">
        <v>406</v>
      </c>
      <c r="B470" s="236" t="s">
        <v>321</v>
      </c>
      <c r="C470" s="97" t="s">
        <v>52</v>
      </c>
      <c r="D470" s="97" t="s">
        <v>52</v>
      </c>
      <c r="E470" s="94"/>
      <c r="F470" s="94"/>
      <c r="G470" s="94"/>
      <c r="H470" s="79"/>
    </row>
    <row r="471" spans="1:8" ht="63" outlineLevel="1">
      <c r="A471" s="97" t="s">
        <v>407</v>
      </c>
      <c r="B471" s="236" t="s">
        <v>621</v>
      </c>
      <c r="C471" s="97" t="s">
        <v>52</v>
      </c>
      <c r="D471" s="97" t="s">
        <v>53</v>
      </c>
      <c r="E471" s="94"/>
      <c r="F471" s="94"/>
      <c r="G471" s="94"/>
      <c r="H471" s="79"/>
    </row>
    <row r="472" spans="1:8" ht="31.5" outlineLevel="1">
      <c r="A472" s="97" t="s">
        <v>408</v>
      </c>
      <c r="B472" s="236" t="s">
        <v>764</v>
      </c>
      <c r="C472" s="97" t="s">
        <v>52</v>
      </c>
      <c r="D472" s="97" t="s">
        <v>53</v>
      </c>
      <c r="E472" s="94"/>
      <c r="F472" s="94"/>
      <c r="G472" s="94"/>
      <c r="H472" s="79"/>
    </row>
    <row r="473" spans="1:8" ht="31.5" outlineLevel="1">
      <c r="A473" s="97" t="s">
        <v>222</v>
      </c>
      <c r="B473" s="236" t="s">
        <v>765</v>
      </c>
      <c r="C473" s="97" t="s">
        <v>53</v>
      </c>
      <c r="D473" s="97" t="s">
        <v>54</v>
      </c>
      <c r="E473" s="94"/>
      <c r="F473" s="94"/>
      <c r="G473" s="94"/>
      <c r="H473" s="79"/>
    </row>
    <row r="474" spans="1:8" s="11" customFormat="1" outlineLevel="1">
      <c r="A474" s="263"/>
      <c r="B474" s="264"/>
      <c r="C474" s="263"/>
      <c r="D474" s="263"/>
      <c r="E474" s="83"/>
      <c r="F474" s="83"/>
      <c r="G474" s="272" t="s">
        <v>892</v>
      </c>
      <c r="H474" s="154" t="s">
        <v>378</v>
      </c>
    </row>
    <row r="475" spans="1:8" s="11" customFormat="1" outlineLevel="1">
      <c r="A475" s="263"/>
      <c r="B475" s="264"/>
      <c r="C475" s="263"/>
      <c r="D475" s="263"/>
      <c r="E475" s="263"/>
      <c r="F475" s="263"/>
      <c r="G475" s="263"/>
      <c r="H475" s="154" t="s">
        <v>709</v>
      </c>
    </row>
    <row r="476" spans="1:8" outlineLevel="1">
      <c r="H476" s="154" t="s">
        <v>266</v>
      </c>
    </row>
    <row r="477" spans="1:8" outlineLevel="1">
      <c r="H477" s="154"/>
    </row>
    <row r="478" spans="1:8" ht="15.75" customHeight="1" outlineLevel="1">
      <c r="A478" s="742" t="s">
        <v>628</v>
      </c>
      <c r="B478" s="742"/>
      <c r="C478" s="742"/>
      <c r="D478" s="742"/>
      <c r="E478" s="742"/>
      <c r="F478" s="742"/>
      <c r="G478" s="742"/>
      <c r="H478" s="742"/>
    </row>
    <row r="479" spans="1:8" ht="15.75" customHeight="1" outlineLevel="1">
      <c r="A479" s="742" t="s">
        <v>455</v>
      </c>
      <c r="B479" s="742"/>
      <c r="C479" s="742"/>
      <c r="D479" s="742"/>
      <c r="E479" s="742"/>
      <c r="F479" s="742"/>
      <c r="G479" s="742"/>
      <c r="H479" s="742"/>
    </row>
    <row r="480" spans="1:8" outlineLevel="1">
      <c r="H480" s="154" t="s">
        <v>322</v>
      </c>
    </row>
    <row r="481" spans="1:8" outlineLevel="1">
      <c r="H481" s="154" t="s">
        <v>323</v>
      </c>
    </row>
    <row r="482" spans="1:8" outlineLevel="1">
      <c r="H482" s="154" t="s">
        <v>324</v>
      </c>
    </row>
    <row r="483" spans="1:8" outlineLevel="1">
      <c r="H483" s="230" t="s">
        <v>325</v>
      </c>
    </row>
    <row r="484" spans="1:8" outlineLevel="1">
      <c r="H484" s="154" t="s">
        <v>2331</v>
      </c>
    </row>
    <row r="485" spans="1:8" outlineLevel="1">
      <c r="H485" s="154" t="s">
        <v>261</v>
      </c>
    </row>
    <row r="486" spans="1:8" outlineLevel="1">
      <c r="A486" s="86"/>
    </row>
    <row r="487" spans="1:8" ht="30" customHeight="1" outlineLevel="1">
      <c r="A487" s="743" t="s">
        <v>1163</v>
      </c>
      <c r="B487" s="744"/>
      <c r="C487" s="744"/>
      <c r="D487" s="744"/>
      <c r="E487" s="744"/>
      <c r="F487" s="744"/>
      <c r="G487" s="744"/>
      <c r="H487" s="744"/>
    </row>
    <row r="488" spans="1:8" outlineLevel="1">
      <c r="A488" s="745"/>
      <c r="B488" s="745"/>
      <c r="C488" s="745"/>
      <c r="D488" s="745"/>
      <c r="E488" s="745"/>
      <c r="F488" s="745"/>
      <c r="G488" s="745"/>
      <c r="H488" s="745"/>
    </row>
    <row r="489" spans="1:8" ht="15.75" customHeight="1" outlineLevel="1">
      <c r="A489" s="746" t="s">
        <v>2332</v>
      </c>
      <c r="B489" s="746"/>
      <c r="C489" s="746"/>
      <c r="D489" s="746"/>
      <c r="E489" s="746"/>
      <c r="F489" s="746"/>
      <c r="G489" s="746"/>
      <c r="H489" s="746"/>
    </row>
    <row r="490" spans="1:8" ht="16.5" outlineLevel="1" thickBot="1">
      <c r="A490" s="87"/>
      <c r="B490" s="666"/>
      <c r="C490" s="231"/>
      <c r="D490" s="231"/>
      <c r="E490" s="231"/>
      <c r="F490" s="231"/>
      <c r="G490" s="231"/>
      <c r="H490" s="231"/>
    </row>
    <row r="491" spans="1:8" ht="15.75" customHeight="1" outlineLevel="1">
      <c r="A491" s="750" t="s">
        <v>397</v>
      </c>
      <c r="B491" s="753" t="s">
        <v>649</v>
      </c>
      <c r="C491" s="756" t="s">
        <v>719</v>
      </c>
      <c r="D491" s="756"/>
      <c r="E491" s="756"/>
      <c r="F491" s="756"/>
      <c r="G491" s="757" t="s">
        <v>629</v>
      </c>
      <c r="H491" s="759" t="s">
        <v>630</v>
      </c>
    </row>
    <row r="492" spans="1:8" outlineLevel="1">
      <c r="A492" s="751"/>
      <c r="B492" s="754"/>
      <c r="C492" s="704"/>
      <c r="D492" s="704"/>
      <c r="E492" s="704"/>
      <c r="F492" s="704"/>
      <c r="G492" s="703"/>
      <c r="H492" s="760"/>
    </row>
    <row r="493" spans="1:8" ht="32.25" outlineLevel="1" thickBot="1">
      <c r="A493" s="752"/>
      <c r="B493" s="755"/>
      <c r="C493" s="88" t="s">
        <v>631</v>
      </c>
      <c r="D493" s="88" t="s">
        <v>632</v>
      </c>
      <c r="E493" s="88" t="s">
        <v>631</v>
      </c>
      <c r="F493" s="88" t="s">
        <v>632</v>
      </c>
      <c r="G493" s="758"/>
      <c r="H493" s="761"/>
    </row>
    <row r="494" spans="1:8" outlineLevel="1">
      <c r="A494" s="89">
        <v>1</v>
      </c>
      <c r="B494" s="604">
        <v>2</v>
      </c>
      <c r="C494" s="90">
        <v>3</v>
      </c>
      <c r="D494" s="90">
        <v>4</v>
      </c>
      <c r="E494" s="90"/>
      <c r="F494" s="90"/>
      <c r="G494" s="91">
        <v>5</v>
      </c>
      <c r="H494" s="604">
        <v>6</v>
      </c>
    </row>
    <row r="495" spans="1:8" outlineLevel="1">
      <c r="A495" s="89">
        <v>1</v>
      </c>
      <c r="B495" s="92" t="s">
        <v>598</v>
      </c>
      <c r="C495" s="90"/>
      <c r="D495" s="90"/>
      <c r="E495" s="94"/>
      <c r="F495" s="94"/>
      <c r="G495" s="95"/>
      <c r="H495" s="663"/>
    </row>
    <row r="496" spans="1:8" outlineLevel="1">
      <c r="A496" s="96" t="s">
        <v>399</v>
      </c>
      <c r="B496" s="237" t="s">
        <v>599</v>
      </c>
      <c r="C496" s="97" t="s">
        <v>129</v>
      </c>
      <c r="D496" s="97" t="s">
        <v>571</v>
      </c>
      <c r="E496" s="94"/>
      <c r="F496" s="94"/>
      <c r="G496" s="94"/>
      <c r="H496" s="79"/>
    </row>
    <row r="497" spans="1:8" outlineLevel="1">
      <c r="A497" s="97" t="s">
        <v>400</v>
      </c>
      <c r="B497" s="236" t="s">
        <v>329</v>
      </c>
      <c r="C497" s="97" t="s">
        <v>572</v>
      </c>
      <c r="D497" s="97" t="s">
        <v>573</v>
      </c>
      <c r="E497" s="94"/>
      <c r="F497" s="94"/>
      <c r="G497" s="94"/>
      <c r="H497" s="79"/>
    </row>
    <row r="498" spans="1:8" ht="31.5" outlineLevel="1">
      <c r="A498" s="97" t="s">
        <v>411</v>
      </c>
      <c r="B498" s="236" t="s">
        <v>730</v>
      </c>
      <c r="C498" s="97" t="s">
        <v>681</v>
      </c>
      <c r="D498" s="97" t="s">
        <v>1162</v>
      </c>
      <c r="E498" s="94"/>
      <c r="F498" s="94"/>
      <c r="G498" s="94"/>
      <c r="H498" s="79"/>
    </row>
    <row r="499" spans="1:8" ht="63" outlineLevel="1">
      <c r="A499" s="98" t="s">
        <v>422</v>
      </c>
      <c r="B499" s="99" t="s">
        <v>731</v>
      </c>
      <c r="C499" s="97" t="s">
        <v>792</v>
      </c>
      <c r="D499" s="97" t="s">
        <v>130</v>
      </c>
      <c r="E499" s="94"/>
      <c r="F499" s="94"/>
      <c r="G499" s="94"/>
      <c r="H499" s="79"/>
    </row>
    <row r="500" spans="1:8" ht="31.5" outlineLevel="1">
      <c r="A500" s="98" t="s">
        <v>732</v>
      </c>
      <c r="B500" s="99" t="s">
        <v>733</v>
      </c>
      <c r="C500" s="97" t="s">
        <v>46</v>
      </c>
      <c r="D500" s="97" t="s">
        <v>45</v>
      </c>
      <c r="E500" s="94"/>
      <c r="F500" s="94"/>
      <c r="G500" s="94"/>
      <c r="H500" s="79"/>
    </row>
    <row r="501" spans="1:8" outlineLevel="1">
      <c r="A501" s="98" t="s">
        <v>734</v>
      </c>
      <c r="B501" s="99" t="s">
        <v>735</v>
      </c>
      <c r="C501" s="97" t="s">
        <v>2097</v>
      </c>
      <c r="D501" s="97" t="s">
        <v>46</v>
      </c>
      <c r="E501" s="94"/>
      <c r="F501" s="94"/>
      <c r="G501" s="94"/>
      <c r="H501" s="79"/>
    </row>
    <row r="502" spans="1:8" outlineLevel="1">
      <c r="A502" s="100">
        <v>2</v>
      </c>
      <c r="B502" s="101" t="s">
        <v>440</v>
      </c>
      <c r="C502" s="97"/>
      <c r="D502" s="97"/>
      <c r="E502" s="94"/>
      <c r="F502" s="94"/>
      <c r="G502" s="94"/>
      <c r="H502" s="79"/>
    </row>
    <row r="503" spans="1:8" ht="31.5" outlineLevel="1">
      <c r="A503" s="98" t="s">
        <v>402</v>
      </c>
      <c r="B503" s="99" t="s">
        <v>736</v>
      </c>
      <c r="C503" s="97" t="s">
        <v>46</v>
      </c>
      <c r="D503" s="97" t="s">
        <v>45</v>
      </c>
      <c r="E503" s="94"/>
      <c r="F503" s="94"/>
      <c r="G503" s="94"/>
      <c r="H503" s="79"/>
    </row>
    <row r="504" spans="1:8" ht="48" customHeight="1" outlineLevel="1">
      <c r="A504" s="98" t="s">
        <v>403</v>
      </c>
      <c r="B504" s="99" t="s">
        <v>641</v>
      </c>
      <c r="C504" s="97" t="s">
        <v>46</v>
      </c>
      <c r="D504" s="97" t="s">
        <v>47</v>
      </c>
      <c r="E504" s="94"/>
      <c r="F504" s="94"/>
      <c r="G504" s="94"/>
      <c r="H504" s="79"/>
    </row>
    <row r="505" spans="1:8" ht="31.5" outlineLevel="1">
      <c r="A505" s="98" t="s">
        <v>404</v>
      </c>
      <c r="B505" s="99" t="s">
        <v>642</v>
      </c>
      <c r="C505" s="97" t="s">
        <v>47</v>
      </c>
      <c r="D505" s="97" t="s">
        <v>48</v>
      </c>
      <c r="E505" s="94"/>
      <c r="F505" s="94"/>
      <c r="G505" s="94"/>
      <c r="H505" s="79"/>
    </row>
    <row r="506" spans="1:8" ht="47.25" outlineLevel="1">
      <c r="A506" s="100">
        <v>3</v>
      </c>
      <c r="B506" s="101" t="s">
        <v>313</v>
      </c>
      <c r="C506" s="97"/>
      <c r="D506" s="97"/>
      <c r="E506" s="94"/>
      <c r="F506" s="94"/>
      <c r="G506" s="94"/>
      <c r="H506" s="79"/>
    </row>
    <row r="507" spans="1:8" ht="31.5" outlineLevel="1">
      <c r="A507" s="98" t="s">
        <v>441</v>
      </c>
      <c r="B507" s="99" t="s">
        <v>314</v>
      </c>
      <c r="C507" s="97" t="s">
        <v>48</v>
      </c>
      <c r="D507" s="97" t="s">
        <v>47</v>
      </c>
      <c r="E507" s="94"/>
      <c r="F507" s="94"/>
      <c r="G507" s="94"/>
      <c r="H507" s="79"/>
    </row>
    <row r="508" spans="1:8" outlineLevel="1">
      <c r="A508" s="98" t="s">
        <v>359</v>
      </c>
      <c r="B508" s="99" t="s">
        <v>315</v>
      </c>
      <c r="C508" s="97" t="s">
        <v>48</v>
      </c>
      <c r="D508" s="97" t="s">
        <v>49</v>
      </c>
      <c r="E508" s="94"/>
      <c r="F508" s="94"/>
      <c r="G508" s="94"/>
      <c r="H508" s="79"/>
    </row>
    <row r="509" spans="1:8" outlineLevel="1">
      <c r="A509" s="98" t="s">
        <v>361</v>
      </c>
      <c r="B509" s="99" t="s">
        <v>316</v>
      </c>
      <c r="C509" s="97" t="s">
        <v>49</v>
      </c>
      <c r="D509" s="97" t="s">
        <v>50</v>
      </c>
      <c r="E509" s="94"/>
      <c r="F509" s="94"/>
      <c r="G509" s="94"/>
      <c r="H509" s="79"/>
    </row>
    <row r="510" spans="1:8" outlineLevel="1">
      <c r="A510" s="98" t="s">
        <v>317</v>
      </c>
      <c r="B510" s="99" t="s">
        <v>318</v>
      </c>
      <c r="C510" s="97" t="s">
        <v>50</v>
      </c>
      <c r="D510" s="97" t="s">
        <v>51</v>
      </c>
      <c r="E510" s="94"/>
      <c r="F510" s="94"/>
      <c r="G510" s="94"/>
      <c r="H510" s="79"/>
    </row>
    <row r="511" spans="1:8" outlineLevel="1">
      <c r="A511" s="98" t="s">
        <v>319</v>
      </c>
      <c r="B511" s="99" t="s">
        <v>320</v>
      </c>
      <c r="C511" s="97" t="s">
        <v>51</v>
      </c>
      <c r="D511" s="97" t="s">
        <v>52</v>
      </c>
      <c r="E511" s="94"/>
      <c r="F511" s="94"/>
      <c r="G511" s="94"/>
      <c r="H511" s="79"/>
    </row>
    <row r="512" spans="1:8" outlineLevel="1">
      <c r="A512" s="100">
        <v>4</v>
      </c>
      <c r="B512" s="101" t="s">
        <v>623</v>
      </c>
      <c r="C512" s="97"/>
      <c r="D512" s="97"/>
      <c r="E512" s="94"/>
      <c r="F512" s="94"/>
      <c r="G512" s="94"/>
      <c r="H512" s="79"/>
    </row>
    <row r="513" spans="1:8" ht="31.5" outlineLevel="1">
      <c r="A513" s="97" t="s">
        <v>406</v>
      </c>
      <c r="B513" s="236" t="s">
        <v>321</v>
      </c>
      <c r="C513" s="97" t="s">
        <v>52</v>
      </c>
      <c r="D513" s="97" t="s">
        <v>52</v>
      </c>
      <c r="E513" s="94"/>
      <c r="F513" s="94"/>
      <c r="G513" s="94"/>
      <c r="H513" s="79"/>
    </row>
    <row r="514" spans="1:8" ht="63" outlineLevel="1">
      <c r="A514" s="97" t="s">
        <v>407</v>
      </c>
      <c r="B514" s="236" t="s">
        <v>621</v>
      </c>
      <c r="C514" s="97" t="s">
        <v>52</v>
      </c>
      <c r="D514" s="97" t="s">
        <v>53</v>
      </c>
      <c r="E514" s="94"/>
      <c r="F514" s="94"/>
      <c r="G514" s="94"/>
      <c r="H514" s="79"/>
    </row>
    <row r="515" spans="1:8" ht="31.5" outlineLevel="1">
      <c r="A515" s="97" t="s">
        <v>408</v>
      </c>
      <c r="B515" s="236" t="s">
        <v>764</v>
      </c>
      <c r="C515" s="97" t="s">
        <v>52</v>
      </c>
      <c r="D515" s="97" t="s">
        <v>53</v>
      </c>
      <c r="E515" s="94"/>
      <c r="F515" s="94"/>
      <c r="G515" s="94"/>
      <c r="H515" s="79"/>
    </row>
    <row r="516" spans="1:8" ht="31.5" outlineLevel="1">
      <c r="A516" s="97" t="s">
        <v>222</v>
      </c>
      <c r="B516" s="236" t="s">
        <v>765</v>
      </c>
      <c r="C516" s="97" t="s">
        <v>53</v>
      </c>
      <c r="D516" s="97" t="s">
        <v>54</v>
      </c>
      <c r="E516" s="94"/>
      <c r="F516" s="94"/>
      <c r="G516" s="94"/>
      <c r="H516" s="79"/>
    </row>
    <row r="517" spans="1:8" outlineLevel="1">
      <c r="G517" s="154" t="s">
        <v>893</v>
      </c>
      <c r="H517" s="154" t="s">
        <v>378</v>
      </c>
    </row>
    <row r="518" spans="1:8" outlineLevel="1">
      <c r="H518" s="154" t="s">
        <v>709</v>
      </c>
    </row>
    <row r="519" spans="1:8" outlineLevel="1">
      <c r="H519" s="154" t="s">
        <v>266</v>
      </c>
    </row>
    <row r="520" spans="1:8" outlineLevel="1">
      <c r="H520" s="154"/>
    </row>
    <row r="521" spans="1:8" ht="15.75" customHeight="1" outlineLevel="1">
      <c r="A521" s="742" t="s">
        <v>628</v>
      </c>
      <c r="B521" s="742"/>
      <c r="C521" s="742"/>
      <c r="D521" s="742"/>
      <c r="E521" s="742"/>
      <c r="F521" s="742"/>
      <c r="G521" s="742"/>
      <c r="H521" s="742"/>
    </row>
    <row r="522" spans="1:8" ht="15.75" customHeight="1" outlineLevel="1">
      <c r="A522" s="742" t="s">
        <v>455</v>
      </c>
      <c r="B522" s="742"/>
      <c r="C522" s="742"/>
      <c r="D522" s="742"/>
      <c r="E522" s="742"/>
      <c r="F522" s="742"/>
      <c r="G522" s="742"/>
      <c r="H522" s="742"/>
    </row>
    <row r="523" spans="1:8" outlineLevel="1">
      <c r="H523" s="154" t="s">
        <v>322</v>
      </c>
    </row>
    <row r="524" spans="1:8" outlineLevel="1">
      <c r="H524" s="154" t="s">
        <v>323</v>
      </c>
    </row>
    <row r="525" spans="1:8" outlineLevel="1">
      <c r="H525" s="154" t="s">
        <v>324</v>
      </c>
    </row>
    <row r="526" spans="1:8" outlineLevel="1">
      <c r="H526" s="230" t="s">
        <v>325</v>
      </c>
    </row>
    <row r="527" spans="1:8" outlineLevel="1">
      <c r="H527" s="154" t="s">
        <v>2331</v>
      </c>
    </row>
    <row r="528" spans="1:8" outlineLevel="1">
      <c r="H528" s="154" t="s">
        <v>261</v>
      </c>
    </row>
    <row r="529" spans="1:8" outlineLevel="1">
      <c r="A529" s="86"/>
    </row>
    <row r="530" spans="1:8" ht="22.5" customHeight="1" outlineLevel="1">
      <c r="A530" s="743" t="s">
        <v>1164</v>
      </c>
      <c r="B530" s="744"/>
      <c r="C530" s="744"/>
      <c r="D530" s="744"/>
      <c r="E530" s="744"/>
      <c r="F530" s="744"/>
      <c r="G530" s="744"/>
      <c r="H530" s="744"/>
    </row>
    <row r="531" spans="1:8" ht="15.75" customHeight="1" outlineLevel="1">
      <c r="A531" s="664"/>
      <c r="B531" s="665"/>
      <c r="C531" s="665"/>
      <c r="D531" s="665"/>
      <c r="E531" s="665"/>
      <c r="F531" s="665"/>
      <c r="G531" s="665"/>
      <c r="H531" s="665"/>
    </row>
    <row r="532" spans="1:8" ht="15.75" customHeight="1" outlineLevel="1">
      <c r="A532" s="746" t="s">
        <v>2332</v>
      </c>
      <c r="B532" s="746"/>
      <c r="C532" s="746"/>
      <c r="D532" s="746"/>
      <c r="E532" s="746"/>
      <c r="F532" s="746"/>
      <c r="G532" s="746"/>
      <c r="H532" s="746"/>
    </row>
    <row r="533" spans="1:8" ht="16.5" outlineLevel="1" thickBot="1">
      <c r="A533" s="87"/>
      <c r="B533" s="666"/>
      <c r="C533" s="231"/>
      <c r="D533" s="231"/>
      <c r="E533" s="231"/>
      <c r="F533" s="231"/>
      <c r="G533" s="231"/>
      <c r="H533" s="231"/>
    </row>
    <row r="534" spans="1:8" ht="15.75" customHeight="1" outlineLevel="1">
      <c r="A534" s="750" t="s">
        <v>397</v>
      </c>
      <c r="B534" s="753" t="s">
        <v>649</v>
      </c>
      <c r="C534" s="756" t="s">
        <v>719</v>
      </c>
      <c r="D534" s="756"/>
      <c r="E534" s="756"/>
      <c r="F534" s="756"/>
      <c r="G534" s="757" t="s">
        <v>629</v>
      </c>
      <c r="H534" s="759" t="s">
        <v>630</v>
      </c>
    </row>
    <row r="535" spans="1:8" outlineLevel="1">
      <c r="A535" s="751"/>
      <c r="B535" s="754"/>
      <c r="C535" s="704"/>
      <c r="D535" s="704"/>
      <c r="E535" s="704"/>
      <c r="F535" s="704"/>
      <c r="G535" s="703"/>
      <c r="H535" s="760"/>
    </row>
    <row r="536" spans="1:8" ht="32.25" outlineLevel="1" thickBot="1">
      <c r="A536" s="752"/>
      <c r="B536" s="755"/>
      <c r="C536" s="88" t="s">
        <v>631</v>
      </c>
      <c r="D536" s="88" t="s">
        <v>632</v>
      </c>
      <c r="E536" s="88" t="s">
        <v>631</v>
      </c>
      <c r="F536" s="88" t="s">
        <v>632</v>
      </c>
      <c r="G536" s="758"/>
      <c r="H536" s="761"/>
    </row>
    <row r="537" spans="1:8" outlineLevel="1">
      <c r="A537" s="89">
        <v>1</v>
      </c>
      <c r="B537" s="604">
        <v>2</v>
      </c>
      <c r="C537" s="90">
        <v>3</v>
      </c>
      <c r="D537" s="90">
        <v>4</v>
      </c>
      <c r="E537" s="90"/>
      <c r="F537" s="90"/>
      <c r="G537" s="91">
        <v>5</v>
      </c>
      <c r="H537" s="604">
        <v>6</v>
      </c>
    </row>
    <row r="538" spans="1:8" outlineLevel="1">
      <c r="A538" s="89">
        <v>1</v>
      </c>
      <c r="B538" s="92" t="s">
        <v>598</v>
      </c>
      <c r="C538" s="90"/>
      <c r="D538" s="90"/>
      <c r="E538" s="94"/>
      <c r="F538" s="94"/>
      <c r="G538" s="95"/>
      <c r="H538" s="663"/>
    </row>
    <row r="539" spans="1:8" outlineLevel="1">
      <c r="A539" s="96" t="s">
        <v>399</v>
      </c>
      <c r="B539" s="237" t="s">
        <v>599</v>
      </c>
      <c r="C539" s="97" t="s">
        <v>129</v>
      </c>
      <c r="D539" s="97" t="s">
        <v>571</v>
      </c>
      <c r="E539" s="94"/>
      <c r="F539" s="94"/>
      <c r="G539" s="94"/>
      <c r="H539" s="79"/>
    </row>
    <row r="540" spans="1:8" outlineLevel="1">
      <c r="A540" s="97" t="s">
        <v>400</v>
      </c>
      <c r="B540" s="236" t="s">
        <v>329</v>
      </c>
      <c r="C540" s="97" t="s">
        <v>572</v>
      </c>
      <c r="D540" s="97" t="s">
        <v>573</v>
      </c>
      <c r="E540" s="94"/>
      <c r="F540" s="94"/>
      <c r="G540" s="94"/>
      <c r="H540" s="79"/>
    </row>
    <row r="541" spans="1:8" ht="31.5" outlineLevel="1">
      <c r="A541" s="97" t="s">
        <v>411</v>
      </c>
      <c r="B541" s="236" t="s">
        <v>730</v>
      </c>
      <c r="C541" s="97" t="s">
        <v>681</v>
      </c>
      <c r="D541" s="97" t="s">
        <v>1162</v>
      </c>
      <c r="E541" s="94"/>
      <c r="F541" s="94"/>
      <c r="G541" s="94"/>
      <c r="H541" s="79"/>
    </row>
    <row r="542" spans="1:8" ht="63" outlineLevel="1">
      <c r="A542" s="98" t="s">
        <v>422</v>
      </c>
      <c r="B542" s="99" t="s">
        <v>731</v>
      </c>
      <c r="C542" s="97" t="s">
        <v>792</v>
      </c>
      <c r="D542" s="97" t="s">
        <v>130</v>
      </c>
      <c r="E542" s="94"/>
      <c r="F542" s="94"/>
      <c r="G542" s="94"/>
      <c r="H542" s="79"/>
    </row>
    <row r="543" spans="1:8" ht="31.5" outlineLevel="1">
      <c r="A543" s="98" t="s">
        <v>732</v>
      </c>
      <c r="B543" s="99" t="s">
        <v>733</v>
      </c>
      <c r="C543" s="97" t="s">
        <v>46</v>
      </c>
      <c r="D543" s="97" t="s">
        <v>45</v>
      </c>
      <c r="E543" s="94"/>
      <c r="F543" s="94"/>
      <c r="G543" s="94"/>
      <c r="H543" s="79"/>
    </row>
    <row r="544" spans="1:8" outlineLevel="1">
      <c r="A544" s="98" t="s">
        <v>734</v>
      </c>
      <c r="B544" s="99" t="s">
        <v>735</v>
      </c>
      <c r="C544" s="97" t="s">
        <v>2097</v>
      </c>
      <c r="D544" s="97" t="s">
        <v>46</v>
      </c>
      <c r="E544" s="94"/>
      <c r="F544" s="94"/>
      <c r="G544" s="94"/>
      <c r="H544" s="79"/>
    </row>
    <row r="545" spans="1:8" outlineLevel="1">
      <c r="A545" s="100">
        <v>2</v>
      </c>
      <c r="B545" s="101" t="s">
        <v>440</v>
      </c>
      <c r="C545" s="97"/>
      <c r="D545" s="97"/>
      <c r="E545" s="94"/>
      <c r="F545" s="94"/>
      <c r="G545" s="94"/>
      <c r="H545" s="79"/>
    </row>
    <row r="546" spans="1:8" ht="31.5" outlineLevel="1">
      <c r="A546" s="98" t="s">
        <v>402</v>
      </c>
      <c r="B546" s="99" t="s">
        <v>736</v>
      </c>
      <c r="C546" s="97" t="s">
        <v>46</v>
      </c>
      <c r="D546" s="97" t="s">
        <v>45</v>
      </c>
      <c r="E546" s="94"/>
      <c r="F546" s="94"/>
      <c r="G546" s="94"/>
      <c r="H546" s="79"/>
    </row>
    <row r="547" spans="1:8" ht="63" outlineLevel="1">
      <c r="A547" s="98" t="s">
        <v>403</v>
      </c>
      <c r="B547" s="99" t="s">
        <v>641</v>
      </c>
      <c r="C547" s="97" t="s">
        <v>46</v>
      </c>
      <c r="D547" s="97" t="s">
        <v>47</v>
      </c>
      <c r="E547" s="94"/>
      <c r="F547" s="94"/>
      <c r="G547" s="94"/>
      <c r="H547" s="79"/>
    </row>
    <row r="548" spans="1:8" ht="31.5" outlineLevel="1">
      <c r="A548" s="98" t="s">
        <v>404</v>
      </c>
      <c r="B548" s="99" t="s">
        <v>642</v>
      </c>
      <c r="C548" s="97" t="s">
        <v>47</v>
      </c>
      <c r="D548" s="97" t="s">
        <v>48</v>
      </c>
      <c r="E548" s="94"/>
      <c r="F548" s="94"/>
      <c r="G548" s="94"/>
      <c r="H548" s="79"/>
    </row>
    <row r="549" spans="1:8" ht="47.25" outlineLevel="1">
      <c r="A549" s="100">
        <v>3</v>
      </c>
      <c r="B549" s="101" t="s">
        <v>313</v>
      </c>
      <c r="C549" s="97"/>
      <c r="D549" s="97"/>
      <c r="E549" s="94"/>
      <c r="F549" s="94"/>
      <c r="G549" s="94"/>
      <c r="H549" s="79"/>
    </row>
    <row r="550" spans="1:8" ht="31.5" outlineLevel="1">
      <c r="A550" s="98" t="s">
        <v>441</v>
      </c>
      <c r="B550" s="99" t="s">
        <v>314</v>
      </c>
      <c r="C550" s="97" t="s">
        <v>48</v>
      </c>
      <c r="D550" s="97" t="s">
        <v>47</v>
      </c>
      <c r="E550" s="94"/>
      <c r="F550" s="94"/>
      <c r="G550" s="94"/>
      <c r="H550" s="79"/>
    </row>
    <row r="551" spans="1:8" outlineLevel="1">
      <c r="A551" s="98" t="s">
        <v>359</v>
      </c>
      <c r="B551" s="99" t="s">
        <v>315</v>
      </c>
      <c r="C551" s="97" t="s">
        <v>48</v>
      </c>
      <c r="D551" s="97" t="s">
        <v>49</v>
      </c>
      <c r="E551" s="94"/>
      <c r="F551" s="94"/>
      <c r="G551" s="94"/>
      <c r="H551" s="79"/>
    </row>
    <row r="552" spans="1:8" outlineLevel="1">
      <c r="A552" s="98" t="s">
        <v>361</v>
      </c>
      <c r="B552" s="99" t="s">
        <v>316</v>
      </c>
      <c r="C552" s="97" t="s">
        <v>49</v>
      </c>
      <c r="D552" s="97" t="s">
        <v>50</v>
      </c>
      <c r="E552" s="94"/>
      <c r="F552" s="94"/>
      <c r="G552" s="94"/>
      <c r="H552" s="79"/>
    </row>
    <row r="553" spans="1:8" outlineLevel="1">
      <c r="A553" s="98" t="s">
        <v>317</v>
      </c>
      <c r="B553" s="99" t="s">
        <v>318</v>
      </c>
      <c r="C553" s="97" t="s">
        <v>50</v>
      </c>
      <c r="D553" s="97" t="s">
        <v>51</v>
      </c>
      <c r="E553" s="94"/>
      <c r="F553" s="94"/>
      <c r="G553" s="94"/>
      <c r="H553" s="79"/>
    </row>
    <row r="554" spans="1:8" outlineLevel="1">
      <c r="A554" s="98" t="s">
        <v>319</v>
      </c>
      <c r="B554" s="99" t="s">
        <v>320</v>
      </c>
      <c r="C554" s="97" t="s">
        <v>51</v>
      </c>
      <c r="D554" s="97" t="s">
        <v>52</v>
      </c>
      <c r="E554" s="94"/>
      <c r="F554" s="94"/>
      <c r="G554" s="94"/>
      <c r="H554" s="79"/>
    </row>
    <row r="555" spans="1:8" outlineLevel="1">
      <c r="A555" s="100">
        <v>4</v>
      </c>
      <c r="B555" s="101" t="s">
        <v>623</v>
      </c>
      <c r="C555" s="97"/>
      <c r="D555" s="97"/>
      <c r="E555" s="94"/>
      <c r="F555" s="94"/>
      <c r="G555" s="94"/>
      <c r="H555" s="79"/>
    </row>
    <row r="556" spans="1:8" ht="31.5" outlineLevel="1">
      <c r="A556" s="97" t="s">
        <v>406</v>
      </c>
      <c r="B556" s="236" t="s">
        <v>321</v>
      </c>
      <c r="C556" s="97" t="s">
        <v>52</v>
      </c>
      <c r="D556" s="97" t="s">
        <v>52</v>
      </c>
      <c r="E556" s="94"/>
      <c r="F556" s="94"/>
      <c r="G556" s="94"/>
      <c r="H556" s="79"/>
    </row>
    <row r="557" spans="1:8" ht="63" outlineLevel="1">
      <c r="A557" s="97" t="s">
        <v>407</v>
      </c>
      <c r="B557" s="236" t="s">
        <v>621</v>
      </c>
      <c r="C557" s="97" t="s">
        <v>52</v>
      </c>
      <c r="D557" s="97" t="s">
        <v>53</v>
      </c>
      <c r="E557" s="94"/>
      <c r="F557" s="94"/>
      <c r="G557" s="94"/>
      <c r="H557" s="79"/>
    </row>
    <row r="558" spans="1:8" ht="31.5" outlineLevel="1">
      <c r="A558" s="97" t="s">
        <v>408</v>
      </c>
      <c r="B558" s="236" t="s">
        <v>764</v>
      </c>
      <c r="C558" s="97" t="s">
        <v>52</v>
      </c>
      <c r="D558" s="97" t="s">
        <v>53</v>
      </c>
      <c r="E558" s="94"/>
      <c r="F558" s="94"/>
      <c r="G558" s="94"/>
      <c r="H558" s="79"/>
    </row>
    <row r="559" spans="1:8" ht="31.5" outlineLevel="1">
      <c r="A559" s="97" t="s">
        <v>222</v>
      </c>
      <c r="B559" s="236" t="s">
        <v>765</v>
      </c>
      <c r="C559" s="97" t="s">
        <v>53</v>
      </c>
      <c r="D559" s="97" t="s">
        <v>54</v>
      </c>
      <c r="E559" s="94"/>
      <c r="F559" s="94"/>
      <c r="G559" s="94"/>
      <c r="H559" s="79"/>
    </row>
    <row r="560" spans="1:8" outlineLevel="1">
      <c r="G560" s="154" t="s">
        <v>894</v>
      </c>
      <c r="H560" s="154" t="s">
        <v>378</v>
      </c>
    </row>
    <row r="561" spans="1:8" outlineLevel="1">
      <c r="H561" s="154" t="s">
        <v>709</v>
      </c>
    </row>
    <row r="562" spans="1:8" outlineLevel="1">
      <c r="H562" s="154" t="s">
        <v>266</v>
      </c>
    </row>
    <row r="563" spans="1:8" outlineLevel="1">
      <c r="H563" s="154"/>
    </row>
    <row r="564" spans="1:8" ht="15.75" customHeight="1" outlineLevel="1">
      <c r="A564" s="742" t="s">
        <v>628</v>
      </c>
      <c r="B564" s="742"/>
      <c r="C564" s="742"/>
      <c r="D564" s="742"/>
      <c r="E564" s="742"/>
      <c r="F564" s="742"/>
      <c r="G564" s="742"/>
      <c r="H564" s="742"/>
    </row>
    <row r="565" spans="1:8" ht="15.75" customHeight="1" outlineLevel="1">
      <c r="A565" s="742" t="s">
        <v>455</v>
      </c>
      <c r="B565" s="742"/>
      <c r="C565" s="742"/>
      <c r="D565" s="742"/>
      <c r="E565" s="742"/>
      <c r="F565" s="742"/>
      <c r="G565" s="742"/>
      <c r="H565" s="742"/>
    </row>
    <row r="566" spans="1:8" outlineLevel="1">
      <c r="H566" s="154" t="s">
        <v>322</v>
      </c>
    </row>
    <row r="567" spans="1:8" outlineLevel="1">
      <c r="H567" s="154" t="s">
        <v>323</v>
      </c>
    </row>
    <row r="568" spans="1:8" outlineLevel="1">
      <c r="H568" s="154" t="s">
        <v>324</v>
      </c>
    </row>
    <row r="569" spans="1:8" outlineLevel="1">
      <c r="H569" s="230" t="s">
        <v>325</v>
      </c>
    </row>
    <row r="570" spans="1:8" outlineLevel="1">
      <c r="H570" s="154" t="s">
        <v>2331</v>
      </c>
    </row>
    <row r="571" spans="1:8" outlineLevel="1">
      <c r="H571" s="154" t="s">
        <v>261</v>
      </c>
    </row>
    <row r="572" spans="1:8" outlineLevel="1">
      <c r="A572" s="86"/>
    </row>
    <row r="573" spans="1:8" ht="29.25" customHeight="1" outlineLevel="1">
      <c r="A573" s="743" t="s">
        <v>1165</v>
      </c>
      <c r="B573" s="744"/>
      <c r="C573" s="744"/>
      <c r="D573" s="744"/>
      <c r="E573" s="744"/>
      <c r="F573" s="744"/>
      <c r="G573" s="744"/>
      <c r="H573" s="744"/>
    </row>
    <row r="574" spans="1:8" ht="15.75" customHeight="1" outlineLevel="1">
      <c r="A574" s="664"/>
      <c r="B574" s="665"/>
      <c r="C574" s="665"/>
      <c r="D574" s="665"/>
      <c r="E574" s="665"/>
      <c r="F574" s="665"/>
      <c r="G574" s="665"/>
      <c r="H574" s="665"/>
    </row>
    <row r="575" spans="1:8" ht="15.75" customHeight="1" outlineLevel="1">
      <c r="A575" s="746" t="s">
        <v>2332</v>
      </c>
      <c r="B575" s="746"/>
      <c r="C575" s="746"/>
      <c r="D575" s="746"/>
      <c r="E575" s="746"/>
      <c r="F575" s="746"/>
      <c r="G575" s="746"/>
      <c r="H575" s="746"/>
    </row>
    <row r="576" spans="1:8" ht="16.5" outlineLevel="1" thickBot="1">
      <c r="A576" s="87"/>
      <c r="B576" s="666"/>
      <c r="C576" s="231"/>
      <c r="D576" s="231"/>
      <c r="E576" s="231"/>
      <c r="F576" s="231"/>
      <c r="G576" s="231"/>
      <c r="H576" s="231"/>
    </row>
    <row r="577" spans="1:8" ht="15.75" customHeight="1" outlineLevel="1">
      <c r="A577" s="750" t="s">
        <v>397</v>
      </c>
      <c r="B577" s="753" t="s">
        <v>649</v>
      </c>
      <c r="C577" s="756" t="s">
        <v>719</v>
      </c>
      <c r="D577" s="756"/>
      <c r="E577" s="756"/>
      <c r="F577" s="756"/>
      <c r="G577" s="757" t="s">
        <v>629</v>
      </c>
      <c r="H577" s="759" t="s">
        <v>630</v>
      </c>
    </row>
    <row r="578" spans="1:8" outlineLevel="1">
      <c r="A578" s="751"/>
      <c r="B578" s="754"/>
      <c r="C578" s="704"/>
      <c r="D578" s="704"/>
      <c r="E578" s="704"/>
      <c r="F578" s="704"/>
      <c r="G578" s="703"/>
      <c r="H578" s="760"/>
    </row>
    <row r="579" spans="1:8" ht="32.25" outlineLevel="1" thickBot="1">
      <c r="A579" s="752"/>
      <c r="B579" s="755"/>
      <c r="C579" s="88" t="s">
        <v>631</v>
      </c>
      <c r="D579" s="88" t="s">
        <v>632</v>
      </c>
      <c r="E579" s="88" t="s">
        <v>631</v>
      </c>
      <c r="F579" s="88" t="s">
        <v>632</v>
      </c>
      <c r="G579" s="758"/>
      <c r="H579" s="761"/>
    </row>
    <row r="580" spans="1:8" outlineLevel="1">
      <c r="A580" s="89">
        <v>1</v>
      </c>
      <c r="B580" s="604">
        <v>2</v>
      </c>
      <c r="C580" s="90">
        <v>3</v>
      </c>
      <c r="D580" s="90">
        <v>4</v>
      </c>
      <c r="E580" s="90"/>
      <c r="F580" s="90"/>
      <c r="G580" s="91">
        <v>5</v>
      </c>
      <c r="H580" s="604">
        <v>6</v>
      </c>
    </row>
    <row r="581" spans="1:8" outlineLevel="1">
      <c r="A581" s="89">
        <v>1</v>
      </c>
      <c r="B581" s="92" t="s">
        <v>598</v>
      </c>
      <c r="C581" s="90"/>
      <c r="D581" s="90"/>
      <c r="E581" s="94"/>
      <c r="F581" s="94"/>
      <c r="G581" s="95"/>
      <c r="H581" s="663"/>
    </row>
    <row r="582" spans="1:8" outlineLevel="1">
      <c r="A582" s="96" t="s">
        <v>399</v>
      </c>
      <c r="B582" s="237" t="s">
        <v>599</v>
      </c>
      <c r="C582" s="97" t="s">
        <v>129</v>
      </c>
      <c r="D582" s="97" t="s">
        <v>571</v>
      </c>
      <c r="E582" s="94"/>
      <c r="F582" s="94"/>
      <c r="G582" s="94"/>
      <c r="H582" s="79"/>
    </row>
    <row r="583" spans="1:8" outlineLevel="1">
      <c r="A583" s="97" t="s">
        <v>400</v>
      </c>
      <c r="B583" s="236" t="s">
        <v>329</v>
      </c>
      <c r="C583" s="97" t="s">
        <v>572</v>
      </c>
      <c r="D583" s="97" t="s">
        <v>573</v>
      </c>
      <c r="E583" s="94"/>
      <c r="F583" s="94"/>
      <c r="G583" s="94"/>
      <c r="H583" s="79"/>
    </row>
    <row r="584" spans="1:8" ht="31.5" outlineLevel="1">
      <c r="A584" s="97" t="s">
        <v>411</v>
      </c>
      <c r="B584" s="236" t="s">
        <v>730</v>
      </c>
      <c r="C584" s="97" t="s">
        <v>681</v>
      </c>
      <c r="D584" s="97" t="s">
        <v>1162</v>
      </c>
      <c r="E584" s="94"/>
      <c r="F584" s="94"/>
      <c r="G584" s="94"/>
      <c r="H584" s="79"/>
    </row>
    <row r="585" spans="1:8" ht="63" outlineLevel="1">
      <c r="A585" s="98" t="s">
        <v>422</v>
      </c>
      <c r="B585" s="99" t="s">
        <v>731</v>
      </c>
      <c r="C585" s="97" t="s">
        <v>792</v>
      </c>
      <c r="D585" s="97" t="s">
        <v>130</v>
      </c>
      <c r="E585" s="94"/>
      <c r="F585" s="94"/>
      <c r="G585" s="94"/>
      <c r="H585" s="79"/>
    </row>
    <row r="586" spans="1:8" ht="31.5" outlineLevel="1">
      <c r="A586" s="98" t="s">
        <v>732</v>
      </c>
      <c r="B586" s="99" t="s">
        <v>733</v>
      </c>
      <c r="C586" s="97" t="s">
        <v>46</v>
      </c>
      <c r="D586" s="97" t="s">
        <v>45</v>
      </c>
      <c r="E586" s="94"/>
      <c r="F586" s="94"/>
      <c r="G586" s="94"/>
      <c r="H586" s="79"/>
    </row>
    <row r="587" spans="1:8" outlineLevel="1">
      <c r="A587" s="98" t="s">
        <v>734</v>
      </c>
      <c r="B587" s="99" t="s">
        <v>735</v>
      </c>
      <c r="C587" s="97" t="s">
        <v>2097</v>
      </c>
      <c r="D587" s="97" t="s">
        <v>46</v>
      </c>
      <c r="E587" s="94"/>
      <c r="F587" s="94"/>
      <c r="G587" s="94"/>
      <c r="H587" s="79"/>
    </row>
    <row r="588" spans="1:8" outlineLevel="1">
      <c r="A588" s="100">
        <v>2</v>
      </c>
      <c r="B588" s="101" t="s">
        <v>440</v>
      </c>
      <c r="C588" s="97"/>
      <c r="D588" s="97"/>
      <c r="E588" s="94"/>
      <c r="F588" s="94"/>
      <c r="G588" s="94"/>
      <c r="H588" s="79"/>
    </row>
    <row r="589" spans="1:8" ht="31.5" outlineLevel="1">
      <c r="A589" s="98" t="s">
        <v>402</v>
      </c>
      <c r="B589" s="99" t="s">
        <v>736</v>
      </c>
      <c r="C589" s="97" t="s">
        <v>46</v>
      </c>
      <c r="D589" s="97" t="s">
        <v>45</v>
      </c>
      <c r="E589" s="94"/>
      <c r="F589" s="94"/>
      <c r="G589" s="94"/>
      <c r="H589" s="79"/>
    </row>
    <row r="590" spans="1:8" ht="63" outlineLevel="1">
      <c r="A590" s="98" t="s">
        <v>403</v>
      </c>
      <c r="B590" s="99" t="s">
        <v>641</v>
      </c>
      <c r="C590" s="97" t="s">
        <v>46</v>
      </c>
      <c r="D590" s="97" t="s">
        <v>47</v>
      </c>
      <c r="E590" s="94"/>
      <c r="F590" s="94"/>
      <c r="G590" s="94"/>
      <c r="H590" s="79"/>
    </row>
    <row r="591" spans="1:8" ht="31.5" outlineLevel="1">
      <c r="A591" s="98" t="s">
        <v>404</v>
      </c>
      <c r="B591" s="99" t="s">
        <v>642</v>
      </c>
      <c r="C591" s="97" t="s">
        <v>47</v>
      </c>
      <c r="D591" s="97" t="s">
        <v>48</v>
      </c>
      <c r="E591" s="94"/>
      <c r="F591" s="94"/>
      <c r="G591" s="94"/>
      <c r="H591" s="79"/>
    </row>
    <row r="592" spans="1:8" ht="47.25" outlineLevel="1">
      <c r="A592" s="100">
        <v>3</v>
      </c>
      <c r="B592" s="101" t="s">
        <v>313</v>
      </c>
      <c r="C592" s="97"/>
      <c r="D592" s="97"/>
      <c r="E592" s="94"/>
      <c r="F592" s="94"/>
      <c r="G592" s="94"/>
      <c r="H592" s="79"/>
    </row>
    <row r="593" spans="1:8" ht="31.5" outlineLevel="1">
      <c r="A593" s="98" t="s">
        <v>441</v>
      </c>
      <c r="B593" s="99" t="s">
        <v>314</v>
      </c>
      <c r="C593" s="97" t="s">
        <v>48</v>
      </c>
      <c r="D593" s="97" t="s">
        <v>47</v>
      </c>
      <c r="E593" s="94"/>
      <c r="F593" s="94"/>
      <c r="G593" s="94"/>
      <c r="H593" s="79"/>
    </row>
    <row r="594" spans="1:8" outlineLevel="1">
      <c r="A594" s="98" t="s">
        <v>359</v>
      </c>
      <c r="B594" s="99" t="s">
        <v>315</v>
      </c>
      <c r="C594" s="97" t="s">
        <v>48</v>
      </c>
      <c r="D594" s="97" t="s">
        <v>49</v>
      </c>
      <c r="E594" s="94"/>
      <c r="F594" s="94"/>
      <c r="G594" s="94"/>
      <c r="H594" s="79"/>
    </row>
    <row r="595" spans="1:8" outlineLevel="1">
      <c r="A595" s="98" t="s">
        <v>361</v>
      </c>
      <c r="B595" s="99" t="s">
        <v>316</v>
      </c>
      <c r="C595" s="97" t="s">
        <v>49</v>
      </c>
      <c r="D595" s="97" t="s">
        <v>50</v>
      </c>
      <c r="E595" s="94"/>
      <c r="F595" s="94"/>
      <c r="G595" s="94"/>
      <c r="H595" s="79"/>
    </row>
    <row r="596" spans="1:8" outlineLevel="1">
      <c r="A596" s="98" t="s">
        <v>317</v>
      </c>
      <c r="B596" s="99" t="s">
        <v>318</v>
      </c>
      <c r="C596" s="97" t="s">
        <v>50</v>
      </c>
      <c r="D596" s="97" t="s">
        <v>51</v>
      </c>
      <c r="E596" s="94"/>
      <c r="F596" s="94"/>
      <c r="G596" s="94"/>
      <c r="H596" s="79"/>
    </row>
    <row r="597" spans="1:8" outlineLevel="1">
      <c r="A597" s="98" t="s">
        <v>319</v>
      </c>
      <c r="B597" s="99" t="s">
        <v>320</v>
      </c>
      <c r="C597" s="97" t="s">
        <v>51</v>
      </c>
      <c r="D597" s="97" t="s">
        <v>52</v>
      </c>
      <c r="E597" s="94"/>
      <c r="F597" s="94"/>
      <c r="G597" s="94"/>
      <c r="H597" s="79"/>
    </row>
    <row r="598" spans="1:8" outlineLevel="1">
      <c r="A598" s="100">
        <v>4</v>
      </c>
      <c r="B598" s="101" t="s">
        <v>623</v>
      </c>
      <c r="C598" s="97"/>
      <c r="D598" s="97"/>
      <c r="E598" s="94"/>
      <c r="F598" s="94"/>
      <c r="G598" s="94"/>
      <c r="H598" s="79"/>
    </row>
    <row r="599" spans="1:8" ht="31.5" outlineLevel="1">
      <c r="A599" s="97" t="s">
        <v>406</v>
      </c>
      <c r="B599" s="236" t="s">
        <v>321</v>
      </c>
      <c r="C599" s="97" t="s">
        <v>52</v>
      </c>
      <c r="D599" s="97" t="s">
        <v>52</v>
      </c>
      <c r="E599" s="94"/>
      <c r="F599" s="94"/>
      <c r="G599" s="94"/>
      <c r="H599" s="79"/>
    </row>
    <row r="600" spans="1:8" ht="63" outlineLevel="1">
      <c r="A600" s="97" t="s">
        <v>407</v>
      </c>
      <c r="B600" s="236" t="s">
        <v>621</v>
      </c>
      <c r="C600" s="97" t="s">
        <v>52</v>
      </c>
      <c r="D600" s="97" t="s">
        <v>53</v>
      </c>
      <c r="E600" s="94"/>
      <c r="F600" s="94"/>
      <c r="G600" s="94"/>
      <c r="H600" s="79"/>
    </row>
    <row r="601" spans="1:8" ht="31.5" outlineLevel="1">
      <c r="A601" s="97" t="s">
        <v>408</v>
      </c>
      <c r="B601" s="236" t="s">
        <v>764</v>
      </c>
      <c r="C601" s="97" t="s">
        <v>52</v>
      </c>
      <c r="D601" s="97" t="s">
        <v>53</v>
      </c>
      <c r="E601" s="94"/>
      <c r="F601" s="94"/>
      <c r="G601" s="94"/>
      <c r="H601" s="79"/>
    </row>
    <row r="602" spans="1:8" ht="31.5" outlineLevel="1">
      <c r="A602" s="97" t="s">
        <v>222</v>
      </c>
      <c r="B602" s="236" t="s">
        <v>765</v>
      </c>
      <c r="C602" s="97" t="s">
        <v>53</v>
      </c>
      <c r="D602" s="97" t="s">
        <v>54</v>
      </c>
      <c r="E602" s="94"/>
      <c r="F602" s="94"/>
      <c r="G602" s="94"/>
      <c r="H602" s="79"/>
    </row>
    <row r="603" spans="1:8" outlineLevel="1">
      <c r="G603" s="154" t="s">
        <v>895</v>
      </c>
      <c r="H603" s="154" t="s">
        <v>378</v>
      </c>
    </row>
    <row r="604" spans="1:8" outlineLevel="1">
      <c r="H604" s="154" t="s">
        <v>709</v>
      </c>
    </row>
    <row r="605" spans="1:8" outlineLevel="1">
      <c r="H605" s="154" t="s">
        <v>266</v>
      </c>
    </row>
    <row r="606" spans="1:8" outlineLevel="1">
      <c r="H606" s="154"/>
    </row>
    <row r="607" spans="1:8" ht="15.75" customHeight="1" outlineLevel="1">
      <c r="A607" s="742" t="s">
        <v>628</v>
      </c>
      <c r="B607" s="742"/>
      <c r="C607" s="742"/>
      <c r="D607" s="742"/>
      <c r="E607" s="742"/>
      <c r="F607" s="742"/>
      <c r="G607" s="742"/>
      <c r="H607" s="742"/>
    </row>
    <row r="608" spans="1:8" ht="15.75" customHeight="1" outlineLevel="1">
      <c r="A608" s="742" t="s">
        <v>455</v>
      </c>
      <c r="B608" s="742"/>
      <c r="C608" s="742"/>
      <c r="D608" s="742"/>
      <c r="E608" s="742"/>
      <c r="F608" s="742"/>
      <c r="G608" s="742"/>
      <c r="H608" s="742"/>
    </row>
    <row r="609" spans="1:8" outlineLevel="1">
      <c r="H609" s="154" t="s">
        <v>322</v>
      </c>
    </row>
    <row r="610" spans="1:8" outlineLevel="1">
      <c r="H610" s="154" t="s">
        <v>323</v>
      </c>
    </row>
    <row r="611" spans="1:8" outlineLevel="1">
      <c r="H611" s="154" t="s">
        <v>324</v>
      </c>
    </row>
    <row r="612" spans="1:8" outlineLevel="1">
      <c r="H612" s="230" t="s">
        <v>325</v>
      </c>
    </row>
    <row r="613" spans="1:8" outlineLevel="1">
      <c r="H613" s="154" t="s">
        <v>2331</v>
      </c>
    </row>
    <row r="614" spans="1:8" outlineLevel="1">
      <c r="H614" s="154" t="s">
        <v>261</v>
      </c>
    </row>
    <row r="615" spans="1:8" outlineLevel="1">
      <c r="A615" s="86"/>
    </row>
    <row r="616" spans="1:8" ht="36.75" customHeight="1" outlineLevel="1">
      <c r="A616" s="743" t="s">
        <v>1166</v>
      </c>
      <c r="B616" s="744"/>
      <c r="C616" s="744"/>
      <c r="D616" s="744"/>
      <c r="E616" s="744"/>
      <c r="F616" s="744"/>
      <c r="G616" s="744"/>
      <c r="H616" s="744"/>
    </row>
    <row r="617" spans="1:8" outlineLevel="1">
      <c r="A617" s="745"/>
      <c r="B617" s="745"/>
      <c r="C617" s="745"/>
      <c r="D617" s="745"/>
      <c r="E617" s="745"/>
      <c r="F617" s="745"/>
      <c r="G617" s="745"/>
      <c r="H617" s="745"/>
    </row>
    <row r="618" spans="1:8" ht="15.75" customHeight="1" outlineLevel="1">
      <c r="A618" s="746" t="s">
        <v>2332</v>
      </c>
      <c r="B618" s="746"/>
      <c r="C618" s="746"/>
      <c r="D618" s="746"/>
      <c r="E618" s="746"/>
      <c r="F618" s="746"/>
      <c r="G618" s="746"/>
      <c r="H618" s="746"/>
    </row>
    <row r="619" spans="1:8" ht="16.5" outlineLevel="1" thickBot="1">
      <c r="A619" s="87"/>
      <c r="B619" s="666"/>
      <c r="C619" s="231"/>
      <c r="D619" s="231"/>
      <c r="E619" s="231"/>
      <c r="F619" s="231"/>
      <c r="G619" s="231"/>
      <c r="H619" s="231"/>
    </row>
    <row r="620" spans="1:8" ht="15.75" customHeight="1" outlineLevel="1">
      <c r="A620" s="750" t="s">
        <v>397</v>
      </c>
      <c r="B620" s="753" t="s">
        <v>649</v>
      </c>
      <c r="C620" s="756" t="s">
        <v>719</v>
      </c>
      <c r="D620" s="756"/>
      <c r="E620" s="756"/>
      <c r="F620" s="756"/>
      <c r="G620" s="757" t="s">
        <v>629</v>
      </c>
      <c r="H620" s="759" t="s">
        <v>630</v>
      </c>
    </row>
    <row r="621" spans="1:8" outlineLevel="1">
      <c r="A621" s="751"/>
      <c r="B621" s="754"/>
      <c r="C621" s="704"/>
      <c r="D621" s="704"/>
      <c r="E621" s="704"/>
      <c r="F621" s="704"/>
      <c r="G621" s="703"/>
      <c r="H621" s="760"/>
    </row>
    <row r="622" spans="1:8" ht="32.25" outlineLevel="1" thickBot="1">
      <c r="A622" s="752"/>
      <c r="B622" s="755"/>
      <c r="C622" s="88" t="s">
        <v>631</v>
      </c>
      <c r="D622" s="88" t="s">
        <v>632</v>
      </c>
      <c r="E622" s="88" t="s">
        <v>631</v>
      </c>
      <c r="F622" s="88" t="s">
        <v>632</v>
      </c>
      <c r="G622" s="758"/>
      <c r="H622" s="761"/>
    </row>
    <row r="623" spans="1:8" outlineLevel="1">
      <c r="A623" s="89">
        <v>1</v>
      </c>
      <c r="B623" s="604">
        <v>2</v>
      </c>
      <c r="C623" s="90">
        <v>3</v>
      </c>
      <c r="D623" s="90">
        <v>4</v>
      </c>
      <c r="E623" s="90"/>
      <c r="F623" s="90"/>
      <c r="G623" s="91">
        <v>5</v>
      </c>
      <c r="H623" s="604">
        <v>6</v>
      </c>
    </row>
    <row r="624" spans="1:8" outlineLevel="1">
      <c r="A624" s="89">
        <v>1</v>
      </c>
      <c r="B624" s="92" t="s">
        <v>598</v>
      </c>
      <c r="C624" s="90"/>
      <c r="D624" s="90"/>
      <c r="E624" s="94"/>
      <c r="F624" s="94"/>
      <c r="G624" s="95"/>
      <c r="H624" s="663"/>
    </row>
    <row r="625" spans="1:8" outlineLevel="1">
      <c r="A625" s="96" t="s">
        <v>399</v>
      </c>
      <c r="B625" s="237" t="s">
        <v>599</v>
      </c>
      <c r="C625" s="97" t="s">
        <v>46</v>
      </c>
      <c r="D625" s="97" t="s">
        <v>2098</v>
      </c>
      <c r="E625" s="94"/>
      <c r="F625" s="94"/>
      <c r="G625" s="94"/>
      <c r="H625" s="79"/>
    </row>
    <row r="626" spans="1:8" outlineLevel="1">
      <c r="A626" s="97" t="s">
        <v>400</v>
      </c>
      <c r="B626" s="236" t="s">
        <v>329</v>
      </c>
      <c r="C626" s="97" t="s">
        <v>2099</v>
      </c>
      <c r="D626" s="97" t="s">
        <v>2100</v>
      </c>
      <c r="E626" s="94"/>
      <c r="F626" s="94"/>
      <c r="G626" s="94"/>
      <c r="H626" s="79"/>
    </row>
    <row r="627" spans="1:8" ht="31.5" outlineLevel="1">
      <c r="A627" s="97" t="s">
        <v>411</v>
      </c>
      <c r="B627" s="236" t="s">
        <v>730</v>
      </c>
      <c r="C627" s="97" t="s">
        <v>2097</v>
      </c>
      <c r="D627" s="97" t="s">
        <v>2101</v>
      </c>
      <c r="E627" s="94"/>
      <c r="F627" s="94"/>
      <c r="G627" s="94"/>
      <c r="H627" s="79"/>
    </row>
    <row r="628" spans="1:8" ht="63" outlineLevel="1">
      <c r="A628" s="98" t="s">
        <v>422</v>
      </c>
      <c r="B628" s="99" t="s">
        <v>731</v>
      </c>
      <c r="C628" s="97" t="s">
        <v>2102</v>
      </c>
      <c r="D628" s="97" t="s">
        <v>2103</v>
      </c>
      <c r="E628" s="94"/>
      <c r="F628" s="94"/>
      <c r="G628" s="94"/>
      <c r="H628" s="79"/>
    </row>
    <row r="629" spans="1:8" ht="31.5" outlineLevel="1">
      <c r="A629" s="98" t="s">
        <v>732</v>
      </c>
      <c r="B629" s="99" t="s">
        <v>733</v>
      </c>
      <c r="C629" s="97" t="s">
        <v>46</v>
      </c>
      <c r="D629" s="97" t="s">
        <v>45</v>
      </c>
      <c r="E629" s="94"/>
      <c r="F629" s="94"/>
      <c r="G629" s="94"/>
      <c r="H629" s="79"/>
    </row>
    <row r="630" spans="1:8" outlineLevel="1">
      <c r="A630" s="98" t="s">
        <v>734</v>
      </c>
      <c r="B630" s="99" t="s">
        <v>735</v>
      </c>
      <c r="C630" s="97" t="s">
        <v>681</v>
      </c>
      <c r="D630" s="97" t="s">
        <v>46</v>
      </c>
      <c r="E630" s="94"/>
      <c r="F630" s="94"/>
      <c r="G630" s="94"/>
      <c r="H630" s="79"/>
    </row>
    <row r="631" spans="1:8" outlineLevel="1">
      <c r="A631" s="100">
        <v>2</v>
      </c>
      <c r="B631" s="101" t="s">
        <v>440</v>
      </c>
      <c r="C631" s="97"/>
      <c r="D631" s="97"/>
      <c r="E631" s="94"/>
      <c r="F631" s="94"/>
      <c r="G631" s="94"/>
      <c r="H631" s="79"/>
    </row>
    <row r="632" spans="1:8" ht="31.5" outlineLevel="1">
      <c r="A632" s="98" t="s">
        <v>402</v>
      </c>
      <c r="B632" s="99" t="s">
        <v>736</v>
      </c>
      <c r="C632" s="97" t="s">
        <v>46</v>
      </c>
      <c r="D632" s="97" t="s">
        <v>45</v>
      </c>
      <c r="E632" s="94"/>
      <c r="F632" s="94"/>
      <c r="G632" s="94"/>
      <c r="H632" s="79"/>
    </row>
    <row r="633" spans="1:8" ht="63" outlineLevel="1">
      <c r="A633" s="98" t="s">
        <v>403</v>
      </c>
      <c r="B633" s="99" t="s">
        <v>641</v>
      </c>
      <c r="C633" s="97" t="s">
        <v>46</v>
      </c>
      <c r="D633" s="97" t="s">
        <v>47</v>
      </c>
      <c r="E633" s="94"/>
      <c r="F633" s="94"/>
      <c r="G633" s="94"/>
      <c r="H633" s="79"/>
    </row>
    <row r="634" spans="1:8" ht="31.5" outlineLevel="1">
      <c r="A634" s="98" t="s">
        <v>404</v>
      </c>
      <c r="B634" s="99" t="s">
        <v>642</v>
      </c>
      <c r="C634" s="97" t="s">
        <v>47</v>
      </c>
      <c r="D634" s="97" t="s">
        <v>48</v>
      </c>
      <c r="E634" s="94"/>
      <c r="F634" s="94"/>
      <c r="G634" s="94"/>
      <c r="H634" s="79"/>
    </row>
    <row r="635" spans="1:8" ht="47.25" outlineLevel="1">
      <c r="A635" s="100">
        <v>3</v>
      </c>
      <c r="B635" s="101" t="s">
        <v>313</v>
      </c>
      <c r="C635" s="97"/>
      <c r="D635" s="97"/>
      <c r="E635" s="94"/>
      <c r="F635" s="94"/>
      <c r="G635" s="94"/>
      <c r="H635" s="79"/>
    </row>
    <row r="636" spans="1:8" ht="31.5" outlineLevel="1">
      <c r="A636" s="98" t="s">
        <v>441</v>
      </c>
      <c r="B636" s="99" t="s">
        <v>314</v>
      </c>
      <c r="C636" s="97" t="s">
        <v>48</v>
      </c>
      <c r="D636" s="97" t="s">
        <v>47</v>
      </c>
      <c r="E636" s="94"/>
      <c r="F636" s="94"/>
      <c r="G636" s="94"/>
      <c r="H636" s="79"/>
    </row>
    <row r="637" spans="1:8" outlineLevel="1">
      <c r="A637" s="98" t="s">
        <v>359</v>
      </c>
      <c r="B637" s="99" t="s">
        <v>315</v>
      </c>
      <c r="C637" s="97" t="s">
        <v>48</v>
      </c>
      <c r="D637" s="97" t="s">
        <v>49</v>
      </c>
      <c r="E637" s="94"/>
      <c r="F637" s="94"/>
      <c r="G637" s="94"/>
      <c r="H637" s="79"/>
    </row>
    <row r="638" spans="1:8" outlineLevel="1">
      <c r="A638" s="98" t="s">
        <v>361</v>
      </c>
      <c r="B638" s="99" t="s">
        <v>316</v>
      </c>
      <c r="C638" s="97" t="s">
        <v>49</v>
      </c>
      <c r="D638" s="97" t="s">
        <v>50</v>
      </c>
      <c r="E638" s="94"/>
      <c r="F638" s="94"/>
      <c r="G638" s="94"/>
      <c r="H638" s="79"/>
    </row>
    <row r="639" spans="1:8" outlineLevel="1">
      <c r="A639" s="98" t="s">
        <v>317</v>
      </c>
      <c r="B639" s="99" t="s">
        <v>318</v>
      </c>
      <c r="C639" s="97" t="s">
        <v>50</v>
      </c>
      <c r="D639" s="97" t="s">
        <v>51</v>
      </c>
      <c r="E639" s="94"/>
      <c r="F639" s="94"/>
      <c r="G639" s="94"/>
      <c r="H639" s="79"/>
    </row>
    <row r="640" spans="1:8" outlineLevel="1">
      <c r="A640" s="98" t="s">
        <v>319</v>
      </c>
      <c r="B640" s="99" t="s">
        <v>320</v>
      </c>
      <c r="C640" s="97" t="s">
        <v>51</v>
      </c>
      <c r="D640" s="97" t="s">
        <v>52</v>
      </c>
      <c r="E640" s="94"/>
      <c r="F640" s="94"/>
      <c r="G640" s="94"/>
      <c r="H640" s="79"/>
    </row>
    <row r="641" spans="1:8" outlineLevel="1">
      <c r="A641" s="100">
        <v>4</v>
      </c>
      <c r="B641" s="101" t="s">
        <v>623</v>
      </c>
      <c r="C641" s="97"/>
      <c r="D641" s="97"/>
      <c r="E641" s="94"/>
      <c r="F641" s="94"/>
      <c r="G641" s="94"/>
      <c r="H641" s="79"/>
    </row>
    <row r="642" spans="1:8" ht="31.5" outlineLevel="1">
      <c r="A642" s="97" t="s">
        <v>406</v>
      </c>
      <c r="B642" s="236" t="s">
        <v>321</v>
      </c>
      <c r="C642" s="97" t="s">
        <v>52</v>
      </c>
      <c r="D642" s="97" t="s">
        <v>52</v>
      </c>
      <c r="E642" s="94"/>
      <c r="F642" s="94"/>
      <c r="G642" s="94"/>
      <c r="H642" s="79"/>
    </row>
    <row r="643" spans="1:8" ht="63" outlineLevel="1">
      <c r="A643" s="97" t="s">
        <v>407</v>
      </c>
      <c r="B643" s="236" t="s">
        <v>621</v>
      </c>
      <c r="C643" s="97" t="s">
        <v>52</v>
      </c>
      <c r="D643" s="97" t="s">
        <v>53</v>
      </c>
      <c r="E643" s="94"/>
      <c r="F643" s="94"/>
      <c r="G643" s="94"/>
      <c r="H643" s="79"/>
    </row>
    <row r="644" spans="1:8" ht="31.5" outlineLevel="1">
      <c r="A644" s="97" t="s">
        <v>408</v>
      </c>
      <c r="B644" s="236" t="s">
        <v>764</v>
      </c>
      <c r="C644" s="97" t="s">
        <v>52</v>
      </c>
      <c r="D644" s="97" t="s">
        <v>53</v>
      </c>
      <c r="E644" s="94"/>
      <c r="F644" s="94"/>
      <c r="G644" s="94"/>
      <c r="H644" s="79"/>
    </row>
    <row r="645" spans="1:8" ht="31.5" outlineLevel="1">
      <c r="A645" s="97" t="s">
        <v>222</v>
      </c>
      <c r="B645" s="236" t="s">
        <v>765</v>
      </c>
      <c r="C645" s="97" t="s">
        <v>53</v>
      </c>
      <c r="D645" s="97" t="s">
        <v>54</v>
      </c>
      <c r="E645" s="94"/>
      <c r="F645" s="94"/>
      <c r="G645" s="94"/>
      <c r="H645" s="79"/>
    </row>
    <row r="646" spans="1:8" outlineLevel="1">
      <c r="G646" s="154" t="s">
        <v>896</v>
      </c>
      <c r="H646" s="154" t="s">
        <v>378</v>
      </c>
    </row>
    <row r="647" spans="1:8" outlineLevel="1">
      <c r="H647" s="154" t="s">
        <v>709</v>
      </c>
    </row>
    <row r="648" spans="1:8" outlineLevel="1">
      <c r="H648" s="154" t="s">
        <v>266</v>
      </c>
    </row>
    <row r="649" spans="1:8" outlineLevel="1">
      <c r="H649" s="154"/>
    </row>
    <row r="650" spans="1:8" ht="15.75" customHeight="1" outlineLevel="1">
      <c r="A650" s="742" t="s">
        <v>628</v>
      </c>
      <c r="B650" s="742"/>
      <c r="C650" s="742"/>
      <c r="D650" s="742"/>
      <c r="E650" s="742"/>
      <c r="F650" s="742"/>
      <c r="G650" s="742"/>
      <c r="H650" s="742"/>
    </row>
    <row r="651" spans="1:8" ht="15.75" customHeight="1" outlineLevel="1">
      <c r="A651" s="742" t="s">
        <v>455</v>
      </c>
      <c r="B651" s="742"/>
      <c r="C651" s="742"/>
      <c r="D651" s="742"/>
      <c r="E651" s="742"/>
      <c r="F651" s="742"/>
      <c r="G651" s="742"/>
      <c r="H651" s="742"/>
    </row>
    <row r="652" spans="1:8" outlineLevel="1">
      <c r="H652" s="154" t="s">
        <v>322</v>
      </c>
    </row>
    <row r="653" spans="1:8" outlineLevel="1">
      <c r="H653" s="154" t="s">
        <v>323</v>
      </c>
    </row>
    <row r="654" spans="1:8" outlineLevel="1">
      <c r="H654" s="154" t="s">
        <v>324</v>
      </c>
    </row>
    <row r="655" spans="1:8" outlineLevel="1">
      <c r="H655" s="230" t="s">
        <v>325</v>
      </c>
    </row>
    <row r="656" spans="1:8" outlineLevel="1">
      <c r="H656" s="154" t="s">
        <v>2331</v>
      </c>
    </row>
    <row r="657" spans="1:8" outlineLevel="1">
      <c r="H657" s="154" t="s">
        <v>261</v>
      </c>
    </row>
    <row r="658" spans="1:8" outlineLevel="1">
      <c r="A658" s="86"/>
    </row>
    <row r="659" spans="1:8" ht="27.75" customHeight="1" outlineLevel="1">
      <c r="A659" s="743" t="s">
        <v>1167</v>
      </c>
      <c r="B659" s="744"/>
      <c r="C659" s="744"/>
      <c r="D659" s="744"/>
      <c r="E659" s="744"/>
      <c r="F659" s="744"/>
      <c r="G659" s="744"/>
      <c r="H659" s="744"/>
    </row>
    <row r="660" spans="1:8" outlineLevel="1">
      <c r="A660" s="745"/>
      <c r="B660" s="745"/>
      <c r="C660" s="745"/>
      <c r="D660" s="745"/>
      <c r="E660" s="745"/>
      <c r="F660" s="745"/>
      <c r="G660" s="745"/>
      <c r="H660" s="745"/>
    </row>
    <row r="661" spans="1:8" ht="15.75" customHeight="1" outlineLevel="1">
      <c r="A661" s="746" t="s">
        <v>2332</v>
      </c>
      <c r="B661" s="746"/>
      <c r="C661" s="746"/>
      <c r="D661" s="746"/>
      <c r="E661" s="746"/>
      <c r="F661" s="746"/>
      <c r="G661" s="746"/>
      <c r="H661" s="746"/>
    </row>
    <row r="662" spans="1:8" ht="16.5" outlineLevel="1" thickBot="1">
      <c r="A662" s="87"/>
      <c r="B662" s="666"/>
      <c r="C662" s="231"/>
      <c r="D662" s="231"/>
      <c r="E662" s="231"/>
      <c r="F662" s="231"/>
      <c r="G662" s="231"/>
      <c r="H662" s="231"/>
    </row>
    <row r="663" spans="1:8" ht="15.75" customHeight="1" outlineLevel="1">
      <c r="A663" s="750" t="s">
        <v>397</v>
      </c>
      <c r="B663" s="753" t="s">
        <v>649</v>
      </c>
      <c r="C663" s="756" t="s">
        <v>719</v>
      </c>
      <c r="D663" s="756"/>
      <c r="E663" s="756"/>
      <c r="F663" s="756"/>
      <c r="G663" s="757" t="s">
        <v>629</v>
      </c>
      <c r="H663" s="759" t="s">
        <v>630</v>
      </c>
    </row>
    <row r="664" spans="1:8" outlineLevel="1">
      <c r="A664" s="751"/>
      <c r="B664" s="754"/>
      <c r="C664" s="704"/>
      <c r="D664" s="704"/>
      <c r="E664" s="704"/>
      <c r="F664" s="704"/>
      <c r="G664" s="703"/>
      <c r="H664" s="760"/>
    </row>
    <row r="665" spans="1:8" ht="32.25" outlineLevel="1" thickBot="1">
      <c r="A665" s="752"/>
      <c r="B665" s="755"/>
      <c r="C665" s="88" t="s">
        <v>631</v>
      </c>
      <c r="D665" s="88" t="s">
        <v>632</v>
      </c>
      <c r="E665" s="88" t="s">
        <v>631</v>
      </c>
      <c r="F665" s="88" t="s">
        <v>632</v>
      </c>
      <c r="G665" s="758"/>
      <c r="H665" s="761"/>
    </row>
    <row r="666" spans="1:8" outlineLevel="1">
      <c r="A666" s="89">
        <v>1</v>
      </c>
      <c r="B666" s="604">
        <v>2</v>
      </c>
      <c r="C666" s="90">
        <v>3</v>
      </c>
      <c r="D666" s="90">
        <v>4</v>
      </c>
      <c r="E666" s="90"/>
      <c r="F666" s="90"/>
      <c r="G666" s="91">
        <v>5</v>
      </c>
      <c r="H666" s="604">
        <v>6</v>
      </c>
    </row>
    <row r="667" spans="1:8" outlineLevel="1">
      <c r="A667" s="89">
        <v>1</v>
      </c>
      <c r="B667" s="92" t="s">
        <v>598</v>
      </c>
      <c r="C667" s="90"/>
      <c r="D667" s="90"/>
      <c r="E667" s="94"/>
      <c r="F667" s="94"/>
      <c r="G667" s="95"/>
      <c r="H667" s="663"/>
    </row>
    <row r="668" spans="1:8" outlineLevel="1">
      <c r="A668" s="96" t="s">
        <v>399</v>
      </c>
      <c r="B668" s="237" t="s">
        <v>599</v>
      </c>
      <c r="C668" s="97" t="s">
        <v>46</v>
      </c>
      <c r="D668" s="97" t="s">
        <v>2098</v>
      </c>
      <c r="E668" s="94"/>
      <c r="F668" s="94"/>
      <c r="G668" s="94"/>
      <c r="H668" s="79"/>
    </row>
    <row r="669" spans="1:8" outlineLevel="1">
      <c r="A669" s="97" t="s">
        <v>400</v>
      </c>
      <c r="B669" s="236" t="s">
        <v>329</v>
      </c>
      <c r="C669" s="97" t="s">
        <v>2099</v>
      </c>
      <c r="D669" s="97" t="s">
        <v>2100</v>
      </c>
      <c r="E669" s="94"/>
      <c r="F669" s="94"/>
      <c r="G669" s="94"/>
      <c r="H669" s="79"/>
    </row>
    <row r="670" spans="1:8" ht="31.5" outlineLevel="1">
      <c r="A670" s="97" t="s">
        <v>411</v>
      </c>
      <c r="B670" s="236" t="s">
        <v>730</v>
      </c>
      <c r="C670" s="97" t="s">
        <v>2097</v>
      </c>
      <c r="D670" s="97" t="s">
        <v>2101</v>
      </c>
      <c r="E670" s="94"/>
      <c r="F670" s="94"/>
      <c r="G670" s="94"/>
      <c r="H670" s="79"/>
    </row>
    <row r="671" spans="1:8" ht="63" outlineLevel="1">
      <c r="A671" s="98" t="s">
        <v>422</v>
      </c>
      <c r="B671" s="99" t="s">
        <v>731</v>
      </c>
      <c r="C671" s="97" t="s">
        <v>2102</v>
      </c>
      <c r="D671" s="97" t="s">
        <v>2103</v>
      </c>
      <c r="E671" s="94"/>
      <c r="F671" s="94"/>
      <c r="G671" s="94"/>
      <c r="H671" s="79"/>
    </row>
    <row r="672" spans="1:8" ht="31.5" outlineLevel="1">
      <c r="A672" s="98" t="s">
        <v>732</v>
      </c>
      <c r="B672" s="99" t="s">
        <v>733</v>
      </c>
      <c r="C672" s="97" t="s">
        <v>46</v>
      </c>
      <c r="D672" s="97" t="s">
        <v>45</v>
      </c>
      <c r="E672" s="94"/>
      <c r="F672" s="94"/>
      <c r="G672" s="94"/>
      <c r="H672" s="79"/>
    </row>
    <row r="673" spans="1:8" outlineLevel="1">
      <c r="A673" s="98" t="s">
        <v>734</v>
      </c>
      <c r="B673" s="99" t="s">
        <v>735</v>
      </c>
      <c r="C673" s="97" t="s">
        <v>681</v>
      </c>
      <c r="D673" s="97" t="s">
        <v>46</v>
      </c>
      <c r="E673" s="94"/>
      <c r="F673" s="94"/>
      <c r="G673" s="94"/>
      <c r="H673" s="79"/>
    </row>
    <row r="674" spans="1:8" outlineLevel="1">
      <c r="A674" s="100">
        <v>2</v>
      </c>
      <c r="B674" s="101" t="s">
        <v>440</v>
      </c>
      <c r="C674" s="97"/>
      <c r="D674" s="97"/>
      <c r="E674" s="94"/>
      <c r="F674" s="94"/>
      <c r="G674" s="94"/>
      <c r="H674" s="79"/>
    </row>
    <row r="675" spans="1:8" ht="31.5" outlineLevel="1">
      <c r="A675" s="98" t="s">
        <v>402</v>
      </c>
      <c r="B675" s="99" t="s">
        <v>736</v>
      </c>
      <c r="C675" s="97" t="s">
        <v>46</v>
      </c>
      <c r="D675" s="97" t="s">
        <v>45</v>
      </c>
      <c r="E675" s="94"/>
      <c r="F675" s="94"/>
      <c r="G675" s="94"/>
      <c r="H675" s="79"/>
    </row>
    <row r="676" spans="1:8" ht="63" outlineLevel="1">
      <c r="A676" s="98" t="s">
        <v>403</v>
      </c>
      <c r="B676" s="99" t="s">
        <v>641</v>
      </c>
      <c r="C676" s="97" t="s">
        <v>46</v>
      </c>
      <c r="D676" s="97" t="s">
        <v>47</v>
      </c>
      <c r="E676" s="94"/>
      <c r="F676" s="94"/>
      <c r="G676" s="94"/>
      <c r="H676" s="79"/>
    </row>
    <row r="677" spans="1:8" ht="31.5" outlineLevel="1">
      <c r="A677" s="98" t="s">
        <v>404</v>
      </c>
      <c r="B677" s="99" t="s">
        <v>642</v>
      </c>
      <c r="C677" s="97" t="s">
        <v>47</v>
      </c>
      <c r="D677" s="97" t="s">
        <v>48</v>
      </c>
      <c r="E677" s="94"/>
      <c r="F677" s="94"/>
      <c r="G677" s="94"/>
      <c r="H677" s="79"/>
    </row>
    <row r="678" spans="1:8" ht="47.25" outlineLevel="1">
      <c r="A678" s="100">
        <v>3</v>
      </c>
      <c r="B678" s="101" t="s">
        <v>313</v>
      </c>
      <c r="C678" s="97"/>
      <c r="D678" s="97"/>
      <c r="E678" s="94"/>
      <c r="F678" s="94"/>
      <c r="G678" s="94"/>
      <c r="H678" s="79"/>
    </row>
    <row r="679" spans="1:8" ht="31.5" outlineLevel="1">
      <c r="A679" s="98" t="s">
        <v>441</v>
      </c>
      <c r="B679" s="99" t="s">
        <v>314</v>
      </c>
      <c r="C679" s="97" t="s">
        <v>48</v>
      </c>
      <c r="D679" s="97" t="s">
        <v>47</v>
      </c>
      <c r="E679" s="94"/>
      <c r="F679" s="94"/>
      <c r="G679" s="94"/>
      <c r="H679" s="79"/>
    </row>
    <row r="680" spans="1:8" outlineLevel="1">
      <c r="A680" s="98" t="s">
        <v>359</v>
      </c>
      <c r="B680" s="99" t="s">
        <v>315</v>
      </c>
      <c r="C680" s="97" t="s">
        <v>48</v>
      </c>
      <c r="D680" s="97" t="s">
        <v>49</v>
      </c>
      <c r="E680" s="94"/>
      <c r="F680" s="94"/>
      <c r="G680" s="94"/>
      <c r="H680" s="79"/>
    </row>
    <row r="681" spans="1:8" outlineLevel="1">
      <c r="A681" s="98" t="s">
        <v>361</v>
      </c>
      <c r="B681" s="99" t="s">
        <v>316</v>
      </c>
      <c r="C681" s="97" t="s">
        <v>49</v>
      </c>
      <c r="D681" s="97" t="s">
        <v>50</v>
      </c>
      <c r="E681" s="94"/>
      <c r="F681" s="94"/>
      <c r="G681" s="94"/>
      <c r="H681" s="79"/>
    </row>
    <row r="682" spans="1:8" outlineLevel="1">
      <c r="A682" s="98" t="s">
        <v>317</v>
      </c>
      <c r="B682" s="99" t="s">
        <v>318</v>
      </c>
      <c r="C682" s="97" t="s">
        <v>50</v>
      </c>
      <c r="D682" s="97" t="s">
        <v>51</v>
      </c>
      <c r="E682" s="94"/>
      <c r="F682" s="94"/>
      <c r="G682" s="94"/>
      <c r="H682" s="79"/>
    </row>
    <row r="683" spans="1:8" outlineLevel="1">
      <c r="A683" s="98" t="s">
        <v>319</v>
      </c>
      <c r="B683" s="99" t="s">
        <v>320</v>
      </c>
      <c r="C683" s="97" t="s">
        <v>51</v>
      </c>
      <c r="D683" s="97" t="s">
        <v>52</v>
      </c>
      <c r="E683" s="94"/>
      <c r="F683" s="94"/>
      <c r="G683" s="94"/>
      <c r="H683" s="79"/>
    </row>
    <row r="684" spans="1:8" outlineLevel="1">
      <c r="A684" s="100">
        <v>4</v>
      </c>
      <c r="B684" s="101" t="s">
        <v>623</v>
      </c>
      <c r="C684" s="97"/>
      <c r="D684" s="97"/>
      <c r="E684" s="94"/>
      <c r="F684" s="94"/>
      <c r="G684" s="94"/>
      <c r="H684" s="79"/>
    </row>
    <row r="685" spans="1:8" ht="31.5" outlineLevel="1">
      <c r="A685" s="97" t="s">
        <v>406</v>
      </c>
      <c r="B685" s="236" t="s">
        <v>321</v>
      </c>
      <c r="C685" s="97" t="s">
        <v>52</v>
      </c>
      <c r="D685" s="97" t="s">
        <v>52</v>
      </c>
      <c r="E685" s="94"/>
      <c r="F685" s="94"/>
      <c r="G685" s="94"/>
      <c r="H685" s="79"/>
    </row>
    <row r="686" spans="1:8" ht="63" outlineLevel="1">
      <c r="A686" s="97" t="s">
        <v>407</v>
      </c>
      <c r="B686" s="236" t="s">
        <v>621</v>
      </c>
      <c r="C686" s="97" t="s">
        <v>52</v>
      </c>
      <c r="D686" s="97" t="s">
        <v>53</v>
      </c>
      <c r="E686" s="94"/>
      <c r="F686" s="94"/>
      <c r="G686" s="94"/>
      <c r="H686" s="79"/>
    </row>
    <row r="687" spans="1:8" ht="31.5" outlineLevel="1">
      <c r="A687" s="97" t="s">
        <v>408</v>
      </c>
      <c r="B687" s="236" t="s">
        <v>764</v>
      </c>
      <c r="C687" s="97" t="s">
        <v>52</v>
      </c>
      <c r="D687" s="97" t="s">
        <v>53</v>
      </c>
      <c r="E687" s="94"/>
      <c r="F687" s="94"/>
      <c r="G687" s="94"/>
      <c r="H687" s="79"/>
    </row>
    <row r="688" spans="1:8" ht="31.5" outlineLevel="1">
      <c r="A688" s="97" t="s">
        <v>222</v>
      </c>
      <c r="B688" s="236" t="s">
        <v>765</v>
      </c>
      <c r="C688" s="97" t="s">
        <v>53</v>
      </c>
      <c r="D688" s="97" t="s">
        <v>54</v>
      </c>
      <c r="E688" s="94"/>
      <c r="F688" s="94"/>
      <c r="G688" s="94"/>
      <c r="H688" s="79"/>
    </row>
    <row r="689" spans="1:8" outlineLevel="1">
      <c r="G689" s="154" t="s">
        <v>897</v>
      </c>
      <c r="H689" s="154" t="s">
        <v>378</v>
      </c>
    </row>
    <row r="690" spans="1:8" outlineLevel="1">
      <c r="H690" s="154" t="s">
        <v>709</v>
      </c>
    </row>
    <row r="691" spans="1:8" outlineLevel="1">
      <c r="H691" s="154" t="s">
        <v>266</v>
      </c>
    </row>
    <row r="692" spans="1:8" outlineLevel="1">
      <c r="H692" s="154"/>
    </row>
    <row r="693" spans="1:8" ht="15.75" customHeight="1" outlineLevel="1">
      <c r="A693" s="742" t="s">
        <v>628</v>
      </c>
      <c r="B693" s="742"/>
      <c r="C693" s="742"/>
      <c r="D693" s="742"/>
      <c r="E693" s="742"/>
      <c r="F693" s="742"/>
      <c r="G693" s="742"/>
      <c r="H693" s="742"/>
    </row>
    <row r="694" spans="1:8" ht="15.75" customHeight="1" outlineLevel="1">
      <c r="A694" s="742" t="s">
        <v>455</v>
      </c>
      <c r="B694" s="742"/>
      <c r="C694" s="742"/>
      <c r="D694" s="742"/>
      <c r="E694" s="742"/>
      <c r="F694" s="742"/>
      <c r="G694" s="742"/>
      <c r="H694" s="742"/>
    </row>
    <row r="695" spans="1:8" outlineLevel="1">
      <c r="H695" s="154" t="s">
        <v>322</v>
      </c>
    </row>
    <row r="696" spans="1:8" outlineLevel="1">
      <c r="H696" s="154" t="s">
        <v>323</v>
      </c>
    </row>
    <row r="697" spans="1:8" outlineLevel="1">
      <c r="H697" s="154" t="s">
        <v>324</v>
      </c>
    </row>
    <row r="698" spans="1:8" outlineLevel="1">
      <c r="H698" s="230" t="s">
        <v>325</v>
      </c>
    </row>
    <row r="699" spans="1:8" outlineLevel="1">
      <c r="H699" s="154" t="s">
        <v>2331</v>
      </c>
    </row>
    <row r="700" spans="1:8" outlineLevel="1">
      <c r="H700" s="154" t="s">
        <v>261</v>
      </c>
    </row>
    <row r="701" spans="1:8" outlineLevel="1">
      <c r="A701" s="86"/>
    </row>
    <row r="702" spans="1:8" ht="15.75" customHeight="1" outlineLevel="1">
      <c r="A702" s="748" t="s">
        <v>380</v>
      </c>
      <c r="B702" s="749"/>
      <c r="C702" s="749"/>
      <c r="D702" s="749"/>
      <c r="E702" s="749"/>
      <c r="F702" s="749"/>
      <c r="G702" s="749"/>
      <c r="H702" s="749"/>
    </row>
    <row r="703" spans="1:8" outlineLevel="1">
      <c r="A703" s="745"/>
      <c r="B703" s="745"/>
      <c r="C703" s="745"/>
      <c r="D703" s="745"/>
      <c r="E703" s="745"/>
      <c r="F703" s="745"/>
      <c r="G703" s="745"/>
      <c r="H703" s="745"/>
    </row>
    <row r="704" spans="1:8" ht="15.75" customHeight="1" outlineLevel="1">
      <c r="A704" s="746" t="s">
        <v>2332</v>
      </c>
      <c r="B704" s="746"/>
      <c r="C704" s="746"/>
      <c r="D704" s="746"/>
      <c r="E704" s="746"/>
      <c r="F704" s="746"/>
      <c r="G704" s="746"/>
      <c r="H704" s="746"/>
    </row>
    <row r="705" spans="1:8" ht="16.5" outlineLevel="1" thickBot="1">
      <c r="A705" s="87"/>
      <c r="B705" s="666"/>
      <c r="C705" s="231"/>
      <c r="D705" s="231"/>
      <c r="E705" s="231"/>
      <c r="F705" s="231"/>
      <c r="G705" s="231"/>
      <c r="H705" s="231"/>
    </row>
    <row r="706" spans="1:8" ht="15.75" customHeight="1" outlineLevel="1">
      <c r="A706" s="750" t="s">
        <v>397</v>
      </c>
      <c r="B706" s="753" t="s">
        <v>649</v>
      </c>
      <c r="C706" s="756" t="s">
        <v>719</v>
      </c>
      <c r="D706" s="756"/>
      <c r="E706" s="756"/>
      <c r="F706" s="756"/>
      <c r="G706" s="757" t="s">
        <v>629</v>
      </c>
      <c r="H706" s="759" t="s">
        <v>630</v>
      </c>
    </row>
    <row r="707" spans="1:8" outlineLevel="1">
      <c r="A707" s="751"/>
      <c r="B707" s="754"/>
      <c r="C707" s="704"/>
      <c r="D707" s="704"/>
      <c r="E707" s="704"/>
      <c r="F707" s="704"/>
      <c r="G707" s="703"/>
      <c r="H707" s="760"/>
    </row>
    <row r="708" spans="1:8" ht="32.25" outlineLevel="1" thickBot="1">
      <c r="A708" s="752"/>
      <c r="B708" s="755"/>
      <c r="C708" s="88" t="s">
        <v>631</v>
      </c>
      <c r="D708" s="88" t="s">
        <v>632</v>
      </c>
      <c r="E708" s="88" t="s">
        <v>631</v>
      </c>
      <c r="F708" s="88" t="s">
        <v>632</v>
      </c>
      <c r="G708" s="758"/>
      <c r="H708" s="761"/>
    </row>
    <row r="709" spans="1:8" outlineLevel="1">
      <c r="A709" s="89">
        <v>1</v>
      </c>
      <c r="B709" s="604">
        <v>2</v>
      </c>
      <c r="C709" s="90">
        <v>3</v>
      </c>
      <c r="D709" s="90">
        <v>4</v>
      </c>
      <c r="E709" s="90"/>
      <c r="F709" s="90"/>
      <c r="G709" s="91">
        <v>5</v>
      </c>
      <c r="H709" s="604">
        <v>6</v>
      </c>
    </row>
    <row r="710" spans="1:8" outlineLevel="1">
      <c r="A710" s="89">
        <v>1</v>
      </c>
      <c r="B710" s="92" t="s">
        <v>598</v>
      </c>
      <c r="C710" s="93"/>
      <c r="D710" s="93"/>
      <c r="E710" s="94"/>
      <c r="F710" s="94"/>
      <c r="G710" s="95"/>
      <c r="H710" s="663"/>
    </row>
    <row r="711" spans="1:8" outlineLevel="1">
      <c r="A711" s="96" t="s">
        <v>399</v>
      </c>
      <c r="B711" s="237" t="s">
        <v>599</v>
      </c>
      <c r="C711" s="97" t="s">
        <v>388</v>
      </c>
      <c r="D711" s="97" t="s">
        <v>0</v>
      </c>
      <c r="E711" s="94"/>
      <c r="F711" s="94"/>
      <c r="G711" s="94">
        <v>100</v>
      </c>
      <c r="H711" s="79"/>
    </row>
    <row r="712" spans="1:8" outlineLevel="1">
      <c r="A712" s="97" t="s">
        <v>400</v>
      </c>
      <c r="B712" s="236" t="s">
        <v>329</v>
      </c>
      <c r="C712" s="97" t="s">
        <v>1</v>
      </c>
      <c r="D712" s="97" t="s">
        <v>2</v>
      </c>
      <c r="E712" s="94"/>
      <c r="F712" s="94"/>
      <c r="G712" s="94">
        <v>100</v>
      </c>
      <c r="H712" s="79"/>
    </row>
    <row r="713" spans="1:8" ht="31.5" outlineLevel="1">
      <c r="A713" s="97" t="s">
        <v>411</v>
      </c>
      <c r="B713" s="236" t="s">
        <v>730</v>
      </c>
      <c r="C713" s="97" t="s">
        <v>3</v>
      </c>
      <c r="D713" s="97" t="s">
        <v>4</v>
      </c>
      <c r="E713" s="94"/>
      <c r="F713" s="94"/>
      <c r="G713" s="94">
        <v>100</v>
      </c>
      <c r="H713" s="79"/>
    </row>
    <row r="714" spans="1:8" ht="63" outlineLevel="1">
      <c r="A714" s="98" t="s">
        <v>422</v>
      </c>
      <c r="B714" s="99" t="s">
        <v>731</v>
      </c>
      <c r="C714" s="97" t="s">
        <v>5</v>
      </c>
      <c r="D714" s="97" t="s">
        <v>6</v>
      </c>
      <c r="E714" s="94"/>
      <c r="F714" s="94"/>
      <c r="G714" s="94">
        <v>100</v>
      </c>
      <c r="H714" s="79"/>
    </row>
    <row r="715" spans="1:8" ht="31.5" outlineLevel="1">
      <c r="A715" s="98" t="s">
        <v>732</v>
      </c>
      <c r="B715" s="99" t="s">
        <v>733</v>
      </c>
      <c r="C715" s="97" t="s">
        <v>7</v>
      </c>
      <c r="D715" s="97" t="s">
        <v>6</v>
      </c>
      <c r="E715" s="94"/>
      <c r="F715" s="94"/>
      <c r="G715" s="94">
        <v>100</v>
      </c>
      <c r="H715" s="79"/>
    </row>
    <row r="716" spans="1:8" outlineLevel="1">
      <c r="A716" s="98" t="s">
        <v>734</v>
      </c>
      <c r="B716" s="99" t="s">
        <v>735</v>
      </c>
      <c r="C716" s="97" t="s">
        <v>3</v>
      </c>
      <c r="D716" s="97" t="s">
        <v>7</v>
      </c>
      <c r="E716" s="94"/>
      <c r="F716" s="94"/>
      <c r="G716" s="94">
        <v>100</v>
      </c>
      <c r="H716" s="79"/>
    </row>
    <row r="717" spans="1:8" outlineLevel="1">
      <c r="A717" s="100">
        <v>2</v>
      </c>
      <c r="B717" s="101" t="s">
        <v>440</v>
      </c>
      <c r="C717" s="97"/>
      <c r="D717" s="97"/>
      <c r="E717" s="94"/>
      <c r="F717" s="94"/>
      <c r="G717" s="94"/>
      <c r="H717" s="79"/>
    </row>
    <row r="718" spans="1:8" ht="31.5" outlineLevel="1">
      <c r="A718" s="98" t="s">
        <v>402</v>
      </c>
      <c r="B718" s="99" t="s">
        <v>736</v>
      </c>
      <c r="C718" s="97" t="s">
        <v>388</v>
      </c>
      <c r="D718" s="97" t="s">
        <v>6</v>
      </c>
      <c r="E718" s="94"/>
      <c r="F718" s="94"/>
      <c r="G718" s="94">
        <v>100</v>
      </c>
      <c r="H718" s="79"/>
    </row>
    <row r="719" spans="1:8" ht="63" outlineLevel="1">
      <c r="A719" s="98" t="s">
        <v>403</v>
      </c>
      <c r="B719" s="99" t="s">
        <v>641</v>
      </c>
      <c r="C719" s="97" t="s">
        <v>7</v>
      </c>
      <c r="D719" s="97" t="s">
        <v>8</v>
      </c>
      <c r="E719" s="94"/>
      <c r="F719" s="94"/>
      <c r="G719" s="94">
        <v>100</v>
      </c>
      <c r="H719" s="79"/>
    </row>
    <row r="720" spans="1:8" ht="31.5" outlineLevel="1">
      <c r="A720" s="98" t="s">
        <v>404</v>
      </c>
      <c r="B720" s="99" t="s">
        <v>642</v>
      </c>
      <c r="C720" s="97" t="s">
        <v>8</v>
      </c>
      <c r="D720" s="97" t="s">
        <v>9</v>
      </c>
      <c r="E720" s="94"/>
      <c r="F720" s="94"/>
      <c r="G720" s="94">
        <v>100</v>
      </c>
      <c r="H720" s="79"/>
    </row>
    <row r="721" spans="1:8" ht="47.25" outlineLevel="1">
      <c r="A721" s="100">
        <v>3</v>
      </c>
      <c r="B721" s="101" t="s">
        <v>313</v>
      </c>
      <c r="C721" s="97"/>
      <c r="D721" s="97"/>
      <c r="E721" s="94"/>
      <c r="F721" s="94"/>
      <c r="G721" s="94"/>
      <c r="H721" s="79"/>
    </row>
    <row r="722" spans="1:8" ht="31.5" outlineLevel="1">
      <c r="A722" s="98" t="s">
        <v>441</v>
      </c>
      <c r="B722" s="99" t="s">
        <v>314</v>
      </c>
      <c r="C722" s="97" t="s">
        <v>9</v>
      </c>
      <c r="D722" s="97" t="s">
        <v>8</v>
      </c>
      <c r="E722" s="94"/>
      <c r="F722" s="94"/>
      <c r="G722" s="94">
        <v>100</v>
      </c>
      <c r="H722" s="79"/>
    </row>
    <row r="723" spans="1:8" outlineLevel="1">
      <c r="A723" s="98" t="s">
        <v>359</v>
      </c>
      <c r="B723" s="99" t="s">
        <v>315</v>
      </c>
      <c r="C723" s="97" t="s">
        <v>9</v>
      </c>
      <c r="D723" s="97" t="s">
        <v>10</v>
      </c>
      <c r="E723" s="94"/>
      <c r="F723" s="94"/>
      <c r="G723" s="94">
        <v>100</v>
      </c>
      <c r="H723" s="79"/>
    </row>
    <row r="724" spans="1:8" outlineLevel="1">
      <c r="A724" s="98" t="s">
        <v>361</v>
      </c>
      <c r="B724" s="99" t="s">
        <v>316</v>
      </c>
      <c r="C724" s="97" t="s">
        <v>10</v>
      </c>
      <c r="D724" s="97" t="s">
        <v>11</v>
      </c>
      <c r="E724" s="94"/>
      <c r="F724" s="94"/>
      <c r="G724" s="94">
        <v>100</v>
      </c>
      <c r="H724" s="79"/>
    </row>
    <row r="725" spans="1:8" outlineLevel="1">
      <c r="A725" s="98" t="s">
        <v>317</v>
      </c>
      <c r="B725" s="99" t="s">
        <v>318</v>
      </c>
      <c r="C725" s="97" t="s">
        <v>11</v>
      </c>
      <c r="D725" s="97" t="s">
        <v>12</v>
      </c>
      <c r="E725" s="94"/>
      <c r="F725" s="94"/>
      <c r="G725" s="94">
        <v>100</v>
      </c>
      <c r="H725" s="79"/>
    </row>
    <row r="726" spans="1:8" outlineLevel="1">
      <c r="A726" s="98" t="s">
        <v>319</v>
      </c>
      <c r="B726" s="99" t="s">
        <v>320</v>
      </c>
      <c r="C726" s="97" t="s">
        <v>12</v>
      </c>
      <c r="D726" s="97" t="s">
        <v>13</v>
      </c>
      <c r="E726" s="94"/>
      <c r="F726" s="94"/>
      <c r="G726" s="94">
        <v>100</v>
      </c>
      <c r="H726" s="79"/>
    </row>
    <row r="727" spans="1:8" outlineLevel="1">
      <c r="A727" s="100">
        <v>4</v>
      </c>
      <c r="B727" s="101" t="s">
        <v>623</v>
      </c>
      <c r="C727" s="97"/>
      <c r="D727" s="97"/>
      <c r="E727" s="94"/>
      <c r="F727" s="94"/>
      <c r="G727" s="94"/>
      <c r="H727" s="79"/>
    </row>
    <row r="728" spans="1:8" ht="31.5" outlineLevel="1">
      <c r="A728" s="97" t="s">
        <v>406</v>
      </c>
      <c r="B728" s="236" t="s">
        <v>321</v>
      </c>
      <c r="C728" s="97" t="s">
        <v>13</v>
      </c>
      <c r="D728" s="97" t="s">
        <v>13</v>
      </c>
      <c r="E728" s="94"/>
      <c r="F728" s="94"/>
      <c r="G728" s="94">
        <v>100</v>
      </c>
      <c r="H728" s="79"/>
    </row>
    <row r="729" spans="1:8" ht="63" outlineLevel="1">
      <c r="A729" s="97" t="s">
        <v>407</v>
      </c>
      <c r="B729" s="236" t="s">
        <v>621</v>
      </c>
      <c r="C729" s="97" t="s">
        <v>13</v>
      </c>
      <c r="D729" s="97" t="s">
        <v>14</v>
      </c>
      <c r="E729" s="94"/>
      <c r="F729" s="94"/>
      <c r="G729" s="94">
        <v>100</v>
      </c>
      <c r="H729" s="79"/>
    </row>
    <row r="730" spans="1:8" ht="31.5" outlineLevel="1">
      <c r="A730" s="97" t="s">
        <v>408</v>
      </c>
      <c r="B730" s="236" t="s">
        <v>764</v>
      </c>
      <c r="C730" s="97" t="s">
        <v>13</v>
      </c>
      <c r="D730" s="97" t="s">
        <v>14</v>
      </c>
      <c r="E730" s="94"/>
      <c r="F730" s="94"/>
      <c r="G730" s="94">
        <v>100</v>
      </c>
      <c r="H730" s="79"/>
    </row>
    <row r="731" spans="1:8" ht="31.5" outlineLevel="1">
      <c r="A731" s="97" t="s">
        <v>222</v>
      </c>
      <c r="B731" s="236" t="s">
        <v>765</v>
      </c>
      <c r="C731" s="97" t="s">
        <v>14</v>
      </c>
      <c r="D731" s="97" t="s">
        <v>15</v>
      </c>
      <c r="E731" s="94"/>
      <c r="F731" s="94"/>
      <c r="G731" s="94">
        <v>100</v>
      </c>
      <c r="H731" s="79"/>
    </row>
    <row r="732" spans="1:8" outlineLevel="1">
      <c r="G732" s="154" t="s">
        <v>898</v>
      </c>
      <c r="H732" s="154" t="s">
        <v>378</v>
      </c>
    </row>
    <row r="733" spans="1:8" outlineLevel="1">
      <c r="H733" s="154" t="s">
        <v>709</v>
      </c>
    </row>
    <row r="734" spans="1:8" outlineLevel="1">
      <c r="H734" s="154" t="s">
        <v>266</v>
      </c>
    </row>
    <row r="735" spans="1:8" outlineLevel="1">
      <c r="H735" s="154"/>
    </row>
    <row r="736" spans="1:8" ht="15.75" customHeight="1" outlineLevel="1">
      <c r="A736" s="742" t="s">
        <v>628</v>
      </c>
      <c r="B736" s="742"/>
      <c r="C736" s="742"/>
      <c r="D736" s="742"/>
      <c r="E736" s="742"/>
      <c r="F736" s="742"/>
      <c r="G736" s="742"/>
      <c r="H736" s="742"/>
    </row>
    <row r="737" spans="1:8" ht="15.75" customHeight="1" outlineLevel="1">
      <c r="A737" s="742" t="s">
        <v>455</v>
      </c>
      <c r="B737" s="742"/>
      <c r="C737" s="742"/>
      <c r="D737" s="742"/>
      <c r="E737" s="742"/>
      <c r="F737" s="742"/>
      <c r="G737" s="742"/>
      <c r="H737" s="742"/>
    </row>
    <row r="738" spans="1:8" outlineLevel="1">
      <c r="H738" s="154" t="s">
        <v>322</v>
      </c>
    </row>
    <row r="739" spans="1:8" outlineLevel="1">
      <c r="H739" s="154" t="s">
        <v>323</v>
      </c>
    </row>
    <row r="740" spans="1:8" outlineLevel="1">
      <c r="H740" s="154" t="s">
        <v>324</v>
      </c>
    </row>
    <row r="741" spans="1:8" outlineLevel="1">
      <c r="H741" s="230" t="s">
        <v>325</v>
      </c>
    </row>
    <row r="742" spans="1:8" outlineLevel="1">
      <c r="H742" s="154" t="s">
        <v>2331</v>
      </c>
    </row>
    <row r="743" spans="1:8" outlineLevel="1">
      <c r="H743" s="154" t="s">
        <v>261</v>
      </c>
    </row>
    <row r="744" spans="1:8" outlineLevel="1">
      <c r="A744" s="86"/>
    </row>
    <row r="745" spans="1:8" ht="15.75" customHeight="1" outlineLevel="1">
      <c r="A745" s="748" t="s">
        <v>293</v>
      </c>
      <c r="B745" s="749"/>
      <c r="C745" s="749"/>
      <c r="D745" s="749"/>
      <c r="E745" s="749"/>
      <c r="F745" s="749"/>
      <c r="G745" s="749"/>
      <c r="H745" s="749"/>
    </row>
    <row r="746" spans="1:8" outlineLevel="1">
      <c r="A746" s="745"/>
      <c r="B746" s="745"/>
      <c r="C746" s="745"/>
      <c r="D746" s="745"/>
      <c r="E746" s="745"/>
      <c r="F746" s="745"/>
      <c r="G746" s="745"/>
      <c r="H746" s="745"/>
    </row>
    <row r="747" spans="1:8" ht="15.75" customHeight="1" outlineLevel="1">
      <c r="A747" s="746" t="s">
        <v>2332</v>
      </c>
      <c r="B747" s="746"/>
      <c r="C747" s="746"/>
      <c r="D747" s="746"/>
      <c r="E747" s="746"/>
      <c r="F747" s="746"/>
      <c r="G747" s="746"/>
      <c r="H747" s="746"/>
    </row>
    <row r="748" spans="1:8" ht="16.5" outlineLevel="1" thickBot="1">
      <c r="A748" s="87"/>
      <c r="B748" s="666"/>
      <c r="C748" s="231"/>
      <c r="D748" s="231"/>
      <c r="E748" s="231"/>
      <c r="F748" s="231"/>
      <c r="G748" s="231"/>
      <c r="H748" s="231"/>
    </row>
    <row r="749" spans="1:8" ht="15.75" customHeight="1" outlineLevel="1">
      <c r="A749" s="750" t="s">
        <v>397</v>
      </c>
      <c r="B749" s="753" t="s">
        <v>649</v>
      </c>
      <c r="C749" s="756" t="s">
        <v>719</v>
      </c>
      <c r="D749" s="756"/>
      <c r="E749" s="756"/>
      <c r="F749" s="756"/>
      <c r="G749" s="757" t="s">
        <v>629</v>
      </c>
      <c r="H749" s="759" t="s">
        <v>630</v>
      </c>
    </row>
    <row r="750" spans="1:8" outlineLevel="1">
      <c r="A750" s="751"/>
      <c r="B750" s="754"/>
      <c r="C750" s="704"/>
      <c r="D750" s="704"/>
      <c r="E750" s="704"/>
      <c r="F750" s="704"/>
      <c r="G750" s="703"/>
      <c r="H750" s="760"/>
    </row>
    <row r="751" spans="1:8" ht="32.25" outlineLevel="1" thickBot="1">
      <c r="A751" s="752"/>
      <c r="B751" s="755"/>
      <c r="C751" s="88" t="s">
        <v>631</v>
      </c>
      <c r="D751" s="88" t="s">
        <v>632</v>
      </c>
      <c r="E751" s="88" t="s">
        <v>631</v>
      </c>
      <c r="F751" s="88" t="s">
        <v>632</v>
      </c>
      <c r="G751" s="758"/>
      <c r="H751" s="761"/>
    </row>
    <row r="752" spans="1:8" outlineLevel="1">
      <c r="A752" s="89">
        <v>1</v>
      </c>
      <c r="B752" s="604">
        <v>2</v>
      </c>
      <c r="C752" s="90">
        <v>3</v>
      </c>
      <c r="D752" s="90">
        <v>4</v>
      </c>
      <c r="E752" s="90"/>
      <c r="F752" s="90"/>
      <c r="G752" s="91">
        <v>5</v>
      </c>
      <c r="H752" s="604">
        <v>6</v>
      </c>
    </row>
    <row r="753" spans="1:8" outlineLevel="1">
      <c r="A753" s="89">
        <v>1</v>
      </c>
      <c r="B753" s="92" t="s">
        <v>598</v>
      </c>
      <c r="C753" s="93"/>
      <c r="D753" s="93"/>
      <c r="E753" s="94"/>
      <c r="F753" s="94"/>
      <c r="G753" s="95"/>
      <c r="H753" s="663"/>
    </row>
    <row r="754" spans="1:8" outlineLevel="1">
      <c r="A754" s="96" t="s">
        <v>399</v>
      </c>
      <c r="B754" s="237" t="s">
        <v>599</v>
      </c>
      <c r="C754" s="97" t="s">
        <v>388</v>
      </c>
      <c r="D754" s="97" t="s">
        <v>0</v>
      </c>
      <c r="E754" s="94"/>
      <c r="F754" s="94"/>
      <c r="G754" s="94">
        <v>100</v>
      </c>
      <c r="H754" s="79"/>
    </row>
    <row r="755" spans="1:8" outlineLevel="1">
      <c r="A755" s="97" t="s">
        <v>400</v>
      </c>
      <c r="B755" s="236" t="s">
        <v>329</v>
      </c>
      <c r="C755" s="97" t="s">
        <v>1</v>
      </c>
      <c r="D755" s="97" t="s">
        <v>2</v>
      </c>
      <c r="E755" s="94"/>
      <c r="F755" s="94"/>
      <c r="G755" s="94">
        <v>100</v>
      </c>
      <c r="H755" s="79"/>
    </row>
    <row r="756" spans="1:8" ht="31.5" outlineLevel="1">
      <c r="A756" s="97" t="s">
        <v>411</v>
      </c>
      <c r="B756" s="236" t="s">
        <v>730</v>
      </c>
      <c r="C756" s="97" t="s">
        <v>3</v>
      </c>
      <c r="D756" s="97" t="s">
        <v>4</v>
      </c>
      <c r="E756" s="94"/>
      <c r="F756" s="94"/>
      <c r="G756" s="94">
        <v>100</v>
      </c>
      <c r="H756" s="79"/>
    </row>
    <row r="757" spans="1:8" ht="63" outlineLevel="1">
      <c r="A757" s="98" t="s">
        <v>422</v>
      </c>
      <c r="B757" s="99" t="s">
        <v>731</v>
      </c>
      <c r="C757" s="97" t="s">
        <v>5</v>
      </c>
      <c r="D757" s="97" t="s">
        <v>6</v>
      </c>
      <c r="E757" s="94"/>
      <c r="F757" s="94"/>
      <c r="G757" s="94">
        <v>100</v>
      </c>
      <c r="H757" s="79"/>
    </row>
    <row r="758" spans="1:8" ht="31.5" outlineLevel="1">
      <c r="A758" s="98" t="s">
        <v>732</v>
      </c>
      <c r="B758" s="99" t="s">
        <v>733</v>
      </c>
      <c r="C758" s="97" t="s">
        <v>7</v>
      </c>
      <c r="D758" s="97" t="s">
        <v>6</v>
      </c>
      <c r="E758" s="94"/>
      <c r="F758" s="94"/>
      <c r="G758" s="94">
        <v>100</v>
      </c>
      <c r="H758" s="79"/>
    </row>
    <row r="759" spans="1:8" outlineLevel="1">
      <c r="A759" s="98" t="s">
        <v>734</v>
      </c>
      <c r="B759" s="99" t="s">
        <v>735</v>
      </c>
      <c r="C759" s="97" t="s">
        <v>3</v>
      </c>
      <c r="D759" s="97" t="s">
        <v>7</v>
      </c>
      <c r="E759" s="94"/>
      <c r="F759" s="94"/>
      <c r="G759" s="94">
        <v>100</v>
      </c>
      <c r="H759" s="79"/>
    </row>
    <row r="760" spans="1:8" outlineLevel="1">
      <c r="A760" s="100">
        <v>2</v>
      </c>
      <c r="B760" s="101" t="s">
        <v>440</v>
      </c>
      <c r="C760" s="97"/>
      <c r="D760" s="97"/>
      <c r="E760" s="94"/>
      <c r="F760" s="94"/>
      <c r="G760" s="94"/>
      <c r="H760" s="79"/>
    </row>
    <row r="761" spans="1:8" ht="31.5" outlineLevel="1">
      <c r="A761" s="98" t="s">
        <v>402</v>
      </c>
      <c r="B761" s="99" t="s">
        <v>736</v>
      </c>
      <c r="C761" s="97" t="s">
        <v>388</v>
      </c>
      <c r="D761" s="97" t="s">
        <v>6</v>
      </c>
      <c r="E761" s="94"/>
      <c r="F761" s="94"/>
      <c r="G761" s="94">
        <v>100</v>
      </c>
      <c r="H761" s="79"/>
    </row>
    <row r="762" spans="1:8" ht="63" outlineLevel="1">
      <c r="A762" s="98" t="s">
        <v>403</v>
      </c>
      <c r="B762" s="99" t="s">
        <v>641</v>
      </c>
      <c r="C762" s="97" t="s">
        <v>7</v>
      </c>
      <c r="D762" s="97" t="s">
        <v>8</v>
      </c>
      <c r="E762" s="94"/>
      <c r="F762" s="94"/>
      <c r="G762" s="94">
        <v>100</v>
      </c>
      <c r="H762" s="79"/>
    </row>
    <row r="763" spans="1:8" ht="31.5" outlineLevel="1">
      <c r="A763" s="98" t="s">
        <v>404</v>
      </c>
      <c r="B763" s="99" t="s">
        <v>642</v>
      </c>
      <c r="C763" s="97" t="s">
        <v>8</v>
      </c>
      <c r="D763" s="97" t="s">
        <v>9</v>
      </c>
      <c r="E763" s="94"/>
      <c r="F763" s="94"/>
      <c r="G763" s="94">
        <v>100</v>
      </c>
      <c r="H763" s="79"/>
    </row>
    <row r="764" spans="1:8" ht="47.25" outlineLevel="1">
      <c r="A764" s="100">
        <v>3</v>
      </c>
      <c r="B764" s="101" t="s">
        <v>313</v>
      </c>
      <c r="C764" s="97"/>
      <c r="D764" s="97"/>
      <c r="E764" s="94"/>
      <c r="F764" s="94"/>
      <c r="G764" s="94"/>
      <c r="H764" s="79"/>
    </row>
    <row r="765" spans="1:8" ht="31.5" outlineLevel="1">
      <c r="A765" s="98" t="s">
        <v>441</v>
      </c>
      <c r="B765" s="99" t="s">
        <v>314</v>
      </c>
      <c r="C765" s="97" t="s">
        <v>9</v>
      </c>
      <c r="D765" s="97" t="s">
        <v>8</v>
      </c>
      <c r="E765" s="94"/>
      <c r="F765" s="94"/>
      <c r="G765" s="94">
        <v>100</v>
      </c>
      <c r="H765" s="79"/>
    </row>
    <row r="766" spans="1:8" outlineLevel="1">
      <c r="A766" s="98" t="s">
        <v>359</v>
      </c>
      <c r="B766" s="99" t="s">
        <v>315</v>
      </c>
      <c r="C766" s="97" t="s">
        <v>9</v>
      </c>
      <c r="D766" s="97" t="s">
        <v>10</v>
      </c>
      <c r="E766" s="94"/>
      <c r="F766" s="94"/>
      <c r="G766" s="94">
        <v>100</v>
      </c>
      <c r="H766" s="79"/>
    </row>
    <row r="767" spans="1:8" outlineLevel="1">
      <c r="A767" s="98" t="s">
        <v>361</v>
      </c>
      <c r="B767" s="99" t="s">
        <v>316</v>
      </c>
      <c r="C767" s="97" t="s">
        <v>10</v>
      </c>
      <c r="D767" s="97" t="s">
        <v>11</v>
      </c>
      <c r="E767" s="94"/>
      <c r="F767" s="94"/>
      <c r="G767" s="94">
        <v>100</v>
      </c>
      <c r="H767" s="79"/>
    </row>
    <row r="768" spans="1:8" outlineLevel="1">
      <c r="A768" s="98" t="s">
        <v>317</v>
      </c>
      <c r="B768" s="99" t="s">
        <v>318</v>
      </c>
      <c r="C768" s="97" t="s">
        <v>11</v>
      </c>
      <c r="D768" s="97" t="s">
        <v>12</v>
      </c>
      <c r="E768" s="94"/>
      <c r="F768" s="94"/>
      <c r="G768" s="94">
        <v>100</v>
      </c>
      <c r="H768" s="79"/>
    </row>
    <row r="769" spans="1:8" outlineLevel="1">
      <c r="A769" s="98" t="s">
        <v>319</v>
      </c>
      <c r="B769" s="99" t="s">
        <v>320</v>
      </c>
      <c r="C769" s="97" t="s">
        <v>12</v>
      </c>
      <c r="D769" s="97" t="s">
        <v>13</v>
      </c>
      <c r="E769" s="94"/>
      <c r="F769" s="94"/>
      <c r="G769" s="94">
        <v>100</v>
      </c>
      <c r="H769" s="79"/>
    </row>
    <row r="770" spans="1:8" outlineLevel="1">
      <c r="A770" s="100">
        <v>4</v>
      </c>
      <c r="B770" s="101" t="s">
        <v>623</v>
      </c>
      <c r="C770" s="97"/>
      <c r="D770" s="97"/>
      <c r="E770" s="94"/>
      <c r="F770" s="94"/>
      <c r="G770" s="94"/>
      <c r="H770" s="79"/>
    </row>
    <row r="771" spans="1:8" ht="31.5" outlineLevel="1">
      <c r="A771" s="97" t="s">
        <v>406</v>
      </c>
      <c r="B771" s="236" t="s">
        <v>321</v>
      </c>
      <c r="C771" s="97" t="s">
        <v>13</v>
      </c>
      <c r="D771" s="97" t="s">
        <v>13</v>
      </c>
      <c r="E771" s="94"/>
      <c r="F771" s="94"/>
      <c r="G771" s="94">
        <v>100</v>
      </c>
      <c r="H771" s="79"/>
    </row>
    <row r="772" spans="1:8" ht="63" outlineLevel="1">
      <c r="A772" s="97" t="s">
        <v>407</v>
      </c>
      <c r="B772" s="236" t="s">
        <v>621</v>
      </c>
      <c r="C772" s="97" t="s">
        <v>13</v>
      </c>
      <c r="D772" s="97" t="s">
        <v>14</v>
      </c>
      <c r="E772" s="94"/>
      <c r="F772" s="94"/>
      <c r="G772" s="94">
        <v>100</v>
      </c>
      <c r="H772" s="79"/>
    </row>
    <row r="773" spans="1:8" ht="31.5" outlineLevel="1">
      <c r="A773" s="97" t="s">
        <v>408</v>
      </c>
      <c r="B773" s="236" t="s">
        <v>764</v>
      </c>
      <c r="C773" s="97" t="s">
        <v>13</v>
      </c>
      <c r="D773" s="97" t="s">
        <v>14</v>
      </c>
      <c r="E773" s="94"/>
      <c r="F773" s="94"/>
      <c r="G773" s="94">
        <v>100</v>
      </c>
      <c r="H773" s="79"/>
    </row>
    <row r="774" spans="1:8" ht="31.5" outlineLevel="1">
      <c r="A774" s="97" t="s">
        <v>222</v>
      </c>
      <c r="B774" s="236" t="s">
        <v>765</v>
      </c>
      <c r="C774" s="97" t="s">
        <v>14</v>
      </c>
      <c r="D774" s="97" t="s">
        <v>15</v>
      </c>
      <c r="E774" s="94"/>
      <c r="F774" s="94"/>
      <c r="G774" s="94">
        <v>100</v>
      </c>
      <c r="H774" s="79"/>
    </row>
    <row r="775" spans="1:8" outlineLevel="1">
      <c r="G775" s="154" t="s">
        <v>899</v>
      </c>
      <c r="H775" s="154" t="s">
        <v>378</v>
      </c>
    </row>
    <row r="776" spans="1:8" outlineLevel="1">
      <c r="H776" s="154" t="s">
        <v>709</v>
      </c>
    </row>
    <row r="777" spans="1:8" outlineLevel="1">
      <c r="H777" s="154" t="s">
        <v>266</v>
      </c>
    </row>
    <row r="778" spans="1:8" outlineLevel="1">
      <c r="H778" s="154"/>
    </row>
    <row r="779" spans="1:8" ht="15.75" customHeight="1" outlineLevel="1">
      <c r="A779" s="742" t="s">
        <v>628</v>
      </c>
      <c r="B779" s="742"/>
      <c r="C779" s="742"/>
      <c r="D779" s="742"/>
      <c r="E779" s="742"/>
      <c r="F779" s="742"/>
      <c r="G779" s="742"/>
      <c r="H779" s="742"/>
    </row>
    <row r="780" spans="1:8" ht="15.75" customHeight="1" outlineLevel="1">
      <c r="A780" s="742" t="s">
        <v>455</v>
      </c>
      <c r="B780" s="742"/>
      <c r="C780" s="742"/>
      <c r="D780" s="742"/>
      <c r="E780" s="742"/>
      <c r="F780" s="742"/>
      <c r="G780" s="742"/>
      <c r="H780" s="742"/>
    </row>
    <row r="781" spans="1:8" outlineLevel="1">
      <c r="H781" s="154" t="s">
        <v>322</v>
      </c>
    </row>
    <row r="782" spans="1:8" outlineLevel="1">
      <c r="H782" s="154" t="s">
        <v>323</v>
      </c>
    </row>
    <row r="783" spans="1:8" outlineLevel="1">
      <c r="H783" s="154" t="s">
        <v>324</v>
      </c>
    </row>
    <row r="784" spans="1:8" outlineLevel="1">
      <c r="H784" s="230" t="s">
        <v>325</v>
      </c>
    </row>
    <row r="785" spans="1:8" outlineLevel="1">
      <c r="H785" s="154" t="s">
        <v>2331</v>
      </c>
    </row>
    <row r="786" spans="1:8" outlineLevel="1">
      <c r="H786" s="154" t="s">
        <v>261</v>
      </c>
    </row>
    <row r="787" spans="1:8" outlineLevel="1">
      <c r="A787" s="86"/>
    </row>
    <row r="788" spans="1:8" ht="40.5" customHeight="1" outlineLevel="1">
      <c r="A788" s="743" t="s">
        <v>1168</v>
      </c>
      <c r="B788" s="744"/>
      <c r="C788" s="744"/>
      <c r="D788" s="744"/>
      <c r="E788" s="744"/>
      <c r="F788" s="744"/>
      <c r="G788" s="744"/>
      <c r="H788" s="744"/>
    </row>
    <row r="789" spans="1:8" outlineLevel="1">
      <c r="A789" s="745"/>
      <c r="B789" s="745"/>
      <c r="C789" s="745"/>
      <c r="D789" s="745"/>
      <c r="E789" s="745"/>
      <c r="F789" s="745"/>
      <c r="G789" s="745"/>
      <c r="H789" s="745"/>
    </row>
    <row r="790" spans="1:8" ht="15.75" customHeight="1" outlineLevel="1">
      <c r="A790" s="746" t="s">
        <v>2332</v>
      </c>
      <c r="B790" s="746"/>
      <c r="C790" s="746"/>
      <c r="D790" s="746"/>
      <c r="E790" s="746"/>
      <c r="F790" s="746"/>
      <c r="G790" s="746"/>
      <c r="H790" s="746"/>
    </row>
    <row r="791" spans="1:8" ht="16.5" outlineLevel="1" thickBot="1">
      <c r="A791" s="87"/>
      <c r="B791" s="666"/>
      <c r="C791" s="231"/>
      <c r="D791" s="231"/>
      <c r="E791" s="231"/>
      <c r="F791" s="231"/>
      <c r="G791" s="231"/>
      <c r="H791" s="231"/>
    </row>
    <row r="792" spans="1:8" ht="15.75" customHeight="1" outlineLevel="1">
      <c r="A792" s="750" t="s">
        <v>397</v>
      </c>
      <c r="B792" s="753" t="s">
        <v>649</v>
      </c>
      <c r="C792" s="756" t="s">
        <v>719</v>
      </c>
      <c r="D792" s="756"/>
      <c r="E792" s="756"/>
      <c r="F792" s="756"/>
      <c r="G792" s="757" t="s">
        <v>629</v>
      </c>
      <c r="H792" s="759" t="s">
        <v>630</v>
      </c>
    </row>
    <row r="793" spans="1:8" outlineLevel="1">
      <c r="A793" s="751"/>
      <c r="B793" s="754"/>
      <c r="C793" s="704"/>
      <c r="D793" s="704"/>
      <c r="E793" s="704"/>
      <c r="F793" s="704"/>
      <c r="G793" s="703"/>
      <c r="H793" s="760"/>
    </row>
    <row r="794" spans="1:8" ht="32.25" outlineLevel="1" thickBot="1">
      <c r="A794" s="752"/>
      <c r="B794" s="755"/>
      <c r="C794" s="88" t="s">
        <v>631</v>
      </c>
      <c r="D794" s="88" t="s">
        <v>632</v>
      </c>
      <c r="E794" s="88" t="s">
        <v>631</v>
      </c>
      <c r="F794" s="88" t="s">
        <v>632</v>
      </c>
      <c r="G794" s="758"/>
      <c r="H794" s="761"/>
    </row>
    <row r="795" spans="1:8" outlineLevel="1">
      <c r="A795" s="89">
        <v>1</v>
      </c>
      <c r="B795" s="604">
        <v>2</v>
      </c>
      <c r="C795" s="90">
        <v>3</v>
      </c>
      <c r="D795" s="90">
        <v>4</v>
      </c>
      <c r="E795" s="90"/>
      <c r="F795" s="90"/>
      <c r="G795" s="91">
        <v>5</v>
      </c>
      <c r="H795" s="604">
        <v>6</v>
      </c>
    </row>
    <row r="796" spans="1:8" outlineLevel="1">
      <c r="A796" s="89">
        <v>1</v>
      </c>
      <c r="B796" s="92" t="s">
        <v>598</v>
      </c>
      <c r="C796" s="93"/>
      <c r="D796" s="93"/>
      <c r="E796" s="94"/>
      <c r="F796" s="94"/>
      <c r="G796" s="95"/>
      <c r="H796" s="663"/>
    </row>
    <row r="797" spans="1:8" outlineLevel="1">
      <c r="A797" s="96" t="s">
        <v>399</v>
      </c>
      <c r="B797" s="237" t="s">
        <v>599</v>
      </c>
      <c r="C797" s="97" t="s">
        <v>7</v>
      </c>
      <c r="D797" s="97" t="s">
        <v>167</v>
      </c>
      <c r="E797" s="94"/>
      <c r="F797" s="94"/>
      <c r="G797" s="94">
        <v>100</v>
      </c>
      <c r="H797" s="79"/>
    </row>
    <row r="798" spans="1:8" outlineLevel="1">
      <c r="A798" s="97" t="s">
        <v>400</v>
      </c>
      <c r="B798" s="236" t="s">
        <v>329</v>
      </c>
      <c r="C798" s="97" t="s">
        <v>168</v>
      </c>
      <c r="D798" s="97" t="s">
        <v>169</v>
      </c>
      <c r="E798" s="94"/>
      <c r="F798" s="94"/>
      <c r="G798" s="94">
        <v>100</v>
      </c>
      <c r="H798" s="79"/>
    </row>
    <row r="799" spans="1:8" ht="31.5" outlineLevel="1">
      <c r="A799" s="97" t="s">
        <v>411</v>
      </c>
      <c r="B799" s="236" t="s">
        <v>730</v>
      </c>
      <c r="C799" s="97" t="s">
        <v>170</v>
      </c>
      <c r="D799" s="97" t="s">
        <v>326</v>
      </c>
      <c r="E799" s="94"/>
      <c r="F799" s="94"/>
      <c r="G799" s="94">
        <v>100</v>
      </c>
      <c r="H799" s="79"/>
    </row>
    <row r="800" spans="1:8" ht="63" outlineLevel="1">
      <c r="A800" s="98" t="s">
        <v>422</v>
      </c>
      <c r="B800" s="99" t="s">
        <v>731</v>
      </c>
      <c r="C800" s="97" t="s">
        <v>172</v>
      </c>
      <c r="D800" s="97" t="s">
        <v>6</v>
      </c>
      <c r="E800" s="94"/>
      <c r="F800" s="94"/>
      <c r="G800" s="94">
        <v>100</v>
      </c>
      <c r="H800" s="79"/>
    </row>
    <row r="801" spans="1:8" ht="31.5" outlineLevel="1">
      <c r="A801" s="98" t="s">
        <v>732</v>
      </c>
      <c r="B801" s="99" t="s">
        <v>733</v>
      </c>
      <c r="C801" s="97" t="s">
        <v>7</v>
      </c>
      <c r="D801" s="97" t="s">
        <v>6</v>
      </c>
      <c r="E801" s="94"/>
      <c r="F801" s="94"/>
      <c r="G801" s="94">
        <v>100</v>
      </c>
      <c r="H801" s="79"/>
    </row>
    <row r="802" spans="1:8" outlineLevel="1">
      <c r="A802" s="98" t="s">
        <v>734</v>
      </c>
      <c r="B802" s="99" t="s">
        <v>735</v>
      </c>
      <c r="C802" s="97" t="s">
        <v>170</v>
      </c>
      <c r="D802" s="97" t="s">
        <v>7</v>
      </c>
      <c r="E802" s="94"/>
      <c r="F802" s="94"/>
      <c r="G802" s="94">
        <v>100</v>
      </c>
      <c r="H802" s="79"/>
    </row>
    <row r="803" spans="1:8" outlineLevel="1">
      <c r="A803" s="100">
        <v>2</v>
      </c>
      <c r="B803" s="101" t="s">
        <v>440</v>
      </c>
      <c r="C803" s="97"/>
      <c r="D803" s="97"/>
      <c r="E803" s="94"/>
      <c r="F803" s="94"/>
      <c r="G803" s="94"/>
      <c r="H803" s="79"/>
    </row>
    <row r="804" spans="1:8" ht="31.5" outlineLevel="1">
      <c r="A804" s="98" t="s">
        <v>402</v>
      </c>
      <c r="B804" s="99" t="s">
        <v>736</v>
      </c>
      <c r="C804" s="97" t="s">
        <v>1176</v>
      </c>
      <c r="D804" s="97" t="s">
        <v>173</v>
      </c>
      <c r="E804" s="94"/>
      <c r="F804" s="94"/>
      <c r="G804" s="94">
        <v>100</v>
      </c>
      <c r="H804" s="79"/>
    </row>
    <row r="805" spans="1:8" ht="63" outlineLevel="1">
      <c r="A805" s="98" t="s">
        <v>403</v>
      </c>
      <c r="B805" s="99" t="s">
        <v>641</v>
      </c>
      <c r="C805" s="97" t="s">
        <v>1176</v>
      </c>
      <c r="D805" s="97" t="s">
        <v>1175</v>
      </c>
      <c r="E805" s="94"/>
      <c r="F805" s="94"/>
      <c r="G805" s="94">
        <v>100</v>
      </c>
      <c r="H805" s="79"/>
    </row>
    <row r="806" spans="1:8" ht="31.5" outlineLevel="1">
      <c r="A806" s="98" t="s">
        <v>404</v>
      </c>
      <c r="B806" s="99" t="s">
        <v>642</v>
      </c>
      <c r="C806" s="97" t="s">
        <v>1175</v>
      </c>
      <c r="D806" s="97" t="s">
        <v>1174</v>
      </c>
      <c r="E806" s="94"/>
      <c r="F806" s="94"/>
      <c r="G806" s="94">
        <v>100</v>
      </c>
      <c r="H806" s="79"/>
    </row>
    <row r="807" spans="1:8" ht="47.25" outlineLevel="1">
      <c r="A807" s="100">
        <v>3</v>
      </c>
      <c r="B807" s="101" t="s">
        <v>313</v>
      </c>
      <c r="C807" s="97"/>
      <c r="D807" s="97"/>
      <c r="E807" s="94"/>
      <c r="F807" s="94"/>
      <c r="G807" s="94"/>
      <c r="H807" s="79"/>
    </row>
    <row r="808" spans="1:8" ht="31.5" outlineLevel="1">
      <c r="A808" s="98" t="s">
        <v>441</v>
      </c>
      <c r="B808" s="99" t="s">
        <v>314</v>
      </c>
      <c r="C808" s="97" t="s">
        <v>1174</v>
      </c>
      <c r="D808" s="97" t="s">
        <v>1175</v>
      </c>
      <c r="E808" s="94"/>
      <c r="F808" s="94"/>
      <c r="G808" s="94">
        <v>100</v>
      </c>
      <c r="H808" s="79"/>
    </row>
    <row r="809" spans="1:8" outlineLevel="1">
      <c r="A809" s="98" t="s">
        <v>359</v>
      </c>
      <c r="B809" s="99" t="s">
        <v>315</v>
      </c>
      <c r="C809" s="97" t="s">
        <v>1174</v>
      </c>
      <c r="D809" s="97" t="s">
        <v>1173</v>
      </c>
      <c r="E809" s="94"/>
      <c r="F809" s="94"/>
      <c r="G809" s="94">
        <v>100</v>
      </c>
      <c r="H809" s="79"/>
    </row>
    <row r="810" spans="1:8" outlineLevel="1">
      <c r="A810" s="98" t="s">
        <v>361</v>
      </c>
      <c r="B810" s="99" t="s">
        <v>316</v>
      </c>
      <c r="C810" s="97" t="s">
        <v>1173</v>
      </c>
      <c r="D810" s="97" t="s">
        <v>1172</v>
      </c>
      <c r="E810" s="94"/>
      <c r="F810" s="94"/>
      <c r="G810" s="94">
        <v>100</v>
      </c>
      <c r="H810" s="79"/>
    </row>
    <row r="811" spans="1:8" outlineLevel="1">
      <c r="A811" s="98" t="s">
        <v>317</v>
      </c>
      <c r="B811" s="99" t="s">
        <v>318</v>
      </c>
      <c r="C811" s="97" t="s">
        <v>1172</v>
      </c>
      <c r="D811" s="97" t="s">
        <v>1171</v>
      </c>
      <c r="E811" s="94"/>
      <c r="F811" s="94"/>
      <c r="G811" s="94">
        <v>100</v>
      </c>
      <c r="H811" s="79"/>
    </row>
    <row r="812" spans="1:8" outlineLevel="1">
      <c r="A812" s="98" t="s">
        <v>319</v>
      </c>
      <c r="B812" s="99" t="s">
        <v>320</v>
      </c>
      <c r="C812" s="97" t="s">
        <v>1171</v>
      </c>
      <c r="D812" s="97" t="s">
        <v>1169</v>
      </c>
      <c r="E812" s="94"/>
      <c r="F812" s="94"/>
      <c r="G812" s="94">
        <v>100</v>
      </c>
      <c r="H812" s="79"/>
    </row>
    <row r="813" spans="1:8" outlineLevel="1">
      <c r="A813" s="100">
        <v>4</v>
      </c>
      <c r="B813" s="101" t="s">
        <v>623</v>
      </c>
      <c r="C813" s="97"/>
      <c r="D813" s="97"/>
      <c r="E813" s="94"/>
      <c r="F813" s="94"/>
      <c r="G813" s="94"/>
      <c r="H813" s="79"/>
    </row>
    <row r="814" spans="1:8" ht="31.5" outlineLevel="1">
      <c r="A814" s="97" t="s">
        <v>406</v>
      </c>
      <c r="B814" s="236" t="s">
        <v>321</v>
      </c>
      <c r="C814" s="97" t="s">
        <v>1169</v>
      </c>
      <c r="D814" s="97" t="s">
        <v>1169</v>
      </c>
      <c r="E814" s="94"/>
      <c r="F814" s="94"/>
      <c r="G814" s="94">
        <v>100</v>
      </c>
      <c r="H814" s="79"/>
    </row>
    <row r="815" spans="1:8" ht="63" outlineLevel="1">
      <c r="A815" s="97" t="s">
        <v>407</v>
      </c>
      <c r="B815" s="236" t="s">
        <v>621</v>
      </c>
      <c r="C815" s="97" t="s">
        <v>1169</v>
      </c>
      <c r="D815" s="97" t="s">
        <v>327</v>
      </c>
      <c r="E815" s="94"/>
      <c r="F815" s="94"/>
      <c r="G815" s="94">
        <v>100</v>
      </c>
      <c r="H815" s="79"/>
    </row>
    <row r="816" spans="1:8" ht="31.5" outlineLevel="1">
      <c r="A816" s="97" t="s">
        <v>408</v>
      </c>
      <c r="B816" s="236" t="s">
        <v>764</v>
      </c>
      <c r="C816" s="97" t="s">
        <v>1169</v>
      </c>
      <c r="D816" s="97" t="s">
        <v>1170</v>
      </c>
      <c r="E816" s="94"/>
      <c r="F816" s="94"/>
      <c r="G816" s="94">
        <v>100</v>
      </c>
      <c r="H816" s="79"/>
    </row>
    <row r="817" spans="1:8" ht="31.5" outlineLevel="1">
      <c r="A817" s="97" t="s">
        <v>222</v>
      </c>
      <c r="B817" s="236" t="s">
        <v>765</v>
      </c>
      <c r="C817" s="97" t="s">
        <v>327</v>
      </c>
      <c r="D817" s="97" t="s">
        <v>487</v>
      </c>
      <c r="E817" s="94"/>
      <c r="F817" s="94"/>
      <c r="G817" s="94">
        <v>100</v>
      </c>
      <c r="H817" s="79"/>
    </row>
    <row r="818" spans="1:8" outlineLevel="1">
      <c r="G818" s="154" t="s">
        <v>900</v>
      </c>
      <c r="H818" s="154" t="s">
        <v>378</v>
      </c>
    </row>
    <row r="819" spans="1:8" outlineLevel="1">
      <c r="H819" s="154" t="s">
        <v>709</v>
      </c>
    </row>
    <row r="820" spans="1:8" outlineLevel="1">
      <c r="H820" s="154" t="s">
        <v>266</v>
      </c>
    </row>
    <row r="821" spans="1:8" outlineLevel="1">
      <c r="H821" s="154"/>
    </row>
    <row r="822" spans="1:8" ht="15.75" customHeight="1" outlineLevel="1">
      <c r="A822" s="742" t="s">
        <v>628</v>
      </c>
      <c r="B822" s="742"/>
      <c r="C822" s="742"/>
      <c r="D822" s="742"/>
      <c r="E822" s="742"/>
      <c r="F822" s="742"/>
      <c r="G822" s="742"/>
      <c r="H822" s="742"/>
    </row>
    <row r="823" spans="1:8" ht="15.75" customHeight="1" outlineLevel="1">
      <c r="A823" s="742" t="s">
        <v>455</v>
      </c>
      <c r="B823" s="742"/>
      <c r="C823" s="742"/>
      <c r="D823" s="742"/>
      <c r="E823" s="742"/>
      <c r="F823" s="742"/>
      <c r="G823" s="742"/>
      <c r="H823" s="742"/>
    </row>
    <row r="824" spans="1:8" outlineLevel="1">
      <c r="H824" s="154" t="s">
        <v>322</v>
      </c>
    </row>
    <row r="825" spans="1:8" outlineLevel="1">
      <c r="H825" s="154" t="s">
        <v>323</v>
      </c>
    </row>
    <row r="826" spans="1:8" outlineLevel="1">
      <c r="H826" s="154" t="s">
        <v>324</v>
      </c>
    </row>
    <row r="827" spans="1:8" outlineLevel="1">
      <c r="H827" s="230" t="s">
        <v>325</v>
      </c>
    </row>
    <row r="828" spans="1:8" outlineLevel="1">
      <c r="H828" s="154" t="s">
        <v>2331</v>
      </c>
    </row>
    <row r="829" spans="1:8" outlineLevel="1">
      <c r="H829" s="154" t="s">
        <v>261</v>
      </c>
    </row>
    <row r="830" spans="1:8" outlineLevel="1">
      <c r="A830" s="86"/>
    </row>
    <row r="831" spans="1:8" ht="34.5" customHeight="1" outlineLevel="1">
      <c r="A831" s="748" t="s">
        <v>1177</v>
      </c>
      <c r="B831" s="749"/>
      <c r="C831" s="749"/>
      <c r="D831" s="749"/>
      <c r="E831" s="749"/>
      <c r="F831" s="749"/>
      <c r="G831" s="749"/>
      <c r="H831" s="749"/>
    </row>
    <row r="832" spans="1:8" ht="15.75" customHeight="1" outlineLevel="1">
      <c r="A832" s="745"/>
      <c r="B832" s="745"/>
      <c r="C832" s="745"/>
      <c r="D832" s="745"/>
      <c r="E832" s="745"/>
      <c r="F832" s="745"/>
      <c r="G832" s="745"/>
      <c r="H832" s="745"/>
    </row>
    <row r="833" spans="1:8" ht="15.75" customHeight="1" outlineLevel="1">
      <c r="A833" s="746" t="s">
        <v>2332</v>
      </c>
      <c r="B833" s="746"/>
      <c r="C833" s="746"/>
      <c r="D833" s="746"/>
      <c r="E833" s="746"/>
      <c r="F833" s="746"/>
      <c r="G833" s="746"/>
      <c r="H833" s="746"/>
    </row>
    <row r="834" spans="1:8" ht="15.75" customHeight="1" outlineLevel="1" thickBot="1">
      <c r="A834" s="87"/>
      <c r="B834" s="666"/>
      <c r="C834" s="231"/>
      <c r="D834" s="231"/>
      <c r="E834" s="231"/>
      <c r="F834" s="231"/>
      <c r="G834" s="231"/>
      <c r="H834" s="231"/>
    </row>
    <row r="835" spans="1:8" ht="15.75" customHeight="1" outlineLevel="1">
      <c r="A835" s="750" t="s">
        <v>397</v>
      </c>
      <c r="B835" s="753" t="s">
        <v>649</v>
      </c>
      <c r="C835" s="756" t="s">
        <v>719</v>
      </c>
      <c r="D835" s="756"/>
      <c r="E835" s="756"/>
      <c r="F835" s="756"/>
      <c r="G835" s="757" t="s">
        <v>629</v>
      </c>
      <c r="H835" s="759" t="s">
        <v>630</v>
      </c>
    </row>
    <row r="836" spans="1:8" ht="15.75" customHeight="1" outlineLevel="1">
      <c r="A836" s="751"/>
      <c r="B836" s="754"/>
      <c r="C836" s="704"/>
      <c r="D836" s="704"/>
      <c r="E836" s="704"/>
      <c r="F836" s="704"/>
      <c r="G836" s="703"/>
      <c r="H836" s="760"/>
    </row>
    <row r="837" spans="1:8" ht="32.25" outlineLevel="1" thickBot="1">
      <c r="A837" s="752"/>
      <c r="B837" s="755"/>
      <c r="C837" s="88" t="s">
        <v>631</v>
      </c>
      <c r="D837" s="88" t="s">
        <v>632</v>
      </c>
      <c r="E837" s="88" t="s">
        <v>631</v>
      </c>
      <c r="F837" s="88" t="s">
        <v>632</v>
      </c>
      <c r="G837" s="758"/>
      <c r="H837" s="761"/>
    </row>
    <row r="838" spans="1:8" outlineLevel="1">
      <c r="A838" s="89">
        <v>1</v>
      </c>
      <c r="B838" s="604">
        <v>2</v>
      </c>
      <c r="C838" s="90">
        <v>3</v>
      </c>
      <c r="D838" s="90">
        <v>4</v>
      </c>
      <c r="E838" s="90"/>
      <c r="F838" s="90"/>
      <c r="G838" s="91">
        <v>5</v>
      </c>
      <c r="H838" s="604">
        <v>6</v>
      </c>
    </row>
    <row r="839" spans="1:8" outlineLevel="1">
      <c r="A839" s="89">
        <v>1</v>
      </c>
      <c r="B839" s="92" t="s">
        <v>598</v>
      </c>
      <c r="C839" s="90"/>
      <c r="D839" s="90"/>
      <c r="E839" s="94"/>
      <c r="F839" s="94"/>
      <c r="G839" s="95"/>
      <c r="H839" s="663"/>
    </row>
    <row r="840" spans="1:8" outlineLevel="1">
      <c r="A840" s="96" t="s">
        <v>399</v>
      </c>
      <c r="B840" s="237" t="s">
        <v>599</v>
      </c>
      <c r="C840" s="97" t="s">
        <v>7</v>
      </c>
      <c r="D840" s="97" t="s">
        <v>167</v>
      </c>
      <c r="E840" s="94"/>
      <c r="F840" s="94"/>
      <c r="G840" s="94">
        <v>100</v>
      </c>
      <c r="H840" s="79"/>
    </row>
    <row r="841" spans="1:8" outlineLevel="1">
      <c r="A841" s="97" t="s">
        <v>400</v>
      </c>
      <c r="B841" s="236" t="s">
        <v>329</v>
      </c>
      <c r="C841" s="97" t="s">
        <v>168</v>
      </c>
      <c r="D841" s="97" t="s">
        <v>169</v>
      </c>
      <c r="E841" s="94"/>
      <c r="F841" s="94"/>
      <c r="G841" s="94">
        <v>100</v>
      </c>
      <c r="H841" s="79"/>
    </row>
    <row r="842" spans="1:8" ht="31.5" outlineLevel="1">
      <c r="A842" s="97" t="s">
        <v>411</v>
      </c>
      <c r="B842" s="236" t="s">
        <v>730</v>
      </c>
      <c r="C842" s="97" t="s">
        <v>170</v>
      </c>
      <c r="D842" s="97" t="s">
        <v>171</v>
      </c>
      <c r="E842" s="94"/>
      <c r="F842" s="94"/>
      <c r="G842" s="94">
        <v>100</v>
      </c>
      <c r="H842" s="79"/>
    </row>
    <row r="843" spans="1:8" ht="63" outlineLevel="1">
      <c r="A843" s="98" t="s">
        <v>422</v>
      </c>
      <c r="B843" s="99" t="s">
        <v>731</v>
      </c>
      <c r="C843" s="97" t="s">
        <v>172</v>
      </c>
      <c r="D843" s="97" t="s">
        <v>173</v>
      </c>
      <c r="E843" s="94"/>
      <c r="F843" s="94"/>
      <c r="G843" s="94">
        <v>100</v>
      </c>
      <c r="H843" s="79"/>
    </row>
    <row r="844" spans="1:8" ht="31.5" outlineLevel="1">
      <c r="A844" s="98" t="s">
        <v>732</v>
      </c>
      <c r="B844" s="99" t="s">
        <v>733</v>
      </c>
      <c r="C844" s="97" t="s">
        <v>174</v>
      </c>
      <c r="D844" s="97" t="s">
        <v>175</v>
      </c>
      <c r="E844" s="94"/>
      <c r="F844" s="94"/>
      <c r="G844" s="94">
        <v>100</v>
      </c>
      <c r="H844" s="79"/>
    </row>
    <row r="845" spans="1:8" outlineLevel="1">
      <c r="A845" s="98" t="s">
        <v>734</v>
      </c>
      <c r="B845" s="99" t="s">
        <v>735</v>
      </c>
      <c r="C845" s="97" t="s">
        <v>170</v>
      </c>
      <c r="D845" s="97" t="s">
        <v>174</v>
      </c>
      <c r="E845" s="94"/>
      <c r="F845" s="94"/>
      <c r="G845" s="94">
        <v>100</v>
      </c>
      <c r="H845" s="79"/>
    </row>
    <row r="846" spans="1:8" outlineLevel="1">
      <c r="A846" s="100">
        <v>2</v>
      </c>
      <c r="B846" s="101" t="s">
        <v>440</v>
      </c>
      <c r="C846" s="97"/>
      <c r="D846" s="97"/>
      <c r="E846" s="94"/>
      <c r="F846" s="94"/>
      <c r="G846" s="94"/>
      <c r="H846" s="79"/>
    </row>
    <row r="847" spans="1:8" ht="31.5" outlineLevel="1">
      <c r="A847" s="98" t="s">
        <v>402</v>
      </c>
      <c r="B847" s="99" t="s">
        <v>736</v>
      </c>
      <c r="C847" s="97" t="s">
        <v>46</v>
      </c>
      <c r="D847" s="97" t="s">
        <v>45</v>
      </c>
      <c r="E847" s="94"/>
      <c r="F847" s="94"/>
      <c r="G847" s="94"/>
      <c r="H847" s="79"/>
    </row>
    <row r="848" spans="1:8" ht="63" outlineLevel="1">
      <c r="A848" s="98" t="s">
        <v>403</v>
      </c>
      <c r="B848" s="99" t="s">
        <v>641</v>
      </c>
      <c r="C848" s="97" t="s">
        <v>46</v>
      </c>
      <c r="D848" s="97" t="s">
        <v>47</v>
      </c>
      <c r="E848" s="94"/>
      <c r="F848" s="94"/>
      <c r="G848" s="94"/>
      <c r="H848" s="79"/>
    </row>
    <row r="849" spans="1:8" ht="31.5" outlineLevel="1">
      <c r="A849" s="98" t="s">
        <v>404</v>
      </c>
      <c r="B849" s="99" t="s">
        <v>642</v>
      </c>
      <c r="C849" s="97" t="s">
        <v>47</v>
      </c>
      <c r="D849" s="97" t="s">
        <v>48</v>
      </c>
      <c r="E849" s="94"/>
      <c r="F849" s="94"/>
      <c r="G849" s="94"/>
      <c r="H849" s="79"/>
    </row>
    <row r="850" spans="1:8" ht="47.25" outlineLevel="1">
      <c r="A850" s="100">
        <v>3</v>
      </c>
      <c r="B850" s="101" t="s">
        <v>313</v>
      </c>
      <c r="C850" s="97"/>
      <c r="D850" s="97"/>
      <c r="E850" s="94"/>
      <c r="F850" s="94"/>
      <c r="G850" s="94"/>
      <c r="H850" s="79"/>
    </row>
    <row r="851" spans="1:8" ht="31.5" outlineLevel="1">
      <c r="A851" s="98" t="s">
        <v>441</v>
      </c>
      <c r="B851" s="99" t="s">
        <v>314</v>
      </c>
      <c r="C851" s="97" t="s">
        <v>48</v>
      </c>
      <c r="D851" s="97" t="s">
        <v>47</v>
      </c>
      <c r="E851" s="94"/>
      <c r="F851" s="94"/>
      <c r="G851" s="94"/>
      <c r="H851" s="79"/>
    </row>
    <row r="852" spans="1:8" outlineLevel="1">
      <c r="A852" s="98" t="s">
        <v>359</v>
      </c>
      <c r="B852" s="99" t="s">
        <v>315</v>
      </c>
      <c r="C852" s="97" t="s">
        <v>48</v>
      </c>
      <c r="D852" s="97" t="s">
        <v>49</v>
      </c>
      <c r="E852" s="94"/>
      <c r="F852" s="94"/>
      <c r="G852" s="94"/>
      <c r="H852" s="79"/>
    </row>
    <row r="853" spans="1:8" outlineLevel="1">
      <c r="A853" s="98" t="s">
        <v>361</v>
      </c>
      <c r="B853" s="99" t="s">
        <v>316</v>
      </c>
      <c r="C853" s="97" t="s">
        <v>49</v>
      </c>
      <c r="D853" s="97" t="s">
        <v>50</v>
      </c>
      <c r="E853" s="94"/>
      <c r="F853" s="94"/>
      <c r="G853" s="94"/>
      <c r="H853" s="79"/>
    </row>
    <row r="854" spans="1:8" outlineLevel="1">
      <c r="A854" s="98" t="s">
        <v>317</v>
      </c>
      <c r="B854" s="99" t="s">
        <v>318</v>
      </c>
      <c r="C854" s="97" t="s">
        <v>50</v>
      </c>
      <c r="D854" s="97" t="s">
        <v>51</v>
      </c>
      <c r="E854" s="94"/>
      <c r="F854" s="94"/>
      <c r="G854" s="94"/>
      <c r="H854" s="79"/>
    </row>
    <row r="855" spans="1:8" outlineLevel="1">
      <c r="A855" s="98" t="s">
        <v>319</v>
      </c>
      <c r="B855" s="99" t="s">
        <v>320</v>
      </c>
      <c r="C855" s="97" t="s">
        <v>2090</v>
      </c>
      <c r="D855" s="97" t="s">
        <v>52</v>
      </c>
      <c r="E855" s="94"/>
      <c r="F855" s="94"/>
      <c r="G855" s="94"/>
      <c r="H855" s="79"/>
    </row>
    <row r="856" spans="1:8" outlineLevel="1">
      <c r="A856" s="100">
        <v>4</v>
      </c>
      <c r="B856" s="101" t="s">
        <v>623</v>
      </c>
      <c r="C856" s="97"/>
      <c r="D856" s="97"/>
      <c r="E856" s="94"/>
      <c r="F856" s="94"/>
      <c r="G856" s="94"/>
      <c r="H856" s="79"/>
    </row>
    <row r="857" spans="1:8" ht="31.5" outlineLevel="1">
      <c r="A857" s="97" t="s">
        <v>406</v>
      </c>
      <c r="B857" s="236" t="s">
        <v>321</v>
      </c>
      <c r="C857" s="97" t="s">
        <v>52</v>
      </c>
      <c r="D857" s="97" t="s">
        <v>52</v>
      </c>
      <c r="E857" s="94"/>
      <c r="F857" s="94"/>
      <c r="G857" s="94"/>
      <c r="H857" s="79"/>
    </row>
    <row r="858" spans="1:8" ht="63" outlineLevel="1">
      <c r="A858" s="97" t="s">
        <v>407</v>
      </c>
      <c r="B858" s="236" t="s">
        <v>621</v>
      </c>
      <c r="C858" s="97" t="s">
        <v>52</v>
      </c>
      <c r="D858" s="97" t="s">
        <v>53</v>
      </c>
      <c r="E858" s="94"/>
      <c r="F858" s="94"/>
      <c r="G858" s="94"/>
      <c r="H858" s="79"/>
    </row>
    <row r="859" spans="1:8" ht="31.5" outlineLevel="1">
      <c r="A859" s="97" t="s">
        <v>408</v>
      </c>
      <c r="B859" s="236" t="s">
        <v>764</v>
      </c>
      <c r="C859" s="97" t="s">
        <v>52</v>
      </c>
      <c r="D859" s="97" t="s">
        <v>53</v>
      </c>
      <c r="E859" s="94"/>
      <c r="F859" s="94"/>
      <c r="G859" s="94"/>
      <c r="H859" s="79"/>
    </row>
    <row r="860" spans="1:8" ht="31.5" outlineLevel="1">
      <c r="A860" s="97" t="s">
        <v>222</v>
      </c>
      <c r="B860" s="236" t="s">
        <v>765</v>
      </c>
      <c r="C860" s="97" t="s">
        <v>53</v>
      </c>
      <c r="D860" s="97" t="s">
        <v>54</v>
      </c>
      <c r="E860" s="94"/>
      <c r="F860" s="94"/>
      <c r="G860" s="94"/>
      <c r="H860" s="79"/>
    </row>
    <row r="861" spans="1:8" outlineLevel="1">
      <c r="G861" s="154" t="s">
        <v>901</v>
      </c>
      <c r="H861" s="154" t="s">
        <v>378</v>
      </c>
    </row>
    <row r="862" spans="1:8" outlineLevel="1">
      <c r="G862" s="154"/>
      <c r="H862" s="154" t="s">
        <v>709</v>
      </c>
    </row>
    <row r="863" spans="1:8" outlineLevel="1">
      <c r="H863" s="154" t="s">
        <v>266</v>
      </c>
    </row>
    <row r="864" spans="1:8" outlineLevel="1">
      <c r="H864" s="154"/>
    </row>
    <row r="865" spans="1:8" ht="15.75" customHeight="1" outlineLevel="1">
      <c r="A865" s="742" t="s">
        <v>628</v>
      </c>
      <c r="B865" s="742"/>
      <c r="C865" s="742"/>
      <c r="D865" s="742"/>
      <c r="E865" s="742"/>
      <c r="F865" s="742"/>
      <c r="G865" s="742"/>
      <c r="H865" s="742"/>
    </row>
    <row r="866" spans="1:8" ht="15.75" customHeight="1" outlineLevel="1">
      <c r="A866" s="742" t="s">
        <v>455</v>
      </c>
      <c r="B866" s="742"/>
      <c r="C866" s="742"/>
      <c r="D866" s="742"/>
      <c r="E866" s="742"/>
      <c r="F866" s="742"/>
      <c r="G866" s="742"/>
      <c r="H866" s="742"/>
    </row>
    <row r="867" spans="1:8" outlineLevel="1">
      <c r="H867" s="154" t="s">
        <v>322</v>
      </c>
    </row>
    <row r="868" spans="1:8" outlineLevel="1">
      <c r="H868" s="154" t="s">
        <v>323</v>
      </c>
    </row>
    <row r="869" spans="1:8" outlineLevel="1">
      <c r="H869" s="154" t="s">
        <v>324</v>
      </c>
    </row>
    <row r="870" spans="1:8" outlineLevel="1">
      <c r="H870" s="230" t="s">
        <v>325</v>
      </c>
    </row>
    <row r="871" spans="1:8" outlineLevel="1">
      <c r="H871" s="154" t="s">
        <v>2331</v>
      </c>
    </row>
    <row r="872" spans="1:8" outlineLevel="1">
      <c r="H872" s="154" t="s">
        <v>261</v>
      </c>
    </row>
    <row r="873" spans="1:8" outlineLevel="1">
      <c r="A873" s="86"/>
    </row>
    <row r="874" spans="1:8" ht="29.25" customHeight="1" outlineLevel="1">
      <c r="A874" s="743" t="s">
        <v>1178</v>
      </c>
      <c r="B874" s="744"/>
      <c r="C874" s="744"/>
      <c r="D874" s="744"/>
      <c r="E874" s="744"/>
      <c r="F874" s="744"/>
      <c r="G874" s="744"/>
      <c r="H874" s="744"/>
    </row>
    <row r="875" spans="1:8" outlineLevel="1">
      <c r="A875" s="745"/>
      <c r="B875" s="745"/>
      <c r="C875" s="745"/>
      <c r="D875" s="745"/>
      <c r="E875" s="745"/>
      <c r="F875" s="745"/>
      <c r="G875" s="745"/>
      <c r="H875" s="745"/>
    </row>
    <row r="876" spans="1:8" ht="15.75" customHeight="1" outlineLevel="1">
      <c r="A876" s="746" t="s">
        <v>2332</v>
      </c>
      <c r="B876" s="746"/>
      <c r="C876" s="746"/>
      <c r="D876" s="746"/>
      <c r="E876" s="746"/>
      <c r="F876" s="746"/>
      <c r="G876" s="746"/>
      <c r="H876" s="746"/>
    </row>
    <row r="877" spans="1:8" ht="16.5" outlineLevel="1" thickBot="1">
      <c r="A877" s="87"/>
      <c r="B877" s="666"/>
      <c r="C877" s="231"/>
      <c r="D877" s="231"/>
      <c r="E877" s="231"/>
      <c r="F877" s="231"/>
      <c r="G877" s="231"/>
      <c r="H877" s="231"/>
    </row>
    <row r="878" spans="1:8" ht="15.75" customHeight="1" outlineLevel="1">
      <c r="A878" s="750" t="s">
        <v>397</v>
      </c>
      <c r="B878" s="753" t="s">
        <v>649</v>
      </c>
      <c r="C878" s="756" t="s">
        <v>719</v>
      </c>
      <c r="D878" s="756"/>
      <c r="E878" s="756"/>
      <c r="F878" s="756"/>
      <c r="G878" s="757" t="s">
        <v>629</v>
      </c>
      <c r="H878" s="759" t="s">
        <v>630</v>
      </c>
    </row>
    <row r="879" spans="1:8" outlineLevel="1">
      <c r="A879" s="751"/>
      <c r="B879" s="754"/>
      <c r="C879" s="704"/>
      <c r="D879" s="704"/>
      <c r="E879" s="704"/>
      <c r="F879" s="704"/>
      <c r="G879" s="703"/>
      <c r="H879" s="760"/>
    </row>
    <row r="880" spans="1:8" ht="32.25" outlineLevel="1" thickBot="1">
      <c r="A880" s="752"/>
      <c r="B880" s="755"/>
      <c r="C880" s="88" t="s">
        <v>631</v>
      </c>
      <c r="D880" s="88" t="s">
        <v>632</v>
      </c>
      <c r="E880" s="88" t="s">
        <v>631</v>
      </c>
      <c r="F880" s="88" t="s">
        <v>632</v>
      </c>
      <c r="G880" s="758"/>
      <c r="H880" s="761"/>
    </row>
    <row r="881" spans="1:8" outlineLevel="1">
      <c r="A881" s="89">
        <v>1</v>
      </c>
      <c r="B881" s="604">
        <v>2</v>
      </c>
      <c r="C881" s="90">
        <v>3</v>
      </c>
      <c r="D881" s="90">
        <v>4</v>
      </c>
      <c r="E881" s="90"/>
      <c r="F881" s="90"/>
      <c r="G881" s="91">
        <v>5</v>
      </c>
      <c r="H881" s="604">
        <v>6</v>
      </c>
    </row>
    <row r="882" spans="1:8" outlineLevel="1">
      <c r="A882" s="89">
        <v>1</v>
      </c>
      <c r="B882" s="92" t="s">
        <v>598</v>
      </c>
      <c r="C882" s="90"/>
      <c r="D882" s="90"/>
      <c r="E882" s="94"/>
      <c r="F882" s="94"/>
      <c r="G882" s="95"/>
      <c r="H882" s="663"/>
    </row>
    <row r="883" spans="1:8" outlineLevel="1">
      <c r="A883" s="96" t="s">
        <v>399</v>
      </c>
      <c r="B883" s="237" t="s">
        <v>599</v>
      </c>
      <c r="C883" s="97" t="s">
        <v>174</v>
      </c>
      <c r="D883" s="97" t="s">
        <v>482</v>
      </c>
      <c r="E883" s="94"/>
      <c r="F883" s="94"/>
      <c r="G883" s="94">
        <v>100</v>
      </c>
      <c r="H883" s="79"/>
    </row>
    <row r="884" spans="1:8" outlineLevel="1">
      <c r="A884" s="97" t="s">
        <v>400</v>
      </c>
      <c r="B884" s="236" t="s">
        <v>329</v>
      </c>
      <c r="C884" s="97" t="s">
        <v>483</v>
      </c>
      <c r="D884" s="97" t="s">
        <v>484</v>
      </c>
      <c r="E884" s="94"/>
      <c r="F884" s="94"/>
      <c r="G884" s="94">
        <v>100</v>
      </c>
      <c r="H884" s="79"/>
    </row>
    <row r="885" spans="1:8" ht="31.5" outlineLevel="1">
      <c r="A885" s="97" t="s">
        <v>411</v>
      </c>
      <c r="B885" s="236" t="s">
        <v>730</v>
      </c>
      <c r="C885" s="97" t="s">
        <v>485</v>
      </c>
      <c r="D885" s="97" t="s">
        <v>486</v>
      </c>
      <c r="E885" s="94"/>
      <c r="F885" s="94"/>
      <c r="G885" s="94">
        <v>100</v>
      </c>
      <c r="H885" s="79"/>
    </row>
    <row r="886" spans="1:8" ht="63" outlineLevel="1">
      <c r="A886" s="98" t="s">
        <v>422</v>
      </c>
      <c r="B886" s="99" t="s">
        <v>731</v>
      </c>
      <c r="C886" s="97" t="s">
        <v>487</v>
      </c>
      <c r="D886" s="97" t="s">
        <v>2103</v>
      </c>
      <c r="E886" s="94"/>
      <c r="F886" s="94"/>
      <c r="G886" s="94">
        <v>100</v>
      </c>
      <c r="H886" s="79"/>
    </row>
    <row r="887" spans="1:8" ht="31.5" outlineLevel="1">
      <c r="A887" s="98" t="s">
        <v>732</v>
      </c>
      <c r="B887" s="99" t="s">
        <v>733</v>
      </c>
      <c r="C887" s="97" t="s">
        <v>46</v>
      </c>
      <c r="D887" s="97" t="s">
        <v>45</v>
      </c>
      <c r="E887" s="94"/>
      <c r="F887" s="94"/>
      <c r="G887" s="94">
        <v>100</v>
      </c>
      <c r="H887" s="79"/>
    </row>
    <row r="888" spans="1:8" outlineLevel="1">
      <c r="A888" s="98" t="s">
        <v>734</v>
      </c>
      <c r="B888" s="99" t="s">
        <v>735</v>
      </c>
      <c r="C888" s="97" t="s">
        <v>485</v>
      </c>
      <c r="D888" s="97" t="s">
        <v>46</v>
      </c>
      <c r="E888" s="94"/>
      <c r="F888" s="94"/>
      <c r="G888" s="94">
        <v>100</v>
      </c>
      <c r="H888" s="79"/>
    </row>
    <row r="889" spans="1:8" outlineLevel="1">
      <c r="A889" s="100">
        <v>2</v>
      </c>
      <c r="B889" s="101" t="s">
        <v>440</v>
      </c>
      <c r="C889" s="97"/>
      <c r="D889" s="97"/>
      <c r="E889" s="94"/>
      <c r="F889" s="94"/>
      <c r="G889" s="94"/>
      <c r="H889" s="79"/>
    </row>
    <row r="890" spans="1:8" ht="31.5" outlineLevel="1">
      <c r="A890" s="98" t="s">
        <v>402</v>
      </c>
      <c r="B890" s="99" t="s">
        <v>736</v>
      </c>
      <c r="C890" s="97" t="s">
        <v>46</v>
      </c>
      <c r="D890" s="97" t="s">
        <v>45</v>
      </c>
      <c r="E890" s="94"/>
      <c r="F890" s="94"/>
      <c r="G890" s="94">
        <v>100</v>
      </c>
      <c r="H890" s="79"/>
    </row>
    <row r="891" spans="1:8" ht="63" outlineLevel="1">
      <c r="A891" s="98" t="s">
        <v>403</v>
      </c>
      <c r="B891" s="99" t="s">
        <v>641</v>
      </c>
      <c r="C891" s="97" t="s">
        <v>46</v>
      </c>
      <c r="D891" s="97" t="s">
        <v>47</v>
      </c>
      <c r="E891" s="94"/>
      <c r="F891" s="94"/>
      <c r="G891" s="94">
        <v>100</v>
      </c>
      <c r="H891" s="79"/>
    </row>
    <row r="892" spans="1:8" ht="31.5" outlineLevel="1">
      <c r="A892" s="98" t="s">
        <v>404</v>
      </c>
      <c r="B892" s="99" t="s">
        <v>642</v>
      </c>
      <c r="C892" s="97" t="s">
        <v>47</v>
      </c>
      <c r="D892" s="97" t="s">
        <v>48</v>
      </c>
      <c r="E892" s="94"/>
      <c r="F892" s="94"/>
      <c r="G892" s="94">
        <v>100</v>
      </c>
      <c r="H892" s="79"/>
    </row>
    <row r="893" spans="1:8" ht="47.25" outlineLevel="1">
      <c r="A893" s="100">
        <v>3</v>
      </c>
      <c r="B893" s="101" t="s">
        <v>313</v>
      </c>
      <c r="C893" s="97"/>
      <c r="D893" s="97"/>
      <c r="E893" s="94"/>
      <c r="F893" s="94"/>
      <c r="G893" s="94">
        <v>100</v>
      </c>
      <c r="H893" s="79"/>
    </row>
    <row r="894" spans="1:8" ht="31.5" outlineLevel="1">
      <c r="A894" s="98" t="s">
        <v>441</v>
      </c>
      <c r="B894" s="99" t="s">
        <v>314</v>
      </c>
      <c r="C894" s="97" t="s">
        <v>48</v>
      </c>
      <c r="D894" s="97" t="s">
        <v>47</v>
      </c>
      <c r="E894" s="94"/>
      <c r="F894" s="94"/>
      <c r="G894" s="94">
        <v>100</v>
      </c>
      <c r="H894" s="79"/>
    </row>
    <row r="895" spans="1:8" outlineLevel="1">
      <c r="A895" s="98" t="s">
        <v>359</v>
      </c>
      <c r="B895" s="99" t="s">
        <v>315</v>
      </c>
      <c r="C895" s="97" t="s">
        <v>48</v>
      </c>
      <c r="D895" s="97" t="s">
        <v>49</v>
      </c>
      <c r="E895" s="94"/>
      <c r="F895" s="94"/>
      <c r="G895" s="94">
        <v>100</v>
      </c>
      <c r="H895" s="79"/>
    </row>
    <row r="896" spans="1:8" outlineLevel="1">
      <c r="A896" s="98" t="s">
        <v>361</v>
      </c>
      <c r="B896" s="99" t="s">
        <v>316</v>
      </c>
      <c r="C896" s="97" t="s">
        <v>49</v>
      </c>
      <c r="D896" s="97" t="s">
        <v>50</v>
      </c>
      <c r="E896" s="94"/>
      <c r="F896" s="94"/>
      <c r="G896" s="94">
        <v>100</v>
      </c>
      <c r="H896" s="79"/>
    </row>
    <row r="897" spans="1:8" outlineLevel="1">
      <c r="A897" s="98" t="s">
        <v>317</v>
      </c>
      <c r="B897" s="99" t="s">
        <v>318</v>
      </c>
      <c r="C897" s="97" t="s">
        <v>50</v>
      </c>
      <c r="D897" s="97" t="s">
        <v>51</v>
      </c>
      <c r="E897" s="94"/>
      <c r="F897" s="94"/>
      <c r="G897" s="94">
        <v>100</v>
      </c>
      <c r="H897" s="79"/>
    </row>
    <row r="898" spans="1:8" outlineLevel="1">
      <c r="A898" s="98" t="s">
        <v>319</v>
      </c>
      <c r="B898" s="99" t="s">
        <v>320</v>
      </c>
      <c r="C898" s="97" t="s">
        <v>51</v>
      </c>
      <c r="D898" s="97" t="s">
        <v>52</v>
      </c>
      <c r="E898" s="94"/>
      <c r="F898" s="94"/>
      <c r="G898" s="94">
        <v>100</v>
      </c>
      <c r="H898" s="79"/>
    </row>
    <row r="899" spans="1:8" outlineLevel="1">
      <c r="A899" s="100">
        <v>4</v>
      </c>
      <c r="B899" s="101" t="s">
        <v>623</v>
      </c>
      <c r="C899" s="97"/>
      <c r="D899" s="97"/>
      <c r="E899" s="94"/>
      <c r="F899" s="94"/>
      <c r="G899" s="94">
        <v>100</v>
      </c>
      <c r="H899" s="79"/>
    </row>
    <row r="900" spans="1:8" ht="31.5" outlineLevel="1">
      <c r="A900" s="97" t="s">
        <v>406</v>
      </c>
      <c r="B900" s="236" t="s">
        <v>321</v>
      </c>
      <c r="C900" s="97" t="s">
        <v>52</v>
      </c>
      <c r="D900" s="97" t="s">
        <v>52</v>
      </c>
      <c r="E900" s="94"/>
      <c r="F900" s="94"/>
      <c r="G900" s="94">
        <v>100</v>
      </c>
      <c r="H900" s="79"/>
    </row>
    <row r="901" spans="1:8" ht="63" outlineLevel="1">
      <c r="A901" s="97" t="s">
        <v>407</v>
      </c>
      <c r="B901" s="236" t="s">
        <v>621</v>
      </c>
      <c r="C901" s="97" t="s">
        <v>52</v>
      </c>
      <c r="D901" s="97" t="s">
        <v>53</v>
      </c>
      <c r="E901" s="94"/>
      <c r="F901" s="94"/>
      <c r="G901" s="94">
        <v>100</v>
      </c>
      <c r="H901" s="79"/>
    </row>
    <row r="902" spans="1:8" ht="31.5" outlineLevel="1">
      <c r="A902" s="97" t="s">
        <v>408</v>
      </c>
      <c r="B902" s="236" t="s">
        <v>764</v>
      </c>
      <c r="C902" s="97" t="s">
        <v>52</v>
      </c>
      <c r="D902" s="97" t="s">
        <v>53</v>
      </c>
      <c r="E902" s="94"/>
      <c r="F902" s="94"/>
      <c r="G902" s="94">
        <v>100</v>
      </c>
      <c r="H902" s="79"/>
    </row>
    <row r="903" spans="1:8" ht="31.5" outlineLevel="1">
      <c r="A903" s="97" t="s">
        <v>222</v>
      </c>
      <c r="B903" s="236" t="s">
        <v>765</v>
      </c>
      <c r="C903" s="97" t="s">
        <v>53</v>
      </c>
      <c r="D903" s="97" t="s">
        <v>54</v>
      </c>
      <c r="E903" s="94"/>
      <c r="F903" s="94"/>
      <c r="G903" s="94">
        <v>100</v>
      </c>
      <c r="H903" s="79"/>
    </row>
    <row r="904" spans="1:8" outlineLevel="1">
      <c r="G904" s="154" t="s">
        <v>902</v>
      </c>
      <c r="H904" s="154" t="s">
        <v>378</v>
      </c>
    </row>
    <row r="905" spans="1:8" outlineLevel="1">
      <c r="H905" s="154" t="s">
        <v>709</v>
      </c>
    </row>
    <row r="906" spans="1:8" outlineLevel="1">
      <c r="H906" s="154" t="s">
        <v>266</v>
      </c>
    </row>
    <row r="907" spans="1:8" outlineLevel="1">
      <c r="H907" s="154"/>
    </row>
    <row r="908" spans="1:8" ht="15.75" customHeight="1" outlineLevel="1">
      <c r="A908" s="742" t="s">
        <v>628</v>
      </c>
      <c r="B908" s="742"/>
      <c r="C908" s="742"/>
      <c r="D908" s="742"/>
      <c r="E908" s="742"/>
      <c r="F908" s="742"/>
      <c r="G908" s="742"/>
      <c r="H908" s="742"/>
    </row>
    <row r="909" spans="1:8" ht="15.75" customHeight="1" outlineLevel="1">
      <c r="A909" s="742" t="s">
        <v>455</v>
      </c>
      <c r="B909" s="742"/>
      <c r="C909" s="742"/>
      <c r="D909" s="742"/>
      <c r="E909" s="742"/>
      <c r="F909" s="742"/>
      <c r="G909" s="742"/>
      <c r="H909" s="742"/>
    </row>
    <row r="910" spans="1:8" outlineLevel="1">
      <c r="H910" s="154" t="s">
        <v>322</v>
      </c>
    </row>
    <row r="911" spans="1:8" outlineLevel="1">
      <c r="H911" s="154" t="s">
        <v>323</v>
      </c>
    </row>
    <row r="912" spans="1:8" outlineLevel="1">
      <c r="H912" s="154" t="s">
        <v>324</v>
      </c>
    </row>
    <row r="913" spans="1:8" outlineLevel="1">
      <c r="H913" s="230" t="s">
        <v>325</v>
      </c>
    </row>
    <row r="914" spans="1:8" outlineLevel="1">
      <c r="H914" s="154" t="s">
        <v>2331</v>
      </c>
    </row>
    <row r="915" spans="1:8" outlineLevel="1">
      <c r="H915" s="154" t="s">
        <v>261</v>
      </c>
    </row>
    <row r="916" spans="1:8" outlineLevel="1">
      <c r="A916" s="86"/>
    </row>
    <row r="917" spans="1:8" ht="15.75" customHeight="1" outlineLevel="1">
      <c r="A917" s="748" t="s">
        <v>1179</v>
      </c>
      <c r="B917" s="749"/>
      <c r="C917" s="749"/>
      <c r="D917" s="749"/>
      <c r="E917" s="749"/>
      <c r="F917" s="749"/>
      <c r="G917" s="749"/>
      <c r="H917" s="749"/>
    </row>
    <row r="918" spans="1:8" outlineLevel="1">
      <c r="A918" s="745"/>
      <c r="B918" s="745"/>
      <c r="C918" s="745"/>
      <c r="D918" s="745"/>
      <c r="E918" s="745"/>
      <c r="F918" s="745"/>
      <c r="G918" s="745"/>
      <c r="H918" s="745"/>
    </row>
    <row r="919" spans="1:8" ht="15.75" customHeight="1" outlineLevel="1">
      <c r="A919" s="746" t="s">
        <v>2332</v>
      </c>
      <c r="B919" s="746"/>
      <c r="C919" s="746"/>
      <c r="D919" s="746"/>
      <c r="E919" s="746"/>
      <c r="F919" s="746"/>
      <c r="G919" s="746"/>
      <c r="H919" s="746"/>
    </row>
    <row r="920" spans="1:8" ht="16.5" outlineLevel="1" thickBot="1">
      <c r="A920" s="87"/>
      <c r="B920" s="666"/>
      <c r="C920" s="231"/>
      <c r="D920" s="231"/>
      <c r="E920" s="231"/>
      <c r="F920" s="231"/>
      <c r="G920" s="231"/>
      <c r="H920" s="231"/>
    </row>
    <row r="921" spans="1:8" ht="15.75" customHeight="1" outlineLevel="1">
      <c r="A921" s="750" t="s">
        <v>397</v>
      </c>
      <c r="B921" s="753" t="s">
        <v>649</v>
      </c>
      <c r="C921" s="756" t="s">
        <v>719</v>
      </c>
      <c r="D921" s="756"/>
      <c r="E921" s="756"/>
      <c r="F921" s="756"/>
      <c r="G921" s="757" t="s">
        <v>629</v>
      </c>
      <c r="H921" s="759" t="s">
        <v>630</v>
      </c>
    </row>
    <row r="922" spans="1:8" outlineLevel="1">
      <c r="A922" s="751"/>
      <c r="B922" s="754"/>
      <c r="C922" s="704"/>
      <c r="D922" s="704"/>
      <c r="E922" s="704"/>
      <c r="F922" s="704"/>
      <c r="G922" s="703"/>
      <c r="H922" s="760"/>
    </row>
    <row r="923" spans="1:8" ht="32.25" outlineLevel="1" thickBot="1">
      <c r="A923" s="752"/>
      <c r="B923" s="755"/>
      <c r="C923" s="88" t="s">
        <v>631</v>
      </c>
      <c r="D923" s="88" t="s">
        <v>632</v>
      </c>
      <c r="E923" s="88" t="s">
        <v>631</v>
      </c>
      <c r="F923" s="88" t="s">
        <v>632</v>
      </c>
      <c r="G923" s="758"/>
      <c r="H923" s="761"/>
    </row>
    <row r="924" spans="1:8" outlineLevel="1">
      <c r="A924" s="89">
        <v>1</v>
      </c>
      <c r="B924" s="604">
        <v>2</v>
      </c>
      <c r="C924" s="90">
        <v>3</v>
      </c>
      <c r="D924" s="90">
        <v>4</v>
      </c>
      <c r="E924" s="90"/>
      <c r="F924" s="90"/>
      <c r="G924" s="91">
        <v>5</v>
      </c>
      <c r="H924" s="604">
        <v>6</v>
      </c>
    </row>
    <row r="925" spans="1:8" outlineLevel="1">
      <c r="A925" s="89">
        <v>1</v>
      </c>
      <c r="B925" s="92" t="s">
        <v>598</v>
      </c>
      <c r="C925" s="90"/>
      <c r="D925" s="90"/>
      <c r="E925" s="94"/>
      <c r="F925" s="94"/>
      <c r="G925" s="95"/>
      <c r="H925" s="663"/>
    </row>
    <row r="926" spans="1:8" outlineLevel="1">
      <c r="A926" s="96" t="s">
        <v>399</v>
      </c>
      <c r="B926" s="237" t="s">
        <v>599</v>
      </c>
      <c r="C926" s="97" t="s">
        <v>7</v>
      </c>
      <c r="D926" s="97" t="s">
        <v>167</v>
      </c>
      <c r="E926" s="94"/>
      <c r="F926" s="94"/>
      <c r="G926" s="94">
        <v>100</v>
      </c>
      <c r="H926" s="79"/>
    </row>
    <row r="927" spans="1:8" outlineLevel="1">
      <c r="A927" s="97" t="s">
        <v>400</v>
      </c>
      <c r="B927" s="236" t="s">
        <v>329</v>
      </c>
      <c r="C927" s="97" t="s">
        <v>168</v>
      </c>
      <c r="D927" s="97" t="s">
        <v>169</v>
      </c>
      <c r="E927" s="94"/>
      <c r="F927" s="94"/>
      <c r="G927" s="94">
        <v>100</v>
      </c>
      <c r="H927" s="79"/>
    </row>
    <row r="928" spans="1:8" ht="31.5" outlineLevel="1">
      <c r="A928" s="97" t="s">
        <v>411</v>
      </c>
      <c r="B928" s="236" t="s">
        <v>730</v>
      </c>
      <c r="C928" s="97" t="s">
        <v>170</v>
      </c>
      <c r="D928" s="97" t="s">
        <v>171</v>
      </c>
      <c r="E928" s="94"/>
      <c r="F928" s="94"/>
      <c r="G928" s="94">
        <v>100</v>
      </c>
      <c r="H928" s="79"/>
    </row>
    <row r="929" spans="1:8" ht="63" outlineLevel="1">
      <c r="A929" s="98" t="s">
        <v>422</v>
      </c>
      <c r="B929" s="99" t="s">
        <v>731</v>
      </c>
      <c r="C929" s="97" t="s">
        <v>172</v>
      </c>
      <c r="D929" s="97" t="s">
        <v>173</v>
      </c>
      <c r="E929" s="94"/>
      <c r="F929" s="94"/>
      <c r="G929" s="94">
        <v>100</v>
      </c>
      <c r="H929" s="79"/>
    </row>
    <row r="930" spans="1:8" ht="31.5" outlineLevel="1">
      <c r="A930" s="98" t="s">
        <v>732</v>
      </c>
      <c r="B930" s="99" t="s">
        <v>733</v>
      </c>
      <c r="C930" s="97" t="s">
        <v>174</v>
      </c>
      <c r="D930" s="97" t="s">
        <v>175</v>
      </c>
      <c r="E930" s="94"/>
      <c r="F930" s="94"/>
      <c r="G930" s="94">
        <v>100</v>
      </c>
      <c r="H930" s="79"/>
    </row>
    <row r="931" spans="1:8" outlineLevel="1">
      <c r="A931" s="98" t="s">
        <v>734</v>
      </c>
      <c r="B931" s="99" t="s">
        <v>735</v>
      </c>
      <c r="C931" s="97" t="s">
        <v>170</v>
      </c>
      <c r="D931" s="97" t="s">
        <v>174</v>
      </c>
      <c r="E931" s="94"/>
      <c r="F931" s="94"/>
      <c r="G931" s="94">
        <v>100</v>
      </c>
      <c r="H931" s="79"/>
    </row>
    <row r="932" spans="1:8" outlineLevel="1">
      <c r="A932" s="100">
        <v>2</v>
      </c>
      <c r="B932" s="101" t="s">
        <v>440</v>
      </c>
      <c r="C932" s="97"/>
      <c r="D932" s="97"/>
      <c r="E932" s="94"/>
      <c r="F932" s="94"/>
      <c r="G932" s="94"/>
      <c r="H932" s="79"/>
    </row>
    <row r="933" spans="1:8" ht="31.5" outlineLevel="1">
      <c r="A933" s="98" t="s">
        <v>402</v>
      </c>
      <c r="B933" s="99" t="s">
        <v>736</v>
      </c>
      <c r="C933" s="97" t="s">
        <v>129</v>
      </c>
      <c r="D933" s="97" t="s">
        <v>130</v>
      </c>
      <c r="E933" s="94"/>
      <c r="F933" s="94"/>
      <c r="G933" s="94">
        <v>100</v>
      </c>
      <c r="H933" s="79"/>
    </row>
    <row r="934" spans="1:8" ht="63" outlineLevel="1">
      <c r="A934" s="98" t="s">
        <v>403</v>
      </c>
      <c r="B934" s="99" t="s">
        <v>641</v>
      </c>
      <c r="C934" s="97" t="s">
        <v>129</v>
      </c>
      <c r="D934" s="97" t="s">
        <v>131</v>
      </c>
      <c r="E934" s="94"/>
      <c r="F934" s="94"/>
      <c r="G934" s="94">
        <v>100</v>
      </c>
      <c r="H934" s="79"/>
    </row>
    <row r="935" spans="1:8" ht="31.5" outlineLevel="1">
      <c r="A935" s="98" t="s">
        <v>404</v>
      </c>
      <c r="B935" s="99" t="s">
        <v>642</v>
      </c>
      <c r="C935" s="97" t="s">
        <v>131</v>
      </c>
      <c r="D935" s="97" t="s">
        <v>132</v>
      </c>
      <c r="E935" s="94"/>
      <c r="F935" s="94"/>
      <c r="G935" s="94">
        <v>100</v>
      </c>
      <c r="H935" s="79"/>
    </row>
    <row r="936" spans="1:8" ht="47.25" outlineLevel="1">
      <c r="A936" s="100">
        <v>3</v>
      </c>
      <c r="B936" s="101" t="s">
        <v>313</v>
      </c>
      <c r="C936" s="97"/>
      <c r="D936" s="97"/>
      <c r="E936" s="94"/>
      <c r="F936" s="94"/>
      <c r="G936" s="94"/>
      <c r="H936" s="79"/>
    </row>
    <row r="937" spans="1:8" ht="31.5" outlineLevel="1">
      <c r="A937" s="98" t="s">
        <v>441</v>
      </c>
      <c r="B937" s="99" t="s">
        <v>314</v>
      </c>
      <c r="C937" s="97" t="s">
        <v>132</v>
      </c>
      <c r="D937" s="97" t="s">
        <v>131</v>
      </c>
      <c r="E937" s="94"/>
      <c r="F937" s="94"/>
      <c r="G937" s="94">
        <v>100</v>
      </c>
      <c r="H937" s="79"/>
    </row>
    <row r="938" spans="1:8" outlineLevel="1">
      <c r="A938" s="98" t="s">
        <v>359</v>
      </c>
      <c r="B938" s="99" t="s">
        <v>315</v>
      </c>
      <c r="C938" s="97" t="s">
        <v>132</v>
      </c>
      <c r="D938" s="97" t="s">
        <v>133</v>
      </c>
      <c r="E938" s="94"/>
      <c r="F938" s="94"/>
      <c r="G938" s="94">
        <v>100</v>
      </c>
      <c r="H938" s="79"/>
    </row>
    <row r="939" spans="1:8" outlineLevel="1">
      <c r="A939" s="98" t="s">
        <v>361</v>
      </c>
      <c r="B939" s="99" t="s">
        <v>316</v>
      </c>
      <c r="C939" s="97" t="s">
        <v>133</v>
      </c>
      <c r="D939" s="97" t="s">
        <v>788</v>
      </c>
      <c r="E939" s="94"/>
      <c r="F939" s="94"/>
      <c r="G939" s="94">
        <v>100</v>
      </c>
      <c r="H939" s="79"/>
    </row>
    <row r="940" spans="1:8" outlineLevel="1">
      <c r="A940" s="98" t="s">
        <v>317</v>
      </c>
      <c r="B940" s="99" t="s">
        <v>318</v>
      </c>
      <c r="C940" s="97" t="s">
        <v>788</v>
      </c>
      <c r="D940" s="97" t="s">
        <v>789</v>
      </c>
      <c r="E940" s="94"/>
      <c r="F940" s="94"/>
      <c r="G940" s="94">
        <v>100</v>
      </c>
      <c r="H940" s="79"/>
    </row>
    <row r="941" spans="1:8" outlineLevel="1">
      <c r="A941" s="98" t="s">
        <v>319</v>
      </c>
      <c r="B941" s="99" t="s">
        <v>320</v>
      </c>
      <c r="C941" s="97" t="s">
        <v>1156</v>
      </c>
      <c r="D941" s="97" t="s">
        <v>790</v>
      </c>
      <c r="E941" s="94"/>
      <c r="F941" s="94"/>
      <c r="G941" s="94">
        <v>100</v>
      </c>
      <c r="H941" s="79"/>
    </row>
    <row r="942" spans="1:8" outlineLevel="1">
      <c r="A942" s="100">
        <v>4</v>
      </c>
      <c r="B942" s="101" t="s">
        <v>623</v>
      </c>
      <c r="C942" s="97"/>
      <c r="D942" s="97"/>
      <c r="E942" s="94"/>
      <c r="F942" s="94"/>
      <c r="G942" s="94"/>
      <c r="H942" s="79"/>
    </row>
    <row r="943" spans="1:8" ht="31.5" outlineLevel="1">
      <c r="A943" s="97" t="s">
        <v>406</v>
      </c>
      <c r="B943" s="236" t="s">
        <v>321</v>
      </c>
      <c r="C943" s="97" t="s">
        <v>790</v>
      </c>
      <c r="D943" s="97" t="s">
        <v>790</v>
      </c>
      <c r="E943" s="94"/>
      <c r="F943" s="94"/>
      <c r="G943" s="94">
        <v>100</v>
      </c>
      <c r="H943" s="79"/>
    </row>
    <row r="944" spans="1:8" ht="63" outlineLevel="1">
      <c r="A944" s="97" t="s">
        <v>407</v>
      </c>
      <c r="B944" s="236" t="s">
        <v>621</v>
      </c>
      <c r="C944" s="97" t="s">
        <v>790</v>
      </c>
      <c r="D944" s="97" t="s">
        <v>791</v>
      </c>
      <c r="E944" s="94"/>
      <c r="F944" s="94"/>
      <c r="G944" s="94">
        <v>100</v>
      </c>
      <c r="H944" s="79"/>
    </row>
    <row r="945" spans="1:8" ht="31.5" outlineLevel="1">
      <c r="A945" s="97" t="s">
        <v>408</v>
      </c>
      <c r="B945" s="236" t="s">
        <v>764</v>
      </c>
      <c r="C945" s="97" t="s">
        <v>790</v>
      </c>
      <c r="D945" s="97" t="s">
        <v>791</v>
      </c>
      <c r="E945" s="94"/>
      <c r="F945" s="94"/>
      <c r="G945" s="94">
        <v>100</v>
      </c>
      <c r="H945" s="79"/>
    </row>
    <row r="946" spans="1:8" ht="31.5" outlineLevel="1">
      <c r="A946" s="97" t="s">
        <v>222</v>
      </c>
      <c r="B946" s="236" t="s">
        <v>765</v>
      </c>
      <c r="C946" s="97" t="s">
        <v>791</v>
      </c>
      <c r="D946" s="97" t="s">
        <v>792</v>
      </c>
      <c r="E946" s="94"/>
      <c r="F946" s="94"/>
      <c r="G946" s="94">
        <v>100</v>
      </c>
      <c r="H946" s="79"/>
    </row>
    <row r="947" spans="1:8" outlineLevel="1">
      <c r="G947" s="154" t="s">
        <v>903</v>
      </c>
      <c r="H947" s="154" t="s">
        <v>378</v>
      </c>
    </row>
    <row r="948" spans="1:8" outlineLevel="1">
      <c r="H948" s="154" t="s">
        <v>709</v>
      </c>
    </row>
    <row r="949" spans="1:8" outlineLevel="1">
      <c r="H949" s="154" t="s">
        <v>266</v>
      </c>
    </row>
    <row r="950" spans="1:8" outlineLevel="1">
      <c r="H950" s="154"/>
    </row>
    <row r="951" spans="1:8" ht="15.75" customHeight="1" outlineLevel="1">
      <c r="A951" s="742" t="s">
        <v>628</v>
      </c>
      <c r="B951" s="742"/>
      <c r="C951" s="742"/>
      <c r="D951" s="742"/>
      <c r="E951" s="742"/>
      <c r="F951" s="742"/>
      <c r="G951" s="742"/>
      <c r="H951" s="742"/>
    </row>
    <row r="952" spans="1:8" ht="15.75" customHeight="1" outlineLevel="1">
      <c r="A952" s="742" t="s">
        <v>455</v>
      </c>
      <c r="B952" s="742"/>
      <c r="C952" s="742"/>
      <c r="D952" s="742"/>
      <c r="E952" s="742"/>
      <c r="F952" s="742"/>
      <c r="G952" s="742"/>
      <c r="H952" s="742"/>
    </row>
    <row r="953" spans="1:8" outlineLevel="1">
      <c r="H953" s="154" t="s">
        <v>322</v>
      </c>
    </row>
    <row r="954" spans="1:8" outlineLevel="1">
      <c r="H954" s="154" t="s">
        <v>323</v>
      </c>
    </row>
    <row r="955" spans="1:8" outlineLevel="1">
      <c r="H955" s="154" t="s">
        <v>324</v>
      </c>
    </row>
    <row r="956" spans="1:8" outlineLevel="1">
      <c r="H956" s="230" t="s">
        <v>325</v>
      </c>
    </row>
    <row r="957" spans="1:8" outlineLevel="1">
      <c r="H957" s="154" t="s">
        <v>2331</v>
      </c>
    </row>
    <row r="958" spans="1:8" outlineLevel="1">
      <c r="H958" s="154" t="s">
        <v>261</v>
      </c>
    </row>
    <row r="959" spans="1:8" outlineLevel="1">
      <c r="A959" s="86"/>
    </row>
    <row r="960" spans="1:8" ht="30.75" customHeight="1" outlineLevel="1">
      <c r="A960" s="743" t="s">
        <v>1180</v>
      </c>
      <c r="B960" s="744"/>
      <c r="C960" s="744"/>
      <c r="D960" s="744"/>
      <c r="E960" s="744"/>
      <c r="F960" s="744"/>
      <c r="G960" s="744"/>
      <c r="H960" s="744"/>
    </row>
    <row r="961" spans="1:8" outlineLevel="1">
      <c r="A961" s="745"/>
      <c r="B961" s="745"/>
      <c r="C961" s="745"/>
      <c r="D961" s="745"/>
      <c r="E961" s="745"/>
      <c r="F961" s="745"/>
      <c r="G961" s="745"/>
      <c r="H961" s="745"/>
    </row>
    <row r="962" spans="1:8" ht="15.75" customHeight="1" outlineLevel="1">
      <c r="A962" s="746" t="s">
        <v>2332</v>
      </c>
      <c r="B962" s="746"/>
      <c r="C962" s="746"/>
      <c r="D962" s="746"/>
      <c r="E962" s="746"/>
      <c r="F962" s="746"/>
      <c r="G962" s="746"/>
      <c r="H962" s="746"/>
    </row>
    <row r="963" spans="1:8" ht="16.5" outlineLevel="1" thickBot="1">
      <c r="A963" s="87"/>
      <c r="B963" s="666"/>
      <c r="C963" s="231"/>
      <c r="D963" s="231"/>
      <c r="E963" s="231"/>
      <c r="F963" s="231"/>
      <c r="G963" s="231"/>
      <c r="H963" s="231"/>
    </row>
    <row r="964" spans="1:8" ht="15.75" customHeight="1" outlineLevel="1">
      <c r="A964" s="750" t="s">
        <v>397</v>
      </c>
      <c r="B964" s="753" t="s">
        <v>649</v>
      </c>
      <c r="C964" s="756" t="s">
        <v>719</v>
      </c>
      <c r="D964" s="756"/>
      <c r="E964" s="756"/>
      <c r="F964" s="756"/>
      <c r="G964" s="757" t="s">
        <v>629</v>
      </c>
      <c r="H964" s="759" t="s">
        <v>630</v>
      </c>
    </row>
    <row r="965" spans="1:8" outlineLevel="1">
      <c r="A965" s="751"/>
      <c r="B965" s="754"/>
      <c r="C965" s="704"/>
      <c r="D965" s="704"/>
      <c r="E965" s="704"/>
      <c r="F965" s="704"/>
      <c r="G965" s="703"/>
      <c r="H965" s="760"/>
    </row>
    <row r="966" spans="1:8" ht="32.25" outlineLevel="1" thickBot="1">
      <c r="A966" s="752"/>
      <c r="B966" s="755"/>
      <c r="C966" s="88" t="s">
        <v>631</v>
      </c>
      <c r="D966" s="88" t="s">
        <v>632</v>
      </c>
      <c r="E966" s="88" t="s">
        <v>631</v>
      </c>
      <c r="F966" s="88" t="s">
        <v>632</v>
      </c>
      <c r="G966" s="758"/>
      <c r="H966" s="761"/>
    </row>
    <row r="967" spans="1:8" outlineLevel="1">
      <c r="A967" s="89">
        <v>1</v>
      </c>
      <c r="B967" s="604">
        <v>2</v>
      </c>
      <c r="C967" s="90">
        <v>3</v>
      </c>
      <c r="D967" s="90">
        <v>4</v>
      </c>
      <c r="E967" s="90"/>
      <c r="F967" s="90"/>
      <c r="G967" s="91">
        <v>5</v>
      </c>
      <c r="H967" s="604">
        <v>6</v>
      </c>
    </row>
    <row r="968" spans="1:8" outlineLevel="1">
      <c r="A968" s="89">
        <v>1</v>
      </c>
      <c r="B968" s="92" t="s">
        <v>598</v>
      </c>
      <c r="C968" s="90"/>
      <c r="D968" s="90"/>
      <c r="E968" s="94"/>
      <c r="F968" s="94"/>
      <c r="G968" s="95"/>
      <c r="H968" s="663"/>
    </row>
    <row r="969" spans="1:8" outlineLevel="1">
      <c r="A969" s="96" t="s">
        <v>399</v>
      </c>
      <c r="B969" s="237" t="s">
        <v>599</v>
      </c>
      <c r="C969" s="97" t="s">
        <v>7</v>
      </c>
      <c r="D969" s="97" t="s">
        <v>167</v>
      </c>
      <c r="E969" s="94"/>
      <c r="F969" s="94"/>
      <c r="G969" s="94">
        <v>100</v>
      </c>
      <c r="H969" s="79"/>
    </row>
    <row r="970" spans="1:8" outlineLevel="1">
      <c r="A970" s="97" t="s">
        <v>400</v>
      </c>
      <c r="B970" s="236" t="s">
        <v>329</v>
      </c>
      <c r="C970" s="97" t="s">
        <v>168</v>
      </c>
      <c r="D970" s="97" t="s">
        <v>169</v>
      </c>
      <c r="E970" s="94"/>
      <c r="F970" s="94"/>
      <c r="G970" s="94">
        <v>100</v>
      </c>
      <c r="H970" s="79"/>
    </row>
    <row r="971" spans="1:8" ht="31.5" outlineLevel="1">
      <c r="A971" s="97" t="s">
        <v>411</v>
      </c>
      <c r="B971" s="236" t="s">
        <v>730</v>
      </c>
      <c r="C971" s="97" t="s">
        <v>170</v>
      </c>
      <c r="D971" s="97" t="s">
        <v>171</v>
      </c>
      <c r="E971" s="94"/>
      <c r="F971" s="94"/>
      <c r="G971" s="94">
        <v>100</v>
      </c>
      <c r="H971" s="79"/>
    </row>
    <row r="972" spans="1:8" ht="63" outlineLevel="1">
      <c r="A972" s="98" t="s">
        <v>422</v>
      </c>
      <c r="B972" s="99" t="s">
        <v>731</v>
      </c>
      <c r="C972" s="97" t="s">
        <v>172</v>
      </c>
      <c r="D972" s="97" t="s">
        <v>173</v>
      </c>
      <c r="E972" s="94"/>
      <c r="F972" s="94"/>
      <c r="G972" s="94">
        <v>100</v>
      </c>
      <c r="H972" s="79"/>
    </row>
    <row r="973" spans="1:8" ht="31.5" outlineLevel="1">
      <c r="A973" s="98" t="s">
        <v>732</v>
      </c>
      <c r="B973" s="99" t="s">
        <v>733</v>
      </c>
      <c r="C973" s="97" t="s">
        <v>174</v>
      </c>
      <c r="D973" s="97" t="s">
        <v>175</v>
      </c>
      <c r="E973" s="94"/>
      <c r="F973" s="94"/>
      <c r="G973" s="94">
        <v>100</v>
      </c>
      <c r="H973" s="79"/>
    </row>
    <row r="974" spans="1:8" outlineLevel="1">
      <c r="A974" s="98" t="s">
        <v>734</v>
      </c>
      <c r="B974" s="99" t="s">
        <v>735</v>
      </c>
      <c r="C974" s="97" t="s">
        <v>170</v>
      </c>
      <c r="D974" s="97" t="s">
        <v>174</v>
      </c>
      <c r="E974" s="94"/>
      <c r="F974" s="94"/>
      <c r="G974" s="94">
        <v>100</v>
      </c>
      <c r="H974" s="79"/>
    </row>
    <row r="975" spans="1:8" outlineLevel="1">
      <c r="A975" s="100">
        <v>2</v>
      </c>
      <c r="B975" s="101" t="s">
        <v>440</v>
      </c>
      <c r="C975" s="97"/>
      <c r="D975" s="97"/>
      <c r="E975" s="94"/>
      <c r="F975" s="94"/>
      <c r="G975" s="94"/>
      <c r="H975" s="79"/>
    </row>
    <row r="976" spans="1:8" ht="31.5" outlineLevel="1">
      <c r="A976" s="98" t="s">
        <v>402</v>
      </c>
      <c r="B976" s="99" t="s">
        <v>736</v>
      </c>
      <c r="C976" s="97" t="s">
        <v>46</v>
      </c>
      <c r="D976" s="97" t="s">
        <v>45</v>
      </c>
      <c r="E976" s="94"/>
      <c r="F976" s="94"/>
      <c r="G976" s="94"/>
      <c r="H976" s="79"/>
    </row>
    <row r="977" spans="1:8" ht="63" outlineLevel="1">
      <c r="A977" s="98" t="s">
        <v>403</v>
      </c>
      <c r="B977" s="99" t="s">
        <v>641</v>
      </c>
      <c r="C977" s="97" t="s">
        <v>46</v>
      </c>
      <c r="D977" s="97" t="s">
        <v>47</v>
      </c>
      <c r="E977" s="94"/>
      <c r="F977" s="94"/>
      <c r="G977" s="94"/>
      <c r="H977" s="79"/>
    </row>
    <row r="978" spans="1:8" ht="31.5" outlineLevel="1">
      <c r="A978" s="98" t="s">
        <v>404</v>
      </c>
      <c r="B978" s="99" t="s">
        <v>642</v>
      </c>
      <c r="C978" s="97" t="s">
        <v>47</v>
      </c>
      <c r="D978" s="97" t="s">
        <v>48</v>
      </c>
      <c r="E978" s="94"/>
      <c r="F978" s="94"/>
      <c r="G978" s="94"/>
      <c r="H978" s="79"/>
    </row>
    <row r="979" spans="1:8" ht="47.25" outlineLevel="1">
      <c r="A979" s="100">
        <v>3</v>
      </c>
      <c r="B979" s="101" t="s">
        <v>313</v>
      </c>
      <c r="C979" s="97"/>
      <c r="D979" s="97"/>
      <c r="E979" s="94"/>
      <c r="F979" s="94"/>
      <c r="G979" s="94"/>
      <c r="H979" s="79"/>
    </row>
    <row r="980" spans="1:8" ht="31.5" outlineLevel="1">
      <c r="A980" s="98" t="s">
        <v>441</v>
      </c>
      <c r="B980" s="99" t="s">
        <v>314</v>
      </c>
      <c r="C980" s="97" t="s">
        <v>48</v>
      </c>
      <c r="D980" s="97" t="s">
        <v>47</v>
      </c>
      <c r="E980" s="94"/>
      <c r="F980" s="94"/>
      <c r="G980" s="94"/>
      <c r="H980" s="79"/>
    </row>
    <row r="981" spans="1:8" outlineLevel="1">
      <c r="A981" s="98" t="s">
        <v>359</v>
      </c>
      <c r="B981" s="99" t="s">
        <v>315</v>
      </c>
      <c r="C981" s="97" t="s">
        <v>48</v>
      </c>
      <c r="D981" s="97" t="s">
        <v>49</v>
      </c>
      <c r="E981" s="94"/>
      <c r="F981" s="94"/>
      <c r="G981" s="94"/>
      <c r="H981" s="79"/>
    </row>
    <row r="982" spans="1:8" outlineLevel="1">
      <c r="A982" s="98" t="s">
        <v>361</v>
      </c>
      <c r="B982" s="99" t="s">
        <v>316</v>
      </c>
      <c r="C982" s="97" t="s">
        <v>49</v>
      </c>
      <c r="D982" s="97" t="s">
        <v>50</v>
      </c>
      <c r="E982" s="94"/>
      <c r="F982" s="94"/>
      <c r="G982" s="94"/>
      <c r="H982" s="79"/>
    </row>
    <row r="983" spans="1:8" outlineLevel="1">
      <c r="A983" s="98" t="s">
        <v>317</v>
      </c>
      <c r="B983" s="99" t="s">
        <v>318</v>
      </c>
      <c r="C983" s="97" t="s">
        <v>50</v>
      </c>
      <c r="D983" s="97" t="s">
        <v>51</v>
      </c>
      <c r="E983" s="94"/>
      <c r="F983" s="94"/>
      <c r="G983" s="94"/>
      <c r="H983" s="79"/>
    </row>
    <row r="984" spans="1:8" outlineLevel="1">
      <c r="A984" s="98" t="s">
        <v>319</v>
      </c>
      <c r="B984" s="99" t="s">
        <v>320</v>
      </c>
      <c r="C984" s="97" t="s">
        <v>2090</v>
      </c>
      <c r="D984" s="97" t="s">
        <v>52</v>
      </c>
      <c r="E984" s="94"/>
      <c r="F984" s="94"/>
      <c r="G984" s="94"/>
      <c r="H984" s="79"/>
    </row>
    <row r="985" spans="1:8" outlineLevel="1">
      <c r="A985" s="100">
        <v>4</v>
      </c>
      <c r="B985" s="101" t="s">
        <v>623</v>
      </c>
      <c r="C985" s="97"/>
      <c r="D985" s="97"/>
      <c r="E985" s="94"/>
      <c r="F985" s="94"/>
      <c r="G985" s="94"/>
      <c r="H985" s="79"/>
    </row>
    <row r="986" spans="1:8" ht="31.5" outlineLevel="1">
      <c r="A986" s="97" t="s">
        <v>406</v>
      </c>
      <c r="B986" s="236" t="s">
        <v>321</v>
      </c>
      <c r="C986" s="97" t="s">
        <v>52</v>
      </c>
      <c r="D986" s="97" t="s">
        <v>52</v>
      </c>
      <c r="E986" s="94"/>
      <c r="F986" s="94"/>
      <c r="G986" s="94"/>
      <c r="H986" s="79"/>
    </row>
    <row r="987" spans="1:8" ht="63" outlineLevel="1">
      <c r="A987" s="97" t="s">
        <v>407</v>
      </c>
      <c r="B987" s="236" t="s">
        <v>621</v>
      </c>
      <c r="C987" s="97" t="s">
        <v>52</v>
      </c>
      <c r="D987" s="97" t="s">
        <v>53</v>
      </c>
      <c r="E987" s="94"/>
      <c r="F987" s="94"/>
      <c r="G987" s="94"/>
      <c r="H987" s="79"/>
    </row>
    <row r="988" spans="1:8" ht="31.5" outlineLevel="1">
      <c r="A988" s="97" t="s">
        <v>408</v>
      </c>
      <c r="B988" s="236" t="s">
        <v>764</v>
      </c>
      <c r="C988" s="97" t="s">
        <v>52</v>
      </c>
      <c r="D988" s="97" t="s">
        <v>53</v>
      </c>
      <c r="E988" s="94"/>
      <c r="F988" s="94"/>
      <c r="G988" s="94"/>
      <c r="H988" s="79"/>
    </row>
    <row r="989" spans="1:8" ht="31.5" outlineLevel="1">
      <c r="A989" s="97" t="s">
        <v>222</v>
      </c>
      <c r="B989" s="236" t="s">
        <v>765</v>
      </c>
      <c r="C989" s="97" t="s">
        <v>53</v>
      </c>
      <c r="D989" s="97" t="s">
        <v>54</v>
      </c>
      <c r="E989" s="94"/>
      <c r="F989" s="94"/>
      <c r="G989" s="94"/>
      <c r="H989" s="79"/>
    </row>
    <row r="990" spans="1:8" outlineLevel="1">
      <c r="G990" s="154" t="s">
        <v>904</v>
      </c>
      <c r="H990" s="154" t="s">
        <v>378</v>
      </c>
    </row>
    <row r="991" spans="1:8" outlineLevel="1">
      <c r="H991" s="154" t="s">
        <v>709</v>
      </c>
    </row>
    <row r="992" spans="1:8" outlineLevel="1">
      <c r="H992" s="154" t="s">
        <v>266</v>
      </c>
    </row>
    <row r="993" spans="1:8" outlineLevel="1">
      <c r="H993" s="154"/>
    </row>
    <row r="994" spans="1:8" ht="15.75" customHeight="1" outlineLevel="1">
      <c r="A994" s="742" t="s">
        <v>628</v>
      </c>
      <c r="B994" s="742"/>
      <c r="C994" s="742"/>
      <c r="D994" s="742"/>
      <c r="E994" s="742"/>
      <c r="F994" s="742"/>
      <c r="G994" s="742"/>
      <c r="H994" s="742"/>
    </row>
    <row r="995" spans="1:8" ht="15.75" customHeight="1" outlineLevel="1">
      <c r="A995" s="742" t="s">
        <v>455</v>
      </c>
      <c r="B995" s="742"/>
      <c r="C995" s="742"/>
      <c r="D995" s="742"/>
      <c r="E995" s="742"/>
      <c r="F995" s="742"/>
      <c r="G995" s="742"/>
      <c r="H995" s="742"/>
    </row>
    <row r="996" spans="1:8" outlineLevel="1">
      <c r="H996" s="154" t="s">
        <v>322</v>
      </c>
    </row>
    <row r="997" spans="1:8" outlineLevel="1">
      <c r="H997" s="154" t="s">
        <v>323</v>
      </c>
    </row>
    <row r="998" spans="1:8" outlineLevel="1">
      <c r="H998" s="154" t="s">
        <v>324</v>
      </c>
    </row>
    <row r="999" spans="1:8" outlineLevel="1">
      <c r="H999" s="230" t="s">
        <v>325</v>
      </c>
    </row>
    <row r="1000" spans="1:8" outlineLevel="1">
      <c r="H1000" s="154" t="s">
        <v>2331</v>
      </c>
    </row>
    <row r="1001" spans="1:8" outlineLevel="1">
      <c r="H1001" s="154" t="s">
        <v>261</v>
      </c>
    </row>
    <row r="1002" spans="1:8" outlineLevel="1">
      <c r="A1002" s="86"/>
    </row>
    <row r="1003" spans="1:8" ht="21" customHeight="1" outlineLevel="1">
      <c r="A1003" s="743" t="s">
        <v>1181</v>
      </c>
      <c r="B1003" s="744"/>
      <c r="C1003" s="744"/>
      <c r="D1003" s="744"/>
      <c r="E1003" s="744"/>
      <c r="F1003" s="744"/>
      <c r="G1003" s="744"/>
      <c r="H1003" s="744"/>
    </row>
    <row r="1004" spans="1:8" outlineLevel="1">
      <c r="A1004" s="745"/>
      <c r="B1004" s="745"/>
      <c r="C1004" s="745"/>
      <c r="D1004" s="745"/>
      <c r="E1004" s="745"/>
      <c r="F1004" s="745"/>
      <c r="G1004" s="745"/>
      <c r="H1004" s="745"/>
    </row>
    <row r="1005" spans="1:8" ht="15.75" customHeight="1" outlineLevel="1">
      <c r="A1005" s="746" t="s">
        <v>2332</v>
      </c>
      <c r="B1005" s="746"/>
      <c r="C1005" s="746"/>
      <c r="D1005" s="746"/>
      <c r="E1005" s="746"/>
      <c r="F1005" s="746"/>
      <c r="G1005" s="746"/>
      <c r="H1005" s="746"/>
    </row>
    <row r="1006" spans="1:8" ht="16.5" outlineLevel="1" thickBot="1">
      <c r="A1006" s="87"/>
      <c r="B1006" s="666"/>
      <c r="C1006" s="231"/>
      <c r="D1006" s="231"/>
      <c r="E1006" s="231"/>
      <c r="F1006" s="231"/>
      <c r="G1006" s="231"/>
      <c r="H1006" s="231"/>
    </row>
    <row r="1007" spans="1:8" ht="15.75" customHeight="1" outlineLevel="1">
      <c r="A1007" s="750" t="s">
        <v>397</v>
      </c>
      <c r="B1007" s="753" t="s">
        <v>649</v>
      </c>
      <c r="C1007" s="756" t="s">
        <v>719</v>
      </c>
      <c r="D1007" s="756"/>
      <c r="E1007" s="756"/>
      <c r="F1007" s="756"/>
      <c r="G1007" s="757" t="s">
        <v>629</v>
      </c>
      <c r="H1007" s="759" t="s">
        <v>630</v>
      </c>
    </row>
    <row r="1008" spans="1:8" outlineLevel="1">
      <c r="A1008" s="751"/>
      <c r="B1008" s="754"/>
      <c r="C1008" s="704"/>
      <c r="D1008" s="704"/>
      <c r="E1008" s="704"/>
      <c r="F1008" s="704"/>
      <c r="G1008" s="703"/>
      <c r="H1008" s="760"/>
    </row>
    <row r="1009" spans="1:8" ht="32.25" outlineLevel="1" thickBot="1">
      <c r="A1009" s="752"/>
      <c r="B1009" s="755"/>
      <c r="C1009" s="88" t="s">
        <v>631</v>
      </c>
      <c r="D1009" s="88" t="s">
        <v>632</v>
      </c>
      <c r="E1009" s="88" t="s">
        <v>631</v>
      </c>
      <c r="F1009" s="88" t="s">
        <v>632</v>
      </c>
      <c r="G1009" s="758"/>
      <c r="H1009" s="761"/>
    </row>
    <row r="1010" spans="1:8" outlineLevel="1">
      <c r="A1010" s="89">
        <v>1</v>
      </c>
      <c r="B1010" s="604">
        <v>2</v>
      </c>
      <c r="C1010" s="90">
        <v>3</v>
      </c>
      <c r="D1010" s="90">
        <v>4</v>
      </c>
      <c r="E1010" s="90"/>
      <c r="F1010" s="90"/>
      <c r="G1010" s="91">
        <v>5</v>
      </c>
      <c r="H1010" s="604">
        <v>6</v>
      </c>
    </row>
    <row r="1011" spans="1:8" outlineLevel="1">
      <c r="A1011" s="89">
        <v>1</v>
      </c>
      <c r="B1011" s="92" t="s">
        <v>598</v>
      </c>
      <c r="C1011" s="90"/>
      <c r="D1011" s="90"/>
      <c r="E1011" s="94"/>
      <c r="F1011" s="94"/>
      <c r="G1011" s="95"/>
      <c r="H1011" s="663"/>
    </row>
    <row r="1012" spans="1:8" outlineLevel="1">
      <c r="A1012" s="96" t="s">
        <v>399</v>
      </c>
      <c r="B1012" s="237" t="s">
        <v>599</v>
      </c>
      <c r="C1012" s="97" t="s">
        <v>7</v>
      </c>
      <c r="D1012" s="97" t="s">
        <v>167</v>
      </c>
      <c r="E1012" s="94"/>
      <c r="F1012" s="94"/>
      <c r="G1012" s="94">
        <v>100</v>
      </c>
      <c r="H1012" s="79"/>
    </row>
    <row r="1013" spans="1:8" outlineLevel="1">
      <c r="A1013" s="97" t="s">
        <v>400</v>
      </c>
      <c r="B1013" s="236" t="s">
        <v>329</v>
      </c>
      <c r="C1013" s="97" t="s">
        <v>168</v>
      </c>
      <c r="D1013" s="97" t="s">
        <v>169</v>
      </c>
      <c r="E1013" s="94"/>
      <c r="F1013" s="94"/>
      <c r="G1013" s="94">
        <v>100</v>
      </c>
      <c r="H1013" s="79"/>
    </row>
    <row r="1014" spans="1:8" ht="31.5" outlineLevel="1">
      <c r="A1014" s="97" t="s">
        <v>411</v>
      </c>
      <c r="B1014" s="236" t="s">
        <v>730</v>
      </c>
      <c r="C1014" s="97" t="s">
        <v>170</v>
      </c>
      <c r="D1014" s="97" t="s">
        <v>171</v>
      </c>
      <c r="E1014" s="94"/>
      <c r="F1014" s="94"/>
      <c r="G1014" s="94">
        <v>100</v>
      </c>
      <c r="H1014" s="79"/>
    </row>
    <row r="1015" spans="1:8" ht="63" outlineLevel="1">
      <c r="A1015" s="98" t="s">
        <v>422</v>
      </c>
      <c r="B1015" s="99" t="s">
        <v>731</v>
      </c>
      <c r="C1015" s="97" t="s">
        <v>172</v>
      </c>
      <c r="D1015" s="97" t="s">
        <v>173</v>
      </c>
      <c r="E1015" s="94"/>
      <c r="F1015" s="94"/>
      <c r="G1015" s="94">
        <v>100</v>
      </c>
      <c r="H1015" s="79"/>
    </row>
    <row r="1016" spans="1:8" ht="31.5" outlineLevel="1">
      <c r="A1016" s="98" t="s">
        <v>732</v>
      </c>
      <c r="B1016" s="99" t="s">
        <v>733</v>
      </c>
      <c r="C1016" s="97" t="s">
        <v>174</v>
      </c>
      <c r="D1016" s="97" t="s">
        <v>175</v>
      </c>
      <c r="E1016" s="94"/>
      <c r="F1016" s="94"/>
      <c r="G1016" s="94">
        <v>100</v>
      </c>
      <c r="H1016" s="79"/>
    </row>
    <row r="1017" spans="1:8" outlineLevel="1">
      <c r="A1017" s="98" t="s">
        <v>734</v>
      </c>
      <c r="B1017" s="99" t="s">
        <v>735</v>
      </c>
      <c r="C1017" s="97" t="s">
        <v>170</v>
      </c>
      <c r="D1017" s="97" t="s">
        <v>174</v>
      </c>
      <c r="E1017" s="94"/>
      <c r="F1017" s="94"/>
      <c r="G1017" s="94">
        <v>100</v>
      </c>
      <c r="H1017" s="79"/>
    </row>
    <row r="1018" spans="1:8" outlineLevel="1">
      <c r="A1018" s="100">
        <v>2</v>
      </c>
      <c r="B1018" s="101" t="s">
        <v>440</v>
      </c>
      <c r="C1018" s="97"/>
      <c r="D1018" s="97"/>
      <c r="E1018" s="94"/>
      <c r="F1018" s="94"/>
      <c r="G1018" s="94"/>
      <c r="H1018" s="79"/>
    </row>
    <row r="1019" spans="1:8" ht="31.5" outlineLevel="1">
      <c r="A1019" s="98" t="s">
        <v>402</v>
      </c>
      <c r="B1019" s="99" t="s">
        <v>736</v>
      </c>
      <c r="C1019" s="97" t="s">
        <v>683</v>
      </c>
      <c r="D1019" s="97" t="s">
        <v>684</v>
      </c>
      <c r="E1019" s="94"/>
      <c r="F1019" s="94"/>
      <c r="G1019" s="94"/>
      <c r="H1019" s="79"/>
    </row>
    <row r="1020" spans="1:8" ht="63" outlineLevel="1">
      <c r="A1020" s="98" t="s">
        <v>403</v>
      </c>
      <c r="B1020" s="99" t="s">
        <v>641</v>
      </c>
      <c r="C1020" s="97" t="s">
        <v>683</v>
      </c>
      <c r="D1020" s="97" t="s">
        <v>685</v>
      </c>
      <c r="E1020" s="94"/>
      <c r="F1020" s="94"/>
      <c r="G1020" s="94"/>
      <c r="H1020" s="79"/>
    </row>
    <row r="1021" spans="1:8" ht="31.5" outlineLevel="1">
      <c r="A1021" s="98" t="s">
        <v>404</v>
      </c>
      <c r="B1021" s="99" t="s">
        <v>642</v>
      </c>
      <c r="C1021" s="97" t="s">
        <v>685</v>
      </c>
      <c r="D1021" s="97" t="s">
        <v>686</v>
      </c>
      <c r="E1021" s="94"/>
      <c r="F1021" s="94"/>
      <c r="G1021" s="94"/>
      <c r="H1021" s="79"/>
    </row>
    <row r="1022" spans="1:8" ht="47.25" outlineLevel="1">
      <c r="A1022" s="100">
        <v>3</v>
      </c>
      <c r="B1022" s="101" t="s">
        <v>313</v>
      </c>
      <c r="C1022" s="97"/>
      <c r="D1022" s="97"/>
      <c r="E1022" s="94"/>
      <c r="F1022" s="94"/>
      <c r="G1022" s="94"/>
      <c r="H1022" s="79"/>
    </row>
    <row r="1023" spans="1:8" ht="31.5" outlineLevel="1">
      <c r="A1023" s="98" t="s">
        <v>441</v>
      </c>
      <c r="B1023" s="99" t="s">
        <v>314</v>
      </c>
      <c r="C1023" s="97" t="s">
        <v>686</v>
      </c>
      <c r="D1023" s="97" t="s">
        <v>685</v>
      </c>
      <c r="E1023" s="94"/>
      <c r="F1023" s="94"/>
      <c r="G1023" s="94"/>
      <c r="H1023" s="79"/>
    </row>
    <row r="1024" spans="1:8" outlineLevel="1">
      <c r="A1024" s="98" t="s">
        <v>359</v>
      </c>
      <c r="B1024" s="99" t="s">
        <v>315</v>
      </c>
      <c r="C1024" s="97" t="s">
        <v>686</v>
      </c>
      <c r="D1024" s="97" t="s">
        <v>687</v>
      </c>
      <c r="E1024" s="94"/>
      <c r="F1024" s="94"/>
      <c r="G1024" s="94"/>
      <c r="H1024" s="79"/>
    </row>
    <row r="1025" spans="1:8" outlineLevel="1">
      <c r="A1025" s="98" t="s">
        <v>361</v>
      </c>
      <c r="B1025" s="99" t="s">
        <v>316</v>
      </c>
      <c r="C1025" s="97" t="s">
        <v>687</v>
      </c>
      <c r="D1025" s="97" t="s">
        <v>688</v>
      </c>
      <c r="E1025" s="94"/>
      <c r="F1025" s="94"/>
      <c r="G1025" s="94"/>
      <c r="H1025" s="79"/>
    </row>
    <row r="1026" spans="1:8" outlineLevel="1">
      <c r="A1026" s="98" t="s">
        <v>317</v>
      </c>
      <c r="B1026" s="99" t="s">
        <v>318</v>
      </c>
      <c r="C1026" s="97" t="s">
        <v>688</v>
      </c>
      <c r="D1026" s="97" t="s">
        <v>689</v>
      </c>
      <c r="E1026" s="94"/>
      <c r="F1026" s="94"/>
      <c r="G1026" s="94"/>
      <c r="H1026" s="79"/>
    </row>
    <row r="1027" spans="1:8" outlineLevel="1">
      <c r="A1027" s="98" t="s">
        <v>319</v>
      </c>
      <c r="B1027" s="99" t="s">
        <v>320</v>
      </c>
      <c r="C1027" s="97" t="s">
        <v>2067</v>
      </c>
      <c r="D1027" s="97" t="s">
        <v>690</v>
      </c>
      <c r="E1027" s="94"/>
      <c r="F1027" s="94"/>
      <c r="G1027" s="94"/>
      <c r="H1027" s="79"/>
    </row>
    <row r="1028" spans="1:8" outlineLevel="1">
      <c r="A1028" s="100">
        <v>4</v>
      </c>
      <c r="B1028" s="101" t="s">
        <v>623</v>
      </c>
      <c r="C1028" s="97"/>
      <c r="D1028" s="97"/>
      <c r="E1028" s="94"/>
      <c r="F1028" s="94"/>
      <c r="G1028" s="94"/>
      <c r="H1028" s="79"/>
    </row>
    <row r="1029" spans="1:8" ht="31.5" outlineLevel="1">
      <c r="A1029" s="97" t="s">
        <v>406</v>
      </c>
      <c r="B1029" s="236" t="s">
        <v>321</v>
      </c>
      <c r="C1029" s="97" t="s">
        <v>690</v>
      </c>
      <c r="D1029" s="97" t="s">
        <v>690</v>
      </c>
      <c r="E1029" s="94"/>
      <c r="F1029" s="94"/>
      <c r="G1029" s="94"/>
      <c r="H1029" s="79"/>
    </row>
    <row r="1030" spans="1:8" ht="63" outlineLevel="1">
      <c r="A1030" s="97" t="s">
        <v>407</v>
      </c>
      <c r="B1030" s="236" t="s">
        <v>621</v>
      </c>
      <c r="C1030" s="97" t="s">
        <v>690</v>
      </c>
      <c r="D1030" s="97" t="s">
        <v>691</v>
      </c>
      <c r="E1030" s="94"/>
      <c r="F1030" s="94"/>
      <c r="G1030" s="94"/>
      <c r="H1030" s="79"/>
    </row>
    <row r="1031" spans="1:8" ht="31.5" outlineLevel="1">
      <c r="A1031" s="97" t="s">
        <v>408</v>
      </c>
      <c r="B1031" s="236" t="s">
        <v>764</v>
      </c>
      <c r="C1031" s="97" t="s">
        <v>690</v>
      </c>
      <c r="D1031" s="97" t="s">
        <v>691</v>
      </c>
      <c r="E1031" s="94"/>
      <c r="F1031" s="94"/>
      <c r="G1031" s="94"/>
      <c r="H1031" s="79"/>
    </row>
    <row r="1032" spans="1:8" ht="31.5" outlineLevel="1">
      <c r="A1032" s="97" t="s">
        <v>222</v>
      </c>
      <c r="B1032" s="236" t="s">
        <v>765</v>
      </c>
      <c r="C1032" s="97" t="s">
        <v>691</v>
      </c>
      <c r="D1032" s="97" t="s">
        <v>692</v>
      </c>
      <c r="E1032" s="94"/>
      <c r="F1032" s="94"/>
      <c r="G1032" s="94"/>
      <c r="H1032" s="79"/>
    </row>
    <row r="1033" spans="1:8" outlineLevel="1">
      <c r="G1033" s="154" t="s">
        <v>2009</v>
      </c>
      <c r="H1033" s="154" t="s">
        <v>378</v>
      </c>
    </row>
    <row r="1034" spans="1:8" outlineLevel="1">
      <c r="H1034" s="154" t="s">
        <v>709</v>
      </c>
    </row>
    <row r="1035" spans="1:8" outlineLevel="1">
      <c r="H1035" s="154" t="s">
        <v>266</v>
      </c>
    </row>
    <row r="1036" spans="1:8" outlineLevel="1">
      <c r="H1036" s="154"/>
    </row>
    <row r="1037" spans="1:8" outlineLevel="1">
      <c r="A1037" s="742" t="s">
        <v>628</v>
      </c>
      <c r="B1037" s="742"/>
      <c r="C1037" s="742"/>
      <c r="D1037" s="742"/>
      <c r="E1037" s="742"/>
      <c r="F1037" s="742"/>
      <c r="G1037" s="742"/>
      <c r="H1037" s="742"/>
    </row>
    <row r="1038" spans="1:8" outlineLevel="1">
      <c r="A1038" s="742" t="s">
        <v>455</v>
      </c>
      <c r="B1038" s="742"/>
      <c r="C1038" s="742"/>
      <c r="D1038" s="742"/>
      <c r="E1038" s="742"/>
      <c r="F1038" s="742"/>
      <c r="G1038" s="742"/>
      <c r="H1038" s="742"/>
    </row>
    <row r="1039" spans="1:8" outlineLevel="1">
      <c r="H1039" s="154" t="s">
        <v>322</v>
      </c>
    </row>
    <row r="1040" spans="1:8" outlineLevel="1">
      <c r="H1040" s="154" t="s">
        <v>323</v>
      </c>
    </row>
    <row r="1041" spans="1:8" outlineLevel="1">
      <c r="H1041" s="154" t="s">
        <v>324</v>
      </c>
    </row>
    <row r="1042" spans="1:8" outlineLevel="1">
      <c r="H1042" s="230" t="s">
        <v>325</v>
      </c>
    </row>
    <row r="1043" spans="1:8" outlineLevel="1">
      <c r="H1043" s="154" t="s">
        <v>2331</v>
      </c>
    </row>
    <row r="1044" spans="1:8" outlineLevel="1">
      <c r="H1044" s="154" t="s">
        <v>261</v>
      </c>
    </row>
    <row r="1045" spans="1:8" outlineLevel="1">
      <c r="A1045" s="86"/>
    </row>
    <row r="1046" spans="1:8" outlineLevel="1">
      <c r="A1046" s="748" t="s">
        <v>2066</v>
      </c>
      <c r="B1046" s="749"/>
      <c r="C1046" s="749"/>
      <c r="D1046" s="749"/>
      <c r="E1046" s="749"/>
      <c r="F1046" s="749"/>
      <c r="G1046" s="749"/>
      <c r="H1046" s="749"/>
    </row>
    <row r="1047" spans="1:8" outlineLevel="1">
      <c r="A1047" s="745"/>
      <c r="B1047" s="745"/>
      <c r="C1047" s="745"/>
      <c r="D1047" s="745"/>
      <c r="E1047" s="745"/>
      <c r="F1047" s="745"/>
      <c r="G1047" s="745"/>
      <c r="H1047" s="745"/>
    </row>
    <row r="1048" spans="1:8" outlineLevel="1">
      <c r="A1048" s="746" t="s">
        <v>2332</v>
      </c>
      <c r="B1048" s="746"/>
      <c r="C1048" s="746"/>
      <c r="D1048" s="746"/>
      <c r="E1048" s="746"/>
      <c r="F1048" s="746"/>
      <c r="G1048" s="746"/>
      <c r="H1048" s="746"/>
    </row>
    <row r="1049" spans="1:8" ht="16.5" outlineLevel="1" thickBot="1">
      <c r="A1049" s="87"/>
      <c r="B1049" s="666"/>
      <c r="C1049" s="231"/>
      <c r="D1049" s="231"/>
      <c r="E1049" s="231"/>
      <c r="F1049" s="231"/>
      <c r="G1049" s="231"/>
      <c r="H1049" s="231"/>
    </row>
    <row r="1050" spans="1:8" outlineLevel="1">
      <c r="A1050" s="750" t="s">
        <v>397</v>
      </c>
      <c r="B1050" s="753" t="s">
        <v>649</v>
      </c>
      <c r="C1050" s="756" t="s">
        <v>719</v>
      </c>
      <c r="D1050" s="756"/>
      <c r="E1050" s="756"/>
      <c r="F1050" s="756"/>
      <c r="G1050" s="757" t="s">
        <v>629</v>
      </c>
      <c r="H1050" s="759" t="s">
        <v>630</v>
      </c>
    </row>
    <row r="1051" spans="1:8" outlineLevel="1">
      <c r="A1051" s="751"/>
      <c r="B1051" s="754"/>
      <c r="C1051" s="704"/>
      <c r="D1051" s="704"/>
      <c r="E1051" s="704"/>
      <c r="F1051" s="704"/>
      <c r="G1051" s="703"/>
      <c r="H1051" s="760"/>
    </row>
    <row r="1052" spans="1:8" ht="32.25" outlineLevel="1" thickBot="1">
      <c r="A1052" s="752"/>
      <c r="B1052" s="755"/>
      <c r="C1052" s="88" t="s">
        <v>631</v>
      </c>
      <c r="D1052" s="88" t="s">
        <v>632</v>
      </c>
      <c r="E1052" s="88" t="s">
        <v>631</v>
      </c>
      <c r="F1052" s="88" t="s">
        <v>632</v>
      </c>
      <c r="G1052" s="758"/>
      <c r="H1052" s="761"/>
    </row>
    <row r="1053" spans="1:8" outlineLevel="1">
      <c r="A1053" s="89">
        <v>1</v>
      </c>
      <c r="B1053" s="604">
        <v>2</v>
      </c>
      <c r="C1053" s="90">
        <v>3</v>
      </c>
      <c r="D1053" s="90">
        <v>4</v>
      </c>
      <c r="E1053" s="90"/>
      <c r="F1053" s="90"/>
      <c r="G1053" s="91">
        <v>5</v>
      </c>
      <c r="H1053" s="604">
        <v>6</v>
      </c>
    </row>
    <row r="1054" spans="1:8" outlineLevel="1">
      <c r="A1054" s="89">
        <v>1</v>
      </c>
      <c r="B1054" s="92" t="s">
        <v>598</v>
      </c>
      <c r="C1054" s="90"/>
      <c r="D1054" s="90"/>
      <c r="E1054" s="94"/>
      <c r="F1054" s="94"/>
      <c r="G1054" s="95"/>
      <c r="H1054" s="663"/>
    </row>
    <row r="1055" spans="1:8" outlineLevel="1">
      <c r="A1055" s="96" t="s">
        <v>399</v>
      </c>
      <c r="B1055" s="237" t="s">
        <v>599</v>
      </c>
      <c r="C1055" s="97" t="s">
        <v>7</v>
      </c>
      <c r="D1055" s="97" t="s">
        <v>167</v>
      </c>
      <c r="E1055" s="94"/>
      <c r="F1055" s="94"/>
      <c r="G1055" s="94">
        <v>100</v>
      </c>
      <c r="H1055" s="79"/>
    </row>
    <row r="1056" spans="1:8" outlineLevel="1">
      <c r="A1056" s="97" t="s">
        <v>400</v>
      </c>
      <c r="B1056" s="236" t="s">
        <v>329</v>
      </c>
      <c r="C1056" s="97" t="s">
        <v>168</v>
      </c>
      <c r="D1056" s="97" t="s">
        <v>169</v>
      </c>
      <c r="E1056" s="94"/>
      <c r="F1056" s="94"/>
      <c r="G1056" s="94">
        <v>100</v>
      </c>
      <c r="H1056" s="79"/>
    </row>
    <row r="1057" spans="1:8" ht="31.5" outlineLevel="1">
      <c r="A1057" s="97" t="s">
        <v>411</v>
      </c>
      <c r="B1057" s="236" t="s">
        <v>730</v>
      </c>
      <c r="C1057" s="97" t="s">
        <v>170</v>
      </c>
      <c r="D1057" s="97" t="s">
        <v>171</v>
      </c>
      <c r="E1057" s="94"/>
      <c r="F1057" s="94"/>
      <c r="G1057" s="94">
        <v>100</v>
      </c>
      <c r="H1057" s="79"/>
    </row>
    <row r="1058" spans="1:8" ht="63" outlineLevel="1">
      <c r="A1058" s="98" t="s">
        <v>422</v>
      </c>
      <c r="B1058" s="99" t="s">
        <v>731</v>
      </c>
      <c r="C1058" s="97" t="s">
        <v>172</v>
      </c>
      <c r="D1058" s="97" t="s">
        <v>173</v>
      </c>
      <c r="E1058" s="94"/>
      <c r="F1058" s="94"/>
      <c r="G1058" s="94">
        <v>100</v>
      </c>
      <c r="H1058" s="79"/>
    </row>
    <row r="1059" spans="1:8" ht="31.5" outlineLevel="1">
      <c r="A1059" s="98" t="s">
        <v>732</v>
      </c>
      <c r="B1059" s="99" t="s">
        <v>733</v>
      </c>
      <c r="C1059" s="97" t="s">
        <v>174</v>
      </c>
      <c r="D1059" s="97" t="s">
        <v>175</v>
      </c>
      <c r="E1059" s="94"/>
      <c r="F1059" s="94"/>
      <c r="G1059" s="94">
        <v>100</v>
      </c>
      <c r="H1059" s="79"/>
    </row>
    <row r="1060" spans="1:8" outlineLevel="1">
      <c r="A1060" s="98" t="s">
        <v>734</v>
      </c>
      <c r="B1060" s="99" t="s">
        <v>735</v>
      </c>
      <c r="C1060" s="97" t="s">
        <v>170</v>
      </c>
      <c r="D1060" s="97" t="s">
        <v>174</v>
      </c>
      <c r="E1060" s="94"/>
      <c r="F1060" s="94"/>
      <c r="G1060" s="94">
        <v>100</v>
      </c>
      <c r="H1060" s="79"/>
    </row>
    <row r="1061" spans="1:8" outlineLevel="1">
      <c r="A1061" s="100">
        <v>2</v>
      </c>
      <c r="B1061" s="101" t="s">
        <v>440</v>
      </c>
      <c r="C1061" s="97"/>
      <c r="D1061" s="97"/>
      <c r="E1061" s="94"/>
      <c r="F1061" s="94"/>
      <c r="G1061" s="94"/>
      <c r="H1061" s="79"/>
    </row>
    <row r="1062" spans="1:8" ht="31.5" outlineLevel="1">
      <c r="A1062" s="98" t="s">
        <v>402</v>
      </c>
      <c r="B1062" s="99" t="s">
        <v>736</v>
      </c>
      <c r="C1062" s="97" t="s">
        <v>683</v>
      </c>
      <c r="D1062" s="97" t="s">
        <v>684</v>
      </c>
      <c r="E1062" s="94"/>
      <c r="F1062" s="94"/>
      <c r="G1062" s="94">
        <v>100</v>
      </c>
      <c r="H1062" s="79"/>
    </row>
    <row r="1063" spans="1:8" ht="63" outlineLevel="1">
      <c r="A1063" s="98" t="s">
        <v>403</v>
      </c>
      <c r="B1063" s="99" t="s">
        <v>641</v>
      </c>
      <c r="C1063" s="97" t="s">
        <v>683</v>
      </c>
      <c r="D1063" s="97" t="s">
        <v>685</v>
      </c>
      <c r="E1063" s="94"/>
      <c r="F1063" s="94"/>
      <c r="G1063" s="94">
        <v>100</v>
      </c>
      <c r="H1063" s="79"/>
    </row>
    <row r="1064" spans="1:8" ht="31.5" outlineLevel="1">
      <c r="A1064" s="98" t="s">
        <v>404</v>
      </c>
      <c r="B1064" s="99" t="s">
        <v>642</v>
      </c>
      <c r="C1064" s="97" t="s">
        <v>685</v>
      </c>
      <c r="D1064" s="97" t="s">
        <v>686</v>
      </c>
      <c r="E1064" s="94"/>
      <c r="F1064" s="94"/>
      <c r="G1064" s="94">
        <v>100</v>
      </c>
      <c r="H1064" s="79"/>
    </row>
    <row r="1065" spans="1:8" ht="47.25" outlineLevel="1">
      <c r="A1065" s="100">
        <v>3</v>
      </c>
      <c r="B1065" s="101" t="s">
        <v>313</v>
      </c>
      <c r="C1065" s="97"/>
      <c r="D1065" s="97"/>
      <c r="E1065" s="94"/>
      <c r="F1065" s="94"/>
      <c r="G1065" s="94"/>
      <c r="H1065" s="79"/>
    </row>
    <row r="1066" spans="1:8" ht="31.5" outlineLevel="1">
      <c r="A1066" s="98" t="s">
        <v>441</v>
      </c>
      <c r="B1066" s="99" t="s">
        <v>314</v>
      </c>
      <c r="C1066" s="97" t="s">
        <v>686</v>
      </c>
      <c r="D1066" s="97" t="s">
        <v>685</v>
      </c>
      <c r="E1066" s="94"/>
      <c r="F1066" s="94"/>
      <c r="G1066" s="94">
        <v>100</v>
      </c>
      <c r="H1066" s="79"/>
    </row>
    <row r="1067" spans="1:8" outlineLevel="1">
      <c r="A1067" s="98" t="s">
        <v>359</v>
      </c>
      <c r="B1067" s="99" t="s">
        <v>315</v>
      </c>
      <c r="C1067" s="97" t="s">
        <v>686</v>
      </c>
      <c r="D1067" s="97" t="s">
        <v>687</v>
      </c>
      <c r="E1067" s="94"/>
      <c r="F1067" s="94"/>
      <c r="G1067" s="94">
        <v>100</v>
      </c>
      <c r="H1067" s="79"/>
    </row>
    <row r="1068" spans="1:8" outlineLevel="1">
      <c r="A1068" s="98" t="s">
        <v>361</v>
      </c>
      <c r="B1068" s="99" t="s">
        <v>316</v>
      </c>
      <c r="C1068" s="97" t="s">
        <v>687</v>
      </c>
      <c r="D1068" s="97" t="s">
        <v>688</v>
      </c>
      <c r="E1068" s="94"/>
      <c r="F1068" s="94"/>
      <c r="G1068" s="94">
        <v>100</v>
      </c>
      <c r="H1068" s="79"/>
    </row>
    <row r="1069" spans="1:8" outlineLevel="1">
      <c r="A1069" s="98" t="s">
        <v>317</v>
      </c>
      <c r="B1069" s="99" t="s">
        <v>318</v>
      </c>
      <c r="C1069" s="97" t="s">
        <v>688</v>
      </c>
      <c r="D1069" s="97" t="s">
        <v>689</v>
      </c>
      <c r="E1069" s="94"/>
      <c r="F1069" s="94"/>
      <c r="G1069" s="94">
        <v>100</v>
      </c>
      <c r="H1069" s="79"/>
    </row>
    <row r="1070" spans="1:8" outlineLevel="1">
      <c r="A1070" s="98" t="s">
        <v>319</v>
      </c>
      <c r="B1070" s="99" t="s">
        <v>320</v>
      </c>
      <c r="C1070" s="97" t="s">
        <v>2067</v>
      </c>
      <c r="D1070" s="97" t="s">
        <v>690</v>
      </c>
      <c r="E1070" s="94"/>
      <c r="F1070" s="94"/>
      <c r="G1070" s="94">
        <v>100</v>
      </c>
      <c r="H1070" s="79"/>
    </row>
    <row r="1071" spans="1:8" outlineLevel="1">
      <c r="A1071" s="100">
        <v>4</v>
      </c>
      <c r="B1071" s="101" t="s">
        <v>623</v>
      </c>
      <c r="C1071" s="97"/>
      <c r="D1071" s="97"/>
      <c r="E1071" s="94"/>
      <c r="F1071" s="94"/>
      <c r="G1071" s="94"/>
      <c r="H1071" s="79"/>
    </row>
    <row r="1072" spans="1:8" ht="31.5" outlineLevel="1">
      <c r="A1072" s="97" t="s">
        <v>406</v>
      </c>
      <c r="B1072" s="236" t="s">
        <v>321</v>
      </c>
      <c r="C1072" s="97" t="s">
        <v>690</v>
      </c>
      <c r="D1072" s="97" t="s">
        <v>690</v>
      </c>
      <c r="E1072" s="94"/>
      <c r="F1072" s="94"/>
      <c r="G1072" s="94">
        <v>100</v>
      </c>
      <c r="H1072" s="79"/>
    </row>
    <row r="1073" spans="1:8" ht="63" outlineLevel="1">
      <c r="A1073" s="97" t="s">
        <v>407</v>
      </c>
      <c r="B1073" s="236" t="s">
        <v>621</v>
      </c>
      <c r="C1073" s="97" t="s">
        <v>690</v>
      </c>
      <c r="D1073" s="97" t="s">
        <v>691</v>
      </c>
      <c r="E1073" s="94"/>
      <c r="F1073" s="94"/>
      <c r="G1073" s="94">
        <v>100</v>
      </c>
      <c r="H1073" s="79"/>
    </row>
    <row r="1074" spans="1:8" ht="31.5" outlineLevel="1">
      <c r="A1074" s="97" t="s">
        <v>408</v>
      </c>
      <c r="B1074" s="236" t="s">
        <v>764</v>
      </c>
      <c r="C1074" s="97" t="s">
        <v>690</v>
      </c>
      <c r="D1074" s="97" t="s">
        <v>691</v>
      </c>
      <c r="E1074" s="94"/>
      <c r="F1074" s="94"/>
      <c r="G1074" s="94">
        <v>100</v>
      </c>
      <c r="H1074" s="79"/>
    </row>
    <row r="1075" spans="1:8" ht="31.5" outlineLevel="1">
      <c r="A1075" s="97" t="s">
        <v>222</v>
      </c>
      <c r="B1075" s="236" t="s">
        <v>765</v>
      </c>
      <c r="C1075" s="97" t="s">
        <v>691</v>
      </c>
      <c r="D1075" s="97" t="s">
        <v>692</v>
      </c>
      <c r="E1075" s="94"/>
      <c r="F1075" s="94"/>
      <c r="G1075" s="94">
        <v>100</v>
      </c>
      <c r="H1075" s="79"/>
    </row>
    <row r="1076" spans="1:8" outlineLevel="1">
      <c r="G1076" s="154" t="s">
        <v>2153</v>
      </c>
      <c r="H1076" s="154" t="s">
        <v>378</v>
      </c>
    </row>
    <row r="1077" spans="1:8" outlineLevel="1">
      <c r="H1077" s="154" t="s">
        <v>709</v>
      </c>
    </row>
    <row r="1078" spans="1:8" outlineLevel="1">
      <c r="H1078" s="154" t="s">
        <v>266</v>
      </c>
    </row>
    <row r="1079" spans="1:8" outlineLevel="1">
      <c r="H1079" s="154"/>
    </row>
    <row r="1080" spans="1:8" outlineLevel="1">
      <c r="A1080" s="742" t="s">
        <v>628</v>
      </c>
      <c r="B1080" s="742"/>
      <c r="C1080" s="742"/>
      <c r="D1080" s="742"/>
      <c r="E1080" s="742"/>
      <c r="F1080" s="742"/>
      <c r="G1080" s="742"/>
      <c r="H1080" s="742"/>
    </row>
    <row r="1081" spans="1:8" outlineLevel="1">
      <c r="A1081" s="742" t="s">
        <v>455</v>
      </c>
      <c r="B1081" s="742"/>
      <c r="C1081" s="742"/>
      <c r="D1081" s="742"/>
      <c r="E1081" s="742"/>
      <c r="F1081" s="742"/>
      <c r="G1081" s="742"/>
      <c r="H1081" s="742"/>
    </row>
    <row r="1082" spans="1:8" outlineLevel="1">
      <c r="H1082" s="154" t="s">
        <v>322</v>
      </c>
    </row>
    <row r="1083" spans="1:8" outlineLevel="1">
      <c r="H1083" s="154" t="s">
        <v>323</v>
      </c>
    </row>
    <row r="1084" spans="1:8" outlineLevel="1">
      <c r="H1084" s="154" t="s">
        <v>324</v>
      </c>
    </row>
    <row r="1085" spans="1:8" outlineLevel="1">
      <c r="H1085" s="230" t="s">
        <v>325</v>
      </c>
    </row>
    <row r="1086" spans="1:8" outlineLevel="1">
      <c r="H1086" s="154" t="s">
        <v>2331</v>
      </c>
    </row>
    <row r="1087" spans="1:8" outlineLevel="1">
      <c r="H1087" s="154" t="s">
        <v>261</v>
      </c>
    </row>
    <row r="1088" spans="1:8" outlineLevel="1">
      <c r="A1088" s="86"/>
    </row>
    <row r="1089" spans="1:8" outlineLevel="1">
      <c r="A1089" s="762" t="s">
        <v>2287</v>
      </c>
      <c r="B1089" s="763"/>
      <c r="C1089" s="763"/>
      <c r="D1089" s="763"/>
      <c r="E1089" s="763"/>
      <c r="F1089" s="763"/>
      <c r="G1089" s="763"/>
      <c r="H1089" s="763"/>
    </row>
    <row r="1090" spans="1:8" outlineLevel="1">
      <c r="A1090" s="745"/>
      <c r="B1090" s="745"/>
      <c r="C1090" s="745"/>
      <c r="D1090" s="745"/>
      <c r="E1090" s="745"/>
      <c r="F1090" s="745"/>
      <c r="G1090" s="745"/>
      <c r="H1090" s="745"/>
    </row>
    <row r="1091" spans="1:8" outlineLevel="1">
      <c r="A1091" s="746" t="s">
        <v>2332</v>
      </c>
      <c r="B1091" s="746"/>
      <c r="C1091" s="746"/>
      <c r="D1091" s="746"/>
      <c r="E1091" s="746"/>
      <c r="F1091" s="746"/>
      <c r="G1091" s="746"/>
      <c r="H1091" s="746"/>
    </row>
    <row r="1092" spans="1:8" ht="16.5" outlineLevel="1" thickBot="1">
      <c r="A1092" s="87"/>
      <c r="B1092" s="666"/>
      <c r="C1092" s="231"/>
      <c r="D1092" s="231"/>
      <c r="E1092" s="231"/>
      <c r="F1092" s="231"/>
      <c r="G1092" s="231"/>
      <c r="H1092" s="231"/>
    </row>
    <row r="1093" spans="1:8" outlineLevel="1">
      <c r="A1093" s="750" t="s">
        <v>397</v>
      </c>
      <c r="B1093" s="753" t="s">
        <v>649</v>
      </c>
      <c r="C1093" s="756" t="s">
        <v>719</v>
      </c>
      <c r="D1093" s="756"/>
      <c r="E1093" s="756"/>
      <c r="F1093" s="756"/>
      <c r="G1093" s="757" t="s">
        <v>629</v>
      </c>
      <c r="H1093" s="759" t="s">
        <v>630</v>
      </c>
    </row>
    <row r="1094" spans="1:8" outlineLevel="1">
      <c r="A1094" s="751"/>
      <c r="B1094" s="754"/>
      <c r="C1094" s="704"/>
      <c r="D1094" s="704"/>
      <c r="E1094" s="704"/>
      <c r="F1094" s="704"/>
      <c r="G1094" s="703"/>
      <c r="H1094" s="760"/>
    </row>
    <row r="1095" spans="1:8" ht="32.25" outlineLevel="1" thickBot="1">
      <c r="A1095" s="752"/>
      <c r="B1095" s="755"/>
      <c r="C1095" s="88" t="s">
        <v>631</v>
      </c>
      <c r="D1095" s="88" t="s">
        <v>632</v>
      </c>
      <c r="E1095" s="88" t="s">
        <v>631</v>
      </c>
      <c r="F1095" s="88" t="s">
        <v>632</v>
      </c>
      <c r="G1095" s="758"/>
      <c r="H1095" s="761"/>
    </row>
    <row r="1096" spans="1:8" outlineLevel="1">
      <c r="A1096" s="89">
        <v>1</v>
      </c>
      <c r="B1096" s="604">
        <v>2</v>
      </c>
      <c r="C1096" s="90">
        <v>3</v>
      </c>
      <c r="D1096" s="90">
        <v>4</v>
      </c>
      <c r="E1096" s="90"/>
      <c r="F1096" s="90"/>
      <c r="G1096" s="91">
        <v>5</v>
      </c>
      <c r="H1096" s="604">
        <v>6</v>
      </c>
    </row>
    <row r="1097" spans="1:8" outlineLevel="1">
      <c r="A1097" s="89">
        <v>1</v>
      </c>
      <c r="B1097" s="92" t="s">
        <v>598</v>
      </c>
      <c r="C1097" s="90"/>
      <c r="D1097" s="90"/>
      <c r="E1097" s="94"/>
      <c r="F1097" s="94"/>
      <c r="G1097" s="95"/>
      <c r="H1097" s="663"/>
    </row>
    <row r="1098" spans="1:8" outlineLevel="1">
      <c r="A1098" s="96" t="s">
        <v>399</v>
      </c>
      <c r="B1098" s="237" t="s">
        <v>599</v>
      </c>
      <c r="C1098" s="97" t="s">
        <v>7</v>
      </c>
      <c r="D1098" s="97" t="s">
        <v>167</v>
      </c>
      <c r="E1098" s="94"/>
      <c r="F1098" s="94"/>
      <c r="G1098" s="94">
        <v>100</v>
      </c>
      <c r="H1098" s="79"/>
    </row>
    <row r="1099" spans="1:8" outlineLevel="1">
      <c r="A1099" s="97" t="s">
        <v>400</v>
      </c>
      <c r="B1099" s="236" t="s">
        <v>329</v>
      </c>
      <c r="C1099" s="97" t="s">
        <v>168</v>
      </c>
      <c r="D1099" s="97" t="s">
        <v>169</v>
      </c>
      <c r="E1099" s="94"/>
      <c r="F1099" s="94"/>
      <c r="G1099" s="94">
        <v>100</v>
      </c>
      <c r="H1099" s="79"/>
    </row>
    <row r="1100" spans="1:8" ht="31.5" outlineLevel="1">
      <c r="A1100" s="97" t="s">
        <v>411</v>
      </c>
      <c r="B1100" s="236" t="s">
        <v>730</v>
      </c>
      <c r="C1100" s="97" t="s">
        <v>170</v>
      </c>
      <c r="D1100" s="97" t="s">
        <v>171</v>
      </c>
      <c r="E1100" s="94"/>
      <c r="F1100" s="94"/>
      <c r="G1100" s="94">
        <v>100</v>
      </c>
      <c r="H1100" s="79"/>
    </row>
    <row r="1101" spans="1:8" ht="63" outlineLevel="1">
      <c r="A1101" s="98" t="s">
        <v>422</v>
      </c>
      <c r="B1101" s="99" t="s">
        <v>731</v>
      </c>
      <c r="C1101" s="97" t="s">
        <v>172</v>
      </c>
      <c r="D1101" s="97" t="s">
        <v>173</v>
      </c>
      <c r="E1101" s="94"/>
      <c r="F1101" s="94"/>
      <c r="G1101" s="94">
        <v>100</v>
      </c>
      <c r="H1101" s="79"/>
    </row>
    <row r="1102" spans="1:8" ht="31.5" outlineLevel="1">
      <c r="A1102" s="98" t="s">
        <v>732</v>
      </c>
      <c r="B1102" s="99" t="s">
        <v>733</v>
      </c>
      <c r="C1102" s="97" t="s">
        <v>174</v>
      </c>
      <c r="D1102" s="97" t="s">
        <v>175</v>
      </c>
      <c r="E1102" s="94"/>
      <c r="F1102" s="94"/>
      <c r="G1102" s="94">
        <v>100</v>
      </c>
      <c r="H1102" s="79"/>
    </row>
    <row r="1103" spans="1:8" outlineLevel="1">
      <c r="A1103" s="98" t="s">
        <v>734</v>
      </c>
      <c r="B1103" s="99" t="s">
        <v>735</v>
      </c>
      <c r="C1103" s="97" t="s">
        <v>170</v>
      </c>
      <c r="D1103" s="97" t="s">
        <v>174</v>
      </c>
      <c r="E1103" s="94"/>
      <c r="F1103" s="94"/>
      <c r="G1103" s="94">
        <v>100</v>
      </c>
      <c r="H1103" s="79"/>
    </row>
    <row r="1104" spans="1:8" outlineLevel="1">
      <c r="A1104" s="100">
        <v>2</v>
      </c>
      <c r="B1104" s="101" t="s">
        <v>440</v>
      </c>
      <c r="C1104" s="97"/>
      <c r="D1104" s="97"/>
      <c r="E1104" s="94"/>
      <c r="F1104" s="94"/>
      <c r="G1104" s="94"/>
      <c r="H1104" s="79"/>
    </row>
    <row r="1105" spans="1:8" ht="31.5" outlineLevel="1">
      <c r="A1105" s="98" t="s">
        <v>402</v>
      </c>
      <c r="B1105" s="99" t="s">
        <v>736</v>
      </c>
      <c r="C1105" s="97" t="s">
        <v>46</v>
      </c>
      <c r="D1105" s="97" t="s">
        <v>45</v>
      </c>
      <c r="E1105" s="94"/>
      <c r="F1105" s="94"/>
      <c r="G1105" s="94"/>
      <c r="H1105" s="79"/>
    </row>
    <row r="1106" spans="1:8" ht="63" outlineLevel="1">
      <c r="A1106" s="98" t="s">
        <v>403</v>
      </c>
      <c r="B1106" s="99" t="s">
        <v>641</v>
      </c>
      <c r="C1106" s="97" t="s">
        <v>46</v>
      </c>
      <c r="D1106" s="97" t="s">
        <v>47</v>
      </c>
      <c r="E1106" s="94"/>
      <c r="F1106" s="94"/>
      <c r="G1106" s="94"/>
      <c r="H1106" s="79"/>
    </row>
    <row r="1107" spans="1:8" ht="31.5" outlineLevel="1">
      <c r="A1107" s="98" t="s">
        <v>404</v>
      </c>
      <c r="B1107" s="99" t="s">
        <v>642</v>
      </c>
      <c r="C1107" s="97" t="s">
        <v>47</v>
      </c>
      <c r="D1107" s="97" t="s">
        <v>48</v>
      </c>
      <c r="E1107" s="94"/>
      <c r="F1107" s="94"/>
      <c r="G1107" s="94"/>
      <c r="H1107" s="79"/>
    </row>
    <row r="1108" spans="1:8" ht="47.25" outlineLevel="1">
      <c r="A1108" s="100">
        <v>3</v>
      </c>
      <c r="B1108" s="101" t="s">
        <v>313</v>
      </c>
      <c r="C1108" s="97"/>
      <c r="D1108" s="97"/>
      <c r="E1108" s="94"/>
      <c r="F1108" s="94"/>
      <c r="G1108" s="94"/>
      <c r="H1108" s="79"/>
    </row>
    <row r="1109" spans="1:8" ht="31.5" outlineLevel="1">
      <c r="A1109" s="98" t="s">
        <v>441</v>
      </c>
      <c r="B1109" s="99" t="s">
        <v>314</v>
      </c>
      <c r="C1109" s="97" t="s">
        <v>48</v>
      </c>
      <c r="D1109" s="97" t="s">
        <v>47</v>
      </c>
      <c r="E1109" s="94"/>
      <c r="F1109" s="94"/>
      <c r="G1109" s="94"/>
      <c r="H1109" s="79"/>
    </row>
    <row r="1110" spans="1:8" outlineLevel="1">
      <c r="A1110" s="98" t="s">
        <v>359</v>
      </c>
      <c r="B1110" s="99" t="s">
        <v>315</v>
      </c>
      <c r="C1110" s="97" t="s">
        <v>48</v>
      </c>
      <c r="D1110" s="97" t="s">
        <v>49</v>
      </c>
      <c r="E1110" s="94"/>
      <c r="F1110" s="94"/>
      <c r="G1110" s="94"/>
      <c r="H1110" s="79"/>
    </row>
    <row r="1111" spans="1:8" outlineLevel="1">
      <c r="A1111" s="98" t="s">
        <v>361</v>
      </c>
      <c r="B1111" s="99" t="s">
        <v>316</v>
      </c>
      <c r="C1111" s="97" t="s">
        <v>49</v>
      </c>
      <c r="D1111" s="97" t="s">
        <v>50</v>
      </c>
      <c r="E1111" s="94"/>
      <c r="F1111" s="94"/>
      <c r="G1111" s="94"/>
      <c r="H1111" s="79"/>
    </row>
    <row r="1112" spans="1:8" outlineLevel="1">
      <c r="A1112" s="98" t="s">
        <v>317</v>
      </c>
      <c r="B1112" s="99" t="s">
        <v>318</v>
      </c>
      <c r="C1112" s="97" t="s">
        <v>50</v>
      </c>
      <c r="D1112" s="97" t="s">
        <v>51</v>
      </c>
      <c r="E1112" s="94"/>
      <c r="F1112" s="94"/>
      <c r="G1112" s="94"/>
      <c r="H1112" s="79"/>
    </row>
    <row r="1113" spans="1:8" outlineLevel="1">
      <c r="A1113" s="98" t="s">
        <v>319</v>
      </c>
      <c r="B1113" s="99" t="s">
        <v>320</v>
      </c>
      <c r="C1113" s="97" t="s">
        <v>2090</v>
      </c>
      <c r="D1113" s="97" t="s">
        <v>52</v>
      </c>
      <c r="E1113" s="94"/>
      <c r="F1113" s="94"/>
      <c r="G1113" s="94"/>
      <c r="H1113" s="79"/>
    </row>
    <row r="1114" spans="1:8" outlineLevel="1">
      <c r="A1114" s="100">
        <v>4</v>
      </c>
      <c r="B1114" s="101" t="s">
        <v>623</v>
      </c>
      <c r="C1114" s="97"/>
      <c r="D1114" s="97"/>
      <c r="E1114" s="94"/>
      <c r="F1114" s="94"/>
      <c r="G1114" s="94"/>
      <c r="H1114" s="79"/>
    </row>
    <row r="1115" spans="1:8" ht="31.5" outlineLevel="1">
      <c r="A1115" s="97" t="s">
        <v>406</v>
      </c>
      <c r="B1115" s="236" t="s">
        <v>321</v>
      </c>
      <c r="C1115" s="97" t="s">
        <v>52</v>
      </c>
      <c r="D1115" s="97" t="s">
        <v>52</v>
      </c>
      <c r="E1115" s="94"/>
      <c r="F1115" s="94"/>
      <c r="G1115" s="94"/>
      <c r="H1115" s="79"/>
    </row>
    <row r="1116" spans="1:8" ht="63" outlineLevel="1">
      <c r="A1116" s="97" t="s">
        <v>407</v>
      </c>
      <c r="B1116" s="236" t="s">
        <v>621</v>
      </c>
      <c r="C1116" s="97" t="s">
        <v>52</v>
      </c>
      <c r="D1116" s="97" t="s">
        <v>53</v>
      </c>
      <c r="E1116" s="94"/>
      <c r="F1116" s="94"/>
      <c r="G1116" s="94"/>
      <c r="H1116" s="79"/>
    </row>
    <row r="1117" spans="1:8" ht="31.5" outlineLevel="1">
      <c r="A1117" s="97" t="s">
        <v>408</v>
      </c>
      <c r="B1117" s="236" t="s">
        <v>764</v>
      </c>
      <c r="C1117" s="97" t="s">
        <v>52</v>
      </c>
      <c r="D1117" s="97" t="s">
        <v>53</v>
      </c>
      <c r="E1117" s="94"/>
      <c r="F1117" s="94"/>
      <c r="G1117" s="94"/>
      <c r="H1117" s="79"/>
    </row>
    <row r="1118" spans="1:8" ht="31.5" outlineLevel="1">
      <c r="A1118" s="97" t="s">
        <v>222</v>
      </c>
      <c r="B1118" s="236" t="s">
        <v>765</v>
      </c>
      <c r="C1118" s="97" t="s">
        <v>53</v>
      </c>
      <c r="D1118" s="97" t="s">
        <v>54</v>
      </c>
      <c r="E1118" s="94"/>
      <c r="F1118" s="94"/>
      <c r="G1118" s="94"/>
      <c r="H1118" s="79"/>
    </row>
    <row r="1119" spans="1:8" outlineLevel="1">
      <c r="G1119" s="154" t="s">
        <v>2154</v>
      </c>
      <c r="H1119" s="154" t="s">
        <v>378</v>
      </c>
    </row>
    <row r="1120" spans="1:8" outlineLevel="1">
      <c r="H1120" s="154" t="s">
        <v>709</v>
      </c>
    </row>
    <row r="1121" spans="1:8" outlineLevel="1">
      <c r="H1121" s="154" t="s">
        <v>266</v>
      </c>
    </row>
    <row r="1122" spans="1:8" outlineLevel="1">
      <c r="H1122" s="154"/>
    </row>
    <row r="1123" spans="1:8" outlineLevel="1">
      <c r="A1123" s="742" t="s">
        <v>628</v>
      </c>
      <c r="B1123" s="742"/>
      <c r="C1123" s="742"/>
      <c r="D1123" s="742"/>
      <c r="E1123" s="742"/>
      <c r="F1123" s="742"/>
      <c r="G1123" s="742"/>
      <c r="H1123" s="742"/>
    </row>
    <row r="1124" spans="1:8" outlineLevel="1">
      <c r="A1124" s="742" t="s">
        <v>455</v>
      </c>
      <c r="B1124" s="742"/>
      <c r="C1124" s="742"/>
      <c r="D1124" s="742"/>
      <c r="E1124" s="742"/>
      <c r="F1124" s="742"/>
      <c r="G1124" s="742"/>
      <c r="H1124" s="742"/>
    </row>
    <row r="1125" spans="1:8" outlineLevel="1">
      <c r="H1125" s="154" t="s">
        <v>322</v>
      </c>
    </row>
    <row r="1126" spans="1:8" outlineLevel="1">
      <c r="H1126" s="154" t="s">
        <v>323</v>
      </c>
    </row>
    <row r="1127" spans="1:8" outlineLevel="1">
      <c r="H1127" s="154" t="s">
        <v>324</v>
      </c>
    </row>
    <row r="1128" spans="1:8" outlineLevel="1">
      <c r="H1128" s="230" t="s">
        <v>325</v>
      </c>
    </row>
    <row r="1129" spans="1:8" outlineLevel="1">
      <c r="H1129" s="154" t="s">
        <v>2331</v>
      </c>
    </row>
    <row r="1130" spans="1:8" outlineLevel="1">
      <c r="H1130" s="154" t="s">
        <v>261</v>
      </c>
    </row>
    <row r="1131" spans="1:8" outlineLevel="1">
      <c r="A1131" s="86"/>
    </row>
    <row r="1132" spans="1:8" outlineLevel="1">
      <c r="A1132" s="762" t="s">
        <v>2288</v>
      </c>
      <c r="B1132" s="763"/>
      <c r="C1132" s="763"/>
      <c r="D1132" s="763"/>
      <c r="E1132" s="763"/>
      <c r="F1132" s="763"/>
      <c r="G1132" s="763"/>
      <c r="H1132" s="763"/>
    </row>
    <row r="1133" spans="1:8" outlineLevel="1">
      <c r="A1133" s="745"/>
      <c r="B1133" s="745"/>
      <c r="C1133" s="745"/>
      <c r="D1133" s="745"/>
      <c r="E1133" s="745"/>
      <c r="F1133" s="745"/>
      <c r="G1133" s="745"/>
      <c r="H1133" s="745"/>
    </row>
    <row r="1134" spans="1:8" outlineLevel="1">
      <c r="A1134" s="746" t="s">
        <v>2332</v>
      </c>
      <c r="B1134" s="746"/>
      <c r="C1134" s="746"/>
      <c r="D1134" s="746"/>
      <c r="E1134" s="746"/>
      <c r="F1134" s="746"/>
      <c r="G1134" s="746"/>
      <c r="H1134" s="746"/>
    </row>
    <row r="1135" spans="1:8" ht="16.5" outlineLevel="1" thickBot="1">
      <c r="A1135" s="87"/>
      <c r="B1135" s="666"/>
      <c r="C1135" s="231"/>
      <c r="D1135" s="231"/>
      <c r="E1135" s="231"/>
      <c r="F1135" s="231"/>
      <c r="G1135" s="231"/>
      <c r="H1135" s="231"/>
    </row>
    <row r="1136" spans="1:8" outlineLevel="1">
      <c r="A1136" s="750" t="s">
        <v>397</v>
      </c>
      <c r="B1136" s="753" t="s">
        <v>649</v>
      </c>
      <c r="C1136" s="756" t="s">
        <v>719</v>
      </c>
      <c r="D1136" s="756"/>
      <c r="E1136" s="756"/>
      <c r="F1136" s="756"/>
      <c r="G1136" s="757" t="s">
        <v>629</v>
      </c>
      <c r="H1136" s="759" t="s">
        <v>630</v>
      </c>
    </row>
    <row r="1137" spans="1:8" outlineLevel="1">
      <c r="A1137" s="751"/>
      <c r="B1137" s="754"/>
      <c r="C1137" s="704"/>
      <c r="D1137" s="704"/>
      <c r="E1137" s="704"/>
      <c r="F1137" s="704"/>
      <c r="G1137" s="703"/>
      <c r="H1137" s="760"/>
    </row>
    <row r="1138" spans="1:8" ht="32.25" outlineLevel="1" thickBot="1">
      <c r="A1138" s="752"/>
      <c r="B1138" s="755"/>
      <c r="C1138" s="88" t="s">
        <v>631</v>
      </c>
      <c r="D1138" s="88" t="s">
        <v>632</v>
      </c>
      <c r="E1138" s="88" t="s">
        <v>631</v>
      </c>
      <c r="F1138" s="88" t="s">
        <v>632</v>
      </c>
      <c r="G1138" s="758"/>
      <c r="H1138" s="761"/>
    </row>
    <row r="1139" spans="1:8" outlineLevel="1">
      <c r="A1139" s="89">
        <v>1</v>
      </c>
      <c r="B1139" s="604">
        <v>2</v>
      </c>
      <c r="C1139" s="90">
        <v>3</v>
      </c>
      <c r="D1139" s="90">
        <v>4</v>
      </c>
      <c r="E1139" s="90"/>
      <c r="F1139" s="90"/>
      <c r="G1139" s="91">
        <v>5</v>
      </c>
      <c r="H1139" s="604">
        <v>6</v>
      </c>
    </row>
    <row r="1140" spans="1:8" outlineLevel="1">
      <c r="A1140" s="89">
        <v>1</v>
      </c>
      <c r="B1140" s="92" t="s">
        <v>598</v>
      </c>
      <c r="C1140" s="90"/>
      <c r="D1140" s="90"/>
      <c r="E1140" s="94"/>
      <c r="F1140" s="94"/>
      <c r="G1140" s="95"/>
      <c r="H1140" s="663"/>
    </row>
    <row r="1141" spans="1:8" outlineLevel="1">
      <c r="A1141" s="96" t="s">
        <v>399</v>
      </c>
      <c r="B1141" s="237" t="s">
        <v>599</v>
      </c>
      <c r="C1141" s="97" t="s">
        <v>7</v>
      </c>
      <c r="D1141" s="97" t="s">
        <v>167</v>
      </c>
      <c r="E1141" s="94"/>
      <c r="F1141" s="94"/>
      <c r="G1141" s="94">
        <v>100</v>
      </c>
      <c r="H1141" s="79"/>
    </row>
    <row r="1142" spans="1:8" outlineLevel="1">
      <c r="A1142" s="97" t="s">
        <v>400</v>
      </c>
      <c r="B1142" s="236" t="s">
        <v>329</v>
      </c>
      <c r="C1142" s="97" t="s">
        <v>168</v>
      </c>
      <c r="D1142" s="97" t="s">
        <v>169</v>
      </c>
      <c r="E1142" s="94"/>
      <c r="F1142" s="94"/>
      <c r="G1142" s="94">
        <v>100</v>
      </c>
      <c r="H1142" s="79"/>
    </row>
    <row r="1143" spans="1:8" ht="31.5" outlineLevel="1">
      <c r="A1143" s="97" t="s">
        <v>411</v>
      </c>
      <c r="B1143" s="236" t="s">
        <v>730</v>
      </c>
      <c r="C1143" s="97" t="s">
        <v>170</v>
      </c>
      <c r="D1143" s="97" t="s">
        <v>171</v>
      </c>
      <c r="E1143" s="94"/>
      <c r="F1143" s="94"/>
      <c r="G1143" s="94">
        <v>100</v>
      </c>
      <c r="H1143" s="79"/>
    </row>
    <row r="1144" spans="1:8" ht="63" outlineLevel="1">
      <c r="A1144" s="98" t="s">
        <v>422</v>
      </c>
      <c r="B1144" s="99" t="s">
        <v>731</v>
      </c>
      <c r="C1144" s="97" t="s">
        <v>172</v>
      </c>
      <c r="D1144" s="97" t="s">
        <v>173</v>
      </c>
      <c r="E1144" s="94"/>
      <c r="F1144" s="94"/>
      <c r="G1144" s="94">
        <v>100</v>
      </c>
      <c r="H1144" s="79"/>
    </row>
    <row r="1145" spans="1:8" ht="31.5" outlineLevel="1">
      <c r="A1145" s="98" t="s">
        <v>732</v>
      </c>
      <c r="B1145" s="99" t="s">
        <v>733</v>
      </c>
      <c r="C1145" s="97" t="s">
        <v>174</v>
      </c>
      <c r="D1145" s="97" t="s">
        <v>175</v>
      </c>
      <c r="E1145" s="94"/>
      <c r="F1145" s="94"/>
      <c r="G1145" s="94">
        <v>100</v>
      </c>
      <c r="H1145" s="79"/>
    </row>
    <row r="1146" spans="1:8" outlineLevel="1">
      <c r="A1146" s="98" t="s">
        <v>734</v>
      </c>
      <c r="B1146" s="99" t="s">
        <v>735</v>
      </c>
      <c r="C1146" s="97" t="s">
        <v>170</v>
      </c>
      <c r="D1146" s="97" t="s">
        <v>174</v>
      </c>
      <c r="E1146" s="94"/>
      <c r="F1146" s="94"/>
      <c r="G1146" s="94">
        <v>100</v>
      </c>
      <c r="H1146" s="79"/>
    </row>
    <row r="1147" spans="1:8" outlineLevel="1">
      <c r="A1147" s="100">
        <v>2</v>
      </c>
      <c r="B1147" s="101" t="s">
        <v>440</v>
      </c>
      <c r="C1147" s="97"/>
      <c r="D1147" s="97"/>
      <c r="E1147" s="94"/>
      <c r="F1147" s="94"/>
      <c r="G1147" s="94"/>
      <c r="H1147" s="79"/>
    </row>
    <row r="1148" spans="1:8" ht="31.5" outlineLevel="1">
      <c r="A1148" s="98" t="s">
        <v>402</v>
      </c>
      <c r="B1148" s="99" t="s">
        <v>736</v>
      </c>
      <c r="C1148" s="97" t="s">
        <v>46</v>
      </c>
      <c r="D1148" s="97" t="s">
        <v>45</v>
      </c>
      <c r="E1148" s="94"/>
      <c r="F1148" s="94"/>
      <c r="G1148" s="94"/>
      <c r="H1148" s="79"/>
    </row>
    <row r="1149" spans="1:8" ht="63" outlineLevel="1">
      <c r="A1149" s="98" t="s">
        <v>403</v>
      </c>
      <c r="B1149" s="99" t="s">
        <v>641</v>
      </c>
      <c r="C1149" s="97" t="s">
        <v>46</v>
      </c>
      <c r="D1149" s="97" t="s">
        <v>47</v>
      </c>
      <c r="E1149" s="94"/>
      <c r="F1149" s="94"/>
      <c r="G1149" s="94"/>
      <c r="H1149" s="79"/>
    </row>
    <row r="1150" spans="1:8" ht="31.5" outlineLevel="1">
      <c r="A1150" s="98" t="s">
        <v>404</v>
      </c>
      <c r="B1150" s="99" t="s">
        <v>642</v>
      </c>
      <c r="C1150" s="97" t="s">
        <v>47</v>
      </c>
      <c r="D1150" s="97" t="s">
        <v>48</v>
      </c>
      <c r="E1150" s="94"/>
      <c r="F1150" s="94"/>
      <c r="G1150" s="94"/>
      <c r="H1150" s="79"/>
    </row>
    <row r="1151" spans="1:8" ht="47.25" outlineLevel="1">
      <c r="A1151" s="100">
        <v>3</v>
      </c>
      <c r="B1151" s="101" t="s">
        <v>313</v>
      </c>
      <c r="C1151" s="97"/>
      <c r="D1151" s="97"/>
      <c r="E1151" s="94"/>
      <c r="F1151" s="94"/>
      <c r="G1151" s="94"/>
      <c r="H1151" s="79"/>
    </row>
    <row r="1152" spans="1:8" ht="31.5" outlineLevel="1">
      <c r="A1152" s="98" t="s">
        <v>441</v>
      </c>
      <c r="B1152" s="99" t="s">
        <v>314</v>
      </c>
      <c r="C1152" s="97" t="s">
        <v>48</v>
      </c>
      <c r="D1152" s="97" t="s">
        <v>47</v>
      </c>
      <c r="E1152" s="94"/>
      <c r="F1152" s="94"/>
      <c r="G1152" s="94"/>
      <c r="H1152" s="79"/>
    </row>
    <row r="1153" spans="1:8" outlineLevel="1">
      <c r="A1153" s="98" t="s">
        <v>359</v>
      </c>
      <c r="B1153" s="99" t="s">
        <v>315</v>
      </c>
      <c r="C1153" s="97" t="s">
        <v>48</v>
      </c>
      <c r="D1153" s="97" t="s">
        <v>49</v>
      </c>
      <c r="E1153" s="94"/>
      <c r="F1153" s="94"/>
      <c r="G1153" s="94"/>
      <c r="H1153" s="79"/>
    </row>
    <row r="1154" spans="1:8" outlineLevel="1">
      <c r="A1154" s="98" t="s">
        <v>361</v>
      </c>
      <c r="B1154" s="99" t="s">
        <v>316</v>
      </c>
      <c r="C1154" s="97" t="s">
        <v>49</v>
      </c>
      <c r="D1154" s="97" t="s">
        <v>50</v>
      </c>
      <c r="E1154" s="94"/>
      <c r="F1154" s="94"/>
      <c r="G1154" s="94"/>
      <c r="H1154" s="79"/>
    </row>
    <row r="1155" spans="1:8" outlineLevel="1">
      <c r="A1155" s="98" t="s">
        <v>317</v>
      </c>
      <c r="B1155" s="99" t="s">
        <v>318</v>
      </c>
      <c r="C1155" s="97" t="s">
        <v>50</v>
      </c>
      <c r="D1155" s="97" t="s">
        <v>51</v>
      </c>
      <c r="E1155" s="94"/>
      <c r="F1155" s="94"/>
      <c r="G1155" s="94"/>
      <c r="H1155" s="79"/>
    </row>
    <row r="1156" spans="1:8" outlineLevel="1">
      <c r="A1156" s="98" t="s">
        <v>319</v>
      </c>
      <c r="B1156" s="99" t="s">
        <v>320</v>
      </c>
      <c r="C1156" s="97" t="s">
        <v>2090</v>
      </c>
      <c r="D1156" s="97" t="s">
        <v>52</v>
      </c>
      <c r="E1156" s="94"/>
      <c r="F1156" s="94"/>
      <c r="G1156" s="94"/>
      <c r="H1156" s="79"/>
    </row>
    <row r="1157" spans="1:8" outlineLevel="1">
      <c r="A1157" s="100">
        <v>4</v>
      </c>
      <c r="B1157" s="101" t="s">
        <v>623</v>
      </c>
      <c r="C1157" s="97"/>
      <c r="D1157" s="97"/>
      <c r="E1157" s="94"/>
      <c r="F1157" s="94"/>
      <c r="G1157" s="94"/>
      <c r="H1157" s="79"/>
    </row>
    <row r="1158" spans="1:8" ht="31.5" outlineLevel="1">
      <c r="A1158" s="97" t="s">
        <v>406</v>
      </c>
      <c r="B1158" s="236" t="s">
        <v>321</v>
      </c>
      <c r="C1158" s="97" t="s">
        <v>52</v>
      </c>
      <c r="D1158" s="97" t="s">
        <v>52</v>
      </c>
      <c r="E1158" s="94"/>
      <c r="F1158" s="94"/>
      <c r="G1158" s="94"/>
      <c r="H1158" s="79"/>
    </row>
    <row r="1159" spans="1:8" ht="63" outlineLevel="1">
      <c r="A1159" s="97" t="s">
        <v>407</v>
      </c>
      <c r="B1159" s="236" t="s">
        <v>621</v>
      </c>
      <c r="C1159" s="97" t="s">
        <v>52</v>
      </c>
      <c r="D1159" s="97" t="s">
        <v>53</v>
      </c>
      <c r="E1159" s="94"/>
      <c r="F1159" s="94"/>
      <c r="G1159" s="94"/>
      <c r="H1159" s="79"/>
    </row>
    <row r="1160" spans="1:8" ht="31.5" outlineLevel="1">
      <c r="A1160" s="97" t="s">
        <v>408</v>
      </c>
      <c r="B1160" s="236" t="s">
        <v>764</v>
      </c>
      <c r="C1160" s="97" t="s">
        <v>52</v>
      </c>
      <c r="D1160" s="97" t="s">
        <v>53</v>
      </c>
      <c r="E1160" s="94"/>
      <c r="F1160" s="94"/>
      <c r="G1160" s="94"/>
      <c r="H1160" s="79"/>
    </row>
    <row r="1161" spans="1:8" ht="31.5" outlineLevel="1">
      <c r="A1161" s="97" t="s">
        <v>222</v>
      </c>
      <c r="B1161" s="236" t="s">
        <v>765</v>
      </c>
      <c r="C1161" s="97" t="s">
        <v>53</v>
      </c>
      <c r="D1161" s="97" t="s">
        <v>54</v>
      </c>
      <c r="E1161" s="94"/>
      <c r="F1161" s="94"/>
      <c r="G1161" s="94"/>
      <c r="H1161" s="79"/>
    </row>
    <row r="1162" spans="1:8" outlineLevel="1">
      <c r="G1162" s="154" t="s">
        <v>907</v>
      </c>
      <c r="H1162" s="154" t="s">
        <v>378</v>
      </c>
    </row>
    <row r="1163" spans="1:8" outlineLevel="1">
      <c r="H1163" s="154" t="s">
        <v>709</v>
      </c>
    </row>
    <row r="1164" spans="1:8" outlineLevel="1">
      <c r="H1164" s="154" t="s">
        <v>266</v>
      </c>
    </row>
    <row r="1165" spans="1:8" outlineLevel="1">
      <c r="H1165" s="154"/>
    </row>
    <row r="1166" spans="1:8" ht="15.75" customHeight="1" outlineLevel="1">
      <c r="A1166" s="742" t="s">
        <v>628</v>
      </c>
      <c r="B1166" s="742"/>
      <c r="C1166" s="742"/>
      <c r="D1166" s="742"/>
      <c r="E1166" s="742"/>
      <c r="F1166" s="742"/>
      <c r="G1166" s="742"/>
      <c r="H1166" s="742"/>
    </row>
    <row r="1167" spans="1:8" ht="15.75" customHeight="1" outlineLevel="1">
      <c r="A1167" s="742" t="s">
        <v>455</v>
      </c>
      <c r="B1167" s="742"/>
      <c r="C1167" s="742"/>
      <c r="D1167" s="742"/>
      <c r="E1167" s="742"/>
      <c r="F1167" s="742"/>
      <c r="G1167" s="742"/>
      <c r="H1167" s="742"/>
    </row>
    <row r="1168" spans="1:8" outlineLevel="1">
      <c r="H1168" s="154" t="s">
        <v>322</v>
      </c>
    </row>
    <row r="1169" spans="1:8" outlineLevel="1">
      <c r="H1169" s="154" t="s">
        <v>323</v>
      </c>
    </row>
    <row r="1170" spans="1:8" outlineLevel="1">
      <c r="H1170" s="154" t="s">
        <v>324</v>
      </c>
    </row>
    <row r="1171" spans="1:8" outlineLevel="1">
      <c r="H1171" s="230" t="s">
        <v>325</v>
      </c>
    </row>
    <row r="1172" spans="1:8" outlineLevel="1">
      <c r="H1172" s="154" t="s">
        <v>2331</v>
      </c>
    </row>
    <row r="1173" spans="1:8" outlineLevel="1">
      <c r="H1173" s="154" t="s">
        <v>261</v>
      </c>
    </row>
    <row r="1174" spans="1:8" outlineLevel="1">
      <c r="A1174" s="86"/>
    </row>
    <row r="1175" spans="1:8" ht="27.75" customHeight="1" outlineLevel="1">
      <c r="A1175" s="743" t="s">
        <v>1182</v>
      </c>
      <c r="B1175" s="744"/>
      <c r="C1175" s="744"/>
      <c r="D1175" s="744"/>
      <c r="E1175" s="744"/>
      <c r="F1175" s="744"/>
      <c r="G1175" s="744"/>
      <c r="H1175" s="744"/>
    </row>
    <row r="1176" spans="1:8" outlineLevel="1">
      <c r="A1176" s="745"/>
      <c r="B1176" s="745"/>
      <c r="C1176" s="745"/>
      <c r="D1176" s="745"/>
      <c r="E1176" s="745"/>
      <c r="F1176" s="745"/>
      <c r="G1176" s="745"/>
      <c r="H1176" s="745"/>
    </row>
    <row r="1177" spans="1:8" ht="15.75" customHeight="1" outlineLevel="1">
      <c r="A1177" s="746" t="s">
        <v>2332</v>
      </c>
      <c r="B1177" s="746"/>
      <c r="C1177" s="746"/>
      <c r="D1177" s="746"/>
      <c r="E1177" s="746"/>
      <c r="F1177" s="746"/>
      <c r="G1177" s="746"/>
      <c r="H1177" s="746"/>
    </row>
    <row r="1178" spans="1:8" ht="16.5" outlineLevel="1" thickBot="1">
      <c r="A1178" s="87"/>
      <c r="B1178" s="666"/>
      <c r="C1178" s="231"/>
      <c r="D1178" s="231"/>
      <c r="E1178" s="231"/>
      <c r="F1178" s="231"/>
      <c r="G1178" s="231"/>
      <c r="H1178" s="231"/>
    </row>
    <row r="1179" spans="1:8" ht="15.75" customHeight="1" outlineLevel="1">
      <c r="A1179" s="750" t="s">
        <v>397</v>
      </c>
      <c r="B1179" s="753" t="s">
        <v>649</v>
      </c>
      <c r="C1179" s="756" t="s">
        <v>719</v>
      </c>
      <c r="D1179" s="756"/>
      <c r="E1179" s="756"/>
      <c r="F1179" s="756"/>
      <c r="G1179" s="757" t="s">
        <v>629</v>
      </c>
      <c r="H1179" s="759" t="s">
        <v>630</v>
      </c>
    </row>
    <row r="1180" spans="1:8" outlineLevel="1">
      <c r="A1180" s="751"/>
      <c r="B1180" s="754"/>
      <c r="C1180" s="704"/>
      <c r="D1180" s="704"/>
      <c r="E1180" s="704"/>
      <c r="F1180" s="704"/>
      <c r="G1180" s="703"/>
      <c r="H1180" s="760"/>
    </row>
    <row r="1181" spans="1:8" ht="32.25" outlineLevel="1" thickBot="1">
      <c r="A1181" s="752"/>
      <c r="B1181" s="755"/>
      <c r="C1181" s="88" t="s">
        <v>631</v>
      </c>
      <c r="D1181" s="88" t="s">
        <v>632</v>
      </c>
      <c r="E1181" s="88" t="s">
        <v>631</v>
      </c>
      <c r="F1181" s="88" t="s">
        <v>632</v>
      </c>
      <c r="G1181" s="758"/>
      <c r="H1181" s="761"/>
    </row>
    <row r="1182" spans="1:8" outlineLevel="1">
      <c r="A1182" s="89">
        <v>1</v>
      </c>
      <c r="B1182" s="604">
        <v>2</v>
      </c>
      <c r="C1182" s="90">
        <v>3</v>
      </c>
      <c r="D1182" s="90">
        <v>4</v>
      </c>
      <c r="E1182" s="90"/>
      <c r="F1182" s="90"/>
      <c r="G1182" s="91">
        <v>5</v>
      </c>
      <c r="H1182" s="604">
        <v>6</v>
      </c>
    </row>
    <row r="1183" spans="1:8" outlineLevel="1">
      <c r="A1183" s="89">
        <v>1</v>
      </c>
      <c r="B1183" s="92" t="s">
        <v>598</v>
      </c>
      <c r="C1183" s="93"/>
      <c r="D1183" s="93"/>
      <c r="E1183" s="94"/>
      <c r="F1183" s="94"/>
      <c r="G1183" s="95"/>
      <c r="H1183" s="663"/>
    </row>
    <row r="1184" spans="1:8" outlineLevel="1">
      <c r="A1184" s="96" t="s">
        <v>399</v>
      </c>
      <c r="B1184" s="237" t="s">
        <v>599</v>
      </c>
      <c r="C1184" s="97"/>
      <c r="D1184" s="97"/>
      <c r="E1184" s="94"/>
      <c r="F1184" s="94"/>
      <c r="G1184" s="94"/>
      <c r="H1184" s="79"/>
    </row>
    <row r="1185" spans="1:8" outlineLevel="1">
      <c r="A1185" s="97" t="s">
        <v>400</v>
      </c>
      <c r="B1185" s="236" t="s">
        <v>329</v>
      </c>
      <c r="C1185" s="97"/>
      <c r="D1185" s="97"/>
      <c r="E1185" s="94"/>
      <c r="F1185" s="94"/>
      <c r="G1185" s="94"/>
      <c r="H1185" s="79"/>
    </row>
    <row r="1186" spans="1:8" ht="31.5" outlineLevel="1">
      <c r="A1186" s="97" t="s">
        <v>411</v>
      </c>
      <c r="B1186" s="236" t="s">
        <v>730</v>
      </c>
      <c r="C1186" s="97" t="s">
        <v>170</v>
      </c>
      <c r="D1186" s="97" t="s">
        <v>326</v>
      </c>
      <c r="E1186" s="94"/>
      <c r="F1186" s="94"/>
      <c r="G1186" s="94">
        <v>100</v>
      </c>
      <c r="H1186" s="79"/>
    </row>
    <row r="1187" spans="1:8" ht="63" outlineLevel="1">
      <c r="A1187" s="98" t="s">
        <v>422</v>
      </c>
      <c r="B1187" s="99" t="s">
        <v>731</v>
      </c>
      <c r="C1187" s="97" t="s">
        <v>172</v>
      </c>
      <c r="D1187" s="97" t="s">
        <v>175</v>
      </c>
      <c r="E1187" s="94"/>
      <c r="F1187" s="94"/>
      <c r="G1187" s="94">
        <v>100</v>
      </c>
      <c r="H1187" s="79"/>
    </row>
    <row r="1188" spans="1:8" ht="31.5" outlineLevel="1">
      <c r="A1188" s="98" t="s">
        <v>732</v>
      </c>
      <c r="B1188" s="99" t="s">
        <v>733</v>
      </c>
      <c r="C1188" s="97" t="s">
        <v>328</v>
      </c>
      <c r="D1188" s="97" t="s">
        <v>175</v>
      </c>
      <c r="E1188" s="94"/>
      <c r="F1188" s="94"/>
      <c r="G1188" s="94">
        <v>100</v>
      </c>
      <c r="H1188" s="79"/>
    </row>
    <row r="1189" spans="1:8" outlineLevel="1">
      <c r="A1189" s="98" t="s">
        <v>734</v>
      </c>
      <c r="B1189" s="99" t="s">
        <v>735</v>
      </c>
      <c r="C1189" s="97" t="s">
        <v>170</v>
      </c>
      <c r="D1189" s="97" t="s">
        <v>174</v>
      </c>
      <c r="E1189" s="94"/>
      <c r="F1189" s="94"/>
      <c r="G1189" s="94">
        <v>100</v>
      </c>
      <c r="H1189" s="79"/>
    </row>
    <row r="1190" spans="1:8" outlineLevel="1">
      <c r="A1190" s="100">
        <v>2</v>
      </c>
      <c r="B1190" s="101" t="s">
        <v>440</v>
      </c>
      <c r="C1190" s="97"/>
      <c r="D1190" s="97"/>
      <c r="E1190" s="94"/>
      <c r="F1190" s="94"/>
      <c r="G1190" s="94">
        <v>100</v>
      </c>
      <c r="H1190" s="79"/>
    </row>
    <row r="1191" spans="1:8" ht="31.5" outlineLevel="1">
      <c r="A1191" s="98" t="s">
        <v>402</v>
      </c>
      <c r="B1191" s="99" t="s">
        <v>736</v>
      </c>
      <c r="C1191" s="97" t="s">
        <v>7</v>
      </c>
      <c r="D1191" s="97" t="s">
        <v>175</v>
      </c>
      <c r="E1191" s="94"/>
      <c r="F1191" s="94"/>
      <c r="G1191" s="94">
        <v>100</v>
      </c>
      <c r="H1191" s="79"/>
    </row>
    <row r="1192" spans="1:8" ht="63" outlineLevel="1">
      <c r="A1192" s="98" t="s">
        <v>403</v>
      </c>
      <c r="B1192" s="99" t="s">
        <v>641</v>
      </c>
      <c r="C1192" s="97"/>
      <c r="D1192" s="97"/>
      <c r="E1192" s="94"/>
      <c r="F1192" s="94"/>
      <c r="G1192" s="94"/>
      <c r="H1192" s="79"/>
    </row>
    <row r="1193" spans="1:8" ht="31.5" outlineLevel="1">
      <c r="A1193" s="98" t="s">
        <v>404</v>
      </c>
      <c r="B1193" s="99" t="s">
        <v>642</v>
      </c>
      <c r="C1193" s="97"/>
      <c r="D1193" s="97"/>
      <c r="E1193" s="94"/>
      <c r="F1193" s="94"/>
      <c r="G1193" s="94"/>
      <c r="H1193" s="79"/>
    </row>
    <row r="1194" spans="1:8" ht="47.25" outlineLevel="1">
      <c r="A1194" s="100">
        <v>3</v>
      </c>
      <c r="B1194" s="101" t="s">
        <v>313</v>
      </c>
      <c r="C1194" s="97"/>
      <c r="D1194" s="97"/>
      <c r="E1194" s="94"/>
      <c r="F1194" s="94"/>
      <c r="G1194" s="94"/>
      <c r="H1194" s="79"/>
    </row>
    <row r="1195" spans="1:8" ht="31.5" outlineLevel="1">
      <c r="A1195" s="98" t="s">
        <v>441</v>
      </c>
      <c r="B1195" s="99" t="s">
        <v>314</v>
      </c>
      <c r="C1195" s="97"/>
      <c r="D1195" s="97"/>
      <c r="E1195" s="94"/>
      <c r="F1195" s="94"/>
      <c r="G1195" s="94"/>
      <c r="H1195" s="79"/>
    </row>
    <row r="1196" spans="1:8" outlineLevel="1">
      <c r="A1196" s="98" t="s">
        <v>359</v>
      </c>
      <c r="B1196" s="99" t="s">
        <v>315</v>
      </c>
      <c r="C1196" s="97"/>
      <c r="D1196" s="97"/>
      <c r="E1196" s="94"/>
      <c r="F1196" s="94"/>
      <c r="G1196" s="94"/>
      <c r="H1196" s="79"/>
    </row>
    <row r="1197" spans="1:8" outlineLevel="1">
      <c r="A1197" s="98" t="s">
        <v>361</v>
      </c>
      <c r="B1197" s="99" t="s">
        <v>316</v>
      </c>
      <c r="C1197" s="97"/>
      <c r="D1197" s="97"/>
      <c r="E1197" s="94"/>
      <c r="F1197" s="94"/>
      <c r="G1197" s="94"/>
      <c r="H1197" s="79"/>
    </row>
    <row r="1198" spans="1:8" outlineLevel="1">
      <c r="A1198" s="98" t="s">
        <v>317</v>
      </c>
      <c r="B1198" s="99" t="s">
        <v>318</v>
      </c>
      <c r="C1198" s="97"/>
      <c r="D1198" s="97"/>
      <c r="E1198" s="94"/>
      <c r="F1198" s="94"/>
      <c r="G1198" s="94"/>
      <c r="H1198" s="79"/>
    </row>
    <row r="1199" spans="1:8" outlineLevel="1">
      <c r="A1199" s="98" t="s">
        <v>319</v>
      </c>
      <c r="B1199" s="99" t="s">
        <v>320</v>
      </c>
      <c r="C1199" s="97" t="s">
        <v>468</v>
      </c>
      <c r="D1199" s="97" t="s">
        <v>470</v>
      </c>
      <c r="E1199" s="94"/>
      <c r="F1199" s="94"/>
      <c r="G1199" s="94">
        <v>100</v>
      </c>
      <c r="H1199" s="79"/>
    </row>
    <row r="1200" spans="1:8" outlineLevel="1">
      <c r="A1200" s="100">
        <v>4</v>
      </c>
      <c r="B1200" s="101" t="s">
        <v>623</v>
      </c>
      <c r="C1200" s="97"/>
      <c r="D1200" s="97"/>
      <c r="E1200" s="94"/>
      <c r="F1200" s="94"/>
      <c r="G1200" s="94"/>
      <c r="H1200" s="79"/>
    </row>
    <row r="1201" spans="1:8" ht="31.5" outlineLevel="1">
      <c r="A1201" s="97" t="s">
        <v>406</v>
      </c>
      <c r="B1201" s="236" t="s">
        <v>321</v>
      </c>
      <c r="C1201" s="97"/>
      <c r="D1201" s="97"/>
      <c r="E1201" s="94"/>
      <c r="F1201" s="94"/>
      <c r="G1201" s="94"/>
      <c r="H1201" s="79"/>
    </row>
    <row r="1202" spans="1:8" ht="63" outlineLevel="1">
      <c r="A1202" s="97" t="s">
        <v>407</v>
      </c>
      <c r="B1202" s="236" t="s">
        <v>621</v>
      </c>
      <c r="C1202" s="97" t="s">
        <v>470</v>
      </c>
      <c r="D1202" s="97" t="s">
        <v>471</v>
      </c>
      <c r="E1202" s="94"/>
      <c r="F1202" s="94"/>
      <c r="G1202" s="94">
        <v>100</v>
      </c>
      <c r="H1202" s="79"/>
    </row>
    <row r="1203" spans="1:8" ht="31.5" outlineLevel="1">
      <c r="A1203" s="97" t="s">
        <v>408</v>
      </c>
      <c r="B1203" s="236" t="s">
        <v>764</v>
      </c>
      <c r="C1203" s="97"/>
      <c r="D1203" s="97"/>
      <c r="E1203" s="94"/>
      <c r="F1203" s="94"/>
      <c r="G1203" s="94"/>
      <c r="H1203" s="79"/>
    </row>
    <row r="1204" spans="1:8" ht="31.5" outlineLevel="1">
      <c r="A1204" s="97" t="s">
        <v>222</v>
      </c>
      <c r="B1204" s="236" t="s">
        <v>765</v>
      </c>
      <c r="C1204" s="97" t="s">
        <v>327</v>
      </c>
      <c r="D1204" s="97" t="s">
        <v>472</v>
      </c>
      <c r="E1204" s="94"/>
      <c r="F1204" s="94"/>
      <c r="G1204" s="94">
        <v>100</v>
      </c>
      <c r="H1204" s="79"/>
    </row>
    <row r="1205" spans="1:8" outlineLevel="1">
      <c r="G1205" s="154" t="s">
        <v>908</v>
      </c>
      <c r="H1205" s="154" t="s">
        <v>378</v>
      </c>
    </row>
    <row r="1206" spans="1:8" outlineLevel="1">
      <c r="H1206" s="154" t="s">
        <v>709</v>
      </c>
    </row>
    <row r="1207" spans="1:8" outlineLevel="1">
      <c r="H1207" s="154" t="s">
        <v>266</v>
      </c>
    </row>
    <row r="1208" spans="1:8" outlineLevel="1">
      <c r="H1208" s="154"/>
    </row>
    <row r="1209" spans="1:8" ht="15.75" customHeight="1" outlineLevel="1">
      <c r="A1209" s="742" t="s">
        <v>628</v>
      </c>
      <c r="B1209" s="742"/>
      <c r="C1209" s="742"/>
      <c r="D1209" s="742"/>
      <c r="E1209" s="742"/>
      <c r="F1209" s="742"/>
      <c r="G1209" s="742"/>
      <c r="H1209" s="742"/>
    </row>
    <row r="1210" spans="1:8" ht="15.75" customHeight="1" outlineLevel="1">
      <c r="A1210" s="742" t="s">
        <v>455</v>
      </c>
      <c r="B1210" s="742"/>
      <c r="C1210" s="742"/>
      <c r="D1210" s="742"/>
      <c r="E1210" s="742"/>
      <c r="F1210" s="742"/>
      <c r="G1210" s="742"/>
      <c r="H1210" s="742"/>
    </row>
    <row r="1211" spans="1:8" outlineLevel="1">
      <c r="H1211" s="154" t="s">
        <v>322</v>
      </c>
    </row>
    <row r="1212" spans="1:8" outlineLevel="1">
      <c r="H1212" s="154" t="s">
        <v>323</v>
      </c>
    </row>
    <row r="1213" spans="1:8" outlineLevel="1">
      <c r="H1213" s="154" t="s">
        <v>324</v>
      </c>
    </row>
    <row r="1214" spans="1:8" outlineLevel="1">
      <c r="H1214" s="230" t="s">
        <v>325</v>
      </c>
    </row>
    <row r="1215" spans="1:8" outlineLevel="1">
      <c r="H1215" s="154" t="s">
        <v>2331</v>
      </c>
    </row>
    <row r="1216" spans="1:8" outlineLevel="1">
      <c r="H1216" s="154" t="s">
        <v>261</v>
      </c>
    </row>
    <row r="1217" spans="1:8" outlineLevel="1">
      <c r="A1217" s="86"/>
    </row>
    <row r="1218" spans="1:8" ht="30.75" customHeight="1" outlineLevel="1">
      <c r="A1218" s="748" t="s">
        <v>1183</v>
      </c>
      <c r="B1218" s="749"/>
      <c r="C1218" s="749"/>
      <c r="D1218" s="749"/>
      <c r="E1218" s="749"/>
      <c r="F1218" s="749"/>
      <c r="G1218" s="749"/>
      <c r="H1218" s="749"/>
    </row>
    <row r="1219" spans="1:8" outlineLevel="1">
      <c r="A1219" s="745"/>
      <c r="B1219" s="745"/>
      <c r="C1219" s="745"/>
      <c r="D1219" s="745"/>
      <c r="E1219" s="745"/>
      <c r="F1219" s="745"/>
      <c r="G1219" s="745"/>
      <c r="H1219" s="745"/>
    </row>
    <row r="1220" spans="1:8" ht="15.75" customHeight="1" outlineLevel="1">
      <c r="A1220" s="746" t="s">
        <v>2332</v>
      </c>
      <c r="B1220" s="746"/>
      <c r="C1220" s="746"/>
      <c r="D1220" s="746"/>
      <c r="E1220" s="746"/>
      <c r="F1220" s="746"/>
      <c r="G1220" s="746"/>
      <c r="H1220" s="746"/>
    </row>
    <row r="1221" spans="1:8" ht="16.5" outlineLevel="1" thickBot="1">
      <c r="A1221" s="87"/>
      <c r="B1221" s="666"/>
      <c r="C1221" s="231"/>
      <c r="D1221" s="231"/>
      <c r="E1221" s="231"/>
      <c r="F1221" s="231"/>
      <c r="G1221" s="231"/>
      <c r="H1221" s="231"/>
    </row>
    <row r="1222" spans="1:8" ht="15.75" customHeight="1" outlineLevel="1">
      <c r="A1222" s="750" t="s">
        <v>397</v>
      </c>
      <c r="B1222" s="753" t="s">
        <v>649</v>
      </c>
      <c r="C1222" s="756" t="s">
        <v>719</v>
      </c>
      <c r="D1222" s="756"/>
      <c r="E1222" s="756"/>
      <c r="F1222" s="756"/>
      <c r="G1222" s="757" t="s">
        <v>629</v>
      </c>
      <c r="H1222" s="759" t="s">
        <v>630</v>
      </c>
    </row>
    <row r="1223" spans="1:8" outlineLevel="1">
      <c r="A1223" s="751"/>
      <c r="B1223" s="754"/>
      <c r="C1223" s="704"/>
      <c r="D1223" s="704"/>
      <c r="E1223" s="704"/>
      <c r="F1223" s="704"/>
      <c r="G1223" s="703"/>
      <c r="H1223" s="760"/>
    </row>
    <row r="1224" spans="1:8" ht="32.25" outlineLevel="1" thickBot="1">
      <c r="A1224" s="752"/>
      <c r="B1224" s="755"/>
      <c r="C1224" s="88" t="s">
        <v>631</v>
      </c>
      <c r="D1224" s="88" t="s">
        <v>632</v>
      </c>
      <c r="E1224" s="88" t="s">
        <v>631</v>
      </c>
      <c r="F1224" s="88" t="s">
        <v>632</v>
      </c>
      <c r="G1224" s="758"/>
      <c r="H1224" s="761"/>
    </row>
    <row r="1225" spans="1:8" outlineLevel="1">
      <c r="A1225" s="89">
        <v>1</v>
      </c>
      <c r="B1225" s="604">
        <v>2</v>
      </c>
      <c r="C1225" s="90">
        <v>3</v>
      </c>
      <c r="D1225" s="90">
        <v>4</v>
      </c>
      <c r="E1225" s="90"/>
      <c r="F1225" s="90"/>
      <c r="G1225" s="91">
        <v>5</v>
      </c>
      <c r="H1225" s="604">
        <v>6</v>
      </c>
    </row>
    <row r="1226" spans="1:8" outlineLevel="1">
      <c r="A1226" s="89">
        <v>1</v>
      </c>
      <c r="B1226" s="92" t="s">
        <v>598</v>
      </c>
      <c r="C1226" s="93"/>
      <c r="D1226" s="93"/>
      <c r="E1226" s="94"/>
      <c r="F1226" s="94"/>
      <c r="G1226" s="95"/>
      <c r="H1226" s="663"/>
    </row>
    <row r="1227" spans="1:8" outlineLevel="1">
      <c r="A1227" s="96" t="s">
        <v>399</v>
      </c>
      <c r="B1227" s="237" t="s">
        <v>599</v>
      </c>
      <c r="C1227" s="97" t="s">
        <v>388</v>
      </c>
      <c r="D1227" s="97" t="s">
        <v>0</v>
      </c>
      <c r="E1227" s="94"/>
      <c r="F1227" s="94"/>
      <c r="G1227" s="94">
        <v>100</v>
      </c>
      <c r="H1227" s="79"/>
    </row>
    <row r="1228" spans="1:8" outlineLevel="1">
      <c r="A1228" s="97" t="s">
        <v>400</v>
      </c>
      <c r="B1228" s="236" t="s">
        <v>329</v>
      </c>
      <c r="C1228" s="97" t="s">
        <v>1</v>
      </c>
      <c r="D1228" s="97" t="s">
        <v>2</v>
      </c>
      <c r="E1228" s="94"/>
      <c r="F1228" s="94"/>
      <c r="G1228" s="94">
        <v>100</v>
      </c>
      <c r="H1228" s="79"/>
    </row>
    <row r="1229" spans="1:8" ht="31.5" outlineLevel="1">
      <c r="A1229" s="97" t="s">
        <v>411</v>
      </c>
      <c r="B1229" s="236" t="s">
        <v>730</v>
      </c>
      <c r="C1229" s="97" t="s">
        <v>3</v>
      </c>
      <c r="D1229" s="97" t="s">
        <v>4</v>
      </c>
      <c r="E1229" s="94"/>
      <c r="F1229" s="94"/>
      <c r="G1229" s="94">
        <v>100</v>
      </c>
      <c r="H1229" s="79"/>
    </row>
    <row r="1230" spans="1:8" ht="63" outlineLevel="1">
      <c r="A1230" s="98" t="s">
        <v>422</v>
      </c>
      <c r="B1230" s="99" t="s">
        <v>731</v>
      </c>
      <c r="C1230" s="97" t="s">
        <v>5</v>
      </c>
      <c r="D1230" s="97" t="s">
        <v>6</v>
      </c>
      <c r="E1230" s="94"/>
      <c r="F1230" s="94"/>
      <c r="G1230" s="94">
        <v>100</v>
      </c>
      <c r="H1230" s="79"/>
    </row>
    <row r="1231" spans="1:8" ht="31.5" outlineLevel="1">
      <c r="A1231" s="98" t="s">
        <v>732</v>
      </c>
      <c r="B1231" s="99" t="s">
        <v>733</v>
      </c>
      <c r="C1231" s="97" t="s">
        <v>7</v>
      </c>
      <c r="D1231" s="97" t="s">
        <v>6</v>
      </c>
      <c r="E1231" s="94"/>
      <c r="F1231" s="94"/>
      <c r="G1231" s="94">
        <v>100</v>
      </c>
      <c r="H1231" s="79"/>
    </row>
    <row r="1232" spans="1:8" outlineLevel="1">
      <c r="A1232" s="98" t="s">
        <v>734</v>
      </c>
      <c r="B1232" s="99" t="s">
        <v>735</v>
      </c>
      <c r="C1232" s="97" t="s">
        <v>3</v>
      </c>
      <c r="D1232" s="97" t="s">
        <v>7</v>
      </c>
      <c r="E1232" s="94"/>
      <c r="F1232" s="94"/>
      <c r="G1232" s="94">
        <v>100</v>
      </c>
      <c r="H1232" s="79"/>
    </row>
    <row r="1233" spans="1:8" outlineLevel="1">
      <c r="A1233" s="100">
        <v>2</v>
      </c>
      <c r="B1233" s="101" t="s">
        <v>440</v>
      </c>
      <c r="C1233" s="97"/>
      <c r="D1233" s="97"/>
      <c r="E1233" s="94"/>
      <c r="F1233" s="94"/>
      <c r="G1233" s="94"/>
      <c r="H1233" s="79"/>
    </row>
    <row r="1234" spans="1:8" ht="31.5" outlineLevel="1">
      <c r="A1234" s="98" t="s">
        <v>402</v>
      </c>
      <c r="B1234" s="99" t="s">
        <v>736</v>
      </c>
      <c r="C1234" s="97" t="s">
        <v>388</v>
      </c>
      <c r="D1234" s="97" t="s">
        <v>6</v>
      </c>
      <c r="E1234" s="94"/>
      <c r="F1234" s="94"/>
      <c r="G1234" s="94">
        <v>100</v>
      </c>
      <c r="H1234" s="79"/>
    </row>
    <row r="1235" spans="1:8" ht="63" outlineLevel="1">
      <c r="A1235" s="98" t="s">
        <v>403</v>
      </c>
      <c r="B1235" s="99" t="s">
        <v>641</v>
      </c>
      <c r="C1235" s="97" t="s">
        <v>7</v>
      </c>
      <c r="D1235" s="97" t="s">
        <v>8</v>
      </c>
      <c r="E1235" s="94"/>
      <c r="F1235" s="94"/>
      <c r="G1235" s="94">
        <v>100</v>
      </c>
      <c r="H1235" s="79"/>
    </row>
    <row r="1236" spans="1:8" ht="31.5" outlineLevel="1">
      <c r="A1236" s="98" t="s">
        <v>404</v>
      </c>
      <c r="B1236" s="99" t="s">
        <v>642</v>
      </c>
      <c r="C1236" s="97" t="s">
        <v>8</v>
      </c>
      <c r="D1236" s="97" t="s">
        <v>9</v>
      </c>
      <c r="E1236" s="94"/>
      <c r="F1236" s="94"/>
      <c r="G1236" s="94">
        <v>100</v>
      </c>
      <c r="H1236" s="79"/>
    </row>
    <row r="1237" spans="1:8" ht="47.25" outlineLevel="1">
      <c r="A1237" s="100">
        <v>3</v>
      </c>
      <c r="B1237" s="101" t="s">
        <v>313</v>
      </c>
      <c r="C1237" s="97"/>
      <c r="D1237" s="97"/>
      <c r="E1237" s="94"/>
      <c r="F1237" s="94"/>
      <c r="G1237" s="94"/>
      <c r="H1237" s="79"/>
    </row>
    <row r="1238" spans="1:8" ht="31.5" outlineLevel="1">
      <c r="A1238" s="98" t="s">
        <v>441</v>
      </c>
      <c r="B1238" s="99" t="s">
        <v>314</v>
      </c>
      <c r="C1238" s="97" t="s">
        <v>9</v>
      </c>
      <c r="D1238" s="97" t="s">
        <v>8</v>
      </c>
      <c r="E1238" s="94"/>
      <c r="F1238" s="94"/>
      <c r="G1238" s="94">
        <v>100</v>
      </c>
      <c r="H1238" s="79"/>
    </row>
    <row r="1239" spans="1:8" outlineLevel="1">
      <c r="A1239" s="98" t="s">
        <v>359</v>
      </c>
      <c r="B1239" s="99" t="s">
        <v>315</v>
      </c>
      <c r="C1239" s="97" t="s">
        <v>9</v>
      </c>
      <c r="D1239" s="97" t="s">
        <v>10</v>
      </c>
      <c r="E1239" s="94"/>
      <c r="F1239" s="94"/>
      <c r="G1239" s="94">
        <v>100</v>
      </c>
      <c r="H1239" s="79"/>
    </row>
    <row r="1240" spans="1:8" outlineLevel="1">
      <c r="A1240" s="98" t="s">
        <v>361</v>
      </c>
      <c r="B1240" s="99" t="s">
        <v>316</v>
      </c>
      <c r="C1240" s="97" t="s">
        <v>10</v>
      </c>
      <c r="D1240" s="97" t="s">
        <v>11</v>
      </c>
      <c r="E1240" s="94"/>
      <c r="F1240" s="94"/>
      <c r="G1240" s="94">
        <v>100</v>
      </c>
      <c r="H1240" s="79"/>
    </row>
    <row r="1241" spans="1:8" outlineLevel="1">
      <c r="A1241" s="98" t="s">
        <v>317</v>
      </c>
      <c r="B1241" s="99" t="s">
        <v>318</v>
      </c>
      <c r="C1241" s="97" t="s">
        <v>11</v>
      </c>
      <c r="D1241" s="97" t="s">
        <v>12</v>
      </c>
      <c r="E1241" s="94"/>
      <c r="F1241" s="94"/>
      <c r="G1241" s="94">
        <v>100</v>
      </c>
      <c r="H1241" s="79"/>
    </row>
    <row r="1242" spans="1:8" outlineLevel="1">
      <c r="A1242" s="98" t="s">
        <v>319</v>
      </c>
      <c r="B1242" s="99" t="s">
        <v>320</v>
      </c>
      <c r="C1242" s="97" t="s">
        <v>12</v>
      </c>
      <c r="D1242" s="97" t="s">
        <v>13</v>
      </c>
      <c r="E1242" s="94"/>
      <c r="F1242" s="94"/>
      <c r="G1242" s="94">
        <v>100</v>
      </c>
      <c r="H1242" s="79"/>
    </row>
    <row r="1243" spans="1:8" outlineLevel="1">
      <c r="A1243" s="100">
        <v>4</v>
      </c>
      <c r="B1243" s="101" t="s">
        <v>623</v>
      </c>
      <c r="C1243" s="97"/>
      <c r="D1243" s="97"/>
      <c r="E1243" s="94"/>
      <c r="F1243" s="94"/>
      <c r="G1243" s="94"/>
      <c r="H1243" s="79"/>
    </row>
    <row r="1244" spans="1:8" ht="31.5" outlineLevel="1">
      <c r="A1244" s="97" t="s">
        <v>406</v>
      </c>
      <c r="B1244" s="236" t="s">
        <v>321</v>
      </c>
      <c r="C1244" s="97" t="s">
        <v>13</v>
      </c>
      <c r="D1244" s="97" t="s">
        <v>13</v>
      </c>
      <c r="E1244" s="94"/>
      <c r="F1244" s="94"/>
      <c r="G1244" s="94">
        <v>100</v>
      </c>
      <c r="H1244" s="79"/>
    </row>
    <row r="1245" spans="1:8" ht="63" outlineLevel="1">
      <c r="A1245" s="97" t="s">
        <v>407</v>
      </c>
      <c r="B1245" s="236" t="s">
        <v>621</v>
      </c>
      <c r="C1245" s="97" t="s">
        <v>13</v>
      </c>
      <c r="D1245" s="97" t="s">
        <v>14</v>
      </c>
      <c r="E1245" s="94"/>
      <c r="F1245" s="94"/>
      <c r="G1245" s="94">
        <v>100</v>
      </c>
      <c r="H1245" s="79"/>
    </row>
    <row r="1246" spans="1:8" ht="31.5" outlineLevel="1">
      <c r="A1246" s="97" t="s">
        <v>408</v>
      </c>
      <c r="B1246" s="236" t="s">
        <v>764</v>
      </c>
      <c r="C1246" s="97" t="s">
        <v>13</v>
      </c>
      <c r="D1246" s="97" t="s">
        <v>14</v>
      </c>
      <c r="E1246" s="94"/>
      <c r="F1246" s="94"/>
      <c r="G1246" s="94">
        <v>100</v>
      </c>
      <c r="H1246" s="79"/>
    </row>
    <row r="1247" spans="1:8" ht="31.5" outlineLevel="1">
      <c r="A1247" s="97" t="s">
        <v>222</v>
      </c>
      <c r="B1247" s="236" t="s">
        <v>765</v>
      </c>
      <c r="C1247" s="97" t="s">
        <v>14</v>
      </c>
      <c r="D1247" s="97" t="s">
        <v>15</v>
      </c>
      <c r="E1247" s="94"/>
      <c r="F1247" s="94"/>
      <c r="G1247" s="94">
        <v>100</v>
      </c>
      <c r="H1247" s="79"/>
    </row>
    <row r="1248" spans="1:8" outlineLevel="1">
      <c r="G1248" s="154" t="s">
        <v>909</v>
      </c>
      <c r="H1248" s="154" t="s">
        <v>378</v>
      </c>
    </row>
    <row r="1249" spans="1:8" outlineLevel="1">
      <c r="G1249" s="154"/>
      <c r="H1249" s="154" t="s">
        <v>709</v>
      </c>
    </row>
    <row r="1250" spans="1:8" outlineLevel="1">
      <c r="H1250" s="154" t="s">
        <v>266</v>
      </c>
    </row>
    <row r="1251" spans="1:8" outlineLevel="1">
      <c r="H1251" s="154"/>
    </row>
    <row r="1252" spans="1:8" ht="15.75" customHeight="1" outlineLevel="1">
      <c r="A1252" s="742" t="s">
        <v>628</v>
      </c>
      <c r="B1252" s="742"/>
      <c r="C1252" s="742"/>
      <c r="D1252" s="742"/>
      <c r="E1252" s="742"/>
      <c r="F1252" s="742"/>
      <c r="G1252" s="742"/>
      <c r="H1252" s="742"/>
    </row>
    <row r="1253" spans="1:8" ht="15.75" customHeight="1" outlineLevel="1">
      <c r="A1253" s="742" t="s">
        <v>455</v>
      </c>
      <c r="B1253" s="742"/>
      <c r="C1253" s="742"/>
      <c r="D1253" s="742"/>
      <c r="E1253" s="742"/>
      <c r="F1253" s="742"/>
      <c r="G1253" s="742"/>
      <c r="H1253" s="742"/>
    </row>
    <row r="1254" spans="1:8" outlineLevel="1">
      <c r="H1254" s="154" t="s">
        <v>322</v>
      </c>
    </row>
    <row r="1255" spans="1:8" outlineLevel="1">
      <c r="H1255" s="154" t="s">
        <v>323</v>
      </c>
    </row>
    <row r="1256" spans="1:8" outlineLevel="1">
      <c r="H1256" s="154" t="s">
        <v>324</v>
      </c>
    </row>
    <row r="1257" spans="1:8" outlineLevel="1">
      <c r="H1257" s="230" t="s">
        <v>325</v>
      </c>
    </row>
    <row r="1258" spans="1:8" outlineLevel="1">
      <c r="H1258" s="154" t="s">
        <v>2331</v>
      </c>
    </row>
    <row r="1259" spans="1:8" outlineLevel="1">
      <c r="H1259" s="154" t="s">
        <v>261</v>
      </c>
    </row>
    <row r="1260" spans="1:8" outlineLevel="1">
      <c r="A1260" s="86"/>
    </row>
    <row r="1261" spans="1:8" ht="33" customHeight="1" outlineLevel="1">
      <c r="A1261" s="748" t="s">
        <v>1184</v>
      </c>
      <c r="B1261" s="749"/>
      <c r="C1261" s="749"/>
      <c r="D1261" s="749"/>
      <c r="E1261" s="749"/>
      <c r="F1261" s="749"/>
      <c r="G1261" s="749"/>
      <c r="H1261" s="749"/>
    </row>
    <row r="1262" spans="1:8" outlineLevel="1">
      <c r="A1262" s="745"/>
      <c r="B1262" s="745"/>
      <c r="C1262" s="745"/>
      <c r="D1262" s="745"/>
      <c r="E1262" s="745"/>
      <c r="F1262" s="745"/>
      <c r="G1262" s="745"/>
      <c r="H1262" s="745"/>
    </row>
    <row r="1263" spans="1:8" ht="15.75" customHeight="1" outlineLevel="1">
      <c r="A1263" s="746" t="s">
        <v>2332</v>
      </c>
      <c r="B1263" s="746"/>
      <c r="C1263" s="746"/>
      <c r="D1263" s="746"/>
      <c r="E1263" s="746"/>
      <c r="F1263" s="746"/>
      <c r="G1263" s="746"/>
      <c r="H1263" s="746"/>
    </row>
    <row r="1264" spans="1:8" ht="16.5" outlineLevel="1" thickBot="1">
      <c r="A1264" s="87"/>
      <c r="B1264" s="666"/>
      <c r="C1264" s="231"/>
      <c r="D1264" s="231"/>
      <c r="E1264" s="231"/>
      <c r="F1264" s="231"/>
      <c r="G1264" s="231"/>
      <c r="H1264" s="231"/>
    </row>
    <row r="1265" spans="1:8" ht="15.75" customHeight="1" outlineLevel="1">
      <c r="A1265" s="750" t="s">
        <v>397</v>
      </c>
      <c r="B1265" s="753" t="s">
        <v>649</v>
      </c>
      <c r="C1265" s="756" t="s">
        <v>719</v>
      </c>
      <c r="D1265" s="756"/>
      <c r="E1265" s="756"/>
      <c r="F1265" s="756"/>
      <c r="G1265" s="757" t="s">
        <v>629</v>
      </c>
      <c r="H1265" s="759" t="s">
        <v>630</v>
      </c>
    </row>
    <row r="1266" spans="1:8" outlineLevel="1">
      <c r="A1266" s="751"/>
      <c r="B1266" s="754"/>
      <c r="C1266" s="704"/>
      <c r="D1266" s="704"/>
      <c r="E1266" s="704"/>
      <c r="F1266" s="704"/>
      <c r="G1266" s="703"/>
      <c r="H1266" s="760"/>
    </row>
    <row r="1267" spans="1:8" ht="32.25" outlineLevel="1" thickBot="1">
      <c r="A1267" s="752"/>
      <c r="B1267" s="755"/>
      <c r="C1267" s="88" t="s">
        <v>631</v>
      </c>
      <c r="D1267" s="88" t="s">
        <v>632</v>
      </c>
      <c r="E1267" s="88" t="s">
        <v>631</v>
      </c>
      <c r="F1267" s="88" t="s">
        <v>632</v>
      </c>
      <c r="G1267" s="758"/>
      <c r="H1267" s="761"/>
    </row>
    <row r="1268" spans="1:8" outlineLevel="1">
      <c r="A1268" s="89">
        <v>1</v>
      </c>
      <c r="B1268" s="604">
        <v>2</v>
      </c>
      <c r="C1268" s="90">
        <v>3</v>
      </c>
      <c r="D1268" s="90">
        <v>4</v>
      </c>
      <c r="E1268" s="90"/>
      <c r="F1268" s="90"/>
      <c r="G1268" s="91">
        <v>5</v>
      </c>
      <c r="H1268" s="604">
        <v>6</v>
      </c>
    </row>
    <row r="1269" spans="1:8" outlineLevel="1">
      <c r="A1269" s="89">
        <v>1</v>
      </c>
      <c r="B1269" s="92" t="s">
        <v>598</v>
      </c>
      <c r="C1269" s="93"/>
      <c r="D1269" s="93"/>
      <c r="E1269" s="94"/>
      <c r="F1269" s="94"/>
      <c r="G1269" s="95"/>
      <c r="H1269" s="663"/>
    </row>
    <row r="1270" spans="1:8" outlineLevel="1">
      <c r="A1270" s="96" t="s">
        <v>399</v>
      </c>
      <c r="B1270" s="237" t="s">
        <v>599</v>
      </c>
      <c r="C1270" s="97" t="s">
        <v>9</v>
      </c>
      <c r="D1270" s="97" t="s">
        <v>169</v>
      </c>
      <c r="E1270" s="94"/>
      <c r="F1270" s="94"/>
      <c r="G1270" s="94">
        <v>100</v>
      </c>
      <c r="H1270" s="79"/>
    </row>
    <row r="1271" spans="1:8" outlineLevel="1">
      <c r="A1271" s="97" t="s">
        <v>400</v>
      </c>
      <c r="B1271" s="236" t="s">
        <v>329</v>
      </c>
      <c r="C1271" s="97" t="s">
        <v>170</v>
      </c>
      <c r="D1271" s="97" t="s">
        <v>326</v>
      </c>
      <c r="E1271" s="94"/>
      <c r="F1271" s="94"/>
      <c r="G1271" s="94">
        <v>100</v>
      </c>
      <c r="H1271" s="79"/>
    </row>
    <row r="1272" spans="1:8" ht="31.5" outlineLevel="1">
      <c r="A1272" s="97" t="s">
        <v>411</v>
      </c>
      <c r="B1272" s="236" t="s">
        <v>730</v>
      </c>
      <c r="C1272" s="97" t="s">
        <v>170</v>
      </c>
      <c r="D1272" s="97" t="s">
        <v>326</v>
      </c>
      <c r="E1272" s="94"/>
      <c r="F1272" s="94"/>
      <c r="G1272" s="94">
        <v>100</v>
      </c>
      <c r="H1272" s="79"/>
    </row>
    <row r="1273" spans="1:8" ht="63" outlineLevel="1">
      <c r="A1273" s="98" t="s">
        <v>422</v>
      </c>
      <c r="B1273" s="99" t="s">
        <v>731</v>
      </c>
      <c r="C1273" s="97" t="s">
        <v>172</v>
      </c>
      <c r="D1273" s="97" t="s">
        <v>175</v>
      </c>
      <c r="E1273" s="94"/>
      <c r="F1273" s="94"/>
      <c r="G1273" s="94">
        <v>100</v>
      </c>
      <c r="H1273" s="79"/>
    </row>
    <row r="1274" spans="1:8" ht="31.5" outlineLevel="1">
      <c r="A1274" s="98" t="s">
        <v>732</v>
      </c>
      <c r="B1274" s="99" t="s">
        <v>733</v>
      </c>
      <c r="C1274" s="97" t="s">
        <v>328</v>
      </c>
      <c r="D1274" s="97" t="s">
        <v>175</v>
      </c>
      <c r="E1274" s="94"/>
      <c r="F1274" s="94"/>
      <c r="G1274" s="94">
        <v>100</v>
      </c>
      <c r="H1274" s="79"/>
    </row>
    <row r="1275" spans="1:8" outlineLevel="1">
      <c r="A1275" s="98" t="s">
        <v>734</v>
      </c>
      <c r="B1275" s="99" t="s">
        <v>735</v>
      </c>
      <c r="C1275" s="97" t="s">
        <v>175</v>
      </c>
      <c r="D1275" s="97" t="s">
        <v>482</v>
      </c>
      <c r="E1275" s="94"/>
      <c r="F1275" s="94"/>
      <c r="G1275" s="94">
        <v>100</v>
      </c>
      <c r="H1275" s="79"/>
    </row>
    <row r="1276" spans="1:8" outlineLevel="1">
      <c r="A1276" s="100">
        <v>2</v>
      </c>
      <c r="B1276" s="101" t="s">
        <v>440</v>
      </c>
      <c r="C1276" s="97"/>
      <c r="D1276" s="97"/>
      <c r="E1276" s="94"/>
      <c r="F1276" s="94"/>
      <c r="G1276" s="94"/>
      <c r="H1276" s="79"/>
    </row>
    <row r="1277" spans="1:8" ht="31.5" outlineLevel="1">
      <c r="A1277" s="98" t="s">
        <v>402</v>
      </c>
      <c r="B1277" s="99" t="s">
        <v>736</v>
      </c>
      <c r="C1277" s="97" t="s">
        <v>482</v>
      </c>
      <c r="D1277" s="97" t="s">
        <v>176</v>
      </c>
      <c r="E1277" s="94"/>
      <c r="F1277" s="94"/>
      <c r="G1277" s="94">
        <v>100</v>
      </c>
      <c r="H1277" s="79"/>
    </row>
    <row r="1278" spans="1:8" ht="63" outlineLevel="1">
      <c r="A1278" s="98" t="s">
        <v>403</v>
      </c>
      <c r="B1278" s="99" t="s">
        <v>641</v>
      </c>
      <c r="C1278" s="97" t="s">
        <v>482</v>
      </c>
      <c r="D1278" s="97" t="s">
        <v>176</v>
      </c>
      <c r="E1278" s="94"/>
      <c r="F1278" s="94"/>
      <c r="G1278" s="94">
        <v>100</v>
      </c>
      <c r="H1278" s="79"/>
    </row>
    <row r="1279" spans="1:8" ht="31.5" outlineLevel="1">
      <c r="A1279" s="98" t="s">
        <v>404</v>
      </c>
      <c r="B1279" s="99" t="s">
        <v>642</v>
      </c>
      <c r="C1279" s="97" t="s">
        <v>482</v>
      </c>
      <c r="D1279" s="97" t="s">
        <v>176</v>
      </c>
      <c r="E1279" s="94"/>
      <c r="F1279" s="94"/>
      <c r="G1279" s="94">
        <v>100</v>
      </c>
      <c r="H1279" s="79"/>
    </row>
    <row r="1280" spans="1:8" ht="47.25" outlineLevel="1">
      <c r="A1280" s="100">
        <v>3</v>
      </c>
      <c r="B1280" s="101" t="s">
        <v>313</v>
      </c>
      <c r="C1280" s="97"/>
      <c r="D1280" s="97"/>
      <c r="E1280" s="94"/>
      <c r="F1280" s="94"/>
      <c r="G1280" s="94"/>
      <c r="H1280" s="79"/>
    </row>
    <row r="1281" spans="1:8" ht="31.5" outlineLevel="1">
      <c r="A1281" s="98" t="s">
        <v>441</v>
      </c>
      <c r="B1281" s="99" t="s">
        <v>314</v>
      </c>
      <c r="C1281" s="97" t="s">
        <v>176</v>
      </c>
      <c r="D1281" s="97" t="s">
        <v>177</v>
      </c>
      <c r="E1281" s="94"/>
      <c r="F1281" s="94"/>
      <c r="G1281" s="94">
        <v>100</v>
      </c>
      <c r="H1281" s="79"/>
    </row>
    <row r="1282" spans="1:8" outlineLevel="1">
      <c r="A1282" s="98" t="s">
        <v>359</v>
      </c>
      <c r="B1282" s="99" t="s">
        <v>315</v>
      </c>
      <c r="C1282" s="97" t="s">
        <v>1185</v>
      </c>
      <c r="D1282" s="97" t="s">
        <v>467</v>
      </c>
      <c r="E1282" s="94"/>
      <c r="F1282" s="94"/>
      <c r="G1282" s="94">
        <v>100</v>
      </c>
      <c r="H1282" s="79"/>
    </row>
    <row r="1283" spans="1:8" outlineLevel="1">
      <c r="A1283" s="98" t="s">
        <v>361</v>
      </c>
      <c r="B1283" s="99" t="s">
        <v>316</v>
      </c>
      <c r="C1283" s="97" t="s">
        <v>468</v>
      </c>
      <c r="D1283" s="97" t="s">
        <v>469</v>
      </c>
      <c r="E1283" s="94"/>
      <c r="F1283" s="94"/>
      <c r="G1283" s="94">
        <v>100</v>
      </c>
      <c r="H1283" s="79"/>
    </row>
    <row r="1284" spans="1:8" outlineLevel="1">
      <c r="A1284" s="98" t="s">
        <v>317</v>
      </c>
      <c r="B1284" s="99" t="s">
        <v>318</v>
      </c>
      <c r="C1284" s="97" t="s">
        <v>469</v>
      </c>
      <c r="D1284" s="97" t="s">
        <v>470</v>
      </c>
      <c r="E1284" s="94"/>
      <c r="F1284" s="94"/>
      <c r="G1284" s="94">
        <v>100</v>
      </c>
      <c r="H1284" s="79"/>
    </row>
    <row r="1285" spans="1:8" outlineLevel="1">
      <c r="A1285" s="98" t="s">
        <v>319</v>
      </c>
      <c r="B1285" s="99" t="s">
        <v>320</v>
      </c>
      <c r="C1285" s="97" t="s">
        <v>470</v>
      </c>
      <c r="D1285" s="97" t="s">
        <v>471</v>
      </c>
      <c r="E1285" s="94"/>
      <c r="F1285" s="94"/>
      <c r="G1285" s="94">
        <v>100</v>
      </c>
      <c r="H1285" s="79"/>
    </row>
    <row r="1286" spans="1:8" outlineLevel="1">
      <c r="A1286" s="100">
        <v>4</v>
      </c>
      <c r="B1286" s="101" t="s">
        <v>623</v>
      </c>
      <c r="C1286" s="97"/>
      <c r="D1286" s="97"/>
      <c r="E1286" s="94"/>
      <c r="F1286" s="94"/>
      <c r="G1286" s="94">
        <v>100</v>
      </c>
      <c r="H1286" s="79"/>
    </row>
    <row r="1287" spans="1:8" ht="31.5" outlineLevel="1">
      <c r="A1287" s="97" t="s">
        <v>406</v>
      </c>
      <c r="B1287" s="236" t="s">
        <v>321</v>
      </c>
      <c r="C1287" s="97" t="s">
        <v>471</v>
      </c>
      <c r="D1287" s="97" t="s">
        <v>471</v>
      </c>
      <c r="E1287" s="94"/>
      <c r="F1287" s="94"/>
      <c r="G1287" s="94">
        <v>100</v>
      </c>
      <c r="H1287" s="79"/>
    </row>
    <row r="1288" spans="1:8" ht="63" outlineLevel="1">
      <c r="A1288" s="97" t="s">
        <v>407</v>
      </c>
      <c r="B1288" s="236" t="s">
        <v>621</v>
      </c>
      <c r="C1288" s="97" t="s">
        <v>471</v>
      </c>
      <c r="D1288" s="97" t="s">
        <v>471</v>
      </c>
      <c r="E1288" s="94"/>
      <c r="F1288" s="94"/>
      <c r="G1288" s="94">
        <v>100</v>
      </c>
      <c r="H1288" s="79"/>
    </row>
    <row r="1289" spans="1:8" ht="31.5" outlineLevel="1">
      <c r="A1289" s="97" t="s">
        <v>408</v>
      </c>
      <c r="B1289" s="236" t="s">
        <v>764</v>
      </c>
      <c r="C1289" s="97" t="s">
        <v>471</v>
      </c>
      <c r="D1289" s="97" t="s">
        <v>472</v>
      </c>
      <c r="E1289" s="94"/>
      <c r="F1289" s="94"/>
      <c r="G1289" s="94">
        <v>100</v>
      </c>
      <c r="H1289" s="79"/>
    </row>
    <row r="1290" spans="1:8" ht="31.5" outlineLevel="1">
      <c r="A1290" s="97" t="s">
        <v>222</v>
      </c>
      <c r="B1290" s="236" t="s">
        <v>765</v>
      </c>
      <c r="C1290" s="97" t="s">
        <v>327</v>
      </c>
      <c r="D1290" s="97" t="s">
        <v>472</v>
      </c>
      <c r="E1290" s="94"/>
      <c r="F1290" s="94"/>
      <c r="G1290" s="94">
        <v>100</v>
      </c>
      <c r="H1290" s="79"/>
    </row>
    <row r="1291" spans="1:8" outlineLevel="1">
      <c r="G1291" s="154" t="s">
        <v>910</v>
      </c>
      <c r="H1291" s="154" t="s">
        <v>378</v>
      </c>
    </row>
    <row r="1292" spans="1:8" outlineLevel="1">
      <c r="H1292" s="154" t="s">
        <v>709</v>
      </c>
    </row>
    <row r="1293" spans="1:8" outlineLevel="1">
      <c r="H1293" s="154" t="s">
        <v>266</v>
      </c>
    </row>
    <row r="1294" spans="1:8" outlineLevel="1">
      <c r="H1294" s="154"/>
    </row>
    <row r="1295" spans="1:8" ht="15.75" customHeight="1" outlineLevel="1">
      <c r="A1295" s="742" t="s">
        <v>628</v>
      </c>
      <c r="B1295" s="742"/>
      <c r="C1295" s="742"/>
      <c r="D1295" s="742"/>
      <c r="E1295" s="742"/>
      <c r="F1295" s="742"/>
      <c r="G1295" s="742"/>
      <c r="H1295" s="742"/>
    </row>
    <row r="1296" spans="1:8" ht="15.75" customHeight="1" outlineLevel="1">
      <c r="A1296" s="742" t="s">
        <v>455</v>
      </c>
      <c r="B1296" s="742"/>
      <c r="C1296" s="742"/>
      <c r="D1296" s="742"/>
      <c r="E1296" s="742"/>
      <c r="F1296" s="742"/>
      <c r="G1296" s="742"/>
      <c r="H1296" s="742"/>
    </row>
    <row r="1297" spans="1:8" outlineLevel="1">
      <c r="H1297" s="154" t="s">
        <v>322</v>
      </c>
    </row>
    <row r="1298" spans="1:8" outlineLevel="1">
      <c r="H1298" s="154" t="s">
        <v>323</v>
      </c>
    </row>
    <row r="1299" spans="1:8" outlineLevel="1">
      <c r="H1299" s="154" t="s">
        <v>324</v>
      </c>
    </row>
    <row r="1300" spans="1:8" outlineLevel="1">
      <c r="H1300" s="230" t="s">
        <v>325</v>
      </c>
    </row>
    <row r="1301" spans="1:8" outlineLevel="1">
      <c r="H1301" s="154" t="s">
        <v>2331</v>
      </c>
    </row>
    <row r="1302" spans="1:8" outlineLevel="1">
      <c r="H1302" s="154" t="s">
        <v>261</v>
      </c>
    </row>
    <row r="1303" spans="1:8" outlineLevel="1"/>
    <row r="1304" spans="1:8" outlineLevel="1">
      <c r="A1304" s="86"/>
    </row>
    <row r="1305" spans="1:8" ht="34.5" customHeight="1" outlineLevel="1">
      <c r="A1305" s="748" t="s">
        <v>1186</v>
      </c>
      <c r="B1305" s="749"/>
      <c r="C1305" s="749"/>
      <c r="D1305" s="749"/>
      <c r="E1305" s="749"/>
      <c r="F1305" s="749"/>
      <c r="G1305" s="749"/>
      <c r="H1305" s="749"/>
    </row>
    <row r="1306" spans="1:8" outlineLevel="1">
      <c r="A1306" s="745"/>
      <c r="B1306" s="745"/>
      <c r="C1306" s="745"/>
      <c r="D1306" s="745"/>
      <c r="E1306" s="745"/>
      <c r="F1306" s="745"/>
      <c r="G1306" s="745"/>
      <c r="H1306" s="745"/>
    </row>
    <row r="1307" spans="1:8" ht="15.75" customHeight="1" outlineLevel="1">
      <c r="A1307" s="746" t="s">
        <v>2332</v>
      </c>
      <c r="B1307" s="746"/>
      <c r="C1307" s="746"/>
      <c r="D1307" s="746"/>
      <c r="E1307" s="746"/>
      <c r="F1307" s="746"/>
      <c r="G1307" s="746"/>
      <c r="H1307" s="746"/>
    </row>
    <row r="1308" spans="1:8" ht="16.5" outlineLevel="1" thickBot="1">
      <c r="A1308" s="87"/>
      <c r="B1308" s="666"/>
      <c r="C1308" s="231"/>
      <c r="D1308" s="231"/>
      <c r="E1308" s="231"/>
      <c r="F1308" s="231"/>
      <c r="G1308" s="231"/>
      <c r="H1308" s="231"/>
    </row>
    <row r="1309" spans="1:8" ht="15.75" customHeight="1" outlineLevel="1">
      <c r="A1309" s="750" t="s">
        <v>397</v>
      </c>
      <c r="B1309" s="753" t="s">
        <v>649</v>
      </c>
      <c r="C1309" s="756" t="s">
        <v>719</v>
      </c>
      <c r="D1309" s="756"/>
      <c r="E1309" s="756"/>
      <c r="F1309" s="756"/>
      <c r="G1309" s="757" t="s">
        <v>629</v>
      </c>
      <c r="H1309" s="759" t="s">
        <v>630</v>
      </c>
    </row>
    <row r="1310" spans="1:8" outlineLevel="1">
      <c r="A1310" s="751"/>
      <c r="B1310" s="754"/>
      <c r="C1310" s="704"/>
      <c r="D1310" s="704"/>
      <c r="E1310" s="704"/>
      <c r="F1310" s="704"/>
      <c r="G1310" s="703"/>
      <c r="H1310" s="760"/>
    </row>
    <row r="1311" spans="1:8" ht="32.25" outlineLevel="1" thickBot="1">
      <c r="A1311" s="752"/>
      <c r="B1311" s="755"/>
      <c r="C1311" s="88" t="s">
        <v>631</v>
      </c>
      <c r="D1311" s="88" t="s">
        <v>632</v>
      </c>
      <c r="E1311" s="88" t="s">
        <v>631</v>
      </c>
      <c r="F1311" s="88" t="s">
        <v>632</v>
      </c>
      <c r="G1311" s="758"/>
      <c r="H1311" s="761"/>
    </row>
    <row r="1312" spans="1:8" outlineLevel="1">
      <c r="A1312" s="89">
        <v>1</v>
      </c>
      <c r="B1312" s="604">
        <v>2</v>
      </c>
      <c r="C1312" s="90">
        <v>3</v>
      </c>
      <c r="D1312" s="90">
        <v>4</v>
      </c>
      <c r="E1312" s="90"/>
      <c r="F1312" s="90"/>
      <c r="G1312" s="91">
        <v>5</v>
      </c>
      <c r="H1312" s="604">
        <v>6</v>
      </c>
    </row>
    <row r="1313" spans="1:8" outlineLevel="1">
      <c r="A1313" s="89">
        <v>1</v>
      </c>
      <c r="B1313" s="92" t="s">
        <v>598</v>
      </c>
      <c r="C1313" s="93"/>
      <c r="D1313" s="93"/>
      <c r="E1313" s="94"/>
      <c r="F1313" s="94"/>
      <c r="G1313" s="95"/>
      <c r="H1313" s="663"/>
    </row>
    <row r="1314" spans="1:8" outlineLevel="1">
      <c r="A1314" s="96" t="s">
        <v>399</v>
      </c>
      <c r="B1314" s="237" t="s">
        <v>599</v>
      </c>
      <c r="C1314" s="97" t="s">
        <v>9</v>
      </c>
      <c r="D1314" s="97" t="s">
        <v>169</v>
      </c>
      <c r="E1314" s="94"/>
      <c r="F1314" s="94"/>
      <c r="G1314" s="94">
        <v>100</v>
      </c>
      <c r="H1314" s="79"/>
    </row>
    <row r="1315" spans="1:8" outlineLevel="1">
      <c r="A1315" s="97" t="s">
        <v>400</v>
      </c>
      <c r="B1315" s="236" t="s">
        <v>329</v>
      </c>
      <c r="C1315" s="97" t="s">
        <v>170</v>
      </c>
      <c r="D1315" s="97" t="s">
        <v>326</v>
      </c>
      <c r="E1315" s="94"/>
      <c r="F1315" s="94"/>
      <c r="G1315" s="94">
        <v>100</v>
      </c>
      <c r="H1315" s="79"/>
    </row>
    <row r="1316" spans="1:8" ht="31.5" outlineLevel="1">
      <c r="A1316" s="97" t="s">
        <v>411</v>
      </c>
      <c r="B1316" s="236" t="s">
        <v>730</v>
      </c>
      <c r="C1316" s="97" t="s">
        <v>170</v>
      </c>
      <c r="D1316" s="97" t="s">
        <v>326</v>
      </c>
      <c r="E1316" s="94"/>
      <c r="F1316" s="94"/>
      <c r="G1316" s="94">
        <v>100</v>
      </c>
      <c r="H1316" s="79"/>
    </row>
    <row r="1317" spans="1:8" ht="63" outlineLevel="1">
      <c r="A1317" s="98" t="s">
        <v>422</v>
      </c>
      <c r="B1317" s="99" t="s">
        <v>731</v>
      </c>
      <c r="C1317" s="97" t="s">
        <v>172</v>
      </c>
      <c r="D1317" s="97" t="s">
        <v>175</v>
      </c>
      <c r="E1317" s="94"/>
      <c r="F1317" s="94"/>
      <c r="G1317" s="94">
        <v>100</v>
      </c>
      <c r="H1317" s="79"/>
    </row>
    <row r="1318" spans="1:8" ht="31.5" outlineLevel="1">
      <c r="A1318" s="98" t="s">
        <v>732</v>
      </c>
      <c r="B1318" s="99" t="s">
        <v>733</v>
      </c>
      <c r="C1318" s="97" t="s">
        <v>328</v>
      </c>
      <c r="D1318" s="97" t="s">
        <v>175</v>
      </c>
      <c r="E1318" s="94"/>
      <c r="F1318" s="94"/>
      <c r="G1318" s="94">
        <v>100</v>
      </c>
      <c r="H1318" s="79"/>
    </row>
    <row r="1319" spans="1:8" outlineLevel="1">
      <c r="A1319" s="98" t="s">
        <v>734</v>
      </c>
      <c r="B1319" s="99" t="s">
        <v>735</v>
      </c>
      <c r="C1319" s="97" t="s">
        <v>175</v>
      </c>
      <c r="D1319" s="97" t="s">
        <v>482</v>
      </c>
      <c r="E1319" s="94"/>
      <c r="F1319" s="94"/>
      <c r="G1319" s="94">
        <v>100</v>
      </c>
      <c r="H1319" s="79"/>
    </row>
    <row r="1320" spans="1:8" outlineLevel="1">
      <c r="A1320" s="100">
        <v>2</v>
      </c>
      <c r="B1320" s="101" t="s">
        <v>440</v>
      </c>
      <c r="C1320" s="97"/>
      <c r="D1320" s="97"/>
      <c r="E1320" s="94"/>
      <c r="F1320" s="94"/>
      <c r="G1320" s="94"/>
      <c r="H1320" s="79"/>
    </row>
    <row r="1321" spans="1:8" ht="31.5" outlineLevel="1">
      <c r="A1321" s="98" t="s">
        <v>402</v>
      </c>
      <c r="B1321" s="99" t="s">
        <v>736</v>
      </c>
      <c r="C1321" s="97" t="s">
        <v>482</v>
      </c>
      <c r="D1321" s="97" t="s">
        <v>176</v>
      </c>
      <c r="E1321" s="94"/>
      <c r="F1321" s="94"/>
      <c r="G1321" s="94">
        <v>100</v>
      </c>
      <c r="H1321" s="79"/>
    </row>
    <row r="1322" spans="1:8" ht="63" outlineLevel="1">
      <c r="A1322" s="98" t="s">
        <v>403</v>
      </c>
      <c r="B1322" s="99" t="s">
        <v>641</v>
      </c>
      <c r="C1322" s="97" t="s">
        <v>482</v>
      </c>
      <c r="D1322" s="97" t="s">
        <v>176</v>
      </c>
      <c r="E1322" s="94"/>
      <c r="F1322" s="94"/>
      <c r="G1322" s="94">
        <v>100</v>
      </c>
      <c r="H1322" s="79"/>
    </row>
    <row r="1323" spans="1:8" ht="31.5" outlineLevel="1">
      <c r="A1323" s="98" t="s">
        <v>404</v>
      </c>
      <c r="B1323" s="99" t="s">
        <v>642</v>
      </c>
      <c r="C1323" s="97" t="s">
        <v>482</v>
      </c>
      <c r="D1323" s="97" t="s">
        <v>176</v>
      </c>
      <c r="E1323" s="94"/>
      <c r="F1323" s="94"/>
      <c r="G1323" s="94">
        <v>100</v>
      </c>
      <c r="H1323" s="79"/>
    </row>
    <row r="1324" spans="1:8" ht="47.25" outlineLevel="1">
      <c r="A1324" s="100">
        <v>3</v>
      </c>
      <c r="B1324" s="101" t="s">
        <v>313</v>
      </c>
      <c r="C1324" s="97"/>
      <c r="D1324" s="97"/>
      <c r="E1324" s="94"/>
      <c r="F1324" s="94"/>
      <c r="G1324" s="94"/>
      <c r="H1324" s="79"/>
    </row>
    <row r="1325" spans="1:8" ht="31.5" outlineLevel="1">
      <c r="A1325" s="98" t="s">
        <v>441</v>
      </c>
      <c r="B1325" s="99" t="s">
        <v>314</v>
      </c>
      <c r="C1325" s="97" t="s">
        <v>176</v>
      </c>
      <c r="D1325" s="97" t="s">
        <v>177</v>
      </c>
      <c r="E1325" s="94"/>
      <c r="F1325" s="94"/>
      <c r="G1325" s="94">
        <v>100</v>
      </c>
      <c r="H1325" s="79"/>
    </row>
    <row r="1326" spans="1:8" outlineLevel="1">
      <c r="A1326" s="98" t="s">
        <v>359</v>
      </c>
      <c r="B1326" s="99" t="s">
        <v>315</v>
      </c>
      <c r="C1326" s="97" t="s">
        <v>1185</v>
      </c>
      <c r="D1326" s="97" t="s">
        <v>467</v>
      </c>
      <c r="E1326" s="94"/>
      <c r="F1326" s="94"/>
      <c r="G1326" s="94">
        <v>100</v>
      </c>
      <c r="H1326" s="79"/>
    </row>
    <row r="1327" spans="1:8" outlineLevel="1">
      <c r="A1327" s="98" t="s">
        <v>361</v>
      </c>
      <c r="B1327" s="99" t="s">
        <v>316</v>
      </c>
      <c r="C1327" s="97" t="s">
        <v>468</v>
      </c>
      <c r="D1327" s="97" t="s">
        <v>469</v>
      </c>
      <c r="E1327" s="94"/>
      <c r="F1327" s="94"/>
      <c r="G1327" s="94">
        <v>100</v>
      </c>
      <c r="H1327" s="79"/>
    </row>
    <row r="1328" spans="1:8" outlineLevel="1">
      <c r="A1328" s="98" t="s">
        <v>317</v>
      </c>
      <c r="B1328" s="99" t="s">
        <v>318</v>
      </c>
      <c r="C1328" s="97" t="s">
        <v>469</v>
      </c>
      <c r="D1328" s="97" t="s">
        <v>470</v>
      </c>
      <c r="E1328" s="94"/>
      <c r="F1328" s="94"/>
      <c r="G1328" s="94">
        <v>100</v>
      </c>
      <c r="H1328" s="79"/>
    </row>
    <row r="1329" spans="1:8" outlineLevel="1">
      <c r="A1329" s="98" t="s">
        <v>319</v>
      </c>
      <c r="B1329" s="99" t="s">
        <v>320</v>
      </c>
      <c r="C1329" s="97" t="s">
        <v>470</v>
      </c>
      <c r="D1329" s="97" t="s">
        <v>471</v>
      </c>
      <c r="E1329" s="94"/>
      <c r="F1329" s="94"/>
      <c r="G1329" s="94">
        <v>100</v>
      </c>
      <c r="H1329" s="79"/>
    </row>
    <row r="1330" spans="1:8" outlineLevel="1">
      <c r="A1330" s="100">
        <v>4</v>
      </c>
      <c r="B1330" s="101" t="s">
        <v>623</v>
      </c>
      <c r="C1330" s="97"/>
      <c r="D1330" s="97"/>
      <c r="E1330" s="94"/>
      <c r="F1330" s="94"/>
      <c r="G1330" s="94">
        <v>100</v>
      </c>
      <c r="H1330" s="79"/>
    </row>
    <row r="1331" spans="1:8" ht="31.5" outlineLevel="1">
      <c r="A1331" s="97" t="s">
        <v>406</v>
      </c>
      <c r="B1331" s="236" t="s">
        <v>321</v>
      </c>
      <c r="C1331" s="97" t="s">
        <v>471</v>
      </c>
      <c r="D1331" s="97" t="s">
        <v>471</v>
      </c>
      <c r="E1331" s="94"/>
      <c r="F1331" s="94"/>
      <c r="G1331" s="94">
        <v>100</v>
      </c>
      <c r="H1331" s="79"/>
    </row>
    <row r="1332" spans="1:8" ht="63" outlineLevel="1">
      <c r="A1332" s="97" t="s">
        <v>407</v>
      </c>
      <c r="B1332" s="236" t="s">
        <v>621</v>
      </c>
      <c r="C1332" s="97" t="s">
        <v>471</v>
      </c>
      <c r="D1332" s="97" t="s">
        <v>471</v>
      </c>
      <c r="E1332" s="94"/>
      <c r="F1332" s="94"/>
      <c r="G1332" s="94">
        <v>100</v>
      </c>
      <c r="H1332" s="79"/>
    </row>
    <row r="1333" spans="1:8" ht="31.5" outlineLevel="1">
      <c r="A1333" s="97" t="s">
        <v>408</v>
      </c>
      <c r="B1333" s="236" t="s">
        <v>764</v>
      </c>
      <c r="C1333" s="97" t="s">
        <v>471</v>
      </c>
      <c r="D1333" s="97" t="s">
        <v>472</v>
      </c>
      <c r="E1333" s="94"/>
      <c r="F1333" s="94"/>
      <c r="G1333" s="94">
        <v>100</v>
      </c>
      <c r="H1333" s="79"/>
    </row>
    <row r="1334" spans="1:8" ht="31.5" outlineLevel="1">
      <c r="A1334" s="97" t="s">
        <v>222</v>
      </c>
      <c r="B1334" s="236" t="s">
        <v>765</v>
      </c>
      <c r="C1334" s="97" t="s">
        <v>327</v>
      </c>
      <c r="D1334" s="97" t="s">
        <v>472</v>
      </c>
      <c r="E1334" s="94"/>
      <c r="F1334" s="94"/>
      <c r="G1334" s="94">
        <v>100</v>
      </c>
      <c r="H1334" s="79"/>
    </row>
    <row r="1335" spans="1:8" outlineLevel="1">
      <c r="G1335" s="154" t="s">
        <v>911</v>
      </c>
      <c r="H1335" s="154" t="s">
        <v>378</v>
      </c>
    </row>
    <row r="1336" spans="1:8" outlineLevel="1">
      <c r="H1336" s="154" t="s">
        <v>709</v>
      </c>
    </row>
    <row r="1337" spans="1:8" outlineLevel="1">
      <c r="H1337" s="154" t="s">
        <v>266</v>
      </c>
    </row>
    <row r="1338" spans="1:8" outlineLevel="1">
      <c r="H1338" s="154"/>
    </row>
    <row r="1339" spans="1:8" ht="15.75" customHeight="1" outlineLevel="1">
      <c r="A1339" s="742" t="s">
        <v>628</v>
      </c>
      <c r="B1339" s="742"/>
      <c r="C1339" s="742"/>
      <c r="D1339" s="742"/>
      <c r="E1339" s="742"/>
      <c r="F1339" s="742"/>
      <c r="G1339" s="742"/>
      <c r="H1339" s="742"/>
    </row>
    <row r="1340" spans="1:8" ht="15.75" customHeight="1" outlineLevel="1">
      <c r="A1340" s="742" t="s">
        <v>455</v>
      </c>
      <c r="B1340" s="742"/>
      <c r="C1340" s="742"/>
      <c r="D1340" s="742"/>
      <c r="E1340" s="742"/>
      <c r="F1340" s="742"/>
      <c r="G1340" s="742"/>
      <c r="H1340" s="742"/>
    </row>
    <row r="1341" spans="1:8" outlineLevel="1">
      <c r="H1341" s="154" t="s">
        <v>322</v>
      </c>
    </row>
    <row r="1342" spans="1:8" outlineLevel="1">
      <c r="H1342" s="154" t="s">
        <v>323</v>
      </c>
    </row>
    <row r="1343" spans="1:8" outlineLevel="1">
      <c r="H1343" s="154" t="s">
        <v>324</v>
      </c>
    </row>
    <row r="1344" spans="1:8" outlineLevel="1">
      <c r="H1344" s="230" t="s">
        <v>325</v>
      </c>
    </row>
    <row r="1345" spans="1:8" outlineLevel="1">
      <c r="H1345" s="154" t="s">
        <v>2331</v>
      </c>
    </row>
    <row r="1346" spans="1:8" outlineLevel="1">
      <c r="H1346" s="154" t="s">
        <v>261</v>
      </c>
    </row>
    <row r="1347" spans="1:8" outlineLevel="1">
      <c r="A1347" s="86"/>
    </row>
    <row r="1348" spans="1:8" ht="33.75" customHeight="1" outlineLevel="1">
      <c r="A1348" s="748" t="s">
        <v>1187</v>
      </c>
      <c r="B1348" s="749"/>
      <c r="C1348" s="749"/>
      <c r="D1348" s="749"/>
      <c r="E1348" s="749"/>
      <c r="F1348" s="749"/>
      <c r="G1348" s="749"/>
      <c r="H1348" s="749"/>
    </row>
    <row r="1349" spans="1:8" ht="12" customHeight="1" outlineLevel="1">
      <c r="A1349" s="664"/>
      <c r="B1349" s="665"/>
      <c r="C1349" s="665"/>
      <c r="D1349" s="665"/>
      <c r="E1349" s="665"/>
      <c r="F1349" s="665"/>
      <c r="G1349" s="665"/>
      <c r="H1349" s="665"/>
    </row>
    <row r="1350" spans="1:8" outlineLevel="1">
      <c r="A1350" s="746" t="s">
        <v>2332</v>
      </c>
      <c r="B1350" s="746"/>
      <c r="C1350" s="746"/>
      <c r="D1350" s="746"/>
      <c r="E1350" s="746"/>
      <c r="F1350" s="746"/>
      <c r="G1350" s="746"/>
      <c r="H1350" s="746"/>
    </row>
    <row r="1351" spans="1:8" ht="15.75" customHeight="1" outlineLevel="1" thickBot="1">
      <c r="A1351" s="87"/>
      <c r="B1351" s="666"/>
      <c r="C1351" s="231"/>
      <c r="D1351" s="231"/>
      <c r="E1351" s="231"/>
      <c r="F1351" s="231"/>
      <c r="G1351" s="231"/>
      <c r="H1351" s="231"/>
    </row>
    <row r="1352" spans="1:8" ht="15.75" customHeight="1" outlineLevel="1">
      <c r="A1352" s="750" t="s">
        <v>397</v>
      </c>
      <c r="B1352" s="753" t="s">
        <v>649</v>
      </c>
      <c r="C1352" s="756" t="s">
        <v>719</v>
      </c>
      <c r="D1352" s="756"/>
      <c r="E1352" s="756"/>
      <c r="F1352" s="756"/>
      <c r="G1352" s="757" t="s">
        <v>629</v>
      </c>
      <c r="H1352" s="759" t="s">
        <v>630</v>
      </c>
    </row>
    <row r="1353" spans="1:8" ht="15.75" customHeight="1" outlineLevel="1">
      <c r="A1353" s="751"/>
      <c r="B1353" s="754"/>
      <c r="C1353" s="704"/>
      <c r="D1353" s="704"/>
      <c r="E1353" s="704"/>
      <c r="F1353" s="704"/>
      <c r="G1353" s="703"/>
      <c r="H1353" s="760"/>
    </row>
    <row r="1354" spans="1:8" ht="32.25" outlineLevel="1" thickBot="1">
      <c r="A1354" s="752"/>
      <c r="B1354" s="755"/>
      <c r="C1354" s="88" t="s">
        <v>631</v>
      </c>
      <c r="D1354" s="88" t="s">
        <v>632</v>
      </c>
      <c r="E1354" s="88" t="s">
        <v>631</v>
      </c>
      <c r="F1354" s="88" t="s">
        <v>632</v>
      </c>
      <c r="G1354" s="758"/>
      <c r="H1354" s="761"/>
    </row>
    <row r="1355" spans="1:8" outlineLevel="1">
      <c r="A1355" s="89">
        <v>1</v>
      </c>
      <c r="B1355" s="604">
        <v>2</v>
      </c>
      <c r="C1355" s="90">
        <v>3</v>
      </c>
      <c r="D1355" s="90">
        <v>4</v>
      </c>
      <c r="E1355" s="90"/>
      <c r="F1355" s="90"/>
      <c r="G1355" s="91">
        <v>5</v>
      </c>
      <c r="H1355" s="604">
        <v>6</v>
      </c>
    </row>
    <row r="1356" spans="1:8" outlineLevel="1">
      <c r="A1356" s="89">
        <v>1</v>
      </c>
      <c r="B1356" s="92" t="s">
        <v>598</v>
      </c>
      <c r="C1356" s="90"/>
      <c r="D1356" s="90"/>
      <c r="E1356" s="94"/>
      <c r="F1356" s="94"/>
      <c r="G1356" s="95"/>
      <c r="H1356" s="663"/>
    </row>
    <row r="1357" spans="1:8" outlineLevel="1">
      <c r="A1357" s="96" t="s">
        <v>399</v>
      </c>
      <c r="B1357" s="237" t="s">
        <v>599</v>
      </c>
      <c r="C1357" s="97" t="s">
        <v>174</v>
      </c>
      <c r="D1357" s="97" t="s">
        <v>482</v>
      </c>
      <c r="E1357" s="94"/>
      <c r="F1357" s="94"/>
      <c r="G1357" s="94">
        <v>100</v>
      </c>
      <c r="H1357" s="79"/>
    </row>
    <row r="1358" spans="1:8" outlineLevel="1">
      <c r="A1358" s="97" t="s">
        <v>400</v>
      </c>
      <c r="B1358" s="236" t="s">
        <v>329</v>
      </c>
      <c r="C1358" s="97" t="s">
        <v>483</v>
      </c>
      <c r="D1358" s="97" t="s">
        <v>484</v>
      </c>
      <c r="E1358" s="94"/>
      <c r="F1358" s="94"/>
      <c r="G1358" s="94">
        <v>100</v>
      </c>
      <c r="H1358" s="79"/>
    </row>
    <row r="1359" spans="1:8" ht="31.5" outlineLevel="1">
      <c r="A1359" s="97" t="s">
        <v>411</v>
      </c>
      <c r="B1359" s="236" t="s">
        <v>730</v>
      </c>
      <c r="C1359" s="97" t="s">
        <v>485</v>
      </c>
      <c r="D1359" s="97" t="s">
        <v>486</v>
      </c>
      <c r="E1359" s="94"/>
      <c r="F1359" s="94"/>
      <c r="G1359" s="94">
        <v>100</v>
      </c>
      <c r="H1359" s="79"/>
    </row>
    <row r="1360" spans="1:8" ht="63" outlineLevel="1">
      <c r="A1360" s="98" t="s">
        <v>422</v>
      </c>
      <c r="B1360" s="99" t="s">
        <v>731</v>
      </c>
      <c r="C1360" s="97" t="s">
        <v>487</v>
      </c>
      <c r="D1360" s="97" t="s">
        <v>2103</v>
      </c>
      <c r="E1360" s="94"/>
      <c r="F1360" s="94"/>
      <c r="G1360" s="94">
        <v>100</v>
      </c>
      <c r="H1360" s="79"/>
    </row>
    <row r="1361" spans="1:8" ht="31.5" outlineLevel="1">
      <c r="A1361" s="98" t="s">
        <v>732</v>
      </c>
      <c r="B1361" s="99" t="s">
        <v>733</v>
      </c>
      <c r="C1361" s="97" t="s">
        <v>46</v>
      </c>
      <c r="D1361" s="97" t="s">
        <v>45</v>
      </c>
      <c r="E1361" s="94"/>
      <c r="F1361" s="94"/>
      <c r="G1361" s="94">
        <v>100</v>
      </c>
      <c r="H1361" s="79"/>
    </row>
    <row r="1362" spans="1:8" outlineLevel="1">
      <c r="A1362" s="98" t="s">
        <v>734</v>
      </c>
      <c r="B1362" s="99" t="s">
        <v>735</v>
      </c>
      <c r="C1362" s="97" t="s">
        <v>485</v>
      </c>
      <c r="D1362" s="97" t="s">
        <v>46</v>
      </c>
      <c r="E1362" s="94"/>
      <c r="F1362" s="94"/>
      <c r="G1362" s="94">
        <v>100</v>
      </c>
      <c r="H1362" s="79"/>
    </row>
    <row r="1363" spans="1:8" outlineLevel="1">
      <c r="A1363" s="100">
        <v>2</v>
      </c>
      <c r="B1363" s="101" t="s">
        <v>440</v>
      </c>
      <c r="C1363" s="97"/>
      <c r="D1363" s="97"/>
      <c r="E1363" s="94"/>
      <c r="F1363" s="94"/>
      <c r="G1363" s="94"/>
      <c r="H1363" s="79"/>
    </row>
    <row r="1364" spans="1:8" ht="31.5" outlineLevel="1">
      <c r="A1364" s="98" t="s">
        <v>402</v>
      </c>
      <c r="B1364" s="99" t="s">
        <v>736</v>
      </c>
      <c r="C1364" s="97" t="s">
        <v>46</v>
      </c>
      <c r="D1364" s="97" t="s">
        <v>45</v>
      </c>
      <c r="E1364" s="94"/>
      <c r="F1364" s="94"/>
      <c r="G1364" s="94">
        <v>100</v>
      </c>
      <c r="H1364" s="79"/>
    </row>
    <row r="1365" spans="1:8" ht="63" outlineLevel="1">
      <c r="A1365" s="98" t="s">
        <v>403</v>
      </c>
      <c r="B1365" s="99" t="s">
        <v>641</v>
      </c>
      <c r="C1365" s="97" t="s">
        <v>46</v>
      </c>
      <c r="D1365" s="97" t="s">
        <v>47</v>
      </c>
      <c r="E1365" s="94"/>
      <c r="F1365" s="94"/>
      <c r="G1365" s="94">
        <v>100</v>
      </c>
      <c r="H1365" s="79"/>
    </row>
    <row r="1366" spans="1:8" ht="31.5" outlineLevel="1">
      <c r="A1366" s="98" t="s">
        <v>404</v>
      </c>
      <c r="B1366" s="99" t="s">
        <v>642</v>
      </c>
      <c r="C1366" s="97" t="s">
        <v>47</v>
      </c>
      <c r="D1366" s="97" t="s">
        <v>48</v>
      </c>
      <c r="E1366" s="94"/>
      <c r="F1366" s="94"/>
      <c r="G1366" s="94">
        <v>100</v>
      </c>
      <c r="H1366" s="79"/>
    </row>
    <row r="1367" spans="1:8" ht="47.25" outlineLevel="1">
      <c r="A1367" s="100">
        <v>3</v>
      </c>
      <c r="B1367" s="101" t="s">
        <v>313</v>
      </c>
      <c r="C1367" s="97"/>
      <c r="D1367" s="97"/>
      <c r="E1367" s="94"/>
      <c r="F1367" s="94"/>
      <c r="G1367" s="94"/>
      <c r="H1367" s="79"/>
    </row>
    <row r="1368" spans="1:8" ht="31.5" outlineLevel="1">
      <c r="A1368" s="98" t="s">
        <v>441</v>
      </c>
      <c r="B1368" s="99" t="s">
        <v>314</v>
      </c>
      <c r="C1368" s="97" t="s">
        <v>48</v>
      </c>
      <c r="D1368" s="97" t="s">
        <v>47</v>
      </c>
      <c r="E1368" s="94"/>
      <c r="F1368" s="94"/>
      <c r="G1368" s="94">
        <v>100</v>
      </c>
      <c r="H1368" s="79"/>
    </row>
    <row r="1369" spans="1:8" outlineLevel="1">
      <c r="A1369" s="98" t="s">
        <v>359</v>
      </c>
      <c r="B1369" s="99" t="s">
        <v>315</v>
      </c>
      <c r="C1369" s="97" t="s">
        <v>48</v>
      </c>
      <c r="D1369" s="97" t="s">
        <v>49</v>
      </c>
      <c r="E1369" s="94"/>
      <c r="F1369" s="94"/>
      <c r="G1369" s="94">
        <v>100</v>
      </c>
      <c r="H1369" s="79"/>
    </row>
    <row r="1370" spans="1:8" outlineLevel="1">
      <c r="A1370" s="98" t="s">
        <v>361</v>
      </c>
      <c r="B1370" s="99" t="s">
        <v>316</v>
      </c>
      <c r="C1370" s="97" t="s">
        <v>49</v>
      </c>
      <c r="D1370" s="97" t="s">
        <v>50</v>
      </c>
      <c r="E1370" s="94"/>
      <c r="F1370" s="94"/>
      <c r="G1370" s="94">
        <v>100</v>
      </c>
      <c r="H1370" s="79"/>
    </row>
    <row r="1371" spans="1:8" outlineLevel="1">
      <c r="A1371" s="98" t="s">
        <v>317</v>
      </c>
      <c r="B1371" s="99" t="s">
        <v>318</v>
      </c>
      <c r="C1371" s="97" t="s">
        <v>50</v>
      </c>
      <c r="D1371" s="97" t="s">
        <v>51</v>
      </c>
      <c r="E1371" s="94"/>
      <c r="F1371" s="94"/>
      <c r="G1371" s="94">
        <v>100</v>
      </c>
      <c r="H1371" s="79"/>
    </row>
    <row r="1372" spans="1:8" outlineLevel="1">
      <c r="A1372" s="98" t="s">
        <v>319</v>
      </c>
      <c r="B1372" s="99" t="s">
        <v>320</v>
      </c>
      <c r="C1372" s="97" t="s">
        <v>51</v>
      </c>
      <c r="D1372" s="97" t="s">
        <v>52</v>
      </c>
      <c r="E1372" s="94"/>
      <c r="F1372" s="94"/>
      <c r="G1372" s="94">
        <v>100</v>
      </c>
      <c r="H1372" s="79"/>
    </row>
    <row r="1373" spans="1:8" outlineLevel="1">
      <c r="A1373" s="100">
        <v>4</v>
      </c>
      <c r="B1373" s="101" t="s">
        <v>623</v>
      </c>
      <c r="C1373" s="97"/>
      <c r="D1373" s="97"/>
      <c r="E1373" s="94"/>
      <c r="F1373" s="94"/>
      <c r="G1373" s="94">
        <v>100</v>
      </c>
      <c r="H1373" s="79"/>
    </row>
    <row r="1374" spans="1:8" ht="31.5" outlineLevel="1">
      <c r="A1374" s="97" t="s">
        <v>406</v>
      </c>
      <c r="B1374" s="236" t="s">
        <v>321</v>
      </c>
      <c r="C1374" s="97" t="s">
        <v>52</v>
      </c>
      <c r="D1374" s="97" t="s">
        <v>52</v>
      </c>
      <c r="E1374" s="94"/>
      <c r="F1374" s="94"/>
      <c r="G1374" s="94">
        <v>100</v>
      </c>
      <c r="H1374" s="79"/>
    </row>
    <row r="1375" spans="1:8" ht="63" outlineLevel="1">
      <c r="A1375" s="97" t="s">
        <v>407</v>
      </c>
      <c r="B1375" s="236" t="s">
        <v>621</v>
      </c>
      <c r="C1375" s="97" t="s">
        <v>52</v>
      </c>
      <c r="D1375" s="97" t="s">
        <v>53</v>
      </c>
      <c r="E1375" s="94"/>
      <c r="F1375" s="94"/>
      <c r="G1375" s="94">
        <v>100</v>
      </c>
      <c r="H1375" s="79"/>
    </row>
    <row r="1376" spans="1:8" ht="31.5" outlineLevel="1">
      <c r="A1376" s="97" t="s">
        <v>408</v>
      </c>
      <c r="B1376" s="236" t="s">
        <v>764</v>
      </c>
      <c r="C1376" s="97" t="s">
        <v>52</v>
      </c>
      <c r="D1376" s="97" t="s">
        <v>53</v>
      </c>
      <c r="E1376" s="94"/>
      <c r="F1376" s="94"/>
      <c r="G1376" s="94">
        <v>100</v>
      </c>
      <c r="H1376" s="79"/>
    </row>
    <row r="1377" spans="1:8" ht="31.5" outlineLevel="1">
      <c r="A1377" s="97" t="s">
        <v>222</v>
      </c>
      <c r="B1377" s="236" t="s">
        <v>765</v>
      </c>
      <c r="C1377" s="97" t="s">
        <v>53</v>
      </c>
      <c r="D1377" s="97" t="s">
        <v>54</v>
      </c>
      <c r="E1377" s="94"/>
      <c r="F1377" s="94"/>
      <c r="G1377" s="94">
        <v>100</v>
      </c>
      <c r="H1377" s="79"/>
    </row>
    <row r="1378" spans="1:8" outlineLevel="1">
      <c r="A1378" s="263"/>
      <c r="B1378" s="264"/>
      <c r="C1378" s="263"/>
      <c r="D1378" s="263"/>
      <c r="E1378" s="263"/>
      <c r="F1378" s="263"/>
      <c r="G1378" s="265" t="s">
        <v>912</v>
      </c>
      <c r="H1378" s="154" t="s">
        <v>378</v>
      </c>
    </row>
    <row r="1379" spans="1:8" outlineLevel="1">
      <c r="H1379" s="154" t="s">
        <v>709</v>
      </c>
    </row>
    <row r="1380" spans="1:8" outlineLevel="1">
      <c r="H1380" s="154" t="s">
        <v>266</v>
      </c>
    </row>
    <row r="1381" spans="1:8" outlineLevel="1">
      <c r="H1381" s="154"/>
    </row>
    <row r="1382" spans="1:8" ht="15.75" customHeight="1" outlineLevel="1">
      <c r="A1382" s="742" t="s">
        <v>628</v>
      </c>
      <c r="B1382" s="742"/>
      <c r="C1382" s="742"/>
      <c r="D1382" s="742"/>
      <c r="E1382" s="742"/>
      <c r="F1382" s="742"/>
      <c r="G1382" s="742"/>
      <c r="H1382" s="742"/>
    </row>
    <row r="1383" spans="1:8" ht="15.75" customHeight="1" outlineLevel="1">
      <c r="A1383" s="742" t="s">
        <v>455</v>
      </c>
      <c r="B1383" s="742"/>
      <c r="C1383" s="742"/>
      <c r="D1383" s="742"/>
      <c r="E1383" s="742"/>
      <c r="F1383" s="742"/>
      <c r="G1383" s="742"/>
      <c r="H1383" s="742"/>
    </row>
    <row r="1384" spans="1:8" outlineLevel="1">
      <c r="H1384" s="154" t="s">
        <v>322</v>
      </c>
    </row>
    <row r="1385" spans="1:8" outlineLevel="1">
      <c r="H1385" s="154" t="s">
        <v>323</v>
      </c>
    </row>
    <row r="1386" spans="1:8" outlineLevel="1">
      <c r="H1386" s="154" t="s">
        <v>324</v>
      </c>
    </row>
    <row r="1387" spans="1:8" outlineLevel="1">
      <c r="H1387" s="230" t="s">
        <v>325</v>
      </c>
    </row>
    <row r="1388" spans="1:8" outlineLevel="1">
      <c r="H1388" s="154" t="s">
        <v>2331</v>
      </c>
    </row>
    <row r="1389" spans="1:8" outlineLevel="1">
      <c r="H1389" s="154" t="s">
        <v>261</v>
      </c>
    </row>
    <row r="1390" spans="1:8" outlineLevel="1">
      <c r="A1390" s="86"/>
    </row>
    <row r="1391" spans="1:8" ht="30" customHeight="1" outlineLevel="1">
      <c r="A1391" s="748" t="s">
        <v>1188</v>
      </c>
      <c r="B1391" s="749"/>
      <c r="C1391" s="749"/>
      <c r="D1391" s="749"/>
      <c r="E1391" s="749"/>
      <c r="F1391" s="749"/>
      <c r="G1391" s="749"/>
      <c r="H1391" s="749"/>
    </row>
    <row r="1392" spans="1:8" outlineLevel="1">
      <c r="A1392" s="745"/>
      <c r="B1392" s="745"/>
      <c r="C1392" s="745"/>
      <c r="D1392" s="745"/>
      <c r="E1392" s="745"/>
      <c r="F1392" s="745"/>
      <c r="G1392" s="745"/>
      <c r="H1392" s="745"/>
    </row>
    <row r="1393" spans="1:8" ht="15.75" customHeight="1" outlineLevel="1">
      <c r="A1393" s="746" t="s">
        <v>2332</v>
      </c>
      <c r="B1393" s="746"/>
      <c r="C1393" s="746"/>
      <c r="D1393" s="746"/>
      <c r="E1393" s="746"/>
      <c r="F1393" s="746"/>
      <c r="G1393" s="746"/>
      <c r="H1393" s="746"/>
    </row>
    <row r="1394" spans="1:8" ht="16.5" outlineLevel="1" thickBot="1">
      <c r="A1394" s="87"/>
      <c r="B1394" s="666"/>
      <c r="C1394" s="231"/>
      <c r="D1394" s="231"/>
      <c r="E1394" s="231"/>
      <c r="F1394" s="231"/>
      <c r="G1394" s="231"/>
      <c r="H1394" s="231"/>
    </row>
    <row r="1395" spans="1:8" ht="15.75" customHeight="1" outlineLevel="1">
      <c r="A1395" s="750" t="s">
        <v>397</v>
      </c>
      <c r="B1395" s="753" t="s">
        <v>649</v>
      </c>
      <c r="C1395" s="756" t="s">
        <v>719</v>
      </c>
      <c r="D1395" s="756"/>
      <c r="E1395" s="756"/>
      <c r="F1395" s="756"/>
      <c r="G1395" s="757" t="s">
        <v>629</v>
      </c>
      <c r="H1395" s="759" t="s">
        <v>630</v>
      </c>
    </row>
    <row r="1396" spans="1:8" outlineLevel="1">
      <c r="A1396" s="751"/>
      <c r="B1396" s="754"/>
      <c r="C1396" s="704"/>
      <c r="D1396" s="704"/>
      <c r="E1396" s="704"/>
      <c r="F1396" s="704"/>
      <c r="G1396" s="703"/>
      <c r="H1396" s="760"/>
    </row>
    <row r="1397" spans="1:8" ht="32.25" outlineLevel="1" thickBot="1">
      <c r="A1397" s="752"/>
      <c r="B1397" s="755"/>
      <c r="C1397" s="88" t="s">
        <v>631</v>
      </c>
      <c r="D1397" s="88" t="s">
        <v>632</v>
      </c>
      <c r="E1397" s="88" t="s">
        <v>631</v>
      </c>
      <c r="F1397" s="88" t="s">
        <v>632</v>
      </c>
      <c r="G1397" s="758"/>
      <c r="H1397" s="761"/>
    </row>
    <row r="1398" spans="1:8" outlineLevel="1">
      <c r="A1398" s="89">
        <v>1</v>
      </c>
      <c r="B1398" s="604">
        <v>2</v>
      </c>
      <c r="C1398" s="90">
        <v>3</v>
      </c>
      <c r="D1398" s="90">
        <v>4</v>
      </c>
      <c r="E1398" s="90"/>
      <c r="F1398" s="90"/>
      <c r="G1398" s="91">
        <v>5</v>
      </c>
      <c r="H1398" s="604">
        <v>6</v>
      </c>
    </row>
    <row r="1399" spans="1:8" outlineLevel="1">
      <c r="A1399" s="89">
        <v>1</v>
      </c>
      <c r="B1399" s="92" t="s">
        <v>598</v>
      </c>
      <c r="C1399" s="93"/>
      <c r="D1399" s="93"/>
      <c r="E1399" s="94"/>
      <c r="F1399" s="94"/>
      <c r="G1399" s="95"/>
      <c r="H1399" s="663"/>
    </row>
    <row r="1400" spans="1:8" outlineLevel="1">
      <c r="A1400" s="96" t="s">
        <v>399</v>
      </c>
      <c r="B1400" s="237" t="s">
        <v>599</v>
      </c>
      <c r="C1400" s="97" t="s">
        <v>388</v>
      </c>
      <c r="D1400" s="97" t="s">
        <v>0</v>
      </c>
      <c r="E1400" s="94"/>
      <c r="F1400" s="94"/>
      <c r="G1400" s="94">
        <v>100</v>
      </c>
      <c r="H1400" s="79"/>
    </row>
    <row r="1401" spans="1:8" outlineLevel="1">
      <c r="A1401" s="97" t="s">
        <v>400</v>
      </c>
      <c r="B1401" s="236" t="s">
        <v>329</v>
      </c>
      <c r="C1401" s="97" t="s">
        <v>1</v>
      </c>
      <c r="D1401" s="97" t="s">
        <v>2</v>
      </c>
      <c r="E1401" s="94"/>
      <c r="F1401" s="94"/>
      <c r="G1401" s="94">
        <v>100</v>
      </c>
      <c r="H1401" s="79"/>
    </row>
    <row r="1402" spans="1:8" ht="31.5" outlineLevel="1">
      <c r="A1402" s="97" t="s">
        <v>411</v>
      </c>
      <c r="B1402" s="236" t="s">
        <v>730</v>
      </c>
      <c r="C1402" s="97" t="s">
        <v>3</v>
      </c>
      <c r="D1402" s="97" t="s">
        <v>4</v>
      </c>
      <c r="E1402" s="94"/>
      <c r="F1402" s="94"/>
      <c r="G1402" s="94">
        <v>100</v>
      </c>
      <c r="H1402" s="79"/>
    </row>
    <row r="1403" spans="1:8" ht="63" outlineLevel="1">
      <c r="A1403" s="98" t="s">
        <v>422</v>
      </c>
      <c r="B1403" s="99" t="s">
        <v>731</v>
      </c>
      <c r="C1403" s="97" t="s">
        <v>5</v>
      </c>
      <c r="D1403" s="97" t="s">
        <v>6</v>
      </c>
      <c r="E1403" s="94"/>
      <c r="F1403" s="94"/>
      <c r="G1403" s="94">
        <v>100</v>
      </c>
      <c r="H1403" s="79"/>
    </row>
    <row r="1404" spans="1:8" ht="31.5" outlineLevel="1">
      <c r="A1404" s="98" t="s">
        <v>732</v>
      </c>
      <c r="B1404" s="99" t="s">
        <v>733</v>
      </c>
      <c r="C1404" s="97" t="s">
        <v>7</v>
      </c>
      <c r="D1404" s="97" t="s">
        <v>6</v>
      </c>
      <c r="E1404" s="94"/>
      <c r="F1404" s="94"/>
      <c r="G1404" s="94">
        <v>100</v>
      </c>
      <c r="H1404" s="79"/>
    </row>
    <row r="1405" spans="1:8" outlineLevel="1">
      <c r="A1405" s="98" t="s">
        <v>734</v>
      </c>
      <c r="B1405" s="99" t="s">
        <v>735</v>
      </c>
      <c r="C1405" s="97" t="s">
        <v>3</v>
      </c>
      <c r="D1405" s="97" t="s">
        <v>7</v>
      </c>
      <c r="E1405" s="94"/>
      <c r="F1405" s="94"/>
      <c r="G1405" s="94">
        <v>100</v>
      </c>
      <c r="H1405" s="79"/>
    </row>
    <row r="1406" spans="1:8" outlineLevel="1">
      <c r="A1406" s="100">
        <v>2</v>
      </c>
      <c r="B1406" s="101" t="s">
        <v>440</v>
      </c>
      <c r="C1406" s="97"/>
      <c r="D1406" s="97"/>
      <c r="E1406" s="94"/>
      <c r="F1406" s="94"/>
      <c r="G1406" s="94"/>
      <c r="H1406" s="79"/>
    </row>
    <row r="1407" spans="1:8" ht="31.5" outlineLevel="1">
      <c r="A1407" s="98" t="s">
        <v>402</v>
      </c>
      <c r="B1407" s="99" t="s">
        <v>736</v>
      </c>
      <c r="C1407" s="97" t="s">
        <v>388</v>
      </c>
      <c r="D1407" s="97" t="s">
        <v>6</v>
      </c>
      <c r="E1407" s="94"/>
      <c r="F1407" s="94"/>
      <c r="G1407" s="94">
        <v>100</v>
      </c>
      <c r="H1407" s="79"/>
    </row>
    <row r="1408" spans="1:8" ht="63" outlineLevel="1">
      <c r="A1408" s="98" t="s">
        <v>403</v>
      </c>
      <c r="B1408" s="99" t="s">
        <v>641</v>
      </c>
      <c r="C1408" s="97" t="s">
        <v>7</v>
      </c>
      <c r="D1408" s="97" t="s">
        <v>8</v>
      </c>
      <c r="E1408" s="94"/>
      <c r="F1408" s="94"/>
      <c r="G1408" s="94">
        <v>100</v>
      </c>
      <c r="H1408" s="79"/>
    </row>
    <row r="1409" spans="1:8" ht="31.5" outlineLevel="1">
      <c r="A1409" s="98" t="s">
        <v>404</v>
      </c>
      <c r="B1409" s="99" t="s">
        <v>642</v>
      </c>
      <c r="C1409" s="97" t="s">
        <v>8</v>
      </c>
      <c r="D1409" s="97" t="s">
        <v>9</v>
      </c>
      <c r="E1409" s="94"/>
      <c r="F1409" s="94"/>
      <c r="G1409" s="94">
        <v>100</v>
      </c>
      <c r="H1409" s="79"/>
    </row>
    <row r="1410" spans="1:8" ht="47.25" outlineLevel="1">
      <c r="A1410" s="100">
        <v>3</v>
      </c>
      <c r="B1410" s="101" t="s">
        <v>313</v>
      </c>
      <c r="C1410" s="97"/>
      <c r="D1410" s="97"/>
      <c r="E1410" s="94"/>
      <c r="F1410" s="94"/>
      <c r="G1410" s="94"/>
      <c r="H1410" s="79"/>
    </row>
    <row r="1411" spans="1:8" ht="31.5" outlineLevel="1">
      <c r="A1411" s="98" t="s">
        <v>441</v>
      </c>
      <c r="B1411" s="99" t="s">
        <v>314</v>
      </c>
      <c r="C1411" s="97" t="s">
        <v>9</v>
      </c>
      <c r="D1411" s="97" t="s">
        <v>8</v>
      </c>
      <c r="E1411" s="94"/>
      <c r="F1411" s="94"/>
      <c r="G1411" s="94">
        <v>100</v>
      </c>
      <c r="H1411" s="79"/>
    </row>
    <row r="1412" spans="1:8" outlineLevel="1">
      <c r="A1412" s="98" t="s">
        <v>359</v>
      </c>
      <c r="B1412" s="99" t="s">
        <v>315</v>
      </c>
      <c r="C1412" s="97" t="s">
        <v>9</v>
      </c>
      <c r="D1412" s="97" t="s">
        <v>10</v>
      </c>
      <c r="E1412" s="94"/>
      <c r="F1412" s="94"/>
      <c r="G1412" s="94">
        <v>100</v>
      </c>
      <c r="H1412" s="79"/>
    </row>
    <row r="1413" spans="1:8" outlineLevel="1">
      <c r="A1413" s="98" t="s">
        <v>361</v>
      </c>
      <c r="B1413" s="99" t="s">
        <v>316</v>
      </c>
      <c r="C1413" s="97" t="s">
        <v>10</v>
      </c>
      <c r="D1413" s="97" t="s">
        <v>11</v>
      </c>
      <c r="E1413" s="94"/>
      <c r="F1413" s="94"/>
      <c r="G1413" s="94">
        <v>100</v>
      </c>
      <c r="H1413" s="79"/>
    </row>
    <row r="1414" spans="1:8" outlineLevel="1">
      <c r="A1414" s="98" t="s">
        <v>317</v>
      </c>
      <c r="B1414" s="99" t="s">
        <v>318</v>
      </c>
      <c r="C1414" s="97" t="s">
        <v>11</v>
      </c>
      <c r="D1414" s="97" t="s">
        <v>12</v>
      </c>
      <c r="E1414" s="94"/>
      <c r="F1414" s="94"/>
      <c r="G1414" s="94">
        <v>100</v>
      </c>
      <c r="H1414" s="79"/>
    </row>
    <row r="1415" spans="1:8" outlineLevel="1">
      <c r="A1415" s="98" t="s">
        <v>319</v>
      </c>
      <c r="B1415" s="99" t="s">
        <v>320</v>
      </c>
      <c r="C1415" s="97" t="s">
        <v>12</v>
      </c>
      <c r="D1415" s="97" t="s">
        <v>13</v>
      </c>
      <c r="E1415" s="94"/>
      <c r="F1415" s="94"/>
      <c r="G1415" s="94">
        <v>100</v>
      </c>
      <c r="H1415" s="79"/>
    </row>
    <row r="1416" spans="1:8" outlineLevel="1">
      <c r="A1416" s="100">
        <v>4</v>
      </c>
      <c r="B1416" s="101" t="s">
        <v>623</v>
      </c>
      <c r="C1416" s="97"/>
      <c r="D1416" s="97"/>
      <c r="E1416" s="94"/>
      <c r="F1416" s="94"/>
      <c r="G1416" s="94"/>
      <c r="H1416" s="79"/>
    </row>
    <row r="1417" spans="1:8" ht="31.5" outlineLevel="1">
      <c r="A1417" s="97" t="s">
        <v>406</v>
      </c>
      <c r="B1417" s="236" t="s">
        <v>321</v>
      </c>
      <c r="C1417" s="97" t="s">
        <v>13</v>
      </c>
      <c r="D1417" s="97" t="s">
        <v>13</v>
      </c>
      <c r="E1417" s="94"/>
      <c r="F1417" s="94"/>
      <c r="G1417" s="94">
        <v>100</v>
      </c>
      <c r="H1417" s="79"/>
    </row>
    <row r="1418" spans="1:8" ht="63" outlineLevel="1">
      <c r="A1418" s="97" t="s">
        <v>407</v>
      </c>
      <c r="B1418" s="236" t="s">
        <v>621</v>
      </c>
      <c r="C1418" s="97" t="s">
        <v>13</v>
      </c>
      <c r="D1418" s="97" t="s">
        <v>14</v>
      </c>
      <c r="E1418" s="94"/>
      <c r="F1418" s="94"/>
      <c r="G1418" s="94">
        <v>100</v>
      </c>
      <c r="H1418" s="79"/>
    </row>
    <row r="1419" spans="1:8" ht="31.5" outlineLevel="1">
      <c r="A1419" s="97" t="s">
        <v>408</v>
      </c>
      <c r="B1419" s="236" t="s">
        <v>764</v>
      </c>
      <c r="C1419" s="97" t="s">
        <v>13</v>
      </c>
      <c r="D1419" s="97" t="s">
        <v>14</v>
      </c>
      <c r="E1419" s="94"/>
      <c r="F1419" s="94"/>
      <c r="G1419" s="94">
        <v>100</v>
      </c>
      <c r="H1419" s="79"/>
    </row>
    <row r="1420" spans="1:8" ht="31.5" outlineLevel="1">
      <c r="A1420" s="97" t="s">
        <v>222</v>
      </c>
      <c r="B1420" s="236" t="s">
        <v>765</v>
      </c>
      <c r="C1420" s="97" t="s">
        <v>14</v>
      </c>
      <c r="D1420" s="97" t="s">
        <v>15</v>
      </c>
      <c r="E1420" s="94"/>
      <c r="F1420" s="94"/>
      <c r="G1420" s="94">
        <v>100</v>
      </c>
      <c r="H1420" s="79"/>
    </row>
    <row r="1421" spans="1:8" outlineLevel="1">
      <c r="G1421" s="154" t="s">
        <v>913</v>
      </c>
      <c r="H1421" s="154" t="s">
        <v>378</v>
      </c>
    </row>
    <row r="1422" spans="1:8" outlineLevel="1">
      <c r="H1422" s="154" t="s">
        <v>709</v>
      </c>
    </row>
    <row r="1423" spans="1:8" outlineLevel="1">
      <c r="H1423" s="154" t="s">
        <v>266</v>
      </c>
    </row>
    <row r="1424" spans="1:8" outlineLevel="1">
      <c r="H1424" s="154"/>
    </row>
    <row r="1425" spans="1:8" ht="15.75" customHeight="1" outlineLevel="1">
      <c r="A1425" s="742" t="s">
        <v>628</v>
      </c>
      <c r="B1425" s="742"/>
      <c r="C1425" s="742"/>
      <c r="D1425" s="742"/>
      <c r="E1425" s="742"/>
      <c r="F1425" s="742"/>
      <c r="G1425" s="742"/>
      <c r="H1425" s="742"/>
    </row>
    <row r="1426" spans="1:8" ht="15.75" customHeight="1" outlineLevel="1">
      <c r="A1426" s="742" t="s">
        <v>455</v>
      </c>
      <c r="B1426" s="742"/>
      <c r="C1426" s="742"/>
      <c r="D1426" s="742"/>
      <c r="E1426" s="742"/>
      <c r="F1426" s="742"/>
      <c r="G1426" s="742"/>
      <c r="H1426" s="742"/>
    </row>
    <row r="1427" spans="1:8" outlineLevel="1">
      <c r="H1427" s="154" t="s">
        <v>322</v>
      </c>
    </row>
    <row r="1428" spans="1:8" outlineLevel="1">
      <c r="H1428" s="154" t="s">
        <v>323</v>
      </c>
    </row>
    <row r="1429" spans="1:8" outlineLevel="1">
      <c r="H1429" s="154" t="s">
        <v>324</v>
      </c>
    </row>
    <row r="1430" spans="1:8" outlineLevel="1">
      <c r="H1430" s="230" t="s">
        <v>325</v>
      </c>
    </row>
    <row r="1431" spans="1:8" outlineLevel="1">
      <c r="H1431" s="154" t="s">
        <v>2331</v>
      </c>
    </row>
    <row r="1432" spans="1:8" outlineLevel="1">
      <c r="H1432" s="154" t="s">
        <v>261</v>
      </c>
    </row>
    <row r="1433" spans="1:8" outlineLevel="1">
      <c r="A1433" s="86"/>
    </row>
    <row r="1434" spans="1:8" ht="31.5" customHeight="1" outlineLevel="1">
      <c r="A1434" s="748" t="s">
        <v>375</v>
      </c>
      <c r="B1434" s="749"/>
      <c r="C1434" s="749"/>
      <c r="D1434" s="749"/>
      <c r="E1434" s="749"/>
      <c r="F1434" s="749"/>
      <c r="G1434" s="749"/>
      <c r="H1434" s="749"/>
    </row>
    <row r="1435" spans="1:8" outlineLevel="1">
      <c r="A1435" s="745"/>
      <c r="B1435" s="745"/>
      <c r="C1435" s="745"/>
      <c r="D1435" s="745"/>
      <c r="E1435" s="745"/>
      <c r="F1435" s="745"/>
      <c r="G1435" s="745"/>
      <c r="H1435" s="745"/>
    </row>
    <row r="1436" spans="1:8" ht="15.75" customHeight="1" outlineLevel="1">
      <c r="A1436" s="746" t="s">
        <v>2332</v>
      </c>
      <c r="B1436" s="746"/>
      <c r="C1436" s="746"/>
      <c r="D1436" s="746"/>
      <c r="E1436" s="746"/>
      <c r="F1436" s="746"/>
      <c r="G1436" s="746"/>
      <c r="H1436" s="746"/>
    </row>
    <row r="1437" spans="1:8" ht="16.5" outlineLevel="1" thickBot="1">
      <c r="A1437" s="87"/>
      <c r="B1437" s="666"/>
      <c r="C1437" s="231"/>
      <c r="D1437" s="231"/>
      <c r="E1437" s="231"/>
      <c r="F1437" s="231"/>
      <c r="G1437" s="231"/>
      <c r="H1437" s="231"/>
    </row>
    <row r="1438" spans="1:8" ht="15.75" customHeight="1" outlineLevel="1">
      <c r="A1438" s="750" t="s">
        <v>397</v>
      </c>
      <c r="B1438" s="753" t="s">
        <v>649</v>
      </c>
      <c r="C1438" s="756" t="s">
        <v>719</v>
      </c>
      <c r="D1438" s="756"/>
      <c r="E1438" s="756"/>
      <c r="F1438" s="756"/>
      <c r="G1438" s="757" t="s">
        <v>629</v>
      </c>
      <c r="H1438" s="759" t="s">
        <v>630</v>
      </c>
    </row>
    <row r="1439" spans="1:8" outlineLevel="1">
      <c r="A1439" s="751"/>
      <c r="B1439" s="754"/>
      <c r="C1439" s="704"/>
      <c r="D1439" s="704"/>
      <c r="E1439" s="704"/>
      <c r="F1439" s="704"/>
      <c r="G1439" s="703"/>
      <c r="H1439" s="760"/>
    </row>
    <row r="1440" spans="1:8" ht="32.25" outlineLevel="1" thickBot="1">
      <c r="A1440" s="752"/>
      <c r="B1440" s="755"/>
      <c r="C1440" s="88" t="s">
        <v>631</v>
      </c>
      <c r="D1440" s="88" t="s">
        <v>632</v>
      </c>
      <c r="E1440" s="88" t="s">
        <v>631</v>
      </c>
      <c r="F1440" s="88" t="s">
        <v>632</v>
      </c>
      <c r="G1440" s="758"/>
      <c r="H1440" s="761"/>
    </row>
    <row r="1441" spans="1:8" outlineLevel="1">
      <c r="A1441" s="89">
        <v>1</v>
      </c>
      <c r="B1441" s="604">
        <v>2</v>
      </c>
      <c r="C1441" s="90">
        <v>3</v>
      </c>
      <c r="D1441" s="90">
        <v>4</v>
      </c>
      <c r="E1441" s="90"/>
      <c r="F1441" s="90"/>
      <c r="G1441" s="91">
        <v>5</v>
      </c>
      <c r="H1441" s="604">
        <v>6</v>
      </c>
    </row>
    <row r="1442" spans="1:8" outlineLevel="1">
      <c r="A1442" s="89">
        <v>1</v>
      </c>
      <c r="B1442" s="92" t="s">
        <v>598</v>
      </c>
      <c r="C1442" s="93"/>
      <c r="D1442" s="93"/>
      <c r="E1442" s="94"/>
      <c r="F1442" s="94"/>
      <c r="G1442" s="95"/>
      <c r="H1442" s="663"/>
    </row>
    <row r="1443" spans="1:8" outlineLevel="1">
      <c r="A1443" s="96" t="s">
        <v>399</v>
      </c>
      <c r="B1443" s="237" t="s">
        <v>599</v>
      </c>
      <c r="C1443" s="97" t="s">
        <v>388</v>
      </c>
      <c r="D1443" s="97" t="s">
        <v>0</v>
      </c>
      <c r="E1443" s="94"/>
      <c r="F1443" s="94"/>
      <c r="G1443" s="94">
        <v>100</v>
      </c>
      <c r="H1443" s="79"/>
    </row>
    <row r="1444" spans="1:8" outlineLevel="1">
      <c r="A1444" s="97" t="s">
        <v>400</v>
      </c>
      <c r="B1444" s="236" t="s">
        <v>329</v>
      </c>
      <c r="C1444" s="97" t="s">
        <v>1</v>
      </c>
      <c r="D1444" s="97" t="s">
        <v>2</v>
      </c>
      <c r="E1444" s="94"/>
      <c r="F1444" s="94"/>
      <c r="G1444" s="94">
        <v>100</v>
      </c>
      <c r="H1444" s="79"/>
    </row>
    <row r="1445" spans="1:8" ht="31.5" outlineLevel="1">
      <c r="A1445" s="97" t="s">
        <v>411</v>
      </c>
      <c r="B1445" s="236" t="s">
        <v>730</v>
      </c>
      <c r="C1445" s="97" t="s">
        <v>3</v>
      </c>
      <c r="D1445" s="97" t="s">
        <v>4</v>
      </c>
      <c r="E1445" s="94"/>
      <c r="F1445" s="94"/>
      <c r="G1445" s="94">
        <v>100</v>
      </c>
      <c r="H1445" s="79"/>
    </row>
    <row r="1446" spans="1:8" ht="63" outlineLevel="1">
      <c r="A1446" s="98" t="s">
        <v>422</v>
      </c>
      <c r="B1446" s="99" t="s">
        <v>731</v>
      </c>
      <c r="C1446" s="97" t="s">
        <v>5</v>
      </c>
      <c r="D1446" s="97" t="s">
        <v>6</v>
      </c>
      <c r="E1446" s="94"/>
      <c r="F1446" s="94"/>
      <c r="G1446" s="94">
        <v>100</v>
      </c>
      <c r="H1446" s="79"/>
    </row>
    <row r="1447" spans="1:8" ht="31.5" outlineLevel="1">
      <c r="A1447" s="98" t="s">
        <v>732</v>
      </c>
      <c r="B1447" s="99" t="s">
        <v>733</v>
      </c>
      <c r="C1447" s="97" t="s">
        <v>7</v>
      </c>
      <c r="D1447" s="97" t="s">
        <v>6</v>
      </c>
      <c r="E1447" s="94"/>
      <c r="F1447" s="94"/>
      <c r="G1447" s="94">
        <v>100</v>
      </c>
      <c r="H1447" s="79"/>
    </row>
    <row r="1448" spans="1:8" outlineLevel="1">
      <c r="A1448" s="98" t="s">
        <v>734</v>
      </c>
      <c r="B1448" s="99" t="s">
        <v>735</v>
      </c>
      <c r="C1448" s="97" t="s">
        <v>3</v>
      </c>
      <c r="D1448" s="97" t="s">
        <v>7</v>
      </c>
      <c r="E1448" s="94"/>
      <c r="F1448" s="94"/>
      <c r="G1448" s="94">
        <v>100</v>
      </c>
      <c r="H1448" s="79"/>
    </row>
    <row r="1449" spans="1:8" outlineLevel="1">
      <c r="A1449" s="100">
        <v>2</v>
      </c>
      <c r="B1449" s="101" t="s">
        <v>440</v>
      </c>
      <c r="C1449" s="97"/>
      <c r="D1449" s="97"/>
      <c r="E1449" s="94"/>
      <c r="F1449" s="94"/>
      <c r="G1449" s="94"/>
      <c r="H1449" s="79"/>
    </row>
    <row r="1450" spans="1:8" ht="31.5" outlineLevel="1">
      <c r="A1450" s="98" t="s">
        <v>402</v>
      </c>
      <c r="B1450" s="99" t="s">
        <v>736</v>
      </c>
      <c r="C1450" s="97" t="s">
        <v>388</v>
      </c>
      <c r="D1450" s="97" t="s">
        <v>6</v>
      </c>
      <c r="E1450" s="94"/>
      <c r="F1450" s="94"/>
      <c r="G1450" s="268">
        <v>100</v>
      </c>
      <c r="H1450" s="79"/>
    </row>
    <row r="1451" spans="1:8" ht="63" outlineLevel="1">
      <c r="A1451" s="98" t="s">
        <v>403</v>
      </c>
      <c r="B1451" s="99" t="s">
        <v>641</v>
      </c>
      <c r="C1451" s="97" t="s">
        <v>7</v>
      </c>
      <c r="D1451" s="97" t="s">
        <v>8</v>
      </c>
      <c r="E1451" s="94"/>
      <c r="F1451" s="94"/>
      <c r="G1451" s="269">
        <v>100</v>
      </c>
      <c r="H1451" s="79"/>
    </row>
    <row r="1452" spans="1:8" ht="31.5" outlineLevel="1">
      <c r="A1452" s="98" t="s">
        <v>404</v>
      </c>
      <c r="B1452" s="99" t="s">
        <v>642</v>
      </c>
      <c r="C1452" s="97" t="s">
        <v>8</v>
      </c>
      <c r="D1452" s="97" t="s">
        <v>9</v>
      </c>
      <c r="E1452" s="94"/>
      <c r="F1452" s="94"/>
      <c r="G1452" s="94">
        <v>100</v>
      </c>
      <c r="H1452" s="79"/>
    </row>
    <row r="1453" spans="1:8" ht="47.25" outlineLevel="1">
      <c r="A1453" s="100">
        <v>3</v>
      </c>
      <c r="B1453" s="101" t="s">
        <v>313</v>
      </c>
      <c r="C1453" s="97"/>
      <c r="D1453" s="97"/>
      <c r="E1453" s="94"/>
      <c r="F1453" s="94"/>
      <c r="G1453" s="94"/>
      <c r="H1453" s="79"/>
    </row>
    <row r="1454" spans="1:8" ht="31.5" outlineLevel="1">
      <c r="A1454" s="98" t="s">
        <v>441</v>
      </c>
      <c r="B1454" s="99" t="s">
        <v>314</v>
      </c>
      <c r="C1454" s="97" t="s">
        <v>9</v>
      </c>
      <c r="D1454" s="97" t="s">
        <v>8</v>
      </c>
      <c r="E1454" s="94"/>
      <c r="F1454" s="94"/>
      <c r="G1454" s="94">
        <v>100</v>
      </c>
      <c r="H1454" s="79"/>
    </row>
    <row r="1455" spans="1:8" outlineLevel="1">
      <c r="A1455" s="98" t="s">
        <v>359</v>
      </c>
      <c r="B1455" s="99" t="s">
        <v>315</v>
      </c>
      <c r="C1455" s="97" t="s">
        <v>9</v>
      </c>
      <c r="D1455" s="97" t="s">
        <v>10</v>
      </c>
      <c r="E1455" s="94"/>
      <c r="F1455" s="94"/>
      <c r="G1455" s="94">
        <v>100</v>
      </c>
      <c r="H1455" s="79"/>
    </row>
    <row r="1456" spans="1:8" outlineLevel="1">
      <c r="A1456" s="98" t="s">
        <v>361</v>
      </c>
      <c r="B1456" s="99" t="s">
        <v>316</v>
      </c>
      <c r="C1456" s="97" t="s">
        <v>10</v>
      </c>
      <c r="D1456" s="97" t="s">
        <v>11</v>
      </c>
      <c r="E1456" s="94"/>
      <c r="F1456" s="94"/>
      <c r="G1456" s="94">
        <v>100</v>
      </c>
      <c r="H1456" s="79"/>
    </row>
    <row r="1457" spans="1:8" outlineLevel="1">
      <c r="A1457" s="98" t="s">
        <v>317</v>
      </c>
      <c r="B1457" s="99" t="s">
        <v>318</v>
      </c>
      <c r="C1457" s="97" t="s">
        <v>11</v>
      </c>
      <c r="D1457" s="97" t="s">
        <v>12</v>
      </c>
      <c r="E1457" s="94"/>
      <c r="F1457" s="94"/>
      <c r="G1457" s="94">
        <v>100</v>
      </c>
      <c r="H1457" s="79"/>
    </row>
    <row r="1458" spans="1:8" outlineLevel="1">
      <c r="A1458" s="98" t="s">
        <v>319</v>
      </c>
      <c r="B1458" s="99" t="s">
        <v>320</v>
      </c>
      <c r="C1458" s="97" t="s">
        <v>12</v>
      </c>
      <c r="D1458" s="97" t="s">
        <v>13</v>
      </c>
      <c r="E1458" s="94"/>
      <c r="F1458" s="94"/>
      <c r="G1458" s="94">
        <v>100</v>
      </c>
      <c r="H1458" s="79"/>
    </row>
    <row r="1459" spans="1:8" outlineLevel="1">
      <c r="A1459" s="100">
        <v>4</v>
      </c>
      <c r="B1459" s="101" t="s">
        <v>623</v>
      </c>
      <c r="C1459" s="97"/>
      <c r="D1459" s="97"/>
      <c r="E1459" s="94"/>
      <c r="F1459" s="94"/>
      <c r="G1459" s="94"/>
      <c r="H1459" s="79"/>
    </row>
    <row r="1460" spans="1:8" ht="31.5" outlineLevel="1">
      <c r="A1460" s="97" t="s">
        <v>406</v>
      </c>
      <c r="B1460" s="236" t="s">
        <v>321</v>
      </c>
      <c r="C1460" s="97" t="s">
        <v>13</v>
      </c>
      <c r="D1460" s="97" t="s">
        <v>13</v>
      </c>
      <c r="E1460" s="94"/>
      <c r="F1460" s="94"/>
      <c r="G1460" s="94">
        <v>100</v>
      </c>
      <c r="H1460" s="79"/>
    </row>
    <row r="1461" spans="1:8" ht="63" outlineLevel="1">
      <c r="A1461" s="97" t="s">
        <v>407</v>
      </c>
      <c r="B1461" s="236" t="s">
        <v>621</v>
      </c>
      <c r="C1461" s="97" t="s">
        <v>13</v>
      </c>
      <c r="D1461" s="97" t="s">
        <v>14</v>
      </c>
      <c r="E1461" s="94"/>
      <c r="F1461" s="94"/>
      <c r="G1461" s="94">
        <v>100</v>
      </c>
      <c r="H1461" s="79"/>
    </row>
    <row r="1462" spans="1:8" ht="31.5" outlineLevel="1">
      <c r="A1462" s="97" t="s">
        <v>408</v>
      </c>
      <c r="B1462" s="236" t="s">
        <v>764</v>
      </c>
      <c r="C1462" s="97" t="s">
        <v>13</v>
      </c>
      <c r="D1462" s="97" t="s">
        <v>14</v>
      </c>
      <c r="E1462" s="94"/>
      <c r="F1462" s="94"/>
      <c r="G1462" s="94">
        <v>100</v>
      </c>
      <c r="H1462" s="79"/>
    </row>
    <row r="1463" spans="1:8" ht="31.5" outlineLevel="1">
      <c r="A1463" s="97" t="s">
        <v>222</v>
      </c>
      <c r="B1463" s="236" t="s">
        <v>765</v>
      </c>
      <c r="C1463" s="97" t="s">
        <v>14</v>
      </c>
      <c r="D1463" s="97" t="s">
        <v>15</v>
      </c>
      <c r="E1463" s="94"/>
      <c r="F1463" s="94"/>
      <c r="G1463" s="94">
        <v>100</v>
      </c>
      <c r="H1463" s="79"/>
    </row>
    <row r="1464" spans="1:8" outlineLevel="1">
      <c r="G1464" s="154" t="s">
        <v>914</v>
      </c>
      <c r="H1464" s="154" t="s">
        <v>378</v>
      </c>
    </row>
    <row r="1465" spans="1:8" outlineLevel="1">
      <c r="H1465" s="154" t="s">
        <v>709</v>
      </c>
    </row>
    <row r="1466" spans="1:8" outlineLevel="1">
      <c r="H1466" s="154" t="s">
        <v>266</v>
      </c>
    </row>
    <row r="1467" spans="1:8" outlineLevel="1">
      <c r="H1467" s="154"/>
    </row>
    <row r="1468" spans="1:8" ht="15.75" customHeight="1" outlineLevel="1">
      <c r="A1468" s="742" t="s">
        <v>628</v>
      </c>
      <c r="B1468" s="742"/>
      <c r="C1468" s="742"/>
      <c r="D1468" s="742"/>
      <c r="E1468" s="742"/>
      <c r="F1468" s="742"/>
      <c r="G1468" s="742"/>
      <c r="H1468" s="742"/>
    </row>
    <row r="1469" spans="1:8" ht="15.75" customHeight="1" outlineLevel="1">
      <c r="A1469" s="742" t="s">
        <v>455</v>
      </c>
      <c r="B1469" s="742"/>
      <c r="C1469" s="742"/>
      <c r="D1469" s="742"/>
      <c r="E1469" s="742"/>
      <c r="F1469" s="742"/>
      <c r="G1469" s="742"/>
      <c r="H1469" s="742"/>
    </row>
    <row r="1470" spans="1:8" outlineLevel="1">
      <c r="H1470" s="154" t="s">
        <v>322</v>
      </c>
    </row>
    <row r="1471" spans="1:8" outlineLevel="1">
      <c r="H1471" s="154" t="s">
        <v>323</v>
      </c>
    </row>
    <row r="1472" spans="1:8" outlineLevel="1">
      <c r="H1472" s="154" t="s">
        <v>324</v>
      </c>
    </row>
    <row r="1473" spans="1:8" outlineLevel="1">
      <c r="H1473" s="230" t="s">
        <v>325</v>
      </c>
    </row>
    <row r="1474" spans="1:8" outlineLevel="1">
      <c r="H1474" s="154" t="s">
        <v>2331</v>
      </c>
    </row>
    <row r="1475" spans="1:8" outlineLevel="1">
      <c r="H1475" s="154" t="s">
        <v>261</v>
      </c>
    </row>
    <row r="1476" spans="1:8" outlineLevel="1">
      <c r="A1476" s="86"/>
    </row>
    <row r="1477" spans="1:8" ht="35.25" customHeight="1" outlineLevel="1">
      <c r="A1477" s="748" t="s">
        <v>1189</v>
      </c>
      <c r="B1477" s="749"/>
      <c r="C1477" s="749"/>
      <c r="D1477" s="749"/>
      <c r="E1477" s="749"/>
      <c r="F1477" s="749"/>
      <c r="G1477" s="749"/>
      <c r="H1477" s="749"/>
    </row>
    <row r="1478" spans="1:8" outlineLevel="1">
      <c r="A1478" s="745"/>
      <c r="B1478" s="745"/>
      <c r="C1478" s="745"/>
      <c r="D1478" s="745"/>
      <c r="E1478" s="745"/>
      <c r="F1478" s="745"/>
      <c r="G1478" s="745"/>
      <c r="H1478" s="745"/>
    </row>
    <row r="1479" spans="1:8" ht="15.75" customHeight="1" outlineLevel="1">
      <c r="A1479" s="746" t="s">
        <v>2332</v>
      </c>
      <c r="B1479" s="746"/>
      <c r="C1479" s="746"/>
      <c r="D1479" s="746"/>
      <c r="E1479" s="746"/>
      <c r="F1479" s="746"/>
      <c r="G1479" s="746"/>
      <c r="H1479" s="746"/>
    </row>
    <row r="1480" spans="1:8" ht="16.5" outlineLevel="1" thickBot="1">
      <c r="A1480" s="87"/>
      <c r="B1480" s="666"/>
      <c r="C1480" s="231"/>
      <c r="D1480" s="231"/>
      <c r="E1480" s="231"/>
      <c r="F1480" s="231"/>
      <c r="G1480" s="231"/>
      <c r="H1480" s="231"/>
    </row>
    <row r="1481" spans="1:8" ht="15.75" customHeight="1" outlineLevel="1">
      <c r="A1481" s="750" t="s">
        <v>397</v>
      </c>
      <c r="B1481" s="753" t="s">
        <v>649</v>
      </c>
      <c r="C1481" s="756" t="s">
        <v>719</v>
      </c>
      <c r="D1481" s="756"/>
      <c r="E1481" s="756"/>
      <c r="F1481" s="756"/>
      <c r="G1481" s="757" t="s">
        <v>629</v>
      </c>
      <c r="H1481" s="759" t="s">
        <v>630</v>
      </c>
    </row>
    <row r="1482" spans="1:8" outlineLevel="1">
      <c r="A1482" s="751"/>
      <c r="B1482" s="754"/>
      <c r="C1482" s="704"/>
      <c r="D1482" s="704"/>
      <c r="E1482" s="704"/>
      <c r="F1482" s="704"/>
      <c r="G1482" s="703"/>
      <c r="H1482" s="760"/>
    </row>
    <row r="1483" spans="1:8" ht="32.25" outlineLevel="1" thickBot="1">
      <c r="A1483" s="752"/>
      <c r="B1483" s="755"/>
      <c r="C1483" s="88" t="s">
        <v>631</v>
      </c>
      <c r="D1483" s="88" t="s">
        <v>632</v>
      </c>
      <c r="E1483" s="88" t="s">
        <v>631</v>
      </c>
      <c r="F1483" s="88" t="s">
        <v>632</v>
      </c>
      <c r="G1483" s="758"/>
      <c r="H1483" s="761"/>
    </row>
    <row r="1484" spans="1:8" outlineLevel="1">
      <c r="A1484" s="89">
        <v>1</v>
      </c>
      <c r="B1484" s="604">
        <v>2</v>
      </c>
      <c r="C1484" s="90">
        <v>3</v>
      </c>
      <c r="D1484" s="90">
        <v>4</v>
      </c>
      <c r="E1484" s="90"/>
      <c r="F1484" s="90"/>
      <c r="G1484" s="91">
        <v>5</v>
      </c>
      <c r="H1484" s="604">
        <v>6</v>
      </c>
    </row>
    <row r="1485" spans="1:8" outlineLevel="1">
      <c r="A1485" s="89">
        <v>1</v>
      </c>
      <c r="B1485" s="92" t="s">
        <v>598</v>
      </c>
      <c r="C1485" s="93"/>
      <c r="D1485" s="93"/>
      <c r="E1485" s="94"/>
      <c r="F1485" s="94"/>
      <c r="G1485" s="95"/>
      <c r="H1485" s="663"/>
    </row>
    <row r="1486" spans="1:8" outlineLevel="1">
      <c r="A1486" s="96" t="s">
        <v>399</v>
      </c>
      <c r="B1486" s="237" t="s">
        <v>599</v>
      </c>
      <c r="C1486" s="97" t="s">
        <v>9</v>
      </c>
      <c r="D1486" s="97" t="s">
        <v>169</v>
      </c>
      <c r="E1486" s="94"/>
      <c r="F1486" s="94"/>
      <c r="G1486" s="94">
        <v>100</v>
      </c>
      <c r="H1486" s="79"/>
    </row>
    <row r="1487" spans="1:8" outlineLevel="1">
      <c r="A1487" s="97" t="s">
        <v>400</v>
      </c>
      <c r="B1487" s="236" t="s">
        <v>329</v>
      </c>
      <c r="C1487" s="97" t="s">
        <v>170</v>
      </c>
      <c r="D1487" s="97" t="s">
        <v>326</v>
      </c>
      <c r="E1487" s="94"/>
      <c r="F1487" s="94"/>
      <c r="G1487" s="94">
        <v>100</v>
      </c>
      <c r="H1487" s="79"/>
    </row>
    <row r="1488" spans="1:8" ht="31.5" outlineLevel="1">
      <c r="A1488" s="97" t="s">
        <v>411</v>
      </c>
      <c r="B1488" s="236" t="s">
        <v>730</v>
      </c>
      <c r="C1488" s="97" t="s">
        <v>170</v>
      </c>
      <c r="D1488" s="97" t="s">
        <v>326</v>
      </c>
      <c r="E1488" s="94"/>
      <c r="F1488" s="94"/>
      <c r="G1488" s="94">
        <v>100</v>
      </c>
      <c r="H1488" s="79"/>
    </row>
    <row r="1489" spans="1:8" ht="63" outlineLevel="1">
      <c r="A1489" s="98" t="s">
        <v>422</v>
      </c>
      <c r="B1489" s="99" t="s">
        <v>731</v>
      </c>
      <c r="C1489" s="97" t="s">
        <v>172</v>
      </c>
      <c r="D1489" s="97" t="s">
        <v>175</v>
      </c>
      <c r="E1489" s="94"/>
      <c r="F1489" s="94"/>
      <c r="G1489" s="94">
        <v>100</v>
      </c>
      <c r="H1489" s="79"/>
    </row>
    <row r="1490" spans="1:8" ht="31.5" outlineLevel="1">
      <c r="A1490" s="98" t="s">
        <v>732</v>
      </c>
      <c r="B1490" s="99" t="s">
        <v>733</v>
      </c>
      <c r="C1490" s="97" t="s">
        <v>328</v>
      </c>
      <c r="D1490" s="97" t="s">
        <v>175</v>
      </c>
      <c r="E1490" s="94"/>
      <c r="F1490" s="94"/>
      <c r="G1490" s="94">
        <v>100</v>
      </c>
      <c r="H1490" s="79"/>
    </row>
    <row r="1491" spans="1:8" outlineLevel="1">
      <c r="A1491" s="98" t="s">
        <v>734</v>
      </c>
      <c r="B1491" s="99" t="s">
        <v>735</v>
      </c>
      <c r="C1491" s="97" t="s">
        <v>175</v>
      </c>
      <c r="D1491" s="97" t="s">
        <v>482</v>
      </c>
      <c r="E1491" s="94"/>
      <c r="F1491" s="94"/>
      <c r="G1491" s="94">
        <v>100</v>
      </c>
      <c r="H1491" s="79"/>
    </row>
    <row r="1492" spans="1:8" outlineLevel="1">
      <c r="A1492" s="100">
        <v>2</v>
      </c>
      <c r="B1492" s="101" t="s">
        <v>440</v>
      </c>
      <c r="C1492" s="97"/>
      <c r="D1492" s="97"/>
      <c r="E1492" s="94"/>
      <c r="F1492" s="94"/>
      <c r="G1492" s="94"/>
      <c r="H1492" s="79"/>
    </row>
    <row r="1493" spans="1:8" ht="31.5" outlineLevel="1">
      <c r="A1493" s="98" t="s">
        <v>402</v>
      </c>
      <c r="B1493" s="99" t="s">
        <v>736</v>
      </c>
      <c r="C1493" s="97" t="s">
        <v>482</v>
      </c>
      <c r="D1493" s="97" t="s">
        <v>176</v>
      </c>
      <c r="E1493" s="94"/>
      <c r="F1493" s="94"/>
      <c r="G1493" s="94">
        <v>100</v>
      </c>
      <c r="H1493" s="79"/>
    </row>
    <row r="1494" spans="1:8" ht="63" outlineLevel="1">
      <c r="A1494" s="98" t="s">
        <v>403</v>
      </c>
      <c r="B1494" s="99" t="s">
        <v>641</v>
      </c>
      <c r="C1494" s="97" t="s">
        <v>482</v>
      </c>
      <c r="D1494" s="97" t="s">
        <v>176</v>
      </c>
      <c r="E1494" s="94"/>
      <c r="F1494" s="94"/>
      <c r="G1494" s="94">
        <v>100</v>
      </c>
      <c r="H1494" s="79"/>
    </row>
    <row r="1495" spans="1:8" ht="31.5" outlineLevel="1">
      <c r="A1495" s="98" t="s">
        <v>404</v>
      </c>
      <c r="B1495" s="99" t="s">
        <v>642</v>
      </c>
      <c r="C1495" s="97" t="s">
        <v>482</v>
      </c>
      <c r="D1495" s="97" t="s">
        <v>176</v>
      </c>
      <c r="E1495" s="94"/>
      <c r="F1495" s="94"/>
      <c r="G1495" s="94">
        <v>100</v>
      </c>
      <c r="H1495" s="79"/>
    </row>
    <row r="1496" spans="1:8" ht="47.25" outlineLevel="1">
      <c r="A1496" s="100">
        <v>3</v>
      </c>
      <c r="B1496" s="101" t="s">
        <v>313</v>
      </c>
      <c r="C1496" s="97"/>
      <c r="D1496" s="97"/>
      <c r="E1496" s="94"/>
      <c r="F1496" s="94"/>
      <c r="G1496" s="94"/>
      <c r="H1496" s="79"/>
    </row>
    <row r="1497" spans="1:8" ht="31.5" outlineLevel="1">
      <c r="A1497" s="98" t="s">
        <v>441</v>
      </c>
      <c r="B1497" s="99" t="s">
        <v>314</v>
      </c>
      <c r="C1497" s="97" t="s">
        <v>176</v>
      </c>
      <c r="D1497" s="97" t="s">
        <v>177</v>
      </c>
      <c r="E1497" s="94"/>
      <c r="F1497" s="94"/>
      <c r="G1497" s="94">
        <v>100</v>
      </c>
      <c r="H1497" s="79"/>
    </row>
    <row r="1498" spans="1:8" outlineLevel="1">
      <c r="A1498" s="98" t="s">
        <v>359</v>
      </c>
      <c r="B1498" s="99" t="s">
        <v>315</v>
      </c>
      <c r="C1498" s="97" t="s">
        <v>1185</v>
      </c>
      <c r="D1498" s="97" t="s">
        <v>467</v>
      </c>
      <c r="E1498" s="94"/>
      <c r="F1498" s="94"/>
      <c r="G1498" s="94">
        <v>100</v>
      </c>
      <c r="H1498" s="79"/>
    </row>
    <row r="1499" spans="1:8" outlineLevel="1">
      <c r="A1499" s="98" t="s">
        <v>361</v>
      </c>
      <c r="B1499" s="99" t="s">
        <v>316</v>
      </c>
      <c r="C1499" s="97" t="s">
        <v>468</v>
      </c>
      <c r="D1499" s="97" t="s">
        <v>469</v>
      </c>
      <c r="E1499" s="94"/>
      <c r="F1499" s="94"/>
      <c r="G1499" s="94">
        <v>100</v>
      </c>
      <c r="H1499" s="79"/>
    </row>
    <row r="1500" spans="1:8" outlineLevel="1">
      <c r="A1500" s="98" t="s">
        <v>317</v>
      </c>
      <c r="B1500" s="99" t="s">
        <v>318</v>
      </c>
      <c r="C1500" s="97" t="s">
        <v>469</v>
      </c>
      <c r="D1500" s="97" t="s">
        <v>470</v>
      </c>
      <c r="E1500" s="94"/>
      <c r="F1500" s="94"/>
      <c r="G1500" s="94">
        <v>100</v>
      </c>
      <c r="H1500" s="79"/>
    </row>
    <row r="1501" spans="1:8" outlineLevel="1">
      <c r="A1501" s="98" t="s">
        <v>319</v>
      </c>
      <c r="B1501" s="99" t="s">
        <v>320</v>
      </c>
      <c r="C1501" s="97" t="s">
        <v>470</v>
      </c>
      <c r="D1501" s="97" t="s">
        <v>471</v>
      </c>
      <c r="E1501" s="94"/>
      <c r="F1501" s="94"/>
      <c r="G1501" s="94">
        <v>100</v>
      </c>
      <c r="H1501" s="79"/>
    </row>
    <row r="1502" spans="1:8" outlineLevel="1">
      <c r="A1502" s="100">
        <v>4</v>
      </c>
      <c r="B1502" s="101" t="s">
        <v>623</v>
      </c>
      <c r="C1502" s="97"/>
      <c r="D1502" s="97"/>
      <c r="E1502" s="94"/>
      <c r="F1502" s="94"/>
      <c r="G1502" s="94">
        <v>100</v>
      </c>
      <c r="H1502" s="79"/>
    </row>
    <row r="1503" spans="1:8" ht="31.5" outlineLevel="1">
      <c r="A1503" s="97" t="s">
        <v>406</v>
      </c>
      <c r="B1503" s="236" t="s">
        <v>321</v>
      </c>
      <c r="C1503" s="97" t="s">
        <v>471</v>
      </c>
      <c r="D1503" s="97" t="s">
        <v>471</v>
      </c>
      <c r="E1503" s="94"/>
      <c r="F1503" s="94"/>
      <c r="G1503" s="94">
        <v>100</v>
      </c>
      <c r="H1503" s="79"/>
    </row>
    <row r="1504" spans="1:8" ht="63" outlineLevel="1">
      <c r="A1504" s="97" t="s">
        <v>407</v>
      </c>
      <c r="B1504" s="236" t="s">
        <v>621</v>
      </c>
      <c r="C1504" s="97" t="s">
        <v>471</v>
      </c>
      <c r="D1504" s="97" t="s">
        <v>471</v>
      </c>
      <c r="E1504" s="94"/>
      <c r="F1504" s="94"/>
      <c r="G1504" s="94">
        <v>100</v>
      </c>
      <c r="H1504" s="79"/>
    </row>
    <row r="1505" spans="1:8" ht="31.5" outlineLevel="1">
      <c r="A1505" s="97" t="s">
        <v>408</v>
      </c>
      <c r="B1505" s="236" t="s">
        <v>764</v>
      </c>
      <c r="C1505" s="97" t="s">
        <v>471</v>
      </c>
      <c r="D1505" s="97" t="s">
        <v>472</v>
      </c>
      <c r="E1505" s="94"/>
      <c r="F1505" s="94"/>
      <c r="G1505" s="94">
        <v>100</v>
      </c>
      <c r="H1505" s="79"/>
    </row>
    <row r="1506" spans="1:8" ht="31.5" outlineLevel="1">
      <c r="A1506" s="97" t="s">
        <v>222</v>
      </c>
      <c r="B1506" s="236" t="s">
        <v>765</v>
      </c>
      <c r="C1506" s="97" t="s">
        <v>327</v>
      </c>
      <c r="D1506" s="97" t="s">
        <v>472</v>
      </c>
      <c r="E1506" s="94"/>
      <c r="F1506" s="94"/>
      <c r="G1506" s="94">
        <v>100</v>
      </c>
      <c r="H1506" s="79"/>
    </row>
    <row r="1507" spans="1:8" outlineLevel="1">
      <c r="G1507" s="154" t="s">
        <v>915</v>
      </c>
      <c r="H1507" s="154" t="s">
        <v>378</v>
      </c>
    </row>
    <row r="1508" spans="1:8" outlineLevel="1">
      <c r="H1508" s="154" t="s">
        <v>709</v>
      </c>
    </row>
    <row r="1509" spans="1:8" outlineLevel="1">
      <c r="H1509" s="154" t="s">
        <v>266</v>
      </c>
    </row>
    <row r="1510" spans="1:8" outlineLevel="1">
      <c r="H1510" s="154"/>
    </row>
    <row r="1511" spans="1:8" ht="15.75" customHeight="1" outlineLevel="1">
      <c r="A1511" s="742" t="s">
        <v>628</v>
      </c>
      <c r="B1511" s="742"/>
      <c r="C1511" s="742"/>
      <c r="D1511" s="742"/>
      <c r="E1511" s="742"/>
      <c r="F1511" s="742"/>
      <c r="G1511" s="742"/>
      <c r="H1511" s="742"/>
    </row>
    <row r="1512" spans="1:8" ht="15.75" customHeight="1" outlineLevel="1">
      <c r="A1512" s="742" t="s">
        <v>455</v>
      </c>
      <c r="B1512" s="742"/>
      <c r="C1512" s="742"/>
      <c r="D1512" s="742"/>
      <c r="E1512" s="742"/>
      <c r="F1512" s="742"/>
      <c r="G1512" s="742"/>
      <c r="H1512" s="742"/>
    </row>
    <row r="1513" spans="1:8" outlineLevel="1">
      <c r="H1513" s="154" t="s">
        <v>322</v>
      </c>
    </row>
    <row r="1514" spans="1:8" outlineLevel="1">
      <c r="H1514" s="154" t="s">
        <v>323</v>
      </c>
    </row>
    <row r="1515" spans="1:8" outlineLevel="1">
      <c r="H1515" s="154" t="s">
        <v>324</v>
      </c>
    </row>
    <row r="1516" spans="1:8" outlineLevel="1">
      <c r="H1516" s="230" t="s">
        <v>325</v>
      </c>
    </row>
    <row r="1517" spans="1:8" outlineLevel="1">
      <c r="H1517" s="154" t="s">
        <v>2331</v>
      </c>
    </row>
    <row r="1518" spans="1:8" outlineLevel="1">
      <c r="H1518" s="154" t="s">
        <v>261</v>
      </c>
    </row>
    <row r="1519" spans="1:8" outlineLevel="1">
      <c r="A1519" s="86"/>
    </row>
    <row r="1520" spans="1:8" ht="30.75" customHeight="1" outlineLevel="1">
      <c r="A1520" s="748" t="s">
        <v>1190</v>
      </c>
      <c r="B1520" s="748"/>
      <c r="C1520" s="748"/>
      <c r="D1520" s="748"/>
      <c r="E1520" s="748"/>
      <c r="F1520" s="748"/>
      <c r="G1520" s="748"/>
      <c r="H1520" s="748"/>
    </row>
    <row r="1521" spans="1:8" outlineLevel="1">
      <c r="A1521" s="745"/>
      <c r="B1521" s="745"/>
      <c r="C1521" s="745"/>
      <c r="D1521" s="745"/>
      <c r="E1521" s="745"/>
      <c r="F1521" s="745"/>
      <c r="G1521" s="745"/>
      <c r="H1521" s="745"/>
    </row>
    <row r="1522" spans="1:8" ht="15.75" customHeight="1" outlineLevel="1">
      <c r="A1522" s="746" t="s">
        <v>2332</v>
      </c>
      <c r="B1522" s="746"/>
      <c r="C1522" s="746"/>
      <c r="D1522" s="746"/>
      <c r="E1522" s="746"/>
      <c r="F1522" s="746"/>
      <c r="G1522" s="746"/>
      <c r="H1522" s="746"/>
    </row>
    <row r="1523" spans="1:8" ht="16.5" outlineLevel="1" thickBot="1">
      <c r="A1523" s="87"/>
      <c r="B1523" s="666"/>
      <c r="C1523" s="231"/>
      <c r="D1523" s="231"/>
      <c r="E1523" s="231"/>
      <c r="F1523" s="231"/>
      <c r="G1523" s="231"/>
      <c r="H1523" s="231"/>
    </row>
    <row r="1524" spans="1:8" ht="15.75" customHeight="1" outlineLevel="1">
      <c r="A1524" s="750" t="s">
        <v>397</v>
      </c>
      <c r="B1524" s="753" t="s">
        <v>649</v>
      </c>
      <c r="C1524" s="756" t="s">
        <v>719</v>
      </c>
      <c r="D1524" s="756"/>
      <c r="E1524" s="756"/>
      <c r="F1524" s="756"/>
      <c r="G1524" s="757" t="s">
        <v>629</v>
      </c>
      <c r="H1524" s="759" t="s">
        <v>630</v>
      </c>
    </row>
    <row r="1525" spans="1:8" outlineLevel="1">
      <c r="A1525" s="751"/>
      <c r="B1525" s="754"/>
      <c r="C1525" s="704"/>
      <c r="D1525" s="704"/>
      <c r="E1525" s="704"/>
      <c r="F1525" s="704"/>
      <c r="G1525" s="703"/>
      <c r="H1525" s="760"/>
    </row>
    <row r="1526" spans="1:8" ht="32.25" outlineLevel="1" thickBot="1">
      <c r="A1526" s="752"/>
      <c r="B1526" s="755"/>
      <c r="C1526" s="88" t="s">
        <v>631</v>
      </c>
      <c r="D1526" s="88" t="s">
        <v>632</v>
      </c>
      <c r="E1526" s="88" t="s">
        <v>631</v>
      </c>
      <c r="F1526" s="88" t="s">
        <v>632</v>
      </c>
      <c r="G1526" s="758"/>
      <c r="H1526" s="761"/>
    </row>
    <row r="1527" spans="1:8" outlineLevel="1">
      <c r="A1527" s="89">
        <v>1</v>
      </c>
      <c r="B1527" s="604">
        <v>2</v>
      </c>
      <c r="C1527" s="90">
        <v>3</v>
      </c>
      <c r="D1527" s="90">
        <v>4</v>
      </c>
      <c r="E1527" s="90"/>
      <c r="F1527" s="90"/>
      <c r="G1527" s="91">
        <v>5</v>
      </c>
      <c r="H1527" s="604">
        <v>6</v>
      </c>
    </row>
    <row r="1528" spans="1:8" outlineLevel="1">
      <c r="A1528" s="89">
        <v>1</v>
      </c>
      <c r="B1528" s="92" t="s">
        <v>598</v>
      </c>
      <c r="C1528" s="93"/>
      <c r="D1528" s="93"/>
      <c r="E1528" s="94"/>
      <c r="F1528" s="94"/>
      <c r="G1528" s="95"/>
      <c r="H1528" s="663"/>
    </row>
    <row r="1529" spans="1:8" outlineLevel="1">
      <c r="A1529" s="96" t="s">
        <v>399</v>
      </c>
      <c r="B1529" s="237" t="s">
        <v>599</v>
      </c>
      <c r="C1529" s="97" t="s">
        <v>388</v>
      </c>
      <c r="D1529" s="97" t="s">
        <v>0</v>
      </c>
      <c r="E1529" s="94"/>
      <c r="F1529" s="94"/>
      <c r="G1529" s="94">
        <v>100</v>
      </c>
      <c r="H1529" s="79"/>
    </row>
    <row r="1530" spans="1:8" outlineLevel="1">
      <c r="A1530" s="97" t="s">
        <v>400</v>
      </c>
      <c r="B1530" s="236" t="s">
        <v>329</v>
      </c>
      <c r="C1530" s="97" t="s">
        <v>1</v>
      </c>
      <c r="D1530" s="97" t="s">
        <v>2</v>
      </c>
      <c r="E1530" s="94"/>
      <c r="F1530" s="94"/>
      <c r="G1530" s="94">
        <v>100</v>
      </c>
      <c r="H1530" s="79"/>
    </row>
    <row r="1531" spans="1:8" ht="31.5" outlineLevel="1">
      <c r="A1531" s="97" t="s">
        <v>411</v>
      </c>
      <c r="B1531" s="236" t="s">
        <v>730</v>
      </c>
      <c r="C1531" s="97" t="s">
        <v>3</v>
      </c>
      <c r="D1531" s="97" t="s">
        <v>4</v>
      </c>
      <c r="E1531" s="94"/>
      <c r="F1531" s="94"/>
      <c r="G1531" s="94">
        <v>100</v>
      </c>
      <c r="H1531" s="79"/>
    </row>
    <row r="1532" spans="1:8" ht="63" outlineLevel="1">
      <c r="A1532" s="98" t="s">
        <v>422</v>
      </c>
      <c r="B1532" s="99" t="s">
        <v>731</v>
      </c>
      <c r="C1532" s="97" t="s">
        <v>5</v>
      </c>
      <c r="D1532" s="97" t="s">
        <v>6</v>
      </c>
      <c r="E1532" s="94"/>
      <c r="F1532" s="94"/>
      <c r="G1532" s="94">
        <v>100</v>
      </c>
      <c r="H1532" s="79"/>
    </row>
    <row r="1533" spans="1:8" ht="31.5" outlineLevel="1">
      <c r="A1533" s="98" t="s">
        <v>732</v>
      </c>
      <c r="B1533" s="99" t="s">
        <v>733</v>
      </c>
      <c r="C1533" s="97" t="s">
        <v>7</v>
      </c>
      <c r="D1533" s="97" t="s">
        <v>6</v>
      </c>
      <c r="E1533" s="94"/>
      <c r="F1533" s="94"/>
      <c r="G1533" s="94">
        <v>100</v>
      </c>
      <c r="H1533" s="79"/>
    </row>
    <row r="1534" spans="1:8" outlineLevel="1">
      <c r="A1534" s="98" t="s">
        <v>734</v>
      </c>
      <c r="B1534" s="99" t="s">
        <v>735</v>
      </c>
      <c r="C1534" s="97" t="s">
        <v>3</v>
      </c>
      <c r="D1534" s="97" t="s">
        <v>7</v>
      </c>
      <c r="E1534" s="94"/>
      <c r="F1534" s="94"/>
      <c r="G1534" s="94">
        <v>100</v>
      </c>
      <c r="H1534" s="79"/>
    </row>
    <row r="1535" spans="1:8" outlineLevel="1">
      <c r="A1535" s="100">
        <v>2</v>
      </c>
      <c r="B1535" s="101" t="s">
        <v>440</v>
      </c>
      <c r="C1535" s="97"/>
      <c r="D1535" s="97"/>
      <c r="E1535" s="94"/>
      <c r="F1535" s="94"/>
      <c r="G1535" s="94"/>
      <c r="H1535" s="79"/>
    </row>
    <row r="1536" spans="1:8" ht="31.5" outlineLevel="1">
      <c r="A1536" s="98" t="s">
        <v>402</v>
      </c>
      <c r="B1536" s="99" t="s">
        <v>736</v>
      </c>
      <c r="C1536" s="97" t="s">
        <v>388</v>
      </c>
      <c r="D1536" s="97" t="s">
        <v>6</v>
      </c>
      <c r="E1536" s="94"/>
      <c r="F1536" s="94"/>
      <c r="G1536" s="94">
        <v>100</v>
      </c>
      <c r="H1536" s="79"/>
    </row>
    <row r="1537" spans="1:8" ht="63" outlineLevel="1">
      <c r="A1537" s="98" t="s">
        <v>403</v>
      </c>
      <c r="B1537" s="99" t="s">
        <v>641</v>
      </c>
      <c r="C1537" s="97" t="s">
        <v>7</v>
      </c>
      <c r="D1537" s="97" t="s">
        <v>8</v>
      </c>
      <c r="E1537" s="94"/>
      <c r="F1537" s="94"/>
      <c r="G1537" s="94">
        <v>100</v>
      </c>
      <c r="H1537" s="79"/>
    </row>
    <row r="1538" spans="1:8" ht="31.5" outlineLevel="1">
      <c r="A1538" s="98" t="s">
        <v>404</v>
      </c>
      <c r="B1538" s="99" t="s">
        <v>642</v>
      </c>
      <c r="C1538" s="97" t="s">
        <v>8</v>
      </c>
      <c r="D1538" s="97" t="s">
        <v>9</v>
      </c>
      <c r="E1538" s="94"/>
      <c r="F1538" s="94"/>
      <c r="G1538" s="94">
        <v>100</v>
      </c>
      <c r="H1538" s="79"/>
    </row>
    <row r="1539" spans="1:8" ht="47.25" outlineLevel="1">
      <c r="A1539" s="100">
        <v>3</v>
      </c>
      <c r="B1539" s="101" t="s">
        <v>313</v>
      </c>
      <c r="C1539" s="97"/>
      <c r="D1539" s="97"/>
      <c r="E1539" s="94"/>
      <c r="F1539" s="94"/>
      <c r="G1539" s="94"/>
      <c r="H1539" s="79"/>
    </row>
    <row r="1540" spans="1:8" ht="31.5" outlineLevel="1">
      <c r="A1540" s="98" t="s">
        <v>441</v>
      </c>
      <c r="B1540" s="99" t="s">
        <v>314</v>
      </c>
      <c r="C1540" s="97" t="s">
        <v>9</v>
      </c>
      <c r="D1540" s="97" t="s">
        <v>8</v>
      </c>
      <c r="E1540" s="94"/>
      <c r="F1540" s="94"/>
      <c r="G1540" s="94">
        <v>100</v>
      </c>
      <c r="H1540" s="79"/>
    </row>
    <row r="1541" spans="1:8" outlineLevel="1">
      <c r="A1541" s="98" t="s">
        <v>359</v>
      </c>
      <c r="B1541" s="99" t="s">
        <v>315</v>
      </c>
      <c r="C1541" s="97" t="s">
        <v>9</v>
      </c>
      <c r="D1541" s="97" t="s">
        <v>10</v>
      </c>
      <c r="E1541" s="94"/>
      <c r="F1541" s="94"/>
      <c r="G1541" s="94">
        <v>100</v>
      </c>
      <c r="H1541" s="79"/>
    </row>
    <row r="1542" spans="1:8" outlineLevel="1">
      <c r="A1542" s="98" t="s">
        <v>361</v>
      </c>
      <c r="B1542" s="99" t="s">
        <v>316</v>
      </c>
      <c r="C1542" s="97" t="s">
        <v>10</v>
      </c>
      <c r="D1542" s="97" t="s">
        <v>11</v>
      </c>
      <c r="E1542" s="94"/>
      <c r="F1542" s="94"/>
      <c r="G1542" s="94">
        <v>100</v>
      </c>
      <c r="H1542" s="79"/>
    </row>
    <row r="1543" spans="1:8" outlineLevel="1">
      <c r="A1543" s="98" t="s">
        <v>317</v>
      </c>
      <c r="B1543" s="99" t="s">
        <v>318</v>
      </c>
      <c r="C1543" s="97" t="s">
        <v>11</v>
      </c>
      <c r="D1543" s="97" t="s">
        <v>12</v>
      </c>
      <c r="E1543" s="94"/>
      <c r="F1543" s="94"/>
      <c r="G1543" s="94">
        <v>100</v>
      </c>
      <c r="H1543" s="79"/>
    </row>
    <row r="1544" spans="1:8" outlineLevel="1">
      <c r="A1544" s="98" t="s">
        <v>319</v>
      </c>
      <c r="B1544" s="99" t="s">
        <v>320</v>
      </c>
      <c r="C1544" s="97" t="s">
        <v>12</v>
      </c>
      <c r="D1544" s="97" t="s">
        <v>13</v>
      </c>
      <c r="E1544" s="94"/>
      <c r="F1544" s="94"/>
      <c r="G1544" s="94">
        <v>100</v>
      </c>
      <c r="H1544" s="79"/>
    </row>
    <row r="1545" spans="1:8" outlineLevel="1">
      <c r="A1545" s="100">
        <v>4</v>
      </c>
      <c r="B1545" s="101" t="s">
        <v>623</v>
      </c>
      <c r="C1545" s="97"/>
      <c r="D1545" s="97"/>
      <c r="E1545" s="94"/>
      <c r="F1545" s="94"/>
      <c r="G1545" s="94"/>
      <c r="H1545" s="79"/>
    </row>
    <row r="1546" spans="1:8" ht="31.5" outlineLevel="1">
      <c r="A1546" s="97" t="s">
        <v>406</v>
      </c>
      <c r="B1546" s="236" t="s">
        <v>321</v>
      </c>
      <c r="C1546" s="97" t="s">
        <v>13</v>
      </c>
      <c r="D1546" s="97" t="s">
        <v>13</v>
      </c>
      <c r="E1546" s="94"/>
      <c r="F1546" s="94"/>
      <c r="G1546" s="94">
        <v>100</v>
      </c>
      <c r="H1546" s="79"/>
    </row>
    <row r="1547" spans="1:8" ht="63" outlineLevel="1">
      <c r="A1547" s="97" t="s">
        <v>407</v>
      </c>
      <c r="B1547" s="236" t="s">
        <v>621</v>
      </c>
      <c r="C1547" s="97" t="s">
        <v>13</v>
      </c>
      <c r="D1547" s="97" t="s">
        <v>14</v>
      </c>
      <c r="E1547" s="94"/>
      <c r="F1547" s="94"/>
      <c r="G1547" s="94">
        <v>100</v>
      </c>
      <c r="H1547" s="79"/>
    </row>
    <row r="1548" spans="1:8" ht="31.5" outlineLevel="1">
      <c r="A1548" s="97" t="s">
        <v>408</v>
      </c>
      <c r="B1548" s="236" t="s">
        <v>764</v>
      </c>
      <c r="C1548" s="97" t="s">
        <v>13</v>
      </c>
      <c r="D1548" s="97" t="s">
        <v>14</v>
      </c>
      <c r="E1548" s="94"/>
      <c r="F1548" s="94"/>
      <c r="G1548" s="94">
        <v>100</v>
      </c>
      <c r="H1548" s="79"/>
    </row>
    <row r="1549" spans="1:8" ht="31.5" outlineLevel="1">
      <c r="A1549" s="97" t="s">
        <v>222</v>
      </c>
      <c r="B1549" s="236" t="s">
        <v>765</v>
      </c>
      <c r="C1549" s="97" t="s">
        <v>14</v>
      </c>
      <c r="D1549" s="97" t="s">
        <v>15</v>
      </c>
      <c r="E1549" s="94"/>
      <c r="F1549" s="94"/>
      <c r="G1549" s="94">
        <v>100</v>
      </c>
      <c r="H1549" s="79"/>
    </row>
    <row r="1550" spans="1:8" outlineLevel="1">
      <c r="G1550" s="154" t="s">
        <v>916</v>
      </c>
      <c r="H1550" s="154" t="s">
        <v>378</v>
      </c>
    </row>
    <row r="1551" spans="1:8" outlineLevel="1">
      <c r="H1551" s="154" t="s">
        <v>709</v>
      </c>
    </row>
    <row r="1552" spans="1:8" outlineLevel="1">
      <c r="H1552" s="154" t="s">
        <v>266</v>
      </c>
    </row>
    <row r="1553" spans="1:8" outlineLevel="1">
      <c r="H1553" s="154"/>
    </row>
    <row r="1554" spans="1:8" ht="15.75" customHeight="1" outlineLevel="1">
      <c r="A1554" s="742" t="s">
        <v>628</v>
      </c>
      <c r="B1554" s="742"/>
      <c r="C1554" s="742"/>
      <c r="D1554" s="742"/>
      <c r="E1554" s="742"/>
      <c r="F1554" s="742"/>
      <c r="G1554" s="742"/>
      <c r="H1554" s="742"/>
    </row>
    <row r="1555" spans="1:8" ht="15.75" customHeight="1" outlineLevel="1">
      <c r="A1555" s="742" t="s">
        <v>455</v>
      </c>
      <c r="B1555" s="742"/>
      <c r="C1555" s="742"/>
      <c r="D1555" s="742"/>
      <c r="E1555" s="742"/>
      <c r="F1555" s="742"/>
      <c r="G1555" s="742"/>
      <c r="H1555" s="742"/>
    </row>
    <row r="1556" spans="1:8" outlineLevel="1">
      <c r="H1556" s="154" t="s">
        <v>322</v>
      </c>
    </row>
    <row r="1557" spans="1:8" outlineLevel="1">
      <c r="H1557" s="154" t="s">
        <v>323</v>
      </c>
    </row>
    <row r="1558" spans="1:8" outlineLevel="1">
      <c r="H1558" s="154" t="s">
        <v>324</v>
      </c>
    </row>
    <row r="1559" spans="1:8" outlineLevel="1">
      <c r="H1559" s="230" t="s">
        <v>325</v>
      </c>
    </row>
    <row r="1560" spans="1:8" outlineLevel="1">
      <c r="H1560" s="154" t="s">
        <v>2331</v>
      </c>
    </row>
    <row r="1561" spans="1:8" outlineLevel="1">
      <c r="H1561" s="154" t="s">
        <v>261</v>
      </c>
    </row>
    <row r="1562" spans="1:8" outlineLevel="1">
      <c r="A1562" s="86"/>
    </row>
    <row r="1563" spans="1:8" ht="15.75" customHeight="1" outlineLevel="1">
      <c r="A1563" s="748" t="s">
        <v>1191</v>
      </c>
      <c r="B1563" s="749"/>
      <c r="C1563" s="749"/>
      <c r="D1563" s="749"/>
      <c r="E1563" s="749"/>
      <c r="F1563" s="749"/>
      <c r="G1563" s="749"/>
      <c r="H1563" s="749"/>
    </row>
    <row r="1564" spans="1:8" outlineLevel="1">
      <c r="A1564" s="745"/>
      <c r="B1564" s="745"/>
      <c r="C1564" s="745"/>
      <c r="D1564" s="745"/>
      <c r="E1564" s="745"/>
      <c r="F1564" s="745"/>
      <c r="G1564" s="745"/>
      <c r="H1564" s="745"/>
    </row>
    <row r="1565" spans="1:8" ht="15.75" customHeight="1" outlineLevel="1">
      <c r="A1565" s="746" t="s">
        <v>2332</v>
      </c>
      <c r="B1565" s="746"/>
      <c r="C1565" s="746"/>
      <c r="D1565" s="746"/>
      <c r="E1565" s="746"/>
      <c r="F1565" s="746"/>
      <c r="G1565" s="746"/>
      <c r="H1565" s="746"/>
    </row>
    <row r="1566" spans="1:8" ht="16.5" outlineLevel="1" thickBot="1">
      <c r="A1566" s="87"/>
      <c r="B1566" s="666"/>
      <c r="C1566" s="231"/>
      <c r="D1566" s="231"/>
      <c r="E1566" s="231"/>
      <c r="F1566" s="231"/>
      <c r="G1566" s="231"/>
      <c r="H1566" s="231"/>
    </row>
    <row r="1567" spans="1:8" ht="15.75" customHeight="1" outlineLevel="1">
      <c r="A1567" s="750" t="s">
        <v>397</v>
      </c>
      <c r="B1567" s="753" t="s">
        <v>649</v>
      </c>
      <c r="C1567" s="756" t="s">
        <v>719</v>
      </c>
      <c r="D1567" s="756"/>
      <c r="E1567" s="756"/>
      <c r="F1567" s="756"/>
      <c r="G1567" s="757" t="s">
        <v>629</v>
      </c>
      <c r="H1567" s="759" t="s">
        <v>630</v>
      </c>
    </row>
    <row r="1568" spans="1:8" outlineLevel="1">
      <c r="A1568" s="751"/>
      <c r="B1568" s="754"/>
      <c r="C1568" s="704"/>
      <c r="D1568" s="704"/>
      <c r="E1568" s="704"/>
      <c r="F1568" s="704"/>
      <c r="G1568" s="703"/>
      <c r="H1568" s="760"/>
    </row>
    <row r="1569" spans="1:8" ht="32.25" outlineLevel="1" thickBot="1">
      <c r="A1569" s="752"/>
      <c r="B1569" s="755"/>
      <c r="C1569" s="88" t="s">
        <v>631</v>
      </c>
      <c r="D1569" s="88" t="s">
        <v>632</v>
      </c>
      <c r="E1569" s="88" t="s">
        <v>631</v>
      </c>
      <c r="F1569" s="88" t="s">
        <v>632</v>
      </c>
      <c r="G1569" s="758"/>
      <c r="H1569" s="761"/>
    </row>
    <row r="1570" spans="1:8" outlineLevel="1">
      <c r="A1570" s="89">
        <v>1</v>
      </c>
      <c r="B1570" s="604">
        <v>2</v>
      </c>
      <c r="C1570" s="90">
        <v>3</v>
      </c>
      <c r="D1570" s="90">
        <v>4</v>
      </c>
      <c r="E1570" s="90"/>
      <c r="F1570" s="90"/>
      <c r="G1570" s="91">
        <v>5</v>
      </c>
      <c r="H1570" s="604">
        <v>6</v>
      </c>
    </row>
    <row r="1571" spans="1:8" outlineLevel="1">
      <c r="A1571" s="89">
        <v>1</v>
      </c>
      <c r="B1571" s="92" t="s">
        <v>598</v>
      </c>
      <c r="C1571" s="93"/>
      <c r="D1571" s="93"/>
      <c r="E1571" s="94"/>
      <c r="F1571" s="94"/>
      <c r="G1571" s="95"/>
      <c r="H1571" s="663"/>
    </row>
    <row r="1572" spans="1:8" outlineLevel="1">
      <c r="A1572" s="96" t="s">
        <v>399</v>
      </c>
      <c r="B1572" s="237" t="s">
        <v>599</v>
      </c>
      <c r="C1572" s="97"/>
      <c r="D1572" s="97"/>
      <c r="E1572" s="94"/>
      <c r="F1572" s="94"/>
      <c r="G1572" s="94"/>
      <c r="H1572" s="79"/>
    </row>
    <row r="1573" spans="1:8" outlineLevel="1">
      <c r="A1573" s="97" t="s">
        <v>400</v>
      </c>
      <c r="B1573" s="236" t="s">
        <v>329</v>
      </c>
      <c r="C1573" s="97"/>
      <c r="D1573" s="97"/>
      <c r="E1573" s="94"/>
      <c r="F1573" s="94"/>
      <c r="G1573" s="94"/>
      <c r="H1573" s="79"/>
    </row>
    <row r="1574" spans="1:8" ht="31.5" outlineLevel="1">
      <c r="A1574" s="97" t="s">
        <v>411</v>
      </c>
      <c r="B1574" s="236" t="s">
        <v>730</v>
      </c>
      <c r="C1574" s="97" t="s">
        <v>3</v>
      </c>
      <c r="D1574" s="97" t="s">
        <v>4</v>
      </c>
      <c r="E1574" s="94"/>
      <c r="F1574" s="94"/>
      <c r="G1574" s="94">
        <v>100</v>
      </c>
      <c r="H1574" s="79"/>
    </row>
    <row r="1575" spans="1:8" ht="63" outlineLevel="1">
      <c r="A1575" s="98" t="s">
        <v>422</v>
      </c>
      <c r="B1575" s="99" t="s">
        <v>731</v>
      </c>
      <c r="C1575" s="97" t="s">
        <v>5</v>
      </c>
      <c r="D1575" s="97" t="s">
        <v>6</v>
      </c>
      <c r="E1575" s="94"/>
      <c r="F1575" s="94"/>
      <c r="G1575" s="94">
        <v>100</v>
      </c>
      <c r="H1575" s="79"/>
    </row>
    <row r="1576" spans="1:8" ht="31.5" outlineLevel="1">
      <c r="A1576" s="98" t="s">
        <v>732</v>
      </c>
      <c r="B1576" s="99" t="s">
        <v>733</v>
      </c>
      <c r="C1576" s="97" t="s">
        <v>466</v>
      </c>
      <c r="D1576" s="97" t="s">
        <v>6</v>
      </c>
      <c r="E1576" s="94"/>
      <c r="F1576" s="94"/>
      <c r="G1576" s="94">
        <v>100</v>
      </c>
      <c r="H1576" s="79"/>
    </row>
    <row r="1577" spans="1:8" outlineLevel="1">
      <c r="A1577" s="98" t="s">
        <v>734</v>
      </c>
      <c r="B1577" s="99" t="s">
        <v>735</v>
      </c>
      <c r="C1577" s="97" t="s">
        <v>3</v>
      </c>
      <c r="D1577" s="97" t="s">
        <v>7</v>
      </c>
      <c r="E1577" s="94"/>
      <c r="F1577" s="94"/>
      <c r="G1577" s="94">
        <v>100</v>
      </c>
      <c r="H1577" s="79"/>
    </row>
    <row r="1578" spans="1:8" outlineLevel="1">
      <c r="A1578" s="100">
        <v>2</v>
      </c>
      <c r="B1578" s="101" t="s">
        <v>440</v>
      </c>
      <c r="C1578" s="97"/>
      <c r="D1578" s="97"/>
      <c r="E1578" s="94"/>
      <c r="F1578" s="94"/>
      <c r="G1578" s="94"/>
      <c r="H1578" s="79"/>
    </row>
    <row r="1579" spans="1:8" ht="31.5" outlineLevel="1">
      <c r="A1579" s="98" t="s">
        <v>402</v>
      </c>
      <c r="B1579" s="99" t="s">
        <v>736</v>
      </c>
      <c r="C1579" s="97" t="s">
        <v>388</v>
      </c>
      <c r="D1579" s="97" t="s">
        <v>6</v>
      </c>
      <c r="E1579" s="94"/>
      <c r="F1579" s="94"/>
      <c r="G1579" s="94">
        <v>100</v>
      </c>
      <c r="H1579" s="79"/>
    </row>
    <row r="1580" spans="1:8" ht="48.75" customHeight="1" outlineLevel="1">
      <c r="A1580" s="98" t="s">
        <v>403</v>
      </c>
      <c r="B1580" s="99" t="s">
        <v>641</v>
      </c>
      <c r="C1580" s="97"/>
      <c r="D1580" s="97"/>
      <c r="E1580" s="94"/>
      <c r="F1580" s="94"/>
      <c r="G1580" s="94"/>
      <c r="H1580" s="79"/>
    </row>
    <row r="1581" spans="1:8" ht="31.5" outlineLevel="1">
      <c r="A1581" s="98" t="s">
        <v>404</v>
      </c>
      <c r="B1581" s="99" t="s">
        <v>642</v>
      </c>
      <c r="C1581" s="97"/>
      <c r="D1581" s="97"/>
      <c r="E1581" s="94"/>
      <c r="F1581" s="94"/>
      <c r="G1581" s="94"/>
      <c r="H1581" s="79"/>
    </row>
    <row r="1582" spans="1:8" ht="47.25" outlineLevel="1">
      <c r="A1582" s="100">
        <v>3</v>
      </c>
      <c r="B1582" s="101" t="s">
        <v>313</v>
      </c>
      <c r="C1582" s="97"/>
      <c r="D1582" s="97"/>
      <c r="E1582" s="94"/>
      <c r="F1582" s="94"/>
      <c r="G1582" s="94"/>
      <c r="H1582" s="79"/>
    </row>
    <row r="1583" spans="1:8" ht="31.5" outlineLevel="1">
      <c r="A1583" s="98" t="s">
        <v>441</v>
      </c>
      <c r="B1583" s="99" t="s">
        <v>314</v>
      </c>
      <c r="C1583" s="97"/>
      <c r="D1583" s="97"/>
      <c r="E1583" s="94"/>
      <c r="F1583" s="94"/>
      <c r="G1583" s="94"/>
      <c r="H1583" s="79"/>
    </row>
    <row r="1584" spans="1:8" outlineLevel="1">
      <c r="A1584" s="98" t="s">
        <v>359</v>
      </c>
      <c r="B1584" s="99" t="s">
        <v>315</v>
      </c>
      <c r="C1584" s="97"/>
      <c r="D1584" s="97"/>
      <c r="E1584" s="94"/>
      <c r="F1584" s="94"/>
      <c r="G1584" s="94"/>
      <c r="H1584" s="79"/>
    </row>
    <row r="1585" spans="1:8" outlineLevel="1">
      <c r="A1585" s="98" t="s">
        <v>361</v>
      </c>
      <c r="B1585" s="99" t="s">
        <v>316</v>
      </c>
      <c r="C1585" s="97"/>
      <c r="D1585" s="97"/>
      <c r="E1585" s="94"/>
      <c r="F1585" s="94"/>
      <c r="G1585" s="94"/>
      <c r="H1585" s="79"/>
    </row>
    <row r="1586" spans="1:8" outlineLevel="1">
      <c r="A1586" s="98" t="s">
        <v>317</v>
      </c>
      <c r="B1586" s="99" t="s">
        <v>318</v>
      </c>
      <c r="C1586" s="97"/>
      <c r="D1586" s="97"/>
      <c r="E1586" s="94"/>
      <c r="F1586" s="94"/>
      <c r="G1586" s="94"/>
      <c r="H1586" s="79"/>
    </row>
    <row r="1587" spans="1:8" outlineLevel="1">
      <c r="A1587" s="98" t="s">
        <v>319</v>
      </c>
      <c r="B1587" s="99" t="s">
        <v>320</v>
      </c>
      <c r="C1587" s="97" t="s">
        <v>11</v>
      </c>
      <c r="D1587" s="97" t="s">
        <v>13</v>
      </c>
      <c r="E1587" s="94"/>
      <c r="F1587" s="94"/>
      <c r="G1587" s="94">
        <v>100</v>
      </c>
      <c r="H1587" s="79"/>
    </row>
    <row r="1588" spans="1:8" outlineLevel="1">
      <c r="A1588" s="100">
        <v>4</v>
      </c>
      <c r="B1588" s="101" t="s">
        <v>623</v>
      </c>
      <c r="C1588" s="97"/>
      <c r="D1588" s="97"/>
      <c r="E1588" s="94"/>
      <c r="F1588" s="94"/>
      <c r="G1588" s="94"/>
      <c r="H1588" s="79"/>
    </row>
    <row r="1589" spans="1:8" ht="31.5" outlineLevel="1">
      <c r="A1589" s="97" t="s">
        <v>406</v>
      </c>
      <c r="B1589" s="236" t="s">
        <v>321</v>
      </c>
      <c r="C1589" s="97"/>
      <c r="D1589" s="97"/>
      <c r="E1589" s="94"/>
      <c r="F1589" s="94"/>
      <c r="G1589" s="94"/>
      <c r="H1589" s="79"/>
    </row>
    <row r="1590" spans="1:8" ht="63" outlineLevel="1">
      <c r="A1590" s="97" t="s">
        <v>407</v>
      </c>
      <c r="B1590" s="236" t="s">
        <v>621</v>
      </c>
      <c r="C1590" s="97" t="s">
        <v>13</v>
      </c>
      <c r="D1590" s="97" t="s">
        <v>518</v>
      </c>
      <c r="E1590" s="94"/>
      <c r="F1590" s="94"/>
      <c r="G1590" s="94">
        <v>100</v>
      </c>
      <c r="H1590" s="79"/>
    </row>
    <row r="1591" spans="1:8" ht="31.5" outlineLevel="1">
      <c r="A1591" s="97" t="s">
        <v>408</v>
      </c>
      <c r="B1591" s="236" t="s">
        <v>764</v>
      </c>
      <c r="C1591" s="97"/>
      <c r="D1591" s="97"/>
      <c r="E1591" s="94"/>
      <c r="F1591" s="94"/>
      <c r="G1591" s="94"/>
      <c r="H1591" s="79"/>
    </row>
    <row r="1592" spans="1:8" ht="31.5" outlineLevel="1">
      <c r="A1592" s="97" t="s">
        <v>222</v>
      </c>
      <c r="B1592" s="236" t="s">
        <v>765</v>
      </c>
      <c r="C1592" s="97" t="s">
        <v>344</v>
      </c>
      <c r="D1592" s="97" t="s">
        <v>15</v>
      </c>
      <c r="E1592" s="94"/>
      <c r="F1592" s="94"/>
      <c r="G1592" s="94">
        <v>100</v>
      </c>
      <c r="H1592" s="79"/>
    </row>
    <row r="1593" spans="1:8" outlineLevel="1">
      <c r="G1593" s="154" t="s">
        <v>917</v>
      </c>
      <c r="H1593" s="154" t="s">
        <v>378</v>
      </c>
    </row>
    <row r="1594" spans="1:8" outlineLevel="1">
      <c r="H1594" s="154" t="s">
        <v>709</v>
      </c>
    </row>
    <row r="1595" spans="1:8" outlineLevel="1">
      <c r="H1595" s="154" t="s">
        <v>266</v>
      </c>
    </row>
    <row r="1596" spans="1:8" outlineLevel="1">
      <c r="H1596" s="154"/>
    </row>
    <row r="1597" spans="1:8" ht="15.75" customHeight="1" outlineLevel="1">
      <c r="A1597" s="742" t="s">
        <v>628</v>
      </c>
      <c r="B1597" s="742"/>
      <c r="C1597" s="742"/>
      <c r="D1597" s="742"/>
      <c r="E1597" s="742"/>
      <c r="F1597" s="742"/>
      <c r="G1597" s="742"/>
      <c r="H1597" s="742"/>
    </row>
    <row r="1598" spans="1:8" ht="15.75" customHeight="1" outlineLevel="1">
      <c r="A1598" s="742" t="s">
        <v>455</v>
      </c>
      <c r="B1598" s="742"/>
      <c r="C1598" s="742"/>
      <c r="D1598" s="742"/>
      <c r="E1598" s="742"/>
      <c r="F1598" s="742"/>
      <c r="G1598" s="742"/>
      <c r="H1598" s="742"/>
    </row>
    <row r="1599" spans="1:8" outlineLevel="1">
      <c r="H1599" s="154" t="s">
        <v>322</v>
      </c>
    </row>
    <row r="1600" spans="1:8" outlineLevel="1">
      <c r="H1600" s="154" t="s">
        <v>323</v>
      </c>
    </row>
    <row r="1601" spans="1:8" outlineLevel="1">
      <c r="H1601" s="154" t="s">
        <v>324</v>
      </c>
    </row>
    <row r="1602" spans="1:8" outlineLevel="1">
      <c r="H1602" s="230" t="s">
        <v>325</v>
      </c>
    </row>
    <row r="1603" spans="1:8" outlineLevel="1">
      <c r="H1603" s="154" t="s">
        <v>2331</v>
      </c>
    </row>
    <row r="1604" spans="1:8" outlineLevel="1">
      <c r="H1604" s="154" t="s">
        <v>261</v>
      </c>
    </row>
    <row r="1605" spans="1:8" outlineLevel="1">
      <c r="A1605" s="86"/>
    </row>
    <row r="1606" spans="1:8" ht="33.75" customHeight="1" outlineLevel="1">
      <c r="A1606" s="748" t="s">
        <v>1192</v>
      </c>
      <c r="B1606" s="749"/>
      <c r="C1606" s="749"/>
      <c r="D1606" s="749"/>
      <c r="E1606" s="749"/>
      <c r="F1606" s="749"/>
      <c r="G1606" s="749"/>
      <c r="H1606" s="749"/>
    </row>
    <row r="1607" spans="1:8" outlineLevel="1">
      <c r="A1607" s="745"/>
      <c r="B1607" s="745"/>
      <c r="C1607" s="745"/>
      <c r="D1607" s="745"/>
      <c r="E1607" s="745"/>
      <c r="F1607" s="745"/>
      <c r="G1607" s="745"/>
      <c r="H1607" s="745"/>
    </row>
    <row r="1608" spans="1:8" ht="15.75" customHeight="1" outlineLevel="1">
      <c r="A1608" s="746" t="s">
        <v>2332</v>
      </c>
      <c r="B1608" s="746"/>
      <c r="C1608" s="746"/>
      <c r="D1608" s="746"/>
      <c r="E1608" s="746"/>
      <c r="F1608" s="746"/>
      <c r="G1608" s="746"/>
      <c r="H1608" s="746"/>
    </row>
    <row r="1609" spans="1:8" ht="16.5" outlineLevel="1" thickBot="1">
      <c r="A1609" s="87"/>
      <c r="B1609" s="666"/>
      <c r="C1609" s="231"/>
      <c r="D1609" s="231"/>
      <c r="E1609" s="231"/>
      <c r="F1609" s="231"/>
      <c r="G1609" s="231"/>
      <c r="H1609" s="231"/>
    </row>
    <row r="1610" spans="1:8" ht="15.75" customHeight="1" outlineLevel="1">
      <c r="A1610" s="750" t="s">
        <v>397</v>
      </c>
      <c r="B1610" s="753" t="s">
        <v>649</v>
      </c>
      <c r="C1610" s="756" t="s">
        <v>719</v>
      </c>
      <c r="D1610" s="756"/>
      <c r="E1610" s="756"/>
      <c r="F1610" s="756"/>
      <c r="G1610" s="757" t="s">
        <v>629</v>
      </c>
      <c r="H1610" s="759" t="s">
        <v>630</v>
      </c>
    </row>
    <row r="1611" spans="1:8" outlineLevel="1">
      <c r="A1611" s="751"/>
      <c r="B1611" s="754"/>
      <c r="C1611" s="704"/>
      <c r="D1611" s="704"/>
      <c r="E1611" s="704"/>
      <c r="F1611" s="704"/>
      <c r="G1611" s="703"/>
      <c r="H1611" s="760"/>
    </row>
    <row r="1612" spans="1:8" ht="32.25" outlineLevel="1" thickBot="1">
      <c r="A1612" s="752"/>
      <c r="B1612" s="755"/>
      <c r="C1612" s="88" t="s">
        <v>631</v>
      </c>
      <c r="D1612" s="88" t="s">
        <v>632</v>
      </c>
      <c r="E1612" s="88" t="s">
        <v>631</v>
      </c>
      <c r="F1612" s="88" t="s">
        <v>632</v>
      </c>
      <c r="G1612" s="758"/>
      <c r="H1612" s="761"/>
    </row>
    <row r="1613" spans="1:8" outlineLevel="1">
      <c r="A1613" s="89">
        <v>1</v>
      </c>
      <c r="B1613" s="604">
        <v>2</v>
      </c>
      <c r="C1613" s="90">
        <v>3</v>
      </c>
      <c r="D1613" s="90">
        <v>4</v>
      </c>
      <c r="E1613" s="90"/>
      <c r="F1613" s="90"/>
      <c r="G1613" s="91">
        <v>5</v>
      </c>
      <c r="H1613" s="604">
        <v>6</v>
      </c>
    </row>
    <row r="1614" spans="1:8" outlineLevel="1">
      <c r="A1614" s="89">
        <v>1</v>
      </c>
      <c r="B1614" s="92" t="s">
        <v>598</v>
      </c>
      <c r="C1614" s="93"/>
      <c r="D1614" s="93"/>
      <c r="E1614" s="94"/>
      <c r="F1614" s="94"/>
      <c r="G1614" s="95"/>
      <c r="H1614" s="663"/>
    </row>
    <row r="1615" spans="1:8" outlineLevel="1">
      <c r="A1615" s="96" t="s">
        <v>399</v>
      </c>
      <c r="B1615" s="237" t="s">
        <v>599</v>
      </c>
      <c r="C1615" s="97" t="s">
        <v>388</v>
      </c>
      <c r="D1615" s="97" t="s">
        <v>0</v>
      </c>
      <c r="E1615" s="94"/>
      <c r="F1615" s="94"/>
      <c r="G1615" s="94">
        <v>100</v>
      </c>
      <c r="H1615" s="79"/>
    </row>
    <row r="1616" spans="1:8" outlineLevel="1">
      <c r="A1616" s="97" t="s">
        <v>400</v>
      </c>
      <c r="B1616" s="236" t="s">
        <v>329</v>
      </c>
      <c r="C1616" s="97" t="s">
        <v>1</v>
      </c>
      <c r="D1616" s="97" t="s">
        <v>2</v>
      </c>
      <c r="E1616" s="94"/>
      <c r="F1616" s="94"/>
      <c r="G1616" s="94">
        <v>100</v>
      </c>
      <c r="H1616" s="79"/>
    </row>
    <row r="1617" spans="1:8" ht="31.5" outlineLevel="1">
      <c r="A1617" s="97" t="s">
        <v>411</v>
      </c>
      <c r="B1617" s="236" t="s">
        <v>730</v>
      </c>
      <c r="C1617" s="97" t="s">
        <v>3</v>
      </c>
      <c r="D1617" s="97" t="s">
        <v>4</v>
      </c>
      <c r="E1617" s="94"/>
      <c r="F1617" s="94"/>
      <c r="G1617" s="94">
        <v>100</v>
      </c>
      <c r="H1617" s="79"/>
    </row>
    <row r="1618" spans="1:8" ht="63" outlineLevel="1">
      <c r="A1618" s="98" t="s">
        <v>422</v>
      </c>
      <c r="B1618" s="99" t="s">
        <v>731</v>
      </c>
      <c r="C1618" s="97" t="s">
        <v>5</v>
      </c>
      <c r="D1618" s="97" t="s">
        <v>6</v>
      </c>
      <c r="E1618" s="94"/>
      <c r="F1618" s="94"/>
      <c r="G1618" s="94">
        <v>100</v>
      </c>
      <c r="H1618" s="79"/>
    </row>
    <row r="1619" spans="1:8" ht="31.5" outlineLevel="1">
      <c r="A1619" s="98" t="s">
        <v>732</v>
      </c>
      <c r="B1619" s="99" t="s">
        <v>733</v>
      </c>
      <c r="C1619" s="97" t="s">
        <v>7</v>
      </c>
      <c r="D1619" s="97" t="s">
        <v>6</v>
      </c>
      <c r="E1619" s="94"/>
      <c r="F1619" s="94"/>
      <c r="G1619" s="94">
        <v>100</v>
      </c>
      <c r="H1619" s="79"/>
    </row>
    <row r="1620" spans="1:8" outlineLevel="1">
      <c r="A1620" s="98" t="s">
        <v>734</v>
      </c>
      <c r="B1620" s="99" t="s">
        <v>735</v>
      </c>
      <c r="C1620" s="97" t="s">
        <v>3</v>
      </c>
      <c r="D1620" s="97" t="s">
        <v>7</v>
      </c>
      <c r="E1620" s="94"/>
      <c r="F1620" s="94"/>
      <c r="G1620" s="94">
        <v>100</v>
      </c>
      <c r="H1620" s="79"/>
    </row>
    <row r="1621" spans="1:8" outlineLevel="1">
      <c r="A1621" s="100">
        <v>2</v>
      </c>
      <c r="B1621" s="101" t="s">
        <v>440</v>
      </c>
      <c r="C1621" s="97"/>
      <c r="D1621" s="97"/>
      <c r="E1621" s="94"/>
      <c r="F1621" s="94"/>
      <c r="G1621" s="94"/>
      <c r="H1621" s="79"/>
    </row>
    <row r="1622" spans="1:8" ht="31.5" outlineLevel="1">
      <c r="A1622" s="98" t="s">
        <v>402</v>
      </c>
      <c r="B1622" s="99" t="s">
        <v>736</v>
      </c>
      <c r="C1622" s="97" t="s">
        <v>388</v>
      </c>
      <c r="D1622" s="97" t="s">
        <v>6</v>
      </c>
      <c r="E1622" s="94"/>
      <c r="F1622" s="94"/>
      <c r="G1622" s="94">
        <v>100</v>
      </c>
      <c r="H1622" s="79"/>
    </row>
    <row r="1623" spans="1:8" ht="63" outlineLevel="1">
      <c r="A1623" s="98" t="s">
        <v>403</v>
      </c>
      <c r="B1623" s="99" t="s">
        <v>641</v>
      </c>
      <c r="C1623" s="97" t="s">
        <v>7</v>
      </c>
      <c r="D1623" s="97" t="s">
        <v>8</v>
      </c>
      <c r="E1623" s="94"/>
      <c r="F1623" s="94"/>
      <c r="G1623" s="94">
        <v>100</v>
      </c>
      <c r="H1623" s="79"/>
    </row>
    <row r="1624" spans="1:8" ht="31.5" outlineLevel="1">
      <c r="A1624" s="98" t="s">
        <v>404</v>
      </c>
      <c r="B1624" s="99" t="s">
        <v>642</v>
      </c>
      <c r="C1624" s="97" t="s">
        <v>8</v>
      </c>
      <c r="D1624" s="97" t="s">
        <v>9</v>
      </c>
      <c r="E1624" s="94"/>
      <c r="F1624" s="94"/>
      <c r="G1624" s="94">
        <v>100</v>
      </c>
      <c r="H1624" s="79"/>
    </row>
    <row r="1625" spans="1:8" ht="47.25" outlineLevel="1">
      <c r="A1625" s="100">
        <v>3</v>
      </c>
      <c r="B1625" s="101" t="s">
        <v>313</v>
      </c>
      <c r="C1625" s="97"/>
      <c r="D1625" s="97"/>
      <c r="E1625" s="94"/>
      <c r="F1625" s="94"/>
      <c r="G1625" s="94"/>
      <c r="H1625" s="79"/>
    </row>
    <row r="1626" spans="1:8" ht="31.5" outlineLevel="1">
      <c r="A1626" s="98" t="s">
        <v>441</v>
      </c>
      <c r="B1626" s="99" t="s">
        <v>314</v>
      </c>
      <c r="C1626" s="97" t="s">
        <v>9</v>
      </c>
      <c r="D1626" s="97" t="s">
        <v>8</v>
      </c>
      <c r="E1626" s="94"/>
      <c r="F1626" s="94"/>
      <c r="G1626" s="94">
        <v>100</v>
      </c>
      <c r="H1626" s="79"/>
    </row>
    <row r="1627" spans="1:8" outlineLevel="1">
      <c r="A1627" s="98" t="s">
        <v>359</v>
      </c>
      <c r="B1627" s="99" t="s">
        <v>315</v>
      </c>
      <c r="C1627" s="97" t="s">
        <v>9</v>
      </c>
      <c r="D1627" s="97" t="s">
        <v>10</v>
      </c>
      <c r="E1627" s="94"/>
      <c r="F1627" s="94"/>
      <c r="G1627" s="94">
        <v>100</v>
      </c>
      <c r="H1627" s="79"/>
    </row>
    <row r="1628" spans="1:8" outlineLevel="1">
      <c r="A1628" s="98" t="s">
        <v>361</v>
      </c>
      <c r="B1628" s="99" t="s">
        <v>316</v>
      </c>
      <c r="C1628" s="97" t="s">
        <v>10</v>
      </c>
      <c r="D1628" s="97" t="s">
        <v>11</v>
      </c>
      <c r="E1628" s="94"/>
      <c r="F1628" s="94"/>
      <c r="G1628" s="94">
        <v>100</v>
      </c>
      <c r="H1628" s="79"/>
    </row>
    <row r="1629" spans="1:8" outlineLevel="1">
      <c r="A1629" s="98" t="s">
        <v>317</v>
      </c>
      <c r="B1629" s="99" t="s">
        <v>318</v>
      </c>
      <c r="C1629" s="97" t="s">
        <v>11</v>
      </c>
      <c r="D1629" s="97" t="s">
        <v>12</v>
      </c>
      <c r="E1629" s="94"/>
      <c r="F1629" s="94"/>
      <c r="G1629" s="94">
        <v>100</v>
      </c>
      <c r="H1629" s="79"/>
    </row>
    <row r="1630" spans="1:8" outlineLevel="1">
      <c r="A1630" s="98" t="s">
        <v>319</v>
      </c>
      <c r="B1630" s="99" t="s">
        <v>320</v>
      </c>
      <c r="C1630" s="97" t="s">
        <v>12</v>
      </c>
      <c r="D1630" s="97" t="s">
        <v>13</v>
      </c>
      <c r="E1630" s="94"/>
      <c r="F1630" s="94"/>
      <c r="G1630" s="94">
        <v>100</v>
      </c>
      <c r="H1630" s="79"/>
    </row>
    <row r="1631" spans="1:8" outlineLevel="1">
      <c r="A1631" s="100">
        <v>4</v>
      </c>
      <c r="B1631" s="101" t="s">
        <v>623</v>
      </c>
      <c r="C1631" s="97"/>
      <c r="D1631" s="97"/>
      <c r="E1631" s="94"/>
      <c r="F1631" s="94"/>
      <c r="G1631" s="94"/>
      <c r="H1631" s="79"/>
    </row>
    <row r="1632" spans="1:8" ht="31.5" outlineLevel="1">
      <c r="A1632" s="97" t="s">
        <v>406</v>
      </c>
      <c r="B1632" s="236" t="s">
        <v>321</v>
      </c>
      <c r="C1632" s="97" t="s">
        <v>13</v>
      </c>
      <c r="D1632" s="97" t="s">
        <v>13</v>
      </c>
      <c r="E1632" s="94"/>
      <c r="F1632" s="94"/>
      <c r="G1632" s="94">
        <v>100</v>
      </c>
      <c r="H1632" s="79"/>
    </row>
    <row r="1633" spans="1:8" ht="63" outlineLevel="1">
      <c r="A1633" s="97" t="s">
        <v>407</v>
      </c>
      <c r="B1633" s="236" t="s">
        <v>621</v>
      </c>
      <c r="C1633" s="97" t="s">
        <v>13</v>
      </c>
      <c r="D1633" s="97" t="s">
        <v>14</v>
      </c>
      <c r="E1633" s="94"/>
      <c r="F1633" s="94"/>
      <c r="G1633" s="94">
        <v>100</v>
      </c>
      <c r="H1633" s="79"/>
    </row>
    <row r="1634" spans="1:8" ht="31.5" outlineLevel="1">
      <c r="A1634" s="97" t="s">
        <v>408</v>
      </c>
      <c r="B1634" s="236" t="s">
        <v>764</v>
      </c>
      <c r="C1634" s="97" t="s">
        <v>13</v>
      </c>
      <c r="D1634" s="97" t="s">
        <v>14</v>
      </c>
      <c r="E1634" s="94"/>
      <c r="F1634" s="94"/>
      <c r="G1634" s="94">
        <v>100</v>
      </c>
      <c r="H1634" s="79"/>
    </row>
    <row r="1635" spans="1:8" ht="31.5" outlineLevel="1">
      <c r="A1635" s="97" t="s">
        <v>222</v>
      </c>
      <c r="B1635" s="236" t="s">
        <v>765</v>
      </c>
      <c r="C1635" s="97" t="s">
        <v>14</v>
      </c>
      <c r="D1635" s="97" t="s">
        <v>15</v>
      </c>
      <c r="E1635" s="94"/>
      <c r="F1635" s="94"/>
      <c r="G1635" s="94">
        <v>100</v>
      </c>
      <c r="H1635" s="79"/>
    </row>
    <row r="1636" spans="1:8" outlineLevel="1">
      <c r="G1636" s="154" t="s">
        <v>918</v>
      </c>
      <c r="H1636" s="154" t="s">
        <v>378</v>
      </c>
    </row>
    <row r="1637" spans="1:8" outlineLevel="1">
      <c r="H1637" s="154" t="s">
        <v>709</v>
      </c>
    </row>
    <row r="1638" spans="1:8" outlineLevel="1">
      <c r="H1638" s="154" t="s">
        <v>266</v>
      </c>
    </row>
    <row r="1639" spans="1:8" outlineLevel="1">
      <c r="H1639" s="154"/>
    </row>
    <row r="1640" spans="1:8" outlineLevel="1">
      <c r="A1640" s="742" t="s">
        <v>628</v>
      </c>
      <c r="B1640" s="742"/>
      <c r="C1640" s="742"/>
      <c r="D1640" s="742"/>
      <c r="E1640" s="742"/>
      <c r="F1640" s="742"/>
      <c r="G1640" s="742"/>
      <c r="H1640" s="742"/>
    </row>
    <row r="1641" spans="1:8" outlineLevel="1">
      <c r="A1641" s="742" t="s">
        <v>455</v>
      </c>
      <c r="B1641" s="742"/>
      <c r="C1641" s="742"/>
      <c r="D1641" s="742"/>
      <c r="E1641" s="742"/>
      <c r="F1641" s="742"/>
      <c r="G1641" s="742"/>
      <c r="H1641" s="742"/>
    </row>
    <row r="1642" spans="1:8" outlineLevel="1">
      <c r="H1642" s="154" t="s">
        <v>322</v>
      </c>
    </row>
    <row r="1643" spans="1:8" outlineLevel="1">
      <c r="H1643" s="154" t="s">
        <v>323</v>
      </c>
    </row>
    <row r="1644" spans="1:8" outlineLevel="1">
      <c r="H1644" s="154" t="s">
        <v>324</v>
      </c>
    </row>
    <row r="1645" spans="1:8" outlineLevel="1">
      <c r="H1645" s="230" t="s">
        <v>325</v>
      </c>
    </row>
    <row r="1646" spans="1:8" outlineLevel="1">
      <c r="H1646" s="154" t="s">
        <v>2331</v>
      </c>
    </row>
    <row r="1647" spans="1:8" outlineLevel="1">
      <c r="H1647" s="154" t="s">
        <v>261</v>
      </c>
    </row>
    <row r="1648" spans="1:8" outlineLevel="1">
      <c r="A1648" s="86"/>
    </row>
    <row r="1649" spans="1:8" ht="34.5" customHeight="1" outlineLevel="1">
      <c r="A1649" s="748" t="s">
        <v>1194</v>
      </c>
      <c r="B1649" s="749"/>
      <c r="C1649" s="749"/>
      <c r="D1649" s="749"/>
      <c r="E1649" s="749"/>
      <c r="F1649" s="749"/>
      <c r="G1649" s="749"/>
      <c r="H1649" s="749"/>
    </row>
    <row r="1650" spans="1:8" outlineLevel="1">
      <c r="A1650" s="746" t="s">
        <v>2332</v>
      </c>
      <c r="B1650" s="746"/>
      <c r="C1650" s="746"/>
      <c r="D1650" s="746"/>
      <c r="E1650" s="746"/>
      <c r="F1650" s="746"/>
      <c r="G1650" s="746"/>
      <c r="H1650" s="746"/>
    </row>
    <row r="1651" spans="1:8" ht="16.5" outlineLevel="1" thickBot="1">
      <c r="A1651" s="87"/>
      <c r="B1651" s="666"/>
      <c r="C1651" s="231"/>
      <c r="D1651" s="231"/>
      <c r="E1651" s="231"/>
      <c r="F1651" s="231"/>
      <c r="G1651" s="231"/>
      <c r="H1651" s="231"/>
    </row>
    <row r="1652" spans="1:8" ht="15.75" customHeight="1" outlineLevel="1">
      <c r="A1652" s="750" t="s">
        <v>397</v>
      </c>
      <c r="B1652" s="753" t="s">
        <v>649</v>
      </c>
      <c r="C1652" s="756" t="s">
        <v>719</v>
      </c>
      <c r="D1652" s="756"/>
      <c r="E1652" s="756"/>
      <c r="F1652" s="756"/>
      <c r="G1652" s="757" t="s">
        <v>629</v>
      </c>
      <c r="H1652" s="759" t="s">
        <v>630</v>
      </c>
    </row>
    <row r="1653" spans="1:8" outlineLevel="1">
      <c r="A1653" s="751"/>
      <c r="B1653" s="754"/>
      <c r="C1653" s="704"/>
      <c r="D1653" s="704"/>
      <c r="E1653" s="704"/>
      <c r="F1653" s="704"/>
      <c r="G1653" s="703"/>
      <c r="H1653" s="760"/>
    </row>
    <row r="1654" spans="1:8" ht="32.25" outlineLevel="1" thickBot="1">
      <c r="A1654" s="752"/>
      <c r="B1654" s="755"/>
      <c r="C1654" s="88" t="s">
        <v>631</v>
      </c>
      <c r="D1654" s="88" t="s">
        <v>632</v>
      </c>
      <c r="E1654" s="88" t="s">
        <v>631</v>
      </c>
      <c r="F1654" s="88" t="s">
        <v>632</v>
      </c>
      <c r="G1654" s="758"/>
      <c r="H1654" s="761"/>
    </row>
    <row r="1655" spans="1:8" outlineLevel="1">
      <c r="A1655" s="89">
        <v>1</v>
      </c>
      <c r="B1655" s="604">
        <v>2</v>
      </c>
      <c r="C1655" s="90">
        <v>3</v>
      </c>
      <c r="D1655" s="90">
        <v>4</v>
      </c>
      <c r="E1655" s="90"/>
      <c r="F1655" s="90"/>
      <c r="G1655" s="91">
        <v>5</v>
      </c>
      <c r="H1655" s="604">
        <v>6</v>
      </c>
    </row>
    <row r="1656" spans="1:8" outlineLevel="1">
      <c r="A1656" s="89">
        <v>1</v>
      </c>
      <c r="B1656" s="92" t="s">
        <v>598</v>
      </c>
      <c r="C1656" s="93"/>
      <c r="D1656" s="93"/>
      <c r="E1656" s="94"/>
      <c r="F1656" s="94"/>
      <c r="G1656" s="95"/>
      <c r="H1656" s="663"/>
    </row>
    <row r="1657" spans="1:8" outlineLevel="1">
      <c r="A1657" s="96" t="s">
        <v>399</v>
      </c>
      <c r="B1657" s="237" t="s">
        <v>599</v>
      </c>
      <c r="C1657" s="97" t="s">
        <v>388</v>
      </c>
      <c r="D1657" s="97" t="s">
        <v>0</v>
      </c>
      <c r="E1657" s="94"/>
      <c r="F1657" s="94"/>
      <c r="G1657" s="94">
        <v>100</v>
      </c>
      <c r="H1657" s="79"/>
    </row>
    <row r="1658" spans="1:8" outlineLevel="1">
      <c r="A1658" s="97" t="s">
        <v>400</v>
      </c>
      <c r="B1658" s="236" t="s">
        <v>329</v>
      </c>
      <c r="C1658" s="97" t="s">
        <v>1</v>
      </c>
      <c r="D1658" s="97" t="s">
        <v>2</v>
      </c>
      <c r="E1658" s="94"/>
      <c r="F1658" s="94"/>
      <c r="G1658" s="94">
        <v>100</v>
      </c>
      <c r="H1658" s="79"/>
    </row>
    <row r="1659" spans="1:8" ht="31.5" outlineLevel="1">
      <c r="A1659" s="97" t="s">
        <v>411</v>
      </c>
      <c r="B1659" s="236" t="s">
        <v>730</v>
      </c>
      <c r="C1659" s="97" t="s">
        <v>3</v>
      </c>
      <c r="D1659" s="97" t="s">
        <v>4</v>
      </c>
      <c r="E1659" s="94"/>
      <c r="F1659" s="94"/>
      <c r="G1659" s="94">
        <v>100</v>
      </c>
      <c r="H1659" s="79"/>
    </row>
    <row r="1660" spans="1:8" ht="63" outlineLevel="1">
      <c r="A1660" s="98" t="s">
        <v>422</v>
      </c>
      <c r="B1660" s="99" t="s">
        <v>731</v>
      </c>
      <c r="C1660" s="97" t="s">
        <v>5</v>
      </c>
      <c r="D1660" s="97" t="s">
        <v>6</v>
      </c>
      <c r="E1660" s="94"/>
      <c r="F1660" s="94"/>
      <c r="G1660" s="94">
        <v>100</v>
      </c>
      <c r="H1660" s="79"/>
    </row>
    <row r="1661" spans="1:8" ht="31.5" outlineLevel="1">
      <c r="A1661" s="98" t="s">
        <v>732</v>
      </c>
      <c r="B1661" s="99" t="s">
        <v>733</v>
      </c>
      <c r="C1661" s="97" t="s">
        <v>7</v>
      </c>
      <c r="D1661" s="97" t="s">
        <v>6</v>
      </c>
      <c r="E1661" s="94"/>
      <c r="F1661" s="94"/>
      <c r="G1661" s="94">
        <v>100</v>
      </c>
      <c r="H1661" s="79"/>
    </row>
    <row r="1662" spans="1:8" outlineLevel="1">
      <c r="A1662" s="98" t="s">
        <v>734</v>
      </c>
      <c r="B1662" s="99" t="s">
        <v>735</v>
      </c>
      <c r="C1662" s="97" t="s">
        <v>3</v>
      </c>
      <c r="D1662" s="97" t="s">
        <v>7</v>
      </c>
      <c r="E1662" s="94"/>
      <c r="F1662" s="94"/>
      <c r="G1662" s="94">
        <v>100</v>
      </c>
      <c r="H1662" s="79"/>
    </row>
    <row r="1663" spans="1:8" outlineLevel="1">
      <c r="A1663" s="100">
        <v>2</v>
      </c>
      <c r="B1663" s="101" t="s">
        <v>440</v>
      </c>
      <c r="C1663" s="97"/>
      <c r="D1663" s="97"/>
      <c r="E1663" s="94"/>
      <c r="F1663" s="94"/>
      <c r="G1663" s="94"/>
      <c r="H1663" s="79"/>
    </row>
    <row r="1664" spans="1:8" ht="31.5" outlineLevel="1">
      <c r="A1664" s="98" t="s">
        <v>402</v>
      </c>
      <c r="B1664" s="99" t="s">
        <v>736</v>
      </c>
      <c r="C1664" s="97" t="s">
        <v>388</v>
      </c>
      <c r="D1664" s="97" t="s">
        <v>6</v>
      </c>
      <c r="E1664" s="94"/>
      <c r="F1664" s="94"/>
      <c r="G1664" s="94">
        <v>100</v>
      </c>
      <c r="H1664" s="79"/>
    </row>
    <row r="1665" spans="1:8" ht="63" outlineLevel="1">
      <c r="A1665" s="98" t="s">
        <v>403</v>
      </c>
      <c r="B1665" s="99" t="s">
        <v>641</v>
      </c>
      <c r="C1665" s="97" t="s">
        <v>7</v>
      </c>
      <c r="D1665" s="97" t="s">
        <v>8</v>
      </c>
      <c r="E1665" s="94"/>
      <c r="F1665" s="94"/>
      <c r="G1665" s="94">
        <v>100</v>
      </c>
      <c r="H1665" s="79"/>
    </row>
    <row r="1666" spans="1:8" ht="31.5" outlineLevel="1">
      <c r="A1666" s="98" t="s">
        <v>404</v>
      </c>
      <c r="B1666" s="99" t="s">
        <v>642</v>
      </c>
      <c r="C1666" s="97" t="s">
        <v>8</v>
      </c>
      <c r="D1666" s="97" t="s">
        <v>9</v>
      </c>
      <c r="E1666" s="94"/>
      <c r="F1666" s="94"/>
      <c r="G1666" s="94">
        <v>100</v>
      </c>
      <c r="H1666" s="79"/>
    </row>
    <row r="1667" spans="1:8" ht="47.25" outlineLevel="1">
      <c r="A1667" s="100">
        <v>3</v>
      </c>
      <c r="B1667" s="101" t="s">
        <v>313</v>
      </c>
      <c r="C1667" s="97"/>
      <c r="D1667" s="97"/>
      <c r="E1667" s="94"/>
      <c r="F1667" s="94"/>
      <c r="G1667" s="94"/>
      <c r="H1667" s="79"/>
    </row>
    <row r="1668" spans="1:8" ht="31.5" outlineLevel="1">
      <c r="A1668" s="98" t="s">
        <v>441</v>
      </c>
      <c r="B1668" s="99" t="s">
        <v>314</v>
      </c>
      <c r="C1668" s="97" t="s">
        <v>9</v>
      </c>
      <c r="D1668" s="97" t="s">
        <v>8</v>
      </c>
      <c r="E1668" s="94"/>
      <c r="F1668" s="94"/>
      <c r="G1668" s="94">
        <v>100</v>
      </c>
      <c r="H1668" s="79"/>
    </row>
    <row r="1669" spans="1:8" outlineLevel="1">
      <c r="A1669" s="98" t="s">
        <v>359</v>
      </c>
      <c r="B1669" s="99" t="s">
        <v>315</v>
      </c>
      <c r="C1669" s="97" t="s">
        <v>9</v>
      </c>
      <c r="D1669" s="97" t="s">
        <v>10</v>
      </c>
      <c r="E1669" s="94"/>
      <c r="F1669" s="94"/>
      <c r="G1669" s="94">
        <v>100</v>
      </c>
      <c r="H1669" s="79"/>
    </row>
    <row r="1670" spans="1:8" outlineLevel="1">
      <c r="A1670" s="98" t="s">
        <v>361</v>
      </c>
      <c r="B1670" s="99" t="s">
        <v>316</v>
      </c>
      <c r="C1670" s="97" t="s">
        <v>10</v>
      </c>
      <c r="D1670" s="97" t="s">
        <v>11</v>
      </c>
      <c r="E1670" s="94"/>
      <c r="F1670" s="94"/>
      <c r="G1670" s="94">
        <v>100</v>
      </c>
      <c r="H1670" s="79"/>
    </row>
    <row r="1671" spans="1:8" outlineLevel="1">
      <c r="A1671" s="98" t="s">
        <v>317</v>
      </c>
      <c r="B1671" s="99" t="s">
        <v>318</v>
      </c>
      <c r="C1671" s="97" t="s">
        <v>11</v>
      </c>
      <c r="D1671" s="97" t="s">
        <v>12</v>
      </c>
      <c r="E1671" s="94"/>
      <c r="F1671" s="94"/>
      <c r="G1671" s="94">
        <v>100</v>
      </c>
      <c r="H1671" s="79"/>
    </row>
    <row r="1672" spans="1:8" outlineLevel="1">
      <c r="A1672" s="98" t="s">
        <v>319</v>
      </c>
      <c r="B1672" s="99" t="s">
        <v>320</v>
      </c>
      <c r="C1672" s="97" t="s">
        <v>12</v>
      </c>
      <c r="D1672" s="97" t="s">
        <v>13</v>
      </c>
      <c r="E1672" s="94"/>
      <c r="F1672" s="94"/>
      <c r="G1672" s="94">
        <v>100</v>
      </c>
      <c r="H1672" s="79"/>
    </row>
    <row r="1673" spans="1:8" outlineLevel="1">
      <c r="A1673" s="100">
        <v>4</v>
      </c>
      <c r="B1673" s="101" t="s">
        <v>623</v>
      </c>
      <c r="C1673" s="97"/>
      <c r="D1673" s="97"/>
      <c r="E1673" s="94"/>
      <c r="F1673" s="94"/>
      <c r="G1673" s="94"/>
      <c r="H1673" s="79"/>
    </row>
    <row r="1674" spans="1:8" ht="31.5" outlineLevel="1">
      <c r="A1674" s="97" t="s">
        <v>406</v>
      </c>
      <c r="B1674" s="236" t="s">
        <v>321</v>
      </c>
      <c r="C1674" s="97" t="s">
        <v>13</v>
      </c>
      <c r="D1674" s="97" t="s">
        <v>13</v>
      </c>
      <c r="E1674" s="94"/>
      <c r="F1674" s="94"/>
      <c r="G1674" s="94">
        <v>100</v>
      </c>
      <c r="H1674" s="79"/>
    </row>
    <row r="1675" spans="1:8" ht="63" outlineLevel="1">
      <c r="A1675" s="97" t="s">
        <v>407</v>
      </c>
      <c r="B1675" s="236" t="s">
        <v>621</v>
      </c>
      <c r="C1675" s="97" t="s">
        <v>13</v>
      </c>
      <c r="D1675" s="97" t="s">
        <v>14</v>
      </c>
      <c r="E1675" s="94"/>
      <c r="F1675" s="94"/>
      <c r="G1675" s="94">
        <v>100</v>
      </c>
      <c r="H1675" s="79"/>
    </row>
    <row r="1676" spans="1:8" ht="31.5" outlineLevel="1">
      <c r="A1676" s="97" t="s">
        <v>408</v>
      </c>
      <c r="B1676" s="236" t="s">
        <v>764</v>
      </c>
      <c r="C1676" s="97" t="s">
        <v>13</v>
      </c>
      <c r="D1676" s="97" t="s">
        <v>14</v>
      </c>
      <c r="E1676" s="94"/>
      <c r="F1676" s="94"/>
      <c r="G1676" s="94">
        <v>100</v>
      </c>
      <c r="H1676" s="79"/>
    </row>
    <row r="1677" spans="1:8" ht="31.5" outlineLevel="1">
      <c r="A1677" s="97" t="s">
        <v>222</v>
      </c>
      <c r="B1677" s="236" t="s">
        <v>765</v>
      </c>
      <c r="C1677" s="97" t="s">
        <v>14</v>
      </c>
      <c r="D1677" s="97" t="s">
        <v>15</v>
      </c>
      <c r="E1677" s="94"/>
      <c r="F1677" s="94"/>
      <c r="G1677" s="94">
        <v>100</v>
      </c>
      <c r="H1677" s="79"/>
    </row>
    <row r="1678" spans="1:8" outlineLevel="1">
      <c r="G1678" s="154" t="s">
        <v>919</v>
      </c>
      <c r="H1678" s="154" t="s">
        <v>378</v>
      </c>
    </row>
    <row r="1679" spans="1:8" outlineLevel="1">
      <c r="H1679" s="154" t="s">
        <v>709</v>
      </c>
    </row>
    <row r="1680" spans="1:8" outlineLevel="1">
      <c r="H1680" s="154" t="s">
        <v>266</v>
      </c>
    </row>
    <row r="1681" spans="1:8" outlineLevel="1">
      <c r="H1681" s="154"/>
    </row>
    <row r="1682" spans="1:8" ht="15.75" customHeight="1" outlineLevel="1">
      <c r="A1682" s="742" t="s">
        <v>628</v>
      </c>
      <c r="B1682" s="742"/>
      <c r="C1682" s="742"/>
      <c r="D1682" s="742"/>
      <c r="E1682" s="742"/>
      <c r="F1682" s="742"/>
      <c r="G1682" s="742"/>
      <c r="H1682" s="742"/>
    </row>
    <row r="1683" spans="1:8" ht="15.75" customHeight="1" outlineLevel="1">
      <c r="A1683" s="742" t="s">
        <v>455</v>
      </c>
      <c r="B1683" s="742"/>
      <c r="C1683" s="742"/>
      <c r="D1683" s="742"/>
      <c r="E1683" s="742"/>
      <c r="F1683" s="742"/>
      <c r="G1683" s="742"/>
      <c r="H1683" s="742"/>
    </row>
    <row r="1684" spans="1:8" outlineLevel="1">
      <c r="H1684" s="154" t="s">
        <v>322</v>
      </c>
    </row>
    <row r="1685" spans="1:8" outlineLevel="1">
      <c r="H1685" s="154" t="s">
        <v>323</v>
      </c>
    </row>
    <row r="1686" spans="1:8" outlineLevel="1">
      <c r="H1686" s="154" t="s">
        <v>324</v>
      </c>
    </row>
    <row r="1687" spans="1:8" outlineLevel="1">
      <c r="H1687" s="230" t="s">
        <v>325</v>
      </c>
    </row>
    <row r="1688" spans="1:8" outlineLevel="1">
      <c r="H1688" s="154" t="s">
        <v>2331</v>
      </c>
    </row>
    <row r="1689" spans="1:8" outlineLevel="1">
      <c r="H1689" s="154" t="s">
        <v>261</v>
      </c>
    </row>
    <row r="1690" spans="1:8" outlineLevel="1">
      <c r="A1690" s="86"/>
    </row>
    <row r="1691" spans="1:8" ht="21.75" customHeight="1" outlineLevel="1">
      <c r="A1691" s="743" t="s">
        <v>1195</v>
      </c>
      <c r="B1691" s="744"/>
      <c r="C1691" s="744"/>
      <c r="D1691" s="744"/>
      <c r="E1691" s="744"/>
      <c r="F1691" s="744"/>
      <c r="G1691" s="744"/>
      <c r="H1691" s="744"/>
    </row>
    <row r="1692" spans="1:8" outlineLevel="1">
      <c r="A1692" s="745"/>
      <c r="B1692" s="745"/>
      <c r="C1692" s="745"/>
      <c r="D1692" s="745"/>
      <c r="E1692" s="745"/>
      <c r="F1692" s="745"/>
      <c r="G1692" s="745"/>
      <c r="H1692" s="745"/>
    </row>
    <row r="1693" spans="1:8" ht="15.75" customHeight="1" outlineLevel="1">
      <c r="A1693" s="746" t="s">
        <v>2332</v>
      </c>
      <c r="B1693" s="746"/>
      <c r="C1693" s="746"/>
      <c r="D1693" s="746"/>
      <c r="E1693" s="746"/>
      <c r="F1693" s="746"/>
      <c r="G1693" s="746"/>
      <c r="H1693" s="746"/>
    </row>
    <row r="1694" spans="1:8" ht="16.5" outlineLevel="1" thickBot="1">
      <c r="A1694" s="87"/>
      <c r="B1694" s="666"/>
      <c r="C1694" s="231"/>
      <c r="D1694" s="231"/>
      <c r="E1694" s="231"/>
      <c r="F1694" s="231"/>
      <c r="G1694" s="231"/>
      <c r="H1694" s="231"/>
    </row>
    <row r="1695" spans="1:8" ht="15.75" customHeight="1" outlineLevel="1">
      <c r="A1695" s="750" t="s">
        <v>397</v>
      </c>
      <c r="B1695" s="753" t="s">
        <v>649</v>
      </c>
      <c r="C1695" s="756" t="s">
        <v>719</v>
      </c>
      <c r="D1695" s="756"/>
      <c r="E1695" s="756"/>
      <c r="F1695" s="756"/>
      <c r="G1695" s="757" t="s">
        <v>629</v>
      </c>
      <c r="H1695" s="759" t="s">
        <v>630</v>
      </c>
    </row>
    <row r="1696" spans="1:8" outlineLevel="1">
      <c r="A1696" s="751"/>
      <c r="B1696" s="754"/>
      <c r="C1696" s="704"/>
      <c r="D1696" s="704"/>
      <c r="E1696" s="704"/>
      <c r="F1696" s="704"/>
      <c r="G1696" s="703"/>
      <c r="H1696" s="760"/>
    </row>
    <row r="1697" spans="1:8" ht="32.25" outlineLevel="1" thickBot="1">
      <c r="A1697" s="752"/>
      <c r="B1697" s="755"/>
      <c r="C1697" s="88" t="s">
        <v>631</v>
      </c>
      <c r="D1697" s="88" t="s">
        <v>632</v>
      </c>
      <c r="E1697" s="88" t="s">
        <v>631</v>
      </c>
      <c r="F1697" s="88" t="s">
        <v>632</v>
      </c>
      <c r="G1697" s="758"/>
      <c r="H1697" s="761"/>
    </row>
    <row r="1698" spans="1:8" outlineLevel="1">
      <c r="A1698" s="89">
        <v>1</v>
      </c>
      <c r="B1698" s="604">
        <v>2</v>
      </c>
      <c r="C1698" s="90">
        <v>3</v>
      </c>
      <c r="D1698" s="90">
        <v>4</v>
      </c>
      <c r="E1698" s="90"/>
      <c r="F1698" s="90"/>
      <c r="G1698" s="91">
        <v>5</v>
      </c>
      <c r="H1698" s="604">
        <v>6</v>
      </c>
    </row>
    <row r="1699" spans="1:8" outlineLevel="1">
      <c r="A1699" s="89">
        <v>1</v>
      </c>
      <c r="B1699" s="92" t="s">
        <v>598</v>
      </c>
      <c r="C1699" s="90"/>
      <c r="D1699" s="90"/>
      <c r="E1699" s="94"/>
      <c r="F1699" s="94"/>
      <c r="G1699" s="95"/>
      <c r="H1699" s="663"/>
    </row>
    <row r="1700" spans="1:8" outlineLevel="1">
      <c r="A1700" s="96" t="s">
        <v>399</v>
      </c>
      <c r="B1700" s="237" t="s">
        <v>599</v>
      </c>
      <c r="C1700" s="97" t="s">
        <v>129</v>
      </c>
      <c r="D1700" s="97" t="s">
        <v>571</v>
      </c>
      <c r="E1700" s="94"/>
      <c r="F1700" s="94"/>
      <c r="G1700" s="94"/>
      <c r="H1700" s="79"/>
    </row>
    <row r="1701" spans="1:8" outlineLevel="1">
      <c r="A1701" s="97" t="s">
        <v>400</v>
      </c>
      <c r="B1701" s="236" t="s">
        <v>329</v>
      </c>
      <c r="C1701" s="97" t="s">
        <v>572</v>
      </c>
      <c r="D1701" s="97" t="s">
        <v>573</v>
      </c>
      <c r="E1701" s="94"/>
      <c r="F1701" s="94"/>
      <c r="G1701" s="94"/>
      <c r="H1701" s="79"/>
    </row>
    <row r="1702" spans="1:8" ht="31.5" outlineLevel="1">
      <c r="A1702" s="97" t="s">
        <v>411</v>
      </c>
      <c r="B1702" s="236" t="s">
        <v>730</v>
      </c>
      <c r="C1702" s="97" t="s">
        <v>681</v>
      </c>
      <c r="D1702" s="97" t="s">
        <v>1162</v>
      </c>
      <c r="E1702" s="94"/>
      <c r="F1702" s="94"/>
      <c r="G1702" s="94"/>
      <c r="H1702" s="79"/>
    </row>
    <row r="1703" spans="1:8" ht="63" outlineLevel="1">
      <c r="A1703" s="98" t="s">
        <v>422</v>
      </c>
      <c r="B1703" s="99" t="s">
        <v>731</v>
      </c>
      <c r="C1703" s="97" t="s">
        <v>792</v>
      </c>
      <c r="D1703" s="97" t="s">
        <v>130</v>
      </c>
      <c r="E1703" s="94"/>
      <c r="F1703" s="94"/>
      <c r="G1703" s="94"/>
      <c r="H1703" s="79"/>
    </row>
    <row r="1704" spans="1:8" ht="31.5" outlineLevel="1">
      <c r="A1704" s="98" t="s">
        <v>732</v>
      </c>
      <c r="B1704" s="99" t="s">
        <v>733</v>
      </c>
      <c r="C1704" s="97" t="s">
        <v>46</v>
      </c>
      <c r="D1704" s="97" t="s">
        <v>45</v>
      </c>
      <c r="E1704" s="94"/>
      <c r="F1704" s="94"/>
      <c r="G1704" s="94"/>
      <c r="H1704" s="79"/>
    </row>
    <row r="1705" spans="1:8" outlineLevel="1">
      <c r="A1705" s="98" t="s">
        <v>734</v>
      </c>
      <c r="B1705" s="99" t="s">
        <v>735</v>
      </c>
      <c r="C1705" s="97" t="s">
        <v>2097</v>
      </c>
      <c r="D1705" s="97" t="s">
        <v>46</v>
      </c>
      <c r="E1705" s="94"/>
      <c r="F1705" s="94"/>
      <c r="G1705" s="94"/>
      <c r="H1705" s="79"/>
    </row>
    <row r="1706" spans="1:8" outlineLevel="1">
      <c r="A1706" s="100">
        <v>2</v>
      </c>
      <c r="B1706" s="101" t="s">
        <v>440</v>
      </c>
      <c r="C1706" s="97"/>
      <c r="D1706" s="97"/>
      <c r="E1706" s="94"/>
      <c r="F1706" s="94"/>
      <c r="G1706" s="94"/>
      <c r="H1706" s="79"/>
    </row>
    <row r="1707" spans="1:8" ht="31.5" outlineLevel="1">
      <c r="A1707" s="98" t="s">
        <v>402</v>
      </c>
      <c r="B1707" s="99" t="s">
        <v>736</v>
      </c>
      <c r="C1707" s="97" t="s">
        <v>46</v>
      </c>
      <c r="D1707" s="97" t="s">
        <v>45</v>
      </c>
      <c r="E1707" s="94"/>
      <c r="F1707" s="94"/>
      <c r="G1707" s="94"/>
      <c r="H1707" s="79"/>
    </row>
    <row r="1708" spans="1:8" ht="63" outlineLevel="1">
      <c r="A1708" s="98" t="s">
        <v>403</v>
      </c>
      <c r="B1708" s="99" t="s">
        <v>641</v>
      </c>
      <c r="C1708" s="97" t="s">
        <v>46</v>
      </c>
      <c r="D1708" s="97" t="s">
        <v>47</v>
      </c>
      <c r="E1708" s="94"/>
      <c r="F1708" s="94"/>
      <c r="G1708" s="94"/>
      <c r="H1708" s="79"/>
    </row>
    <row r="1709" spans="1:8" ht="31.5" outlineLevel="1">
      <c r="A1709" s="98" t="s">
        <v>404</v>
      </c>
      <c r="B1709" s="99" t="s">
        <v>642</v>
      </c>
      <c r="C1709" s="97" t="s">
        <v>47</v>
      </c>
      <c r="D1709" s="97" t="s">
        <v>48</v>
      </c>
      <c r="E1709" s="94"/>
      <c r="F1709" s="94"/>
      <c r="G1709" s="94"/>
      <c r="H1709" s="79"/>
    </row>
    <row r="1710" spans="1:8" ht="47.25" outlineLevel="1">
      <c r="A1710" s="100">
        <v>3</v>
      </c>
      <c r="B1710" s="101" t="s">
        <v>313</v>
      </c>
      <c r="C1710" s="97"/>
      <c r="D1710" s="97"/>
      <c r="E1710" s="94"/>
      <c r="F1710" s="94"/>
      <c r="G1710" s="94"/>
      <c r="H1710" s="79"/>
    </row>
    <row r="1711" spans="1:8" ht="31.5" outlineLevel="1">
      <c r="A1711" s="98" t="s">
        <v>441</v>
      </c>
      <c r="B1711" s="99" t="s">
        <v>314</v>
      </c>
      <c r="C1711" s="97" t="s">
        <v>48</v>
      </c>
      <c r="D1711" s="97" t="s">
        <v>47</v>
      </c>
      <c r="E1711" s="94"/>
      <c r="F1711" s="94"/>
      <c r="G1711" s="94"/>
      <c r="H1711" s="79"/>
    </row>
    <row r="1712" spans="1:8" outlineLevel="1">
      <c r="A1712" s="98" t="s">
        <v>359</v>
      </c>
      <c r="B1712" s="99" t="s">
        <v>315</v>
      </c>
      <c r="C1712" s="97" t="s">
        <v>48</v>
      </c>
      <c r="D1712" s="97" t="s">
        <v>49</v>
      </c>
      <c r="E1712" s="94"/>
      <c r="F1712" s="94"/>
      <c r="G1712" s="94"/>
      <c r="H1712" s="79"/>
    </row>
    <row r="1713" spans="1:8" outlineLevel="1">
      <c r="A1713" s="98" t="s">
        <v>361</v>
      </c>
      <c r="B1713" s="99" t="s">
        <v>316</v>
      </c>
      <c r="C1713" s="97" t="s">
        <v>49</v>
      </c>
      <c r="D1713" s="97" t="s">
        <v>50</v>
      </c>
      <c r="E1713" s="94"/>
      <c r="F1713" s="94"/>
      <c r="G1713" s="94"/>
      <c r="H1713" s="79"/>
    </row>
    <row r="1714" spans="1:8" outlineLevel="1">
      <c r="A1714" s="98" t="s">
        <v>317</v>
      </c>
      <c r="B1714" s="99" t="s">
        <v>318</v>
      </c>
      <c r="C1714" s="97" t="s">
        <v>50</v>
      </c>
      <c r="D1714" s="97" t="s">
        <v>51</v>
      </c>
      <c r="E1714" s="94"/>
      <c r="F1714" s="94"/>
      <c r="G1714" s="94"/>
      <c r="H1714" s="79"/>
    </row>
    <row r="1715" spans="1:8" outlineLevel="1">
      <c r="A1715" s="98" t="s">
        <v>319</v>
      </c>
      <c r="B1715" s="99" t="s">
        <v>320</v>
      </c>
      <c r="C1715" s="97" t="s">
        <v>51</v>
      </c>
      <c r="D1715" s="97" t="s">
        <v>52</v>
      </c>
      <c r="E1715" s="94"/>
      <c r="F1715" s="94"/>
      <c r="G1715" s="94"/>
      <c r="H1715" s="79"/>
    </row>
    <row r="1716" spans="1:8" outlineLevel="1">
      <c r="A1716" s="100">
        <v>4</v>
      </c>
      <c r="B1716" s="101" t="s">
        <v>623</v>
      </c>
      <c r="C1716" s="97"/>
      <c r="D1716" s="97"/>
      <c r="E1716" s="94"/>
      <c r="F1716" s="94"/>
      <c r="G1716" s="94"/>
      <c r="H1716" s="79"/>
    </row>
    <row r="1717" spans="1:8" ht="31.5" outlineLevel="1">
      <c r="A1717" s="97" t="s">
        <v>406</v>
      </c>
      <c r="B1717" s="236" t="s">
        <v>321</v>
      </c>
      <c r="C1717" s="97" t="s">
        <v>52</v>
      </c>
      <c r="D1717" s="97" t="s">
        <v>52</v>
      </c>
      <c r="E1717" s="94"/>
      <c r="F1717" s="94"/>
      <c r="G1717" s="94"/>
      <c r="H1717" s="79"/>
    </row>
    <row r="1718" spans="1:8" ht="63" outlineLevel="1">
      <c r="A1718" s="97" t="s">
        <v>407</v>
      </c>
      <c r="B1718" s="236" t="s">
        <v>621</v>
      </c>
      <c r="C1718" s="97" t="s">
        <v>52</v>
      </c>
      <c r="D1718" s="97" t="s">
        <v>53</v>
      </c>
      <c r="E1718" s="94"/>
      <c r="F1718" s="94"/>
      <c r="G1718" s="94"/>
      <c r="H1718" s="79"/>
    </row>
    <row r="1719" spans="1:8" ht="31.5" outlineLevel="1">
      <c r="A1719" s="97" t="s">
        <v>408</v>
      </c>
      <c r="B1719" s="236" t="s">
        <v>764</v>
      </c>
      <c r="C1719" s="97" t="s">
        <v>52</v>
      </c>
      <c r="D1719" s="97" t="s">
        <v>53</v>
      </c>
      <c r="E1719" s="94"/>
      <c r="F1719" s="94"/>
      <c r="G1719" s="94"/>
      <c r="H1719" s="79"/>
    </row>
    <row r="1720" spans="1:8" ht="31.5" outlineLevel="1">
      <c r="A1720" s="97" t="s">
        <v>222</v>
      </c>
      <c r="B1720" s="236" t="s">
        <v>765</v>
      </c>
      <c r="C1720" s="97" t="s">
        <v>53</v>
      </c>
      <c r="D1720" s="97" t="s">
        <v>54</v>
      </c>
      <c r="E1720" s="94"/>
      <c r="F1720" s="94"/>
      <c r="G1720" s="94"/>
      <c r="H1720" s="79"/>
    </row>
    <row r="1721" spans="1:8" outlineLevel="1">
      <c r="G1721" s="154" t="s">
        <v>920</v>
      </c>
      <c r="H1721" s="154" t="s">
        <v>378</v>
      </c>
    </row>
    <row r="1722" spans="1:8" outlineLevel="1">
      <c r="H1722" s="154" t="s">
        <v>709</v>
      </c>
    </row>
    <row r="1723" spans="1:8" outlineLevel="1">
      <c r="H1723" s="154" t="s">
        <v>266</v>
      </c>
    </row>
    <row r="1724" spans="1:8" outlineLevel="1">
      <c r="H1724" s="154"/>
    </row>
    <row r="1725" spans="1:8" ht="15.75" customHeight="1" outlineLevel="1">
      <c r="A1725" s="742" t="s">
        <v>628</v>
      </c>
      <c r="B1725" s="742"/>
      <c r="C1725" s="742"/>
      <c r="D1725" s="742"/>
      <c r="E1725" s="742"/>
      <c r="F1725" s="742"/>
      <c r="G1725" s="742"/>
      <c r="H1725" s="742"/>
    </row>
    <row r="1726" spans="1:8" ht="15.75" customHeight="1" outlineLevel="1">
      <c r="A1726" s="742" t="s">
        <v>455</v>
      </c>
      <c r="B1726" s="742"/>
      <c r="C1726" s="742"/>
      <c r="D1726" s="742"/>
      <c r="E1726" s="742"/>
      <c r="F1726" s="742"/>
      <c r="G1726" s="742"/>
      <c r="H1726" s="742"/>
    </row>
    <row r="1727" spans="1:8" outlineLevel="1">
      <c r="H1727" s="154" t="s">
        <v>322</v>
      </c>
    </row>
    <row r="1728" spans="1:8" outlineLevel="1">
      <c r="H1728" s="154" t="s">
        <v>323</v>
      </c>
    </row>
    <row r="1729" spans="1:8" outlineLevel="1">
      <c r="H1729" s="154" t="s">
        <v>324</v>
      </c>
    </row>
    <row r="1730" spans="1:8" outlineLevel="1">
      <c r="H1730" s="230" t="s">
        <v>325</v>
      </c>
    </row>
    <row r="1731" spans="1:8" outlineLevel="1">
      <c r="H1731" s="154" t="s">
        <v>2331</v>
      </c>
    </row>
    <row r="1732" spans="1:8" outlineLevel="1">
      <c r="H1732" s="154" t="s">
        <v>261</v>
      </c>
    </row>
    <row r="1733" spans="1:8" outlineLevel="1">
      <c r="A1733" s="86"/>
    </row>
    <row r="1734" spans="1:8" ht="30.75" customHeight="1" outlineLevel="1">
      <c r="A1734" s="748" t="s">
        <v>1196</v>
      </c>
      <c r="B1734" s="749"/>
      <c r="C1734" s="749"/>
      <c r="D1734" s="749"/>
      <c r="E1734" s="749"/>
      <c r="F1734" s="749"/>
      <c r="G1734" s="749"/>
      <c r="H1734" s="749"/>
    </row>
    <row r="1735" spans="1:8" outlineLevel="1">
      <c r="A1735" s="745"/>
      <c r="B1735" s="745"/>
      <c r="C1735" s="745"/>
      <c r="D1735" s="745"/>
      <c r="E1735" s="745"/>
      <c r="F1735" s="745"/>
      <c r="G1735" s="745"/>
      <c r="H1735" s="745"/>
    </row>
    <row r="1736" spans="1:8" ht="15.75" customHeight="1" outlineLevel="1">
      <c r="A1736" s="746" t="s">
        <v>2332</v>
      </c>
      <c r="B1736" s="746"/>
      <c r="C1736" s="746"/>
      <c r="D1736" s="746"/>
      <c r="E1736" s="746"/>
      <c r="F1736" s="746"/>
      <c r="G1736" s="746"/>
      <c r="H1736" s="746"/>
    </row>
    <row r="1737" spans="1:8" ht="16.5" outlineLevel="1" thickBot="1">
      <c r="A1737" s="87"/>
      <c r="B1737" s="666"/>
      <c r="C1737" s="231"/>
      <c r="D1737" s="231"/>
      <c r="E1737" s="231"/>
      <c r="F1737" s="231"/>
      <c r="G1737" s="231"/>
      <c r="H1737" s="231"/>
    </row>
    <row r="1738" spans="1:8" ht="15.75" customHeight="1" outlineLevel="1">
      <c r="A1738" s="750" t="s">
        <v>397</v>
      </c>
      <c r="B1738" s="753" t="s">
        <v>649</v>
      </c>
      <c r="C1738" s="756" t="s">
        <v>719</v>
      </c>
      <c r="D1738" s="756"/>
      <c r="E1738" s="756"/>
      <c r="F1738" s="756"/>
      <c r="G1738" s="757" t="s">
        <v>629</v>
      </c>
      <c r="H1738" s="759" t="s">
        <v>630</v>
      </c>
    </row>
    <row r="1739" spans="1:8" outlineLevel="1">
      <c r="A1739" s="751"/>
      <c r="B1739" s="754"/>
      <c r="C1739" s="704"/>
      <c r="D1739" s="704"/>
      <c r="E1739" s="704"/>
      <c r="F1739" s="704"/>
      <c r="G1739" s="703"/>
      <c r="H1739" s="760"/>
    </row>
    <row r="1740" spans="1:8" ht="32.25" outlineLevel="1" thickBot="1">
      <c r="A1740" s="752"/>
      <c r="B1740" s="755"/>
      <c r="C1740" s="88" t="s">
        <v>631</v>
      </c>
      <c r="D1740" s="88" t="s">
        <v>632</v>
      </c>
      <c r="E1740" s="88" t="s">
        <v>631</v>
      </c>
      <c r="F1740" s="88" t="s">
        <v>632</v>
      </c>
      <c r="G1740" s="758"/>
      <c r="H1740" s="761"/>
    </row>
    <row r="1741" spans="1:8" outlineLevel="1">
      <c r="A1741" s="89">
        <v>1</v>
      </c>
      <c r="B1741" s="604">
        <v>2</v>
      </c>
      <c r="C1741" s="90">
        <v>3</v>
      </c>
      <c r="D1741" s="90">
        <v>4</v>
      </c>
      <c r="E1741" s="90"/>
      <c r="F1741" s="90"/>
      <c r="G1741" s="91">
        <v>5</v>
      </c>
      <c r="H1741" s="604">
        <v>6</v>
      </c>
    </row>
    <row r="1742" spans="1:8" outlineLevel="1">
      <c r="A1742" s="89">
        <v>1</v>
      </c>
      <c r="B1742" s="92" t="s">
        <v>598</v>
      </c>
      <c r="C1742" s="93"/>
      <c r="D1742" s="93"/>
      <c r="E1742" s="94"/>
      <c r="F1742" s="94"/>
      <c r="G1742" s="95"/>
      <c r="H1742" s="663"/>
    </row>
    <row r="1743" spans="1:8" outlineLevel="1">
      <c r="A1743" s="96" t="s">
        <v>399</v>
      </c>
      <c r="B1743" s="237" t="s">
        <v>599</v>
      </c>
      <c r="C1743" s="97" t="s">
        <v>9</v>
      </c>
      <c r="D1743" s="97" t="s">
        <v>169</v>
      </c>
      <c r="E1743" s="94"/>
      <c r="F1743" s="94"/>
      <c r="G1743" s="94">
        <v>100</v>
      </c>
      <c r="H1743" s="79"/>
    </row>
    <row r="1744" spans="1:8" outlineLevel="1">
      <c r="A1744" s="97" t="s">
        <v>400</v>
      </c>
      <c r="B1744" s="236" t="s">
        <v>329</v>
      </c>
      <c r="C1744" s="97" t="s">
        <v>170</v>
      </c>
      <c r="D1744" s="97" t="s">
        <v>326</v>
      </c>
      <c r="E1744" s="94"/>
      <c r="F1744" s="94"/>
      <c r="G1744" s="94">
        <v>100</v>
      </c>
      <c r="H1744" s="79"/>
    </row>
    <row r="1745" spans="1:8" ht="31.5" outlineLevel="1">
      <c r="A1745" s="97" t="s">
        <v>411</v>
      </c>
      <c r="B1745" s="236" t="s">
        <v>730</v>
      </c>
      <c r="C1745" s="97" t="s">
        <v>170</v>
      </c>
      <c r="D1745" s="97" t="s">
        <v>326</v>
      </c>
      <c r="E1745" s="94"/>
      <c r="F1745" s="94"/>
      <c r="G1745" s="94">
        <v>100</v>
      </c>
      <c r="H1745" s="79"/>
    </row>
    <row r="1746" spans="1:8" ht="63" outlineLevel="1">
      <c r="A1746" s="98" t="s">
        <v>422</v>
      </c>
      <c r="B1746" s="99" t="s">
        <v>731</v>
      </c>
      <c r="C1746" s="97" t="s">
        <v>172</v>
      </c>
      <c r="D1746" s="97" t="s">
        <v>175</v>
      </c>
      <c r="E1746" s="94"/>
      <c r="F1746" s="94"/>
      <c r="G1746" s="94">
        <v>100</v>
      </c>
      <c r="H1746" s="79"/>
    </row>
    <row r="1747" spans="1:8" ht="31.5" outlineLevel="1">
      <c r="A1747" s="98" t="s">
        <v>732</v>
      </c>
      <c r="B1747" s="99" t="s">
        <v>733</v>
      </c>
      <c r="C1747" s="97" t="s">
        <v>328</v>
      </c>
      <c r="D1747" s="97" t="s">
        <v>175</v>
      </c>
      <c r="E1747" s="94"/>
      <c r="F1747" s="94"/>
      <c r="G1747" s="94">
        <v>100</v>
      </c>
      <c r="H1747" s="79"/>
    </row>
    <row r="1748" spans="1:8" outlineLevel="1">
      <c r="A1748" s="98" t="s">
        <v>734</v>
      </c>
      <c r="B1748" s="99" t="s">
        <v>735</v>
      </c>
      <c r="C1748" s="97" t="s">
        <v>175</v>
      </c>
      <c r="D1748" s="97" t="s">
        <v>482</v>
      </c>
      <c r="E1748" s="94"/>
      <c r="F1748" s="94"/>
      <c r="G1748" s="94">
        <v>100</v>
      </c>
      <c r="H1748" s="79"/>
    </row>
    <row r="1749" spans="1:8" outlineLevel="1">
      <c r="A1749" s="100">
        <v>2</v>
      </c>
      <c r="B1749" s="101" t="s">
        <v>440</v>
      </c>
      <c r="C1749" s="97"/>
      <c r="D1749" s="97"/>
      <c r="E1749" s="94"/>
      <c r="F1749" s="94"/>
      <c r="G1749" s="94"/>
      <c r="H1749" s="79"/>
    </row>
    <row r="1750" spans="1:8" ht="31.5" outlineLevel="1">
      <c r="A1750" s="98" t="s">
        <v>402</v>
      </c>
      <c r="B1750" s="99" t="s">
        <v>736</v>
      </c>
      <c r="C1750" s="97" t="s">
        <v>482</v>
      </c>
      <c r="D1750" s="97" t="s">
        <v>176</v>
      </c>
      <c r="E1750" s="94"/>
      <c r="F1750" s="94"/>
      <c r="G1750" s="94">
        <v>100</v>
      </c>
      <c r="H1750" s="79"/>
    </row>
    <row r="1751" spans="1:8" ht="63" outlineLevel="1">
      <c r="A1751" s="98" t="s">
        <v>403</v>
      </c>
      <c r="B1751" s="99" t="s">
        <v>641</v>
      </c>
      <c r="C1751" s="97" t="s">
        <v>482</v>
      </c>
      <c r="D1751" s="97" t="s">
        <v>176</v>
      </c>
      <c r="E1751" s="94"/>
      <c r="F1751" s="94"/>
      <c r="G1751" s="94">
        <v>100</v>
      </c>
      <c r="H1751" s="79"/>
    </row>
    <row r="1752" spans="1:8" ht="31.5" outlineLevel="1">
      <c r="A1752" s="98" t="s">
        <v>404</v>
      </c>
      <c r="B1752" s="99" t="s">
        <v>642</v>
      </c>
      <c r="C1752" s="97" t="s">
        <v>482</v>
      </c>
      <c r="D1752" s="97" t="s">
        <v>176</v>
      </c>
      <c r="E1752" s="94"/>
      <c r="F1752" s="94"/>
      <c r="G1752" s="94">
        <v>100</v>
      </c>
      <c r="H1752" s="79"/>
    </row>
    <row r="1753" spans="1:8" ht="47.25" outlineLevel="1">
      <c r="A1753" s="100">
        <v>3</v>
      </c>
      <c r="B1753" s="101" t="s">
        <v>313</v>
      </c>
      <c r="C1753" s="97"/>
      <c r="D1753" s="97"/>
      <c r="E1753" s="94"/>
      <c r="F1753" s="94"/>
      <c r="G1753" s="94"/>
      <c r="H1753" s="79"/>
    </row>
    <row r="1754" spans="1:8" ht="31.5" outlineLevel="1">
      <c r="A1754" s="98" t="s">
        <v>441</v>
      </c>
      <c r="B1754" s="99" t="s">
        <v>314</v>
      </c>
      <c r="C1754" s="97" t="s">
        <v>176</v>
      </c>
      <c r="D1754" s="97" t="s">
        <v>177</v>
      </c>
      <c r="E1754" s="94"/>
      <c r="F1754" s="94"/>
      <c r="G1754" s="94">
        <v>100</v>
      </c>
      <c r="H1754" s="79"/>
    </row>
    <row r="1755" spans="1:8" outlineLevel="1">
      <c r="A1755" s="98" t="s">
        <v>359</v>
      </c>
      <c r="B1755" s="99" t="s">
        <v>315</v>
      </c>
      <c r="C1755" s="97" t="s">
        <v>1185</v>
      </c>
      <c r="D1755" s="97" t="s">
        <v>467</v>
      </c>
      <c r="E1755" s="94"/>
      <c r="F1755" s="94"/>
      <c r="G1755" s="94">
        <v>100</v>
      </c>
      <c r="H1755" s="79"/>
    </row>
    <row r="1756" spans="1:8" outlineLevel="1">
      <c r="A1756" s="98" t="s">
        <v>361</v>
      </c>
      <c r="B1756" s="99" t="s">
        <v>316</v>
      </c>
      <c r="C1756" s="97" t="s">
        <v>468</v>
      </c>
      <c r="D1756" s="97" t="s">
        <v>469</v>
      </c>
      <c r="E1756" s="94"/>
      <c r="F1756" s="94"/>
      <c r="G1756" s="94">
        <v>100</v>
      </c>
      <c r="H1756" s="79"/>
    </row>
    <row r="1757" spans="1:8" outlineLevel="1">
      <c r="A1757" s="98" t="s">
        <v>317</v>
      </c>
      <c r="B1757" s="99" t="s">
        <v>318</v>
      </c>
      <c r="C1757" s="97" t="s">
        <v>469</v>
      </c>
      <c r="D1757" s="97" t="s">
        <v>470</v>
      </c>
      <c r="E1757" s="94"/>
      <c r="F1757" s="94"/>
      <c r="G1757" s="94">
        <v>100</v>
      </c>
      <c r="H1757" s="79"/>
    </row>
    <row r="1758" spans="1:8" outlineLevel="1">
      <c r="A1758" s="98" t="s">
        <v>319</v>
      </c>
      <c r="B1758" s="99" t="s">
        <v>320</v>
      </c>
      <c r="C1758" s="97" t="s">
        <v>470</v>
      </c>
      <c r="D1758" s="97" t="s">
        <v>471</v>
      </c>
      <c r="E1758" s="94"/>
      <c r="F1758" s="94"/>
      <c r="G1758" s="94">
        <v>100</v>
      </c>
      <c r="H1758" s="79"/>
    </row>
    <row r="1759" spans="1:8" outlineLevel="1">
      <c r="A1759" s="100">
        <v>4</v>
      </c>
      <c r="B1759" s="101" t="s">
        <v>623</v>
      </c>
      <c r="C1759" s="97"/>
      <c r="D1759" s="97"/>
      <c r="E1759" s="94"/>
      <c r="F1759" s="94"/>
      <c r="G1759" s="94">
        <v>100</v>
      </c>
      <c r="H1759" s="79"/>
    </row>
    <row r="1760" spans="1:8" ht="31.5" outlineLevel="1">
      <c r="A1760" s="97" t="s">
        <v>406</v>
      </c>
      <c r="B1760" s="236" t="s">
        <v>321</v>
      </c>
      <c r="C1760" s="97" t="s">
        <v>471</v>
      </c>
      <c r="D1760" s="97" t="s">
        <v>471</v>
      </c>
      <c r="E1760" s="94"/>
      <c r="F1760" s="94"/>
      <c r="G1760" s="94">
        <v>100</v>
      </c>
      <c r="H1760" s="79"/>
    </row>
    <row r="1761" spans="1:8" ht="63" outlineLevel="1">
      <c r="A1761" s="97" t="s">
        <v>407</v>
      </c>
      <c r="B1761" s="236" t="s">
        <v>621</v>
      </c>
      <c r="C1761" s="97" t="s">
        <v>471</v>
      </c>
      <c r="D1761" s="97" t="s">
        <v>471</v>
      </c>
      <c r="E1761" s="94"/>
      <c r="F1761" s="94"/>
      <c r="G1761" s="94">
        <v>100</v>
      </c>
      <c r="H1761" s="79"/>
    </row>
    <row r="1762" spans="1:8" ht="31.5" outlineLevel="1">
      <c r="A1762" s="97" t="s">
        <v>408</v>
      </c>
      <c r="B1762" s="236" t="s">
        <v>764</v>
      </c>
      <c r="C1762" s="97" t="s">
        <v>471</v>
      </c>
      <c r="D1762" s="97" t="s">
        <v>472</v>
      </c>
      <c r="E1762" s="94"/>
      <c r="F1762" s="94"/>
      <c r="G1762" s="94">
        <v>100</v>
      </c>
      <c r="H1762" s="79"/>
    </row>
    <row r="1763" spans="1:8" ht="31.5" outlineLevel="1">
      <c r="A1763" s="97" t="s">
        <v>222</v>
      </c>
      <c r="B1763" s="236" t="s">
        <v>765</v>
      </c>
      <c r="C1763" s="97" t="s">
        <v>327</v>
      </c>
      <c r="D1763" s="97" t="s">
        <v>472</v>
      </c>
      <c r="E1763" s="94"/>
      <c r="F1763" s="94"/>
      <c r="G1763" s="94">
        <v>100</v>
      </c>
      <c r="H1763" s="79"/>
    </row>
    <row r="1764" spans="1:8" outlineLevel="1">
      <c r="G1764" s="154" t="s">
        <v>921</v>
      </c>
      <c r="H1764" s="154" t="s">
        <v>378</v>
      </c>
    </row>
    <row r="1765" spans="1:8" outlineLevel="1">
      <c r="H1765" s="154" t="s">
        <v>709</v>
      </c>
    </row>
    <row r="1766" spans="1:8" outlineLevel="1">
      <c r="H1766" s="154" t="s">
        <v>266</v>
      </c>
    </row>
    <row r="1767" spans="1:8" outlineLevel="1">
      <c r="H1767" s="154"/>
    </row>
    <row r="1768" spans="1:8" ht="15.75" customHeight="1" outlineLevel="1">
      <c r="A1768" s="742" t="s">
        <v>628</v>
      </c>
      <c r="B1768" s="742"/>
      <c r="C1768" s="742"/>
      <c r="D1768" s="742"/>
      <c r="E1768" s="742"/>
      <c r="F1768" s="742"/>
      <c r="G1768" s="742"/>
      <c r="H1768" s="742"/>
    </row>
    <row r="1769" spans="1:8" ht="15.75" customHeight="1" outlineLevel="1">
      <c r="A1769" s="742" t="s">
        <v>455</v>
      </c>
      <c r="B1769" s="742"/>
      <c r="C1769" s="742"/>
      <c r="D1769" s="742"/>
      <c r="E1769" s="742"/>
      <c r="F1769" s="742"/>
      <c r="G1769" s="742"/>
      <c r="H1769" s="742"/>
    </row>
    <row r="1770" spans="1:8" outlineLevel="1">
      <c r="H1770" s="154" t="s">
        <v>322</v>
      </c>
    </row>
    <row r="1771" spans="1:8" outlineLevel="1">
      <c r="H1771" s="154" t="s">
        <v>323</v>
      </c>
    </row>
    <row r="1772" spans="1:8" outlineLevel="1">
      <c r="H1772" s="154" t="s">
        <v>324</v>
      </c>
    </row>
    <row r="1773" spans="1:8" outlineLevel="1">
      <c r="H1773" s="230" t="s">
        <v>325</v>
      </c>
    </row>
    <row r="1774" spans="1:8" outlineLevel="1">
      <c r="H1774" s="154" t="s">
        <v>2331</v>
      </c>
    </row>
    <row r="1775" spans="1:8" outlineLevel="1">
      <c r="H1775" s="154" t="s">
        <v>261</v>
      </c>
    </row>
    <row r="1776" spans="1:8" outlineLevel="1">
      <c r="A1776" s="86"/>
    </row>
    <row r="1777" spans="1:8" ht="30" customHeight="1" outlineLevel="1">
      <c r="A1777" s="743" t="s">
        <v>1197</v>
      </c>
      <c r="B1777" s="744"/>
      <c r="C1777" s="744"/>
      <c r="D1777" s="744"/>
      <c r="E1777" s="744"/>
      <c r="F1777" s="744"/>
      <c r="G1777" s="744"/>
      <c r="H1777" s="744"/>
    </row>
    <row r="1778" spans="1:8" outlineLevel="1">
      <c r="A1778" s="745"/>
      <c r="B1778" s="745"/>
      <c r="C1778" s="745"/>
      <c r="D1778" s="745"/>
      <c r="E1778" s="745"/>
      <c r="F1778" s="745"/>
      <c r="G1778" s="745"/>
      <c r="H1778" s="745"/>
    </row>
    <row r="1779" spans="1:8" ht="15.75" customHeight="1" outlineLevel="1">
      <c r="A1779" s="746" t="s">
        <v>2332</v>
      </c>
      <c r="B1779" s="746"/>
      <c r="C1779" s="746"/>
      <c r="D1779" s="746"/>
      <c r="E1779" s="746"/>
      <c r="F1779" s="746"/>
      <c r="G1779" s="746"/>
      <c r="H1779" s="746"/>
    </row>
    <row r="1780" spans="1:8" ht="16.5" outlineLevel="1" thickBot="1">
      <c r="A1780" s="87"/>
      <c r="B1780" s="666"/>
      <c r="C1780" s="231"/>
      <c r="D1780" s="231"/>
      <c r="E1780" s="231"/>
      <c r="F1780" s="231"/>
      <c r="G1780" s="231"/>
      <c r="H1780" s="231"/>
    </row>
    <row r="1781" spans="1:8" ht="15.75" customHeight="1" outlineLevel="1">
      <c r="A1781" s="750" t="s">
        <v>397</v>
      </c>
      <c r="B1781" s="753" t="s">
        <v>649</v>
      </c>
      <c r="C1781" s="756" t="s">
        <v>719</v>
      </c>
      <c r="D1781" s="756"/>
      <c r="E1781" s="756"/>
      <c r="F1781" s="756"/>
      <c r="G1781" s="757" t="s">
        <v>629</v>
      </c>
      <c r="H1781" s="759" t="s">
        <v>630</v>
      </c>
    </row>
    <row r="1782" spans="1:8" outlineLevel="1">
      <c r="A1782" s="751"/>
      <c r="B1782" s="754"/>
      <c r="C1782" s="704"/>
      <c r="D1782" s="704"/>
      <c r="E1782" s="704"/>
      <c r="F1782" s="704"/>
      <c r="G1782" s="703"/>
      <c r="H1782" s="760"/>
    </row>
    <row r="1783" spans="1:8" ht="32.25" outlineLevel="1" thickBot="1">
      <c r="A1783" s="752"/>
      <c r="B1783" s="755"/>
      <c r="C1783" s="88" t="s">
        <v>631</v>
      </c>
      <c r="D1783" s="88" t="s">
        <v>632</v>
      </c>
      <c r="E1783" s="88" t="s">
        <v>631</v>
      </c>
      <c r="F1783" s="88" t="s">
        <v>632</v>
      </c>
      <c r="G1783" s="758"/>
      <c r="H1783" s="761"/>
    </row>
    <row r="1784" spans="1:8" outlineLevel="1">
      <c r="A1784" s="89">
        <v>1</v>
      </c>
      <c r="B1784" s="604">
        <v>2</v>
      </c>
      <c r="C1784" s="90">
        <v>3</v>
      </c>
      <c r="D1784" s="90">
        <v>4</v>
      </c>
      <c r="E1784" s="90"/>
      <c r="F1784" s="90"/>
      <c r="G1784" s="91">
        <v>5</v>
      </c>
      <c r="H1784" s="604">
        <v>6</v>
      </c>
    </row>
    <row r="1785" spans="1:8" outlineLevel="1">
      <c r="A1785" s="89">
        <v>1</v>
      </c>
      <c r="B1785" s="92" t="s">
        <v>598</v>
      </c>
      <c r="C1785" s="90"/>
      <c r="D1785" s="90"/>
      <c r="E1785" s="94"/>
      <c r="F1785" s="94"/>
      <c r="G1785" s="95"/>
      <c r="H1785" s="663"/>
    </row>
    <row r="1786" spans="1:8" outlineLevel="1">
      <c r="A1786" s="96" t="s">
        <v>399</v>
      </c>
      <c r="B1786" s="237" t="s">
        <v>599</v>
      </c>
      <c r="C1786" s="97" t="s">
        <v>7</v>
      </c>
      <c r="D1786" s="97" t="s">
        <v>167</v>
      </c>
      <c r="E1786" s="94"/>
      <c r="F1786" s="94"/>
      <c r="G1786" s="94">
        <v>100</v>
      </c>
      <c r="H1786" s="79"/>
    </row>
    <row r="1787" spans="1:8" outlineLevel="1">
      <c r="A1787" s="97" t="s">
        <v>400</v>
      </c>
      <c r="B1787" s="236" t="s">
        <v>329</v>
      </c>
      <c r="C1787" s="97" t="s">
        <v>168</v>
      </c>
      <c r="D1787" s="97" t="s">
        <v>169</v>
      </c>
      <c r="E1787" s="94"/>
      <c r="F1787" s="94"/>
      <c r="G1787" s="94">
        <v>100</v>
      </c>
      <c r="H1787" s="79"/>
    </row>
    <row r="1788" spans="1:8" ht="31.5" outlineLevel="1">
      <c r="A1788" s="97" t="s">
        <v>411</v>
      </c>
      <c r="B1788" s="236" t="s">
        <v>730</v>
      </c>
      <c r="C1788" s="97" t="s">
        <v>170</v>
      </c>
      <c r="D1788" s="97" t="s">
        <v>171</v>
      </c>
      <c r="E1788" s="94"/>
      <c r="F1788" s="94"/>
      <c r="G1788" s="94">
        <v>100</v>
      </c>
      <c r="H1788" s="79"/>
    </row>
    <row r="1789" spans="1:8" ht="63" outlineLevel="1">
      <c r="A1789" s="98" t="s">
        <v>422</v>
      </c>
      <c r="B1789" s="99" t="s">
        <v>731</v>
      </c>
      <c r="C1789" s="97" t="s">
        <v>172</v>
      </c>
      <c r="D1789" s="97" t="s">
        <v>173</v>
      </c>
      <c r="E1789" s="94"/>
      <c r="F1789" s="94"/>
      <c r="G1789" s="94">
        <v>100</v>
      </c>
      <c r="H1789" s="79"/>
    </row>
    <row r="1790" spans="1:8" ht="31.5" outlineLevel="1">
      <c r="A1790" s="98" t="s">
        <v>732</v>
      </c>
      <c r="B1790" s="99" t="s">
        <v>733</v>
      </c>
      <c r="C1790" s="97" t="s">
        <v>174</v>
      </c>
      <c r="D1790" s="97" t="s">
        <v>175</v>
      </c>
      <c r="E1790" s="94"/>
      <c r="F1790" s="94"/>
      <c r="G1790" s="94">
        <v>100</v>
      </c>
      <c r="H1790" s="79"/>
    </row>
    <row r="1791" spans="1:8" outlineLevel="1">
      <c r="A1791" s="98" t="s">
        <v>734</v>
      </c>
      <c r="B1791" s="99" t="s">
        <v>735</v>
      </c>
      <c r="C1791" s="97" t="s">
        <v>170</v>
      </c>
      <c r="D1791" s="97" t="s">
        <v>174</v>
      </c>
      <c r="E1791" s="94"/>
      <c r="F1791" s="94"/>
      <c r="G1791" s="94">
        <v>100</v>
      </c>
      <c r="H1791" s="79"/>
    </row>
    <row r="1792" spans="1:8" outlineLevel="1">
      <c r="A1792" s="100">
        <v>2</v>
      </c>
      <c r="B1792" s="101" t="s">
        <v>440</v>
      </c>
      <c r="C1792" s="97"/>
      <c r="D1792" s="97"/>
      <c r="E1792" s="94"/>
      <c r="F1792" s="94"/>
      <c r="G1792" s="94"/>
      <c r="H1792" s="79"/>
    </row>
    <row r="1793" spans="1:8" ht="31.5" outlineLevel="1">
      <c r="A1793" s="98" t="s">
        <v>402</v>
      </c>
      <c r="B1793" s="99" t="s">
        <v>736</v>
      </c>
      <c r="C1793" s="97" t="s">
        <v>46</v>
      </c>
      <c r="D1793" s="97" t="s">
        <v>45</v>
      </c>
      <c r="E1793" s="94"/>
      <c r="F1793" s="94"/>
      <c r="G1793" s="94"/>
      <c r="H1793" s="79"/>
    </row>
    <row r="1794" spans="1:8" ht="63" outlineLevel="1">
      <c r="A1794" s="98" t="s">
        <v>403</v>
      </c>
      <c r="B1794" s="99" t="s">
        <v>641</v>
      </c>
      <c r="C1794" s="97" t="s">
        <v>46</v>
      </c>
      <c r="D1794" s="97" t="s">
        <v>47</v>
      </c>
      <c r="E1794" s="94"/>
      <c r="F1794" s="94"/>
      <c r="G1794" s="94"/>
      <c r="H1794" s="79"/>
    </row>
    <row r="1795" spans="1:8" ht="31.5" outlineLevel="1">
      <c r="A1795" s="98" t="s">
        <v>404</v>
      </c>
      <c r="B1795" s="99" t="s">
        <v>642</v>
      </c>
      <c r="C1795" s="97" t="s">
        <v>47</v>
      </c>
      <c r="D1795" s="97" t="s">
        <v>48</v>
      </c>
      <c r="E1795" s="94"/>
      <c r="F1795" s="94"/>
      <c r="G1795" s="94"/>
      <c r="H1795" s="79"/>
    </row>
    <row r="1796" spans="1:8" ht="47.25" outlineLevel="1">
      <c r="A1796" s="100">
        <v>3</v>
      </c>
      <c r="B1796" s="101" t="s">
        <v>313</v>
      </c>
      <c r="C1796" s="97"/>
      <c r="D1796" s="97"/>
      <c r="E1796" s="94"/>
      <c r="F1796" s="94"/>
      <c r="G1796" s="94"/>
      <c r="H1796" s="79"/>
    </row>
    <row r="1797" spans="1:8" ht="31.5" outlineLevel="1">
      <c r="A1797" s="98" t="s">
        <v>441</v>
      </c>
      <c r="B1797" s="99" t="s">
        <v>314</v>
      </c>
      <c r="C1797" s="97" t="s">
        <v>48</v>
      </c>
      <c r="D1797" s="97" t="s">
        <v>47</v>
      </c>
      <c r="E1797" s="94"/>
      <c r="F1797" s="94"/>
      <c r="G1797" s="94"/>
      <c r="H1797" s="79"/>
    </row>
    <row r="1798" spans="1:8" outlineLevel="1">
      <c r="A1798" s="98" t="s">
        <v>359</v>
      </c>
      <c r="B1798" s="99" t="s">
        <v>315</v>
      </c>
      <c r="C1798" s="97" t="s">
        <v>48</v>
      </c>
      <c r="D1798" s="97" t="s">
        <v>49</v>
      </c>
      <c r="E1798" s="94"/>
      <c r="F1798" s="94"/>
      <c r="G1798" s="94"/>
      <c r="H1798" s="79"/>
    </row>
    <row r="1799" spans="1:8" outlineLevel="1">
      <c r="A1799" s="98" t="s">
        <v>361</v>
      </c>
      <c r="B1799" s="99" t="s">
        <v>316</v>
      </c>
      <c r="C1799" s="97" t="s">
        <v>49</v>
      </c>
      <c r="D1799" s="97" t="s">
        <v>50</v>
      </c>
      <c r="E1799" s="94"/>
      <c r="F1799" s="94"/>
      <c r="G1799" s="94"/>
      <c r="H1799" s="79"/>
    </row>
    <row r="1800" spans="1:8" outlineLevel="1">
      <c r="A1800" s="98" t="s">
        <v>317</v>
      </c>
      <c r="B1800" s="99" t="s">
        <v>318</v>
      </c>
      <c r="C1800" s="97" t="s">
        <v>50</v>
      </c>
      <c r="D1800" s="97" t="s">
        <v>51</v>
      </c>
      <c r="E1800" s="94"/>
      <c r="F1800" s="94"/>
      <c r="G1800" s="94"/>
      <c r="H1800" s="79"/>
    </row>
    <row r="1801" spans="1:8" outlineLevel="1">
      <c r="A1801" s="98" t="s">
        <v>319</v>
      </c>
      <c r="B1801" s="99" t="s">
        <v>320</v>
      </c>
      <c r="C1801" s="97" t="s">
        <v>2090</v>
      </c>
      <c r="D1801" s="97" t="s">
        <v>52</v>
      </c>
      <c r="E1801" s="94"/>
      <c r="F1801" s="94"/>
      <c r="G1801" s="94"/>
      <c r="H1801" s="79"/>
    </row>
    <row r="1802" spans="1:8" outlineLevel="1">
      <c r="A1802" s="100">
        <v>4</v>
      </c>
      <c r="B1802" s="101" t="s">
        <v>623</v>
      </c>
      <c r="C1802" s="97"/>
      <c r="D1802" s="97"/>
      <c r="E1802" s="94"/>
      <c r="F1802" s="94"/>
      <c r="G1802" s="94"/>
      <c r="H1802" s="79"/>
    </row>
    <row r="1803" spans="1:8" ht="31.5" outlineLevel="1">
      <c r="A1803" s="97" t="s">
        <v>406</v>
      </c>
      <c r="B1803" s="236" t="s">
        <v>321</v>
      </c>
      <c r="C1803" s="97" t="s">
        <v>52</v>
      </c>
      <c r="D1803" s="97" t="s">
        <v>52</v>
      </c>
      <c r="E1803" s="94"/>
      <c r="F1803" s="94"/>
      <c r="G1803" s="94"/>
      <c r="H1803" s="79"/>
    </row>
    <row r="1804" spans="1:8" ht="63" outlineLevel="1">
      <c r="A1804" s="97" t="s">
        <v>407</v>
      </c>
      <c r="B1804" s="236" t="s">
        <v>621</v>
      </c>
      <c r="C1804" s="97" t="s">
        <v>52</v>
      </c>
      <c r="D1804" s="97" t="s">
        <v>53</v>
      </c>
      <c r="E1804" s="94"/>
      <c r="F1804" s="94"/>
      <c r="G1804" s="94"/>
      <c r="H1804" s="79"/>
    </row>
    <row r="1805" spans="1:8" ht="31.5" outlineLevel="1">
      <c r="A1805" s="97" t="s">
        <v>408</v>
      </c>
      <c r="B1805" s="236" t="s">
        <v>764</v>
      </c>
      <c r="C1805" s="97" t="s">
        <v>52</v>
      </c>
      <c r="D1805" s="97" t="s">
        <v>53</v>
      </c>
      <c r="E1805" s="94"/>
      <c r="F1805" s="94"/>
      <c r="G1805" s="94"/>
      <c r="H1805" s="79"/>
    </row>
    <row r="1806" spans="1:8" ht="31.5" outlineLevel="1">
      <c r="A1806" s="97" t="s">
        <v>222</v>
      </c>
      <c r="B1806" s="236" t="s">
        <v>765</v>
      </c>
      <c r="C1806" s="97" t="s">
        <v>53</v>
      </c>
      <c r="D1806" s="97" t="s">
        <v>54</v>
      </c>
      <c r="E1806" s="94"/>
      <c r="F1806" s="94"/>
      <c r="G1806" s="94"/>
      <c r="H1806" s="79"/>
    </row>
    <row r="1807" spans="1:8" outlineLevel="1">
      <c r="G1807" s="154" t="s">
        <v>923</v>
      </c>
      <c r="H1807" s="154" t="s">
        <v>378</v>
      </c>
    </row>
    <row r="1808" spans="1:8" outlineLevel="1">
      <c r="H1808" s="154" t="s">
        <v>709</v>
      </c>
    </row>
    <row r="1809" spans="1:8" outlineLevel="1">
      <c r="H1809" s="154" t="s">
        <v>266</v>
      </c>
    </row>
    <row r="1810" spans="1:8" outlineLevel="1">
      <c r="H1810" s="154"/>
    </row>
    <row r="1811" spans="1:8" ht="15.75" customHeight="1" outlineLevel="1">
      <c r="A1811" s="742" t="s">
        <v>628</v>
      </c>
      <c r="B1811" s="742"/>
      <c r="C1811" s="742"/>
      <c r="D1811" s="742"/>
      <c r="E1811" s="742"/>
      <c r="F1811" s="742"/>
      <c r="G1811" s="742"/>
      <c r="H1811" s="742"/>
    </row>
    <row r="1812" spans="1:8" ht="15.75" customHeight="1" outlineLevel="1">
      <c r="A1812" s="742" t="s">
        <v>455</v>
      </c>
      <c r="B1812" s="742"/>
      <c r="C1812" s="742"/>
      <c r="D1812" s="742"/>
      <c r="E1812" s="742"/>
      <c r="F1812" s="742"/>
      <c r="G1812" s="742"/>
      <c r="H1812" s="742"/>
    </row>
    <row r="1813" spans="1:8" outlineLevel="1">
      <c r="H1813" s="154" t="s">
        <v>322</v>
      </c>
    </row>
    <row r="1814" spans="1:8" outlineLevel="1">
      <c r="H1814" s="154" t="s">
        <v>323</v>
      </c>
    </row>
    <row r="1815" spans="1:8" outlineLevel="1">
      <c r="H1815" s="154" t="s">
        <v>324</v>
      </c>
    </row>
    <row r="1816" spans="1:8" outlineLevel="1">
      <c r="H1816" s="230" t="s">
        <v>325</v>
      </c>
    </row>
    <row r="1817" spans="1:8" outlineLevel="1">
      <c r="H1817" s="154" t="s">
        <v>2331</v>
      </c>
    </row>
    <row r="1818" spans="1:8" outlineLevel="1">
      <c r="H1818" s="154" t="s">
        <v>261</v>
      </c>
    </row>
    <row r="1819" spans="1:8" outlineLevel="1">
      <c r="A1819" s="86"/>
    </row>
    <row r="1820" spans="1:8" ht="15.75" customHeight="1" outlineLevel="1">
      <c r="A1820" s="748" t="s">
        <v>1198</v>
      </c>
      <c r="B1820" s="749"/>
      <c r="C1820" s="749"/>
      <c r="D1820" s="749"/>
      <c r="E1820" s="749"/>
      <c r="F1820" s="749"/>
      <c r="G1820" s="749"/>
      <c r="H1820" s="749"/>
    </row>
    <row r="1821" spans="1:8" outlineLevel="1">
      <c r="A1821" s="745"/>
      <c r="B1821" s="745"/>
      <c r="C1821" s="745"/>
      <c r="D1821" s="745"/>
      <c r="E1821" s="745"/>
      <c r="F1821" s="745"/>
      <c r="G1821" s="745"/>
      <c r="H1821" s="745"/>
    </row>
    <row r="1822" spans="1:8" ht="15.75" customHeight="1" outlineLevel="1">
      <c r="A1822" s="746" t="s">
        <v>2332</v>
      </c>
      <c r="B1822" s="746"/>
      <c r="C1822" s="746"/>
      <c r="D1822" s="746"/>
      <c r="E1822" s="746"/>
      <c r="F1822" s="746"/>
      <c r="G1822" s="746"/>
      <c r="H1822" s="746"/>
    </row>
    <row r="1823" spans="1:8" ht="16.5" outlineLevel="1" thickBot="1">
      <c r="A1823" s="87"/>
      <c r="B1823" s="666"/>
      <c r="C1823" s="231"/>
      <c r="D1823" s="231"/>
      <c r="E1823" s="231"/>
      <c r="F1823" s="231"/>
      <c r="G1823" s="231"/>
      <c r="H1823" s="231"/>
    </row>
    <row r="1824" spans="1:8" ht="15.75" customHeight="1" outlineLevel="1">
      <c r="A1824" s="750" t="s">
        <v>397</v>
      </c>
      <c r="B1824" s="753" t="s">
        <v>649</v>
      </c>
      <c r="C1824" s="756" t="s">
        <v>719</v>
      </c>
      <c r="D1824" s="756"/>
      <c r="E1824" s="756"/>
      <c r="F1824" s="756"/>
      <c r="G1824" s="757" t="s">
        <v>629</v>
      </c>
      <c r="H1824" s="759" t="s">
        <v>630</v>
      </c>
    </row>
    <row r="1825" spans="1:8" outlineLevel="1">
      <c r="A1825" s="751"/>
      <c r="B1825" s="754"/>
      <c r="C1825" s="704"/>
      <c r="D1825" s="704"/>
      <c r="E1825" s="704"/>
      <c r="F1825" s="704"/>
      <c r="G1825" s="703"/>
      <c r="H1825" s="760"/>
    </row>
    <row r="1826" spans="1:8" ht="32.25" outlineLevel="1" thickBot="1">
      <c r="A1826" s="752"/>
      <c r="B1826" s="755"/>
      <c r="C1826" s="88" t="s">
        <v>631</v>
      </c>
      <c r="D1826" s="88" t="s">
        <v>632</v>
      </c>
      <c r="E1826" s="88" t="s">
        <v>631</v>
      </c>
      <c r="F1826" s="88" t="s">
        <v>632</v>
      </c>
      <c r="G1826" s="758"/>
      <c r="H1826" s="761"/>
    </row>
    <row r="1827" spans="1:8" outlineLevel="1">
      <c r="A1827" s="89">
        <v>1</v>
      </c>
      <c r="B1827" s="604">
        <v>2</v>
      </c>
      <c r="C1827" s="90">
        <v>3</v>
      </c>
      <c r="D1827" s="90">
        <v>4</v>
      </c>
      <c r="E1827" s="90"/>
      <c r="F1827" s="90"/>
      <c r="G1827" s="91">
        <v>5</v>
      </c>
      <c r="H1827" s="604">
        <v>6</v>
      </c>
    </row>
    <row r="1828" spans="1:8" outlineLevel="1">
      <c r="A1828" s="89">
        <v>1</v>
      </c>
      <c r="B1828" s="92" t="s">
        <v>598</v>
      </c>
      <c r="C1828" s="90"/>
      <c r="D1828" s="90"/>
      <c r="E1828" s="94"/>
      <c r="F1828" s="94"/>
      <c r="G1828" s="95"/>
      <c r="H1828" s="663"/>
    </row>
    <row r="1829" spans="1:8" outlineLevel="1">
      <c r="A1829" s="96" t="s">
        <v>399</v>
      </c>
      <c r="B1829" s="237" t="s">
        <v>599</v>
      </c>
      <c r="C1829" s="97" t="s">
        <v>174</v>
      </c>
      <c r="D1829" s="97" t="s">
        <v>482</v>
      </c>
      <c r="E1829" s="94"/>
      <c r="F1829" s="94"/>
      <c r="G1829" s="94">
        <v>100</v>
      </c>
      <c r="H1829" s="79"/>
    </row>
    <row r="1830" spans="1:8" outlineLevel="1">
      <c r="A1830" s="97" t="s">
        <v>400</v>
      </c>
      <c r="B1830" s="236" t="s">
        <v>329</v>
      </c>
      <c r="C1830" s="97" t="s">
        <v>483</v>
      </c>
      <c r="D1830" s="97" t="s">
        <v>484</v>
      </c>
      <c r="E1830" s="94"/>
      <c r="F1830" s="94"/>
      <c r="G1830" s="94">
        <v>100</v>
      </c>
      <c r="H1830" s="79"/>
    </row>
    <row r="1831" spans="1:8" ht="31.5" outlineLevel="1">
      <c r="A1831" s="97" t="s">
        <v>411</v>
      </c>
      <c r="B1831" s="236" t="s">
        <v>730</v>
      </c>
      <c r="C1831" s="97" t="s">
        <v>485</v>
      </c>
      <c r="D1831" s="97" t="s">
        <v>486</v>
      </c>
      <c r="E1831" s="94"/>
      <c r="F1831" s="94"/>
      <c r="G1831" s="94">
        <v>100</v>
      </c>
      <c r="H1831" s="79"/>
    </row>
    <row r="1832" spans="1:8" ht="63" outlineLevel="1">
      <c r="A1832" s="98" t="s">
        <v>422</v>
      </c>
      <c r="B1832" s="99" t="s">
        <v>731</v>
      </c>
      <c r="C1832" s="97" t="s">
        <v>487</v>
      </c>
      <c r="D1832" s="97" t="s">
        <v>2103</v>
      </c>
      <c r="E1832" s="94"/>
      <c r="F1832" s="94"/>
      <c r="G1832" s="94">
        <v>100</v>
      </c>
      <c r="H1832" s="79"/>
    </row>
    <row r="1833" spans="1:8" ht="31.5" outlineLevel="1">
      <c r="A1833" s="98" t="s">
        <v>732</v>
      </c>
      <c r="B1833" s="99" t="s">
        <v>733</v>
      </c>
      <c r="C1833" s="97" t="s">
        <v>46</v>
      </c>
      <c r="D1833" s="97" t="s">
        <v>45</v>
      </c>
      <c r="E1833" s="94"/>
      <c r="F1833" s="94"/>
      <c r="G1833" s="94">
        <v>100</v>
      </c>
      <c r="H1833" s="79"/>
    </row>
    <row r="1834" spans="1:8" outlineLevel="1">
      <c r="A1834" s="98" t="s">
        <v>734</v>
      </c>
      <c r="B1834" s="99" t="s">
        <v>735</v>
      </c>
      <c r="C1834" s="97" t="s">
        <v>485</v>
      </c>
      <c r="D1834" s="97" t="s">
        <v>46</v>
      </c>
      <c r="E1834" s="94"/>
      <c r="F1834" s="94"/>
      <c r="G1834" s="94">
        <v>100</v>
      </c>
      <c r="H1834" s="79"/>
    </row>
    <row r="1835" spans="1:8" outlineLevel="1">
      <c r="A1835" s="100">
        <v>2</v>
      </c>
      <c r="B1835" s="101" t="s">
        <v>440</v>
      </c>
      <c r="C1835" s="97"/>
      <c r="D1835" s="97"/>
      <c r="E1835" s="94"/>
      <c r="F1835" s="94"/>
      <c r="G1835" s="94"/>
      <c r="H1835" s="79"/>
    </row>
    <row r="1836" spans="1:8" ht="31.5" outlineLevel="1">
      <c r="A1836" s="98" t="s">
        <v>402</v>
      </c>
      <c r="B1836" s="99" t="s">
        <v>736</v>
      </c>
      <c r="C1836" s="97" t="s">
        <v>46</v>
      </c>
      <c r="D1836" s="97" t="s">
        <v>45</v>
      </c>
      <c r="E1836" s="94"/>
      <c r="F1836" s="94"/>
      <c r="G1836" s="94">
        <v>100</v>
      </c>
      <c r="H1836" s="79"/>
    </row>
    <row r="1837" spans="1:8" ht="63" outlineLevel="1">
      <c r="A1837" s="98" t="s">
        <v>403</v>
      </c>
      <c r="B1837" s="99" t="s">
        <v>641</v>
      </c>
      <c r="C1837" s="97" t="s">
        <v>46</v>
      </c>
      <c r="D1837" s="97" t="s">
        <v>47</v>
      </c>
      <c r="E1837" s="94"/>
      <c r="F1837" s="94"/>
      <c r="G1837" s="94">
        <v>100</v>
      </c>
      <c r="H1837" s="79"/>
    </row>
    <row r="1838" spans="1:8" ht="31.5" outlineLevel="1">
      <c r="A1838" s="98" t="s">
        <v>404</v>
      </c>
      <c r="B1838" s="99" t="s">
        <v>642</v>
      </c>
      <c r="C1838" s="97" t="s">
        <v>47</v>
      </c>
      <c r="D1838" s="97" t="s">
        <v>48</v>
      </c>
      <c r="E1838" s="94"/>
      <c r="F1838" s="94"/>
      <c r="G1838" s="94">
        <v>100</v>
      </c>
      <c r="H1838" s="79"/>
    </row>
    <row r="1839" spans="1:8" ht="47.25" outlineLevel="1">
      <c r="A1839" s="100">
        <v>3</v>
      </c>
      <c r="B1839" s="101" t="s">
        <v>313</v>
      </c>
      <c r="C1839" s="97"/>
      <c r="D1839" s="97"/>
      <c r="E1839" s="94"/>
      <c r="F1839" s="94"/>
      <c r="G1839" s="94"/>
      <c r="H1839" s="79"/>
    </row>
    <row r="1840" spans="1:8" ht="31.5" outlineLevel="1">
      <c r="A1840" s="98" t="s">
        <v>441</v>
      </c>
      <c r="B1840" s="99" t="s">
        <v>314</v>
      </c>
      <c r="C1840" s="97" t="s">
        <v>48</v>
      </c>
      <c r="D1840" s="97" t="s">
        <v>47</v>
      </c>
      <c r="E1840" s="94"/>
      <c r="F1840" s="94"/>
      <c r="G1840" s="94">
        <v>100</v>
      </c>
      <c r="H1840" s="79"/>
    </row>
    <row r="1841" spans="1:8" outlineLevel="1">
      <c r="A1841" s="98" t="s">
        <v>359</v>
      </c>
      <c r="B1841" s="99" t="s">
        <v>315</v>
      </c>
      <c r="C1841" s="97" t="s">
        <v>48</v>
      </c>
      <c r="D1841" s="97" t="s">
        <v>49</v>
      </c>
      <c r="E1841" s="94"/>
      <c r="F1841" s="94"/>
      <c r="G1841" s="94">
        <v>100</v>
      </c>
      <c r="H1841" s="79"/>
    </row>
    <row r="1842" spans="1:8" outlineLevel="1">
      <c r="A1842" s="98" t="s">
        <v>361</v>
      </c>
      <c r="B1842" s="99" t="s">
        <v>316</v>
      </c>
      <c r="C1842" s="97" t="s">
        <v>49</v>
      </c>
      <c r="D1842" s="97" t="s">
        <v>50</v>
      </c>
      <c r="E1842" s="94"/>
      <c r="F1842" s="94"/>
      <c r="G1842" s="94">
        <v>100</v>
      </c>
      <c r="H1842" s="79"/>
    </row>
    <row r="1843" spans="1:8" outlineLevel="1">
      <c r="A1843" s="98" t="s">
        <v>317</v>
      </c>
      <c r="B1843" s="99" t="s">
        <v>318</v>
      </c>
      <c r="C1843" s="97" t="s">
        <v>50</v>
      </c>
      <c r="D1843" s="97" t="s">
        <v>51</v>
      </c>
      <c r="E1843" s="94"/>
      <c r="F1843" s="94"/>
      <c r="G1843" s="94">
        <v>100</v>
      </c>
      <c r="H1843" s="79"/>
    </row>
    <row r="1844" spans="1:8" outlineLevel="1">
      <c r="A1844" s="98" t="s">
        <v>319</v>
      </c>
      <c r="B1844" s="99" t="s">
        <v>320</v>
      </c>
      <c r="C1844" s="97" t="s">
        <v>51</v>
      </c>
      <c r="D1844" s="97" t="s">
        <v>52</v>
      </c>
      <c r="E1844" s="94"/>
      <c r="F1844" s="94"/>
      <c r="G1844" s="94">
        <v>100</v>
      </c>
      <c r="H1844" s="79"/>
    </row>
    <row r="1845" spans="1:8" outlineLevel="1">
      <c r="A1845" s="100">
        <v>4</v>
      </c>
      <c r="B1845" s="101" t="s">
        <v>623</v>
      </c>
      <c r="C1845" s="97"/>
      <c r="D1845" s="97"/>
      <c r="E1845" s="94"/>
      <c r="F1845" s="94"/>
      <c r="G1845" s="94"/>
      <c r="H1845" s="79"/>
    </row>
    <row r="1846" spans="1:8" ht="31.5" outlineLevel="1">
      <c r="A1846" s="97" t="s">
        <v>406</v>
      </c>
      <c r="B1846" s="236" t="s">
        <v>321</v>
      </c>
      <c r="C1846" s="97" t="s">
        <v>52</v>
      </c>
      <c r="D1846" s="97" t="s">
        <v>52</v>
      </c>
      <c r="E1846" s="94"/>
      <c r="F1846" s="94"/>
      <c r="G1846" s="94">
        <v>100</v>
      </c>
      <c r="H1846" s="79"/>
    </row>
    <row r="1847" spans="1:8" ht="63" outlineLevel="1">
      <c r="A1847" s="97" t="s">
        <v>407</v>
      </c>
      <c r="B1847" s="236" t="s">
        <v>621</v>
      </c>
      <c r="C1847" s="97" t="s">
        <v>52</v>
      </c>
      <c r="D1847" s="97" t="s">
        <v>53</v>
      </c>
      <c r="E1847" s="94"/>
      <c r="F1847" s="94"/>
      <c r="G1847" s="94">
        <v>100</v>
      </c>
      <c r="H1847" s="79"/>
    </row>
    <row r="1848" spans="1:8" ht="31.5" outlineLevel="1">
      <c r="A1848" s="97" t="s">
        <v>408</v>
      </c>
      <c r="B1848" s="236" t="s">
        <v>764</v>
      </c>
      <c r="C1848" s="97" t="s">
        <v>52</v>
      </c>
      <c r="D1848" s="97" t="s">
        <v>53</v>
      </c>
      <c r="E1848" s="94"/>
      <c r="F1848" s="94"/>
      <c r="G1848" s="94">
        <v>100</v>
      </c>
      <c r="H1848" s="79"/>
    </row>
    <row r="1849" spans="1:8" ht="31.5" outlineLevel="1">
      <c r="A1849" s="97" t="s">
        <v>222</v>
      </c>
      <c r="B1849" s="236" t="s">
        <v>765</v>
      </c>
      <c r="C1849" s="97" t="s">
        <v>53</v>
      </c>
      <c r="D1849" s="97" t="s">
        <v>54</v>
      </c>
      <c r="E1849" s="94"/>
      <c r="F1849" s="94"/>
      <c r="G1849" s="94">
        <v>100</v>
      </c>
      <c r="H1849" s="79"/>
    </row>
    <row r="1850" spans="1:8" outlineLevel="1">
      <c r="G1850" s="154" t="s">
        <v>924</v>
      </c>
      <c r="H1850" s="154" t="s">
        <v>378</v>
      </c>
    </row>
    <row r="1851" spans="1:8" outlineLevel="1">
      <c r="H1851" s="154" t="s">
        <v>709</v>
      </c>
    </row>
    <row r="1852" spans="1:8" outlineLevel="1">
      <c r="H1852" s="154" t="s">
        <v>266</v>
      </c>
    </row>
    <row r="1853" spans="1:8" outlineLevel="1">
      <c r="H1853" s="154"/>
    </row>
    <row r="1854" spans="1:8" ht="15.75" customHeight="1" outlineLevel="1">
      <c r="A1854" s="742" t="s">
        <v>628</v>
      </c>
      <c r="B1854" s="742"/>
      <c r="C1854" s="742"/>
      <c r="D1854" s="742"/>
      <c r="E1854" s="742"/>
      <c r="F1854" s="742"/>
      <c r="G1854" s="742"/>
      <c r="H1854" s="742"/>
    </row>
    <row r="1855" spans="1:8" ht="15.75" customHeight="1" outlineLevel="1">
      <c r="A1855" s="742" t="s">
        <v>455</v>
      </c>
      <c r="B1855" s="742"/>
      <c r="C1855" s="742"/>
      <c r="D1855" s="742"/>
      <c r="E1855" s="742"/>
      <c r="F1855" s="742"/>
      <c r="G1855" s="742"/>
      <c r="H1855" s="742"/>
    </row>
    <row r="1856" spans="1:8" outlineLevel="1">
      <c r="H1856" s="154" t="s">
        <v>322</v>
      </c>
    </row>
    <row r="1857" spans="1:8" outlineLevel="1">
      <c r="H1857" s="154" t="s">
        <v>323</v>
      </c>
    </row>
    <row r="1858" spans="1:8" outlineLevel="1">
      <c r="H1858" s="154" t="s">
        <v>324</v>
      </c>
    </row>
    <row r="1859" spans="1:8" outlineLevel="1">
      <c r="H1859" s="230" t="s">
        <v>325</v>
      </c>
    </row>
    <row r="1860" spans="1:8" outlineLevel="1">
      <c r="H1860" s="154" t="s">
        <v>2331</v>
      </c>
    </row>
    <row r="1861" spans="1:8" outlineLevel="1">
      <c r="H1861" s="154" t="s">
        <v>261</v>
      </c>
    </row>
    <row r="1862" spans="1:8" outlineLevel="1">
      <c r="A1862" s="86"/>
    </row>
    <row r="1863" spans="1:8" ht="15.75" customHeight="1" outlineLevel="1">
      <c r="A1863" s="748" t="s">
        <v>1199</v>
      </c>
      <c r="B1863" s="749"/>
      <c r="C1863" s="749"/>
      <c r="D1863" s="749"/>
      <c r="E1863" s="749"/>
      <c r="F1863" s="749"/>
      <c r="G1863" s="749"/>
      <c r="H1863" s="749"/>
    </row>
    <row r="1864" spans="1:8" outlineLevel="1">
      <c r="A1864" s="745"/>
      <c r="B1864" s="745"/>
      <c r="C1864" s="745"/>
      <c r="D1864" s="745"/>
      <c r="E1864" s="745"/>
      <c r="F1864" s="745"/>
      <c r="G1864" s="745"/>
      <c r="H1864" s="745"/>
    </row>
    <row r="1865" spans="1:8" ht="15.75" customHeight="1" outlineLevel="1">
      <c r="A1865" s="746" t="s">
        <v>2332</v>
      </c>
      <c r="B1865" s="746"/>
      <c r="C1865" s="746"/>
      <c r="D1865" s="746"/>
      <c r="E1865" s="746"/>
      <c r="F1865" s="746"/>
      <c r="G1865" s="746"/>
      <c r="H1865" s="746"/>
    </row>
    <row r="1866" spans="1:8" ht="16.5" outlineLevel="1" thickBot="1">
      <c r="A1866" s="87"/>
      <c r="B1866" s="666"/>
      <c r="C1866" s="231"/>
      <c r="D1866" s="231"/>
      <c r="E1866" s="231"/>
      <c r="F1866" s="231"/>
      <c r="G1866" s="231"/>
      <c r="H1866" s="231"/>
    </row>
    <row r="1867" spans="1:8" ht="15.75" customHeight="1" outlineLevel="1">
      <c r="A1867" s="750" t="s">
        <v>397</v>
      </c>
      <c r="B1867" s="753" t="s">
        <v>649</v>
      </c>
      <c r="C1867" s="756" t="s">
        <v>719</v>
      </c>
      <c r="D1867" s="756"/>
      <c r="E1867" s="756"/>
      <c r="F1867" s="756"/>
      <c r="G1867" s="757" t="s">
        <v>629</v>
      </c>
      <c r="H1867" s="759" t="s">
        <v>630</v>
      </c>
    </row>
    <row r="1868" spans="1:8" outlineLevel="1">
      <c r="A1868" s="751"/>
      <c r="B1868" s="754"/>
      <c r="C1868" s="704"/>
      <c r="D1868" s="704"/>
      <c r="E1868" s="704"/>
      <c r="F1868" s="704"/>
      <c r="G1868" s="703"/>
      <c r="H1868" s="760"/>
    </row>
    <row r="1869" spans="1:8" ht="32.25" outlineLevel="1" thickBot="1">
      <c r="A1869" s="752"/>
      <c r="B1869" s="755"/>
      <c r="C1869" s="88" t="s">
        <v>631</v>
      </c>
      <c r="D1869" s="88" t="s">
        <v>632</v>
      </c>
      <c r="E1869" s="88" t="s">
        <v>631</v>
      </c>
      <c r="F1869" s="88" t="s">
        <v>632</v>
      </c>
      <c r="G1869" s="758"/>
      <c r="H1869" s="761"/>
    </row>
    <row r="1870" spans="1:8" outlineLevel="1">
      <c r="A1870" s="89">
        <v>1</v>
      </c>
      <c r="B1870" s="604">
        <v>2</v>
      </c>
      <c r="C1870" s="90">
        <v>3</v>
      </c>
      <c r="D1870" s="90">
        <v>4</v>
      </c>
      <c r="E1870" s="90"/>
      <c r="F1870" s="90"/>
      <c r="G1870" s="91">
        <v>5</v>
      </c>
      <c r="H1870" s="604">
        <v>6</v>
      </c>
    </row>
    <row r="1871" spans="1:8" outlineLevel="1">
      <c r="A1871" s="89">
        <v>1</v>
      </c>
      <c r="B1871" s="92" t="s">
        <v>598</v>
      </c>
      <c r="C1871" s="90"/>
      <c r="D1871" s="90"/>
      <c r="E1871" s="94"/>
      <c r="F1871" s="94"/>
      <c r="G1871" s="95"/>
      <c r="H1871" s="663"/>
    </row>
    <row r="1872" spans="1:8" outlineLevel="1">
      <c r="A1872" s="96" t="s">
        <v>399</v>
      </c>
      <c r="B1872" s="237" t="s">
        <v>599</v>
      </c>
      <c r="C1872" s="97" t="s">
        <v>174</v>
      </c>
      <c r="D1872" s="97" t="s">
        <v>482</v>
      </c>
      <c r="E1872" s="94"/>
      <c r="F1872" s="94"/>
      <c r="G1872" s="94">
        <v>100</v>
      </c>
      <c r="H1872" s="79"/>
    </row>
    <row r="1873" spans="1:8" outlineLevel="1">
      <c r="A1873" s="97" t="s">
        <v>400</v>
      </c>
      <c r="B1873" s="236" t="s">
        <v>329</v>
      </c>
      <c r="C1873" s="97" t="s">
        <v>483</v>
      </c>
      <c r="D1873" s="97" t="s">
        <v>484</v>
      </c>
      <c r="E1873" s="94"/>
      <c r="F1873" s="94"/>
      <c r="G1873" s="94">
        <v>100</v>
      </c>
      <c r="H1873" s="79"/>
    </row>
    <row r="1874" spans="1:8" ht="31.5" outlineLevel="1">
      <c r="A1874" s="97" t="s">
        <v>411</v>
      </c>
      <c r="B1874" s="236" t="s">
        <v>730</v>
      </c>
      <c r="C1874" s="97" t="s">
        <v>485</v>
      </c>
      <c r="D1874" s="97" t="s">
        <v>486</v>
      </c>
      <c r="E1874" s="94"/>
      <c r="F1874" s="94"/>
      <c r="G1874" s="94">
        <v>100</v>
      </c>
      <c r="H1874" s="79"/>
    </row>
    <row r="1875" spans="1:8" ht="63" outlineLevel="1">
      <c r="A1875" s="98" t="s">
        <v>422</v>
      </c>
      <c r="B1875" s="99" t="s">
        <v>731</v>
      </c>
      <c r="C1875" s="97" t="s">
        <v>487</v>
      </c>
      <c r="D1875" s="97" t="s">
        <v>2103</v>
      </c>
      <c r="E1875" s="94"/>
      <c r="F1875" s="94"/>
      <c r="G1875" s="94">
        <v>100</v>
      </c>
      <c r="H1875" s="79"/>
    </row>
    <row r="1876" spans="1:8" ht="31.5" outlineLevel="1">
      <c r="A1876" s="98" t="s">
        <v>732</v>
      </c>
      <c r="B1876" s="99" t="s">
        <v>733</v>
      </c>
      <c r="C1876" s="97" t="s">
        <v>46</v>
      </c>
      <c r="D1876" s="97" t="s">
        <v>45</v>
      </c>
      <c r="E1876" s="94"/>
      <c r="F1876" s="94"/>
      <c r="G1876" s="94">
        <v>100</v>
      </c>
      <c r="H1876" s="79"/>
    </row>
    <row r="1877" spans="1:8" outlineLevel="1">
      <c r="A1877" s="98" t="s">
        <v>734</v>
      </c>
      <c r="B1877" s="99" t="s">
        <v>735</v>
      </c>
      <c r="C1877" s="97" t="s">
        <v>485</v>
      </c>
      <c r="D1877" s="97" t="s">
        <v>46</v>
      </c>
      <c r="E1877" s="94"/>
      <c r="F1877" s="94"/>
      <c r="G1877" s="94">
        <v>100</v>
      </c>
      <c r="H1877" s="79"/>
    </row>
    <row r="1878" spans="1:8" outlineLevel="1">
      <c r="A1878" s="100">
        <v>2</v>
      </c>
      <c r="B1878" s="101" t="s">
        <v>440</v>
      </c>
      <c r="C1878" s="97"/>
      <c r="D1878" s="97"/>
      <c r="E1878" s="94"/>
      <c r="F1878" s="94"/>
      <c r="G1878" s="94"/>
      <c r="H1878" s="79"/>
    </row>
    <row r="1879" spans="1:8" ht="31.5" outlineLevel="1">
      <c r="A1879" s="98" t="s">
        <v>402</v>
      </c>
      <c r="B1879" s="99" t="s">
        <v>736</v>
      </c>
      <c r="C1879" s="97" t="s">
        <v>46</v>
      </c>
      <c r="D1879" s="97" t="s">
        <v>45</v>
      </c>
      <c r="E1879" s="94"/>
      <c r="F1879" s="94"/>
      <c r="G1879" s="94">
        <v>100</v>
      </c>
      <c r="H1879" s="79"/>
    </row>
    <row r="1880" spans="1:8" ht="48" customHeight="1" outlineLevel="1">
      <c r="A1880" s="98" t="s">
        <v>403</v>
      </c>
      <c r="B1880" s="99" t="s">
        <v>641</v>
      </c>
      <c r="C1880" s="97" t="s">
        <v>46</v>
      </c>
      <c r="D1880" s="97" t="s">
        <v>47</v>
      </c>
      <c r="E1880" s="94"/>
      <c r="F1880" s="94"/>
      <c r="G1880" s="94">
        <v>100</v>
      </c>
      <c r="H1880" s="79"/>
    </row>
    <row r="1881" spans="1:8" ht="31.5" outlineLevel="1">
      <c r="A1881" s="98" t="s">
        <v>404</v>
      </c>
      <c r="B1881" s="99" t="s">
        <v>642</v>
      </c>
      <c r="C1881" s="97" t="s">
        <v>47</v>
      </c>
      <c r="D1881" s="97" t="s">
        <v>48</v>
      </c>
      <c r="E1881" s="94"/>
      <c r="F1881" s="94"/>
      <c r="G1881" s="94">
        <v>100</v>
      </c>
      <c r="H1881" s="79"/>
    </row>
    <row r="1882" spans="1:8" ht="47.25" outlineLevel="1">
      <c r="A1882" s="100">
        <v>3</v>
      </c>
      <c r="B1882" s="101" t="s">
        <v>313</v>
      </c>
      <c r="C1882" s="97"/>
      <c r="D1882" s="97"/>
      <c r="E1882" s="94"/>
      <c r="F1882" s="94"/>
      <c r="G1882" s="94"/>
      <c r="H1882" s="79"/>
    </row>
    <row r="1883" spans="1:8" ht="31.5" outlineLevel="1">
      <c r="A1883" s="98" t="s">
        <v>441</v>
      </c>
      <c r="B1883" s="99" t="s">
        <v>314</v>
      </c>
      <c r="C1883" s="97" t="s">
        <v>48</v>
      </c>
      <c r="D1883" s="97" t="s">
        <v>47</v>
      </c>
      <c r="E1883" s="94"/>
      <c r="F1883" s="94"/>
      <c r="G1883" s="94">
        <v>100</v>
      </c>
      <c r="H1883" s="79"/>
    </row>
    <row r="1884" spans="1:8" outlineLevel="1">
      <c r="A1884" s="98" t="s">
        <v>359</v>
      </c>
      <c r="B1884" s="99" t="s">
        <v>315</v>
      </c>
      <c r="C1884" s="97" t="s">
        <v>48</v>
      </c>
      <c r="D1884" s="97" t="s">
        <v>49</v>
      </c>
      <c r="E1884" s="94"/>
      <c r="F1884" s="94"/>
      <c r="G1884" s="94">
        <v>100</v>
      </c>
      <c r="H1884" s="79"/>
    </row>
    <row r="1885" spans="1:8" outlineLevel="1">
      <c r="A1885" s="98" t="s">
        <v>361</v>
      </c>
      <c r="B1885" s="99" t="s">
        <v>316</v>
      </c>
      <c r="C1885" s="97" t="s">
        <v>49</v>
      </c>
      <c r="D1885" s="97" t="s">
        <v>50</v>
      </c>
      <c r="E1885" s="94"/>
      <c r="F1885" s="94"/>
      <c r="G1885" s="94">
        <v>100</v>
      </c>
      <c r="H1885" s="79"/>
    </row>
    <row r="1886" spans="1:8" outlineLevel="1">
      <c r="A1886" s="98" t="s">
        <v>317</v>
      </c>
      <c r="B1886" s="99" t="s">
        <v>318</v>
      </c>
      <c r="C1886" s="97" t="s">
        <v>50</v>
      </c>
      <c r="D1886" s="97" t="s">
        <v>51</v>
      </c>
      <c r="E1886" s="94"/>
      <c r="F1886" s="94"/>
      <c r="G1886" s="94">
        <v>100</v>
      </c>
      <c r="H1886" s="79"/>
    </row>
    <row r="1887" spans="1:8" outlineLevel="1">
      <c r="A1887" s="98" t="s">
        <v>319</v>
      </c>
      <c r="B1887" s="99" t="s">
        <v>320</v>
      </c>
      <c r="C1887" s="97" t="s">
        <v>51</v>
      </c>
      <c r="D1887" s="97" t="s">
        <v>52</v>
      </c>
      <c r="E1887" s="94"/>
      <c r="F1887" s="94"/>
      <c r="G1887" s="94">
        <v>100</v>
      </c>
      <c r="H1887" s="79"/>
    </row>
    <row r="1888" spans="1:8" outlineLevel="1">
      <c r="A1888" s="100">
        <v>4</v>
      </c>
      <c r="B1888" s="101" t="s">
        <v>623</v>
      </c>
      <c r="C1888" s="97"/>
      <c r="D1888" s="97"/>
      <c r="E1888" s="94"/>
      <c r="F1888" s="94"/>
      <c r="G1888" s="94">
        <v>100</v>
      </c>
      <c r="H1888" s="79"/>
    </row>
    <row r="1889" spans="1:8" ht="31.5" outlineLevel="1">
      <c r="A1889" s="97" t="s">
        <v>406</v>
      </c>
      <c r="B1889" s="236" t="s">
        <v>321</v>
      </c>
      <c r="C1889" s="97" t="s">
        <v>52</v>
      </c>
      <c r="D1889" s="97" t="s">
        <v>52</v>
      </c>
      <c r="E1889" s="94"/>
      <c r="F1889" s="94"/>
      <c r="G1889" s="94">
        <v>100</v>
      </c>
      <c r="H1889" s="79"/>
    </row>
    <row r="1890" spans="1:8" ht="63" outlineLevel="1">
      <c r="A1890" s="97" t="s">
        <v>407</v>
      </c>
      <c r="B1890" s="236" t="s">
        <v>621</v>
      </c>
      <c r="C1890" s="97" t="s">
        <v>52</v>
      </c>
      <c r="D1890" s="97" t="s">
        <v>53</v>
      </c>
      <c r="E1890" s="94"/>
      <c r="F1890" s="94"/>
      <c r="G1890" s="94">
        <v>100</v>
      </c>
      <c r="H1890" s="79"/>
    </row>
    <row r="1891" spans="1:8" ht="31.5" outlineLevel="1">
      <c r="A1891" s="97" t="s">
        <v>408</v>
      </c>
      <c r="B1891" s="236" t="s">
        <v>764</v>
      </c>
      <c r="C1891" s="97" t="s">
        <v>52</v>
      </c>
      <c r="D1891" s="97" t="s">
        <v>53</v>
      </c>
      <c r="E1891" s="94"/>
      <c r="F1891" s="94"/>
      <c r="G1891" s="94">
        <v>100</v>
      </c>
      <c r="H1891" s="79"/>
    </row>
    <row r="1892" spans="1:8" ht="31.5" outlineLevel="1">
      <c r="A1892" s="97" t="s">
        <v>222</v>
      </c>
      <c r="B1892" s="236" t="s">
        <v>765</v>
      </c>
      <c r="C1892" s="97" t="s">
        <v>53</v>
      </c>
      <c r="D1892" s="97" t="s">
        <v>54</v>
      </c>
      <c r="E1892" s="94"/>
      <c r="F1892" s="94"/>
      <c r="G1892" s="94">
        <v>100</v>
      </c>
      <c r="H1892" s="79"/>
    </row>
    <row r="1893" spans="1:8" outlineLevel="1">
      <c r="G1893" s="154" t="s">
        <v>925</v>
      </c>
      <c r="H1893" s="154" t="s">
        <v>378</v>
      </c>
    </row>
    <row r="1894" spans="1:8" outlineLevel="1">
      <c r="H1894" s="154" t="s">
        <v>709</v>
      </c>
    </row>
    <row r="1895" spans="1:8" outlineLevel="1">
      <c r="H1895" s="154" t="s">
        <v>266</v>
      </c>
    </row>
    <row r="1896" spans="1:8" outlineLevel="1">
      <c r="H1896" s="154"/>
    </row>
    <row r="1897" spans="1:8" ht="15.75" customHeight="1" outlineLevel="1">
      <c r="A1897" s="742" t="s">
        <v>628</v>
      </c>
      <c r="B1897" s="742"/>
      <c r="C1897" s="742"/>
      <c r="D1897" s="742"/>
      <c r="E1897" s="742"/>
      <c r="F1897" s="742"/>
      <c r="G1897" s="742"/>
      <c r="H1897" s="742"/>
    </row>
    <row r="1898" spans="1:8" ht="15.75" customHeight="1" outlineLevel="1">
      <c r="A1898" s="742" t="s">
        <v>455</v>
      </c>
      <c r="B1898" s="742"/>
      <c r="C1898" s="742"/>
      <c r="D1898" s="742"/>
      <c r="E1898" s="742"/>
      <c r="F1898" s="742"/>
      <c r="G1898" s="742"/>
      <c r="H1898" s="742"/>
    </row>
    <row r="1899" spans="1:8" outlineLevel="1">
      <c r="H1899" s="154" t="s">
        <v>322</v>
      </c>
    </row>
    <row r="1900" spans="1:8" outlineLevel="1">
      <c r="H1900" s="154" t="s">
        <v>323</v>
      </c>
    </row>
    <row r="1901" spans="1:8" outlineLevel="1">
      <c r="H1901" s="154" t="s">
        <v>324</v>
      </c>
    </row>
    <row r="1902" spans="1:8" outlineLevel="1">
      <c r="H1902" s="230" t="s">
        <v>325</v>
      </c>
    </row>
    <row r="1903" spans="1:8" outlineLevel="1">
      <c r="H1903" s="154" t="s">
        <v>2331</v>
      </c>
    </row>
    <row r="1904" spans="1:8" outlineLevel="1">
      <c r="H1904" s="154" t="s">
        <v>261</v>
      </c>
    </row>
    <row r="1905" spans="1:8" outlineLevel="1">
      <c r="A1905" s="86"/>
    </row>
    <row r="1906" spans="1:8" ht="25.5" customHeight="1" outlineLevel="1">
      <c r="A1906" s="743" t="s">
        <v>488</v>
      </c>
      <c r="B1906" s="744"/>
      <c r="C1906" s="744"/>
      <c r="D1906" s="744"/>
      <c r="E1906" s="744"/>
      <c r="F1906" s="744"/>
      <c r="G1906" s="744"/>
      <c r="H1906" s="744"/>
    </row>
    <row r="1907" spans="1:8" outlineLevel="1">
      <c r="A1907" s="745"/>
      <c r="B1907" s="745"/>
      <c r="C1907" s="745"/>
      <c r="D1907" s="745"/>
      <c r="E1907" s="745"/>
      <c r="F1907" s="745"/>
      <c r="G1907" s="745"/>
      <c r="H1907" s="745"/>
    </row>
    <row r="1908" spans="1:8" ht="15.75" customHeight="1" outlineLevel="1">
      <c r="A1908" s="746" t="s">
        <v>2332</v>
      </c>
      <c r="B1908" s="746"/>
      <c r="C1908" s="746"/>
      <c r="D1908" s="746"/>
      <c r="E1908" s="746"/>
      <c r="F1908" s="746"/>
      <c r="G1908" s="746"/>
      <c r="H1908" s="746"/>
    </row>
    <row r="1909" spans="1:8" ht="16.5" outlineLevel="1" thickBot="1">
      <c r="A1909" s="87"/>
      <c r="B1909" s="666"/>
      <c r="C1909" s="231"/>
      <c r="D1909" s="231"/>
      <c r="E1909" s="231"/>
      <c r="F1909" s="231"/>
      <c r="G1909" s="231"/>
      <c r="H1909" s="231"/>
    </row>
    <row r="1910" spans="1:8" ht="15.75" customHeight="1" outlineLevel="1">
      <c r="A1910" s="750" t="s">
        <v>397</v>
      </c>
      <c r="B1910" s="753" t="s">
        <v>649</v>
      </c>
      <c r="C1910" s="756" t="s">
        <v>719</v>
      </c>
      <c r="D1910" s="756"/>
      <c r="E1910" s="756"/>
      <c r="F1910" s="756"/>
      <c r="G1910" s="757" t="s">
        <v>629</v>
      </c>
      <c r="H1910" s="759" t="s">
        <v>630</v>
      </c>
    </row>
    <row r="1911" spans="1:8" outlineLevel="1">
      <c r="A1911" s="751"/>
      <c r="B1911" s="754"/>
      <c r="C1911" s="704"/>
      <c r="D1911" s="704"/>
      <c r="E1911" s="704"/>
      <c r="F1911" s="704"/>
      <c r="G1911" s="703"/>
      <c r="H1911" s="760"/>
    </row>
    <row r="1912" spans="1:8" ht="32.25" outlineLevel="1" thickBot="1">
      <c r="A1912" s="752"/>
      <c r="B1912" s="755"/>
      <c r="C1912" s="88" t="s">
        <v>631</v>
      </c>
      <c r="D1912" s="88" t="s">
        <v>632</v>
      </c>
      <c r="E1912" s="88" t="s">
        <v>631</v>
      </c>
      <c r="F1912" s="88" t="s">
        <v>632</v>
      </c>
      <c r="G1912" s="758"/>
      <c r="H1912" s="761"/>
    </row>
    <row r="1913" spans="1:8" outlineLevel="1">
      <c r="A1913" s="89">
        <v>1</v>
      </c>
      <c r="B1913" s="604">
        <v>2</v>
      </c>
      <c r="C1913" s="90">
        <v>3</v>
      </c>
      <c r="D1913" s="90">
        <v>4</v>
      </c>
      <c r="E1913" s="90"/>
      <c r="F1913" s="90"/>
      <c r="G1913" s="91">
        <v>5</v>
      </c>
      <c r="H1913" s="604">
        <v>6</v>
      </c>
    </row>
    <row r="1914" spans="1:8" outlineLevel="1">
      <c r="A1914" s="89">
        <v>1</v>
      </c>
      <c r="B1914" s="92" t="s">
        <v>598</v>
      </c>
      <c r="C1914" s="90"/>
      <c r="D1914" s="90"/>
      <c r="E1914" s="94"/>
      <c r="F1914" s="94"/>
      <c r="G1914" s="95"/>
      <c r="H1914" s="663"/>
    </row>
    <row r="1915" spans="1:8" outlineLevel="1">
      <c r="A1915" s="96" t="s">
        <v>399</v>
      </c>
      <c r="B1915" s="237" t="s">
        <v>599</v>
      </c>
      <c r="C1915" s="97" t="s">
        <v>174</v>
      </c>
      <c r="D1915" s="97" t="s">
        <v>482</v>
      </c>
      <c r="E1915" s="94"/>
      <c r="F1915" s="94"/>
      <c r="G1915" s="94">
        <v>100</v>
      </c>
      <c r="H1915" s="79"/>
    </row>
    <row r="1916" spans="1:8" outlineLevel="1">
      <c r="A1916" s="97" t="s">
        <v>400</v>
      </c>
      <c r="B1916" s="236" t="s">
        <v>329</v>
      </c>
      <c r="C1916" s="97" t="s">
        <v>483</v>
      </c>
      <c r="D1916" s="97" t="s">
        <v>484</v>
      </c>
      <c r="E1916" s="94"/>
      <c r="F1916" s="94"/>
      <c r="G1916" s="94">
        <v>100</v>
      </c>
      <c r="H1916" s="79"/>
    </row>
    <row r="1917" spans="1:8" ht="31.5" outlineLevel="1">
      <c r="A1917" s="97" t="s">
        <v>411</v>
      </c>
      <c r="B1917" s="236" t="s">
        <v>730</v>
      </c>
      <c r="C1917" s="97" t="s">
        <v>485</v>
      </c>
      <c r="D1917" s="97" t="s">
        <v>486</v>
      </c>
      <c r="E1917" s="94"/>
      <c r="F1917" s="94"/>
      <c r="G1917" s="94">
        <v>100</v>
      </c>
      <c r="H1917" s="79"/>
    </row>
    <row r="1918" spans="1:8" ht="63" outlineLevel="1">
      <c r="A1918" s="98" t="s">
        <v>422</v>
      </c>
      <c r="B1918" s="99" t="s">
        <v>731</v>
      </c>
      <c r="C1918" s="97" t="s">
        <v>487</v>
      </c>
      <c r="D1918" s="97" t="s">
        <v>2103</v>
      </c>
      <c r="E1918" s="94"/>
      <c r="F1918" s="94"/>
      <c r="G1918" s="94">
        <v>100</v>
      </c>
      <c r="H1918" s="79"/>
    </row>
    <row r="1919" spans="1:8" ht="31.5" outlineLevel="1">
      <c r="A1919" s="98" t="s">
        <v>732</v>
      </c>
      <c r="B1919" s="99" t="s">
        <v>733</v>
      </c>
      <c r="C1919" s="97" t="s">
        <v>46</v>
      </c>
      <c r="D1919" s="97" t="s">
        <v>45</v>
      </c>
      <c r="E1919" s="94"/>
      <c r="F1919" s="94"/>
      <c r="G1919" s="94">
        <v>100</v>
      </c>
      <c r="H1919" s="79"/>
    </row>
    <row r="1920" spans="1:8" outlineLevel="1">
      <c r="A1920" s="98" t="s">
        <v>734</v>
      </c>
      <c r="B1920" s="99" t="s">
        <v>735</v>
      </c>
      <c r="C1920" s="97" t="s">
        <v>485</v>
      </c>
      <c r="D1920" s="97" t="s">
        <v>46</v>
      </c>
      <c r="E1920" s="94"/>
      <c r="F1920" s="94"/>
      <c r="G1920" s="94">
        <v>100</v>
      </c>
      <c r="H1920" s="79"/>
    </row>
    <row r="1921" spans="1:8" outlineLevel="1">
      <c r="A1921" s="100">
        <v>2</v>
      </c>
      <c r="B1921" s="101" t="s">
        <v>440</v>
      </c>
      <c r="C1921" s="97"/>
      <c r="D1921" s="97"/>
      <c r="E1921" s="94"/>
      <c r="F1921" s="94"/>
      <c r="G1921" s="94"/>
      <c r="H1921" s="79"/>
    </row>
    <row r="1922" spans="1:8" ht="31.5" outlineLevel="1">
      <c r="A1922" s="98" t="s">
        <v>402</v>
      </c>
      <c r="B1922" s="99" t="s">
        <v>736</v>
      </c>
      <c r="C1922" s="97" t="s">
        <v>46</v>
      </c>
      <c r="D1922" s="97" t="s">
        <v>45</v>
      </c>
      <c r="E1922" s="94"/>
      <c r="F1922" s="94"/>
      <c r="G1922" s="94">
        <v>100</v>
      </c>
      <c r="H1922" s="79"/>
    </row>
    <row r="1923" spans="1:8" ht="63" outlineLevel="1">
      <c r="A1923" s="98" t="s">
        <v>403</v>
      </c>
      <c r="B1923" s="99" t="s">
        <v>641</v>
      </c>
      <c r="C1923" s="97" t="s">
        <v>46</v>
      </c>
      <c r="D1923" s="97" t="s">
        <v>47</v>
      </c>
      <c r="E1923" s="94"/>
      <c r="F1923" s="94"/>
      <c r="G1923" s="94">
        <v>100</v>
      </c>
      <c r="H1923" s="79"/>
    </row>
    <row r="1924" spans="1:8" ht="31.5" outlineLevel="1">
      <c r="A1924" s="98" t="s">
        <v>404</v>
      </c>
      <c r="B1924" s="99" t="s">
        <v>642</v>
      </c>
      <c r="C1924" s="97" t="s">
        <v>47</v>
      </c>
      <c r="D1924" s="97" t="s">
        <v>48</v>
      </c>
      <c r="E1924" s="94"/>
      <c r="F1924" s="94"/>
      <c r="G1924" s="94">
        <v>100</v>
      </c>
      <c r="H1924" s="79"/>
    </row>
    <row r="1925" spans="1:8" ht="47.25" outlineLevel="1">
      <c r="A1925" s="100">
        <v>3</v>
      </c>
      <c r="B1925" s="101" t="s">
        <v>313</v>
      </c>
      <c r="C1925" s="97"/>
      <c r="D1925" s="97"/>
      <c r="E1925" s="94"/>
      <c r="F1925" s="94"/>
      <c r="G1925" s="94"/>
      <c r="H1925" s="79"/>
    </row>
    <row r="1926" spans="1:8" ht="31.5" outlineLevel="1">
      <c r="A1926" s="98" t="s">
        <v>441</v>
      </c>
      <c r="B1926" s="99" t="s">
        <v>314</v>
      </c>
      <c r="C1926" s="97" t="s">
        <v>48</v>
      </c>
      <c r="D1926" s="97" t="s">
        <v>47</v>
      </c>
      <c r="E1926" s="94"/>
      <c r="F1926" s="94"/>
      <c r="G1926" s="94">
        <v>100</v>
      </c>
      <c r="H1926" s="79"/>
    </row>
    <row r="1927" spans="1:8" outlineLevel="1">
      <c r="A1927" s="98" t="s">
        <v>359</v>
      </c>
      <c r="B1927" s="99" t="s">
        <v>315</v>
      </c>
      <c r="C1927" s="97" t="s">
        <v>48</v>
      </c>
      <c r="D1927" s="97" t="s">
        <v>49</v>
      </c>
      <c r="E1927" s="94"/>
      <c r="F1927" s="94"/>
      <c r="G1927" s="94">
        <v>100</v>
      </c>
      <c r="H1927" s="79"/>
    </row>
    <row r="1928" spans="1:8" outlineLevel="1">
      <c r="A1928" s="98" t="s">
        <v>361</v>
      </c>
      <c r="B1928" s="99" t="s">
        <v>316</v>
      </c>
      <c r="C1928" s="97" t="s">
        <v>49</v>
      </c>
      <c r="D1928" s="97" t="s">
        <v>50</v>
      </c>
      <c r="E1928" s="94"/>
      <c r="F1928" s="94"/>
      <c r="G1928" s="94">
        <v>100</v>
      </c>
      <c r="H1928" s="79"/>
    </row>
    <row r="1929" spans="1:8" outlineLevel="1">
      <c r="A1929" s="98" t="s">
        <v>317</v>
      </c>
      <c r="B1929" s="99" t="s">
        <v>318</v>
      </c>
      <c r="C1929" s="97" t="s">
        <v>50</v>
      </c>
      <c r="D1929" s="97" t="s">
        <v>51</v>
      </c>
      <c r="E1929" s="94"/>
      <c r="F1929" s="94"/>
      <c r="G1929" s="94">
        <v>100</v>
      </c>
      <c r="H1929" s="79"/>
    </row>
    <row r="1930" spans="1:8" outlineLevel="1">
      <c r="A1930" s="98" t="s">
        <v>319</v>
      </c>
      <c r="B1930" s="99" t="s">
        <v>320</v>
      </c>
      <c r="C1930" s="97" t="s">
        <v>51</v>
      </c>
      <c r="D1930" s="97" t="s">
        <v>52</v>
      </c>
      <c r="E1930" s="94"/>
      <c r="F1930" s="94"/>
      <c r="G1930" s="94">
        <v>100</v>
      </c>
      <c r="H1930" s="79"/>
    </row>
    <row r="1931" spans="1:8" outlineLevel="1">
      <c r="A1931" s="100">
        <v>4</v>
      </c>
      <c r="B1931" s="101" t="s">
        <v>623</v>
      </c>
      <c r="C1931" s="97"/>
      <c r="D1931" s="97"/>
      <c r="E1931" s="94"/>
      <c r="F1931" s="94"/>
      <c r="G1931" s="94">
        <v>100</v>
      </c>
      <c r="H1931" s="79"/>
    </row>
    <row r="1932" spans="1:8" ht="31.5" outlineLevel="1">
      <c r="A1932" s="97" t="s">
        <v>406</v>
      </c>
      <c r="B1932" s="236" t="s">
        <v>321</v>
      </c>
      <c r="C1932" s="97" t="s">
        <v>52</v>
      </c>
      <c r="D1932" s="97" t="s">
        <v>52</v>
      </c>
      <c r="E1932" s="94"/>
      <c r="F1932" s="94"/>
      <c r="G1932" s="94">
        <v>100</v>
      </c>
      <c r="H1932" s="79"/>
    </row>
    <row r="1933" spans="1:8" ht="63" outlineLevel="1">
      <c r="A1933" s="97" t="s">
        <v>407</v>
      </c>
      <c r="B1933" s="236" t="s">
        <v>621</v>
      </c>
      <c r="C1933" s="97" t="s">
        <v>52</v>
      </c>
      <c r="D1933" s="97" t="s">
        <v>53</v>
      </c>
      <c r="E1933" s="94"/>
      <c r="F1933" s="94"/>
      <c r="G1933" s="94">
        <v>100</v>
      </c>
      <c r="H1933" s="79"/>
    </row>
    <row r="1934" spans="1:8" ht="31.5" outlineLevel="1">
      <c r="A1934" s="97" t="s">
        <v>408</v>
      </c>
      <c r="B1934" s="236" t="s">
        <v>764</v>
      </c>
      <c r="C1934" s="97" t="s">
        <v>52</v>
      </c>
      <c r="D1934" s="97" t="s">
        <v>53</v>
      </c>
      <c r="E1934" s="94"/>
      <c r="F1934" s="94"/>
      <c r="G1934" s="94">
        <v>100</v>
      </c>
      <c r="H1934" s="79"/>
    </row>
    <row r="1935" spans="1:8" ht="31.5" outlineLevel="1">
      <c r="A1935" s="97" t="s">
        <v>222</v>
      </c>
      <c r="B1935" s="236" t="s">
        <v>765</v>
      </c>
      <c r="C1935" s="97" t="s">
        <v>53</v>
      </c>
      <c r="D1935" s="97" t="s">
        <v>54</v>
      </c>
      <c r="E1935" s="94"/>
      <c r="F1935" s="94"/>
      <c r="G1935" s="94">
        <v>100</v>
      </c>
      <c r="H1935" s="79"/>
    </row>
    <row r="1936" spans="1:8" outlineLevel="1">
      <c r="G1936" s="154" t="s">
        <v>926</v>
      </c>
      <c r="H1936" s="154" t="s">
        <v>378</v>
      </c>
    </row>
    <row r="1937" spans="1:8" outlineLevel="1">
      <c r="H1937" s="154" t="s">
        <v>709</v>
      </c>
    </row>
    <row r="1938" spans="1:8" outlineLevel="1">
      <c r="H1938" s="154" t="s">
        <v>266</v>
      </c>
    </row>
    <row r="1939" spans="1:8" outlineLevel="1">
      <c r="H1939" s="154"/>
    </row>
    <row r="1940" spans="1:8" ht="15.75" customHeight="1" outlineLevel="1">
      <c r="A1940" s="742" t="s">
        <v>628</v>
      </c>
      <c r="B1940" s="742"/>
      <c r="C1940" s="742"/>
      <c r="D1940" s="742"/>
      <c r="E1940" s="742"/>
      <c r="F1940" s="742"/>
      <c r="G1940" s="742"/>
      <c r="H1940" s="742"/>
    </row>
    <row r="1941" spans="1:8" ht="15.75" customHeight="1" outlineLevel="1">
      <c r="A1941" s="742" t="s">
        <v>455</v>
      </c>
      <c r="B1941" s="742"/>
      <c r="C1941" s="742"/>
      <c r="D1941" s="742"/>
      <c r="E1941" s="742"/>
      <c r="F1941" s="742"/>
      <c r="G1941" s="742"/>
      <c r="H1941" s="742"/>
    </row>
    <row r="1942" spans="1:8" outlineLevel="1">
      <c r="H1942" s="154" t="s">
        <v>322</v>
      </c>
    </row>
    <row r="1943" spans="1:8" outlineLevel="1">
      <c r="H1943" s="154" t="s">
        <v>323</v>
      </c>
    </row>
    <row r="1944" spans="1:8" outlineLevel="1">
      <c r="H1944" s="154" t="s">
        <v>324</v>
      </c>
    </row>
    <row r="1945" spans="1:8" outlineLevel="1">
      <c r="H1945" s="230" t="s">
        <v>325</v>
      </c>
    </row>
    <row r="1946" spans="1:8" outlineLevel="1">
      <c r="H1946" s="154" t="s">
        <v>2331</v>
      </c>
    </row>
    <row r="1947" spans="1:8" outlineLevel="1">
      <c r="H1947" s="154" t="s">
        <v>261</v>
      </c>
    </row>
    <row r="1948" spans="1:8" outlineLevel="1">
      <c r="A1948" s="86"/>
    </row>
    <row r="1949" spans="1:8" ht="27.75" customHeight="1" outlineLevel="1">
      <c r="A1949" s="743" t="s">
        <v>1200</v>
      </c>
      <c r="B1949" s="744"/>
      <c r="C1949" s="744"/>
      <c r="D1949" s="744"/>
      <c r="E1949" s="744"/>
      <c r="F1949" s="744"/>
      <c r="G1949" s="744"/>
      <c r="H1949" s="744"/>
    </row>
    <row r="1950" spans="1:8" outlineLevel="1">
      <c r="A1950" s="745"/>
      <c r="B1950" s="745"/>
      <c r="C1950" s="745"/>
      <c r="D1950" s="745"/>
      <c r="E1950" s="745"/>
      <c r="F1950" s="745"/>
      <c r="G1950" s="745"/>
      <c r="H1950" s="745"/>
    </row>
    <row r="1951" spans="1:8" ht="15.75" customHeight="1" outlineLevel="1">
      <c r="A1951" s="746" t="s">
        <v>2332</v>
      </c>
      <c r="B1951" s="746"/>
      <c r="C1951" s="746"/>
      <c r="D1951" s="746"/>
      <c r="E1951" s="746"/>
      <c r="F1951" s="746"/>
      <c r="G1951" s="746"/>
      <c r="H1951" s="746"/>
    </row>
    <row r="1952" spans="1:8" ht="16.5" outlineLevel="1" thickBot="1">
      <c r="A1952" s="87"/>
      <c r="B1952" s="666"/>
      <c r="C1952" s="231"/>
      <c r="D1952" s="231"/>
      <c r="E1952" s="231"/>
      <c r="F1952" s="231"/>
      <c r="G1952" s="231"/>
      <c r="H1952" s="231"/>
    </row>
    <row r="1953" spans="1:8" ht="15.75" customHeight="1" outlineLevel="1">
      <c r="A1953" s="750" t="s">
        <v>397</v>
      </c>
      <c r="B1953" s="753" t="s">
        <v>649</v>
      </c>
      <c r="C1953" s="756" t="s">
        <v>719</v>
      </c>
      <c r="D1953" s="756"/>
      <c r="E1953" s="756"/>
      <c r="F1953" s="756"/>
      <c r="G1953" s="757" t="s">
        <v>629</v>
      </c>
      <c r="H1953" s="759" t="s">
        <v>630</v>
      </c>
    </row>
    <row r="1954" spans="1:8" outlineLevel="1">
      <c r="A1954" s="751"/>
      <c r="B1954" s="754"/>
      <c r="C1954" s="704"/>
      <c r="D1954" s="704"/>
      <c r="E1954" s="704"/>
      <c r="F1954" s="704"/>
      <c r="G1954" s="703"/>
      <c r="H1954" s="760"/>
    </row>
    <row r="1955" spans="1:8" ht="32.25" outlineLevel="1" thickBot="1">
      <c r="A1955" s="752"/>
      <c r="B1955" s="755"/>
      <c r="C1955" s="88" t="s">
        <v>631</v>
      </c>
      <c r="D1955" s="88" t="s">
        <v>632</v>
      </c>
      <c r="E1955" s="88" t="s">
        <v>631</v>
      </c>
      <c r="F1955" s="88" t="s">
        <v>632</v>
      </c>
      <c r="G1955" s="758"/>
      <c r="H1955" s="761"/>
    </row>
    <row r="1956" spans="1:8" outlineLevel="1">
      <c r="A1956" s="89">
        <v>1</v>
      </c>
      <c r="B1956" s="604">
        <v>2</v>
      </c>
      <c r="C1956" s="90">
        <v>3</v>
      </c>
      <c r="D1956" s="90">
        <v>4</v>
      </c>
      <c r="E1956" s="90"/>
      <c r="F1956" s="90"/>
      <c r="G1956" s="91">
        <v>5</v>
      </c>
      <c r="H1956" s="604">
        <v>6</v>
      </c>
    </row>
    <row r="1957" spans="1:8" outlineLevel="1">
      <c r="A1957" s="89">
        <v>1</v>
      </c>
      <c r="B1957" s="92" t="s">
        <v>598</v>
      </c>
      <c r="C1957" s="90"/>
      <c r="D1957" s="90"/>
      <c r="E1957" s="94"/>
      <c r="F1957" s="94"/>
      <c r="G1957" s="95"/>
      <c r="H1957" s="663"/>
    </row>
    <row r="1958" spans="1:8" outlineLevel="1">
      <c r="A1958" s="96" t="s">
        <v>399</v>
      </c>
      <c r="B1958" s="237" t="s">
        <v>599</v>
      </c>
      <c r="C1958" s="97" t="s">
        <v>174</v>
      </c>
      <c r="D1958" s="97" t="s">
        <v>482</v>
      </c>
      <c r="E1958" s="94"/>
      <c r="F1958" s="94"/>
      <c r="G1958" s="94">
        <v>100</v>
      </c>
      <c r="H1958" s="79"/>
    </row>
    <row r="1959" spans="1:8" outlineLevel="1">
      <c r="A1959" s="97" t="s">
        <v>400</v>
      </c>
      <c r="B1959" s="236" t="s">
        <v>329</v>
      </c>
      <c r="C1959" s="97" t="s">
        <v>483</v>
      </c>
      <c r="D1959" s="97" t="s">
        <v>484</v>
      </c>
      <c r="E1959" s="94"/>
      <c r="F1959" s="94"/>
      <c r="G1959" s="94">
        <v>100</v>
      </c>
      <c r="H1959" s="79"/>
    </row>
    <row r="1960" spans="1:8" ht="31.5" outlineLevel="1">
      <c r="A1960" s="97" t="s">
        <v>411</v>
      </c>
      <c r="B1960" s="236" t="s">
        <v>730</v>
      </c>
      <c r="C1960" s="97" t="s">
        <v>485</v>
      </c>
      <c r="D1960" s="97" t="s">
        <v>486</v>
      </c>
      <c r="E1960" s="94"/>
      <c r="F1960" s="94"/>
      <c r="G1960" s="94">
        <v>100</v>
      </c>
      <c r="H1960" s="79"/>
    </row>
    <row r="1961" spans="1:8" ht="63" outlineLevel="1">
      <c r="A1961" s="98" t="s">
        <v>422</v>
      </c>
      <c r="B1961" s="99" t="s">
        <v>731</v>
      </c>
      <c r="C1961" s="97" t="s">
        <v>487</v>
      </c>
      <c r="D1961" s="97" t="s">
        <v>2103</v>
      </c>
      <c r="E1961" s="94"/>
      <c r="F1961" s="94"/>
      <c r="G1961" s="94">
        <v>100</v>
      </c>
      <c r="H1961" s="79"/>
    </row>
    <row r="1962" spans="1:8" ht="31.5" outlineLevel="1">
      <c r="A1962" s="98" t="s">
        <v>732</v>
      </c>
      <c r="B1962" s="99" t="s">
        <v>733</v>
      </c>
      <c r="C1962" s="97" t="s">
        <v>46</v>
      </c>
      <c r="D1962" s="97" t="s">
        <v>45</v>
      </c>
      <c r="E1962" s="94"/>
      <c r="F1962" s="94"/>
      <c r="G1962" s="94">
        <v>100</v>
      </c>
      <c r="H1962" s="79"/>
    </row>
    <row r="1963" spans="1:8" outlineLevel="1">
      <c r="A1963" s="98" t="s">
        <v>734</v>
      </c>
      <c r="B1963" s="99" t="s">
        <v>735</v>
      </c>
      <c r="C1963" s="97" t="s">
        <v>485</v>
      </c>
      <c r="D1963" s="97" t="s">
        <v>46</v>
      </c>
      <c r="E1963" s="94"/>
      <c r="F1963" s="94"/>
      <c r="G1963" s="94">
        <v>100</v>
      </c>
      <c r="H1963" s="79"/>
    </row>
    <row r="1964" spans="1:8" outlineLevel="1">
      <c r="A1964" s="100">
        <v>2</v>
      </c>
      <c r="B1964" s="101" t="s">
        <v>440</v>
      </c>
      <c r="C1964" s="97"/>
      <c r="D1964" s="97"/>
      <c r="E1964" s="94"/>
      <c r="F1964" s="94"/>
      <c r="G1964" s="94"/>
      <c r="H1964" s="79"/>
    </row>
    <row r="1965" spans="1:8" ht="31.5" outlineLevel="1">
      <c r="A1965" s="98" t="s">
        <v>402</v>
      </c>
      <c r="B1965" s="99" t="s">
        <v>736</v>
      </c>
      <c r="C1965" s="97" t="s">
        <v>46</v>
      </c>
      <c r="D1965" s="97" t="s">
        <v>45</v>
      </c>
      <c r="E1965" s="94"/>
      <c r="F1965" s="94"/>
      <c r="G1965" s="94">
        <v>100</v>
      </c>
      <c r="H1965" s="79"/>
    </row>
    <row r="1966" spans="1:8" ht="63" outlineLevel="1">
      <c r="A1966" s="98" t="s">
        <v>403</v>
      </c>
      <c r="B1966" s="99" t="s">
        <v>641</v>
      </c>
      <c r="C1966" s="97" t="s">
        <v>46</v>
      </c>
      <c r="D1966" s="97" t="s">
        <v>47</v>
      </c>
      <c r="E1966" s="94"/>
      <c r="F1966" s="94"/>
      <c r="G1966" s="94">
        <v>100</v>
      </c>
      <c r="H1966" s="79"/>
    </row>
    <row r="1967" spans="1:8" ht="31.5" outlineLevel="1">
      <c r="A1967" s="98" t="s">
        <v>404</v>
      </c>
      <c r="B1967" s="99" t="s">
        <v>642</v>
      </c>
      <c r="C1967" s="97" t="s">
        <v>47</v>
      </c>
      <c r="D1967" s="97" t="s">
        <v>48</v>
      </c>
      <c r="E1967" s="94"/>
      <c r="F1967" s="94"/>
      <c r="G1967" s="94">
        <v>100</v>
      </c>
      <c r="H1967" s="79"/>
    </row>
    <row r="1968" spans="1:8" ht="47.25" outlineLevel="1">
      <c r="A1968" s="100">
        <v>3</v>
      </c>
      <c r="B1968" s="101" t="s">
        <v>313</v>
      </c>
      <c r="C1968" s="97"/>
      <c r="D1968" s="97"/>
      <c r="E1968" s="94"/>
      <c r="F1968" s="94"/>
      <c r="G1968" s="94"/>
      <c r="H1968" s="79"/>
    </row>
    <row r="1969" spans="1:8" ht="31.5" outlineLevel="1">
      <c r="A1969" s="98" t="s">
        <v>441</v>
      </c>
      <c r="B1969" s="99" t="s">
        <v>314</v>
      </c>
      <c r="C1969" s="97" t="s">
        <v>48</v>
      </c>
      <c r="D1969" s="97" t="s">
        <v>47</v>
      </c>
      <c r="E1969" s="94"/>
      <c r="F1969" s="94"/>
      <c r="G1969" s="94">
        <v>100</v>
      </c>
      <c r="H1969" s="79"/>
    </row>
    <row r="1970" spans="1:8" outlineLevel="1">
      <c r="A1970" s="98" t="s">
        <v>359</v>
      </c>
      <c r="B1970" s="99" t="s">
        <v>315</v>
      </c>
      <c r="C1970" s="97" t="s">
        <v>48</v>
      </c>
      <c r="D1970" s="97" t="s">
        <v>49</v>
      </c>
      <c r="E1970" s="94"/>
      <c r="F1970" s="94"/>
      <c r="G1970" s="94">
        <v>100</v>
      </c>
      <c r="H1970" s="79"/>
    </row>
    <row r="1971" spans="1:8" outlineLevel="1">
      <c r="A1971" s="98" t="s">
        <v>361</v>
      </c>
      <c r="B1971" s="99" t="s">
        <v>316</v>
      </c>
      <c r="C1971" s="97" t="s">
        <v>49</v>
      </c>
      <c r="D1971" s="97" t="s">
        <v>50</v>
      </c>
      <c r="E1971" s="94"/>
      <c r="F1971" s="94"/>
      <c r="G1971" s="94">
        <v>100</v>
      </c>
      <c r="H1971" s="79"/>
    </row>
    <row r="1972" spans="1:8" outlineLevel="1">
      <c r="A1972" s="98" t="s">
        <v>317</v>
      </c>
      <c r="B1972" s="99" t="s">
        <v>318</v>
      </c>
      <c r="C1972" s="97" t="s">
        <v>50</v>
      </c>
      <c r="D1972" s="97" t="s">
        <v>51</v>
      </c>
      <c r="E1972" s="94"/>
      <c r="F1972" s="94"/>
      <c r="G1972" s="94">
        <v>100</v>
      </c>
      <c r="H1972" s="79"/>
    </row>
    <row r="1973" spans="1:8" outlineLevel="1">
      <c r="A1973" s="98" t="s">
        <v>319</v>
      </c>
      <c r="B1973" s="99" t="s">
        <v>320</v>
      </c>
      <c r="C1973" s="97" t="s">
        <v>51</v>
      </c>
      <c r="D1973" s="97" t="s">
        <v>52</v>
      </c>
      <c r="E1973" s="94"/>
      <c r="F1973" s="94"/>
      <c r="G1973" s="94">
        <v>100</v>
      </c>
      <c r="H1973" s="79"/>
    </row>
    <row r="1974" spans="1:8" outlineLevel="1">
      <c r="A1974" s="100">
        <v>4</v>
      </c>
      <c r="B1974" s="101" t="s">
        <v>623</v>
      </c>
      <c r="C1974" s="97"/>
      <c r="D1974" s="97"/>
      <c r="E1974" s="94"/>
      <c r="F1974" s="94"/>
      <c r="G1974" s="94">
        <v>100</v>
      </c>
      <c r="H1974" s="79"/>
    </row>
    <row r="1975" spans="1:8" ht="31.5" outlineLevel="1">
      <c r="A1975" s="97" t="s">
        <v>406</v>
      </c>
      <c r="B1975" s="236" t="s">
        <v>321</v>
      </c>
      <c r="C1975" s="97" t="s">
        <v>52</v>
      </c>
      <c r="D1975" s="97" t="s">
        <v>52</v>
      </c>
      <c r="E1975" s="94"/>
      <c r="F1975" s="94"/>
      <c r="G1975" s="94">
        <v>100</v>
      </c>
      <c r="H1975" s="79"/>
    </row>
    <row r="1976" spans="1:8" ht="63" outlineLevel="1">
      <c r="A1976" s="97" t="s">
        <v>407</v>
      </c>
      <c r="B1976" s="236" t="s">
        <v>621</v>
      </c>
      <c r="C1976" s="97" t="s">
        <v>52</v>
      </c>
      <c r="D1976" s="97" t="s">
        <v>53</v>
      </c>
      <c r="E1976" s="94"/>
      <c r="F1976" s="94"/>
      <c r="G1976" s="94">
        <v>100</v>
      </c>
      <c r="H1976" s="79"/>
    </row>
    <row r="1977" spans="1:8" ht="31.5" outlineLevel="1">
      <c r="A1977" s="97" t="s">
        <v>408</v>
      </c>
      <c r="B1977" s="236" t="s">
        <v>764</v>
      </c>
      <c r="C1977" s="97" t="s">
        <v>52</v>
      </c>
      <c r="D1977" s="97" t="s">
        <v>53</v>
      </c>
      <c r="E1977" s="94"/>
      <c r="F1977" s="94"/>
      <c r="G1977" s="94">
        <v>100</v>
      </c>
      <c r="H1977" s="79"/>
    </row>
    <row r="1978" spans="1:8" ht="31.5" outlineLevel="1">
      <c r="A1978" s="97" t="s">
        <v>222</v>
      </c>
      <c r="B1978" s="236" t="s">
        <v>765</v>
      </c>
      <c r="C1978" s="97" t="s">
        <v>53</v>
      </c>
      <c r="D1978" s="97" t="s">
        <v>54</v>
      </c>
      <c r="E1978" s="94"/>
      <c r="F1978" s="94"/>
      <c r="G1978" s="94">
        <v>100</v>
      </c>
      <c r="H1978" s="79"/>
    </row>
    <row r="1979" spans="1:8" outlineLevel="1">
      <c r="G1979" s="154" t="s">
        <v>927</v>
      </c>
      <c r="H1979" s="154" t="s">
        <v>378</v>
      </c>
    </row>
    <row r="1980" spans="1:8" outlineLevel="1">
      <c r="H1980" s="154" t="s">
        <v>709</v>
      </c>
    </row>
    <row r="1981" spans="1:8" outlineLevel="1">
      <c r="H1981" s="154" t="s">
        <v>266</v>
      </c>
    </row>
    <row r="1982" spans="1:8" outlineLevel="1">
      <c r="H1982" s="154"/>
    </row>
    <row r="1983" spans="1:8" ht="15.75" customHeight="1" outlineLevel="1">
      <c r="A1983" s="742" t="s">
        <v>628</v>
      </c>
      <c r="B1983" s="742"/>
      <c r="C1983" s="742"/>
      <c r="D1983" s="742"/>
      <c r="E1983" s="742"/>
      <c r="F1983" s="742"/>
      <c r="G1983" s="742"/>
      <c r="H1983" s="742"/>
    </row>
    <row r="1984" spans="1:8" ht="15.75" customHeight="1" outlineLevel="1">
      <c r="A1984" s="742" t="s">
        <v>455</v>
      </c>
      <c r="B1984" s="742"/>
      <c r="C1984" s="742"/>
      <c r="D1984" s="742"/>
      <c r="E1984" s="742"/>
      <c r="F1984" s="742"/>
      <c r="G1984" s="742"/>
      <c r="H1984" s="742"/>
    </row>
    <row r="1985" spans="1:8" outlineLevel="1">
      <c r="H1985" s="154" t="s">
        <v>322</v>
      </c>
    </row>
    <row r="1986" spans="1:8" outlineLevel="1">
      <c r="H1986" s="154" t="s">
        <v>323</v>
      </c>
    </row>
    <row r="1987" spans="1:8" outlineLevel="1">
      <c r="H1987" s="154" t="s">
        <v>324</v>
      </c>
    </row>
    <row r="1988" spans="1:8" outlineLevel="1">
      <c r="H1988" s="230" t="s">
        <v>325</v>
      </c>
    </row>
    <row r="1989" spans="1:8" outlineLevel="1">
      <c r="H1989" s="154" t="s">
        <v>2331</v>
      </c>
    </row>
    <row r="1990" spans="1:8" outlineLevel="1">
      <c r="H1990" s="154" t="s">
        <v>261</v>
      </c>
    </row>
    <row r="1991" spans="1:8" outlineLevel="1">
      <c r="A1991" s="86"/>
    </row>
    <row r="1992" spans="1:8" ht="31.5" customHeight="1" outlineLevel="1">
      <c r="A1992" s="743" t="s">
        <v>1201</v>
      </c>
      <c r="B1992" s="744"/>
      <c r="C1992" s="744"/>
      <c r="D1992" s="744"/>
      <c r="E1992" s="744"/>
      <c r="F1992" s="744"/>
      <c r="G1992" s="744"/>
      <c r="H1992" s="744"/>
    </row>
    <row r="1993" spans="1:8" outlineLevel="1">
      <c r="A1993" s="745"/>
      <c r="B1993" s="745"/>
      <c r="C1993" s="745"/>
      <c r="D1993" s="745"/>
      <c r="E1993" s="745"/>
      <c r="F1993" s="745"/>
      <c r="G1993" s="745"/>
      <c r="H1993" s="745"/>
    </row>
    <row r="1994" spans="1:8" ht="15.75" customHeight="1" outlineLevel="1">
      <c r="A1994" s="746" t="s">
        <v>2332</v>
      </c>
      <c r="B1994" s="746"/>
      <c r="C1994" s="746"/>
      <c r="D1994" s="746"/>
      <c r="E1994" s="746"/>
      <c r="F1994" s="746"/>
      <c r="G1994" s="746"/>
      <c r="H1994" s="746"/>
    </row>
    <row r="1995" spans="1:8" ht="16.5" outlineLevel="1" thickBot="1">
      <c r="A1995" s="87"/>
      <c r="B1995" s="666"/>
      <c r="C1995" s="231"/>
      <c r="D1995" s="231"/>
      <c r="E1995" s="231"/>
      <c r="F1995" s="231"/>
      <c r="G1995" s="231"/>
      <c r="H1995" s="231"/>
    </row>
    <row r="1996" spans="1:8" ht="15.75" customHeight="1" outlineLevel="1">
      <c r="A1996" s="750" t="s">
        <v>397</v>
      </c>
      <c r="B1996" s="753" t="s">
        <v>649</v>
      </c>
      <c r="C1996" s="756" t="s">
        <v>719</v>
      </c>
      <c r="D1996" s="756"/>
      <c r="E1996" s="756"/>
      <c r="F1996" s="756"/>
      <c r="G1996" s="757" t="s">
        <v>629</v>
      </c>
      <c r="H1996" s="759" t="s">
        <v>630</v>
      </c>
    </row>
    <row r="1997" spans="1:8" outlineLevel="1">
      <c r="A1997" s="751"/>
      <c r="B1997" s="754"/>
      <c r="C1997" s="704"/>
      <c r="D1997" s="704"/>
      <c r="E1997" s="704"/>
      <c r="F1997" s="704"/>
      <c r="G1997" s="703"/>
      <c r="H1997" s="760"/>
    </row>
    <row r="1998" spans="1:8" ht="32.25" outlineLevel="1" thickBot="1">
      <c r="A1998" s="752"/>
      <c r="B1998" s="755"/>
      <c r="C1998" s="88" t="s">
        <v>631</v>
      </c>
      <c r="D1998" s="88" t="s">
        <v>632</v>
      </c>
      <c r="E1998" s="88" t="s">
        <v>631</v>
      </c>
      <c r="F1998" s="88" t="s">
        <v>632</v>
      </c>
      <c r="G1998" s="758"/>
      <c r="H1998" s="761"/>
    </row>
    <row r="1999" spans="1:8" outlineLevel="1">
      <c r="A1999" s="89">
        <v>1</v>
      </c>
      <c r="B1999" s="604">
        <v>2</v>
      </c>
      <c r="C1999" s="90">
        <v>3</v>
      </c>
      <c r="D1999" s="90">
        <v>4</v>
      </c>
      <c r="E1999" s="90"/>
      <c r="F1999" s="90"/>
      <c r="G1999" s="91">
        <v>5</v>
      </c>
      <c r="H1999" s="604">
        <v>6</v>
      </c>
    </row>
    <row r="2000" spans="1:8" outlineLevel="1">
      <c r="A2000" s="89">
        <v>1</v>
      </c>
      <c r="B2000" s="92" t="s">
        <v>598</v>
      </c>
      <c r="C2000" s="90"/>
      <c r="D2000" s="90"/>
      <c r="E2000" s="94"/>
      <c r="F2000" s="94"/>
      <c r="G2000" s="95"/>
      <c r="H2000" s="663"/>
    </row>
    <row r="2001" spans="1:8" outlineLevel="1">
      <c r="A2001" s="96" t="s">
        <v>399</v>
      </c>
      <c r="B2001" s="237" t="s">
        <v>599</v>
      </c>
      <c r="C2001" s="97" t="s">
        <v>174</v>
      </c>
      <c r="D2001" s="97" t="s">
        <v>482</v>
      </c>
      <c r="E2001" s="94"/>
      <c r="F2001" s="94"/>
      <c r="G2001" s="94">
        <v>100</v>
      </c>
      <c r="H2001" s="79"/>
    </row>
    <row r="2002" spans="1:8" outlineLevel="1">
      <c r="A2002" s="97" t="s">
        <v>400</v>
      </c>
      <c r="B2002" s="236" t="s">
        <v>329</v>
      </c>
      <c r="C2002" s="97" t="s">
        <v>483</v>
      </c>
      <c r="D2002" s="97" t="s">
        <v>484</v>
      </c>
      <c r="E2002" s="94"/>
      <c r="F2002" s="94"/>
      <c r="G2002" s="94">
        <v>100</v>
      </c>
      <c r="H2002" s="79"/>
    </row>
    <row r="2003" spans="1:8" ht="31.5" outlineLevel="1">
      <c r="A2003" s="97" t="s">
        <v>411</v>
      </c>
      <c r="B2003" s="236" t="s">
        <v>730</v>
      </c>
      <c r="C2003" s="97" t="s">
        <v>485</v>
      </c>
      <c r="D2003" s="97" t="s">
        <v>486</v>
      </c>
      <c r="E2003" s="94"/>
      <c r="F2003" s="94"/>
      <c r="G2003" s="94">
        <v>100</v>
      </c>
      <c r="H2003" s="79"/>
    </row>
    <row r="2004" spans="1:8" ht="63" outlineLevel="1">
      <c r="A2004" s="98" t="s">
        <v>422</v>
      </c>
      <c r="B2004" s="99" t="s">
        <v>731</v>
      </c>
      <c r="C2004" s="97" t="s">
        <v>487</v>
      </c>
      <c r="D2004" s="97" t="s">
        <v>2103</v>
      </c>
      <c r="E2004" s="94"/>
      <c r="F2004" s="94"/>
      <c r="G2004" s="94">
        <v>100</v>
      </c>
      <c r="H2004" s="79"/>
    </row>
    <row r="2005" spans="1:8" ht="31.5" outlineLevel="1">
      <c r="A2005" s="98" t="s">
        <v>732</v>
      </c>
      <c r="B2005" s="99" t="s">
        <v>733</v>
      </c>
      <c r="C2005" s="97" t="s">
        <v>46</v>
      </c>
      <c r="D2005" s="97" t="s">
        <v>45</v>
      </c>
      <c r="E2005" s="94"/>
      <c r="F2005" s="94"/>
      <c r="G2005" s="94">
        <v>100</v>
      </c>
      <c r="H2005" s="79"/>
    </row>
    <row r="2006" spans="1:8" outlineLevel="1">
      <c r="A2006" s="98" t="s">
        <v>734</v>
      </c>
      <c r="B2006" s="99" t="s">
        <v>735</v>
      </c>
      <c r="C2006" s="97" t="s">
        <v>485</v>
      </c>
      <c r="D2006" s="97" t="s">
        <v>46</v>
      </c>
      <c r="E2006" s="94"/>
      <c r="F2006" s="94"/>
      <c r="G2006" s="94">
        <v>100</v>
      </c>
      <c r="H2006" s="79"/>
    </row>
    <row r="2007" spans="1:8" outlineLevel="1">
      <c r="A2007" s="100">
        <v>2</v>
      </c>
      <c r="B2007" s="101" t="s">
        <v>440</v>
      </c>
      <c r="C2007" s="97"/>
      <c r="D2007" s="97"/>
      <c r="E2007" s="94"/>
      <c r="F2007" s="94"/>
      <c r="G2007" s="94"/>
      <c r="H2007" s="79"/>
    </row>
    <row r="2008" spans="1:8" ht="31.5" outlineLevel="1">
      <c r="A2008" s="98" t="s">
        <v>402</v>
      </c>
      <c r="B2008" s="99" t="s">
        <v>736</v>
      </c>
      <c r="C2008" s="97" t="s">
        <v>46</v>
      </c>
      <c r="D2008" s="97" t="s">
        <v>45</v>
      </c>
      <c r="E2008" s="94"/>
      <c r="F2008" s="94"/>
      <c r="G2008" s="94">
        <v>100</v>
      </c>
      <c r="H2008" s="79"/>
    </row>
    <row r="2009" spans="1:8" ht="63" outlineLevel="1">
      <c r="A2009" s="98" t="s">
        <v>403</v>
      </c>
      <c r="B2009" s="99" t="s">
        <v>641</v>
      </c>
      <c r="C2009" s="97" t="s">
        <v>46</v>
      </c>
      <c r="D2009" s="97" t="s">
        <v>47</v>
      </c>
      <c r="E2009" s="94"/>
      <c r="F2009" s="94"/>
      <c r="G2009" s="94">
        <v>100</v>
      </c>
      <c r="H2009" s="79"/>
    </row>
    <row r="2010" spans="1:8" ht="31.5" outlineLevel="1">
      <c r="A2010" s="98" t="s">
        <v>404</v>
      </c>
      <c r="B2010" s="99" t="s">
        <v>642</v>
      </c>
      <c r="C2010" s="97" t="s">
        <v>47</v>
      </c>
      <c r="D2010" s="97" t="s">
        <v>48</v>
      </c>
      <c r="E2010" s="94"/>
      <c r="F2010" s="94"/>
      <c r="G2010" s="94">
        <v>100</v>
      </c>
      <c r="H2010" s="79"/>
    </row>
    <row r="2011" spans="1:8" ht="47.25" outlineLevel="1">
      <c r="A2011" s="100">
        <v>3</v>
      </c>
      <c r="B2011" s="101" t="s">
        <v>313</v>
      </c>
      <c r="C2011" s="97"/>
      <c r="D2011" s="97"/>
      <c r="E2011" s="94"/>
      <c r="F2011" s="94"/>
      <c r="G2011" s="94"/>
      <c r="H2011" s="79"/>
    </row>
    <row r="2012" spans="1:8" ht="31.5" outlineLevel="1">
      <c r="A2012" s="98" t="s">
        <v>441</v>
      </c>
      <c r="B2012" s="99" t="s">
        <v>314</v>
      </c>
      <c r="C2012" s="97" t="s">
        <v>48</v>
      </c>
      <c r="D2012" s="97" t="s">
        <v>47</v>
      </c>
      <c r="E2012" s="94"/>
      <c r="F2012" s="94"/>
      <c r="G2012" s="94">
        <v>100</v>
      </c>
      <c r="H2012" s="79"/>
    </row>
    <row r="2013" spans="1:8" outlineLevel="1">
      <c r="A2013" s="98" t="s">
        <v>359</v>
      </c>
      <c r="B2013" s="99" t="s">
        <v>315</v>
      </c>
      <c r="C2013" s="97" t="s">
        <v>48</v>
      </c>
      <c r="D2013" s="97" t="s">
        <v>49</v>
      </c>
      <c r="E2013" s="94"/>
      <c r="F2013" s="94"/>
      <c r="G2013" s="94">
        <v>100</v>
      </c>
      <c r="H2013" s="79"/>
    </row>
    <row r="2014" spans="1:8" outlineLevel="1">
      <c r="A2014" s="98" t="s">
        <v>361</v>
      </c>
      <c r="B2014" s="99" t="s">
        <v>316</v>
      </c>
      <c r="C2014" s="97" t="s">
        <v>49</v>
      </c>
      <c r="D2014" s="97" t="s">
        <v>50</v>
      </c>
      <c r="E2014" s="94"/>
      <c r="F2014" s="94"/>
      <c r="G2014" s="94">
        <v>100</v>
      </c>
      <c r="H2014" s="79"/>
    </row>
    <row r="2015" spans="1:8" outlineLevel="1">
      <c r="A2015" s="98" t="s">
        <v>317</v>
      </c>
      <c r="B2015" s="99" t="s">
        <v>318</v>
      </c>
      <c r="C2015" s="97" t="s">
        <v>50</v>
      </c>
      <c r="D2015" s="97" t="s">
        <v>51</v>
      </c>
      <c r="E2015" s="94"/>
      <c r="F2015" s="94"/>
      <c r="G2015" s="94">
        <v>100</v>
      </c>
      <c r="H2015" s="79"/>
    </row>
    <row r="2016" spans="1:8" outlineLevel="1">
      <c r="A2016" s="98" t="s">
        <v>319</v>
      </c>
      <c r="B2016" s="99" t="s">
        <v>320</v>
      </c>
      <c r="C2016" s="97" t="s">
        <v>51</v>
      </c>
      <c r="D2016" s="97" t="s">
        <v>52</v>
      </c>
      <c r="E2016" s="94"/>
      <c r="F2016" s="94"/>
      <c r="G2016" s="94">
        <v>100</v>
      </c>
      <c r="H2016" s="79"/>
    </row>
    <row r="2017" spans="1:8" outlineLevel="1">
      <c r="A2017" s="100">
        <v>4</v>
      </c>
      <c r="B2017" s="101" t="s">
        <v>623</v>
      </c>
      <c r="C2017" s="97"/>
      <c r="D2017" s="97"/>
      <c r="E2017" s="94"/>
      <c r="F2017" s="94"/>
      <c r="G2017" s="94"/>
      <c r="H2017" s="79"/>
    </row>
    <row r="2018" spans="1:8" ht="31.5" outlineLevel="1">
      <c r="A2018" s="97" t="s">
        <v>406</v>
      </c>
      <c r="B2018" s="236" t="s">
        <v>321</v>
      </c>
      <c r="C2018" s="97" t="s">
        <v>52</v>
      </c>
      <c r="D2018" s="97" t="s">
        <v>52</v>
      </c>
      <c r="E2018" s="94"/>
      <c r="F2018" s="94"/>
      <c r="G2018" s="94">
        <v>100</v>
      </c>
      <c r="H2018" s="79"/>
    </row>
    <row r="2019" spans="1:8" ht="63" outlineLevel="1">
      <c r="A2019" s="97" t="s">
        <v>407</v>
      </c>
      <c r="B2019" s="236" t="s">
        <v>621</v>
      </c>
      <c r="C2019" s="97" t="s">
        <v>52</v>
      </c>
      <c r="D2019" s="97" t="s">
        <v>53</v>
      </c>
      <c r="E2019" s="94"/>
      <c r="F2019" s="94"/>
      <c r="G2019" s="94">
        <v>100</v>
      </c>
      <c r="H2019" s="79"/>
    </row>
    <row r="2020" spans="1:8" ht="31.5" outlineLevel="1">
      <c r="A2020" s="97" t="s">
        <v>408</v>
      </c>
      <c r="B2020" s="236" t="s">
        <v>764</v>
      </c>
      <c r="C2020" s="97" t="s">
        <v>52</v>
      </c>
      <c r="D2020" s="97" t="s">
        <v>53</v>
      </c>
      <c r="E2020" s="94"/>
      <c r="F2020" s="94"/>
      <c r="G2020" s="94">
        <v>100</v>
      </c>
      <c r="H2020" s="79"/>
    </row>
    <row r="2021" spans="1:8" ht="31.5" outlineLevel="1">
      <c r="A2021" s="97" t="s">
        <v>222</v>
      </c>
      <c r="B2021" s="236" t="s">
        <v>765</v>
      </c>
      <c r="C2021" s="97" t="s">
        <v>53</v>
      </c>
      <c r="D2021" s="97" t="s">
        <v>54</v>
      </c>
      <c r="E2021" s="94"/>
      <c r="F2021" s="94"/>
      <c r="G2021" s="94">
        <v>100</v>
      </c>
      <c r="H2021" s="79"/>
    </row>
    <row r="2022" spans="1:8" outlineLevel="1">
      <c r="G2022" s="154" t="s">
        <v>928</v>
      </c>
      <c r="H2022" s="154" t="s">
        <v>378</v>
      </c>
    </row>
    <row r="2023" spans="1:8" outlineLevel="1">
      <c r="H2023" s="154" t="s">
        <v>709</v>
      </c>
    </row>
    <row r="2024" spans="1:8" outlineLevel="1">
      <c r="H2024" s="154" t="s">
        <v>266</v>
      </c>
    </row>
    <row r="2025" spans="1:8" outlineLevel="1">
      <c r="H2025" s="154"/>
    </row>
    <row r="2026" spans="1:8" ht="15.75" customHeight="1" outlineLevel="1">
      <c r="A2026" s="742" t="s">
        <v>628</v>
      </c>
      <c r="B2026" s="742"/>
      <c r="C2026" s="742"/>
      <c r="D2026" s="742"/>
      <c r="E2026" s="742"/>
      <c r="F2026" s="742"/>
      <c r="G2026" s="742"/>
      <c r="H2026" s="742"/>
    </row>
    <row r="2027" spans="1:8" ht="15.75" customHeight="1" outlineLevel="1">
      <c r="A2027" s="742" t="s">
        <v>455</v>
      </c>
      <c r="B2027" s="742"/>
      <c r="C2027" s="742"/>
      <c r="D2027" s="742"/>
      <c r="E2027" s="742"/>
      <c r="F2027" s="742"/>
      <c r="G2027" s="742"/>
      <c r="H2027" s="742"/>
    </row>
    <row r="2028" spans="1:8" outlineLevel="1">
      <c r="H2028" s="154" t="s">
        <v>322</v>
      </c>
    </row>
    <row r="2029" spans="1:8" outlineLevel="1">
      <c r="H2029" s="154" t="s">
        <v>323</v>
      </c>
    </row>
    <row r="2030" spans="1:8" outlineLevel="1">
      <c r="H2030" s="154" t="s">
        <v>324</v>
      </c>
    </row>
    <row r="2031" spans="1:8" outlineLevel="1">
      <c r="H2031" s="230" t="s">
        <v>325</v>
      </c>
    </row>
    <row r="2032" spans="1:8" outlineLevel="1">
      <c r="H2032" s="154" t="s">
        <v>2331</v>
      </c>
    </row>
    <row r="2033" spans="1:8" outlineLevel="1">
      <c r="H2033" s="154" t="s">
        <v>261</v>
      </c>
    </row>
    <row r="2034" spans="1:8" outlineLevel="1">
      <c r="A2034" s="86"/>
    </row>
    <row r="2035" spans="1:8" ht="29.25" customHeight="1" outlineLevel="1">
      <c r="A2035" s="743" t="s">
        <v>1202</v>
      </c>
      <c r="B2035" s="744"/>
      <c r="C2035" s="744"/>
      <c r="D2035" s="744"/>
      <c r="E2035" s="744"/>
      <c r="F2035" s="744"/>
      <c r="G2035" s="744"/>
      <c r="H2035" s="744"/>
    </row>
    <row r="2036" spans="1:8" outlineLevel="1">
      <c r="A2036" s="745"/>
      <c r="B2036" s="745"/>
      <c r="C2036" s="745"/>
      <c r="D2036" s="745"/>
      <c r="E2036" s="745"/>
      <c r="F2036" s="745"/>
      <c r="G2036" s="745"/>
      <c r="H2036" s="745"/>
    </row>
    <row r="2037" spans="1:8" ht="15.75" customHeight="1" outlineLevel="1">
      <c r="A2037" s="746" t="s">
        <v>2332</v>
      </c>
      <c r="B2037" s="746"/>
      <c r="C2037" s="746"/>
      <c r="D2037" s="746"/>
      <c r="E2037" s="746"/>
      <c r="F2037" s="746"/>
      <c r="G2037" s="746"/>
      <c r="H2037" s="746"/>
    </row>
    <row r="2038" spans="1:8" ht="16.5" outlineLevel="1" thickBot="1">
      <c r="A2038" s="87"/>
      <c r="B2038" s="666"/>
      <c r="C2038" s="231"/>
      <c r="D2038" s="231"/>
      <c r="E2038" s="231"/>
      <c r="F2038" s="231"/>
      <c r="G2038" s="231"/>
      <c r="H2038" s="231"/>
    </row>
    <row r="2039" spans="1:8" ht="15.75" customHeight="1" outlineLevel="1">
      <c r="A2039" s="750" t="s">
        <v>397</v>
      </c>
      <c r="B2039" s="753" t="s">
        <v>649</v>
      </c>
      <c r="C2039" s="756" t="s">
        <v>719</v>
      </c>
      <c r="D2039" s="756"/>
      <c r="E2039" s="756"/>
      <c r="F2039" s="756"/>
      <c r="G2039" s="757" t="s">
        <v>629</v>
      </c>
      <c r="H2039" s="759" t="s">
        <v>630</v>
      </c>
    </row>
    <row r="2040" spans="1:8" outlineLevel="1">
      <c r="A2040" s="751"/>
      <c r="B2040" s="754"/>
      <c r="C2040" s="704"/>
      <c r="D2040" s="704"/>
      <c r="E2040" s="704"/>
      <c r="F2040" s="704"/>
      <c r="G2040" s="703"/>
      <c r="H2040" s="760"/>
    </row>
    <row r="2041" spans="1:8" ht="32.25" outlineLevel="1" thickBot="1">
      <c r="A2041" s="752"/>
      <c r="B2041" s="755"/>
      <c r="C2041" s="88" t="s">
        <v>631</v>
      </c>
      <c r="D2041" s="88" t="s">
        <v>632</v>
      </c>
      <c r="E2041" s="88" t="s">
        <v>631</v>
      </c>
      <c r="F2041" s="88" t="s">
        <v>632</v>
      </c>
      <c r="G2041" s="758"/>
      <c r="H2041" s="761"/>
    </row>
    <row r="2042" spans="1:8" outlineLevel="1">
      <c r="A2042" s="89">
        <v>1</v>
      </c>
      <c r="B2042" s="604">
        <v>2</v>
      </c>
      <c r="C2042" s="90">
        <v>3</v>
      </c>
      <c r="D2042" s="90">
        <v>4</v>
      </c>
      <c r="E2042" s="90"/>
      <c r="F2042" s="90"/>
      <c r="G2042" s="91">
        <v>5</v>
      </c>
      <c r="H2042" s="604">
        <v>6</v>
      </c>
    </row>
    <row r="2043" spans="1:8" outlineLevel="1">
      <c r="A2043" s="89">
        <v>1</v>
      </c>
      <c r="B2043" s="92" t="s">
        <v>598</v>
      </c>
      <c r="C2043" s="90"/>
      <c r="D2043" s="90"/>
      <c r="E2043" s="94"/>
      <c r="F2043" s="94"/>
      <c r="G2043" s="95"/>
      <c r="H2043" s="663"/>
    </row>
    <row r="2044" spans="1:8" outlineLevel="1">
      <c r="A2044" s="96" t="s">
        <v>399</v>
      </c>
      <c r="B2044" s="237" t="s">
        <v>599</v>
      </c>
      <c r="C2044" s="97" t="s">
        <v>7</v>
      </c>
      <c r="D2044" s="97" t="s">
        <v>167</v>
      </c>
      <c r="E2044" s="94"/>
      <c r="F2044" s="94"/>
      <c r="G2044" s="94">
        <v>100</v>
      </c>
      <c r="H2044" s="79"/>
    </row>
    <row r="2045" spans="1:8" outlineLevel="1">
      <c r="A2045" s="97" t="s">
        <v>400</v>
      </c>
      <c r="B2045" s="236" t="s">
        <v>329</v>
      </c>
      <c r="C2045" s="97" t="s">
        <v>168</v>
      </c>
      <c r="D2045" s="97" t="s">
        <v>169</v>
      </c>
      <c r="E2045" s="94"/>
      <c r="F2045" s="94"/>
      <c r="G2045" s="94">
        <v>100</v>
      </c>
      <c r="H2045" s="79"/>
    </row>
    <row r="2046" spans="1:8" ht="31.5" outlineLevel="1">
      <c r="A2046" s="97" t="s">
        <v>411</v>
      </c>
      <c r="B2046" s="236" t="s">
        <v>730</v>
      </c>
      <c r="C2046" s="97" t="s">
        <v>170</v>
      </c>
      <c r="D2046" s="97" t="s">
        <v>171</v>
      </c>
      <c r="E2046" s="94"/>
      <c r="F2046" s="94"/>
      <c r="G2046" s="94">
        <v>100</v>
      </c>
      <c r="H2046" s="79"/>
    </row>
    <row r="2047" spans="1:8" ht="63" outlineLevel="1">
      <c r="A2047" s="98" t="s">
        <v>422</v>
      </c>
      <c r="B2047" s="99" t="s">
        <v>731</v>
      </c>
      <c r="C2047" s="97" t="s">
        <v>172</v>
      </c>
      <c r="D2047" s="97" t="s">
        <v>173</v>
      </c>
      <c r="E2047" s="94"/>
      <c r="F2047" s="94"/>
      <c r="G2047" s="94">
        <v>100</v>
      </c>
      <c r="H2047" s="79"/>
    </row>
    <row r="2048" spans="1:8" ht="31.5" outlineLevel="1">
      <c r="A2048" s="98" t="s">
        <v>732</v>
      </c>
      <c r="B2048" s="99" t="s">
        <v>733</v>
      </c>
      <c r="C2048" s="97" t="s">
        <v>174</v>
      </c>
      <c r="D2048" s="97" t="s">
        <v>175</v>
      </c>
      <c r="E2048" s="94"/>
      <c r="F2048" s="94"/>
      <c r="G2048" s="94">
        <v>100</v>
      </c>
      <c r="H2048" s="79"/>
    </row>
    <row r="2049" spans="1:8" outlineLevel="1">
      <c r="A2049" s="98" t="s">
        <v>734</v>
      </c>
      <c r="B2049" s="99" t="s">
        <v>735</v>
      </c>
      <c r="C2049" s="97" t="s">
        <v>170</v>
      </c>
      <c r="D2049" s="97" t="s">
        <v>174</v>
      </c>
      <c r="E2049" s="94"/>
      <c r="F2049" s="94"/>
      <c r="G2049" s="94">
        <v>100</v>
      </c>
      <c r="H2049" s="79"/>
    </row>
    <row r="2050" spans="1:8" outlineLevel="1">
      <c r="A2050" s="100">
        <v>2</v>
      </c>
      <c r="B2050" s="101" t="s">
        <v>440</v>
      </c>
      <c r="C2050" s="97"/>
      <c r="D2050" s="97"/>
      <c r="E2050" s="94"/>
      <c r="F2050" s="94"/>
      <c r="G2050" s="94"/>
      <c r="H2050" s="79"/>
    </row>
    <row r="2051" spans="1:8" ht="31.5" outlineLevel="1">
      <c r="A2051" s="98" t="s">
        <v>402</v>
      </c>
      <c r="B2051" s="99" t="s">
        <v>736</v>
      </c>
      <c r="C2051" s="97" t="s">
        <v>683</v>
      </c>
      <c r="D2051" s="97" t="s">
        <v>684</v>
      </c>
      <c r="E2051" s="94"/>
      <c r="F2051" s="94"/>
      <c r="G2051" s="94"/>
      <c r="H2051" s="79"/>
    </row>
    <row r="2052" spans="1:8" ht="63" outlineLevel="1">
      <c r="A2052" s="98" t="s">
        <v>403</v>
      </c>
      <c r="B2052" s="99" t="s">
        <v>641</v>
      </c>
      <c r="C2052" s="97" t="s">
        <v>683</v>
      </c>
      <c r="D2052" s="97" t="s">
        <v>685</v>
      </c>
      <c r="E2052" s="94"/>
      <c r="F2052" s="94"/>
      <c r="G2052" s="94"/>
      <c r="H2052" s="79"/>
    </row>
    <row r="2053" spans="1:8" ht="31.5" outlineLevel="1">
      <c r="A2053" s="98" t="s">
        <v>404</v>
      </c>
      <c r="B2053" s="99" t="s">
        <v>642</v>
      </c>
      <c r="C2053" s="97" t="s">
        <v>685</v>
      </c>
      <c r="D2053" s="97" t="s">
        <v>686</v>
      </c>
      <c r="E2053" s="94"/>
      <c r="F2053" s="94"/>
      <c r="G2053" s="94"/>
      <c r="H2053" s="79"/>
    </row>
    <row r="2054" spans="1:8" ht="47.25" outlineLevel="1">
      <c r="A2054" s="100">
        <v>3</v>
      </c>
      <c r="B2054" s="101" t="s">
        <v>313</v>
      </c>
      <c r="C2054" s="97"/>
      <c r="D2054" s="97"/>
      <c r="E2054" s="94"/>
      <c r="F2054" s="94"/>
      <c r="G2054" s="94"/>
      <c r="H2054" s="79"/>
    </row>
    <row r="2055" spans="1:8" ht="31.5" outlineLevel="1">
      <c r="A2055" s="98" t="s">
        <v>441</v>
      </c>
      <c r="B2055" s="99" t="s">
        <v>314</v>
      </c>
      <c r="C2055" s="97" t="s">
        <v>686</v>
      </c>
      <c r="D2055" s="97" t="s">
        <v>685</v>
      </c>
      <c r="E2055" s="94"/>
      <c r="F2055" s="94"/>
      <c r="G2055" s="94"/>
      <c r="H2055" s="79"/>
    </row>
    <row r="2056" spans="1:8" outlineLevel="1">
      <c r="A2056" s="98" t="s">
        <v>359</v>
      </c>
      <c r="B2056" s="99" t="s">
        <v>315</v>
      </c>
      <c r="C2056" s="97" t="s">
        <v>686</v>
      </c>
      <c r="D2056" s="97" t="s">
        <v>687</v>
      </c>
      <c r="E2056" s="94"/>
      <c r="F2056" s="94"/>
      <c r="G2056" s="94"/>
      <c r="H2056" s="79"/>
    </row>
    <row r="2057" spans="1:8" outlineLevel="1">
      <c r="A2057" s="98" t="s">
        <v>361</v>
      </c>
      <c r="B2057" s="99" t="s">
        <v>316</v>
      </c>
      <c r="C2057" s="97" t="s">
        <v>687</v>
      </c>
      <c r="D2057" s="97" t="s">
        <v>688</v>
      </c>
      <c r="E2057" s="94"/>
      <c r="F2057" s="94"/>
      <c r="G2057" s="94"/>
      <c r="H2057" s="79"/>
    </row>
    <row r="2058" spans="1:8" outlineLevel="1">
      <c r="A2058" s="98" t="s">
        <v>317</v>
      </c>
      <c r="B2058" s="99" t="s">
        <v>318</v>
      </c>
      <c r="C2058" s="97" t="s">
        <v>688</v>
      </c>
      <c r="D2058" s="97" t="s">
        <v>689</v>
      </c>
      <c r="E2058" s="94"/>
      <c r="F2058" s="94"/>
      <c r="G2058" s="94"/>
      <c r="H2058" s="79"/>
    </row>
    <row r="2059" spans="1:8" outlineLevel="1">
      <c r="A2059" s="98" t="s">
        <v>319</v>
      </c>
      <c r="B2059" s="99" t="s">
        <v>320</v>
      </c>
      <c r="C2059" s="97" t="s">
        <v>2067</v>
      </c>
      <c r="D2059" s="97" t="s">
        <v>690</v>
      </c>
      <c r="E2059" s="94"/>
      <c r="F2059" s="94"/>
      <c r="G2059" s="94"/>
      <c r="H2059" s="79"/>
    </row>
    <row r="2060" spans="1:8" outlineLevel="1">
      <c r="A2060" s="100">
        <v>4</v>
      </c>
      <c r="B2060" s="101" t="s">
        <v>623</v>
      </c>
      <c r="C2060" s="97"/>
      <c r="D2060" s="97"/>
      <c r="E2060" s="94"/>
      <c r="F2060" s="94"/>
      <c r="G2060" s="94"/>
      <c r="H2060" s="79"/>
    </row>
    <row r="2061" spans="1:8" ht="31.5" outlineLevel="1">
      <c r="A2061" s="97" t="s">
        <v>406</v>
      </c>
      <c r="B2061" s="236" t="s">
        <v>321</v>
      </c>
      <c r="C2061" s="97" t="s">
        <v>690</v>
      </c>
      <c r="D2061" s="97" t="s">
        <v>690</v>
      </c>
      <c r="E2061" s="94"/>
      <c r="F2061" s="94"/>
      <c r="G2061" s="94"/>
      <c r="H2061" s="79"/>
    </row>
    <row r="2062" spans="1:8" ht="63" outlineLevel="1">
      <c r="A2062" s="97" t="s">
        <v>407</v>
      </c>
      <c r="B2062" s="236" t="s">
        <v>621</v>
      </c>
      <c r="C2062" s="97" t="s">
        <v>690</v>
      </c>
      <c r="D2062" s="97" t="s">
        <v>691</v>
      </c>
      <c r="E2062" s="94"/>
      <c r="F2062" s="94"/>
      <c r="G2062" s="94"/>
      <c r="H2062" s="79"/>
    </row>
    <row r="2063" spans="1:8" ht="31.5" outlineLevel="1">
      <c r="A2063" s="97" t="s">
        <v>408</v>
      </c>
      <c r="B2063" s="236" t="s">
        <v>764</v>
      </c>
      <c r="C2063" s="97" t="s">
        <v>690</v>
      </c>
      <c r="D2063" s="97" t="s">
        <v>691</v>
      </c>
      <c r="E2063" s="94"/>
      <c r="F2063" s="94"/>
      <c r="G2063" s="94"/>
      <c r="H2063" s="79"/>
    </row>
    <row r="2064" spans="1:8" ht="31.5" outlineLevel="1">
      <c r="A2064" s="97" t="s">
        <v>222</v>
      </c>
      <c r="B2064" s="236" t="s">
        <v>765</v>
      </c>
      <c r="C2064" s="97" t="s">
        <v>691</v>
      </c>
      <c r="D2064" s="97" t="s">
        <v>692</v>
      </c>
      <c r="E2064" s="94"/>
      <c r="F2064" s="94"/>
      <c r="G2064" s="94"/>
      <c r="H2064" s="79"/>
    </row>
    <row r="2065" spans="1:8" outlineLevel="1">
      <c r="G2065" s="154" t="s">
        <v>929</v>
      </c>
      <c r="H2065" s="154" t="s">
        <v>378</v>
      </c>
    </row>
    <row r="2066" spans="1:8" outlineLevel="1">
      <c r="H2066" s="154" t="s">
        <v>709</v>
      </c>
    </row>
    <row r="2067" spans="1:8" outlineLevel="1">
      <c r="H2067" s="154" t="s">
        <v>266</v>
      </c>
    </row>
    <row r="2068" spans="1:8" outlineLevel="1">
      <c r="H2068" s="154"/>
    </row>
    <row r="2069" spans="1:8" ht="15.75" customHeight="1" outlineLevel="1">
      <c r="A2069" s="742" t="s">
        <v>628</v>
      </c>
      <c r="B2069" s="742"/>
      <c r="C2069" s="742"/>
      <c r="D2069" s="742"/>
      <c r="E2069" s="742"/>
      <c r="F2069" s="742"/>
      <c r="G2069" s="742"/>
      <c r="H2069" s="742"/>
    </row>
    <row r="2070" spans="1:8" ht="15.75" customHeight="1" outlineLevel="1">
      <c r="A2070" s="742" t="s">
        <v>455</v>
      </c>
      <c r="B2070" s="742"/>
      <c r="C2070" s="742"/>
      <c r="D2070" s="742"/>
      <c r="E2070" s="742"/>
      <c r="F2070" s="742"/>
      <c r="G2070" s="742"/>
      <c r="H2070" s="742"/>
    </row>
    <row r="2071" spans="1:8" outlineLevel="1">
      <c r="H2071" s="154" t="s">
        <v>322</v>
      </c>
    </row>
    <row r="2072" spans="1:8" outlineLevel="1">
      <c r="H2072" s="154" t="s">
        <v>323</v>
      </c>
    </row>
    <row r="2073" spans="1:8" outlineLevel="1">
      <c r="H2073" s="154" t="s">
        <v>324</v>
      </c>
    </row>
    <row r="2074" spans="1:8" outlineLevel="1">
      <c r="H2074" s="230" t="s">
        <v>325</v>
      </c>
    </row>
    <row r="2075" spans="1:8" outlineLevel="1">
      <c r="H2075" s="154" t="s">
        <v>2331</v>
      </c>
    </row>
    <row r="2076" spans="1:8" outlineLevel="1">
      <c r="H2076" s="154" t="s">
        <v>261</v>
      </c>
    </row>
    <row r="2077" spans="1:8" outlineLevel="1">
      <c r="A2077" s="86"/>
    </row>
    <row r="2078" spans="1:8" ht="42" customHeight="1" outlineLevel="1">
      <c r="A2078" s="743" t="s">
        <v>1203</v>
      </c>
      <c r="B2078" s="744"/>
      <c r="C2078" s="744"/>
      <c r="D2078" s="744"/>
      <c r="E2078" s="744"/>
      <c r="F2078" s="744"/>
      <c r="G2078" s="744"/>
      <c r="H2078" s="744"/>
    </row>
    <row r="2079" spans="1:8" outlineLevel="1">
      <c r="A2079" s="745"/>
      <c r="B2079" s="745"/>
      <c r="C2079" s="745"/>
      <c r="D2079" s="745"/>
      <c r="E2079" s="745"/>
      <c r="F2079" s="745"/>
      <c r="G2079" s="745"/>
      <c r="H2079" s="745"/>
    </row>
    <row r="2080" spans="1:8" ht="15.75" customHeight="1" outlineLevel="1">
      <c r="A2080" s="746" t="s">
        <v>2332</v>
      </c>
      <c r="B2080" s="746"/>
      <c r="C2080" s="746"/>
      <c r="D2080" s="746"/>
      <c r="E2080" s="746"/>
      <c r="F2080" s="746"/>
      <c r="G2080" s="746"/>
      <c r="H2080" s="746"/>
    </row>
    <row r="2081" spans="1:8" ht="16.5" outlineLevel="1" thickBot="1">
      <c r="A2081" s="87"/>
      <c r="B2081" s="666"/>
      <c r="C2081" s="231"/>
      <c r="D2081" s="231"/>
      <c r="E2081" s="231"/>
      <c r="F2081" s="231"/>
      <c r="G2081" s="231"/>
      <c r="H2081" s="231"/>
    </row>
    <row r="2082" spans="1:8" ht="15.75" customHeight="1" outlineLevel="1">
      <c r="A2082" s="750" t="s">
        <v>397</v>
      </c>
      <c r="B2082" s="753" t="s">
        <v>649</v>
      </c>
      <c r="C2082" s="756" t="s">
        <v>719</v>
      </c>
      <c r="D2082" s="756"/>
      <c r="E2082" s="756"/>
      <c r="F2082" s="756"/>
      <c r="G2082" s="757" t="s">
        <v>629</v>
      </c>
      <c r="H2082" s="759" t="s">
        <v>630</v>
      </c>
    </row>
    <row r="2083" spans="1:8" outlineLevel="1">
      <c r="A2083" s="751"/>
      <c r="B2083" s="754"/>
      <c r="C2083" s="704"/>
      <c r="D2083" s="704"/>
      <c r="E2083" s="704"/>
      <c r="F2083" s="704"/>
      <c r="G2083" s="703"/>
      <c r="H2083" s="760"/>
    </row>
    <row r="2084" spans="1:8" ht="32.25" outlineLevel="1" thickBot="1">
      <c r="A2084" s="752"/>
      <c r="B2084" s="755"/>
      <c r="C2084" s="88" t="s">
        <v>631</v>
      </c>
      <c r="D2084" s="88" t="s">
        <v>632</v>
      </c>
      <c r="E2084" s="88" t="s">
        <v>631</v>
      </c>
      <c r="F2084" s="88" t="s">
        <v>632</v>
      </c>
      <c r="G2084" s="758"/>
      <c r="H2084" s="761"/>
    </row>
    <row r="2085" spans="1:8" outlineLevel="1">
      <c r="A2085" s="89">
        <v>1</v>
      </c>
      <c r="B2085" s="604">
        <v>2</v>
      </c>
      <c r="C2085" s="90">
        <v>3</v>
      </c>
      <c r="D2085" s="90">
        <v>4</v>
      </c>
      <c r="E2085" s="90"/>
      <c r="F2085" s="90"/>
      <c r="G2085" s="91">
        <v>5</v>
      </c>
      <c r="H2085" s="604">
        <v>6</v>
      </c>
    </row>
    <row r="2086" spans="1:8" outlineLevel="1">
      <c r="A2086" s="89">
        <v>1</v>
      </c>
      <c r="B2086" s="92" t="s">
        <v>598</v>
      </c>
      <c r="C2086" s="90"/>
      <c r="D2086" s="90"/>
      <c r="E2086" s="94"/>
      <c r="F2086" s="94"/>
      <c r="G2086" s="95"/>
      <c r="H2086" s="663"/>
    </row>
    <row r="2087" spans="1:8" outlineLevel="1">
      <c r="A2087" s="96" t="s">
        <v>399</v>
      </c>
      <c r="B2087" s="237" t="s">
        <v>599</v>
      </c>
      <c r="C2087" s="97" t="s">
        <v>7</v>
      </c>
      <c r="D2087" s="97" t="s">
        <v>167</v>
      </c>
      <c r="E2087" s="94"/>
      <c r="F2087" s="94"/>
      <c r="G2087" s="94">
        <v>100</v>
      </c>
      <c r="H2087" s="79"/>
    </row>
    <row r="2088" spans="1:8" outlineLevel="1">
      <c r="A2088" s="97" t="s">
        <v>400</v>
      </c>
      <c r="B2088" s="236" t="s">
        <v>329</v>
      </c>
      <c r="C2088" s="97" t="s">
        <v>168</v>
      </c>
      <c r="D2088" s="97" t="s">
        <v>169</v>
      </c>
      <c r="E2088" s="94"/>
      <c r="F2088" s="94"/>
      <c r="G2088" s="94">
        <v>100</v>
      </c>
      <c r="H2088" s="79"/>
    </row>
    <row r="2089" spans="1:8" ht="31.5" outlineLevel="1">
      <c r="A2089" s="97" t="s">
        <v>411</v>
      </c>
      <c r="B2089" s="236" t="s">
        <v>730</v>
      </c>
      <c r="C2089" s="97" t="s">
        <v>170</v>
      </c>
      <c r="D2089" s="97" t="s">
        <v>171</v>
      </c>
      <c r="E2089" s="94"/>
      <c r="F2089" s="94"/>
      <c r="G2089" s="94">
        <v>100</v>
      </c>
      <c r="H2089" s="79"/>
    </row>
    <row r="2090" spans="1:8" ht="63" outlineLevel="1">
      <c r="A2090" s="98" t="s">
        <v>422</v>
      </c>
      <c r="B2090" s="99" t="s">
        <v>731</v>
      </c>
      <c r="C2090" s="97" t="s">
        <v>172</v>
      </c>
      <c r="D2090" s="97" t="s">
        <v>173</v>
      </c>
      <c r="E2090" s="94"/>
      <c r="F2090" s="94"/>
      <c r="G2090" s="94">
        <v>100</v>
      </c>
      <c r="H2090" s="79"/>
    </row>
    <row r="2091" spans="1:8" ht="31.5" outlineLevel="1">
      <c r="A2091" s="98" t="s">
        <v>732</v>
      </c>
      <c r="B2091" s="99" t="s">
        <v>733</v>
      </c>
      <c r="C2091" s="97" t="s">
        <v>174</v>
      </c>
      <c r="D2091" s="97" t="s">
        <v>175</v>
      </c>
      <c r="E2091" s="94"/>
      <c r="F2091" s="94"/>
      <c r="G2091" s="94">
        <v>100</v>
      </c>
      <c r="H2091" s="79"/>
    </row>
    <row r="2092" spans="1:8" outlineLevel="1">
      <c r="A2092" s="98" t="s">
        <v>734</v>
      </c>
      <c r="B2092" s="99" t="s">
        <v>735</v>
      </c>
      <c r="C2092" s="97" t="s">
        <v>170</v>
      </c>
      <c r="D2092" s="97" t="s">
        <v>174</v>
      </c>
      <c r="E2092" s="94"/>
      <c r="F2092" s="94"/>
      <c r="G2092" s="94">
        <v>100</v>
      </c>
      <c r="H2092" s="79"/>
    </row>
    <row r="2093" spans="1:8" outlineLevel="1">
      <c r="A2093" s="100">
        <v>2</v>
      </c>
      <c r="B2093" s="101" t="s">
        <v>440</v>
      </c>
      <c r="C2093" s="97"/>
      <c r="D2093" s="97"/>
      <c r="E2093" s="94"/>
      <c r="F2093" s="94"/>
      <c r="G2093" s="94"/>
      <c r="H2093" s="79"/>
    </row>
    <row r="2094" spans="1:8" ht="31.5" outlineLevel="1">
      <c r="A2094" s="98" t="s">
        <v>402</v>
      </c>
      <c r="B2094" s="99" t="s">
        <v>736</v>
      </c>
      <c r="C2094" s="97" t="s">
        <v>129</v>
      </c>
      <c r="D2094" s="97" t="s">
        <v>130</v>
      </c>
      <c r="E2094" s="94"/>
      <c r="F2094" s="94"/>
      <c r="G2094" s="94">
        <v>100</v>
      </c>
      <c r="H2094" s="79"/>
    </row>
    <row r="2095" spans="1:8" ht="63" outlineLevel="1">
      <c r="A2095" s="98" t="s">
        <v>403</v>
      </c>
      <c r="B2095" s="99" t="s">
        <v>641</v>
      </c>
      <c r="C2095" s="97" t="s">
        <v>129</v>
      </c>
      <c r="D2095" s="97" t="s">
        <v>131</v>
      </c>
      <c r="E2095" s="94"/>
      <c r="F2095" s="94"/>
      <c r="G2095" s="94">
        <v>100</v>
      </c>
      <c r="H2095" s="79"/>
    </row>
    <row r="2096" spans="1:8" ht="31.5" outlineLevel="1">
      <c r="A2096" s="98" t="s">
        <v>404</v>
      </c>
      <c r="B2096" s="99" t="s">
        <v>642</v>
      </c>
      <c r="C2096" s="97" t="s">
        <v>131</v>
      </c>
      <c r="D2096" s="97" t="s">
        <v>132</v>
      </c>
      <c r="E2096" s="94"/>
      <c r="F2096" s="94"/>
      <c r="G2096" s="94">
        <v>100</v>
      </c>
      <c r="H2096" s="79"/>
    </row>
    <row r="2097" spans="1:8" ht="47.25" outlineLevel="1">
      <c r="A2097" s="100">
        <v>3</v>
      </c>
      <c r="B2097" s="101" t="s">
        <v>313</v>
      </c>
      <c r="C2097" s="97"/>
      <c r="D2097" s="97"/>
      <c r="E2097" s="94"/>
      <c r="F2097" s="94"/>
      <c r="G2097" s="94"/>
      <c r="H2097" s="79"/>
    </row>
    <row r="2098" spans="1:8" ht="31.5" outlineLevel="1">
      <c r="A2098" s="98" t="s">
        <v>441</v>
      </c>
      <c r="B2098" s="99" t="s">
        <v>314</v>
      </c>
      <c r="C2098" s="97" t="s">
        <v>132</v>
      </c>
      <c r="D2098" s="97" t="s">
        <v>131</v>
      </c>
      <c r="E2098" s="94"/>
      <c r="F2098" s="94"/>
      <c r="G2098" s="94">
        <v>100</v>
      </c>
      <c r="H2098" s="79"/>
    </row>
    <row r="2099" spans="1:8" outlineLevel="1">
      <c r="A2099" s="98" t="s">
        <v>359</v>
      </c>
      <c r="B2099" s="99" t="s">
        <v>315</v>
      </c>
      <c r="C2099" s="97" t="s">
        <v>132</v>
      </c>
      <c r="D2099" s="97" t="s">
        <v>133</v>
      </c>
      <c r="E2099" s="94"/>
      <c r="F2099" s="94"/>
      <c r="G2099" s="94">
        <v>100</v>
      </c>
      <c r="H2099" s="79"/>
    </row>
    <row r="2100" spans="1:8" outlineLevel="1">
      <c r="A2100" s="98" t="s">
        <v>361</v>
      </c>
      <c r="B2100" s="99" t="s">
        <v>316</v>
      </c>
      <c r="C2100" s="97" t="s">
        <v>133</v>
      </c>
      <c r="D2100" s="97" t="s">
        <v>788</v>
      </c>
      <c r="E2100" s="94"/>
      <c r="F2100" s="94"/>
      <c r="G2100" s="94">
        <v>100</v>
      </c>
      <c r="H2100" s="79"/>
    </row>
    <row r="2101" spans="1:8" outlineLevel="1">
      <c r="A2101" s="98" t="s">
        <v>317</v>
      </c>
      <c r="B2101" s="99" t="s">
        <v>318</v>
      </c>
      <c r="C2101" s="97" t="s">
        <v>788</v>
      </c>
      <c r="D2101" s="97" t="s">
        <v>789</v>
      </c>
      <c r="E2101" s="94"/>
      <c r="F2101" s="94"/>
      <c r="G2101" s="94">
        <v>100</v>
      </c>
      <c r="H2101" s="79"/>
    </row>
    <row r="2102" spans="1:8" outlineLevel="1">
      <c r="A2102" s="98" t="s">
        <v>319</v>
      </c>
      <c r="B2102" s="99" t="s">
        <v>320</v>
      </c>
      <c r="C2102" s="97" t="s">
        <v>1156</v>
      </c>
      <c r="D2102" s="97" t="s">
        <v>790</v>
      </c>
      <c r="E2102" s="94"/>
      <c r="F2102" s="94"/>
      <c r="G2102" s="94">
        <v>100</v>
      </c>
      <c r="H2102" s="79"/>
    </row>
    <row r="2103" spans="1:8" outlineLevel="1">
      <c r="A2103" s="100">
        <v>4</v>
      </c>
      <c r="B2103" s="101" t="s">
        <v>623</v>
      </c>
      <c r="C2103" s="97"/>
      <c r="D2103" s="97"/>
      <c r="E2103" s="94"/>
      <c r="F2103" s="94"/>
      <c r="G2103" s="94"/>
      <c r="H2103" s="79"/>
    </row>
    <row r="2104" spans="1:8" ht="31.5" outlineLevel="1">
      <c r="A2104" s="97" t="s">
        <v>406</v>
      </c>
      <c r="B2104" s="236" t="s">
        <v>321</v>
      </c>
      <c r="C2104" s="97" t="s">
        <v>790</v>
      </c>
      <c r="D2104" s="97" t="s">
        <v>790</v>
      </c>
      <c r="E2104" s="94"/>
      <c r="F2104" s="94"/>
      <c r="G2104" s="94">
        <v>100</v>
      </c>
      <c r="H2104" s="79"/>
    </row>
    <row r="2105" spans="1:8" ht="63" outlineLevel="1">
      <c r="A2105" s="97" t="s">
        <v>407</v>
      </c>
      <c r="B2105" s="236" t="s">
        <v>621</v>
      </c>
      <c r="C2105" s="97" t="s">
        <v>790</v>
      </c>
      <c r="D2105" s="97" t="s">
        <v>791</v>
      </c>
      <c r="E2105" s="94"/>
      <c r="F2105" s="94"/>
      <c r="G2105" s="94">
        <v>100</v>
      </c>
      <c r="H2105" s="79"/>
    </row>
    <row r="2106" spans="1:8" ht="31.5" outlineLevel="1">
      <c r="A2106" s="97" t="s">
        <v>408</v>
      </c>
      <c r="B2106" s="236" t="s">
        <v>764</v>
      </c>
      <c r="C2106" s="97" t="s">
        <v>790</v>
      </c>
      <c r="D2106" s="97" t="s">
        <v>791</v>
      </c>
      <c r="E2106" s="94"/>
      <c r="F2106" s="94"/>
      <c r="G2106" s="94">
        <v>100</v>
      </c>
      <c r="H2106" s="79"/>
    </row>
    <row r="2107" spans="1:8" ht="31.5" outlineLevel="1">
      <c r="A2107" s="97" t="s">
        <v>222</v>
      </c>
      <c r="B2107" s="236" t="s">
        <v>765</v>
      </c>
      <c r="C2107" s="97" t="s">
        <v>791</v>
      </c>
      <c r="D2107" s="97" t="s">
        <v>792</v>
      </c>
      <c r="E2107" s="94"/>
      <c r="F2107" s="94"/>
      <c r="G2107" s="94">
        <v>100</v>
      </c>
      <c r="H2107" s="79"/>
    </row>
    <row r="2108" spans="1:8" outlineLevel="1">
      <c r="A2108" s="81"/>
      <c r="B2108" s="82"/>
      <c r="C2108" s="11"/>
      <c r="D2108" s="11"/>
      <c r="G2108" s="154" t="s">
        <v>930</v>
      </c>
      <c r="H2108" s="154" t="s">
        <v>378</v>
      </c>
    </row>
    <row r="2109" spans="1:8" outlineLevel="1">
      <c r="H2109" s="154" t="s">
        <v>709</v>
      </c>
    </row>
    <row r="2110" spans="1:8" outlineLevel="1">
      <c r="H2110" s="154" t="s">
        <v>266</v>
      </c>
    </row>
    <row r="2111" spans="1:8" outlineLevel="1">
      <c r="H2111" s="154"/>
    </row>
    <row r="2112" spans="1:8" ht="15.75" customHeight="1" outlineLevel="1">
      <c r="A2112" s="742" t="s">
        <v>628</v>
      </c>
      <c r="B2112" s="742"/>
      <c r="C2112" s="742"/>
      <c r="D2112" s="742"/>
      <c r="E2112" s="742"/>
      <c r="F2112" s="742"/>
      <c r="G2112" s="742"/>
      <c r="H2112" s="742"/>
    </row>
    <row r="2113" spans="1:8" ht="15.75" customHeight="1" outlineLevel="1">
      <c r="A2113" s="742" t="s">
        <v>455</v>
      </c>
      <c r="B2113" s="742"/>
      <c r="C2113" s="742"/>
      <c r="D2113" s="742"/>
      <c r="E2113" s="742"/>
      <c r="F2113" s="742"/>
      <c r="G2113" s="742"/>
      <c r="H2113" s="742"/>
    </row>
    <row r="2114" spans="1:8" outlineLevel="1">
      <c r="H2114" s="154" t="s">
        <v>322</v>
      </c>
    </row>
    <row r="2115" spans="1:8" outlineLevel="1">
      <c r="H2115" s="154" t="s">
        <v>323</v>
      </c>
    </row>
    <row r="2116" spans="1:8" outlineLevel="1">
      <c r="H2116" s="154" t="s">
        <v>324</v>
      </c>
    </row>
    <row r="2117" spans="1:8" outlineLevel="1">
      <c r="H2117" s="230" t="s">
        <v>325</v>
      </c>
    </row>
    <row r="2118" spans="1:8" outlineLevel="1">
      <c r="H2118" s="154" t="s">
        <v>2331</v>
      </c>
    </row>
    <row r="2119" spans="1:8" outlineLevel="1">
      <c r="H2119" s="154" t="s">
        <v>261</v>
      </c>
    </row>
    <row r="2120" spans="1:8" outlineLevel="1">
      <c r="A2120" s="86"/>
    </row>
    <row r="2121" spans="1:8" ht="42" customHeight="1" outlineLevel="1">
      <c r="A2121" s="743" t="s">
        <v>1204</v>
      </c>
      <c r="B2121" s="744"/>
      <c r="C2121" s="744"/>
      <c r="D2121" s="744"/>
      <c r="E2121" s="744"/>
      <c r="F2121" s="744"/>
      <c r="G2121" s="744"/>
      <c r="H2121" s="744"/>
    </row>
    <row r="2122" spans="1:8" outlineLevel="1">
      <c r="A2122" s="745"/>
      <c r="B2122" s="745"/>
      <c r="C2122" s="745"/>
      <c r="D2122" s="745"/>
      <c r="E2122" s="745"/>
      <c r="F2122" s="745"/>
      <c r="G2122" s="745"/>
      <c r="H2122" s="745"/>
    </row>
    <row r="2123" spans="1:8" ht="15.75" customHeight="1" outlineLevel="1">
      <c r="A2123" s="746" t="s">
        <v>2332</v>
      </c>
      <c r="B2123" s="746"/>
      <c r="C2123" s="746"/>
      <c r="D2123" s="746"/>
      <c r="E2123" s="746"/>
      <c r="F2123" s="746"/>
      <c r="G2123" s="746"/>
      <c r="H2123" s="746"/>
    </row>
    <row r="2124" spans="1:8" ht="16.5" outlineLevel="1" thickBot="1">
      <c r="A2124" s="87"/>
      <c r="B2124" s="666"/>
      <c r="C2124" s="231"/>
      <c r="D2124" s="231"/>
      <c r="E2124" s="231"/>
      <c r="F2124" s="231"/>
      <c r="G2124" s="231"/>
      <c r="H2124" s="231"/>
    </row>
    <row r="2125" spans="1:8" ht="15.75" customHeight="1" outlineLevel="1">
      <c r="A2125" s="750" t="s">
        <v>397</v>
      </c>
      <c r="B2125" s="753" t="s">
        <v>649</v>
      </c>
      <c r="C2125" s="756" t="s">
        <v>719</v>
      </c>
      <c r="D2125" s="756"/>
      <c r="E2125" s="756"/>
      <c r="F2125" s="756"/>
      <c r="G2125" s="757" t="s">
        <v>629</v>
      </c>
      <c r="H2125" s="759" t="s">
        <v>630</v>
      </c>
    </row>
    <row r="2126" spans="1:8" outlineLevel="1">
      <c r="A2126" s="751"/>
      <c r="B2126" s="754"/>
      <c r="C2126" s="704"/>
      <c r="D2126" s="704"/>
      <c r="E2126" s="704"/>
      <c r="F2126" s="704"/>
      <c r="G2126" s="703"/>
      <c r="H2126" s="760"/>
    </row>
    <row r="2127" spans="1:8" ht="32.25" outlineLevel="1" thickBot="1">
      <c r="A2127" s="752"/>
      <c r="B2127" s="755"/>
      <c r="C2127" s="88" t="s">
        <v>631</v>
      </c>
      <c r="D2127" s="88" t="s">
        <v>632</v>
      </c>
      <c r="E2127" s="88" t="s">
        <v>631</v>
      </c>
      <c r="F2127" s="88" t="s">
        <v>632</v>
      </c>
      <c r="G2127" s="758"/>
      <c r="H2127" s="761"/>
    </row>
    <row r="2128" spans="1:8" outlineLevel="1">
      <c r="A2128" s="89">
        <v>1</v>
      </c>
      <c r="B2128" s="604">
        <v>2</v>
      </c>
      <c r="C2128" s="90">
        <v>3</v>
      </c>
      <c r="D2128" s="90">
        <v>4</v>
      </c>
      <c r="E2128" s="90"/>
      <c r="F2128" s="90"/>
      <c r="G2128" s="91">
        <v>5</v>
      </c>
      <c r="H2128" s="604">
        <v>6</v>
      </c>
    </row>
    <row r="2129" spans="1:8" outlineLevel="1">
      <c r="A2129" s="89">
        <v>1</v>
      </c>
      <c r="B2129" s="92" t="s">
        <v>598</v>
      </c>
      <c r="C2129" s="90"/>
      <c r="D2129" s="90"/>
      <c r="E2129" s="94"/>
      <c r="F2129" s="94"/>
      <c r="G2129" s="95"/>
      <c r="H2129" s="663"/>
    </row>
    <row r="2130" spans="1:8" outlineLevel="1">
      <c r="A2130" s="96" t="s">
        <v>399</v>
      </c>
      <c r="B2130" s="237" t="s">
        <v>599</v>
      </c>
      <c r="C2130" s="97" t="s">
        <v>7</v>
      </c>
      <c r="D2130" s="97" t="s">
        <v>167</v>
      </c>
      <c r="E2130" s="94"/>
      <c r="F2130" s="94"/>
      <c r="G2130" s="94">
        <v>100</v>
      </c>
      <c r="H2130" s="79"/>
    </row>
    <row r="2131" spans="1:8" outlineLevel="1">
      <c r="A2131" s="97" t="s">
        <v>400</v>
      </c>
      <c r="B2131" s="236" t="s">
        <v>329</v>
      </c>
      <c r="C2131" s="97" t="s">
        <v>168</v>
      </c>
      <c r="D2131" s="97" t="s">
        <v>169</v>
      </c>
      <c r="E2131" s="94"/>
      <c r="F2131" s="94"/>
      <c r="G2131" s="94">
        <v>100</v>
      </c>
      <c r="H2131" s="79"/>
    </row>
    <row r="2132" spans="1:8" ht="31.5" outlineLevel="1">
      <c r="A2132" s="97" t="s">
        <v>411</v>
      </c>
      <c r="B2132" s="236" t="s">
        <v>730</v>
      </c>
      <c r="C2132" s="97" t="s">
        <v>170</v>
      </c>
      <c r="D2132" s="97" t="s">
        <v>171</v>
      </c>
      <c r="E2132" s="94"/>
      <c r="F2132" s="94"/>
      <c r="G2132" s="94">
        <v>100</v>
      </c>
      <c r="H2132" s="79"/>
    </row>
    <row r="2133" spans="1:8" ht="63" outlineLevel="1">
      <c r="A2133" s="98" t="s">
        <v>422</v>
      </c>
      <c r="B2133" s="99" t="s">
        <v>731</v>
      </c>
      <c r="C2133" s="97" t="s">
        <v>172</v>
      </c>
      <c r="D2133" s="97" t="s">
        <v>173</v>
      </c>
      <c r="E2133" s="94"/>
      <c r="F2133" s="94"/>
      <c r="G2133" s="94">
        <v>100</v>
      </c>
      <c r="H2133" s="79"/>
    </row>
    <row r="2134" spans="1:8" ht="31.5" outlineLevel="1">
      <c r="A2134" s="98" t="s">
        <v>732</v>
      </c>
      <c r="B2134" s="99" t="s">
        <v>733</v>
      </c>
      <c r="C2134" s="97" t="s">
        <v>174</v>
      </c>
      <c r="D2134" s="97" t="s">
        <v>175</v>
      </c>
      <c r="E2134" s="94"/>
      <c r="F2134" s="94"/>
      <c r="G2134" s="94">
        <v>100</v>
      </c>
      <c r="H2134" s="79"/>
    </row>
    <row r="2135" spans="1:8" outlineLevel="1">
      <c r="A2135" s="98" t="s">
        <v>734</v>
      </c>
      <c r="B2135" s="99" t="s">
        <v>735</v>
      </c>
      <c r="C2135" s="97" t="s">
        <v>170</v>
      </c>
      <c r="D2135" s="97" t="s">
        <v>174</v>
      </c>
      <c r="E2135" s="94"/>
      <c r="F2135" s="94"/>
      <c r="G2135" s="94">
        <v>100</v>
      </c>
      <c r="H2135" s="79"/>
    </row>
    <row r="2136" spans="1:8" outlineLevel="1">
      <c r="A2136" s="100">
        <v>2</v>
      </c>
      <c r="B2136" s="101" t="s">
        <v>440</v>
      </c>
      <c r="C2136" s="97"/>
      <c r="D2136" s="97"/>
      <c r="E2136" s="94"/>
      <c r="F2136" s="94"/>
      <c r="G2136" s="94"/>
      <c r="H2136" s="79"/>
    </row>
    <row r="2137" spans="1:8" ht="31.5" outlineLevel="1">
      <c r="A2137" s="98" t="s">
        <v>402</v>
      </c>
      <c r="B2137" s="99" t="s">
        <v>736</v>
      </c>
      <c r="C2137" s="97" t="s">
        <v>683</v>
      </c>
      <c r="D2137" s="97" t="s">
        <v>684</v>
      </c>
      <c r="E2137" s="94"/>
      <c r="F2137" s="94"/>
      <c r="G2137" s="94"/>
      <c r="H2137" s="79"/>
    </row>
    <row r="2138" spans="1:8" ht="63" outlineLevel="1">
      <c r="A2138" s="98" t="s">
        <v>403</v>
      </c>
      <c r="B2138" s="99" t="s">
        <v>641</v>
      </c>
      <c r="C2138" s="97" t="s">
        <v>683</v>
      </c>
      <c r="D2138" s="97" t="s">
        <v>685</v>
      </c>
      <c r="E2138" s="94"/>
      <c r="F2138" s="94"/>
      <c r="G2138" s="94"/>
      <c r="H2138" s="79"/>
    </row>
    <row r="2139" spans="1:8" ht="31.5" outlineLevel="1">
      <c r="A2139" s="98" t="s">
        <v>404</v>
      </c>
      <c r="B2139" s="99" t="s">
        <v>642</v>
      </c>
      <c r="C2139" s="97" t="s">
        <v>685</v>
      </c>
      <c r="D2139" s="97" t="s">
        <v>686</v>
      </c>
      <c r="E2139" s="94"/>
      <c r="F2139" s="94"/>
      <c r="G2139" s="94"/>
      <c r="H2139" s="79"/>
    </row>
    <row r="2140" spans="1:8" ht="47.25" outlineLevel="1">
      <c r="A2140" s="100">
        <v>3</v>
      </c>
      <c r="B2140" s="101" t="s">
        <v>313</v>
      </c>
      <c r="C2140" s="97"/>
      <c r="D2140" s="97"/>
      <c r="E2140" s="94"/>
      <c r="F2140" s="94"/>
      <c r="G2140" s="94"/>
      <c r="H2140" s="79"/>
    </row>
    <row r="2141" spans="1:8" ht="31.5" outlineLevel="1">
      <c r="A2141" s="98" t="s">
        <v>441</v>
      </c>
      <c r="B2141" s="99" t="s">
        <v>314</v>
      </c>
      <c r="C2141" s="97" t="s">
        <v>686</v>
      </c>
      <c r="D2141" s="97" t="s">
        <v>685</v>
      </c>
      <c r="E2141" s="94"/>
      <c r="F2141" s="94"/>
      <c r="G2141" s="94"/>
      <c r="H2141" s="79"/>
    </row>
    <row r="2142" spans="1:8" outlineLevel="1">
      <c r="A2142" s="98" t="s">
        <v>359</v>
      </c>
      <c r="B2142" s="99" t="s">
        <v>315</v>
      </c>
      <c r="C2142" s="97" t="s">
        <v>686</v>
      </c>
      <c r="D2142" s="97" t="s">
        <v>687</v>
      </c>
      <c r="E2142" s="94"/>
      <c r="F2142" s="94"/>
      <c r="G2142" s="94"/>
      <c r="H2142" s="79"/>
    </row>
    <row r="2143" spans="1:8" outlineLevel="1">
      <c r="A2143" s="98" t="s">
        <v>361</v>
      </c>
      <c r="B2143" s="99" t="s">
        <v>316</v>
      </c>
      <c r="C2143" s="97" t="s">
        <v>687</v>
      </c>
      <c r="D2143" s="97" t="s">
        <v>688</v>
      </c>
      <c r="E2143" s="94"/>
      <c r="F2143" s="94"/>
      <c r="G2143" s="94"/>
      <c r="H2143" s="79"/>
    </row>
    <row r="2144" spans="1:8" outlineLevel="1">
      <c r="A2144" s="98" t="s">
        <v>317</v>
      </c>
      <c r="B2144" s="99" t="s">
        <v>318</v>
      </c>
      <c r="C2144" s="97" t="s">
        <v>688</v>
      </c>
      <c r="D2144" s="97" t="s">
        <v>689</v>
      </c>
      <c r="E2144" s="94"/>
      <c r="F2144" s="94"/>
      <c r="G2144" s="94"/>
      <c r="H2144" s="79"/>
    </row>
    <row r="2145" spans="1:8" outlineLevel="1">
      <c r="A2145" s="98" t="s">
        <v>319</v>
      </c>
      <c r="B2145" s="99" t="s">
        <v>320</v>
      </c>
      <c r="C2145" s="97" t="s">
        <v>2067</v>
      </c>
      <c r="D2145" s="97" t="s">
        <v>690</v>
      </c>
      <c r="E2145" s="94"/>
      <c r="F2145" s="94"/>
      <c r="G2145" s="94"/>
      <c r="H2145" s="79"/>
    </row>
    <row r="2146" spans="1:8" outlineLevel="1">
      <c r="A2146" s="100">
        <v>4</v>
      </c>
      <c r="B2146" s="101" t="s">
        <v>623</v>
      </c>
      <c r="C2146" s="97"/>
      <c r="D2146" s="97"/>
      <c r="E2146" s="94"/>
      <c r="F2146" s="94"/>
      <c r="G2146" s="94"/>
      <c r="H2146" s="79"/>
    </row>
    <row r="2147" spans="1:8" ht="31.5" outlineLevel="1">
      <c r="A2147" s="97" t="s">
        <v>406</v>
      </c>
      <c r="B2147" s="236" t="s">
        <v>321</v>
      </c>
      <c r="C2147" s="97" t="s">
        <v>690</v>
      </c>
      <c r="D2147" s="97" t="s">
        <v>690</v>
      </c>
      <c r="E2147" s="94"/>
      <c r="F2147" s="94"/>
      <c r="G2147" s="94"/>
      <c r="H2147" s="79"/>
    </row>
    <row r="2148" spans="1:8" ht="63" outlineLevel="1">
      <c r="A2148" s="97" t="s">
        <v>407</v>
      </c>
      <c r="B2148" s="236" t="s">
        <v>621</v>
      </c>
      <c r="C2148" s="97" t="s">
        <v>690</v>
      </c>
      <c r="D2148" s="97" t="s">
        <v>691</v>
      </c>
      <c r="E2148" s="94"/>
      <c r="F2148" s="94"/>
      <c r="G2148" s="94"/>
      <c r="H2148" s="79"/>
    </row>
    <row r="2149" spans="1:8" ht="31.5" outlineLevel="1">
      <c r="A2149" s="97" t="s">
        <v>408</v>
      </c>
      <c r="B2149" s="236" t="s">
        <v>764</v>
      </c>
      <c r="C2149" s="97" t="s">
        <v>690</v>
      </c>
      <c r="D2149" s="97" t="s">
        <v>691</v>
      </c>
      <c r="E2149" s="94"/>
      <c r="F2149" s="94"/>
      <c r="G2149" s="94"/>
      <c r="H2149" s="79"/>
    </row>
    <row r="2150" spans="1:8" ht="31.5" outlineLevel="1">
      <c r="A2150" s="97" t="s">
        <v>222</v>
      </c>
      <c r="B2150" s="236" t="s">
        <v>765</v>
      </c>
      <c r="C2150" s="97" t="s">
        <v>691</v>
      </c>
      <c r="D2150" s="97" t="s">
        <v>692</v>
      </c>
      <c r="E2150" s="94"/>
      <c r="F2150" s="94"/>
      <c r="G2150" s="94"/>
      <c r="H2150" s="79"/>
    </row>
    <row r="2151" spans="1:8" outlineLevel="1">
      <c r="G2151" s="154" t="s">
        <v>932</v>
      </c>
      <c r="H2151" s="154" t="s">
        <v>378</v>
      </c>
    </row>
    <row r="2152" spans="1:8" outlineLevel="1">
      <c r="H2152" s="154" t="s">
        <v>709</v>
      </c>
    </row>
    <row r="2153" spans="1:8" outlineLevel="1">
      <c r="H2153" s="154" t="s">
        <v>266</v>
      </c>
    </row>
    <row r="2154" spans="1:8" outlineLevel="1">
      <c r="H2154" s="154"/>
    </row>
    <row r="2155" spans="1:8" ht="15.75" customHeight="1" outlineLevel="1">
      <c r="A2155" s="742" t="s">
        <v>628</v>
      </c>
      <c r="B2155" s="742"/>
      <c r="C2155" s="742"/>
      <c r="D2155" s="742"/>
      <c r="E2155" s="742"/>
      <c r="F2155" s="742"/>
      <c r="G2155" s="742"/>
      <c r="H2155" s="742"/>
    </row>
    <row r="2156" spans="1:8" ht="15.75" customHeight="1" outlineLevel="1">
      <c r="A2156" s="742" t="s">
        <v>455</v>
      </c>
      <c r="B2156" s="742"/>
      <c r="C2156" s="742"/>
      <c r="D2156" s="742"/>
      <c r="E2156" s="742"/>
      <c r="F2156" s="742"/>
      <c r="G2156" s="742"/>
      <c r="H2156" s="742"/>
    </row>
    <row r="2157" spans="1:8" outlineLevel="1">
      <c r="H2157" s="154" t="s">
        <v>322</v>
      </c>
    </row>
    <row r="2158" spans="1:8" outlineLevel="1">
      <c r="H2158" s="154" t="s">
        <v>323</v>
      </c>
    </row>
    <row r="2159" spans="1:8" outlineLevel="1">
      <c r="H2159" s="154" t="s">
        <v>324</v>
      </c>
    </row>
    <row r="2160" spans="1:8" outlineLevel="1">
      <c r="H2160" s="230" t="s">
        <v>325</v>
      </c>
    </row>
    <row r="2161" spans="1:8" outlineLevel="1">
      <c r="H2161" s="154" t="s">
        <v>2331</v>
      </c>
    </row>
    <row r="2162" spans="1:8" outlineLevel="1">
      <c r="H2162" s="154" t="s">
        <v>261</v>
      </c>
    </row>
    <row r="2163" spans="1:8" outlineLevel="1">
      <c r="A2163" s="86"/>
    </row>
    <row r="2164" spans="1:8" ht="35.25" customHeight="1" outlineLevel="1">
      <c r="A2164" s="748" t="s">
        <v>1205</v>
      </c>
      <c r="B2164" s="749"/>
      <c r="C2164" s="749"/>
      <c r="D2164" s="749"/>
      <c r="E2164" s="749"/>
      <c r="F2164" s="749"/>
      <c r="G2164" s="749"/>
      <c r="H2164" s="749"/>
    </row>
    <row r="2165" spans="1:8" outlineLevel="1">
      <c r="A2165" s="745"/>
      <c r="B2165" s="745"/>
      <c r="C2165" s="745"/>
      <c r="D2165" s="745"/>
      <c r="E2165" s="745"/>
      <c r="F2165" s="745"/>
      <c r="G2165" s="745"/>
      <c r="H2165" s="745"/>
    </row>
    <row r="2166" spans="1:8" ht="15.75" customHeight="1" outlineLevel="1">
      <c r="A2166" s="746" t="s">
        <v>2332</v>
      </c>
      <c r="B2166" s="746"/>
      <c r="C2166" s="746"/>
      <c r="D2166" s="746"/>
      <c r="E2166" s="746"/>
      <c r="F2166" s="746"/>
      <c r="G2166" s="746"/>
      <c r="H2166" s="746"/>
    </row>
    <row r="2167" spans="1:8" ht="16.5" outlineLevel="1" thickBot="1">
      <c r="A2167" s="87"/>
      <c r="B2167" s="666"/>
      <c r="C2167" s="231"/>
      <c r="D2167" s="231"/>
      <c r="E2167" s="231"/>
      <c r="F2167" s="231"/>
      <c r="G2167" s="231"/>
      <c r="H2167" s="231"/>
    </row>
    <row r="2168" spans="1:8" ht="15.75" customHeight="1" outlineLevel="1">
      <c r="A2168" s="750" t="s">
        <v>397</v>
      </c>
      <c r="B2168" s="753" t="s">
        <v>649</v>
      </c>
      <c r="C2168" s="756" t="s">
        <v>719</v>
      </c>
      <c r="D2168" s="756"/>
      <c r="E2168" s="756"/>
      <c r="F2168" s="756"/>
      <c r="G2168" s="757" t="s">
        <v>629</v>
      </c>
      <c r="H2168" s="759" t="s">
        <v>630</v>
      </c>
    </row>
    <row r="2169" spans="1:8" outlineLevel="1">
      <c r="A2169" s="751"/>
      <c r="B2169" s="754"/>
      <c r="C2169" s="704"/>
      <c r="D2169" s="704"/>
      <c r="E2169" s="704"/>
      <c r="F2169" s="704"/>
      <c r="G2169" s="703"/>
      <c r="H2169" s="760"/>
    </row>
    <row r="2170" spans="1:8" ht="32.25" outlineLevel="1" thickBot="1">
      <c r="A2170" s="752"/>
      <c r="B2170" s="755"/>
      <c r="C2170" s="88" t="s">
        <v>631</v>
      </c>
      <c r="D2170" s="88" t="s">
        <v>632</v>
      </c>
      <c r="E2170" s="88" t="s">
        <v>631</v>
      </c>
      <c r="F2170" s="88" t="s">
        <v>632</v>
      </c>
      <c r="G2170" s="758"/>
      <c r="H2170" s="761"/>
    </row>
    <row r="2171" spans="1:8" outlineLevel="1">
      <c r="A2171" s="89">
        <v>1</v>
      </c>
      <c r="B2171" s="604">
        <v>2</v>
      </c>
      <c r="C2171" s="90">
        <v>3</v>
      </c>
      <c r="D2171" s="90">
        <v>4</v>
      </c>
      <c r="E2171" s="90"/>
      <c r="F2171" s="90"/>
      <c r="G2171" s="91">
        <v>5</v>
      </c>
      <c r="H2171" s="604">
        <v>6</v>
      </c>
    </row>
    <row r="2172" spans="1:8" outlineLevel="1">
      <c r="A2172" s="89">
        <v>1</v>
      </c>
      <c r="B2172" s="92" t="s">
        <v>598</v>
      </c>
      <c r="C2172" s="90"/>
      <c r="D2172" s="90"/>
      <c r="E2172" s="94"/>
      <c r="F2172" s="94"/>
      <c r="G2172" s="95"/>
      <c r="H2172" s="663"/>
    </row>
    <row r="2173" spans="1:8" outlineLevel="1">
      <c r="A2173" s="96" t="s">
        <v>399</v>
      </c>
      <c r="B2173" s="237" t="s">
        <v>599</v>
      </c>
      <c r="C2173" s="97" t="s">
        <v>174</v>
      </c>
      <c r="D2173" s="97" t="s">
        <v>482</v>
      </c>
      <c r="E2173" s="94"/>
      <c r="F2173" s="94"/>
      <c r="G2173" s="94">
        <v>100</v>
      </c>
      <c r="H2173" s="79"/>
    </row>
    <row r="2174" spans="1:8" outlineLevel="1">
      <c r="A2174" s="97" t="s">
        <v>400</v>
      </c>
      <c r="B2174" s="236" t="s">
        <v>329</v>
      </c>
      <c r="C2174" s="97" t="s">
        <v>483</v>
      </c>
      <c r="D2174" s="97" t="s">
        <v>484</v>
      </c>
      <c r="E2174" s="94"/>
      <c r="F2174" s="94"/>
      <c r="G2174" s="94">
        <v>100</v>
      </c>
      <c r="H2174" s="79"/>
    </row>
    <row r="2175" spans="1:8" ht="31.5" outlineLevel="1">
      <c r="A2175" s="97" t="s">
        <v>411</v>
      </c>
      <c r="B2175" s="236" t="s">
        <v>730</v>
      </c>
      <c r="C2175" s="97" t="s">
        <v>485</v>
      </c>
      <c r="D2175" s="97" t="s">
        <v>486</v>
      </c>
      <c r="E2175" s="94"/>
      <c r="F2175" s="94"/>
      <c r="G2175" s="94">
        <v>100</v>
      </c>
      <c r="H2175" s="79"/>
    </row>
    <row r="2176" spans="1:8" ht="63" outlineLevel="1">
      <c r="A2176" s="98" t="s">
        <v>422</v>
      </c>
      <c r="B2176" s="99" t="s">
        <v>731</v>
      </c>
      <c r="C2176" s="97" t="s">
        <v>487</v>
      </c>
      <c r="D2176" s="97" t="s">
        <v>2103</v>
      </c>
      <c r="E2176" s="94"/>
      <c r="F2176" s="94"/>
      <c r="G2176" s="94">
        <v>100</v>
      </c>
      <c r="H2176" s="79"/>
    </row>
    <row r="2177" spans="1:8" ht="31.5" outlineLevel="1">
      <c r="A2177" s="98" t="s">
        <v>732</v>
      </c>
      <c r="B2177" s="99" t="s">
        <v>733</v>
      </c>
      <c r="C2177" s="97" t="s">
        <v>46</v>
      </c>
      <c r="D2177" s="97" t="s">
        <v>45</v>
      </c>
      <c r="E2177" s="94"/>
      <c r="F2177" s="94"/>
      <c r="G2177" s="94">
        <v>100</v>
      </c>
      <c r="H2177" s="79"/>
    </row>
    <row r="2178" spans="1:8" outlineLevel="1">
      <c r="A2178" s="98" t="s">
        <v>734</v>
      </c>
      <c r="B2178" s="99" t="s">
        <v>735</v>
      </c>
      <c r="C2178" s="97" t="s">
        <v>485</v>
      </c>
      <c r="D2178" s="97" t="s">
        <v>46</v>
      </c>
      <c r="E2178" s="94"/>
      <c r="F2178" s="94"/>
      <c r="G2178" s="94">
        <v>100</v>
      </c>
      <c r="H2178" s="79"/>
    </row>
    <row r="2179" spans="1:8" outlineLevel="1">
      <c r="A2179" s="100">
        <v>2</v>
      </c>
      <c r="B2179" s="101" t="s">
        <v>440</v>
      </c>
      <c r="C2179" s="97"/>
      <c r="D2179" s="97"/>
      <c r="E2179" s="94"/>
      <c r="F2179" s="94"/>
      <c r="G2179" s="94"/>
      <c r="H2179" s="79"/>
    </row>
    <row r="2180" spans="1:8" ht="31.5" outlineLevel="1">
      <c r="A2180" s="98" t="s">
        <v>402</v>
      </c>
      <c r="B2180" s="99" t="s">
        <v>736</v>
      </c>
      <c r="C2180" s="97" t="s">
        <v>46</v>
      </c>
      <c r="D2180" s="97" t="s">
        <v>45</v>
      </c>
      <c r="E2180" s="94"/>
      <c r="F2180" s="94"/>
      <c r="G2180" s="94">
        <v>100</v>
      </c>
      <c r="H2180" s="79"/>
    </row>
    <row r="2181" spans="1:8" ht="50.25" customHeight="1" outlineLevel="1">
      <c r="A2181" s="98" t="s">
        <v>403</v>
      </c>
      <c r="B2181" s="99" t="s">
        <v>641</v>
      </c>
      <c r="C2181" s="97" t="s">
        <v>46</v>
      </c>
      <c r="D2181" s="97" t="s">
        <v>47</v>
      </c>
      <c r="E2181" s="94"/>
      <c r="F2181" s="94"/>
      <c r="G2181" s="94">
        <v>100</v>
      </c>
      <c r="H2181" s="79"/>
    </row>
    <row r="2182" spans="1:8" ht="31.5" outlineLevel="1">
      <c r="A2182" s="98" t="s">
        <v>404</v>
      </c>
      <c r="B2182" s="99" t="s">
        <v>642</v>
      </c>
      <c r="C2182" s="97" t="s">
        <v>47</v>
      </c>
      <c r="D2182" s="97" t="s">
        <v>48</v>
      </c>
      <c r="E2182" s="94"/>
      <c r="F2182" s="94"/>
      <c r="G2182" s="94">
        <v>100</v>
      </c>
      <c r="H2182" s="79"/>
    </row>
    <row r="2183" spans="1:8" ht="47.25" outlineLevel="1">
      <c r="A2183" s="100">
        <v>3</v>
      </c>
      <c r="B2183" s="101" t="s">
        <v>313</v>
      </c>
      <c r="C2183" s="97"/>
      <c r="D2183" s="97"/>
      <c r="E2183" s="94"/>
      <c r="F2183" s="94"/>
      <c r="G2183" s="94"/>
      <c r="H2183" s="79"/>
    </row>
    <row r="2184" spans="1:8" ht="31.5" outlineLevel="1">
      <c r="A2184" s="98" t="s">
        <v>441</v>
      </c>
      <c r="B2184" s="99" t="s">
        <v>314</v>
      </c>
      <c r="C2184" s="97" t="s">
        <v>48</v>
      </c>
      <c r="D2184" s="97" t="s">
        <v>47</v>
      </c>
      <c r="E2184" s="94"/>
      <c r="F2184" s="94"/>
      <c r="G2184" s="94">
        <v>100</v>
      </c>
      <c r="H2184" s="79"/>
    </row>
    <row r="2185" spans="1:8" outlineLevel="1">
      <c r="A2185" s="98" t="s">
        <v>359</v>
      </c>
      <c r="B2185" s="99" t="s">
        <v>315</v>
      </c>
      <c r="C2185" s="97" t="s">
        <v>48</v>
      </c>
      <c r="D2185" s="97" t="s">
        <v>49</v>
      </c>
      <c r="E2185" s="94"/>
      <c r="F2185" s="94"/>
      <c r="G2185" s="94">
        <v>100</v>
      </c>
      <c r="H2185" s="79"/>
    </row>
    <row r="2186" spans="1:8" outlineLevel="1">
      <c r="A2186" s="98" t="s">
        <v>361</v>
      </c>
      <c r="B2186" s="99" t="s">
        <v>316</v>
      </c>
      <c r="C2186" s="97" t="s">
        <v>49</v>
      </c>
      <c r="D2186" s="97" t="s">
        <v>50</v>
      </c>
      <c r="E2186" s="94"/>
      <c r="F2186" s="94"/>
      <c r="G2186" s="94">
        <v>100</v>
      </c>
      <c r="H2186" s="79"/>
    </row>
    <row r="2187" spans="1:8" outlineLevel="1">
      <c r="A2187" s="98" t="s">
        <v>317</v>
      </c>
      <c r="B2187" s="99" t="s">
        <v>318</v>
      </c>
      <c r="C2187" s="97" t="s">
        <v>50</v>
      </c>
      <c r="D2187" s="97" t="s">
        <v>51</v>
      </c>
      <c r="E2187" s="94"/>
      <c r="F2187" s="94"/>
      <c r="G2187" s="94">
        <v>100</v>
      </c>
      <c r="H2187" s="79"/>
    </row>
    <row r="2188" spans="1:8" outlineLevel="1">
      <c r="A2188" s="98" t="s">
        <v>319</v>
      </c>
      <c r="B2188" s="99" t="s">
        <v>320</v>
      </c>
      <c r="C2188" s="97" t="s">
        <v>51</v>
      </c>
      <c r="D2188" s="97" t="s">
        <v>52</v>
      </c>
      <c r="E2188" s="94"/>
      <c r="F2188" s="94"/>
      <c r="G2188" s="94">
        <v>100</v>
      </c>
      <c r="H2188" s="79"/>
    </row>
    <row r="2189" spans="1:8" outlineLevel="1">
      <c r="A2189" s="100">
        <v>4</v>
      </c>
      <c r="B2189" s="101" t="s">
        <v>623</v>
      </c>
      <c r="C2189" s="97"/>
      <c r="D2189" s="97"/>
      <c r="E2189" s="94"/>
      <c r="F2189" s="94"/>
      <c r="G2189" s="94"/>
      <c r="H2189" s="79"/>
    </row>
    <row r="2190" spans="1:8" ht="31.5" outlineLevel="1">
      <c r="A2190" s="97" t="s">
        <v>406</v>
      </c>
      <c r="B2190" s="236" t="s">
        <v>321</v>
      </c>
      <c r="C2190" s="97" t="s">
        <v>52</v>
      </c>
      <c r="D2190" s="97" t="s">
        <v>52</v>
      </c>
      <c r="E2190" s="94"/>
      <c r="F2190" s="94"/>
      <c r="G2190" s="94">
        <v>100</v>
      </c>
      <c r="H2190" s="79"/>
    </row>
    <row r="2191" spans="1:8" ht="63" outlineLevel="1">
      <c r="A2191" s="97" t="s">
        <v>407</v>
      </c>
      <c r="B2191" s="236" t="s">
        <v>621</v>
      </c>
      <c r="C2191" s="97" t="s">
        <v>52</v>
      </c>
      <c r="D2191" s="97" t="s">
        <v>53</v>
      </c>
      <c r="E2191" s="94"/>
      <c r="F2191" s="94"/>
      <c r="G2191" s="94">
        <v>100</v>
      </c>
      <c r="H2191" s="79"/>
    </row>
    <row r="2192" spans="1:8" ht="31.5" outlineLevel="1">
      <c r="A2192" s="97" t="s">
        <v>408</v>
      </c>
      <c r="B2192" s="236" t="s">
        <v>764</v>
      </c>
      <c r="C2192" s="97" t="s">
        <v>52</v>
      </c>
      <c r="D2192" s="97" t="s">
        <v>53</v>
      </c>
      <c r="E2192" s="94"/>
      <c r="F2192" s="94"/>
      <c r="G2192" s="94">
        <v>100</v>
      </c>
      <c r="H2192" s="79"/>
    </row>
    <row r="2193" spans="1:8" ht="31.5" outlineLevel="1">
      <c r="A2193" s="97" t="s">
        <v>222</v>
      </c>
      <c r="B2193" s="236" t="s">
        <v>765</v>
      </c>
      <c r="C2193" s="97" t="s">
        <v>53</v>
      </c>
      <c r="D2193" s="97" t="s">
        <v>54</v>
      </c>
      <c r="E2193" s="94"/>
      <c r="F2193" s="94"/>
      <c r="G2193" s="94">
        <v>100</v>
      </c>
      <c r="H2193" s="79"/>
    </row>
    <row r="2194" spans="1:8" outlineLevel="1">
      <c r="G2194" s="154" t="s">
        <v>933</v>
      </c>
      <c r="H2194" s="154" t="s">
        <v>378</v>
      </c>
    </row>
    <row r="2195" spans="1:8" outlineLevel="1">
      <c r="H2195" s="154" t="s">
        <v>709</v>
      </c>
    </row>
    <row r="2196" spans="1:8" outlineLevel="1">
      <c r="H2196" s="154" t="s">
        <v>266</v>
      </c>
    </row>
    <row r="2197" spans="1:8" outlineLevel="1">
      <c r="H2197" s="154"/>
    </row>
    <row r="2198" spans="1:8" ht="15.75" customHeight="1" outlineLevel="1">
      <c r="A2198" s="742" t="s">
        <v>628</v>
      </c>
      <c r="B2198" s="742"/>
      <c r="C2198" s="742"/>
      <c r="D2198" s="742"/>
      <c r="E2198" s="742"/>
      <c r="F2198" s="742"/>
      <c r="G2198" s="742"/>
      <c r="H2198" s="742"/>
    </row>
    <row r="2199" spans="1:8" ht="15.75" customHeight="1" outlineLevel="1">
      <c r="A2199" s="742" t="s">
        <v>455</v>
      </c>
      <c r="B2199" s="742"/>
      <c r="C2199" s="742"/>
      <c r="D2199" s="742"/>
      <c r="E2199" s="742"/>
      <c r="F2199" s="742"/>
      <c r="G2199" s="742"/>
      <c r="H2199" s="742"/>
    </row>
    <row r="2200" spans="1:8" outlineLevel="1">
      <c r="H2200" s="154" t="s">
        <v>322</v>
      </c>
    </row>
    <row r="2201" spans="1:8" outlineLevel="1">
      <c r="H2201" s="154" t="s">
        <v>323</v>
      </c>
    </row>
    <row r="2202" spans="1:8" outlineLevel="1">
      <c r="H2202" s="154" t="s">
        <v>324</v>
      </c>
    </row>
    <row r="2203" spans="1:8" outlineLevel="1">
      <c r="H2203" s="230" t="s">
        <v>325</v>
      </c>
    </row>
    <row r="2204" spans="1:8" outlineLevel="1">
      <c r="H2204" s="154" t="s">
        <v>2331</v>
      </c>
    </row>
    <row r="2205" spans="1:8" outlineLevel="1">
      <c r="H2205" s="154" t="s">
        <v>261</v>
      </c>
    </row>
    <row r="2206" spans="1:8" outlineLevel="1">
      <c r="A2206" s="86"/>
    </row>
    <row r="2207" spans="1:8" ht="37.5" customHeight="1" outlineLevel="1">
      <c r="A2207" s="748" t="s">
        <v>1206</v>
      </c>
      <c r="B2207" s="749"/>
      <c r="C2207" s="749"/>
      <c r="D2207" s="749"/>
      <c r="E2207" s="749"/>
      <c r="F2207" s="749"/>
      <c r="G2207" s="749"/>
      <c r="H2207" s="749"/>
    </row>
    <row r="2208" spans="1:8" outlineLevel="1">
      <c r="A2208" s="745"/>
      <c r="B2208" s="745"/>
      <c r="C2208" s="745"/>
      <c r="D2208" s="745"/>
      <c r="E2208" s="745"/>
      <c r="F2208" s="745"/>
      <c r="G2208" s="745"/>
      <c r="H2208" s="745"/>
    </row>
    <row r="2209" spans="1:8" ht="15.75" customHeight="1" outlineLevel="1">
      <c r="A2209" s="746" t="s">
        <v>2332</v>
      </c>
      <c r="B2209" s="746"/>
      <c r="C2209" s="746"/>
      <c r="D2209" s="746"/>
      <c r="E2209" s="746"/>
      <c r="F2209" s="746"/>
      <c r="G2209" s="746"/>
      <c r="H2209" s="746"/>
    </row>
    <row r="2210" spans="1:8" ht="16.5" outlineLevel="1" thickBot="1">
      <c r="A2210" s="87"/>
      <c r="B2210" s="666"/>
      <c r="C2210" s="231"/>
      <c r="D2210" s="231"/>
      <c r="E2210" s="231"/>
      <c r="F2210" s="231"/>
      <c r="G2210" s="231"/>
      <c r="H2210" s="231"/>
    </row>
    <row r="2211" spans="1:8" ht="15.75" customHeight="1" outlineLevel="1">
      <c r="A2211" s="750" t="s">
        <v>397</v>
      </c>
      <c r="B2211" s="753" t="s">
        <v>649</v>
      </c>
      <c r="C2211" s="756" t="s">
        <v>719</v>
      </c>
      <c r="D2211" s="756"/>
      <c r="E2211" s="756"/>
      <c r="F2211" s="756"/>
      <c r="G2211" s="757" t="s">
        <v>629</v>
      </c>
      <c r="H2211" s="759" t="s">
        <v>630</v>
      </c>
    </row>
    <row r="2212" spans="1:8" outlineLevel="1">
      <c r="A2212" s="751"/>
      <c r="B2212" s="754"/>
      <c r="C2212" s="704"/>
      <c r="D2212" s="704"/>
      <c r="E2212" s="704"/>
      <c r="F2212" s="704"/>
      <c r="G2212" s="703"/>
      <c r="H2212" s="760"/>
    </row>
    <row r="2213" spans="1:8" ht="32.25" outlineLevel="1" thickBot="1">
      <c r="A2213" s="752"/>
      <c r="B2213" s="755"/>
      <c r="C2213" s="88" t="s">
        <v>631</v>
      </c>
      <c r="D2213" s="88" t="s">
        <v>632</v>
      </c>
      <c r="E2213" s="88" t="s">
        <v>631</v>
      </c>
      <c r="F2213" s="88" t="s">
        <v>632</v>
      </c>
      <c r="G2213" s="758"/>
      <c r="H2213" s="761"/>
    </row>
    <row r="2214" spans="1:8" outlineLevel="1">
      <c r="A2214" s="89">
        <v>1</v>
      </c>
      <c r="B2214" s="604">
        <v>2</v>
      </c>
      <c r="C2214" s="90">
        <v>3</v>
      </c>
      <c r="D2214" s="90">
        <v>4</v>
      </c>
      <c r="E2214" s="90"/>
      <c r="F2214" s="90"/>
      <c r="G2214" s="91">
        <v>5</v>
      </c>
      <c r="H2214" s="604">
        <v>6</v>
      </c>
    </row>
    <row r="2215" spans="1:8" outlineLevel="1">
      <c r="A2215" s="89">
        <v>1</v>
      </c>
      <c r="B2215" s="92" t="s">
        <v>598</v>
      </c>
      <c r="C2215" s="90"/>
      <c r="D2215" s="90"/>
      <c r="E2215" s="94"/>
      <c r="F2215" s="94"/>
      <c r="G2215" s="95"/>
      <c r="H2215" s="663"/>
    </row>
    <row r="2216" spans="1:8" outlineLevel="1">
      <c r="A2216" s="96" t="s">
        <v>399</v>
      </c>
      <c r="B2216" s="237" t="s">
        <v>599</v>
      </c>
      <c r="C2216" s="97" t="s">
        <v>174</v>
      </c>
      <c r="D2216" s="97" t="s">
        <v>482</v>
      </c>
      <c r="E2216" s="94"/>
      <c r="F2216" s="94"/>
      <c r="G2216" s="94">
        <v>100</v>
      </c>
      <c r="H2216" s="79"/>
    </row>
    <row r="2217" spans="1:8" outlineLevel="1">
      <c r="A2217" s="97" t="s">
        <v>400</v>
      </c>
      <c r="B2217" s="236" t="s">
        <v>329</v>
      </c>
      <c r="C2217" s="97" t="s">
        <v>483</v>
      </c>
      <c r="D2217" s="97" t="s">
        <v>484</v>
      </c>
      <c r="E2217" s="94"/>
      <c r="F2217" s="94"/>
      <c r="G2217" s="94">
        <v>100</v>
      </c>
      <c r="H2217" s="79"/>
    </row>
    <row r="2218" spans="1:8" ht="31.5" outlineLevel="1">
      <c r="A2218" s="97" t="s">
        <v>411</v>
      </c>
      <c r="B2218" s="236" t="s">
        <v>730</v>
      </c>
      <c r="C2218" s="97" t="s">
        <v>485</v>
      </c>
      <c r="D2218" s="97" t="s">
        <v>486</v>
      </c>
      <c r="E2218" s="94"/>
      <c r="F2218" s="94"/>
      <c r="G2218" s="94">
        <v>100</v>
      </c>
      <c r="H2218" s="79"/>
    </row>
    <row r="2219" spans="1:8" ht="63" outlineLevel="1">
      <c r="A2219" s="98" t="s">
        <v>422</v>
      </c>
      <c r="B2219" s="99" t="s">
        <v>731</v>
      </c>
      <c r="C2219" s="97" t="s">
        <v>487</v>
      </c>
      <c r="D2219" s="97" t="s">
        <v>2103</v>
      </c>
      <c r="E2219" s="94"/>
      <c r="F2219" s="94"/>
      <c r="G2219" s="94">
        <v>100</v>
      </c>
      <c r="H2219" s="79"/>
    </row>
    <row r="2220" spans="1:8" ht="31.5" outlineLevel="1">
      <c r="A2220" s="98" t="s">
        <v>732</v>
      </c>
      <c r="B2220" s="99" t="s">
        <v>733</v>
      </c>
      <c r="C2220" s="97" t="s">
        <v>46</v>
      </c>
      <c r="D2220" s="97" t="s">
        <v>45</v>
      </c>
      <c r="E2220" s="94"/>
      <c r="F2220" s="94"/>
      <c r="G2220" s="94">
        <v>100</v>
      </c>
      <c r="H2220" s="79"/>
    </row>
    <row r="2221" spans="1:8" outlineLevel="1">
      <c r="A2221" s="98" t="s">
        <v>734</v>
      </c>
      <c r="B2221" s="99" t="s">
        <v>735</v>
      </c>
      <c r="C2221" s="97" t="s">
        <v>485</v>
      </c>
      <c r="D2221" s="97" t="s">
        <v>46</v>
      </c>
      <c r="E2221" s="94"/>
      <c r="F2221" s="94"/>
      <c r="G2221" s="94">
        <v>100</v>
      </c>
      <c r="H2221" s="79"/>
    </row>
    <row r="2222" spans="1:8" outlineLevel="1">
      <c r="A2222" s="100">
        <v>2</v>
      </c>
      <c r="B2222" s="101" t="s">
        <v>440</v>
      </c>
      <c r="C2222" s="97"/>
      <c r="D2222" s="97"/>
      <c r="E2222" s="94"/>
      <c r="F2222" s="94"/>
      <c r="G2222" s="94"/>
      <c r="H2222" s="79"/>
    </row>
    <row r="2223" spans="1:8" ht="31.5" outlineLevel="1">
      <c r="A2223" s="98" t="s">
        <v>402</v>
      </c>
      <c r="B2223" s="99" t="s">
        <v>736</v>
      </c>
      <c r="C2223" s="97" t="s">
        <v>46</v>
      </c>
      <c r="D2223" s="97" t="s">
        <v>45</v>
      </c>
      <c r="E2223" s="94"/>
      <c r="F2223" s="94"/>
      <c r="G2223" s="94">
        <v>100</v>
      </c>
      <c r="H2223" s="79"/>
    </row>
    <row r="2224" spans="1:8" ht="63" outlineLevel="1">
      <c r="A2224" s="98" t="s">
        <v>403</v>
      </c>
      <c r="B2224" s="99" t="s">
        <v>641</v>
      </c>
      <c r="C2224" s="97" t="s">
        <v>46</v>
      </c>
      <c r="D2224" s="97" t="s">
        <v>47</v>
      </c>
      <c r="E2224" s="94"/>
      <c r="F2224" s="94"/>
      <c r="G2224" s="94">
        <v>100</v>
      </c>
      <c r="H2224" s="79"/>
    </row>
    <row r="2225" spans="1:8" ht="31.5" outlineLevel="1">
      <c r="A2225" s="98" t="s">
        <v>404</v>
      </c>
      <c r="B2225" s="99" t="s">
        <v>642</v>
      </c>
      <c r="C2225" s="97" t="s">
        <v>47</v>
      </c>
      <c r="D2225" s="97" t="s">
        <v>48</v>
      </c>
      <c r="E2225" s="94"/>
      <c r="F2225" s="94"/>
      <c r="G2225" s="94">
        <v>100</v>
      </c>
      <c r="H2225" s="79"/>
    </row>
    <row r="2226" spans="1:8" ht="47.25" outlineLevel="1">
      <c r="A2226" s="100">
        <v>3</v>
      </c>
      <c r="B2226" s="101" t="s">
        <v>313</v>
      </c>
      <c r="C2226" s="97"/>
      <c r="D2226" s="97"/>
      <c r="E2226" s="94"/>
      <c r="F2226" s="94"/>
      <c r="G2226" s="94"/>
      <c r="H2226" s="79"/>
    </row>
    <row r="2227" spans="1:8" ht="31.5" outlineLevel="1">
      <c r="A2227" s="98" t="s">
        <v>441</v>
      </c>
      <c r="B2227" s="99" t="s">
        <v>314</v>
      </c>
      <c r="C2227" s="97" t="s">
        <v>48</v>
      </c>
      <c r="D2227" s="97" t="s">
        <v>47</v>
      </c>
      <c r="E2227" s="94"/>
      <c r="F2227" s="94"/>
      <c r="G2227" s="94">
        <v>100</v>
      </c>
      <c r="H2227" s="79"/>
    </row>
    <row r="2228" spans="1:8" outlineLevel="1">
      <c r="A2228" s="98" t="s">
        <v>359</v>
      </c>
      <c r="B2228" s="99" t="s">
        <v>315</v>
      </c>
      <c r="C2228" s="97" t="s">
        <v>48</v>
      </c>
      <c r="D2228" s="97" t="s">
        <v>49</v>
      </c>
      <c r="E2228" s="94"/>
      <c r="F2228" s="94"/>
      <c r="G2228" s="94">
        <v>100</v>
      </c>
      <c r="H2228" s="79"/>
    </row>
    <row r="2229" spans="1:8" outlineLevel="1">
      <c r="A2229" s="98" t="s">
        <v>361</v>
      </c>
      <c r="B2229" s="99" t="s">
        <v>316</v>
      </c>
      <c r="C2229" s="97" t="s">
        <v>49</v>
      </c>
      <c r="D2229" s="97" t="s">
        <v>50</v>
      </c>
      <c r="E2229" s="94"/>
      <c r="F2229" s="94"/>
      <c r="G2229" s="94">
        <v>100</v>
      </c>
      <c r="H2229" s="79"/>
    </row>
    <row r="2230" spans="1:8" outlineLevel="1">
      <c r="A2230" s="98" t="s">
        <v>317</v>
      </c>
      <c r="B2230" s="99" t="s">
        <v>318</v>
      </c>
      <c r="C2230" s="97" t="s">
        <v>50</v>
      </c>
      <c r="D2230" s="97" t="s">
        <v>51</v>
      </c>
      <c r="E2230" s="94"/>
      <c r="F2230" s="94"/>
      <c r="G2230" s="94">
        <v>100</v>
      </c>
      <c r="H2230" s="79"/>
    </row>
    <row r="2231" spans="1:8" outlineLevel="1">
      <c r="A2231" s="98" t="s">
        <v>319</v>
      </c>
      <c r="B2231" s="99" t="s">
        <v>320</v>
      </c>
      <c r="C2231" s="97" t="s">
        <v>51</v>
      </c>
      <c r="D2231" s="97" t="s">
        <v>52</v>
      </c>
      <c r="E2231" s="94"/>
      <c r="F2231" s="94"/>
      <c r="G2231" s="94">
        <v>100</v>
      </c>
      <c r="H2231" s="79"/>
    </row>
    <row r="2232" spans="1:8" outlineLevel="1">
      <c r="A2232" s="100">
        <v>4</v>
      </c>
      <c r="B2232" s="101" t="s">
        <v>623</v>
      </c>
      <c r="C2232" s="97"/>
      <c r="D2232" s="97"/>
      <c r="E2232" s="94"/>
      <c r="F2232" s="94"/>
      <c r="G2232" s="94"/>
      <c r="H2232" s="79"/>
    </row>
    <row r="2233" spans="1:8" ht="31.5" outlineLevel="1">
      <c r="A2233" s="97" t="s">
        <v>406</v>
      </c>
      <c r="B2233" s="236" t="s">
        <v>321</v>
      </c>
      <c r="C2233" s="97" t="s">
        <v>52</v>
      </c>
      <c r="D2233" s="97" t="s">
        <v>52</v>
      </c>
      <c r="E2233" s="94"/>
      <c r="F2233" s="94"/>
      <c r="G2233" s="94">
        <v>100</v>
      </c>
      <c r="H2233" s="79"/>
    </row>
    <row r="2234" spans="1:8" ht="63" outlineLevel="1">
      <c r="A2234" s="97" t="s">
        <v>407</v>
      </c>
      <c r="B2234" s="236" t="s">
        <v>621</v>
      </c>
      <c r="C2234" s="97" t="s">
        <v>52</v>
      </c>
      <c r="D2234" s="97" t="s">
        <v>53</v>
      </c>
      <c r="E2234" s="94"/>
      <c r="F2234" s="94"/>
      <c r="G2234" s="94">
        <v>100</v>
      </c>
      <c r="H2234" s="79"/>
    </row>
    <row r="2235" spans="1:8" ht="31.5" outlineLevel="1">
      <c r="A2235" s="97" t="s">
        <v>408</v>
      </c>
      <c r="B2235" s="236" t="s">
        <v>764</v>
      </c>
      <c r="C2235" s="97" t="s">
        <v>52</v>
      </c>
      <c r="D2235" s="97" t="s">
        <v>53</v>
      </c>
      <c r="E2235" s="94"/>
      <c r="F2235" s="94"/>
      <c r="G2235" s="94">
        <v>100</v>
      </c>
      <c r="H2235" s="79"/>
    </row>
    <row r="2236" spans="1:8" ht="31.5" outlineLevel="1">
      <c r="A2236" s="97" t="s">
        <v>222</v>
      </c>
      <c r="B2236" s="236" t="s">
        <v>765</v>
      </c>
      <c r="C2236" s="97" t="s">
        <v>53</v>
      </c>
      <c r="D2236" s="97" t="s">
        <v>54</v>
      </c>
      <c r="E2236" s="94"/>
      <c r="F2236" s="94"/>
      <c r="G2236" s="94">
        <v>100</v>
      </c>
      <c r="H2236" s="79"/>
    </row>
    <row r="2237" spans="1:8" outlineLevel="1">
      <c r="G2237" s="154" t="s">
        <v>934</v>
      </c>
      <c r="H2237" s="154" t="s">
        <v>378</v>
      </c>
    </row>
    <row r="2238" spans="1:8" outlineLevel="1">
      <c r="H2238" s="154" t="s">
        <v>709</v>
      </c>
    </row>
    <row r="2239" spans="1:8" outlineLevel="1">
      <c r="H2239" s="154" t="s">
        <v>266</v>
      </c>
    </row>
    <row r="2240" spans="1:8" outlineLevel="1">
      <c r="H2240" s="154"/>
    </row>
    <row r="2241" spans="1:8" ht="15.75" customHeight="1" outlineLevel="1">
      <c r="A2241" s="742" t="s">
        <v>628</v>
      </c>
      <c r="B2241" s="742"/>
      <c r="C2241" s="742"/>
      <c r="D2241" s="742"/>
      <c r="E2241" s="742"/>
      <c r="F2241" s="742"/>
      <c r="G2241" s="742"/>
      <c r="H2241" s="742"/>
    </row>
    <row r="2242" spans="1:8" ht="15.75" customHeight="1" outlineLevel="1">
      <c r="A2242" s="742" t="s">
        <v>455</v>
      </c>
      <c r="B2242" s="742"/>
      <c r="C2242" s="742"/>
      <c r="D2242" s="742"/>
      <c r="E2242" s="742"/>
      <c r="F2242" s="742"/>
      <c r="G2242" s="742"/>
      <c r="H2242" s="742"/>
    </row>
    <row r="2243" spans="1:8" outlineLevel="1">
      <c r="H2243" s="154" t="s">
        <v>322</v>
      </c>
    </row>
    <row r="2244" spans="1:8" outlineLevel="1">
      <c r="H2244" s="154" t="s">
        <v>323</v>
      </c>
    </row>
    <row r="2245" spans="1:8" outlineLevel="1">
      <c r="H2245" s="154" t="s">
        <v>324</v>
      </c>
    </row>
    <row r="2246" spans="1:8" outlineLevel="1">
      <c r="H2246" s="230" t="s">
        <v>325</v>
      </c>
    </row>
    <row r="2247" spans="1:8" outlineLevel="1">
      <c r="H2247" s="154" t="s">
        <v>2331</v>
      </c>
    </row>
    <row r="2248" spans="1:8" outlineLevel="1">
      <c r="H2248" s="154" t="s">
        <v>261</v>
      </c>
    </row>
    <row r="2249" spans="1:8" outlineLevel="1">
      <c r="A2249" s="86"/>
    </row>
    <row r="2250" spans="1:8" ht="33.75" customHeight="1" outlineLevel="1">
      <c r="A2250" s="748" t="s">
        <v>1207</v>
      </c>
      <c r="B2250" s="749"/>
      <c r="C2250" s="749"/>
      <c r="D2250" s="749"/>
      <c r="E2250" s="749"/>
      <c r="F2250" s="749"/>
      <c r="G2250" s="749"/>
      <c r="H2250" s="749"/>
    </row>
    <row r="2251" spans="1:8" outlineLevel="1">
      <c r="A2251" s="745"/>
      <c r="B2251" s="745"/>
      <c r="C2251" s="745"/>
      <c r="D2251" s="745"/>
      <c r="E2251" s="745"/>
      <c r="F2251" s="745"/>
      <c r="G2251" s="745"/>
      <c r="H2251" s="745"/>
    </row>
    <row r="2252" spans="1:8" ht="15.75" customHeight="1" outlineLevel="1">
      <c r="A2252" s="746" t="s">
        <v>2332</v>
      </c>
      <c r="B2252" s="746"/>
      <c r="C2252" s="746"/>
      <c r="D2252" s="746"/>
      <c r="E2252" s="746"/>
      <c r="F2252" s="746"/>
      <c r="G2252" s="746"/>
      <c r="H2252" s="746"/>
    </row>
    <row r="2253" spans="1:8" ht="16.5" outlineLevel="1" thickBot="1">
      <c r="A2253" s="87"/>
      <c r="B2253" s="666"/>
      <c r="C2253" s="231"/>
      <c r="D2253" s="231"/>
      <c r="E2253" s="231"/>
      <c r="F2253" s="231"/>
      <c r="G2253" s="231"/>
      <c r="H2253" s="231"/>
    </row>
    <row r="2254" spans="1:8" ht="15.75" customHeight="1" outlineLevel="1">
      <c r="A2254" s="750" t="s">
        <v>397</v>
      </c>
      <c r="B2254" s="753" t="s">
        <v>649</v>
      </c>
      <c r="C2254" s="756" t="s">
        <v>719</v>
      </c>
      <c r="D2254" s="756"/>
      <c r="E2254" s="756"/>
      <c r="F2254" s="756"/>
      <c r="G2254" s="757" t="s">
        <v>629</v>
      </c>
      <c r="H2254" s="759" t="s">
        <v>630</v>
      </c>
    </row>
    <row r="2255" spans="1:8" outlineLevel="1">
      <c r="A2255" s="751"/>
      <c r="B2255" s="754"/>
      <c r="C2255" s="704"/>
      <c r="D2255" s="704"/>
      <c r="E2255" s="704"/>
      <c r="F2255" s="704"/>
      <c r="G2255" s="703"/>
      <c r="H2255" s="760"/>
    </row>
    <row r="2256" spans="1:8" ht="32.25" outlineLevel="1" thickBot="1">
      <c r="A2256" s="752"/>
      <c r="B2256" s="755"/>
      <c r="C2256" s="88" t="s">
        <v>631</v>
      </c>
      <c r="D2256" s="88" t="s">
        <v>632</v>
      </c>
      <c r="E2256" s="88" t="s">
        <v>631</v>
      </c>
      <c r="F2256" s="88" t="s">
        <v>632</v>
      </c>
      <c r="G2256" s="758"/>
      <c r="H2256" s="761"/>
    </row>
    <row r="2257" spans="1:8" outlineLevel="1">
      <c r="A2257" s="89">
        <v>1</v>
      </c>
      <c r="B2257" s="604">
        <v>2</v>
      </c>
      <c r="C2257" s="90">
        <v>3</v>
      </c>
      <c r="D2257" s="90">
        <v>4</v>
      </c>
      <c r="E2257" s="90"/>
      <c r="F2257" s="90"/>
      <c r="G2257" s="91">
        <v>5</v>
      </c>
      <c r="H2257" s="604">
        <v>6</v>
      </c>
    </row>
    <row r="2258" spans="1:8" outlineLevel="1">
      <c r="A2258" s="89">
        <v>1</v>
      </c>
      <c r="B2258" s="92" t="s">
        <v>598</v>
      </c>
      <c r="C2258" s="90"/>
      <c r="D2258" s="90"/>
      <c r="E2258" s="94"/>
      <c r="F2258" s="94"/>
      <c r="G2258" s="95"/>
      <c r="H2258" s="663"/>
    </row>
    <row r="2259" spans="1:8" outlineLevel="1">
      <c r="A2259" s="96" t="s">
        <v>399</v>
      </c>
      <c r="B2259" s="237" t="s">
        <v>599</v>
      </c>
      <c r="C2259" s="97" t="s">
        <v>174</v>
      </c>
      <c r="D2259" s="97" t="s">
        <v>482</v>
      </c>
      <c r="E2259" s="94"/>
      <c r="F2259" s="94"/>
      <c r="G2259" s="94">
        <v>100</v>
      </c>
      <c r="H2259" s="79"/>
    </row>
    <row r="2260" spans="1:8" outlineLevel="1">
      <c r="A2260" s="97" t="s">
        <v>400</v>
      </c>
      <c r="B2260" s="236" t="s">
        <v>329</v>
      </c>
      <c r="C2260" s="97" t="s">
        <v>483</v>
      </c>
      <c r="D2260" s="97" t="s">
        <v>484</v>
      </c>
      <c r="E2260" s="94"/>
      <c r="F2260" s="94"/>
      <c r="G2260" s="94">
        <v>100</v>
      </c>
      <c r="H2260" s="79"/>
    </row>
    <row r="2261" spans="1:8" ht="31.5" outlineLevel="1">
      <c r="A2261" s="97" t="s">
        <v>411</v>
      </c>
      <c r="B2261" s="236" t="s">
        <v>730</v>
      </c>
      <c r="C2261" s="97" t="s">
        <v>485</v>
      </c>
      <c r="D2261" s="97" t="s">
        <v>486</v>
      </c>
      <c r="E2261" s="94"/>
      <c r="F2261" s="94"/>
      <c r="G2261" s="94">
        <v>100</v>
      </c>
      <c r="H2261" s="79"/>
    </row>
    <row r="2262" spans="1:8" ht="63" outlineLevel="1">
      <c r="A2262" s="98" t="s">
        <v>422</v>
      </c>
      <c r="B2262" s="99" t="s">
        <v>731</v>
      </c>
      <c r="C2262" s="97" t="s">
        <v>487</v>
      </c>
      <c r="D2262" s="97" t="s">
        <v>2103</v>
      </c>
      <c r="E2262" s="94"/>
      <c r="F2262" s="94"/>
      <c r="G2262" s="94">
        <v>100</v>
      </c>
      <c r="H2262" s="79"/>
    </row>
    <row r="2263" spans="1:8" ht="31.5" outlineLevel="1">
      <c r="A2263" s="98" t="s">
        <v>732</v>
      </c>
      <c r="B2263" s="99" t="s">
        <v>733</v>
      </c>
      <c r="C2263" s="97" t="s">
        <v>46</v>
      </c>
      <c r="D2263" s="97" t="s">
        <v>45</v>
      </c>
      <c r="E2263" s="94"/>
      <c r="F2263" s="94"/>
      <c r="G2263" s="94">
        <v>100</v>
      </c>
      <c r="H2263" s="79"/>
    </row>
    <row r="2264" spans="1:8" outlineLevel="1">
      <c r="A2264" s="98" t="s">
        <v>734</v>
      </c>
      <c r="B2264" s="99" t="s">
        <v>735</v>
      </c>
      <c r="C2264" s="97" t="s">
        <v>485</v>
      </c>
      <c r="D2264" s="97" t="s">
        <v>46</v>
      </c>
      <c r="E2264" s="94"/>
      <c r="F2264" s="94"/>
      <c r="G2264" s="94">
        <v>100</v>
      </c>
      <c r="H2264" s="79"/>
    </row>
    <row r="2265" spans="1:8" outlineLevel="1">
      <c r="A2265" s="100">
        <v>2</v>
      </c>
      <c r="B2265" s="101" t="s">
        <v>440</v>
      </c>
      <c r="C2265" s="97"/>
      <c r="D2265" s="97"/>
      <c r="E2265" s="94"/>
      <c r="F2265" s="94"/>
      <c r="G2265" s="94"/>
      <c r="H2265" s="79"/>
    </row>
    <row r="2266" spans="1:8" ht="31.5" outlineLevel="1">
      <c r="A2266" s="98" t="s">
        <v>402</v>
      </c>
      <c r="B2266" s="99" t="s">
        <v>736</v>
      </c>
      <c r="C2266" s="97" t="s">
        <v>46</v>
      </c>
      <c r="D2266" s="97" t="s">
        <v>45</v>
      </c>
      <c r="E2266" s="94"/>
      <c r="F2266" s="94"/>
      <c r="G2266" s="94">
        <v>100</v>
      </c>
      <c r="H2266" s="79"/>
    </row>
    <row r="2267" spans="1:8" ht="63" outlineLevel="1">
      <c r="A2267" s="98" t="s">
        <v>403</v>
      </c>
      <c r="B2267" s="99" t="s">
        <v>641</v>
      </c>
      <c r="C2267" s="97" t="s">
        <v>46</v>
      </c>
      <c r="D2267" s="97" t="s">
        <v>47</v>
      </c>
      <c r="E2267" s="94"/>
      <c r="F2267" s="94"/>
      <c r="G2267" s="94">
        <v>100</v>
      </c>
      <c r="H2267" s="79"/>
    </row>
    <row r="2268" spans="1:8" ht="31.5" outlineLevel="1">
      <c r="A2268" s="98" t="s">
        <v>404</v>
      </c>
      <c r="B2268" s="99" t="s">
        <v>642</v>
      </c>
      <c r="C2268" s="97" t="s">
        <v>47</v>
      </c>
      <c r="D2268" s="97" t="s">
        <v>48</v>
      </c>
      <c r="E2268" s="94"/>
      <c r="F2268" s="94"/>
      <c r="G2268" s="94">
        <v>100</v>
      </c>
      <c r="H2268" s="79"/>
    </row>
    <row r="2269" spans="1:8" ht="47.25" outlineLevel="1">
      <c r="A2269" s="100">
        <v>3</v>
      </c>
      <c r="B2269" s="101" t="s">
        <v>313</v>
      </c>
      <c r="C2269" s="97"/>
      <c r="D2269" s="97"/>
      <c r="E2269" s="94"/>
      <c r="F2269" s="94"/>
      <c r="G2269" s="94"/>
      <c r="H2269" s="79"/>
    </row>
    <row r="2270" spans="1:8" ht="31.5" outlineLevel="1">
      <c r="A2270" s="98" t="s">
        <v>441</v>
      </c>
      <c r="B2270" s="99" t="s">
        <v>314</v>
      </c>
      <c r="C2270" s="97" t="s">
        <v>48</v>
      </c>
      <c r="D2270" s="97" t="s">
        <v>47</v>
      </c>
      <c r="E2270" s="94"/>
      <c r="F2270" s="94"/>
      <c r="G2270" s="94">
        <v>100</v>
      </c>
      <c r="H2270" s="79"/>
    </row>
    <row r="2271" spans="1:8" outlineLevel="1">
      <c r="A2271" s="98" t="s">
        <v>359</v>
      </c>
      <c r="B2271" s="99" t="s">
        <v>315</v>
      </c>
      <c r="C2271" s="97" t="s">
        <v>48</v>
      </c>
      <c r="D2271" s="97" t="s">
        <v>49</v>
      </c>
      <c r="E2271" s="94"/>
      <c r="F2271" s="94"/>
      <c r="G2271" s="94">
        <v>100</v>
      </c>
      <c r="H2271" s="79"/>
    </row>
    <row r="2272" spans="1:8" outlineLevel="1">
      <c r="A2272" s="98" t="s">
        <v>361</v>
      </c>
      <c r="B2272" s="99" t="s">
        <v>316</v>
      </c>
      <c r="C2272" s="97" t="s">
        <v>49</v>
      </c>
      <c r="D2272" s="97" t="s">
        <v>50</v>
      </c>
      <c r="E2272" s="94"/>
      <c r="F2272" s="94"/>
      <c r="G2272" s="94">
        <v>100</v>
      </c>
      <c r="H2272" s="79"/>
    </row>
    <row r="2273" spans="1:8" outlineLevel="1">
      <c r="A2273" s="98" t="s">
        <v>317</v>
      </c>
      <c r="B2273" s="99" t="s">
        <v>318</v>
      </c>
      <c r="C2273" s="97" t="s">
        <v>50</v>
      </c>
      <c r="D2273" s="97" t="s">
        <v>51</v>
      </c>
      <c r="E2273" s="94"/>
      <c r="F2273" s="94"/>
      <c r="G2273" s="94">
        <v>100</v>
      </c>
      <c r="H2273" s="79"/>
    </row>
    <row r="2274" spans="1:8" outlineLevel="1">
      <c r="A2274" s="98" t="s">
        <v>319</v>
      </c>
      <c r="B2274" s="99" t="s">
        <v>320</v>
      </c>
      <c r="C2274" s="97" t="s">
        <v>51</v>
      </c>
      <c r="D2274" s="97" t="s">
        <v>52</v>
      </c>
      <c r="E2274" s="94"/>
      <c r="F2274" s="94"/>
      <c r="G2274" s="94">
        <v>100</v>
      </c>
      <c r="H2274" s="79"/>
    </row>
    <row r="2275" spans="1:8" outlineLevel="1">
      <c r="A2275" s="100">
        <v>4</v>
      </c>
      <c r="B2275" s="101" t="s">
        <v>623</v>
      </c>
      <c r="C2275" s="97"/>
      <c r="D2275" s="97"/>
      <c r="E2275" s="94"/>
      <c r="F2275" s="94"/>
      <c r="G2275" s="94"/>
      <c r="H2275" s="79"/>
    </row>
    <row r="2276" spans="1:8" ht="31.5" outlineLevel="1">
      <c r="A2276" s="97" t="s">
        <v>406</v>
      </c>
      <c r="B2276" s="236" t="s">
        <v>321</v>
      </c>
      <c r="C2276" s="97" t="s">
        <v>52</v>
      </c>
      <c r="D2276" s="97" t="s">
        <v>52</v>
      </c>
      <c r="E2276" s="94"/>
      <c r="F2276" s="94"/>
      <c r="G2276" s="94">
        <v>100</v>
      </c>
      <c r="H2276" s="79"/>
    </row>
    <row r="2277" spans="1:8" ht="63" outlineLevel="1">
      <c r="A2277" s="97" t="s">
        <v>407</v>
      </c>
      <c r="B2277" s="236" t="s">
        <v>621</v>
      </c>
      <c r="C2277" s="97" t="s">
        <v>52</v>
      </c>
      <c r="D2277" s="97" t="s">
        <v>53</v>
      </c>
      <c r="E2277" s="94"/>
      <c r="F2277" s="94"/>
      <c r="G2277" s="94">
        <v>100</v>
      </c>
      <c r="H2277" s="79"/>
    </row>
    <row r="2278" spans="1:8" ht="31.5" outlineLevel="1">
      <c r="A2278" s="97" t="s">
        <v>408</v>
      </c>
      <c r="B2278" s="236" t="s">
        <v>764</v>
      </c>
      <c r="C2278" s="97" t="s">
        <v>52</v>
      </c>
      <c r="D2278" s="97" t="s">
        <v>53</v>
      </c>
      <c r="E2278" s="94"/>
      <c r="F2278" s="94"/>
      <c r="G2278" s="94">
        <v>100</v>
      </c>
      <c r="H2278" s="79"/>
    </row>
    <row r="2279" spans="1:8" ht="31.5" outlineLevel="1">
      <c r="A2279" s="97" t="s">
        <v>222</v>
      </c>
      <c r="B2279" s="236" t="s">
        <v>765</v>
      </c>
      <c r="C2279" s="97" t="s">
        <v>53</v>
      </c>
      <c r="D2279" s="97" t="s">
        <v>54</v>
      </c>
      <c r="E2279" s="94"/>
      <c r="F2279" s="94"/>
      <c r="G2279" s="94">
        <v>100</v>
      </c>
      <c r="H2279" s="79"/>
    </row>
    <row r="2280" spans="1:8" outlineLevel="1">
      <c r="G2280" s="154" t="s">
        <v>935</v>
      </c>
      <c r="H2280" s="154" t="s">
        <v>378</v>
      </c>
    </row>
    <row r="2281" spans="1:8" outlineLevel="1">
      <c r="H2281" s="154" t="s">
        <v>709</v>
      </c>
    </row>
    <row r="2282" spans="1:8" outlineLevel="1">
      <c r="H2282" s="154" t="s">
        <v>266</v>
      </c>
    </row>
    <row r="2283" spans="1:8" outlineLevel="1">
      <c r="H2283" s="154"/>
    </row>
    <row r="2284" spans="1:8" ht="15.75" customHeight="1" outlineLevel="1">
      <c r="A2284" s="742" t="s">
        <v>628</v>
      </c>
      <c r="B2284" s="742"/>
      <c r="C2284" s="742"/>
      <c r="D2284" s="742"/>
      <c r="E2284" s="742"/>
      <c r="F2284" s="742"/>
      <c r="G2284" s="742"/>
      <c r="H2284" s="742"/>
    </row>
    <row r="2285" spans="1:8" ht="15.75" customHeight="1" outlineLevel="1">
      <c r="A2285" s="742" t="s">
        <v>455</v>
      </c>
      <c r="B2285" s="742"/>
      <c r="C2285" s="742"/>
      <c r="D2285" s="742"/>
      <c r="E2285" s="742"/>
      <c r="F2285" s="742"/>
      <c r="G2285" s="742"/>
      <c r="H2285" s="742"/>
    </row>
    <row r="2286" spans="1:8" outlineLevel="1">
      <c r="H2286" s="154" t="s">
        <v>322</v>
      </c>
    </row>
    <row r="2287" spans="1:8" outlineLevel="1">
      <c r="H2287" s="154" t="s">
        <v>323</v>
      </c>
    </row>
    <row r="2288" spans="1:8" outlineLevel="1">
      <c r="H2288" s="154" t="s">
        <v>324</v>
      </c>
    </row>
    <row r="2289" spans="1:8" outlineLevel="1">
      <c r="H2289" s="230" t="s">
        <v>325</v>
      </c>
    </row>
    <row r="2290" spans="1:8" outlineLevel="1">
      <c r="H2290" s="154" t="s">
        <v>2331</v>
      </c>
    </row>
    <row r="2291" spans="1:8" outlineLevel="1">
      <c r="H2291" s="154" t="s">
        <v>261</v>
      </c>
    </row>
    <row r="2292" spans="1:8" outlineLevel="1">
      <c r="A2292" s="86"/>
    </row>
    <row r="2293" spans="1:8" ht="42" customHeight="1" outlineLevel="1">
      <c r="A2293" s="743" t="s">
        <v>1208</v>
      </c>
      <c r="B2293" s="744"/>
      <c r="C2293" s="744"/>
      <c r="D2293" s="744"/>
      <c r="E2293" s="744"/>
      <c r="F2293" s="744"/>
      <c r="G2293" s="744"/>
      <c r="H2293" s="744"/>
    </row>
    <row r="2294" spans="1:8" outlineLevel="1">
      <c r="A2294" s="745"/>
      <c r="B2294" s="745"/>
      <c r="C2294" s="745"/>
      <c r="D2294" s="745"/>
      <c r="E2294" s="745"/>
      <c r="F2294" s="745"/>
      <c r="G2294" s="745"/>
      <c r="H2294" s="745"/>
    </row>
    <row r="2295" spans="1:8" ht="15.75" customHeight="1" outlineLevel="1">
      <c r="A2295" s="746" t="s">
        <v>2332</v>
      </c>
      <c r="B2295" s="746"/>
      <c r="C2295" s="746"/>
      <c r="D2295" s="746"/>
      <c r="E2295" s="746"/>
      <c r="F2295" s="746"/>
      <c r="G2295" s="746"/>
      <c r="H2295" s="746"/>
    </row>
    <row r="2296" spans="1:8" ht="16.5" outlineLevel="1" thickBot="1">
      <c r="A2296" s="87"/>
      <c r="B2296" s="666"/>
      <c r="C2296" s="231"/>
      <c r="D2296" s="231"/>
      <c r="E2296" s="231"/>
      <c r="F2296" s="231"/>
      <c r="G2296" s="231"/>
      <c r="H2296" s="231"/>
    </row>
    <row r="2297" spans="1:8" ht="15.75" customHeight="1" outlineLevel="1">
      <c r="A2297" s="750" t="s">
        <v>397</v>
      </c>
      <c r="B2297" s="753" t="s">
        <v>649</v>
      </c>
      <c r="C2297" s="756" t="s">
        <v>719</v>
      </c>
      <c r="D2297" s="756"/>
      <c r="E2297" s="756"/>
      <c r="F2297" s="756"/>
      <c r="G2297" s="757" t="s">
        <v>629</v>
      </c>
      <c r="H2297" s="759" t="s">
        <v>630</v>
      </c>
    </row>
    <row r="2298" spans="1:8" outlineLevel="1">
      <c r="A2298" s="751"/>
      <c r="B2298" s="754"/>
      <c r="C2298" s="704"/>
      <c r="D2298" s="704"/>
      <c r="E2298" s="704"/>
      <c r="F2298" s="704"/>
      <c r="G2298" s="703"/>
      <c r="H2298" s="760"/>
    </row>
    <row r="2299" spans="1:8" ht="32.25" outlineLevel="1" thickBot="1">
      <c r="A2299" s="752"/>
      <c r="B2299" s="755"/>
      <c r="C2299" s="88" t="s">
        <v>631</v>
      </c>
      <c r="D2299" s="88" t="s">
        <v>632</v>
      </c>
      <c r="E2299" s="88" t="s">
        <v>631</v>
      </c>
      <c r="F2299" s="88" t="s">
        <v>632</v>
      </c>
      <c r="G2299" s="758"/>
      <c r="H2299" s="761"/>
    </row>
    <row r="2300" spans="1:8" outlineLevel="1">
      <c r="A2300" s="89">
        <v>1</v>
      </c>
      <c r="B2300" s="604">
        <v>2</v>
      </c>
      <c r="C2300" s="90">
        <v>3</v>
      </c>
      <c r="D2300" s="90">
        <v>4</v>
      </c>
      <c r="E2300" s="90"/>
      <c r="F2300" s="90"/>
      <c r="G2300" s="91">
        <v>5</v>
      </c>
      <c r="H2300" s="604">
        <v>6</v>
      </c>
    </row>
    <row r="2301" spans="1:8" outlineLevel="1">
      <c r="A2301" s="89">
        <v>1</v>
      </c>
      <c r="B2301" s="92" t="s">
        <v>598</v>
      </c>
      <c r="C2301" s="93"/>
      <c r="D2301" s="93"/>
      <c r="E2301" s="94"/>
      <c r="F2301" s="94"/>
      <c r="G2301" s="95"/>
      <c r="H2301" s="663"/>
    </row>
    <row r="2302" spans="1:8" outlineLevel="1">
      <c r="A2302" s="96" t="s">
        <v>399</v>
      </c>
      <c r="B2302" s="237" t="s">
        <v>599</v>
      </c>
      <c r="C2302" s="97" t="s">
        <v>9</v>
      </c>
      <c r="D2302" s="97" t="s">
        <v>169</v>
      </c>
      <c r="E2302" s="94"/>
      <c r="F2302" s="94"/>
      <c r="G2302" s="94">
        <v>100</v>
      </c>
      <c r="H2302" s="79"/>
    </row>
    <row r="2303" spans="1:8" outlineLevel="1">
      <c r="A2303" s="97" t="s">
        <v>400</v>
      </c>
      <c r="B2303" s="236" t="s">
        <v>329</v>
      </c>
      <c r="C2303" s="97" t="s">
        <v>170</v>
      </c>
      <c r="D2303" s="97" t="s">
        <v>326</v>
      </c>
      <c r="E2303" s="94"/>
      <c r="F2303" s="94"/>
      <c r="G2303" s="94">
        <v>100</v>
      </c>
      <c r="H2303" s="79"/>
    </row>
    <row r="2304" spans="1:8" ht="31.5" outlineLevel="1">
      <c r="A2304" s="97" t="s">
        <v>411</v>
      </c>
      <c r="B2304" s="236" t="s">
        <v>730</v>
      </c>
      <c r="C2304" s="97" t="s">
        <v>170</v>
      </c>
      <c r="D2304" s="97" t="s">
        <v>326</v>
      </c>
      <c r="E2304" s="94"/>
      <c r="F2304" s="94"/>
      <c r="G2304" s="94">
        <v>100</v>
      </c>
      <c r="H2304" s="79"/>
    </row>
    <row r="2305" spans="1:8" ht="63" outlineLevel="1">
      <c r="A2305" s="98" t="s">
        <v>422</v>
      </c>
      <c r="B2305" s="99" t="s">
        <v>731</v>
      </c>
      <c r="C2305" s="97" t="s">
        <v>172</v>
      </c>
      <c r="D2305" s="97" t="s">
        <v>175</v>
      </c>
      <c r="E2305" s="94"/>
      <c r="F2305" s="94"/>
      <c r="G2305" s="94">
        <v>100</v>
      </c>
      <c r="H2305" s="79"/>
    </row>
    <row r="2306" spans="1:8" ht="31.5" outlineLevel="1">
      <c r="A2306" s="98" t="s">
        <v>732</v>
      </c>
      <c r="B2306" s="99" t="s">
        <v>733</v>
      </c>
      <c r="C2306" s="97" t="s">
        <v>328</v>
      </c>
      <c r="D2306" s="97" t="s">
        <v>175</v>
      </c>
      <c r="E2306" s="94"/>
      <c r="F2306" s="94"/>
      <c r="G2306" s="94">
        <v>100</v>
      </c>
      <c r="H2306" s="79"/>
    </row>
    <row r="2307" spans="1:8" outlineLevel="1">
      <c r="A2307" s="98" t="s">
        <v>734</v>
      </c>
      <c r="B2307" s="99" t="s">
        <v>735</v>
      </c>
      <c r="C2307" s="97" t="s">
        <v>175</v>
      </c>
      <c r="D2307" s="97" t="s">
        <v>482</v>
      </c>
      <c r="E2307" s="94"/>
      <c r="F2307" s="94"/>
      <c r="G2307" s="94">
        <v>100</v>
      </c>
      <c r="H2307" s="79"/>
    </row>
    <row r="2308" spans="1:8" outlineLevel="1">
      <c r="A2308" s="100">
        <v>2</v>
      </c>
      <c r="B2308" s="101" t="s">
        <v>440</v>
      </c>
      <c r="C2308" s="97"/>
      <c r="D2308" s="97"/>
      <c r="E2308" s="94"/>
      <c r="F2308" s="94"/>
      <c r="G2308" s="94"/>
      <c r="H2308" s="79"/>
    </row>
    <row r="2309" spans="1:8" ht="31.5" outlineLevel="1">
      <c r="A2309" s="98" t="s">
        <v>402</v>
      </c>
      <c r="B2309" s="99" t="s">
        <v>736</v>
      </c>
      <c r="C2309" s="97" t="s">
        <v>482</v>
      </c>
      <c r="D2309" s="97" t="s">
        <v>176</v>
      </c>
      <c r="E2309" s="94"/>
      <c r="F2309" s="94"/>
      <c r="G2309" s="94">
        <v>100</v>
      </c>
      <c r="H2309" s="79"/>
    </row>
    <row r="2310" spans="1:8" ht="63" outlineLevel="1">
      <c r="A2310" s="98" t="s">
        <v>403</v>
      </c>
      <c r="B2310" s="99" t="s">
        <v>641</v>
      </c>
      <c r="C2310" s="97" t="s">
        <v>482</v>
      </c>
      <c r="D2310" s="97" t="s">
        <v>176</v>
      </c>
      <c r="E2310" s="94"/>
      <c r="F2310" s="94"/>
      <c r="G2310" s="94">
        <v>100</v>
      </c>
      <c r="H2310" s="79"/>
    </row>
    <row r="2311" spans="1:8" ht="31.5" outlineLevel="1">
      <c r="A2311" s="98" t="s">
        <v>404</v>
      </c>
      <c r="B2311" s="99" t="s">
        <v>642</v>
      </c>
      <c r="C2311" s="97" t="s">
        <v>482</v>
      </c>
      <c r="D2311" s="97" t="s">
        <v>176</v>
      </c>
      <c r="E2311" s="94"/>
      <c r="F2311" s="94"/>
      <c r="G2311" s="94">
        <v>100</v>
      </c>
      <c r="H2311" s="79"/>
    </row>
    <row r="2312" spans="1:8" ht="47.25" outlineLevel="1">
      <c r="A2312" s="100">
        <v>3</v>
      </c>
      <c r="B2312" s="101" t="s">
        <v>313</v>
      </c>
      <c r="C2312" s="97"/>
      <c r="D2312" s="97"/>
      <c r="E2312" s="94"/>
      <c r="F2312" s="94"/>
      <c r="G2312" s="94"/>
      <c r="H2312" s="79"/>
    </row>
    <row r="2313" spans="1:8" ht="31.5" outlineLevel="1">
      <c r="A2313" s="98" t="s">
        <v>441</v>
      </c>
      <c r="B2313" s="99" t="s">
        <v>314</v>
      </c>
      <c r="C2313" s="97" t="s">
        <v>176</v>
      </c>
      <c r="D2313" s="97" t="s">
        <v>177</v>
      </c>
      <c r="E2313" s="94"/>
      <c r="F2313" s="94"/>
      <c r="G2313" s="94">
        <v>100</v>
      </c>
      <c r="H2313" s="79"/>
    </row>
    <row r="2314" spans="1:8" outlineLevel="1">
      <c r="A2314" s="98" t="s">
        <v>359</v>
      </c>
      <c r="B2314" s="99" t="s">
        <v>315</v>
      </c>
      <c r="C2314" s="97" t="s">
        <v>1185</v>
      </c>
      <c r="D2314" s="97" t="s">
        <v>467</v>
      </c>
      <c r="E2314" s="94"/>
      <c r="F2314" s="94"/>
      <c r="G2314" s="94">
        <v>100</v>
      </c>
      <c r="H2314" s="79"/>
    </row>
    <row r="2315" spans="1:8" outlineLevel="1">
      <c r="A2315" s="98" t="s">
        <v>361</v>
      </c>
      <c r="B2315" s="99" t="s">
        <v>316</v>
      </c>
      <c r="C2315" s="97" t="s">
        <v>468</v>
      </c>
      <c r="D2315" s="97" t="s">
        <v>469</v>
      </c>
      <c r="E2315" s="94"/>
      <c r="F2315" s="94"/>
      <c r="G2315" s="94">
        <v>100</v>
      </c>
      <c r="H2315" s="79"/>
    </row>
    <row r="2316" spans="1:8" outlineLevel="1">
      <c r="A2316" s="98" t="s">
        <v>317</v>
      </c>
      <c r="B2316" s="99" t="s">
        <v>318</v>
      </c>
      <c r="C2316" s="97" t="s">
        <v>469</v>
      </c>
      <c r="D2316" s="97" t="s">
        <v>470</v>
      </c>
      <c r="E2316" s="94"/>
      <c r="F2316" s="94"/>
      <c r="G2316" s="94">
        <v>100</v>
      </c>
      <c r="H2316" s="79"/>
    </row>
    <row r="2317" spans="1:8" outlineLevel="1">
      <c r="A2317" s="98" t="s">
        <v>319</v>
      </c>
      <c r="B2317" s="99" t="s">
        <v>320</v>
      </c>
      <c r="C2317" s="97" t="s">
        <v>470</v>
      </c>
      <c r="D2317" s="97" t="s">
        <v>471</v>
      </c>
      <c r="E2317" s="94"/>
      <c r="F2317" s="94"/>
      <c r="G2317" s="94">
        <v>100</v>
      </c>
      <c r="H2317" s="79"/>
    </row>
    <row r="2318" spans="1:8" outlineLevel="1">
      <c r="A2318" s="100">
        <v>4</v>
      </c>
      <c r="B2318" s="101" t="s">
        <v>623</v>
      </c>
      <c r="C2318" s="97"/>
      <c r="D2318" s="97"/>
      <c r="E2318" s="94"/>
      <c r="F2318" s="94"/>
      <c r="G2318" s="94">
        <v>100</v>
      </c>
      <c r="H2318" s="79"/>
    </row>
    <row r="2319" spans="1:8" ht="31.5" outlineLevel="1">
      <c r="A2319" s="97" t="s">
        <v>406</v>
      </c>
      <c r="B2319" s="236" t="s">
        <v>321</v>
      </c>
      <c r="C2319" s="97" t="s">
        <v>471</v>
      </c>
      <c r="D2319" s="97" t="s">
        <v>471</v>
      </c>
      <c r="E2319" s="94"/>
      <c r="F2319" s="94"/>
      <c r="G2319" s="94">
        <v>100</v>
      </c>
      <c r="H2319" s="79"/>
    </row>
    <row r="2320" spans="1:8" ht="63" outlineLevel="1">
      <c r="A2320" s="97" t="s">
        <v>407</v>
      </c>
      <c r="B2320" s="236" t="s">
        <v>621</v>
      </c>
      <c r="C2320" s="97" t="s">
        <v>471</v>
      </c>
      <c r="D2320" s="97" t="s">
        <v>471</v>
      </c>
      <c r="E2320" s="94"/>
      <c r="F2320" s="94"/>
      <c r="G2320" s="94">
        <v>100</v>
      </c>
      <c r="H2320" s="79"/>
    </row>
    <row r="2321" spans="1:8" ht="31.5" outlineLevel="1">
      <c r="A2321" s="97" t="s">
        <v>408</v>
      </c>
      <c r="B2321" s="236" t="s">
        <v>764</v>
      </c>
      <c r="C2321" s="97" t="s">
        <v>471</v>
      </c>
      <c r="D2321" s="97" t="s">
        <v>472</v>
      </c>
      <c r="E2321" s="94"/>
      <c r="F2321" s="94"/>
      <c r="G2321" s="94">
        <v>100</v>
      </c>
      <c r="H2321" s="79"/>
    </row>
    <row r="2322" spans="1:8" ht="31.5" outlineLevel="1">
      <c r="A2322" s="97" t="s">
        <v>222</v>
      </c>
      <c r="B2322" s="236" t="s">
        <v>765</v>
      </c>
      <c r="C2322" s="97" t="s">
        <v>327</v>
      </c>
      <c r="D2322" s="97" t="s">
        <v>472</v>
      </c>
      <c r="E2322" s="94"/>
      <c r="F2322" s="94"/>
      <c r="G2322" s="94">
        <v>100</v>
      </c>
      <c r="H2322" s="79"/>
    </row>
    <row r="2323" spans="1:8" outlineLevel="1">
      <c r="G2323" s="154" t="s">
        <v>936</v>
      </c>
      <c r="H2323" s="154" t="s">
        <v>378</v>
      </c>
    </row>
    <row r="2324" spans="1:8" outlineLevel="1">
      <c r="H2324" s="154" t="s">
        <v>709</v>
      </c>
    </row>
    <row r="2325" spans="1:8" outlineLevel="1">
      <c r="H2325" s="154" t="s">
        <v>266</v>
      </c>
    </row>
    <row r="2326" spans="1:8" outlineLevel="1">
      <c r="H2326" s="154"/>
    </row>
    <row r="2327" spans="1:8" ht="15.75" customHeight="1" outlineLevel="1">
      <c r="A2327" s="742" t="s">
        <v>628</v>
      </c>
      <c r="B2327" s="742"/>
      <c r="C2327" s="742"/>
      <c r="D2327" s="742"/>
      <c r="E2327" s="742"/>
      <c r="F2327" s="742"/>
      <c r="G2327" s="742"/>
      <c r="H2327" s="742"/>
    </row>
    <row r="2328" spans="1:8" ht="15.75" customHeight="1" outlineLevel="1">
      <c r="A2328" s="742" t="s">
        <v>455</v>
      </c>
      <c r="B2328" s="742"/>
      <c r="C2328" s="742"/>
      <c r="D2328" s="742"/>
      <c r="E2328" s="742"/>
      <c r="F2328" s="742"/>
      <c r="G2328" s="742"/>
      <c r="H2328" s="742"/>
    </row>
    <row r="2329" spans="1:8" outlineLevel="1">
      <c r="H2329" s="154" t="s">
        <v>322</v>
      </c>
    </row>
    <row r="2330" spans="1:8" outlineLevel="1">
      <c r="H2330" s="154" t="s">
        <v>323</v>
      </c>
    </row>
    <row r="2331" spans="1:8" outlineLevel="1">
      <c r="H2331" s="154" t="s">
        <v>324</v>
      </c>
    </row>
    <row r="2332" spans="1:8" outlineLevel="1">
      <c r="H2332" s="230" t="s">
        <v>325</v>
      </c>
    </row>
    <row r="2333" spans="1:8" outlineLevel="1">
      <c r="H2333" s="154" t="s">
        <v>2331</v>
      </c>
    </row>
    <row r="2334" spans="1:8" outlineLevel="1">
      <c r="H2334" s="154" t="s">
        <v>261</v>
      </c>
    </row>
    <row r="2335" spans="1:8" outlineLevel="1">
      <c r="A2335" s="86"/>
    </row>
    <row r="2336" spans="1:8" ht="27.75" customHeight="1" outlineLevel="1">
      <c r="A2336" s="743" t="s">
        <v>391</v>
      </c>
      <c r="B2336" s="744"/>
      <c r="C2336" s="744"/>
      <c r="D2336" s="744"/>
      <c r="E2336" s="744"/>
      <c r="F2336" s="744"/>
      <c r="G2336" s="744"/>
      <c r="H2336" s="744"/>
    </row>
    <row r="2337" spans="1:8" outlineLevel="1">
      <c r="A2337" s="745"/>
      <c r="B2337" s="745"/>
      <c r="C2337" s="745"/>
      <c r="D2337" s="745"/>
      <c r="E2337" s="745"/>
      <c r="F2337" s="745"/>
      <c r="G2337" s="745"/>
      <c r="H2337" s="745"/>
    </row>
    <row r="2338" spans="1:8" ht="15.75" customHeight="1" outlineLevel="1">
      <c r="A2338" s="746" t="s">
        <v>2332</v>
      </c>
      <c r="B2338" s="746"/>
      <c r="C2338" s="746"/>
      <c r="D2338" s="746"/>
      <c r="E2338" s="746"/>
      <c r="F2338" s="746"/>
      <c r="G2338" s="746"/>
      <c r="H2338" s="746"/>
    </row>
    <row r="2339" spans="1:8" ht="16.5" outlineLevel="1" thickBot="1">
      <c r="A2339" s="87"/>
      <c r="B2339" s="666"/>
      <c r="C2339" s="231"/>
      <c r="D2339" s="231"/>
      <c r="E2339" s="231"/>
      <c r="F2339" s="231"/>
      <c r="G2339" s="231"/>
      <c r="H2339" s="231"/>
    </row>
    <row r="2340" spans="1:8" ht="15.75" customHeight="1" outlineLevel="1">
      <c r="A2340" s="750" t="s">
        <v>397</v>
      </c>
      <c r="B2340" s="753" t="s">
        <v>649</v>
      </c>
      <c r="C2340" s="756" t="s">
        <v>719</v>
      </c>
      <c r="D2340" s="756"/>
      <c r="E2340" s="756"/>
      <c r="F2340" s="756"/>
      <c r="G2340" s="757" t="s">
        <v>629</v>
      </c>
      <c r="H2340" s="759" t="s">
        <v>630</v>
      </c>
    </row>
    <row r="2341" spans="1:8" outlineLevel="1">
      <c r="A2341" s="751"/>
      <c r="B2341" s="754"/>
      <c r="C2341" s="704"/>
      <c r="D2341" s="704"/>
      <c r="E2341" s="704"/>
      <c r="F2341" s="704"/>
      <c r="G2341" s="703"/>
      <c r="H2341" s="760"/>
    </row>
    <row r="2342" spans="1:8" ht="32.25" outlineLevel="1" thickBot="1">
      <c r="A2342" s="752"/>
      <c r="B2342" s="755"/>
      <c r="C2342" s="88" t="s">
        <v>631</v>
      </c>
      <c r="D2342" s="88" t="s">
        <v>632</v>
      </c>
      <c r="E2342" s="88" t="s">
        <v>631</v>
      </c>
      <c r="F2342" s="88" t="s">
        <v>632</v>
      </c>
      <c r="G2342" s="758"/>
      <c r="H2342" s="761"/>
    </row>
    <row r="2343" spans="1:8" outlineLevel="1">
      <c r="A2343" s="89">
        <v>1</v>
      </c>
      <c r="B2343" s="604">
        <v>2</v>
      </c>
      <c r="C2343" s="90">
        <v>3</v>
      </c>
      <c r="D2343" s="90">
        <v>4</v>
      </c>
      <c r="E2343" s="90"/>
      <c r="F2343" s="90"/>
      <c r="G2343" s="91">
        <v>5</v>
      </c>
      <c r="H2343" s="604">
        <v>6</v>
      </c>
    </row>
    <row r="2344" spans="1:8" outlineLevel="1">
      <c r="A2344" s="89">
        <v>1</v>
      </c>
      <c r="B2344" s="92" t="s">
        <v>598</v>
      </c>
      <c r="C2344" s="93"/>
      <c r="D2344" s="93"/>
      <c r="E2344" s="94"/>
      <c r="F2344" s="94"/>
      <c r="G2344" s="95"/>
      <c r="H2344" s="663"/>
    </row>
    <row r="2345" spans="1:8" outlineLevel="1">
      <c r="A2345" s="96" t="s">
        <v>399</v>
      </c>
      <c r="B2345" s="237" t="s">
        <v>599</v>
      </c>
      <c r="C2345" s="97" t="s">
        <v>9</v>
      </c>
      <c r="D2345" s="97" t="s">
        <v>169</v>
      </c>
      <c r="E2345" s="94"/>
      <c r="F2345" s="94"/>
      <c r="G2345" s="94">
        <v>100</v>
      </c>
      <c r="H2345" s="79"/>
    </row>
    <row r="2346" spans="1:8" outlineLevel="1">
      <c r="A2346" s="97" t="s">
        <v>400</v>
      </c>
      <c r="B2346" s="236" t="s">
        <v>329</v>
      </c>
      <c r="C2346" s="97" t="s">
        <v>170</v>
      </c>
      <c r="D2346" s="97" t="s">
        <v>326</v>
      </c>
      <c r="E2346" s="94"/>
      <c r="F2346" s="94"/>
      <c r="G2346" s="94">
        <v>100</v>
      </c>
      <c r="H2346" s="79"/>
    </row>
    <row r="2347" spans="1:8" ht="31.5" outlineLevel="1">
      <c r="A2347" s="97" t="s">
        <v>411</v>
      </c>
      <c r="B2347" s="236" t="s">
        <v>730</v>
      </c>
      <c r="C2347" s="97" t="s">
        <v>170</v>
      </c>
      <c r="D2347" s="97" t="s">
        <v>326</v>
      </c>
      <c r="E2347" s="94"/>
      <c r="F2347" s="94"/>
      <c r="G2347" s="94">
        <v>100</v>
      </c>
      <c r="H2347" s="79"/>
    </row>
    <row r="2348" spans="1:8" ht="63" outlineLevel="1">
      <c r="A2348" s="98" t="s">
        <v>422</v>
      </c>
      <c r="B2348" s="99" t="s">
        <v>731</v>
      </c>
      <c r="C2348" s="97" t="s">
        <v>172</v>
      </c>
      <c r="D2348" s="97" t="s">
        <v>175</v>
      </c>
      <c r="E2348" s="94"/>
      <c r="F2348" s="94"/>
      <c r="G2348" s="94">
        <v>100</v>
      </c>
      <c r="H2348" s="79"/>
    </row>
    <row r="2349" spans="1:8" ht="31.5" outlineLevel="1">
      <c r="A2349" s="98" t="s">
        <v>732</v>
      </c>
      <c r="B2349" s="99" t="s">
        <v>733</v>
      </c>
      <c r="C2349" s="97" t="s">
        <v>328</v>
      </c>
      <c r="D2349" s="97" t="s">
        <v>175</v>
      </c>
      <c r="E2349" s="94"/>
      <c r="F2349" s="94"/>
      <c r="G2349" s="94">
        <v>100</v>
      </c>
      <c r="H2349" s="79"/>
    </row>
    <row r="2350" spans="1:8" outlineLevel="1">
      <c r="A2350" s="98" t="s">
        <v>734</v>
      </c>
      <c r="B2350" s="99" t="s">
        <v>735</v>
      </c>
      <c r="C2350" s="97" t="s">
        <v>175</v>
      </c>
      <c r="D2350" s="97" t="s">
        <v>482</v>
      </c>
      <c r="E2350" s="94"/>
      <c r="F2350" s="94"/>
      <c r="G2350" s="94">
        <v>100</v>
      </c>
      <c r="H2350" s="79"/>
    </row>
    <row r="2351" spans="1:8" outlineLevel="1">
      <c r="A2351" s="100">
        <v>2</v>
      </c>
      <c r="B2351" s="101" t="s">
        <v>440</v>
      </c>
      <c r="C2351" s="97"/>
      <c r="D2351" s="97"/>
      <c r="E2351" s="94"/>
      <c r="F2351" s="94"/>
      <c r="G2351" s="94"/>
      <c r="H2351" s="79"/>
    </row>
    <row r="2352" spans="1:8" ht="31.5" outlineLevel="1">
      <c r="A2352" s="98" t="s">
        <v>402</v>
      </c>
      <c r="B2352" s="99" t="s">
        <v>736</v>
      </c>
      <c r="C2352" s="97" t="s">
        <v>482</v>
      </c>
      <c r="D2352" s="97" t="s">
        <v>176</v>
      </c>
      <c r="E2352" s="94"/>
      <c r="F2352" s="94"/>
      <c r="G2352" s="94">
        <v>100</v>
      </c>
      <c r="H2352" s="79"/>
    </row>
    <row r="2353" spans="1:8" ht="46.5" customHeight="1" outlineLevel="1">
      <c r="A2353" s="98" t="s">
        <v>403</v>
      </c>
      <c r="B2353" s="99" t="s">
        <v>641</v>
      </c>
      <c r="C2353" s="97" t="s">
        <v>482</v>
      </c>
      <c r="D2353" s="97" t="s">
        <v>176</v>
      </c>
      <c r="E2353" s="94"/>
      <c r="F2353" s="94"/>
      <c r="G2353" s="94">
        <v>100</v>
      </c>
      <c r="H2353" s="79"/>
    </row>
    <row r="2354" spans="1:8" ht="31.5" outlineLevel="1">
      <c r="A2354" s="98" t="s">
        <v>404</v>
      </c>
      <c r="B2354" s="99" t="s">
        <v>642</v>
      </c>
      <c r="C2354" s="97" t="s">
        <v>482</v>
      </c>
      <c r="D2354" s="97" t="s">
        <v>176</v>
      </c>
      <c r="E2354" s="94"/>
      <c r="F2354" s="94"/>
      <c r="G2354" s="94">
        <v>100</v>
      </c>
      <c r="H2354" s="79"/>
    </row>
    <row r="2355" spans="1:8" ht="47.25" outlineLevel="1">
      <c r="A2355" s="100">
        <v>3</v>
      </c>
      <c r="B2355" s="101" t="s">
        <v>313</v>
      </c>
      <c r="C2355" s="97"/>
      <c r="D2355" s="97"/>
      <c r="E2355" s="94"/>
      <c r="F2355" s="94"/>
      <c r="G2355" s="94"/>
      <c r="H2355" s="79"/>
    </row>
    <row r="2356" spans="1:8" ht="31.5" outlineLevel="1">
      <c r="A2356" s="98" t="s">
        <v>441</v>
      </c>
      <c r="B2356" s="99" t="s">
        <v>314</v>
      </c>
      <c r="C2356" s="97" t="s">
        <v>176</v>
      </c>
      <c r="D2356" s="97" t="s">
        <v>177</v>
      </c>
      <c r="E2356" s="94"/>
      <c r="F2356" s="94"/>
      <c r="G2356" s="94">
        <v>100</v>
      </c>
      <c r="H2356" s="79"/>
    </row>
    <row r="2357" spans="1:8" outlineLevel="1">
      <c r="A2357" s="98" t="s">
        <v>359</v>
      </c>
      <c r="B2357" s="99" t="s">
        <v>315</v>
      </c>
      <c r="C2357" s="97" t="s">
        <v>1185</v>
      </c>
      <c r="D2357" s="97" t="s">
        <v>467</v>
      </c>
      <c r="E2357" s="94"/>
      <c r="F2357" s="94"/>
      <c r="G2357" s="94">
        <v>100</v>
      </c>
      <c r="H2357" s="79"/>
    </row>
    <row r="2358" spans="1:8" outlineLevel="1">
      <c r="A2358" s="98" t="s">
        <v>361</v>
      </c>
      <c r="B2358" s="99" t="s">
        <v>316</v>
      </c>
      <c r="C2358" s="97" t="s">
        <v>468</v>
      </c>
      <c r="D2358" s="97" t="s">
        <v>469</v>
      </c>
      <c r="E2358" s="94"/>
      <c r="F2358" s="94"/>
      <c r="G2358" s="94">
        <v>100</v>
      </c>
      <c r="H2358" s="79"/>
    </row>
    <row r="2359" spans="1:8" outlineLevel="1">
      <c r="A2359" s="98" t="s">
        <v>317</v>
      </c>
      <c r="B2359" s="99" t="s">
        <v>318</v>
      </c>
      <c r="C2359" s="97" t="s">
        <v>469</v>
      </c>
      <c r="D2359" s="97" t="s">
        <v>470</v>
      </c>
      <c r="E2359" s="94"/>
      <c r="F2359" s="94"/>
      <c r="G2359" s="94">
        <v>100</v>
      </c>
      <c r="H2359" s="79"/>
    </row>
    <row r="2360" spans="1:8" outlineLevel="1">
      <c r="A2360" s="98" t="s">
        <v>319</v>
      </c>
      <c r="B2360" s="99" t="s">
        <v>320</v>
      </c>
      <c r="C2360" s="97" t="s">
        <v>470</v>
      </c>
      <c r="D2360" s="97" t="s">
        <v>471</v>
      </c>
      <c r="E2360" s="94"/>
      <c r="F2360" s="94"/>
      <c r="G2360" s="94">
        <v>100</v>
      </c>
      <c r="H2360" s="79"/>
    </row>
    <row r="2361" spans="1:8" outlineLevel="1">
      <c r="A2361" s="100">
        <v>4</v>
      </c>
      <c r="B2361" s="101" t="s">
        <v>623</v>
      </c>
      <c r="C2361" s="97"/>
      <c r="D2361" s="97"/>
      <c r="E2361" s="94"/>
      <c r="F2361" s="94"/>
      <c r="G2361" s="94">
        <v>100</v>
      </c>
      <c r="H2361" s="79"/>
    </row>
    <row r="2362" spans="1:8" ht="31.5" outlineLevel="1">
      <c r="A2362" s="97" t="s">
        <v>406</v>
      </c>
      <c r="B2362" s="236" t="s">
        <v>321</v>
      </c>
      <c r="C2362" s="97" t="s">
        <v>471</v>
      </c>
      <c r="D2362" s="97" t="s">
        <v>471</v>
      </c>
      <c r="E2362" s="94"/>
      <c r="F2362" s="94"/>
      <c r="G2362" s="94">
        <v>100</v>
      </c>
      <c r="H2362" s="79"/>
    </row>
    <row r="2363" spans="1:8" ht="63" outlineLevel="1">
      <c r="A2363" s="97" t="s">
        <v>407</v>
      </c>
      <c r="B2363" s="236" t="s">
        <v>621</v>
      </c>
      <c r="C2363" s="97" t="s">
        <v>471</v>
      </c>
      <c r="D2363" s="97" t="s">
        <v>471</v>
      </c>
      <c r="E2363" s="94"/>
      <c r="F2363" s="94"/>
      <c r="G2363" s="94">
        <v>100</v>
      </c>
      <c r="H2363" s="79"/>
    </row>
    <row r="2364" spans="1:8" ht="31.5" outlineLevel="1">
      <c r="A2364" s="97" t="s">
        <v>408</v>
      </c>
      <c r="B2364" s="236" t="s">
        <v>764</v>
      </c>
      <c r="C2364" s="97" t="s">
        <v>471</v>
      </c>
      <c r="D2364" s="97" t="s">
        <v>472</v>
      </c>
      <c r="E2364" s="94"/>
      <c r="F2364" s="94"/>
      <c r="G2364" s="94">
        <v>100</v>
      </c>
      <c r="H2364" s="79"/>
    </row>
    <row r="2365" spans="1:8" ht="31.5" outlineLevel="1">
      <c r="A2365" s="97" t="s">
        <v>222</v>
      </c>
      <c r="B2365" s="236" t="s">
        <v>765</v>
      </c>
      <c r="C2365" s="97" t="s">
        <v>327</v>
      </c>
      <c r="D2365" s="97" t="s">
        <v>472</v>
      </c>
      <c r="E2365" s="94"/>
      <c r="F2365" s="94"/>
      <c r="G2365" s="94">
        <v>100</v>
      </c>
      <c r="H2365" s="79"/>
    </row>
    <row r="2366" spans="1:8" outlineLevel="1">
      <c r="G2366" s="154" t="s">
        <v>937</v>
      </c>
      <c r="H2366" s="154" t="s">
        <v>378</v>
      </c>
    </row>
    <row r="2367" spans="1:8" outlineLevel="1">
      <c r="H2367" s="154" t="s">
        <v>709</v>
      </c>
    </row>
    <row r="2368" spans="1:8" outlineLevel="1">
      <c r="H2368" s="154" t="s">
        <v>266</v>
      </c>
    </row>
    <row r="2369" spans="1:8" outlineLevel="1">
      <c r="H2369" s="154"/>
    </row>
    <row r="2370" spans="1:8" ht="15.75" customHeight="1" outlineLevel="1">
      <c r="A2370" s="742" t="s">
        <v>628</v>
      </c>
      <c r="B2370" s="742"/>
      <c r="C2370" s="742"/>
      <c r="D2370" s="742"/>
      <c r="E2370" s="742"/>
      <c r="F2370" s="742"/>
      <c r="G2370" s="742"/>
      <c r="H2370" s="742"/>
    </row>
    <row r="2371" spans="1:8" ht="15.75" customHeight="1" outlineLevel="1">
      <c r="A2371" s="742" t="s">
        <v>455</v>
      </c>
      <c r="B2371" s="742"/>
      <c r="C2371" s="742"/>
      <c r="D2371" s="742"/>
      <c r="E2371" s="742"/>
      <c r="F2371" s="742"/>
      <c r="G2371" s="742"/>
      <c r="H2371" s="742"/>
    </row>
    <row r="2372" spans="1:8" outlineLevel="1">
      <c r="H2372" s="154" t="s">
        <v>322</v>
      </c>
    </row>
    <row r="2373" spans="1:8" outlineLevel="1">
      <c r="H2373" s="154" t="s">
        <v>323</v>
      </c>
    </row>
    <row r="2374" spans="1:8" outlineLevel="1">
      <c r="H2374" s="154" t="s">
        <v>324</v>
      </c>
    </row>
    <row r="2375" spans="1:8" outlineLevel="1">
      <c r="H2375" s="230" t="s">
        <v>325</v>
      </c>
    </row>
    <row r="2376" spans="1:8" outlineLevel="1">
      <c r="H2376" s="154" t="s">
        <v>2331</v>
      </c>
    </row>
    <row r="2377" spans="1:8" outlineLevel="1">
      <c r="H2377" s="154" t="s">
        <v>261</v>
      </c>
    </row>
    <row r="2378" spans="1:8" outlineLevel="1">
      <c r="A2378" s="86"/>
    </row>
    <row r="2379" spans="1:8" ht="28.5" customHeight="1" outlineLevel="1">
      <c r="A2379" s="743" t="s">
        <v>392</v>
      </c>
      <c r="B2379" s="744"/>
      <c r="C2379" s="744"/>
      <c r="D2379" s="744"/>
      <c r="E2379" s="744"/>
      <c r="F2379" s="744"/>
      <c r="G2379" s="744"/>
      <c r="H2379" s="744"/>
    </row>
    <row r="2380" spans="1:8" outlineLevel="1">
      <c r="A2380" s="745"/>
      <c r="B2380" s="745"/>
      <c r="C2380" s="745"/>
      <c r="D2380" s="745"/>
      <c r="E2380" s="745"/>
      <c r="F2380" s="745"/>
      <c r="G2380" s="745"/>
      <c r="H2380" s="745"/>
    </row>
    <row r="2381" spans="1:8" ht="15.75" customHeight="1" outlineLevel="1">
      <c r="A2381" s="746" t="s">
        <v>2332</v>
      </c>
      <c r="B2381" s="746"/>
      <c r="C2381" s="746"/>
      <c r="D2381" s="746"/>
      <c r="E2381" s="746"/>
      <c r="F2381" s="746"/>
      <c r="G2381" s="746"/>
      <c r="H2381" s="746"/>
    </row>
    <row r="2382" spans="1:8" ht="16.5" outlineLevel="1" thickBot="1">
      <c r="A2382" s="87"/>
      <c r="B2382" s="666"/>
      <c r="C2382" s="231"/>
      <c r="D2382" s="231"/>
      <c r="E2382" s="231"/>
      <c r="F2382" s="231"/>
      <c r="G2382" s="231"/>
      <c r="H2382" s="231"/>
    </row>
    <row r="2383" spans="1:8" ht="15.75" customHeight="1" outlineLevel="1">
      <c r="A2383" s="750" t="s">
        <v>397</v>
      </c>
      <c r="B2383" s="753" t="s">
        <v>649</v>
      </c>
      <c r="C2383" s="756" t="s">
        <v>719</v>
      </c>
      <c r="D2383" s="756"/>
      <c r="E2383" s="756"/>
      <c r="F2383" s="756"/>
      <c r="G2383" s="757" t="s">
        <v>629</v>
      </c>
      <c r="H2383" s="759" t="s">
        <v>630</v>
      </c>
    </row>
    <row r="2384" spans="1:8" outlineLevel="1">
      <c r="A2384" s="751"/>
      <c r="B2384" s="754"/>
      <c r="C2384" s="704"/>
      <c r="D2384" s="704"/>
      <c r="E2384" s="704"/>
      <c r="F2384" s="704"/>
      <c r="G2384" s="703"/>
      <c r="H2384" s="760"/>
    </row>
    <row r="2385" spans="1:8" ht="32.25" outlineLevel="1" thickBot="1">
      <c r="A2385" s="752"/>
      <c r="B2385" s="755"/>
      <c r="C2385" s="88" t="s">
        <v>631</v>
      </c>
      <c r="D2385" s="88" t="s">
        <v>632</v>
      </c>
      <c r="E2385" s="88" t="s">
        <v>631</v>
      </c>
      <c r="F2385" s="88" t="s">
        <v>632</v>
      </c>
      <c r="G2385" s="758"/>
      <c r="H2385" s="761"/>
    </row>
    <row r="2386" spans="1:8" outlineLevel="1">
      <c r="A2386" s="89">
        <v>1</v>
      </c>
      <c r="B2386" s="604">
        <v>2</v>
      </c>
      <c r="C2386" s="90">
        <v>3</v>
      </c>
      <c r="D2386" s="90">
        <v>4</v>
      </c>
      <c r="E2386" s="90"/>
      <c r="F2386" s="90"/>
      <c r="G2386" s="91">
        <v>5</v>
      </c>
      <c r="H2386" s="604">
        <v>6</v>
      </c>
    </row>
    <row r="2387" spans="1:8" outlineLevel="1">
      <c r="A2387" s="89">
        <v>1</v>
      </c>
      <c r="B2387" s="92" t="s">
        <v>598</v>
      </c>
      <c r="C2387" s="93"/>
      <c r="D2387" s="93"/>
      <c r="E2387" s="94"/>
      <c r="F2387" s="94"/>
      <c r="G2387" s="95"/>
      <c r="H2387" s="663"/>
    </row>
    <row r="2388" spans="1:8" outlineLevel="1">
      <c r="A2388" s="96" t="s">
        <v>399</v>
      </c>
      <c r="B2388" s="237" t="s">
        <v>599</v>
      </c>
      <c r="C2388" s="97" t="s">
        <v>9</v>
      </c>
      <c r="D2388" s="97" t="s">
        <v>169</v>
      </c>
      <c r="E2388" s="94"/>
      <c r="F2388" s="94"/>
      <c r="G2388" s="94">
        <v>100</v>
      </c>
      <c r="H2388" s="79"/>
    </row>
    <row r="2389" spans="1:8" outlineLevel="1">
      <c r="A2389" s="97" t="s">
        <v>400</v>
      </c>
      <c r="B2389" s="236" t="s">
        <v>329</v>
      </c>
      <c r="C2389" s="97" t="s">
        <v>170</v>
      </c>
      <c r="D2389" s="97" t="s">
        <v>326</v>
      </c>
      <c r="E2389" s="94"/>
      <c r="F2389" s="94"/>
      <c r="G2389" s="94">
        <v>100</v>
      </c>
      <c r="H2389" s="79"/>
    </row>
    <row r="2390" spans="1:8" ht="31.5" outlineLevel="1">
      <c r="A2390" s="97" t="s">
        <v>411</v>
      </c>
      <c r="B2390" s="236" t="s">
        <v>730</v>
      </c>
      <c r="C2390" s="97" t="s">
        <v>170</v>
      </c>
      <c r="D2390" s="97" t="s">
        <v>326</v>
      </c>
      <c r="E2390" s="94"/>
      <c r="F2390" s="94"/>
      <c r="G2390" s="94">
        <v>100</v>
      </c>
      <c r="H2390" s="79"/>
    </row>
    <row r="2391" spans="1:8" ht="63" outlineLevel="1">
      <c r="A2391" s="98" t="s">
        <v>422</v>
      </c>
      <c r="B2391" s="99" t="s">
        <v>731</v>
      </c>
      <c r="C2391" s="97" t="s">
        <v>172</v>
      </c>
      <c r="D2391" s="97" t="s">
        <v>175</v>
      </c>
      <c r="E2391" s="94"/>
      <c r="F2391" s="94"/>
      <c r="G2391" s="94">
        <v>100</v>
      </c>
      <c r="H2391" s="79"/>
    </row>
    <row r="2392" spans="1:8" ht="31.5" outlineLevel="1">
      <c r="A2392" s="98" t="s">
        <v>732</v>
      </c>
      <c r="B2392" s="99" t="s">
        <v>733</v>
      </c>
      <c r="C2392" s="97" t="s">
        <v>328</v>
      </c>
      <c r="D2392" s="97" t="s">
        <v>175</v>
      </c>
      <c r="E2392" s="94"/>
      <c r="F2392" s="94"/>
      <c r="G2392" s="94">
        <v>100</v>
      </c>
      <c r="H2392" s="79"/>
    </row>
    <row r="2393" spans="1:8" outlineLevel="1">
      <c r="A2393" s="98" t="s">
        <v>734</v>
      </c>
      <c r="B2393" s="99" t="s">
        <v>735</v>
      </c>
      <c r="C2393" s="97" t="s">
        <v>175</v>
      </c>
      <c r="D2393" s="97" t="s">
        <v>482</v>
      </c>
      <c r="E2393" s="94"/>
      <c r="F2393" s="94"/>
      <c r="G2393" s="94">
        <v>100</v>
      </c>
      <c r="H2393" s="79"/>
    </row>
    <row r="2394" spans="1:8" outlineLevel="1">
      <c r="A2394" s="100">
        <v>2</v>
      </c>
      <c r="B2394" s="101" t="s">
        <v>440</v>
      </c>
      <c r="C2394" s="97"/>
      <c r="D2394" s="97"/>
      <c r="E2394" s="94"/>
      <c r="F2394" s="94"/>
      <c r="G2394" s="94"/>
      <c r="H2394" s="79"/>
    </row>
    <row r="2395" spans="1:8" ht="31.5" outlineLevel="1">
      <c r="A2395" s="98" t="s">
        <v>402</v>
      </c>
      <c r="B2395" s="99" t="s">
        <v>736</v>
      </c>
      <c r="C2395" s="97" t="s">
        <v>482</v>
      </c>
      <c r="D2395" s="97" t="s">
        <v>176</v>
      </c>
      <c r="E2395" s="94"/>
      <c r="F2395" s="94"/>
      <c r="G2395" s="94">
        <v>100</v>
      </c>
      <c r="H2395" s="79"/>
    </row>
    <row r="2396" spans="1:8" ht="63" outlineLevel="1">
      <c r="A2396" s="98" t="s">
        <v>403</v>
      </c>
      <c r="B2396" s="99" t="s">
        <v>641</v>
      </c>
      <c r="C2396" s="97" t="s">
        <v>482</v>
      </c>
      <c r="D2396" s="97" t="s">
        <v>176</v>
      </c>
      <c r="E2396" s="94"/>
      <c r="F2396" s="94"/>
      <c r="G2396" s="94">
        <v>100</v>
      </c>
      <c r="H2396" s="79"/>
    </row>
    <row r="2397" spans="1:8" ht="31.5" outlineLevel="1">
      <c r="A2397" s="98" t="s">
        <v>404</v>
      </c>
      <c r="B2397" s="99" t="s">
        <v>642</v>
      </c>
      <c r="C2397" s="97" t="s">
        <v>482</v>
      </c>
      <c r="D2397" s="97" t="s">
        <v>176</v>
      </c>
      <c r="E2397" s="94"/>
      <c r="F2397" s="94"/>
      <c r="G2397" s="94">
        <v>100</v>
      </c>
      <c r="H2397" s="79"/>
    </row>
    <row r="2398" spans="1:8" ht="47.25" outlineLevel="1">
      <c r="A2398" s="100">
        <v>3</v>
      </c>
      <c r="B2398" s="101" t="s">
        <v>313</v>
      </c>
      <c r="C2398" s="97"/>
      <c r="D2398" s="97"/>
      <c r="E2398" s="94"/>
      <c r="F2398" s="94"/>
      <c r="G2398" s="94"/>
      <c r="H2398" s="79"/>
    </row>
    <row r="2399" spans="1:8" ht="31.5" outlineLevel="1">
      <c r="A2399" s="98" t="s">
        <v>441</v>
      </c>
      <c r="B2399" s="99" t="s">
        <v>314</v>
      </c>
      <c r="C2399" s="97" t="s">
        <v>176</v>
      </c>
      <c r="D2399" s="97" t="s">
        <v>177</v>
      </c>
      <c r="E2399" s="94"/>
      <c r="F2399" s="94"/>
      <c r="G2399" s="94">
        <v>100</v>
      </c>
      <c r="H2399" s="79"/>
    </row>
    <row r="2400" spans="1:8" outlineLevel="1">
      <c r="A2400" s="98" t="s">
        <v>359</v>
      </c>
      <c r="B2400" s="99" t="s">
        <v>315</v>
      </c>
      <c r="C2400" s="97" t="s">
        <v>1185</v>
      </c>
      <c r="D2400" s="97" t="s">
        <v>467</v>
      </c>
      <c r="E2400" s="94"/>
      <c r="F2400" s="94"/>
      <c r="G2400" s="94">
        <v>100</v>
      </c>
      <c r="H2400" s="79"/>
    </row>
    <row r="2401" spans="1:8" outlineLevel="1">
      <c r="A2401" s="98" t="s">
        <v>361</v>
      </c>
      <c r="B2401" s="99" t="s">
        <v>316</v>
      </c>
      <c r="C2401" s="97" t="s">
        <v>468</v>
      </c>
      <c r="D2401" s="97" t="s">
        <v>469</v>
      </c>
      <c r="E2401" s="94"/>
      <c r="F2401" s="94"/>
      <c r="G2401" s="94">
        <v>100</v>
      </c>
      <c r="H2401" s="79"/>
    </row>
    <row r="2402" spans="1:8" outlineLevel="1">
      <c r="A2402" s="98" t="s">
        <v>317</v>
      </c>
      <c r="B2402" s="99" t="s">
        <v>318</v>
      </c>
      <c r="C2402" s="97" t="s">
        <v>469</v>
      </c>
      <c r="D2402" s="97" t="s">
        <v>470</v>
      </c>
      <c r="E2402" s="94"/>
      <c r="F2402" s="94"/>
      <c r="G2402" s="94">
        <v>100</v>
      </c>
      <c r="H2402" s="79"/>
    </row>
    <row r="2403" spans="1:8" outlineLevel="1">
      <c r="A2403" s="98" t="s">
        <v>319</v>
      </c>
      <c r="B2403" s="99" t="s">
        <v>320</v>
      </c>
      <c r="C2403" s="97" t="s">
        <v>470</v>
      </c>
      <c r="D2403" s="97" t="s">
        <v>471</v>
      </c>
      <c r="E2403" s="94"/>
      <c r="F2403" s="94"/>
      <c r="G2403" s="94">
        <v>100</v>
      </c>
      <c r="H2403" s="79"/>
    </row>
    <row r="2404" spans="1:8" outlineLevel="1">
      <c r="A2404" s="100">
        <v>4</v>
      </c>
      <c r="B2404" s="101" t="s">
        <v>623</v>
      </c>
      <c r="C2404" s="97"/>
      <c r="D2404" s="97"/>
      <c r="E2404" s="94"/>
      <c r="F2404" s="94"/>
      <c r="G2404" s="94">
        <v>100</v>
      </c>
      <c r="H2404" s="79"/>
    </row>
    <row r="2405" spans="1:8" ht="31.5" outlineLevel="1">
      <c r="A2405" s="97" t="s">
        <v>406</v>
      </c>
      <c r="B2405" s="236" t="s">
        <v>321</v>
      </c>
      <c r="C2405" s="97" t="s">
        <v>471</v>
      </c>
      <c r="D2405" s="97" t="s">
        <v>471</v>
      </c>
      <c r="E2405" s="94"/>
      <c r="F2405" s="94"/>
      <c r="G2405" s="94">
        <v>100</v>
      </c>
      <c r="H2405" s="79"/>
    </row>
    <row r="2406" spans="1:8" ht="63" outlineLevel="1">
      <c r="A2406" s="97" t="s">
        <v>407</v>
      </c>
      <c r="B2406" s="236" t="s">
        <v>621</v>
      </c>
      <c r="C2406" s="97" t="s">
        <v>471</v>
      </c>
      <c r="D2406" s="97" t="s">
        <v>471</v>
      </c>
      <c r="E2406" s="94"/>
      <c r="F2406" s="94"/>
      <c r="G2406" s="94">
        <v>100</v>
      </c>
      <c r="H2406" s="79"/>
    </row>
    <row r="2407" spans="1:8" ht="31.5" outlineLevel="1">
      <c r="A2407" s="97" t="s">
        <v>408</v>
      </c>
      <c r="B2407" s="236" t="s">
        <v>764</v>
      </c>
      <c r="C2407" s="97" t="s">
        <v>471</v>
      </c>
      <c r="D2407" s="97" t="s">
        <v>472</v>
      </c>
      <c r="E2407" s="94"/>
      <c r="F2407" s="94"/>
      <c r="G2407" s="94">
        <v>100</v>
      </c>
      <c r="H2407" s="79"/>
    </row>
    <row r="2408" spans="1:8" ht="31.5" outlineLevel="1">
      <c r="A2408" s="97" t="s">
        <v>222</v>
      </c>
      <c r="B2408" s="236" t="s">
        <v>765</v>
      </c>
      <c r="C2408" s="97" t="s">
        <v>327</v>
      </c>
      <c r="D2408" s="97" t="s">
        <v>472</v>
      </c>
      <c r="E2408" s="94"/>
      <c r="F2408" s="94"/>
      <c r="G2408" s="94">
        <v>100</v>
      </c>
      <c r="H2408" s="79"/>
    </row>
    <row r="2409" spans="1:8" outlineLevel="1">
      <c r="G2409" s="154" t="s">
        <v>938</v>
      </c>
      <c r="H2409" s="154" t="s">
        <v>378</v>
      </c>
    </row>
    <row r="2410" spans="1:8" outlineLevel="1">
      <c r="H2410" s="154" t="s">
        <v>709</v>
      </c>
    </row>
    <row r="2411" spans="1:8" outlineLevel="1">
      <c r="H2411" s="154" t="s">
        <v>266</v>
      </c>
    </row>
    <row r="2412" spans="1:8" outlineLevel="1">
      <c r="H2412" s="154"/>
    </row>
    <row r="2413" spans="1:8" ht="15.75" customHeight="1" outlineLevel="1">
      <c r="A2413" s="742" t="s">
        <v>628</v>
      </c>
      <c r="B2413" s="742"/>
      <c r="C2413" s="742"/>
      <c r="D2413" s="742"/>
      <c r="E2413" s="742"/>
      <c r="F2413" s="742"/>
      <c r="G2413" s="742"/>
      <c r="H2413" s="742"/>
    </row>
    <row r="2414" spans="1:8" ht="15.75" customHeight="1" outlineLevel="1">
      <c r="A2414" s="742" t="s">
        <v>455</v>
      </c>
      <c r="B2414" s="742"/>
      <c r="C2414" s="742"/>
      <c r="D2414" s="742"/>
      <c r="E2414" s="742"/>
      <c r="F2414" s="742"/>
      <c r="G2414" s="742"/>
      <c r="H2414" s="742"/>
    </row>
    <row r="2415" spans="1:8" outlineLevel="1">
      <c r="H2415" s="154" t="s">
        <v>322</v>
      </c>
    </row>
    <row r="2416" spans="1:8" outlineLevel="1">
      <c r="H2416" s="154" t="s">
        <v>323</v>
      </c>
    </row>
    <row r="2417" spans="1:8" outlineLevel="1">
      <c r="H2417" s="154" t="s">
        <v>324</v>
      </c>
    </row>
    <row r="2418" spans="1:8" outlineLevel="1">
      <c r="H2418" s="230" t="s">
        <v>325</v>
      </c>
    </row>
    <row r="2419" spans="1:8" outlineLevel="1">
      <c r="H2419" s="154" t="s">
        <v>2331</v>
      </c>
    </row>
    <row r="2420" spans="1:8" outlineLevel="1">
      <c r="H2420" s="154" t="s">
        <v>261</v>
      </c>
    </row>
    <row r="2421" spans="1:8" outlineLevel="1">
      <c r="A2421" s="86"/>
    </row>
    <row r="2422" spans="1:8" ht="27.75" customHeight="1" outlineLevel="1">
      <c r="A2422" s="743" t="s">
        <v>1209</v>
      </c>
      <c r="B2422" s="744"/>
      <c r="C2422" s="744"/>
      <c r="D2422" s="744"/>
      <c r="E2422" s="744"/>
      <c r="F2422" s="744"/>
      <c r="G2422" s="744"/>
      <c r="H2422" s="744"/>
    </row>
    <row r="2423" spans="1:8" outlineLevel="1">
      <c r="A2423" s="745"/>
      <c r="B2423" s="745"/>
      <c r="C2423" s="745"/>
      <c r="D2423" s="745"/>
      <c r="E2423" s="745"/>
      <c r="F2423" s="745"/>
      <c r="G2423" s="745"/>
      <c r="H2423" s="745"/>
    </row>
    <row r="2424" spans="1:8" ht="15.75" customHeight="1" outlineLevel="1">
      <c r="A2424" s="746" t="s">
        <v>2332</v>
      </c>
      <c r="B2424" s="746"/>
      <c r="C2424" s="746"/>
      <c r="D2424" s="746"/>
      <c r="E2424" s="746"/>
      <c r="F2424" s="746"/>
      <c r="G2424" s="746"/>
      <c r="H2424" s="746"/>
    </row>
    <row r="2425" spans="1:8" ht="16.5" outlineLevel="1" thickBot="1">
      <c r="A2425" s="87"/>
      <c r="B2425" s="666"/>
      <c r="C2425" s="231"/>
      <c r="D2425" s="231"/>
      <c r="E2425" s="231"/>
      <c r="F2425" s="231"/>
      <c r="G2425" s="231"/>
      <c r="H2425" s="231"/>
    </row>
    <row r="2426" spans="1:8" ht="15.75" customHeight="1" outlineLevel="1">
      <c r="A2426" s="750" t="s">
        <v>397</v>
      </c>
      <c r="B2426" s="753" t="s">
        <v>649</v>
      </c>
      <c r="C2426" s="756" t="s">
        <v>719</v>
      </c>
      <c r="D2426" s="756"/>
      <c r="E2426" s="756"/>
      <c r="F2426" s="756"/>
      <c r="G2426" s="757" t="s">
        <v>629</v>
      </c>
      <c r="H2426" s="759" t="s">
        <v>630</v>
      </c>
    </row>
    <row r="2427" spans="1:8" outlineLevel="1">
      <c r="A2427" s="751"/>
      <c r="B2427" s="754"/>
      <c r="C2427" s="704"/>
      <c r="D2427" s="704"/>
      <c r="E2427" s="704"/>
      <c r="F2427" s="704"/>
      <c r="G2427" s="703"/>
      <c r="H2427" s="760"/>
    </row>
    <row r="2428" spans="1:8" ht="32.25" outlineLevel="1" thickBot="1">
      <c r="A2428" s="752"/>
      <c r="B2428" s="755"/>
      <c r="C2428" s="88" t="s">
        <v>631</v>
      </c>
      <c r="D2428" s="88" t="s">
        <v>632</v>
      </c>
      <c r="E2428" s="88" t="s">
        <v>631</v>
      </c>
      <c r="F2428" s="88" t="s">
        <v>632</v>
      </c>
      <c r="G2428" s="758"/>
      <c r="H2428" s="761"/>
    </row>
    <row r="2429" spans="1:8" outlineLevel="1">
      <c r="A2429" s="89">
        <v>1</v>
      </c>
      <c r="B2429" s="604">
        <v>2</v>
      </c>
      <c r="C2429" s="90">
        <v>3</v>
      </c>
      <c r="D2429" s="90">
        <v>4</v>
      </c>
      <c r="E2429" s="90"/>
      <c r="F2429" s="90"/>
      <c r="G2429" s="91">
        <v>5</v>
      </c>
      <c r="H2429" s="604">
        <v>6</v>
      </c>
    </row>
    <row r="2430" spans="1:8" outlineLevel="1">
      <c r="A2430" s="89">
        <v>1</v>
      </c>
      <c r="B2430" s="92" t="s">
        <v>598</v>
      </c>
      <c r="C2430" s="93"/>
      <c r="D2430" s="93"/>
      <c r="E2430" s="94"/>
      <c r="F2430" s="94"/>
      <c r="G2430" s="95"/>
      <c r="H2430" s="663"/>
    </row>
    <row r="2431" spans="1:8" outlineLevel="1">
      <c r="A2431" s="96" t="s">
        <v>399</v>
      </c>
      <c r="B2431" s="237" t="s">
        <v>599</v>
      </c>
      <c r="C2431" s="97" t="s">
        <v>9</v>
      </c>
      <c r="D2431" s="97" t="s">
        <v>169</v>
      </c>
      <c r="E2431" s="94"/>
      <c r="F2431" s="94"/>
      <c r="G2431" s="94">
        <v>100</v>
      </c>
      <c r="H2431" s="79"/>
    </row>
    <row r="2432" spans="1:8" outlineLevel="1">
      <c r="A2432" s="97" t="s">
        <v>400</v>
      </c>
      <c r="B2432" s="236" t="s">
        <v>329</v>
      </c>
      <c r="C2432" s="97" t="s">
        <v>170</v>
      </c>
      <c r="D2432" s="97" t="s">
        <v>326</v>
      </c>
      <c r="E2432" s="94"/>
      <c r="F2432" s="94"/>
      <c r="G2432" s="94">
        <v>100</v>
      </c>
      <c r="H2432" s="79"/>
    </row>
    <row r="2433" spans="1:8" ht="31.5" outlineLevel="1">
      <c r="A2433" s="97" t="s">
        <v>411</v>
      </c>
      <c r="B2433" s="236" t="s">
        <v>730</v>
      </c>
      <c r="C2433" s="97" t="s">
        <v>170</v>
      </c>
      <c r="D2433" s="97" t="s">
        <v>326</v>
      </c>
      <c r="E2433" s="94"/>
      <c r="F2433" s="94"/>
      <c r="G2433" s="94">
        <v>100</v>
      </c>
      <c r="H2433" s="79"/>
    </row>
    <row r="2434" spans="1:8" ht="63" outlineLevel="1">
      <c r="A2434" s="98" t="s">
        <v>422</v>
      </c>
      <c r="B2434" s="99" t="s">
        <v>731</v>
      </c>
      <c r="C2434" s="97" t="s">
        <v>172</v>
      </c>
      <c r="D2434" s="97" t="s">
        <v>175</v>
      </c>
      <c r="E2434" s="94"/>
      <c r="F2434" s="94"/>
      <c r="G2434" s="94">
        <v>100</v>
      </c>
      <c r="H2434" s="79"/>
    </row>
    <row r="2435" spans="1:8" ht="31.5" outlineLevel="1">
      <c r="A2435" s="98" t="s">
        <v>732</v>
      </c>
      <c r="B2435" s="99" t="s">
        <v>733</v>
      </c>
      <c r="C2435" s="97" t="s">
        <v>328</v>
      </c>
      <c r="D2435" s="97" t="s">
        <v>175</v>
      </c>
      <c r="E2435" s="94"/>
      <c r="F2435" s="94"/>
      <c r="G2435" s="94">
        <v>100</v>
      </c>
      <c r="H2435" s="79"/>
    </row>
    <row r="2436" spans="1:8" outlineLevel="1">
      <c r="A2436" s="98" t="s">
        <v>734</v>
      </c>
      <c r="B2436" s="99" t="s">
        <v>735</v>
      </c>
      <c r="C2436" s="97" t="s">
        <v>175</v>
      </c>
      <c r="D2436" s="97" t="s">
        <v>482</v>
      </c>
      <c r="E2436" s="94"/>
      <c r="F2436" s="94"/>
      <c r="G2436" s="94">
        <v>100</v>
      </c>
      <c r="H2436" s="79"/>
    </row>
    <row r="2437" spans="1:8" outlineLevel="1">
      <c r="A2437" s="100">
        <v>2</v>
      </c>
      <c r="B2437" s="101" t="s">
        <v>440</v>
      </c>
      <c r="C2437" s="97"/>
      <c r="D2437" s="97"/>
      <c r="E2437" s="94"/>
      <c r="F2437" s="94"/>
      <c r="G2437" s="94"/>
      <c r="H2437" s="79"/>
    </row>
    <row r="2438" spans="1:8" ht="31.5" outlineLevel="1">
      <c r="A2438" s="98" t="s">
        <v>402</v>
      </c>
      <c r="B2438" s="99" t="s">
        <v>736</v>
      </c>
      <c r="C2438" s="97" t="s">
        <v>482</v>
      </c>
      <c r="D2438" s="97" t="s">
        <v>176</v>
      </c>
      <c r="E2438" s="94"/>
      <c r="F2438" s="94"/>
      <c r="G2438" s="94">
        <v>100</v>
      </c>
      <c r="H2438" s="79"/>
    </row>
    <row r="2439" spans="1:8" ht="63" outlineLevel="1">
      <c r="A2439" s="98" t="s">
        <v>403</v>
      </c>
      <c r="B2439" s="99" t="s">
        <v>641</v>
      </c>
      <c r="C2439" s="97" t="s">
        <v>482</v>
      </c>
      <c r="D2439" s="97" t="s">
        <v>176</v>
      </c>
      <c r="E2439" s="94"/>
      <c r="F2439" s="94"/>
      <c r="G2439" s="94">
        <v>100</v>
      </c>
      <c r="H2439" s="79"/>
    </row>
    <row r="2440" spans="1:8" ht="31.5" outlineLevel="1">
      <c r="A2440" s="98" t="s">
        <v>404</v>
      </c>
      <c r="B2440" s="99" t="s">
        <v>642</v>
      </c>
      <c r="C2440" s="97" t="s">
        <v>482</v>
      </c>
      <c r="D2440" s="97" t="s">
        <v>176</v>
      </c>
      <c r="E2440" s="94"/>
      <c r="F2440" s="94"/>
      <c r="G2440" s="94">
        <v>100</v>
      </c>
      <c r="H2440" s="79"/>
    </row>
    <row r="2441" spans="1:8" ht="47.25" outlineLevel="1">
      <c r="A2441" s="100">
        <v>3</v>
      </c>
      <c r="B2441" s="101" t="s">
        <v>313</v>
      </c>
      <c r="C2441" s="97"/>
      <c r="D2441" s="97"/>
      <c r="E2441" s="94"/>
      <c r="F2441" s="94"/>
      <c r="G2441" s="94"/>
      <c r="H2441" s="79"/>
    </row>
    <row r="2442" spans="1:8" ht="31.5" outlineLevel="1">
      <c r="A2442" s="98" t="s">
        <v>441</v>
      </c>
      <c r="B2442" s="99" t="s">
        <v>314</v>
      </c>
      <c r="C2442" s="97" t="s">
        <v>176</v>
      </c>
      <c r="D2442" s="97" t="s">
        <v>177</v>
      </c>
      <c r="E2442" s="94"/>
      <c r="F2442" s="94"/>
      <c r="G2442" s="94">
        <v>100</v>
      </c>
      <c r="H2442" s="79"/>
    </row>
    <row r="2443" spans="1:8" outlineLevel="1">
      <c r="A2443" s="98" t="s">
        <v>359</v>
      </c>
      <c r="B2443" s="99" t="s">
        <v>315</v>
      </c>
      <c r="C2443" s="97" t="s">
        <v>1185</v>
      </c>
      <c r="D2443" s="97" t="s">
        <v>467</v>
      </c>
      <c r="E2443" s="94"/>
      <c r="F2443" s="94"/>
      <c r="G2443" s="94">
        <v>100</v>
      </c>
      <c r="H2443" s="79"/>
    </row>
    <row r="2444" spans="1:8" outlineLevel="1">
      <c r="A2444" s="98" t="s">
        <v>361</v>
      </c>
      <c r="B2444" s="99" t="s">
        <v>316</v>
      </c>
      <c r="C2444" s="97" t="s">
        <v>468</v>
      </c>
      <c r="D2444" s="97" t="s">
        <v>469</v>
      </c>
      <c r="E2444" s="94"/>
      <c r="F2444" s="94"/>
      <c r="G2444" s="94">
        <v>100</v>
      </c>
      <c r="H2444" s="79"/>
    </row>
    <row r="2445" spans="1:8" outlineLevel="1">
      <c r="A2445" s="98" t="s">
        <v>317</v>
      </c>
      <c r="B2445" s="99" t="s">
        <v>318</v>
      </c>
      <c r="C2445" s="97" t="s">
        <v>469</v>
      </c>
      <c r="D2445" s="97" t="s">
        <v>470</v>
      </c>
      <c r="E2445" s="94"/>
      <c r="F2445" s="94"/>
      <c r="G2445" s="94">
        <v>100</v>
      </c>
      <c r="H2445" s="79"/>
    </row>
    <row r="2446" spans="1:8" outlineLevel="1">
      <c r="A2446" s="98" t="s">
        <v>319</v>
      </c>
      <c r="B2446" s="99" t="s">
        <v>320</v>
      </c>
      <c r="C2446" s="97" t="s">
        <v>470</v>
      </c>
      <c r="D2446" s="97" t="s">
        <v>471</v>
      </c>
      <c r="E2446" s="94"/>
      <c r="F2446" s="94"/>
      <c r="G2446" s="94">
        <v>100</v>
      </c>
      <c r="H2446" s="79"/>
    </row>
    <row r="2447" spans="1:8" outlineLevel="1">
      <c r="A2447" s="100">
        <v>4</v>
      </c>
      <c r="B2447" s="101" t="s">
        <v>623</v>
      </c>
      <c r="C2447" s="97"/>
      <c r="D2447" s="97"/>
      <c r="E2447" s="94"/>
      <c r="F2447" s="94"/>
      <c r="G2447" s="94">
        <v>100</v>
      </c>
      <c r="H2447" s="79"/>
    </row>
    <row r="2448" spans="1:8" ht="31.5" outlineLevel="1">
      <c r="A2448" s="97" t="s">
        <v>406</v>
      </c>
      <c r="B2448" s="236" t="s">
        <v>321</v>
      </c>
      <c r="C2448" s="97" t="s">
        <v>471</v>
      </c>
      <c r="D2448" s="97" t="s">
        <v>471</v>
      </c>
      <c r="E2448" s="94"/>
      <c r="F2448" s="94"/>
      <c r="G2448" s="94">
        <v>100</v>
      </c>
      <c r="H2448" s="79"/>
    </row>
    <row r="2449" spans="1:8" ht="63" outlineLevel="1">
      <c r="A2449" s="97" t="s">
        <v>407</v>
      </c>
      <c r="B2449" s="236" t="s">
        <v>621</v>
      </c>
      <c r="C2449" s="97" t="s">
        <v>471</v>
      </c>
      <c r="D2449" s="97" t="s">
        <v>471</v>
      </c>
      <c r="E2449" s="94"/>
      <c r="F2449" s="94"/>
      <c r="G2449" s="94">
        <v>100</v>
      </c>
      <c r="H2449" s="79"/>
    </row>
    <row r="2450" spans="1:8" ht="31.5" outlineLevel="1">
      <c r="A2450" s="97" t="s">
        <v>408</v>
      </c>
      <c r="B2450" s="236" t="s">
        <v>764</v>
      </c>
      <c r="C2450" s="97" t="s">
        <v>471</v>
      </c>
      <c r="D2450" s="97" t="s">
        <v>472</v>
      </c>
      <c r="E2450" s="94"/>
      <c r="F2450" s="94"/>
      <c r="G2450" s="94">
        <v>100</v>
      </c>
      <c r="H2450" s="79"/>
    </row>
    <row r="2451" spans="1:8" ht="31.5" outlineLevel="1">
      <c r="A2451" s="97" t="s">
        <v>222</v>
      </c>
      <c r="B2451" s="236" t="s">
        <v>765</v>
      </c>
      <c r="C2451" s="97" t="s">
        <v>327</v>
      </c>
      <c r="D2451" s="97" t="s">
        <v>472</v>
      </c>
      <c r="E2451" s="94"/>
      <c r="F2451" s="94"/>
      <c r="G2451" s="94">
        <v>100</v>
      </c>
      <c r="H2451" s="79"/>
    </row>
    <row r="2452" spans="1:8" outlineLevel="1">
      <c r="G2452" s="154" t="s">
        <v>939</v>
      </c>
      <c r="H2452" s="154" t="s">
        <v>378</v>
      </c>
    </row>
    <row r="2453" spans="1:8" outlineLevel="1">
      <c r="H2453" s="154" t="s">
        <v>709</v>
      </c>
    </row>
    <row r="2454" spans="1:8" outlineLevel="1">
      <c r="H2454" s="154" t="s">
        <v>266</v>
      </c>
    </row>
    <row r="2455" spans="1:8" outlineLevel="1">
      <c r="H2455" s="154"/>
    </row>
    <row r="2456" spans="1:8" ht="15.75" customHeight="1" outlineLevel="1">
      <c r="A2456" s="742" t="s">
        <v>628</v>
      </c>
      <c r="B2456" s="742"/>
      <c r="C2456" s="742"/>
      <c r="D2456" s="742"/>
      <c r="E2456" s="742"/>
      <c r="F2456" s="742"/>
      <c r="G2456" s="742"/>
      <c r="H2456" s="742"/>
    </row>
    <row r="2457" spans="1:8" ht="15.75" customHeight="1" outlineLevel="1">
      <c r="A2457" s="742" t="s">
        <v>455</v>
      </c>
      <c r="B2457" s="742"/>
      <c r="C2457" s="742"/>
      <c r="D2457" s="742"/>
      <c r="E2457" s="742"/>
      <c r="F2457" s="742"/>
      <c r="G2457" s="742"/>
      <c r="H2457" s="742"/>
    </row>
    <row r="2458" spans="1:8" outlineLevel="1">
      <c r="H2458" s="154" t="s">
        <v>322</v>
      </c>
    </row>
    <row r="2459" spans="1:8" outlineLevel="1">
      <c r="H2459" s="154" t="s">
        <v>323</v>
      </c>
    </row>
    <row r="2460" spans="1:8" outlineLevel="1">
      <c r="H2460" s="154" t="s">
        <v>324</v>
      </c>
    </row>
    <row r="2461" spans="1:8" outlineLevel="1">
      <c r="H2461" s="230" t="s">
        <v>325</v>
      </c>
    </row>
    <row r="2462" spans="1:8" outlineLevel="1">
      <c r="H2462" s="154" t="s">
        <v>2331</v>
      </c>
    </row>
    <row r="2463" spans="1:8" outlineLevel="1">
      <c r="H2463" s="154" t="s">
        <v>261</v>
      </c>
    </row>
    <row r="2464" spans="1:8" outlineLevel="1">
      <c r="A2464" s="86"/>
    </row>
    <row r="2465" spans="1:8" ht="31.5" customHeight="1" outlineLevel="1">
      <c r="A2465" s="748" t="s">
        <v>127</v>
      </c>
      <c r="B2465" s="749"/>
      <c r="C2465" s="749"/>
      <c r="D2465" s="749"/>
      <c r="E2465" s="749"/>
      <c r="F2465" s="749"/>
      <c r="G2465" s="749"/>
      <c r="H2465" s="749"/>
    </row>
    <row r="2466" spans="1:8" outlineLevel="1">
      <c r="A2466" s="745"/>
      <c r="B2466" s="745"/>
      <c r="C2466" s="745"/>
      <c r="D2466" s="745"/>
      <c r="E2466" s="745"/>
      <c r="F2466" s="745"/>
      <c r="G2466" s="745"/>
      <c r="H2466" s="745"/>
    </row>
    <row r="2467" spans="1:8" ht="15.75" customHeight="1" outlineLevel="1">
      <c r="A2467" s="746" t="s">
        <v>2332</v>
      </c>
      <c r="B2467" s="746"/>
      <c r="C2467" s="746"/>
      <c r="D2467" s="746"/>
      <c r="E2467" s="746"/>
      <c r="F2467" s="746"/>
      <c r="G2467" s="746"/>
      <c r="H2467" s="746"/>
    </row>
    <row r="2468" spans="1:8" ht="16.5" outlineLevel="1" thickBot="1">
      <c r="A2468" s="87"/>
      <c r="B2468" s="666"/>
      <c r="C2468" s="231"/>
      <c r="D2468" s="231"/>
      <c r="E2468" s="231"/>
      <c r="F2468" s="231"/>
      <c r="G2468" s="231"/>
      <c r="H2468" s="231"/>
    </row>
    <row r="2469" spans="1:8" ht="15.75" customHeight="1" outlineLevel="1">
      <c r="A2469" s="750" t="s">
        <v>397</v>
      </c>
      <c r="B2469" s="753" t="s">
        <v>649</v>
      </c>
      <c r="C2469" s="756" t="s">
        <v>719</v>
      </c>
      <c r="D2469" s="756"/>
      <c r="E2469" s="756"/>
      <c r="F2469" s="756"/>
      <c r="G2469" s="757" t="s">
        <v>629</v>
      </c>
      <c r="H2469" s="759" t="s">
        <v>630</v>
      </c>
    </row>
    <row r="2470" spans="1:8" outlineLevel="1">
      <c r="A2470" s="751"/>
      <c r="B2470" s="754"/>
      <c r="C2470" s="704"/>
      <c r="D2470" s="704"/>
      <c r="E2470" s="704"/>
      <c r="F2470" s="704"/>
      <c r="G2470" s="703"/>
      <c r="H2470" s="760"/>
    </row>
    <row r="2471" spans="1:8" ht="32.25" outlineLevel="1" thickBot="1">
      <c r="A2471" s="752"/>
      <c r="B2471" s="755"/>
      <c r="C2471" s="88" t="s">
        <v>631</v>
      </c>
      <c r="D2471" s="88" t="s">
        <v>632</v>
      </c>
      <c r="E2471" s="88" t="s">
        <v>631</v>
      </c>
      <c r="F2471" s="88" t="s">
        <v>632</v>
      </c>
      <c r="G2471" s="758"/>
      <c r="H2471" s="761"/>
    </row>
    <row r="2472" spans="1:8" outlineLevel="1">
      <c r="A2472" s="89">
        <v>1</v>
      </c>
      <c r="B2472" s="604">
        <v>2</v>
      </c>
      <c r="C2472" s="90">
        <v>3</v>
      </c>
      <c r="D2472" s="90">
        <v>4</v>
      </c>
      <c r="E2472" s="90"/>
      <c r="F2472" s="90"/>
      <c r="G2472" s="91">
        <v>5</v>
      </c>
      <c r="H2472" s="604">
        <v>6</v>
      </c>
    </row>
    <row r="2473" spans="1:8" outlineLevel="1">
      <c r="A2473" s="89">
        <v>1</v>
      </c>
      <c r="B2473" s="92" t="s">
        <v>598</v>
      </c>
      <c r="C2473" s="90"/>
      <c r="D2473" s="90"/>
      <c r="E2473" s="94"/>
      <c r="F2473" s="94"/>
      <c r="G2473" s="95"/>
      <c r="H2473" s="663"/>
    </row>
    <row r="2474" spans="1:8" outlineLevel="1">
      <c r="A2474" s="96" t="s">
        <v>399</v>
      </c>
      <c r="B2474" s="237" t="s">
        <v>599</v>
      </c>
      <c r="C2474" s="97" t="s">
        <v>174</v>
      </c>
      <c r="D2474" s="97" t="s">
        <v>482</v>
      </c>
      <c r="E2474" s="94"/>
      <c r="F2474" s="94"/>
      <c r="G2474" s="94">
        <v>100</v>
      </c>
      <c r="H2474" s="79"/>
    </row>
    <row r="2475" spans="1:8" outlineLevel="1">
      <c r="A2475" s="97" t="s">
        <v>400</v>
      </c>
      <c r="B2475" s="236" t="s">
        <v>329</v>
      </c>
      <c r="C2475" s="97" t="s">
        <v>483</v>
      </c>
      <c r="D2475" s="97" t="s">
        <v>484</v>
      </c>
      <c r="E2475" s="94"/>
      <c r="F2475" s="94"/>
      <c r="G2475" s="94">
        <v>100</v>
      </c>
      <c r="H2475" s="79"/>
    </row>
    <row r="2476" spans="1:8" ht="31.5" outlineLevel="1">
      <c r="A2476" s="97" t="s">
        <v>411</v>
      </c>
      <c r="B2476" s="236" t="s">
        <v>730</v>
      </c>
      <c r="C2476" s="97" t="s">
        <v>485</v>
      </c>
      <c r="D2476" s="97" t="s">
        <v>486</v>
      </c>
      <c r="E2476" s="94"/>
      <c r="F2476" s="94"/>
      <c r="G2476" s="94">
        <v>100</v>
      </c>
      <c r="H2476" s="79"/>
    </row>
    <row r="2477" spans="1:8" ht="63" outlineLevel="1">
      <c r="A2477" s="98" t="s">
        <v>422</v>
      </c>
      <c r="B2477" s="99" t="s">
        <v>731</v>
      </c>
      <c r="C2477" s="97" t="s">
        <v>487</v>
      </c>
      <c r="D2477" s="97" t="s">
        <v>2103</v>
      </c>
      <c r="E2477" s="94"/>
      <c r="F2477" s="94"/>
      <c r="G2477" s="94">
        <v>100</v>
      </c>
      <c r="H2477" s="79"/>
    </row>
    <row r="2478" spans="1:8" ht="31.5" outlineLevel="1">
      <c r="A2478" s="98" t="s">
        <v>732</v>
      </c>
      <c r="B2478" s="99" t="s">
        <v>733</v>
      </c>
      <c r="C2478" s="97" t="s">
        <v>46</v>
      </c>
      <c r="D2478" s="97" t="s">
        <v>45</v>
      </c>
      <c r="E2478" s="94"/>
      <c r="F2478" s="94"/>
      <c r="G2478" s="94">
        <v>100</v>
      </c>
      <c r="H2478" s="79"/>
    </row>
    <row r="2479" spans="1:8" outlineLevel="1">
      <c r="A2479" s="98" t="s">
        <v>734</v>
      </c>
      <c r="B2479" s="99" t="s">
        <v>735</v>
      </c>
      <c r="C2479" s="97" t="s">
        <v>485</v>
      </c>
      <c r="D2479" s="97" t="s">
        <v>46</v>
      </c>
      <c r="E2479" s="94"/>
      <c r="F2479" s="94"/>
      <c r="G2479" s="94">
        <v>100</v>
      </c>
      <c r="H2479" s="79"/>
    </row>
    <row r="2480" spans="1:8" outlineLevel="1">
      <c r="A2480" s="100">
        <v>2</v>
      </c>
      <c r="B2480" s="101" t="s">
        <v>440</v>
      </c>
      <c r="C2480" s="97"/>
      <c r="D2480" s="97"/>
      <c r="E2480" s="94"/>
      <c r="F2480" s="94"/>
      <c r="G2480" s="94"/>
      <c r="H2480" s="79"/>
    </row>
    <row r="2481" spans="1:8" ht="31.5" outlineLevel="1">
      <c r="A2481" s="98" t="s">
        <v>402</v>
      </c>
      <c r="B2481" s="99" t="s">
        <v>736</v>
      </c>
      <c r="C2481" s="97" t="s">
        <v>46</v>
      </c>
      <c r="D2481" s="97" t="s">
        <v>45</v>
      </c>
      <c r="E2481" s="94"/>
      <c r="F2481" s="94"/>
      <c r="G2481" s="94">
        <v>100</v>
      </c>
      <c r="H2481" s="79"/>
    </row>
    <row r="2482" spans="1:8" ht="63" outlineLevel="1">
      <c r="A2482" s="98" t="s">
        <v>403</v>
      </c>
      <c r="B2482" s="99" t="s">
        <v>641</v>
      </c>
      <c r="C2482" s="97" t="s">
        <v>46</v>
      </c>
      <c r="D2482" s="97" t="s">
        <v>47</v>
      </c>
      <c r="E2482" s="94"/>
      <c r="F2482" s="94"/>
      <c r="G2482" s="94">
        <v>100</v>
      </c>
      <c r="H2482" s="79"/>
    </row>
    <row r="2483" spans="1:8" ht="31.5" outlineLevel="1">
      <c r="A2483" s="98" t="s">
        <v>404</v>
      </c>
      <c r="B2483" s="99" t="s">
        <v>642</v>
      </c>
      <c r="C2483" s="97" t="s">
        <v>47</v>
      </c>
      <c r="D2483" s="97" t="s">
        <v>48</v>
      </c>
      <c r="E2483" s="94"/>
      <c r="F2483" s="94"/>
      <c r="G2483" s="94">
        <v>100</v>
      </c>
      <c r="H2483" s="79"/>
    </row>
    <row r="2484" spans="1:8" ht="47.25" outlineLevel="1">
      <c r="A2484" s="100">
        <v>3</v>
      </c>
      <c r="B2484" s="101" t="s">
        <v>313</v>
      </c>
      <c r="C2484" s="97"/>
      <c r="D2484" s="97"/>
      <c r="E2484" s="94"/>
      <c r="F2484" s="94"/>
      <c r="G2484" s="94"/>
      <c r="H2484" s="79"/>
    </row>
    <row r="2485" spans="1:8" ht="31.5" outlineLevel="1">
      <c r="A2485" s="98" t="s">
        <v>441</v>
      </c>
      <c r="B2485" s="99" t="s">
        <v>314</v>
      </c>
      <c r="C2485" s="97" t="s">
        <v>48</v>
      </c>
      <c r="D2485" s="97" t="s">
        <v>47</v>
      </c>
      <c r="E2485" s="94"/>
      <c r="F2485" s="94"/>
      <c r="G2485" s="94">
        <v>100</v>
      </c>
      <c r="H2485" s="79"/>
    </row>
    <row r="2486" spans="1:8" outlineLevel="1">
      <c r="A2486" s="98" t="s">
        <v>359</v>
      </c>
      <c r="B2486" s="99" t="s">
        <v>315</v>
      </c>
      <c r="C2486" s="97" t="s">
        <v>48</v>
      </c>
      <c r="D2486" s="97" t="s">
        <v>49</v>
      </c>
      <c r="E2486" s="94"/>
      <c r="F2486" s="94"/>
      <c r="G2486" s="94">
        <v>100</v>
      </c>
      <c r="H2486" s="79"/>
    </row>
    <row r="2487" spans="1:8" outlineLevel="1">
      <c r="A2487" s="98" t="s">
        <v>361</v>
      </c>
      <c r="B2487" s="99" t="s">
        <v>316</v>
      </c>
      <c r="C2487" s="97" t="s">
        <v>49</v>
      </c>
      <c r="D2487" s="97" t="s">
        <v>50</v>
      </c>
      <c r="E2487" s="94"/>
      <c r="F2487" s="94"/>
      <c r="G2487" s="94">
        <v>100</v>
      </c>
      <c r="H2487" s="79"/>
    </row>
    <row r="2488" spans="1:8" outlineLevel="1">
      <c r="A2488" s="98" t="s">
        <v>317</v>
      </c>
      <c r="B2488" s="99" t="s">
        <v>318</v>
      </c>
      <c r="C2488" s="97" t="s">
        <v>50</v>
      </c>
      <c r="D2488" s="97" t="s">
        <v>51</v>
      </c>
      <c r="E2488" s="94"/>
      <c r="F2488" s="94"/>
      <c r="G2488" s="94">
        <v>100</v>
      </c>
      <c r="H2488" s="79"/>
    </row>
    <row r="2489" spans="1:8" outlineLevel="1">
      <c r="A2489" s="98" t="s">
        <v>319</v>
      </c>
      <c r="B2489" s="99" t="s">
        <v>320</v>
      </c>
      <c r="C2489" s="97" t="s">
        <v>51</v>
      </c>
      <c r="D2489" s="97" t="s">
        <v>52</v>
      </c>
      <c r="E2489" s="94"/>
      <c r="F2489" s="94"/>
      <c r="G2489" s="94">
        <v>100</v>
      </c>
      <c r="H2489" s="79"/>
    </row>
    <row r="2490" spans="1:8" outlineLevel="1">
      <c r="A2490" s="100">
        <v>4</v>
      </c>
      <c r="B2490" s="101" t="s">
        <v>623</v>
      </c>
      <c r="C2490" s="97"/>
      <c r="D2490" s="97"/>
      <c r="E2490" s="94"/>
      <c r="F2490" s="94"/>
      <c r="G2490" s="94"/>
      <c r="H2490" s="79"/>
    </row>
    <row r="2491" spans="1:8" ht="31.5" outlineLevel="1">
      <c r="A2491" s="97" t="s">
        <v>406</v>
      </c>
      <c r="B2491" s="236" t="s">
        <v>321</v>
      </c>
      <c r="C2491" s="97" t="s">
        <v>52</v>
      </c>
      <c r="D2491" s="97" t="s">
        <v>52</v>
      </c>
      <c r="E2491" s="94"/>
      <c r="F2491" s="94"/>
      <c r="G2491" s="94">
        <v>100</v>
      </c>
      <c r="H2491" s="79"/>
    </row>
    <row r="2492" spans="1:8" ht="63" outlineLevel="1">
      <c r="A2492" s="97" t="s">
        <v>407</v>
      </c>
      <c r="B2492" s="236" t="s">
        <v>621</v>
      </c>
      <c r="C2492" s="97" t="s">
        <v>52</v>
      </c>
      <c r="D2492" s="97" t="s">
        <v>53</v>
      </c>
      <c r="E2492" s="94"/>
      <c r="F2492" s="94"/>
      <c r="G2492" s="94">
        <v>100</v>
      </c>
      <c r="H2492" s="79"/>
    </row>
    <row r="2493" spans="1:8" ht="31.5" outlineLevel="1">
      <c r="A2493" s="97" t="s">
        <v>408</v>
      </c>
      <c r="B2493" s="236" t="s">
        <v>764</v>
      </c>
      <c r="C2493" s="97" t="s">
        <v>52</v>
      </c>
      <c r="D2493" s="97" t="s">
        <v>53</v>
      </c>
      <c r="E2493" s="94"/>
      <c r="F2493" s="94"/>
      <c r="G2493" s="94">
        <v>100</v>
      </c>
      <c r="H2493" s="79"/>
    </row>
    <row r="2494" spans="1:8" ht="31.5" outlineLevel="1">
      <c r="A2494" s="97" t="s">
        <v>222</v>
      </c>
      <c r="B2494" s="236" t="s">
        <v>765</v>
      </c>
      <c r="C2494" s="97" t="s">
        <v>53</v>
      </c>
      <c r="D2494" s="97" t="s">
        <v>54</v>
      </c>
      <c r="E2494" s="94"/>
      <c r="F2494" s="94"/>
      <c r="G2494" s="94">
        <v>100</v>
      </c>
      <c r="H2494" s="79"/>
    </row>
    <row r="2495" spans="1:8" outlineLevel="1">
      <c r="G2495" s="154" t="s">
        <v>943</v>
      </c>
      <c r="H2495" s="154" t="s">
        <v>378</v>
      </c>
    </row>
    <row r="2496" spans="1:8" outlineLevel="1">
      <c r="H2496" s="154" t="s">
        <v>709</v>
      </c>
    </row>
    <row r="2497" spans="1:8" outlineLevel="1">
      <c r="H2497" s="154" t="s">
        <v>266</v>
      </c>
    </row>
    <row r="2498" spans="1:8" outlineLevel="1">
      <c r="H2498" s="154"/>
    </row>
    <row r="2499" spans="1:8" ht="15.75" customHeight="1" outlineLevel="1">
      <c r="A2499" s="742" t="s">
        <v>628</v>
      </c>
      <c r="B2499" s="742"/>
      <c r="C2499" s="742"/>
      <c r="D2499" s="742"/>
      <c r="E2499" s="742"/>
      <c r="F2499" s="742"/>
      <c r="G2499" s="742"/>
      <c r="H2499" s="742"/>
    </row>
    <row r="2500" spans="1:8" ht="15.75" customHeight="1" outlineLevel="1">
      <c r="A2500" s="742" t="s">
        <v>455</v>
      </c>
      <c r="B2500" s="742"/>
      <c r="C2500" s="742"/>
      <c r="D2500" s="742"/>
      <c r="E2500" s="742"/>
      <c r="F2500" s="742"/>
      <c r="G2500" s="742"/>
      <c r="H2500" s="742"/>
    </row>
    <row r="2501" spans="1:8" outlineLevel="1">
      <c r="H2501" s="154" t="s">
        <v>322</v>
      </c>
    </row>
    <row r="2502" spans="1:8" outlineLevel="1">
      <c r="H2502" s="154" t="s">
        <v>323</v>
      </c>
    </row>
    <row r="2503" spans="1:8" outlineLevel="1">
      <c r="H2503" s="154" t="s">
        <v>324</v>
      </c>
    </row>
    <row r="2504" spans="1:8" outlineLevel="1">
      <c r="H2504" s="230" t="s">
        <v>325</v>
      </c>
    </row>
    <row r="2505" spans="1:8" outlineLevel="1">
      <c r="H2505" s="154" t="s">
        <v>2331</v>
      </c>
    </row>
    <row r="2506" spans="1:8" outlineLevel="1">
      <c r="H2506" s="154" t="s">
        <v>261</v>
      </c>
    </row>
    <row r="2507" spans="1:8" outlineLevel="1">
      <c r="A2507" s="86"/>
    </row>
    <row r="2508" spans="1:8" ht="42" customHeight="1" outlineLevel="1">
      <c r="A2508" s="743" t="s">
        <v>1210</v>
      </c>
      <c r="B2508" s="744"/>
      <c r="C2508" s="744"/>
      <c r="D2508" s="744"/>
      <c r="E2508" s="744"/>
      <c r="F2508" s="744"/>
      <c r="G2508" s="744"/>
      <c r="H2508" s="744"/>
    </row>
    <row r="2509" spans="1:8" outlineLevel="1">
      <c r="A2509" s="745"/>
      <c r="B2509" s="745"/>
      <c r="C2509" s="745"/>
      <c r="D2509" s="745"/>
      <c r="E2509" s="745"/>
      <c r="F2509" s="745"/>
      <c r="G2509" s="745"/>
      <c r="H2509" s="745"/>
    </row>
    <row r="2510" spans="1:8" ht="15.75" customHeight="1" outlineLevel="1">
      <c r="A2510" s="746" t="s">
        <v>2332</v>
      </c>
      <c r="B2510" s="746"/>
      <c r="C2510" s="746"/>
      <c r="D2510" s="746"/>
      <c r="E2510" s="746"/>
      <c r="F2510" s="746"/>
      <c r="G2510" s="746"/>
      <c r="H2510" s="746"/>
    </row>
    <row r="2511" spans="1:8" ht="16.5" outlineLevel="1" thickBot="1">
      <c r="A2511" s="87"/>
      <c r="B2511" s="666"/>
      <c r="C2511" s="231"/>
      <c r="D2511" s="231"/>
      <c r="E2511" s="231"/>
      <c r="F2511" s="231"/>
      <c r="G2511" s="231"/>
      <c r="H2511" s="231"/>
    </row>
    <row r="2512" spans="1:8" ht="15.75" customHeight="1" outlineLevel="1">
      <c r="A2512" s="750" t="s">
        <v>397</v>
      </c>
      <c r="B2512" s="753" t="s">
        <v>649</v>
      </c>
      <c r="C2512" s="756" t="s">
        <v>719</v>
      </c>
      <c r="D2512" s="756"/>
      <c r="E2512" s="756"/>
      <c r="F2512" s="756"/>
      <c r="G2512" s="757" t="s">
        <v>629</v>
      </c>
      <c r="H2512" s="759" t="s">
        <v>630</v>
      </c>
    </row>
    <row r="2513" spans="1:8" outlineLevel="1">
      <c r="A2513" s="751"/>
      <c r="B2513" s="754"/>
      <c r="C2513" s="704"/>
      <c r="D2513" s="704"/>
      <c r="E2513" s="704"/>
      <c r="F2513" s="704"/>
      <c r="G2513" s="703"/>
      <c r="H2513" s="760"/>
    </row>
    <row r="2514" spans="1:8" ht="32.25" outlineLevel="1" thickBot="1">
      <c r="A2514" s="752"/>
      <c r="B2514" s="755"/>
      <c r="C2514" s="88" t="s">
        <v>631</v>
      </c>
      <c r="D2514" s="88" t="s">
        <v>632</v>
      </c>
      <c r="E2514" s="88" t="s">
        <v>631</v>
      </c>
      <c r="F2514" s="88" t="s">
        <v>632</v>
      </c>
      <c r="G2514" s="758"/>
      <c r="H2514" s="761"/>
    </row>
    <row r="2515" spans="1:8" outlineLevel="1">
      <c r="A2515" s="89">
        <v>1</v>
      </c>
      <c r="B2515" s="604">
        <v>2</v>
      </c>
      <c r="C2515" s="90">
        <v>3</v>
      </c>
      <c r="D2515" s="90">
        <v>4</v>
      </c>
      <c r="E2515" s="90"/>
      <c r="F2515" s="90"/>
      <c r="G2515" s="91">
        <v>5</v>
      </c>
      <c r="H2515" s="604">
        <v>6</v>
      </c>
    </row>
    <row r="2516" spans="1:8" outlineLevel="1">
      <c r="A2516" s="89">
        <v>1</v>
      </c>
      <c r="B2516" s="92" t="s">
        <v>598</v>
      </c>
      <c r="C2516" s="90"/>
      <c r="D2516" s="90"/>
      <c r="E2516" s="94"/>
      <c r="F2516" s="94"/>
      <c r="G2516" s="95"/>
      <c r="H2516" s="663"/>
    </row>
    <row r="2517" spans="1:8" outlineLevel="1">
      <c r="A2517" s="96" t="s">
        <v>399</v>
      </c>
      <c r="B2517" s="237" t="s">
        <v>599</v>
      </c>
      <c r="C2517" s="97" t="s">
        <v>46</v>
      </c>
      <c r="D2517" s="97" t="s">
        <v>2098</v>
      </c>
      <c r="E2517" s="94"/>
      <c r="F2517" s="94"/>
      <c r="G2517" s="94"/>
      <c r="H2517" s="79"/>
    </row>
    <row r="2518" spans="1:8" outlineLevel="1">
      <c r="A2518" s="97" t="s">
        <v>400</v>
      </c>
      <c r="B2518" s="236" t="s">
        <v>329</v>
      </c>
      <c r="C2518" s="97" t="s">
        <v>2099</v>
      </c>
      <c r="D2518" s="97" t="s">
        <v>2100</v>
      </c>
      <c r="E2518" s="94"/>
      <c r="F2518" s="94"/>
      <c r="G2518" s="94"/>
      <c r="H2518" s="79"/>
    </row>
    <row r="2519" spans="1:8" ht="31.5" outlineLevel="1">
      <c r="A2519" s="97" t="s">
        <v>411</v>
      </c>
      <c r="B2519" s="236" t="s">
        <v>730</v>
      </c>
      <c r="C2519" s="97" t="s">
        <v>2097</v>
      </c>
      <c r="D2519" s="97" t="s">
        <v>2101</v>
      </c>
      <c r="E2519" s="94"/>
      <c r="F2519" s="94"/>
      <c r="G2519" s="94"/>
      <c r="H2519" s="79"/>
    </row>
    <row r="2520" spans="1:8" ht="63" outlineLevel="1">
      <c r="A2520" s="98" t="s">
        <v>422</v>
      </c>
      <c r="B2520" s="99" t="s">
        <v>731</v>
      </c>
      <c r="C2520" s="97" t="s">
        <v>2102</v>
      </c>
      <c r="D2520" s="97" t="s">
        <v>2103</v>
      </c>
      <c r="E2520" s="94"/>
      <c r="F2520" s="94"/>
      <c r="G2520" s="94"/>
      <c r="H2520" s="79"/>
    </row>
    <row r="2521" spans="1:8" ht="31.5" outlineLevel="1">
      <c r="A2521" s="98" t="s">
        <v>732</v>
      </c>
      <c r="B2521" s="99" t="s">
        <v>733</v>
      </c>
      <c r="C2521" s="97" t="s">
        <v>46</v>
      </c>
      <c r="D2521" s="97" t="s">
        <v>45</v>
      </c>
      <c r="E2521" s="94"/>
      <c r="F2521" s="94"/>
      <c r="G2521" s="94"/>
      <c r="H2521" s="79"/>
    </row>
    <row r="2522" spans="1:8" outlineLevel="1">
      <c r="A2522" s="98" t="s">
        <v>734</v>
      </c>
      <c r="B2522" s="99" t="s">
        <v>735</v>
      </c>
      <c r="C2522" s="97" t="s">
        <v>681</v>
      </c>
      <c r="D2522" s="97" t="s">
        <v>46</v>
      </c>
      <c r="E2522" s="94"/>
      <c r="F2522" s="94"/>
      <c r="G2522" s="94"/>
      <c r="H2522" s="79"/>
    </row>
    <row r="2523" spans="1:8" outlineLevel="1">
      <c r="A2523" s="100">
        <v>2</v>
      </c>
      <c r="B2523" s="101" t="s">
        <v>440</v>
      </c>
      <c r="C2523" s="97"/>
      <c r="D2523" s="97"/>
      <c r="E2523" s="94"/>
      <c r="F2523" s="94"/>
      <c r="G2523" s="94"/>
      <c r="H2523" s="79"/>
    </row>
    <row r="2524" spans="1:8" ht="31.5" outlineLevel="1">
      <c r="A2524" s="98" t="s">
        <v>402</v>
      </c>
      <c r="B2524" s="99" t="s">
        <v>736</v>
      </c>
      <c r="C2524" s="97" t="s">
        <v>46</v>
      </c>
      <c r="D2524" s="97" t="s">
        <v>45</v>
      </c>
      <c r="E2524" s="94"/>
      <c r="F2524" s="94"/>
      <c r="G2524" s="94"/>
      <c r="H2524" s="79"/>
    </row>
    <row r="2525" spans="1:8" ht="63" outlineLevel="1">
      <c r="A2525" s="98" t="s">
        <v>403</v>
      </c>
      <c r="B2525" s="99" t="s">
        <v>641</v>
      </c>
      <c r="C2525" s="97" t="s">
        <v>46</v>
      </c>
      <c r="D2525" s="97" t="s">
        <v>47</v>
      </c>
      <c r="E2525" s="94"/>
      <c r="F2525" s="94"/>
      <c r="G2525" s="94"/>
      <c r="H2525" s="79"/>
    </row>
    <row r="2526" spans="1:8" ht="31.5" outlineLevel="1">
      <c r="A2526" s="98" t="s">
        <v>404</v>
      </c>
      <c r="B2526" s="99" t="s">
        <v>642</v>
      </c>
      <c r="C2526" s="97" t="s">
        <v>47</v>
      </c>
      <c r="D2526" s="97" t="s">
        <v>48</v>
      </c>
      <c r="E2526" s="94"/>
      <c r="F2526" s="94"/>
      <c r="G2526" s="94"/>
      <c r="H2526" s="79"/>
    </row>
    <row r="2527" spans="1:8" ht="47.25" outlineLevel="1">
      <c r="A2527" s="100">
        <v>3</v>
      </c>
      <c r="B2527" s="101" t="s">
        <v>313</v>
      </c>
      <c r="C2527" s="97"/>
      <c r="D2527" s="97"/>
      <c r="E2527" s="94"/>
      <c r="F2527" s="94"/>
      <c r="G2527" s="94"/>
      <c r="H2527" s="79"/>
    </row>
    <row r="2528" spans="1:8" ht="31.5" outlineLevel="1">
      <c r="A2528" s="98" t="s">
        <v>441</v>
      </c>
      <c r="B2528" s="99" t="s">
        <v>314</v>
      </c>
      <c r="C2528" s="97" t="s">
        <v>48</v>
      </c>
      <c r="D2528" s="97" t="s">
        <v>47</v>
      </c>
      <c r="E2528" s="94"/>
      <c r="F2528" s="94"/>
      <c r="G2528" s="94"/>
      <c r="H2528" s="79"/>
    </row>
    <row r="2529" spans="1:8" outlineLevel="1">
      <c r="A2529" s="98" t="s">
        <v>359</v>
      </c>
      <c r="B2529" s="99" t="s">
        <v>315</v>
      </c>
      <c r="C2529" s="97" t="s">
        <v>48</v>
      </c>
      <c r="D2529" s="97" t="s">
        <v>49</v>
      </c>
      <c r="E2529" s="94"/>
      <c r="F2529" s="94"/>
      <c r="G2529" s="94"/>
      <c r="H2529" s="79"/>
    </row>
    <row r="2530" spans="1:8" outlineLevel="1">
      <c r="A2530" s="98" t="s">
        <v>361</v>
      </c>
      <c r="B2530" s="99" t="s">
        <v>316</v>
      </c>
      <c r="C2530" s="97" t="s">
        <v>49</v>
      </c>
      <c r="D2530" s="97" t="s">
        <v>50</v>
      </c>
      <c r="E2530" s="94"/>
      <c r="F2530" s="94"/>
      <c r="G2530" s="94"/>
      <c r="H2530" s="79"/>
    </row>
    <row r="2531" spans="1:8" outlineLevel="1">
      <c r="A2531" s="98" t="s">
        <v>317</v>
      </c>
      <c r="B2531" s="99" t="s">
        <v>318</v>
      </c>
      <c r="C2531" s="97" t="s">
        <v>50</v>
      </c>
      <c r="D2531" s="97" t="s">
        <v>51</v>
      </c>
      <c r="E2531" s="94"/>
      <c r="F2531" s="94"/>
      <c r="G2531" s="94"/>
      <c r="H2531" s="79"/>
    </row>
    <row r="2532" spans="1:8" outlineLevel="1">
      <c r="A2532" s="98" t="s">
        <v>319</v>
      </c>
      <c r="B2532" s="99" t="s">
        <v>320</v>
      </c>
      <c r="C2532" s="97" t="s">
        <v>51</v>
      </c>
      <c r="D2532" s="97" t="s">
        <v>52</v>
      </c>
      <c r="E2532" s="94"/>
      <c r="F2532" s="94"/>
      <c r="G2532" s="94"/>
      <c r="H2532" s="79"/>
    </row>
    <row r="2533" spans="1:8" outlineLevel="1">
      <c r="A2533" s="100">
        <v>4</v>
      </c>
      <c r="B2533" s="101" t="s">
        <v>623</v>
      </c>
      <c r="C2533" s="97"/>
      <c r="D2533" s="97"/>
      <c r="E2533" s="94"/>
      <c r="F2533" s="94"/>
      <c r="G2533" s="94"/>
      <c r="H2533" s="79"/>
    </row>
    <row r="2534" spans="1:8" ht="31.5" outlineLevel="1">
      <c r="A2534" s="97" t="s">
        <v>406</v>
      </c>
      <c r="B2534" s="236" t="s">
        <v>321</v>
      </c>
      <c r="C2534" s="97" t="s">
        <v>52</v>
      </c>
      <c r="D2534" s="97" t="s">
        <v>52</v>
      </c>
      <c r="E2534" s="94"/>
      <c r="F2534" s="94"/>
      <c r="G2534" s="94"/>
      <c r="H2534" s="79"/>
    </row>
    <row r="2535" spans="1:8" ht="63" outlineLevel="1">
      <c r="A2535" s="97" t="s">
        <v>407</v>
      </c>
      <c r="B2535" s="236" t="s">
        <v>621</v>
      </c>
      <c r="C2535" s="97" t="s">
        <v>52</v>
      </c>
      <c r="D2535" s="97" t="s">
        <v>53</v>
      </c>
      <c r="E2535" s="94"/>
      <c r="F2535" s="94"/>
      <c r="G2535" s="94"/>
      <c r="H2535" s="79"/>
    </row>
    <row r="2536" spans="1:8" ht="31.5" outlineLevel="1">
      <c r="A2536" s="97" t="s">
        <v>408</v>
      </c>
      <c r="B2536" s="236" t="s">
        <v>764</v>
      </c>
      <c r="C2536" s="97" t="s">
        <v>52</v>
      </c>
      <c r="D2536" s="97" t="s">
        <v>53</v>
      </c>
      <c r="E2536" s="94"/>
      <c r="F2536" s="94"/>
      <c r="G2536" s="94"/>
      <c r="H2536" s="79"/>
    </row>
    <row r="2537" spans="1:8" ht="31.5" outlineLevel="1">
      <c r="A2537" s="97" t="s">
        <v>222</v>
      </c>
      <c r="B2537" s="236" t="s">
        <v>765</v>
      </c>
      <c r="C2537" s="97" t="s">
        <v>53</v>
      </c>
      <c r="D2537" s="97" t="s">
        <v>54</v>
      </c>
      <c r="E2537" s="94"/>
      <c r="F2537" s="94"/>
      <c r="G2537" s="94"/>
      <c r="H2537" s="79"/>
    </row>
    <row r="2538" spans="1:8" outlineLevel="1">
      <c r="G2538" s="154" t="s">
        <v>948</v>
      </c>
      <c r="H2538" s="154" t="s">
        <v>378</v>
      </c>
    </row>
    <row r="2539" spans="1:8" outlineLevel="1">
      <c r="H2539" s="154" t="s">
        <v>709</v>
      </c>
    </row>
    <row r="2540" spans="1:8" outlineLevel="1">
      <c r="H2540" s="154" t="s">
        <v>266</v>
      </c>
    </row>
    <row r="2541" spans="1:8" outlineLevel="1">
      <c r="H2541" s="154"/>
    </row>
    <row r="2542" spans="1:8" ht="15.75" customHeight="1" outlineLevel="1">
      <c r="A2542" s="742" t="s">
        <v>628</v>
      </c>
      <c r="B2542" s="742"/>
      <c r="C2542" s="742"/>
      <c r="D2542" s="742"/>
      <c r="E2542" s="742"/>
      <c r="F2542" s="742"/>
      <c r="G2542" s="742"/>
      <c r="H2542" s="742"/>
    </row>
    <row r="2543" spans="1:8" ht="15.75" customHeight="1" outlineLevel="1">
      <c r="A2543" s="742" t="s">
        <v>455</v>
      </c>
      <c r="B2543" s="742"/>
      <c r="C2543" s="742"/>
      <c r="D2543" s="742"/>
      <c r="E2543" s="742"/>
      <c r="F2543" s="742"/>
      <c r="G2543" s="742"/>
      <c r="H2543" s="742"/>
    </row>
    <row r="2544" spans="1:8" outlineLevel="1">
      <c r="H2544" s="154" t="s">
        <v>322</v>
      </c>
    </row>
    <row r="2545" spans="1:8" outlineLevel="1">
      <c r="H2545" s="154" t="s">
        <v>323</v>
      </c>
    </row>
    <row r="2546" spans="1:8" outlineLevel="1">
      <c r="H2546" s="154" t="s">
        <v>324</v>
      </c>
    </row>
    <row r="2547" spans="1:8" outlineLevel="1">
      <c r="H2547" s="230" t="s">
        <v>325</v>
      </c>
    </row>
    <row r="2548" spans="1:8" outlineLevel="1">
      <c r="H2548" s="154" t="s">
        <v>2331</v>
      </c>
    </row>
    <row r="2549" spans="1:8" outlineLevel="1">
      <c r="H2549" s="154" t="s">
        <v>261</v>
      </c>
    </row>
    <row r="2550" spans="1:8" ht="23.25" customHeight="1" outlineLevel="1">
      <c r="A2550" s="748" t="s">
        <v>2088</v>
      </c>
      <c r="B2550" s="749"/>
      <c r="C2550" s="749"/>
      <c r="D2550" s="749"/>
      <c r="E2550" s="749"/>
      <c r="F2550" s="749"/>
      <c r="G2550" s="749"/>
      <c r="H2550" s="749"/>
    </row>
    <row r="2551" spans="1:8" outlineLevel="1">
      <c r="A2551" s="745"/>
      <c r="B2551" s="745"/>
      <c r="C2551" s="745"/>
      <c r="D2551" s="745"/>
      <c r="E2551" s="745"/>
      <c r="F2551" s="745"/>
      <c r="G2551" s="745"/>
      <c r="H2551" s="745"/>
    </row>
    <row r="2552" spans="1:8" ht="15.75" customHeight="1" outlineLevel="1">
      <c r="A2552" s="746" t="s">
        <v>2332</v>
      </c>
      <c r="B2552" s="746"/>
      <c r="C2552" s="746"/>
      <c r="D2552" s="746"/>
      <c r="E2552" s="746"/>
      <c r="F2552" s="746"/>
      <c r="G2552" s="746"/>
      <c r="H2552" s="746"/>
    </row>
    <row r="2553" spans="1:8" ht="16.5" outlineLevel="1" thickBot="1">
      <c r="A2553" s="87"/>
      <c r="B2553" s="666"/>
      <c r="C2553" s="231"/>
      <c r="D2553" s="231"/>
      <c r="E2553" s="231"/>
      <c r="F2553" s="231"/>
      <c r="G2553" s="231"/>
      <c r="H2553" s="231"/>
    </row>
    <row r="2554" spans="1:8" ht="15.75" customHeight="1" outlineLevel="1">
      <c r="A2554" s="750" t="s">
        <v>397</v>
      </c>
      <c r="B2554" s="753" t="s">
        <v>649</v>
      </c>
      <c r="C2554" s="756" t="s">
        <v>719</v>
      </c>
      <c r="D2554" s="756"/>
      <c r="E2554" s="756"/>
      <c r="F2554" s="756"/>
      <c r="G2554" s="757" t="s">
        <v>629</v>
      </c>
      <c r="H2554" s="759" t="s">
        <v>630</v>
      </c>
    </row>
    <row r="2555" spans="1:8" outlineLevel="1">
      <c r="A2555" s="751"/>
      <c r="B2555" s="754"/>
      <c r="C2555" s="704"/>
      <c r="D2555" s="704"/>
      <c r="E2555" s="704"/>
      <c r="F2555" s="704"/>
      <c r="G2555" s="703"/>
      <c r="H2555" s="760"/>
    </row>
    <row r="2556" spans="1:8" ht="32.25" outlineLevel="1" thickBot="1">
      <c r="A2556" s="752"/>
      <c r="B2556" s="755"/>
      <c r="C2556" s="88" t="s">
        <v>631</v>
      </c>
      <c r="D2556" s="88" t="s">
        <v>632</v>
      </c>
      <c r="E2556" s="88" t="s">
        <v>631</v>
      </c>
      <c r="F2556" s="88" t="s">
        <v>632</v>
      </c>
      <c r="G2556" s="758"/>
      <c r="H2556" s="761"/>
    </row>
    <row r="2557" spans="1:8" outlineLevel="1">
      <c r="A2557" s="89">
        <v>1</v>
      </c>
      <c r="B2557" s="604">
        <v>2</v>
      </c>
      <c r="C2557" s="90">
        <v>3</v>
      </c>
      <c r="D2557" s="90">
        <v>4</v>
      </c>
      <c r="E2557" s="90"/>
      <c r="F2557" s="90"/>
      <c r="G2557" s="91">
        <v>5</v>
      </c>
      <c r="H2557" s="604">
        <v>6</v>
      </c>
    </row>
    <row r="2558" spans="1:8" outlineLevel="1">
      <c r="A2558" s="89">
        <v>1</v>
      </c>
      <c r="B2558" s="92" t="s">
        <v>598</v>
      </c>
      <c r="C2558" s="90"/>
      <c r="D2558" s="90"/>
      <c r="E2558" s="94"/>
      <c r="F2558" s="94"/>
      <c r="G2558" s="95"/>
      <c r="H2558" s="663"/>
    </row>
    <row r="2559" spans="1:8" outlineLevel="1">
      <c r="A2559" s="96" t="s">
        <v>399</v>
      </c>
      <c r="B2559" s="237" t="s">
        <v>599</v>
      </c>
      <c r="C2559" s="97" t="s">
        <v>7</v>
      </c>
      <c r="D2559" s="97" t="s">
        <v>167</v>
      </c>
      <c r="E2559" s="94"/>
      <c r="F2559" s="94"/>
      <c r="G2559" s="94">
        <v>100</v>
      </c>
      <c r="H2559" s="79"/>
    </row>
    <row r="2560" spans="1:8" outlineLevel="1">
      <c r="A2560" s="97" t="s">
        <v>400</v>
      </c>
      <c r="B2560" s="236" t="s">
        <v>329</v>
      </c>
      <c r="C2560" s="97" t="s">
        <v>168</v>
      </c>
      <c r="D2560" s="97" t="s">
        <v>169</v>
      </c>
      <c r="E2560" s="94"/>
      <c r="F2560" s="94"/>
      <c r="G2560" s="94">
        <v>100</v>
      </c>
      <c r="H2560" s="79"/>
    </row>
    <row r="2561" spans="1:8" ht="31.5" outlineLevel="1">
      <c r="A2561" s="97" t="s">
        <v>411</v>
      </c>
      <c r="B2561" s="236" t="s">
        <v>730</v>
      </c>
      <c r="C2561" s="97" t="s">
        <v>170</v>
      </c>
      <c r="D2561" s="97" t="s">
        <v>171</v>
      </c>
      <c r="E2561" s="94"/>
      <c r="F2561" s="94"/>
      <c r="G2561" s="94">
        <v>100</v>
      </c>
      <c r="H2561" s="79"/>
    </row>
    <row r="2562" spans="1:8" ht="63" outlineLevel="1">
      <c r="A2562" s="98" t="s">
        <v>422</v>
      </c>
      <c r="B2562" s="99" t="s">
        <v>731</v>
      </c>
      <c r="C2562" s="97" t="s">
        <v>172</v>
      </c>
      <c r="D2562" s="97" t="s">
        <v>173</v>
      </c>
      <c r="E2562" s="94"/>
      <c r="F2562" s="94"/>
      <c r="G2562" s="94">
        <v>100</v>
      </c>
      <c r="H2562" s="79"/>
    </row>
    <row r="2563" spans="1:8" ht="31.5" outlineLevel="1">
      <c r="A2563" s="98" t="s">
        <v>732</v>
      </c>
      <c r="B2563" s="99" t="s">
        <v>733</v>
      </c>
      <c r="C2563" s="97" t="s">
        <v>174</v>
      </c>
      <c r="D2563" s="97" t="s">
        <v>175</v>
      </c>
      <c r="E2563" s="94"/>
      <c r="F2563" s="94"/>
      <c r="G2563" s="94">
        <v>100</v>
      </c>
      <c r="H2563" s="79"/>
    </row>
    <row r="2564" spans="1:8" outlineLevel="1">
      <c r="A2564" s="98" t="s">
        <v>734</v>
      </c>
      <c r="B2564" s="99" t="s">
        <v>735</v>
      </c>
      <c r="C2564" s="97" t="s">
        <v>170</v>
      </c>
      <c r="D2564" s="97" t="s">
        <v>174</v>
      </c>
      <c r="E2564" s="94"/>
      <c r="F2564" s="94"/>
      <c r="G2564" s="94">
        <v>100</v>
      </c>
      <c r="H2564" s="79"/>
    </row>
    <row r="2565" spans="1:8" outlineLevel="1">
      <c r="A2565" s="100">
        <v>2</v>
      </c>
      <c r="B2565" s="101" t="s">
        <v>440</v>
      </c>
      <c r="C2565" s="97"/>
      <c r="D2565" s="97"/>
      <c r="E2565" s="94"/>
      <c r="F2565" s="94"/>
      <c r="G2565" s="94"/>
      <c r="H2565" s="79"/>
    </row>
    <row r="2566" spans="1:8" ht="31.5" outlineLevel="1">
      <c r="A2566" s="98" t="s">
        <v>402</v>
      </c>
      <c r="B2566" s="99" t="s">
        <v>736</v>
      </c>
      <c r="C2566" s="97" t="s">
        <v>129</v>
      </c>
      <c r="D2566" s="97" t="s">
        <v>130</v>
      </c>
      <c r="E2566" s="94"/>
      <c r="F2566" s="94"/>
      <c r="G2566" s="94">
        <v>100</v>
      </c>
      <c r="H2566" s="79"/>
    </row>
    <row r="2567" spans="1:8" ht="63" outlineLevel="1">
      <c r="A2567" s="98" t="s">
        <v>403</v>
      </c>
      <c r="B2567" s="99" t="s">
        <v>641</v>
      </c>
      <c r="C2567" s="97" t="s">
        <v>129</v>
      </c>
      <c r="D2567" s="97" t="s">
        <v>131</v>
      </c>
      <c r="E2567" s="94"/>
      <c r="F2567" s="94"/>
      <c r="G2567" s="94">
        <v>100</v>
      </c>
      <c r="H2567" s="79"/>
    </row>
    <row r="2568" spans="1:8" ht="31.5" outlineLevel="1">
      <c r="A2568" s="98" t="s">
        <v>404</v>
      </c>
      <c r="B2568" s="99" t="s">
        <v>642</v>
      </c>
      <c r="C2568" s="97" t="s">
        <v>131</v>
      </c>
      <c r="D2568" s="97" t="s">
        <v>132</v>
      </c>
      <c r="E2568" s="94"/>
      <c r="F2568" s="94"/>
      <c r="G2568" s="94">
        <v>100</v>
      </c>
      <c r="H2568" s="79"/>
    </row>
    <row r="2569" spans="1:8" ht="47.25" outlineLevel="1">
      <c r="A2569" s="100">
        <v>3</v>
      </c>
      <c r="B2569" s="101" t="s">
        <v>313</v>
      </c>
      <c r="C2569" s="97"/>
      <c r="D2569" s="97"/>
      <c r="E2569" s="94"/>
      <c r="F2569" s="94"/>
      <c r="G2569" s="94"/>
      <c r="H2569" s="79"/>
    </row>
    <row r="2570" spans="1:8" ht="31.5" outlineLevel="1">
      <c r="A2570" s="98" t="s">
        <v>441</v>
      </c>
      <c r="B2570" s="99" t="s">
        <v>314</v>
      </c>
      <c r="C2570" s="97" t="s">
        <v>132</v>
      </c>
      <c r="D2570" s="97" t="s">
        <v>131</v>
      </c>
      <c r="E2570" s="94"/>
      <c r="F2570" s="94"/>
      <c r="G2570" s="94">
        <v>100</v>
      </c>
      <c r="H2570" s="79"/>
    </row>
    <row r="2571" spans="1:8" outlineLevel="1">
      <c r="A2571" s="98" t="s">
        <v>359</v>
      </c>
      <c r="B2571" s="99" t="s">
        <v>315</v>
      </c>
      <c r="C2571" s="97" t="s">
        <v>132</v>
      </c>
      <c r="D2571" s="97" t="s">
        <v>133</v>
      </c>
      <c r="E2571" s="94"/>
      <c r="F2571" s="94"/>
      <c r="G2571" s="94">
        <v>100</v>
      </c>
      <c r="H2571" s="79"/>
    </row>
    <row r="2572" spans="1:8" outlineLevel="1">
      <c r="A2572" s="98" t="s">
        <v>361</v>
      </c>
      <c r="B2572" s="99" t="s">
        <v>316</v>
      </c>
      <c r="C2572" s="97" t="s">
        <v>133</v>
      </c>
      <c r="D2572" s="97" t="s">
        <v>788</v>
      </c>
      <c r="E2572" s="94"/>
      <c r="F2572" s="94"/>
      <c r="G2572" s="94">
        <v>100</v>
      </c>
      <c r="H2572" s="79"/>
    </row>
    <row r="2573" spans="1:8" outlineLevel="1">
      <c r="A2573" s="98" t="s">
        <v>317</v>
      </c>
      <c r="B2573" s="99" t="s">
        <v>318</v>
      </c>
      <c r="C2573" s="97" t="s">
        <v>788</v>
      </c>
      <c r="D2573" s="97" t="s">
        <v>789</v>
      </c>
      <c r="E2573" s="94"/>
      <c r="F2573" s="94"/>
      <c r="G2573" s="94">
        <v>100</v>
      </c>
      <c r="H2573" s="79"/>
    </row>
    <row r="2574" spans="1:8" outlineLevel="1">
      <c r="A2574" s="98" t="s">
        <v>319</v>
      </c>
      <c r="B2574" s="99" t="s">
        <v>320</v>
      </c>
      <c r="C2574" s="97" t="s">
        <v>1156</v>
      </c>
      <c r="D2574" s="97" t="s">
        <v>790</v>
      </c>
      <c r="E2574" s="94"/>
      <c r="F2574" s="94"/>
      <c r="G2574" s="94">
        <v>100</v>
      </c>
      <c r="H2574" s="79"/>
    </row>
    <row r="2575" spans="1:8" outlineLevel="1">
      <c r="A2575" s="100">
        <v>4</v>
      </c>
      <c r="B2575" s="101" t="s">
        <v>623</v>
      </c>
      <c r="C2575" s="97"/>
      <c r="D2575" s="97"/>
      <c r="E2575" s="94"/>
      <c r="F2575" s="94"/>
      <c r="G2575" s="94"/>
      <c r="H2575" s="79"/>
    </row>
    <row r="2576" spans="1:8" ht="31.5" outlineLevel="1">
      <c r="A2576" s="97" t="s">
        <v>406</v>
      </c>
      <c r="B2576" s="236" t="s">
        <v>321</v>
      </c>
      <c r="C2576" s="97" t="s">
        <v>790</v>
      </c>
      <c r="D2576" s="97" t="s">
        <v>790</v>
      </c>
      <c r="E2576" s="94"/>
      <c r="F2576" s="94"/>
      <c r="G2576" s="94">
        <v>100</v>
      </c>
      <c r="H2576" s="79"/>
    </row>
    <row r="2577" spans="1:8" ht="63" outlineLevel="1">
      <c r="A2577" s="97" t="s">
        <v>407</v>
      </c>
      <c r="B2577" s="236" t="s">
        <v>621</v>
      </c>
      <c r="C2577" s="97" t="s">
        <v>790</v>
      </c>
      <c r="D2577" s="97" t="s">
        <v>791</v>
      </c>
      <c r="E2577" s="94"/>
      <c r="F2577" s="94"/>
      <c r="G2577" s="94">
        <v>100</v>
      </c>
      <c r="H2577" s="79"/>
    </row>
    <row r="2578" spans="1:8" ht="31.5" outlineLevel="1">
      <c r="A2578" s="97" t="s">
        <v>408</v>
      </c>
      <c r="B2578" s="236" t="s">
        <v>764</v>
      </c>
      <c r="C2578" s="97" t="s">
        <v>790</v>
      </c>
      <c r="D2578" s="97" t="s">
        <v>791</v>
      </c>
      <c r="E2578" s="94"/>
      <c r="F2578" s="94"/>
      <c r="G2578" s="94">
        <v>100</v>
      </c>
      <c r="H2578" s="79"/>
    </row>
    <row r="2579" spans="1:8" ht="31.5" outlineLevel="1">
      <c r="A2579" s="97" t="s">
        <v>222</v>
      </c>
      <c r="B2579" s="236" t="s">
        <v>765</v>
      </c>
      <c r="C2579" s="97" t="s">
        <v>791</v>
      </c>
      <c r="D2579" s="97" t="s">
        <v>792</v>
      </c>
      <c r="E2579" s="94"/>
      <c r="F2579" s="94"/>
      <c r="G2579" s="94">
        <v>100</v>
      </c>
      <c r="H2579" s="79"/>
    </row>
    <row r="2580" spans="1:8" outlineLevel="1">
      <c r="A2580" s="263"/>
      <c r="B2580" s="264"/>
      <c r="C2580" s="263"/>
      <c r="D2580" s="263"/>
      <c r="E2580" s="263"/>
      <c r="F2580" s="263"/>
      <c r="G2580" s="265" t="s">
        <v>950</v>
      </c>
      <c r="H2580" s="154" t="s">
        <v>378</v>
      </c>
    </row>
    <row r="2581" spans="1:8" outlineLevel="1">
      <c r="A2581" s="263"/>
      <c r="B2581" s="264"/>
      <c r="C2581" s="263"/>
      <c r="D2581" s="263"/>
      <c r="E2581" s="263"/>
      <c r="F2581" s="263"/>
      <c r="G2581" s="263"/>
      <c r="H2581" s="154" t="s">
        <v>709</v>
      </c>
    </row>
    <row r="2582" spans="1:8" outlineLevel="1">
      <c r="H2582" s="154" t="s">
        <v>266</v>
      </c>
    </row>
    <row r="2583" spans="1:8" ht="15.75" customHeight="1" outlineLevel="1">
      <c r="A2583" s="742" t="s">
        <v>628</v>
      </c>
      <c r="B2583" s="742"/>
      <c r="C2583" s="742"/>
      <c r="D2583" s="742"/>
      <c r="E2583" s="742"/>
      <c r="F2583" s="742"/>
      <c r="G2583" s="742"/>
      <c r="H2583" s="742"/>
    </row>
    <row r="2584" spans="1:8" ht="15.75" customHeight="1" outlineLevel="1">
      <c r="A2584" s="742" t="s">
        <v>455</v>
      </c>
      <c r="B2584" s="742"/>
      <c r="C2584" s="742"/>
      <c r="D2584" s="742"/>
      <c r="E2584" s="742"/>
      <c r="F2584" s="742"/>
      <c r="G2584" s="742"/>
      <c r="H2584" s="742"/>
    </row>
    <row r="2585" spans="1:8" outlineLevel="1">
      <c r="H2585" s="154" t="s">
        <v>322</v>
      </c>
    </row>
    <row r="2586" spans="1:8" outlineLevel="1">
      <c r="H2586" s="154" t="s">
        <v>323</v>
      </c>
    </row>
    <row r="2587" spans="1:8" outlineLevel="1">
      <c r="H2587" s="154" t="s">
        <v>324</v>
      </c>
    </row>
    <row r="2588" spans="1:8" outlineLevel="1">
      <c r="H2588" s="230" t="s">
        <v>325</v>
      </c>
    </row>
    <row r="2589" spans="1:8" outlineLevel="1">
      <c r="H2589" s="154" t="s">
        <v>2331</v>
      </c>
    </row>
    <row r="2590" spans="1:8" outlineLevel="1">
      <c r="H2590" s="154" t="s">
        <v>261</v>
      </c>
    </row>
    <row r="2591" spans="1:8" outlineLevel="1">
      <c r="A2591" s="86"/>
    </row>
    <row r="2592" spans="1:8" ht="42" customHeight="1" outlineLevel="1">
      <c r="A2592" s="748" t="s">
        <v>1211</v>
      </c>
      <c r="B2592" s="749"/>
      <c r="C2592" s="749"/>
      <c r="D2592" s="749"/>
      <c r="E2592" s="749"/>
      <c r="F2592" s="749"/>
      <c r="G2592" s="749"/>
      <c r="H2592" s="749"/>
    </row>
    <row r="2593" spans="1:8" outlineLevel="1">
      <c r="A2593" s="745"/>
      <c r="B2593" s="745"/>
      <c r="C2593" s="745"/>
      <c r="D2593" s="745"/>
      <c r="E2593" s="745"/>
      <c r="F2593" s="745"/>
      <c r="G2593" s="745"/>
      <c r="H2593" s="745"/>
    </row>
    <row r="2594" spans="1:8" ht="15.75" customHeight="1" outlineLevel="1">
      <c r="A2594" s="746" t="s">
        <v>2332</v>
      </c>
      <c r="B2594" s="746"/>
      <c r="C2594" s="746"/>
      <c r="D2594" s="746"/>
      <c r="E2594" s="746"/>
      <c r="F2594" s="746"/>
      <c r="G2594" s="746"/>
      <c r="H2594" s="746"/>
    </row>
    <row r="2595" spans="1:8" ht="16.5" outlineLevel="1" thickBot="1">
      <c r="A2595" s="87"/>
      <c r="B2595" s="666"/>
      <c r="C2595" s="231"/>
      <c r="D2595" s="231"/>
      <c r="E2595" s="231"/>
      <c r="F2595" s="231"/>
      <c r="G2595" s="231"/>
      <c r="H2595" s="231"/>
    </row>
    <row r="2596" spans="1:8" ht="15.75" customHeight="1" outlineLevel="1">
      <c r="A2596" s="750" t="s">
        <v>397</v>
      </c>
      <c r="B2596" s="753" t="s">
        <v>649</v>
      </c>
      <c r="C2596" s="756" t="s">
        <v>719</v>
      </c>
      <c r="D2596" s="756"/>
      <c r="E2596" s="756"/>
      <c r="F2596" s="756"/>
      <c r="G2596" s="757" t="s">
        <v>629</v>
      </c>
      <c r="H2596" s="759" t="s">
        <v>630</v>
      </c>
    </row>
    <row r="2597" spans="1:8" outlineLevel="1">
      <c r="A2597" s="751"/>
      <c r="B2597" s="754"/>
      <c r="C2597" s="704"/>
      <c r="D2597" s="704"/>
      <c r="E2597" s="704"/>
      <c r="F2597" s="704"/>
      <c r="G2597" s="703"/>
      <c r="H2597" s="760"/>
    </row>
    <row r="2598" spans="1:8" ht="32.25" outlineLevel="1" thickBot="1">
      <c r="A2598" s="752"/>
      <c r="B2598" s="755"/>
      <c r="C2598" s="88" t="s">
        <v>631</v>
      </c>
      <c r="D2598" s="88" t="s">
        <v>632</v>
      </c>
      <c r="E2598" s="88" t="s">
        <v>631</v>
      </c>
      <c r="F2598" s="88" t="s">
        <v>632</v>
      </c>
      <c r="G2598" s="758"/>
      <c r="H2598" s="761"/>
    </row>
    <row r="2599" spans="1:8" outlineLevel="1">
      <c r="A2599" s="89">
        <v>1</v>
      </c>
      <c r="B2599" s="604">
        <v>2</v>
      </c>
      <c r="C2599" s="90">
        <v>3</v>
      </c>
      <c r="D2599" s="90">
        <v>4</v>
      </c>
      <c r="E2599" s="90"/>
      <c r="F2599" s="90"/>
      <c r="G2599" s="91">
        <v>5</v>
      </c>
      <c r="H2599" s="604">
        <v>6</v>
      </c>
    </row>
    <row r="2600" spans="1:8" outlineLevel="1">
      <c r="A2600" s="89">
        <v>1</v>
      </c>
      <c r="B2600" s="92" t="s">
        <v>598</v>
      </c>
      <c r="C2600" s="90"/>
      <c r="D2600" s="90"/>
      <c r="E2600" s="94"/>
      <c r="F2600" s="94"/>
      <c r="G2600" s="95"/>
      <c r="H2600" s="663"/>
    </row>
    <row r="2601" spans="1:8" outlineLevel="1">
      <c r="A2601" s="96" t="s">
        <v>399</v>
      </c>
      <c r="B2601" s="237" t="s">
        <v>599</v>
      </c>
      <c r="C2601" s="97" t="s">
        <v>129</v>
      </c>
      <c r="D2601" s="97" t="s">
        <v>571</v>
      </c>
      <c r="E2601" s="94"/>
      <c r="F2601" s="94"/>
      <c r="G2601" s="94"/>
      <c r="H2601" s="79"/>
    </row>
    <row r="2602" spans="1:8" outlineLevel="1">
      <c r="A2602" s="97" t="s">
        <v>400</v>
      </c>
      <c r="B2602" s="236" t="s">
        <v>329</v>
      </c>
      <c r="C2602" s="97" t="s">
        <v>572</v>
      </c>
      <c r="D2602" s="97" t="s">
        <v>573</v>
      </c>
      <c r="E2602" s="94"/>
      <c r="F2602" s="94"/>
      <c r="G2602" s="94"/>
      <c r="H2602" s="79"/>
    </row>
    <row r="2603" spans="1:8" ht="31.5" outlineLevel="1">
      <c r="A2603" s="97" t="s">
        <v>411</v>
      </c>
      <c r="B2603" s="236" t="s">
        <v>730</v>
      </c>
      <c r="C2603" s="97" t="s">
        <v>681</v>
      </c>
      <c r="D2603" s="97" t="s">
        <v>1162</v>
      </c>
      <c r="E2603" s="94"/>
      <c r="F2603" s="94"/>
      <c r="G2603" s="94"/>
      <c r="H2603" s="79"/>
    </row>
    <row r="2604" spans="1:8" ht="63" outlineLevel="1">
      <c r="A2604" s="98" t="s">
        <v>422</v>
      </c>
      <c r="B2604" s="99" t="s">
        <v>731</v>
      </c>
      <c r="C2604" s="97" t="s">
        <v>792</v>
      </c>
      <c r="D2604" s="97" t="s">
        <v>130</v>
      </c>
      <c r="E2604" s="94"/>
      <c r="F2604" s="94"/>
      <c r="G2604" s="94"/>
      <c r="H2604" s="79"/>
    </row>
    <row r="2605" spans="1:8" ht="31.5" outlineLevel="1">
      <c r="A2605" s="98" t="s">
        <v>732</v>
      </c>
      <c r="B2605" s="99" t="s">
        <v>733</v>
      </c>
      <c r="C2605" s="97" t="s">
        <v>46</v>
      </c>
      <c r="D2605" s="97" t="s">
        <v>45</v>
      </c>
      <c r="E2605" s="94"/>
      <c r="F2605" s="94"/>
      <c r="G2605" s="94"/>
      <c r="H2605" s="79"/>
    </row>
    <row r="2606" spans="1:8" outlineLevel="1">
      <c r="A2606" s="98" t="s">
        <v>734</v>
      </c>
      <c r="B2606" s="99" t="s">
        <v>735</v>
      </c>
      <c r="C2606" s="97" t="s">
        <v>2097</v>
      </c>
      <c r="D2606" s="97" t="s">
        <v>46</v>
      </c>
      <c r="E2606" s="94"/>
      <c r="F2606" s="94"/>
      <c r="G2606" s="94"/>
      <c r="H2606" s="79"/>
    </row>
    <row r="2607" spans="1:8" outlineLevel="1">
      <c r="A2607" s="100">
        <v>2</v>
      </c>
      <c r="B2607" s="101" t="s">
        <v>440</v>
      </c>
      <c r="C2607" s="97"/>
      <c r="D2607" s="97"/>
      <c r="E2607" s="94"/>
      <c r="F2607" s="94"/>
      <c r="G2607" s="94"/>
      <c r="H2607" s="79"/>
    </row>
    <row r="2608" spans="1:8" ht="31.5" outlineLevel="1">
      <c r="A2608" s="98" t="s">
        <v>402</v>
      </c>
      <c r="B2608" s="99" t="s">
        <v>736</v>
      </c>
      <c r="C2608" s="97" t="s">
        <v>46</v>
      </c>
      <c r="D2608" s="97" t="s">
        <v>45</v>
      </c>
      <c r="E2608" s="94"/>
      <c r="F2608" s="94"/>
      <c r="G2608" s="94"/>
      <c r="H2608" s="79"/>
    </row>
    <row r="2609" spans="1:8" ht="63" outlineLevel="1">
      <c r="A2609" s="98" t="s">
        <v>403</v>
      </c>
      <c r="B2609" s="99" t="s">
        <v>641</v>
      </c>
      <c r="C2609" s="97" t="s">
        <v>46</v>
      </c>
      <c r="D2609" s="97" t="s">
        <v>47</v>
      </c>
      <c r="E2609" s="94"/>
      <c r="F2609" s="94"/>
      <c r="G2609" s="94"/>
      <c r="H2609" s="79"/>
    </row>
    <row r="2610" spans="1:8" ht="31.5" outlineLevel="1">
      <c r="A2610" s="98" t="s">
        <v>404</v>
      </c>
      <c r="B2610" s="99" t="s">
        <v>642</v>
      </c>
      <c r="C2610" s="97" t="s">
        <v>47</v>
      </c>
      <c r="D2610" s="97" t="s">
        <v>48</v>
      </c>
      <c r="E2610" s="94"/>
      <c r="F2610" s="94"/>
      <c r="G2610" s="94"/>
      <c r="H2610" s="79"/>
    </row>
    <row r="2611" spans="1:8" ht="47.25" outlineLevel="1">
      <c r="A2611" s="100">
        <v>3</v>
      </c>
      <c r="B2611" s="101" t="s">
        <v>313</v>
      </c>
      <c r="C2611" s="97"/>
      <c r="D2611" s="97"/>
      <c r="E2611" s="94"/>
      <c r="F2611" s="94"/>
      <c r="G2611" s="94"/>
      <c r="H2611" s="79"/>
    </row>
    <row r="2612" spans="1:8" ht="31.5" outlineLevel="1">
      <c r="A2612" s="98" t="s">
        <v>441</v>
      </c>
      <c r="B2612" s="99" t="s">
        <v>314</v>
      </c>
      <c r="C2612" s="97" t="s">
        <v>48</v>
      </c>
      <c r="D2612" s="97" t="s">
        <v>47</v>
      </c>
      <c r="E2612" s="94"/>
      <c r="F2612" s="94"/>
      <c r="G2612" s="94"/>
      <c r="H2612" s="79"/>
    </row>
    <row r="2613" spans="1:8" outlineLevel="1">
      <c r="A2613" s="98" t="s">
        <v>359</v>
      </c>
      <c r="B2613" s="99" t="s">
        <v>315</v>
      </c>
      <c r="C2613" s="97" t="s">
        <v>48</v>
      </c>
      <c r="D2613" s="97" t="s">
        <v>49</v>
      </c>
      <c r="E2613" s="94"/>
      <c r="F2613" s="94"/>
      <c r="G2613" s="94"/>
      <c r="H2613" s="79"/>
    </row>
    <row r="2614" spans="1:8" outlineLevel="1">
      <c r="A2614" s="98" t="s">
        <v>361</v>
      </c>
      <c r="B2614" s="99" t="s">
        <v>316</v>
      </c>
      <c r="C2614" s="97" t="s">
        <v>49</v>
      </c>
      <c r="D2614" s="97" t="s">
        <v>50</v>
      </c>
      <c r="E2614" s="94"/>
      <c r="F2614" s="94"/>
      <c r="G2614" s="94"/>
      <c r="H2614" s="79"/>
    </row>
    <row r="2615" spans="1:8" outlineLevel="1">
      <c r="A2615" s="98" t="s">
        <v>317</v>
      </c>
      <c r="B2615" s="99" t="s">
        <v>318</v>
      </c>
      <c r="C2615" s="97" t="s">
        <v>50</v>
      </c>
      <c r="D2615" s="97" t="s">
        <v>51</v>
      </c>
      <c r="E2615" s="94"/>
      <c r="F2615" s="94"/>
      <c r="G2615" s="94"/>
      <c r="H2615" s="79"/>
    </row>
    <row r="2616" spans="1:8" outlineLevel="1">
      <c r="A2616" s="98" t="s">
        <v>319</v>
      </c>
      <c r="B2616" s="99" t="s">
        <v>320</v>
      </c>
      <c r="C2616" s="97" t="s">
        <v>51</v>
      </c>
      <c r="D2616" s="97" t="s">
        <v>52</v>
      </c>
      <c r="E2616" s="94"/>
      <c r="F2616" s="94"/>
      <c r="G2616" s="94"/>
      <c r="H2616" s="79"/>
    </row>
    <row r="2617" spans="1:8" outlineLevel="1">
      <c r="A2617" s="100">
        <v>4</v>
      </c>
      <c r="B2617" s="101" t="s">
        <v>623</v>
      </c>
      <c r="C2617" s="97"/>
      <c r="D2617" s="97"/>
      <c r="E2617" s="94"/>
      <c r="F2617" s="94"/>
      <c r="G2617" s="94"/>
      <c r="H2617" s="79"/>
    </row>
    <row r="2618" spans="1:8" ht="31.5" outlineLevel="1">
      <c r="A2618" s="97" t="s">
        <v>406</v>
      </c>
      <c r="B2618" s="236" t="s">
        <v>321</v>
      </c>
      <c r="C2618" s="97" t="s">
        <v>52</v>
      </c>
      <c r="D2618" s="97" t="s">
        <v>52</v>
      </c>
      <c r="E2618" s="94"/>
      <c r="F2618" s="94"/>
      <c r="G2618" s="94"/>
      <c r="H2618" s="79"/>
    </row>
    <row r="2619" spans="1:8" ht="63" outlineLevel="1">
      <c r="A2619" s="97" t="s">
        <v>407</v>
      </c>
      <c r="B2619" s="236" t="s">
        <v>621</v>
      </c>
      <c r="C2619" s="97" t="s">
        <v>52</v>
      </c>
      <c r="D2619" s="97" t="s">
        <v>53</v>
      </c>
      <c r="E2619" s="94"/>
      <c r="F2619" s="94"/>
      <c r="G2619" s="94"/>
      <c r="H2619" s="79"/>
    </row>
    <row r="2620" spans="1:8" ht="31.5" outlineLevel="1">
      <c r="A2620" s="97" t="s">
        <v>408</v>
      </c>
      <c r="B2620" s="236" t="s">
        <v>764</v>
      </c>
      <c r="C2620" s="97" t="s">
        <v>52</v>
      </c>
      <c r="D2620" s="97" t="s">
        <v>53</v>
      </c>
      <c r="E2620" s="94"/>
      <c r="F2620" s="94"/>
      <c r="G2620" s="94"/>
      <c r="H2620" s="79"/>
    </row>
    <row r="2621" spans="1:8" ht="31.5" outlineLevel="1">
      <c r="A2621" s="97" t="s">
        <v>222</v>
      </c>
      <c r="B2621" s="236" t="s">
        <v>765</v>
      </c>
      <c r="C2621" s="97" t="s">
        <v>53</v>
      </c>
      <c r="D2621" s="97" t="s">
        <v>54</v>
      </c>
      <c r="E2621" s="94"/>
      <c r="F2621" s="94"/>
      <c r="G2621" s="94"/>
      <c r="H2621" s="79"/>
    </row>
    <row r="2622" spans="1:8" outlineLevel="1">
      <c r="G2622" s="154" t="s">
        <v>951</v>
      </c>
      <c r="H2622" s="154" t="s">
        <v>378</v>
      </c>
    </row>
    <row r="2623" spans="1:8" outlineLevel="1">
      <c r="H2623" s="154" t="s">
        <v>709</v>
      </c>
    </row>
    <row r="2624" spans="1:8" outlineLevel="1">
      <c r="H2624" s="154" t="s">
        <v>266</v>
      </c>
    </row>
    <row r="2625" spans="1:8" outlineLevel="1">
      <c r="H2625" s="154"/>
    </row>
    <row r="2626" spans="1:8" ht="15.75" customHeight="1" outlineLevel="1">
      <c r="A2626" s="742" t="s">
        <v>628</v>
      </c>
      <c r="B2626" s="742"/>
      <c r="C2626" s="742"/>
      <c r="D2626" s="742"/>
      <c r="E2626" s="742"/>
      <c r="F2626" s="742"/>
      <c r="G2626" s="742"/>
      <c r="H2626" s="742"/>
    </row>
    <row r="2627" spans="1:8" ht="15.75" customHeight="1" outlineLevel="1">
      <c r="A2627" s="742" t="s">
        <v>455</v>
      </c>
      <c r="B2627" s="742"/>
      <c r="C2627" s="742"/>
      <c r="D2627" s="742"/>
      <c r="E2627" s="742"/>
      <c r="F2627" s="742"/>
      <c r="G2627" s="742"/>
      <c r="H2627" s="742"/>
    </row>
    <row r="2628" spans="1:8" outlineLevel="1">
      <c r="H2628" s="154" t="s">
        <v>322</v>
      </c>
    </row>
    <row r="2629" spans="1:8" outlineLevel="1">
      <c r="H2629" s="154" t="s">
        <v>323</v>
      </c>
    </row>
    <row r="2630" spans="1:8" outlineLevel="1">
      <c r="H2630" s="154" t="s">
        <v>324</v>
      </c>
    </row>
    <row r="2631" spans="1:8" outlineLevel="1">
      <c r="H2631" s="230" t="s">
        <v>325</v>
      </c>
    </row>
    <row r="2632" spans="1:8" outlineLevel="1">
      <c r="H2632" s="154" t="s">
        <v>2331</v>
      </c>
    </row>
    <row r="2633" spans="1:8" outlineLevel="1">
      <c r="H2633" s="154" t="s">
        <v>261</v>
      </c>
    </row>
    <row r="2634" spans="1:8" outlineLevel="1">
      <c r="A2634" s="86"/>
    </row>
    <row r="2635" spans="1:8" ht="42" customHeight="1" outlineLevel="1">
      <c r="A2635" s="748" t="s">
        <v>1212</v>
      </c>
      <c r="B2635" s="749"/>
      <c r="C2635" s="749"/>
      <c r="D2635" s="749"/>
      <c r="E2635" s="749"/>
      <c r="F2635" s="749"/>
      <c r="G2635" s="749"/>
      <c r="H2635" s="749"/>
    </row>
    <row r="2636" spans="1:8" outlineLevel="1">
      <c r="A2636" s="745"/>
      <c r="B2636" s="745"/>
      <c r="C2636" s="745"/>
      <c r="D2636" s="745"/>
      <c r="E2636" s="745"/>
      <c r="F2636" s="745"/>
      <c r="G2636" s="745"/>
      <c r="H2636" s="745"/>
    </row>
    <row r="2637" spans="1:8" ht="15.75" customHeight="1" outlineLevel="1">
      <c r="A2637" s="746" t="s">
        <v>2332</v>
      </c>
      <c r="B2637" s="746"/>
      <c r="C2637" s="746"/>
      <c r="D2637" s="746"/>
      <c r="E2637" s="746"/>
      <c r="F2637" s="746"/>
      <c r="G2637" s="746"/>
      <c r="H2637" s="746"/>
    </row>
    <row r="2638" spans="1:8" ht="16.5" outlineLevel="1" thickBot="1">
      <c r="A2638" s="87"/>
      <c r="B2638" s="666"/>
      <c r="C2638" s="231"/>
      <c r="D2638" s="231"/>
      <c r="E2638" s="231"/>
      <c r="F2638" s="231"/>
      <c r="G2638" s="231"/>
      <c r="H2638" s="231"/>
    </row>
    <row r="2639" spans="1:8" ht="15.75" customHeight="1" outlineLevel="1">
      <c r="A2639" s="750" t="s">
        <v>397</v>
      </c>
      <c r="B2639" s="753" t="s">
        <v>649</v>
      </c>
      <c r="C2639" s="756" t="s">
        <v>719</v>
      </c>
      <c r="D2639" s="756"/>
      <c r="E2639" s="756"/>
      <c r="F2639" s="756"/>
      <c r="G2639" s="757" t="s">
        <v>629</v>
      </c>
      <c r="H2639" s="759" t="s">
        <v>630</v>
      </c>
    </row>
    <row r="2640" spans="1:8" outlineLevel="1">
      <c r="A2640" s="751"/>
      <c r="B2640" s="754"/>
      <c r="C2640" s="704"/>
      <c r="D2640" s="704"/>
      <c r="E2640" s="704"/>
      <c r="F2640" s="704"/>
      <c r="G2640" s="703"/>
      <c r="H2640" s="760"/>
    </row>
    <row r="2641" spans="1:8" ht="32.25" outlineLevel="1" thickBot="1">
      <c r="A2641" s="752"/>
      <c r="B2641" s="755"/>
      <c r="C2641" s="88" t="s">
        <v>631</v>
      </c>
      <c r="D2641" s="88" t="s">
        <v>632</v>
      </c>
      <c r="E2641" s="88" t="s">
        <v>631</v>
      </c>
      <c r="F2641" s="88" t="s">
        <v>632</v>
      </c>
      <c r="G2641" s="758"/>
      <c r="H2641" s="761"/>
    </row>
    <row r="2642" spans="1:8" outlineLevel="1">
      <c r="A2642" s="89">
        <v>1</v>
      </c>
      <c r="B2642" s="604">
        <v>2</v>
      </c>
      <c r="C2642" s="90">
        <v>3</v>
      </c>
      <c r="D2642" s="90">
        <v>4</v>
      </c>
      <c r="E2642" s="90"/>
      <c r="F2642" s="90"/>
      <c r="G2642" s="91">
        <v>5</v>
      </c>
      <c r="H2642" s="604">
        <v>6</v>
      </c>
    </row>
    <row r="2643" spans="1:8" outlineLevel="1">
      <c r="A2643" s="89">
        <v>1</v>
      </c>
      <c r="B2643" s="92" t="s">
        <v>598</v>
      </c>
      <c r="C2643" s="90"/>
      <c r="D2643" s="90"/>
      <c r="E2643" s="94"/>
      <c r="F2643" s="94"/>
      <c r="G2643" s="95"/>
      <c r="H2643" s="663"/>
    </row>
    <row r="2644" spans="1:8" outlineLevel="1">
      <c r="A2644" s="96" t="s">
        <v>399</v>
      </c>
      <c r="B2644" s="237" t="s">
        <v>599</v>
      </c>
      <c r="C2644" s="97" t="s">
        <v>7</v>
      </c>
      <c r="D2644" s="97" t="s">
        <v>167</v>
      </c>
      <c r="E2644" s="94"/>
      <c r="F2644" s="94"/>
      <c r="G2644" s="94">
        <v>100</v>
      </c>
      <c r="H2644" s="79"/>
    </row>
    <row r="2645" spans="1:8" outlineLevel="1">
      <c r="A2645" s="97" t="s">
        <v>400</v>
      </c>
      <c r="B2645" s="236" t="s">
        <v>329</v>
      </c>
      <c r="C2645" s="97" t="s">
        <v>168</v>
      </c>
      <c r="D2645" s="97" t="s">
        <v>169</v>
      </c>
      <c r="E2645" s="94"/>
      <c r="F2645" s="94"/>
      <c r="G2645" s="94">
        <v>100</v>
      </c>
      <c r="H2645" s="79"/>
    </row>
    <row r="2646" spans="1:8" ht="31.5" outlineLevel="1">
      <c r="A2646" s="97" t="s">
        <v>411</v>
      </c>
      <c r="B2646" s="236" t="s">
        <v>730</v>
      </c>
      <c r="C2646" s="97" t="s">
        <v>170</v>
      </c>
      <c r="D2646" s="97" t="s">
        <v>171</v>
      </c>
      <c r="E2646" s="94"/>
      <c r="F2646" s="94"/>
      <c r="G2646" s="94">
        <v>100</v>
      </c>
      <c r="H2646" s="79"/>
    </row>
    <row r="2647" spans="1:8" ht="63" outlineLevel="1">
      <c r="A2647" s="98" t="s">
        <v>422</v>
      </c>
      <c r="B2647" s="99" t="s">
        <v>731</v>
      </c>
      <c r="C2647" s="97" t="s">
        <v>172</v>
      </c>
      <c r="D2647" s="97" t="s">
        <v>173</v>
      </c>
      <c r="E2647" s="94"/>
      <c r="F2647" s="94"/>
      <c r="G2647" s="94">
        <v>100</v>
      </c>
      <c r="H2647" s="79"/>
    </row>
    <row r="2648" spans="1:8" ht="31.5" outlineLevel="1">
      <c r="A2648" s="98" t="s">
        <v>732</v>
      </c>
      <c r="B2648" s="99" t="s">
        <v>733</v>
      </c>
      <c r="C2648" s="97" t="s">
        <v>174</v>
      </c>
      <c r="D2648" s="97" t="s">
        <v>175</v>
      </c>
      <c r="E2648" s="94"/>
      <c r="F2648" s="94"/>
      <c r="G2648" s="94">
        <v>100</v>
      </c>
      <c r="H2648" s="79"/>
    </row>
    <row r="2649" spans="1:8" outlineLevel="1">
      <c r="A2649" s="98" t="s">
        <v>734</v>
      </c>
      <c r="B2649" s="99" t="s">
        <v>735</v>
      </c>
      <c r="C2649" s="97" t="s">
        <v>170</v>
      </c>
      <c r="D2649" s="97" t="s">
        <v>174</v>
      </c>
      <c r="E2649" s="94"/>
      <c r="F2649" s="94"/>
      <c r="G2649" s="94">
        <v>100</v>
      </c>
      <c r="H2649" s="79"/>
    </row>
    <row r="2650" spans="1:8" outlineLevel="1">
      <c r="A2650" s="100">
        <v>2</v>
      </c>
      <c r="B2650" s="101" t="s">
        <v>440</v>
      </c>
      <c r="C2650" s="97"/>
      <c r="D2650" s="97"/>
      <c r="E2650" s="94"/>
      <c r="F2650" s="94"/>
      <c r="G2650" s="94"/>
      <c r="H2650" s="79"/>
    </row>
    <row r="2651" spans="1:8" ht="31.5" outlineLevel="1">
      <c r="A2651" s="98" t="s">
        <v>402</v>
      </c>
      <c r="B2651" s="99" t="s">
        <v>736</v>
      </c>
      <c r="C2651" s="97" t="s">
        <v>129</v>
      </c>
      <c r="D2651" s="97" t="s">
        <v>130</v>
      </c>
      <c r="E2651" s="94"/>
      <c r="F2651" s="94"/>
      <c r="G2651" s="94">
        <v>100</v>
      </c>
      <c r="H2651" s="79"/>
    </row>
    <row r="2652" spans="1:8" ht="63" outlineLevel="1">
      <c r="A2652" s="98" t="s">
        <v>403</v>
      </c>
      <c r="B2652" s="99" t="s">
        <v>641</v>
      </c>
      <c r="C2652" s="97" t="s">
        <v>129</v>
      </c>
      <c r="D2652" s="97" t="s">
        <v>131</v>
      </c>
      <c r="E2652" s="94"/>
      <c r="F2652" s="94"/>
      <c r="G2652" s="94">
        <v>100</v>
      </c>
      <c r="H2652" s="79"/>
    </row>
    <row r="2653" spans="1:8" ht="31.5" outlineLevel="1">
      <c r="A2653" s="98" t="s">
        <v>404</v>
      </c>
      <c r="B2653" s="99" t="s">
        <v>642</v>
      </c>
      <c r="C2653" s="97" t="s">
        <v>131</v>
      </c>
      <c r="D2653" s="97" t="s">
        <v>132</v>
      </c>
      <c r="E2653" s="94"/>
      <c r="F2653" s="94"/>
      <c r="G2653" s="94">
        <v>100</v>
      </c>
      <c r="H2653" s="79"/>
    </row>
    <row r="2654" spans="1:8" ht="47.25" outlineLevel="1">
      <c r="A2654" s="100">
        <v>3</v>
      </c>
      <c r="B2654" s="101" t="s">
        <v>313</v>
      </c>
      <c r="C2654" s="97"/>
      <c r="D2654" s="97"/>
      <c r="E2654" s="94"/>
      <c r="F2654" s="94"/>
      <c r="G2654" s="94"/>
      <c r="H2654" s="79"/>
    </row>
    <row r="2655" spans="1:8" ht="31.5" outlineLevel="1">
      <c r="A2655" s="98" t="s">
        <v>441</v>
      </c>
      <c r="B2655" s="99" t="s">
        <v>314</v>
      </c>
      <c r="C2655" s="97" t="s">
        <v>132</v>
      </c>
      <c r="D2655" s="97" t="s">
        <v>131</v>
      </c>
      <c r="E2655" s="94"/>
      <c r="F2655" s="94"/>
      <c r="G2655" s="94">
        <v>100</v>
      </c>
      <c r="H2655" s="79"/>
    </row>
    <row r="2656" spans="1:8" outlineLevel="1">
      <c r="A2656" s="98" t="s">
        <v>359</v>
      </c>
      <c r="B2656" s="99" t="s">
        <v>315</v>
      </c>
      <c r="C2656" s="97" t="s">
        <v>132</v>
      </c>
      <c r="D2656" s="97" t="s">
        <v>133</v>
      </c>
      <c r="E2656" s="94"/>
      <c r="F2656" s="94"/>
      <c r="G2656" s="94">
        <v>100</v>
      </c>
      <c r="H2656" s="79"/>
    </row>
    <row r="2657" spans="1:8" outlineLevel="1">
      <c r="A2657" s="98" t="s">
        <v>361</v>
      </c>
      <c r="B2657" s="99" t="s">
        <v>316</v>
      </c>
      <c r="C2657" s="97" t="s">
        <v>133</v>
      </c>
      <c r="D2657" s="97" t="s">
        <v>788</v>
      </c>
      <c r="E2657" s="94"/>
      <c r="F2657" s="94"/>
      <c r="G2657" s="94">
        <v>100</v>
      </c>
      <c r="H2657" s="79"/>
    </row>
    <row r="2658" spans="1:8" outlineLevel="1">
      <c r="A2658" s="98" t="s">
        <v>317</v>
      </c>
      <c r="B2658" s="99" t="s">
        <v>318</v>
      </c>
      <c r="C2658" s="97" t="s">
        <v>788</v>
      </c>
      <c r="D2658" s="97" t="s">
        <v>789</v>
      </c>
      <c r="E2658" s="94"/>
      <c r="F2658" s="94"/>
      <c r="G2658" s="94">
        <v>100</v>
      </c>
      <c r="H2658" s="79"/>
    </row>
    <row r="2659" spans="1:8" outlineLevel="1">
      <c r="A2659" s="98" t="s">
        <v>319</v>
      </c>
      <c r="B2659" s="99" t="s">
        <v>320</v>
      </c>
      <c r="C2659" s="97" t="s">
        <v>1156</v>
      </c>
      <c r="D2659" s="97" t="s">
        <v>790</v>
      </c>
      <c r="E2659" s="94"/>
      <c r="F2659" s="94"/>
      <c r="G2659" s="94">
        <v>100</v>
      </c>
      <c r="H2659" s="79"/>
    </row>
    <row r="2660" spans="1:8" outlineLevel="1">
      <c r="A2660" s="100">
        <v>4</v>
      </c>
      <c r="B2660" s="101" t="s">
        <v>623</v>
      </c>
      <c r="C2660" s="97"/>
      <c r="D2660" s="97"/>
      <c r="E2660" s="94"/>
      <c r="F2660" s="94"/>
      <c r="G2660" s="94"/>
      <c r="H2660" s="79"/>
    </row>
    <row r="2661" spans="1:8" ht="31.5" outlineLevel="1">
      <c r="A2661" s="97" t="s">
        <v>406</v>
      </c>
      <c r="B2661" s="236" t="s">
        <v>321</v>
      </c>
      <c r="C2661" s="97" t="s">
        <v>790</v>
      </c>
      <c r="D2661" s="97" t="s">
        <v>790</v>
      </c>
      <c r="E2661" s="94"/>
      <c r="F2661" s="94"/>
      <c r="G2661" s="94">
        <v>100</v>
      </c>
      <c r="H2661" s="79"/>
    </row>
    <row r="2662" spans="1:8" ht="63" outlineLevel="1">
      <c r="A2662" s="97" t="s">
        <v>407</v>
      </c>
      <c r="B2662" s="236" t="s">
        <v>621</v>
      </c>
      <c r="C2662" s="97" t="s">
        <v>790</v>
      </c>
      <c r="D2662" s="97" t="s">
        <v>791</v>
      </c>
      <c r="E2662" s="94"/>
      <c r="F2662" s="94"/>
      <c r="G2662" s="94">
        <v>100</v>
      </c>
      <c r="H2662" s="79"/>
    </row>
    <row r="2663" spans="1:8" ht="31.5" outlineLevel="1">
      <c r="A2663" s="97" t="s">
        <v>408</v>
      </c>
      <c r="B2663" s="236" t="s">
        <v>764</v>
      </c>
      <c r="C2663" s="97" t="s">
        <v>790</v>
      </c>
      <c r="D2663" s="97" t="s">
        <v>791</v>
      </c>
      <c r="E2663" s="94"/>
      <c r="F2663" s="94"/>
      <c r="G2663" s="94">
        <v>100</v>
      </c>
      <c r="H2663" s="79"/>
    </row>
    <row r="2664" spans="1:8" ht="31.5" outlineLevel="1">
      <c r="A2664" s="97" t="s">
        <v>222</v>
      </c>
      <c r="B2664" s="236" t="s">
        <v>765</v>
      </c>
      <c r="C2664" s="97" t="s">
        <v>791</v>
      </c>
      <c r="D2664" s="97" t="s">
        <v>792</v>
      </c>
      <c r="E2664" s="94"/>
      <c r="F2664" s="94"/>
      <c r="G2664" s="94">
        <v>100</v>
      </c>
      <c r="H2664" s="79"/>
    </row>
    <row r="2665" spans="1:8" outlineLevel="1">
      <c r="G2665" s="154" t="s">
        <v>952</v>
      </c>
      <c r="H2665" s="154" t="s">
        <v>378</v>
      </c>
    </row>
    <row r="2666" spans="1:8" outlineLevel="1">
      <c r="H2666" s="154" t="s">
        <v>709</v>
      </c>
    </row>
    <row r="2667" spans="1:8" outlineLevel="1">
      <c r="H2667" s="154" t="s">
        <v>266</v>
      </c>
    </row>
    <row r="2668" spans="1:8" outlineLevel="1">
      <c r="H2668" s="154"/>
    </row>
    <row r="2669" spans="1:8" ht="15.75" customHeight="1" outlineLevel="1">
      <c r="A2669" s="742" t="s">
        <v>628</v>
      </c>
      <c r="B2669" s="742"/>
      <c r="C2669" s="742"/>
      <c r="D2669" s="742"/>
      <c r="E2669" s="742"/>
      <c r="F2669" s="742"/>
      <c r="G2669" s="742"/>
      <c r="H2669" s="742"/>
    </row>
    <row r="2670" spans="1:8" ht="15.75" customHeight="1" outlineLevel="1">
      <c r="A2670" s="742" t="s">
        <v>455</v>
      </c>
      <c r="B2670" s="742"/>
      <c r="C2670" s="742"/>
      <c r="D2670" s="742"/>
      <c r="E2670" s="742"/>
      <c r="F2670" s="742"/>
      <c r="G2670" s="742"/>
      <c r="H2670" s="742"/>
    </row>
    <row r="2671" spans="1:8" outlineLevel="1">
      <c r="H2671" s="154" t="s">
        <v>322</v>
      </c>
    </row>
    <row r="2672" spans="1:8" outlineLevel="1">
      <c r="H2672" s="154" t="s">
        <v>323</v>
      </c>
    </row>
    <row r="2673" spans="1:8" outlineLevel="1">
      <c r="H2673" s="154" t="s">
        <v>324</v>
      </c>
    </row>
    <row r="2674" spans="1:8" outlineLevel="1">
      <c r="H2674" s="230" t="s">
        <v>325</v>
      </c>
    </row>
    <row r="2675" spans="1:8" outlineLevel="1">
      <c r="H2675" s="154" t="s">
        <v>2331</v>
      </c>
    </row>
    <row r="2676" spans="1:8" outlineLevel="1">
      <c r="H2676" s="154" t="s">
        <v>261</v>
      </c>
    </row>
    <row r="2677" spans="1:8" ht="42" customHeight="1" outlineLevel="1">
      <c r="A2677" s="743" t="s">
        <v>1213</v>
      </c>
      <c r="B2677" s="744"/>
      <c r="C2677" s="744"/>
      <c r="D2677" s="744"/>
      <c r="E2677" s="744"/>
      <c r="F2677" s="744"/>
      <c r="G2677" s="744"/>
      <c r="H2677" s="744"/>
    </row>
    <row r="2678" spans="1:8" outlineLevel="1">
      <c r="A2678" s="745"/>
      <c r="B2678" s="745"/>
      <c r="C2678" s="745"/>
      <c r="D2678" s="745"/>
      <c r="E2678" s="745"/>
      <c r="F2678" s="745"/>
      <c r="G2678" s="745"/>
      <c r="H2678" s="745"/>
    </row>
    <row r="2679" spans="1:8" ht="15.75" customHeight="1" outlineLevel="1">
      <c r="A2679" s="746" t="s">
        <v>2332</v>
      </c>
      <c r="B2679" s="746"/>
      <c r="C2679" s="746"/>
      <c r="D2679" s="746"/>
      <c r="E2679" s="746"/>
      <c r="F2679" s="746"/>
      <c r="G2679" s="746"/>
      <c r="H2679" s="746"/>
    </row>
    <row r="2680" spans="1:8" ht="16.5" outlineLevel="1" thickBot="1">
      <c r="A2680" s="87"/>
      <c r="B2680" s="666"/>
      <c r="C2680" s="231"/>
      <c r="D2680" s="231"/>
      <c r="E2680" s="231"/>
      <c r="F2680" s="231"/>
      <c r="G2680" s="231"/>
      <c r="H2680" s="231"/>
    </row>
    <row r="2681" spans="1:8" ht="15.75" customHeight="1" outlineLevel="1">
      <c r="A2681" s="750" t="s">
        <v>397</v>
      </c>
      <c r="B2681" s="753" t="s">
        <v>649</v>
      </c>
      <c r="C2681" s="756" t="s">
        <v>719</v>
      </c>
      <c r="D2681" s="756"/>
      <c r="E2681" s="756"/>
      <c r="F2681" s="756"/>
      <c r="G2681" s="757" t="s">
        <v>629</v>
      </c>
      <c r="H2681" s="759" t="s">
        <v>630</v>
      </c>
    </row>
    <row r="2682" spans="1:8" outlineLevel="1">
      <c r="A2682" s="751"/>
      <c r="B2682" s="754"/>
      <c r="C2682" s="704"/>
      <c r="D2682" s="704"/>
      <c r="E2682" s="704"/>
      <c r="F2682" s="704"/>
      <c r="G2682" s="703"/>
      <c r="H2682" s="760"/>
    </row>
    <row r="2683" spans="1:8" ht="32.25" outlineLevel="1" thickBot="1">
      <c r="A2683" s="752"/>
      <c r="B2683" s="755"/>
      <c r="C2683" s="88" t="s">
        <v>631</v>
      </c>
      <c r="D2683" s="88" t="s">
        <v>632</v>
      </c>
      <c r="E2683" s="88" t="s">
        <v>631</v>
      </c>
      <c r="F2683" s="88" t="s">
        <v>632</v>
      </c>
      <c r="G2683" s="758"/>
      <c r="H2683" s="761"/>
    </row>
    <row r="2684" spans="1:8" outlineLevel="1">
      <c r="A2684" s="89">
        <v>1</v>
      </c>
      <c r="B2684" s="604">
        <v>2</v>
      </c>
      <c r="C2684" s="90">
        <v>3</v>
      </c>
      <c r="D2684" s="90">
        <v>4</v>
      </c>
      <c r="E2684" s="90"/>
      <c r="F2684" s="90"/>
      <c r="G2684" s="91">
        <v>5</v>
      </c>
      <c r="H2684" s="604">
        <v>6</v>
      </c>
    </row>
    <row r="2685" spans="1:8" outlineLevel="1">
      <c r="A2685" s="89">
        <v>1</v>
      </c>
      <c r="B2685" s="92" t="s">
        <v>598</v>
      </c>
      <c r="C2685" s="93"/>
      <c r="D2685" s="93"/>
      <c r="E2685" s="94"/>
      <c r="F2685" s="94"/>
      <c r="G2685" s="95"/>
      <c r="H2685" s="663"/>
    </row>
    <row r="2686" spans="1:8" outlineLevel="1">
      <c r="A2686" s="96" t="s">
        <v>399</v>
      </c>
      <c r="B2686" s="237" t="s">
        <v>599</v>
      </c>
      <c r="C2686" s="97" t="s">
        <v>9</v>
      </c>
      <c r="D2686" s="97" t="s">
        <v>169</v>
      </c>
      <c r="E2686" s="94"/>
      <c r="F2686" s="94"/>
      <c r="G2686" s="94">
        <v>100</v>
      </c>
      <c r="H2686" s="79"/>
    </row>
    <row r="2687" spans="1:8" outlineLevel="1">
      <c r="A2687" s="97" t="s">
        <v>400</v>
      </c>
      <c r="B2687" s="236" t="s">
        <v>329</v>
      </c>
      <c r="C2687" s="97" t="s">
        <v>170</v>
      </c>
      <c r="D2687" s="97" t="s">
        <v>326</v>
      </c>
      <c r="E2687" s="94"/>
      <c r="F2687" s="94"/>
      <c r="G2687" s="94">
        <v>100</v>
      </c>
      <c r="H2687" s="79"/>
    </row>
    <row r="2688" spans="1:8" ht="31.5" outlineLevel="1">
      <c r="A2688" s="97" t="s">
        <v>411</v>
      </c>
      <c r="B2688" s="236" t="s">
        <v>730</v>
      </c>
      <c r="C2688" s="97" t="s">
        <v>170</v>
      </c>
      <c r="D2688" s="97" t="s">
        <v>326</v>
      </c>
      <c r="E2688" s="94"/>
      <c r="F2688" s="94"/>
      <c r="G2688" s="94">
        <v>100</v>
      </c>
      <c r="H2688" s="79"/>
    </row>
    <row r="2689" spans="1:8" ht="63" outlineLevel="1">
      <c r="A2689" s="98" t="s">
        <v>422</v>
      </c>
      <c r="B2689" s="99" t="s">
        <v>731</v>
      </c>
      <c r="C2689" s="97" t="s">
        <v>172</v>
      </c>
      <c r="D2689" s="97" t="s">
        <v>175</v>
      </c>
      <c r="E2689" s="94"/>
      <c r="F2689" s="94"/>
      <c r="G2689" s="94">
        <v>100</v>
      </c>
      <c r="H2689" s="79"/>
    </row>
    <row r="2690" spans="1:8" ht="31.5" outlineLevel="1">
      <c r="A2690" s="98" t="s">
        <v>732</v>
      </c>
      <c r="B2690" s="99" t="s">
        <v>733</v>
      </c>
      <c r="C2690" s="97" t="s">
        <v>328</v>
      </c>
      <c r="D2690" s="97" t="s">
        <v>175</v>
      </c>
      <c r="E2690" s="94"/>
      <c r="F2690" s="94"/>
      <c r="G2690" s="94">
        <v>100</v>
      </c>
      <c r="H2690" s="79"/>
    </row>
    <row r="2691" spans="1:8" outlineLevel="1">
      <c r="A2691" s="98" t="s">
        <v>734</v>
      </c>
      <c r="B2691" s="99" t="s">
        <v>735</v>
      </c>
      <c r="C2691" s="97" t="s">
        <v>175</v>
      </c>
      <c r="D2691" s="97" t="s">
        <v>482</v>
      </c>
      <c r="E2691" s="94"/>
      <c r="F2691" s="94"/>
      <c r="G2691" s="94">
        <v>100</v>
      </c>
      <c r="H2691" s="79"/>
    </row>
    <row r="2692" spans="1:8" outlineLevel="1">
      <c r="A2692" s="100">
        <v>2</v>
      </c>
      <c r="B2692" s="101" t="s">
        <v>440</v>
      </c>
      <c r="C2692" s="97"/>
      <c r="D2692" s="97"/>
      <c r="E2692" s="94"/>
      <c r="F2692" s="94"/>
      <c r="G2692" s="94"/>
      <c r="H2692" s="79"/>
    </row>
    <row r="2693" spans="1:8" ht="31.5" outlineLevel="1">
      <c r="A2693" s="98" t="s">
        <v>402</v>
      </c>
      <c r="B2693" s="99" t="s">
        <v>736</v>
      </c>
      <c r="C2693" s="97" t="s">
        <v>482</v>
      </c>
      <c r="D2693" s="97" t="s">
        <v>176</v>
      </c>
      <c r="E2693" s="94"/>
      <c r="F2693" s="94"/>
      <c r="G2693" s="94">
        <v>100</v>
      </c>
      <c r="H2693" s="79"/>
    </row>
    <row r="2694" spans="1:8" ht="63" outlineLevel="1">
      <c r="A2694" s="98" t="s">
        <v>403</v>
      </c>
      <c r="B2694" s="99" t="s">
        <v>641</v>
      </c>
      <c r="C2694" s="97" t="s">
        <v>482</v>
      </c>
      <c r="D2694" s="97" t="s">
        <v>176</v>
      </c>
      <c r="E2694" s="94"/>
      <c r="F2694" s="94"/>
      <c r="G2694" s="94">
        <v>100</v>
      </c>
      <c r="H2694" s="79"/>
    </row>
    <row r="2695" spans="1:8" ht="31.5" outlineLevel="1">
      <c r="A2695" s="98" t="s">
        <v>404</v>
      </c>
      <c r="B2695" s="99" t="s">
        <v>642</v>
      </c>
      <c r="C2695" s="97" t="s">
        <v>482</v>
      </c>
      <c r="D2695" s="97" t="s">
        <v>176</v>
      </c>
      <c r="E2695" s="94"/>
      <c r="F2695" s="94"/>
      <c r="G2695" s="94">
        <v>100</v>
      </c>
      <c r="H2695" s="79"/>
    </row>
    <row r="2696" spans="1:8" ht="47.25" outlineLevel="1">
      <c r="A2696" s="100">
        <v>3</v>
      </c>
      <c r="B2696" s="101" t="s">
        <v>313</v>
      </c>
      <c r="C2696" s="97"/>
      <c r="D2696" s="97"/>
      <c r="E2696" s="94"/>
      <c r="F2696" s="94"/>
      <c r="G2696" s="94"/>
      <c r="H2696" s="79"/>
    </row>
    <row r="2697" spans="1:8" ht="31.5" outlineLevel="1">
      <c r="A2697" s="98" t="s">
        <v>441</v>
      </c>
      <c r="B2697" s="99" t="s">
        <v>314</v>
      </c>
      <c r="C2697" s="97" t="s">
        <v>176</v>
      </c>
      <c r="D2697" s="97" t="s">
        <v>177</v>
      </c>
      <c r="E2697" s="94"/>
      <c r="F2697" s="94"/>
      <c r="G2697" s="94">
        <v>100</v>
      </c>
      <c r="H2697" s="79"/>
    </row>
    <row r="2698" spans="1:8" outlineLevel="1">
      <c r="A2698" s="98" t="s">
        <v>359</v>
      </c>
      <c r="B2698" s="99" t="s">
        <v>315</v>
      </c>
      <c r="C2698" s="97" t="s">
        <v>1185</v>
      </c>
      <c r="D2698" s="97" t="s">
        <v>467</v>
      </c>
      <c r="E2698" s="94"/>
      <c r="F2698" s="94"/>
      <c r="G2698" s="94">
        <v>100</v>
      </c>
      <c r="H2698" s="79"/>
    </row>
    <row r="2699" spans="1:8" outlineLevel="1">
      <c r="A2699" s="98" t="s">
        <v>361</v>
      </c>
      <c r="B2699" s="99" t="s">
        <v>316</v>
      </c>
      <c r="C2699" s="97" t="s">
        <v>468</v>
      </c>
      <c r="D2699" s="97" t="s">
        <v>469</v>
      </c>
      <c r="E2699" s="94"/>
      <c r="F2699" s="94"/>
      <c r="G2699" s="94">
        <v>100</v>
      </c>
      <c r="H2699" s="79"/>
    </row>
    <row r="2700" spans="1:8" outlineLevel="1">
      <c r="A2700" s="98" t="s">
        <v>317</v>
      </c>
      <c r="B2700" s="99" t="s">
        <v>318</v>
      </c>
      <c r="C2700" s="97" t="s">
        <v>469</v>
      </c>
      <c r="D2700" s="97" t="s">
        <v>470</v>
      </c>
      <c r="E2700" s="94"/>
      <c r="F2700" s="94"/>
      <c r="G2700" s="94">
        <v>100</v>
      </c>
      <c r="H2700" s="79"/>
    </row>
    <row r="2701" spans="1:8" outlineLevel="1">
      <c r="A2701" s="98" t="s">
        <v>319</v>
      </c>
      <c r="B2701" s="99" t="s">
        <v>320</v>
      </c>
      <c r="C2701" s="97" t="s">
        <v>470</v>
      </c>
      <c r="D2701" s="97" t="s">
        <v>471</v>
      </c>
      <c r="E2701" s="94"/>
      <c r="F2701" s="94"/>
      <c r="G2701" s="94">
        <v>100</v>
      </c>
      <c r="H2701" s="79"/>
    </row>
    <row r="2702" spans="1:8" outlineLevel="1">
      <c r="A2702" s="100">
        <v>4</v>
      </c>
      <c r="B2702" s="101" t="s">
        <v>623</v>
      </c>
      <c r="C2702" s="97"/>
      <c r="D2702" s="97"/>
      <c r="E2702" s="94"/>
      <c r="F2702" s="94"/>
      <c r="G2702" s="94">
        <v>100</v>
      </c>
      <c r="H2702" s="79"/>
    </row>
    <row r="2703" spans="1:8" ht="31.5" outlineLevel="1">
      <c r="A2703" s="97" t="s">
        <v>406</v>
      </c>
      <c r="B2703" s="236" t="s">
        <v>321</v>
      </c>
      <c r="C2703" s="97" t="s">
        <v>471</v>
      </c>
      <c r="D2703" s="97" t="s">
        <v>471</v>
      </c>
      <c r="E2703" s="94"/>
      <c r="F2703" s="94"/>
      <c r="G2703" s="94">
        <v>100</v>
      </c>
      <c r="H2703" s="79"/>
    </row>
    <row r="2704" spans="1:8" ht="63" outlineLevel="1">
      <c r="A2704" s="97" t="s">
        <v>407</v>
      </c>
      <c r="B2704" s="236" t="s">
        <v>621</v>
      </c>
      <c r="C2704" s="97" t="s">
        <v>471</v>
      </c>
      <c r="D2704" s="97" t="s">
        <v>471</v>
      </c>
      <c r="E2704" s="94"/>
      <c r="F2704" s="94"/>
      <c r="G2704" s="94">
        <v>100</v>
      </c>
      <c r="H2704" s="79"/>
    </row>
    <row r="2705" spans="1:8" ht="31.5" outlineLevel="1">
      <c r="A2705" s="97" t="s">
        <v>408</v>
      </c>
      <c r="B2705" s="236" t="s">
        <v>764</v>
      </c>
      <c r="C2705" s="97" t="s">
        <v>471</v>
      </c>
      <c r="D2705" s="97" t="s">
        <v>472</v>
      </c>
      <c r="E2705" s="94"/>
      <c r="F2705" s="94"/>
      <c r="G2705" s="94">
        <v>100</v>
      </c>
      <c r="H2705" s="79"/>
    </row>
    <row r="2706" spans="1:8" ht="32.25" customHeight="1" outlineLevel="1">
      <c r="A2706" s="97" t="s">
        <v>222</v>
      </c>
      <c r="B2706" s="236" t="s">
        <v>765</v>
      </c>
      <c r="C2706" s="97" t="s">
        <v>327</v>
      </c>
      <c r="D2706" s="97" t="s">
        <v>472</v>
      </c>
      <c r="E2706" s="94"/>
      <c r="F2706" s="94"/>
      <c r="G2706" s="94">
        <v>100</v>
      </c>
      <c r="H2706" s="79"/>
    </row>
    <row r="2707" spans="1:8" outlineLevel="1">
      <c r="G2707" s="154" t="s">
        <v>954</v>
      </c>
      <c r="H2707" s="154" t="s">
        <v>378</v>
      </c>
    </row>
    <row r="2708" spans="1:8" outlineLevel="1">
      <c r="H2708" s="154" t="s">
        <v>709</v>
      </c>
    </row>
    <row r="2709" spans="1:8" outlineLevel="1">
      <c r="H2709" s="154" t="s">
        <v>266</v>
      </c>
    </row>
    <row r="2710" spans="1:8" outlineLevel="1">
      <c r="H2710" s="154"/>
    </row>
    <row r="2711" spans="1:8" outlineLevel="1">
      <c r="A2711" s="742" t="s">
        <v>628</v>
      </c>
      <c r="B2711" s="742"/>
      <c r="C2711" s="742"/>
      <c r="D2711" s="742"/>
      <c r="E2711" s="742"/>
      <c r="F2711" s="742"/>
      <c r="G2711" s="742"/>
      <c r="H2711" s="742"/>
    </row>
    <row r="2712" spans="1:8" outlineLevel="1">
      <c r="A2712" s="742" t="s">
        <v>455</v>
      </c>
      <c r="B2712" s="742"/>
      <c r="C2712" s="742"/>
      <c r="D2712" s="742"/>
      <c r="E2712" s="742"/>
      <c r="F2712" s="742"/>
      <c r="G2712" s="742"/>
      <c r="H2712" s="742"/>
    </row>
    <row r="2713" spans="1:8" outlineLevel="1">
      <c r="H2713" s="154" t="s">
        <v>322</v>
      </c>
    </row>
    <row r="2714" spans="1:8" outlineLevel="1">
      <c r="H2714" s="154" t="s">
        <v>323</v>
      </c>
    </row>
    <row r="2715" spans="1:8" outlineLevel="1">
      <c r="H2715" s="154" t="s">
        <v>324</v>
      </c>
    </row>
    <row r="2716" spans="1:8" outlineLevel="1">
      <c r="H2716" s="230" t="s">
        <v>325</v>
      </c>
    </row>
    <row r="2717" spans="1:8" outlineLevel="1">
      <c r="H2717" s="154" t="s">
        <v>2331</v>
      </c>
    </row>
    <row r="2718" spans="1:8" outlineLevel="1">
      <c r="H2718" s="154" t="s">
        <v>261</v>
      </c>
    </row>
    <row r="2719" spans="1:8" outlineLevel="1">
      <c r="A2719" s="86"/>
    </row>
    <row r="2720" spans="1:8" ht="48" customHeight="1" outlineLevel="1">
      <c r="A2720" s="743" t="s">
        <v>1214</v>
      </c>
      <c r="B2720" s="743"/>
      <c r="C2720" s="743"/>
      <c r="D2720" s="743"/>
      <c r="E2720" s="743"/>
      <c r="F2720" s="743"/>
      <c r="G2720" s="743"/>
      <c r="H2720" s="743"/>
    </row>
    <row r="2721" spans="1:8" ht="15.75" customHeight="1" outlineLevel="1">
      <c r="A2721" s="746" t="s">
        <v>2332</v>
      </c>
      <c r="B2721" s="746"/>
      <c r="C2721" s="746"/>
      <c r="D2721" s="746"/>
      <c r="E2721" s="746"/>
      <c r="F2721" s="746"/>
      <c r="G2721" s="746"/>
      <c r="H2721" s="746"/>
    </row>
    <row r="2722" spans="1:8" ht="16.5" outlineLevel="1" thickBot="1">
      <c r="A2722" s="87"/>
      <c r="B2722" s="666"/>
      <c r="C2722" s="231"/>
      <c r="D2722" s="231"/>
      <c r="E2722" s="231"/>
      <c r="F2722" s="231"/>
      <c r="G2722" s="231"/>
      <c r="H2722" s="231"/>
    </row>
    <row r="2723" spans="1:8" ht="15.75" customHeight="1" outlineLevel="1">
      <c r="A2723" s="750" t="s">
        <v>397</v>
      </c>
      <c r="B2723" s="753" t="s">
        <v>649</v>
      </c>
      <c r="C2723" s="756" t="s">
        <v>719</v>
      </c>
      <c r="D2723" s="756"/>
      <c r="E2723" s="756"/>
      <c r="F2723" s="756"/>
      <c r="G2723" s="757" t="s">
        <v>629</v>
      </c>
      <c r="H2723" s="759" t="s">
        <v>630</v>
      </c>
    </row>
    <row r="2724" spans="1:8" outlineLevel="1">
      <c r="A2724" s="751"/>
      <c r="B2724" s="754"/>
      <c r="C2724" s="704"/>
      <c r="D2724" s="704"/>
      <c r="E2724" s="704"/>
      <c r="F2724" s="704"/>
      <c r="G2724" s="703"/>
      <c r="H2724" s="760"/>
    </row>
    <row r="2725" spans="1:8" ht="32.25" outlineLevel="1" thickBot="1">
      <c r="A2725" s="752"/>
      <c r="B2725" s="755"/>
      <c r="C2725" s="88" t="s">
        <v>631</v>
      </c>
      <c r="D2725" s="88" t="s">
        <v>632</v>
      </c>
      <c r="E2725" s="88" t="s">
        <v>631</v>
      </c>
      <c r="F2725" s="88" t="s">
        <v>632</v>
      </c>
      <c r="G2725" s="758"/>
      <c r="H2725" s="761"/>
    </row>
    <row r="2726" spans="1:8" outlineLevel="1">
      <c r="A2726" s="89">
        <v>1</v>
      </c>
      <c r="B2726" s="604">
        <v>2</v>
      </c>
      <c r="C2726" s="90">
        <v>3</v>
      </c>
      <c r="D2726" s="90">
        <v>4</v>
      </c>
      <c r="E2726" s="90"/>
      <c r="F2726" s="90"/>
      <c r="G2726" s="91">
        <v>5</v>
      </c>
      <c r="H2726" s="604">
        <v>6</v>
      </c>
    </row>
    <row r="2727" spans="1:8" outlineLevel="1">
      <c r="A2727" s="89">
        <v>1</v>
      </c>
      <c r="B2727" s="92" t="s">
        <v>598</v>
      </c>
      <c r="C2727" s="90"/>
      <c r="D2727" s="90"/>
      <c r="E2727" s="94"/>
      <c r="F2727" s="94"/>
      <c r="G2727" s="95"/>
      <c r="H2727" s="663"/>
    </row>
    <row r="2728" spans="1:8" outlineLevel="1">
      <c r="A2728" s="96" t="s">
        <v>399</v>
      </c>
      <c r="B2728" s="237" t="s">
        <v>599</v>
      </c>
      <c r="C2728" s="97" t="s">
        <v>7</v>
      </c>
      <c r="D2728" s="97" t="s">
        <v>167</v>
      </c>
      <c r="E2728" s="94"/>
      <c r="F2728" s="94"/>
      <c r="G2728" s="94">
        <v>100</v>
      </c>
      <c r="H2728" s="79"/>
    </row>
    <row r="2729" spans="1:8" outlineLevel="1">
      <c r="A2729" s="97" t="s">
        <v>400</v>
      </c>
      <c r="B2729" s="236" t="s">
        <v>329</v>
      </c>
      <c r="C2729" s="97" t="s">
        <v>168</v>
      </c>
      <c r="D2729" s="97" t="s">
        <v>169</v>
      </c>
      <c r="E2729" s="94"/>
      <c r="F2729" s="94"/>
      <c r="G2729" s="94">
        <v>100</v>
      </c>
      <c r="H2729" s="79"/>
    </row>
    <row r="2730" spans="1:8" ht="31.5" outlineLevel="1">
      <c r="A2730" s="97" t="s">
        <v>411</v>
      </c>
      <c r="B2730" s="236" t="s">
        <v>730</v>
      </c>
      <c r="C2730" s="97" t="s">
        <v>170</v>
      </c>
      <c r="D2730" s="97" t="s">
        <v>171</v>
      </c>
      <c r="E2730" s="94"/>
      <c r="F2730" s="94"/>
      <c r="G2730" s="94">
        <v>100</v>
      </c>
      <c r="H2730" s="79"/>
    </row>
    <row r="2731" spans="1:8" ht="63" outlineLevel="1">
      <c r="A2731" s="98" t="s">
        <v>422</v>
      </c>
      <c r="B2731" s="99" t="s">
        <v>731</v>
      </c>
      <c r="C2731" s="97" t="s">
        <v>172</v>
      </c>
      <c r="D2731" s="97" t="s">
        <v>173</v>
      </c>
      <c r="E2731" s="94"/>
      <c r="F2731" s="94"/>
      <c r="G2731" s="94">
        <v>100</v>
      </c>
      <c r="H2731" s="79"/>
    </row>
    <row r="2732" spans="1:8" ht="31.5" outlineLevel="1">
      <c r="A2732" s="98" t="s">
        <v>732</v>
      </c>
      <c r="B2732" s="99" t="s">
        <v>733</v>
      </c>
      <c r="C2732" s="97" t="s">
        <v>174</v>
      </c>
      <c r="D2732" s="97" t="s">
        <v>175</v>
      </c>
      <c r="E2732" s="94"/>
      <c r="F2732" s="94"/>
      <c r="G2732" s="94">
        <v>100</v>
      </c>
      <c r="H2732" s="79"/>
    </row>
    <row r="2733" spans="1:8" outlineLevel="1">
      <c r="A2733" s="98" t="s">
        <v>734</v>
      </c>
      <c r="B2733" s="99" t="s">
        <v>735</v>
      </c>
      <c r="C2733" s="97" t="s">
        <v>170</v>
      </c>
      <c r="D2733" s="97" t="s">
        <v>174</v>
      </c>
      <c r="E2733" s="94"/>
      <c r="F2733" s="94"/>
      <c r="G2733" s="94">
        <v>100</v>
      </c>
      <c r="H2733" s="79"/>
    </row>
    <row r="2734" spans="1:8" outlineLevel="1">
      <c r="A2734" s="100">
        <v>2</v>
      </c>
      <c r="B2734" s="101" t="s">
        <v>440</v>
      </c>
      <c r="C2734" s="97"/>
      <c r="D2734" s="97"/>
      <c r="E2734" s="94"/>
      <c r="F2734" s="94"/>
      <c r="G2734" s="94"/>
      <c r="H2734" s="79"/>
    </row>
    <row r="2735" spans="1:8" ht="31.5" outlineLevel="1">
      <c r="A2735" s="98" t="s">
        <v>402</v>
      </c>
      <c r="B2735" s="99" t="s">
        <v>736</v>
      </c>
      <c r="C2735" s="97" t="s">
        <v>129</v>
      </c>
      <c r="D2735" s="97" t="s">
        <v>130</v>
      </c>
      <c r="E2735" s="94"/>
      <c r="F2735" s="94"/>
      <c r="G2735" s="94">
        <v>100</v>
      </c>
      <c r="H2735" s="79"/>
    </row>
    <row r="2736" spans="1:8" ht="63" outlineLevel="1">
      <c r="A2736" s="98" t="s">
        <v>403</v>
      </c>
      <c r="B2736" s="99" t="s">
        <v>641</v>
      </c>
      <c r="C2736" s="97" t="s">
        <v>129</v>
      </c>
      <c r="D2736" s="97" t="s">
        <v>131</v>
      </c>
      <c r="E2736" s="94"/>
      <c r="F2736" s="94"/>
      <c r="G2736" s="94">
        <v>100</v>
      </c>
      <c r="H2736" s="79"/>
    </row>
    <row r="2737" spans="1:8" ht="31.5" outlineLevel="1">
      <c r="A2737" s="98" t="s">
        <v>404</v>
      </c>
      <c r="B2737" s="99" t="s">
        <v>642</v>
      </c>
      <c r="C2737" s="97" t="s">
        <v>131</v>
      </c>
      <c r="D2737" s="97" t="s">
        <v>132</v>
      </c>
      <c r="E2737" s="94"/>
      <c r="F2737" s="94"/>
      <c r="G2737" s="94">
        <v>100</v>
      </c>
      <c r="H2737" s="79"/>
    </row>
    <row r="2738" spans="1:8" ht="47.25" outlineLevel="1">
      <c r="A2738" s="100">
        <v>3</v>
      </c>
      <c r="B2738" s="101" t="s">
        <v>313</v>
      </c>
      <c r="C2738" s="97"/>
      <c r="D2738" s="97"/>
      <c r="E2738" s="94"/>
      <c r="F2738" s="94"/>
      <c r="G2738" s="94"/>
      <c r="H2738" s="79"/>
    </row>
    <row r="2739" spans="1:8" ht="31.5" outlineLevel="1">
      <c r="A2739" s="98" t="s">
        <v>441</v>
      </c>
      <c r="B2739" s="99" t="s">
        <v>314</v>
      </c>
      <c r="C2739" s="97" t="s">
        <v>132</v>
      </c>
      <c r="D2739" s="97" t="s">
        <v>131</v>
      </c>
      <c r="E2739" s="94"/>
      <c r="F2739" s="94"/>
      <c r="G2739" s="94">
        <v>100</v>
      </c>
      <c r="H2739" s="79"/>
    </row>
    <row r="2740" spans="1:8" outlineLevel="1">
      <c r="A2740" s="98" t="s">
        <v>359</v>
      </c>
      <c r="B2740" s="99" t="s">
        <v>315</v>
      </c>
      <c r="C2740" s="97" t="s">
        <v>132</v>
      </c>
      <c r="D2740" s="97" t="s">
        <v>133</v>
      </c>
      <c r="E2740" s="94"/>
      <c r="F2740" s="94"/>
      <c r="G2740" s="94">
        <v>100</v>
      </c>
      <c r="H2740" s="79"/>
    </row>
    <row r="2741" spans="1:8" outlineLevel="1">
      <c r="A2741" s="98" t="s">
        <v>361</v>
      </c>
      <c r="B2741" s="99" t="s">
        <v>316</v>
      </c>
      <c r="C2741" s="97" t="s">
        <v>133</v>
      </c>
      <c r="D2741" s="97" t="s">
        <v>788</v>
      </c>
      <c r="E2741" s="94"/>
      <c r="F2741" s="94"/>
      <c r="G2741" s="94">
        <v>100</v>
      </c>
      <c r="H2741" s="79"/>
    </row>
    <row r="2742" spans="1:8" outlineLevel="1">
      <c r="A2742" s="98" t="s">
        <v>317</v>
      </c>
      <c r="B2742" s="99" t="s">
        <v>318</v>
      </c>
      <c r="C2742" s="97" t="s">
        <v>788</v>
      </c>
      <c r="D2742" s="97" t="s">
        <v>789</v>
      </c>
      <c r="E2742" s="94"/>
      <c r="F2742" s="94"/>
      <c r="G2742" s="94">
        <v>100</v>
      </c>
      <c r="H2742" s="79"/>
    </row>
    <row r="2743" spans="1:8" outlineLevel="1">
      <c r="A2743" s="98" t="s">
        <v>319</v>
      </c>
      <c r="B2743" s="99" t="s">
        <v>320</v>
      </c>
      <c r="C2743" s="97" t="s">
        <v>1156</v>
      </c>
      <c r="D2743" s="97" t="s">
        <v>790</v>
      </c>
      <c r="E2743" s="94"/>
      <c r="F2743" s="94"/>
      <c r="G2743" s="94">
        <v>100</v>
      </c>
      <c r="H2743" s="79"/>
    </row>
    <row r="2744" spans="1:8" outlineLevel="1">
      <c r="A2744" s="100">
        <v>4</v>
      </c>
      <c r="B2744" s="101" t="s">
        <v>623</v>
      </c>
      <c r="C2744" s="97"/>
      <c r="D2744" s="97"/>
      <c r="E2744" s="94"/>
      <c r="F2744" s="94"/>
      <c r="G2744" s="94"/>
      <c r="H2744" s="79"/>
    </row>
    <row r="2745" spans="1:8" ht="31.5" outlineLevel="1">
      <c r="A2745" s="97" t="s">
        <v>406</v>
      </c>
      <c r="B2745" s="236" t="s">
        <v>321</v>
      </c>
      <c r="C2745" s="97" t="s">
        <v>790</v>
      </c>
      <c r="D2745" s="97" t="s">
        <v>790</v>
      </c>
      <c r="E2745" s="94"/>
      <c r="F2745" s="94"/>
      <c r="G2745" s="94">
        <v>100</v>
      </c>
      <c r="H2745" s="79"/>
    </row>
    <row r="2746" spans="1:8" ht="63" outlineLevel="1">
      <c r="A2746" s="97" t="s">
        <v>407</v>
      </c>
      <c r="B2746" s="236" t="s">
        <v>621</v>
      </c>
      <c r="C2746" s="97" t="s">
        <v>790</v>
      </c>
      <c r="D2746" s="97" t="s">
        <v>791</v>
      </c>
      <c r="E2746" s="94"/>
      <c r="F2746" s="94"/>
      <c r="G2746" s="94">
        <v>100</v>
      </c>
      <c r="H2746" s="79"/>
    </row>
    <row r="2747" spans="1:8" ht="31.5" outlineLevel="1">
      <c r="A2747" s="97" t="s">
        <v>408</v>
      </c>
      <c r="B2747" s="236" t="s">
        <v>764</v>
      </c>
      <c r="C2747" s="97" t="s">
        <v>790</v>
      </c>
      <c r="D2747" s="97" t="s">
        <v>791</v>
      </c>
      <c r="E2747" s="94"/>
      <c r="F2747" s="94"/>
      <c r="G2747" s="94">
        <v>100</v>
      </c>
      <c r="H2747" s="79"/>
    </row>
    <row r="2748" spans="1:8" ht="31.5" outlineLevel="1">
      <c r="A2748" s="97" t="s">
        <v>222</v>
      </c>
      <c r="B2748" s="236" t="s">
        <v>765</v>
      </c>
      <c r="C2748" s="97" t="s">
        <v>791</v>
      </c>
      <c r="D2748" s="97" t="s">
        <v>792</v>
      </c>
      <c r="E2748" s="94"/>
      <c r="F2748" s="94"/>
      <c r="G2748" s="94">
        <v>100</v>
      </c>
      <c r="H2748" s="79"/>
    </row>
    <row r="2749" spans="1:8" ht="15" customHeight="1" outlineLevel="1">
      <c r="G2749" s="154" t="s">
        <v>959</v>
      </c>
      <c r="H2749" s="154" t="s">
        <v>378</v>
      </c>
    </row>
    <row r="2750" spans="1:8" outlineLevel="1">
      <c r="H2750" s="154" t="s">
        <v>709</v>
      </c>
    </row>
    <row r="2751" spans="1:8" outlineLevel="1">
      <c r="H2751" s="154" t="s">
        <v>266</v>
      </c>
    </row>
    <row r="2752" spans="1:8" outlineLevel="1">
      <c r="H2752" s="154"/>
    </row>
    <row r="2753" spans="1:8" ht="15.75" customHeight="1" outlineLevel="1">
      <c r="A2753" s="742" t="s">
        <v>628</v>
      </c>
      <c r="B2753" s="742"/>
      <c r="C2753" s="742"/>
      <c r="D2753" s="742"/>
      <c r="E2753" s="742"/>
      <c r="F2753" s="742"/>
      <c r="G2753" s="742"/>
      <c r="H2753" s="742"/>
    </row>
    <row r="2754" spans="1:8" ht="15.75" customHeight="1" outlineLevel="1">
      <c r="A2754" s="742" t="s">
        <v>455</v>
      </c>
      <c r="B2754" s="742"/>
      <c r="C2754" s="742"/>
      <c r="D2754" s="742"/>
      <c r="E2754" s="742"/>
      <c r="F2754" s="742"/>
      <c r="G2754" s="742"/>
      <c r="H2754" s="742"/>
    </row>
    <row r="2755" spans="1:8" outlineLevel="1">
      <c r="H2755" s="154" t="s">
        <v>322</v>
      </c>
    </row>
    <row r="2756" spans="1:8" outlineLevel="1">
      <c r="H2756" s="154" t="s">
        <v>323</v>
      </c>
    </row>
    <row r="2757" spans="1:8" outlineLevel="1">
      <c r="H2757" s="154" t="s">
        <v>324</v>
      </c>
    </row>
    <row r="2758" spans="1:8" outlineLevel="1">
      <c r="H2758" s="230" t="s">
        <v>325</v>
      </c>
    </row>
    <row r="2759" spans="1:8" outlineLevel="1">
      <c r="H2759" s="154" t="s">
        <v>2331</v>
      </c>
    </row>
    <row r="2760" spans="1:8" outlineLevel="1">
      <c r="H2760" s="154" t="s">
        <v>261</v>
      </c>
    </row>
    <row r="2761" spans="1:8" outlineLevel="1">
      <c r="A2761" s="86"/>
    </row>
    <row r="2762" spans="1:8" ht="36" customHeight="1" outlineLevel="1">
      <c r="A2762" s="748" t="s">
        <v>1215</v>
      </c>
      <c r="B2762" s="749"/>
      <c r="C2762" s="749"/>
      <c r="D2762" s="749"/>
      <c r="E2762" s="749"/>
      <c r="F2762" s="749"/>
      <c r="G2762" s="749"/>
      <c r="H2762" s="749"/>
    </row>
    <row r="2763" spans="1:8" outlineLevel="1">
      <c r="A2763" s="745"/>
      <c r="B2763" s="745"/>
      <c r="C2763" s="745"/>
      <c r="D2763" s="745"/>
      <c r="E2763" s="745"/>
      <c r="F2763" s="745"/>
      <c r="G2763" s="745"/>
      <c r="H2763" s="745"/>
    </row>
    <row r="2764" spans="1:8" ht="15.75" customHeight="1" outlineLevel="1">
      <c r="A2764" s="746" t="s">
        <v>2332</v>
      </c>
      <c r="B2764" s="746"/>
      <c r="C2764" s="746"/>
      <c r="D2764" s="746"/>
      <c r="E2764" s="746"/>
      <c r="F2764" s="746"/>
      <c r="G2764" s="746"/>
      <c r="H2764" s="746"/>
    </row>
    <row r="2765" spans="1:8" ht="16.5" outlineLevel="1" thickBot="1">
      <c r="A2765" s="87"/>
      <c r="B2765" s="666"/>
      <c r="C2765" s="231"/>
      <c r="D2765" s="231"/>
      <c r="E2765" s="231"/>
      <c r="F2765" s="231"/>
      <c r="G2765" s="231"/>
      <c r="H2765" s="231"/>
    </row>
    <row r="2766" spans="1:8" ht="15.75" customHeight="1" outlineLevel="1">
      <c r="A2766" s="750" t="s">
        <v>397</v>
      </c>
      <c r="B2766" s="753" t="s">
        <v>649</v>
      </c>
      <c r="C2766" s="756" t="s">
        <v>719</v>
      </c>
      <c r="D2766" s="756"/>
      <c r="E2766" s="756"/>
      <c r="F2766" s="756"/>
      <c r="G2766" s="757" t="s">
        <v>629</v>
      </c>
      <c r="H2766" s="759" t="s">
        <v>630</v>
      </c>
    </row>
    <row r="2767" spans="1:8" outlineLevel="1">
      <c r="A2767" s="751"/>
      <c r="B2767" s="754"/>
      <c r="C2767" s="704"/>
      <c r="D2767" s="704"/>
      <c r="E2767" s="704"/>
      <c r="F2767" s="704"/>
      <c r="G2767" s="703"/>
      <c r="H2767" s="760"/>
    </row>
    <row r="2768" spans="1:8" ht="32.25" outlineLevel="1" thickBot="1">
      <c r="A2768" s="752"/>
      <c r="B2768" s="755"/>
      <c r="C2768" s="88" t="s">
        <v>631</v>
      </c>
      <c r="D2768" s="88" t="s">
        <v>632</v>
      </c>
      <c r="E2768" s="88" t="s">
        <v>631</v>
      </c>
      <c r="F2768" s="88" t="s">
        <v>632</v>
      </c>
      <c r="G2768" s="758"/>
      <c r="H2768" s="761"/>
    </row>
    <row r="2769" spans="1:8" outlineLevel="1">
      <c r="A2769" s="89">
        <v>1</v>
      </c>
      <c r="B2769" s="604">
        <v>2</v>
      </c>
      <c r="C2769" s="90">
        <v>3</v>
      </c>
      <c r="D2769" s="90">
        <v>4</v>
      </c>
      <c r="E2769" s="90"/>
      <c r="F2769" s="90"/>
      <c r="G2769" s="91">
        <v>5</v>
      </c>
      <c r="H2769" s="604">
        <v>6</v>
      </c>
    </row>
    <row r="2770" spans="1:8" outlineLevel="1">
      <c r="A2770" s="89">
        <v>1</v>
      </c>
      <c r="B2770" s="92" t="s">
        <v>598</v>
      </c>
      <c r="C2770" s="93"/>
      <c r="D2770" s="93"/>
      <c r="E2770" s="94"/>
      <c r="F2770" s="94"/>
      <c r="G2770" s="95"/>
      <c r="H2770" s="663"/>
    </row>
    <row r="2771" spans="1:8" outlineLevel="1">
      <c r="A2771" s="96" t="s">
        <v>399</v>
      </c>
      <c r="B2771" s="237" t="s">
        <v>599</v>
      </c>
      <c r="C2771" s="97" t="s">
        <v>9</v>
      </c>
      <c r="D2771" s="97" t="s">
        <v>169</v>
      </c>
      <c r="E2771" s="94"/>
      <c r="F2771" s="94"/>
      <c r="G2771" s="94">
        <v>100</v>
      </c>
      <c r="H2771" s="79"/>
    </row>
    <row r="2772" spans="1:8" outlineLevel="1">
      <c r="A2772" s="97" t="s">
        <v>400</v>
      </c>
      <c r="B2772" s="236" t="s">
        <v>329</v>
      </c>
      <c r="C2772" s="97" t="s">
        <v>170</v>
      </c>
      <c r="D2772" s="97" t="s">
        <v>326</v>
      </c>
      <c r="E2772" s="94"/>
      <c r="F2772" s="94"/>
      <c r="G2772" s="94">
        <v>100</v>
      </c>
      <c r="H2772" s="79"/>
    </row>
    <row r="2773" spans="1:8" ht="31.5" outlineLevel="1">
      <c r="A2773" s="97" t="s">
        <v>411</v>
      </c>
      <c r="B2773" s="236" t="s">
        <v>730</v>
      </c>
      <c r="C2773" s="97" t="s">
        <v>170</v>
      </c>
      <c r="D2773" s="97" t="s">
        <v>326</v>
      </c>
      <c r="E2773" s="94"/>
      <c r="F2773" s="94"/>
      <c r="G2773" s="94">
        <v>100</v>
      </c>
      <c r="H2773" s="79"/>
    </row>
    <row r="2774" spans="1:8" ht="63" outlineLevel="1">
      <c r="A2774" s="98" t="s">
        <v>422</v>
      </c>
      <c r="B2774" s="99" t="s">
        <v>731</v>
      </c>
      <c r="C2774" s="97" t="s">
        <v>172</v>
      </c>
      <c r="D2774" s="97" t="s">
        <v>175</v>
      </c>
      <c r="E2774" s="94"/>
      <c r="F2774" s="94"/>
      <c r="G2774" s="94">
        <v>100</v>
      </c>
      <c r="H2774" s="79"/>
    </row>
    <row r="2775" spans="1:8" ht="31.5" outlineLevel="1">
      <c r="A2775" s="98" t="s">
        <v>732</v>
      </c>
      <c r="B2775" s="99" t="s">
        <v>733</v>
      </c>
      <c r="C2775" s="97" t="s">
        <v>328</v>
      </c>
      <c r="D2775" s="97" t="s">
        <v>175</v>
      </c>
      <c r="E2775" s="94"/>
      <c r="F2775" s="94"/>
      <c r="G2775" s="94">
        <v>100</v>
      </c>
      <c r="H2775" s="79"/>
    </row>
    <row r="2776" spans="1:8" outlineLevel="1">
      <c r="A2776" s="98" t="s">
        <v>734</v>
      </c>
      <c r="B2776" s="99" t="s">
        <v>735</v>
      </c>
      <c r="C2776" s="97" t="s">
        <v>175</v>
      </c>
      <c r="D2776" s="97" t="s">
        <v>482</v>
      </c>
      <c r="E2776" s="94"/>
      <c r="F2776" s="94"/>
      <c r="G2776" s="94">
        <v>100</v>
      </c>
      <c r="H2776" s="79"/>
    </row>
    <row r="2777" spans="1:8" outlineLevel="1">
      <c r="A2777" s="100">
        <v>2</v>
      </c>
      <c r="B2777" s="101" t="s">
        <v>440</v>
      </c>
      <c r="C2777" s="97"/>
      <c r="D2777" s="97"/>
      <c r="E2777" s="94"/>
      <c r="F2777" s="94"/>
      <c r="G2777" s="94"/>
      <c r="H2777" s="79"/>
    </row>
    <row r="2778" spans="1:8" ht="31.5" outlineLevel="1">
      <c r="A2778" s="98" t="s">
        <v>402</v>
      </c>
      <c r="B2778" s="99" t="s">
        <v>736</v>
      </c>
      <c r="C2778" s="97" t="s">
        <v>482</v>
      </c>
      <c r="D2778" s="97" t="s">
        <v>176</v>
      </c>
      <c r="E2778" s="94"/>
      <c r="F2778" s="94"/>
      <c r="G2778" s="94">
        <v>100</v>
      </c>
      <c r="H2778" s="79"/>
    </row>
    <row r="2779" spans="1:8" ht="63" outlineLevel="1">
      <c r="A2779" s="98" t="s">
        <v>403</v>
      </c>
      <c r="B2779" s="99" t="s">
        <v>641</v>
      </c>
      <c r="C2779" s="97" t="s">
        <v>482</v>
      </c>
      <c r="D2779" s="97" t="s">
        <v>176</v>
      </c>
      <c r="E2779" s="94"/>
      <c r="F2779" s="94"/>
      <c r="G2779" s="94">
        <v>100</v>
      </c>
      <c r="H2779" s="79"/>
    </row>
    <row r="2780" spans="1:8" ht="31.5" outlineLevel="1">
      <c r="A2780" s="98" t="s">
        <v>404</v>
      </c>
      <c r="B2780" s="99" t="s">
        <v>642</v>
      </c>
      <c r="C2780" s="97" t="s">
        <v>482</v>
      </c>
      <c r="D2780" s="97" t="s">
        <v>176</v>
      </c>
      <c r="E2780" s="94"/>
      <c r="F2780" s="94"/>
      <c r="G2780" s="94">
        <v>100</v>
      </c>
      <c r="H2780" s="79"/>
    </row>
    <row r="2781" spans="1:8" ht="47.25" outlineLevel="1">
      <c r="A2781" s="100">
        <v>3</v>
      </c>
      <c r="B2781" s="101" t="s">
        <v>313</v>
      </c>
      <c r="C2781" s="97"/>
      <c r="D2781" s="97"/>
      <c r="E2781" s="94"/>
      <c r="F2781" s="94"/>
      <c r="G2781" s="94"/>
      <c r="H2781" s="79"/>
    </row>
    <row r="2782" spans="1:8" ht="31.5" outlineLevel="1">
      <c r="A2782" s="98" t="s">
        <v>441</v>
      </c>
      <c r="B2782" s="99" t="s">
        <v>314</v>
      </c>
      <c r="C2782" s="97" t="s">
        <v>176</v>
      </c>
      <c r="D2782" s="97" t="s">
        <v>177</v>
      </c>
      <c r="E2782" s="94"/>
      <c r="F2782" s="94"/>
      <c r="G2782" s="94">
        <v>100</v>
      </c>
      <c r="H2782" s="79"/>
    </row>
    <row r="2783" spans="1:8" outlineLevel="1">
      <c r="A2783" s="98" t="s">
        <v>359</v>
      </c>
      <c r="B2783" s="99" t="s">
        <v>315</v>
      </c>
      <c r="C2783" s="97" t="s">
        <v>1185</v>
      </c>
      <c r="D2783" s="97" t="s">
        <v>467</v>
      </c>
      <c r="E2783" s="94"/>
      <c r="F2783" s="94"/>
      <c r="G2783" s="94">
        <v>100</v>
      </c>
      <c r="H2783" s="79"/>
    </row>
    <row r="2784" spans="1:8" outlineLevel="1">
      <c r="A2784" s="98" t="s">
        <v>361</v>
      </c>
      <c r="B2784" s="99" t="s">
        <v>316</v>
      </c>
      <c r="C2784" s="97" t="s">
        <v>468</v>
      </c>
      <c r="D2784" s="97" t="s">
        <v>469</v>
      </c>
      <c r="E2784" s="94"/>
      <c r="F2784" s="94"/>
      <c r="G2784" s="94">
        <v>100</v>
      </c>
      <c r="H2784" s="79"/>
    </row>
    <row r="2785" spans="1:8" outlineLevel="1">
      <c r="A2785" s="98" t="s">
        <v>317</v>
      </c>
      <c r="B2785" s="99" t="s">
        <v>318</v>
      </c>
      <c r="C2785" s="97" t="s">
        <v>469</v>
      </c>
      <c r="D2785" s="97" t="s">
        <v>470</v>
      </c>
      <c r="E2785" s="94"/>
      <c r="F2785" s="94"/>
      <c r="G2785" s="94">
        <v>100</v>
      </c>
      <c r="H2785" s="79"/>
    </row>
    <row r="2786" spans="1:8" outlineLevel="1">
      <c r="A2786" s="98" t="s">
        <v>319</v>
      </c>
      <c r="B2786" s="99" t="s">
        <v>320</v>
      </c>
      <c r="C2786" s="97" t="s">
        <v>470</v>
      </c>
      <c r="D2786" s="97" t="s">
        <v>471</v>
      </c>
      <c r="E2786" s="94"/>
      <c r="F2786" s="94"/>
      <c r="G2786" s="94">
        <v>100</v>
      </c>
      <c r="H2786" s="79"/>
    </row>
    <row r="2787" spans="1:8" outlineLevel="1">
      <c r="A2787" s="100">
        <v>4</v>
      </c>
      <c r="B2787" s="101" t="s">
        <v>623</v>
      </c>
      <c r="C2787" s="97"/>
      <c r="D2787" s="97"/>
      <c r="E2787" s="94"/>
      <c r="F2787" s="94"/>
      <c r="G2787" s="94">
        <v>100</v>
      </c>
      <c r="H2787" s="79"/>
    </row>
    <row r="2788" spans="1:8" ht="31.5" outlineLevel="1">
      <c r="A2788" s="97" t="s">
        <v>406</v>
      </c>
      <c r="B2788" s="236" t="s">
        <v>321</v>
      </c>
      <c r="C2788" s="97" t="s">
        <v>471</v>
      </c>
      <c r="D2788" s="97" t="s">
        <v>471</v>
      </c>
      <c r="E2788" s="94"/>
      <c r="F2788" s="94"/>
      <c r="G2788" s="94">
        <v>100</v>
      </c>
      <c r="H2788" s="79"/>
    </row>
    <row r="2789" spans="1:8" ht="63" outlineLevel="1">
      <c r="A2789" s="97" t="s">
        <v>407</v>
      </c>
      <c r="B2789" s="236" t="s">
        <v>621</v>
      </c>
      <c r="C2789" s="97" t="s">
        <v>471</v>
      </c>
      <c r="D2789" s="97" t="s">
        <v>471</v>
      </c>
      <c r="E2789" s="94"/>
      <c r="F2789" s="94"/>
      <c r="G2789" s="94">
        <v>100</v>
      </c>
      <c r="H2789" s="79"/>
    </row>
    <row r="2790" spans="1:8" ht="31.5" outlineLevel="1">
      <c r="A2790" s="97" t="s">
        <v>408</v>
      </c>
      <c r="B2790" s="236" t="s">
        <v>764</v>
      </c>
      <c r="C2790" s="97" t="s">
        <v>471</v>
      </c>
      <c r="D2790" s="97" t="s">
        <v>472</v>
      </c>
      <c r="E2790" s="94"/>
      <c r="F2790" s="94"/>
      <c r="G2790" s="94">
        <v>100</v>
      </c>
      <c r="H2790" s="79"/>
    </row>
    <row r="2791" spans="1:8" ht="31.5" outlineLevel="1">
      <c r="A2791" s="97" t="s">
        <v>222</v>
      </c>
      <c r="B2791" s="236" t="s">
        <v>765</v>
      </c>
      <c r="C2791" s="97" t="s">
        <v>327</v>
      </c>
      <c r="D2791" s="97" t="s">
        <v>472</v>
      </c>
      <c r="E2791" s="94"/>
      <c r="F2791" s="94"/>
      <c r="G2791" s="94">
        <v>100</v>
      </c>
      <c r="H2791" s="79"/>
    </row>
    <row r="2792" spans="1:8" ht="15" customHeight="1" outlineLevel="1">
      <c r="G2792" s="154" t="s">
        <v>960</v>
      </c>
      <c r="H2792" s="154" t="s">
        <v>378</v>
      </c>
    </row>
    <row r="2793" spans="1:8" outlineLevel="1">
      <c r="H2793" s="154" t="s">
        <v>709</v>
      </c>
    </row>
    <row r="2794" spans="1:8" outlineLevel="1">
      <c r="H2794" s="154" t="s">
        <v>266</v>
      </c>
    </row>
    <row r="2795" spans="1:8" outlineLevel="1">
      <c r="H2795" s="154"/>
    </row>
    <row r="2796" spans="1:8" ht="15.75" customHeight="1" outlineLevel="1">
      <c r="A2796" s="742" t="s">
        <v>628</v>
      </c>
      <c r="B2796" s="742"/>
      <c r="C2796" s="742"/>
      <c r="D2796" s="742"/>
      <c r="E2796" s="742"/>
      <c r="F2796" s="742"/>
      <c r="G2796" s="742"/>
      <c r="H2796" s="742"/>
    </row>
    <row r="2797" spans="1:8" ht="15.75" customHeight="1" outlineLevel="1">
      <c r="A2797" s="742" t="s">
        <v>455</v>
      </c>
      <c r="B2797" s="742"/>
      <c r="C2797" s="742"/>
      <c r="D2797" s="742"/>
      <c r="E2797" s="742"/>
      <c r="F2797" s="742"/>
      <c r="G2797" s="742"/>
      <c r="H2797" s="742"/>
    </row>
    <row r="2798" spans="1:8" outlineLevel="1">
      <c r="H2798" s="154" t="s">
        <v>322</v>
      </c>
    </row>
    <row r="2799" spans="1:8" outlineLevel="1">
      <c r="H2799" s="154" t="s">
        <v>323</v>
      </c>
    </row>
    <row r="2800" spans="1:8" outlineLevel="1">
      <c r="H2800" s="154" t="s">
        <v>324</v>
      </c>
    </row>
    <row r="2801" spans="1:8" outlineLevel="1">
      <c r="H2801" s="230" t="s">
        <v>325</v>
      </c>
    </row>
    <row r="2802" spans="1:8" outlineLevel="1">
      <c r="H2802" s="154" t="s">
        <v>2331</v>
      </c>
    </row>
    <row r="2803" spans="1:8" outlineLevel="1">
      <c r="H2803" s="154" t="s">
        <v>261</v>
      </c>
    </row>
    <row r="2804" spans="1:8" outlineLevel="1">
      <c r="A2804" s="86"/>
    </row>
    <row r="2805" spans="1:8" ht="41.25" customHeight="1" outlineLevel="1">
      <c r="A2805" s="743" t="s">
        <v>1216</v>
      </c>
      <c r="B2805" s="744"/>
      <c r="C2805" s="744"/>
      <c r="D2805" s="744"/>
      <c r="E2805" s="744"/>
      <c r="F2805" s="744"/>
      <c r="G2805" s="744"/>
      <c r="H2805" s="744"/>
    </row>
    <row r="2806" spans="1:8" outlineLevel="1">
      <c r="A2806" s="745"/>
      <c r="B2806" s="745"/>
      <c r="C2806" s="745"/>
      <c r="D2806" s="745"/>
      <c r="E2806" s="745"/>
      <c r="F2806" s="745"/>
      <c r="G2806" s="745"/>
      <c r="H2806" s="745"/>
    </row>
    <row r="2807" spans="1:8" ht="15.75" customHeight="1" outlineLevel="1">
      <c r="A2807" s="746" t="s">
        <v>2332</v>
      </c>
      <c r="B2807" s="746"/>
      <c r="C2807" s="746"/>
      <c r="D2807" s="746"/>
      <c r="E2807" s="746"/>
      <c r="F2807" s="746"/>
      <c r="G2807" s="746"/>
      <c r="H2807" s="746"/>
    </row>
    <row r="2808" spans="1:8" ht="16.5" outlineLevel="1" thickBot="1">
      <c r="A2808" s="87"/>
      <c r="B2808" s="666"/>
      <c r="C2808" s="231"/>
      <c r="D2808" s="231"/>
      <c r="E2808" s="231"/>
      <c r="F2808" s="231"/>
      <c r="G2808" s="231"/>
      <c r="H2808" s="231"/>
    </row>
    <row r="2809" spans="1:8" ht="15.75" customHeight="1" outlineLevel="1">
      <c r="A2809" s="750" t="s">
        <v>397</v>
      </c>
      <c r="B2809" s="753" t="s">
        <v>649</v>
      </c>
      <c r="C2809" s="756" t="s">
        <v>719</v>
      </c>
      <c r="D2809" s="756"/>
      <c r="E2809" s="756"/>
      <c r="F2809" s="756"/>
      <c r="G2809" s="757" t="s">
        <v>629</v>
      </c>
      <c r="H2809" s="759" t="s">
        <v>630</v>
      </c>
    </row>
    <row r="2810" spans="1:8" outlineLevel="1">
      <c r="A2810" s="751"/>
      <c r="B2810" s="754"/>
      <c r="C2810" s="704"/>
      <c r="D2810" s="704"/>
      <c r="E2810" s="704"/>
      <c r="F2810" s="704"/>
      <c r="G2810" s="703"/>
      <c r="H2810" s="760"/>
    </row>
    <row r="2811" spans="1:8" ht="32.25" outlineLevel="1" thickBot="1">
      <c r="A2811" s="752"/>
      <c r="B2811" s="755"/>
      <c r="C2811" s="88" t="s">
        <v>631</v>
      </c>
      <c r="D2811" s="88" t="s">
        <v>632</v>
      </c>
      <c r="E2811" s="88" t="s">
        <v>631</v>
      </c>
      <c r="F2811" s="88" t="s">
        <v>632</v>
      </c>
      <c r="G2811" s="758"/>
      <c r="H2811" s="761"/>
    </row>
    <row r="2812" spans="1:8" outlineLevel="1">
      <c r="A2812" s="89">
        <v>1</v>
      </c>
      <c r="B2812" s="604">
        <v>2</v>
      </c>
      <c r="C2812" s="90">
        <v>3</v>
      </c>
      <c r="D2812" s="90">
        <v>4</v>
      </c>
      <c r="E2812" s="90"/>
      <c r="F2812" s="90"/>
      <c r="G2812" s="91">
        <v>5</v>
      </c>
      <c r="H2812" s="604">
        <v>6</v>
      </c>
    </row>
    <row r="2813" spans="1:8" outlineLevel="1">
      <c r="A2813" s="89">
        <v>1</v>
      </c>
      <c r="B2813" s="92" t="s">
        <v>598</v>
      </c>
      <c r="C2813" s="93"/>
      <c r="D2813" s="93"/>
      <c r="E2813" s="94"/>
      <c r="F2813" s="94"/>
      <c r="G2813" s="95"/>
      <c r="H2813" s="663"/>
    </row>
    <row r="2814" spans="1:8" outlineLevel="1">
      <c r="A2814" s="96" t="s">
        <v>399</v>
      </c>
      <c r="B2814" s="237" t="s">
        <v>599</v>
      </c>
      <c r="C2814" s="97"/>
      <c r="D2814" s="97"/>
      <c r="E2814" s="94"/>
      <c r="F2814" s="94"/>
      <c r="G2814" s="94"/>
      <c r="H2814" s="79"/>
    </row>
    <row r="2815" spans="1:8" outlineLevel="1">
      <c r="A2815" s="97" t="s">
        <v>400</v>
      </c>
      <c r="B2815" s="236" t="s">
        <v>329</v>
      </c>
      <c r="C2815" s="97"/>
      <c r="D2815" s="97"/>
      <c r="E2815" s="94"/>
      <c r="F2815" s="94"/>
      <c r="G2815" s="94"/>
      <c r="H2815" s="79"/>
    </row>
    <row r="2816" spans="1:8" ht="31.5" outlineLevel="1">
      <c r="A2816" s="97" t="s">
        <v>411</v>
      </c>
      <c r="B2816" s="236" t="s">
        <v>730</v>
      </c>
      <c r="C2816" s="97" t="s">
        <v>170</v>
      </c>
      <c r="D2816" s="97" t="s">
        <v>326</v>
      </c>
      <c r="E2816" s="94"/>
      <c r="F2816" s="94"/>
      <c r="G2816" s="94">
        <v>100</v>
      </c>
      <c r="H2816" s="79"/>
    </row>
    <row r="2817" spans="1:8" ht="63" outlineLevel="1">
      <c r="A2817" s="98" t="s">
        <v>422</v>
      </c>
      <c r="B2817" s="99" t="s">
        <v>731</v>
      </c>
      <c r="C2817" s="97" t="s">
        <v>172</v>
      </c>
      <c r="D2817" s="97" t="s">
        <v>175</v>
      </c>
      <c r="E2817" s="94"/>
      <c r="F2817" s="94"/>
      <c r="G2817" s="94">
        <v>100</v>
      </c>
      <c r="H2817" s="79"/>
    </row>
    <row r="2818" spans="1:8" ht="31.5" outlineLevel="1">
      <c r="A2818" s="98" t="s">
        <v>732</v>
      </c>
      <c r="B2818" s="99" t="s">
        <v>733</v>
      </c>
      <c r="C2818" s="97" t="s">
        <v>328</v>
      </c>
      <c r="D2818" s="97" t="s">
        <v>175</v>
      </c>
      <c r="E2818" s="94"/>
      <c r="F2818" s="94"/>
      <c r="G2818" s="94">
        <v>100</v>
      </c>
      <c r="H2818" s="79"/>
    </row>
    <row r="2819" spans="1:8" outlineLevel="1">
      <c r="A2819" s="98" t="s">
        <v>734</v>
      </c>
      <c r="B2819" s="99" t="s">
        <v>735</v>
      </c>
      <c r="C2819" s="97" t="s">
        <v>170</v>
      </c>
      <c r="D2819" s="97" t="s">
        <v>174</v>
      </c>
      <c r="E2819" s="94"/>
      <c r="F2819" s="94"/>
      <c r="G2819" s="94">
        <v>100</v>
      </c>
      <c r="H2819" s="79"/>
    </row>
    <row r="2820" spans="1:8" outlineLevel="1">
      <c r="A2820" s="100">
        <v>2</v>
      </c>
      <c r="B2820" s="101" t="s">
        <v>440</v>
      </c>
      <c r="C2820" s="97"/>
      <c r="D2820" s="97"/>
      <c r="E2820" s="94"/>
      <c r="F2820" s="94"/>
      <c r="G2820" s="94">
        <v>100</v>
      </c>
      <c r="H2820" s="79"/>
    </row>
    <row r="2821" spans="1:8" ht="31.5" outlineLevel="1">
      <c r="A2821" s="98" t="s">
        <v>402</v>
      </c>
      <c r="B2821" s="99" t="s">
        <v>736</v>
      </c>
      <c r="C2821" s="97" t="s">
        <v>7</v>
      </c>
      <c r="D2821" s="97" t="s">
        <v>175</v>
      </c>
      <c r="E2821" s="94"/>
      <c r="F2821" s="94"/>
      <c r="G2821" s="94">
        <v>100</v>
      </c>
      <c r="H2821" s="79"/>
    </row>
    <row r="2822" spans="1:8" ht="63" outlineLevel="1">
      <c r="A2822" s="98" t="s">
        <v>403</v>
      </c>
      <c r="B2822" s="99" t="s">
        <v>641</v>
      </c>
      <c r="C2822" s="97"/>
      <c r="D2822" s="97"/>
      <c r="E2822" s="94"/>
      <c r="F2822" s="94"/>
      <c r="G2822" s="94"/>
      <c r="H2822" s="79"/>
    </row>
    <row r="2823" spans="1:8" ht="31.5" outlineLevel="1">
      <c r="A2823" s="98" t="s">
        <v>404</v>
      </c>
      <c r="B2823" s="99" t="s">
        <v>642</v>
      </c>
      <c r="C2823" s="97"/>
      <c r="D2823" s="97"/>
      <c r="E2823" s="94"/>
      <c r="F2823" s="94"/>
      <c r="G2823" s="94"/>
      <c r="H2823" s="79"/>
    </row>
    <row r="2824" spans="1:8" ht="47.25" outlineLevel="1">
      <c r="A2824" s="100">
        <v>3</v>
      </c>
      <c r="B2824" s="101" t="s">
        <v>313</v>
      </c>
      <c r="C2824" s="97"/>
      <c r="D2824" s="97"/>
      <c r="E2824" s="94"/>
      <c r="F2824" s="94"/>
      <c r="G2824" s="94"/>
      <c r="H2824" s="79"/>
    </row>
    <row r="2825" spans="1:8" ht="31.5" outlineLevel="1">
      <c r="A2825" s="98" t="s">
        <v>441</v>
      </c>
      <c r="B2825" s="99" t="s">
        <v>314</v>
      </c>
      <c r="C2825" s="97"/>
      <c r="D2825" s="97"/>
      <c r="E2825" s="94"/>
      <c r="F2825" s="94"/>
      <c r="G2825" s="94"/>
      <c r="H2825" s="79"/>
    </row>
    <row r="2826" spans="1:8" outlineLevel="1">
      <c r="A2826" s="98" t="s">
        <v>359</v>
      </c>
      <c r="B2826" s="99" t="s">
        <v>315</v>
      </c>
      <c r="C2826" s="97"/>
      <c r="D2826" s="97"/>
      <c r="E2826" s="94"/>
      <c r="F2826" s="94"/>
      <c r="G2826" s="94"/>
      <c r="H2826" s="79"/>
    </row>
    <row r="2827" spans="1:8" outlineLevel="1">
      <c r="A2827" s="98" t="s">
        <v>361</v>
      </c>
      <c r="B2827" s="99" t="s">
        <v>316</v>
      </c>
      <c r="C2827" s="97"/>
      <c r="D2827" s="97"/>
      <c r="E2827" s="94"/>
      <c r="F2827" s="94"/>
      <c r="G2827" s="94"/>
      <c r="H2827" s="79"/>
    </row>
    <row r="2828" spans="1:8" outlineLevel="1">
      <c r="A2828" s="98" t="s">
        <v>317</v>
      </c>
      <c r="B2828" s="99" t="s">
        <v>318</v>
      </c>
      <c r="C2828" s="97"/>
      <c r="D2828" s="97"/>
      <c r="E2828" s="94"/>
      <c r="F2828" s="94"/>
      <c r="G2828" s="94"/>
      <c r="H2828" s="79"/>
    </row>
    <row r="2829" spans="1:8" outlineLevel="1">
      <c r="A2829" s="98" t="s">
        <v>319</v>
      </c>
      <c r="B2829" s="99" t="s">
        <v>320</v>
      </c>
      <c r="C2829" s="97" t="s">
        <v>468</v>
      </c>
      <c r="D2829" s="97" t="s">
        <v>470</v>
      </c>
      <c r="E2829" s="94"/>
      <c r="F2829" s="94"/>
      <c r="G2829" s="94">
        <v>100</v>
      </c>
      <c r="H2829" s="79"/>
    </row>
    <row r="2830" spans="1:8" outlineLevel="1">
      <c r="A2830" s="100">
        <v>4</v>
      </c>
      <c r="B2830" s="101" t="s">
        <v>623</v>
      </c>
      <c r="C2830" s="97"/>
      <c r="D2830" s="97"/>
      <c r="E2830" s="94"/>
      <c r="F2830" s="94"/>
      <c r="G2830" s="94"/>
      <c r="H2830" s="79"/>
    </row>
    <row r="2831" spans="1:8" ht="31.5" outlineLevel="1">
      <c r="A2831" s="97" t="s">
        <v>406</v>
      </c>
      <c r="B2831" s="236" t="s">
        <v>321</v>
      </c>
      <c r="C2831" s="97"/>
      <c r="D2831" s="97"/>
      <c r="E2831" s="94"/>
      <c r="F2831" s="94"/>
      <c r="G2831" s="94"/>
      <c r="H2831" s="79"/>
    </row>
    <row r="2832" spans="1:8" ht="63" outlineLevel="1">
      <c r="A2832" s="97" t="s">
        <v>407</v>
      </c>
      <c r="B2832" s="236" t="s">
        <v>621</v>
      </c>
      <c r="C2832" s="97" t="s">
        <v>470</v>
      </c>
      <c r="D2832" s="97" t="s">
        <v>471</v>
      </c>
      <c r="E2832" s="94"/>
      <c r="F2832" s="94"/>
      <c r="G2832" s="94">
        <v>100</v>
      </c>
      <c r="H2832" s="79"/>
    </row>
    <row r="2833" spans="1:8" ht="31.5" outlineLevel="1">
      <c r="A2833" s="97" t="s">
        <v>408</v>
      </c>
      <c r="B2833" s="236" t="s">
        <v>764</v>
      </c>
      <c r="C2833" s="97"/>
      <c r="D2833" s="97"/>
      <c r="E2833" s="94"/>
      <c r="F2833" s="94"/>
      <c r="G2833" s="94"/>
      <c r="H2833" s="79"/>
    </row>
    <row r="2834" spans="1:8" ht="31.5" outlineLevel="1">
      <c r="A2834" s="97" t="s">
        <v>222</v>
      </c>
      <c r="B2834" s="236" t="s">
        <v>765</v>
      </c>
      <c r="C2834" s="97" t="s">
        <v>327</v>
      </c>
      <c r="D2834" s="97" t="s">
        <v>472</v>
      </c>
      <c r="E2834" s="94"/>
      <c r="F2834" s="94"/>
      <c r="G2834" s="94">
        <v>100</v>
      </c>
      <c r="H2834" s="79"/>
    </row>
    <row r="2835" spans="1:8" ht="15" customHeight="1" outlineLevel="1">
      <c r="G2835" s="154" t="s">
        <v>961</v>
      </c>
      <c r="H2835" s="154" t="s">
        <v>378</v>
      </c>
    </row>
    <row r="2836" spans="1:8" outlineLevel="1">
      <c r="H2836" s="154" t="s">
        <v>709</v>
      </c>
    </row>
    <row r="2837" spans="1:8" outlineLevel="1">
      <c r="H2837" s="154" t="s">
        <v>266</v>
      </c>
    </row>
    <row r="2838" spans="1:8" outlineLevel="1">
      <c r="H2838" s="154"/>
    </row>
    <row r="2839" spans="1:8" ht="15.75" customHeight="1" outlineLevel="1">
      <c r="A2839" s="742" t="s">
        <v>628</v>
      </c>
      <c r="B2839" s="742"/>
      <c r="C2839" s="742"/>
      <c r="D2839" s="742"/>
      <c r="E2839" s="742"/>
      <c r="F2839" s="742"/>
      <c r="G2839" s="742"/>
      <c r="H2839" s="742"/>
    </row>
    <row r="2840" spans="1:8" ht="15.75" customHeight="1" outlineLevel="1">
      <c r="A2840" s="742" t="s">
        <v>455</v>
      </c>
      <c r="B2840" s="742"/>
      <c r="C2840" s="742"/>
      <c r="D2840" s="742"/>
      <c r="E2840" s="742"/>
      <c r="F2840" s="742"/>
      <c r="G2840" s="742"/>
      <c r="H2840" s="742"/>
    </row>
    <row r="2841" spans="1:8" outlineLevel="1">
      <c r="H2841" s="154" t="s">
        <v>322</v>
      </c>
    </row>
    <row r="2842" spans="1:8" outlineLevel="1">
      <c r="H2842" s="154" t="s">
        <v>323</v>
      </c>
    </row>
    <row r="2843" spans="1:8" outlineLevel="1">
      <c r="H2843" s="154" t="s">
        <v>324</v>
      </c>
    </row>
    <row r="2844" spans="1:8" outlineLevel="1">
      <c r="H2844" s="230" t="s">
        <v>325</v>
      </c>
    </row>
    <row r="2845" spans="1:8" outlineLevel="1">
      <c r="H2845" s="154" t="s">
        <v>2331</v>
      </c>
    </row>
    <row r="2846" spans="1:8" outlineLevel="1">
      <c r="H2846" s="154" t="s">
        <v>261</v>
      </c>
    </row>
    <row r="2847" spans="1:8" outlineLevel="1">
      <c r="A2847" s="86"/>
    </row>
    <row r="2848" spans="1:8" outlineLevel="1">
      <c r="A2848" s="748" t="s">
        <v>1217</v>
      </c>
      <c r="B2848" s="749"/>
      <c r="C2848" s="749"/>
      <c r="D2848" s="749"/>
      <c r="E2848" s="749"/>
      <c r="F2848" s="749"/>
      <c r="G2848" s="749"/>
      <c r="H2848" s="749"/>
    </row>
    <row r="2849" spans="1:8" outlineLevel="1">
      <c r="A2849" s="745"/>
      <c r="B2849" s="745"/>
      <c r="C2849" s="745"/>
      <c r="D2849" s="745"/>
      <c r="E2849" s="745"/>
      <c r="F2849" s="745"/>
      <c r="G2849" s="745"/>
      <c r="H2849" s="745"/>
    </row>
    <row r="2850" spans="1:8" ht="15.75" customHeight="1" outlineLevel="1">
      <c r="A2850" s="746" t="s">
        <v>2332</v>
      </c>
      <c r="B2850" s="746"/>
      <c r="C2850" s="746"/>
      <c r="D2850" s="746"/>
      <c r="E2850" s="746"/>
      <c r="F2850" s="746"/>
      <c r="G2850" s="746"/>
      <c r="H2850" s="746"/>
    </row>
    <row r="2851" spans="1:8" ht="16.5" outlineLevel="1" thickBot="1">
      <c r="A2851" s="87"/>
      <c r="B2851" s="666"/>
      <c r="C2851" s="231"/>
      <c r="D2851" s="231"/>
      <c r="E2851" s="231"/>
      <c r="F2851" s="231"/>
      <c r="G2851" s="231"/>
      <c r="H2851" s="231"/>
    </row>
    <row r="2852" spans="1:8" ht="15.75" customHeight="1" outlineLevel="1">
      <c r="A2852" s="750" t="s">
        <v>397</v>
      </c>
      <c r="B2852" s="753" t="s">
        <v>649</v>
      </c>
      <c r="C2852" s="756" t="s">
        <v>719</v>
      </c>
      <c r="D2852" s="756"/>
      <c r="E2852" s="756"/>
      <c r="F2852" s="756"/>
      <c r="G2852" s="757" t="s">
        <v>629</v>
      </c>
      <c r="H2852" s="759" t="s">
        <v>630</v>
      </c>
    </row>
    <row r="2853" spans="1:8" outlineLevel="1">
      <c r="A2853" s="751"/>
      <c r="B2853" s="754"/>
      <c r="C2853" s="704"/>
      <c r="D2853" s="704"/>
      <c r="E2853" s="704"/>
      <c r="F2853" s="704"/>
      <c r="G2853" s="703"/>
      <c r="H2853" s="760"/>
    </row>
    <row r="2854" spans="1:8" ht="32.25" outlineLevel="1" thickBot="1">
      <c r="A2854" s="752"/>
      <c r="B2854" s="755"/>
      <c r="C2854" s="88" t="s">
        <v>631</v>
      </c>
      <c r="D2854" s="88" t="s">
        <v>632</v>
      </c>
      <c r="E2854" s="88" t="s">
        <v>631</v>
      </c>
      <c r="F2854" s="88" t="s">
        <v>632</v>
      </c>
      <c r="G2854" s="758"/>
      <c r="H2854" s="761"/>
    </row>
    <row r="2855" spans="1:8" outlineLevel="1">
      <c r="A2855" s="89">
        <v>1</v>
      </c>
      <c r="B2855" s="604">
        <v>2</v>
      </c>
      <c r="C2855" s="90">
        <v>3</v>
      </c>
      <c r="D2855" s="90">
        <v>4</v>
      </c>
      <c r="E2855" s="90"/>
      <c r="F2855" s="90"/>
      <c r="G2855" s="91">
        <v>5</v>
      </c>
      <c r="H2855" s="604">
        <v>6</v>
      </c>
    </row>
    <row r="2856" spans="1:8" outlineLevel="1">
      <c r="A2856" s="89">
        <v>1</v>
      </c>
      <c r="B2856" s="92" t="s">
        <v>598</v>
      </c>
      <c r="C2856" s="90"/>
      <c r="D2856" s="90"/>
      <c r="E2856" s="94"/>
      <c r="F2856" s="94"/>
      <c r="G2856" s="95"/>
      <c r="H2856" s="663"/>
    </row>
    <row r="2857" spans="1:8" outlineLevel="1">
      <c r="A2857" s="96" t="s">
        <v>399</v>
      </c>
      <c r="B2857" s="237" t="s">
        <v>599</v>
      </c>
      <c r="C2857" s="97" t="s">
        <v>174</v>
      </c>
      <c r="D2857" s="97" t="s">
        <v>482</v>
      </c>
      <c r="E2857" s="94"/>
      <c r="F2857" s="94"/>
      <c r="G2857" s="94">
        <v>100</v>
      </c>
      <c r="H2857" s="79"/>
    </row>
    <row r="2858" spans="1:8" outlineLevel="1">
      <c r="A2858" s="97" t="s">
        <v>400</v>
      </c>
      <c r="B2858" s="236" t="s">
        <v>329</v>
      </c>
      <c r="C2858" s="97" t="s">
        <v>483</v>
      </c>
      <c r="D2858" s="97" t="s">
        <v>484</v>
      </c>
      <c r="E2858" s="94"/>
      <c r="F2858" s="94"/>
      <c r="G2858" s="94">
        <v>100</v>
      </c>
      <c r="H2858" s="79"/>
    </row>
    <row r="2859" spans="1:8" ht="31.5" outlineLevel="1">
      <c r="A2859" s="97" t="s">
        <v>411</v>
      </c>
      <c r="B2859" s="236" t="s">
        <v>730</v>
      </c>
      <c r="C2859" s="97" t="s">
        <v>485</v>
      </c>
      <c r="D2859" s="97" t="s">
        <v>486</v>
      </c>
      <c r="E2859" s="94"/>
      <c r="F2859" s="94"/>
      <c r="G2859" s="94">
        <v>100</v>
      </c>
      <c r="H2859" s="79"/>
    </row>
    <row r="2860" spans="1:8" ht="63" outlineLevel="1">
      <c r="A2860" s="98" t="s">
        <v>422</v>
      </c>
      <c r="B2860" s="99" t="s">
        <v>731</v>
      </c>
      <c r="C2860" s="97" t="s">
        <v>487</v>
      </c>
      <c r="D2860" s="97" t="s">
        <v>2103</v>
      </c>
      <c r="E2860" s="94"/>
      <c r="F2860" s="94"/>
      <c r="G2860" s="94">
        <v>100</v>
      </c>
      <c r="H2860" s="79"/>
    </row>
    <row r="2861" spans="1:8" ht="31.5" outlineLevel="1">
      <c r="A2861" s="98" t="s">
        <v>732</v>
      </c>
      <c r="B2861" s="99" t="s">
        <v>733</v>
      </c>
      <c r="C2861" s="97" t="s">
        <v>46</v>
      </c>
      <c r="D2861" s="97" t="s">
        <v>45</v>
      </c>
      <c r="E2861" s="94"/>
      <c r="F2861" s="94"/>
      <c r="G2861" s="94">
        <v>100</v>
      </c>
      <c r="H2861" s="79"/>
    </row>
    <row r="2862" spans="1:8" outlineLevel="1">
      <c r="A2862" s="98" t="s">
        <v>734</v>
      </c>
      <c r="B2862" s="99" t="s">
        <v>735</v>
      </c>
      <c r="C2862" s="97" t="s">
        <v>485</v>
      </c>
      <c r="D2862" s="97" t="s">
        <v>46</v>
      </c>
      <c r="E2862" s="94"/>
      <c r="F2862" s="94"/>
      <c r="G2862" s="94">
        <v>100</v>
      </c>
      <c r="H2862" s="79"/>
    </row>
    <row r="2863" spans="1:8" outlineLevel="1">
      <c r="A2863" s="100">
        <v>2</v>
      </c>
      <c r="B2863" s="101" t="s">
        <v>440</v>
      </c>
      <c r="C2863" s="97"/>
      <c r="D2863" s="97"/>
      <c r="E2863" s="94"/>
      <c r="F2863" s="94"/>
      <c r="G2863" s="94">
        <v>100</v>
      </c>
      <c r="H2863" s="79"/>
    </row>
    <row r="2864" spans="1:8" ht="31.5" outlineLevel="1">
      <c r="A2864" s="98" t="s">
        <v>402</v>
      </c>
      <c r="B2864" s="99" t="s">
        <v>736</v>
      </c>
      <c r="C2864" s="97" t="s">
        <v>46</v>
      </c>
      <c r="D2864" s="97" t="s">
        <v>45</v>
      </c>
      <c r="E2864" s="94"/>
      <c r="F2864" s="94"/>
      <c r="G2864" s="94">
        <v>100</v>
      </c>
      <c r="H2864" s="79"/>
    </row>
    <row r="2865" spans="1:8" ht="63" outlineLevel="1">
      <c r="A2865" s="98" t="s">
        <v>403</v>
      </c>
      <c r="B2865" s="99" t="s">
        <v>641</v>
      </c>
      <c r="C2865" s="97" t="s">
        <v>46</v>
      </c>
      <c r="D2865" s="97" t="s">
        <v>47</v>
      </c>
      <c r="E2865" s="94"/>
      <c r="F2865" s="94"/>
      <c r="G2865" s="94">
        <v>100</v>
      </c>
      <c r="H2865" s="79"/>
    </row>
    <row r="2866" spans="1:8" ht="31.5" outlineLevel="1">
      <c r="A2866" s="98" t="s">
        <v>404</v>
      </c>
      <c r="B2866" s="99" t="s">
        <v>642</v>
      </c>
      <c r="C2866" s="97" t="s">
        <v>47</v>
      </c>
      <c r="D2866" s="97" t="s">
        <v>48</v>
      </c>
      <c r="E2866" s="94"/>
      <c r="F2866" s="94"/>
      <c r="G2866" s="94">
        <v>100</v>
      </c>
      <c r="H2866" s="79"/>
    </row>
    <row r="2867" spans="1:8" ht="47.25" outlineLevel="1">
      <c r="A2867" s="100">
        <v>3</v>
      </c>
      <c r="B2867" s="101" t="s">
        <v>313</v>
      </c>
      <c r="C2867" s="97"/>
      <c r="D2867" s="97"/>
      <c r="E2867" s="94"/>
      <c r="F2867" s="94"/>
      <c r="G2867" s="94"/>
      <c r="H2867" s="79"/>
    </row>
    <row r="2868" spans="1:8" ht="31.5" outlineLevel="1">
      <c r="A2868" s="98" t="s">
        <v>441</v>
      </c>
      <c r="B2868" s="99" t="s">
        <v>314</v>
      </c>
      <c r="C2868" s="97" t="s">
        <v>48</v>
      </c>
      <c r="D2868" s="97" t="s">
        <v>47</v>
      </c>
      <c r="E2868" s="94"/>
      <c r="F2868" s="94"/>
      <c r="G2868" s="94">
        <v>100</v>
      </c>
      <c r="H2868" s="79"/>
    </row>
    <row r="2869" spans="1:8" outlineLevel="1">
      <c r="A2869" s="98" t="s">
        <v>359</v>
      </c>
      <c r="B2869" s="99" t="s">
        <v>315</v>
      </c>
      <c r="C2869" s="97" t="s">
        <v>48</v>
      </c>
      <c r="D2869" s="97" t="s">
        <v>49</v>
      </c>
      <c r="E2869" s="94"/>
      <c r="F2869" s="94"/>
      <c r="G2869" s="94">
        <v>100</v>
      </c>
      <c r="H2869" s="79"/>
    </row>
    <row r="2870" spans="1:8" outlineLevel="1">
      <c r="A2870" s="98" t="s">
        <v>361</v>
      </c>
      <c r="B2870" s="99" t="s">
        <v>316</v>
      </c>
      <c r="C2870" s="97" t="s">
        <v>49</v>
      </c>
      <c r="D2870" s="97" t="s">
        <v>50</v>
      </c>
      <c r="E2870" s="94"/>
      <c r="F2870" s="94"/>
      <c r="G2870" s="94">
        <v>100</v>
      </c>
      <c r="H2870" s="79"/>
    </row>
    <row r="2871" spans="1:8" outlineLevel="1">
      <c r="A2871" s="98" t="s">
        <v>317</v>
      </c>
      <c r="B2871" s="99" t="s">
        <v>318</v>
      </c>
      <c r="C2871" s="97" t="s">
        <v>50</v>
      </c>
      <c r="D2871" s="97" t="s">
        <v>51</v>
      </c>
      <c r="E2871" s="94"/>
      <c r="F2871" s="94"/>
      <c r="G2871" s="94">
        <v>100</v>
      </c>
      <c r="H2871" s="79"/>
    </row>
    <row r="2872" spans="1:8" outlineLevel="1">
      <c r="A2872" s="98" t="s">
        <v>319</v>
      </c>
      <c r="B2872" s="99" t="s">
        <v>320</v>
      </c>
      <c r="C2872" s="97" t="s">
        <v>51</v>
      </c>
      <c r="D2872" s="97" t="s">
        <v>52</v>
      </c>
      <c r="E2872" s="94"/>
      <c r="F2872" s="94"/>
      <c r="G2872" s="94">
        <v>100</v>
      </c>
      <c r="H2872" s="79"/>
    </row>
    <row r="2873" spans="1:8" outlineLevel="1">
      <c r="A2873" s="100">
        <v>4</v>
      </c>
      <c r="B2873" s="101" t="s">
        <v>623</v>
      </c>
      <c r="C2873" s="97"/>
      <c r="D2873" s="97"/>
      <c r="E2873" s="94"/>
      <c r="F2873" s="94"/>
      <c r="G2873" s="94"/>
      <c r="H2873" s="79"/>
    </row>
    <row r="2874" spans="1:8" ht="31.5" outlineLevel="1">
      <c r="A2874" s="97" t="s">
        <v>406</v>
      </c>
      <c r="B2874" s="236" t="s">
        <v>321</v>
      </c>
      <c r="C2874" s="97" t="s">
        <v>52</v>
      </c>
      <c r="D2874" s="97" t="s">
        <v>52</v>
      </c>
      <c r="E2874" s="94"/>
      <c r="F2874" s="94"/>
      <c r="G2874" s="94">
        <v>100</v>
      </c>
      <c r="H2874" s="79"/>
    </row>
    <row r="2875" spans="1:8" ht="63" outlineLevel="1">
      <c r="A2875" s="97" t="s">
        <v>407</v>
      </c>
      <c r="B2875" s="236" t="s">
        <v>621</v>
      </c>
      <c r="C2875" s="97" t="s">
        <v>52</v>
      </c>
      <c r="D2875" s="97" t="s">
        <v>53</v>
      </c>
      <c r="E2875" s="94"/>
      <c r="F2875" s="94"/>
      <c r="G2875" s="94">
        <v>100</v>
      </c>
      <c r="H2875" s="79"/>
    </row>
    <row r="2876" spans="1:8" ht="31.5" outlineLevel="1">
      <c r="A2876" s="97" t="s">
        <v>408</v>
      </c>
      <c r="B2876" s="236" t="s">
        <v>764</v>
      </c>
      <c r="C2876" s="97" t="s">
        <v>52</v>
      </c>
      <c r="D2876" s="97" t="s">
        <v>53</v>
      </c>
      <c r="E2876" s="94"/>
      <c r="F2876" s="94"/>
      <c r="G2876" s="94">
        <v>100</v>
      </c>
      <c r="H2876" s="79"/>
    </row>
    <row r="2877" spans="1:8" ht="31.5" outlineLevel="1">
      <c r="A2877" s="97" t="s">
        <v>222</v>
      </c>
      <c r="B2877" s="236" t="s">
        <v>765</v>
      </c>
      <c r="C2877" s="97" t="s">
        <v>53</v>
      </c>
      <c r="D2877" s="97" t="s">
        <v>54</v>
      </c>
      <c r="E2877" s="94"/>
      <c r="F2877" s="94"/>
      <c r="G2877" s="94">
        <v>100</v>
      </c>
      <c r="H2877" s="79"/>
    </row>
    <row r="2878" spans="1:8" ht="15" customHeight="1" outlineLevel="1">
      <c r="G2878" s="154" t="s">
        <v>962</v>
      </c>
      <c r="H2878" s="154" t="s">
        <v>378</v>
      </c>
    </row>
    <row r="2879" spans="1:8" outlineLevel="1">
      <c r="H2879" s="154" t="s">
        <v>709</v>
      </c>
    </row>
    <row r="2880" spans="1:8" outlineLevel="1">
      <c r="H2880" s="154" t="s">
        <v>266</v>
      </c>
    </row>
    <row r="2881" spans="1:8" outlineLevel="1">
      <c r="H2881" s="154"/>
    </row>
    <row r="2882" spans="1:8" ht="15.75" customHeight="1" outlineLevel="1">
      <c r="A2882" s="742" t="s">
        <v>628</v>
      </c>
      <c r="B2882" s="742"/>
      <c r="C2882" s="742"/>
      <c r="D2882" s="742"/>
      <c r="E2882" s="742"/>
      <c r="F2882" s="742"/>
      <c r="G2882" s="742"/>
      <c r="H2882" s="742"/>
    </row>
    <row r="2883" spans="1:8" ht="15.75" customHeight="1" outlineLevel="1">
      <c r="A2883" s="742" t="s">
        <v>455</v>
      </c>
      <c r="B2883" s="742"/>
      <c r="C2883" s="742"/>
      <c r="D2883" s="742"/>
      <c r="E2883" s="742"/>
      <c r="F2883" s="742"/>
      <c r="G2883" s="742"/>
      <c r="H2883" s="742"/>
    </row>
    <row r="2884" spans="1:8" outlineLevel="1">
      <c r="H2884" s="154" t="s">
        <v>322</v>
      </c>
    </row>
    <row r="2885" spans="1:8" outlineLevel="1">
      <c r="H2885" s="154" t="s">
        <v>323</v>
      </c>
    </row>
    <row r="2886" spans="1:8" outlineLevel="1">
      <c r="H2886" s="154" t="s">
        <v>324</v>
      </c>
    </row>
    <row r="2887" spans="1:8" outlineLevel="1">
      <c r="H2887" s="230" t="s">
        <v>325</v>
      </c>
    </row>
    <row r="2888" spans="1:8" outlineLevel="1">
      <c r="H2888" s="154" t="s">
        <v>2331</v>
      </c>
    </row>
    <row r="2889" spans="1:8" outlineLevel="1">
      <c r="H2889" s="154" t="s">
        <v>261</v>
      </c>
    </row>
    <row r="2890" spans="1:8" outlineLevel="1">
      <c r="A2890" s="86"/>
    </row>
    <row r="2891" spans="1:8" ht="39.75" customHeight="1" outlineLevel="1">
      <c r="A2891" s="743" t="s">
        <v>1218</v>
      </c>
      <c r="B2891" s="744"/>
      <c r="C2891" s="744"/>
      <c r="D2891" s="744"/>
      <c r="E2891" s="744"/>
      <c r="F2891" s="744"/>
      <c r="G2891" s="744"/>
      <c r="H2891" s="744"/>
    </row>
    <row r="2892" spans="1:8" outlineLevel="1">
      <c r="A2892" s="745"/>
      <c r="B2892" s="745"/>
      <c r="C2892" s="745"/>
      <c r="D2892" s="745"/>
      <c r="E2892" s="745"/>
      <c r="F2892" s="745"/>
      <c r="G2892" s="745"/>
      <c r="H2892" s="745"/>
    </row>
    <row r="2893" spans="1:8" ht="15.75" customHeight="1" outlineLevel="1">
      <c r="A2893" s="746" t="s">
        <v>2332</v>
      </c>
      <c r="B2893" s="746"/>
      <c r="C2893" s="746"/>
      <c r="D2893" s="746"/>
      <c r="E2893" s="746"/>
      <c r="F2893" s="746"/>
      <c r="G2893" s="746"/>
      <c r="H2893" s="746"/>
    </row>
    <row r="2894" spans="1:8" ht="16.5" outlineLevel="1" thickBot="1">
      <c r="A2894" s="87"/>
      <c r="B2894" s="666"/>
      <c r="C2894" s="231"/>
      <c r="D2894" s="231"/>
      <c r="E2894" s="231"/>
      <c r="F2894" s="231"/>
      <c r="G2894" s="231"/>
      <c r="H2894" s="231"/>
    </row>
    <row r="2895" spans="1:8" ht="15.75" customHeight="1" outlineLevel="1">
      <c r="A2895" s="750" t="s">
        <v>397</v>
      </c>
      <c r="B2895" s="753" t="s">
        <v>649</v>
      </c>
      <c r="C2895" s="756" t="s">
        <v>719</v>
      </c>
      <c r="D2895" s="756"/>
      <c r="E2895" s="756"/>
      <c r="F2895" s="756"/>
      <c r="G2895" s="757" t="s">
        <v>629</v>
      </c>
      <c r="H2895" s="759" t="s">
        <v>630</v>
      </c>
    </row>
    <row r="2896" spans="1:8" outlineLevel="1">
      <c r="A2896" s="751"/>
      <c r="B2896" s="754"/>
      <c r="C2896" s="704"/>
      <c r="D2896" s="704"/>
      <c r="E2896" s="704"/>
      <c r="F2896" s="704"/>
      <c r="G2896" s="703"/>
      <c r="H2896" s="760"/>
    </row>
    <row r="2897" spans="1:8" ht="32.25" outlineLevel="1" thickBot="1">
      <c r="A2897" s="752"/>
      <c r="B2897" s="755"/>
      <c r="C2897" s="88" t="s">
        <v>631</v>
      </c>
      <c r="D2897" s="88" t="s">
        <v>632</v>
      </c>
      <c r="E2897" s="88" t="s">
        <v>631</v>
      </c>
      <c r="F2897" s="88" t="s">
        <v>632</v>
      </c>
      <c r="G2897" s="758"/>
      <c r="H2897" s="761"/>
    </row>
    <row r="2898" spans="1:8" outlineLevel="1">
      <c r="A2898" s="89">
        <v>1</v>
      </c>
      <c r="B2898" s="604">
        <v>2</v>
      </c>
      <c r="C2898" s="90">
        <v>3</v>
      </c>
      <c r="D2898" s="90">
        <v>4</v>
      </c>
      <c r="E2898" s="90"/>
      <c r="F2898" s="90"/>
      <c r="G2898" s="91">
        <v>5</v>
      </c>
      <c r="H2898" s="604">
        <v>6</v>
      </c>
    </row>
    <row r="2899" spans="1:8" outlineLevel="1">
      <c r="A2899" s="89">
        <v>1</v>
      </c>
      <c r="B2899" s="92" t="s">
        <v>598</v>
      </c>
      <c r="C2899" s="93"/>
      <c r="D2899" s="93"/>
      <c r="E2899" s="94"/>
      <c r="F2899" s="94"/>
      <c r="G2899" s="95"/>
      <c r="H2899" s="663"/>
    </row>
    <row r="2900" spans="1:8" outlineLevel="1">
      <c r="A2900" s="96" t="s">
        <v>399</v>
      </c>
      <c r="B2900" s="237" t="s">
        <v>599</v>
      </c>
      <c r="C2900" s="97" t="s">
        <v>9</v>
      </c>
      <c r="D2900" s="97" t="s">
        <v>169</v>
      </c>
      <c r="E2900" s="94"/>
      <c r="F2900" s="94"/>
      <c r="G2900" s="94">
        <v>100</v>
      </c>
      <c r="H2900" s="79"/>
    </row>
    <row r="2901" spans="1:8" outlineLevel="1">
      <c r="A2901" s="97" t="s">
        <v>400</v>
      </c>
      <c r="B2901" s="236" t="s">
        <v>329</v>
      </c>
      <c r="C2901" s="97" t="s">
        <v>170</v>
      </c>
      <c r="D2901" s="97" t="s">
        <v>326</v>
      </c>
      <c r="E2901" s="94"/>
      <c r="F2901" s="94"/>
      <c r="G2901" s="94">
        <v>100</v>
      </c>
      <c r="H2901" s="79"/>
    </row>
    <row r="2902" spans="1:8" ht="31.5" outlineLevel="1">
      <c r="A2902" s="97" t="s">
        <v>411</v>
      </c>
      <c r="B2902" s="236" t="s">
        <v>730</v>
      </c>
      <c r="C2902" s="97" t="s">
        <v>170</v>
      </c>
      <c r="D2902" s="97" t="s">
        <v>326</v>
      </c>
      <c r="E2902" s="94"/>
      <c r="F2902" s="94"/>
      <c r="G2902" s="94">
        <v>100</v>
      </c>
      <c r="H2902" s="79"/>
    </row>
    <row r="2903" spans="1:8" ht="63" outlineLevel="1">
      <c r="A2903" s="98" t="s">
        <v>422</v>
      </c>
      <c r="B2903" s="99" t="s">
        <v>731</v>
      </c>
      <c r="C2903" s="97" t="s">
        <v>172</v>
      </c>
      <c r="D2903" s="97" t="s">
        <v>175</v>
      </c>
      <c r="E2903" s="94"/>
      <c r="F2903" s="94"/>
      <c r="G2903" s="94">
        <v>100</v>
      </c>
      <c r="H2903" s="79"/>
    </row>
    <row r="2904" spans="1:8" ht="31.5" outlineLevel="1">
      <c r="A2904" s="98" t="s">
        <v>732</v>
      </c>
      <c r="B2904" s="99" t="s">
        <v>733</v>
      </c>
      <c r="C2904" s="97" t="s">
        <v>328</v>
      </c>
      <c r="D2904" s="97" t="s">
        <v>175</v>
      </c>
      <c r="E2904" s="94"/>
      <c r="F2904" s="94"/>
      <c r="G2904" s="94">
        <v>100</v>
      </c>
      <c r="H2904" s="79"/>
    </row>
    <row r="2905" spans="1:8" outlineLevel="1">
      <c r="A2905" s="98" t="s">
        <v>734</v>
      </c>
      <c r="B2905" s="99" t="s">
        <v>735</v>
      </c>
      <c r="C2905" s="97" t="s">
        <v>175</v>
      </c>
      <c r="D2905" s="97" t="s">
        <v>482</v>
      </c>
      <c r="E2905" s="94"/>
      <c r="F2905" s="94"/>
      <c r="G2905" s="94">
        <v>100</v>
      </c>
      <c r="H2905" s="79"/>
    </row>
    <row r="2906" spans="1:8" outlineLevel="1">
      <c r="A2906" s="100">
        <v>2</v>
      </c>
      <c r="B2906" s="101" t="s">
        <v>440</v>
      </c>
      <c r="C2906" s="97"/>
      <c r="D2906" s="97"/>
      <c r="E2906" s="94"/>
      <c r="F2906" s="94"/>
      <c r="G2906" s="94"/>
      <c r="H2906" s="79"/>
    </row>
    <row r="2907" spans="1:8" ht="31.5" outlineLevel="1">
      <c r="A2907" s="98" t="s">
        <v>402</v>
      </c>
      <c r="B2907" s="99" t="s">
        <v>736</v>
      </c>
      <c r="C2907" s="97" t="s">
        <v>482</v>
      </c>
      <c r="D2907" s="97" t="s">
        <v>176</v>
      </c>
      <c r="E2907" s="94"/>
      <c r="F2907" s="94"/>
      <c r="G2907" s="94">
        <v>100</v>
      </c>
      <c r="H2907" s="79"/>
    </row>
    <row r="2908" spans="1:8" ht="63" outlineLevel="1">
      <c r="A2908" s="98" t="s">
        <v>403</v>
      </c>
      <c r="B2908" s="99" t="s">
        <v>641</v>
      </c>
      <c r="C2908" s="97" t="s">
        <v>482</v>
      </c>
      <c r="D2908" s="97" t="s">
        <v>176</v>
      </c>
      <c r="E2908" s="94"/>
      <c r="F2908" s="94"/>
      <c r="G2908" s="94">
        <v>100</v>
      </c>
      <c r="H2908" s="79"/>
    </row>
    <row r="2909" spans="1:8" ht="31.5" outlineLevel="1">
      <c r="A2909" s="98" t="s">
        <v>404</v>
      </c>
      <c r="B2909" s="99" t="s">
        <v>642</v>
      </c>
      <c r="C2909" s="97" t="s">
        <v>482</v>
      </c>
      <c r="D2909" s="97" t="s">
        <v>176</v>
      </c>
      <c r="E2909" s="94"/>
      <c r="F2909" s="94"/>
      <c r="G2909" s="94">
        <v>100</v>
      </c>
      <c r="H2909" s="79"/>
    </row>
    <row r="2910" spans="1:8" ht="47.25" outlineLevel="1">
      <c r="A2910" s="100">
        <v>3</v>
      </c>
      <c r="B2910" s="101" t="s">
        <v>313</v>
      </c>
      <c r="C2910" s="97"/>
      <c r="D2910" s="97"/>
      <c r="E2910" s="94"/>
      <c r="F2910" s="94"/>
      <c r="G2910" s="94"/>
      <c r="H2910" s="79"/>
    </row>
    <row r="2911" spans="1:8" ht="31.5" outlineLevel="1">
      <c r="A2911" s="98" t="s">
        <v>441</v>
      </c>
      <c r="B2911" s="99" t="s">
        <v>314</v>
      </c>
      <c r="C2911" s="97" t="s">
        <v>176</v>
      </c>
      <c r="D2911" s="97" t="s">
        <v>177</v>
      </c>
      <c r="E2911" s="94"/>
      <c r="F2911" s="94"/>
      <c r="G2911" s="94">
        <v>100</v>
      </c>
      <c r="H2911" s="79"/>
    </row>
    <row r="2912" spans="1:8" outlineLevel="1">
      <c r="A2912" s="98" t="s">
        <v>359</v>
      </c>
      <c r="B2912" s="99" t="s">
        <v>315</v>
      </c>
      <c r="C2912" s="97" t="s">
        <v>1185</v>
      </c>
      <c r="D2912" s="97" t="s">
        <v>467</v>
      </c>
      <c r="E2912" s="94"/>
      <c r="F2912" s="94"/>
      <c r="G2912" s="94">
        <v>100</v>
      </c>
      <c r="H2912" s="79"/>
    </row>
    <row r="2913" spans="1:8" outlineLevel="1">
      <c r="A2913" s="98" t="s">
        <v>361</v>
      </c>
      <c r="B2913" s="99" t="s">
        <v>316</v>
      </c>
      <c r="C2913" s="97" t="s">
        <v>468</v>
      </c>
      <c r="D2913" s="97" t="s">
        <v>469</v>
      </c>
      <c r="E2913" s="94"/>
      <c r="F2913" s="94"/>
      <c r="G2913" s="94">
        <v>100</v>
      </c>
      <c r="H2913" s="79"/>
    </row>
    <row r="2914" spans="1:8" outlineLevel="1">
      <c r="A2914" s="98" t="s">
        <v>317</v>
      </c>
      <c r="B2914" s="99" t="s">
        <v>318</v>
      </c>
      <c r="C2914" s="97" t="s">
        <v>469</v>
      </c>
      <c r="D2914" s="97" t="s">
        <v>470</v>
      </c>
      <c r="E2914" s="94"/>
      <c r="F2914" s="94"/>
      <c r="G2914" s="94">
        <v>100</v>
      </c>
      <c r="H2914" s="79"/>
    </row>
    <row r="2915" spans="1:8" outlineLevel="1">
      <c r="A2915" s="98" t="s">
        <v>319</v>
      </c>
      <c r="B2915" s="99" t="s">
        <v>320</v>
      </c>
      <c r="C2915" s="97" t="s">
        <v>470</v>
      </c>
      <c r="D2915" s="97" t="s">
        <v>471</v>
      </c>
      <c r="E2915" s="94"/>
      <c r="F2915" s="94"/>
      <c r="G2915" s="94">
        <v>100</v>
      </c>
      <c r="H2915" s="79"/>
    </row>
    <row r="2916" spans="1:8" outlineLevel="1">
      <c r="A2916" s="100">
        <v>4</v>
      </c>
      <c r="B2916" s="101" t="s">
        <v>623</v>
      </c>
      <c r="C2916" s="97"/>
      <c r="D2916" s="97"/>
      <c r="E2916" s="94"/>
      <c r="F2916" s="94"/>
      <c r="G2916" s="94">
        <v>100</v>
      </c>
      <c r="H2916" s="79"/>
    </row>
    <row r="2917" spans="1:8" ht="31.5" outlineLevel="1">
      <c r="A2917" s="97" t="s">
        <v>406</v>
      </c>
      <c r="B2917" s="236" t="s">
        <v>321</v>
      </c>
      <c r="C2917" s="97" t="s">
        <v>471</v>
      </c>
      <c r="D2917" s="97" t="s">
        <v>471</v>
      </c>
      <c r="E2917" s="94"/>
      <c r="F2917" s="94"/>
      <c r="G2917" s="94">
        <v>100</v>
      </c>
      <c r="H2917" s="79"/>
    </row>
    <row r="2918" spans="1:8" ht="63" outlineLevel="1">
      <c r="A2918" s="97" t="s">
        <v>407</v>
      </c>
      <c r="B2918" s="236" t="s">
        <v>621</v>
      </c>
      <c r="C2918" s="97" t="s">
        <v>471</v>
      </c>
      <c r="D2918" s="97" t="s">
        <v>471</v>
      </c>
      <c r="E2918" s="94"/>
      <c r="F2918" s="94"/>
      <c r="G2918" s="94">
        <v>100</v>
      </c>
      <c r="H2918" s="79"/>
    </row>
    <row r="2919" spans="1:8" ht="31.5" outlineLevel="1">
      <c r="A2919" s="97" t="s">
        <v>408</v>
      </c>
      <c r="B2919" s="236" t="s">
        <v>764</v>
      </c>
      <c r="C2919" s="97" t="s">
        <v>471</v>
      </c>
      <c r="D2919" s="97" t="s">
        <v>472</v>
      </c>
      <c r="E2919" s="94"/>
      <c r="F2919" s="94"/>
      <c r="G2919" s="94">
        <v>100</v>
      </c>
      <c r="H2919" s="79"/>
    </row>
    <row r="2920" spans="1:8" ht="31.5" outlineLevel="1">
      <c r="A2920" s="97" t="s">
        <v>222</v>
      </c>
      <c r="B2920" s="236" t="s">
        <v>765</v>
      </c>
      <c r="C2920" s="97" t="s">
        <v>327</v>
      </c>
      <c r="D2920" s="97" t="s">
        <v>472</v>
      </c>
      <c r="E2920" s="94"/>
      <c r="F2920" s="94"/>
      <c r="G2920" s="94">
        <v>100</v>
      </c>
      <c r="H2920" s="79"/>
    </row>
    <row r="2921" spans="1:8" ht="15" customHeight="1" outlineLevel="1">
      <c r="G2921" s="154" t="s">
        <v>963</v>
      </c>
      <c r="H2921" s="154" t="s">
        <v>378</v>
      </c>
    </row>
    <row r="2922" spans="1:8" outlineLevel="1">
      <c r="H2922" s="154" t="s">
        <v>709</v>
      </c>
    </row>
    <row r="2923" spans="1:8" outlineLevel="1">
      <c r="H2923" s="154" t="s">
        <v>266</v>
      </c>
    </row>
    <row r="2924" spans="1:8" outlineLevel="1">
      <c r="H2924" s="154"/>
    </row>
    <row r="2925" spans="1:8" ht="15.75" customHeight="1" outlineLevel="1">
      <c r="A2925" s="742" t="s">
        <v>628</v>
      </c>
      <c r="B2925" s="742"/>
      <c r="C2925" s="742"/>
      <c r="D2925" s="742"/>
      <c r="E2925" s="742"/>
      <c r="F2925" s="742"/>
      <c r="G2925" s="742"/>
      <c r="H2925" s="742"/>
    </row>
    <row r="2926" spans="1:8" ht="15.75" customHeight="1" outlineLevel="1">
      <c r="A2926" s="742" t="s">
        <v>455</v>
      </c>
      <c r="B2926" s="742"/>
      <c r="C2926" s="742"/>
      <c r="D2926" s="742"/>
      <c r="E2926" s="742"/>
      <c r="F2926" s="742"/>
      <c r="G2926" s="742"/>
      <c r="H2926" s="742"/>
    </row>
    <row r="2927" spans="1:8" outlineLevel="1">
      <c r="H2927" s="154" t="s">
        <v>322</v>
      </c>
    </row>
    <row r="2928" spans="1:8" outlineLevel="1">
      <c r="H2928" s="154" t="s">
        <v>323</v>
      </c>
    </row>
    <row r="2929" spans="1:8" outlineLevel="1">
      <c r="H2929" s="154" t="s">
        <v>324</v>
      </c>
    </row>
    <row r="2930" spans="1:8" outlineLevel="1">
      <c r="H2930" s="230" t="s">
        <v>325</v>
      </c>
    </row>
    <row r="2931" spans="1:8" outlineLevel="1">
      <c r="H2931" s="154" t="s">
        <v>2331</v>
      </c>
    </row>
    <row r="2932" spans="1:8" outlineLevel="1">
      <c r="H2932" s="154" t="s">
        <v>261</v>
      </c>
    </row>
    <row r="2933" spans="1:8" outlineLevel="1">
      <c r="A2933" s="86"/>
    </row>
    <row r="2934" spans="1:8" ht="23.25" customHeight="1" outlineLevel="1">
      <c r="A2934" s="743" t="s">
        <v>574</v>
      </c>
      <c r="B2934" s="744"/>
      <c r="C2934" s="744"/>
      <c r="D2934" s="744"/>
      <c r="E2934" s="744"/>
      <c r="F2934" s="744"/>
      <c r="G2934" s="744"/>
      <c r="H2934" s="744"/>
    </row>
    <row r="2935" spans="1:8" outlineLevel="1">
      <c r="A2935" s="745"/>
      <c r="B2935" s="745"/>
      <c r="C2935" s="745"/>
      <c r="D2935" s="745"/>
      <c r="E2935" s="745"/>
      <c r="F2935" s="745"/>
      <c r="G2935" s="745"/>
      <c r="H2935" s="745"/>
    </row>
    <row r="2936" spans="1:8" ht="15.75" customHeight="1" outlineLevel="1">
      <c r="A2936" s="746" t="s">
        <v>2332</v>
      </c>
      <c r="B2936" s="746"/>
      <c r="C2936" s="746"/>
      <c r="D2936" s="746"/>
      <c r="E2936" s="746"/>
      <c r="F2936" s="746"/>
      <c r="G2936" s="746"/>
      <c r="H2936" s="746"/>
    </row>
    <row r="2937" spans="1:8" ht="16.5" outlineLevel="1" thickBot="1">
      <c r="A2937" s="87"/>
      <c r="B2937" s="666"/>
      <c r="C2937" s="231"/>
      <c r="D2937" s="231"/>
      <c r="E2937" s="231"/>
      <c r="F2937" s="231"/>
      <c r="G2937" s="231"/>
      <c r="H2937" s="231"/>
    </row>
    <row r="2938" spans="1:8" ht="15.75" customHeight="1" outlineLevel="1">
      <c r="A2938" s="750" t="s">
        <v>397</v>
      </c>
      <c r="B2938" s="753" t="s">
        <v>649</v>
      </c>
      <c r="C2938" s="756" t="s">
        <v>719</v>
      </c>
      <c r="D2938" s="756"/>
      <c r="E2938" s="756"/>
      <c r="F2938" s="756"/>
      <c r="G2938" s="757" t="s">
        <v>629</v>
      </c>
      <c r="H2938" s="759" t="s">
        <v>630</v>
      </c>
    </row>
    <row r="2939" spans="1:8" outlineLevel="1">
      <c r="A2939" s="751"/>
      <c r="B2939" s="754"/>
      <c r="C2939" s="704"/>
      <c r="D2939" s="704"/>
      <c r="E2939" s="704"/>
      <c r="F2939" s="704"/>
      <c r="G2939" s="703"/>
      <c r="H2939" s="760"/>
    </row>
    <row r="2940" spans="1:8" ht="32.25" outlineLevel="1" thickBot="1">
      <c r="A2940" s="752"/>
      <c r="B2940" s="755"/>
      <c r="C2940" s="88" t="s">
        <v>631</v>
      </c>
      <c r="D2940" s="88" t="s">
        <v>632</v>
      </c>
      <c r="E2940" s="88" t="s">
        <v>631</v>
      </c>
      <c r="F2940" s="88" t="s">
        <v>632</v>
      </c>
      <c r="G2940" s="758"/>
      <c r="H2940" s="761"/>
    </row>
    <row r="2941" spans="1:8" outlineLevel="1">
      <c r="A2941" s="89">
        <v>1</v>
      </c>
      <c r="B2941" s="604">
        <v>2</v>
      </c>
      <c r="C2941" s="90">
        <v>3</v>
      </c>
      <c r="D2941" s="90">
        <v>4</v>
      </c>
      <c r="E2941" s="90"/>
      <c r="F2941" s="90"/>
      <c r="G2941" s="91">
        <v>5</v>
      </c>
      <c r="H2941" s="604">
        <v>6</v>
      </c>
    </row>
    <row r="2942" spans="1:8" outlineLevel="1">
      <c r="A2942" s="89">
        <v>1</v>
      </c>
      <c r="B2942" s="92" t="s">
        <v>598</v>
      </c>
      <c r="C2942" s="93"/>
      <c r="D2942" s="93"/>
      <c r="E2942" s="94"/>
      <c r="F2942" s="94"/>
      <c r="G2942" s="95"/>
      <c r="H2942" s="663"/>
    </row>
    <row r="2943" spans="1:8" outlineLevel="1">
      <c r="A2943" s="96" t="s">
        <v>399</v>
      </c>
      <c r="B2943" s="237" t="s">
        <v>599</v>
      </c>
      <c r="C2943" s="97" t="s">
        <v>9</v>
      </c>
      <c r="D2943" s="97" t="s">
        <v>169</v>
      </c>
      <c r="E2943" s="94"/>
      <c r="F2943" s="94"/>
      <c r="G2943" s="94">
        <v>100</v>
      </c>
      <c r="H2943" s="79"/>
    </row>
    <row r="2944" spans="1:8" outlineLevel="1">
      <c r="A2944" s="97" t="s">
        <v>400</v>
      </c>
      <c r="B2944" s="236" t="s">
        <v>329</v>
      </c>
      <c r="C2944" s="97" t="s">
        <v>170</v>
      </c>
      <c r="D2944" s="97" t="s">
        <v>326</v>
      </c>
      <c r="E2944" s="94"/>
      <c r="F2944" s="94"/>
      <c r="G2944" s="94">
        <v>100</v>
      </c>
      <c r="H2944" s="79"/>
    </row>
    <row r="2945" spans="1:8" ht="31.5" outlineLevel="1">
      <c r="A2945" s="97" t="s">
        <v>411</v>
      </c>
      <c r="B2945" s="236" t="s">
        <v>730</v>
      </c>
      <c r="C2945" s="97" t="s">
        <v>170</v>
      </c>
      <c r="D2945" s="97" t="s">
        <v>326</v>
      </c>
      <c r="E2945" s="94"/>
      <c r="F2945" s="94"/>
      <c r="G2945" s="94">
        <v>100</v>
      </c>
      <c r="H2945" s="79"/>
    </row>
    <row r="2946" spans="1:8" ht="63" outlineLevel="1">
      <c r="A2946" s="98" t="s">
        <v>422</v>
      </c>
      <c r="B2946" s="99" t="s">
        <v>731</v>
      </c>
      <c r="C2946" s="97" t="s">
        <v>172</v>
      </c>
      <c r="D2946" s="97" t="s">
        <v>175</v>
      </c>
      <c r="E2946" s="94"/>
      <c r="F2946" s="94"/>
      <c r="G2946" s="94">
        <v>100</v>
      </c>
      <c r="H2946" s="79"/>
    </row>
    <row r="2947" spans="1:8" ht="31.5" outlineLevel="1">
      <c r="A2947" s="98" t="s">
        <v>732</v>
      </c>
      <c r="B2947" s="99" t="s">
        <v>733</v>
      </c>
      <c r="C2947" s="97" t="s">
        <v>328</v>
      </c>
      <c r="D2947" s="97" t="s">
        <v>175</v>
      </c>
      <c r="E2947" s="94"/>
      <c r="F2947" s="94"/>
      <c r="G2947" s="94">
        <v>100</v>
      </c>
      <c r="H2947" s="79"/>
    </row>
    <row r="2948" spans="1:8" outlineLevel="1">
      <c r="A2948" s="98" t="s">
        <v>734</v>
      </c>
      <c r="B2948" s="99" t="s">
        <v>735</v>
      </c>
      <c r="C2948" s="97" t="s">
        <v>175</v>
      </c>
      <c r="D2948" s="97" t="s">
        <v>482</v>
      </c>
      <c r="E2948" s="94"/>
      <c r="F2948" s="94"/>
      <c r="G2948" s="94">
        <v>100</v>
      </c>
      <c r="H2948" s="79"/>
    </row>
    <row r="2949" spans="1:8" outlineLevel="1">
      <c r="A2949" s="100">
        <v>2</v>
      </c>
      <c r="B2949" s="101" t="s">
        <v>440</v>
      </c>
      <c r="C2949" s="97"/>
      <c r="D2949" s="97"/>
      <c r="E2949" s="94"/>
      <c r="F2949" s="94"/>
      <c r="G2949" s="94"/>
      <c r="H2949" s="79"/>
    </row>
    <row r="2950" spans="1:8" ht="31.5" outlineLevel="1">
      <c r="A2950" s="98" t="s">
        <v>402</v>
      </c>
      <c r="B2950" s="99" t="s">
        <v>736</v>
      </c>
      <c r="C2950" s="97" t="s">
        <v>482</v>
      </c>
      <c r="D2950" s="97" t="s">
        <v>176</v>
      </c>
      <c r="E2950" s="94"/>
      <c r="F2950" s="94"/>
      <c r="G2950" s="94">
        <v>100</v>
      </c>
      <c r="H2950" s="79"/>
    </row>
    <row r="2951" spans="1:8" ht="63" outlineLevel="1">
      <c r="A2951" s="98" t="s">
        <v>403</v>
      </c>
      <c r="B2951" s="99" t="s">
        <v>641</v>
      </c>
      <c r="C2951" s="97" t="s">
        <v>482</v>
      </c>
      <c r="D2951" s="97" t="s">
        <v>176</v>
      </c>
      <c r="E2951" s="94"/>
      <c r="F2951" s="94"/>
      <c r="G2951" s="94">
        <v>100</v>
      </c>
      <c r="H2951" s="79"/>
    </row>
    <row r="2952" spans="1:8" ht="31.5" outlineLevel="1">
      <c r="A2952" s="98" t="s">
        <v>404</v>
      </c>
      <c r="B2952" s="99" t="s">
        <v>642</v>
      </c>
      <c r="C2952" s="97" t="s">
        <v>482</v>
      </c>
      <c r="D2952" s="97" t="s">
        <v>176</v>
      </c>
      <c r="E2952" s="94"/>
      <c r="F2952" s="94"/>
      <c r="G2952" s="94">
        <v>100</v>
      </c>
      <c r="H2952" s="79"/>
    </row>
    <row r="2953" spans="1:8" ht="47.25" outlineLevel="1">
      <c r="A2953" s="100">
        <v>3</v>
      </c>
      <c r="B2953" s="101" t="s">
        <v>313</v>
      </c>
      <c r="C2953" s="97"/>
      <c r="D2953" s="97"/>
      <c r="E2953" s="94"/>
      <c r="F2953" s="94"/>
      <c r="G2953" s="94"/>
      <c r="H2953" s="79"/>
    </row>
    <row r="2954" spans="1:8" ht="31.5" outlineLevel="1">
      <c r="A2954" s="98" t="s">
        <v>441</v>
      </c>
      <c r="B2954" s="99" t="s">
        <v>314</v>
      </c>
      <c r="C2954" s="97" t="s">
        <v>176</v>
      </c>
      <c r="D2954" s="97" t="s">
        <v>177</v>
      </c>
      <c r="E2954" s="94"/>
      <c r="F2954" s="94"/>
      <c r="G2954" s="94">
        <v>100</v>
      </c>
      <c r="H2954" s="79"/>
    </row>
    <row r="2955" spans="1:8" outlineLevel="1">
      <c r="A2955" s="98" t="s">
        <v>359</v>
      </c>
      <c r="B2955" s="99" t="s">
        <v>315</v>
      </c>
      <c r="C2955" s="97" t="s">
        <v>1185</v>
      </c>
      <c r="D2955" s="97" t="s">
        <v>467</v>
      </c>
      <c r="E2955" s="94"/>
      <c r="F2955" s="94"/>
      <c r="G2955" s="94">
        <v>100</v>
      </c>
      <c r="H2955" s="79"/>
    </row>
    <row r="2956" spans="1:8" outlineLevel="1">
      <c r="A2956" s="98" t="s">
        <v>361</v>
      </c>
      <c r="B2956" s="99" t="s">
        <v>316</v>
      </c>
      <c r="C2956" s="97" t="s">
        <v>468</v>
      </c>
      <c r="D2956" s="97" t="s">
        <v>469</v>
      </c>
      <c r="E2956" s="94"/>
      <c r="F2956" s="94"/>
      <c r="G2956" s="94">
        <v>100</v>
      </c>
      <c r="H2956" s="79"/>
    </row>
    <row r="2957" spans="1:8" outlineLevel="1">
      <c r="A2957" s="98" t="s">
        <v>317</v>
      </c>
      <c r="B2957" s="99" t="s">
        <v>318</v>
      </c>
      <c r="C2957" s="97" t="s">
        <v>469</v>
      </c>
      <c r="D2957" s="97" t="s">
        <v>470</v>
      </c>
      <c r="E2957" s="94"/>
      <c r="F2957" s="94"/>
      <c r="G2957" s="94">
        <v>100</v>
      </c>
      <c r="H2957" s="79"/>
    </row>
    <row r="2958" spans="1:8" outlineLevel="1">
      <c r="A2958" s="98" t="s">
        <v>319</v>
      </c>
      <c r="B2958" s="99" t="s">
        <v>320</v>
      </c>
      <c r="C2958" s="97" t="s">
        <v>470</v>
      </c>
      <c r="D2958" s="97" t="s">
        <v>471</v>
      </c>
      <c r="E2958" s="94"/>
      <c r="F2958" s="94"/>
      <c r="G2958" s="94">
        <v>100</v>
      </c>
      <c r="H2958" s="79"/>
    </row>
    <row r="2959" spans="1:8" outlineLevel="1">
      <c r="A2959" s="100">
        <v>4</v>
      </c>
      <c r="B2959" s="101" t="s">
        <v>623</v>
      </c>
      <c r="C2959" s="97"/>
      <c r="D2959" s="97"/>
      <c r="E2959" s="94"/>
      <c r="F2959" s="94"/>
      <c r="G2959" s="94">
        <v>100</v>
      </c>
      <c r="H2959" s="79"/>
    </row>
    <row r="2960" spans="1:8" ht="31.5" outlineLevel="1">
      <c r="A2960" s="97" t="s">
        <v>406</v>
      </c>
      <c r="B2960" s="236" t="s">
        <v>321</v>
      </c>
      <c r="C2960" s="97" t="s">
        <v>471</v>
      </c>
      <c r="D2960" s="97" t="s">
        <v>471</v>
      </c>
      <c r="E2960" s="94"/>
      <c r="F2960" s="94"/>
      <c r="G2960" s="94">
        <v>100</v>
      </c>
      <c r="H2960" s="79"/>
    </row>
    <row r="2961" spans="1:8" ht="63" outlineLevel="1">
      <c r="A2961" s="97" t="s">
        <v>407</v>
      </c>
      <c r="B2961" s="236" t="s">
        <v>621</v>
      </c>
      <c r="C2961" s="97" t="s">
        <v>471</v>
      </c>
      <c r="D2961" s="97" t="s">
        <v>471</v>
      </c>
      <c r="E2961" s="94"/>
      <c r="F2961" s="94"/>
      <c r="G2961" s="94">
        <v>100</v>
      </c>
      <c r="H2961" s="79"/>
    </row>
    <row r="2962" spans="1:8" ht="31.5" outlineLevel="1">
      <c r="A2962" s="97" t="s">
        <v>408</v>
      </c>
      <c r="B2962" s="236" t="s">
        <v>764</v>
      </c>
      <c r="C2962" s="97" t="s">
        <v>471</v>
      </c>
      <c r="D2962" s="97" t="s">
        <v>472</v>
      </c>
      <c r="E2962" s="94"/>
      <c r="F2962" s="94"/>
      <c r="G2962" s="94">
        <v>100</v>
      </c>
      <c r="H2962" s="79"/>
    </row>
    <row r="2963" spans="1:8" ht="31.5" outlineLevel="1">
      <c r="A2963" s="97" t="s">
        <v>222</v>
      </c>
      <c r="B2963" s="236" t="s">
        <v>765</v>
      </c>
      <c r="C2963" s="97" t="s">
        <v>327</v>
      </c>
      <c r="D2963" s="97" t="s">
        <v>472</v>
      </c>
      <c r="E2963" s="94"/>
      <c r="F2963" s="94"/>
      <c r="G2963" s="94">
        <v>100</v>
      </c>
      <c r="H2963" s="79"/>
    </row>
    <row r="2964" spans="1:8" ht="15" customHeight="1" outlineLevel="1">
      <c r="G2964" s="154" t="s">
        <v>964</v>
      </c>
      <c r="H2964" s="154" t="s">
        <v>378</v>
      </c>
    </row>
    <row r="2965" spans="1:8" outlineLevel="1">
      <c r="H2965" s="154" t="s">
        <v>709</v>
      </c>
    </row>
    <row r="2966" spans="1:8" outlineLevel="1">
      <c r="H2966" s="154" t="s">
        <v>266</v>
      </c>
    </row>
    <row r="2967" spans="1:8" outlineLevel="1">
      <c r="H2967" s="154"/>
    </row>
    <row r="2968" spans="1:8" ht="15.75" customHeight="1" outlineLevel="1">
      <c r="A2968" s="742" t="s">
        <v>628</v>
      </c>
      <c r="B2968" s="742"/>
      <c r="C2968" s="742"/>
      <c r="D2968" s="742"/>
      <c r="E2968" s="742"/>
      <c r="F2968" s="742"/>
      <c r="G2968" s="742"/>
      <c r="H2968" s="742"/>
    </row>
    <row r="2969" spans="1:8" ht="15.75" customHeight="1" outlineLevel="1">
      <c r="A2969" s="742" t="s">
        <v>455</v>
      </c>
      <c r="B2969" s="742"/>
      <c r="C2969" s="742"/>
      <c r="D2969" s="742"/>
      <c r="E2969" s="742"/>
      <c r="F2969" s="742"/>
      <c r="G2969" s="742"/>
      <c r="H2969" s="742"/>
    </row>
    <row r="2970" spans="1:8" outlineLevel="1">
      <c r="H2970" s="154" t="s">
        <v>322</v>
      </c>
    </row>
    <row r="2971" spans="1:8" outlineLevel="1">
      <c r="H2971" s="154" t="s">
        <v>323</v>
      </c>
    </row>
    <row r="2972" spans="1:8" outlineLevel="1">
      <c r="H2972" s="154" t="s">
        <v>324</v>
      </c>
    </row>
    <row r="2973" spans="1:8" outlineLevel="1">
      <c r="H2973" s="230" t="s">
        <v>325</v>
      </c>
    </row>
    <row r="2974" spans="1:8" outlineLevel="1">
      <c r="H2974" s="154" t="s">
        <v>2331</v>
      </c>
    </row>
    <row r="2975" spans="1:8" outlineLevel="1">
      <c r="H2975" s="154" t="s">
        <v>261</v>
      </c>
    </row>
    <row r="2976" spans="1:8" ht="33" customHeight="1" outlineLevel="1">
      <c r="A2976" s="743" t="s">
        <v>575</v>
      </c>
      <c r="B2976" s="744"/>
      <c r="C2976" s="744"/>
      <c r="D2976" s="744"/>
      <c r="E2976" s="744"/>
      <c r="F2976" s="744"/>
      <c r="G2976" s="744"/>
      <c r="H2976" s="744"/>
    </row>
    <row r="2977" spans="1:8" outlineLevel="1">
      <c r="A2977" s="745"/>
      <c r="B2977" s="745"/>
      <c r="C2977" s="745"/>
      <c r="D2977" s="745"/>
      <c r="E2977" s="745"/>
      <c r="F2977" s="745"/>
      <c r="G2977" s="745"/>
      <c r="H2977" s="745"/>
    </row>
    <row r="2978" spans="1:8" ht="15.75" customHeight="1" outlineLevel="1">
      <c r="A2978" s="746" t="s">
        <v>2332</v>
      </c>
      <c r="B2978" s="746"/>
      <c r="C2978" s="746"/>
      <c r="D2978" s="746"/>
      <c r="E2978" s="746"/>
      <c r="F2978" s="746"/>
      <c r="G2978" s="746"/>
      <c r="H2978" s="746"/>
    </row>
    <row r="2979" spans="1:8" ht="16.5" outlineLevel="1" thickBot="1">
      <c r="A2979" s="87"/>
      <c r="B2979" s="666"/>
      <c r="C2979" s="231"/>
      <c r="D2979" s="231"/>
      <c r="E2979" s="231"/>
      <c r="F2979" s="231"/>
      <c r="G2979" s="231"/>
      <c r="H2979" s="231"/>
    </row>
    <row r="2980" spans="1:8" ht="15.75" customHeight="1" outlineLevel="1">
      <c r="A2980" s="750" t="s">
        <v>397</v>
      </c>
      <c r="B2980" s="753" t="s">
        <v>649</v>
      </c>
      <c r="C2980" s="756" t="s">
        <v>719</v>
      </c>
      <c r="D2980" s="756"/>
      <c r="E2980" s="756"/>
      <c r="F2980" s="756"/>
      <c r="G2980" s="757" t="s">
        <v>629</v>
      </c>
      <c r="H2980" s="759" t="s">
        <v>630</v>
      </c>
    </row>
    <row r="2981" spans="1:8" outlineLevel="1">
      <c r="A2981" s="751"/>
      <c r="B2981" s="754"/>
      <c r="C2981" s="704"/>
      <c r="D2981" s="704"/>
      <c r="E2981" s="704"/>
      <c r="F2981" s="704"/>
      <c r="G2981" s="703"/>
      <c r="H2981" s="760"/>
    </row>
    <row r="2982" spans="1:8" ht="32.25" outlineLevel="1" thickBot="1">
      <c r="A2982" s="752"/>
      <c r="B2982" s="755"/>
      <c r="C2982" s="88" t="s">
        <v>631</v>
      </c>
      <c r="D2982" s="88" t="s">
        <v>632</v>
      </c>
      <c r="E2982" s="88" t="s">
        <v>631</v>
      </c>
      <c r="F2982" s="88" t="s">
        <v>632</v>
      </c>
      <c r="G2982" s="758"/>
      <c r="H2982" s="761"/>
    </row>
    <row r="2983" spans="1:8" outlineLevel="1">
      <c r="A2983" s="89">
        <v>1</v>
      </c>
      <c r="B2983" s="604">
        <v>2</v>
      </c>
      <c r="C2983" s="90">
        <v>3</v>
      </c>
      <c r="D2983" s="90">
        <v>4</v>
      </c>
      <c r="E2983" s="90"/>
      <c r="F2983" s="90"/>
      <c r="G2983" s="91">
        <v>5</v>
      </c>
      <c r="H2983" s="604">
        <v>6</v>
      </c>
    </row>
    <row r="2984" spans="1:8" outlineLevel="1">
      <c r="A2984" s="89">
        <v>1</v>
      </c>
      <c r="B2984" s="92" t="s">
        <v>598</v>
      </c>
      <c r="C2984" s="90"/>
      <c r="D2984" s="90"/>
      <c r="E2984" s="94"/>
      <c r="F2984" s="94"/>
      <c r="G2984" s="95"/>
      <c r="H2984" s="663"/>
    </row>
    <row r="2985" spans="1:8" outlineLevel="1">
      <c r="A2985" s="96" t="s">
        <v>399</v>
      </c>
      <c r="B2985" s="237" t="s">
        <v>599</v>
      </c>
      <c r="C2985" s="97" t="s">
        <v>7</v>
      </c>
      <c r="D2985" s="97" t="s">
        <v>167</v>
      </c>
      <c r="E2985" s="94"/>
      <c r="F2985" s="94"/>
      <c r="G2985" s="94">
        <v>100</v>
      </c>
      <c r="H2985" s="79"/>
    </row>
    <row r="2986" spans="1:8" outlineLevel="1">
      <c r="A2986" s="97" t="s">
        <v>400</v>
      </c>
      <c r="B2986" s="236" t="s">
        <v>329</v>
      </c>
      <c r="C2986" s="97" t="s">
        <v>168</v>
      </c>
      <c r="D2986" s="97" t="s">
        <v>169</v>
      </c>
      <c r="E2986" s="94"/>
      <c r="F2986" s="94"/>
      <c r="G2986" s="94">
        <v>100</v>
      </c>
      <c r="H2986" s="79"/>
    </row>
    <row r="2987" spans="1:8" ht="31.5" outlineLevel="1">
      <c r="A2987" s="97" t="s">
        <v>411</v>
      </c>
      <c r="B2987" s="236" t="s">
        <v>730</v>
      </c>
      <c r="C2987" s="97" t="s">
        <v>170</v>
      </c>
      <c r="D2987" s="97" t="s">
        <v>171</v>
      </c>
      <c r="E2987" s="94"/>
      <c r="F2987" s="94"/>
      <c r="G2987" s="94">
        <v>100</v>
      </c>
      <c r="H2987" s="79"/>
    </row>
    <row r="2988" spans="1:8" ht="63" outlineLevel="1">
      <c r="A2988" s="98" t="s">
        <v>422</v>
      </c>
      <c r="B2988" s="99" t="s">
        <v>731</v>
      </c>
      <c r="C2988" s="97" t="s">
        <v>172</v>
      </c>
      <c r="D2988" s="97" t="s">
        <v>173</v>
      </c>
      <c r="E2988" s="94"/>
      <c r="F2988" s="94"/>
      <c r="G2988" s="94">
        <v>100</v>
      </c>
      <c r="H2988" s="79"/>
    </row>
    <row r="2989" spans="1:8" ht="31.5" outlineLevel="1">
      <c r="A2989" s="98" t="s">
        <v>732</v>
      </c>
      <c r="B2989" s="99" t="s">
        <v>733</v>
      </c>
      <c r="C2989" s="97" t="s">
        <v>174</v>
      </c>
      <c r="D2989" s="97" t="s">
        <v>175</v>
      </c>
      <c r="E2989" s="94"/>
      <c r="F2989" s="94"/>
      <c r="G2989" s="94">
        <v>100</v>
      </c>
      <c r="H2989" s="79"/>
    </row>
    <row r="2990" spans="1:8" outlineLevel="1">
      <c r="A2990" s="98" t="s">
        <v>734</v>
      </c>
      <c r="B2990" s="99" t="s">
        <v>735</v>
      </c>
      <c r="C2990" s="97" t="s">
        <v>170</v>
      </c>
      <c r="D2990" s="97" t="s">
        <v>174</v>
      </c>
      <c r="E2990" s="94"/>
      <c r="F2990" s="94"/>
      <c r="G2990" s="94">
        <v>100</v>
      </c>
      <c r="H2990" s="79"/>
    </row>
    <row r="2991" spans="1:8" outlineLevel="1">
      <c r="A2991" s="100">
        <v>2</v>
      </c>
      <c r="B2991" s="101" t="s">
        <v>440</v>
      </c>
      <c r="C2991" s="97"/>
      <c r="D2991" s="97"/>
      <c r="E2991" s="94"/>
      <c r="F2991" s="94"/>
      <c r="G2991" s="94"/>
      <c r="H2991" s="79"/>
    </row>
    <row r="2992" spans="1:8" ht="31.5" outlineLevel="1">
      <c r="A2992" s="98" t="s">
        <v>402</v>
      </c>
      <c r="B2992" s="99" t="s">
        <v>736</v>
      </c>
      <c r="C2992" s="97" t="s">
        <v>683</v>
      </c>
      <c r="D2992" s="97" t="s">
        <v>684</v>
      </c>
      <c r="E2992" s="94"/>
      <c r="F2992" s="94"/>
      <c r="G2992" s="94">
        <v>100</v>
      </c>
      <c r="H2992" s="79"/>
    </row>
    <row r="2993" spans="1:8" ht="63" outlineLevel="1">
      <c r="A2993" s="98" t="s">
        <v>403</v>
      </c>
      <c r="B2993" s="99" t="s">
        <v>641</v>
      </c>
      <c r="C2993" s="97" t="s">
        <v>683</v>
      </c>
      <c r="D2993" s="97" t="s">
        <v>685</v>
      </c>
      <c r="E2993" s="94"/>
      <c r="F2993" s="94"/>
      <c r="G2993" s="94">
        <v>100</v>
      </c>
      <c r="H2993" s="79"/>
    </row>
    <row r="2994" spans="1:8" ht="31.5" outlineLevel="1">
      <c r="A2994" s="98" t="s">
        <v>404</v>
      </c>
      <c r="B2994" s="99" t="s">
        <v>642</v>
      </c>
      <c r="C2994" s="97" t="s">
        <v>685</v>
      </c>
      <c r="D2994" s="97" t="s">
        <v>686</v>
      </c>
      <c r="E2994" s="94"/>
      <c r="F2994" s="94"/>
      <c r="G2994" s="94">
        <v>100</v>
      </c>
      <c r="H2994" s="79"/>
    </row>
    <row r="2995" spans="1:8" ht="47.25" outlineLevel="1">
      <c r="A2995" s="100">
        <v>3</v>
      </c>
      <c r="B2995" s="101" t="s">
        <v>313</v>
      </c>
      <c r="C2995" s="97"/>
      <c r="D2995" s="97"/>
      <c r="E2995" s="94"/>
      <c r="F2995" s="94"/>
      <c r="G2995" s="94"/>
      <c r="H2995" s="79"/>
    </row>
    <row r="2996" spans="1:8" ht="31.5" outlineLevel="1">
      <c r="A2996" s="98" t="s">
        <v>441</v>
      </c>
      <c r="B2996" s="99" t="s">
        <v>314</v>
      </c>
      <c r="C2996" s="97" t="s">
        <v>686</v>
      </c>
      <c r="D2996" s="97" t="s">
        <v>685</v>
      </c>
      <c r="E2996" s="94"/>
      <c r="F2996" s="94"/>
      <c r="G2996" s="94">
        <v>100</v>
      </c>
      <c r="H2996" s="79"/>
    </row>
    <row r="2997" spans="1:8" outlineLevel="1">
      <c r="A2997" s="98" t="s">
        <v>359</v>
      </c>
      <c r="B2997" s="99" t="s">
        <v>315</v>
      </c>
      <c r="C2997" s="97" t="s">
        <v>686</v>
      </c>
      <c r="D2997" s="97" t="s">
        <v>687</v>
      </c>
      <c r="E2997" s="94"/>
      <c r="F2997" s="94"/>
      <c r="G2997" s="94">
        <v>100</v>
      </c>
      <c r="H2997" s="79"/>
    </row>
    <row r="2998" spans="1:8" outlineLevel="1">
      <c r="A2998" s="98" t="s">
        <v>361</v>
      </c>
      <c r="B2998" s="99" t="s">
        <v>316</v>
      </c>
      <c r="C2998" s="97" t="s">
        <v>687</v>
      </c>
      <c r="D2998" s="97" t="s">
        <v>688</v>
      </c>
      <c r="E2998" s="94"/>
      <c r="F2998" s="94"/>
      <c r="G2998" s="94">
        <v>100</v>
      </c>
      <c r="H2998" s="79"/>
    </row>
    <row r="2999" spans="1:8" outlineLevel="1">
      <c r="A2999" s="98" t="s">
        <v>317</v>
      </c>
      <c r="B2999" s="99" t="s">
        <v>318</v>
      </c>
      <c r="C2999" s="97" t="s">
        <v>688</v>
      </c>
      <c r="D2999" s="97" t="s">
        <v>689</v>
      </c>
      <c r="E2999" s="94"/>
      <c r="F2999" s="94"/>
      <c r="G2999" s="94">
        <v>100</v>
      </c>
      <c r="H2999" s="79"/>
    </row>
    <row r="3000" spans="1:8" outlineLevel="1">
      <c r="A3000" s="98" t="s">
        <v>319</v>
      </c>
      <c r="B3000" s="99" t="s">
        <v>320</v>
      </c>
      <c r="C3000" s="97" t="s">
        <v>2067</v>
      </c>
      <c r="D3000" s="97" t="s">
        <v>690</v>
      </c>
      <c r="E3000" s="94"/>
      <c r="F3000" s="94"/>
      <c r="G3000" s="94">
        <v>100</v>
      </c>
      <c r="H3000" s="79"/>
    </row>
    <row r="3001" spans="1:8" outlineLevel="1">
      <c r="A3001" s="100">
        <v>4</v>
      </c>
      <c r="B3001" s="101" t="s">
        <v>623</v>
      </c>
      <c r="C3001" s="97"/>
      <c r="D3001" s="97"/>
      <c r="E3001" s="94"/>
      <c r="F3001" s="94"/>
      <c r="G3001" s="94"/>
      <c r="H3001" s="79"/>
    </row>
    <row r="3002" spans="1:8" ht="31.5" outlineLevel="1">
      <c r="A3002" s="97" t="s">
        <v>406</v>
      </c>
      <c r="B3002" s="236" t="s">
        <v>321</v>
      </c>
      <c r="C3002" s="97" t="s">
        <v>690</v>
      </c>
      <c r="D3002" s="97" t="s">
        <v>690</v>
      </c>
      <c r="E3002" s="94"/>
      <c r="F3002" s="94"/>
      <c r="G3002" s="94">
        <v>100</v>
      </c>
      <c r="H3002" s="79"/>
    </row>
    <row r="3003" spans="1:8" ht="63" outlineLevel="1">
      <c r="A3003" s="97" t="s">
        <v>407</v>
      </c>
      <c r="B3003" s="236" t="s">
        <v>621</v>
      </c>
      <c r="C3003" s="97" t="s">
        <v>690</v>
      </c>
      <c r="D3003" s="97" t="s">
        <v>691</v>
      </c>
      <c r="E3003" s="94"/>
      <c r="F3003" s="94"/>
      <c r="G3003" s="94">
        <v>100</v>
      </c>
      <c r="H3003" s="79"/>
    </row>
    <row r="3004" spans="1:8" ht="31.5" outlineLevel="1">
      <c r="A3004" s="97" t="s">
        <v>408</v>
      </c>
      <c r="B3004" s="236" t="s">
        <v>764</v>
      </c>
      <c r="C3004" s="97" t="s">
        <v>690</v>
      </c>
      <c r="D3004" s="97" t="s">
        <v>691</v>
      </c>
      <c r="E3004" s="94"/>
      <c r="F3004" s="94"/>
      <c r="G3004" s="94">
        <v>100</v>
      </c>
      <c r="H3004" s="79"/>
    </row>
    <row r="3005" spans="1:8" ht="31.5" outlineLevel="1">
      <c r="A3005" s="97" t="s">
        <v>222</v>
      </c>
      <c r="B3005" s="236" t="s">
        <v>765</v>
      </c>
      <c r="C3005" s="97" t="s">
        <v>691</v>
      </c>
      <c r="D3005" s="97" t="s">
        <v>692</v>
      </c>
      <c r="E3005" s="94"/>
      <c r="F3005" s="94"/>
      <c r="G3005" s="94">
        <v>100</v>
      </c>
      <c r="H3005" s="79"/>
    </row>
    <row r="3006" spans="1:8" ht="15" customHeight="1" outlineLevel="1">
      <c r="G3006" s="154" t="s">
        <v>965</v>
      </c>
      <c r="H3006" s="154" t="s">
        <v>378</v>
      </c>
    </row>
    <row r="3007" spans="1:8" outlineLevel="1">
      <c r="H3007" s="154" t="s">
        <v>709</v>
      </c>
    </row>
    <row r="3008" spans="1:8" outlineLevel="1">
      <c r="H3008" s="154" t="s">
        <v>266</v>
      </c>
    </row>
    <row r="3009" spans="1:8" outlineLevel="1">
      <c r="H3009" s="154"/>
    </row>
    <row r="3010" spans="1:8" ht="15.75" customHeight="1" outlineLevel="1">
      <c r="A3010" s="742" t="s">
        <v>628</v>
      </c>
      <c r="B3010" s="742"/>
      <c r="C3010" s="742"/>
      <c r="D3010" s="742"/>
      <c r="E3010" s="742"/>
      <c r="F3010" s="742"/>
      <c r="G3010" s="742"/>
      <c r="H3010" s="742"/>
    </row>
    <row r="3011" spans="1:8" ht="15.75" customHeight="1" outlineLevel="1">
      <c r="A3011" s="742" t="s">
        <v>455</v>
      </c>
      <c r="B3011" s="742"/>
      <c r="C3011" s="742"/>
      <c r="D3011" s="742"/>
      <c r="E3011" s="742"/>
      <c r="F3011" s="742"/>
      <c r="G3011" s="742"/>
      <c r="H3011" s="742"/>
    </row>
    <row r="3012" spans="1:8" outlineLevel="1">
      <c r="H3012" s="154" t="s">
        <v>322</v>
      </c>
    </row>
    <row r="3013" spans="1:8" outlineLevel="1">
      <c r="H3013" s="154" t="s">
        <v>323</v>
      </c>
    </row>
    <row r="3014" spans="1:8" outlineLevel="1">
      <c r="H3014" s="154" t="s">
        <v>324</v>
      </c>
    </row>
    <row r="3015" spans="1:8" outlineLevel="1">
      <c r="H3015" s="230" t="s">
        <v>325</v>
      </c>
    </row>
    <row r="3016" spans="1:8" outlineLevel="1">
      <c r="H3016" s="154" t="s">
        <v>2331</v>
      </c>
    </row>
    <row r="3017" spans="1:8" outlineLevel="1">
      <c r="H3017" s="154" t="s">
        <v>261</v>
      </c>
    </row>
    <row r="3018" spans="1:8" ht="42" customHeight="1" outlineLevel="1">
      <c r="A3018" s="748" t="s">
        <v>1219</v>
      </c>
      <c r="B3018" s="749"/>
      <c r="C3018" s="749"/>
      <c r="D3018" s="749"/>
      <c r="E3018" s="749"/>
      <c r="F3018" s="749"/>
      <c r="G3018" s="749"/>
      <c r="H3018" s="749"/>
    </row>
    <row r="3019" spans="1:8" outlineLevel="1">
      <c r="A3019" s="745"/>
      <c r="B3019" s="745"/>
      <c r="C3019" s="745"/>
      <c r="D3019" s="745"/>
      <c r="E3019" s="745"/>
      <c r="F3019" s="745"/>
      <c r="G3019" s="745"/>
      <c r="H3019" s="745"/>
    </row>
    <row r="3020" spans="1:8" ht="15.75" customHeight="1" outlineLevel="1">
      <c r="A3020" s="746" t="s">
        <v>2332</v>
      </c>
      <c r="B3020" s="746"/>
      <c r="C3020" s="746"/>
      <c r="D3020" s="746"/>
      <c r="E3020" s="746"/>
      <c r="F3020" s="746"/>
      <c r="G3020" s="746"/>
      <c r="H3020" s="746"/>
    </row>
    <row r="3021" spans="1:8" ht="16.5" outlineLevel="1" thickBot="1">
      <c r="A3021" s="87"/>
      <c r="B3021" s="666"/>
      <c r="C3021" s="231"/>
      <c r="D3021" s="231"/>
      <c r="E3021" s="231"/>
      <c r="F3021" s="231"/>
      <c r="G3021" s="231"/>
      <c r="H3021" s="231"/>
    </row>
    <row r="3022" spans="1:8" ht="15.75" customHeight="1" outlineLevel="1">
      <c r="A3022" s="750" t="s">
        <v>397</v>
      </c>
      <c r="B3022" s="753" t="s">
        <v>649</v>
      </c>
      <c r="C3022" s="756" t="s">
        <v>719</v>
      </c>
      <c r="D3022" s="756"/>
      <c r="E3022" s="756"/>
      <c r="F3022" s="756"/>
      <c r="G3022" s="757" t="s">
        <v>629</v>
      </c>
      <c r="H3022" s="759" t="s">
        <v>630</v>
      </c>
    </row>
    <row r="3023" spans="1:8" outlineLevel="1">
      <c r="A3023" s="751"/>
      <c r="B3023" s="754"/>
      <c r="C3023" s="704"/>
      <c r="D3023" s="704"/>
      <c r="E3023" s="704"/>
      <c r="F3023" s="704"/>
      <c r="G3023" s="703"/>
      <c r="H3023" s="760"/>
    </row>
    <row r="3024" spans="1:8" ht="32.25" outlineLevel="1" thickBot="1">
      <c r="A3024" s="752"/>
      <c r="B3024" s="755"/>
      <c r="C3024" s="88" t="s">
        <v>631</v>
      </c>
      <c r="D3024" s="88" t="s">
        <v>632</v>
      </c>
      <c r="E3024" s="88" t="s">
        <v>631</v>
      </c>
      <c r="F3024" s="88" t="s">
        <v>632</v>
      </c>
      <c r="G3024" s="758"/>
      <c r="H3024" s="761"/>
    </row>
    <row r="3025" spans="1:8" outlineLevel="1">
      <c r="A3025" s="89">
        <v>1</v>
      </c>
      <c r="B3025" s="604">
        <v>2</v>
      </c>
      <c r="C3025" s="90">
        <v>3</v>
      </c>
      <c r="D3025" s="90">
        <v>4</v>
      </c>
      <c r="E3025" s="90"/>
      <c r="F3025" s="90"/>
      <c r="G3025" s="91">
        <v>5</v>
      </c>
      <c r="H3025" s="604">
        <v>6</v>
      </c>
    </row>
    <row r="3026" spans="1:8" outlineLevel="1">
      <c r="A3026" s="89">
        <v>1</v>
      </c>
      <c r="B3026" s="92" t="s">
        <v>598</v>
      </c>
      <c r="C3026" s="90"/>
      <c r="D3026" s="90"/>
      <c r="E3026" s="94"/>
      <c r="F3026" s="94"/>
      <c r="G3026" s="95"/>
      <c r="H3026" s="663"/>
    </row>
    <row r="3027" spans="1:8" outlineLevel="1">
      <c r="A3027" s="96" t="s">
        <v>399</v>
      </c>
      <c r="B3027" s="237" t="s">
        <v>599</v>
      </c>
      <c r="C3027" s="97" t="s">
        <v>174</v>
      </c>
      <c r="D3027" s="97" t="s">
        <v>482</v>
      </c>
      <c r="E3027" s="94"/>
      <c r="F3027" s="94"/>
      <c r="G3027" s="94">
        <v>100</v>
      </c>
      <c r="H3027" s="79"/>
    </row>
    <row r="3028" spans="1:8" outlineLevel="1">
      <c r="A3028" s="97" t="s">
        <v>400</v>
      </c>
      <c r="B3028" s="236" t="s">
        <v>329</v>
      </c>
      <c r="C3028" s="97" t="s">
        <v>483</v>
      </c>
      <c r="D3028" s="97" t="s">
        <v>484</v>
      </c>
      <c r="E3028" s="94"/>
      <c r="F3028" s="94"/>
      <c r="G3028" s="94">
        <v>100</v>
      </c>
      <c r="H3028" s="79"/>
    </row>
    <row r="3029" spans="1:8" ht="31.5" outlineLevel="1">
      <c r="A3029" s="97" t="s">
        <v>411</v>
      </c>
      <c r="B3029" s="236" t="s">
        <v>730</v>
      </c>
      <c r="C3029" s="97" t="s">
        <v>485</v>
      </c>
      <c r="D3029" s="97" t="s">
        <v>486</v>
      </c>
      <c r="E3029" s="94"/>
      <c r="F3029" s="94"/>
      <c r="G3029" s="94">
        <v>100</v>
      </c>
      <c r="H3029" s="79"/>
    </row>
    <row r="3030" spans="1:8" ht="63" outlineLevel="1">
      <c r="A3030" s="98" t="s">
        <v>422</v>
      </c>
      <c r="B3030" s="99" t="s">
        <v>731</v>
      </c>
      <c r="C3030" s="97" t="s">
        <v>487</v>
      </c>
      <c r="D3030" s="97" t="s">
        <v>2103</v>
      </c>
      <c r="E3030" s="94"/>
      <c r="F3030" s="94"/>
      <c r="G3030" s="94">
        <v>100</v>
      </c>
      <c r="H3030" s="79"/>
    </row>
    <row r="3031" spans="1:8" ht="31.5" outlineLevel="1">
      <c r="A3031" s="98" t="s">
        <v>732</v>
      </c>
      <c r="B3031" s="99" t="s">
        <v>733</v>
      </c>
      <c r="C3031" s="97" t="s">
        <v>46</v>
      </c>
      <c r="D3031" s="97" t="s">
        <v>45</v>
      </c>
      <c r="E3031" s="94"/>
      <c r="F3031" s="94"/>
      <c r="G3031" s="94">
        <v>100</v>
      </c>
      <c r="H3031" s="79"/>
    </row>
    <row r="3032" spans="1:8" outlineLevel="1">
      <c r="A3032" s="98" t="s">
        <v>734</v>
      </c>
      <c r="B3032" s="99" t="s">
        <v>735</v>
      </c>
      <c r="C3032" s="97" t="s">
        <v>485</v>
      </c>
      <c r="D3032" s="97" t="s">
        <v>46</v>
      </c>
      <c r="E3032" s="94"/>
      <c r="F3032" s="94"/>
      <c r="G3032" s="94">
        <v>100</v>
      </c>
      <c r="H3032" s="79"/>
    </row>
    <row r="3033" spans="1:8" outlineLevel="1">
      <c r="A3033" s="100">
        <v>2</v>
      </c>
      <c r="B3033" s="101" t="s">
        <v>440</v>
      </c>
      <c r="C3033" s="97"/>
      <c r="D3033" s="97"/>
      <c r="E3033" s="94"/>
      <c r="F3033" s="94"/>
      <c r="G3033" s="94"/>
      <c r="H3033" s="79"/>
    </row>
    <row r="3034" spans="1:8" ht="31.5" outlineLevel="1">
      <c r="A3034" s="98" t="s">
        <v>402</v>
      </c>
      <c r="B3034" s="99" t="s">
        <v>736</v>
      </c>
      <c r="C3034" s="97" t="s">
        <v>46</v>
      </c>
      <c r="D3034" s="97" t="s">
        <v>45</v>
      </c>
      <c r="E3034" s="94"/>
      <c r="F3034" s="94"/>
      <c r="G3034" s="94">
        <v>100</v>
      </c>
      <c r="H3034" s="79"/>
    </row>
    <row r="3035" spans="1:8" ht="63" outlineLevel="1">
      <c r="A3035" s="98" t="s">
        <v>403</v>
      </c>
      <c r="B3035" s="99" t="s">
        <v>641</v>
      </c>
      <c r="C3035" s="97" t="s">
        <v>46</v>
      </c>
      <c r="D3035" s="97" t="s">
        <v>47</v>
      </c>
      <c r="E3035" s="94"/>
      <c r="F3035" s="94"/>
      <c r="G3035" s="94">
        <v>100</v>
      </c>
      <c r="H3035" s="79"/>
    </row>
    <row r="3036" spans="1:8" ht="31.5" outlineLevel="1">
      <c r="A3036" s="98" t="s">
        <v>404</v>
      </c>
      <c r="B3036" s="99" t="s">
        <v>642</v>
      </c>
      <c r="C3036" s="97" t="s">
        <v>47</v>
      </c>
      <c r="D3036" s="97" t="s">
        <v>48</v>
      </c>
      <c r="E3036" s="94"/>
      <c r="F3036" s="94"/>
      <c r="G3036" s="94">
        <v>100</v>
      </c>
      <c r="H3036" s="79"/>
    </row>
    <row r="3037" spans="1:8" ht="47.25" outlineLevel="1">
      <c r="A3037" s="100">
        <v>3</v>
      </c>
      <c r="B3037" s="101" t="s">
        <v>313</v>
      </c>
      <c r="C3037" s="97"/>
      <c r="D3037" s="97"/>
      <c r="E3037" s="94"/>
      <c r="F3037" s="94"/>
      <c r="G3037" s="94"/>
      <c r="H3037" s="79"/>
    </row>
    <row r="3038" spans="1:8" ht="31.5" outlineLevel="1">
      <c r="A3038" s="98" t="s">
        <v>441</v>
      </c>
      <c r="B3038" s="99" t="s">
        <v>314</v>
      </c>
      <c r="C3038" s="97" t="s">
        <v>48</v>
      </c>
      <c r="D3038" s="97" t="s">
        <v>47</v>
      </c>
      <c r="E3038" s="94"/>
      <c r="F3038" s="94"/>
      <c r="G3038" s="94">
        <v>100</v>
      </c>
      <c r="H3038" s="79"/>
    </row>
    <row r="3039" spans="1:8" outlineLevel="1">
      <c r="A3039" s="98" t="s">
        <v>359</v>
      </c>
      <c r="B3039" s="99" t="s">
        <v>315</v>
      </c>
      <c r="C3039" s="97" t="s">
        <v>48</v>
      </c>
      <c r="D3039" s="97" t="s">
        <v>49</v>
      </c>
      <c r="E3039" s="94"/>
      <c r="F3039" s="94"/>
      <c r="G3039" s="94">
        <v>100</v>
      </c>
      <c r="H3039" s="79"/>
    </row>
    <row r="3040" spans="1:8" outlineLevel="1">
      <c r="A3040" s="98" t="s">
        <v>361</v>
      </c>
      <c r="B3040" s="99" t="s">
        <v>316</v>
      </c>
      <c r="C3040" s="97" t="s">
        <v>49</v>
      </c>
      <c r="D3040" s="97" t="s">
        <v>50</v>
      </c>
      <c r="E3040" s="94"/>
      <c r="F3040" s="94"/>
      <c r="G3040" s="94">
        <v>100</v>
      </c>
      <c r="H3040" s="79"/>
    </row>
    <row r="3041" spans="1:8" outlineLevel="1">
      <c r="A3041" s="98" t="s">
        <v>317</v>
      </c>
      <c r="B3041" s="99" t="s">
        <v>318</v>
      </c>
      <c r="C3041" s="97" t="s">
        <v>50</v>
      </c>
      <c r="D3041" s="97" t="s">
        <v>51</v>
      </c>
      <c r="E3041" s="94"/>
      <c r="F3041" s="94"/>
      <c r="G3041" s="94">
        <v>100</v>
      </c>
      <c r="H3041" s="79"/>
    </row>
    <row r="3042" spans="1:8" outlineLevel="1">
      <c r="A3042" s="98" t="s">
        <v>319</v>
      </c>
      <c r="B3042" s="99" t="s">
        <v>320</v>
      </c>
      <c r="C3042" s="97" t="s">
        <v>51</v>
      </c>
      <c r="D3042" s="97" t="s">
        <v>52</v>
      </c>
      <c r="E3042" s="94"/>
      <c r="F3042" s="94"/>
      <c r="G3042" s="94">
        <v>100</v>
      </c>
      <c r="H3042" s="79"/>
    </row>
    <row r="3043" spans="1:8" outlineLevel="1">
      <c r="A3043" s="100">
        <v>4</v>
      </c>
      <c r="B3043" s="101" t="s">
        <v>623</v>
      </c>
      <c r="C3043" s="97"/>
      <c r="D3043" s="97"/>
      <c r="E3043" s="94"/>
      <c r="F3043" s="94"/>
      <c r="G3043" s="94"/>
      <c r="H3043" s="79"/>
    </row>
    <row r="3044" spans="1:8" ht="31.5" outlineLevel="1">
      <c r="A3044" s="97" t="s">
        <v>406</v>
      </c>
      <c r="B3044" s="236" t="s">
        <v>321</v>
      </c>
      <c r="C3044" s="97" t="s">
        <v>52</v>
      </c>
      <c r="D3044" s="97" t="s">
        <v>52</v>
      </c>
      <c r="E3044" s="94"/>
      <c r="F3044" s="94"/>
      <c r="G3044" s="94">
        <v>100</v>
      </c>
      <c r="H3044" s="79"/>
    </row>
    <row r="3045" spans="1:8" ht="63" outlineLevel="1">
      <c r="A3045" s="97" t="s">
        <v>407</v>
      </c>
      <c r="B3045" s="236" t="s">
        <v>621</v>
      </c>
      <c r="C3045" s="97" t="s">
        <v>52</v>
      </c>
      <c r="D3045" s="97" t="s">
        <v>53</v>
      </c>
      <c r="E3045" s="94"/>
      <c r="F3045" s="94"/>
      <c r="G3045" s="94">
        <v>100</v>
      </c>
      <c r="H3045" s="79"/>
    </row>
    <row r="3046" spans="1:8" ht="31.5" outlineLevel="1">
      <c r="A3046" s="97" t="s">
        <v>408</v>
      </c>
      <c r="B3046" s="236" t="s">
        <v>764</v>
      </c>
      <c r="C3046" s="97" t="s">
        <v>52</v>
      </c>
      <c r="D3046" s="97" t="s">
        <v>53</v>
      </c>
      <c r="E3046" s="94"/>
      <c r="F3046" s="94"/>
      <c r="G3046" s="94">
        <v>100</v>
      </c>
      <c r="H3046" s="79"/>
    </row>
    <row r="3047" spans="1:8" ht="31.5" outlineLevel="1">
      <c r="A3047" s="97" t="s">
        <v>222</v>
      </c>
      <c r="B3047" s="236" t="s">
        <v>765</v>
      </c>
      <c r="C3047" s="97" t="s">
        <v>53</v>
      </c>
      <c r="D3047" s="97" t="s">
        <v>54</v>
      </c>
      <c r="E3047" s="94"/>
      <c r="F3047" s="94"/>
      <c r="G3047" s="94">
        <v>100</v>
      </c>
      <c r="H3047" s="79"/>
    </row>
    <row r="3048" spans="1:8" ht="15" customHeight="1" outlineLevel="1">
      <c r="G3048" s="154" t="s">
        <v>966</v>
      </c>
      <c r="H3048" s="154" t="s">
        <v>378</v>
      </c>
    </row>
    <row r="3049" spans="1:8" outlineLevel="1">
      <c r="H3049" s="154" t="s">
        <v>709</v>
      </c>
    </row>
    <row r="3050" spans="1:8" outlineLevel="1">
      <c r="H3050" s="154" t="s">
        <v>266</v>
      </c>
    </row>
    <row r="3051" spans="1:8" outlineLevel="1">
      <c r="H3051" s="154"/>
    </row>
    <row r="3052" spans="1:8" ht="15.75" customHeight="1" outlineLevel="1">
      <c r="A3052" s="742" t="s">
        <v>628</v>
      </c>
      <c r="B3052" s="742"/>
      <c r="C3052" s="742"/>
      <c r="D3052" s="742"/>
      <c r="E3052" s="742"/>
      <c r="F3052" s="742"/>
      <c r="G3052" s="742"/>
      <c r="H3052" s="742"/>
    </row>
    <row r="3053" spans="1:8" ht="15.75" customHeight="1" outlineLevel="1">
      <c r="A3053" s="742" t="s">
        <v>455</v>
      </c>
      <c r="B3053" s="742"/>
      <c r="C3053" s="742"/>
      <c r="D3053" s="742"/>
      <c r="E3053" s="742"/>
      <c r="F3053" s="742"/>
      <c r="G3053" s="742"/>
      <c r="H3053" s="742"/>
    </row>
    <row r="3054" spans="1:8" outlineLevel="1">
      <c r="H3054" s="154" t="s">
        <v>322</v>
      </c>
    </row>
    <row r="3055" spans="1:8" outlineLevel="1">
      <c r="H3055" s="154" t="s">
        <v>323</v>
      </c>
    </row>
    <row r="3056" spans="1:8" outlineLevel="1">
      <c r="H3056" s="154" t="s">
        <v>324</v>
      </c>
    </row>
    <row r="3057" spans="1:8" outlineLevel="1">
      <c r="H3057" s="230" t="s">
        <v>325</v>
      </c>
    </row>
    <row r="3058" spans="1:8" outlineLevel="1">
      <c r="H3058" s="154" t="s">
        <v>2331</v>
      </c>
    </row>
    <row r="3059" spans="1:8" outlineLevel="1">
      <c r="H3059" s="154" t="s">
        <v>261</v>
      </c>
    </row>
    <row r="3060" spans="1:8" ht="42" customHeight="1" outlineLevel="1">
      <c r="A3060" s="743" t="s">
        <v>576</v>
      </c>
      <c r="B3060" s="744"/>
      <c r="C3060" s="744"/>
      <c r="D3060" s="744"/>
      <c r="E3060" s="744"/>
      <c r="F3060" s="744"/>
      <c r="G3060" s="744"/>
      <c r="H3060" s="744"/>
    </row>
    <row r="3061" spans="1:8" outlineLevel="1">
      <c r="A3061" s="745"/>
      <c r="B3061" s="745"/>
      <c r="C3061" s="745"/>
      <c r="D3061" s="745"/>
      <c r="E3061" s="745"/>
      <c r="F3061" s="745"/>
      <c r="G3061" s="745"/>
      <c r="H3061" s="745"/>
    </row>
    <row r="3062" spans="1:8" ht="15.75" customHeight="1" outlineLevel="1">
      <c r="A3062" s="746" t="s">
        <v>2332</v>
      </c>
      <c r="B3062" s="746"/>
      <c r="C3062" s="746"/>
      <c r="D3062" s="746"/>
      <c r="E3062" s="746"/>
      <c r="F3062" s="746"/>
      <c r="G3062" s="746"/>
      <c r="H3062" s="746"/>
    </row>
    <row r="3063" spans="1:8" ht="16.5" outlineLevel="1" thickBot="1">
      <c r="A3063" s="87"/>
      <c r="B3063" s="666"/>
      <c r="C3063" s="231"/>
      <c r="D3063" s="231"/>
      <c r="E3063" s="231"/>
      <c r="F3063" s="231"/>
      <c r="G3063" s="231"/>
      <c r="H3063" s="231"/>
    </row>
    <row r="3064" spans="1:8" ht="15.75" customHeight="1" outlineLevel="1">
      <c r="A3064" s="750" t="s">
        <v>397</v>
      </c>
      <c r="B3064" s="753" t="s">
        <v>649</v>
      </c>
      <c r="C3064" s="756" t="s">
        <v>719</v>
      </c>
      <c r="D3064" s="756"/>
      <c r="E3064" s="756"/>
      <c r="F3064" s="756"/>
      <c r="G3064" s="757" t="s">
        <v>629</v>
      </c>
      <c r="H3064" s="759" t="s">
        <v>630</v>
      </c>
    </row>
    <row r="3065" spans="1:8" outlineLevel="1">
      <c r="A3065" s="751"/>
      <c r="B3065" s="754"/>
      <c r="C3065" s="704"/>
      <c r="D3065" s="704"/>
      <c r="E3065" s="704"/>
      <c r="F3065" s="704"/>
      <c r="G3065" s="703"/>
      <c r="H3065" s="760"/>
    </row>
    <row r="3066" spans="1:8" ht="32.25" outlineLevel="1" thickBot="1">
      <c r="A3066" s="752"/>
      <c r="B3066" s="755"/>
      <c r="C3066" s="88" t="s">
        <v>631</v>
      </c>
      <c r="D3066" s="88" t="s">
        <v>632</v>
      </c>
      <c r="E3066" s="88" t="s">
        <v>631</v>
      </c>
      <c r="F3066" s="88" t="s">
        <v>632</v>
      </c>
      <c r="G3066" s="758"/>
      <c r="H3066" s="761"/>
    </row>
    <row r="3067" spans="1:8" outlineLevel="1">
      <c r="A3067" s="89">
        <v>1</v>
      </c>
      <c r="B3067" s="604">
        <v>2</v>
      </c>
      <c r="C3067" s="90">
        <v>3</v>
      </c>
      <c r="D3067" s="90">
        <v>4</v>
      </c>
      <c r="E3067" s="90"/>
      <c r="F3067" s="90"/>
      <c r="G3067" s="91">
        <v>5</v>
      </c>
      <c r="H3067" s="604">
        <v>6</v>
      </c>
    </row>
    <row r="3068" spans="1:8" outlineLevel="1">
      <c r="A3068" s="89">
        <v>1</v>
      </c>
      <c r="B3068" s="92" t="s">
        <v>598</v>
      </c>
      <c r="C3068" s="90"/>
      <c r="D3068" s="90"/>
      <c r="E3068" s="94"/>
      <c r="F3068" s="94"/>
      <c r="G3068" s="95"/>
      <c r="H3068" s="663"/>
    </row>
    <row r="3069" spans="1:8" outlineLevel="1">
      <c r="A3069" s="96" t="s">
        <v>399</v>
      </c>
      <c r="B3069" s="237" t="s">
        <v>599</v>
      </c>
      <c r="C3069" s="97" t="s">
        <v>174</v>
      </c>
      <c r="D3069" s="97" t="s">
        <v>482</v>
      </c>
      <c r="E3069" s="94"/>
      <c r="F3069" s="94"/>
      <c r="G3069" s="94">
        <v>100</v>
      </c>
      <c r="H3069" s="79"/>
    </row>
    <row r="3070" spans="1:8" outlineLevel="1">
      <c r="A3070" s="97" t="s">
        <v>400</v>
      </c>
      <c r="B3070" s="236" t="s">
        <v>329</v>
      </c>
      <c r="C3070" s="97" t="s">
        <v>483</v>
      </c>
      <c r="D3070" s="97" t="s">
        <v>484</v>
      </c>
      <c r="E3070" s="94"/>
      <c r="F3070" s="94"/>
      <c r="G3070" s="94">
        <v>100</v>
      </c>
      <c r="H3070" s="79"/>
    </row>
    <row r="3071" spans="1:8" ht="31.5" outlineLevel="1">
      <c r="A3071" s="97" t="s">
        <v>411</v>
      </c>
      <c r="B3071" s="236" t="s">
        <v>730</v>
      </c>
      <c r="C3071" s="97" t="s">
        <v>485</v>
      </c>
      <c r="D3071" s="97" t="s">
        <v>486</v>
      </c>
      <c r="E3071" s="94"/>
      <c r="F3071" s="94"/>
      <c r="G3071" s="94">
        <v>100</v>
      </c>
      <c r="H3071" s="79"/>
    </row>
    <row r="3072" spans="1:8" ht="63" outlineLevel="1">
      <c r="A3072" s="98" t="s">
        <v>422</v>
      </c>
      <c r="B3072" s="99" t="s">
        <v>731</v>
      </c>
      <c r="C3072" s="97" t="s">
        <v>487</v>
      </c>
      <c r="D3072" s="97" t="s">
        <v>2103</v>
      </c>
      <c r="E3072" s="94"/>
      <c r="F3072" s="94"/>
      <c r="G3072" s="94">
        <v>100</v>
      </c>
      <c r="H3072" s="79"/>
    </row>
    <row r="3073" spans="1:8" ht="31.5" outlineLevel="1">
      <c r="A3073" s="98" t="s">
        <v>732</v>
      </c>
      <c r="B3073" s="99" t="s">
        <v>733</v>
      </c>
      <c r="C3073" s="97" t="s">
        <v>46</v>
      </c>
      <c r="D3073" s="97" t="s">
        <v>45</v>
      </c>
      <c r="E3073" s="94"/>
      <c r="F3073" s="94"/>
      <c r="G3073" s="94">
        <v>100</v>
      </c>
      <c r="H3073" s="79"/>
    </row>
    <row r="3074" spans="1:8" outlineLevel="1">
      <c r="A3074" s="98" t="s">
        <v>734</v>
      </c>
      <c r="B3074" s="99" t="s">
        <v>735</v>
      </c>
      <c r="C3074" s="97" t="s">
        <v>485</v>
      </c>
      <c r="D3074" s="97" t="s">
        <v>46</v>
      </c>
      <c r="E3074" s="94"/>
      <c r="F3074" s="94"/>
      <c r="G3074" s="94">
        <v>100</v>
      </c>
      <c r="H3074" s="79"/>
    </row>
    <row r="3075" spans="1:8" outlineLevel="1">
      <c r="A3075" s="100">
        <v>2</v>
      </c>
      <c r="B3075" s="101" t="s">
        <v>440</v>
      </c>
      <c r="C3075" s="97"/>
      <c r="D3075" s="97"/>
      <c r="E3075" s="94"/>
      <c r="F3075" s="94"/>
      <c r="G3075" s="94"/>
      <c r="H3075" s="79"/>
    </row>
    <row r="3076" spans="1:8" ht="31.5" outlineLevel="1">
      <c r="A3076" s="98" t="s">
        <v>402</v>
      </c>
      <c r="B3076" s="99" t="s">
        <v>736</v>
      </c>
      <c r="C3076" s="97" t="s">
        <v>46</v>
      </c>
      <c r="D3076" s="97" t="s">
        <v>45</v>
      </c>
      <c r="E3076" s="94"/>
      <c r="F3076" s="94"/>
      <c r="G3076" s="94">
        <v>100</v>
      </c>
      <c r="H3076" s="79"/>
    </row>
    <row r="3077" spans="1:8" ht="63" outlineLevel="1">
      <c r="A3077" s="98" t="s">
        <v>403</v>
      </c>
      <c r="B3077" s="99" t="s">
        <v>641</v>
      </c>
      <c r="C3077" s="97" t="s">
        <v>46</v>
      </c>
      <c r="D3077" s="97" t="s">
        <v>47</v>
      </c>
      <c r="E3077" s="94"/>
      <c r="F3077" s="94"/>
      <c r="G3077" s="94">
        <v>100</v>
      </c>
      <c r="H3077" s="79"/>
    </row>
    <row r="3078" spans="1:8" ht="31.5" outlineLevel="1">
      <c r="A3078" s="98" t="s">
        <v>404</v>
      </c>
      <c r="B3078" s="99" t="s">
        <v>642</v>
      </c>
      <c r="C3078" s="97" t="s">
        <v>47</v>
      </c>
      <c r="D3078" s="97" t="s">
        <v>48</v>
      </c>
      <c r="E3078" s="94"/>
      <c r="F3078" s="94"/>
      <c r="G3078" s="94">
        <v>100</v>
      </c>
      <c r="H3078" s="79"/>
    </row>
    <row r="3079" spans="1:8" ht="47.25" outlineLevel="1">
      <c r="A3079" s="100">
        <v>3</v>
      </c>
      <c r="B3079" s="101" t="s">
        <v>313</v>
      </c>
      <c r="C3079" s="97"/>
      <c r="D3079" s="97"/>
      <c r="E3079" s="94"/>
      <c r="F3079" s="94"/>
      <c r="G3079" s="94"/>
      <c r="H3079" s="79"/>
    </row>
    <row r="3080" spans="1:8" ht="31.5" outlineLevel="1">
      <c r="A3080" s="98" t="s">
        <v>441</v>
      </c>
      <c r="B3080" s="99" t="s">
        <v>314</v>
      </c>
      <c r="C3080" s="97" t="s">
        <v>48</v>
      </c>
      <c r="D3080" s="97" t="s">
        <v>47</v>
      </c>
      <c r="E3080" s="94"/>
      <c r="F3080" s="94"/>
      <c r="G3080" s="94">
        <v>100</v>
      </c>
      <c r="H3080" s="79"/>
    </row>
    <row r="3081" spans="1:8" outlineLevel="1">
      <c r="A3081" s="98" t="s">
        <v>359</v>
      </c>
      <c r="B3081" s="99" t="s">
        <v>315</v>
      </c>
      <c r="C3081" s="97" t="s">
        <v>48</v>
      </c>
      <c r="D3081" s="97" t="s">
        <v>49</v>
      </c>
      <c r="E3081" s="94"/>
      <c r="F3081" s="94"/>
      <c r="G3081" s="94">
        <v>100</v>
      </c>
      <c r="H3081" s="79"/>
    </row>
    <row r="3082" spans="1:8" outlineLevel="1">
      <c r="A3082" s="98" t="s">
        <v>361</v>
      </c>
      <c r="B3082" s="99" t="s">
        <v>316</v>
      </c>
      <c r="C3082" s="97" t="s">
        <v>49</v>
      </c>
      <c r="D3082" s="97" t="s">
        <v>50</v>
      </c>
      <c r="E3082" s="94"/>
      <c r="F3082" s="94"/>
      <c r="G3082" s="94">
        <v>100</v>
      </c>
      <c r="H3082" s="79"/>
    </row>
    <row r="3083" spans="1:8" outlineLevel="1">
      <c r="A3083" s="98" t="s">
        <v>317</v>
      </c>
      <c r="B3083" s="99" t="s">
        <v>318</v>
      </c>
      <c r="C3083" s="97" t="s">
        <v>50</v>
      </c>
      <c r="D3083" s="97" t="s">
        <v>51</v>
      </c>
      <c r="E3083" s="94"/>
      <c r="F3083" s="94"/>
      <c r="G3083" s="94">
        <v>100</v>
      </c>
      <c r="H3083" s="79"/>
    </row>
    <row r="3084" spans="1:8" outlineLevel="1">
      <c r="A3084" s="98" t="s">
        <v>319</v>
      </c>
      <c r="B3084" s="99" t="s">
        <v>320</v>
      </c>
      <c r="C3084" s="97" t="s">
        <v>51</v>
      </c>
      <c r="D3084" s="97" t="s">
        <v>52</v>
      </c>
      <c r="E3084" s="94"/>
      <c r="F3084" s="94"/>
      <c r="G3084" s="94">
        <v>100</v>
      </c>
      <c r="H3084" s="79"/>
    </row>
    <row r="3085" spans="1:8" outlineLevel="1">
      <c r="A3085" s="100">
        <v>4</v>
      </c>
      <c r="B3085" s="101" t="s">
        <v>623</v>
      </c>
      <c r="C3085" s="97"/>
      <c r="D3085" s="97"/>
      <c r="E3085" s="94"/>
      <c r="F3085" s="94"/>
      <c r="G3085" s="94"/>
      <c r="H3085" s="79"/>
    </row>
    <row r="3086" spans="1:8" ht="31.5" outlineLevel="1">
      <c r="A3086" s="97" t="s">
        <v>406</v>
      </c>
      <c r="B3086" s="236" t="s">
        <v>321</v>
      </c>
      <c r="C3086" s="97" t="s">
        <v>52</v>
      </c>
      <c r="D3086" s="97" t="s">
        <v>52</v>
      </c>
      <c r="E3086" s="94"/>
      <c r="F3086" s="94"/>
      <c r="G3086" s="94">
        <v>100</v>
      </c>
      <c r="H3086" s="79"/>
    </row>
    <row r="3087" spans="1:8" ht="63" outlineLevel="1">
      <c r="A3087" s="97" t="s">
        <v>407</v>
      </c>
      <c r="B3087" s="236" t="s">
        <v>621</v>
      </c>
      <c r="C3087" s="97" t="s">
        <v>52</v>
      </c>
      <c r="D3087" s="97" t="s">
        <v>53</v>
      </c>
      <c r="E3087" s="94"/>
      <c r="F3087" s="94"/>
      <c r="G3087" s="94">
        <v>100</v>
      </c>
      <c r="H3087" s="79"/>
    </row>
    <row r="3088" spans="1:8" ht="31.5" outlineLevel="1">
      <c r="A3088" s="97" t="s">
        <v>408</v>
      </c>
      <c r="B3088" s="236" t="s">
        <v>764</v>
      </c>
      <c r="C3088" s="97" t="s">
        <v>52</v>
      </c>
      <c r="D3088" s="97" t="s">
        <v>53</v>
      </c>
      <c r="E3088" s="94"/>
      <c r="F3088" s="94"/>
      <c r="G3088" s="94">
        <v>100</v>
      </c>
      <c r="H3088" s="79"/>
    </row>
    <row r="3089" spans="1:8" ht="31.5" outlineLevel="1">
      <c r="A3089" s="97" t="s">
        <v>222</v>
      </c>
      <c r="B3089" s="236" t="s">
        <v>765</v>
      </c>
      <c r="C3089" s="97" t="s">
        <v>53</v>
      </c>
      <c r="D3089" s="97" t="s">
        <v>54</v>
      </c>
      <c r="E3089" s="94"/>
      <c r="F3089" s="94"/>
      <c r="G3089" s="94">
        <v>100</v>
      </c>
      <c r="H3089" s="79"/>
    </row>
    <row r="3090" spans="1:8" ht="15" customHeight="1" outlineLevel="1">
      <c r="G3090" s="154" t="s">
        <v>967</v>
      </c>
      <c r="H3090" s="154" t="s">
        <v>378</v>
      </c>
    </row>
    <row r="3091" spans="1:8" outlineLevel="1">
      <c r="H3091" s="154" t="s">
        <v>709</v>
      </c>
    </row>
    <row r="3092" spans="1:8" outlineLevel="1">
      <c r="H3092" s="154" t="s">
        <v>266</v>
      </c>
    </row>
    <row r="3093" spans="1:8" outlineLevel="1">
      <c r="H3093" s="154"/>
    </row>
    <row r="3094" spans="1:8" ht="15.75" customHeight="1" outlineLevel="1">
      <c r="A3094" s="742" t="s">
        <v>628</v>
      </c>
      <c r="B3094" s="742"/>
      <c r="C3094" s="742"/>
      <c r="D3094" s="742"/>
      <c r="E3094" s="742"/>
      <c r="F3094" s="742"/>
      <c r="G3094" s="742"/>
      <c r="H3094" s="742"/>
    </row>
    <row r="3095" spans="1:8" ht="15.75" customHeight="1" outlineLevel="1">
      <c r="A3095" s="742" t="s">
        <v>455</v>
      </c>
      <c r="B3095" s="742"/>
      <c r="C3095" s="742"/>
      <c r="D3095" s="742"/>
      <c r="E3095" s="742"/>
      <c r="F3095" s="742"/>
      <c r="G3095" s="742"/>
      <c r="H3095" s="742"/>
    </row>
    <row r="3096" spans="1:8" outlineLevel="1">
      <c r="H3096" s="154" t="s">
        <v>322</v>
      </c>
    </row>
    <row r="3097" spans="1:8" outlineLevel="1">
      <c r="H3097" s="154" t="s">
        <v>323</v>
      </c>
    </row>
    <row r="3098" spans="1:8" outlineLevel="1">
      <c r="H3098" s="154" t="s">
        <v>324</v>
      </c>
    </row>
    <row r="3099" spans="1:8" outlineLevel="1">
      <c r="H3099" s="230" t="s">
        <v>325</v>
      </c>
    </row>
    <row r="3100" spans="1:8" outlineLevel="1">
      <c r="H3100" s="154" t="s">
        <v>2331</v>
      </c>
    </row>
    <row r="3101" spans="1:8" outlineLevel="1">
      <c r="H3101" s="154" t="s">
        <v>261</v>
      </c>
    </row>
    <row r="3102" spans="1:8" ht="42" customHeight="1" outlineLevel="1">
      <c r="A3102" s="748" t="s">
        <v>444</v>
      </c>
      <c r="B3102" s="749"/>
      <c r="C3102" s="749"/>
      <c r="D3102" s="749"/>
      <c r="E3102" s="749"/>
      <c r="F3102" s="749"/>
      <c r="G3102" s="749"/>
      <c r="H3102" s="749"/>
    </row>
    <row r="3103" spans="1:8" outlineLevel="1">
      <c r="A3103" s="745"/>
      <c r="B3103" s="745"/>
      <c r="C3103" s="745"/>
      <c r="D3103" s="745"/>
      <c r="E3103" s="745"/>
      <c r="F3103" s="745"/>
      <c r="G3103" s="745"/>
      <c r="H3103" s="745"/>
    </row>
    <row r="3104" spans="1:8" ht="15.75" customHeight="1" outlineLevel="1">
      <c r="A3104" s="746" t="s">
        <v>2332</v>
      </c>
      <c r="B3104" s="746"/>
      <c r="C3104" s="746"/>
      <c r="D3104" s="746"/>
      <c r="E3104" s="746"/>
      <c r="F3104" s="746"/>
      <c r="G3104" s="746"/>
      <c r="H3104" s="746"/>
    </row>
    <row r="3105" spans="1:8" ht="16.5" outlineLevel="1" thickBot="1">
      <c r="A3105" s="87"/>
      <c r="B3105" s="666"/>
      <c r="C3105" s="231"/>
      <c r="D3105" s="231"/>
      <c r="E3105" s="231"/>
      <c r="F3105" s="231"/>
      <c r="G3105" s="231"/>
      <c r="H3105" s="231"/>
    </row>
    <row r="3106" spans="1:8" ht="15.75" customHeight="1" outlineLevel="1">
      <c r="A3106" s="750" t="s">
        <v>397</v>
      </c>
      <c r="B3106" s="753" t="s">
        <v>649</v>
      </c>
      <c r="C3106" s="756" t="s">
        <v>719</v>
      </c>
      <c r="D3106" s="756"/>
      <c r="E3106" s="756"/>
      <c r="F3106" s="756"/>
      <c r="G3106" s="757" t="s">
        <v>629</v>
      </c>
      <c r="H3106" s="759" t="s">
        <v>630</v>
      </c>
    </row>
    <row r="3107" spans="1:8" outlineLevel="1">
      <c r="A3107" s="751"/>
      <c r="B3107" s="754"/>
      <c r="C3107" s="704"/>
      <c r="D3107" s="704"/>
      <c r="E3107" s="704"/>
      <c r="F3107" s="704"/>
      <c r="G3107" s="703"/>
      <c r="H3107" s="760"/>
    </row>
    <row r="3108" spans="1:8" ht="32.25" outlineLevel="1" thickBot="1">
      <c r="A3108" s="752"/>
      <c r="B3108" s="755"/>
      <c r="C3108" s="88" t="s">
        <v>631</v>
      </c>
      <c r="D3108" s="88" t="s">
        <v>632</v>
      </c>
      <c r="E3108" s="88" t="s">
        <v>631</v>
      </c>
      <c r="F3108" s="88" t="s">
        <v>632</v>
      </c>
      <c r="G3108" s="758"/>
      <c r="H3108" s="761"/>
    </row>
    <row r="3109" spans="1:8" outlineLevel="1">
      <c r="A3109" s="89">
        <v>1</v>
      </c>
      <c r="B3109" s="604">
        <v>2</v>
      </c>
      <c r="C3109" s="90">
        <v>3</v>
      </c>
      <c r="D3109" s="90">
        <v>4</v>
      </c>
      <c r="E3109" s="90"/>
      <c r="F3109" s="90"/>
      <c r="G3109" s="91">
        <v>5</v>
      </c>
      <c r="H3109" s="604">
        <v>6</v>
      </c>
    </row>
    <row r="3110" spans="1:8" outlineLevel="1">
      <c r="A3110" s="89">
        <v>1</v>
      </c>
      <c r="B3110" s="92" t="s">
        <v>598</v>
      </c>
      <c r="C3110" s="90"/>
      <c r="D3110" s="90"/>
      <c r="E3110" s="94"/>
      <c r="F3110" s="94"/>
      <c r="G3110" s="95"/>
      <c r="H3110" s="663"/>
    </row>
    <row r="3111" spans="1:8" outlineLevel="1">
      <c r="A3111" s="96" t="s">
        <v>399</v>
      </c>
      <c r="B3111" s="237" t="s">
        <v>599</v>
      </c>
      <c r="C3111" s="97" t="s">
        <v>174</v>
      </c>
      <c r="D3111" s="97" t="s">
        <v>482</v>
      </c>
      <c r="E3111" s="94"/>
      <c r="F3111" s="94"/>
      <c r="G3111" s="94">
        <v>100</v>
      </c>
      <c r="H3111" s="79"/>
    </row>
    <row r="3112" spans="1:8" outlineLevel="1">
      <c r="A3112" s="97" t="s">
        <v>400</v>
      </c>
      <c r="B3112" s="236" t="s">
        <v>329</v>
      </c>
      <c r="C3112" s="97" t="s">
        <v>483</v>
      </c>
      <c r="D3112" s="97" t="s">
        <v>484</v>
      </c>
      <c r="E3112" s="94"/>
      <c r="F3112" s="94"/>
      <c r="G3112" s="94">
        <v>100</v>
      </c>
      <c r="H3112" s="79"/>
    </row>
    <row r="3113" spans="1:8" ht="31.5" outlineLevel="1">
      <c r="A3113" s="97" t="s">
        <v>411</v>
      </c>
      <c r="B3113" s="236" t="s">
        <v>730</v>
      </c>
      <c r="C3113" s="97" t="s">
        <v>485</v>
      </c>
      <c r="D3113" s="97" t="s">
        <v>486</v>
      </c>
      <c r="E3113" s="94"/>
      <c r="F3113" s="94"/>
      <c r="G3113" s="94">
        <v>100</v>
      </c>
      <c r="H3113" s="79"/>
    </row>
    <row r="3114" spans="1:8" ht="63" outlineLevel="1">
      <c r="A3114" s="98" t="s">
        <v>422</v>
      </c>
      <c r="B3114" s="99" t="s">
        <v>731</v>
      </c>
      <c r="C3114" s="97" t="s">
        <v>487</v>
      </c>
      <c r="D3114" s="97" t="s">
        <v>2103</v>
      </c>
      <c r="E3114" s="94"/>
      <c r="F3114" s="94"/>
      <c r="G3114" s="94">
        <v>100</v>
      </c>
      <c r="H3114" s="79"/>
    </row>
    <row r="3115" spans="1:8" ht="31.5" outlineLevel="1">
      <c r="A3115" s="98" t="s">
        <v>732</v>
      </c>
      <c r="B3115" s="99" t="s">
        <v>733</v>
      </c>
      <c r="C3115" s="97" t="s">
        <v>46</v>
      </c>
      <c r="D3115" s="97" t="s">
        <v>45</v>
      </c>
      <c r="E3115" s="94"/>
      <c r="F3115" s="94"/>
      <c r="G3115" s="94">
        <v>100</v>
      </c>
      <c r="H3115" s="79"/>
    </row>
    <row r="3116" spans="1:8" outlineLevel="1">
      <c r="A3116" s="98" t="s">
        <v>734</v>
      </c>
      <c r="B3116" s="99" t="s">
        <v>735</v>
      </c>
      <c r="C3116" s="97" t="s">
        <v>485</v>
      </c>
      <c r="D3116" s="97" t="s">
        <v>46</v>
      </c>
      <c r="E3116" s="94"/>
      <c r="F3116" s="94"/>
      <c r="G3116" s="94">
        <v>100</v>
      </c>
      <c r="H3116" s="79"/>
    </row>
    <row r="3117" spans="1:8" outlineLevel="1">
      <c r="A3117" s="100">
        <v>2</v>
      </c>
      <c r="B3117" s="101" t="s">
        <v>440</v>
      </c>
      <c r="C3117" s="97"/>
      <c r="D3117" s="97"/>
      <c r="E3117" s="94"/>
      <c r="F3117" s="94"/>
      <c r="G3117" s="94"/>
      <c r="H3117" s="79"/>
    </row>
    <row r="3118" spans="1:8" ht="31.5" outlineLevel="1">
      <c r="A3118" s="98" t="s">
        <v>402</v>
      </c>
      <c r="B3118" s="99" t="s">
        <v>736</v>
      </c>
      <c r="C3118" s="97" t="s">
        <v>46</v>
      </c>
      <c r="D3118" s="97" t="s">
        <v>45</v>
      </c>
      <c r="E3118" s="94"/>
      <c r="F3118" s="94"/>
      <c r="G3118" s="94">
        <v>100</v>
      </c>
      <c r="H3118" s="79"/>
    </row>
    <row r="3119" spans="1:8" ht="63" outlineLevel="1">
      <c r="A3119" s="98" t="s">
        <v>403</v>
      </c>
      <c r="B3119" s="99" t="s">
        <v>641</v>
      </c>
      <c r="C3119" s="97" t="s">
        <v>46</v>
      </c>
      <c r="D3119" s="97" t="s">
        <v>47</v>
      </c>
      <c r="E3119" s="94"/>
      <c r="F3119" s="94"/>
      <c r="G3119" s="94">
        <v>100</v>
      </c>
      <c r="H3119" s="79"/>
    </row>
    <row r="3120" spans="1:8" ht="31.5" outlineLevel="1">
      <c r="A3120" s="98" t="s">
        <v>404</v>
      </c>
      <c r="B3120" s="99" t="s">
        <v>642</v>
      </c>
      <c r="C3120" s="97" t="s">
        <v>47</v>
      </c>
      <c r="D3120" s="97" t="s">
        <v>48</v>
      </c>
      <c r="E3120" s="94"/>
      <c r="F3120" s="94"/>
      <c r="G3120" s="94">
        <v>100</v>
      </c>
      <c r="H3120" s="79"/>
    </row>
    <row r="3121" spans="1:8" ht="47.25" outlineLevel="1">
      <c r="A3121" s="100">
        <v>3</v>
      </c>
      <c r="B3121" s="101" t="s">
        <v>313</v>
      </c>
      <c r="C3121" s="97"/>
      <c r="D3121" s="97"/>
      <c r="E3121" s="94"/>
      <c r="F3121" s="94"/>
      <c r="G3121" s="94"/>
      <c r="H3121" s="79"/>
    </row>
    <row r="3122" spans="1:8" ht="31.5" outlineLevel="1">
      <c r="A3122" s="98" t="s">
        <v>441</v>
      </c>
      <c r="B3122" s="99" t="s">
        <v>314</v>
      </c>
      <c r="C3122" s="97" t="s">
        <v>48</v>
      </c>
      <c r="D3122" s="97" t="s">
        <v>47</v>
      </c>
      <c r="E3122" s="94"/>
      <c r="F3122" s="94"/>
      <c r="G3122" s="94">
        <v>100</v>
      </c>
      <c r="H3122" s="79"/>
    </row>
    <row r="3123" spans="1:8" outlineLevel="1">
      <c r="A3123" s="98" t="s">
        <v>359</v>
      </c>
      <c r="B3123" s="99" t="s">
        <v>315</v>
      </c>
      <c r="C3123" s="97" t="s">
        <v>48</v>
      </c>
      <c r="D3123" s="97" t="s">
        <v>49</v>
      </c>
      <c r="E3123" s="94"/>
      <c r="F3123" s="94"/>
      <c r="G3123" s="94">
        <v>100</v>
      </c>
      <c r="H3123" s="79"/>
    </row>
    <row r="3124" spans="1:8" outlineLevel="1">
      <c r="A3124" s="98" t="s">
        <v>361</v>
      </c>
      <c r="B3124" s="99" t="s">
        <v>316</v>
      </c>
      <c r="C3124" s="97" t="s">
        <v>49</v>
      </c>
      <c r="D3124" s="97" t="s">
        <v>50</v>
      </c>
      <c r="E3124" s="94"/>
      <c r="F3124" s="94"/>
      <c r="G3124" s="94">
        <v>100</v>
      </c>
      <c r="H3124" s="79"/>
    </row>
    <row r="3125" spans="1:8" outlineLevel="1">
      <c r="A3125" s="98" t="s">
        <v>317</v>
      </c>
      <c r="B3125" s="99" t="s">
        <v>318</v>
      </c>
      <c r="C3125" s="97" t="s">
        <v>50</v>
      </c>
      <c r="D3125" s="97" t="s">
        <v>51</v>
      </c>
      <c r="E3125" s="94"/>
      <c r="F3125" s="94"/>
      <c r="G3125" s="94">
        <v>100</v>
      </c>
      <c r="H3125" s="79"/>
    </row>
    <row r="3126" spans="1:8" outlineLevel="1">
      <c r="A3126" s="98" t="s">
        <v>319</v>
      </c>
      <c r="B3126" s="99" t="s">
        <v>320</v>
      </c>
      <c r="C3126" s="97" t="s">
        <v>51</v>
      </c>
      <c r="D3126" s="97" t="s">
        <v>52</v>
      </c>
      <c r="E3126" s="94"/>
      <c r="F3126" s="94"/>
      <c r="G3126" s="94">
        <v>100</v>
      </c>
      <c r="H3126" s="79"/>
    </row>
    <row r="3127" spans="1:8" outlineLevel="1">
      <c r="A3127" s="100">
        <v>4</v>
      </c>
      <c r="B3127" s="101" t="s">
        <v>623</v>
      </c>
      <c r="C3127" s="97"/>
      <c r="D3127" s="97"/>
      <c r="E3127" s="94"/>
      <c r="F3127" s="94"/>
      <c r="G3127" s="94"/>
      <c r="H3127" s="79"/>
    </row>
    <row r="3128" spans="1:8" ht="31.5" outlineLevel="1">
      <c r="A3128" s="97" t="s">
        <v>406</v>
      </c>
      <c r="B3128" s="236" t="s">
        <v>321</v>
      </c>
      <c r="C3128" s="97" t="s">
        <v>52</v>
      </c>
      <c r="D3128" s="97" t="s">
        <v>52</v>
      </c>
      <c r="E3128" s="94"/>
      <c r="F3128" s="94"/>
      <c r="G3128" s="94">
        <v>100</v>
      </c>
      <c r="H3128" s="79"/>
    </row>
    <row r="3129" spans="1:8" ht="63" outlineLevel="1">
      <c r="A3129" s="97" t="s">
        <v>407</v>
      </c>
      <c r="B3129" s="236" t="s">
        <v>621</v>
      </c>
      <c r="C3129" s="97" t="s">
        <v>52</v>
      </c>
      <c r="D3129" s="97" t="s">
        <v>53</v>
      </c>
      <c r="E3129" s="94"/>
      <c r="F3129" s="94"/>
      <c r="G3129" s="94">
        <v>100</v>
      </c>
      <c r="H3129" s="79"/>
    </row>
    <row r="3130" spans="1:8" ht="31.5" outlineLevel="1">
      <c r="A3130" s="97" t="s">
        <v>408</v>
      </c>
      <c r="B3130" s="236" t="s">
        <v>764</v>
      </c>
      <c r="C3130" s="97" t="s">
        <v>52</v>
      </c>
      <c r="D3130" s="97" t="s">
        <v>53</v>
      </c>
      <c r="E3130" s="94"/>
      <c r="F3130" s="94"/>
      <c r="G3130" s="94">
        <v>100</v>
      </c>
      <c r="H3130" s="79"/>
    </row>
    <row r="3131" spans="1:8" ht="31.5" outlineLevel="1">
      <c r="A3131" s="97" t="s">
        <v>222</v>
      </c>
      <c r="B3131" s="236" t="s">
        <v>765</v>
      </c>
      <c r="C3131" s="97" t="s">
        <v>53</v>
      </c>
      <c r="D3131" s="97" t="s">
        <v>54</v>
      </c>
      <c r="E3131" s="94"/>
      <c r="F3131" s="94"/>
      <c r="G3131" s="94">
        <v>100</v>
      </c>
      <c r="H3131" s="79"/>
    </row>
    <row r="3132" spans="1:8" ht="15" customHeight="1" outlineLevel="1">
      <c r="G3132" s="154" t="s">
        <v>968</v>
      </c>
      <c r="H3132" s="154" t="s">
        <v>378</v>
      </c>
    </row>
    <row r="3133" spans="1:8" outlineLevel="1">
      <c r="H3133" s="154" t="s">
        <v>709</v>
      </c>
    </row>
    <row r="3134" spans="1:8" outlineLevel="1">
      <c r="H3134" s="154" t="s">
        <v>266</v>
      </c>
    </row>
    <row r="3135" spans="1:8" outlineLevel="1">
      <c r="H3135" s="154"/>
    </row>
    <row r="3136" spans="1:8" ht="15.75" customHeight="1" outlineLevel="1">
      <c r="A3136" s="742" t="s">
        <v>628</v>
      </c>
      <c r="B3136" s="742"/>
      <c r="C3136" s="742"/>
      <c r="D3136" s="742"/>
      <c r="E3136" s="742"/>
      <c r="F3136" s="742"/>
      <c r="G3136" s="742"/>
      <c r="H3136" s="742"/>
    </row>
    <row r="3137" spans="1:8" ht="15.75" customHeight="1" outlineLevel="1">
      <c r="A3137" s="742" t="s">
        <v>455</v>
      </c>
      <c r="B3137" s="742"/>
      <c r="C3137" s="742"/>
      <c r="D3137" s="742"/>
      <c r="E3137" s="742"/>
      <c r="F3137" s="742"/>
      <c r="G3137" s="742"/>
      <c r="H3137" s="742"/>
    </row>
    <row r="3138" spans="1:8" outlineLevel="1">
      <c r="H3138" s="154" t="s">
        <v>322</v>
      </c>
    </row>
    <row r="3139" spans="1:8" outlineLevel="1">
      <c r="H3139" s="154" t="s">
        <v>323</v>
      </c>
    </row>
    <row r="3140" spans="1:8" outlineLevel="1">
      <c r="H3140" s="154" t="s">
        <v>324</v>
      </c>
    </row>
    <row r="3141" spans="1:8" outlineLevel="1">
      <c r="H3141" s="230" t="s">
        <v>325</v>
      </c>
    </row>
    <row r="3142" spans="1:8" outlineLevel="1">
      <c r="H3142" s="154" t="s">
        <v>2331</v>
      </c>
    </row>
    <row r="3143" spans="1:8" outlineLevel="1">
      <c r="H3143" s="154" t="s">
        <v>261</v>
      </c>
    </row>
    <row r="3144" spans="1:8" outlineLevel="1">
      <c r="A3144" s="86"/>
    </row>
    <row r="3145" spans="1:8" outlineLevel="1">
      <c r="A3145" s="748" t="s">
        <v>751</v>
      </c>
      <c r="B3145" s="749"/>
      <c r="C3145" s="749"/>
      <c r="D3145" s="749"/>
      <c r="E3145" s="749"/>
      <c r="F3145" s="749"/>
      <c r="G3145" s="749"/>
      <c r="H3145" s="749"/>
    </row>
    <row r="3146" spans="1:8" outlineLevel="1">
      <c r="A3146" s="745"/>
      <c r="B3146" s="745"/>
      <c r="C3146" s="745"/>
      <c r="D3146" s="745"/>
      <c r="E3146" s="745"/>
      <c r="F3146" s="745"/>
      <c r="G3146" s="745"/>
      <c r="H3146" s="745"/>
    </row>
    <row r="3147" spans="1:8" ht="15.75" customHeight="1" outlineLevel="1">
      <c r="A3147" s="746" t="s">
        <v>2332</v>
      </c>
      <c r="B3147" s="746"/>
      <c r="C3147" s="746"/>
      <c r="D3147" s="746"/>
      <c r="E3147" s="746"/>
      <c r="F3147" s="746"/>
      <c r="G3147" s="746"/>
      <c r="H3147" s="746"/>
    </row>
    <row r="3148" spans="1:8" ht="16.5" outlineLevel="1" thickBot="1">
      <c r="A3148" s="87"/>
      <c r="B3148" s="666"/>
      <c r="C3148" s="231"/>
      <c r="D3148" s="231"/>
      <c r="E3148" s="231"/>
      <c r="F3148" s="231"/>
      <c r="G3148" s="231"/>
      <c r="H3148" s="231"/>
    </row>
    <row r="3149" spans="1:8" ht="15.75" customHeight="1" outlineLevel="1">
      <c r="A3149" s="750" t="s">
        <v>397</v>
      </c>
      <c r="B3149" s="753" t="s">
        <v>649</v>
      </c>
      <c r="C3149" s="756" t="s">
        <v>719</v>
      </c>
      <c r="D3149" s="756"/>
      <c r="E3149" s="756"/>
      <c r="F3149" s="756"/>
      <c r="G3149" s="757" t="s">
        <v>629</v>
      </c>
      <c r="H3149" s="759" t="s">
        <v>630</v>
      </c>
    </row>
    <row r="3150" spans="1:8" outlineLevel="1">
      <c r="A3150" s="751"/>
      <c r="B3150" s="754"/>
      <c r="C3150" s="704"/>
      <c r="D3150" s="704"/>
      <c r="E3150" s="704"/>
      <c r="F3150" s="704"/>
      <c r="G3150" s="703"/>
      <c r="H3150" s="760"/>
    </row>
    <row r="3151" spans="1:8" ht="32.25" outlineLevel="1" thickBot="1">
      <c r="A3151" s="752"/>
      <c r="B3151" s="755"/>
      <c r="C3151" s="88" t="s">
        <v>631</v>
      </c>
      <c r="D3151" s="88" t="s">
        <v>632</v>
      </c>
      <c r="E3151" s="88" t="s">
        <v>631</v>
      </c>
      <c r="F3151" s="88" t="s">
        <v>632</v>
      </c>
      <c r="G3151" s="758"/>
      <c r="H3151" s="761"/>
    </row>
    <row r="3152" spans="1:8" outlineLevel="1">
      <c r="A3152" s="89">
        <v>1</v>
      </c>
      <c r="B3152" s="604">
        <v>2</v>
      </c>
      <c r="C3152" s="90">
        <v>3</v>
      </c>
      <c r="D3152" s="90">
        <v>4</v>
      </c>
      <c r="E3152" s="90"/>
      <c r="F3152" s="90"/>
      <c r="G3152" s="91">
        <v>5</v>
      </c>
      <c r="H3152" s="604">
        <v>6</v>
      </c>
    </row>
    <row r="3153" spans="1:8" outlineLevel="1">
      <c r="A3153" s="89">
        <v>1</v>
      </c>
      <c r="B3153" s="92" t="s">
        <v>598</v>
      </c>
      <c r="C3153" s="90"/>
      <c r="D3153" s="90"/>
      <c r="E3153" s="94"/>
      <c r="F3153" s="94"/>
      <c r="G3153" s="95"/>
      <c r="H3153" s="663"/>
    </row>
    <row r="3154" spans="1:8" outlineLevel="1">
      <c r="A3154" s="96" t="s">
        <v>399</v>
      </c>
      <c r="B3154" s="237" t="s">
        <v>599</v>
      </c>
      <c r="C3154" s="97" t="s">
        <v>174</v>
      </c>
      <c r="D3154" s="97" t="s">
        <v>482</v>
      </c>
      <c r="E3154" s="94"/>
      <c r="F3154" s="94"/>
      <c r="G3154" s="94">
        <v>100</v>
      </c>
      <c r="H3154" s="79"/>
    </row>
    <row r="3155" spans="1:8" outlineLevel="1">
      <c r="A3155" s="97" t="s">
        <v>400</v>
      </c>
      <c r="B3155" s="236" t="s">
        <v>329</v>
      </c>
      <c r="C3155" s="97" t="s">
        <v>483</v>
      </c>
      <c r="D3155" s="97" t="s">
        <v>484</v>
      </c>
      <c r="E3155" s="94"/>
      <c r="F3155" s="94"/>
      <c r="G3155" s="94">
        <v>100</v>
      </c>
      <c r="H3155" s="79"/>
    </row>
    <row r="3156" spans="1:8" ht="31.5" outlineLevel="1">
      <c r="A3156" s="97" t="s">
        <v>411</v>
      </c>
      <c r="B3156" s="236" t="s">
        <v>730</v>
      </c>
      <c r="C3156" s="97" t="s">
        <v>485</v>
      </c>
      <c r="D3156" s="97" t="s">
        <v>486</v>
      </c>
      <c r="E3156" s="94"/>
      <c r="F3156" s="94"/>
      <c r="G3156" s="94">
        <v>100</v>
      </c>
      <c r="H3156" s="79"/>
    </row>
    <row r="3157" spans="1:8" ht="63" outlineLevel="1">
      <c r="A3157" s="98" t="s">
        <v>422</v>
      </c>
      <c r="B3157" s="99" t="s">
        <v>731</v>
      </c>
      <c r="C3157" s="97" t="s">
        <v>487</v>
      </c>
      <c r="D3157" s="97" t="s">
        <v>2103</v>
      </c>
      <c r="E3157" s="94"/>
      <c r="F3157" s="94"/>
      <c r="G3157" s="94">
        <v>100</v>
      </c>
      <c r="H3157" s="79"/>
    </row>
    <row r="3158" spans="1:8" ht="31.5" outlineLevel="1">
      <c r="A3158" s="98" t="s">
        <v>732</v>
      </c>
      <c r="B3158" s="99" t="s">
        <v>733</v>
      </c>
      <c r="C3158" s="97" t="s">
        <v>46</v>
      </c>
      <c r="D3158" s="97" t="s">
        <v>45</v>
      </c>
      <c r="E3158" s="94"/>
      <c r="F3158" s="94"/>
      <c r="G3158" s="94">
        <v>100</v>
      </c>
      <c r="H3158" s="79"/>
    </row>
    <row r="3159" spans="1:8" outlineLevel="1">
      <c r="A3159" s="98" t="s">
        <v>734</v>
      </c>
      <c r="B3159" s="99" t="s">
        <v>735</v>
      </c>
      <c r="C3159" s="97" t="s">
        <v>485</v>
      </c>
      <c r="D3159" s="97" t="s">
        <v>46</v>
      </c>
      <c r="E3159" s="94"/>
      <c r="F3159" s="94"/>
      <c r="G3159" s="94">
        <v>100</v>
      </c>
      <c r="H3159" s="79"/>
    </row>
    <row r="3160" spans="1:8" outlineLevel="1">
      <c r="A3160" s="100">
        <v>2</v>
      </c>
      <c r="B3160" s="101" t="s">
        <v>440</v>
      </c>
      <c r="C3160" s="97"/>
      <c r="D3160" s="97"/>
      <c r="E3160" s="94"/>
      <c r="F3160" s="94"/>
      <c r="G3160" s="94"/>
      <c r="H3160" s="79"/>
    </row>
    <row r="3161" spans="1:8" ht="31.5" outlineLevel="1">
      <c r="A3161" s="98" t="s">
        <v>402</v>
      </c>
      <c r="B3161" s="99" t="s">
        <v>736</v>
      </c>
      <c r="C3161" s="97" t="s">
        <v>46</v>
      </c>
      <c r="D3161" s="97" t="s">
        <v>45</v>
      </c>
      <c r="E3161" s="94"/>
      <c r="F3161" s="94"/>
      <c r="G3161" s="94">
        <v>100</v>
      </c>
      <c r="H3161" s="79"/>
    </row>
    <row r="3162" spans="1:8" ht="63" outlineLevel="1">
      <c r="A3162" s="98" t="s">
        <v>403</v>
      </c>
      <c r="B3162" s="99" t="s">
        <v>641</v>
      </c>
      <c r="C3162" s="97" t="s">
        <v>46</v>
      </c>
      <c r="D3162" s="97" t="s">
        <v>47</v>
      </c>
      <c r="E3162" s="94"/>
      <c r="F3162" s="94"/>
      <c r="G3162" s="94">
        <v>100</v>
      </c>
      <c r="H3162" s="79"/>
    </row>
    <row r="3163" spans="1:8" ht="31.5" outlineLevel="1">
      <c r="A3163" s="98" t="s">
        <v>404</v>
      </c>
      <c r="B3163" s="99" t="s">
        <v>642</v>
      </c>
      <c r="C3163" s="97" t="s">
        <v>47</v>
      </c>
      <c r="D3163" s="97" t="s">
        <v>48</v>
      </c>
      <c r="E3163" s="94"/>
      <c r="F3163" s="94"/>
      <c r="G3163" s="94">
        <v>100</v>
      </c>
      <c r="H3163" s="79"/>
    </row>
    <row r="3164" spans="1:8" ht="47.25" outlineLevel="1">
      <c r="A3164" s="100">
        <v>3</v>
      </c>
      <c r="B3164" s="101" t="s">
        <v>313</v>
      </c>
      <c r="C3164" s="97"/>
      <c r="D3164" s="97"/>
      <c r="E3164" s="94"/>
      <c r="F3164" s="94"/>
      <c r="G3164" s="94"/>
      <c r="H3164" s="79"/>
    </row>
    <row r="3165" spans="1:8" ht="31.5" outlineLevel="1">
      <c r="A3165" s="98" t="s">
        <v>441</v>
      </c>
      <c r="B3165" s="99" t="s">
        <v>314</v>
      </c>
      <c r="C3165" s="97" t="s">
        <v>48</v>
      </c>
      <c r="D3165" s="97" t="s">
        <v>47</v>
      </c>
      <c r="E3165" s="94"/>
      <c r="F3165" s="94"/>
      <c r="G3165" s="94">
        <v>100</v>
      </c>
      <c r="H3165" s="79"/>
    </row>
    <row r="3166" spans="1:8" outlineLevel="1">
      <c r="A3166" s="98" t="s">
        <v>359</v>
      </c>
      <c r="B3166" s="99" t="s">
        <v>315</v>
      </c>
      <c r="C3166" s="97" t="s">
        <v>48</v>
      </c>
      <c r="D3166" s="97" t="s">
        <v>49</v>
      </c>
      <c r="E3166" s="94"/>
      <c r="F3166" s="94"/>
      <c r="G3166" s="94">
        <v>100</v>
      </c>
      <c r="H3166" s="79"/>
    </row>
    <row r="3167" spans="1:8" outlineLevel="1">
      <c r="A3167" s="98" t="s">
        <v>361</v>
      </c>
      <c r="B3167" s="99" t="s">
        <v>316</v>
      </c>
      <c r="C3167" s="97" t="s">
        <v>49</v>
      </c>
      <c r="D3167" s="97" t="s">
        <v>50</v>
      </c>
      <c r="E3167" s="94"/>
      <c r="F3167" s="94"/>
      <c r="G3167" s="94">
        <v>100</v>
      </c>
      <c r="H3167" s="79"/>
    </row>
    <row r="3168" spans="1:8" outlineLevel="1">
      <c r="A3168" s="98" t="s">
        <v>317</v>
      </c>
      <c r="B3168" s="99" t="s">
        <v>318</v>
      </c>
      <c r="C3168" s="97" t="s">
        <v>50</v>
      </c>
      <c r="D3168" s="97" t="s">
        <v>51</v>
      </c>
      <c r="E3168" s="94"/>
      <c r="F3168" s="94"/>
      <c r="G3168" s="94">
        <v>100</v>
      </c>
      <c r="H3168" s="79"/>
    </row>
    <row r="3169" spans="1:8" outlineLevel="1">
      <c r="A3169" s="98" t="s">
        <v>319</v>
      </c>
      <c r="B3169" s="99" t="s">
        <v>320</v>
      </c>
      <c r="C3169" s="97" t="s">
        <v>51</v>
      </c>
      <c r="D3169" s="97" t="s">
        <v>52</v>
      </c>
      <c r="E3169" s="94"/>
      <c r="F3169" s="94"/>
      <c r="G3169" s="94">
        <v>100</v>
      </c>
      <c r="H3169" s="79"/>
    </row>
    <row r="3170" spans="1:8" outlineLevel="1">
      <c r="A3170" s="100">
        <v>4</v>
      </c>
      <c r="B3170" s="101" t="s">
        <v>623</v>
      </c>
      <c r="C3170" s="97"/>
      <c r="D3170" s="97"/>
      <c r="E3170" s="94"/>
      <c r="F3170" s="94"/>
      <c r="G3170" s="94"/>
      <c r="H3170" s="79"/>
    </row>
    <row r="3171" spans="1:8" ht="31.5" outlineLevel="1">
      <c r="A3171" s="97" t="s">
        <v>406</v>
      </c>
      <c r="B3171" s="236" t="s">
        <v>321</v>
      </c>
      <c r="C3171" s="97" t="s">
        <v>52</v>
      </c>
      <c r="D3171" s="97" t="s">
        <v>52</v>
      </c>
      <c r="E3171" s="94"/>
      <c r="F3171" s="94"/>
      <c r="G3171" s="94">
        <v>100</v>
      </c>
      <c r="H3171" s="79"/>
    </row>
    <row r="3172" spans="1:8" ht="63" outlineLevel="1">
      <c r="A3172" s="97" t="s">
        <v>407</v>
      </c>
      <c r="B3172" s="236" t="s">
        <v>621</v>
      </c>
      <c r="C3172" s="97" t="s">
        <v>52</v>
      </c>
      <c r="D3172" s="97" t="s">
        <v>53</v>
      </c>
      <c r="E3172" s="94"/>
      <c r="F3172" s="94"/>
      <c r="G3172" s="94">
        <v>100</v>
      </c>
      <c r="H3172" s="79"/>
    </row>
    <row r="3173" spans="1:8" ht="31.5" outlineLevel="1">
      <c r="A3173" s="97" t="s">
        <v>408</v>
      </c>
      <c r="B3173" s="236" t="s">
        <v>764</v>
      </c>
      <c r="C3173" s="97" t="s">
        <v>52</v>
      </c>
      <c r="D3173" s="97" t="s">
        <v>53</v>
      </c>
      <c r="E3173" s="94"/>
      <c r="F3173" s="94"/>
      <c r="G3173" s="94">
        <v>100</v>
      </c>
      <c r="H3173" s="79"/>
    </row>
    <row r="3174" spans="1:8" ht="31.5" outlineLevel="1">
      <c r="A3174" s="97" t="s">
        <v>222</v>
      </c>
      <c r="B3174" s="236" t="s">
        <v>765</v>
      </c>
      <c r="C3174" s="97" t="s">
        <v>53</v>
      </c>
      <c r="D3174" s="97" t="s">
        <v>54</v>
      </c>
      <c r="E3174" s="94"/>
      <c r="F3174" s="94"/>
      <c r="G3174" s="94">
        <v>100</v>
      </c>
      <c r="H3174" s="79"/>
    </row>
    <row r="3175" spans="1:8" ht="15" customHeight="1" outlineLevel="1">
      <c r="G3175" s="154" t="s">
        <v>969</v>
      </c>
      <c r="H3175" s="154" t="s">
        <v>378</v>
      </c>
    </row>
    <row r="3176" spans="1:8" outlineLevel="1">
      <c r="H3176" s="154" t="s">
        <v>709</v>
      </c>
    </row>
    <row r="3177" spans="1:8" outlineLevel="1">
      <c r="H3177" s="154" t="s">
        <v>266</v>
      </c>
    </row>
    <row r="3178" spans="1:8" outlineLevel="1">
      <c r="H3178" s="154"/>
    </row>
    <row r="3179" spans="1:8" ht="15.75" customHeight="1" outlineLevel="1">
      <c r="A3179" s="742" t="s">
        <v>628</v>
      </c>
      <c r="B3179" s="742"/>
      <c r="C3179" s="742"/>
      <c r="D3179" s="742"/>
      <c r="E3179" s="742"/>
      <c r="F3179" s="742"/>
      <c r="G3179" s="742"/>
      <c r="H3179" s="742"/>
    </row>
    <row r="3180" spans="1:8" ht="15.75" customHeight="1" outlineLevel="1">
      <c r="A3180" s="742" t="s">
        <v>455</v>
      </c>
      <c r="B3180" s="742"/>
      <c r="C3180" s="742"/>
      <c r="D3180" s="742"/>
      <c r="E3180" s="742"/>
      <c r="F3180" s="742"/>
      <c r="G3180" s="742"/>
      <c r="H3180" s="742"/>
    </row>
    <row r="3181" spans="1:8" outlineLevel="1">
      <c r="H3181" s="154" t="s">
        <v>322</v>
      </c>
    </row>
    <row r="3182" spans="1:8" outlineLevel="1">
      <c r="H3182" s="154" t="s">
        <v>323</v>
      </c>
    </row>
    <row r="3183" spans="1:8" outlineLevel="1">
      <c r="H3183" s="154" t="s">
        <v>324</v>
      </c>
    </row>
    <row r="3184" spans="1:8" outlineLevel="1">
      <c r="H3184" s="230" t="s">
        <v>325</v>
      </c>
    </row>
    <row r="3185" spans="1:8" outlineLevel="1">
      <c r="H3185" s="154" t="s">
        <v>2331</v>
      </c>
    </row>
    <row r="3186" spans="1:8" outlineLevel="1">
      <c r="H3186" s="154" t="s">
        <v>261</v>
      </c>
    </row>
    <row r="3187" spans="1:8" outlineLevel="1"/>
    <row r="3188" spans="1:8" outlineLevel="1">
      <c r="A3188" s="86"/>
    </row>
    <row r="3189" spans="1:8" ht="42" customHeight="1" outlineLevel="1">
      <c r="A3189" s="748" t="s">
        <v>1220</v>
      </c>
      <c r="B3189" s="749"/>
      <c r="C3189" s="749"/>
      <c r="D3189" s="749"/>
      <c r="E3189" s="749"/>
      <c r="F3189" s="749"/>
      <c r="G3189" s="749"/>
      <c r="H3189" s="749"/>
    </row>
    <row r="3190" spans="1:8" outlineLevel="1">
      <c r="A3190" s="745"/>
      <c r="B3190" s="745"/>
      <c r="C3190" s="745"/>
      <c r="D3190" s="745"/>
      <c r="E3190" s="745"/>
      <c r="F3190" s="745"/>
      <c r="G3190" s="745"/>
      <c r="H3190" s="745"/>
    </row>
    <row r="3191" spans="1:8" ht="15.75" customHeight="1" outlineLevel="1">
      <c r="A3191" s="746" t="s">
        <v>2332</v>
      </c>
      <c r="B3191" s="746"/>
      <c r="C3191" s="746"/>
      <c r="D3191" s="746"/>
      <c r="E3191" s="746"/>
      <c r="F3191" s="746"/>
      <c r="G3191" s="746"/>
      <c r="H3191" s="746"/>
    </row>
    <row r="3192" spans="1:8" ht="16.5" outlineLevel="1" thickBot="1">
      <c r="A3192" s="87"/>
      <c r="B3192" s="666"/>
      <c r="C3192" s="231"/>
      <c r="D3192" s="231"/>
      <c r="E3192" s="231"/>
      <c r="F3192" s="231"/>
      <c r="G3192" s="231"/>
      <c r="H3192" s="231"/>
    </row>
    <row r="3193" spans="1:8" ht="15.75" customHeight="1" outlineLevel="1">
      <c r="A3193" s="750" t="s">
        <v>397</v>
      </c>
      <c r="B3193" s="753" t="s">
        <v>649</v>
      </c>
      <c r="C3193" s="756" t="s">
        <v>719</v>
      </c>
      <c r="D3193" s="756"/>
      <c r="E3193" s="756"/>
      <c r="F3193" s="756"/>
      <c r="G3193" s="757" t="s">
        <v>629</v>
      </c>
      <c r="H3193" s="759" t="s">
        <v>630</v>
      </c>
    </row>
    <row r="3194" spans="1:8" outlineLevel="1">
      <c r="A3194" s="751"/>
      <c r="B3194" s="754"/>
      <c r="C3194" s="704"/>
      <c r="D3194" s="704"/>
      <c r="E3194" s="704"/>
      <c r="F3194" s="704"/>
      <c r="G3194" s="703"/>
      <c r="H3194" s="760"/>
    </row>
    <row r="3195" spans="1:8" ht="32.25" outlineLevel="1" thickBot="1">
      <c r="A3195" s="752"/>
      <c r="B3195" s="755"/>
      <c r="C3195" s="88" t="s">
        <v>631</v>
      </c>
      <c r="D3195" s="88" t="s">
        <v>632</v>
      </c>
      <c r="E3195" s="88" t="s">
        <v>631</v>
      </c>
      <c r="F3195" s="88" t="s">
        <v>632</v>
      </c>
      <c r="G3195" s="758"/>
      <c r="H3195" s="761"/>
    </row>
    <row r="3196" spans="1:8" outlineLevel="1">
      <c r="A3196" s="89">
        <v>1</v>
      </c>
      <c r="B3196" s="604">
        <v>2</v>
      </c>
      <c r="C3196" s="90">
        <v>3</v>
      </c>
      <c r="D3196" s="90">
        <v>4</v>
      </c>
      <c r="E3196" s="90"/>
      <c r="F3196" s="90"/>
      <c r="G3196" s="91">
        <v>5</v>
      </c>
      <c r="H3196" s="604">
        <v>6</v>
      </c>
    </row>
    <row r="3197" spans="1:8" outlineLevel="1">
      <c r="A3197" s="89">
        <v>1</v>
      </c>
      <c r="B3197" s="92" t="s">
        <v>598</v>
      </c>
      <c r="C3197" s="93"/>
      <c r="D3197" s="93"/>
      <c r="E3197" s="94"/>
      <c r="F3197" s="94"/>
      <c r="G3197" s="95"/>
      <c r="H3197" s="663"/>
    </row>
    <row r="3198" spans="1:8" outlineLevel="1">
      <c r="A3198" s="96" t="s">
        <v>399</v>
      </c>
      <c r="B3198" s="237" t="s">
        <v>599</v>
      </c>
      <c r="C3198" s="97" t="s">
        <v>7</v>
      </c>
      <c r="D3198" s="97" t="s">
        <v>167</v>
      </c>
      <c r="E3198" s="94"/>
      <c r="F3198" s="94"/>
      <c r="G3198" s="94">
        <v>100</v>
      </c>
      <c r="H3198" s="79"/>
    </row>
    <row r="3199" spans="1:8" outlineLevel="1">
      <c r="A3199" s="97" t="s">
        <v>400</v>
      </c>
      <c r="B3199" s="236" t="s">
        <v>329</v>
      </c>
      <c r="C3199" s="97" t="s">
        <v>168</v>
      </c>
      <c r="D3199" s="97" t="s">
        <v>169</v>
      </c>
      <c r="E3199" s="94"/>
      <c r="F3199" s="94"/>
      <c r="G3199" s="94">
        <v>100</v>
      </c>
      <c r="H3199" s="79"/>
    </row>
    <row r="3200" spans="1:8" ht="31.5" outlineLevel="1">
      <c r="A3200" s="97" t="s">
        <v>411</v>
      </c>
      <c r="B3200" s="236" t="s">
        <v>730</v>
      </c>
      <c r="C3200" s="97" t="s">
        <v>170</v>
      </c>
      <c r="D3200" s="97" t="s">
        <v>326</v>
      </c>
      <c r="E3200" s="94"/>
      <c r="F3200" s="94"/>
      <c r="G3200" s="94">
        <v>100</v>
      </c>
      <c r="H3200" s="79"/>
    </row>
    <row r="3201" spans="1:8" ht="63" outlineLevel="1">
      <c r="A3201" s="98" t="s">
        <v>422</v>
      </c>
      <c r="B3201" s="99" t="s">
        <v>731</v>
      </c>
      <c r="C3201" s="97" t="s">
        <v>172</v>
      </c>
      <c r="D3201" s="97" t="s">
        <v>175</v>
      </c>
      <c r="E3201" s="94"/>
      <c r="F3201" s="94"/>
      <c r="G3201" s="94">
        <v>100</v>
      </c>
      <c r="H3201" s="79"/>
    </row>
    <row r="3202" spans="1:8" ht="31.5" outlineLevel="1">
      <c r="A3202" s="98" t="s">
        <v>732</v>
      </c>
      <c r="B3202" s="99" t="s">
        <v>733</v>
      </c>
      <c r="C3202" s="97" t="s">
        <v>174</v>
      </c>
      <c r="D3202" s="97" t="s">
        <v>175</v>
      </c>
      <c r="E3202" s="94"/>
      <c r="F3202" s="94"/>
      <c r="G3202" s="94">
        <v>100</v>
      </c>
      <c r="H3202" s="79"/>
    </row>
    <row r="3203" spans="1:8" outlineLevel="1">
      <c r="A3203" s="98" t="s">
        <v>734</v>
      </c>
      <c r="B3203" s="99" t="s">
        <v>735</v>
      </c>
      <c r="C3203" s="97" t="s">
        <v>170</v>
      </c>
      <c r="D3203" s="97" t="s">
        <v>174</v>
      </c>
      <c r="E3203" s="94"/>
      <c r="F3203" s="94"/>
      <c r="G3203" s="94">
        <v>100</v>
      </c>
      <c r="H3203" s="79"/>
    </row>
    <row r="3204" spans="1:8" outlineLevel="1">
      <c r="A3204" s="100">
        <v>2</v>
      </c>
      <c r="B3204" s="101" t="s">
        <v>440</v>
      </c>
      <c r="C3204" s="97"/>
      <c r="D3204" s="97"/>
      <c r="E3204" s="94"/>
      <c r="F3204" s="94"/>
      <c r="G3204" s="94"/>
      <c r="H3204" s="79"/>
    </row>
    <row r="3205" spans="1:8" ht="31.5" outlineLevel="1">
      <c r="A3205" s="98" t="s">
        <v>402</v>
      </c>
      <c r="B3205" s="99" t="s">
        <v>736</v>
      </c>
      <c r="C3205" s="97" t="s">
        <v>7</v>
      </c>
      <c r="D3205" s="97" t="s">
        <v>175</v>
      </c>
      <c r="E3205" s="94"/>
      <c r="F3205" s="94"/>
      <c r="G3205" s="94">
        <v>100</v>
      </c>
      <c r="H3205" s="79"/>
    </row>
    <row r="3206" spans="1:8" ht="63" outlineLevel="1">
      <c r="A3206" s="98" t="s">
        <v>403</v>
      </c>
      <c r="B3206" s="99" t="s">
        <v>641</v>
      </c>
      <c r="C3206" s="97" t="s">
        <v>174</v>
      </c>
      <c r="D3206" s="97" t="s">
        <v>176</v>
      </c>
      <c r="E3206" s="94"/>
      <c r="F3206" s="94"/>
      <c r="G3206" s="94">
        <v>100</v>
      </c>
      <c r="H3206" s="79"/>
    </row>
    <row r="3207" spans="1:8" ht="31.5" outlineLevel="1">
      <c r="A3207" s="98" t="s">
        <v>404</v>
      </c>
      <c r="B3207" s="99" t="s">
        <v>642</v>
      </c>
      <c r="C3207" s="97" t="s">
        <v>176</v>
      </c>
      <c r="D3207" s="97" t="s">
        <v>177</v>
      </c>
      <c r="E3207" s="94"/>
      <c r="F3207" s="94"/>
      <c r="G3207" s="94">
        <v>100</v>
      </c>
      <c r="H3207" s="79"/>
    </row>
    <row r="3208" spans="1:8" ht="47.25" outlineLevel="1">
      <c r="A3208" s="100">
        <v>3</v>
      </c>
      <c r="B3208" s="101" t="s">
        <v>313</v>
      </c>
      <c r="C3208" s="97"/>
      <c r="D3208" s="97"/>
      <c r="E3208" s="94"/>
      <c r="F3208" s="94"/>
      <c r="G3208" s="94"/>
      <c r="H3208" s="79"/>
    </row>
    <row r="3209" spans="1:8" ht="31.5" outlineLevel="1">
      <c r="A3209" s="98" t="s">
        <v>441</v>
      </c>
      <c r="B3209" s="99" t="s">
        <v>314</v>
      </c>
      <c r="C3209" s="97" t="s">
        <v>177</v>
      </c>
      <c r="D3209" s="97" t="s">
        <v>176</v>
      </c>
      <c r="E3209" s="94"/>
      <c r="F3209" s="94"/>
      <c r="G3209" s="94">
        <v>100</v>
      </c>
      <c r="H3209" s="79"/>
    </row>
    <row r="3210" spans="1:8" outlineLevel="1">
      <c r="A3210" s="98" t="s">
        <v>359</v>
      </c>
      <c r="B3210" s="99" t="s">
        <v>315</v>
      </c>
      <c r="C3210" s="97" t="s">
        <v>177</v>
      </c>
      <c r="D3210" s="97" t="s">
        <v>467</v>
      </c>
      <c r="E3210" s="94"/>
      <c r="F3210" s="94"/>
      <c r="G3210" s="94">
        <v>100</v>
      </c>
      <c r="H3210" s="79"/>
    </row>
    <row r="3211" spans="1:8" outlineLevel="1">
      <c r="A3211" s="98" t="s">
        <v>361</v>
      </c>
      <c r="B3211" s="99" t="s">
        <v>316</v>
      </c>
      <c r="C3211" s="97" t="s">
        <v>467</v>
      </c>
      <c r="D3211" s="97" t="s">
        <v>468</v>
      </c>
      <c r="E3211" s="94"/>
      <c r="F3211" s="94"/>
      <c r="G3211" s="94">
        <v>100</v>
      </c>
      <c r="H3211" s="79"/>
    </row>
    <row r="3212" spans="1:8" outlineLevel="1">
      <c r="A3212" s="98" t="s">
        <v>317</v>
      </c>
      <c r="B3212" s="99" t="s">
        <v>318</v>
      </c>
      <c r="C3212" s="97" t="s">
        <v>468</v>
      </c>
      <c r="D3212" s="97" t="s">
        <v>469</v>
      </c>
      <c r="E3212" s="94"/>
      <c r="F3212" s="94"/>
      <c r="G3212" s="94">
        <v>100</v>
      </c>
      <c r="H3212" s="79"/>
    </row>
    <row r="3213" spans="1:8" outlineLevel="1">
      <c r="A3213" s="98" t="s">
        <v>319</v>
      </c>
      <c r="B3213" s="99" t="s">
        <v>320</v>
      </c>
      <c r="C3213" s="97" t="s">
        <v>469</v>
      </c>
      <c r="D3213" s="97" t="s">
        <v>470</v>
      </c>
      <c r="E3213" s="94"/>
      <c r="F3213" s="94"/>
      <c r="G3213" s="94">
        <v>100</v>
      </c>
      <c r="H3213" s="79"/>
    </row>
    <row r="3214" spans="1:8" outlineLevel="1">
      <c r="A3214" s="100">
        <v>4</v>
      </c>
      <c r="B3214" s="101" t="s">
        <v>623</v>
      </c>
      <c r="C3214" s="97"/>
      <c r="D3214" s="97"/>
      <c r="E3214" s="94"/>
      <c r="F3214" s="94"/>
      <c r="G3214" s="94">
        <v>100</v>
      </c>
      <c r="H3214" s="79"/>
    </row>
    <row r="3215" spans="1:8" ht="31.5" outlineLevel="1">
      <c r="A3215" s="97" t="s">
        <v>406</v>
      </c>
      <c r="B3215" s="236" t="s">
        <v>321</v>
      </c>
      <c r="C3215" s="97" t="s">
        <v>470</v>
      </c>
      <c r="D3215" s="97" t="s">
        <v>470</v>
      </c>
      <c r="E3215" s="94"/>
      <c r="F3215" s="94"/>
      <c r="G3215" s="94">
        <v>100</v>
      </c>
      <c r="H3215" s="79"/>
    </row>
    <row r="3216" spans="1:8" ht="63" outlineLevel="1">
      <c r="A3216" s="97" t="s">
        <v>407</v>
      </c>
      <c r="B3216" s="236" t="s">
        <v>621</v>
      </c>
      <c r="C3216" s="97" t="s">
        <v>470</v>
      </c>
      <c r="D3216" s="97" t="s">
        <v>327</v>
      </c>
      <c r="E3216" s="94"/>
      <c r="F3216" s="94"/>
      <c r="G3216" s="94">
        <v>100</v>
      </c>
      <c r="H3216" s="79"/>
    </row>
    <row r="3217" spans="1:8" ht="31.5" outlineLevel="1">
      <c r="A3217" s="97" t="s">
        <v>408</v>
      </c>
      <c r="B3217" s="236" t="s">
        <v>764</v>
      </c>
      <c r="C3217" s="97" t="s">
        <v>470</v>
      </c>
      <c r="D3217" s="97" t="s">
        <v>327</v>
      </c>
      <c r="E3217" s="94"/>
      <c r="F3217" s="94"/>
      <c r="G3217" s="94">
        <v>100</v>
      </c>
      <c r="H3217" s="79"/>
    </row>
    <row r="3218" spans="1:8" ht="31.5" outlineLevel="1">
      <c r="A3218" s="97" t="s">
        <v>222</v>
      </c>
      <c r="B3218" s="236" t="s">
        <v>765</v>
      </c>
      <c r="C3218" s="97" t="s">
        <v>327</v>
      </c>
      <c r="D3218" s="97" t="s">
        <v>472</v>
      </c>
      <c r="E3218" s="94"/>
      <c r="F3218" s="94"/>
      <c r="G3218" s="94">
        <v>100</v>
      </c>
      <c r="H3218" s="79"/>
    </row>
    <row r="3219" spans="1:8" ht="15" customHeight="1" outlineLevel="1">
      <c r="G3219" s="154" t="s">
        <v>970</v>
      </c>
      <c r="H3219" s="154" t="s">
        <v>378</v>
      </c>
    </row>
    <row r="3220" spans="1:8" outlineLevel="1">
      <c r="H3220" s="154" t="s">
        <v>709</v>
      </c>
    </row>
    <row r="3221" spans="1:8" outlineLevel="1">
      <c r="H3221" s="154" t="s">
        <v>266</v>
      </c>
    </row>
    <row r="3222" spans="1:8" outlineLevel="1">
      <c r="H3222" s="154"/>
    </row>
    <row r="3223" spans="1:8" ht="15.75" customHeight="1" outlineLevel="1">
      <c r="A3223" s="742" t="s">
        <v>628</v>
      </c>
      <c r="B3223" s="742"/>
      <c r="C3223" s="742"/>
      <c r="D3223" s="742"/>
      <c r="E3223" s="742"/>
      <c r="F3223" s="742"/>
      <c r="G3223" s="742"/>
      <c r="H3223" s="742"/>
    </row>
    <row r="3224" spans="1:8" ht="15.75" customHeight="1" outlineLevel="1">
      <c r="A3224" s="742" t="s">
        <v>455</v>
      </c>
      <c r="B3224" s="742"/>
      <c r="C3224" s="742"/>
      <c r="D3224" s="742"/>
      <c r="E3224" s="742"/>
      <c r="F3224" s="742"/>
      <c r="G3224" s="742"/>
      <c r="H3224" s="742"/>
    </row>
    <row r="3225" spans="1:8" outlineLevel="1">
      <c r="H3225" s="154" t="s">
        <v>322</v>
      </c>
    </row>
    <row r="3226" spans="1:8" outlineLevel="1">
      <c r="H3226" s="154" t="s">
        <v>323</v>
      </c>
    </row>
    <row r="3227" spans="1:8" outlineLevel="1">
      <c r="H3227" s="154" t="s">
        <v>324</v>
      </c>
    </row>
    <row r="3228" spans="1:8" outlineLevel="1">
      <c r="H3228" s="230" t="s">
        <v>325</v>
      </c>
    </row>
    <row r="3229" spans="1:8" outlineLevel="1">
      <c r="H3229" s="154" t="s">
        <v>2331</v>
      </c>
    </row>
    <row r="3230" spans="1:8" outlineLevel="1">
      <c r="H3230" s="154" t="s">
        <v>261</v>
      </c>
    </row>
    <row r="3231" spans="1:8" outlineLevel="1">
      <c r="A3231" s="86"/>
    </row>
    <row r="3232" spans="1:8" ht="36.75" customHeight="1" outlineLevel="1">
      <c r="A3232" s="743" t="s">
        <v>752</v>
      </c>
      <c r="B3232" s="744"/>
      <c r="C3232" s="744"/>
      <c r="D3232" s="744"/>
      <c r="E3232" s="744"/>
      <c r="F3232" s="744"/>
      <c r="G3232" s="744"/>
      <c r="H3232" s="744"/>
    </row>
    <row r="3233" spans="1:8" outlineLevel="1">
      <c r="A3233" s="745"/>
      <c r="B3233" s="745"/>
      <c r="C3233" s="745"/>
      <c r="D3233" s="745"/>
      <c r="E3233" s="745"/>
      <c r="F3233" s="745"/>
      <c r="G3233" s="745"/>
      <c r="H3233" s="745"/>
    </row>
    <row r="3234" spans="1:8" ht="15.75" customHeight="1" outlineLevel="1">
      <c r="A3234" s="746" t="s">
        <v>2332</v>
      </c>
      <c r="B3234" s="746"/>
      <c r="C3234" s="746"/>
      <c r="D3234" s="746"/>
      <c r="E3234" s="746"/>
      <c r="F3234" s="746"/>
      <c r="G3234" s="746"/>
      <c r="H3234" s="746"/>
    </row>
    <row r="3235" spans="1:8" ht="16.5" outlineLevel="1" thickBot="1">
      <c r="A3235" s="87"/>
      <c r="B3235" s="666"/>
      <c r="C3235" s="231"/>
      <c r="D3235" s="231"/>
      <c r="E3235" s="231"/>
      <c r="F3235" s="231"/>
      <c r="G3235" s="231"/>
      <c r="H3235" s="231"/>
    </row>
    <row r="3236" spans="1:8" ht="15.75" customHeight="1" outlineLevel="1">
      <c r="A3236" s="750" t="s">
        <v>397</v>
      </c>
      <c r="B3236" s="753" t="s">
        <v>649</v>
      </c>
      <c r="C3236" s="756" t="s">
        <v>719</v>
      </c>
      <c r="D3236" s="756"/>
      <c r="E3236" s="756"/>
      <c r="F3236" s="756"/>
      <c r="G3236" s="757" t="s">
        <v>629</v>
      </c>
      <c r="H3236" s="759" t="s">
        <v>630</v>
      </c>
    </row>
    <row r="3237" spans="1:8" outlineLevel="1">
      <c r="A3237" s="751"/>
      <c r="B3237" s="754"/>
      <c r="C3237" s="704"/>
      <c r="D3237" s="704"/>
      <c r="E3237" s="704"/>
      <c r="F3237" s="704"/>
      <c r="G3237" s="703"/>
      <c r="H3237" s="760"/>
    </row>
    <row r="3238" spans="1:8" ht="32.25" outlineLevel="1" thickBot="1">
      <c r="A3238" s="752"/>
      <c r="B3238" s="755"/>
      <c r="C3238" s="88" t="s">
        <v>631</v>
      </c>
      <c r="D3238" s="88" t="s">
        <v>632</v>
      </c>
      <c r="E3238" s="88" t="s">
        <v>631</v>
      </c>
      <c r="F3238" s="88" t="s">
        <v>632</v>
      </c>
      <c r="G3238" s="758"/>
      <c r="H3238" s="761"/>
    </row>
    <row r="3239" spans="1:8" outlineLevel="1">
      <c r="A3239" s="89">
        <v>1</v>
      </c>
      <c r="B3239" s="604">
        <v>2</v>
      </c>
      <c r="C3239" s="90">
        <v>3</v>
      </c>
      <c r="D3239" s="90">
        <v>4</v>
      </c>
      <c r="E3239" s="90"/>
      <c r="F3239" s="90"/>
      <c r="G3239" s="91">
        <v>5</v>
      </c>
      <c r="H3239" s="604">
        <v>6</v>
      </c>
    </row>
    <row r="3240" spans="1:8" outlineLevel="1">
      <c r="A3240" s="89">
        <v>1</v>
      </c>
      <c r="B3240" s="92" t="s">
        <v>598</v>
      </c>
      <c r="C3240" s="93"/>
      <c r="D3240" s="93"/>
      <c r="E3240" s="94"/>
      <c r="F3240" s="94"/>
      <c r="G3240" s="95"/>
      <c r="H3240" s="663"/>
    </row>
    <row r="3241" spans="1:8" outlineLevel="1">
      <c r="A3241" s="96" t="s">
        <v>399</v>
      </c>
      <c r="B3241" s="237" t="s">
        <v>599</v>
      </c>
      <c r="C3241" s="97" t="s">
        <v>7</v>
      </c>
      <c r="D3241" s="97" t="s">
        <v>167</v>
      </c>
      <c r="E3241" s="94"/>
      <c r="F3241" s="94"/>
      <c r="G3241" s="94">
        <v>100</v>
      </c>
      <c r="H3241" s="79"/>
    </row>
    <row r="3242" spans="1:8" outlineLevel="1">
      <c r="A3242" s="97" t="s">
        <v>400</v>
      </c>
      <c r="B3242" s="236" t="s">
        <v>329</v>
      </c>
      <c r="C3242" s="97" t="s">
        <v>168</v>
      </c>
      <c r="D3242" s="97" t="s">
        <v>169</v>
      </c>
      <c r="E3242" s="94"/>
      <c r="F3242" s="94"/>
      <c r="G3242" s="94">
        <v>100</v>
      </c>
      <c r="H3242" s="79"/>
    </row>
    <row r="3243" spans="1:8" ht="31.5" outlineLevel="1">
      <c r="A3243" s="97" t="s">
        <v>411</v>
      </c>
      <c r="B3243" s="236" t="s">
        <v>730</v>
      </c>
      <c r="C3243" s="97" t="s">
        <v>170</v>
      </c>
      <c r="D3243" s="97" t="s">
        <v>326</v>
      </c>
      <c r="E3243" s="94"/>
      <c r="F3243" s="94"/>
      <c r="G3243" s="94">
        <v>100</v>
      </c>
      <c r="H3243" s="79"/>
    </row>
    <row r="3244" spans="1:8" ht="63" outlineLevel="1">
      <c r="A3244" s="98" t="s">
        <v>422</v>
      </c>
      <c r="B3244" s="99" t="s">
        <v>731</v>
      </c>
      <c r="C3244" s="97" t="s">
        <v>172</v>
      </c>
      <c r="D3244" s="97" t="s">
        <v>175</v>
      </c>
      <c r="E3244" s="94"/>
      <c r="F3244" s="94"/>
      <c r="G3244" s="94">
        <v>100</v>
      </c>
      <c r="H3244" s="79"/>
    </row>
    <row r="3245" spans="1:8" ht="31.5" outlineLevel="1">
      <c r="A3245" s="98" t="s">
        <v>732</v>
      </c>
      <c r="B3245" s="99" t="s">
        <v>733</v>
      </c>
      <c r="C3245" s="97" t="s">
        <v>174</v>
      </c>
      <c r="D3245" s="97" t="s">
        <v>175</v>
      </c>
      <c r="E3245" s="94"/>
      <c r="F3245" s="94"/>
      <c r="G3245" s="94">
        <v>100</v>
      </c>
      <c r="H3245" s="79"/>
    </row>
    <row r="3246" spans="1:8" outlineLevel="1">
      <c r="A3246" s="98" t="s">
        <v>734</v>
      </c>
      <c r="B3246" s="99" t="s">
        <v>735</v>
      </c>
      <c r="C3246" s="97" t="s">
        <v>170</v>
      </c>
      <c r="D3246" s="97" t="s">
        <v>174</v>
      </c>
      <c r="E3246" s="94"/>
      <c r="F3246" s="94"/>
      <c r="G3246" s="94">
        <v>100</v>
      </c>
      <c r="H3246" s="79"/>
    </row>
    <row r="3247" spans="1:8" outlineLevel="1">
      <c r="A3247" s="100">
        <v>2</v>
      </c>
      <c r="B3247" s="101" t="s">
        <v>440</v>
      </c>
      <c r="C3247" s="97"/>
      <c r="D3247" s="97"/>
      <c r="E3247" s="94"/>
      <c r="F3247" s="94"/>
      <c r="G3247" s="94"/>
      <c r="H3247" s="79"/>
    </row>
    <row r="3248" spans="1:8" ht="31.5" outlineLevel="1">
      <c r="A3248" s="98" t="s">
        <v>402</v>
      </c>
      <c r="B3248" s="99" t="s">
        <v>736</v>
      </c>
      <c r="C3248" s="97" t="s">
        <v>7</v>
      </c>
      <c r="D3248" s="97" t="s">
        <v>175</v>
      </c>
      <c r="E3248" s="94"/>
      <c r="F3248" s="94"/>
      <c r="G3248" s="94">
        <v>100</v>
      </c>
      <c r="H3248" s="79"/>
    </row>
    <row r="3249" spans="1:8" ht="63" outlineLevel="1">
      <c r="A3249" s="98" t="s">
        <v>403</v>
      </c>
      <c r="B3249" s="99" t="s">
        <v>641</v>
      </c>
      <c r="C3249" s="97" t="s">
        <v>174</v>
      </c>
      <c r="D3249" s="97" t="s">
        <v>176</v>
      </c>
      <c r="E3249" s="94"/>
      <c r="F3249" s="94"/>
      <c r="G3249" s="94">
        <v>100</v>
      </c>
      <c r="H3249" s="79"/>
    </row>
    <row r="3250" spans="1:8" ht="31.5" outlineLevel="1">
      <c r="A3250" s="98" t="s">
        <v>404</v>
      </c>
      <c r="B3250" s="99" t="s">
        <v>642</v>
      </c>
      <c r="C3250" s="97" t="s">
        <v>176</v>
      </c>
      <c r="D3250" s="97" t="s">
        <v>177</v>
      </c>
      <c r="E3250" s="94"/>
      <c r="F3250" s="94"/>
      <c r="G3250" s="94">
        <v>100</v>
      </c>
      <c r="H3250" s="79"/>
    </row>
    <row r="3251" spans="1:8" ht="47.25" outlineLevel="1">
      <c r="A3251" s="100">
        <v>3</v>
      </c>
      <c r="B3251" s="101" t="s">
        <v>313</v>
      </c>
      <c r="C3251" s="97"/>
      <c r="D3251" s="97"/>
      <c r="E3251" s="94"/>
      <c r="F3251" s="94"/>
      <c r="G3251" s="94"/>
      <c r="H3251" s="79"/>
    </row>
    <row r="3252" spans="1:8" ht="31.5" outlineLevel="1">
      <c r="A3252" s="98" t="s">
        <v>441</v>
      </c>
      <c r="B3252" s="99" t="s">
        <v>314</v>
      </c>
      <c r="C3252" s="97" t="s">
        <v>177</v>
      </c>
      <c r="D3252" s="97" t="s">
        <v>176</v>
      </c>
      <c r="E3252" s="94"/>
      <c r="F3252" s="94"/>
      <c r="G3252" s="94">
        <v>100</v>
      </c>
      <c r="H3252" s="79"/>
    </row>
    <row r="3253" spans="1:8" outlineLevel="1">
      <c r="A3253" s="98" t="s">
        <v>359</v>
      </c>
      <c r="B3253" s="99" t="s">
        <v>315</v>
      </c>
      <c r="C3253" s="97" t="s">
        <v>177</v>
      </c>
      <c r="D3253" s="97" t="s">
        <v>467</v>
      </c>
      <c r="E3253" s="94"/>
      <c r="F3253" s="94"/>
      <c r="G3253" s="94">
        <v>100</v>
      </c>
      <c r="H3253" s="79"/>
    </row>
    <row r="3254" spans="1:8" outlineLevel="1">
      <c r="A3254" s="98" t="s">
        <v>361</v>
      </c>
      <c r="B3254" s="99" t="s">
        <v>316</v>
      </c>
      <c r="C3254" s="97" t="s">
        <v>467</v>
      </c>
      <c r="D3254" s="97" t="s">
        <v>468</v>
      </c>
      <c r="E3254" s="94"/>
      <c r="F3254" s="94"/>
      <c r="G3254" s="94">
        <v>100</v>
      </c>
      <c r="H3254" s="79"/>
    </row>
    <row r="3255" spans="1:8" outlineLevel="1">
      <c r="A3255" s="98" t="s">
        <v>317</v>
      </c>
      <c r="B3255" s="99" t="s">
        <v>318</v>
      </c>
      <c r="C3255" s="97" t="s">
        <v>468</v>
      </c>
      <c r="D3255" s="97" t="s">
        <v>469</v>
      </c>
      <c r="E3255" s="94"/>
      <c r="F3255" s="94"/>
      <c r="G3255" s="94">
        <v>100</v>
      </c>
      <c r="H3255" s="79"/>
    </row>
    <row r="3256" spans="1:8" outlineLevel="1">
      <c r="A3256" s="98" t="s">
        <v>319</v>
      </c>
      <c r="B3256" s="99" t="s">
        <v>320</v>
      </c>
      <c r="C3256" s="97" t="s">
        <v>469</v>
      </c>
      <c r="D3256" s="97" t="s">
        <v>470</v>
      </c>
      <c r="E3256" s="94"/>
      <c r="F3256" s="94"/>
      <c r="G3256" s="94">
        <v>100</v>
      </c>
      <c r="H3256" s="79"/>
    </row>
    <row r="3257" spans="1:8" outlineLevel="1">
      <c r="A3257" s="100">
        <v>4</v>
      </c>
      <c r="B3257" s="101" t="s">
        <v>623</v>
      </c>
      <c r="C3257" s="97"/>
      <c r="D3257" s="97"/>
      <c r="E3257" s="94"/>
      <c r="F3257" s="94"/>
      <c r="G3257" s="94">
        <v>100</v>
      </c>
      <c r="H3257" s="79"/>
    </row>
    <row r="3258" spans="1:8" ht="31.5" outlineLevel="1">
      <c r="A3258" s="97" t="s">
        <v>406</v>
      </c>
      <c r="B3258" s="236" t="s">
        <v>321</v>
      </c>
      <c r="C3258" s="97" t="s">
        <v>470</v>
      </c>
      <c r="D3258" s="97" t="s">
        <v>470</v>
      </c>
      <c r="E3258" s="94"/>
      <c r="F3258" s="94"/>
      <c r="G3258" s="94">
        <v>100</v>
      </c>
      <c r="H3258" s="79"/>
    </row>
    <row r="3259" spans="1:8" ht="63" outlineLevel="1">
      <c r="A3259" s="97" t="s">
        <v>407</v>
      </c>
      <c r="B3259" s="236" t="s">
        <v>621</v>
      </c>
      <c r="C3259" s="97" t="s">
        <v>470</v>
      </c>
      <c r="D3259" s="97" t="s">
        <v>327</v>
      </c>
      <c r="E3259" s="94"/>
      <c r="F3259" s="94"/>
      <c r="G3259" s="94">
        <v>100</v>
      </c>
      <c r="H3259" s="79"/>
    </row>
    <row r="3260" spans="1:8" ht="31.5" outlineLevel="1">
      <c r="A3260" s="97" t="s">
        <v>408</v>
      </c>
      <c r="B3260" s="236" t="s">
        <v>764</v>
      </c>
      <c r="C3260" s="97" t="s">
        <v>470</v>
      </c>
      <c r="D3260" s="97" t="s">
        <v>327</v>
      </c>
      <c r="E3260" s="94"/>
      <c r="F3260" s="94"/>
      <c r="G3260" s="94">
        <v>100</v>
      </c>
      <c r="H3260" s="79"/>
    </row>
    <row r="3261" spans="1:8" ht="31.5" outlineLevel="1">
      <c r="A3261" s="97" t="s">
        <v>222</v>
      </c>
      <c r="B3261" s="236" t="s">
        <v>765</v>
      </c>
      <c r="C3261" s="97" t="s">
        <v>327</v>
      </c>
      <c r="D3261" s="97" t="s">
        <v>472</v>
      </c>
      <c r="E3261" s="94"/>
      <c r="F3261" s="94"/>
      <c r="G3261" s="94">
        <v>100</v>
      </c>
      <c r="H3261" s="79"/>
    </row>
    <row r="3262" spans="1:8" ht="15" customHeight="1" outlineLevel="1">
      <c r="G3262" s="154" t="s">
        <v>971</v>
      </c>
      <c r="H3262" s="154" t="s">
        <v>378</v>
      </c>
    </row>
    <row r="3263" spans="1:8" outlineLevel="1">
      <c r="H3263" s="154" t="s">
        <v>709</v>
      </c>
    </row>
    <row r="3264" spans="1:8" outlineLevel="1">
      <c r="H3264" s="154" t="s">
        <v>266</v>
      </c>
    </row>
    <row r="3265" spans="1:8" outlineLevel="1">
      <c r="H3265" s="154"/>
    </row>
    <row r="3266" spans="1:8" ht="15.75" customHeight="1" outlineLevel="1">
      <c r="A3266" s="742" t="s">
        <v>628</v>
      </c>
      <c r="B3266" s="742"/>
      <c r="C3266" s="742"/>
      <c r="D3266" s="742"/>
      <c r="E3266" s="742"/>
      <c r="F3266" s="742"/>
      <c r="G3266" s="742"/>
      <c r="H3266" s="742"/>
    </row>
    <row r="3267" spans="1:8" ht="15.75" customHeight="1" outlineLevel="1">
      <c r="A3267" s="742" t="s">
        <v>455</v>
      </c>
      <c r="B3267" s="742"/>
      <c r="C3267" s="742"/>
      <c r="D3267" s="742"/>
      <c r="E3267" s="742"/>
      <c r="F3267" s="742"/>
      <c r="G3267" s="742"/>
      <c r="H3267" s="742"/>
    </row>
    <row r="3268" spans="1:8" outlineLevel="1">
      <c r="H3268" s="154" t="s">
        <v>322</v>
      </c>
    </row>
    <row r="3269" spans="1:8" outlineLevel="1">
      <c r="H3269" s="154" t="s">
        <v>323</v>
      </c>
    </row>
    <row r="3270" spans="1:8" outlineLevel="1">
      <c r="H3270" s="154" t="s">
        <v>324</v>
      </c>
    </row>
    <row r="3271" spans="1:8" outlineLevel="1">
      <c r="H3271" s="230" t="s">
        <v>325</v>
      </c>
    </row>
    <row r="3272" spans="1:8" outlineLevel="1">
      <c r="H3272" s="154" t="s">
        <v>2331</v>
      </c>
    </row>
    <row r="3273" spans="1:8" outlineLevel="1">
      <c r="H3273" s="154" t="s">
        <v>261</v>
      </c>
    </row>
    <row r="3274" spans="1:8" outlineLevel="1">
      <c r="A3274" s="86"/>
    </row>
    <row r="3275" spans="1:8" outlineLevel="1">
      <c r="A3275" s="748" t="s">
        <v>106</v>
      </c>
      <c r="B3275" s="749"/>
      <c r="C3275" s="749"/>
      <c r="D3275" s="749"/>
      <c r="E3275" s="749"/>
      <c r="F3275" s="749"/>
      <c r="G3275" s="749"/>
      <c r="H3275" s="749"/>
    </row>
    <row r="3276" spans="1:8" outlineLevel="1">
      <c r="A3276" s="745"/>
      <c r="B3276" s="745"/>
      <c r="C3276" s="745"/>
      <c r="D3276" s="745"/>
      <c r="E3276" s="745"/>
      <c r="F3276" s="745"/>
      <c r="G3276" s="745"/>
      <c r="H3276" s="745"/>
    </row>
    <row r="3277" spans="1:8" ht="15.75" customHeight="1" outlineLevel="1">
      <c r="A3277" s="746" t="s">
        <v>2332</v>
      </c>
      <c r="B3277" s="746"/>
      <c r="C3277" s="746"/>
      <c r="D3277" s="746"/>
      <c r="E3277" s="746"/>
      <c r="F3277" s="746"/>
      <c r="G3277" s="746"/>
      <c r="H3277" s="746"/>
    </row>
    <row r="3278" spans="1:8" ht="16.5" outlineLevel="1" thickBot="1">
      <c r="A3278" s="87"/>
      <c r="B3278" s="666"/>
      <c r="C3278" s="231"/>
      <c r="D3278" s="231"/>
      <c r="E3278" s="231"/>
      <c r="F3278" s="231"/>
      <c r="G3278" s="231"/>
      <c r="H3278" s="231"/>
    </row>
    <row r="3279" spans="1:8" ht="15.75" customHeight="1" outlineLevel="1">
      <c r="A3279" s="750" t="s">
        <v>397</v>
      </c>
      <c r="B3279" s="753" t="s">
        <v>649</v>
      </c>
      <c r="C3279" s="756" t="s">
        <v>719</v>
      </c>
      <c r="D3279" s="756"/>
      <c r="E3279" s="756"/>
      <c r="F3279" s="756"/>
      <c r="G3279" s="757" t="s">
        <v>629</v>
      </c>
      <c r="H3279" s="759" t="s">
        <v>630</v>
      </c>
    </row>
    <row r="3280" spans="1:8" outlineLevel="1">
      <c r="A3280" s="751"/>
      <c r="B3280" s="754"/>
      <c r="C3280" s="704"/>
      <c r="D3280" s="704"/>
      <c r="E3280" s="704"/>
      <c r="F3280" s="704"/>
      <c r="G3280" s="703"/>
      <c r="H3280" s="760"/>
    </row>
    <row r="3281" spans="1:8" ht="32.25" outlineLevel="1" thickBot="1">
      <c r="A3281" s="752"/>
      <c r="B3281" s="755"/>
      <c r="C3281" s="88" t="s">
        <v>631</v>
      </c>
      <c r="D3281" s="88" t="s">
        <v>632</v>
      </c>
      <c r="E3281" s="88" t="s">
        <v>631</v>
      </c>
      <c r="F3281" s="88" t="s">
        <v>632</v>
      </c>
      <c r="G3281" s="758"/>
      <c r="H3281" s="761"/>
    </row>
    <row r="3282" spans="1:8" outlineLevel="1">
      <c r="A3282" s="89">
        <v>1</v>
      </c>
      <c r="B3282" s="604">
        <v>2</v>
      </c>
      <c r="C3282" s="90">
        <v>3</v>
      </c>
      <c r="D3282" s="90">
        <v>4</v>
      </c>
      <c r="E3282" s="90"/>
      <c r="F3282" s="90"/>
      <c r="G3282" s="91">
        <v>5</v>
      </c>
      <c r="H3282" s="604">
        <v>6</v>
      </c>
    </row>
    <row r="3283" spans="1:8" outlineLevel="1">
      <c r="A3283" s="89">
        <v>1</v>
      </c>
      <c r="B3283" s="92" t="s">
        <v>598</v>
      </c>
      <c r="C3283" s="90"/>
      <c r="D3283" s="90"/>
      <c r="E3283" s="94"/>
      <c r="F3283" s="94"/>
      <c r="G3283" s="95"/>
      <c r="H3283" s="663"/>
    </row>
    <row r="3284" spans="1:8" outlineLevel="1">
      <c r="A3284" s="96" t="s">
        <v>399</v>
      </c>
      <c r="B3284" s="237" t="s">
        <v>599</v>
      </c>
      <c r="C3284" s="97" t="s">
        <v>7</v>
      </c>
      <c r="D3284" s="97" t="s">
        <v>167</v>
      </c>
      <c r="E3284" s="94"/>
      <c r="F3284" s="94"/>
      <c r="G3284" s="94">
        <v>100</v>
      </c>
      <c r="H3284" s="79"/>
    </row>
    <row r="3285" spans="1:8" outlineLevel="1">
      <c r="A3285" s="97" t="s">
        <v>400</v>
      </c>
      <c r="B3285" s="236" t="s">
        <v>329</v>
      </c>
      <c r="C3285" s="97" t="s">
        <v>168</v>
      </c>
      <c r="D3285" s="97" t="s">
        <v>169</v>
      </c>
      <c r="E3285" s="94"/>
      <c r="F3285" s="94"/>
      <c r="G3285" s="94">
        <v>100</v>
      </c>
      <c r="H3285" s="79"/>
    </row>
    <row r="3286" spans="1:8" ht="31.5" outlineLevel="1">
      <c r="A3286" s="97" t="s">
        <v>411</v>
      </c>
      <c r="B3286" s="236" t="s">
        <v>730</v>
      </c>
      <c r="C3286" s="97" t="s">
        <v>170</v>
      </c>
      <c r="D3286" s="97" t="s">
        <v>171</v>
      </c>
      <c r="E3286" s="94"/>
      <c r="F3286" s="94"/>
      <c r="G3286" s="94">
        <v>100</v>
      </c>
      <c r="H3286" s="79"/>
    </row>
    <row r="3287" spans="1:8" ht="63" outlineLevel="1">
      <c r="A3287" s="98" t="s">
        <v>422</v>
      </c>
      <c r="B3287" s="99" t="s">
        <v>731</v>
      </c>
      <c r="C3287" s="97" t="s">
        <v>172</v>
      </c>
      <c r="D3287" s="97" t="s">
        <v>173</v>
      </c>
      <c r="E3287" s="94"/>
      <c r="F3287" s="94"/>
      <c r="G3287" s="94">
        <v>100</v>
      </c>
      <c r="H3287" s="79"/>
    </row>
    <row r="3288" spans="1:8" ht="31.5" outlineLevel="1">
      <c r="A3288" s="98" t="s">
        <v>732</v>
      </c>
      <c r="B3288" s="99" t="s">
        <v>733</v>
      </c>
      <c r="C3288" s="97" t="s">
        <v>174</v>
      </c>
      <c r="D3288" s="97" t="s">
        <v>175</v>
      </c>
      <c r="E3288" s="94"/>
      <c r="F3288" s="94"/>
      <c r="G3288" s="94">
        <v>100</v>
      </c>
      <c r="H3288" s="79"/>
    </row>
    <row r="3289" spans="1:8" outlineLevel="1">
      <c r="A3289" s="98" t="s">
        <v>734</v>
      </c>
      <c r="B3289" s="99" t="s">
        <v>735</v>
      </c>
      <c r="C3289" s="97" t="s">
        <v>170</v>
      </c>
      <c r="D3289" s="97" t="s">
        <v>174</v>
      </c>
      <c r="E3289" s="94"/>
      <c r="F3289" s="94"/>
      <c r="G3289" s="94">
        <v>100</v>
      </c>
      <c r="H3289" s="79"/>
    </row>
    <row r="3290" spans="1:8" outlineLevel="1">
      <c r="A3290" s="100">
        <v>2</v>
      </c>
      <c r="B3290" s="101" t="s">
        <v>440</v>
      </c>
      <c r="C3290" s="97"/>
      <c r="D3290" s="97"/>
      <c r="E3290" s="94"/>
      <c r="F3290" s="94"/>
      <c r="G3290" s="94"/>
      <c r="H3290" s="79"/>
    </row>
    <row r="3291" spans="1:8" ht="31.5" outlineLevel="1">
      <c r="A3291" s="98" t="s">
        <v>402</v>
      </c>
      <c r="B3291" s="99" t="s">
        <v>736</v>
      </c>
      <c r="C3291" s="97" t="s">
        <v>129</v>
      </c>
      <c r="D3291" s="97" t="s">
        <v>130</v>
      </c>
      <c r="E3291" s="94"/>
      <c r="F3291" s="94"/>
      <c r="G3291" s="94">
        <v>100</v>
      </c>
      <c r="H3291" s="79"/>
    </row>
    <row r="3292" spans="1:8" ht="63" outlineLevel="1">
      <c r="A3292" s="98" t="s">
        <v>403</v>
      </c>
      <c r="B3292" s="99" t="s">
        <v>641</v>
      </c>
      <c r="C3292" s="97" t="s">
        <v>129</v>
      </c>
      <c r="D3292" s="97" t="s">
        <v>131</v>
      </c>
      <c r="E3292" s="94"/>
      <c r="F3292" s="94"/>
      <c r="G3292" s="94">
        <v>100</v>
      </c>
      <c r="H3292" s="79"/>
    </row>
    <row r="3293" spans="1:8" ht="31.5" outlineLevel="1">
      <c r="A3293" s="98" t="s">
        <v>404</v>
      </c>
      <c r="B3293" s="99" t="s">
        <v>642</v>
      </c>
      <c r="C3293" s="97" t="s">
        <v>131</v>
      </c>
      <c r="D3293" s="97" t="s">
        <v>132</v>
      </c>
      <c r="E3293" s="94"/>
      <c r="F3293" s="94"/>
      <c r="G3293" s="94">
        <v>100</v>
      </c>
      <c r="H3293" s="79"/>
    </row>
    <row r="3294" spans="1:8" ht="47.25" outlineLevel="1">
      <c r="A3294" s="100">
        <v>3</v>
      </c>
      <c r="B3294" s="101" t="s">
        <v>313</v>
      </c>
      <c r="C3294" s="97"/>
      <c r="D3294" s="97"/>
      <c r="E3294" s="94"/>
      <c r="F3294" s="94"/>
      <c r="G3294" s="94"/>
      <c r="H3294" s="79"/>
    </row>
    <row r="3295" spans="1:8" ht="31.5" outlineLevel="1">
      <c r="A3295" s="98" t="s">
        <v>441</v>
      </c>
      <c r="B3295" s="99" t="s">
        <v>314</v>
      </c>
      <c r="C3295" s="97" t="s">
        <v>132</v>
      </c>
      <c r="D3295" s="97" t="s">
        <v>131</v>
      </c>
      <c r="E3295" s="94"/>
      <c r="F3295" s="94"/>
      <c r="G3295" s="94">
        <v>100</v>
      </c>
      <c r="H3295" s="79"/>
    </row>
    <row r="3296" spans="1:8" outlineLevel="1">
      <c r="A3296" s="98" t="s">
        <v>359</v>
      </c>
      <c r="B3296" s="99" t="s">
        <v>315</v>
      </c>
      <c r="C3296" s="97" t="s">
        <v>132</v>
      </c>
      <c r="D3296" s="97" t="s">
        <v>133</v>
      </c>
      <c r="E3296" s="94"/>
      <c r="F3296" s="94"/>
      <c r="G3296" s="94">
        <v>100</v>
      </c>
      <c r="H3296" s="79"/>
    </row>
    <row r="3297" spans="1:8" outlineLevel="1">
      <c r="A3297" s="98" t="s">
        <v>361</v>
      </c>
      <c r="B3297" s="99" t="s">
        <v>316</v>
      </c>
      <c r="C3297" s="97" t="s">
        <v>133</v>
      </c>
      <c r="D3297" s="97" t="s">
        <v>788</v>
      </c>
      <c r="E3297" s="94"/>
      <c r="F3297" s="94"/>
      <c r="G3297" s="94">
        <v>100</v>
      </c>
      <c r="H3297" s="79"/>
    </row>
    <row r="3298" spans="1:8" outlineLevel="1">
      <c r="A3298" s="98" t="s">
        <v>317</v>
      </c>
      <c r="B3298" s="99" t="s">
        <v>318</v>
      </c>
      <c r="C3298" s="97" t="s">
        <v>788</v>
      </c>
      <c r="D3298" s="97" t="s">
        <v>789</v>
      </c>
      <c r="E3298" s="94"/>
      <c r="F3298" s="94"/>
      <c r="G3298" s="94">
        <v>100</v>
      </c>
      <c r="H3298" s="79"/>
    </row>
    <row r="3299" spans="1:8" outlineLevel="1">
      <c r="A3299" s="98" t="s">
        <v>319</v>
      </c>
      <c r="B3299" s="99" t="s">
        <v>320</v>
      </c>
      <c r="C3299" s="97" t="s">
        <v>1156</v>
      </c>
      <c r="D3299" s="97" t="s">
        <v>790</v>
      </c>
      <c r="E3299" s="94"/>
      <c r="F3299" s="94"/>
      <c r="G3299" s="94">
        <v>100</v>
      </c>
      <c r="H3299" s="79"/>
    </row>
    <row r="3300" spans="1:8" outlineLevel="1">
      <c r="A3300" s="100">
        <v>4</v>
      </c>
      <c r="B3300" s="101" t="s">
        <v>623</v>
      </c>
      <c r="C3300" s="97"/>
      <c r="D3300" s="97"/>
      <c r="E3300" s="94"/>
      <c r="F3300" s="94"/>
      <c r="G3300" s="94"/>
      <c r="H3300" s="79"/>
    </row>
    <row r="3301" spans="1:8" ht="31.5" outlineLevel="1">
      <c r="A3301" s="97" t="s">
        <v>406</v>
      </c>
      <c r="B3301" s="236" t="s">
        <v>321</v>
      </c>
      <c r="C3301" s="97" t="s">
        <v>790</v>
      </c>
      <c r="D3301" s="97" t="s">
        <v>790</v>
      </c>
      <c r="E3301" s="94"/>
      <c r="F3301" s="94"/>
      <c r="G3301" s="94">
        <v>100</v>
      </c>
      <c r="H3301" s="79"/>
    </row>
    <row r="3302" spans="1:8" ht="63" outlineLevel="1">
      <c r="A3302" s="97" t="s">
        <v>407</v>
      </c>
      <c r="B3302" s="236" t="s">
        <v>621</v>
      </c>
      <c r="C3302" s="97" t="s">
        <v>790</v>
      </c>
      <c r="D3302" s="97" t="s">
        <v>791</v>
      </c>
      <c r="E3302" s="94"/>
      <c r="F3302" s="94"/>
      <c r="G3302" s="94">
        <v>100</v>
      </c>
      <c r="H3302" s="79"/>
    </row>
    <row r="3303" spans="1:8" ht="31.5" outlineLevel="1">
      <c r="A3303" s="97" t="s">
        <v>408</v>
      </c>
      <c r="B3303" s="236" t="s">
        <v>764</v>
      </c>
      <c r="C3303" s="97" t="s">
        <v>790</v>
      </c>
      <c r="D3303" s="97" t="s">
        <v>791</v>
      </c>
      <c r="E3303" s="94"/>
      <c r="F3303" s="94"/>
      <c r="G3303" s="94">
        <v>100</v>
      </c>
      <c r="H3303" s="79"/>
    </row>
    <row r="3304" spans="1:8" ht="31.5" outlineLevel="1">
      <c r="A3304" s="97" t="s">
        <v>222</v>
      </c>
      <c r="B3304" s="236" t="s">
        <v>765</v>
      </c>
      <c r="C3304" s="97" t="s">
        <v>791</v>
      </c>
      <c r="D3304" s="97" t="s">
        <v>792</v>
      </c>
      <c r="E3304" s="94"/>
      <c r="F3304" s="94"/>
      <c r="G3304" s="94">
        <v>100</v>
      </c>
      <c r="H3304" s="79"/>
    </row>
    <row r="3305" spans="1:8" ht="15" customHeight="1" outlineLevel="1">
      <c r="G3305" s="154" t="s">
        <v>972</v>
      </c>
      <c r="H3305" s="154" t="s">
        <v>378</v>
      </c>
    </row>
    <row r="3306" spans="1:8" outlineLevel="1">
      <c r="H3306" s="154" t="s">
        <v>709</v>
      </c>
    </row>
    <row r="3307" spans="1:8" outlineLevel="1">
      <c r="H3307" s="154" t="s">
        <v>266</v>
      </c>
    </row>
    <row r="3308" spans="1:8" outlineLevel="1">
      <c r="H3308" s="154"/>
    </row>
    <row r="3309" spans="1:8" ht="15.75" customHeight="1" outlineLevel="1">
      <c r="A3309" s="742" t="s">
        <v>628</v>
      </c>
      <c r="B3309" s="742"/>
      <c r="C3309" s="742"/>
      <c r="D3309" s="742"/>
      <c r="E3309" s="742"/>
      <c r="F3309" s="742"/>
      <c r="G3309" s="742"/>
      <c r="H3309" s="742"/>
    </row>
    <row r="3310" spans="1:8" ht="15.75" customHeight="1" outlineLevel="1">
      <c r="A3310" s="742" t="s">
        <v>455</v>
      </c>
      <c r="B3310" s="742"/>
      <c r="C3310" s="742"/>
      <c r="D3310" s="742"/>
      <c r="E3310" s="742"/>
      <c r="F3310" s="742"/>
      <c r="G3310" s="742"/>
      <c r="H3310" s="742"/>
    </row>
    <row r="3311" spans="1:8" outlineLevel="1">
      <c r="H3311" s="154" t="s">
        <v>322</v>
      </c>
    </row>
    <row r="3312" spans="1:8" outlineLevel="1">
      <c r="H3312" s="154" t="s">
        <v>323</v>
      </c>
    </row>
    <row r="3313" spans="1:8" outlineLevel="1">
      <c r="H3313" s="154" t="s">
        <v>324</v>
      </c>
    </row>
    <row r="3314" spans="1:8" outlineLevel="1">
      <c r="H3314" s="230" t="s">
        <v>325</v>
      </c>
    </row>
    <row r="3315" spans="1:8" outlineLevel="1">
      <c r="H3315" s="154" t="s">
        <v>2331</v>
      </c>
    </row>
    <row r="3316" spans="1:8" outlineLevel="1">
      <c r="H3316" s="154" t="s">
        <v>261</v>
      </c>
    </row>
    <row r="3317" spans="1:8" ht="33" customHeight="1" outlineLevel="1">
      <c r="A3317" s="748" t="s">
        <v>1221</v>
      </c>
      <c r="B3317" s="749"/>
      <c r="C3317" s="749"/>
      <c r="D3317" s="749"/>
      <c r="E3317" s="749"/>
      <c r="F3317" s="749"/>
      <c r="G3317" s="749"/>
      <c r="H3317" s="749"/>
    </row>
    <row r="3318" spans="1:8" outlineLevel="1">
      <c r="A3318" s="745"/>
      <c r="B3318" s="745"/>
      <c r="C3318" s="745"/>
      <c r="D3318" s="745"/>
      <c r="E3318" s="745"/>
      <c r="F3318" s="745"/>
      <c r="G3318" s="745"/>
      <c r="H3318" s="745"/>
    </row>
    <row r="3319" spans="1:8" ht="15.75" customHeight="1" outlineLevel="1">
      <c r="A3319" s="746" t="s">
        <v>2332</v>
      </c>
      <c r="B3319" s="746"/>
      <c r="C3319" s="746"/>
      <c r="D3319" s="746"/>
      <c r="E3319" s="746"/>
      <c r="F3319" s="746"/>
      <c r="G3319" s="746"/>
      <c r="H3319" s="746"/>
    </row>
    <row r="3320" spans="1:8" ht="16.5" outlineLevel="1" thickBot="1">
      <c r="A3320" s="87"/>
      <c r="B3320" s="666"/>
      <c r="C3320" s="231"/>
      <c r="D3320" s="231"/>
      <c r="E3320" s="231"/>
      <c r="F3320" s="231"/>
      <c r="G3320" s="231"/>
      <c r="H3320" s="231"/>
    </row>
    <row r="3321" spans="1:8" ht="15.75" customHeight="1" outlineLevel="1">
      <c r="A3321" s="750" t="s">
        <v>397</v>
      </c>
      <c r="B3321" s="753" t="s">
        <v>649</v>
      </c>
      <c r="C3321" s="756" t="s">
        <v>719</v>
      </c>
      <c r="D3321" s="756"/>
      <c r="E3321" s="756"/>
      <c r="F3321" s="756"/>
      <c r="G3321" s="757" t="s">
        <v>629</v>
      </c>
      <c r="H3321" s="759" t="s">
        <v>630</v>
      </c>
    </row>
    <row r="3322" spans="1:8" outlineLevel="1">
      <c r="A3322" s="751"/>
      <c r="B3322" s="754"/>
      <c r="C3322" s="704"/>
      <c r="D3322" s="704"/>
      <c r="E3322" s="704"/>
      <c r="F3322" s="704"/>
      <c r="G3322" s="703"/>
      <c r="H3322" s="760"/>
    </row>
    <row r="3323" spans="1:8" ht="32.25" outlineLevel="1" thickBot="1">
      <c r="A3323" s="752"/>
      <c r="B3323" s="755"/>
      <c r="C3323" s="88" t="s">
        <v>631</v>
      </c>
      <c r="D3323" s="88" t="s">
        <v>632</v>
      </c>
      <c r="E3323" s="88" t="s">
        <v>631</v>
      </c>
      <c r="F3323" s="88" t="s">
        <v>632</v>
      </c>
      <c r="G3323" s="758"/>
      <c r="H3323" s="761"/>
    </row>
    <row r="3324" spans="1:8" outlineLevel="1">
      <c r="A3324" s="89">
        <v>1</v>
      </c>
      <c r="B3324" s="604">
        <v>2</v>
      </c>
      <c r="C3324" s="90">
        <v>3</v>
      </c>
      <c r="D3324" s="90">
        <v>4</v>
      </c>
      <c r="E3324" s="90"/>
      <c r="F3324" s="90"/>
      <c r="G3324" s="91">
        <v>5</v>
      </c>
      <c r="H3324" s="604">
        <v>6</v>
      </c>
    </row>
    <row r="3325" spans="1:8" outlineLevel="1">
      <c r="A3325" s="89">
        <v>1</v>
      </c>
      <c r="B3325" s="92" t="s">
        <v>598</v>
      </c>
      <c r="C3325" s="90"/>
      <c r="D3325" s="90"/>
      <c r="E3325" s="94"/>
      <c r="F3325" s="94"/>
      <c r="G3325" s="95"/>
      <c r="H3325" s="663"/>
    </row>
    <row r="3326" spans="1:8" outlineLevel="1">
      <c r="A3326" s="96" t="s">
        <v>399</v>
      </c>
      <c r="B3326" s="237" t="s">
        <v>599</v>
      </c>
      <c r="C3326" s="97" t="s">
        <v>7</v>
      </c>
      <c r="D3326" s="97" t="s">
        <v>167</v>
      </c>
      <c r="E3326" s="94"/>
      <c r="F3326" s="94"/>
      <c r="G3326" s="94">
        <v>100</v>
      </c>
      <c r="H3326" s="79"/>
    </row>
    <row r="3327" spans="1:8" outlineLevel="1">
      <c r="A3327" s="97" t="s">
        <v>400</v>
      </c>
      <c r="B3327" s="236" t="s">
        <v>329</v>
      </c>
      <c r="C3327" s="97" t="s">
        <v>168</v>
      </c>
      <c r="D3327" s="97" t="s">
        <v>169</v>
      </c>
      <c r="E3327" s="94"/>
      <c r="F3327" s="94"/>
      <c r="G3327" s="94">
        <v>100</v>
      </c>
      <c r="H3327" s="79"/>
    </row>
    <row r="3328" spans="1:8" ht="31.5" outlineLevel="1">
      <c r="A3328" s="97" t="s">
        <v>411</v>
      </c>
      <c r="B3328" s="236" t="s">
        <v>730</v>
      </c>
      <c r="C3328" s="97" t="s">
        <v>170</v>
      </c>
      <c r="D3328" s="97" t="s">
        <v>171</v>
      </c>
      <c r="E3328" s="94"/>
      <c r="F3328" s="94"/>
      <c r="G3328" s="94">
        <v>100</v>
      </c>
      <c r="H3328" s="79"/>
    </row>
    <row r="3329" spans="1:8" ht="63" outlineLevel="1">
      <c r="A3329" s="98" t="s">
        <v>422</v>
      </c>
      <c r="B3329" s="99" t="s">
        <v>731</v>
      </c>
      <c r="C3329" s="97" t="s">
        <v>172</v>
      </c>
      <c r="D3329" s="97" t="s">
        <v>173</v>
      </c>
      <c r="E3329" s="94"/>
      <c r="F3329" s="94"/>
      <c r="G3329" s="94">
        <v>100</v>
      </c>
      <c r="H3329" s="79"/>
    </row>
    <row r="3330" spans="1:8" ht="31.5" outlineLevel="1">
      <c r="A3330" s="98" t="s">
        <v>732</v>
      </c>
      <c r="B3330" s="99" t="s">
        <v>733</v>
      </c>
      <c r="C3330" s="97" t="s">
        <v>174</v>
      </c>
      <c r="D3330" s="97" t="s">
        <v>175</v>
      </c>
      <c r="E3330" s="94"/>
      <c r="F3330" s="94"/>
      <c r="G3330" s="94">
        <v>100</v>
      </c>
      <c r="H3330" s="79"/>
    </row>
    <row r="3331" spans="1:8" outlineLevel="1">
      <c r="A3331" s="98" t="s">
        <v>734</v>
      </c>
      <c r="B3331" s="99" t="s">
        <v>735</v>
      </c>
      <c r="C3331" s="97" t="s">
        <v>170</v>
      </c>
      <c r="D3331" s="97" t="s">
        <v>174</v>
      </c>
      <c r="E3331" s="94"/>
      <c r="F3331" s="94"/>
      <c r="G3331" s="94">
        <v>100</v>
      </c>
      <c r="H3331" s="79"/>
    </row>
    <row r="3332" spans="1:8" outlineLevel="1">
      <c r="A3332" s="100">
        <v>2</v>
      </c>
      <c r="B3332" s="101" t="s">
        <v>440</v>
      </c>
      <c r="C3332" s="97"/>
      <c r="D3332" s="97"/>
      <c r="E3332" s="94"/>
      <c r="F3332" s="94"/>
      <c r="G3332" s="94"/>
      <c r="H3332" s="79"/>
    </row>
    <row r="3333" spans="1:8" ht="31.5" outlineLevel="1">
      <c r="A3333" s="98" t="s">
        <v>402</v>
      </c>
      <c r="B3333" s="99" t="s">
        <v>736</v>
      </c>
      <c r="C3333" s="97" t="s">
        <v>129</v>
      </c>
      <c r="D3333" s="97" t="s">
        <v>130</v>
      </c>
      <c r="E3333" s="94"/>
      <c r="F3333" s="94"/>
      <c r="G3333" s="94">
        <v>100</v>
      </c>
      <c r="H3333" s="79"/>
    </row>
    <row r="3334" spans="1:8" ht="63" outlineLevel="1">
      <c r="A3334" s="98" t="s">
        <v>403</v>
      </c>
      <c r="B3334" s="99" t="s">
        <v>641</v>
      </c>
      <c r="C3334" s="97" t="s">
        <v>129</v>
      </c>
      <c r="D3334" s="97" t="s">
        <v>131</v>
      </c>
      <c r="E3334" s="94"/>
      <c r="F3334" s="94"/>
      <c r="G3334" s="94">
        <v>100</v>
      </c>
      <c r="H3334" s="79"/>
    </row>
    <row r="3335" spans="1:8" ht="31.5" outlineLevel="1">
      <c r="A3335" s="98" t="s">
        <v>404</v>
      </c>
      <c r="B3335" s="99" t="s">
        <v>642</v>
      </c>
      <c r="C3335" s="97" t="s">
        <v>131</v>
      </c>
      <c r="D3335" s="97" t="s">
        <v>132</v>
      </c>
      <c r="E3335" s="94"/>
      <c r="F3335" s="94"/>
      <c r="G3335" s="94">
        <v>100</v>
      </c>
      <c r="H3335" s="79"/>
    </row>
    <row r="3336" spans="1:8" ht="47.25" outlineLevel="1">
      <c r="A3336" s="100">
        <v>3</v>
      </c>
      <c r="B3336" s="101" t="s">
        <v>313</v>
      </c>
      <c r="C3336" s="97"/>
      <c r="D3336" s="97"/>
      <c r="E3336" s="94"/>
      <c r="F3336" s="94"/>
      <c r="G3336" s="94"/>
      <c r="H3336" s="79"/>
    </row>
    <row r="3337" spans="1:8" ht="31.5" outlineLevel="1">
      <c r="A3337" s="98" t="s">
        <v>441</v>
      </c>
      <c r="B3337" s="99" t="s">
        <v>314</v>
      </c>
      <c r="C3337" s="97" t="s">
        <v>132</v>
      </c>
      <c r="D3337" s="97" t="s">
        <v>131</v>
      </c>
      <c r="E3337" s="94"/>
      <c r="F3337" s="94"/>
      <c r="G3337" s="94">
        <v>100</v>
      </c>
      <c r="H3337" s="79"/>
    </row>
    <row r="3338" spans="1:8" outlineLevel="1">
      <c r="A3338" s="98" t="s">
        <v>359</v>
      </c>
      <c r="B3338" s="99" t="s">
        <v>315</v>
      </c>
      <c r="C3338" s="97" t="s">
        <v>132</v>
      </c>
      <c r="D3338" s="97" t="s">
        <v>133</v>
      </c>
      <c r="E3338" s="94"/>
      <c r="F3338" s="94"/>
      <c r="G3338" s="94">
        <v>100</v>
      </c>
      <c r="H3338" s="79"/>
    </row>
    <row r="3339" spans="1:8" outlineLevel="1">
      <c r="A3339" s="98" t="s">
        <v>361</v>
      </c>
      <c r="B3339" s="99" t="s">
        <v>316</v>
      </c>
      <c r="C3339" s="97" t="s">
        <v>133</v>
      </c>
      <c r="D3339" s="97" t="s">
        <v>788</v>
      </c>
      <c r="E3339" s="94"/>
      <c r="F3339" s="94"/>
      <c r="G3339" s="94">
        <v>100</v>
      </c>
      <c r="H3339" s="79"/>
    </row>
    <row r="3340" spans="1:8" outlineLevel="1">
      <c r="A3340" s="98" t="s">
        <v>317</v>
      </c>
      <c r="B3340" s="99" t="s">
        <v>318</v>
      </c>
      <c r="C3340" s="97" t="s">
        <v>788</v>
      </c>
      <c r="D3340" s="97" t="s">
        <v>789</v>
      </c>
      <c r="E3340" s="94"/>
      <c r="F3340" s="94"/>
      <c r="G3340" s="94">
        <v>100</v>
      </c>
      <c r="H3340" s="79"/>
    </row>
    <row r="3341" spans="1:8" outlineLevel="1">
      <c r="A3341" s="98" t="s">
        <v>319</v>
      </c>
      <c r="B3341" s="99" t="s">
        <v>320</v>
      </c>
      <c r="C3341" s="97" t="s">
        <v>1156</v>
      </c>
      <c r="D3341" s="97" t="s">
        <v>790</v>
      </c>
      <c r="E3341" s="94"/>
      <c r="F3341" s="94"/>
      <c r="G3341" s="94">
        <v>100</v>
      </c>
      <c r="H3341" s="79"/>
    </row>
    <row r="3342" spans="1:8" outlineLevel="1">
      <c r="A3342" s="100">
        <v>4</v>
      </c>
      <c r="B3342" s="101" t="s">
        <v>623</v>
      </c>
      <c r="C3342" s="97"/>
      <c r="D3342" s="97"/>
      <c r="E3342" s="94"/>
      <c r="F3342" s="94"/>
      <c r="G3342" s="94"/>
      <c r="H3342" s="79"/>
    </row>
    <row r="3343" spans="1:8" ht="31.5" outlineLevel="1">
      <c r="A3343" s="97" t="s">
        <v>406</v>
      </c>
      <c r="B3343" s="236" t="s">
        <v>321</v>
      </c>
      <c r="C3343" s="97" t="s">
        <v>790</v>
      </c>
      <c r="D3343" s="97" t="s">
        <v>790</v>
      </c>
      <c r="E3343" s="94"/>
      <c r="F3343" s="94"/>
      <c r="G3343" s="94">
        <v>100</v>
      </c>
      <c r="H3343" s="79"/>
    </row>
    <row r="3344" spans="1:8" ht="63" outlineLevel="1">
      <c r="A3344" s="97" t="s">
        <v>407</v>
      </c>
      <c r="B3344" s="236" t="s">
        <v>621</v>
      </c>
      <c r="C3344" s="97" t="s">
        <v>790</v>
      </c>
      <c r="D3344" s="97" t="s">
        <v>791</v>
      </c>
      <c r="E3344" s="94"/>
      <c r="F3344" s="94"/>
      <c r="G3344" s="94">
        <v>100</v>
      </c>
      <c r="H3344" s="79"/>
    </row>
    <row r="3345" spans="1:8" ht="31.5" outlineLevel="1">
      <c r="A3345" s="97" t="s">
        <v>408</v>
      </c>
      <c r="B3345" s="236" t="s">
        <v>764</v>
      </c>
      <c r="C3345" s="97" t="s">
        <v>790</v>
      </c>
      <c r="D3345" s="97" t="s">
        <v>791</v>
      </c>
      <c r="E3345" s="94"/>
      <c r="F3345" s="94"/>
      <c r="G3345" s="94">
        <v>100</v>
      </c>
      <c r="H3345" s="79"/>
    </row>
    <row r="3346" spans="1:8" ht="31.5" outlineLevel="1">
      <c r="A3346" s="97" t="s">
        <v>222</v>
      </c>
      <c r="B3346" s="236" t="s">
        <v>765</v>
      </c>
      <c r="C3346" s="97" t="s">
        <v>791</v>
      </c>
      <c r="D3346" s="97" t="s">
        <v>792</v>
      </c>
      <c r="E3346" s="94"/>
      <c r="F3346" s="94"/>
      <c r="G3346" s="94">
        <v>100</v>
      </c>
      <c r="H3346" s="79"/>
    </row>
    <row r="3347" spans="1:8" ht="15" customHeight="1" outlineLevel="1">
      <c r="G3347" s="154" t="s">
        <v>973</v>
      </c>
      <c r="H3347" s="154" t="s">
        <v>378</v>
      </c>
    </row>
    <row r="3348" spans="1:8" outlineLevel="1">
      <c r="H3348" s="154" t="s">
        <v>709</v>
      </c>
    </row>
    <row r="3349" spans="1:8" outlineLevel="1">
      <c r="H3349" s="154" t="s">
        <v>266</v>
      </c>
    </row>
    <row r="3350" spans="1:8" outlineLevel="1">
      <c r="H3350" s="154"/>
    </row>
    <row r="3351" spans="1:8" ht="15.75" customHeight="1" outlineLevel="1">
      <c r="A3351" s="742" t="s">
        <v>628</v>
      </c>
      <c r="B3351" s="742"/>
      <c r="C3351" s="742"/>
      <c r="D3351" s="742"/>
      <c r="E3351" s="742"/>
      <c r="F3351" s="742"/>
      <c r="G3351" s="742"/>
      <c r="H3351" s="742"/>
    </row>
    <row r="3352" spans="1:8" ht="15.75" customHeight="1" outlineLevel="1">
      <c r="A3352" s="742" t="s">
        <v>455</v>
      </c>
      <c r="B3352" s="742"/>
      <c r="C3352" s="742"/>
      <c r="D3352" s="742"/>
      <c r="E3352" s="742"/>
      <c r="F3352" s="742"/>
      <c r="G3352" s="742"/>
      <c r="H3352" s="742"/>
    </row>
    <row r="3353" spans="1:8" outlineLevel="1">
      <c r="H3353" s="154" t="s">
        <v>322</v>
      </c>
    </row>
    <row r="3354" spans="1:8" outlineLevel="1">
      <c r="H3354" s="154" t="s">
        <v>323</v>
      </c>
    </row>
    <row r="3355" spans="1:8" outlineLevel="1">
      <c r="H3355" s="154" t="s">
        <v>324</v>
      </c>
    </row>
    <row r="3356" spans="1:8" outlineLevel="1">
      <c r="H3356" s="230" t="s">
        <v>325</v>
      </c>
    </row>
    <row r="3357" spans="1:8" outlineLevel="1">
      <c r="H3357" s="154" t="s">
        <v>2331</v>
      </c>
    </row>
    <row r="3358" spans="1:8" outlineLevel="1">
      <c r="H3358" s="154" t="s">
        <v>261</v>
      </c>
    </row>
    <row r="3359" spans="1:8" outlineLevel="1">
      <c r="A3359" s="86"/>
    </row>
    <row r="3360" spans="1:8" ht="42" customHeight="1" outlineLevel="1">
      <c r="A3360" s="748" t="s">
        <v>1222</v>
      </c>
      <c r="B3360" s="749"/>
      <c r="C3360" s="749"/>
      <c r="D3360" s="749"/>
      <c r="E3360" s="749"/>
      <c r="F3360" s="749"/>
      <c r="G3360" s="749"/>
      <c r="H3360" s="749"/>
    </row>
    <row r="3361" spans="1:8" outlineLevel="1">
      <c r="A3361" s="745"/>
      <c r="B3361" s="745"/>
      <c r="C3361" s="745"/>
      <c r="D3361" s="745"/>
      <c r="E3361" s="745"/>
      <c r="F3361" s="745"/>
      <c r="G3361" s="745"/>
      <c r="H3361" s="745"/>
    </row>
    <row r="3362" spans="1:8" ht="15.75" customHeight="1" outlineLevel="1">
      <c r="A3362" s="746" t="s">
        <v>2332</v>
      </c>
      <c r="B3362" s="746"/>
      <c r="C3362" s="746"/>
      <c r="D3362" s="746"/>
      <c r="E3362" s="746"/>
      <c r="F3362" s="746"/>
      <c r="G3362" s="746"/>
      <c r="H3362" s="746"/>
    </row>
    <row r="3363" spans="1:8" ht="16.5" outlineLevel="1" thickBot="1">
      <c r="A3363" s="87"/>
      <c r="B3363" s="666"/>
      <c r="C3363" s="231"/>
      <c r="D3363" s="231"/>
      <c r="E3363" s="231"/>
      <c r="F3363" s="231"/>
      <c r="G3363" s="231"/>
      <c r="H3363" s="231"/>
    </row>
    <row r="3364" spans="1:8" ht="15.75" customHeight="1" outlineLevel="1">
      <c r="A3364" s="750" t="s">
        <v>397</v>
      </c>
      <c r="B3364" s="753" t="s">
        <v>649</v>
      </c>
      <c r="C3364" s="756" t="s">
        <v>719</v>
      </c>
      <c r="D3364" s="756"/>
      <c r="E3364" s="756"/>
      <c r="F3364" s="756"/>
      <c r="G3364" s="757" t="s">
        <v>629</v>
      </c>
      <c r="H3364" s="759" t="s">
        <v>630</v>
      </c>
    </row>
    <row r="3365" spans="1:8" outlineLevel="1">
      <c r="A3365" s="751"/>
      <c r="B3365" s="754"/>
      <c r="C3365" s="704"/>
      <c r="D3365" s="704"/>
      <c r="E3365" s="704"/>
      <c r="F3365" s="704"/>
      <c r="G3365" s="703"/>
      <c r="H3365" s="760"/>
    </row>
    <row r="3366" spans="1:8" ht="32.25" outlineLevel="1" thickBot="1">
      <c r="A3366" s="752"/>
      <c r="B3366" s="755"/>
      <c r="C3366" s="88" t="s">
        <v>631</v>
      </c>
      <c r="D3366" s="88" t="s">
        <v>632</v>
      </c>
      <c r="E3366" s="88" t="s">
        <v>631</v>
      </c>
      <c r="F3366" s="88" t="s">
        <v>632</v>
      </c>
      <c r="G3366" s="758"/>
      <c r="H3366" s="761"/>
    </row>
    <row r="3367" spans="1:8" outlineLevel="1">
      <c r="A3367" s="89">
        <v>1</v>
      </c>
      <c r="B3367" s="604">
        <v>2</v>
      </c>
      <c r="C3367" s="90">
        <v>3</v>
      </c>
      <c r="D3367" s="90">
        <v>4</v>
      </c>
      <c r="E3367" s="90"/>
      <c r="F3367" s="90"/>
      <c r="G3367" s="91">
        <v>5</v>
      </c>
      <c r="H3367" s="604">
        <v>6</v>
      </c>
    </row>
    <row r="3368" spans="1:8" outlineLevel="1">
      <c r="A3368" s="89">
        <v>1</v>
      </c>
      <c r="B3368" s="92" t="s">
        <v>598</v>
      </c>
      <c r="C3368" s="90"/>
      <c r="D3368" s="90"/>
      <c r="E3368" s="94"/>
      <c r="F3368" s="94"/>
      <c r="G3368" s="95"/>
      <c r="H3368" s="663"/>
    </row>
    <row r="3369" spans="1:8" outlineLevel="1">
      <c r="A3369" s="96" t="s">
        <v>399</v>
      </c>
      <c r="B3369" s="237" t="s">
        <v>599</v>
      </c>
      <c r="C3369" s="97" t="s">
        <v>174</v>
      </c>
      <c r="D3369" s="97" t="s">
        <v>482</v>
      </c>
      <c r="E3369" s="94"/>
      <c r="F3369" s="94"/>
      <c r="G3369" s="94">
        <v>100</v>
      </c>
      <c r="H3369" s="79"/>
    </row>
    <row r="3370" spans="1:8" outlineLevel="1">
      <c r="A3370" s="97" t="s">
        <v>400</v>
      </c>
      <c r="B3370" s="236" t="s">
        <v>329</v>
      </c>
      <c r="C3370" s="97" t="s">
        <v>483</v>
      </c>
      <c r="D3370" s="97" t="s">
        <v>484</v>
      </c>
      <c r="E3370" s="94"/>
      <c r="F3370" s="94"/>
      <c r="G3370" s="94">
        <v>100</v>
      </c>
      <c r="H3370" s="79"/>
    </row>
    <row r="3371" spans="1:8" ht="31.5" outlineLevel="1">
      <c r="A3371" s="97" t="s">
        <v>411</v>
      </c>
      <c r="B3371" s="236" t="s">
        <v>730</v>
      </c>
      <c r="C3371" s="97" t="s">
        <v>485</v>
      </c>
      <c r="D3371" s="97" t="s">
        <v>486</v>
      </c>
      <c r="E3371" s="94"/>
      <c r="F3371" s="94"/>
      <c r="G3371" s="94">
        <v>100</v>
      </c>
      <c r="H3371" s="79"/>
    </row>
    <row r="3372" spans="1:8" ht="63" outlineLevel="1">
      <c r="A3372" s="98" t="s">
        <v>422</v>
      </c>
      <c r="B3372" s="99" t="s">
        <v>731</v>
      </c>
      <c r="C3372" s="97" t="s">
        <v>487</v>
      </c>
      <c r="D3372" s="97" t="s">
        <v>2103</v>
      </c>
      <c r="E3372" s="94"/>
      <c r="F3372" s="94"/>
      <c r="G3372" s="94">
        <v>100</v>
      </c>
      <c r="H3372" s="79"/>
    </row>
    <row r="3373" spans="1:8" ht="31.5" outlineLevel="1">
      <c r="A3373" s="98" t="s">
        <v>732</v>
      </c>
      <c r="B3373" s="99" t="s">
        <v>733</v>
      </c>
      <c r="C3373" s="97" t="s">
        <v>46</v>
      </c>
      <c r="D3373" s="97" t="s">
        <v>45</v>
      </c>
      <c r="E3373" s="94"/>
      <c r="F3373" s="94"/>
      <c r="G3373" s="94">
        <v>100</v>
      </c>
      <c r="H3373" s="79"/>
    </row>
    <row r="3374" spans="1:8" outlineLevel="1">
      <c r="A3374" s="98" t="s">
        <v>734</v>
      </c>
      <c r="B3374" s="99" t="s">
        <v>735</v>
      </c>
      <c r="C3374" s="97" t="s">
        <v>485</v>
      </c>
      <c r="D3374" s="97" t="s">
        <v>46</v>
      </c>
      <c r="E3374" s="94"/>
      <c r="F3374" s="94"/>
      <c r="G3374" s="94">
        <v>100</v>
      </c>
      <c r="H3374" s="79"/>
    </row>
    <row r="3375" spans="1:8" outlineLevel="1">
      <c r="A3375" s="100">
        <v>2</v>
      </c>
      <c r="B3375" s="101" t="s">
        <v>440</v>
      </c>
      <c r="C3375" s="97"/>
      <c r="D3375" s="97"/>
      <c r="E3375" s="94"/>
      <c r="F3375" s="94"/>
      <c r="G3375" s="94"/>
      <c r="H3375" s="79"/>
    </row>
    <row r="3376" spans="1:8" ht="31.5" outlineLevel="1">
      <c r="A3376" s="98" t="s">
        <v>402</v>
      </c>
      <c r="B3376" s="99" t="s">
        <v>736</v>
      </c>
      <c r="C3376" s="97" t="s">
        <v>46</v>
      </c>
      <c r="D3376" s="97" t="s">
        <v>45</v>
      </c>
      <c r="E3376" s="94"/>
      <c r="F3376" s="94"/>
      <c r="G3376" s="94">
        <v>100</v>
      </c>
      <c r="H3376" s="79"/>
    </row>
    <row r="3377" spans="1:8" ht="63" outlineLevel="1">
      <c r="A3377" s="98" t="s">
        <v>403</v>
      </c>
      <c r="B3377" s="99" t="s">
        <v>641</v>
      </c>
      <c r="C3377" s="97" t="s">
        <v>46</v>
      </c>
      <c r="D3377" s="97" t="s">
        <v>47</v>
      </c>
      <c r="E3377" s="94"/>
      <c r="F3377" s="94"/>
      <c r="G3377" s="94">
        <v>100</v>
      </c>
      <c r="H3377" s="79"/>
    </row>
    <row r="3378" spans="1:8" ht="31.5" outlineLevel="1">
      <c r="A3378" s="98" t="s">
        <v>404</v>
      </c>
      <c r="B3378" s="99" t="s">
        <v>642</v>
      </c>
      <c r="C3378" s="97" t="s">
        <v>47</v>
      </c>
      <c r="D3378" s="97" t="s">
        <v>48</v>
      </c>
      <c r="E3378" s="94"/>
      <c r="F3378" s="94"/>
      <c r="G3378" s="94">
        <v>100</v>
      </c>
      <c r="H3378" s="79"/>
    </row>
    <row r="3379" spans="1:8" ht="47.25" outlineLevel="1">
      <c r="A3379" s="100">
        <v>3</v>
      </c>
      <c r="B3379" s="101" t="s">
        <v>313</v>
      </c>
      <c r="C3379" s="97"/>
      <c r="D3379" s="97"/>
      <c r="E3379" s="94"/>
      <c r="F3379" s="94"/>
      <c r="G3379" s="94"/>
      <c r="H3379" s="79"/>
    </row>
    <row r="3380" spans="1:8" ht="31.5" outlineLevel="1">
      <c r="A3380" s="98" t="s">
        <v>441</v>
      </c>
      <c r="B3380" s="99" t="s">
        <v>314</v>
      </c>
      <c r="C3380" s="97" t="s">
        <v>48</v>
      </c>
      <c r="D3380" s="97" t="s">
        <v>47</v>
      </c>
      <c r="E3380" s="94"/>
      <c r="F3380" s="94"/>
      <c r="G3380" s="94">
        <v>100</v>
      </c>
      <c r="H3380" s="79"/>
    </row>
    <row r="3381" spans="1:8" outlineLevel="1">
      <c r="A3381" s="98" t="s">
        <v>359</v>
      </c>
      <c r="B3381" s="99" t="s">
        <v>315</v>
      </c>
      <c r="C3381" s="97" t="s">
        <v>48</v>
      </c>
      <c r="D3381" s="97" t="s">
        <v>49</v>
      </c>
      <c r="E3381" s="94"/>
      <c r="F3381" s="94"/>
      <c r="G3381" s="94">
        <v>100</v>
      </c>
      <c r="H3381" s="79"/>
    </row>
    <row r="3382" spans="1:8" outlineLevel="1">
      <c r="A3382" s="98" t="s">
        <v>361</v>
      </c>
      <c r="B3382" s="99" t="s">
        <v>316</v>
      </c>
      <c r="C3382" s="97" t="s">
        <v>49</v>
      </c>
      <c r="D3382" s="97" t="s">
        <v>50</v>
      </c>
      <c r="E3382" s="94"/>
      <c r="F3382" s="94"/>
      <c r="G3382" s="94">
        <v>100</v>
      </c>
      <c r="H3382" s="79"/>
    </row>
    <row r="3383" spans="1:8" outlineLevel="1">
      <c r="A3383" s="98" t="s">
        <v>317</v>
      </c>
      <c r="B3383" s="99" t="s">
        <v>318</v>
      </c>
      <c r="C3383" s="97" t="s">
        <v>50</v>
      </c>
      <c r="D3383" s="97" t="s">
        <v>51</v>
      </c>
      <c r="E3383" s="94"/>
      <c r="F3383" s="94"/>
      <c r="G3383" s="94">
        <v>100</v>
      </c>
      <c r="H3383" s="79"/>
    </row>
    <row r="3384" spans="1:8" outlineLevel="1">
      <c r="A3384" s="98" t="s">
        <v>319</v>
      </c>
      <c r="B3384" s="99" t="s">
        <v>320</v>
      </c>
      <c r="C3384" s="97" t="s">
        <v>51</v>
      </c>
      <c r="D3384" s="97" t="s">
        <v>52</v>
      </c>
      <c r="E3384" s="94"/>
      <c r="F3384" s="94"/>
      <c r="G3384" s="94">
        <v>100</v>
      </c>
      <c r="H3384" s="79"/>
    </row>
    <row r="3385" spans="1:8" outlineLevel="1">
      <c r="A3385" s="100">
        <v>4</v>
      </c>
      <c r="B3385" s="101" t="s">
        <v>623</v>
      </c>
      <c r="C3385" s="97"/>
      <c r="D3385" s="97"/>
      <c r="E3385" s="94"/>
      <c r="F3385" s="94"/>
      <c r="G3385" s="94"/>
      <c r="H3385" s="79"/>
    </row>
    <row r="3386" spans="1:8" ht="31.5" outlineLevel="1">
      <c r="A3386" s="97" t="s">
        <v>406</v>
      </c>
      <c r="B3386" s="236" t="s">
        <v>321</v>
      </c>
      <c r="C3386" s="97" t="s">
        <v>52</v>
      </c>
      <c r="D3386" s="97" t="s">
        <v>52</v>
      </c>
      <c r="E3386" s="94"/>
      <c r="F3386" s="94"/>
      <c r="G3386" s="94">
        <v>100</v>
      </c>
      <c r="H3386" s="79"/>
    </row>
    <row r="3387" spans="1:8" ht="63" outlineLevel="1">
      <c r="A3387" s="97" t="s">
        <v>407</v>
      </c>
      <c r="B3387" s="236" t="s">
        <v>621</v>
      </c>
      <c r="C3387" s="97" t="s">
        <v>52</v>
      </c>
      <c r="D3387" s="97" t="s">
        <v>53</v>
      </c>
      <c r="E3387" s="94"/>
      <c r="F3387" s="94"/>
      <c r="G3387" s="94">
        <v>100</v>
      </c>
      <c r="H3387" s="79"/>
    </row>
    <row r="3388" spans="1:8" ht="31.5" outlineLevel="1">
      <c r="A3388" s="97" t="s">
        <v>408</v>
      </c>
      <c r="B3388" s="236" t="s">
        <v>764</v>
      </c>
      <c r="C3388" s="97" t="s">
        <v>52</v>
      </c>
      <c r="D3388" s="97" t="s">
        <v>53</v>
      </c>
      <c r="E3388" s="94"/>
      <c r="F3388" s="94"/>
      <c r="G3388" s="94">
        <v>100</v>
      </c>
      <c r="H3388" s="79"/>
    </row>
    <row r="3389" spans="1:8" ht="31.5" outlineLevel="1">
      <c r="A3389" s="97" t="s">
        <v>222</v>
      </c>
      <c r="B3389" s="236" t="s">
        <v>765</v>
      </c>
      <c r="C3389" s="97" t="s">
        <v>53</v>
      </c>
      <c r="D3389" s="97" t="s">
        <v>54</v>
      </c>
      <c r="E3389" s="94"/>
      <c r="F3389" s="94"/>
      <c r="G3389" s="94">
        <v>100</v>
      </c>
      <c r="H3389" s="79"/>
    </row>
    <row r="3390" spans="1:8" ht="15" customHeight="1" outlineLevel="1">
      <c r="G3390" s="154" t="s">
        <v>974</v>
      </c>
      <c r="H3390" s="154" t="s">
        <v>378</v>
      </c>
    </row>
    <row r="3391" spans="1:8" outlineLevel="1">
      <c r="H3391" s="154" t="s">
        <v>709</v>
      </c>
    </row>
    <row r="3392" spans="1:8" outlineLevel="1">
      <c r="H3392" s="154" t="s">
        <v>266</v>
      </c>
    </row>
    <row r="3393" spans="1:8" outlineLevel="1">
      <c r="H3393" s="154"/>
    </row>
    <row r="3394" spans="1:8" ht="15.75" customHeight="1" outlineLevel="1">
      <c r="A3394" s="742" t="s">
        <v>628</v>
      </c>
      <c r="B3394" s="742"/>
      <c r="C3394" s="742"/>
      <c r="D3394" s="742"/>
      <c r="E3394" s="742"/>
      <c r="F3394" s="742"/>
      <c r="G3394" s="742"/>
      <c r="H3394" s="742"/>
    </row>
    <row r="3395" spans="1:8" ht="15.75" customHeight="1" outlineLevel="1">
      <c r="A3395" s="742" t="s">
        <v>455</v>
      </c>
      <c r="B3395" s="742"/>
      <c r="C3395" s="742"/>
      <c r="D3395" s="742"/>
      <c r="E3395" s="742"/>
      <c r="F3395" s="742"/>
      <c r="G3395" s="742"/>
      <c r="H3395" s="742"/>
    </row>
    <row r="3396" spans="1:8" outlineLevel="1">
      <c r="H3396" s="154" t="s">
        <v>322</v>
      </c>
    </row>
    <row r="3397" spans="1:8" outlineLevel="1">
      <c r="H3397" s="154" t="s">
        <v>323</v>
      </c>
    </row>
    <row r="3398" spans="1:8" outlineLevel="1">
      <c r="H3398" s="154" t="s">
        <v>324</v>
      </c>
    </row>
    <row r="3399" spans="1:8" outlineLevel="1">
      <c r="H3399" s="230" t="s">
        <v>325</v>
      </c>
    </row>
    <row r="3400" spans="1:8" outlineLevel="1">
      <c r="H3400" s="154" t="s">
        <v>2331</v>
      </c>
    </row>
    <row r="3401" spans="1:8" outlineLevel="1">
      <c r="H3401" s="154" t="s">
        <v>261</v>
      </c>
    </row>
    <row r="3402" spans="1:8" outlineLevel="1">
      <c r="A3402" s="86"/>
    </row>
    <row r="3403" spans="1:8" ht="42" customHeight="1" outlineLevel="1">
      <c r="A3403" s="748" t="s">
        <v>1223</v>
      </c>
      <c r="B3403" s="749"/>
      <c r="C3403" s="749"/>
      <c r="D3403" s="749"/>
      <c r="E3403" s="749"/>
      <c r="F3403" s="749"/>
      <c r="G3403" s="749"/>
      <c r="H3403" s="749"/>
    </row>
    <row r="3404" spans="1:8" outlineLevel="1">
      <c r="A3404" s="745"/>
      <c r="B3404" s="745"/>
      <c r="C3404" s="745"/>
      <c r="D3404" s="745"/>
      <c r="E3404" s="745"/>
      <c r="F3404" s="745"/>
      <c r="G3404" s="745"/>
      <c r="H3404" s="745"/>
    </row>
    <row r="3405" spans="1:8" ht="15.75" customHeight="1" outlineLevel="1">
      <c r="A3405" s="746" t="s">
        <v>2332</v>
      </c>
      <c r="B3405" s="746"/>
      <c r="C3405" s="746"/>
      <c r="D3405" s="746"/>
      <c r="E3405" s="746"/>
      <c r="F3405" s="746"/>
      <c r="G3405" s="746"/>
      <c r="H3405" s="746"/>
    </row>
    <row r="3406" spans="1:8" ht="16.5" outlineLevel="1" thickBot="1">
      <c r="A3406" s="87"/>
      <c r="B3406" s="666"/>
      <c r="C3406" s="231"/>
      <c r="D3406" s="231"/>
      <c r="E3406" s="231"/>
      <c r="F3406" s="231"/>
      <c r="G3406" s="231"/>
      <c r="H3406" s="231"/>
    </row>
    <row r="3407" spans="1:8" ht="15.75" customHeight="1" outlineLevel="1">
      <c r="A3407" s="750" t="s">
        <v>397</v>
      </c>
      <c r="B3407" s="753" t="s">
        <v>649</v>
      </c>
      <c r="C3407" s="756" t="s">
        <v>719</v>
      </c>
      <c r="D3407" s="756"/>
      <c r="E3407" s="756"/>
      <c r="F3407" s="756"/>
      <c r="G3407" s="757" t="s">
        <v>629</v>
      </c>
      <c r="H3407" s="759" t="s">
        <v>630</v>
      </c>
    </row>
    <row r="3408" spans="1:8" outlineLevel="1">
      <c r="A3408" s="751"/>
      <c r="B3408" s="754"/>
      <c r="C3408" s="704"/>
      <c r="D3408" s="704"/>
      <c r="E3408" s="704"/>
      <c r="F3408" s="704"/>
      <c r="G3408" s="703"/>
      <c r="H3408" s="760"/>
    </row>
    <row r="3409" spans="1:8" ht="32.25" outlineLevel="1" thickBot="1">
      <c r="A3409" s="752"/>
      <c r="B3409" s="755"/>
      <c r="C3409" s="88" t="s">
        <v>631</v>
      </c>
      <c r="D3409" s="88" t="s">
        <v>632</v>
      </c>
      <c r="E3409" s="88" t="s">
        <v>631</v>
      </c>
      <c r="F3409" s="88" t="s">
        <v>632</v>
      </c>
      <c r="G3409" s="758"/>
      <c r="H3409" s="761"/>
    </row>
    <row r="3410" spans="1:8" outlineLevel="1">
      <c r="A3410" s="89">
        <v>1</v>
      </c>
      <c r="B3410" s="604">
        <v>2</v>
      </c>
      <c r="C3410" s="90">
        <v>3</v>
      </c>
      <c r="D3410" s="90">
        <v>4</v>
      </c>
      <c r="E3410" s="90"/>
      <c r="F3410" s="90"/>
      <c r="G3410" s="91">
        <v>5</v>
      </c>
      <c r="H3410" s="604">
        <v>6</v>
      </c>
    </row>
    <row r="3411" spans="1:8" outlineLevel="1">
      <c r="A3411" s="89">
        <v>1</v>
      </c>
      <c r="B3411" s="92" t="s">
        <v>598</v>
      </c>
      <c r="C3411" s="90"/>
      <c r="D3411" s="90"/>
      <c r="E3411" s="94"/>
      <c r="F3411" s="94"/>
      <c r="G3411" s="95"/>
      <c r="H3411" s="663"/>
    </row>
    <row r="3412" spans="1:8" outlineLevel="1">
      <c r="A3412" s="96" t="s">
        <v>399</v>
      </c>
      <c r="B3412" s="237" t="s">
        <v>599</v>
      </c>
      <c r="C3412" s="97" t="s">
        <v>174</v>
      </c>
      <c r="D3412" s="97" t="s">
        <v>482</v>
      </c>
      <c r="E3412" s="94"/>
      <c r="F3412" s="94"/>
      <c r="G3412" s="94">
        <v>100</v>
      </c>
      <c r="H3412" s="79"/>
    </row>
    <row r="3413" spans="1:8" outlineLevel="1">
      <c r="A3413" s="97" t="s">
        <v>400</v>
      </c>
      <c r="B3413" s="236" t="s">
        <v>329</v>
      </c>
      <c r="C3413" s="97" t="s">
        <v>483</v>
      </c>
      <c r="D3413" s="97" t="s">
        <v>484</v>
      </c>
      <c r="E3413" s="94"/>
      <c r="F3413" s="94"/>
      <c r="G3413" s="94">
        <v>100</v>
      </c>
      <c r="H3413" s="79"/>
    </row>
    <row r="3414" spans="1:8" ht="31.5" outlineLevel="1">
      <c r="A3414" s="97" t="s">
        <v>411</v>
      </c>
      <c r="B3414" s="236" t="s">
        <v>730</v>
      </c>
      <c r="C3414" s="97" t="s">
        <v>485</v>
      </c>
      <c r="D3414" s="97" t="s">
        <v>486</v>
      </c>
      <c r="E3414" s="94"/>
      <c r="F3414" s="94"/>
      <c r="G3414" s="94">
        <v>100</v>
      </c>
      <c r="H3414" s="79"/>
    </row>
    <row r="3415" spans="1:8" ht="63" outlineLevel="1">
      <c r="A3415" s="98" t="s">
        <v>422</v>
      </c>
      <c r="B3415" s="99" t="s">
        <v>731</v>
      </c>
      <c r="C3415" s="97" t="s">
        <v>487</v>
      </c>
      <c r="D3415" s="97" t="s">
        <v>2103</v>
      </c>
      <c r="E3415" s="94"/>
      <c r="F3415" s="94"/>
      <c r="G3415" s="94">
        <v>100</v>
      </c>
      <c r="H3415" s="79"/>
    </row>
    <row r="3416" spans="1:8" ht="31.5" outlineLevel="1">
      <c r="A3416" s="98" t="s">
        <v>732</v>
      </c>
      <c r="B3416" s="99" t="s">
        <v>733</v>
      </c>
      <c r="C3416" s="97" t="s">
        <v>46</v>
      </c>
      <c r="D3416" s="97" t="s">
        <v>45</v>
      </c>
      <c r="E3416" s="94"/>
      <c r="F3416" s="94"/>
      <c r="G3416" s="94">
        <v>100</v>
      </c>
      <c r="H3416" s="79"/>
    </row>
    <row r="3417" spans="1:8" outlineLevel="1">
      <c r="A3417" s="98" t="s">
        <v>734</v>
      </c>
      <c r="B3417" s="99" t="s">
        <v>735</v>
      </c>
      <c r="C3417" s="97" t="s">
        <v>485</v>
      </c>
      <c r="D3417" s="97" t="s">
        <v>46</v>
      </c>
      <c r="E3417" s="94"/>
      <c r="F3417" s="94"/>
      <c r="G3417" s="94">
        <v>100</v>
      </c>
      <c r="H3417" s="79"/>
    </row>
    <row r="3418" spans="1:8" outlineLevel="1">
      <c r="A3418" s="100">
        <v>2</v>
      </c>
      <c r="B3418" s="101" t="s">
        <v>440</v>
      </c>
      <c r="C3418" s="97"/>
      <c r="D3418" s="97"/>
      <c r="E3418" s="94"/>
      <c r="F3418" s="94"/>
      <c r="G3418" s="94"/>
      <c r="H3418" s="79"/>
    </row>
    <row r="3419" spans="1:8" ht="31.5" outlineLevel="1">
      <c r="A3419" s="98" t="s">
        <v>402</v>
      </c>
      <c r="B3419" s="99" t="s">
        <v>736</v>
      </c>
      <c r="C3419" s="97" t="s">
        <v>46</v>
      </c>
      <c r="D3419" s="97" t="s">
        <v>45</v>
      </c>
      <c r="E3419" s="94"/>
      <c r="F3419" s="94"/>
      <c r="G3419" s="94">
        <v>100</v>
      </c>
      <c r="H3419" s="79"/>
    </row>
    <row r="3420" spans="1:8" ht="63" outlineLevel="1">
      <c r="A3420" s="98" t="s">
        <v>403</v>
      </c>
      <c r="B3420" s="99" t="s">
        <v>641</v>
      </c>
      <c r="C3420" s="97" t="s">
        <v>46</v>
      </c>
      <c r="D3420" s="97" t="s">
        <v>47</v>
      </c>
      <c r="E3420" s="94"/>
      <c r="F3420" s="94"/>
      <c r="G3420" s="94">
        <v>100</v>
      </c>
      <c r="H3420" s="79"/>
    </row>
    <row r="3421" spans="1:8" ht="31.5" outlineLevel="1">
      <c r="A3421" s="98" t="s">
        <v>404</v>
      </c>
      <c r="B3421" s="99" t="s">
        <v>642</v>
      </c>
      <c r="C3421" s="97" t="s">
        <v>47</v>
      </c>
      <c r="D3421" s="97" t="s">
        <v>48</v>
      </c>
      <c r="E3421" s="94"/>
      <c r="F3421" s="94"/>
      <c r="G3421" s="94">
        <v>100</v>
      </c>
      <c r="H3421" s="79"/>
    </row>
    <row r="3422" spans="1:8" ht="47.25" outlineLevel="1">
      <c r="A3422" s="100">
        <v>3</v>
      </c>
      <c r="B3422" s="101" t="s">
        <v>313</v>
      </c>
      <c r="C3422" s="97"/>
      <c r="D3422" s="97"/>
      <c r="E3422" s="94"/>
      <c r="F3422" s="94"/>
      <c r="G3422" s="94"/>
      <c r="H3422" s="79"/>
    </row>
    <row r="3423" spans="1:8" ht="31.5" outlineLevel="1">
      <c r="A3423" s="98" t="s">
        <v>441</v>
      </c>
      <c r="B3423" s="99" t="s">
        <v>314</v>
      </c>
      <c r="C3423" s="97" t="s">
        <v>48</v>
      </c>
      <c r="D3423" s="97" t="s">
        <v>47</v>
      </c>
      <c r="E3423" s="94"/>
      <c r="F3423" s="94"/>
      <c r="G3423" s="94">
        <v>100</v>
      </c>
      <c r="H3423" s="79"/>
    </row>
    <row r="3424" spans="1:8" outlineLevel="1">
      <c r="A3424" s="98" t="s">
        <v>359</v>
      </c>
      <c r="B3424" s="99" t="s">
        <v>315</v>
      </c>
      <c r="C3424" s="97" t="s">
        <v>48</v>
      </c>
      <c r="D3424" s="97" t="s">
        <v>49</v>
      </c>
      <c r="E3424" s="94"/>
      <c r="F3424" s="94"/>
      <c r="G3424" s="94">
        <v>100</v>
      </c>
      <c r="H3424" s="79"/>
    </row>
    <row r="3425" spans="1:8" outlineLevel="1">
      <c r="A3425" s="98" t="s">
        <v>361</v>
      </c>
      <c r="B3425" s="99" t="s">
        <v>316</v>
      </c>
      <c r="C3425" s="97" t="s">
        <v>49</v>
      </c>
      <c r="D3425" s="97" t="s">
        <v>50</v>
      </c>
      <c r="E3425" s="94"/>
      <c r="F3425" s="94"/>
      <c r="G3425" s="94">
        <v>100</v>
      </c>
      <c r="H3425" s="79"/>
    </row>
    <row r="3426" spans="1:8" outlineLevel="1">
      <c r="A3426" s="98" t="s">
        <v>317</v>
      </c>
      <c r="B3426" s="99" t="s">
        <v>318</v>
      </c>
      <c r="C3426" s="97" t="s">
        <v>50</v>
      </c>
      <c r="D3426" s="97" t="s">
        <v>51</v>
      </c>
      <c r="E3426" s="94"/>
      <c r="F3426" s="94"/>
      <c r="G3426" s="94">
        <v>100</v>
      </c>
      <c r="H3426" s="79"/>
    </row>
    <row r="3427" spans="1:8" outlineLevel="1">
      <c r="A3427" s="98" t="s">
        <v>319</v>
      </c>
      <c r="B3427" s="99" t="s">
        <v>320</v>
      </c>
      <c r="C3427" s="97" t="s">
        <v>51</v>
      </c>
      <c r="D3427" s="97" t="s">
        <v>52</v>
      </c>
      <c r="E3427" s="94"/>
      <c r="F3427" s="94"/>
      <c r="G3427" s="94">
        <v>100</v>
      </c>
      <c r="H3427" s="79"/>
    </row>
    <row r="3428" spans="1:8" outlineLevel="1">
      <c r="A3428" s="100">
        <v>4</v>
      </c>
      <c r="B3428" s="101" t="s">
        <v>623</v>
      </c>
      <c r="C3428" s="97"/>
      <c r="D3428" s="97"/>
      <c r="E3428" s="94"/>
      <c r="F3428" s="94"/>
      <c r="G3428" s="94"/>
      <c r="H3428" s="79"/>
    </row>
    <row r="3429" spans="1:8" ht="31.5" outlineLevel="1">
      <c r="A3429" s="97" t="s">
        <v>406</v>
      </c>
      <c r="B3429" s="236" t="s">
        <v>321</v>
      </c>
      <c r="C3429" s="97" t="s">
        <v>52</v>
      </c>
      <c r="D3429" s="97" t="s">
        <v>52</v>
      </c>
      <c r="E3429" s="94"/>
      <c r="F3429" s="94"/>
      <c r="G3429" s="94">
        <v>100</v>
      </c>
      <c r="H3429" s="79"/>
    </row>
    <row r="3430" spans="1:8" ht="63" outlineLevel="1">
      <c r="A3430" s="97" t="s">
        <v>407</v>
      </c>
      <c r="B3430" s="236" t="s">
        <v>621</v>
      </c>
      <c r="C3430" s="97" t="s">
        <v>52</v>
      </c>
      <c r="D3430" s="97" t="s">
        <v>53</v>
      </c>
      <c r="E3430" s="94"/>
      <c r="F3430" s="94"/>
      <c r="G3430" s="94">
        <v>100</v>
      </c>
      <c r="H3430" s="79"/>
    </row>
    <row r="3431" spans="1:8" ht="31.5" outlineLevel="1">
      <c r="A3431" s="97" t="s">
        <v>408</v>
      </c>
      <c r="B3431" s="236" t="s">
        <v>764</v>
      </c>
      <c r="C3431" s="97" t="s">
        <v>52</v>
      </c>
      <c r="D3431" s="97" t="s">
        <v>53</v>
      </c>
      <c r="E3431" s="94"/>
      <c r="F3431" s="94"/>
      <c r="G3431" s="94">
        <v>100</v>
      </c>
      <c r="H3431" s="79"/>
    </row>
    <row r="3432" spans="1:8" ht="31.5" outlineLevel="1">
      <c r="A3432" s="97" t="s">
        <v>222</v>
      </c>
      <c r="B3432" s="236" t="s">
        <v>765</v>
      </c>
      <c r="C3432" s="97" t="s">
        <v>53</v>
      </c>
      <c r="D3432" s="97" t="s">
        <v>54</v>
      </c>
      <c r="E3432" s="94"/>
      <c r="F3432" s="94"/>
      <c r="G3432" s="94">
        <v>100</v>
      </c>
      <c r="H3432" s="79"/>
    </row>
    <row r="3433" spans="1:8" ht="15" customHeight="1" outlineLevel="1">
      <c r="G3433" s="154" t="s">
        <v>975</v>
      </c>
      <c r="H3433" s="154" t="s">
        <v>378</v>
      </c>
    </row>
    <row r="3434" spans="1:8" outlineLevel="1">
      <c r="H3434" s="154" t="s">
        <v>709</v>
      </c>
    </row>
    <row r="3435" spans="1:8" outlineLevel="1">
      <c r="H3435" s="154" t="s">
        <v>266</v>
      </c>
    </row>
    <row r="3436" spans="1:8" outlineLevel="1">
      <c r="H3436" s="154"/>
    </row>
    <row r="3437" spans="1:8" ht="15.75" customHeight="1" outlineLevel="1">
      <c r="A3437" s="742" t="s">
        <v>628</v>
      </c>
      <c r="B3437" s="742"/>
      <c r="C3437" s="742"/>
      <c r="D3437" s="742"/>
      <c r="E3437" s="742"/>
      <c r="F3437" s="742"/>
      <c r="G3437" s="742"/>
      <c r="H3437" s="742"/>
    </row>
    <row r="3438" spans="1:8" ht="15.75" customHeight="1" outlineLevel="1">
      <c r="A3438" s="742" t="s">
        <v>455</v>
      </c>
      <c r="B3438" s="742"/>
      <c r="C3438" s="742"/>
      <c r="D3438" s="742"/>
      <c r="E3438" s="742"/>
      <c r="F3438" s="742"/>
      <c r="G3438" s="742"/>
      <c r="H3438" s="742"/>
    </row>
    <row r="3439" spans="1:8" outlineLevel="1">
      <c r="H3439" s="154" t="s">
        <v>322</v>
      </c>
    </row>
    <row r="3440" spans="1:8" outlineLevel="1">
      <c r="H3440" s="154" t="s">
        <v>323</v>
      </c>
    </row>
    <row r="3441" spans="1:8" outlineLevel="1">
      <c r="H3441" s="154" t="s">
        <v>324</v>
      </c>
    </row>
    <row r="3442" spans="1:8" outlineLevel="1">
      <c r="H3442" s="230" t="s">
        <v>325</v>
      </c>
    </row>
    <row r="3443" spans="1:8" outlineLevel="1">
      <c r="H3443" s="154" t="s">
        <v>2331</v>
      </c>
    </row>
    <row r="3444" spans="1:8" outlineLevel="1">
      <c r="H3444" s="154" t="s">
        <v>261</v>
      </c>
    </row>
    <row r="3445" spans="1:8" outlineLevel="1">
      <c r="A3445" s="86"/>
    </row>
    <row r="3446" spans="1:8" ht="42" customHeight="1" outlineLevel="1">
      <c r="A3446" s="748" t="s">
        <v>1224</v>
      </c>
      <c r="B3446" s="749"/>
      <c r="C3446" s="749"/>
      <c r="D3446" s="749"/>
      <c r="E3446" s="749"/>
      <c r="F3446" s="749"/>
      <c r="G3446" s="749"/>
      <c r="H3446" s="749"/>
    </row>
    <row r="3447" spans="1:8" outlineLevel="1">
      <c r="A3447" s="745"/>
      <c r="B3447" s="745"/>
      <c r="C3447" s="745"/>
      <c r="D3447" s="745"/>
      <c r="E3447" s="745"/>
      <c r="F3447" s="745"/>
      <c r="G3447" s="745"/>
      <c r="H3447" s="745"/>
    </row>
    <row r="3448" spans="1:8" ht="15.75" customHeight="1" outlineLevel="1">
      <c r="A3448" s="746" t="s">
        <v>2332</v>
      </c>
      <c r="B3448" s="746"/>
      <c r="C3448" s="746"/>
      <c r="D3448" s="746"/>
      <c r="E3448" s="746"/>
      <c r="F3448" s="746"/>
      <c r="G3448" s="746"/>
      <c r="H3448" s="746"/>
    </row>
    <row r="3449" spans="1:8" ht="16.5" outlineLevel="1" thickBot="1">
      <c r="A3449" s="87"/>
      <c r="B3449" s="666"/>
      <c r="C3449" s="231"/>
      <c r="D3449" s="231"/>
      <c r="E3449" s="231"/>
      <c r="F3449" s="231"/>
      <c r="G3449" s="231"/>
      <c r="H3449" s="231"/>
    </row>
    <row r="3450" spans="1:8" ht="15.75" customHeight="1" outlineLevel="1">
      <c r="A3450" s="750" t="s">
        <v>397</v>
      </c>
      <c r="B3450" s="753" t="s">
        <v>649</v>
      </c>
      <c r="C3450" s="756" t="s">
        <v>719</v>
      </c>
      <c r="D3450" s="756"/>
      <c r="E3450" s="756"/>
      <c r="F3450" s="756"/>
      <c r="G3450" s="757" t="s">
        <v>629</v>
      </c>
      <c r="H3450" s="759" t="s">
        <v>630</v>
      </c>
    </row>
    <row r="3451" spans="1:8" outlineLevel="1">
      <c r="A3451" s="751"/>
      <c r="B3451" s="754"/>
      <c r="C3451" s="704"/>
      <c r="D3451" s="704"/>
      <c r="E3451" s="704"/>
      <c r="F3451" s="704"/>
      <c r="G3451" s="703"/>
      <c r="H3451" s="760"/>
    </row>
    <row r="3452" spans="1:8" ht="32.25" outlineLevel="1" thickBot="1">
      <c r="A3452" s="752"/>
      <c r="B3452" s="755"/>
      <c r="C3452" s="88" t="s">
        <v>631</v>
      </c>
      <c r="D3452" s="88" t="s">
        <v>632</v>
      </c>
      <c r="E3452" s="88" t="s">
        <v>631</v>
      </c>
      <c r="F3452" s="88" t="s">
        <v>632</v>
      </c>
      <c r="G3452" s="758"/>
      <c r="H3452" s="761"/>
    </row>
    <row r="3453" spans="1:8" outlineLevel="1">
      <c r="A3453" s="89">
        <v>1</v>
      </c>
      <c r="B3453" s="604">
        <v>2</v>
      </c>
      <c r="C3453" s="90">
        <v>3</v>
      </c>
      <c r="D3453" s="90">
        <v>4</v>
      </c>
      <c r="E3453" s="90"/>
      <c r="F3453" s="90"/>
      <c r="G3453" s="91">
        <v>5</v>
      </c>
      <c r="H3453" s="604">
        <v>6</v>
      </c>
    </row>
    <row r="3454" spans="1:8" outlineLevel="1">
      <c r="A3454" s="89">
        <v>1</v>
      </c>
      <c r="B3454" s="92" t="s">
        <v>598</v>
      </c>
      <c r="C3454" s="90"/>
      <c r="D3454" s="90"/>
      <c r="E3454" s="94"/>
      <c r="F3454" s="94"/>
      <c r="G3454" s="95"/>
      <c r="H3454" s="663"/>
    </row>
    <row r="3455" spans="1:8" outlineLevel="1">
      <c r="A3455" s="96" t="s">
        <v>399</v>
      </c>
      <c r="B3455" s="237" t="s">
        <v>599</v>
      </c>
      <c r="C3455" s="97" t="s">
        <v>174</v>
      </c>
      <c r="D3455" s="97" t="s">
        <v>482</v>
      </c>
      <c r="E3455" s="94"/>
      <c r="F3455" s="94"/>
      <c r="G3455" s="94">
        <v>100</v>
      </c>
      <c r="H3455" s="79"/>
    </row>
    <row r="3456" spans="1:8" outlineLevel="1">
      <c r="A3456" s="97" t="s">
        <v>400</v>
      </c>
      <c r="B3456" s="236" t="s">
        <v>329</v>
      </c>
      <c r="C3456" s="97" t="s">
        <v>483</v>
      </c>
      <c r="D3456" s="97" t="s">
        <v>484</v>
      </c>
      <c r="E3456" s="94"/>
      <c r="F3456" s="94"/>
      <c r="G3456" s="94">
        <v>100</v>
      </c>
      <c r="H3456" s="79"/>
    </row>
    <row r="3457" spans="1:8" ht="31.5" outlineLevel="1">
      <c r="A3457" s="97" t="s">
        <v>411</v>
      </c>
      <c r="B3457" s="236" t="s">
        <v>730</v>
      </c>
      <c r="C3457" s="97" t="s">
        <v>485</v>
      </c>
      <c r="D3457" s="97" t="s">
        <v>486</v>
      </c>
      <c r="E3457" s="94"/>
      <c r="F3457" s="94"/>
      <c r="G3457" s="94">
        <v>100</v>
      </c>
      <c r="H3457" s="79"/>
    </row>
    <row r="3458" spans="1:8" ht="63" outlineLevel="1">
      <c r="A3458" s="98" t="s">
        <v>422</v>
      </c>
      <c r="B3458" s="99" t="s">
        <v>731</v>
      </c>
      <c r="C3458" s="97" t="s">
        <v>487</v>
      </c>
      <c r="D3458" s="97" t="s">
        <v>2103</v>
      </c>
      <c r="E3458" s="94"/>
      <c r="F3458" s="94"/>
      <c r="G3458" s="94">
        <v>100</v>
      </c>
      <c r="H3458" s="79"/>
    </row>
    <row r="3459" spans="1:8" ht="31.5" outlineLevel="1">
      <c r="A3459" s="98" t="s">
        <v>732</v>
      </c>
      <c r="B3459" s="99" t="s">
        <v>733</v>
      </c>
      <c r="C3459" s="97" t="s">
        <v>46</v>
      </c>
      <c r="D3459" s="97" t="s">
        <v>45</v>
      </c>
      <c r="E3459" s="94"/>
      <c r="F3459" s="94"/>
      <c r="G3459" s="94">
        <v>100</v>
      </c>
      <c r="H3459" s="79"/>
    </row>
    <row r="3460" spans="1:8" outlineLevel="1">
      <c r="A3460" s="98" t="s">
        <v>734</v>
      </c>
      <c r="B3460" s="99" t="s">
        <v>735</v>
      </c>
      <c r="C3460" s="97" t="s">
        <v>485</v>
      </c>
      <c r="D3460" s="97" t="s">
        <v>46</v>
      </c>
      <c r="E3460" s="94"/>
      <c r="F3460" s="94"/>
      <c r="G3460" s="94">
        <v>100</v>
      </c>
      <c r="H3460" s="79"/>
    </row>
    <row r="3461" spans="1:8" outlineLevel="1">
      <c r="A3461" s="100">
        <v>2</v>
      </c>
      <c r="B3461" s="101" t="s">
        <v>440</v>
      </c>
      <c r="C3461" s="97"/>
      <c r="D3461" s="97"/>
      <c r="E3461" s="94"/>
      <c r="F3461" s="94"/>
      <c r="G3461" s="94"/>
      <c r="H3461" s="79"/>
    </row>
    <row r="3462" spans="1:8" ht="31.5" outlineLevel="1">
      <c r="A3462" s="98" t="s">
        <v>402</v>
      </c>
      <c r="B3462" s="99" t="s">
        <v>736</v>
      </c>
      <c r="C3462" s="97" t="s">
        <v>46</v>
      </c>
      <c r="D3462" s="97" t="s">
        <v>45</v>
      </c>
      <c r="E3462" s="94"/>
      <c r="F3462" s="94"/>
      <c r="G3462" s="94">
        <v>100</v>
      </c>
      <c r="H3462" s="79"/>
    </row>
    <row r="3463" spans="1:8" ht="63" outlineLevel="1">
      <c r="A3463" s="98" t="s">
        <v>403</v>
      </c>
      <c r="B3463" s="99" t="s">
        <v>641</v>
      </c>
      <c r="C3463" s="97" t="s">
        <v>46</v>
      </c>
      <c r="D3463" s="97" t="s">
        <v>47</v>
      </c>
      <c r="E3463" s="94"/>
      <c r="F3463" s="94"/>
      <c r="G3463" s="94">
        <v>100</v>
      </c>
      <c r="H3463" s="79"/>
    </row>
    <row r="3464" spans="1:8" ht="31.5" outlineLevel="1">
      <c r="A3464" s="98" t="s">
        <v>404</v>
      </c>
      <c r="B3464" s="99" t="s">
        <v>642</v>
      </c>
      <c r="C3464" s="97" t="s">
        <v>47</v>
      </c>
      <c r="D3464" s="97" t="s">
        <v>48</v>
      </c>
      <c r="E3464" s="94"/>
      <c r="F3464" s="94"/>
      <c r="G3464" s="94">
        <v>100</v>
      </c>
      <c r="H3464" s="79"/>
    </row>
    <row r="3465" spans="1:8" ht="47.25" outlineLevel="1">
      <c r="A3465" s="100">
        <v>3</v>
      </c>
      <c r="B3465" s="101" t="s">
        <v>313</v>
      </c>
      <c r="C3465" s="97"/>
      <c r="D3465" s="97"/>
      <c r="E3465" s="94"/>
      <c r="F3465" s="94"/>
      <c r="G3465" s="94"/>
      <c r="H3465" s="79"/>
    </row>
    <row r="3466" spans="1:8" ht="31.5" outlineLevel="1">
      <c r="A3466" s="98" t="s">
        <v>441</v>
      </c>
      <c r="B3466" s="99" t="s">
        <v>314</v>
      </c>
      <c r="C3466" s="97" t="s">
        <v>48</v>
      </c>
      <c r="D3466" s="97" t="s">
        <v>47</v>
      </c>
      <c r="E3466" s="94"/>
      <c r="F3466" s="94"/>
      <c r="G3466" s="94">
        <v>100</v>
      </c>
      <c r="H3466" s="79"/>
    </row>
    <row r="3467" spans="1:8" outlineLevel="1">
      <c r="A3467" s="98" t="s">
        <v>359</v>
      </c>
      <c r="B3467" s="99" t="s">
        <v>315</v>
      </c>
      <c r="C3467" s="97" t="s">
        <v>48</v>
      </c>
      <c r="D3467" s="97" t="s">
        <v>49</v>
      </c>
      <c r="E3467" s="94"/>
      <c r="F3467" s="94"/>
      <c r="G3467" s="94">
        <v>100</v>
      </c>
      <c r="H3467" s="79"/>
    </row>
    <row r="3468" spans="1:8" outlineLevel="1">
      <c r="A3468" s="98" t="s">
        <v>361</v>
      </c>
      <c r="B3468" s="99" t="s">
        <v>316</v>
      </c>
      <c r="C3468" s="97" t="s">
        <v>49</v>
      </c>
      <c r="D3468" s="97" t="s">
        <v>50</v>
      </c>
      <c r="E3468" s="94"/>
      <c r="F3468" s="94"/>
      <c r="G3468" s="94">
        <v>100</v>
      </c>
      <c r="H3468" s="79"/>
    </row>
    <row r="3469" spans="1:8" outlineLevel="1">
      <c r="A3469" s="98" t="s">
        <v>317</v>
      </c>
      <c r="B3469" s="99" t="s">
        <v>318</v>
      </c>
      <c r="C3469" s="97" t="s">
        <v>50</v>
      </c>
      <c r="D3469" s="97" t="s">
        <v>51</v>
      </c>
      <c r="E3469" s="94"/>
      <c r="F3469" s="94"/>
      <c r="G3469" s="94">
        <v>100</v>
      </c>
      <c r="H3469" s="79"/>
    </row>
    <row r="3470" spans="1:8" outlineLevel="1">
      <c r="A3470" s="98" t="s">
        <v>319</v>
      </c>
      <c r="B3470" s="99" t="s">
        <v>320</v>
      </c>
      <c r="C3470" s="97" t="s">
        <v>51</v>
      </c>
      <c r="D3470" s="97" t="s">
        <v>52</v>
      </c>
      <c r="E3470" s="94"/>
      <c r="F3470" s="94"/>
      <c r="G3470" s="94">
        <v>100</v>
      </c>
      <c r="H3470" s="79"/>
    </row>
    <row r="3471" spans="1:8" outlineLevel="1">
      <c r="A3471" s="100">
        <v>4</v>
      </c>
      <c r="B3471" s="101" t="s">
        <v>623</v>
      </c>
      <c r="C3471" s="97"/>
      <c r="D3471" s="97"/>
      <c r="E3471" s="94"/>
      <c r="F3471" s="94"/>
      <c r="G3471" s="94"/>
      <c r="H3471" s="79"/>
    </row>
    <row r="3472" spans="1:8" ht="31.5" outlineLevel="1">
      <c r="A3472" s="97" t="s">
        <v>406</v>
      </c>
      <c r="B3472" s="236" t="s">
        <v>321</v>
      </c>
      <c r="C3472" s="97" t="s">
        <v>52</v>
      </c>
      <c r="D3472" s="97" t="s">
        <v>52</v>
      </c>
      <c r="E3472" s="94"/>
      <c r="F3472" s="94"/>
      <c r="G3472" s="94">
        <v>100</v>
      </c>
      <c r="H3472" s="79"/>
    </row>
    <row r="3473" spans="1:8" ht="63" outlineLevel="1">
      <c r="A3473" s="97" t="s">
        <v>407</v>
      </c>
      <c r="B3473" s="236" t="s">
        <v>621</v>
      </c>
      <c r="C3473" s="97" t="s">
        <v>52</v>
      </c>
      <c r="D3473" s="97" t="s">
        <v>53</v>
      </c>
      <c r="E3473" s="94"/>
      <c r="F3473" s="94"/>
      <c r="G3473" s="94">
        <v>100</v>
      </c>
      <c r="H3473" s="79"/>
    </row>
    <row r="3474" spans="1:8" ht="31.5" outlineLevel="1">
      <c r="A3474" s="97" t="s">
        <v>408</v>
      </c>
      <c r="B3474" s="236" t="s">
        <v>764</v>
      </c>
      <c r="C3474" s="97" t="s">
        <v>52</v>
      </c>
      <c r="D3474" s="97" t="s">
        <v>53</v>
      </c>
      <c r="E3474" s="94"/>
      <c r="F3474" s="94"/>
      <c r="G3474" s="94">
        <v>100</v>
      </c>
      <c r="H3474" s="79"/>
    </row>
    <row r="3475" spans="1:8" ht="31.5" outlineLevel="1">
      <c r="A3475" s="97" t="s">
        <v>222</v>
      </c>
      <c r="B3475" s="236" t="s">
        <v>765</v>
      </c>
      <c r="C3475" s="97" t="s">
        <v>53</v>
      </c>
      <c r="D3475" s="97" t="s">
        <v>54</v>
      </c>
      <c r="E3475" s="94"/>
      <c r="F3475" s="94"/>
      <c r="G3475" s="94">
        <v>100</v>
      </c>
      <c r="H3475" s="79"/>
    </row>
    <row r="3476" spans="1:8" ht="15" customHeight="1" outlineLevel="1">
      <c r="G3476" s="154" t="s">
        <v>976</v>
      </c>
      <c r="H3476" s="154" t="s">
        <v>378</v>
      </c>
    </row>
    <row r="3477" spans="1:8" outlineLevel="1">
      <c r="H3477" s="154" t="s">
        <v>709</v>
      </c>
    </row>
    <row r="3478" spans="1:8" outlineLevel="1">
      <c r="H3478" s="154" t="s">
        <v>266</v>
      </c>
    </row>
    <row r="3479" spans="1:8" outlineLevel="1">
      <c r="H3479" s="154"/>
    </row>
    <row r="3480" spans="1:8" ht="15.75" customHeight="1" outlineLevel="1">
      <c r="A3480" s="742" t="s">
        <v>628</v>
      </c>
      <c r="B3480" s="742"/>
      <c r="C3480" s="742"/>
      <c r="D3480" s="742"/>
      <c r="E3480" s="742"/>
      <c r="F3480" s="742"/>
      <c r="G3480" s="742"/>
      <c r="H3480" s="742"/>
    </row>
    <row r="3481" spans="1:8" ht="15.75" customHeight="1" outlineLevel="1">
      <c r="A3481" s="742" t="s">
        <v>455</v>
      </c>
      <c r="B3481" s="742"/>
      <c r="C3481" s="742"/>
      <c r="D3481" s="742"/>
      <c r="E3481" s="742"/>
      <c r="F3481" s="742"/>
      <c r="G3481" s="742"/>
      <c r="H3481" s="742"/>
    </row>
    <row r="3482" spans="1:8" outlineLevel="1">
      <c r="H3482" s="154" t="s">
        <v>322</v>
      </c>
    </row>
    <row r="3483" spans="1:8" outlineLevel="1">
      <c r="H3483" s="154" t="s">
        <v>323</v>
      </c>
    </row>
    <row r="3484" spans="1:8" outlineLevel="1">
      <c r="H3484" s="154" t="s">
        <v>324</v>
      </c>
    </row>
    <row r="3485" spans="1:8" outlineLevel="1">
      <c r="H3485" s="230" t="s">
        <v>325</v>
      </c>
    </row>
    <row r="3486" spans="1:8" outlineLevel="1">
      <c r="H3486" s="154" t="s">
        <v>2331</v>
      </c>
    </row>
    <row r="3487" spans="1:8" outlineLevel="1">
      <c r="H3487" s="154" t="s">
        <v>261</v>
      </c>
    </row>
    <row r="3488" spans="1:8" ht="42" customHeight="1" outlineLevel="1">
      <c r="A3488" s="748" t="s">
        <v>1225</v>
      </c>
      <c r="B3488" s="749"/>
      <c r="C3488" s="749"/>
      <c r="D3488" s="749"/>
      <c r="E3488" s="749"/>
      <c r="F3488" s="749"/>
      <c r="G3488" s="749"/>
      <c r="H3488" s="749"/>
    </row>
    <row r="3489" spans="1:8" outlineLevel="1">
      <c r="A3489" s="745"/>
      <c r="B3489" s="745"/>
      <c r="C3489" s="745"/>
      <c r="D3489" s="745"/>
      <c r="E3489" s="745"/>
      <c r="F3489" s="745"/>
      <c r="G3489" s="745"/>
      <c r="H3489" s="745"/>
    </row>
    <row r="3490" spans="1:8" ht="15.75" customHeight="1" outlineLevel="1">
      <c r="A3490" s="746" t="s">
        <v>2332</v>
      </c>
      <c r="B3490" s="746"/>
      <c r="C3490" s="746"/>
      <c r="D3490" s="746"/>
      <c r="E3490" s="746"/>
      <c r="F3490" s="746"/>
      <c r="G3490" s="746"/>
      <c r="H3490" s="746"/>
    </row>
    <row r="3491" spans="1:8" ht="16.5" outlineLevel="1" thickBot="1">
      <c r="A3491" s="87"/>
      <c r="B3491" s="666"/>
      <c r="C3491" s="231"/>
      <c r="D3491" s="231"/>
      <c r="E3491" s="231"/>
      <c r="F3491" s="231"/>
      <c r="G3491" s="231"/>
      <c r="H3491" s="231"/>
    </row>
    <row r="3492" spans="1:8" ht="15.75" customHeight="1" outlineLevel="1">
      <c r="A3492" s="750" t="s">
        <v>397</v>
      </c>
      <c r="B3492" s="753" t="s">
        <v>649</v>
      </c>
      <c r="C3492" s="756" t="s">
        <v>719</v>
      </c>
      <c r="D3492" s="756"/>
      <c r="E3492" s="756"/>
      <c r="F3492" s="756"/>
      <c r="G3492" s="757" t="s">
        <v>629</v>
      </c>
      <c r="H3492" s="759" t="s">
        <v>630</v>
      </c>
    </row>
    <row r="3493" spans="1:8" outlineLevel="1">
      <c r="A3493" s="751"/>
      <c r="B3493" s="754"/>
      <c r="C3493" s="704"/>
      <c r="D3493" s="704"/>
      <c r="E3493" s="704"/>
      <c r="F3493" s="704"/>
      <c r="G3493" s="703"/>
      <c r="H3493" s="760"/>
    </row>
    <row r="3494" spans="1:8" ht="32.25" outlineLevel="1" thickBot="1">
      <c r="A3494" s="752"/>
      <c r="B3494" s="755"/>
      <c r="C3494" s="88" t="s">
        <v>631</v>
      </c>
      <c r="D3494" s="88" t="s">
        <v>632</v>
      </c>
      <c r="E3494" s="88" t="s">
        <v>631</v>
      </c>
      <c r="F3494" s="88" t="s">
        <v>632</v>
      </c>
      <c r="G3494" s="758"/>
      <c r="H3494" s="761"/>
    </row>
    <row r="3495" spans="1:8" outlineLevel="1">
      <c r="A3495" s="89">
        <v>1</v>
      </c>
      <c r="B3495" s="604">
        <v>2</v>
      </c>
      <c r="C3495" s="90">
        <v>3</v>
      </c>
      <c r="D3495" s="90">
        <v>4</v>
      </c>
      <c r="E3495" s="90"/>
      <c r="F3495" s="90"/>
      <c r="G3495" s="91">
        <v>5</v>
      </c>
      <c r="H3495" s="604">
        <v>6</v>
      </c>
    </row>
    <row r="3496" spans="1:8" outlineLevel="1">
      <c r="A3496" s="89">
        <v>1</v>
      </c>
      <c r="B3496" s="92" t="s">
        <v>598</v>
      </c>
      <c r="C3496" s="90"/>
      <c r="D3496" s="90"/>
      <c r="E3496" s="94"/>
      <c r="F3496" s="94"/>
      <c r="G3496" s="95"/>
      <c r="H3496" s="663"/>
    </row>
    <row r="3497" spans="1:8" outlineLevel="1">
      <c r="A3497" s="96" t="s">
        <v>399</v>
      </c>
      <c r="B3497" s="237" t="s">
        <v>599</v>
      </c>
      <c r="C3497" s="97" t="s">
        <v>174</v>
      </c>
      <c r="D3497" s="97" t="s">
        <v>482</v>
      </c>
      <c r="E3497" s="94"/>
      <c r="F3497" s="94"/>
      <c r="G3497" s="94">
        <v>100</v>
      </c>
      <c r="H3497" s="79"/>
    </row>
    <row r="3498" spans="1:8" outlineLevel="1">
      <c r="A3498" s="97" t="s">
        <v>400</v>
      </c>
      <c r="B3498" s="236" t="s">
        <v>329</v>
      </c>
      <c r="C3498" s="97" t="s">
        <v>483</v>
      </c>
      <c r="D3498" s="97" t="s">
        <v>484</v>
      </c>
      <c r="E3498" s="94"/>
      <c r="F3498" s="94"/>
      <c r="G3498" s="94">
        <v>100</v>
      </c>
      <c r="H3498" s="79"/>
    </row>
    <row r="3499" spans="1:8" ht="31.5" outlineLevel="1">
      <c r="A3499" s="97" t="s">
        <v>411</v>
      </c>
      <c r="B3499" s="236" t="s">
        <v>730</v>
      </c>
      <c r="C3499" s="97" t="s">
        <v>485</v>
      </c>
      <c r="D3499" s="97" t="s">
        <v>486</v>
      </c>
      <c r="E3499" s="94"/>
      <c r="F3499" s="94"/>
      <c r="G3499" s="94">
        <v>100</v>
      </c>
      <c r="H3499" s="79"/>
    </row>
    <row r="3500" spans="1:8" ht="63" outlineLevel="1">
      <c r="A3500" s="98" t="s">
        <v>422</v>
      </c>
      <c r="B3500" s="99" t="s">
        <v>731</v>
      </c>
      <c r="C3500" s="97" t="s">
        <v>487</v>
      </c>
      <c r="D3500" s="97" t="s">
        <v>2103</v>
      </c>
      <c r="E3500" s="94"/>
      <c r="F3500" s="94"/>
      <c r="G3500" s="94">
        <v>100</v>
      </c>
      <c r="H3500" s="79"/>
    </row>
    <row r="3501" spans="1:8" ht="31.5" outlineLevel="1">
      <c r="A3501" s="98" t="s">
        <v>732</v>
      </c>
      <c r="B3501" s="99" t="s">
        <v>733</v>
      </c>
      <c r="C3501" s="97" t="s">
        <v>46</v>
      </c>
      <c r="D3501" s="97" t="s">
        <v>45</v>
      </c>
      <c r="E3501" s="94"/>
      <c r="F3501" s="94"/>
      <c r="G3501" s="94">
        <v>100</v>
      </c>
      <c r="H3501" s="79"/>
    </row>
    <row r="3502" spans="1:8" outlineLevel="1">
      <c r="A3502" s="98" t="s">
        <v>734</v>
      </c>
      <c r="B3502" s="99" t="s">
        <v>735</v>
      </c>
      <c r="C3502" s="97" t="s">
        <v>485</v>
      </c>
      <c r="D3502" s="97" t="s">
        <v>46</v>
      </c>
      <c r="E3502" s="94"/>
      <c r="F3502" s="94"/>
      <c r="G3502" s="94">
        <v>100</v>
      </c>
      <c r="H3502" s="79"/>
    </row>
    <row r="3503" spans="1:8" outlineLevel="1">
      <c r="A3503" s="100">
        <v>2</v>
      </c>
      <c r="B3503" s="101" t="s">
        <v>440</v>
      </c>
      <c r="C3503" s="97"/>
      <c r="D3503" s="97"/>
      <c r="E3503" s="94"/>
      <c r="F3503" s="94"/>
      <c r="G3503" s="94"/>
      <c r="H3503" s="79"/>
    </row>
    <row r="3504" spans="1:8" ht="31.5" outlineLevel="1">
      <c r="A3504" s="98" t="s">
        <v>402</v>
      </c>
      <c r="B3504" s="99" t="s">
        <v>736</v>
      </c>
      <c r="C3504" s="97" t="s">
        <v>46</v>
      </c>
      <c r="D3504" s="97" t="s">
        <v>45</v>
      </c>
      <c r="E3504" s="94"/>
      <c r="F3504" s="94"/>
      <c r="G3504" s="94">
        <v>100</v>
      </c>
      <c r="H3504" s="79"/>
    </row>
    <row r="3505" spans="1:8" ht="63" outlineLevel="1">
      <c r="A3505" s="98" t="s">
        <v>403</v>
      </c>
      <c r="B3505" s="99" t="s">
        <v>641</v>
      </c>
      <c r="C3505" s="97" t="s">
        <v>46</v>
      </c>
      <c r="D3505" s="97" t="s">
        <v>47</v>
      </c>
      <c r="E3505" s="94"/>
      <c r="F3505" s="94"/>
      <c r="G3505" s="94">
        <v>100</v>
      </c>
      <c r="H3505" s="79"/>
    </row>
    <row r="3506" spans="1:8" ht="31.5" outlineLevel="1">
      <c r="A3506" s="98" t="s">
        <v>404</v>
      </c>
      <c r="B3506" s="99" t="s">
        <v>642</v>
      </c>
      <c r="C3506" s="97" t="s">
        <v>47</v>
      </c>
      <c r="D3506" s="97" t="s">
        <v>48</v>
      </c>
      <c r="E3506" s="94"/>
      <c r="F3506" s="94"/>
      <c r="G3506" s="94">
        <v>100</v>
      </c>
      <c r="H3506" s="79"/>
    </row>
    <row r="3507" spans="1:8" ht="47.25" outlineLevel="1">
      <c r="A3507" s="100">
        <v>3</v>
      </c>
      <c r="B3507" s="101" t="s">
        <v>313</v>
      </c>
      <c r="C3507" s="97"/>
      <c r="D3507" s="97"/>
      <c r="E3507" s="94"/>
      <c r="F3507" s="94"/>
      <c r="G3507" s="94"/>
      <c r="H3507" s="79"/>
    </row>
    <row r="3508" spans="1:8" ht="31.5" outlineLevel="1">
      <c r="A3508" s="98" t="s">
        <v>441</v>
      </c>
      <c r="B3508" s="99" t="s">
        <v>314</v>
      </c>
      <c r="C3508" s="97" t="s">
        <v>48</v>
      </c>
      <c r="D3508" s="97" t="s">
        <v>47</v>
      </c>
      <c r="E3508" s="94"/>
      <c r="F3508" s="94"/>
      <c r="G3508" s="94">
        <v>100</v>
      </c>
      <c r="H3508" s="79"/>
    </row>
    <row r="3509" spans="1:8" outlineLevel="1">
      <c r="A3509" s="98" t="s">
        <v>359</v>
      </c>
      <c r="B3509" s="99" t="s">
        <v>315</v>
      </c>
      <c r="C3509" s="97" t="s">
        <v>48</v>
      </c>
      <c r="D3509" s="97" t="s">
        <v>49</v>
      </c>
      <c r="E3509" s="94"/>
      <c r="F3509" s="94"/>
      <c r="G3509" s="94">
        <v>100</v>
      </c>
      <c r="H3509" s="79"/>
    </row>
    <row r="3510" spans="1:8" outlineLevel="1">
      <c r="A3510" s="98" t="s">
        <v>361</v>
      </c>
      <c r="B3510" s="99" t="s">
        <v>316</v>
      </c>
      <c r="C3510" s="97" t="s">
        <v>49</v>
      </c>
      <c r="D3510" s="97" t="s">
        <v>50</v>
      </c>
      <c r="E3510" s="94"/>
      <c r="F3510" s="94"/>
      <c r="G3510" s="94">
        <v>100</v>
      </c>
      <c r="H3510" s="79"/>
    </row>
    <row r="3511" spans="1:8" outlineLevel="1">
      <c r="A3511" s="98" t="s">
        <v>317</v>
      </c>
      <c r="B3511" s="99" t="s">
        <v>318</v>
      </c>
      <c r="C3511" s="97" t="s">
        <v>50</v>
      </c>
      <c r="D3511" s="97" t="s">
        <v>51</v>
      </c>
      <c r="E3511" s="94"/>
      <c r="F3511" s="94"/>
      <c r="G3511" s="94">
        <v>100</v>
      </c>
      <c r="H3511" s="79"/>
    </row>
    <row r="3512" spans="1:8" outlineLevel="1">
      <c r="A3512" s="98" t="s">
        <v>319</v>
      </c>
      <c r="B3512" s="99" t="s">
        <v>320</v>
      </c>
      <c r="C3512" s="97" t="s">
        <v>51</v>
      </c>
      <c r="D3512" s="97" t="s">
        <v>52</v>
      </c>
      <c r="E3512" s="94"/>
      <c r="F3512" s="94"/>
      <c r="G3512" s="94">
        <v>100</v>
      </c>
      <c r="H3512" s="79"/>
    </row>
    <row r="3513" spans="1:8" outlineLevel="1">
      <c r="A3513" s="100">
        <v>4</v>
      </c>
      <c r="B3513" s="101" t="s">
        <v>623</v>
      </c>
      <c r="C3513" s="97"/>
      <c r="D3513" s="97"/>
      <c r="E3513" s="94"/>
      <c r="F3513" s="94"/>
      <c r="G3513" s="94"/>
      <c r="H3513" s="79"/>
    </row>
    <row r="3514" spans="1:8" ht="31.5" outlineLevel="1">
      <c r="A3514" s="97" t="s">
        <v>406</v>
      </c>
      <c r="B3514" s="236" t="s">
        <v>321</v>
      </c>
      <c r="C3514" s="97" t="s">
        <v>52</v>
      </c>
      <c r="D3514" s="97" t="s">
        <v>52</v>
      </c>
      <c r="E3514" s="94"/>
      <c r="F3514" s="94"/>
      <c r="G3514" s="94">
        <v>100</v>
      </c>
      <c r="H3514" s="79"/>
    </row>
    <row r="3515" spans="1:8" ht="63" outlineLevel="1">
      <c r="A3515" s="97" t="s">
        <v>407</v>
      </c>
      <c r="B3515" s="236" t="s">
        <v>621</v>
      </c>
      <c r="C3515" s="97" t="s">
        <v>52</v>
      </c>
      <c r="D3515" s="97" t="s">
        <v>53</v>
      </c>
      <c r="E3515" s="94"/>
      <c r="F3515" s="94"/>
      <c r="G3515" s="94">
        <v>100</v>
      </c>
      <c r="H3515" s="79"/>
    </row>
    <row r="3516" spans="1:8" ht="31.5" outlineLevel="1">
      <c r="A3516" s="97" t="s">
        <v>408</v>
      </c>
      <c r="B3516" s="236" t="s">
        <v>764</v>
      </c>
      <c r="C3516" s="97" t="s">
        <v>52</v>
      </c>
      <c r="D3516" s="97" t="s">
        <v>53</v>
      </c>
      <c r="E3516" s="94"/>
      <c r="F3516" s="94"/>
      <c r="G3516" s="94">
        <v>100</v>
      </c>
      <c r="H3516" s="79"/>
    </row>
    <row r="3517" spans="1:8" ht="31.5" outlineLevel="1">
      <c r="A3517" s="97" t="s">
        <v>222</v>
      </c>
      <c r="B3517" s="236" t="s">
        <v>765</v>
      </c>
      <c r="C3517" s="97" t="s">
        <v>53</v>
      </c>
      <c r="D3517" s="97" t="s">
        <v>54</v>
      </c>
      <c r="E3517" s="94"/>
      <c r="F3517" s="94"/>
      <c r="G3517" s="94">
        <v>100</v>
      </c>
      <c r="H3517" s="79"/>
    </row>
    <row r="3518" spans="1:8" ht="15" customHeight="1" outlineLevel="1">
      <c r="G3518" s="154" t="s">
        <v>977</v>
      </c>
      <c r="H3518" s="154" t="s">
        <v>378</v>
      </c>
    </row>
    <row r="3519" spans="1:8" outlineLevel="1">
      <c r="H3519" s="154" t="s">
        <v>709</v>
      </c>
    </row>
    <row r="3520" spans="1:8" outlineLevel="1">
      <c r="H3520" s="154" t="s">
        <v>266</v>
      </c>
    </row>
    <row r="3521" spans="1:8" outlineLevel="1">
      <c r="H3521" s="154"/>
    </row>
    <row r="3522" spans="1:8" ht="15.75" customHeight="1" outlineLevel="1">
      <c r="A3522" s="742" t="s">
        <v>628</v>
      </c>
      <c r="B3522" s="742"/>
      <c r="C3522" s="742"/>
      <c r="D3522" s="742"/>
      <c r="E3522" s="742"/>
      <c r="F3522" s="742"/>
      <c r="G3522" s="742"/>
      <c r="H3522" s="742"/>
    </row>
    <row r="3523" spans="1:8" ht="15.75" customHeight="1" outlineLevel="1">
      <c r="A3523" s="742" t="s">
        <v>455</v>
      </c>
      <c r="B3523" s="742"/>
      <c r="C3523" s="742"/>
      <c r="D3523" s="742"/>
      <c r="E3523" s="742"/>
      <c r="F3523" s="742"/>
      <c r="G3523" s="742"/>
      <c r="H3523" s="742"/>
    </row>
    <row r="3524" spans="1:8" outlineLevel="1">
      <c r="H3524" s="154" t="s">
        <v>322</v>
      </c>
    </row>
    <row r="3525" spans="1:8" outlineLevel="1">
      <c r="H3525" s="154" t="s">
        <v>323</v>
      </c>
    </row>
    <row r="3526" spans="1:8" outlineLevel="1">
      <c r="H3526" s="154" t="s">
        <v>324</v>
      </c>
    </row>
    <row r="3527" spans="1:8" outlineLevel="1">
      <c r="H3527" s="230" t="s">
        <v>325</v>
      </c>
    </row>
    <row r="3528" spans="1:8" outlineLevel="1">
      <c r="H3528" s="154" t="s">
        <v>2331</v>
      </c>
    </row>
    <row r="3529" spans="1:8" outlineLevel="1">
      <c r="H3529" s="154" t="s">
        <v>261</v>
      </c>
    </row>
    <row r="3530" spans="1:8" ht="42" customHeight="1" outlineLevel="1">
      <c r="A3530" s="748" t="s">
        <v>1226</v>
      </c>
      <c r="B3530" s="749"/>
      <c r="C3530" s="749"/>
      <c r="D3530" s="749"/>
      <c r="E3530" s="749"/>
      <c r="F3530" s="749"/>
      <c r="G3530" s="749"/>
      <c r="H3530" s="749"/>
    </row>
    <row r="3531" spans="1:8" outlineLevel="1">
      <c r="A3531" s="745"/>
      <c r="B3531" s="745"/>
      <c r="C3531" s="745"/>
      <c r="D3531" s="745"/>
      <c r="E3531" s="745"/>
      <c r="F3531" s="745"/>
      <c r="G3531" s="745"/>
      <c r="H3531" s="745"/>
    </row>
    <row r="3532" spans="1:8" ht="15.75" customHeight="1" outlineLevel="1">
      <c r="A3532" s="746" t="s">
        <v>2332</v>
      </c>
      <c r="B3532" s="746"/>
      <c r="C3532" s="746"/>
      <c r="D3532" s="746"/>
      <c r="E3532" s="746"/>
      <c r="F3532" s="746"/>
      <c r="G3532" s="746"/>
      <c r="H3532" s="746"/>
    </row>
    <row r="3533" spans="1:8" ht="16.5" outlineLevel="1" thickBot="1">
      <c r="A3533" s="87"/>
      <c r="B3533" s="666"/>
      <c r="C3533" s="231"/>
      <c r="D3533" s="231"/>
      <c r="E3533" s="231"/>
      <c r="F3533" s="231"/>
      <c r="G3533" s="231"/>
      <c r="H3533" s="231"/>
    </row>
    <row r="3534" spans="1:8" ht="15.75" customHeight="1" outlineLevel="1">
      <c r="A3534" s="750" t="s">
        <v>397</v>
      </c>
      <c r="B3534" s="753" t="s">
        <v>649</v>
      </c>
      <c r="C3534" s="756" t="s">
        <v>719</v>
      </c>
      <c r="D3534" s="756"/>
      <c r="E3534" s="756"/>
      <c r="F3534" s="756"/>
      <c r="G3534" s="757" t="s">
        <v>629</v>
      </c>
      <c r="H3534" s="759" t="s">
        <v>630</v>
      </c>
    </row>
    <row r="3535" spans="1:8" outlineLevel="1">
      <c r="A3535" s="751"/>
      <c r="B3535" s="754"/>
      <c r="C3535" s="704"/>
      <c r="D3535" s="704"/>
      <c r="E3535" s="704"/>
      <c r="F3535" s="704"/>
      <c r="G3535" s="703"/>
      <c r="H3535" s="760"/>
    </row>
    <row r="3536" spans="1:8" ht="32.25" outlineLevel="1" thickBot="1">
      <c r="A3536" s="752"/>
      <c r="B3536" s="755"/>
      <c r="C3536" s="88" t="s">
        <v>631</v>
      </c>
      <c r="D3536" s="88" t="s">
        <v>632</v>
      </c>
      <c r="E3536" s="88" t="s">
        <v>631</v>
      </c>
      <c r="F3536" s="88" t="s">
        <v>632</v>
      </c>
      <c r="G3536" s="758"/>
      <c r="H3536" s="761"/>
    </row>
    <row r="3537" spans="1:8" outlineLevel="1">
      <c r="A3537" s="89">
        <v>1</v>
      </c>
      <c r="B3537" s="604">
        <v>2</v>
      </c>
      <c r="C3537" s="90">
        <v>3</v>
      </c>
      <c r="D3537" s="90">
        <v>4</v>
      </c>
      <c r="E3537" s="90"/>
      <c r="F3537" s="90"/>
      <c r="G3537" s="91">
        <v>5</v>
      </c>
      <c r="H3537" s="604">
        <v>6</v>
      </c>
    </row>
    <row r="3538" spans="1:8" outlineLevel="1">
      <c r="A3538" s="89">
        <v>1</v>
      </c>
      <c r="B3538" s="92" t="s">
        <v>598</v>
      </c>
      <c r="C3538" s="90"/>
      <c r="D3538" s="90"/>
      <c r="E3538" s="94"/>
      <c r="F3538" s="94"/>
      <c r="G3538" s="95"/>
      <c r="H3538" s="663"/>
    </row>
    <row r="3539" spans="1:8" outlineLevel="1">
      <c r="A3539" s="96" t="s">
        <v>399</v>
      </c>
      <c r="B3539" s="237" t="s">
        <v>599</v>
      </c>
      <c r="C3539" s="97" t="s">
        <v>174</v>
      </c>
      <c r="D3539" s="97" t="s">
        <v>482</v>
      </c>
      <c r="E3539" s="94"/>
      <c r="F3539" s="94"/>
      <c r="G3539" s="94">
        <v>100</v>
      </c>
      <c r="H3539" s="79"/>
    </row>
    <row r="3540" spans="1:8" outlineLevel="1">
      <c r="A3540" s="97" t="s">
        <v>400</v>
      </c>
      <c r="B3540" s="236" t="s">
        <v>329</v>
      </c>
      <c r="C3540" s="97" t="s">
        <v>483</v>
      </c>
      <c r="D3540" s="97" t="s">
        <v>484</v>
      </c>
      <c r="E3540" s="94"/>
      <c r="F3540" s="94"/>
      <c r="G3540" s="94">
        <v>100</v>
      </c>
      <c r="H3540" s="79"/>
    </row>
    <row r="3541" spans="1:8" ht="31.5" outlineLevel="1">
      <c r="A3541" s="97" t="s">
        <v>411</v>
      </c>
      <c r="B3541" s="236" t="s">
        <v>730</v>
      </c>
      <c r="C3541" s="97" t="s">
        <v>485</v>
      </c>
      <c r="D3541" s="97" t="s">
        <v>486</v>
      </c>
      <c r="E3541" s="94"/>
      <c r="F3541" s="94"/>
      <c r="G3541" s="94">
        <v>100</v>
      </c>
      <c r="H3541" s="79"/>
    </row>
    <row r="3542" spans="1:8" ht="63" outlineLevel="1">
      <c r="A3542" s="98" t="s">
        <v>422</v>
      </c>
      <c r="B3542" s="99" t="s">
        <v>731</v>
      </c>
      <c r="C3542" s="97" t="s">
        <v>487</v>
      </c>
      <c r="D3542" s="97" t="s">
        <v>2103</v>
      </c>
      <c r="E3542" s="94"/>
      <c r="F3542" s="94"/>
      <c r="G3542" s="94">
        <v>100</v>
      </c>
      <c r="H3542" s="79"/>
    </row>
    <row r="3543" spans="1:8" ht="31.5" outlineLevel="1">
      <c r="A3543" s="98" t="s">
        <v>732</v>
      </c>
      <c r="B3543" s="99" t="s">
        <v>733</v>
      </c>
      <c r="C3543" s="97" t="s">
        <v>46</v>
      </c>
      <c r="D3543" s="97" t="s">
        <v>45</v>
      </c>
      <c r="E3543" s="94"/>
      <c r="F3543" s="94"/>
      <c r="G3543" s="94">
        <v>100</v>
      </c>
      <c r="H3543" s="79"/>
    </row>
    <row r="3544" spans="1:8" outlineLevel="1">
      <c r="A3544" s="98" t="s">
        <v>734</v>
      </c>
      <c r="B3544" s="99" t="s">
        <v>735</v>
      </c>
      <c r="C3544" s="97" t="s">
        <v>485</v>
      </c>
      <c r="D3544" s="97" t="s">
        <v>46</v>
      </c>
      <c r="E3544" s="94"/>
      <c r="F3544" s="94"/>
      <c r="G3544" s="94">
        <v>100</v>
      </c>
      <c r="H3544" s="79"/>
    </row>
    <row r="3545" spans="1:8" outlineLevel="1">
      <c r="A3545" s="100">
        <v>2</v>
      </c>
      <c r="B3545" s="101" t="s">
        <v>440</v>
      </c>
      <c r="C3545" s="97"/>
      <c r="D3545" s="97"/>
      <c r="E3545" s="94"/>
      <c r="F3545" s="94"/>
      <c r="G3545" s="94"/>
      <c r="H3545" s="79"/>
    </row>
    <row r="3546" spans="1:8" ht="31.5" outlineLevel="1">
      <c r="A3546" s="98" t="s">
        <v>402</v>
      </c>
      <c r="B3546" s="99" t="s">
        <v>736</v>
      </c>
      <c r="C3546" s="97" t="s">
        <v>46</v>
      </c>
      <c r="D3546" s="97" t="s">
        <v>45</v>
      </c>
      <c r="E3546" s="94"/>
      <c r="F3546" s="94"/>
      <c r="G3546" s="94">
        <v>100</v>
      </c>
      <c r="H3546" s="79"/>
    </row>
    <row r="3547" spans="1:8" ht="63" outlineLevel="1">
      <c r="A3547" s="98" t="s">
        <v>403</v>
      </c>
      <c r="B3547" s="99" t="s">
        <v>641</v>
      </c>
      <c r="C3547" s="97" t="s">
        <v>46</v>
      </c>
      <c r="D3547" s="97" t="s">
        <v>47</v>
      </c>
      <c r="E3547" s="94"/>
      <c r="F3547" s="94"/>
      <c r="G3547" s="94">
        <v>100</v>
      </c>
      <c r="H3547" s="79"/>
    </row>
    <row r="3548" spans="1:8" ht="31.5" outlineLevel="1">
      <c r="A3548" s="98" t="s">
        <v>404</v>
      </c>
      <c r="B3548" s="99" t="s">
        <v>642</v>
      </c>
      <c r="C3548" s="97" t="s">
        <v>47</v>
      </c>
      <c r="D3548" s="97" t="s">
        <v>48</v>
      </c>
      <c r="E3548" s="94"/>
      <c r="F3548" s="94"/>
      <c r="G3548" s="94">
        <v>100</v>
      </c>
      <c r="H3548" s="79"/>
    </row>
    <row r="3549" spans="1:8" ht="47.25" outlineLevel="1">
      <c r="A3549" s="100">
        <v>3</v>
      </c>
      <c r="B3549" s="101" t="s">
        <v>313</v>
      </c>
      <c r="C3549" s="97"/>
      <c r="D3549" s="97"/>
      <c r="E3549" s="94"/>
      <c r="F3549" s="94"/>
      <c r="G3549" s="94"/>
      <c r="H3549" s="79"/>
    </row>
    <row r="3550" spans="1:8" ht="31.5" outlineLevel="1">
      <c r="A3550" s="98" t="s">
        <v>441</v>
      </c>
      <c r="B3550" s="99" t="s">
        <v>314</v>
      </c>
      <c r="C3550" s="97" t="s">
        <v>48</v>
      </c>
      <c r="D3550" s="97" t="s">
        <v>47</v>
      </c>
      <c r="E3550" s="94"/>
      <c r="F3550" s="94"/>
      <c r="G3550" s="94">
        <v>100</v>
      </c>
      <c r="H3550" s="79"/>
    </row>
    <row r="3551" spans="1:8" outlineLevel="1">
      <c r="A3551" s="98" t="s">
        <v>359</v>
      </c>
      <c r="B3551" s="99" t="s">
        <v>315</v>
      </c>
      <c r="C3551" s="97" t="s">
        <v>48</v>
      </c>
      <c r="D3551" s="97" t="s">
        <v>49</v>
      </c>
      <c r="E3551" s="94"/>
      <c r="F3551" s="94"/>
      <c r="G3551" s="94">
        <v>100</v>
      </c>
      <c r="H3551" s="79"/>
    </row>
    <row r="3552" spans="1:8" outlineLevel="1">
      <c r="A3552" s="98" t="s">
        <v>361</v>
      </c>
      <c r="B3552" s="99" t="s">
        <v>316</v>
      </c>
      <c r="C3552" s="97" t="s">
        <v>49</v>
      </c>
      <c r="D3552" s="97" t="s">
        <v>50</v>
      </c>
      <c r="E3552" s="94"/>
      <c r="F3552" s="94"/>
      <c r="G3552" s="94">
        <v>100</v>
      </c>
      <c r="H3552" s="79"/>
    </row>
    <row r="3553" spans="1:8" outlineLevel="1">
      <c r="A3553" s="98" t="s">
        <v>317</v>
      </c>
      <c r="B3553" s="99" t="s">
        <v>318</v>
      </c>
      <c r="C3553" s="97" t="s">
        <v>50</v>
      </c>
      <c r="D3553" s="97" t="s">
        <v>51</v>
      </c>
      <c r="E3553" s="94"/>
      <c r="F3553" s="94"/>
      <c r="G3553" s="94">
        <v>100</v>
      </c>
      <c r="H3553" s="79"/>
    </row>
    <row r="3554" spans="1:8" outlineLevel="1">
      <c r="A3554" s="98" t="s">
        <v>319</v>
      </c>
      <c r="B3554" s="99" t="s">
        <v>320</v>
      </c>
      <c r="C3554" s="97" t="s">
        <v>51</v>
      </c>
      <c r="D3554" s="97" t="s">
        <v>52</v>
      </c>
      <c r="E3554" s="94"/>
      <c r="F3554" s="94"/>
      <c r="G3554" s="94">
        <v>100</v>
      </c>
      <c r="H3554" s="79"/>
    </row>
    <row r="3555" spans="1:8" outlineLevel="1">
      <c r="A3555" s="100">
        <v>4</v>
      </c>
      <c r="B3555" s="101" t="s">
        <v>623</v>
      </c>
      <c r="C3555" s="97"/>
      <c r="D3555" s="97"/>
      <c r="E3555" s="94"/>
      <c r="F3555" s="94"/>
      <c r="G3555" s="94"/>
      <c r="H3555" s="79"/>
    </row>
    <row r="3556" spans="1:8" ht="31.5" outlineLevel="1">
      <c r="A3556" s="97" t="s">
        <v>406</v>
      </c>
      <c r="B3556" s="236" t="s">
        <v>321</v>
      </c>
      <c r="C3556" s="97" t="s">
        <v>52</v>
      </c>
      <c r="D3556" s="97" t="s">
        <v>52</v>
      </c>
      <c r="E3556" s="94"/>
      <c r="F3556" s="94"/>
      <c r="G3556" s="94">
        <v>100</v>
      </c>
      <c r="H3556" s="79"/>
    </row>
    <row r="3557" spans="1:8" ht="63" outlineLevel="1">
      <c r="A3557" s="97" t="s">
        <v>407</v>
      </c>
      <c r="B3557" s="236" t="s">
        <v>621</v>
      </c>
      <c r="C3557" s="97" t="s">
        <v>52</v>
      </c>
      <c r="D3557" s="97" t="s">
        <v>53</v>
      </c>
      <c r="E3557" s="94"/>
      <c r="F3557" s="94"/>
      <c r="G3557" s="94">
        <v>100</v>
      </c>
      <c r="H3557" s="79"/>
    </row>
    <row r="3558" spans="1:8" ht="31.5" outlineLevel="1">
      <c r="A3558" s="97" t="s">
        <v>408</v>
      </c>
      <c r="B3558" s="236" t="s">
        <v>764</v>
      </c>
      <c r="C3558" s="97" t="s">
        <v>52</v>
      </c>
      <c r="D3558" s="97" t="s">
        <v>53</v>
      </c>
      <c r="E3558" s="94"/>
      <c r="F3558" s="94"/>
      <c r="G3558" s="94">
        <v>100</v>
      </c>
      <c r="H3558" s="79"/>
    </row>
    <row r="3559" spans="1:8" ht="31.5" outlineLevel="1">
      <c r="A3559" s="97" t="s">
        <v>222</v>
      </c>
      <c r="B3559" s="236" t="s">
        <v>765</v>
      </c>
      <c r="C3559" s="97" t="s">
        <v>53</v>
      </c>
      <c r="D3559" s="97" t="s">
        <v>54</v>
      </c>
      <c r="E3559" s="94"/>
      <c r="F3559" s="94"/>
      <c r="G3559" s="94">
        <v>100</v>
      </c>
      <c r="H3559" s="79"/>
    </row>
    <row r="3560" spans="1:8" ht="15" customHeight="1" outlineLevel="1">
      <c r="G3560" s="154" t="s">
        <v>978</v>
      </c>
      <c r="H3560" s="154" t="s">
        <v>378</v>
      </c>
    </row>
    <row r="3561" spans="1:8" outlineLevel="1">
      <c r="H3561" s="154" t="s">
        <v>709</v>
      </c>
    </row>
    <row r="3562" spans="1:8" outlineLevel="1">
      <c r="H3562" s="154" t="s">
        <v>266</v>
      </c>
    </row>
    <row r="3563" spans="1:8" outlineLevel="1">
      <c r="H3563" s="154"/>
    </row>
    <row r="3564" spans="1:8" ht="15.75" customHeight="1" outlineLevel="1">
      <c r="A3564" s="742" t="s">
        <v>628</v>
      </c>
      <c r="B3564" s="742"/>
      <c r="C3564" s="742"/>
      <c r="D3564" s="742"/>
      <c r="E3564" s="742"/>
      <c r="F3564" s="742"/>
      <c r="G3564" s="742"/>
      <c r="H3564" s="742"/>
    </row>
    <row r="3565" spans="1:8" ht="15.75" customHeight="1" outlineLevel="1">
      <c r="A3565" s="742" t="s">
        <v>455</v>
      </c>
      <c r="B3565" s="742"/>
      <c r="C3565" s="742"/>
      <c r="D3565" s="742"/>
      <c r="E3565" s="742"/>
      <c r="F3565" s="742"/>
      <c r="G3565" s="742"/>
      <c r="H3565" s="742"/>
    </row>
    <row r="3566" spans="1:8" outlineLevel="1">
      <c r="H3566" s="154" t="s">
        <v>322</v>
      </c>
    </row>
    <row r="3567" spans="1:8" outlineLevel="1">
      <c r="H3567" s="154" t="s">
        <v>323</v>
      </c>
    </row>
    <row r="3568" spans="1:8" outlineLevel="1">
      <c r="H3568" s="154" t="s">
        <v>324</v>
      </c>
    </row>
    <row r="3569" spans="1:8" outlineLevel="1">
      <c r="H3569" s="230" t="s">
        <v>325</v>
      </c>
    </row>
    <row r="3570" spans="1:8" outlineLevel="1">
      <c r="H3570" s="154" t="s">
        <v>2331</v>
      </c>
    </row>
    <row r="3571" spans="1:8" outlineLevel="1">
      <c r="H3571" s="154" t="s">
        <v>261</v>
      </c>
    </row>
    <row r="3572" spans="1:8" ht="42" customHeight="1" outlineLevel="1">
      <c r="A3572" s="748" t="s">
        <v>1227</v>
      </c>
      <c r="B3572" s="749"/>
      <c r="C3572" s="749"/>
      <c r="D3572" s="749"/>
      <c r="E3572" s="749"/>
      <c r="F3572" s="749"/>
      <c r="G3572" s="749"/>
      <c r="H3572" s="749"/>
    </row>
    <row r="3573" spans="1:8" outlineLevel="1">
      <c r="A3573" s="745"/>
      <c r="B3573" s="745"/>
      <c r="C3573" s="745"/>
      <c r="D3573" s="745"/>
      <c r="E3573" s="745"/>
      <c r="F3573" s="745"/>
      <c r="G3573" s="745"/>
      <c r="H3573" s="745"/>
    </row>
    <row r="3574" spans="1:8" ht="15.75" customHeight="1" outlineLevel="1">
      <c r="A3574" s="746" t="s">
        <v>2332</v>
      </c>
      <c r="B3574" s="746"/>
      <c r="C3574" s="746"/>
      <c r="D3574" s="746"/>
      <c r="E3574" s="746"/>
      <c r="F3574" s="746"/>
      <c r="G3574" s="746"/>
      <c r="H3574" s="746"/>
    </row>
    <row r="3575" spans="1:8" ht="16.5" outlineLevel="1" thickBot="1">
      <c r="A3575" s="87"/>
      <c r="B3575" s="666"/>
      <c r="C3575" s="231"/>
      <c r="D3575" s="231"/>
      <c r="E3575" s="231"/>
      <c r="F3575" s="231"/>
      <c r="G3575" s="231"/>
      <c r="H3575" s="231"/>
    </row>
    <row r="3576" spans="1:8" ht="15.75" customHeight="1" outlineLevel="1">
      <c r="A3576" s="750" t="s">
        <v>397</v>
      </c>
      <c r="B3576" s="753" t="s">
        <v>649</v>
      </c>
      <c r="C3576" s="756" t="s">
        <v>719</v>
      </c>
      <c r="D3576" s="756"/>
      <c r="E3576" s="756"/>
      <c r="F3576" s="756"/>
      <c r="G3576" s="757" t="s">
        <v>629</v>
      </c>
      <c r="H3576" s="759" t="s">
        <v>630</v>
      </c>
    </row>
    <row r="3577" spans="1:8" outlineLevel="1">
      <c r="A3577" s="751"/>
      <c r="B3577" s="754"/>
      <c r="C3577" s="704"/>
      <c r="D3577" s="704"/>
      <c r="E3577" s="704"/>
      <c r="F3577" s="704"/>
      <c r="G3577" s="703"/>
      <c r="H3577" s="760"/>
    </row>
    <row r="3578" spans="1:8" ht="32.25" outlineLevel="1" thickBot="1">
      <c r="A3578" s="752"/>
      <c r="B3578" s="755"/>
      <c r="C3578" s="88" t="s">
        <v>631</v>
      </c>
      <c r="D3578" s="88" t="s">
        <v>632</v>
      </c>
      <c r="E3578" s="88" t="s">
        <v>631</v>
      </c>
      <c r="F3578" s="88" t="s">
        <v>632</v>
      </c>
      <c r="G3578" s="758"/>
      <c r="H3578" s="761"/>
    </row>
    <row r="3579" spans="1:8" outlineLevel="1">
      <c r="A3579" s="89">
        <v>1</v>
      </c>
      <c r="B3579" s="604">
        <v>2</v>
      </c>
      <c r="C3579" s="90">
        <v>3</v>
      </c>
      <c r="D3579" s="90">
        <v>4</v>
      </c>
      <c r="E3579" s="90"/>
      <c r="F3579" s="90"/>
      <c r="G3579" s="91">
        <v>5</v>
      </c>
      <c r="H3579" s="604">
        <v>6</v>
      </c>
    </row>
    <row r="3580" spans="1:8" outlineLevel="1">
      <c r="A3580" s="89">
        <v>1</v>
      </c>
      <c r="B3580" s="92" t="s">
        <v>598</v>
      </c>
      <c r="C3580" s="90"/>
      <c r="D3580" s="90"/>
      <c r="E3580" s="94"/>
      <c r="F3580" s="94"/>
      <c r="G3580" s="95"/>
      <c r="H3580" s="663"/>
    </row>
    <row r="3581" spans="1:8" outlineLevel="1">
      <c r="A3581" s="96" t="s">
        <v>399</v>
      </c>
      <c r="B3581" s="237" t="s">
        <v>599</v>
      </c>
      <c r="C3581" s="97" t="s">
        <v>7</v>
      </c>
      <c r="D3581" s="97" t="s">
        <v>167</v>
      </c>
      <c r="E3581" s="94"/>
      <c r="F3581" s="94"/>
      <c r="G3581" s="94">
        <v>100</v>
      </c>
      <c r="H3581" s="79"/>
    </row>
    <row r="3582" spans="1:8" outlineLevel="1">
      <c r="A3582" s="97" t="s">
        <v>400</v>
      </c>
      <c r="B3582" s="236" t="s">
        <v>329</v>
      </c>
      <c r="C3582" s="97" t="s">
        <v>168</v>
      </c>
      <c r="D3582" s="97" t="s">
        <v>169</v>
      </c>
      <c r="E3582" s="94"/>
      <c r="F3582" s="94"/>
      <c r="G3582" s="94">
        <v>100</v>
      </c>
      <c r="H3582" s="79"/>
    </row>
    <row r="3583" spans="1:8" ht="31.5" outlineLevel="1">
      <c r="A3583" s="97" t="s">
        <v>411</v>
      </c>
      <c r="B3583" s="236" t="s">
        <v>730</v>
      </c>
      <c r="C3583" s="97" t="s">
        <v>170</v>
      </c>
      <c r="D3583" s="97" t="s">
        <v>171</v>
      </c>
      <c r="E3583" s="94"/>
      <c r="F3583" s="94"/>
      <c r="G3583" s="94">
        <v>100</v>
      </c>
      <c r="H3583" s="79"/>
    </row>
    <row r="3584" spans="1:8" ht="63" outlineLevel="1">
      <c r="A3584" s="98" t="s">
        <v>422</v>
      </c>
      <c r="B3584" s="99" t="s">
        <v>731</v>
      </c>
      <c r="C3584" s="97" t="s">
        <v>172</v>
      </c>
      <c r="D3584" s="97" t="s">
        <v>173</v>
      </c>
      <c r="E3584" s="94"/>
      <c r="F3584" s="94"/>
      <c r="G3584" s="94">
        <v>100</v>
      </c>
      <c r="H3584" s="79"/>
    </row>
    <row r="3585" spans="1:8" ht="31.5" outlineLevel="1">
      <c r="A3585" s="98" t="s">
        <v>732</v>
      </c>
      <c r="B3585" s="99" t="s">
        <v>733</v>
      </c>
      <c r="C3585" s="97" t="s">
        <v>174</v>
      </c>
      <c r="D3585" s="97" t="s">
        <v>175</v>
      </c>
      <c r="E3585" s="94"/>
      <c r="F3585" s="94"/>
      <c r="G3585" s="94">
        <v>100</v>
      </c>
      <c r="H3585" s="79"/>
    </row>
    <row r="3586" spans="1:8" outlineLevel="1">
      <c r="A3586" s="98" t="s">
        <v>734</v>
      </c>
      <c r="B3586" s="99" t="s">
        <v>735</v>
      </c>
      <c r="C3586" s="97" t="s">
        <v>170</v>
      </c>
      <c r="D3586" s="97" t="s">
        <v>174</v>
      </c>
      <c r="E3586" s="94"/>
      <c r="F3586" s="94"/>
      <c r="G3586" s="94">
        <v>100</v>
      </c>
      <c r="H3586" s="79"/>
    </row>
    <row r="3587" spans="1:8" outlineLevel="1">
      <c r="A3587" s="100">
        <v>2</v>
      </c>
      <c r="B3587" s="101" t="s">
        <v>440</v>
      </c>
      <c r="C3587" s="97"/>
      <c r="D3587" s="97"/>
      <c r="E3587" s="94"/>
      <c r="F3587" s="94"/>
      <c r="G3587" s="94"/>
      <c r="H3587" s="79"/>
    </row>
    <row r="3588" spans="1:8" ht="31.5" outlineLevel="1">
      <c r="A3588" s="98" t="s">
        <v>402</v>
      </c>
      <c r="B3588" s="99" t="s">
        <v>736</v>
      </c>
      <c r="C3588" s="97" t="s">
        <v>129</v>
      </c>
      <c r="D3588" s="97" t="s">
        <v>130</v>
      </c>
      <c r="E3588" s="94"/>
      <c r="F3588" s="94"/>
      <c r="G3588" s="94">
        <v>100</v>
      </c>
      <c r="H3588" s="79"/>
    </row>
    <row r="3589" spans="1:8" ht="63" outlineLevel="1">
      <c r="A3589" s="98" t="s">
        <v>403</v>
      </c>
      <c r="B3589" s="99" t="s">
        <v>641</v>
      </c>
      <c r="C3589" s="97" t="s">
        <v>129</v>
      </c>
      <c r="D3589" s="97" t="s">
        <v>131</v>
      </c>
      <c r="E3589" s="94"/>
      <c r="F3589" s="94"/>
      <c r="G3589" s="94">
        <v>100</v>
      </c>
      <c r="H3589" s="79"/>
    </row>
    <row r="3590" spans="1:8" ht="31.5" outlineLevel="1">
      <c r="A3590" s="98" t="s">
        <v>404</v>
      </c>
      <c r="B3590" s="99" t="s">
        <v>642</v>
      </c>
      <c r="C3590" s="97" t="s">
        <v>131</v>
      </c>
      <c r="D3590" s="97" t="s">
        <v>132</v>
      </c>
      <c r="E3590" s="94"/>
      <c r="F3590" s="94"/>
      <c r="G3590" s="94">
        <v>100</v>
      </c>
      <c r="H3590" s="79"/>
    </row>
    <row r="3591" spans="1:8" ht="47.25" outlineLevel="1">
      <c r="A3591" s="100">
        <v>3</v>
      </c>
      <c r="B3591" s="101" t="s">
        <v>313</v>
      </c>
      <c r="C3591" s="97"/>
      <c r="D3591" s="97"/>
      <c r="E3591" s="94"/>
      <c r="F3591" s="94"/>
      <c r="G3591" s="94"/>
      <c r="H3591" s="79"/>
    </row>
    <row r="3592" spans="1:8" ht="31.5" outlineLevel="1">
      <c r="A3592" s="98" t="s">
        <v>441</v>
      </c>
      <c r="B3592" s="99" t="s">
        <v>314</v>
      </c>
      <c r="C3592" s="97" t="s">
        <v>132</v>
      </c>
      <c r="D3592" s="97" t="s">
        <v>131</v>
      </c>
      <c r="E3592" s="94"/>
      <c r="F3592" s="94"/>
      <c r="G3592" s="94">
        <v>100</v>
      </c>
      <c r="H3592" s="79"/>
    </row>
    <row r="3593" spans="1:8" outlineLevel="1">
      <c r="A3593" s="98" t="s">
        <v>359</v>
      </c>
      <c r="B3593" s="99" t="s">
        <v>315</v>
      </c>
      <c r="C3593" s="97" t="s">
        <v>132</v>
      </c>
      <c r="D3593" s="97" t="s">
        <v>133</v>
      </c>
      <c r="E3593" s="94"/>
      <c r="F3593" s="94"/>
      <c r="G3593" s="94">
        <v>100</v>
      </c>
      <c r="H3593" s="79"/>
    </row>
    <row r="3594" spans="1:8" outlineLevel="1">
      <c r="A3594" s="98" t="s">
        <v>361</v>
      </c>
      <c r="B3594" s="99" t="s">
        <v>316</v>
      </c>
      <c r="C3594" s="97" t="s">
        <v>133</v>
      </c>
      <c r="D3594" s="97" t="s">
        <v>788</v>
      </c>
      <c r="E3594" s="94"/>
      <c r="F3594" s="94"/>
      <c r="G3594" s="94">
        <v>100</v>
      </c>
      <c r="H3594" s="79"/>
    </row>
    <row r="3595" spans="1:8" outlineLevel="1">
      <c r="A3595" s="98" t="s">
        <v>317</v>
      </c>
      <c r="B3595" s="99" t="s">
        <v>318</v>
      </c>
      <c r="C3595" s="97" t="s">
        <v>788</v>
      </c>
      <c r="D3595" s="97" t="s">
        <v>789</v>
      </c>
      <c r="E3595" s="94"/>
      <c r="F3595" s="94"/>
      <c r="G3595" s="94">
        <v>100</v>
      </c>
      <c r="H3595" s="79"/>
    </row>
    <row r="3596" spans="1:8" outlineLevel="1">
      <c r="A3596" s="98" t="s">
        <v>319</v>
      </c>
      <c r="B3596" s="99" t="s">
        <v>320</v>
      </c>
      <c r="C3596" s="97" t="s">
        <v>1156</v>
      </c>
      <c r="D3596" s="97" t="s">
        <v>790</v>
      </c>
      <c r="E3596" s="94"/>
      <c r="F3596" s="94"/>
      <c r="G3596" s="94">
        <v>100</v>
      </c>
      <c r="H3596" s="79"/>
    </row>
    <row r="3597" spans="1:8" outlineLevel="1">
      <c r="A3597" s="100">
        <v>4</v>
      </c>
      <c r="B3597" s="101" t="s">
        <v>623</v>
      </c>
      <c r="C3597" s="97"/>
      <c r="D3597" s="97"/>
      <c r="E3597" s="94"/>
      <c r="F3597" s="94"/>
      <c r="G3597" s="94"/>
      <c r="H3597" s="79"/>
    </row>
    <row r="3598" spans="1:8" ht="31.5" outlineLevel="1">
      <c r="A3598" s="97" t="s">
        <v>406</v>
      </c>
      <c r="B3598" s="236" t="s">
        <v>321</v>
      </c>
      <c r="C3598" s="97" t="s">
        <v>790</v>
      </c>
      <c r="D3598" s="97" t="s">
        <v>790</v>
      </c>
      <c r="E3598" s="94"/>
      <c r="F3598" s="94"/>
      <c r="G3598" s="94">
        <v>100</v>
      </c>
      <c r="H3598" s="79"/>
    </row>
    <row r="3599" spans="1:8" ht="63" outlineLevel="1">
      <c r="A3599" s="97" t="s">
        <v>407</v>
      </c>
      <c r="B3599" s="236" t="s">
        <v>621</v>
      </c>
      <c r="C3599" s="97" t="s">
        <v>790</v>
      </c>
      <c r="D3599" s="97" t="s">
        <v>791</v>
      </c>
      <c r="E3599" s="94"/>
      <c r="F3599" s="94"/>
      <c r="G3599" s="94">
        <v>100</v>
      </c>
      <c r="H3599" s="79"/>
    </row>
    <row r="3600" spans="1:8" ht="31.5" outlineLevel="1">
      <c r="A3600" s="97" t="s">
        <v>408</v>
      </c>
      <c r="B3600" s="236" t="s">
        <v>764</v>
      </c>
      <c r="C3600" s="97" t="s">
        <v>790</v>
      </c>
      <c r="D3600" s="97" t="s">
        <v>791</v>
      </c>
      <c r="E3600" s="94"/>
      <c r="F3600" s="94"/>
      <c r="G3600" s="94">
        <v>100</v>
      </c>
      <c r="H3600" s="79"/>
    </row>
    <row r="3601" spans="1:8" ht="31.5" outlineLevel="1">
      <c r="A3601" s="97" t="s">
        <v>222</v>
      </c>
      <c r="B3601" s="236" t="s">
        <v>765</v>
      </c>
      <c r="C3601" s="97" t="s">
        <v>791</v>
      </c>
      <c r="D3601" s="97" t="s">
        <v>792</v>
      </c>
      <c r="E3601" s="94"/>
      <c r="F3601" s="94"/>
      <c r="G3601" s="94">
        <v>100</v>
      </c>
      <c r="H3601" s="79"/>
    </row>
    <row r="3602" spans="1:8" ht="15" customHeight="1" outlineLevel="1">
      <c r="G3602" s="154" t="s">
        <v>979</v>
      </c>
      <c r="H3602" s="154" t="s">
        <v>378</v>
      </c>
    </row>
    <row r="3603" spans="1:8" outlineLevel="1">
      <c r="H3603" s="154" t="s">
        <v>709</v>
      </c>
    </row>
    <row r="3604" spans="1:8" outlineLevel="1">
      <c r="H3604" s="154" t="s">
        <v>266</v>
      </c>
    </row>
    <row r="3605" spans="1:8" outlineLevel="1">
      <c r="H3605" s="154"/>
    </row>
    <row r="3606" spans="1:8" ht="15.75" customHeight="1" outlineLevel="1">
      <c r="A3606" s="742" t="s">
        <v>628</v>
      </c>
      <c r="B3606" s="742"/>
      <c r="C3606" s="742"/>
      <c r="D3606" s="742"/>
      <c r="E3606" s="742"/>
      <c r="F3606" s="742"/>
      <c r="G3606" s="742"/>
      <c r="H3606" s="742"/>
    </row>
    <row r="3607" spans="1:8" ht="15.75" customHeight="1" outlineLevel="1">
      <c r="A3607" s="742" t="s">
        <v>455</v>
      </c>
      <c r="B3607" s="742"/>
      <c r="C3607" s="742"/>
      <c r="D3607" s="742"/>
      <c r="E3607" s="742"/>
      <c r="F3607" s="742"/>
      <c r="G3607" s="742"/>
      <c r="H3607" s="742"/>
    </row>
    <row r="3608" spans="1:8" outlineLevel="1">
      <c r="H3608" s="154" t="s">
        <v>322</v>
      </c>
    </row>
    <row r="3609" spans="1:8" outlineLevel="1">
      <c r="H3609" s="154" t="s">
        <v>323</v>
      </c>
    </row>
    <row r="3610" spans="1:8" outlineLevel="1">
      <c r="H3610" s="154" t="s">
        <v>324</v>
      </c>
    </row>
    <row r="3611" spans="1:8" outlineLevel="1">
      <c r="H3611" s="230" t="s">
        <v>325</v>
      </c>
    </row>
    <row r="3612" spans="1:8" outlineLevel="1">
      <c r="H3612" s="154" t="s">
        <v>2331</v>
      </c>
    </row>
    <row r="3613" spans="1:8" outlineLevel="1">
      <c r="H3613" s="154" t="s">
        <v>261</v>
      </c>
    </row>
    <row r="3614" spans="1:8" outlineLevel="1">
      <c r="A3614" s="86"/>
    </row>
    <row r="3615" spans="1:8" outlineLevel="1">
      <c r="A3615" s="748" t="s">
        <v>1228</v>
      </c>
      <c r="B3615" s="749"/>
      <c r="C3615" s="749"/>
      <c r="D3615" s="749"/>
      <c r="E3615" s="749"/>
      <c r="F3615" s="749"/>
      <c r="G3615" s="749"/>
      <c r="H3615" s="749"/>
    </row>
    <row r="3616" spans="1:8" outlineLevel="1">
      <c r="A3616" s="745"/>
      <c r="B3616" s="745"/>
      <c r="C3616" s="745"/>
      <c r="D3616" s="745"/>
      <c r="E3616" s="745"/>
      <c r="F3616" s="745"/>
      <c r="G3616" s="745"/>
      <c r="H3616" s="745"/>
    </row>
    <row r="3617" spans="1:8" ht="15.75" customHeight="1" outlineLevel="1">
      <c r="A3617" s="746" t="s">
        <v>2332</v>
      </c>
      <c r="B3617" s="746"/>
      <c r="C3617" s="746"/>
      <c r="D3617" s="746"/>
      <c r="E3617" s="746"/>
      <c r="F3617" s="746"/>
      <c r="G3617" s="746"/>
      <c r="H3617" s="746"/>
    </row>
    <row r="3618" spans="1:8" ht="16.5" outlineLevel="1" thickBot="1">
      <c r="A3618" s="87"/>
      <c r="B3618" s="666"/>
      <c r="C3618" s="231"/>
      <c r="D3618" s="231"/>
      <c r="E3618" s="231"/>
      <c r="F3618" s="231"/>
      <c r="G3618" s="231"/>
      <c r="H3618" s="231"/>
    </row>
    <row r="3619" spans="1:8" ht="15.75" customHeight="1" outlineLevel="1">
      <c r="A3619" s="750" t="s">
        <v>397</v>
      </c>
      <c r="B3619" s="753" t="s">
        <v>649</v>
      </c>
      <c r="C3619" s="756" t="s">
        <v>719</v>
      </c>
      <c r="D3619" s="756"/>
      <c r="E3619" s="756"/>
      <c r="F3619" s="756"/>
      <c r="G3619" s="757" t="s">
        <v>629</v>
      </c>
      <c r="H3619" s="759" t="s">
        <v>630</v>
      </c>
    </row>
    <row r="3620" spans="1:8" outlineLevel="1">
      <c r="A3620" s="751"/>
      <c r="B3620" s="754"/>
      <c r="C3620" s="704"/>
      <c r="D3620" s="704"/>
      <c r="E3620" s="704"/>
      <c r="F3620" s="704"/>
      <c r="G3620" s="703"/>
      <c r="H3620" s="760"/>
    </row>
    <row r="3621" spans="1:8" ht="32.25" outlineLevel="1" thickBot="1">
      <c r="A3621" s="752"/>
      <c r="B3621" s="755"/>
      <c r="C3621" s="88" t="s">
        <v>631</v>
      </c>
      <c r="D3621" s="88" t="s">
        <v>632</v>
      </c>
      <c r="E3621" s="88" t="s">
        <v>631</v>
      </c>
      <c r="F3621" s="88" t="s">
        <v>632</v>
      </c>
      <c r="G3621" s="758"/>
      <c r="H3621" s="761"/>
    </row>
    <row r="3622" spans="1:8" outlineLevel="1">
      <c r="A3622" s="89">
        <v>1</v>
      </c>
      <c r="B3622" s="604">
        <v>2</v>
      </c>
      <c r="C3622" s="90">
        <v>3</v>
      </c>
      <c r="D3622" s="90">
        <v>4</v>
      </c>
      <c r="E3622" s="90"/>
      <c r="F3622" s="90"/>
      <c r="G3622" s="91">
        <v>5</v>
      </c>
      <c r="H3622" s="604">
        <v>6</v>
      </c>
    </row>
    <row r="3623" spans="1:8" outlineLevel="1">
      <c r="A3623" s="89">
        <v>1</v>
      </c>
      <c r="B3623" s="92" t="s">
        <v>598</v>
      </c>
      <c r="C3623" s="90"/>
      <c r="D3623" s="90"/>
      <c r="E3623" s="94"/>
      <c r="F3623" s="94"/>
      <c r="G3623" s="95"/>
      <c r="H3623" s="663"/>
    </row>
    <row r="3624" spans="1:8" outlineLevel="1">
      <c r="A3624" s="96" t="s">
        <v>399</v>
      </c>
      <c r="B3624" s="237" t="s">
        <v>599</v>
      </c>
      <c r="C3624" s="97" t="s">
        <v>174</v>
      </c>
      <c r="D3624" s="97" t="s">
        <v>482</v>
      </c>
      <c r="E3624" s="94"/>
      <c r="F3624" s="94"/>
      <c r="G3624" s="94">
        <v>100</v>
      </c>
      <c r="H3624" s="79"/>
    </row>
    <row r="3625" spans="1:8" outlineLevel="1">
      <c r="A3625" s="97" t="s">
        <v>400</v>
      </c>
      <c r="B3625" s="236" t="s">
        <v>329</v>
      </c>
      <c r="C3625" s="97" t="s">
        <v>483</v>
      </c>
      <c r="D3625" s="97" t="s">
        <v>484</v>
      </c>
      <c r="E3625" s="94"/>
      <c r="F3625" s="94"/>
      <c r="G3625" s="94">
        <v>100</v>
      </c>
      <c r="H3625" s="79"/>
    </row>
    <row r="3626" spans="1:8" ht="31.5" outlineLevel="1">
      <c r="A3626" s="97" t="s">
        <v>411</v>
      </c>
      <c r="B3626" s="236" t="s">
        <v>730</v>
      </c>
      <c r="C3626" s="97" t="s">
        <v>485</v>
      </c>
      <c r="D3626" s="97" t="s">
        <v>486</v>
      </c>
      <c r="E3626" s="94"/>
      <c r="F3626" s="94"/>
      <c r="G3626" s="94">
        <v>100</v>
      </c>
      <c r="H3626" s="79"/>
    </row>
    <row r="3627" spans="1:8" ht="63" outlineLevel="1">
      <c r="A3627" s="98" t="s">
        <v>422</v>
      </c>
      <c r="B3627" s="99" t="s">
        <v>731</v>
      </c>
      <c r="C3627" s="97" t="s">
        <v>487</v>
      </c>
      <c r="D3627" s="97" t="s">
        <v>2103</v>
      </c>
      <c r="E3627" s="94"/>
      <c r="F3627" s="94"/>
      <c r="G3627" s="94">
        <v>100</v>
      </c>
      <c r="H3627" s="79"/>
    </row>
    <row r="3628" spans="1:8" ht="31.5" outlineLevel="1">
      <c r="A3628" s="98" t="s">
        <v>732</v>
      </c>
      <c r="B3628" s="99" t="s">
        <v>733</v>
      </c>
      <c r="C3628" s="97" t="s">
        <v>46</v>
      </c>
      <c r="D3628" s="97" t="s">
        <v>45</v>
      </c>
      <c r="E3628" s="94"/>
      <c r="F3628" s="94"/>
      <c r="G3628" s="94">
        <v>100</v>
      </c>
      <c r="H3628" s="79"/>
    </row>
    <row r="3629" spans="1:8" outlineLevel="1">
      <c r="A3629" s="98" t="s">
        <v>734</v>
      </c>
      <c r="B3629" s="99" t="s">
        <v>735</v>
      </c>
      <c r="C3629" s="97" t="s">
        <v>485</v>
      </c>
      <c r="D3629" s="97" t="s">
        <v>46</v>
      </c>
      <c r="E3629" s="94"/>
      <c r="F3629" s="94"/>
      <c r="G3629" s="94">
        <v>100</v>
      </c>
      <c r="H3629" s="79"/>
    </row>
    <row r="3630" spans="1:8" outlineLevel="1">
      <c r="A3630" s="100">
        <v>2</v>
      </c>
      <c r="B3630" s="101" t="s">
        <v>440</v>
      </c>
      <c r="C3630" s="97"/>
      <c r="D3630" s="97"/>
      <c r="E3630" s="94"/>
      <c r="F3630" s="94"/>
      <c r="G3630" s="94"/>
      <c r="H3630" s="79"/>
    </row>
    <row r="3631" spans="1:8" ht="31.5" outlineLevel="1">
      <c r="A3631" s="98" t="s">
        <v>402</v>
      </c>
      <c r="B3631" s="99" t="s">
        <v>736</v>
      </c>
      <c r="C3631" s="97" t="s">
        <v>46</v>
      </c>
      <c r="D3631" s="97" t="s">
        <v>45</v>
      </c>
      <c r="E3631" s="94"/>
      <c r="F3631" s="94"/>
      <c r="G3631" s="94">
        <v>100</v>
      </c>
      <c r="H3631" s="79"/>
    </row>
    <row r="3632" spans="1:8" ht="63" outlineLevel="1">
      <c r="A3632" s="98" t="s">
        <v>403</v>
      </c>
      <c r="B3632" s="99" t="s">
        <v>641</v>
      </c>
      <c r="C3632" s="97" t="s">
        <v>46</v>
      </c>
      <c r="D3632" s="97" t="s">
        <v>47</v>
      </c>
      <c r="E3632" s="94"/>
      <c r="F3632" s="94"/>
      <c r="G3632" s="94">
        <v>100</v>
      </c>
      <c r="H3632" s="79"/>
    </row>
    <row r="3633" spans="1:8" ht="31.5" outlineLevel="1">
      <c r="A3633" s="98" t="s">
        <v>404</v>
      </c>
      <c r="B3633" s="99" t="s">
        <v>642</v>
      </c>
      <c r="C3633" s="97" t="s">
        <v>47</v>
      </c>
      <c r="D3633" s="97" t="s">
        <v>48</v>
      </c>
      <c r="E3633" s="94"/>
      <c r="F3633" s="94"/>
      <c r="G3633" s="94">
        <v>100</v>
      </c>
      <c r="H3633" s="79"/>
    </row>
    <row r="3634" spans="1:8" ht="47.25" outlineLevel="1">
      <c r="A3634" s="100">
        <v>3</v>
      </c>
      <c r="B3634" s="101" t="s">
        <v>313</v>
      </c>
      <c r="C3634" s="97"/>
      <c r="D3634" s="97"/>
      <c r="E3634" s="94"/>
      <c r="F3634" s="94"/>
      <c r="G3634" s="94"/>
      <c r="H3634" s="79"/>
    </row>
    <row r="3635" spans="1:8" ht="31.5" outlineLevel="1">
      <c r="A3635" s="98" t="s">
        <v>441</v>
      </c>
      <c r="B3635" s="99" t="s">
        <v>314</v>
      </c>
      <c r="C3635" s="97" t="s">
        <v>48</v>
      </c>
      <c r="D3635" s="97" t="s">
        <v>47</v>
      </c>
      <c r="E3635" s="94"/>
      <c r="F3635" s="94"/>
      <c r="G3635" s="94">
        <v>100</v>
      </c>
      <c r="H3635" s="79"/>
    </row>
    <row r="3636" spans="1:8" outlineLevel="1">
      <c r="A3636" s="98" t="s">
        <v>359</v>
      </c>
      <c r="B3636" s="99" t="s">
        <v>315</v>
      </c>
      <c r="C3636" s="97" t="s">
        <v>48</v>
      </c>
      <c r="D3636" s="97" t="s">
        <v>49</v>
      </c>
      <c r="E3636" s="94"/>
      <c r="F3636" s="94"/>
      <c r="G3636" s="94">
        <v>100</v>
      </c>
      <c r="H3636" s="79"/>
    </row>
    <row r="3637" spans="1:8" outlineLevel="1">
      <c r="A3637" s="98" t="s">
        <v>361</v>
      </c>
      <c r="B3637" s="99" t="s">
        <v>316</v>
      </c>
      <c r="C3637" s="97" t="s">
        <v>49</v>
      </c>
      <c r="D3637" s="97" t="s">
        <v>50</v>
      </c>
      <c r="E3637" s="94"/>
      <c r="F3637" s="94"/>
      <c r="G3637" s="94">
        <v>100</v>
      </c>
      <c r="H3637" s="79"/>
    </row>
    <row r="3638" spans="1:8" outlineLevel="1">
      <c r="A3638" s="98" t="s">
        <v>317</v>
      </c>
      <c r="B3638" s="99" t="s">
        <v>318</v>
      </c>
      <c r="C3638" s="97" t="s">
        <v>50</v>
      </c>
      <c r="D3638" s="97" t="s">
        <v>51</v>
      </c>
      <c r="E3638" s="94"/>
      <c r="F3638" s="94"/>
      <c r="G3638" s="94">
        <v>100</v>
      </c>
      <c r="H3638" s="79"/>
    </row>
    <row r="3639" spans="1:8" outlineLevel="1">
      <c r="A3639" s="98" t="s">
        <v>319</v>
      </c>
      <c r="B3639" s="99" t="s">
        <v>320</v>
      </c>
      <c r="C3639" s="97" t="s">
        <v>51</v>
      </c>
      <c r="D3639" s="97" t="s">
        <v>52</v>
      </c>
      <c r="E3639" s="94"/>
      <c r="F3639" s="94"/>
      <c r="G3639" s="94">
        <v>100</v>
      </c>
      <c r="H3639" s="79"/>
    </row>
    <row r="3640" spans="1:8" outlineLevel="1">
      <c r="A3640" s="100">
        <v>4</v>
      </c>
      <c r="B3640" s="101" t="s">
        <v>623</v>
      </c>
      <c r="C3640" s="97"/>
      <c r="D3640" s="97"/>
      <c r="E3640" s="94"/>
      <c r="F3640" s="94"/>
      <c r="G3640" s="94"/>
      <c r="H3640" s="79"/>
    </row>
    <row r="3641" spans="1:8" ht="31.5" outlineLevel="1">
      <c r="A3641" s="97" t="s">
        <v>406</v>
      </c>
      <c r="B3641" s="236" t="s">
        <v>321</v>
      </c>
      <c r="C3641" s="97" t="s">
        <v>52</v>
      </c>
      <c r="D3641" s="97" t="s">
        <v>52</v>
      </c>
      <c r="E3641" s="94"/>
      <c r="F3641" s="94"/>
      <c r="G3641" s="94">
        <v>100</v>
      </c>
      <c r="H3641" s="79"/>
    </row>
    <row r="3642" spans="1:8" ht="63" outlineLevel="1">
      <c r="A3642" s="97" t="s">
        <v>407</v>
      </c>
      <c r="B3642" s="236" t="s">
        <v>621</v>
      </c>
      <c r="C3642" s="97" t="s">
        <v>52</v>
      </c>
      <c r="D3642" s="97" t="s">
        <v>53</v>
      </c>
      <c r="E3642" s="94"/>
      <c r="F3642" s="94"/>
      <c r="G3642" s="94">
        <v>100</v>
      </c>
      <c r="H3642" s="79"/>
    </row>
    <row r="3643" spans="1:8" ht="31.5" outlineLevel="1">
      <c r="A3643" s="97" t="s">
        <v>408</v>
      </c>
      <c r="B3643" s="236" t="s">
        <v>764</v>
      </c>
      <c r="C3643" s="97" t="s">
        <v>52</v>
      </c>
      <c r="D3643" s="97" t="s">
        <v>53</v>
      </c>
      <c r="E3643" s="94"/>
      <c r="F3643" s="94"/>
      <c r="G3643" s="94">
        <v>100</v>
      </c>
      <c r="H3643" s="79"/>
    </row>
    <row r="3644" spans="1:8" ht="31.5" outlineLevel="1">
      <c r="A3644" s="97" t="s">
        <v>222</v>
      </c>
      <c r="B3644" s="236" t="s">
        <v>765</v>
      </c>
      <c r="C3644" s="97" t="s">
        <v>53</v>
      </c>
      <c r="D3644" s="97" t="s">
        <v>54</v>
      </c>
      <c r="E3644" s="94"/>
      <c r="F3644" s="94"/>
      <c r="G3644" s="94">
        <v>100</v>
      </c>
      <c r="H3644" s="79"/>
    </row>
    <row r="3645" spans="1:8" ht="15" customHeight="1" outlineLevel="1">
      <c r="G3645" s="154" t="s">
        <v>980</v>
      </c>
      <c r="H3645" s="154" t="s">
        <v>378</v>
      </c>
    </row>
    <row r="3646" spans="1:8" outlineLevel="1">
      <c r="H3646" s="154" t="s">
        <v>709</v>
      </c>
    </row>
    <row r="3647" spans="1:8" outlineLevel="1">
      <c r="H3647" s="154" t="s">
        <v>266</v>
      </c>
    </row>
    <row r="3648" spans="1:8" outlineLevel="1">
      <c r="H3648" s="154"/>
    </row>
    <row r="3649" spans="1:8" ht="15.75" customHeight="1" outlineLevel="1">
      <c r="A3649" s="742" t="s">
        <v>628</v>
      </c>
      <c r="B3649" s="742"/>
      <c r="C3649" s="742"/>
      <c r="D3649" s="742"/>
      <c r="E3649" s="742"/>
      <c r="F3649" s="742"/>
      <c r="G3649" s="742"/>
      <c r="H3649" s="742"/>
    </row>
    <row r="3650" spans="1:8" ht="15.75" customHeight="1" outlineLevel="1">
      <c r="A3650" s="742" t="s">
        <v>455</v>
      </c>
      <c r="B3650" s="742"/>
      <c r="C3650" s="742"/>
      <c r="D3650" s="742"/>
      <c r="E3650" s="742"/>
      <c r="F3650" s="742"/>
      <c r="G3650" s="742"/>
      <c r="H3650" s="742"/>
    </row>
    <row r="3651" spans="1:8" outlineLevel="1">
      <c r="H3651" s="154" t="s">
        <v>322</v>
      </c>
    </row>
    <row r="3652" spans="1:8" outlineLevel="1">
      <c r="H3652" s="154" t="s">
        <v>323</v>
      </c>
    </row>
    <row r="3653" spans="1:8" outlineLevel="1">
      <c r="H3653" s="154" t="s">
        <v>324</v>
      </c>
    </row>
    <row r="3654" spans="1:8" outlineLevel="1">
      <c r="H3654" s="230" t="s">
        <v>325</v>
      </c>
    </row>
    <row r="3655" spans="1:8" outlineLevel="1">
      <c r="H3655" s="154" t="s">
        <v>2331</v>
      </c>
    </row>
    <row r="3656" spans="1:8" outlineLevel="1">
      <c r="H3656" s="154" t="s">
        <v>261</v>
      </c>
    </row>
    <row r="3657" spans="1:8" outlineLevel="1">
      <c r="A3657" s="86"/>
    </row>
    <row r="3658" spans="1:8" outlineLevel="1">
      <c r="A3658" s="748" t="s">
        <v>1229</v>
      </c>
      <c r="B3658" s="749"/>
      <c r="C3658" s="749"/>
      <c r="D3658" s="749"/>
      <c r="E3658" s="749"/>
      <c r="F3658" s="749"/>
      <c r="G3658" s="749"/>
      <c r="H3658" s="749"/>
    </row>
    <row r="3659" spans="1:8" outlineLevel="1">
      <c r="A3659" s="745"/>
      <c r="B3659" s="745"/>
      <c r="C3659" s="745"/>
      <c r="D3659" s="745"/>
      <c r="E3659" s="745"/>
      <c r="F3659" s="745"/>
      <c r="G3659" s="745"/>
      <c r="H3659" s="745"/>
    </row>
    <row r="3660" spans="1:8" ht="15.75" customHeight="1" outlineLevel="1">
      <c r="A3660" s="746" t="s">
        <v>2332</v>
      </c>
      <c r="B3660" s="746"/>
      <c r="C3660" s="746"/>
      <c r="D3660" s="746"/>
      <c r="E3660" s="746"/>
      <c r="F3660" s="746"/>
      <c r="G3660" s="746"/>
      <c r="H3660" s="746"/>
    </row>
    <row r="3661" spans="1:8" ht="16.5" outlineLevel="1" thickBot="1">
      <c r="A3661" s="87"/>
      <c r="B3661" s="666"/>
      <c r="C3661" s="231"/>
      <c r="D3661" s="231"/>
      <c r="E3661" s="231"/>
      <c r="F3661" s="231"/>
      <c r="G3661" s="231"/>
      <c r="H3661" s="231"/>
    </row>
    <row r="3662" spans="1:8" ht="15.75" customHeight="1" outlineLevel="1">
      <c r="A3662" s="750" t="s">
        <v>397</v>
      </c>
      <c r="B3662" s="753" t="s">
        <v>649</v>
      </c>
      <c r="C3662" s="756" t="s">
        <v>719</v>
      </c>
      <c r="D3662" s="756"/>
      <c r="E3662" s="756"/>
      <c r="F3662" s="756"/>
      <c r="G3662" s="757" t="s">
        <v>629</v>
      </c>
      <c r="H3662" s="759" t="s">
        <v>630</v>
      </c>
    </row>
    <row r="3663" spans="1:8" outlineLevel="1">
      <c r="A3663" s="751"/>
      <c r="B3663" s="754"/>
      <c r="C3663" s="704"/>
      <c r="D3663" s="704"/>
      <c r="E3663" s="704"/>
      <c r="F3663" s="704"/>
      <c r="G3663" s="703"/>
      <c r="H3663" s="760"/>
    </row>
    <row r="3664" spans="1:8" ht="32.25" outlineLevel="1" thickBot="1">
      <c r="A3664" s="752"/>
      <c r="B3664" s="755"/>
      <c r="C3664" s="88" t="s">
        <v>631</v>
      </c>
      <c r="D3664" s="88" t="s">
        <v>632</v>
      </c>
      <c r="E3664" s="88" t="s">
        <v>631</v>
      </c>
      <c r="F3664" s="88" t="s">
        <v>632</v>
      </c>
      <c r="G3664" s="758"/>
      <c r="H3664" s="761"/>
    </row>
    <row r="3665" spans="1:8" outlineLevel="1">
      <c r="A3665" s="89">
        <v>1</v>
      </c>
      <c r="B3665" s="604">
        <v>2</v>
      </c>
      <c r="C3665" s="90">
        <v>3</v>
      </c>
      <c r="D3665" s="90">
        <v>4</v>
      </c>
      <c r="E3665" s="90"/>
      <c r="F3665" s="90"/>
      <c r="G3665" s="91">
        <v>5</v>
      </c>
      <c r="H3665" s="604">
        <v>6</v>
      </c>
    </row>
    <row r="3666" spans="1:8" outlineLevel="1">
      <c r="A3666" s="89">
        <v>1</v>
      </c>
      <c r="B3666" s="92" t="s">
        <v>598</v>
      </c>
      <c r="C3666" s="90"/>
      <c r="D3666" s="90"/>
      <c r="E3666" s="94"/>
      <c r="F3666" s="94"/>
      <c r="G3666" s="95"/>
      <c r="H3666" s="663"/>
    </row>
    <row r="3667" spans="1:8" outlineLevel="1">
      <c r="A3667" s="96" t="s">
        <v>399</v>
      </c>
      <c r="B3667" s="237" t="s">
        <v>599</v>
      </c>
      <c r="C3667" s="97" t="s">
        <v>174</v>
      </c>
      <c r="D3667" s="97" t="s">
        <v>482</v>
      </c>
      <c r="E3667" s="94"/>
      <c r="F3667" s="94"/>
      <c r="G3667" s="94">
        <v>100</v>
      </c>
      <c r="H3667" s="79"/>
    </row>
    <row r="3668" spans="1:8" outlineLevel="1">
      <c r="A3668" s="97" t="s">
        <v>400</v>
      </c>
      <c r="B3668" s="236" t="s">
        <v>329</v>
      </c>
      <c r="C3668" s="97" t="s">
        <v>483</v>
      </c>
      <c r="D3668" s="97" t="s">
        <v>484</v>
      </c>
      <c r="E3668" s="94"/>
      <c r="F3668" s="94"/>
      <c r="G3668" s="94">
        <v>100</v>
      </c>
      <c r="H3668" s="79"/>
    </row>
    <row r="3669" spans="1:8" ht="31.5" outlineLevel="1">
      <c r="A3669" s="97" t="s">
        <v>411</v>
      </c>
      <c r="B3669" s="236" t="s">
        <v>730</v>
      </c>
      <c r="C3669" s="97" t="s">
        <v>485</v>
      </c>
      <c r="D3669" s="97" t="s">
        <v>486</v>
      </c>
      <c r="E3669" s="94"/>
      <c r="F3669" s="94"/>
      <c r="G3669" s="94">
        <v>100</v>
      </c>
      <c r="H3669" s="79"/>
    </row>
    <row r="3670" spans="1:8" ht="63" outlineLevel="1">
      <c r="A3670" s="98" t="s">
        <v>422</v>
      </c>
      <c r="B3670" s="99" t="s">
        <v>731</v>
      </c>
      <c r="C3670" s="97" t="s">
        <v>487</v>
      </c>
      <c r="D3670" s="97" t="s">
        <v>2103</v>
      </c>
      <c r="E3670" s="94"/>
      <c r="F3670" s="94"/>
      <c r="G3670" s="94">
        <v>100</v>
      </c>
      <c r="H3670" s="79"/>
    </row>
    <row r="3671" spans="1:8" ht="31.5" outlineLevel="1">
      <c r="A3671" s="98" t="s">
        <v>732</v>
      </c>
      <c r="B3671" s="99" t="s">
        <v>733</v>
      </c>
      <c r="C3671" s="97" t="s">
        <v>46</v>
      </c>
      <c r="D3671" s="97" t="s">
        <v>45</v>
      </c>
      <c r="E3671" s="94"/>
      <c r="F3671" s="94"/>
      <c r="G3671" s="94">
        <v>100</v>
      </c>
      <c r="H3671" s="79"/>
    </row>
    <row r="3672" spans="1:8" outlineLevel="1">
      <c r="A3672" s="98" t="s">
        <v>734</v>
      </c>
      <c r="B3672" s="99" t="s">
        <v>735</v>
      </c>
      <c r="C3672" s="97" t="s">
        <v>485</v>
      </c>
      <c r="D3672" s="97" t="s">
        <v>46</v>
      </c>
      <c r="E3672" s="94"/>
      <c r="F3672" s="94"/>
      <c r="G3672" s="94">
        <v>100</v>
      </c>
      <c r="H3672" s="79"/>
    </row>
    <row r="3673" spans="1:8" outlineLevel="1">
      <c r="A3673" s="100">
        <v>2</v>
      </c>
      <c r="B3673" s="101" t="s">
        <v>440</v>
      </c>
      <c r="C3673" s="97"/>
      <c r="D3673" s="97"/>
      <c r="E3673" s="94"/>
      <c r="F3673" s="94"/>
      <c r="G3673" s="94"/>
      <c r="H3673" s="79"/>
    </row>
    <row r="3674" spans="1:8" ht="31.5" outlineLevel="1">
      <c r="A3674" s="98" t="s">
        <v>402</v>
      </c>
      <c r="B3674" s="99" t="s">
        <v>736</v>
      </c>
      <c r="C3674" s="97" t="s">
        <v>46</v>
      </c>
      <c r="D3674" s="97" t="s">
        <v>45</v>
      </c>
      <c r="E3674" s="94"/>
      <c r="F3674" s="94"/>
      <c r="G3674" s="94">
        <v>100</v>
      </c>
      <c r="H3674" s="79"/>
    </row>
    <row r="3675" spans="1:8" ht="63" outlineLevel="1">
      <c r="A3675" s="98" t="s">
        <v>403</v>
      </c>
      <c r="B3675" s="99" t="s">
        <v>641</v>
      </c>
      <c r="C3675" s="97" t="s">
        <v>46</v>
      </c>
      <c r="D3675" s="97" t="s">
        <v>47</v>
      </c>
      <c r="E3675" s="94"/>
      <c r="F3675" s="94"/>
      <c r="G3675" s="94">
        <v>100</v>
      </c>
      <c r="H3675" s="79"/>
    </row>
    <row r="3676" spans="1:8" ht="31.5" outlineLevel="1">
      <c r="A3676" s="98" t="s">
        <v>404</v>
      </c>
      <c r="B3676" s="99" t="s">
        <v>642</v>
      </c>
      <c r="C3676" s="97" t="s">
        <v>47</v>
      </c>
      <c r="D3676" s="97" t="s">
        <v>48</v>
      </c>
      <c r="E3676" s="94"/>
      <c r="F3676" s="94"/>
      <c r="G3676" s="94">
        <v>100</v>
      </c>
      <c r="H3676" s="79"/>
    </row>
    <row r="3677" spans="1:8" ht="47.25" outlineLevel="1">
      <c r="A3677" s="100">
        <v>3</v>
      </c>
      <c r="B3677" s="101" t="s">
        <v>313</v>
      </c>
      <c r="C3677" s="97"/>
      <c r="D3677" s="97"/>
      <c r="E3677" s="94"/>
      <c r="F3677" s="94"/>
      <c r="G3677" s="94"/>
      <c r="H3677" s="79"/>
    </row>
    <row r="3678" spans="1:8" ht="31.5" outlineLevel="1">
      <c r="A3678" s="98" t="s">
        <v>441</v>
      </c>
      <c r="B3678" s="99" t="s">
        <v>314</v>
      </c>
      <c r="C3678" s="97" t="s">
        <v>48</v>
      </c>
      <c r="D3678" s="97" t="s">
        <v>47</v>
      </c>
      <c r="E3678" s="94"/>
      <c r="F3678" s="94"/>
      <c r="G3678" s="94">
        <v>100</v>
      </c>
      <c r="H3678" s="79"/>
    </row>
    <row r="3679" spans="1:8" outlineLevel="1">
      <c r="A3679" s="98" t="s">
        <v>359</v>
      </c>
      <c r="B3679" s="99" t="s">
        <v>315</v>
      </c>
      <c r="C3679" s="97" t="s">
        <v>48</v>
      </c>
      <c r="D3679" s="97" t="s">
        <v>49</v>
      </c>
      <c r="E3679" s="94"/>
      <c r="F3679" s="94"/>
      <c r="G3679" s="94">
        <v>100</v>
      </c>
      <c r="H3679" s="79"/>
    </row>
    <row r="3680" spans="1:8" outlineLevel="1">
      <c r="A3680" s="98" t="s">
        <v>361</v>
      </c>
      <c r="B3680" s="99" t="s">
        <v>316</v>
      </c>
      <c r="C3680" s="97" t="s">
        <v>49</v>
      </c>
      <c r="D3680" s="97" t="s">
        <v>50</v>
      </c>
      <c r="E3680" s="94"/>
      <c r="F3680" s="94"/>
      <c r="G3680" s="94">
        <v>100</v>
      </c>
      <c r="H3680" s="79"/>
    </row>
    <row r="3681" spans="1:8" outlineLevel="1">
      <c r="A3681" s="98" t="s">
        <v>317</v>
      </c>
      <c r="B3681" s="99" t="s">
        <v>318</v>
      </c>
      <c r="C3681" s="97" t="s">
        <v>50</v>
      </c>
      <c r="D3681" s="97" t="s">
        <v>51</v>
      </c>
      <c r="E3681" s="94"/>
      <c r="F3681" s="94"/>
      <c r="G3681" s="94">
        <v>100</v>
      </c>
      <c r="H3681" s="79"/>
    </row>
    <row r="3682" spans="1:8" outlineLevel="1">
      <c r="A3682" s="98" t="s">
        <v>319</v>
      </c>
      <c r="B3682" s="99" t="s">
        <v>320</v>
      </c>
      <c r="C3682" s="97" t="s">
        <v>51</v>
      </c>
      <c r="D3682" s="97" t="s">
        <v>52</v>
      </c>
      <c r="E3682" s="94"/>
      <c r="F3682" s="94"/>
      <c r="G3682" s="94">
        <v>100</v>
      </c>
      <c r="H3682" s="79"/>
    </row>
    <row r="3683" spans="1:8" outlineLevel="1">
      <c r="A3683" s="100">
        <v>4</v>
      </c>
      <c r="B3683" s="101" t="s">
        <v>623</v>
      </c>
      <c r="C3683" s="97"/>
      <c r="D3683" s="97"/>
      <c r="E3683" s="94"/>
      <c r="F3683" s="94"/>
      <c r="G3683" s="94"/>
      <c r="H3683" s="79"/>
    </row>
    <row r="3684" spans="1:8" ht="31.5" outlineLevel="1">
      <c r="A3684" s="97" t="s">
        <v>406</v>
      </c>
      <c r="B3684" s="236" t="s">
        <v>321</v>
      </c>
      <c r="C3684" s="97" t="s">
        <v>52</v>
      </c>
      <c r="D3684" s="97" t="s">
        <v>52</v>
      </c>
      <c r="E3684" s="94"/>
      <c r="F3684" s="94"/>
      <c r="G3684" s="94">
        <v>100</v>
      </c>
      <c r="H3684" s="79"/>
    </row>
    <row r="3685" spans="1:8" ht="63" outlineLevel="1">
      <c r="A3685" s="97" t="s">
        <v>407</v>
      </c>
      <c r="B3685" s="236" t="s">
        <v>621</v>
      </c>
      <c r="C3685" s="97" t="s">
        <v>52</v>
      </c>
      <c r="D3685" s="97" t="s">
        <v>53</v>
      </c>
      <c r="E3685" s="94"/>
      <c r="F3685" s="94"/>
      <c r="G3685" s="94">
        <v>100</v>
      </c>
      <c r="H3685" s="79"/>
    </row>
    <row r="3686" spans="1:8" ht="31.5" outlineLevel="1">
      <c r="A3686" s="97" t="s">
        <v>408</v>
      </c>
      <c r="B3686" s="236" t="s">
        <v>764</v>
      </c>
      <c r="C3686" s="97" t="s">
        <v>52</v>
      </c>
      <c r="D3686" s="97" t="s">
        <v>53</v>
      </c>
      <c r="E3686" s="94"/>
      <c r="F3686" s="94"/>
      <c r="G3686" s="94">
        <v>100</v>
      </c>
      <c r="H3686" s="79"/>
    </row>
    <row r="3687" spans="1:8" ht="31.5" outlineLevel="1">
      <c r="A3687" s="97" t="s">
        <v>222</v>
      </c>
      <c r="B3687" s="236" t="s">
        <v>765</v>
      </c>
      <c r="C3687" s="97" t="s">
        <v>53</v>
      </c>
      <c r="D3687" s="97" t="s">
        <v>54</v>
      </c>
      <c r="E3687" s="94"/>
      <c r="F3687" s="94"/>
      <c r="G3687" s="94">
        <v>100</v>
      </c>
      <c r="H3687" s="79"/>
    </row>
    <row r="3688" spans="1:8" ht="15" customHeight="1" outlineLevel="1">
      <c r="G3688" s="154" t="s">
        <v>981</v>
      </c>
      <c r="H3688" s="154" t="s">
        <v>378</v>
      </c>
    </row>
    <row r="3689" spans="1:8" outlineLevel="1">
      <c r="H3689" s="154" t="s">
        <v>709</v>
      </c>
    </row>
    <row r="3690" spans="1:8" outlineLevel="1">
      <c r="H3690" s="154" t="s">
        <v>266</v>
      </c>
    </row>
    <row r="3691" spans="1:8" outlineLevel="1">
      <c r="H3691" s="154"/>
    </row>
    <row r="3692" spans="1:8" ht="15.75" customHeight="1" outlineLevel="1">
      <c r="A3692" s="742" t="s">
        <v>628</v>
      </c>
      <c r="B3692" s="742"/>
      <c r="C3692" s="742"/>
      <c r="D3692" s="742"/>
      <c r="E3692" s="742"/>
      <c r="F3692" s="742"/>
      <c r="G3692" s="742"/>
      <c r="H3692" s="742"/>
    </row>
    <row r="3693" spans="1:8" ht="15.75" customHeight="1" outlineLevel="1">
      <c r="A3693" s="742" t="s">
        <v>455</v>
      </c>
      <c r="B3693" s="742"/>
      <c r="C3693" s="742"/>
      <c r="D3693" s="742"/>
      <c r="E3693" s="742"/>
      <c r="F3693" s="742"/>
      <c r="G3693" s="742"/>
      <c r="H3693" s="742"/>
    </row>
    <row r="3694" spans="1:8" outlineLevel="1">
      <c r="H3694" s="154" t="s">
        <v>322</v>
      </c>
    </row>
    <row r="3695" spans="1:8" outlineLevel="1">
      <c r="H3695" s="154" t="s">
        <v>323</v>
      </c>
    </row>
    <row r="3696" spans="1:8" outlineLevel="1">
      <c r="H3696" s="154" t="s">
        <v>324</v>
      </c>
    </row>
    <row r="3697" spans="1:8" outlineLevel="1">
      <c r="H3697" s="230" t="s">
        <v>325</v>
      </c>
    </row>
    <row r="3698" spans="1:8" outlineLevel="1">
      <c r="H3698" s="154" t="s">
        <v>2331</v>
      </c>
    </row>
    <row r="3699" spans="1:8" outlineLevel="1">
      <c r="H3699" s="154" t="s">
        <v>261</v>
      </c>
    </row>
    <row r="3700" spans="1:8" outlineLevel="1">
      <c r="A3700" s="86"/>
    </row>
    <row r="3701" spans="1:8" outlineLevel="1">
      <c r="A3701" s="748" t="s">
        <v>1230</v>
      </c>
      <c r="B3701" s="749"/>
      <c r="C3701" s="749"/>
      <c r="D3701" s="749"/>
      <c r="E3701" s="749"/>
      <c r="F3701" s="749"/>
      <c r="G3701" s="749"/>
      <c r="H3701" s="749"/>
    </row>
    <row r="3702" spans="1:8" outlineLevel="1">
      <c r="A3702" s="745"/>
      <c r="B3702" s="745"/>
      <c r="C3702" s="745"/>
      <c r="D3702" s="745"/>
      <c r="E3702" s="745"/>
      <c r="F3702" s="745"/>
      <c r="G3702" s="745"/>
      <c r="H3702" s="745"/>
    </row>
    <row r="3703" spans="1:8" ht="15.75" customHeight="1" outlineLevel="1">
      <c r="A3703" s="746" t="s">
        <v>2332</v>
      </c>
      <c r="B3703" s="746"/>
      <c r="C3703" s="746"/>
      <c r="D3703" s="746"/>
      <c r="E3703" s="746"/>
      <c r="F3703" s="746"/>
      <c r="G3703" s="746"/>
      <c r="H3703" s="746"/>
    </row>
    <row r="3704" spans="1:8" ht="16.5" outlineLevel="1" thickBot="1">
      <c r="A3704" s="87"/>
      <c r="B3704" s="666"/>
      <c r="C3704" s="231"/>
      <c r="D3704" s="231"/>
      <c r="E3704" s="231"/>
      <c r="F3704" s="231"/>
      <c r="G3704" s="231"/>
      <c r="H3704" s="231"/>
    </row>
    <row r="3705" spans="1:8" ht="15.75" customHeight="1" outlineLevel="1">
      <c r="A3705" s="750" t="s">
        <v>397</v>
      </c>
      <c r="B3705" s="753" t="s">
        <v>649</v>
      </c>
      <c r="C3705" s="756" t="s">
        <v>719</v>
      </c>
      <c r="D3705" s="756"/>
      <c r="E3705" s="756"/>
      <c r="F3705" s="756"/>
      <c r="G3705" s="757" t="s">
        <v>629</v>
      </c>
      <c r="H3705" s="759" t="s">
        <v>630</v>
      </c>
    </row>
    <row r="3706" spans="1:8" outlineLevel="1">
      <c r="A3706" s="751"/>
      <c r="B3706" s="754"/>
      <c r="C3706" s="704"/>
      <c r="D3706" s="704"/>
      <c r="E3706" s="704"/>
      <c r="F3706" s="704"/>
      <c r="G3706" s="703"/>
      <c r="H3706" s="760"/>
    </row>
    <row r="3707" spans="1:8" ht="32.25" outlineLevel="1" thickBot="1">
      <c r="A3707" s="752"/>
      <c r="B3707" s="755"/>
      <c r="C3707" s="88" t="s">
        <v>631</v>
      </c>
      <c r="D3707" s="88" t="s">
        <v>632</v>
      </c>
      <c r="E3707" s="88" t="s">
        <v>631</v>
      </c>
      <c r="F3707" s="88" t="s">
        <v>632</v>
      </c>
      <c r="G3707" s="758"/>
      <c r="H3707" s="761"/>
    </row>
    <row r="3708" spans="1:8" outlineLevel="1">
      <c r="A3708" s="89">
        <v>1</v>
      </c>
      <c r="B3708" s="604">
        <v>2</v>
      </c>
      <c r="C3708" s="90">
        <v>3</v>
      </c>
      <c r="D3708" s="90">
        <v>4</v>
      </c>
      <c r="E3708" s="90"/>
      <c r="F3708" s="90"/>
      <c r="G3708" s="91">
        <v>5</v>
      </c>
      <c r="H3708" s="604">
        <v>6</v>
      </c>
    </row>
    <row r="3709" spans="1:8" outlineLevel="1">
      <c r="A3709" s="89">
        <v>1</v>
      </c>
      <c r="B3709" s="92" t="s">
        <v>598</v>
      </c>
      <c r="C3709" s="90"/>
      <c r="D3709" s="90"/>
      <c r="E3709" s="94"/>
      <c r="F3709" s="94"/>
      <c r="G3709" s="95"/>
      <c r="H3709" s="663"/>
    </row>
    <row r="3710" spans="1:8" outlineLevel="1">
      <c r="A3710" s="96" t="s">
        <v>399</v>
      </c>
      <c r="B3710" s="237" t="s">
        <v>599</v>
      </c>
      <c r="C3710" s="97" t="s">
        <v>174</v>
      </c>
      <c r="D3710" s="97" t="s">
        <v>482</v>
      </c>
      <c r="E3710" s="94"/>
      <c r="F3710" s="94"/>
      <c r="G3710" s="94">
        <v>100</v>
      </c>
      <c r="H3710" s="79"/>
    </row>
    <row r="3711" spans="1:8" outlineLevel="1">
      <c r="A3711" s="97" t="s">
        <v>400</v>
      </c>
      <c r="B3711" s="236" t="s">
        <v>329</v>
      </c>
      <c r="C3711" s="97" t="s">
        <v>483</v>
      </c>
      <c r="D3711" s="97" t="s">
        <v>484</v>
      </c>
      <c r="E3711" s="94"/>
      <c r="F3711" s="94"/>
      <c r="G3711" s="94">
        <v>100</v>
      </c>
      <c r="H3711" s="79"/>
    </row>
    <row r="3712" spans="1:8" ht="31.5" outlineLevel="1">
      <c r="A3712" s="97" t="s">
        <v>411</v>
      </c>
      <c r="B3712" s="236" t="s">
        <v>730</v>
      </c>
      <c r="C3712" s="97" t="s">
        <v>485</v>
      </c>
      <c r="D3712" s="97" t="s">
        <v>486</v>
      </c>
      <c r="E3712" s="94"/>
      <c r="F3712" s="94"/>
      <c r="G3712" s="94">
        <v>100</v>
      </c>
      <c r="H3712" s="79"/>
    </row>
    <row r="3713" spans="1:8" ht="63" outlineLevel="1">
      <c r="A3713" s="98" t="s">
        <v>422</v>
      </c>
      <c r="B3713" s="99" t="s">
        <v>731</v>
      </c>
      <c r="C3713" s="97" t="s">
        <v>487</v>
      </c>
      <c r="D3713" s="97" t="s">
        <v>2103</v>
      </c>
      <c r="E3713" s="94"/>
      <c r="F3713" s="94"/>
      <c r="G3713" s="94">
        <v>100</v>
      </c>
      <c r="H3713" s="79"/>
    </row>
    <row r="3714" spans="1:8" ht="31.5" outlineLevel="1">
      <c r="A3714" s="98" t="s">
        <v>732</v>
      </c>
      <c r="B3714" s="99" t="s">
        <v>733</v>
      </c>
      <c r="C3714" s="97" t="s">
        <v>46</v>
      </c>
      <c r="D3714" s="97" t="s">
        <v>45</v>
      </c>
      <c r="E3714" s="94"/>
      <c r="F3714" s="94"/>
      <c r="G3714" s="94">
        <v>100</v>
      </c>
      <c r="H3714" s="79"/>
    </row>
    <row r="3715" spans="1:8" outlineLevel="1">
      <c r="A3715" s="98" t="s">
        <v>734</v>
      </c>
      <c r="B3715" s="99" t="s">
        <v>735</v>
      </c>
      <c r="C3715" s="97" t="s">
        <v>485</v>
      </c>
      <c r="D3715" s="97" t="s">
        <v>46</v>
      </c>
      <c r="E3715" s="94"/>
      <c r="F3715" s="94"/>
      <c r="G3715" s="94">
        <v>100</v>
      </c>
      <c r="H3715" s="79"/>
    </row>
    <row r="3716" spans="1:8" outlineLevel="1">
      <c r="A3716" s="100">
        <v>2</v>
      </c>
      <c r="B3716" s="101" t="s">
        <v>440</v>
      </c>
      <c r="C3716" s="97"/>
      <c r="D3716" s="97"/>
      <c r="E3716" s="94"/>
      <c r="F3716" s="94"/>
      <c r="G3716" s="94"/>
      <c r="H3716" s="79"/>
    </row>
    <row r="3717" spans="1:8" ht="31.5" outlineLevel="1">
      <c r="A3717" s="98" t="s">
        <v>402</v>
      </c>
      <c r="B3717" s="99" t="s">
        <v>736</v>
      </c>
      <c r="C3717" s="97" t="s">
        <v>46</v>
      </c>
      <c r="D3717" s="97" t="s">
        <v>45</v>
      </c>
      <c r="E3717" s="94"/>
      <c r="F3717" s="94"/>
      <c r="G3717" s="94">
        <v>100</v>
      </c>
      <c r="H3717" s="79"/>
    </row>
    <row r="3718" spans="1:8" ht="63" outlineLevel="1">
      <c r="A3718" s="98" t="s">
        <v>403</v>
      </c>
      <c r="B3718" s="99" t="s">
        <v>641</v>
      </c>
      <c r="C3718" s="97" t="s">
        <v>46</v>
      </c>
      <c r="D3718" s="97" t="s">
        <v>47</v>
      </c>
      <c r="E3718" s="94"/>
      <c r="F3718" s="94"/>
      <c r="G3718" s="94">
        <v>100</v>
      </c>
      <c r="H3718" s="79"/>
    </row>
    <row r="3719" spans="1:8" ht="31.5" outlineLevel="1">
      <c r="A3719" s="98" t="s">
        <v>404</v>
      </c>
      <c r="B3719" s="99" t="s">
        <v>642</v>
      </c>
      <c r="C3719" s="97" t="s">
        <v>47</v>
      </c>
      <c r="D3719" s="97" t="s">
        <v>48</v>
      </c>
      <c r="E3719" s="94"/>
      <c r="F3719" s="94"/>
      <c r="G3719" s="94">
        <v>100</v>
      </c>
      <c r="H3719" s="79"/>
    </row>
    <row r="3720" spans="1:8" ht="47.25" outlineLevel="1">
      <c r="A3720" s="100">
        <v>3</v>
      </c>
      <c r="B3720" s="101" t="s">
        <v>313</v>
      </c>
      <c r="C3720" s="97"/>
      <c r="D3720" s="97"/>
      <c r="E3720" s="94"/>
      <c r="F3720" s="94"/>
      <c r="G3720" s="94"/>
      <c r="H3720" s="79"/>
    </row>
    <row r="3721" spans="1:8" ht="31.5" outlineLevel="1">
      <c r="A3721" s="98" t="s">
        <v>441</v>
      </c>
      <c r="B3721" s="99" t="s">
        <v>314</v>
      </c>
      <c r="C3721" s="97" t="s">
        <v>48</v>
      </c>
      <c r="D3721" s="97" t="s">
        <v>47</v>
      </c>
      <c r="E3721" s="94"/>
      <c r="F3721" s="94"/>
      <c r="G3721" s="94">
        <v>100</v>
      </c>
      <c r="H3721" s="79"/>
    </row>
    <row r="3722" spans="1:8" outlineLevel="1">
      <c r="A3722" s="98" t="s">
        <v>359</v>
      </c>
      <c r="B3722" s="99" t="s">
        <v>315</v>
      </c>
      <c r="C3722" s="97" t="s">
        <v>48</v>
      </c>
      <c r="D3722" s="97" t="s">
        <v>49</v>
      </c>
      <c r="E3722" s="94"/>
      <c r="F3722" s="94"/>
      <c r="G3722" s="94">
        <v>100</v>
      </c>
      <c r="H3722" s="79"/>
    </row>
    <row r="3723" spans="1:8" outlineLevel="1">
      <c r="A3723" s="98" t="s">
        <v>361</v>
      </c>
      <c r="B3723" s="99" t="s">
        <v>316</v>
      </c>
      <c r="C3723" s="97" t="s">
        <v>49</v>
      </c>
      <c r="D3723" s="97" t="s">
        <v>50</v>
      </c>
      <c r="E3723" s="94"/>
      <c r="F3723" s="94"/>
      <c r="G3723" s="94">
        <v>100</v>
      </c>
      <c r="H3723" s="79"/>
    </row>
    <row r="3724" spans="1:8" outlineLevel="1">
      <c r="A3724" s="98" t="s">
        <v>317</v>
      </c>
      <c r="B3724" s="99" t="s">
        <v>318</v>
      </c>
      <c r="C3724" s="97" t="s">
        <v>50</v>
      </c>
      <c r="D3724" s="97" t="s">
        <v>51</v>
      </c>
      <c r="E3724" s="94"/>
      <c r="F3724" s="94"/>
      <c r="G3724" s="94">
        <v>100</v>
      </c>
      <c r="H3724" s="79"/>
    </row>
    <row r="3725" spans="1:8" outlineLevel="1">
      <c r="A3725" s="98" t="s">
        <v>319</v>
      </c>
      <c r="B3725" s="99" t="s">
        <v>320</v>
      </c>
      <c r="C3725" s="97" t="s">
        <v>51</v>
      </c>
      <c r="D3725" s="97" t="s">
        <v>52</v>
      </c>
      <c r="E3725" s="94"/>
      <c r="F3725" s="94"/>
      <c r="G3725" s="94">
        <v>100</v>
      </c>
      <c r="H3725" s="79"/>
    </row>
    <row r="3726" spans="1:8" outlineLevel="1">
      <c r="A3726" s="100">
        <v>4</v>
      </c>
      <c r="B3726" s="101" t="s">
        <v>623</v>
      </c>
      <c r="C3726" s="97"/>
      <c r="D3726" s="97"/>
      <c r="E3726" s="94"/>
      <c r="F3726" s="94"/>
      <c r="G3726" s="94"/>
      <c r="H3726" s="79"/>
    </row>
    <row r="3727" spans="1:8" ht="31.5" outlineLevel="1">
      <c r="A3727" s="97" t="s">
        <v>406</v>
      </c>
      <c r="B3727" s="236" t="s">
        <v>321</v>
      </c>
      <c r="C3727" s="97" t="s">
        <v>52</v>
      </c>
      <c r="D3727" s="97" t="s">
        <v>52</v>
      </c>
      <c r="E3727" s="94"/>
      <c r="F3727" s="94"/>
      <c r="G3727" s="94">
        <v>100</v>
      </c>
      <c r="H3727" s="79"/>
    </row>
    <row r="3728" spans="1:8" ht="63" outlineLevel="1">
      <c r="A3728" s="97" t="s">
        <v>407</v>
      </c>
      <c r="B3728" s="236" t="s">
        <v>621</v>
      </c>
      <c r="C3728" s="97" t="s">
        <v>52</v>
      </c>
      <c r="D3728" s="97" t="s">
        <v>53</v>
      </c>
      <c r="E3728" s="94"/>
      <c r="F3728" s="94"/>
      <c r="G3728" s="94">
        <v>100</v>
      </c>
      <c r="H3728" s="79"/>
    </row>
    <row r="3729" spans="1:8" ht="31.5" outlineLevel="1">
      <c r="A3729" s="97" t="s">
        <v>408</v>
      </c>
      <c r="B3729" s="236" t="s">
        <v>764</v>
      </c>
      <c r="C3729" s="97" t="s">
        <v>52</v>
      </c>
      <c r="D3729" s="97" t="s">
        <v>53</v>
      </c>
      <c r="E3729" s="94"/>
      <c r="F3729" s="94"/>
      <c r="G3729" s="94">
        <v>100</v>
      </c>
      <c r="H3729" s="79"/>
    </row>
    <row r="3730" spans="1:8" ht="31.5" outlineLevel="1">
      <c r="A3730" s="97" t="s">
        <v>222</v>
      </c>
      <c r="B3730" s="236" t="s">
        <v>765</v>
      </c>
      <c r="C3730" s="97" t="s">
        <v>53</v>
      </c>
      <c r="D3730" s="97" t="s">
        <v>54</v>
      </c>
      <c r="E3730" s="94"/>
      <c r="F3730" s="94"/>
      <c r="G3730" s="94">
        <v>100</v>
      </c>
      <c r="H3730" s="79"/>
    </row>
    <row r="3731" spans="1:8" ht="15" customHeight="1" outlineLevel="1">
      <c r="G3731" s="154" t="s">
        <v>982</v>
      </c>
      <c r="H3731" s="154" t="s">
        <v>378</v>
      </c>
    </row>
    <row r="3732" spans="1:8" outlineLevel="1">
      <c r="H3732" s="154" t="s">
        <v>709</v>
      </c>
    </row>
    <row r="3733" spans="1:8" outlineLevel="1">
      <c r="H3733" s="154" t="s">
        <v>266</v>
      </c>
    </row>
    <row r="3734" spans="1:8" outlineLevel="1">
      <c r="H3734" s="154"/>
    </row>
    <row r="3735" spans="1:8" ht="15.75" customHeight="1" outlineLevel="1">
      <c r="A3735" s="742" t="s">
        <v>628</v>
      </c>
      <c r="B3735" s="742"/>
      <c r="C3735" s="742"/>
      <c r="D3735" s="742"/>
      <c r="E3735" s="742"/>
      <c r="F3735" s="742"/>
      <c r="G3735" s="742"/>
      <c r="H3735" s="742"/>
    </row>
    <row r="3736" spans="1:8" ht="15.75" customHeight="1" outlineLevel="1">
      <c r="A3736" s="742" t="s">
        <v>455</v>
      </c>
      <c r="B3736" s="742"/>
      <c r="C3736" s="742"/>
      <c r="D3736" s="742"/>
      <c r="E3736" s="742"/>
      <c r="F3736" s="742"/>
      <c r="G3736" s="742"/>
      <c r="H3736" s="742"/>
    </row>
    <row r="3737" spans="1:8" outlineLevel="1">
      <c r="H3737" s="154" t="s">
        <v>322</v>
      </c>
    </row>
    <row r="3738" spans="1:8" outlineLevel="1">
      <c r="H3738" s="154" t="s">
        <v>323</v>
      </c>
    </row>
    <row r="3739" spans="1:8" outlineLevel="1">
      <c r="H3739" s="154" t="s">
        <v>324</v>
      </c>
    </row>
    <row r="3740" spans="1:8" outlineLevel="1">
      <c r="H3740" s="230" t="s">
        <v>325</v>
      </c>
    </row>
    <row r="3741" spans="1:8" outlineLevel="1">
      <c r="H3741" s="154" t="s">
        <v>2331</v>
      </c>
    </row>
    <row r="3742" spans="1:8" outlineLevel="1">
      <c r="H3742" s="154" t="s">
        <v>261</v>
      </c>
    </row>
    <row r="3743" spans="1:8" outlineLevel="1">
      <c r="A3743" s="86"/>
    </row>
    <row r="3744" spans="1:8" outlineLevel="1">
      <c r="A3744" s="748" t="s">
        <v>1231</v>
      </c>
      <c r="B3744" s="749"/>
      <c r="C3744" s="749"/>
      <c r="D3744" s="749"/>
      <c r="E3744" s="749"/>
      <c r="F3744" s="749"/>
      <c r="G3744" s="749"/>
      <c r="H3744" s="749"/>
    </row>
    <row r="3745" spans="1:8" outlineLevel="1">
      <c r="A3745" s="745"/>
      <c r="B3745" s="745"/>
      <c r="C3745" s="745"/>
      <c r="D3745" s="745"/>
      <c r="E3745" s="745"/>
      <c r="F3745" s="745"/>
      <c r="G3745" s="745"/>
      <c r="H3745" s="745"/>
    </row>
    <row r="3746" spans="1:8" ht="15.75" customHeight="1" outlineLevel="1">
      <c r="A3746" s="746" t="s">
        <v>2332</v>
      </c>
      <c r="B3746" s="746"/>
      <c r="C3746" s="746"/>
      <c r="D3746" s="746"/>
      <c r="E3746" s="746"/>
      <c r="F3746" s="746"/>
      <c r="G3746" s="746"/>
      <c r="H3746" s="746"/>
    </row>
    <row r="3747" spans="1:8" ht="16.5" outlineLevel="1" thickBot="1">
      <c r="A3747" s="87"/>
      <c r="B3747" s="666"/>
      <c r="C3747" s="231"/>
      <c r="D3747" s="231"/>
      <c r="E3747" s="231"/>
      <c r="F3747" s="231"/>
      <c r="G3747" s="231"/>
      <c r="H3747" s="231"/>
    </row>
    <row r="3748" spans="1:8" ht="15.75" customHeight="1" outlineLevel="1">
      <c r="A3748" s="750" t="s">
        <v>397</v>
      </c>
      <c r="B3748" s="753" t="s">
        <v>649</v>
      </c>
      <c r="C3748" s="756" t="s">
        <v>719</v>
      </c>
      <c r="D3748" s="756"/>
      <c r="E3748" s="756"/>
      <c r="F3748" s="756"/>
      <c r="G3748" s="757" t="s">
        <v>629</v>
      </c>
      <c r="H3748" s="759" t="s">
        <v>630</v>
      </c>
    </row>
    <row r="3749" spans="1:8" outlineLevel="1">
      <c r="A3749" s="751"/>
      <c r="B3749" s="754"/>
      <c r="C3749" s="704"/>
      <c r="D3749" s="704"/>
      <c r="E3749" s="704"/>
      <c r="F3749" s="704"/>
      <c r="G3749" s="703"/>
      <c r="H3749" s="760"/>
    </row>
    <row r="3750" spans="1:8" ht="32.25" outlineLevel="1" thickBot="1">
      <c r="A3750" s="752"/>
      <c r="B3750" s="755"/>
      <c r="C3750" s="88" t="s">
        <v>631</v>
      </c>
      <c r="D3750" s="88" t="s">
        <v>632</v>
      </c>
      <c r="E3750" s="88" t="s">
        <v>631</v>
      </c>
      <c r="F3750" s="88" t="s">
        <v>632</v>
      </c>
      <c r="G3750" s="758"/>
      <c r="H3750" s="761"/>
    </row>
    <row r="3751" spans="1:8" outlineLevel="1">
      <c r="A3751" s="89">
        <v>1</v>
      </c>
      <c r="B3751" s="604">
        <v>2</v>
      </c>
      <c r="C3751" s="90">
        <v>3</v>
      </c>
      <c r="D3751" s="90">
        <v>4</v>
      </c>
      <c r="E3751" s="90"/>
      <c r="F3751" s="90"/>
      <c r="G3751" s="91">
        <v>5</v>
      </c>
      <c r="H3751" s="604">
        <v>6</v>
      </c>
    </row>
    <row r="3752" spans="1:8" outlineLevel="1">
      <c r="A3752" s="89">
        <v>1</v>
      </c>
      <c r="B3752" s="92" t="s">
        <v>598</v>
      </c>
      <c r="C3752" s="90"/>
      <c r="D3752" s="90"/>
      <c r="E3752" s="94"/>
      <c r="F3752" s="94"/>
      <c r="G3752" s="95"/>
      <c r="H3752" s="663"/>
    </row>
    <row r="3753" spans="1:8" outlineLevel="1">
      <c r="A3753" s="96" t="s">
        <v>399</v>
      </c>
      <c r="B3753" s="237" t="s">
        <v>599</v>
      </c>
      <c r="C3753" s="97" t="s">
        <v>7</v>
      </c>
      <c r="D3753" s="97" t="s">
        <v>167</v>
      </c>
      <c r="E3753" s="94"/>
      <c r="F3753" s="94"/>
      <c r="G3753" s="94">
        <v>100</v>
      </c>
      <c r="H3753" s="79"/>
    </row>
    <row r="3754" spans="1:8" outlineLevel="1">
      <c r="A3754" s="97" t="s">
        <v>400</v>
      </c>
      <c r="B3754" s="236" t="s">
        <v>329</v>
      </c>
      <c r="C3754" s="97" t="s">
        <v>168</v>
      </c>
      <c r="D3754" s="97" t="s">
        <v>169</v>
      </c>
      <c r="E3754" s="94"/>
      <c r="F3754" s="94"/>
      <c r="G3754" s="94">
        <v>100</v>
      </c>
      <c r="H3754" s="79"/>
    </row>
    <row r="3755" spans="1:8" ht="31.5" outlineLevel="1">
      <c r="A3755" s="97" t="s">
        <v>411</v>
      </c>
      <c r="B3755" s="236" t="s">
        <v>730</v>
      </c>
      <c r="C3755" s="97" t="s">
        <v>170</v>
      </c>
      <c r="D3755" s="97" t="s">
        <v>171</v>
      </c>
      <c r="E3755" s="94"/>
      <c r="F3755" s="94"/>
      <c r="G3755" s="94">
        <v>100</v>
      </c>
      <c r="H3755" s="79"/>
    </row>
    <row r="3756" spans="1:8" ht="63" outlineLevel="1">
      <c r="A3756" s="98" t="s">
        <v>422</v>
      </c>
      <c r="B3756" s="99" t="s">
        <v>731</v>
      </c>
      <c r="C3756" s="97" t="s">
        <v>172</v>
      </c>
      <c r="D3756" s="97" t="s">
        <v>173</v>
      </c>
      <c r="E3756" s="94"/>
      <c r="F3756" s="94"/>
      <c r="G3756" s="94">
        <v>100</v>
      </c>
      <c r="H3756" s="79"/>
    </row>
    <row r="3757" spans="1:8" ht="31.5" outlineLevel="1">
      <c r="A3757" s="98" t="s">
        <v>732</v>
      </c>
      <c r="B3757" s="99" t="s">
        <v>733</v>
      </c>
      <c r="C3757" s="97" t="s">
        <v>174</v>
      </c>
      <c r="D3757" s="97" t="s">
        <v>175</v>
      </c>
      <c r="E3757" s="94"/>
      <c r="F3757" s="94"/>
      <c r="G3757" s="94">
        <v>100</v>
      </c>
      <c r="H3757" s="79"/>
    </row>
    <row r="3758" spans="1:8" outlineLevel="1">
      <c r="A3758" s="98" t="s">
        <v>734</v>
      </c>
      <c r="B3758" s="99" t="s">
        <v>735</v>
      </c>
      <c r="C3758" s="97" t="s">
        <v>170</v>
      </c>
      <c r="D3758" s="97" t="s">
        <v>174</v>
      </c>
      <c r="E3758" s="94"/>
      <c r="F3758" s="94"/>
      <c r="G3758" s="94">
        <v>100</v>
      </c>
      <c r="H3758" s="79"/>
    </row>
    <row r="3759" spans="1:8" outlineLevel="1">
      <c r="A3759" s="100">
        <v>2</v>
      </c>
      <c r="B3759" s="101" t="s">
        <v>440</v>
      </c>
      <c r="C3759" s="97"/>
      <c r="D3759" s="97"/>
      <c r="E3759" s="94"/>
      <c r="F3759" s="94"/>
      <c r="G3759" s="94"/>
      <c r="H3759" s="79"/>
    </row>
    <row r="3760" spans="1:8" ht="31.5" outlineLevel="1">
      <c r="A3760" s="98" t="s">
        <v>402</v>
      </c>
      <c r="B3760" s="99" t="s">
        <v>736</v>
      </c>
      <c r="C3760" s="97" t="s">
        <v>129</v>
      </c>
      <c r="D3760" s="97" t="s">
        <v>130</v>
      </c>
      <c r="E3760" s="94"/>
      <c r="F3760" s="94"/>
      <c r="G3760" s="94">
        <v>100</v>
      </c>
      <c r="H3760" s="79"/>
    </row>
    <row r="3761" spans="1:8" ht="63" outlineLevel="1">
      <c r="A3761" s="98" t="s">
        <v>403</v>
      </c>
      <c r="B3761" s="99" t="s">
        <v>641</v>
      </c>
      <c r="C3761" s="97" t="s">
        <v>129</v>
      </c>
      <c r="D3761" s="97" t="s">
        <v>131</v>
      </c>
      <c r="E3761" s="94"/>
      <c r="F3761" s="94"/>
      <c r="G3761" s="94">
        <v>100</v>
      </c>
      <c r="H3761" s="79"/>
    </row>
    <row r="3762" spans="1:8" ht="31.5" outlineLevel="1">
      <c r="A3762" s="98" t="s">
        <v>404</v>
      </c>
      <c r="B3762" s="99" t="s">
        <v>642</v>
      </c>
      <c r="C3762" s="97" t="s">
        <v>131</v>
      </c>
      <c r="D3762" s="97" t="s">
        <v>132</v>
      </c>
      <c r="E3762" s="94"/>
      <c r="F3762" s="94"/>
      <c r="G3762" s="94">
        <v>100</v>
      </c>
      <c r="H3762" s="79"/>
    </row>
    <row r="3763" spans="1:8" ht="47.25" outlineLevel="1">
      <c r="A3763" s="100">
        <v>3</v>
      </c>
      <c r="B3763" s="101" t="s">
        <v>313</v>
      </c>
      <c r="C3763" s="97"/>
      <c r="D3763" s="97"/>
      <c r="E3763" s="94"/>
      <c r="F3763" s="94"/>
      <c r="G3763" s="94"/>
      <c r="H3763" s="79"/>
    </row>
    <row r="3764" spans="1:8" ht="31.5" outlineLevel="1">
      <c r="A3764" s="98" t="s">
        <v>441</v>
      </c>
      <c r="B3764" s="99" t="s">
        <v>314</v>
      </c>
      <c r="C3764" s="97" t="s">
        <v>132</v>
      </c>
      <c r="D3764" s="97" t="s">
        <v>131</v>
      </c>
      <c r="E3764" s="94"/>
      <c r="F3764" s="94"/>
      <c r="G3764" s="94">
        <v>100</v>
      </c>
      <c r="H3764" s="79"/>
    </row>
    <row r="3765" spans="1:8" outlineLevel="1">
      <c r="A3765" s="98" t="s">
        <v>359</v>
      </c>
      <c r="B3765" s="99" t="s">
        <v>315</v>
      </c>
      <c r="C3765" s="97" t="s">
        <v>132</v>
      </c>
      <c r="D3765" s="97" t="s">
        <v>133</v>
      </c>
      <c r="E3765" s="94"/>
      <c r="F3765" s="94"/>
      <c r="G3765" s="94">
        <v>100</v>
      </c>
      <c r="H3765" s="79"/>
    </row>
    <row r="3766" spans="1:8" outlineLevel="1">
      <c r="A3766" s="98" t="s">
        <v>361</v>
      </c>
      <c r="B3766" s="99" t="s">
        <v>316</v>
      </c>
      <c r="C3766" s="97" t="s">
        <v>133</v>
      </c>
      <c r="D3766" s="97" t="s">
        <v>788</v>
      </c>
      <c r="E3766" s="94"/>
      <c r="F3766" s="94"/>
      <c r="G3766" s="94">
        <v>100</v>
      </c>
      <c r="H3766" s="79"/>
    </row>
    <row r="3767" spans="1:8" outlineLevel="1">
      <c r="A3767" s="98" t="s">
        <v>317</v>
      </c>
      <c r="B3767" s="99" t="s">
        <v>318</v>
      </c>
      <c r="C3767" s="97" t="s">
        <v>788</v>
      </c>
      <c r="D3767" s="97" t="s">
        <v>789</v>
      </c>
      <c r="E3767" s="94"/>
      <c r="F3767" s="94"/>
      <c r="G3767" s="94">
        <v>100</v>
      </c>
      <c r="H3767" s="79"/>
    </row>
    <row r="3768" spans="1:8" outlineLevel="1">
      <c r="A3768" s="98" t="s">
        <v>319</v>
      </c>
      <c r="B3768" s="99" t="s">
        <v>320</v>
      </c>
      <c r="C3768" s="97" t="s">
        <v>1156</v>
      </c>
      <c r="D3768" s="97" t="s">
        <v>790</v>
      </c>
      <c r="E3768" s="94"/>
      <c r="F3768" s="94"/>
      <c r="G3768" s="94">
        <v>100</v>
      </c>
      <c r="H3768" s="79"/>
    </row>
    <row r="3769" spans="1:8" outlineLevel="1">
      <c r="A3769" s="100">
        <v>4</v>
      </c>
      <c r="B3769" s="101" t="s">
        <v>623</v>
      </c>
      <c r="C3769" s="97"/>
      <c r="D3769" s="97"/>
      <c r="E3769" s="94"/>
      <c r="F3769" s="94"/>
      <c r="G3769" s="94"/>
      <c r="H3769" s="79"/>
    </row>
    <row r="3770" spans="1:8" ht="31.5" outlineLevel="1">
      <c r="A3770" s="97" t="s">
        <v>406</v>
      </c>
      <c r="B3770" s="236" t="s">
        <v>321</v>
      </c>
      <c r="C3770" s="97" t="s">
        <v>790</v>
      </c>
      <c r="D3770" s="97" t="s">
        <v>790</v>
      </c>
      <c r="E3770" s="94"/>
      <c r="F3770" s="94"/>
      <c r="G3770" s="94">
        <v>100</v>
      </c>
      <c r="H3770" s="79"/>
    </row>
    <row r="3771" spans="1:8" ht="63" outlineLevel="1">
      <c r="A3771" s="97" t="s">
        <v>407</v>
      </c>
      <c r="B3771" s="236" t="s">
        <v>621</v>
      </c>
      <c r="C3771" s="97" t="s">
        <v>790</v>
      </c>
      <c r="D3771" s="97" t="s">
        <v>791</v>
      </c>
      <c r="E3771" s="94"/>
      <c r="F3771" s="94"/>
      <c r="G3771" s="94">
        <v>100</v>
      </c>
      <c r="H3771" s="79"/>
    </row>
    <row r="3772" spans="1:8" ht="31.5" outlineLevel="1">
      <c r="A3772" s="97" t="s">
        <v>408</v>
      </c>
      <c r="B3772" s="236" t="s">
        <v>764</v>
      </c>
      <c r="C3772" s="97" t="s">
        <v>790</v>
      </c>
      <c r="D3772" s="97" t="s">
        <v>791</v>
      </c>
      <c r="E3772" s="94"/>
      <c r="F3772" s="94"/>
      <c r="G3772" s="94">
        <v>100</v>
      </c>
      <c r="H3772" s="79"/>
    </row>
    <row r="3773" spans="1:8" ht="31.5" outlineLevel="1">
      <c r="A3773" s="97" t="s">
        <v>222</v>
      </c>
      <c r="B3773" s="236" t="s">
        <v>765</v>
      </c>
      <c r="C3773" s="97" t="s">
        <v>791</v>
      </c>
      <c r="D3773" s="97" t="s">
        <v>792</v>
      </c>
      <c r="E3773" s="94"/>
      <c r="F3773" s="94"/>
      <c r="G3773" s="94">
        <v>100</v>
      </c>
      <c r="H3773" s="79"/>
    </row>
    <row r="3774" spans="1:8" ht="15" customHeight="1" outlineLevel="1">
      <c r="G3774" s="154" t="s">
        <v>983</v>
      </c>
      <c r="H3774" s="154" t="s">
        <v>378</v>
      </c>
    </row>
    <row r="3775" spans="1:8" outlineLevel="1">
      <c r="H3775" s="154" t="s">
        <v>709</v>
      </c>
    </row>
    <row r="3776" spans="1:8" outlineLevel="1">
      <c r="H3776" s="154" t="s">
        <v>266</v>
      </c>
    </row>
    <row r="3777" spans="1:8" outlineLevel="1">
      <c r="H3777" s="154"/>
    </row>
    <row r="3778" spans="1:8" ht="15.75" customHeight="1" outlineLevel="1">
      <c r="A3778" s="742" t="s">
        <v>628</v>
      </c>
      <c r="B3778" s="742"/>
      <c r="C3778" s="742"/>
      <c r="D3778" s="742"/>
      <c r="E3778" s="742"/>
      <c r="F3778" s="742"/>
      <c r="G3778" s="742"/>
      <c r="H3778" s="742"/>
    </row>
    <row r="3779" spans="1:8" ht="15.75" customHeight="1" outlineLevel="1">
      <c r="A3779" s="742" t="s">
        <v>455</v>
      </c>
      <c r="B3779" s="742"/>
      <c r="C3779" s="742"/>
      <c r="D3779" s="742"/>
      <c r="E3779" s="742"/>
      <c r="F3779" s="742"/>
      <c r="G3779" s="742"/>
      <c r="H3779" s="742"/>
    </row>
    <row r="3780" spans="1:8" outlineLevel="1">
      <c r="H3780" s="154" t="s">
        <v>322</v>
      </c>
    </row>
    <row r="3781" spans="1:8" outlineLevel="1">
      <c r="H3781" s="154" t="s">
        <v>323</v>
      </c>
    </row>
    <row r="3782" spans="1:8" outlineLevel="1">
      <c r="H3782" s="154" t="s">
        <v>324</v>
      </c>
    </row>
    <row r="3783" spans="1:8" outlineLevel="1">
      <c r="H3783" s="230" t="s">
        <v>325</v>
      </c>
    </row>
    <row r="3784" spans="1:8" outlineLevel="1">
      <c r="H3784" s="154" t="s">
        <v>2331</v>
      </c>
    </row>
    <row r="3785" spans="1:8" outlineLevel="1">
      <c r="H3785" s="154" t="s">
        <v>261</v>
      </c>
    </row>
    <row r="3786" spans="1:8" outlineLevel="1">
      <c r="A3786" s="86"/>
    </row>
    <row r="3787" spans="1:8" ht="26.25" customHeight="1" outlineLevel="1">
      <c r="A3787" s="743" t="s">
        <v>1232</v>
      </c>
      <c r="B3787" s="744"/>
      <c r="C3787" s="744"/>
      <c r="D3787" s="744"/>
      <c r="E3787" s="744"/>
      <c r="F3787" s="744"/>
      <c r="G3787" s="744"/>
      <c r="H3787" s="744"/>
    </row>
    <row r="3788" spans="1:8" outlineLevel="1">
      <c r="A3788" s="745"/>
      <c r="B3788" s="745"/>
      <c r="C3788" s="745"/>
      <c r="D3788" s="745"/>
      <c r="E3788" s="745"/>
      <c r="F3788" s="745"/>
      <c r="G3788" s="745"/>
      <c r="H3788" s="745"/>
    </row>
    <row r="3789" spans="1:8" ht="15.75" customHeight="1" outlineLevel="1">
      <c r="A3789" s="746" t="s">
        <v>2332</v>
      </c>
      <c r="B3789" s="746"/>
      <c r="C3789" s="746"/>
      <c r="D3789" s="746"/>
      <c r="E3789" s="746"/>
      <c r="F3789" s="746"/>
      <c r="G3789" s="746"/>
      <c r="H3789" s="746"/>
    </row>
    <row r="3790" spans="1:8" ht="16.5" outlineLevel="1" thickBot="1">
      <c r="A3790" s="87"/>
      <c r="B3790" s="666"/>
      <c r="C3790" s="231"/>
      <c r="D3790" s="231"/>
      <c r="E3790" s="231"/>
      <c r="F3790" s="231"/>
      <c r="G3790" s="231"/>
      <c r="H3790" s="231"/>
    </row>
    <row r="3791" spans="1:8" ht="15.75" customHeight="1" outlineLevel="1">
      <c r="A3791" s="750" t="s">
        <v>397</v>
      </c>
      <c r="B3791" s="753" t="s">
        <v>649</v>
      </c>
      <c r="C3791" s="756" t="s">
        <v>719</v>
      </c>
      <c r="D3791" s="756"/>
      <c r="E3791" s="756"/>
      <c r="F3791" s="756"/>
      <c r="G3791" s="757" t="s">
        <v>629</v>
      </c>
      <c r="H3791" s="759" t="s">
        <v>630</v>
      </c>
    </row>
    <row r="3792" spans="1:8" outlineLevel="1">
      <c r="A3792" s="751"/>
      <c r="B3792" s="754"/>
      <c r="C3792" s="704"/>
      <c r="D3792" s="704"/>
      <c r="E3792" s="704"/>
      <c r="F3792" s="704"/>
      <c r="G3792" s="703"/>
      <c r="H3792" s="760"/>
    </row>
    <row r="3793" spans="1:8" ht="32.25" outlineLevel="1" thickBot="1">
      <c r="A3793" s="752"/>
      <c r="B3793" s="755"/>
      <c r="C3793" s="88" t="s">
        <v>631</v>
      </c>
      <c r="D3793" s="88" t="s">
        <v>632</v>
      </c>
      <c r="E3793" s="88" t="s">
        <v>631</v>
      </c>
      <c r="F3793" s="88" t="s">
        <v>632</v>
      </c>
      <c r="G3793" s="758"/>
      <c r="H3793" s="761"/>
    </row>
    <row r="3794" spans="1:8" outlineLevel="1">
      <c r="A3794" s="89">
        <v>1</v>
      </c>
      <c r="B3794" s="604">
        <v>2</v>
      </c>
      <c r="C3794" s="90">
        <v>3</v>
      </c>
      <c r="D3794" s="90">
        <v>4</v>
      </c>
      <c r="E3794" s="90"/>
      <c r="F3794" s="90"/>
      <c r="G3794" s="91">
        <v>5</v>
      </c>
      <c r="H3794" s="604">
        <v>6</v>
      </c>
    </row>
    <row r="3795" spans="1:8" outlineLevel="1">
      <c r="A3795" s="89">
        <v>1</v>
      </c>
      <c r="B3795" s="92" t="s">
        <v>598</v>
      </c>
      <c r="C3795" s="90"/>
      <c r="D3795" s="90"/>
      <c r="E3795" s="94"/>
      <c r="F3795" s="94"/>
      <c r="G3795" s="95"/>
      <c r="H3795" s="663"/>
    </row>
    <row r="3796" spans="1:8" outlineLevel="1">
      <c r="A3796" s="96" t="s">
        <v>399</v>
      </c>
      <c r="B3796" s="237" t="s">
        <v>599</v>
      </c>
      <c r="C3796" s="97" t="s">
        <v>7</v>
      </c>
      <c r="D3796" s="97" t="s">
        <v>167</v>
      </c>
      <c r="E3796" s="94"/>
      <c r="F3796" s="94"/>
      <c r="G3796" s="94">
        <v>100</v>
      </c>
      <c r="H3796" s="79"/>
    </row>
    <row r="3797" spans="1:8" outlineLevel="1">
      <c r="A3797" s="97" t="s">
        <v>400</v>
      </c>
      <c r="B3797" s="236" t="s">
        <v>329</v>
      </c>
      <c r="C3797" s="97" t="s">
        <v>168</v>
      </c>
      <c r="D3797" s="97" t="s">
        <v>169</v>
      </c>
      <c r="E3797" s="94"/>
      <c r="F3797" s="94"/>
      <c r="G3797" s="94">
        <v>100</v>
      </c>
      <c r="H3797" s="79"/>
    </row>
    <row r="3798" spans="1:8" ht="31.5" outlineLevel="1">
      <c r="A3798" s="97" t="s">
        <v>411</v>
      </c>
      <c r="B3798" s="236" t="s">
        <v>730</v>
      </c>
      <c r="C3798" s="97" t="s">
        <v>170</v>
      </c>
      <c r="D3798" s="97" t="s">
        <v>171</v>
      </c>
      <c r="E3798" s="94"/>
      <c r="F3798" s="94"/>
      <c r="G3798" s="94">
        <v>100</v>
      </c>
      <c r="H3798" s="79"/>
    </row>
    <row r="3799" spans="1:8" ht="63" outlineLevel="1">
      <c r="A3799" s="98" t="s">
        <v>422</v>
      </c>
      <c r="B3799" s="99" t="s">
        <v>731</v>
      </c>
      <c r="C3799" s="97" t="s">
        <v>172</v>
      </c>
      <c r="D3799" s="97" t="s">
        <v>173</v>
      </c>
      <c r="E3799" s="94"/>
      <c r="F3799" s="94"/>
      <c r="G3799" s="94">
        <v>100</v>
      </c>
      <c r="H3799" s="79"/>
    </row>
    <row r="3800" spans="1:8" ht="31.5" outlineLevel="1">
      <c r="A3800" s="98" t="s">
        <v>732</v>
      </c>
      <c r="B3800" s="99" t="s">
        <v>733</v>
      </c>
      <c r="C3800" s="97" t="s">
        <v>174</v>
      </c>
      <c r="D3800" s="97" t="s">
        <v>175</v>
      </c>
      <c r="E3800" s="94"/>
      <c r="F3800" s="94"/>
      <c r="G3800" s="94">
        <v>100</v>
      </c>
      <c r="H3800" s="79"/>
    </row>
    <row r="3801" spans="1:8" outlineLevel="1">
      <c r="A3801" s="98" t="s">
        <v>734</v>
      </c>
      <c r="B3801" s="99" t="s">
        <v>735</v>
      </c>
      <c r="C3801" s="97" t="s">
        <v>170</v>
      </c>
      <c r="D3801" s="97" t="s">
        <v>174</v>
      </c>
      <c r="E3801" s="94"/>
      <c r="F3801" s="94"/>
      <c r="G3801" s="94">
        <v>100</v>
      </c>
      <c r="H3801" s="79"/>
    </row>
    <row r="3802" spans="1:8" outlineLevel="1">
      <c r="A3802" s="100">
        <v>2</v>
      </c>
      <c r="B3802" s="101" t="s">
        <v>440</v>
      </c>
      <c r="C3802" s="97"/>
      <c r="D3802" s="97"/>
      <c r="E3802" s="94"/>
      <c r="F3802" s="94"/>
      <c r="G3802" s="94"/>
      <c r="H3802" s="79"/>
    </row>
    <row r="3803" spans="1:8" ht="31.5" outlineLevel="1">
      <c r="A3803" s="98" t="s">
        <v>402</v>
      </c>
      <c r="B3803" s="99" t="s">
        <v>736</v>
      </c>
      <c r="C3803" s="97" t="s">
        <v>683</v>
      </c>
      <c r="D3803" s="97" t="s">
        <v>684</v>
      </c>
      <c r="E3803" s="94"/>
      <c r="F3803" s="94"/>
      <c r="G3803" s="94"/>
      <c r="H3803" s="79"/>
    </row>
    <row r="3804" spans="1:8" ht="63" outlineLevel="1">
      <c r="A3804" s="98" t="s">
        <v>403</v>
      </c>
      <c r="B3804" s="99" t="s">
        <v>641</v>
      </c>
      <c r="C3804" s="97" t="s">
        <v>683</v>
      </c>
      <c r="D3804" s="97" t="s">
        <v>685</v>
      </c>
      <c r="E3804" s="94"/>
      <c r="F3804" s="94"/>
      <c r="G3804" s="94"/>
      <c r="H3804" s="79"/>
    </row>
    <row r="3805" spans="1:8" ht="31.5" outlineLevel="1">
      <c r="A3805" s="98" t="s">
        <v>404</v>
      </c>
      <c r="B3805" s="99" t="s">
        <v>642</v>
      </c>
      <c r="C3805" s="97" t="s">
        <v>685</v>
      </c>
      <c r="D3805" s="97" t="s">
        <v>686</v>
      </c>
      <c r="E3805" s="94"/>
      <c r="F3805" s="94"/>
      <c r="G3805" s="94"/>
      <c r="H3805" s="79"/>
    </row>
    <row r="3806" spans="1:8" ht="47.25" outlineLevel="1">
      <c r="A3806" s="100">
        <v>3</v>
      </c>
      <c r="B3806" s="101" t="s">
        <v>313</v>
      </c>
      <c r="C3806" s="97"/>
      <c r="D3806" s="97"/>
      <c r="E3806" s="94"/>
      <c r="F3806" s="94"/>
      <c r="G3806" s="94"/>
      <c r="H3806" s="79"/>
    </row>
    <row r="3807" spans="1:8" ht="31.5" outlineLevel="1">
      <c r="A3807" s="98" t="s">
        <v>441</v>
      </c>
      <c r="B3807" s="99" t="s">
        <v>314</v>
      </c>
      <c r="C3807" s="97" t="s">
        <v>686</v>
      </c>
      <c r="D3807" s="97" t="s">
        <v>685</v>
      </c>
      <c r="E3807" s="94"/>
      <c r="F3807" s="94"/>
      <c r="G3807" s="94"/>
      <c r="H3807" s="79"/>
    </row>
    <row r="3808" spans="1:8" outlineLevel="1">
      <c r="A3808" s="98" t="s">
        <v>359</v>
      </c>
      <c r="B3808" s="99" t="s">
        <v>315</v>
      </c>
      <c r="C3808" s="97" t="s">
        <v>686</v>
      </c>
      <c r="D3808" s="97" t="s">
        <v>687</v>
      </c>
      <c r="E3808" s="94"/>
      <c r="F3808" s="94"/>
      <c r="G3808" s="94"/>
      <c r="H3808" s="79"/>
    </row>
    <row r="3809" spans="1:8" outlineLevel="1">
      <c r="A3809" s="98" t="s">
        <v>361</v>
      </c>
      <c r="B3809" s="99" t="s">
        <v>316</v>
      </c>
      <c r="C3809" s="97" t="s">
        <v>687</v>
      </c>
      <c r="D3809" s="97" t="s">
        <v>688</v>
      </c>
      <c r="E3809" s="94"/>
      <c r="F3809" s="94"/>
      <c r="G3809" s="94"/>
      <c r="H3809" s="79"/>
    </row>
    <row r="3810" spans="1:8" outlineLevel="1">
      <c r="A3810" s="98" t="s">
        <v>317</v>
      </c>
      <c r="B3810" s="99" t="s">
        <v>318</v>
      </c>
      <c r="C3810" s="97" t="s">
        <v>688</v>
      </c>
      <c r="D3810" s="97" t="s">
        <v>689</v>
      </c>
      <c r="E3810" s="94"/>
      <c r="F3810" s="94"/>
      <c r="G3810" s="94"/>
      <c r="H3810" s="79"/>
    </row>
    <row r="3811" spans="1:8" outlineLevel="1">
      <c r="A3811" s="98" t="s">
        <v>319</v>
      </c>
      <c r="B3811" s="99" t="s">
        <v>320</v>
      </c>
      <c r="C3811" s="97" t="s">
        <v>2067</v>
      </c>
      <c r="D3811" s="97" t="s">
        <v>690</v>
      </c>
      <c r="E3811" s="94"/>
      <c r="F3811" s="94"/>
      <c r="G3811" s="94"/>
      <c r="H3811" s="79"/>
    </row>
    <row r="3812" spans="1:8" outlineLevel="1">
      <c r="A3812" s="100">
        <v>4</v>
      </c>
      <c r="B3812" s="101" t="s">
        <v>623</v>
      </c>
      <c r="C3812" s="97"/>
      <c r="D3812" s="97"/>
      <c r="E3812" s="94"/>
      <c r="F3812" s="94"/>
      <c r="G3812" s="94"/>
      <c r="H3812" s="79"/>
    </row>
    <row r="3813" spans="1:8" ht="31.5" outlineLevel="1">
      <c r="A3813" s="97" t="s">
        <v>406</v>
      </c>
      <c r="B3813" s="236" t="s">
        <v>321</v>
      </c>
      <c r="C3813" s="97" t="s">
        <v>690</v>
      </c>
      <c r="D3813" s="97" t="s">
        <v>690</v>
      </c>
      <c r="E3813" s="94"/>
      <c r="F3813" s="94"/>
      <c r="G3813" s="94"/>
      <c r="H3813" s="79"/>
    </row>
    <row r="3814" spans="1:8" ht="63" outlineLevel="1">
      <c r="A3814" s="97" t="s">
        <v>407</v>
      </c>
      <c r="B3814" s="236" t="s">
        <v>621</v>
      </c>
      <c r="C3814" s="97" t="s">
        <v>690</v>
      </c>
      <c r="D3814" s="97" t="s">
        <v>691</v>
      </c>
      <c r="E3814" s="94"/>
      <c r="F3814" s="94"/>
      <c r="G3814" s="94"/>
      <c r="H3814" s="79"/>
    </row>
    <row r="3815" spans="1:8" ht="31.5" outlineLevel="1">
      <c r="A3815" s="97" t="s">
        <v>408</v>
      </c>
      <c r="B3815" s="236" t="s">
        <v>764</v>
      </c>
      <c r="C3815" s="97" t="s">
        <v>690</v>
      </c>
      <c r="D3815" s="97" t="s">
        <v>691</v>
      </c>
      <c r="E3815" s="94"/>
      <c r="F3815" s="94"/>
      <c r="G3815" s="94"/>
      <c r="H3815" s="79"/>
    </row>
    <row r="3816" spans="1:8" ht="31.5" outlineLevel="1">
      <c r="A3816" s="97" t="s">
        <v>222</v>
      </c>
      <c r="B3816" s="236" t="s">
        <v>765</v>
      </c>
      <c r="C3816" s="97" t="s">
        <v>691</v>
      </c>
      <c r="D3816" s="97" t="s">
        <v>692</v>
      </c>
      <c r="E3816" s="94"/>
      <c r="F3816" s="94"/>
      <c r="G3816" s="94"/>
      <c r="H3816" s="79"/>
    </row>
    <row r="3817" spans="1:8" ht="15" customHeight="1" outlineLevel="1">
      <c r="G3817" s="154" t="s">
        <v>984</v>
      </c>
      <c r="H3817" s="154" t="s">
        <v>378</v>
      </c>
    </row>
    <row r="3818" spans="1:8" outlineLevel="1">
      <c r="H3818" s="154" t="s">
        <v>709</v>
      </c>
    </row>
    <row r="3819" spans="1:8" outlineLevel="1">
      <c r="H3819" s="154" t="s">
        <v>266</v>
      </c>
    </row>
    <row r="3820" spans="1:8" outlineLevel="1">
      <c r="H3820" s="154"/>
    </row>
    <row r="3821" spans="1:8" ht="15.75" customHeight="1" outlineLevel="1">
      <c r="A3821" s="742" t="s">
        <v>628</v>
      </c>
      <c r="B3821" s="742"/>
      <c r="C3821" s="742"/>
      <c r="D3821" s="742"/>
      <c r="E3821" s="742"/>
      <c r="F3821" s="742"/>
      <c r="G3821" s="742"/>
      <c r="H3821" s="742"/>
    </row>
    <row r="3822" spans="1:8" ht="15.75" customHeight="1" outlineLevel="1">
      <c r="A3822" s="742" t="s">
        <v>455</v>
      </c>
      <c r="B3822" s="742"/>
      <c r="C3822" s="742"/>
      <c r="D3822" s="742"/>
      <c r="E3822" s="742"/>
      <c r="F3822" s="742"/>
      <c r="G3822" s="742"/>
      <c r="H3822" s="742"/>
    </row>
    <row r="3823" spans="1:8" outlineLevel="1">
      <c r="H3823" s="154" t="s">
        <v>322</v>
      </c>
    </row>
    <row r="3824" spans="1:8" outlineLevel="1">
      <c r="H3824" s="154" t="s">
        <v>323</v>
      </c>
    </row>
    <row r="3825" spans="1:8" outlineLevel="1">
      <c r="H3825" s="154" t="s">
        <v>324</v>
      </c>
    </row>
    <row r="3826" spans="1:8" outlineLevel="1">
      <c r="H3826" s="230" t="s">
        <v>325</v>
      </c>
    </row>
    <row r="3827" spans="1:8" outlineLevel="1">
      <c r="H3827" s="154" t="s">
        <v>2331</v>
      </c>
    </row>
    <row r="3828" spans="1:8" outlineLevel="1">
      <c r="H3828" s="154" t="s">
        <v>261</v>
      </c>
    </row>
    <row r="3829" spans="1:8" outlineLevel="1">
      <c r="A3829" s="86"/>
    </row>
    <row r="3830" spans="1:8" ht="30.75" customHeight="1" outlineLevel="1">
      <c r="A3830" s="743" t="s">
        <v>1233</v>
      </c>
      <c r="B3830" s="744"/>
      <c r="C3830" s="744"/>
      <c r="D3830" s="744"/>
      <c r="E3830" s="744"/>
      <c r="F3830" s="744"/>
      <c r="G3830" s="744"/>
      <c r="H3830" s="744"/>
    </row>
    <row r="3831" spans="1:8" outlineLevel="1">
      <c r="A3831" s="745"/>
      <c r="B3831" s="745"/>
      <c r="C3831" s="745"/>
      <c r="D3831" s="745"/>
      <c r="E3831" s="745"/>
      <c r="F3831" s="745"/>
      <c r="G3831" s="745"/>
      <c r="H3831" s="745"/>
    </row>
    <row r="3832" spans="1:8" ht="15.75" customHeight="1" outlineLevel="1">
      <c r="A3832" s="746" t="s">
        <v>2332</v>
      </c>
      <c r="B3832" s="746"/>
      <c r="C3832" s="746"/>
      <c r="D3832" s="746"/>
      <c r="E3832" s="746"/>
      <c r="F3832" s="746"/>
      <c r="G3832" s="746"/>
      <c r="H3832" s="746"/>
    </row>
    <row r="3833" spans="1:8" ht="16.5" outlineLevel="1" thickBot="1">
      <c r="A3833" s="87"/>
      <c r="B3833" s="666"/>
      <c r="C3833" s="231"/>
      <c r="D3833" s="231"/>
      <c r="E3833" s="231"/>
      <c r="F3833" s="231"/>
      <c r="G3833" s="231"/>
      <c r="H3833" s="231"/>
    </row>
    <row r="3834" spans="1:8" ht="15.75" customHeight="1" outlineLevel="1">
      <c r="A3834" s="750" t="s">
        <v>397</v>
      </c>
      <c r="B3834" s="753" t="s">
        <v>649</v>
      </c>
      <c r="C3834" s="756" t="s">
        <v>719</v>
      </c>
      <c r="D3834" s="756"/>
      <c r="E3834" s="756"/>
      <c r="F3834" s="756"/>
      <c r="G3834" s="757" t="s">
        <v>629</v>
      </c>
      <c r="H3834" s="759" t="s">
        <v>630</v>
      </c>
    </row>
    <row r="3835" spans="1:8" outlineLevel="1">
      <c r="A3835" s="751"/>
      <c r="B3835" s="754"/>
      <c r="C3835" s="704"/>
      <c r="D3835" s="704"/>
      <c r="E3835" s="704"/>
      <c r="F3835" s="704"/>
      <c r="G3835" s="703"/>
      <c r="H3835" s="760"/>
    </row>
    <row r="3836" spans="1:8" ht="32.25" outlineLevel="1" thickBot="1">
      <c r="A3836" s="752"/>
      <c r="B3836" s="755"/>
      <c r="C3836" s="88" t="s">
        <v>631</v>
      </c>
      <c r="D3836" s="88" t="s">
        <v>632</v>
      </c>
      <c r="E3836" s="88" t="s">
        <v>631</v>
      </c>
      <c r="F3836" s="88" t="s">
        <v>632</v>
      </c>
      <c r="G3836" s="758"/>
      <c r="H3836" s="761"/>
    </row>
    <row r="3837" spans="1:8" outlineLevel="1">
      <c r="A3837" s="89">
        <v>1</v>
      </c>
      <c r="B3837" s="604">
        <v>2</v>
      </c>
      <c r="C3837" s="90">
        <v>3</v>
      </c>
      <c r="D3837" s="90">
        <v>4</v>
      </c>
      <c r="E3837" s="90"/>
      <c r="F3837" s="90"/>
      <c r="G3837" s="91">
        <v>5</v>
      </c>
      <c r="H3837" s="604">
        <v>6</v>
      </c>
    </row>
    <row r="3838" spans="1:8" outlineLevel="1">
      <c r="A3838" s="89">
        <v>1</v>
      </c>
      <c r="B3838" s="92" t="s">
        <v>598</v>
      </c>
      <c r="C3838" s="90"/>
      <c r="D3838" s="90"/>
      <c r="E3838" s="94"/>
      <c r="F3838" s="94"/>
      <c r="G3838" s="95"/>
      <c r="H3838" s="663"/>
    </row>
    <row r="3839" spans="1:8" outlineLevel="1">
      <c r="A3839" s="96" t="s">
        <v>399</v>
      </c>
      <c r="B3839" s="237" t="s">
        <v>599</v>
      </c>
      <c r="C3839" s="97" t="s">
        <v>7</v>
      </c>
      <c r="D3839" s="97" t="s">
        <v>167</v>
      </c>
      <c r="E3839" s="94"/>
      <c r="F3839" s="94"/>
      <c r="G3839" s="94">
        <v>100</v>
      </c>
      <c r="H3839" s="79"/>
    </row>
    <row r="3840" spans="1:8" outlineLevel="1">
      <c r="A3840" s="97" t="s">
        <v>400</v>
      </c>
      <c r="B3840" s="236" t="s">
        <v>329</v>
      </c>
      <c r="C3840" s="97" t="s">
        <v>168</v>
      </c>
      <c r="D3840" s="97" t="s">
        <v>169</v>
      </c>
      <c r="E3840" s="94"/>
      <c r="F3840" s="94"/>
      <c r="G3840" s="94">
        <v>100</v>
      </c>
      <c r="H3840" s="79"/>
    </row>
    <row r="3841" spans="1:8" ht="31.5" outlineLevel="1">
      <c r="A3841" s="97" t="s">
        <v>411</v>
      </c>
      <c r="B3841" s="236" t="s">
        <v>730</v>
      </c>
      <c r="C3841" s="97" t="s">
        <v>170</v>
      </c>
      <c r="D3841" s="97" t="s">
        <v>171</v>
      </c>
      <c r="E3841" s="94"/>
      <c r="F3841" s="94"/>
      <c r="G3841" s="94">
        <v>100</v>
      </c>
      <c r="H3841" s="79"/>
    </row>
    <row r="3842" spans="1:8" ht="63" outlineLevel="1">
      <c r="A3842" s="98" t="s">
        <v>422</v>
      </c>
      <c r="B3842" s="99" t="s">
        <v>731</v>
      </c>
      <c r="C3842" s="97" t="s">
        <v>172</v>
      </c>
      <c r="D3842" s="97" t="s">
        <v>173</v>
      </c>
      <c r="E3842" s="94"/>
      <c r="F3842" s="94"/>
      <c r="G3842" s="94">
        <v>100</v>
      </c>
      <c r="H3842" s="79"/>
    </row>
    <row r="3843" spans="1:8" ht="31.5" outlineLevel="1">
      <c r="A3843" s="98" t="s">
        <v>732</v>
      </c>
      <c r="B3843" s="99" t="s">
        <v>733</v>
      </c>
      <c r="C3843" s="97" t="s">
        <v>174</v>
      </c>
      <c r="D3843" s="97" t="s">
        <v>175</v>
      </c>
      <c r="E3843" s="94"/>
      <c r="F3843" s="94"/>
      <c r="G3843" s="94">
        <v>100</v>
      </c>
      <c r="H3843" s="79"/>
    </row>
    <row r="3844" spans="1:8" outlineLevel="1">
      <c r="A3844" s="98" t="s">
        <v>734</v>
      </c>
      <c r="B3844" s="99" t="s">
        <v>735</v>
      </c>
      <c r="C3844" s="97" t="s">
        <v>170</v>
      </c>
      <c r="D3844" s="97" t="s">
        <v>174</v>
      </c>
      <c r="E3844" s="94"/>
      <c r="F3844" s="94"/>
      <c r="G3844" s="94">
        <v>100</v>
      </c>
      <c r="H3844" s="79"/>
    </row>
    <row r="3845" spans="1:8" outlineLevel="1">
      <c r="A3845" s="100">
        <v>2</v>
      </c>
      <c r="B3845" s="101" t="s">
        <v>440</v>
      </c>
      <c r="C3845" s="97"/>
      <c r="D3845" s="97"/>
      <c r="E3845" s="94"/>
      <c r="F3845" s="94"/>
      <c r="G3845" s="94"/>
      <c r="H3845" s="79"/>
    </row>
    <row r="3846" spans="1:8" ht="31.5" outlineLevel="1">
      <c r="A3846" s="98" t="s">
        <v>402</v>
      </c>
      <c r="B3846" s="99" t="s">
        <v>736</v>
      </c>
      <c r="C3846" s="97" t="s">
        <v>46</v>
      </c>
      <c r="D3846" s="97" t="s">
        <v>45</v>
      </c>
      <c r="E3846" s="94"/>
      <c r="F3846" s="94"/>
      <c r="G3846" s="94"/>
      <c r="H3846" s="79"/>
    </row>
    <row r="3847" spans="1:8" ht="63" outlineLevel="1">
      <c r="A3847" s="98" t="s">
        <v>403</v>
      </c>
      <c r="B3847" s="99" t="s">
        <v>641</v>
      </c>
      <c r="C3847" s="97" t="s">
        <v>46</v>
      </c>
      <c r="D3847" s="97" t="s">
        <v>47</v>
      </c>
      <c r="E3847" s="94"/>
      <c r="F3847" s="94"/>
      <c r="G3847" s="94"/>
      <c r="H3847" s="79"/>
    </row>
    <row r="3848" spans="1:8" ht="31.5" outlineLevel="1">
      <c r="A3848" s="98" t="s">
        <v>404</v>
      </c>
      <c r="B3848" s="99" t="s">
        <v>642</v>
      </c>
      <c r="C3848" s="97" t="s">
        <v>47</v>
      </c>
      <c r="D3848" s="97" t="s">
        <v>48</v>
      </c>
      <c r="E3848" s="94"/>
      <c r="F3848" s="94"/>
      <c r="G3848" s="94"/>
      <c r="H3848" s="79"/>
    </row>
    <row r="3849" spans="1:8" ht="47.25" outlineLevel="1">
      <c r="A3849" s="100">
        <v>3</v>
      </c>
      <c r="B3849" s="101" t="s">
        <v>313</v>
      </c>
      <c r="C3849" s="97"/>
      <c r="D3849" s="97"/>
      <c r="E3849" s="94"/>
      <c r="F3849" s="94"/>
      <c r="G3849" s="94"/>
      <c r="H3849" s="79"/>
    </row>
    <row r="3850" spans="1:8" ht="31.5" outlineLevel="1">
      <c r="A3850" s="98" t="s">
        <v>441</v>
      </c>
      <c r="B3850" s="99" t="s">
        <v>314</v>
      </c>
      <c r="C3850" s="97" t="s">
        <v>48</v>
      </c>
      <c r="D3850" s="97" t="s">
        <v>47</v>
      </c>
      <c r="E3850" s="94"/>
      <c r="F3850" s="94"/>
      <c r="G3850" s="94"/>
      <c r="H3850" s="79"/>
    </row>
    <row r="3851" spans="1:8" outlineLevel="1">
      <c r="A3851" s="98" t="s">
        <v>359</v>
      </c>
      <c r="B3851" s="99" t="s">
        <v>315</v>
      </c>
      <c r="C3851" s="97" t="s">
        <v>48</v>
      </c>
      <c r="D3851" s="97" t="s">
        <v>49</v>
      </c>
      <c r="E3851" s="94"/>
      <c r="F3851" s="94"/>
      <c r="G3851" s="94"/>
      <c r="H3851" s="79"/>
    </row>
    <row r="3852" spans="1:8" outlineLevel="1">
      <c r="A3852" s="98" t="s">
        <v>361</v>
      </c>
      <c r="B3852" s="99" t="s">
        <v>316</v>
      </c>
      <c r="C3852" s="97" t="s">
        <v>49</v>
      </c>
      <c r="D3852" s="97" t="s">
        <v>50</v>
      </c>
      <c r="E3852" s="94"/>
      <c r="F3852" s="94"/>
      <c r="G3852" s="94"/>
      <c r="H3852" s="79"/>
    </row>
    <row r="3853" spans="1:8" outlineLevel="1">
      <c r="A3853" s="98" t="s">
        <v>317</v>
      </c>
      <c r="B3853" s="99" t="s">
        <v>318</v>
      </c>
      <c r="C3853" s="97" t="s">
        <v>50</v>
      </c>
      <c r="D3853" s="97" t="s">
        <v>51</v>
      </c>
      <c r="E3853" s="94"/>
      <c r="F3853" s="94"/>
      <c r="G3853" s="94"/>
      <c r="H3853" s="79"/>
    </row>
    <row r="3854" spans="1:8" outlineLevel="1">
      <c r="A3854" s="98" t="s">
        <v>319</v>
      </c>
      <c r="B3854" s="99" t="s">
        <v>320</v>
      </c>
      <c r="C3854" s="97" t="s">
        <v>2090</v>
      </c>
      <c r="D3854" s="97" t="s">
        <v>52</v>
      </c>
      <c r="E3854" s="94"/>
      <c r="F3854" s="94"/>
      <c r="G3854" s="94"/>
      <c r="H3854" s="79"/>
    </row>
    <row r="3855" spans="1:8" outlineLevel="1">
      <c r="A3855" s="100">
        <v>4</v>
      </c>
      <c r="B3855" s="101" t="s">
        <v>623</v>
      </c>
      <c r="C3855" s="97"/>
      <c r="D3855" s="97"/>
      <c r="E3855" s="94"/>
      <c r="F3855" s="94"/>
      <c r="G3855" s="94"/>
      <c r="H3855" s="79"/>
    </row>
    <row r="3856" spans="1:8" ht="31.5" outlineLevel="1">
      <c r="A3856" s="97" t="s">
        <v>406</v>
      </c>
      <c r="B3856" s="236" t="s">
        <v>321</v>
      </c>
      <c r="C3856" s="97" t="s">
        <v>52</v>
      </c>
      <c r="D3856" s="97" t="s">
        <v>52</v>
      </c>
      <c r="E3856" s="94"/>
      <c r="F3856" s="94"/>
      <c r="G3856" s="94"/>
      <c r="H3856" s="79"/>
    </row>
    <row r="3857" spans="1:8" ht="63" outlineLevel="1">
      <c r="A3857" s="97" t="s">
        <v>407</v>
      </c>
      <c r="B3857" s="236" t="s">
        <v>621</v>
      </c>
      <c r="C3857" s="97" t="s">
        <v>52</v>
      </c>
      <c r="D3857" s="97" t="s">
        <v>53</v>
      </c>
      <c r="E3857" s="94"/>
      <c r="F3857" s="94"/>
      <c r="G3857" s="94"/>
      <c r="H3857" s="79"/>
    </row>
    <row r="3858" spans="1:8" ht="31.5" outlineLevel="1">
      <c r="A3858" s="97" t="s">
        <v>408</v>
      </c>
      <c r="B3858" s="236" t="s">
        <v>764</v>
      </c>
      <c r="C3858" s="97" t="s">
        <v>52</v>
      </c>
      <c r="D3858" s="97" t="s">
        <v>53</v>
      </c>
      <c r="E3858" s="94"/>
      <c r="F3858" s="94"/>
      <c r="G3858" s="94"/>
      <c r="H3858" s="79"/>
    </row>
    <row r="3859" spans="1:8" ht="31.5" outlineLevel="1">
      <c r="A3859" s="97" t="s">
        <v>222</v>
      </c>
      <c r="B3859" s="236" t="s">
        <v>765</v>
      </c>
      <c r="C3859" s="97" t="s">
        <v>53</v>
      </c>
      <c r="D3859" s="97" t="s">
        <v>54</v>
      </c>
      <c r="E3859" s="94"/>
      <c r="F3859" s="94"/>
      <c r="G3859" s="94"/>
      <c r="H3859" s="79"/>
    </row>
    <row r="3860" spans="1:8" ht="15" customHeight="1" outlineLevel="1">
      <c r="G3860" s="154" t="s">
        <v>985</v>
      </c>
      <c r="H3860" s="154" t="s">
        <v>378</v>
      </c>
    </row>
    <row r="3861" spans="1:8" outlineLevel="1">
      <c r="H3861" s="154" t="s">
        <v>709</v>
      </c>
    </row>
    <row r="3862" spans="1:8" outlineLevel="1">
      <c r="H3862" s="154" t="s">
        <v>266</v>
      </c>
    </row>
    <row r="3863" spans="1:8" outlineLevel="1">
      <c r="H3863" s="154"/>
    </row>
    <row r="3864" spans="1:8" ht="15.75" customHeight="1" outlineLevel="1">
      <c r="A3864" s="742" t="s">
        <v>628</v>
      </c>
      <c r="B3864" s="742"/>
      <c r="C3864" s="742"/>
      <c r="D3864" s="742"/>
      <c r="E3864" s="742"/>
      <c r="F3864" s="742"/>
      <c r="G3864" s="742"/>
      <c r="H3864" s="742"/>
    </row>
    <row r="3865" spans="1:8" ht="15.75" customHeight="1" outlineLevel="1">
      <c r="A3865" s="742" t="s">
        <v>455</v>
      </c>
      <c r="B3865" s="742"/>
      <c r="C3865" s="742"/>
      <c r="D3865" s="742"/>
      <c r="E3865" s="742"/>
      <c r="F3865" s="742"/>
      <c r="G3865" s="742"/>
      <c r="H3865" s="742"/>
    </row>
    <row r="3866" spans="1:8" outlineLevel="1">
      <c r="H3866" s="154" t="s">
        <v>322</v>
      </c>
    </row>
    <row r="3867" spans="1:8" outlineLevel="1">
      <c r="H3867" s="154" t="s">
        <v>323</v>
      </c>
    </row>
    <row r="3868" spans="1:8" outlineLevel="1">
      <c r="H3868" s="154" t="s">
        <v>324</v>
      </c>
    </row>
    <row r="3869" spans="1:8" outlineLevel="1">
      <c r="H3869" s="230" t="s">
        <v>325</v>
      </c>
    </row>
    <row r="3870" spans="1:8" outlineLevel="1">
      <c r="H3870" s="154" t="s">
        <v>2331</v>
      </c>
    </row>
    <row r="3871" spans="1:8" outlineLevel="1">
      <c r="H3871" s="154" t="s">
        <v>261</v>
      </c>
    </row>
    <row r="3872" spans="1:8" outlineLevel="1">
      <c r="A3872" s="86"/>
    </row>
    <row r="3873" spans="1:8" ht="29.25" customHeight="1" outlineLevel="1">
      <c r="A3873" s="743" t="s">
        <v>1234</v>
      </c>
      <c r="B3873" s="744"/>
      <c r="C3873" s="744"/>
      <c r="D3873" s="744"/>
      <c r="E3873" s="744"/>
      <c r="F3873" s="744"/>
      <c r="G3873" s="744"/>
      <c r="H3873" s="744"/>
    </row>
    <row r="3874" spans="1:8" outlineLevel="1">
      <c r="A3874" s="745"/>
      <c r="B3874" s="745"/>
      <c r="C3874" s="745"/>
      <c r="D3874" s="745"/>
      <c r="E3874" s="745"/>
      <c r="F3874" s="745"/>
      <c r="G3874" s="745"/>
      <c r="H3874" s="745"/>
    </row>
    <row r="3875" spans="1:8" ht="15.75" customHeight="1" outlineLevel="1">
      <c r="A3875" s="746" t="s">
        <v>2332</v>
      </c>
      <c r="B3875" s="746"/>
      <c r="C3875" s="746"/>
      <c r="D3875" s="746"/>
      <c r="E3875" s="746"/>
      <c r="F3875" s="746"/>
      <c r="G3875" s="746"/>
      <c r="H3875" s="746"/>
    </row>
    <row r="3876" spans="1:8" ht="16.5" outlineLevel="1" thickBot="1">
      <c r="A3876" s="87"/>
      <c r="B3876" s="666"/>
      <c r="C3876" s="231"/>
      <c r="D3876" s="231"/>
      <c r="E3876" s="231"/>
      <c r="F3876" s="231"/>
      <c r="G3876" s="231"/>
      <c r="H3876" s="231"/>
    </row>
    <row r="3877" spans="1:8" ht="15.75" customHeight="1" outlineLevel="1">
      <c r="A3877" s="750" t="s">
        <v>397</v>
      </c>
      <c r="B3877" s="753" t="s">
        <v>649</v>
      </c>
      <c r="C3877" s="756" t="s">
        <v>719</v>
      </c>
      <c r="D3877" s="756"/>
      <c r="E3877" s="756"/>
      <c r="F3877" s="756"/>
      <c r="G3877" s="757" t="s">
        <v>629</v>
      </c>
      <c r="H3877" s="759" t="s">
        <v>630</v>
      </c>
    </row>
    <row r="3878" spans="1:8" outlineLevel="1">
      <c r="A3878" s="751"/>
      <c r="B3878" s="754"/>
      <c r="C3878" s="704"/>
      <c r="D3878" s="704"/>
      <c r="E3878" s="704"/>
      <c r="F3878" s="704"/>
      <c r="G3878" s="703"/>
      <c r="H3878" s="760"/>
    </row>
    <row r="3879" spans="1:8" ht="32.25" outlineLevel="1" thickBot="1">
      <c r="A3879" s="752"/>
      <c r="B3879" s="755"/>
      <c r="C3879" s="88" t="s">
        <v>631</v>
      </c>
      <c r="D3879" s="88" t="s">
        <v>632</v>
      </c>
      <c r="E3879" s="88" t="s">
        <v>631</v>
      </c>
      <c r="F3879" s="88" t="s">
        <v>632</v>
      </c>
      <c r="G3879" s="758"/>
      <c r="H3879" s="761"/>
    </row>
    <row r="3880" spans="1:8" outlineLevel="1">
      <c r="A3880" s="89">
        <v>1</v>
      </c>
      <c r="B3880" s="604">
        <v>2</v>
      </c>
      <c r="C3880" s="90">
        <v>3</v>
      </c>
      <c r="D3880" s="90">
        <v>4</v>
      </c>
      <c r="E3880" s="90"/>
      <c r="F3880" s="90"/>
      <c r="G3880" s="91">
        <v>5</v>
      </c>
      <c r="H3880" s="604">
        <v>6</v>
      </c>
    </row>
    <row r="3881" spans="1:8" outlineLevel="1">
      <c r="A3881" s="89">
        <v>1</v>
      </c>
      <c r="B3881" s="92" t="s">
        <v>598</v>
      </c>
      <c r="C3881" s="90"/>
      <c r="D3881" s="90"/>
      <c r="E3881" s="94"/>
      <c r="F3881" s="94"/>
      <c r="G3881" s="95"/>
      <c r="H3881" s="663"/>
    </row>
    <row r="3882" spans="1:8" outlineLevel="1">
      <c r="A3882" s="96" t="s">
        <v>399</v>
      </c>
      <c r="B3882" s="237" t="s">
        <v>599</v>
      </c>
      <c r="C3882" s="97" t="s">
        <v>7</v>
      </c>
      <c r="D3882" s="97" t="s">
        <v>167</v>
      </c>
      <c r="E3882" s="94"/>
      <c r="F3882" s="94"/>
      <c r="G3882" s="94">
        <v>100</v>
      </c>
      <c r="H3882" s="79"/>
    </row>
    <row r="3883" spans="1:8" outlineLevel="1">
      <c r="A3883" s="97" t="s">
        <v>400</v>
      </c>
      <c r="B3883" s="236" t="s">
        <v>329</v>
      </c>
      <c r="C3883" s="97" t="s">
        <v>168</v>
      </c>
      <c r="D3883" s="97" t="s">
        <v>169</v>
      </c>
      <c r="E3883" s="94"/>
      <c r="F3883" s="94"/>
      <c r="G3883" s="94">
        <v>100</v>
      </c>
      <c r="H3883" s="79"/>
    </row>
    <row r="3884" spans="1:8" ht="31.5" outlineLevel="1">
      <c r="A3884" s="97" t="s">
        <v>411</v>
      </c>
      <c r="B3884" s="236" t="s">
        <v>730</v>
      </c>
      <c r="C3884" s="97" t="s">
        <v>170</v>
      </c>
      <c r="D3884" s="97" t="s">
        <v>171</v>
      </c>
      <c r="E3884" s="94"/>
      <c r="F3884" s="94"/>
      <c r="G3884" s="94">
        <v>100</v>
      </c>
      <c r="H3884" s="79"/>
    </row>
    <row r="3885" spans="1:8" ht="63" outlineLevel="1">
      <c r="A3885" s="98" t="s">
        <v>422</v>
      </c>
      <c r="B3885" s="99" t="s">
        <v>731</v>
      </c>
      <c r="C3885" s="97" t="s">
        <v>172</v>
      </c>
      <c r="D3885" s="97" t="s">
        <v>173</v>
      </c>
      <c r="E3885" s="94"/>
      <c r="F3885" s="94"/>
      <c r="G3885" s="94">
        <v>100</v>
      </c>
      <c r="H3885" s="79"/>
    </row>
    <row r="3886" spans="1:8" ht="31.5" outlineLevel="1">
      <c r="A3886" s="98" t="s">
        <v>732</v>
      </c>
      <c r="B3886" s="99" t="s">
        <v>733</v>
      </c>
      <c r="C3886" s="97" t="s">
        <v>174</v>
      </c>
      <c r="D3886" s="97" t="s">
        <v>175</v>
      </c>
      <c r="E3886" s="94"/>
      <c r="F3886" s="94"/>
      <c r="G3886" s="94">
        <v>100</v>
      </c>
      <c r="H3886" s="79"/>
    </row>
    <row r="3887" spans="1:8" outlineLevel="1">
      <c r="A3887" s="98" t="s">
        <v>734</v>
      </c>
      <c r="B3887" s="99" t="s">
        <v>735</v>
      </c>
      <c r="C3887" s="97" t="s">
        <v>170</v>
      </c>
      <c r="D3887" s="97" t="s">
        <v>174</v>
      </c>
      <c r="E3887" s="94"/>
      <c r="F3887" s="94"/>
      <c r="G3887" s="94">
        <v>100</v>
      </c>
      <c r="H3887" s="79"/>
    </row>
    <row r="3888" spans="1:8" outlineLevel="1">
      <c r="A3888" s="100">
        <v>2</v>
      </c>
      <c r="B3888" s="101" t="s">
        <v>440</v>
      </c>
      <c r="C3888" s="97"/>
      <c r="D3888" s="97"/>
      <c r="E3888" s="94"/>
      <c r="F3888" s="94"/>
      <c r="G3888" s="94"/>
      <c r="H3888" s="79"/>
    </row>
    <row r="3889" spans="1:8" ht="31.5" outlineLevel="1">
      <c r="A3889" s="98" t="s">
        <v>402</v>
      </c>
      <c r="B3889" s="99" t="s">
        <v>736</v>
      </c>
      <c r="C3889" s="97" t="s">
        <v>46</v>
      </c>
      <c r="D3889" s="97" t="s">
        <v>45</v>
      </c>
      <c r="E3889" s="94"/>
      <c r="F3889" s="94"/>
      <c r="G3889" s="94"/>
      <c r="H3889" s="79"/>
    </row>
    <row r="3890" spans="1:8" ht="63" outlineLevel="1">
      <c r="A3890" s="98" t="s">
        <v>403</v>
      </c>
      <c r="B3890" s="99" t="s">
        <v>641</v>
      </c>
      <c r="C3890" s="97" t="s">
        <v>46</v>
      </c>
      <c r="D3890" s="97" t="s">
        <v>47</v>
      </c>
      <c r="E3890" s="94"/>
      <c r="F3890" s="94"/>
      <c r="G3890" s="94"/>
      <c r="H3890" s="79"/>
    </row>
    <row r="3891" spans="1:8" ht="31.5" outlineLevel="1">
      <c r="A3891" s="98" t="s">
        <v>404</v>
      </c>
      <c r="B3891" s="99" t="s">
        <v>642</v>
      </c>
      <c r="C3891" s="97" t="s">
        <v>47</v>
      </c>
      <c r="D3891" s="97" t="s">
        <v>48</v>
      </c>
      <c r="E3891" s="94"/>
      <c r="F3891" s="94"/>
      <c r="G3891" s="94"/>
      <c r="H3891" s="79"/>
    </row>
    <row r="3892" spans="1:8" ht="47.25" outlineLevel="1">
      <c r="A3892" s="100">
        <v>3</v>
      </c>
      <c r="B3892" s="101" t="s">
        <v>313</v>
      </c>
      <c r="C3892" s="97"/>
      <c r="D3892" s="97"/>
      <c r="E3892" s="94"/>
      <c r="F3892" s="94"/>
      <c r="G3892" s="94"/>
      <c r="H3892" s="79"/>
    </row>
    <row r="3893" spans="1:8" ht="31.5" outlineLevel="1">
      <c r="A3893" s="98" t="s">
        <v>441</v>
      </c>
      <c r="B3893" s="99" t="s">
        <v>314</v>
      </c>
      <c r="C3893" s="97" t="s">
        <v>48</v>
      </c>
      <c r="D3893" s="97" t="s">
        <v>47</v>
      </c>
      <c r="E3893" s="94"/>
      <c r="F3893" s="94"/>
      <c r="G3893" s="94"/>
      <c r="H3893" s="79"/>
    </row>
    <row r="3894" spans="1:8" outlineLevel="1">
      <c r="A3894" s="98" t="s">
        <v>359</v>
      </c>
      <c r="B3894" s="99" t="s">
        <v>315</v>
      </c>
      <c r="C3894" s="97" t="s">
        <v>48</v>
      </c>
      <c r="D3894" s="97" t="s">
        <v>49</v>
      </c>
      <c r="E3894" s="94"/>
      <c r="F3894" s="94"/>
      <c r="G3894" s="94"/>
      <c r="H3894" s="79"/>
    </row>
    <row r="3895" spans="1:8" outlineLevel="1">
      <c r="A3895" s="98" t="s">
        <v>361</v>
      </c>
      <c r="B3895" s="99" t="s">
        <v>316</v>
      </c>
      <c r="C3895" s="97" t="s">
        <v>49</v>
      </c>
      <c r="D3895" s="97" t="s">
        <v>50</v>
      </c>
      <c r="E3895" s="94"/>
      <c r="F3895" s="94"/>
      <c r="G3895" s="94"/>
      <c r="H3895" s="79"/>
    </row>
    <row r="3896" spans="1:8" outlineLevel="1">
      <c r="A3896" s="98" t="s">
        <v>317</v>
      </c>
      <c r="B3896" s="99" t="s">
        <v>318</v>
      </c>
      <c r="C3896" s="97" t="s">
        <v>50</v>
      </c>
      <c r="D3896" s="97" t="s">
        <v>51</v>
      </c>
      <c r="E3896" s="94"/>
      <c r="F3896" s="94"/>
      <c r="G3896" s="94"/>
      <c r="H3896" s="79"/>
    </row>
    <row r="3897" spans="1:8" outlineLevel="1">
      <c r="A3897" s="98" t="s">
        <v>319</v>
      </c>
      <c r="B3897" s="99" t="s">
        <v>320</v>
      </c>
      <c r="C3897" s="97" t="s">
        <v>2090</v>
      </c>
      <c r="D3897" s="97" t="s">
        <v>52</v>
      </c>
      <c r="E3897" s="94"/>
      <c r="F3897" s="94"/>
      <c r="G3897" s="94"/>
      <c r="H3897" s="79"/>
    </row>
    <row r="3898" spans="1:8" outlineLevel="1">
      <c r="A3898" s="100">
        <v>4</v>
      </c>
      <c r="B3898" s="101" t="s">
        <v>623</v>
      </c>
      <c r="C3898" s="97"/>
      <c r="D3898" s="97"/>
      <c r="E3898" s="94"/>
      <c r="F3898" s="94"/>
      <c r="G3898" s="94"/>
      <c r="H3898" s="79"/>
    </row>
    <row r="3899" spans="1:8" ht="31.5" outlineLevel="1">
      <c r="A3899" s="97" t="s">
        <v>406</v>
      </c>
      <c r="B3899" s="236" t="s">
        <v>321</v>
      </c>
      <c r="C3899" s="97" t="s">
        <v>52</v>
      </c>
      <c r="D3899" s="97" t="s">
        <v>52</v>
      </c>
      <c r="E3899" s="94"/>
      <c r="F3899" s="94"/>
      <c r="G3899" s="94"/>
      <c r="H3899" s="79"/>
    </row>
    <row r="3900" spans="1:8" ht="63" outlineLevel="1">
      <c r="A3900" s="97" t="s">
        <v>407</v>
      </c>
      <c r="B3900" s="236" t="s">
        <v>621</v>
      </c>
      <c r="C3900" s="97" t="s">
        <v>52</v>
      </c>
      <c r="D3900" s="97" t="s">
        <v>53</v>
      </c>
      <c r="E3900" s="94"/>
      <c r="F3900" s="94"/>
      <c r="G3900" s="94"/>
      <c r="H3900" s="79"/>
    </row>
    <row r="3901" spans="1:8" ht="31.5" outlineLevel="1">
      <c r="A3901" s="97" t="s">
        <v>408</v>
      </c>
      <c r="B3901" s="236" t="s">
        <v>764</v>
      </c>
      <c r="C3901" s="97" t="s">
        <v>52</v>
      </c>
      <c r="D3901" s="97" t="s">
        <v>53</v>
      </c>
      <c r="E3901" s="94"/>
      <c r="F3901" s="94"/>
      <c r="G3901" s="94"/>
      <c r="H3901" s="79"/>
    </row>
    <row r="3902" spans="1:8" ht="31.5" outlineLevel="1">
      <c r="A3902" s="97" t="s">
        <v>222</v>
      </c>
      <c r="B3902" s="236" t="s">
        <v>765</v>
      </c>
      <c r="C3902" s="97" t="s">
        <v>53</v>
      </c>
      <c r="D3902" s="97" t="s">
        <v>54</v>
      </c>
      <c r="E3902" s="94"/>
      <c r="F3902" s="94"/>
      <c r="G3902" s="94"/>
      <c r="H3902" s="79"/>
    </row>
    <row r="3903" spans="1:8" ht="15" customHeight="1" outlineLevel="1">
      <c r="G3903" s="154" t="s">
        <v>986</v>
      </c>
      <c r="H3903" s="154" t="s">
        <v>378</v>
      </c>
    </row>
    <row r="3904" spans="1:8" outlineLevel="1">
      <c r="H3904" s="154" t="s">
        <v>709</v>
      </c>
    </row>
    <row r="3905" spans="1:8" outlineLevel="1">
      <c r="H3905" s="154" t="s">
        <v>266</v>
      </c>
    </row>
    <row r="3906" spans="1:8" outlineLevel="1">
      <c r="H3906" s="154"/>
    </row>
    <row r="3907" spans="1:8" ht="15.75" customHeight="1" outlineLevel="1">
      <c r="A3907" s="742" t="s">
        <v>628</v>
      </c>
      <c r="B3907" s="742"/>
      <c r="C3907" s="742"/>
      <c r="D3907" s="742"/>
      <c r="E3907" s="742"/>
      <c r="F3907" s="742"/>
      <c r="G3907" s="742"/>
      <c r="H3907" s="742"/>
    </row>
    <row r="3908" spans="1:8" ht="15.75" customHeight="1" outlineLevel="1">
      <c r="A3908" s="742" t="s">
        <v>455</v>
      </c>
      <c r="B3908" s="742"/>
      <c r="C3908" s="742"/>
      <c r="D3908" s="742"/>
      <c r="E3908" s="742"/>
      <c r="F3908" s="742"/>
      <c r="G3908" s="742"/>
      <c r="H3908" s="742"/>
    </row>
    <row r="3909" spans="1:8" outlineLevel="1">
      <c r="H3909" s="154" t="s">
        <v>322</v>
      </c>
    </row>
    <row r="3910" spans="1:8" outlineLevel="1">
      <c r="H3910" s="154" t="s">
        <v>323</v>
      </c>
    </row>
    <row r="3911" spans="1:8" outlineLevel="1">
      <c r="H3911" s="154" t="s">
        <v>324</v>
      </c>
    </row>
    <row r="3912" spans="1:8" outlineLevel="1">
      <c r="H3912" s="230" t="s">
        <v>325</v>
      </c>
    </row>
    <row r="3913" spans="1:8" outlineLevel="1">
      <c r="H3913" s="154" t="s">
        <v>2331</v>
      </c>
    </row>
    <row r="3914" spans="1:8" outlineLevel="1">
      <c r="H3914" s="154" t="s">
        <v>261</v>
      </c>
    </row>
    <row r="3915" spans="1:8" outlineLevel="1">
      <c r="A3915" s="86"/>
    </row>
    <row r="3916" spans="1:8" ht="42" customHeight="1" outlineLevel="1">
      <c r="A3916" s="743" t="s">
        <v>1235</v>
      </c>
      <c r="B3916" s="744"/>
      <c r="C3916" s="744"/>
      <c r="D3916" s="744"/>
      <c r="E3916" s="744"/>
      <c r="F3916" s="744"/>
      <c r="G3916" s="744"/>
      <c r="H3916" s="744"/>
    </row>
    <row r="3917" spans="1:8" outlineLevel="1">
      <c r="A3917" s="745"/>
      <c r="B3917" s="745"/>
      <c r="C3917" s="745"/>
      <c r="D3917" s="745"/>
      <c r="E3917" s="745"/>
      <c r="F3917" s="745"/>
      <c r="G3917" s="745"/>
      <c r="H3917" s="745"/>
    </row>
    <row r="3918" spans="1:8" ht="15.75" customHeight="1" outlineLevel="1">
      <c r="A3918" s="746" t="s">
        <v>2332</v>
      </c>
      <c r="B3918" s="746"/>
      <c r="C3918" s="746"/>
      <c r="D3918" s="746"/>
      <c r="E3918" s="746"/>
      <c r="F3918" s="746"/>
      <c r="G3918" s="746"/>
      <c r="H3918" s="746"/>
    </row>
    <row r="3919" spans="1:8" ht="16.5" outlineLevel="1" thickBot="1">
      <c r="A3919" s="87"/>
      <c r="B3919" s="666"/>
      <c r="C3919" s="231"/>
      <c r="D3919" s="231"/>
      <c r="E3919" s="231"/>
      <c r="F3919" s="231"/>
      <c r="G3919" s="231"/>
      <c r="H3919" s="231"/>
    </row>
    <row r="3920" spans="1:8" ht="15.75" customHeight="1" outlineLevel="1">
      <c r="A3920" s="750" t="s">
        <v>397</v>
      </c>
      <c r="B3920" s="753" t="s">
        <v>649</v>
      </c>
      <c r="C3920" s="756" t="s">
        <v>719</v>
      </c>
      <c r="D3920" s="756"/>
      <c r="E3920" s="756"/>
      <c r="F3920" s="756"/>
      <c r="G3920" s="757" t="s">
        <v>629</v>
      </c>
      <c r="H3920" s="759" t="s">
        <v>630</v>
      </c>
    </row>
    <row r="3921" spans="1:8" outlineLevel="1">
      <c r="A3921" s="751"/>
      <c r="B3921" s="754"/>
      <c r="C3921" s="704"/>
      <c r="D3921" s="704"/>
      <c r="E3921" s="704"/>
      <c r="F3921" s="704"/>
      <c r="G3921" s="703"/>
      <c r="H3921" s="760"/>
    </row>
    <row r="3922" spans="1:8" ht="32.25" outlineLevel="1" thickBot="1">
      <c r="A3922" s="752"/>
      <c r="B3922" s="755"/>
      <c r="C3922" s="88" t="s">
        <v>631</v>
      </c>
      <c r="D3922" s="88" t="s">
        <v>632</v>
      </c>
      <c r="E3922" s="88" t="s">
        <v>631</v>
      </c>
      <c r="F3922" s="88" t="s">
        <v>632</v>
      </c>
      <c r="G3922" s="758"/>
      <c r="H3922" s="761"/>
    </row>
    <row r="3923" spans="1:8" outlineLevel="1">
      <c r="A3923" s="89">
        <v>1</v>
      </c>
      <c r="B3923" s="604">
        <v>2</v>
      </c>
      <c r="C3923" s="90">
        <v>3</v>
      </c>
      <c r="D3923" s="90">
        <v>4</v>
      </c>
      <c r="E3923" s="90"/>
      <c r="F3923" s="90"/>
      <c r="G3923" s="91">
        <v>5</v>
      </c>
      <c r="H3923" s="604">
        <v>6</v>
      </c>
    </row>
    <row r="3924" spans="1:8" outlineLevel="1">
      <c r="A3924" s="89">
        <v>1</v>
      </c>
      <c r="B3924" s="92" t="s">
        <v>598</v>
      </c>
      <c r="C3924" s="90"/>
      <c r="D3924" s="90"/>
      <c r="E3924" s="94"/>
      <c r="F3924" s="94"/>
      <c r="G3924" s="95"/>
      <c r="H3924" s="663"/>
    </row>
    <row r="3925" spans="1:8" outlineLevel="1">
      <c r="A3925" s="96" t="s">
        <v>399</v>
      </c>
      <c r="B3925" s="237" t="s">
        <v>599</v>
      </c>
      <c r="C3925" s="97" t="s">
        <v>7</v>
      </c>
      <c r="D3925" s="97" t="s">
        <v>167</v>
      </c>
      <c r="E3925" s="94"/>
      <c r="F3925" s="94"/>
      <c r="G3925" s="94">
        <v>100</v>
      </c>
      <c r="H3925" s="79"/>
    </row>
    <row r="3926" spans="1:8" outlineLevel="1">
      <c r="A3926" s="97" t="s">
        <v>400</v>
      </c>
      <c r="B3926" s="236" t="s">
        <v>329</v>
      </c>
      <c r="C3926" s="97" t="s">
        <v>168</v>
      </c>
      <c r="D3926" s="97" t="s">
        <v>169</v>
      </c>
      <c r="E3926" s="94"/>
      <c r="F3926" s="94"/>
      <c r="G3926" s="94">
        <v>100</v>
      </c>
      <c r="H3926" s="79"/>
    </row>
    <row r="3927" spans="1:8" ht="31.5" outlineLevel="1">
      <c r="A3927" s="97" t="s">
        <v>411</v>
      </c>
      <c r="B3927" s="236" t="s">
        <v>730</v>
      </c>
      <c r="C3927" s="97" t="s">
        <v>170</v>
      </c>
      <c r="D3927" s="97" t="s">
        <v>171</v>
      </c>
      <c r="E3927" s="94"/>
      <c r="F3927" s="94"/>
      <c r="G3927" s="94">
        <v>100</v>
      </c>
      <c r="H3927" s="79"/>
    </row>
    <row r="3928" spans="1:8" ht="63" outlineLevel="1">
      <c r="A3928" s="98" t="s">
        <v>422</v>
      </c>
      <c r="B3928" s="99" t="s">
        <v>731</v>
      </c>
      <c r="C3928" s="97" t="s">
        <v>172</v>
      </c>
      <c r="D3928" s="97" t="s">
        <v>173</v>
      </c>
      <c r="E3928" s="94"/>
      <c r="F3928" s="94"/>
      <c r="G3928" s="94">
        <v>100</v>
      </c>
      <c r="H3928" s="79"/>
    </row>
    <row r="3929" spans="1:8" ht="31.5" outlineLevel="1">
      <c r="A3929" s="98" t="s">
        <v>732</v>
      </c>
      <c r="B3929" s="99" t="s">
        <v>733</v>
      </c>
      <c r="C3929" s="97" t="s">
        <v>174</v>
      </c>
      <c r="D3929" s="97" t="s">
        <v>175</v>
      </c>
      <c r="E3929" s="94"/>
      <c r="F3929" s="94"/>
      <c r="G3929" s="94">
        <v>100</v>
      </c>
      <c r="H3929" s="79"/>
    </row>
    <row r="3930" spans="1:8" outlineLevel="1">
      <c r="A3930" s="98" t="s">
        <v>734</v>
      </c>
      <c r="B3930" s="99" t="s">
        <v>735</v>
      </c>
      <c r="C3930" s="97" t="s">
        <v>170</v>
      </c>
      <c r="D3930" s="97" t="s">
        <v>174</v>
      </c>
      <c r="E3930" s="94"/>
      <c r="F3930" s="94"/>
      <c r="G3930" s="94">
        <v>100</v>
      </c>
      <c r="H3930" s="79"/>
    </row>
    <row r="3931" spans="1:8" outlineLevel="1">
      <c r="A3931" s="100">
        <v>2</v>
      </c>
      <c r="B3931" s="101" t="s">
        <v>440</v>
      </c>
      <c r="C3931" s="97"/>
      <c r="D3931" s="97"/>
      <c r="E3931" s="94"/>
      <c r="F3931" s="94"/>
      <c r="G3931" s="94"/>
      <c r="H3931" s="79"/>
    </row>
    <row r="3932" spans="1:8" ht="31.5" outlineLevel="1">
      <c r="A3932" s="98" t="s">
        <v>402</v>
      </c>
      <c r="B3932" s="99" t="s">
        <v>736</v>
      </c>
      <c r="C3932" s="97" t="s">
        <v>46</v>
      </c>
      <c r="D3932" s="97" t="s">
        <v>45</v>
      </c>
      <c r="E3932" s="94"/>
      <c r="F3932" s="94"/>
      <c r="G3932" s="94"/>
      <c r="H3932" s="79"/>
    </row>
    <row r="3933" spans="1:8" ht="63" outlineLevel="1">
      <c r="A3933" s="98" t="s">
        <v>403</v>
      </c>
      <c r="B3933" s="99" t="s">
        <v>641</v>
      </c>
      <c r="C3933" s="97" t="s">
        <v>46</v>
      </c>
      <c r="D3933" s="97" t="s">
        <v>47</v>
      </c>
      <c r="E3933" s="94"/>
      <c r="F3933" s="94"/>
      <c r="G3933" s="94"/>
      <c r="H3933" s="79"/>
    </row>
    <row r="3934" spans="1:8" ht="31.5" outlineLevel="1">
      <c r="A3934" s="98" t="s">
        <v>404</v>
      </c>
      <c r="B3934" s="99" t="s">
        <v>642</v>
      </c>
      <c r="C3934" s="97" t="s">
        <v>47</v>
      </c>
      <c r="D3934" s="97" t="s">
        <v>48</v>
      </c>
      <c r="E3934" s="94"/>
      <c r="F3934" s="94"/>
      <c r="G3934" s="94"/>
      <c r="H3934" s="79"/>
    </row>
    <row r="3935" spans="1:8" ht="47.25" outlineLevel="1">
      <c r="A3935" s="100">
        <v>3</v>
      </c>
      <c r="B3935" s="101" t="s">
        <v>313</v>
      </c>
      <c r="C3935" s="97"/>
      <c r="D3935" s="97"/>
      <c r="E3935" s="94"/>
      <c r="F3935" s="94"/>
      <c r="G3935" s="94"/>
      <c r="H3935" s="79"/>
    </row>
    <row r="3936" spans="1:8" ht="31.5" outlineLevel="1">
      <c r="A3936" s="98" t="s">
        <v>441</v>
      </c>
      <c r="B3936" s="99" t="s">
        <v>314</v>
      </c>
      <c r="C3936" s="97" t="s">
        <v>48</v>
      </c>
      <c r="D3936" s="97" t="s">
        <v>47</v>
      </c>
      <c r="E3936" s="94"/>
      <c r="F3936" s="94"/>
      <c r="G3936" s="94"/>
      <c r="H3936" s="79"/>
    </row>
    <row r="3937" spans="1:8" outlineLevel="1">
      <c r="A3937" s="98" t="s">
        <v>359</v>
      </c>
      <c r="B3937" s="99" t="s">
        <v>315</v>
      </c>
      <c r="C3937" s="97" t="s">
        <v>48</v>
      </c>
      <c r="D3937" s="97" t="s">
        <v>49</v>
      </c>
      <c r="E3937" s="94"/>
      <c r="F3937" s="94"/>
      <c r="G3937" s="94"/>
      <c r="H3937" s="79"/>
    </row>
    <row r="3938" spans="1:8" outlineLevel="1">
      <c r="A3938" s="98" t="s">
        <v>361</v>
      </c>
      <c r="B3938" s="99" t="s">
        <v>316</v>
      </c>
      <c r="C3938" s="97" t="s">
        <v>49</v>
      </c>
      <c r="D3938" s="97" t="s">
        <v>50</v>
      </c>
      <c r="E3938" s="94"/>
      <c r="F3938" s="94"/>
      <c r="G3938" s="94"/>
      <c r="H3938" s="79"/>
    </row>
    <row r="3939" spans="1:8" outlineLevel="1">
      <c r="A3939" s="98" t="s">
        <v>317</v>
      </c>
      <c r="B3939" s="99" t="s">
        <v>318</v>
      </c>
      <c r="C3939" s="97" t="s">
        <v>50</v>
      </c>
      <c r="D3939" s="97" t="s">
        <v>51</v>
      </c>
      <c r="E3939" s="94"/>
      <c r="F3939" s="94"/>
      <c r="G3939" s="94"/>
      <c r="H3939" s="79"/>
    </row>
    <row r="3940" spans="1:8" outlineLevel="1">
      <c r="A3940" s="98" t="s">
        <v>319</v>
      </c>
      <c r="B3940" s="99" t="s">
        <v>320</v>
      </c>
      <c r="C3940" s="97" t="s">
        <v>2090</v>
      </c>
      <c r="D3940" s="97" t="s">
        <v>52</v>
      </c>
      <c r="E3940" s="94"/>
      <c r="F3940" s="94"/>
      <c r="G3940" s="94"/>
      <c r="H3940" s="79"/>
    </row>
    <row r="3941" spans="1:8" outlineLevel="1">
      <c r="A3941" s="100">
        <v>4</v>
      </c>
      <c r="B3941" s="101" t="s">
        <v>623</v>
      </c>
      <c r="C3941" s="97"/>
      <c r="D3941" s="97"/>
      <c r="E3941" s="94"/>
      <c r="F3941" s="94"/>
      <c r="G3941" s="94"/>
      <c r="H3941" s="79"/>
    </row>
    <row r="3942" spans="1:8" ht="31.5" outlineLevel="1">
      <c r="A3942" s="97" t="s">
        <v>406</v>
      </c>
      <c r="B3942" s="236" t="s">
        <v>321</v>
      </c>
      <c r="C3942" s="97" t="s">
        <v>52</v>
      </c>
      <c r="D3942" s="97" t="s">
        <v>52</v>
      </c>
      <c r="E3942" s="94"/>
      <c r="F3942" s="94"/>
      <c r="G3942" s="94"/>
      <c r="H3942" s="79"/>
    </row>
    <row r="3943" spans="1:8" ht="63" outlineLevel="1">
      <c r="A3943" s="97" t="s">
        <v>407</v>
      </c>
      <c r="B3943" s="236" t="s">
        <v>621</v>
      </c>
      <c r="C3943" s="97" t="s">
        <v>52</v>
      </c>
      <c r="D3943" s="97" t="s">
        <v>53</v>
      </c>
      <c r="E3943" s="94"/>
      <c r="F3943" s="94"/>
      <c r="G3943" s="94"/>
      <c r="H3943" s="79"/>
    </row>
    <row r="3944" spans="1:8" ht="31.5" outlineLevel="1">
      <c r="A3944" s="97" t="s">
        <v>408</v>
      </c>
      <c r="B3944" s="236" t="s">
        <v>764</v>
      </c>
      <c r="C3944" s="97" t="s">
        <v>52</v>
      </c>
      <c r="D3944" s="97" t="s">
        <v>53</v>
      </c>
      <c r="E3944" s="94"/>
      <c r="F3944" s="94"/>
      <c r="G3944" s="94"/>
      <c r="H3944" s="79"/>
    </row>
    <row r="3945" spans="1:8" ht="31.5" outlineLevel="1">
      <c r="A3945" s="97" t="s">
        <v>222</v>
      </c>
      <c r="B3945" s="236" t="s">
        <v>765</v>
      </c>
      <c r="C3945" s="97" t="s">
        <v>53</v>
      </c>
      <c r="D3945" s="97" t="s">
        <v>54</v>
      </c>
      <c r="E3945" s="94"/>
      <c r="F3945" s="94"/>
      <c r="G3945" s="94"/>
      <c r="H3945" s="79"/>
    </row>
    <row r="3946" spans="1:8" ht="15" customHeight="1" outlineLevel="1">
      <c r="G3946" s="154" t="s">
        <v>988</v>
      </c>
      <c r="H3946" s="154" t="s">
        <v>378</v>
      </c>
    </row>
    <row r="3947" spans="1:8" outlineLevel="1">
      <c r="H3947" s="154" t="s">
        <v>709</v>
      </c>
    </row>
    <row r="3948" spans="1:8" outlineLevel="1">
      <c r="H3948" s="154" t="s">
        <v>266</v>
      </c>
    </row>
    <row r="3949" spans="1:8" outlineLevel="1">
      <c r="H3949" s="154"/>
    </row>
    <row r="3950" spans="1:8" ht="15.75" customHeight="1" outlineLevel="1">
      <c r="A3950" s="742" t="s">
        <v>628</v>
      </c>
      <c r="B3950" s="742"/>
      <c r="C3950" s="742"/>
      <c r="D3950" s="742"/>
      <c r="E3950" s="742"/>
      <c r="F3950" s="742"/>
      <c r="G3950" s="742"/>
      <c r="H3950" s="742"/>
    </row>
    <row r="3951" spans="1:8" ht="15.75" customHeight="1" outlineLevel="1">
      <c r="A3951" s="742" t="s">
        <v>455</v>
      </c>
      <c r="B3951" s="742"/>
      <c r="C3951" s="742"/>
      <c r="D3951" s="742"/>
      <c r="E3951" s="742"/>
      <c r="F3951" s="742"/>
      <c r="G3951" s="742"/>
      <c r="H3951" s="742"/>
    </row>
    <row r="3952" spans="1:8" outlineLevel="1">
      <c r="H3952" s="154" t="s">
        <v>322</v>
      </c>
    </row>
    <row r="3953" spans="1:8" outlineLevel="1">
      <c r="H3953" s="154" t="s">
        <v>323</v>
      </c>
    </row>
    <row r="3954" spans="1:8" outlineLevel="1">
      <c r="H3954" s="154" t="s">
        <v>324</v>
      </c>
    </row>
    <row r="3955" spans="1:8" outlineLevel="1">
      <c r="H3955" s="230" t="s">
        <v>325</v>
      </c>
    </row>
    <row r="3956" spans="1:8" outlineLevel="1">
      <c r="H3956" s="154" t="s">
        <v>2331</v>
      </c>
    </row>
    <row r="3957" spans="1:8" outlineLevel="1">
      <c r="H3957" s="154" t="s">
        <v>261</v>
      </c>
    </row>
    <row r="3958" spans="1:8" outlineLevel="1">
      <c r="A3958" s="86"/>
    </row>
    <row r="3959" spans="1:8" ht="42" customHeight="1" outlineLevel="1">
      <c r="A3959" s="743" t="s">
        <v>1924</v>
      </c>
      <c r="B3959" s="744"/>
      <c r="C3959" s="744"/>
      <c r="D3959" s="744"/>
      <c r="E3959" s="744"/>
      <c r="F3959" s="744"/>
      <c r="G3959" s="744"/>
      <c r="H3959" s="744"/>
    </row>
    <row r="3960" spans="1:8" outlineLevel="1">
      <c r="A3960" s="745"/>
      <c r="B3960" s="745"/>
      <c r="C3960" s="745"/>
      <c r="D3960" s="745"/>
      <c r="E3960" s="745"/>
      <c r="F3960" s="745"/>
      <c r="G3960" s="745"/>
      <c r="H3960" s="745"/>
    </row>
    <row r="3961" spans="1:8" ht="15.75" customHeight="1" outlineLevel="1">
      <c r="A3961" s="746" t="s">
        <v>2332</v>
      </c>
      <c r="B3961" s="746"/>
      <c r="C3961" s="746"/>
      <c r="D3961" s="746"/>
      <c r="E3961" s="746"/>
      <c r="F3961" s="746"/>
      <c r="G3961" s="746"/>
      <c r="H3961" s="746"/>
    </row>
    <row r="3962" spans="1:8" ht="16.5" outlineLevel="1" thickBot="1">
      <c r="A3962" s="87"/>
      <c r="B3962" s="666"/>
      <c r="C3962" s="231"/>
      <c r="D3962" s="231"/>
      <c r="E3962" s="231"/>
      <c r="F3962" s="231"/>
      <c r="G3962" s="231"/>
      <c r="H3962" s="231"/>
    </row>
    <row r="3963" spans="1:8" ht="15.75" customHeight="1" outlineLevel="1">
      <c r="A3963" s="750" t="s">
        <v>397</v>
      </c>
      <c r="B3963" s="753" t="s">
        <v>649</v>
      </c>
      <c r="C3963" s="756" t="s">
        <v>719</v>
      </c>
      <c r="D3963" s="756"/>
      <c r="E3963" s="756"/>
      <c r="F3963" s="756"/>
      <c r="G3963" s="757" t="s">
        <v>629</v>
      </c>
      <c r="H3963" s="759" t="s">
        <v>630</v>
      </c>
    </row>
    <row r="3964" spans="1:8" outlineLevel="1">
      <c r="A3964" s="751"/>
      <c r="B3964" s="754"/>
      <c r="C3964" s="704"/>
      <c r="D3964" s="704"/>
      <c r="E3964" s="704"/>
      <c r="F3964" s="704"/>
      <c r="G3964" s="703"/>
      <c r="H3964" s="760"/>
    </row>
    <row r="3965" spans="1:8" ht="32.25" outlineLevel="1" thickBot="1">
      <c r="A3965" s="752"/>
      <c r="B3965" s="755"/>
      <c r="C3965" s="88" t="s">
        <v>631</v>
      </c>
      <c r="D3965" s="88" t="s">
        <v>632</v>
      </c>
      <c r="E3965" s="88" t="s">
        <v>631</v>
      </c>
      <c r="F3965" s="88" t="s">
        <v>632</v>
      </c>
      <c r="G3965" s="758"/>
      <c r="H3965" s="761"/>
    </row>
    <row r="3966" spans="1:8" outlineLevel="1">
      <c r="A3966" s="89">
        <v>1</v>
      </c>
      <c r="B3966" s="604">
        <v>2</v>
      </c>
      <c r="C3966" s="90">
        <v>3</v>
      </c>
      <c r="D3966" s="90">
        <v>4</v>
      </c>
      <c r="E3966" s="90"/>
      <c r="F3966" s="90"/>
      <c r="G3966" s="91">
        <v>5</v>
      </c>
      <c r="H3966" s="604">
        <v>6</v>
      </c>
    </row>
    <row r="3967" spans="1:8" outlineLevel="1">
      <c r="A3967" s="89">
        <v>1</v>
      </c>
      <c r="B3967" s="92" t="s">
        <v>598</v>
      </c>
      <c r="C3967" s="90"/>
      <c r="D3967" s="90"/>
      <c r="E3967" s="94"/>
      <c r="F3967" s="94"/>
      <c r="G3967" s="95"/>
      <c r="H3967" s="663"/>
    </row>
    <row r="3968" spans="1:8" outlineLevel="1">
      <c r="A3968" s="96" t="s">
        <v>399</v>
      </c>
      <c r="B3968" s="237" t="s">
        <v>599</v>
      </c>
      <c r="C3968" s="97" t="s">
        <v>7</v>
      </c>
      <c r="D3968" s="97" t="s">
        <v>167</v>
      </c>
      <c r="E3968" s="94"/>
      <c r="F3968" s="94"/>
      <c r="G3968" s="94">
        <v>100</v>
      </c>
      <c r="H3968" s="79"/>
    </row>
    <row r="3969" spans="1:8" outlineLevel="1">
      <c r="A3969" s="97" t="s">
        <v>400</v>
      </c>
      <c r="B3969" s="236" t="s">
        <v>329</v>
      </c>
      <c r="C3969" s="97" t="s">
        <v>168</v>
      </c>
      <c r="D3969" s="97" t="s">
        <v>169</v>
      </c>
      <c r="E3969" s="94"/>
      <c r="F3969" s="94"/>
      <c r="G3969" s="94">
        <v>100</v>
      </c>
      <c r="H3969" s="79"/>
    </row>
    <row r="3970" spans="1:8" ht="31.5" outlineLevel="1">
      <c r="A3970" s="97" t="s">
        <v>411</v>
      </c>
      <c r="B3970" s="236" t="s">
        <v>730</v>
      </c>
      <c r="C3970" s="97" t="s">
        <v>170</v>
      </c>
      <c r="D3970" s="97" t="s">
        <v>171</v>
      </c>
      <c r="E3970" s="94"/>
      <c r="F3970" s="94"/>
      <c r="G3970" s="94">
        <v>100</v>
      </c>
      <c r="H3970" s="79"/>
    </row>
    <row r="3971" spans="1:8" ht="63" outlineLevel="1">
      <c r="A3971" s="98" t="s">
        <v>422</v>
      </c>
      <c r="B3971" s="99" t="s">
        <v>731</v>
      </c>
      <c r="C3971" s="97" t="s">
        <v>172</v>
      </c>
      <c r="D3971" s="97" t="s">
        <v>173</v>
      </c>
      <c r="E3971" s="94"/>
      <c r="F3971" s="94"/>
      <c r="G3971" s="94">
        <v>100</v>
      </c>
      <c r="H3971" s="79"/>
    </row>
    <row r="3972" spans="1:8" ht="31.5" outlineLevel="1">
      <c r="A3972" s="98" t="s">
        <v>732</v>
      </c>
      <c r="B3972" s="99" t="s">
        <v>733</v>
      </c>
      <c r="C3972" s="97" t="s">
        <v>174</v>
      </c>
      <c r="D3972" s="97" t="s">
        <v>175</v>
      </c>
      <c r="E3972" s="94"/>
      <c r="F3972" s="94"/>
      <c r="G3972" s="94">
        <v>100</v>
      </c>
      <c r="H3972" s="79"/>
    </row>
    <row r="3973" spans="1:8" outlineLevel="1">
      <c r="A3973" s="98" t="s">
        <v>734</v>
      </c>
      <c r="B3973" s="99" t="s">
        <v>735</v>
      </c>
      <c r="C3973" s="97" t="s">
        <v>170</v>
      </c>
      <c r="D3973" s="97" t="s">
        <v>174</v>
      </c>
      <c r="E3973" s="94"/>
      <c r="F3973" s="94"/>
      <c r="G3973" s="94">
        <v>100</v>
      </c>
      <c r="H3973" s="79"/>
    </row>
    <row r="3974" spans="1:8" outlineLevel="1">
      <c r="A3974" s="100">
        <v>2</v>
      </c>
      <c r="B3974" s="101" t="s">
        <v>440</v>
      </c>
      <c r="C3974" s="97"/>
      <c r="D3974" s="97"/>
      <c r="E3974" s="94"/>
      <c r="F3974" s="94"/>
      <c r="G3974" s="94"/>
      <c r="H3974" s="79"/>
    </row>
    <row r="3975" spans="1:8" ht="31.5" outlineLevel="1">
      <c r="A3975" s="98" t="s">
        <v>402</v>
      </c>
      <c r="B3975" s="99" t="s">
        <v>736</v>
      </c>
      <c r="C3975" s="97" t="s">
        <v>129</v>
      </c>
      <c r="D3975" s="97" t="s">
        <v>130</v>
      </c>
      <c r="E3975" s="94"/>
      <c r="F3975" s="94"/>
      <c r="G3975" s="94">
        <v>100</v>
      </c>
      <c r="H3975" s="79"/>
    </row>
    <row r="3976" spans="1:8" ht="63" outlineLevel="1">
      <c r="A3976" s="98" t="s">
        <v>403</v>
      </c>
      <c r="B3976" s="99" t="s">
        <v>641</v>
      </c>
      <c r="C3976" s="97" t="s">
        <v>129</v>
      </c>
      <c r="D3976" s="97" t="s">
        <v>131</v>
      </c>
      <c r="E3976" s="94"/>
      <c r="F3976" s="94"/>
      <c r="G3976" s="94">
        <v>100</v>
      </c>
      <c r="H3976" s="79"/>
    </row>
    <row r="3977" spans="1:8" ht="31.5" outlineLevel="1">
      <c r="A3977" s="98" t="s">
        <v>404</v>
      </c>
      <c r="B3977" s="99" t="s">
        <v>642</v>
      </c>
      <c r="C3977" s="97" t="s">
        <v>131</v>
      </c>
      <c r="D3977" s="97" t="s">
        <v>132</v>
      </c>
      <c r="E3977" s="94"/>
      <c r="F3977" s="94"/>
      <c r="G3977" s="94">
        <v>100</v>
      </c>
      <c r="H3977" s="79"/>
    </row>
    <row r="3978" spans="1:8" ht="47.25" outlineLevel="1">
      <c r="A3978" s="100">
        <v>3</v>
      </c>
      <c r="B3978" s="101" t="s">
        <v>313</v>
      </c>
      <c r="C3978" s="97"/>
      <c r="D3978" s="97"/>
      <c r="E3978" s="94"/>
      <c r="F3978" s="94"/>
      <c r="G3978" s="94"/>
      <c r="H3978" s="79"/>
    </row>
    <row r="3979" spans="1:8" ht="31.5" outlineLevel="1">
      <c r="A3979" s="98" t="s">
        <v>441</v>
      </c>
      <c r="B3979" s="99" t="s">
        <v>314</v>
      </c>
      <c r="C3979" s="97" t="s">
        <v>132</v>
      </c>
      <c r="D3979" s="97" t="s">
        <v>131</v>
      </c>
      <c r="E3979" s="94"/>
      <c r="F3979" s="94"/>
      <c r="G3979" s="94">
        <v>100</v>
      </c>
      <c r="H3979" s="79"/>
    </row>
    <row r="3980" spans="1:8" outlineLevel="1">
      <c r="A3980" s="98" t="s">
        <v>359</v>
      </c>
      <c r="B3980" s="99" t="s">
        <v>315</v>
      </c>
      <c r="C3980" s="97" t="s">
        <v>132</v>
      </c>
      <c r="D3980" s="97" t="s">
        <v>133</v>
      </c>
      <c r="E3980" s="94"/>
      <c r="F3980" s="94"/>
      <c r="G3980" s="94">
        <v>100</v>
      </c>
      <c r="H3980" s="79"/>
    </row>
    <row r="3981" spans="1:8" outlineLevel="1">
      <c r="A3981" s="98" t="s">
        <v>361</v>
      </c>
      <c r="B3981" s="99" t="s">
        <v>316</v>
      </c>
      <c r="C3981" s="97" t="s">
        <v>133</v>
      </c>
      <c r="D3981" s="97" t="s">
        <v>788</v>
      </c>
      <c r="E3981" s="94"/>
      <c r="F3981" s="94"/>
      <c r="G3981" s="94">
        <v>100</v>
      </c>
      <c r="H3981" s="79"/>
    </row>
    <row r="3982" spans="1:8" outlineLevel="1">
      <c r="A3982" s="98" t="s">
        <v>317</v>
      </c>
      <c r="B3982" s="99" t="s">
        <v>318</v>
      </c>
      <c r="C3982" s="97" t="s">
        <v>788</v>
      </c>
      <c r="D3982" s="97" t="s">
        <v>789</v>
      </c>
      <c r="E3982" s="94"/>
      <c r="F3982" s="94"/>
      <c r="G3982" s="94">
        <v>100</v>
      </c>
      <c r="H3982" s="79"/>
    </row>
    <row r="3983" spans="1:8" outlineLevel="1">
      <c r="A3983" s="98" t="s">
        <v>319</v>
      </c>
      <c r="B3983" s="99" t="s">
        <v>320</v>
      </c>
      <c r="C3983" s="97" t="s">
        <v>1156</v>
      </c>
      <c r="D3983" s="97" t="s">
        <v>790</v>
      </c>
      <c r="E3983" s="94"/>
      <c r="F3983" s="94"/>
      <c r="G3983" s="94">
        <v>100</v>
      </c>
      <c r="H3983" s="79"/>
    </row>
    <row r="3984" spans="1:8" outlineLevel="1">
      <c r="A3984" s="100">
        <v>4</v>
      </c>
      <c r="B3984" s="101" t="s">
        <v>623</v>
      </c>
      <c r="C3984" s="97"/>
      <c r="D3984" s="97"/>
      <c r="E3984" s="94"/>
      <c r="F3984" s="94"/>
      <c r="G3984" s="94"/>
      <c r="H3984" s="79"/>
    </row>
    <row r="3985" spans="1:8" ht="31.5" outlineLevel="1">
      <c r="A3985" s="97" t="s">
        <v>406</v>
      </c>
      <c r="B3985" s="236" t="s">
        <v>321</v>
      </c>
      <c r="C3985" s="97" t="s">
        <v>790</v>
      </c>
      <c r="D3985" s="97" t="s">
        <v>790</v>
      </c>
      <c r="E3985" s="94"/>
      <c r="F3985" s="94"/>
      <c r="G3985" s="94">
        <v>100</v>
      </c>
      <c r="H3985" s="79"/>
    </row>
    <row r="3986" spans="1:8" ht="63" outlineLevel="1">
      <c r="A3986" s="97" t="s">
        <v>407</v>
      </c>
      <c r="B3986" s="236" t="s">
        <v>621</v>
      </c>
      <c r="C3986" s="97" t="s">
        <v>790</v>
      </c>
      <c r="D3986" s="97" t="s">
        <v>791</v>
      </c>
      <c r="E3986" s="94"/>
      <c r="F3986" s="94"/>
      <c r="G3986" s="94">
        <v>100</v>
      </c>
      <c r="H3986" s="79"/>
    </row>
    <row r="3987" spans="1:8" ht="31.5" outlineLevel="1">
      <c r="A3987" s="97" t="s">
        <v>408</v>
      </c>
      <c r="B3987" s="236" t="s">
        <v>764</v>
      </c>
      <c r="C3987" s="97" t="s">
        <v>790</v>
      </c>
      <c r="D3987" s="97" t="s">
        <v>791</v>
      </c>
      <c r="E3987" s="94"/>
      <c r="F3987" s="94"/>
      <c r="G3987" s="94">
        <v>100</v>
      </c>
      <c r="H3987" s="79"/>
    </row>
    <row r="3988" spans="1:8" ht="31.5" outlineLevel="1">
      <c r="A3988" s="97" t="s">
        <v>222</v>
      </c>
      <c r="B3988" s="236" t="s">
        <v>765</v>
      </c>
      <c r="C3988" s="97" t="s">
        <v>791</v>
      </c>
      <c r="D3988" s="97" t="s">
        <v>792</v>
      </c>
      <c r="E3988" s="94"/>
      <c r="F3988" s="94"/>
      <c r="G3988" s="94">
        <v>100</v>
      </c>
      <c r="H3988" s="79"/>
    </row>
    <row r="3989" spans="1:8" ht="15" customHeight="1" outlineLevel="1">
      <c r="G3989" s="154" t="s">
        <v>989</v>
      </c>
      <c r="H3989" s="154" t="s">
        <v>378</v>
      </c>
    </row>
    <row r="3990" spans="1:8" outlineLevel="1">
      <c r="H3990" s="154" t="s">
        <v>709</v>
      </c>
    </row>
    <row r="3991" spans="1:8" outlineLevel="1">
      <c r="H3991" s="154" t="s">
        <v>266</v>
      </c>
    </row>
    <row r="3992" spans="1:8" ht="15.75" customHeight="1" outlineLevel="1">
      <c r="A3992" s="742" t="s">
        <v>628</v>
      </c>
      <c r="B3992" s="742"/>
      <c r="C3992" s="742"/>
      <c r="D3992" s="742"/>
      <c r="E3992" s="742"/>
      <c r="F3992" s="742"/>
      <c r="G3992" s="742"/>
      <c r="H3992" s="742"/>
    </row>
    <row r="3993" spans="1:8" ht="15.75" customHeight="1" outlineLevel="1">
      <c r="A3993" s="742" t="s">
        <v>455</v>
      </c>
      <c r="B3993" s="742"/>
      <c r="C3993" s="742"/>
      <c r="D3993" s="742"/>
      <c r="E3993" s="742"/>
      <c r="F3993" s="742"/>
      <c r="G3993" s="742"/>
      <c r="H3993" s="742"/>
    </row>
    <row r="3994" spans="1:8" outlineLevel="1">
      <c r="H3994" s="154" t="s">
        <v>322</v>
      </c>
    </row>
    <row r="3995" spans="1:8" outlineLevel="1">
      <c r="H3995" s="154" t="s">
        <v>323</v>
      </c>
    </row>
    <row r="3996" spans="1:8" outlineLevel="1">
      <c r="H3996" s="154" t="s">
        <v>324</v>
      </c>
    </row>
    <row r="3997" spans="1:8" outlineLevel="1">
      <c r="H3997" s="230" t="s">
        <v>325</v>
      </c>
    </row>
    <row r="3998" spans="1:8" outlineLevel="1">
      <c r="H3998" s="154" t="s">
        <v>2331</v>
      </c>
    </row>
    <row r="3999" spans="1:8" outlineLevel="1">
      <c r="H3999" s="154" t="s">
        <v>261</v>
      </c>
    </row>
    <row r="4000" spans="1:8" outlineLevel="1">
      <c r="A4000" s="86"/>
    </row>
    <row r="4001" spans="1:8" ht="42" customHeight="1" outlineLevel="1">
      <c r="A4001" s="748" t="s">
        <v>16</v>
      </c>
      <c r="B4001" s="749"/>
      <c r="C4001" s="749"/>
      <c r="D4001" s="749"/>
      <c r="E4001" s="749"/>
      <c r="F4001" s="749"/>
      <c r="G4001" s="749"/>
      <c r="H4001" s="749"/>
    </row>
    <row r="4002" spans="1:8" outlineLevel="1">
      <c r="A4002" s="745"/>
      <c r="B4002" s="745"/>
      <c r="C4002" s="745"/>
      <c r="D4002" s="745"/>
      <c r="E4002" s="745"/>
      <c r="F4002" s="745"/>
      <c r="G4002" s="745"/>
      <c r="H4002" s="745"/>
    </row>
    <row r="4003" spans="1:8" ht="15.75" customHeight="1" outlineLevel="1">
      <c r="A4003" s="746" t="s">
        <v>2332</v>
      </c>
      <c r="B4003" s="746"/>
      <c r="C4003" s="746"/>
      <c r="D4003" s="746"/>
      <c r="E4003" s="746"/>
      <c r="F4003" s="746"/>
      <c r="G4003" s="746"/>
      <c r="H4003" s="746"/>
    </row>
    <row r="4004" spans="1:8" ht="16.5" outlineLevel="1" thickBot="1">
      <c r="A4004" s="87"/>
      <c r="B4004" s="666"/>
      <c r="C4004" s="231"/>
      <c r="D4004" s="231"/>
      <c r="E4004" s="231"/>
      <c r="F4004" s="231"/>
      <c r="G4004" s="231"/>
      <c r="H4004" s="231"/>
    </row>
    <row r="4005" spans="1:8" ht="15.75" customHeight="1" outlineLevel="1">
      <c r="A4005" s="750" t="s">
        <v>397</v>
      </c>
      <c r="B4005" s="753" t="s">
        <v>649</v>
      </c>
      <c r="C4005" s="756" t="s">
        <v>719</v>
      </c>
      <c r="D4005" s="756"/>
      <c r="E4005" s="756"/>
      <c r="F4005" s="756"/>
      <c r="G4005" s="757" t="s">
        <v>629</v>
      </c>
      <c r="H4005" s="759" t="s">
        <v>630</v>
      </c>
    </row>
    <row r="4006" spans="1:8" outlineLevel="1">
      <c r="A4006" s="751"/>
      <c r="B4006" s="754"/>
      <c r="C4006" s="704"/>
      <c r="D4006" s="704"/>
      <c r="E4006" s="704"/>
      <c r="F4006" s="704"/>
      <c r="G4006" s="703"/>
      <c r="H4006" s="760"/>
    </row>
    <row r="4007" spans="1:8" ht="32.25" outlineLevel="1" thickBot="1">
      <c r="A4007" s="752"/>
      <c r="B4007" s="755"/>
      <c r="C4007" s="88" t="s">
        <v>631</v>
      </c>
      <c r="D4007" s="88" t="s">
        <v>632</v>
      </c>
      <c r="E4007" s="88" t="s">
        <v>631</v>
      </c>
      <c r="F4007" s="88" t="s">
        <v>632</v>
      </c>
      <c r="G4007" s="758"/>
      <c r="H4007" s="761"/>
    </row>
    <row r="4008" spans="1:8" outlineLevel="1">
      <c r="A4008" s="89">
        <v>1</v>
      </c>
      <c r="B4008" s="604">
        <v>2</v>
      </c>
      <c r="C4008" s="90">
        <v>3</v>
      </c>
      <c r="D4008" s="90">
        <v>4</v>
      </c>
      <c r="E4008" s="90"/>
      <c r="F4008" s="90"/>
      <c r="G4008" s="91">
        <v>5</v>
      </c>
      <c r="H4008" s="604">
        <v>6</v>
      </c>
    </row>
    <row r="4009" spans="1:8" outlineLevel="1">
      <c r="A4009" s="89">
        <v>1</v>
      </c>
      <c r="B4009" s="92" t="s">
        <v>598</v>
      </c>
      <c r="C4009" s="93"/>
      <c r="D4009" s="93"/>
      <c r="E4009" s="94"/>
      <c r="F4009" s="94"/>
      <c r="G4009" s="95"/>
      <c r="H4009" s="663"/>
    </row>
    <row r="4010" spans="1:8" outlineLevel="1">
      <c r="A4010" s="96" t="s">
        <v>399</v>
      </c>
      <c r="B4010" s="237" t="s">
        <v>599</v>
      </c>
      <c r="C4010" s="97" t="s">
        <v>9</v>
      </c>
      <c r="D4010" s="97" t="s">
        <v>169</v>
      </c>
      <c r="E4010" s="94"/>
      <c r="F4010" s="94"/>
      <c r="G4010" s="94">
        <v>100</v>
      </c>
      <c r="H4010" s="79"/>
    </row>
    <row r="4011" spans="1:8" outlineLevel="1">
      <c r="A4011" s="97" t="s">
        <v>400</v>
      </c>
      <c r="B4011" s="236" t="s">
        <v>329</v>
      </c>
      <c r="C4011" s="97" t="s">
        <v>170</v>
      </c>
      <c r="D4011" s="97" t="s">
        <v>326</v>
      </c>
      <c r="E4011" s="94"/>
      <c r="F4011" s="94"/>
      <c r="G4011" s="94">
        <v>100</v>
      </c>
      <c r="H4011" s="79"/>
    </row>
    <row r="4012" spans="1:8" ht="31.5" outlineLevel="1">
      <c r="A4012" s="97" t="s">
        <v>411</v>
      </c>
      <c r="B4012" s="236" t="s">
        <v>730</v>
      </c>
      <c r="C4012" s="97" t="s">
        <v>170</v>
      </c>
      <c r="D4012" s="97" t="s">
        <v>326</v>
      </c>
      <c r="E4012" s="94"/>
      <c r="F4012" s="94"/>
      <c r="G4012" s="94">
        <v>100</v>
      </c>
      <c r="H4012" s="79"/>
    </row>
    <row r="4013" spans="1:8" ht="63" outlineLevel="1">
      <c r="A4013" s="98" t="s">
        <v>422</v>
      </c>
      <c r="B4013" s="99" t="s">
        <v>731</v>
      </c>
      <c r="C4013" s="97" t="s">
        <v>172</v>
      </c>
      <c r="D4013" s="97" t="s">
        <v>175</v>
      </c>
      <c r="E4013" s="94"/>
      <c r="F4013" s="94"/>
      <c r="G4013" s="94">
        <v>100</v>
      </c>
      <c r="H4013" s="79"/>
    </row>
    <row r="4014" spans="1:8" ht="31.5" outlineLevel="1">
      <c r="A4014" s="98" t="s">
        <v>732</v>
      </c>
      <c r="B4014" s="99" t="s">
        <v>733</v>
      </c>
      <c r="C4014" s="97" t="s">
        <v>328</v>
      </c>
      <c r="D4014" s="97" t="s">
        <v>175</v>
      </c>
      <c r="E4014" s="94"/>
      <c r="F4014" s="94"/>
      <c r="G4014" s="94">
        <v>100</v>
      </c>
      <c r="H4014" s="79"/>
    </row>
    <row r="4015" spans="1:8" outlineLevel="1">
      <c r="A4015" s="98" t="s">
        <v>734</v>
      </c>
      <c r="B4015" s="99" t="s">
        <v>735</v>
      </c>
      <c r="C4015" s="97" t="s">
        <v>175</v>
      </c>
      <c r="D4015" s="97" t="s">
        <v>482</v>
      </c>
      <c r="E4015" s="94"/>
      <c r="F4015" s="94"/>
      <c r="G4015" s="94">
        <v>100</v>
      </c>
      <c r="H4015" s="79"/>
    </row>
    <row r="4016" spans="1:8" outlineLevel="1">
      <c r="A4016" s="100">
        <v>2</v>
      </c>
      <c r="B4016" s="101" t="s">
        <v>440</v>
      </c>
      <c r="C4016" s="97"/>
      <c r="D4016" s="97"/>
      <c r="E4016" s="94"/>
      <c r="F4016" s="94"/>
      <c r="G4016" s="94"/>
      <c r="H4016" s="79"/>
    </row>
    <row r="4017" spans="1:8" ht="31.5" outlineLevel="1">
      <c r="A4017" s="98" t="s">
        <v>402</v>
      </c>
      <c r="B4017" s="99" t="s">
        <v>736</v>
      </c>
      <c r="C4017" s="97" t="s">
        <v>482</v>
      </c>
      <c r="D4017" s="97" t="s">
        <v>176</v>
      </c>
      <c r="E4017" s="94"/>
      <c r="F4017" s="94"/>
      <c r="G4017" s="94">
        <v>100</v>
      </c>
      <c r="H4017" s="79"/>
    </row>
    <row r="4018" spans="1:8" ht="63" outlineLevel="1">
      <c r="A4018" s="98" t="s">
        <v>403</v>
      </c>
      <c r="B4018" s="99" t="s">
        <v>641</v>
      </c>
      <c r="C4018" s="97" t="s">
        <v>482</v>
      </c>
      <c r="D4018" s="97" t="s">
        <v>176</v>
      </c>
      <c r="E4018" s="94"/>
      <c r="F4018" s="94"/>
      <c r="G4018" s="94">
        <v>100</v>
      </c>
      <c r="H4018" s="79"/>
    </row>
    <row r="4019" spans="1:8" ht="31.5" outlineLevel="1">
      <c r="A4019" s="98" t="s">
        <v>404</v>
      </c>
      <c r="B4019" s="99" t="s">
        <v>642</v>
      </c>
      <c r="C4019" s="97" t="s">
        <v>482</v>
      </c>
      <c r="D4019" s="97" t="s">
        <v>176</v>
      </c>
      <c r="E4019" s="94"/>
      <c r="F4019" s="94"/>
      <c r="G4019" s="94">
        <v>100</v>
      </c>
      <c r="H4019" s="79"/>
    </row>
    <row r="4020" spans="1:8" ht="47.25" outlineLevel="1">
      <c r="A4020" s="100">
        <v>3</v>
      </c>
      <c r="B4020" s="101" t="s">
        <v>313</v>
      </c>
      <c r="C4020" s="97"/>
      <c r="D4020" s="97"/>
      <c r="E4020" s="94"/>
      <c r="F4020" s="94"/>
      <c r="G4020" s="94"/>
      <c r="H4020" s="79"/>
    </row>
    <row r="4021" spans="1:8" ht="31.5" outlineLevel="1">
      <c r="A4021" s="98" t="s">
        <v>441</v>
      </c>
      <c r="B4021" s="99" t="s">
        <v>314</v>
      </c>
      <c r="C4021" s="97" t="s">
        <v>176</v>
      </c>
      <c r="D4021" s="97" t="s">
        <v>177</v>
      </c>
      <c r="E4021" s="94"/>
      <c r="F4021" s="94"/>
      <c r="G4021" s="94">
        <v>100</v>
      </c>
      <c r="H4021" s="79"/>
    </row>
    <row r="4022" spans="1:8" outlineLevel="1">
      <c r="A4022" s="98" t="s">
        <v>359</v>
      </c>
      <c r="B4022" s="99" t="s">
        <v>315</v>
      </c>
      <c r="C4022" s="97" t="s">
        <v>1185</v>
      </c>
      <c r="D4022" s="97" t="s">
        <v>467</v>
      </c>
      <c r="E4022" s="94"/>
      <c r="F4022" s="94"/>
      <c r="G4022" s="94">
        <v>100</v>
      </c>
      <c r="H4022" s="79"/>
    </row>
    <row r="4023" spans="1:8" outlineLevel="1">
      <c r="A4023" s="98" t="s">
        <v>361</v>
      </c>
      <c r="B4023" s="99" t="s">
        <v>316</v>
      </c>
      <c r="C4023" s="97" t="s">
        <v>468</v>
      </c>
      <c r="D4023" s="97" t="s">
        <v>469</v>
      </c>
      <c r="E4023" s="94"/>
      <c r="F4023" s="94"/>
      <c r="G4023" s="94">
        <v>100</v>
      </c>
      <c r="H4023" s="79"/>
    </row>
    <row r="4024" spans="1:8" outlineLevel="1">
      <c r="A4024" s="98" t="s">
        <v>317</v>
      </c>
      <c r="B4024" s="99" t="s">
        <v>318</v>
      </c>
      <c r="C4024" s="97" t="s">
        <v>469</v>
      </c>
      <c r="D4024" s="97" t="s">
        <v>470</v>
      </c>
      <c r="E4024" s="94"/>
      <c r="F4024" s="94"/>
      <c r="G4024" s="94">
        <v>100</v>
      </c>
      <c r="H4024" s="79"/>
    </row>
    <row r="4025" spans="1:8" outlineLevel="1">
      <c r="A4025" s="98" t="s">
        <v>319</v>
      </c>
      <c r="B4025" s="99" t="s">
        <v>320</v>
      </c>
      <c r="C4025" s="97" t="s">
        <v>470</v>
      </c>
      <c r="D4025" s="97" t="s">
        <v>471</v>
      </c>
      <c r="E4025" s="94"/>
      <c r="F4025" s="94"/>
      <c r="G4025" s="94">
        <v>100</v>
      </c>
      <c r="H4025" s="79"/>
    </row>
    <row r="4026" spans="1:8" outlineLevel="1">
      <c r="A4026" s="100">
        <v>4</v>
      </c>
      <c r="B4026" s="101" t="s">
        <v>623</v>
      </c>
      <c r="C4026" s="97"/>
      <c r="D4026" s="97"/>
      <c r="E4026" s="94"/>
      <c r="F4026" s="94"/>
      <c r="G4026" s="94">
        <v>100</v>
      </c>
      <c r="H4026" s="79"/>
    </row>
    <row r="4027" spans="1:8" ht="31.5" outlineLevel="1">
      <c r="A4027" s="97" t="s">
        <v>406</v>
      </c>
      <c r="B4027" s="236" t="s">
        <v>321</v>
      </c>
      <c r="C4027" s="97" t="s">
        <v>471</v>
      </c>
      <c r="D4027" s="97" t="s">
        <v>471</v>
      </c>
      <c r="E4027" s="94"/>
      <c r="F4027" s="94"/>
      <c r="G4027" s="94">
        <v>100</v>
      </c>
      <c r="H4027" s="79"/>
    </row>
    <row r="4028" spans="1:8" ht="63" outlineLevel="1">
      <c r="A4028" s="97" t="s">
        <v>407</v>
      </c>
      <c r="B4028" s="236" t="s">
        <v>621</v>
      </c>
      <c r="C4028" s="97" t="s">
        <v>471</v>
      </c>
      <c r="D4028" s="97" t="s">
        <v>471</v>
      </c>
      <c r="E4028" s="94"/>
      <c r="F4028" s="94"/>
      <c r="G4028" s="94">
        <v>100</v>
      </c>
      <c r="H4028" s="79"/>
    </row>
    <row r="4029" spans="1:8" ht="31.5" outlineLevel="1">
      <c r="A4029" s="97" t="s">
        <v>408</v>
      </c>
      <c r="B4029" s="236" t="s">
        <v>764</v>
      </c>
      <c r="C4029" s="97" t="s">
        <v>471</v>
      </c>
      <c r="D4029" s="97" t="s">
        <v>472</v>
      </c>
      <c r="E4029" s="94"/>
      <c r="F4029" s="94"/>
      <c r="G4029" s="94">
        <v>100</v>
      </c>
      <c r="H4029" s="79"/>
    </row>
    <row r="4030" spans="1:8" ht="31.5" outlineLevel="1">
      <c r="A4030" s="97" t="s">
        <v>222</v>
      </c>
      <c r="B4030" s="236" t="s">
        <v>765</v>
      </c>
      <c r="C4030" s="97" t="s">
        <v>327</v>
      </c>
      <c r="D4030" s="97" t="s">
        <v>472</v>
      </c>
      <c r="E4030" s="94"/>
      <c r="F4030" s="94"/>
      <c r="G4030" s="94">
        <v>100</v>
      </c>
      <c r="H4030" s="79"/>
    </row>
    <row r="4031" spans="1:8" outlineLevel="1">
      <c r="G4031" s="154" t="s">
        <v>1921</v>
      </c>
      <c r="H4031" s="154" t="s">
        <v>378</v>
      </c>
    </row>
    <row r="4032" spans="1:8" outlineLevel="1">
      <c r="H4032" s="154" t="s">
        <v>709</v>
      </c>
    </row>
    <row r="4033" spans="1:8" outlineLevel="1">
      <c r="H4033" s="154" t="s">
        <v>266</v>
      </c>
    </row>
    <row r="4034" spans="1:8" outlineLevel="1">
      <c r="H4034" s="154"/>
    </row>
    <row r="4035" spans="1:8" ht="15.75" customHeight="1" outlineLevel="1">
      <c r="A4035" s="742" t="s">
        <v>628</v>
      </c>
      <c r="B4035" s="742"/>
      <c r="C4035" s="742"/>
      <c r="D4035" s="742"/>
      <c r="E4035" s="742"/>
      <c r="F4035" s="742"/>
      <c r="G4035" s="742"/>
      <c r="H4035" s="742"/>
    </row>
    <row r="4036" spans="1:8" ht="15.75" customHeight="1" outlineLevel="1">
      <c r="A4036" s="742" t="s">
        <v>455</v>
      </c>
      <c r="B4036" s="742"/>
      <c r="C4036" s="742"/>
      <c r="D4036" s="742"/>
      <c r="E4036" s="742"/>
      <c r="F4036" s="742"/>
      <c r="G4036" s="742"/>
      <c r="H4036" s="742"/>
    </row>
    <row r="4037" spans="1:8" outlineLevel="1">
      <c r="H4037" s="154" t="s">
        <v>322</v>
      </c>
    </row>
    <row r="4038" spans="1:8" outlineLevel="1">
      <c r="H4038" s="154" t="s">
        <v>323</v>
      </c>
    </row>
    <row r="4039" spans="1:8" outlineLevel="1">
      <c r="H4039" s="154" t="s">
        <v>324</v>
      </c>
    </row>
    <row r="4040" spans="1:8" outlineLevel="1">
      <c r="H4040" s="230" t="s">
        <v>325</v>
      </c>
    </row>
    <row r="4041" spans="1:8" outlineLevel="1">
      <c r="H4041" s="154" t="s">
        <v>2331</v>
      </c>
    </row>
    <row r="4042" spans="1:8" outlineLevel="1">
      <c r="H4042" s="154" t="s">
        <v>261</v>
      </c>
    </row>
    <row r="4043" spans="1:8" outlineLevel="1">
      <c r="A4043" s="86"/>
    </row>
    <row r="4044" spans="1:8" ht="25.5" customHeight="1" outlineLevel="1">
      <c r="A4044" s="743" t="s">
        <v>1923</v>
      </c>
      <c r="B4044" s="744"/>
      <c r="C4044" s="744"/>
      <c r="D4044" s="744"/>
      <c r="E4044" s="744"/>
      <c r="F4044" s="744"/>
      <c r="G4044" s="744"/>
      <c r="H4044" s="744"/>
    </row>
    <row r="4045" spans="1:8" outlineLevel="1">
      <c r="A4045" s="745"/>
      <c r="B4045" s="745"/>
      <c r="C4045" s="745"/>
      <c r="D4045" s="745"/>
      <c r="E4045" s="745"/>
      <c r="F4045" s="745"/>
      <c r="G4045" s="745"/>
      <c r="H4045" s="745"/>
    </row>
    <row r="4046" spans="1:8" outlineLevel="1">
      <c r="A4046" s="746" t="s">
        <v>2332</v>
      </c>
      <c r="B4046" s="746"/>
      <c r="C4046" s="746"/>
      <c r="D4046" s="746"/>
      <c r="E4046" s="746"/>
      <c r="F4046" s="746"/>
      <c r="G4046" s="746"/>
      <c r="H4046" s="746"/>
    </row>
    <row r="4047" spans="1:8" ht="16.5" outlineLevel="1" thickBot="1">
      <c r="A4047" s="87"/>
      <c r="B4047" s="666"/>
      <c r="C4047" s="231"/>
      <c r="D4047" s="231"/>
      <c r="E4047" s="231"/>
      <c r="F4047" s="231"/>
      <c r="G4047" s="231"/>
      <c r="H4047" s="231"/>
    </row>
    <row r="4048" spans="1:8" ht="15.75" customHeight="1" outlineLevel="1">
      <c r="A4048" s="750" t="s">
        <v>397</v>
      </c>
      <c r="B4048" s="753" t="s">
        <v>649</v>
      </c>
      <c r="C4048" s="756" t="s">
        <v>719</v>
      </c>
      <c r="D4048" s="756"/>
      <c r="E4048" s="756"/>
      <c r="F4048" s="756"/>
      <c r="G4048" s="757" t="s">
        <v>629</v>
      </c>
      <c r="H4048" s="759" t="s">
        <v>630</v>
      </c>
    </row>
    <row r="4049" spans="1:8" outlineLevel="1">
      <c r="A4049" s="751"/>
      <c r="B4049" s="754"/>
      <c r="C4049" s="704"/>
      <c r="D4049" s="704"/>
      <c r="E4049" s="704"/>
      <c r="F4049" s="704"/>
      <c r="G4049" s="703"/>
      <c r="H4049" s="760"/>
    </row>
    <row r="4050" spans="1:8" ht="32.25" outlineLevel="1" thickBot="1">
      <c r="A4050" s="752"/>
      <c r="B4050" s="755"/>
      <c r="C4050" s="88" t="s">
        <v>631</v>
      </c>
      <c r="D4050" s="88" t="s">
        <v>632</v>
      </c>
      <c r="E4050" s="88" t="s">
        <v>631</v>
      </c>
      <c r="F4050" s="88" t="s">
        <v>632</v>
      </c>
      <c r="G4050" s="758"/>
      <c r="H4050" s="761"/>
    </row>
    <row r="4051" spans="1:8" outlineLevel="1">
      <c r="A4051" s="89">
        <v>1</v>
      </c>
      <c r="B4051" s="604">
        <v>2</v>
      </c>
      <c r="C4051" s="90">
        <v>3</v>
      </c>
      <c r="D4051" s="90">
        <v>4</v>
      </c>
      <c r="E4051" s="90"/>
      <c r="F4051" s="90"/>
      <c r="G4051" s="91">
        <v>5</v>
      </c>
      <c r="H4051" s="604">
        <v>6</v>
      </c>
    </row>
    <row r="4052" spans="1:8" outlineLevel="1">
      <c r="A4052" s="89">
        <v>1</v>
      </c>
      <c r="B4052" s="92" t="s">
        <v>598</v>
      </c>
      <c r="C4052" s="90"/>
      <c r="D4052" s="90"/>
      <c r="E4052" s="94"/>
      <c r="F4052" s="94"/>
      <c r="G4052" s="95"/>
      <c r="H4052" s="663"/>
    </row>
    <row r="4053" spans="1:8" outlineLevel="1">
      <c r="A4053" s="96" t="s">
        <v>399</v>
      </c>
      <c r="B4053" s="237" t="s">
        <v>599</v>
      </c>
      <c r="C4053" s="97" t="s">
        <v>7</v>
      </c>
      <c r="D4053" s="97" t="s">
        <v>167</v>
      </c>
      <c r="E4053" s="94"/>
      <c r="F4053" s="94"/>
      <c r="G4053" s="94">
        <v>100</v>
      </c>
      <c r="H4053" s="79"/>
    </row>
    <row r="4054" spans="1:8" outlineLevel="1">
      <c r="A4054" s="97" t="s">
        <v>400</v>
      </c>
      <c r="B4054" s="236" t="s">
        <v>329</v>
      </c>
      <c r="C4054" s="97" t="s">
        <v>168</v>
      </c>
      <c r="D4054" s="97" t="s">
        <v>169</v>
      </c>
      <c r="E4054" s="94"/>
      <c r="F4054" s="94"/>
      <c r="G4054" s="94">
        <v>100</v>
      </c>
      <c r="H4054" s="79"/>
    </row>
    <row r="4055" spans="1:8" ht="31.5" outlineLevel="1">
      <c r="A4055" s="97" t="s">
        <v>411</v>
      </c>
      <c r="B4055" s="236" t="s">
        <v>730</v>
      </c>
      <c r="C4055" s="97" t="s">
        <v>170</v>
      </c>
      <c r="D4055" s="97" t="s">
        <v>171</v>
      </c>
      <c r="E4055" s="94"/>
      <c r="F4055" s="94"/>
      <c r="G4055" s="94">
        <v>100</v>
      </c>
      <c r="H4055" s="79"/>
    </row>
    <row r="4056" spans="1:8" ht="63" outlineLevel="1">
      <c r="A4056" s="98" t="s">
        <v>422</v>
      </c>
      <c r="B4056" s="99" t="s">
        <v>731</v>
      </c>
      <c r="C4056" s="97" t="s">
        <v>172</v>
      </c>
      <c r="D4056" s="97" t="s">
        <v>173</v>
      </c>
      <c r="E4056" s="94"/>
      <c r="F4056" s="94"/>
      <c r="G4056" s="94">
        <v>100</v>
      </c>
      <c r="H4056" s="79"/>
    </row>
    <row r="4057" spans="1:8" ht="31.5" outlineLevel="1">
      <c r="A4057" s="98" t="s">
        <v>732</v>
      </c>
      <c r="B4057" s="99" t="s">
        <v>733</v>
      </c>
      <c r="C4057" s="97" t="s">
        <v>174</v>
      </c>
      <c r="D4057" s="97" t="s">
        <v>175</v>
      </c>
      <c r="E4057" s="94"/>
      <c r="F4057" s="94"/>
      <c r="G4057" s="94">
        <v>100</v>
      </c>
      <c r="H4057" s="79"/>
    </row>
    <row r="4058" spans="1:8" outlineLevel="1">
      <c r="A4058" s="98" t="s">
        <v>734</v>
      </c>
      <c r="B4058" s="99" t="s">
        <v>735</v>
      </c>
      <c r="C4058" s="97" t="s">
        <v>170</v>
      </c>
      <c r="D4058" s="97" t="s">
        <v>174</v>
      </c>
      <c r="E4058" s="94"/>
      <c r="F4058" s="94"/>
      <c r="G4058" s="94">
        <v>100</v>
      </c>
      <c r="H4058" s="79"/>
    </row>
    <row r="4059" spans="1:8" outlineLevel="1">
      <c r="A4059" s="100">
        <v>2</v>
      </c>
      <c r="B4059" s="101" t="s">
        <v>440</v>
      </c>
      <c r="C4059" s="97"/>
      <c r="D4059" s="97"/>
      <c r="E4059" s="94"/>
      <c r="F4059" s="94"/>
      <c r="G4059" s="94"/>
      <c r="H4059" s="79"/>
    </row>
    <row r="4060" spans="1:8" ht="31.5" outlineLevel="1">
      <c r="A4060" s="98" t="s">
        <v>402</v>
      </c>
      <c r="B4060" s="99" t="s">
        <v>736</v>
      </c>
      <c r="C4060" s="97" t="s">
        <v>129</v>
      </c>
      <c r="D4060" s="97" t="s">
        <v>130</v>
      </c>
      <c r="E4060" s="94"/>
      <c r="F4060" s="94"/>
      <c r="G4060" s="94">
        <v>100</v>
      </c>
      <c r="H4060" s="79"/>
    </row>
    <row r="4061" spans="1:8" ht="63" outlineLevel="1">
      <c r="A4061" s="98" t="s">
        <v>403</v>
      </c>
      <c r="B4061" s="99" t="s">
        <v>641</v>
      </c>
      <c r="C4061" s="97" t="s">
        <v>129</v>
      </c>
      <c r="D4061" s="97" t="s">
        <v>131</v>
      </c>
      <c r="E4061" s="94"/>
      <c r="F4061" s="94"/>
      <c r="G4061" s="94">
        <v>100</v>
      </c>
      <c r="H4061" s="79"/>
    </row>
    <row r="4062" spans="1:8" ht="31.5" outlineLevel="1">
      <c r="A4062" s="98" t="s">
        <v>404</v>
      </c>
      <c r="B4062" s="99" t="s">
        <v>642</v>
      </c>
      <c r="C4062" s="97" t="s">
        <v>131</v>
      </c>
      <c r="D4062" s="97" t="s">
        <v>132</v>
      </c>
      <c r="E4062" s="94"/>
      <c r="F4062" s="94"/>
      <c r="G4062" s="94">
        <v>100</v>
      </c>
      <c r="H4062" s="79"/>
    </row>
    <row r="4063" spans="1:8" ht="47.25" outlineLevel="1">
      <c r="A4063" s="100">
        <v>3</v>
      </c>
      <c r="B4063" s="101" t="s">
        <v>313</v>
      </c>
      <c r="C4063" s="97"/>
      <c r="D4063" s="97"/>
      <c r="E4063" s="94"/>
      <c r="F4063" s="94"/>
      <c r="G4063" s="94"/>
      <c r="H4063" s="79"/>
    </row>
    <row r="4064" spans="1:8" ht="31.5" outlineLevel="1">
      <c r="A4064" s="98" t="s">
        <v>441</v>
      </c>
      <c r="B4064" s="99" t="s">
        <v>314</v>
      </c>
      <c r="C4064" s="97" t="s">
        <v>132</v>
      </c>
      <c r="D4064" s="97" t="s">
        <v>131</v>
      </c>
      <c r="E4064" s="94"/>
      <c r="F4064" s="94"/>
      <c r="G4064" s="94">
        <v>100</v>
      </c>
      <c r="H4064" s="79"/>
    </row>
    <row r="4065" spans="1:8" outlineLevel="1">
      <c r="A4065" s="98" t="s">
        <v>359</v>
      </c>
      <c r="B4065" s="99" t="s">
        <v>315</v>
      </c>
      <c r="C4065" s="97" t="s">
        <v>132</v>
      </c>
      <c r="D4065" s="97" t="s">
        <v>133</v>
      </c>
      <c r="E4065" s="94"/>
      <c r="F4065" s="94"/>
      <c r="G4065" s="94">
        <v>100</v>
      </c>
      <c r="H4065" s="79"/>
    </row>
    <row r="4066" spans="1:8" outlineLevel="1">
      <c r="A4066" s="98" t="s">
        <v>361</v>
      </c>
      <c r="B4066" s="99" t="s">
        <v>316</v>
      </c>
      <c r="C4066" s="97" t="s">
        <v>133</v>
      </c>
      <c r="D4066" s="97" t="s">
        <v>788</v>
      </c>
      <c r="E4066" s="94"/>
      <c r="F4066" s="94"/>
      <c r="G4066" s="94">
        <v>100</v>
      </c>
      <c r="H4066" s="79"/>
    </row>
    <row r="4067" spans="1:8" outlineLevel="1">
      <c r="A4067" s="98" t="s">
        <v>317</v>
      </c>
      <c r="B4067" s="99" t="s">
        <v>318</v>
      </c>
      <c r="C4067" s="97" t="s">
        <v>788</v>
      </c>
      <c r="D4067" s="97" t="s">
        <v>789</v>
      </c>
      <c r="E4067" s="94"/>
      <c r="F4067" s="94"/>
      <c r="G4067" s="94">
        <v>100</v>
      </c>
      <c r="H4067" s="79"/>
    </row>
    <row r="4068" spans="1:8" outlineLevel="1">
      <c r="A4068" s="98" t="s">
        <v>319</v>
      </c>
      <c r="B4068" s="99" t="s">
        <v>320</v>
      </c>
      <c r="C4068" s="97" t="s">
        <v>1156</v>
      </c>
      <c r="D4068" s="97" t="s">
        <v>790</v>
      </c>
      <c r="E4068" s="94"/>
      <c r="F4068" s="94"/>
      <c r="G4068" s="94">
        <v>100</v>
      </c>
      <c r="H4068" s="79"/>
    </row>
    <row r="4069" spans="1:8" outlineLevel="1">
      <c r="A4069" s="100">
        <v>4</v>
      </c>
      <c r="B4069" s="101" t="s">
        <v>623</v>
      </c>
      <c r="C4069" s="97"/>
      <c r="D4069" s="97"/>
      <c r="E4069" s="94"/>
      <c r="F4069" s="94"/>
      <c r="G4069" s="94"/>
      <c r="H4069" s="79"/>
    </row>
    <row r="4070" spans="1:8" ht="31.5" outlineLevel="1">
      <c r="A4070" s="97" t="s">
        <v>406</v>
      </c>
      <c r="B4070" s="236" t="s">
        <v>321</v>
      </c>
      <c r="C4070" s="97" t="s">
        <v>790</v>
      </c>
      <c r="D4070" s="97" t="s">
        <v>790</v>
      </c>
      <c r="E4070" s="94"/>
      <c r="F4070" s="94"/>
      <c r="G4070" s="94">
        <v>100</v>
      </c>
      <c r="H4070" s="79"/>
    </row>
    <row r="4071" spans="1:8" ht="63" outlineLevel="1">
      <c r="A4071" s="97" t="s">
        <v>407</v>
      </c>
      <c r="B4071" s="236" t="s">
        <v>621</v>
      </c>
      <c r="C4071" s="97" t="s">
        <v>790</v>
      </c>
      <c r="D4071" s="97" t="s">
        <v>791</v>
      </c>
      <c r="E4071" s="94"/>
      <c r="F4071" s="94"/>
      <c r="G4071" s="94">
        <v>100</v>
      </c>
      <c r="H4071" s="79"/>
    </row>
    <row r="4072" spans="1:8" ht="31.5" outlineLevel="1">
      <c r="A4072" s="97" t="s">
        <v>408</v>
      </c>
      <c r="B4072" s="236" t="s">
        <v>764</v>
      </c>
      <c r="C4072" s="97" t="s">
        <v>790</v>
      </c>
      <c r="D4072" s="97" t="s">
        <v>791</v>
      </c>
      <c r="E4072" s="94"/>
      <c r="F4072" s="94"/>
      <c r="G4072" s="94">
        <v>100</v>
      </c>
      <c r="H4072" s="79"/>
    </row>
    <row r="4073" spans="1:8" ht="31.5" outlineLevel="1">
      <c r="A4073" s="97" t="s">
        <v>222</v>
      </c>
      <c r="B4073" s="236" t="s">
        <v>765</v>
      </c>
      <c r="C4073" s="97" t="s">
        <v>791</v>
      </c>
      <c r="D4073" s="97" t="s">
        <v>792</v>
      </c>
      <c r="E4073" s="94"/>
      <c r="F4073" s="94"/>
      <c r="G4073" s="94">
        <v>100</v>
      </c>
      <c r="H4073" s="79"/>
    </row>
    <row r="4074" spans="1:8" ht="15" customHeight="1" outlineLevel="1">
      <c r="G4074" s="154" t="s">
        <v>2011</v>
      </c>
      <c r="H4074" s="154" t="s">
        <v>378</v>
      </c>
    </row>
    <row r="4075" spans="1:8" ht="15" customHeight="1" outlineLevel="1">
      <c r="H4075" s="154" t="s">
        <v>709</v>
      </c>
    </row>
    <row r="4076" spans="1:8" ht="15" customHeight="1" outlineLevel="1">
      <c r="H4076" s="154" t="s">
        <v>266</v>
      </c>
    </row>
    <row r="4077" spans="1:8" ht="15" customHeight="1" outlineLevel="1">
      <c r="H4077" s="154"/>
    </row>
    <row r="4078" spans="1:8" ht="15" customHeight="1" outlineLevel="1">
      <c r="A4078" s="742" t="s">
        <v>628</v>
      </c>
      <c r="B4078" s="742"/>
      <c r="C4078" s="742"/>
      <c r="D4078" s="742"/>
      <c r="E4078" s="742"/>
      <c r="F4078" s="742"/>
      <c r="G4078" s="742"/>
      <c r="H4078" s="742"/>
    </row>
    <row r="4079" spans="1:8" ht="15" customHeight="1" outlineLevel="1">
      <c r="A4079" s="742" t="s">
        <v>455</v>
      </c>
      <c r="B4079" s="742"/>
      <c r="C4079" s="742"/>
      <c r="D4079" s="742"/>
      <c r="E4079" s="742"/>
      <c r="F4079" s="742"/>
      <c r="G4079" s="742"/>
      <c r="H4079" s="742"/>
    </row>
    <row r="4080" spans="1:8" ht="15" customHeight="1" outlineLevel="1">
      <c r="H4080" s="154" t="s">
        <v>322</v>
      </c>
    </row>
    <row r="4081" spans="1:8" ht="15" customHeight="1" outlineLevel="1">
      <c r="H4081" s="154" t="s">
        <v>323</v>
      </c>
    </row>
    <row r="4082" spans="1:8" ht="15" customHeight="1" outlineLevel="1">
      <c r="H4082" s="154" t="s">
        <v>324</v>
      </c>
    </row>
    <row r="4083" spans="1:8" ht="15" customHeight="1" outlineLevel="1">
      <c r="H4083" s="230" t="s">
        <v>325</v>
      </c>
    </row>
    <row r="4084" spans="1:8" ht="15" customHeight="1" outlineLevel="1">
      <c r="H4084" s="154" t="s">
        <v>2331</v>
      </c>
    </row>
    <row r="4085" spans="1:8" ht="15" customHeight="1" outlineLevel="1">
      <c r="H4085" s="154" t="s">
        <v>261</v>
      </c>
    </row>
    <row r="4086" spans="1:8" ht="15" customHeight="1" outlineLevel="1">
      <c r="A4086" s="86"/>
    </row>
    <row r="4087" spans="1:8" ht="39.75" customHeight="1" outlineLevel="1">
      <c r="A4087" s="743" t="s">
        <v>2068</v>
      </c>
      <c r="B4087" s="744"/>
      <c r="C4087" s="744"/>
      <c r="D4087" s="744"/>
      <c r="E4087" s="744"/>
      <c r="F4087" s="744"/>
      <c r="G4087" s="744"/>
      <c r="H4087" s="744"/>
    </row>
    <row r="4088" spans="1:8" ht="15" customHeight="1" outlineLevel="1">
      <c r="A4088" s="745"/>
      <c r="B4088" s="745"/>
      <c r="C4088" s="745"/>
      <c r="D4088" s="745"/>
      <c r="E4088" s="745"/>
      <c r="F4088" s="745"/>
      <c r="G4088" s="745"/>
      <c r="H4088" s="745"/>
    </row>
    <row r="4089" spans="1:8" ht="15" customHeight="1" outlineLevel="1">
      <c r="A4089" s="746" t="s">
        <v>2332</v>
      </c>
      <c r="B4089" s="746"/>
      <c r="C4089" s="746"/>
      <c r="D4089" s="746"/>
      <c r="E4089" s="746"/>
      <c r="F4089" s="746"/>
      <c r="G4089" s="746"/>
      <c r="H4089" s="746"/>
    </row>
    <row r="4090" spans="1:8" ht="15" customHeight="1" outlineLevel="1" thickBot="1">
      <c r="A4090" s="87"/>
      <c r="B4090" s="666"/>
      <c r="C4090" s="231"/>
      <c r="D4090" s="231"/>
      <c r="E4090" s="231"/>
      <c r="F4090" s="231"/>
      <c r="G4090" s="231"/>
      <c r="H4090" s="231"/>
    </row>
    <row r="4091" spans="1:8" ht="15" customHeight="1" outlineLevel="1">
      <c r="A4091" s="750" t="s">
        <v>397</v>
      </c>
      <c r="B4091" s="753" t="s">
        <v>649</v>
      </c>
      <c r="C4091" s="756" t="s">
        <v>719</v>
      </c>
      <c r="D4091" s="756"/>
      <c r="E4091" s="756"/>
      <c r="F4091" s="756"/>
      <c r="G4091" s="757" t="s">
        <v>629</v>
      </c>
      <c r="H4091" s="759" t="s">
        <v>630</v>
      </c>
    </row>
    <row r="4092" spans="1:8" ht="15" customHeight="1" outlineLevel="1">
      <c r="A4092" s="751"/>
      <c r="B4092" s="754"/>
      <c r="C4092" s="704"/>
      <c r="D4092" s="704"/>
      <c r="E4092" s="704"/>
      <c r="F4092" s="704"/>
      <c r="G4092" s="703"/>
      <c r="H4092" s="760"/>
    </row>
    <row r="4093" spans="1:8" ht="15" customHeight="1" outlineLevel="1" thickBot="1">
      <c r="A4093" s="752"/>
      <c r="B4093" s="755"/>
      <c r="C4093" s="88" t="s">
        <v>631</v>
      </c>
      <c r="D4093" s="88" t="s">
        <v>632</v>
      </c>
      <c r="E4093" s="88" t="s">
        <v>631</v>
      </c>
      <c r="F4093" s="88" t="s">
        <v>632</v>
      </c>
      <c r="G4093" s="758"/>
      <c r="H4093" s="761"/>
    </row>
    <row r="4094" spans="1:8" ht="15" customHeight="1" outlineLevel="1">
      <c r="A4094" s="89">
        <v>1</v>
      </c>
      <c r="B4094" s="604">
        <v>2</v>
      </c>
      <c r="C4094" s="90">
        <v>3</v>
      </c>
      <c r="D4094" s="90">
        <v>4</v>
      </c>
      <c r="E4094" s="90"/>
      <c r="F4094" s="90"/>
      <c r="G4094" s="91">
        <v>5</v>
      </c>
      <c r="H4094" s="604">
        <v>6</v>
      </c>
    </row>
    <row r="4095" spans="1:8" outlineLevel="1">
      <c r="A4095" s="89">
        <v>1</v>
      </c>
      <c r="B4095" s="92" t="s">
        <v>598</v>
      </c>
      <c r="C4095" s="90"/>
      <c r="D4095" s="90"/>
      <c r="E4095" s="94"/>
      <c r="F4095" s="94"/>
      <c r="G4095" s="95"/>
      <c r="H4095" s="663"/>
    </row>
    <row r="4096" spans="1:8" outlineLevel="1">
      <c r="A4096" s="96" t="s">
        <v>399</v>
      </c>
      <c r="B4096" s="237" t="s">
        <v>599</v>
      </c>
      <c r="C4096" s="97" t="s">
        <v>7</v>
      </c>
      <c r="D4096" s="97" t="s">
        <v>167</v>
      </c>
      <c r="E4096" s="94"/>
      <c r="F4096" s="94"/>
      <c r="G4096" s="94"/>
      <c r="H4096" s="79"/>
    </row>
    <row r="4097" spans="1:8" outlineLevel="1">
      <c r="A4097" s="97" t="s">
        <v>400</v>
      </c>
      <c r="B4097" s="236" t="s">
        <v>329</v>
      </c>
      <c r="C4097" s="97" t="s">
        <v>168</v>
      </c>
      <c r="D4097" s="97" t="s">
        <v>169</v>
      </c>
      <c r="E4097" s="94"/>
      <c r="F4097" s="94"/>
      <c r="G4097" s="94"/>
      <c r="H4097" s="79"/>
    </row>
    <row r="4098" spans="1:8" ht="31.5" outlineLevel="1">
      <c r="A4098" s="97" t="s">
        <v>411</v>
      </c>
      <c r="B4098" s="236" t="s">
        <v>730</v>
      </c>
      <c r="C4098" s="97" t="s">
        <v>170</v>
      </c>
      <c r="D4098" s="97" t="s">
        <v>171</v>
      </c>
      <c r="E4098" s="94"/>
      <c r="F4098" s="94"/>
      <c r="G4098" s="94"/>
      <c r="H4098" s="79"/>
    </row>
    <row r="4099" spans="1:8" ht="63" outlineLevel="1">
      <c r="A4099" s="98" t="s">
        <v>422</v>
      </c>
      <c r="B4099" s="99" t="s">
        <v>731</v>
      </c>
      <c r="C4099" s="97" t="s">
        <v>172</v>
      </c>
      <c r="D4099" s="97" t="s">
        <v>173</v>
      </c>
      <c r="E4099" s="94"/>
      <c r="F4099" s="94"/>
      <c r="G4099" s="94"/>
      <c r="H4099" s="79"/>
    </row>
    <row r="4100" spans="1:8" ht="31.5" outlineLevel="1">
      <c r="A4100" s="98" t="s">
        <v>732</v>
      </c>
      <c r="B4100" s="99" t="s">
        <v>733</v>
      </c>
      <c r="C4100" s="97" t="s">
        <v>174</v>
      </c>
      <c r="D4100" s="97" t="s">
        <v>175</v>
      </c>
      <c r="E4100" s="94"/>
      <c r="F4100" s="94"/>
      <c r="G4100" s="94"/>
      <c r="H4100" s="79"/>
    </row>
    <row r="4101" spans="1:8" outlineLevel="1">
      <c r="A4101" s="98" t="s">
        <v>734</v>
      </c>
      <c r="B4101" s="99" t="s">
        <v>735</v>
      </c>
      <c r="C4101" s="97" t="s">
        <v>170</v>
      </c>
      <c r="D4101" s="97" t="s">
        <v>174</v>
      </c>
      <c r="E4101" s="94"/>
      <c r="F4101" s="94"/>
      <c r="G4101" s="94"/>
      <c r="H4101" s="79"/>
    </row>
    <row r="4102" spans="1:8" outlineLevel="1">
      <c r="A4102" s="100">
        <v>2</v>
      </c>
      <c r="B4102" s="101" t="s">
        <v>440</v>
      </c>
      <c r="C4102" s="97"/>
      <c r="D4102" s="97"/>
      <c r="E4102" s="94"/>
      <c r="F4102" s="94"/>
      <c r="G4102" s="94"/>
      <c r="H4102" s="79"/>
    </row>
    <row r="4103" spans="1:8" ht="31.5" outlineLevel="1">
      <c r="A4103" s="98" t="s">
        <v>402</v>
      </c>
      <c r="B4103" s="99" t="s">
        <v>736</v>
      </c>
      <c r="C4103" s="97" t="s">
        <v>683</v>
      </c>
      <c r="D4103" s="97" t="s">
        <v>684</v>
      </c>
      <c r="E4103" s="94"/>
      <c r="F4103" s="94"/>
      <c r="G4103" s="94"/>
      <c r="H4103" s="79"/>
    </row>
    <row r="4104" spans="1:8" ht="63" outlineLevel="1">
      <c r="A4104" s="98" t="s">
        <v>403</v>
      </c>
      <c r="B4104" s="99" t="s">
        <v>641</v>
      </c>
      <c r="C4104" s="97" t="s">
        <v>683</v>
      </c>
      <c r="D4104" s="97" t="s">
        <v>685</v>
      </c>
      <c r="E4104" s="94"/>
      <c r="F4104" s="94"/>
      <c r="G4104" s="94"/>
      <c r="H4104" s="79"/>
    </row>
    <row r="4105" spans="1:8" ht="31.5" outlineLevel="1">
      <c r="A4105" s="98" t="s">
        <v>404</v>
      </c>
      <c r="B4105" s="99" t="s">
        <v>642</v>
      </c>
      <c r="C4105" s="97" t="s">
        <v>685</v>
      </c>
      <c r="D4105" s="97" t="s">
        <v>686</v>
      </c>
      <c r="E4105" s="94"/>
      <c r="F4105" s="94"/>
      <c r="G4105" s="94"/>
      <c r="H4105" s="79"/>
    </row>
    <row r="4106" spans="1:8" ht="47.25" outlineLevel="1">
      <c r="A4106" s="100">
        <v>3</v>
      </c>
      <c r="B4106" s="101" t="s">
        <v>313</v>
      </c>
      <c r="C4106" s="97"/>
      <c r="D4106" s="97"/>
      <c r="E4106" s="94"/>
      <c r="F4106" s="94"/>
      <c r="G4106" s="94"/>
      <c r="H4106" s="79"/>
    </row>
    <row r="4107" spans="1:8" ht="31.5" outlineLevel="1">
      <c r="A4107" s="98" t="s">
        <v>441</v>
      </c>
      <c r="B4107" s="99" t="s">
        <v>314</v>
      </c>
      <c r="C4107" s="97" t="s">
        <v>686</v>
      </c>
      <c r="D4107" s="97" t="s">
        <v>685</v>
      </c>
      <c r="E4107" s="94"/>
      <c r="F4107" s="94"/>
      <c r="G4107" s="94"/>
      <c r="H4107" s="79"/>
    </row>
    <row r="4108" spans="1:8" outlineLevel="1">
      <c r="A4108" s="98" t="s">
        <v>359</v>
      </c>
      <c r="B4108" s="99" t="s">
        <v>315</v>
      </c>
      <c r="C4108" s="97" t="s">
        <v>686</v>
      </c>
      <c r="D4108" s="97" t="s">
        <v>687</v>
      </c>
      <c r="E4108" s="94"/>
      <c r="F4108" s="94"/>
      <c r="G4108" s="94"/>
      <c r="H4108" s="79"/>
    </row>
    <row r="4109" spans="1:8" outlineLevel="1">
      <c r="A4109" s="98" t="s">
        <v>361</v>
      </c>
      <c r="B4109" s="99" t="s">
        <v>316</v>
      </c>
      <c r="C4109" s="97" t="s">
        <v>687</v>
      </c>
      <c r="D4109" s="97" t="s">
        <v>688</v>
      </c>
      <c r="E4109" s="94"/>
      <c r="F4109" s="94"/>
      <c r="G4109" s="94"/>
      <c r="H4109" s="79"/>
    </row>
    <row r="4110" spans="1:8" outlineLevel="1">
      <c r="A4110" s="98" t="s">
        <v>317</v>
      </c>
      <c r="B4110" s="99" t="s">
        <v>318</v>
      </c>
      <c r="C4110" s="97" t="s">
        <v>688</v>
      </c>
      <c r="D4110" s="97" t="s">
        <v>689</v>
      </c>
      <c r="E4110" s="94"/>
      <c r="F4110" s="94"/>
      <c r="G4110" s="94"/>
      <c r="H4110" s="79"/>
    </row>
    <row r="4111" spans="1:8" outlineLevel="1">
      <c r="A4111" s="98" t="s">
        <v>319</v>
      </c>
      <c r="B4111" s="99" t="s">
        <v>320</v>
      </c>
      <c r="C4111" s="97" t="s">
        <v>2067</v>
      </c>
      <c r="D4111" s="97" t="s">
        <v>690</v>
      </c>
      <c r="E4111" s="94"/>
      <c r="F4111" s="94"/>
      <c r="G4111" s="94"/>
      <c r="H4111" s="79"/>
    </row>
    <row r="4112" spans="1:8" outlineLevel="1">
      <c r="A4112" s="100">
        <v>4</v>
      </c>
      <c r="B4112" s="101" t="s">
        <v>623</v>
      </c>
      <c r="C4112" s="97"/>
      <c r="D4112" s="97"/>
      <c r="E4112" s="94"/>
      <c r="F4112" s="94"/>
      <c r="G4112" s="94"/>
      <c r="H4112" s="79"/>
    </row>
    <row r="4113" spans="1:8" ht="31.5" outlineLevel="1">
      <c r="A4113" s="97" t="s">
        <v>406</v>
      </c>
      <c r="B4113" s="236" t="s">
        <v>321</v>
      </c>
      <c r="C4113" s="97" t="s">
        <v>690</v>
      </c>
      <c r="D4113" s="97" t="s">
        <v>690</v>
      </c>
      <c r="E4113" s="94"/>
      <c r="F4113" s="94"/>
      <c r="G4113" s="94"/>
      <c r="H4113" s="79"/>
    </row>
    <row r="4114" spans="1:8" ht="63" outlineLevel="1">
      <c r="A4114" s="97" t="s">
        <v>407</v>
      </c>
      <c r="B4114" s="236" t="s">
        <v>621</v>
      </c>
      <c r="C4114" s="97" t="s">
        <v>690</v>
      </c>
      <c r="D4114" s="97" t="s">
        <v>691</v>
      </c>
      <c r="E4114" s="94"/>
      <c r="F4114" s="94"/>
      <c r="G4114" s="94"/>
      <c r="H4114" s="79"/>
    </row>
    <row r="4115" spans="1:8" ht="31.5" outlineLevel="1">
      <c r="A4115" s="97" t="s">
        <v>408</v>
      </c>
      <c r="B4115" s="236" t="s">
        <v>764</v>
      </c>
      <c r="C4115" s="97" t="s">
        <v>690</v>
      </c>
      <c r="D4115" s="97" t="s">
        <v>691</v>
      </c>
      <c r="E4115" s="94"/>
      <c r="F4115" s="94"/>
      <c r="G4115" s="94"/>
      <c r="H4115" s="79"/>
    </row>
    <row r="4116" spans="1:8" ht="31.5" outlineLevel="1">
      <c r="A4116" s="97" t="s">
        <v>222</v>
      </c>
      <c r="B4116" s="236" t="s">
        <v>765</v>
      </c>
      <c r="C4116" s="97" t="s">
        <v>691</v>
      </c>
      <c r="D4116" s="97" t="s">
        <v>692</v>
      </c>
      <c r="E4116" s="94"/>
      <c r="F4116" s="94"/>
      <c r="G4116" s="94"/>
      <c r="H4116" s="79"/>
    </row>
    <row r="4117" spans="1:8" ht="15" customHeight="1" outlineLevel="1">
      <c r="G4117" s="154" t="s">
        <v>2012</v>
      </c>
      <c r="H4117" s="154" t="s">
        <v>378</v>
      </c>
    </row>
    <row r="4118" spans="1:8" ht="15" customHeight="1" outlineLevel="1">
      <c r="H4118" s="154" t="s">
        <v>709</v>
      </c>
    </row>
    <row r="4119" spans="1:8" ht="15" customHeight="1" outlineLevel="1">
      <c r="H4119" s="154" t="s">
        <v>266</v>
      </c>
    </row>
    <row r="4120" spans="1:8" ht="15" customHeight="1" outlineLevel="1">
      <c r="H4120" s="154"/>
    </row>
    <row r="4121" spans="1:8" ht="15" customHeight="1" outlineLevel="1">
      <c r="A4121" s="742" t="s">
        <v>628</v>
      </c>
      <c r="B4121" s="742"/>
      <c r="C4121" s="742"/>
      <c r="D4121" s="742"/>
      <c r="E4121" s="742"/>
      <c r="F4121" s="742"/>
      <c r="G4121" s="742"/>
      <c r="H4121" s="742"/>
    </row>
    <row r="4122" spans="1:8" ht="15" customHeight="1" outlineLevel="1">
      <c r="A4122" s="742" t="s">
        <v>455</v>
      </c>
      <c r="B4122" s="742"/>
      <c r="C4122" s="742"/>
      <c r="D4122" s="742"/>
      <c r="E4122" s="742"/>
      <c r="F4122" s="742"/>
      <c r="G4122" s="742"/>
      <c r="H4122" s="742"/>
    </row>
    <row r="4123" spans="1:8" ht="15" customHeight="1" outlineLevel="1">
      <c r="H4123" s="154" t="s">
        <v>322</v>
      </c>
    </row>
    <row r="4124" spans="1:8" ht="15" customHeight="1" outlineLevel="1">
      <c r="H4124" s="154" t="s">
        <v>323</v>
      </c>
    </row>
    <row r="4125" spans="1:8" ht="15" customHeight="1" outlineLevel="1">
      <c r="H4125" s="154" t="s">
        <v>324</v>
      </c>
    </row>
    <row r="4126" spans="1:8" ht="15" customHeight="1" outlineLevel="1">
      <c r="H4126" s="230" t="s">
        <v>325</v>
      </c>
    </row>
    <row r="4127" spans="1:8" ht="15" customHeight="1" outlineLevel="1">
      <c r="H4127" s="154" t="s">
        <v>2331</v>
      </c>
    </row>
    <row r="4128" spans="1:8" ht="15" customHeight="1" outlineLevel="1">
      <c r="H4128" s="154" t="s">
        <v>261</v>
      </c>
    </row>
    <row r="4129" spans="1:8" ht="15" customHeight="1" outlineLevel="1">
      <c r="A4129" s="86"/>
    </row>
    <row r="4130" spans="1:8" ht="38.25" customHeight="1" outlineLevel="1">
      <c r="A4130" s="743" t="s">
        <v>2069</v>
      </c>
      <c r="B4130" s="744"/>
      <c r="C4130" s="744"/>
      <c r="D4130" s="744"/>
      <c r="E4130" s="744"/>
      <c r="F4130" s="744"/>
      <c r="G4130" s="744"/>
      <c r="H4130" s="744"/>
    </row>
    <row r="4131" spans="1:8" ht="15" customHeight="1" outlineLevel="1">
      <c r="A4131" s="745"/>
      <c r="B4131" s="745"/>
      <c r="C4131" s="745"/>
      <c r="D4131" s="745"/>
      <c r="E4131" s="745"/>
      <c r="F4131" s="745"/>
      <c r="G4131" s="745"/>
      <c r="H4131" s="745"/>
    </row>
    <row r="4132" spans="1:8" ht="15" customHeight="1" outlineLevel="1">
      <c r="A4132" s="746" t="s">
        <v>2332</v>
      </c>
      <c r="B4132" s="746"/>
      <c r="C4132" s="746"/>
      <c r="D4132" s="746"/>
      <c r="E4132" s="746"/>
      <c r="F4132" s="746"/>
      <c r="G4132" s="746"/>
      <c r="H4132" s="746"/>
    </row>
    <row r="4133" spans="1:8" ht="15" customHeight="1" outlineLevel="1" thickBot="1">
      <c r="A4133" s="87"/>
      <c r="B4133" s="666"/>
      <c r="C4133" s="231"/>
      <c r="D4133" s="231"/>
      <c r="E4133" s="231"/>
      <c r="F4133" s="231"/>
      <c r="G4133" s="231"/>
      <c r="H4133" s="231"/>
    </row>
    <row r="4134" spans="1:8" ht="15" customHeight="1" outlineLevel="1">
      <c r="A4134" s="750" t="s">
        <v>397</v>
      </c>
      <c r="B4134" s="753" t="s">
        <v>649</v>
      </c>
      <c r="C4134" s="756" t="s">
        <v>719</v>
      </c>
      <c r="D4134" s="756"/>
      <c r="E4134" s="756"/>
      <c r="F4134" s="756"/>
      <c r="G4134" s="757" t="s">
        <v>629</v>
      </c>
      <c r="H4134" s="759" t="s">
        <v>630</v>
      </c>
    </row>
    <row r="4135" spans="1:8" ht="15" customHeight="1" outlineLevel="1">
      <c r="A4135" s="751"/>
      <c r="B4135" s="754"/>
      <c r="C4135" s="704"/>
      <c r="D4135" s="704"/>
      <c r="E4135" s="704"/>
      <c r="F4135" s="704"/>
      <c r="G4135" s="703"/>
      <c r="H4135" s="760"/>
    </row>
    <row r="4136" spans="1:8" ht="15" customHeight="1" outlineLevel="1" thickBot="1">
      <c r="A4136" s="752"/>
      <c r="B4136" s="755"/>
      <c r="C4136" s="88" t="s">
        <v>631</v>
      </c>
      <c r="D4136" s="88" t="s">
        <v>632</v>
      </c>
      <c r="E4136" s="88" t="s">
        <v>631</v>
      </c>
      <c r="F4136" s="88" t="s">
        <v>632</v>
      </c>
      <c r="G4136" s="758"/>
      <c r="H4136" s="761"/>
    </row>
    <row r="4137" spans="1:8" ht="15" customHeight="1" outlineLevel="1">
      <c r="A4137" s="89">
        <v>1</v>
      </c>
      <c r="B4137" s="604">
        <v>2</v>
      </c>
      <c r="C4137" s="90">
        <v>3</v>
      </c>
      <c r="D4137" s="90">
        <v>4</v>
      </c>
      <c r="E4137" s="90"/>
      <c r="F4137" s="90"/>
      <c r="G4137" s="91">
        <v>5</v>
      </c>
      <c r="H4137" s="604">
        <v>6</v>
      </c>
    </row>
    <row r="4138" spans="1:8" outlineLevel="1">
      <c r="A4138" s="89">
        <v>1</v>
      </c>
      <c r="B4138" s="92" t="s">
        <v>598</v>
      </c>
      <c r="C4138" s="90"/>
      <c r="D4138" s="90"/>
      <c r="E4138" s="94"/>
      <c r="F4138" s="94"/>
      <c r="G4138" s="95"/>
      <c r="H4138" s="663"/>
    </row>
    <row r="4139" spans="1:8" outlineLevel="1">
      <c r="A4139" s="96" t="s">
        <v>399</v>
      </c>
      <c r="B4139" s="237" t="s">
        <v>599</v>
      </c>
      <c r="C4139" s="97" t="s">
        <v>7</v>
      </c>
      <c r="D4139" s="97" t="s">
        <v>167</v>
      </c>
      <c r="E4139" s="94"/>
      <c r="F4139" s="94"/>
      <c r="G4139" s="94">
        <v>100</v>
      </c>
      <c r="H4139" s="79"/>
    </row>
    <row r="4140" spans="1:8" outlineLevel="1">
      <c r="A4140" s="97" t="s">
        <v>400</v>
      </c>
      <c r="B4140" s="236" t="s">
        <v>329</v>
      </c>
      <c r="C4140" s="97" t="s">
        <v>168</v>
      </c>
      <c r="D4140" s="97" t="s">
        <v>169</v>
      </c>
      <c r="E4140" s="94"/>
      <c r="F4140" s="94"/>
      <c r="G4140" s="94">
        <v>100</v>
      </c>
      <c r="H4140" s="79"/>
    </row>
    <row r="4141" spans="1:8" ht="31.5" outlineLevel="1">
      <c r="A4141" s="97" t="s">
        <v>411</v>
      </c>
      <c r="B4141" s="236" t="s">
        <v>730</v>
      </c>
      <c r="C4141" s="97" t="s">
        <v>170</v>
      </c>
      <c r="D4141" s="97" t="s">
        <v>171</v>
      </c>
      <c r="E4141" s="94"/>
      <c r="F4141" s="94"/>
      <c r="G4141" s="94">
        <v>100</v>
      </c>
      <c r="H4141" s="79"/>
    </row>
    <row r="4142" spans="1:8" ht="63" outlineLevel="1">
      <c r="A4142" s="98" t="s">
        <v>422</v>
      </c>
      <c r="B4142" s="99" t="s">
        <v>731</v>
      </c>
      <c r="C4142" s="97" t="s">
        <v>172</v>
      </c>
      <c r="D4142" s="97" t="s">
        <v>173</v>
      </c>
      <c r="E4142" s="94"/>
      <c r="F4142" s="94"/>
      <c r="G4142" s="94">
        <v>100</v>
      </c>
      <c r="H4142" s="79"/>
    </row>
    <row r="4143" spans="1:8" ht="31.5" outlineLevel="1">
      <c r="A4143" s="98" t="s">
        <v>732</v>
      </c>
      <c r="B4143" s="99" t="s">
        <v>733</v>
      </c>
      <c r="C4143" s="97" t="s">
        <v>174</v>
      </c>
      <c r="D4143" s="97" t="s">
        <v>175</v>
      </c>
      <c r="E4143" s="94"/>
      <c r="F4143" s="94"/>
      <c r="G4143" s="94">
        <v>100</v>
      </c>
      <c r="H4143" s="79"/>
    </row>
    <row r="4144" spans="1:8" outlineLevel="1">
      <c r="A4144" s="98" t="s">
        <v>734</v>
      </c>
      <c r="B4144" s="99" t="s">
        <v>735</v>
      </c>
      <c r="C4144" s="97" t="s">
        <v>170</v>
      </c>
      <c r="D4144" s="97" t="s">
        <v>174</v>
      </c>
      <c r="E4144" s="94"/>
      <c r="F4144" s="94"/>
      <c r="G4144" s="94">
        <v>100</v>
      </c>
      <c r="H4144" s="79"/>
    </row>
    <row r="4145" spans="1:8" outlineLevel="1">
      <c r="A4145" s="100">
        <v>2</v>
      </c>
      <c r="B4145" s="101" t="s">
        <v>440</v>
      </c>
      <c r="C4145" s="97"/>
      <c r="D4145" s="97"/>
      <c r="E4145" s="94"/>
      <c r="F4145" s="94"/>
      <c r="G4145" s="94"/>
      <c r="H4145" s="79"/>
    </row>
    <row r="4146" spans="1:8" ht="31.5" outlineLevel="1">
      <c r="A4146" s="98" t="s">
        <v>402</v>
      </c>
      <c r="B4146" s="99" t="s">
        <v>736</v>
      </c>
      <c r="C4146" s="97" t="s">
        <v>683</v>
      </c>
      <c r="D4146" s="97" t="s">
        <v>684</v>
      </c>
      <c r="E4146" s="94"/>
      <c r="F4146" s="94"/>
      <c r="G4146" s="94">
        <v>100</v>
      </c>
      <c r="H4146" s="79"/>
    </row>
    <row r="4147" spans="1:8" ht="63" outlineLevel="1">
      <c r="A4147" s="98" t="s">
        <v>403</v>
      </c>
      <c r="B4147" s="99" t="s">
        <v>641</v>
      </c>
      <c r="C4147" s="97" t="s">
        <v>683</v>
      </c>
      <c r="D4147" s="97" t="s">
        <v>685</v>
      </c>
      <c r="E4147" s="94"/>
      <c r="F4147" s="94"/>
      <c r="G4147" s="94">
        <v>100</v>
      </c>
      <c r="H4147" s="79"/>
    </row>
    <row r="4148" spans="1:8" ht="31.5" outlineLevel="1">
      <c r="A4148" s="98" t="s">
        <v>404</v>
      </c>
      <c r="B4148" s="99" t="s">
        <v>642</v>
      </c>
      <c r="C4148" s="97" t="s">
        <v>685</v>
      </c>
      <c r="D4148" s="97" t="s">
        <v>686</v>
      </c>
      <c r="E4148" s="94"/>
      <c r="F4148" s="94"/>
      <c r="G4148" s="94">
        <v>100</v>
      </c>
      <c r="H4148" s="79"/>
    </row>
    <row r="4149" spans="1:8" ht="47.25" outlineLevel="1">
      <c r="A4149" s="100">
        <v>3</v>
      </c>
      <c r="B4149" s="101" t="s">
        <v>313</v>
      </c>
      <c r="C4149" s="97"/>
      <c r="D4149" s="97"/>
      <c r="E4149" s="94"/>
      <c r="F4149" s="94"/>
      <c r="G4149" s="94"/>
      <c r="H4149" s="79"/>
    </row>
    <row r="4150" spans="1:8" ht="31.5" outlineLevel="1">
      <c r="A4150" s="98" t="s">
        <v>441</v>
      </c>
      <c r="B4150" s="99" t="s">
        <v>314</v>
      </c>
      <c r="C4150" s="97" t="s">
        <v>686</v>
      </c>
      <c r="D4150" s="97" t="s">
        <v>685</v>
      </c>
      <c r="E4150" s="94"/>
      <c r="F4150" s="94"/>
      <c r="G4150" s="94">
        <v>100</v>
      </c>
      <c r="H4150" s="79"/>
    </row>
    <row r="4151" spans="1:8" outlineLevel="1">
      <c r="A4151" s="98" t="s">
        <v>359</v>
      </c>
      <c r="B4151" s="99" t="s">
        <v>315</v>
      </c>
      <c r="C4151" s="97" t="s">
        <v>686</v>
      </c>
      <c r="D4151" s="97" t="s">
        <v>687</v>
      </c>
      <c r="E4151" s="94"/>
      <c r="F4151" s="94"/>
      <c r="G4151" s="94">
        <v>100</v>
      </c>
      <c r="H4151" s="79"/>
    </row>
    <row r="4152" spans="1:8" outlineLevel="1">
      <c r="A4152" s="98" t="s">
        <v>361</v>
      </c>
      <c r="B4152" s="99" t="s">
        <v>316</v>
      </c>
      <c r="C4152" s="97" t="s">
        <v>687</v>
      </c>
      <c r="D4152" s="97" t="s">
        <v>688</v>
      </c>
      <c r="E4152" s="94"/>
      <c r="F4152" s="94"/>
      <c r="G4152" s="94">
        <v>100</v>
      </c>
      <c r="H4152" s="79"/>
    </row>
    <row r="4153" spans="1:8" outlineLevel="1">
      <c r="A4153" s="98" t="s">
        <v>317</v>
      </c>
      <c r="B4153" s="99" t="s">
        <v>318</v>
      </c>
      <c r="C4153" s="97" t="s">
        <v>688</v>
      </c>
      <c r="D4153" s="97" t="s">
        <v>689</v>
      </c>
      <c r="E4153" s="94"/>
      <c r="F4153" s="94"/>
      <c r="G4153" s="94">
        <v>100</v>
      </c>
      <c r="H4153" s="79"/>
    </row>
    <row r="4154" spans="1:8" outlineLevel="1">
      <c r="A4154" s="98" t="s">
        <v>319</v>
      </c>
      <c r="B4154" s="99" t="s">
        <v>320</v>
      </c>
      <c r="C4154" s="97" t="s">
        <v>2067</v>
      </c>
      <c r="D4154" s="97" t="s">
        <v>690</v>
      </c>
      <c r="E4154" s="94"/>
      <c r="F4154" s="94"/>
      <c r="G4154" s="94">
        <v>100</v>
      </c>
      <c r="H4154" s="79"/>
    </row>
    <row r="4155" spans="1:8" outlineLevel="1">
      <c r="A4155" s="100">
        <v>4</v>
      </c>
      <c r="B4155" s="101" t="s">
        <v>623</v>
      </c>
      <c r="C4155" s="97"/>
      <c r="D4155" s="97"/>
      <c r="E4155" s="94"/>
      <c r="F4155" s="94"/>
      <c r="G4155" s="94"/>
      <c r="H4155" s="79"/>
    </row>
    <row r="4156" spans="1:8" ht="31.5" outlineLevel="1">
      <c r="A4156" s="97" t="s">
        <v>406</v>
      </c>
      <c r="B4156" s="236" t="s">
        <v>321</v>
      </c>
      <c r="C4156" s="97" t="s">
        <v>690</v>
      </c>
      <c r="D4156" s="97" t="s">
        <v>690</v>
      </c>
      <c r="E4156" s="94"/>
      <c r="F4156" s="94"/>
      <c r="G4156" s="94">
        <v>100</v>
      </c>
      <c r="H4156" s="79"/>
    </row>
    <row r="4157" spans="1:8" ht="63" outlineLevel="1">
      <c r="A4157" s="97" t="s">
        <v>407</v>
      </c>
      <c r="B4157" s="236" t="s">
        <v>621</v>
      </c>
      <c r="C4157" s="97" t="s">
        <v>690</v>
      </c>
      <c r="D4157" s="97" t="s">
        <v>691</v>
      </c>
      <c r="E4157" s="94"/>
      <c r="F4157" s="94"/>
      <c r="G4157" s="94">
        <v>100</v>
      </c>
      <c r="H4157" s="79"/>
    </row>
    <row r="4158" spans="1:8" ht="31.5" outlineLevel="1">
      <c r="A4158" s="97" t="s">
        <v>408</v>
      </c>
      <c r="B4158" s="236" t="s">
        <v>764</v>
      </c>
      <c r="C4158" s="97" t="s">
        <v>690</v>
      </c>
      <c r="D4158" s="97" t="s">
        <v>691</v>
      </c>
      <c r="E4158" s="94"/>
      <c r="F4158" s="94"/>
      <c r="G4158" s="94">
        <v>100</v>
      </c>
      <c r="H4158" s="79"/>
    </row>
    <row r="4159" spans="1:8" ht="31.5" outlineLevel="1">
      <c r="A4159" s="97" t="s">
        <v>222</v>
      </c>
      <c r="B4159" s="236" t="s">
        <v>765</v>
      </c>
      <c r="C4159" s="97" t="s">
        <v>691</v>
      </c>
      <c r="D4159" s="97" t="s">
        <v>692</v>
      </c>
      <c r="E4159" s="94"/>
      <c r="F4159" s="94"/>
      <c r="G4159" s="94">
        <v>100</v>
      </c>
      <c r="H4159" s="79"/>
    </row>
    <row r="4160" spans="1:8" ht="15" customHeight="1" outlineLevel="1">
      <c r="G4160" s="154" t="s">
        <v>2013</v>
      </c>
      <c r="H4160" s="154" t="s">
        <v>378</v>
      </c>
    </row>
    <row r="4161" spans="1:8" ht="15" customHeight="1" outlineLevel="1">
      <c r="H4161" s="154" t="s">
        <v>709</v>
      </c>
    </row>
    <row r="4162" spans="1:8" ht="15" customHeight="1" outlineLevel="1">
      <c r="H4162" s="154" t="s">
        <v>266</v>
      </c>
    </row>
    <row r="4163" spans="1:8" ht="15" customHeight="1" outlineLevel="1">
      <c r="H4163" s="154"/>
    </row>
    <row r="4164" spans="1:8" ht="15" customHeight="1" outlineLevel="1">
      <c r="A4164" s="742" t="s">
        <v>628</v>
      </c>
      <c r="B4164" s="742"/>
      <c r="C4164" s="742"/>
      <c r="D4164" s="742"/>
      <c r="E4164" s="742"/>
      <c r="F4164" s="742"/>
      <c r="G4164" s="742"/>
      <c r="H4164" s="742"/>
    </row>
    <row r="4165" spans="1:8" ht="15" customHeight="1" outlineLevel="1">
      <c r="A4165" s="742" t="s">
        <v>455</v>
      </c>
      <c r="B4165" s="742"/>
      <c r="C4165" s="742"/>
      <c r="D4165" s="742"/>
      <c r="E4165" s="742"/>
      <c r="F4165" s="742"/>
      <c r="G4165" s="742"/>
      <c r="H4165" s="742"/>
    </row>
    <row r="4166" spans="1:8" ht="15" customHeight="1" outlineLevel="1">
      <c r="H4166" s="154" t="s">
        <v>322</v>
      </c>
    </row>
    <row r="4167" spans="1:8" ht="15" customHeight="1" outlineLevel="1">
      <c r="H4167" s="154" t="s">
        <v>323</v>
      </c>
    </row>
    <row r="4168" spans="1:8" ht="15" customHeight="1" outlineLevel="1">
      <c r="H4168" s="154" t="s">
        <v>324</v>
      </c>
    </row>
    <row r="4169" spans="1:8" ht="15" customHeight="1" outlineLevel="1">
      <c r="H4169" s="230" t="s">
        <v>325</v>
      </c>
    </row>
    <row r="4170" spans="1:8" ht="15" customHeight="1" outlineLevel="1">
      <c r="H4170" s="154" t="s">
        <v>2331</v>
      </c>
    </row>
    <row r="4171" spans="1:8" ht="15" customHeight="1" outlineLevel="1">
      <c r="H4171" s="154" t="s">
        <v>261</v>
      </c>
    </row>
    <row r="4172" spans="1:8" ht="15" customHeight="1" outlineLevel="1">
      <c r="A4172" s="86"/>
    </row>
    <row r="4173" spans="1:8" ht="24" customHeight="1" outlineLevel="1">
      <c r="A4173" s="743" t="s">
        <v>2070</v>
      </c>
      <c r="B4173" s="744"/>
      <c r="C4173" s="744"/>
      <c r="D4173" s="744"/>
      <c r="E4173" s="744"/>
      <c r="F4173" s="744"/>
      <c r="G4173" s="744"/>
      <c r="H4173" s="744"/>
    </row>
    <row r="4174" spans="1:8" ht="15" customHeight="1" outlineLevel="1">
      <c r="A4174" s="745"/>
      <c r="B4174" s="745"/>
      <c r="C4174" s="745"/>
      <c r="D4174" s="745"/>
      <c r="E4174" s="745"/>
      <c r="F4174" s="745"/>
      <c r="G4174" s="745"/>
      <c r="H4174" s="745"/>
    </row>
    <row r="4175" spans="1:8" ht="15" customHeight="1" outlineLevel="1">
      <c r="A4175" s="746" t="s">
        <v>2332</v>
      </c>
      <c r="B4175" s="746"/>
      <c r="C4175" s="746"/>
      <c r="D4175" s="746"/>
      <c r="E4175" s="746"/>
      <c r="F4175" s="746"/>
      <c r="G4175" s="746"/>
      <c r="H4175" s="746"/>
    </row>
    <row r="4176" spans="1:8" ht="15" customHeight="1" outlineLevel="1" thickBot="1">
      <c r="A4176" s="87"/>
      <c r="B4176" s="666"/>
      <c r="C4176" s="231"/>
      <c r="D4176" s="231"/>
      <c r="E4176" s="231"/>
      <c r="F4176" s="231"/>
      <c r="G4176" s="231"/>
      <c r="H4176" s="231"/>
    </row>
    <row r="4177" spans="1:8" ht="15" customHeight="1" outlineLevel="1">
      <c r="A4177" s="750" t="s">
        <v>397</v>
      </c>
      <c r="B4177" s="753" t="s">
        <v>649</v>
      </c>
      <c r="C4177" s="756" t="s">
        <v>719</v>
      </c>
      <c r="D4177" s="756"/>
      <c r="E4177" s="756"/>
      <c r="F4177" s="756"/>
      <c r="G4177" s="757" t="s">
        <v>629</v>
      </c>
      <c r="H4177" s="759" t="s">
        <v>630</v>
      </c>
    </row>
    <row r="4178" spans="1:8" ht="15" customHeight="1" outlineLevel="1">
      <c r="A4178" s="751"/>
      <c r="B4178" s="754"/>
      <c r="C4178" s="704"/>
      <c r="D4178" s="704"/>
      <c r="E4178" s="704"/>
      <c r="F4178" s="704"/>
      <c r="G4178" s="703"/>
      <c r="H4178" s="760"/>
    </row>
    <row r="4179" spans="1:8" ht="15" customHeight="1" outlineLevel="1" thickBot="1">
      <c r="A4179" s="752"/>
      <c r="B4179" s="755"/>
      <c r="C4179" s="88" t="s">
        <v>631</v>
      </c>
      <c r="D4179" s="88" t="s">
        <v>632</v>
      </c>
      <c r="E4179" s="88" t="s">
        <v>631</v>
      </c>
      <c r="F4179" s="88" t="s">
        <v>632</v>
      </c>
      <c r="G4179" s="758"/>
      <c r="H4179" s="761"/>
    </row>
    <row r="4180" spans="1:8" ht="15" customHeight="1" outlineLevel="1">
      <c r="A4180" s="89">
        <v>1</v>
      </c>
      <c r="B4180" s="604">
        <v>2</v>
      </c>
      <c r="C4180" s="90">
        <v>3</v>
      </c>
      <c r="D4180" s="90">
        <v>4</v>
      </c>
      <c r="E4180" s="90"/>
      <c r="F4180" s="90"/>
      <c r="G4180" s="91">
        <v>5</v>
      </c>
      <c r="H4180" s="604">
        <v>6</v>
      </c>
    </row>
    <row r="4181" spans="1:8" outlineLevel="1">
      <c r="A4181" s="89">
        <v>1</v>
      </c>
      <c r="B4181" s="92" t="s">
        <v>598</v>
      </c>
      <c r="C4181" s="90"/>
      <c r="D4181" s="90"/>
      <c r="E4181" s="94"/>
      <c r="F4181" s="94"/>
      <c r="G4181" s="95"/>
      <c r="H4181" s="663"/>
    </row>
    <row r="4182" spans="1:8" outlineLevel="1">
      <c r="A4182" s="96" t="s">
        <v>399</v>
      </c>
      <c r="B4182" s="237" t="s">
        <v>599</v>
      </c>
      <c r="C4182" s="97" t="s">
        <v>7</v>
      </c>
      <c r="D4182" s="97" t="s">
        <v>167</v>
      </c>
      <c r="E4182" s="94"/>
      <c r="F4182" s="94"/>
      <c r="G4182" s="94">
        <v>100</v>
      </c>
      <c r="H4182" s="79"/>
    </row>
    <row r="4183" spans="1:8" outlineLevel="1">
      <c r="A4183" s="97" t="s">
        <v>400</v>
      </c>
      <c r="B4183" s="236" t="s">
        <v>329</v>
      </c>
      <c r="C4183" s="97" t="s">
        <v>168</v>
      </c>
      <c r="D4183" s="97" t="s">
        <v>169</v>
      </c>
      <c r="E4183" s="94"/>
      <c r="F4183" s="94"/>
      <c r="G4183" s="94">
        <v>100</v>
      </c>
      <c r="H4183" s="79"/>
    </row>
    <row r="4184" spans="1:8" ht="31.5" outlineLevel="1">
      <c r="A4184" s="97" t="s">
        <v>411</v>
      </c>
      <c r="B4184" s="236" t="s">
        <v>730</v>
      </c>
      <c r="C4184" s="97" t="s">
        <v>170</v>
      </c>
      <c r="D4184" s="97" t="s">
        <v>171</v>
      </c>
      <c r="E4184" s="94"/>
      <c r="F4184" s="94"/>
      <c r="G4184" s="94">
        <v>100</v>
      </c>
      <c r="H4184" s="79"/>
    </row>
    <row r="4185" spans="1:8" ht="63" outlineLevel="1">
      <c r="A4185" s="98" t="s">
        <v>422</v>
      </c>
      <c r="B4185" s="99" t="s">
        <v>731</v>
      </c>
      <c r="C4185" s="97" t="s">
        <v>172</v>
      </c>
      <c r="D4185" s="97" t="s">
        <v>173</v>
      </c>
      <c r="E4185" s="94"/>
      <c r="F4185" s="94"/>
      <c r="G4185" s="94">
        <v>100</v>
      </c>
      <c r="H4185" s="79"/>
    </row>
    <row r="4186" spans="1:8" ht="31.5" outlineLevel="1">
      <c r="A4186" s="98" t="s">
        <v>732</v>
      </c>
      <c r="B4186" s="99" t="s">
        <v>733</v>
      </c>
      <c r="C4186" s="97" t="s">
        <v>174</v>
      </c>
      <c r="D4186" s="97" t="s">
        <v>175</v>
      </c>
      <c r="E4186" s="94"/>
      <c r="F4186" s="94"/>
      <c r="G4186" s="94">
        <v>100</v>
      </c>
      <c r="H4186" s="79"/>
    </row>
    <row r="4187" spans="1:8" outlineLevel="1">
      <c r="A4187" s="98" t="s">
        <v>734</v>
      </c>
      <c r="B4187" s="99" t="s">
        <v>735</v>
      </c>
      <c r="C4187" s="97" t="s">
        <v>170</v>
      </c>
      <c r="D4187" s="97" t="s">
        <v>174</v>
      </c>
      <c r="E4187" s="94"/>
      <c r="F4187" s="94"/>
      <c r="G4187" s="94"/>
      <c r="H4187" s="79"/>
    </row>
    <row r="4188" spans="1:8" outlineLevel="1">
      <c r="A4188" s="100">
        <v>2</v>
      </c>
      <c r="B4188" s="101" t="s">
        <v>440</v>
      </c>
      <c r="C4188" s="97"/>
      <c r="D4188" s="97"/>
      <c r="E4188" s="94"/>
      <c r="F4188" s="94"/>
      <c r="G4188" s="94"/>
      <c r="H4188" s="79"/>
    </row>
    <row r="4189" spans="1:8" ht="31.5" outlineLevel="1">
      <c r="A4189" s="98" t="s">
        <v>402</v>
      </c>
      <c r="B4189" s="99" t="s">
        <v>736</v>
      </c>
      <c r="C4189" s="97" t="s">
        <v>683</v>
      </c>
      <c r="D4189" s="97" t="s">
        <v>684</v>
      </c>
      <c r="E4189" s="94"/>
      <c r="F4189" s="94"/>
      <c r="G4189" s="94">
        <v>100</v>
      </c>
      <c r="H4189" s="79"/>
    </row>
    <row r="4190" spans="1:8" ht="63" outlineLevel="1">
      <c r="A4190" s="98" t="s">
        <v>403</v>
      </c>
      <c r="B4190" s="99" t="s">
        <v>641</v>
      </c>
      <c r="C4190" s="97" t="s">
        <v>683</v>
      </c>
      <c r="D4190" s="97" t="s">
        <v>685</v>
      </c>
      <c r="E4190" s="94"/>
      <c r="F4190" s="94"/>
      <c r="G4190" s="94">
        <v>100</v>
      </c>
      <c r="H4190" s="79"/>
    </row>
    <row r="4191" spans="1:8" ht="31.5" outlineLevel="1">
      <c r="A4191" s="98" t="s">
        <v>404</v>
      </c>
      <c r="B4191" s="99" t="s">
        <v>642</v>
      </c>
      <c r="C4191" s="97" t="s">
        <v>685</v>
      </c>
      <c r="D4191" s="97" t="s">
        <v>686</v>
      </c>
      <c r="E4191" s="94"/>
      <c r="F4191" s="94"/>
      <c r="G4191" s="94">
        <v>100</v>
      </c>
      <c r="H4191" s="79"/>
    </row>
    <row r="4192" spans="1:8" ht="47.25" outlineLevel="1">
      <c r="A4192" s="100">
        <v>3</v>
      </c>
      <c r="B4192" s="101" t="s">
        <v>313</v>
      </c>
      <c r="C4192" s="97"/>
      <c r="D4192" s="97"/>
      <c r="E4192" s="94"/>
      <c r="F4192" s="94"/>
      <c r="G4192" s="94"/>
      <c r="H4192" s="79"/>
    </row>
    <row r="4193" spans="1:8" ht="31.5" outlineLevel="1">
      <c r="A4193" s="98" t="s">
        <v>441</v>
      </c>
      <c r="B4193" s="99" t="s">
        <v>314</v>
      </c>
      <c r="C4193" s="97" t="s">
        <v>686</v>
      </c>
      <c r="D4193" s="97" t="s">
        <v>685</v>
      </c>
      <c r="E4193" s="94"/>
      <c r="F4193" s="94"/>
      <c r="G4193" s="94">
        <v>100</v>
      </c>
      <c r="H4193" s="79"/>
    </row>
    <row r="4194" spans="1:8" outlineLevel="1">
      <c r="A4194" s="98" t="s">
        <v>359</v>
      </c>
      <c r="B4194" s="99" t="s">
        <v>315</v>
      </c>
      <c r="C4194" s="97" t="s">
        <v>686</v>
      </c>
      <c r="D4194" s="97" t="s">
        <v>687</v>
      </c>
      <c r="E4194" s="94"/>
      <c r="F4194" s="94"/>
      <c r="G4194" s="94">
        <v>100</v>
      </c>
      <c r="H4194" s="79"/>
    </row>
    <row r="4195" spans="1:8" outlineLevel="1">
      <c r="A4195" s="98" t="s">
        <v>361</v>
      </c>
      <c r="B4195" s="99" t="s">
        <v>316</v>
      </c>
      <c r="C4195" s="97" t="s">
        <v>687</v>
      </c>
      <c r="D4195" s="97" t="s">
        <v>688</v>
      </c>
      <c r="E4195" s="94"/>
      <c r="F4195" s="94"/>
      <c r="G4195" s="94">
        <v>100</v>
      </c>
      <c r="H4195" s="79"/>
    </row>
    <row r="4196" spans="1:8" outlineLevel="1">
      <c r="A4196" s="98" t="s">
        <v>317</v>
      </c>
      <c r="B4196" s="99" t="s">
        <v>318</v>
      </c>
      <c r="C4196" s="97" t="s">
        <v>688</v>
      </c>
      <c r="D4196" s="97" t="s">
        <v>689</v>
      </c>
      <c r="E4196" s="94"/>
      <c r="F4196" s="94"/>
      <c r="G4196" s="94">
        <v>100</v>
      </c>
      <c r="H4196" s="79"/>
    </row>
    <row r="4197" spans="1:8" outlineLevel="1">
      <c r="A4197" s="98" t="s">
        <v>319</v>
      </c>
      <c r="B4197" s="99" t="s">
        <v>320</v>
      </c>
      <c r="C4197" s="97" t="s">
        <v>2067</v>
      </c>
      <c r="D4197" s="97" t="s">
        <v>690</v>
      </c>
      <c r="E4197" s="94"/>
      <c r="F4197" s="94"/>
      <c r="G4197" s="94">
        <v>100</v>
      </c>
      <c r="H4197" s="79"/>
    </row>
    <row r="4198" spans="1:8" outlineLevel="1">
      <c r="A4198" s="100">
        <v>4</v>
      </c>
      <c r="B4198" s="101" t="s">
        <v>623</v>
      </c>
      <c r="C4198" s="97"/>
      <c r="D4198" s="97"/>
      <c r="E4198" s="94"/>
      <c r="F4198" s="94"/>
      <c r="G4198" s="94"/>
      <c r="H4198" s="79"/>
    </row>
    <row r="4199" spans="1:8" ht="31.5" outlineLevel="1">
      <c r="A4199" s="97" t="s">
        <v>406</v>
      </c>
      <c r="B4199" s="236" t="s">
        <v>321</v>
      </c>
      <c r="C4199" s="97" t="s">
        <v>690</v>
      </c>
      <c r="D4199" s="97" t="s">
        <v>690</v>
      </c>
      <c r="E4199" s="94"/>
      <c r="F4199" s="94"/>
      <c r="G4199" s="94">
        <v>100</v>
      </c>
      <c r="H4199" s="79"/>
    </row>
    <row r="4200" spans="1:8" ht="63" outlineLevel="1">
      <c r="A4200" s="97" t="s">
        <v>407</v>
      </c>
      <c r="B4200" s="236" t="s">
        <v>621</v>
      </c>
      <c r="C4200" s="97" t="s">
        <v>690</v>
      </c>
      <c r="D4200" s="97" t="s">
        <v>691</v>
      </c>
      <c r="E4200" s="94"/>
      <c r="F4200" s="94"/>
      <c r="G4200" s="94">
        <v>100</v>
      </c>
      <c r="H4200" s="79"/>
    </row>
    <row r="4201" spans="1:8" ht="31.5" outlineLevel="1">
      <c r="A4201" s="97" t="s">
        <v>408</v>
      </c>
      <c r="B4201" s="236" t="s">
        <v>764</v>
      </c>
      <c r="C4201" s="97" t="s">
        <v>690</v>
      </c>
      <c r="D4201" s="97" t="s">
        <v>691</v>
      </c>
      <c r="E4201" s="94"/>
      <c r="F4201" s="94"/>
      <c r="G4201" s="94">
        <v>100</v>
      </c>
      <c r="H4201" s="79"/>
    </row>
    <row r="4202" spans="1:8" ht="31.5" outlineLevel="1">
      <c r="A4202" s="97" t="s">
        <v>222</v>
      </c>
      <c r="B4202" s="236" t="s">
        <v>765</v>
      </c>
      <c r="C4202" s="97" t="s">
        <v>691</v>
      </c>
      <c r="D4202" s="97" t="s">
        <v>692</v>
      </c>
      <c r="E4202" s="94"/>
      <c r="F4202" s="94"/>
      <c r="G4202" s="94">
        <v>100</v>
      </c>
      <c r="H4202" s="79"/>
    </row>
    <row r="4203" spans="1:8" ht="15" customHeight="1" outlineLevel="1">
      <c r="G4203" s="154" t="s">
        <v>2014</v>
      </c>
      <c r="H4203" s="154" t="s">
        <v>378</v>
      </c>
    </row>
    <row r="4204" spans="1:8" ht="15" customHeight="1" outlineLevel="1">
      <c r="H4204" s="154" t="s">
        <v>709</v>
      </c>
    </row>
    <row r="4205" spans="1:8" ht="15" customHeight="1" outlineLevel="1">
      <c r="H4205" s="154" t="s">
        <v>266</v>
      </c>
    </row>
    <row r="4206" spans="1:8" ht="15" customHeight="1" outlineLevel="1">
      <c r="H4206" s="154"/>
    </row>
    <row r="4207" spans="1:8" ht="15" customHeight="1" outlineLevel="1">
      <c r="A4207" s="742" t="s">
        <v>628</v>
      </c>
      <c r="B4207" s="742"/>
      <c r="C4207" s="742"/>
      <c r="D4207" s="742"/>
      <c r="E4207" s="742"/>
      <c r="F4207" s="742"/>
      <c r="G4207" s="742"/>
      <c r="H4207" s="742"/>
    </row>
    <row r="4208" spans="1:8" ht="15" customHeight="1" outlineLevel="1">
      <c r="A4208" s="742" t="s">
        <v>455</v>
      </c>
      <c r="B4208" s="742"/>
      <c r="C4208" s="742"/>
      <c r="D4208" s="742"/>
      <c r="E4208" s="742"/>
      <c r="F4208" s="742"/>
      <c r="G4208" s="742"/>
      <c r="H4208" s="742"/>
    </row>
    <row r="4209" spans="1:8" ht="15" customHeight="1" outlineLevel="1">
      <c r="H4209" s="154" t="s">
        <v>322</v>
      </c>
    </row>
    <row r="4210" spans="1:8" ht="15" customHeight="1" outlineLevel="1">
      <c r="H4210" s="154" t="s">
        <v>323</v>
      </c>
    </row>
    <row r="4211" spans="1:8" ht="15" customHeight="1" outlineLevel="1">
      <c r="H4211" s="154" t="s">
        <v>324</v>
      </c>
    </row>
    <row r="4212" spans="1:8" ht="15" customHeight="1" outlineLevel="1">
      <c r="H4212" s="230" t="s">
        <v>325</v>
      </c>
    </row>
    <row r="4213" spans="1:8" ht="15" customHeight="1" outlineLevel="1">
      <c r="H4213" s="154" t="s">
        <v>2331</v>
      </c>
    </row>
    <row r="4214" spans="1:8" ht="15" customHeight="1" outlineLevel="1">
      <c r="H4214" s="154" t="s">
        <v>261</v>
      </c>
    </row>
    <row r="4215" spans="1:8" ht="15" customHeight="1" outlineLevel="1">
      <c r="A4215" s="86"/>
    </row>
    <row r="4216" spans="1:8" ht="15" customHeight="1" outlineLevel="1">
      <c r="A4216" s="748" t="s">
        <v>2071</v>
      </c>
      <c r="B4216" s="749"/>
      <c r="C4216" s="749"/>
      <c r="D4216" s="749"/>
      <c r="E4216" s="749"/>
      <c r="F4216" s="749"/>
      <c r="G4216" s="749"/>
      <c r="H4216" s="749"/>
    </row>
    <row r="4217" spans="1:8" ht="15" customHeight="1" outlineLevel="1">
      <c r="A4217" s="745"/>
      <c r="B4217" s="745"/>
      <c r="C4217" s="745"/>
      <c r="D4217" s="745"/>
      <c r="E4217" s="745"/>
      <c r="F4217" s="745"/>
      <c r="G4217" s="745"/>
      <c r="H4217" s="745"/>
    </row>
    <row r="4218" spans="1:8" ht="15" customHeight="1" outlineLevel="1">
      <c r="A4218" s="746" t="s">
        <v>2332</v>
      </c>
      <c r="B4218" s="746"/>
      <c r="C4218" s="746"/>
      <c r="D4218" s="746"/>
      <c r="E4218" s="746"/>
      <c r="F4218" s="746"/>
      <c r="G4218" s="746"/>
      <c r="H4218" s="746"/>
    </row>
    <row r="4219" spans="1:8" ht="15" customHeight="1" outlineLevel="1" thickBot="1">
      <c r="A4219" s="87"/>
      <c r="B4219" s="666"/>
      <c r="C4219" s="231"/>
      <c r="D4219" s="231"/>
      <c r="E4219" s="231"/>
      <c r="F4219" s="231"/>
      <c r="G4219" s="231"/>
      <c r="H4219" s="231"/>
    </row>
    <row r="4220" spans="1:8" ht="15" customHeight="1" outlineLevel="1">
      <c r="A4220" s="750" t="s">
        <v>397</v>
      </c>
      <c r="B4220" s="753" t="s">
        <v>649</v>
      </c>
      <c r="C4220" s="756" t="s">
        <v>719</v>
      </c>
      <c r="D4220" s="756"/>
      <c r="E4220" s="756"/>
      <c r="F4220" s="756"/>
      <c r="G4220" s="757" t="s">
        <v>629</v>
      </c>
      <c r="H4220" s="759" t="s">
        <v>630</v>
      </c>
    </row>
    <row r="4221" spans="1:8" ht="15" customHeight="1" outlineLevel="1">
      <c r="A4221" s="751"/>
      <c r="B4221" s="754"/>
      <c r="C4221" s="704"/>
      <c r="D4221" s="704"/>
      <c r="E4221" s="704"/>
      <c r="F4221" s="704"/>
      <c r="G4221" s="703"/>
      <c r="H4221" s="760"/>
    </row>
    <row r="4222" spans="1:8" ht="15" customHeight="1" outlineLevel="1" thickBot="1">
      <c r="A4222" s="752"/>
      <c r="B4222" s="755"/>
      <c r="C4222" s="88" t="s">
        <v>631</v>
      </c>
      <c r="D4222" s="88" t="s">
        <v>632</v>
      </c>
      <c r="E4222" s="88" t="s">
        <v>631</v>
      </c>
      <c r="F4222" s="88" t="s">
        <v>632</v>
      </c>
      <c r="G4222" s="758"/>
      <c r="H4222" s="761"/>
    </row>
    <row r="4223" spans="1:8" ht="15" customHeight="1" outlineLevel="1">
      <c r="A4223" s="89">
        <v>1</v>
      </c>
      <c r="B4223" s="604">
        <v>2</v>
      </c>
      <c r="C4223" s="90">
        <v>3</v>
      </c>
      <c r="D4223" s="90">
        <v>4</v>
      </c>
      <c r="E4223" s="90"/>
      <c r="F4223" s="90"/>
      <c r="G4223" s="91">
        <v>5</v>
      </c>
      <c r="H4223" s="604">
        <v>6</v>
      </c>
    </row>
    <row r="4224" spans="1:8" outlineLevel="1">
      <c r="A4224" s="89">
        <v>1</v>
      </c>
      <c r="B4224" s="92" t="s">
        <v>598</v>
      </c>
      <c r="C4224" s="90"/>
      <c r="D4224" s="90"/>
      <c r="E4224" s="94"/>
      <c r="F4224" s="94"/>
      <c r="G4224" s="95"/>
      <c r="H4224" s="663"/>
    </row>
    <row r="4225" spans="1:8" outlineLevel="1">
      <c r="A4225" s="96" t="s">
        <v>399</v>
      </c>
      <c r="B4225" s="237" t="s">
        <v>599</v>
      </c>
      <c r="C4225" s="97" t="s">
        <v>7</v>
      </c>
      <c r="D4225" s="97" t="s">
        <v>167</v>
      </c>
      <c r="E4225" s="94"/>
      <c r="F4225" s="94"/>
      <c r="G4225" s="94">
        <v>100</v>
      </c>
      <c r="H4225" s="79"/>
    </row>
    <row r="4226" spans="1:8" outlineLevel="1">
      <c r="A4226" s="97" t="s">
        <v>400</v>
      </c>
      <c r="B4226" s="236" t="s">
        <v>329</v>
      </c>
      <c r="C4226" s="97" t="s">
        <v>168</v>
      </c>
      <c r="D4226" s="97" t="s">
        <v>169</v>
      </c>
      <c r="E4226" s="94"/>
      <c r="F4226" s="94"/>
      <c r="G4226" s="94">
        <v>100</v>
      </c>
      <c r="H4226" s="79"/>
    </row>
    <row r="4227" spans="1:8" ht="31.5" outlineLevel="1">
      <c r="A4227" s="97" t="s">
        <v>411</v>
      </c>
      <c r="B4227" s="236" t="s">
        <v>730</v>
      </c>
      <c r="C4227" s="97" t="s">
        <v>170</v>
      </c>
      <c r="D4227" s="97" t="s">
        <v>171</v>
      </c>
      <c r="E4227" s="94"/>
      <c r="F4227" s="94"/>
      <c r="G4227" s="94">
        <v>100</v>
      </c>
      <c r="H4227" s="79"/>
    </row>
    <row r="4228" spans="1:8" ht="63" outlineLevel="1">
      <c r="A4228" s="98" t="s">
        <v>422</v>
      </c>
      <c r="B4228" s="99" t="s">
        <v>731</v>
      </c>
      <c r="C4228" s="97" t="s">
        <v>172</v>
      </c>
      <c r="D4228" s="97" t="s">
        <v>173</v>
      </c>
      <c r="E4228" s="94"/>
      <c r="F4228" s="94"/>
      <c r="G4228" s="94">
        <v>100</v>
      </c>
      <c r="H4228" s="79"/>
    </row>
    <row r="4229" spans="1:8" ht="31.5" outlineLevel="1">
      <c r="A4229" s="98" t="s">
        <v>732</v>
      </c>
      <c r="B4229" s="99" t="s">
        <v>733</v>
      </c>
      <c r="C4229" s="97" t="s">
        <v>174</v>
      </c>
      <c r="D4229" s="97" t="s">
        <v>175</v>
      </c>
      <c r="E4229" s="94"/>
      <c r="F4229" s="94"/>
      <c r="G4229" s="94">
        <v>100</v>
      </c>
      <c r="H4229" s="79"/>
    </row>
    <row r="4230" spans="1:8" outlineLevel="1">
      <c r="A4230" s="98" t="s">
        <v>734</v>
      </c>
      <c r="B4230" s="99" t="s">
        <v>735</v>
      </c>
      <c r="C4230" s="97" t="s">
        <v>170</v>
      </c>
      <c r="D4230" s="97" t="s">
        <v>174</v>
      </c>
      <c r="E4230" s="94"/>
      <c r="F4230" s="94"/>
      <c r="G4230" s="94">
        <v>100</v>
      </c>
      <c r="H4230" s="79"/>
    </row>
    <row r="4231" spans="1:8" outlineLevel="1">
      <c r="A4231" s="100">
        <v>2</v>
      </c>
      <c r="B4231" s="101" t="s">
        <v>440</v>
      </c>
      <c r="C4231" s="97"/>
      <c r="D4231" s="97"/>
      <c r="E4231" s="94"/>
      <c r="F4231" s="94"/>
      <c r="G4231" s="94"/>
      <c r="H4231" s="79"/>
    </row>
    <row r="4232" spans="1:8" ht="31.5" outlineLevel="1">
      <c r="A4232" s="98" t="s">
        <v>402</v>
      </c>
      <c r="B4232" s="99" t="s">
        <v>736</v>
      </c>
      <c r="C4232" s="97" t="s">
        <v>683</v>
      </c>
      <c r="D4232" s="97" t="s">
        <v>684</v>
      </c>
      <c r="E4232" s="94"/>
      <c r="F4232" s="94"/>
      <c r="G4232" s="94">
        <v>100</v>
      </c>
      <c r="H4232" s="79"/>
    </row>
    <row r="4233" spans="1:8" ht="63" outlineLevel="1">
      <c r="A4233" s="98" t="s">
        <v>403</v>
      </c>
      <c r="B4233" s="99" t="s">
        <v>641</v>
      </c>
      <c r="C4233" s="97" t="s">
        <v>683</v>
      </c>
      <c r="D4233" s="97" t="s">
        <v>685</v>
      </c>
      <c r="E4233" s="94"/>
      <c r="F4233" s="94"/>
      <c r="G4233" s="94">
        <v>100</v>
      </c>
      <c r="H4233" s="79"/>
    </row>
    <row r="4234" spans="1:8" ht="31.5" outlineLevel="1">
      <c r="A4234" s="98" t="s">
        <v>404</v>
      </c>
      <c r="B4234" s="99" t="s">
        <v>642</v>
      </c>
      <c r="C4234" s="97" t="s">
        <v>685</v>
      </c>
      <c r="D4234" s="97" t="s">
        <v>686</v>
      </c>
      <c r="E4234" s="94"/>
      <c r="F4234" s="94"/>
      <c r="G4234" s="94">
        <v>100</v>
      </c>
      <c r="H4234" s="79"/>
    </row>
    <row r="4235" spans="1:8" ht="47.25" outlineLevel="1">
      <c r="A4235" s="100">
        <v>3</v>
      </c>
      <c r="B4235" s="101" t="s">
        <v>313</v>
      </c>
      <c r="C4235" s="97"/>
      <c r="D4235" s="97"/>
      <c r="E4235" s="94"/>
      <c r="F4235" s="94"/>
      <c r="G4235" s="94"/>
      <c r="H4235" s="79"/>
    </row>
    <row r="4236" spans="1:8" ht="31.5" outlineLevel="1">
      <c r="A4236" s="98" t="s">
        <v>441</v>
      </c>
      <c r="B4236" s="99" t="s">
        <v>314</v>
      </c>
      <c r="C4236" s="97" t="s">
        <v>686</v>
      </c>
      <c r="D4236" s="97" t="s">
        <v>685</v>
      </c>
      <c r="E4236" s="94"/>
      <c r="F4236" s="94"/>
      <c r="G4236" s="94">
        <v>100</v>
      </c>
      <c r="H4236" s="79"/>
    </row>
    <row r="4237" spans="1:8" outlineLevel="1">
      <c r="A4237" s="98" t="s">
        <v>359</v>
      </c>
      <c r="B4237" s="99" t="s">
        <v>315</v>
      </c>
      <c r="C4237" s="97" t="s">
        <v>686</v>
      </c>
      <c r="D4237" s="97" t="s">
        <v>687</v>
      </c>
      <c r="E4237" s="94"/>
      <c r="F4237" s="94"/>
      <c r="G4237" s="94">
        <v>100</v>
      </c>
      <c r="H4237" s="79"/>
    </row>
    <row r="4238" spans="1:8" outlineLevel="1">
      <c r="A4238" s="98" t="s">
        <v>361</v>
      </c>
      <c r="B4238" s="99" t="s">
        <v>316</v>
      </c>
      <c r="C4238" s="97" t="s">
        <v>687</v>
      </c>
      <c r="D4238" s="97" t="s">
        <v>688</v>
      </c>
      <c r="E4238" s="94"/>
      <c r="F4238" s="94"/>
      <c r="G4238" s="94">
        <v>100</v>
      </c>
      <c r="H4238" s="79"/>
    </row>
    <row r="4239" spans="1:8" outlineLevel="1">
      <c r="A4239" s="98" t="s">
        <v>317</v>
      </c>
      <c r="B4239" s="99" t="s">
        <v>318</v>
      </c>
      <c r="C4239" s="97" t="s">
        <v>688</v>
      </c>
      <c r="D4239" s="97" t="s">
        <v>689</v>
      </c>
      <c r="E4239" s="94"/>
      <c r="F4239" s="94"/>
      <c r="G4239" s="94">
        <v>100</v>
      </c>
      <c r="H4239" s="79"/>
    </row>
    <row r="4240" spans="1:8" outlineLevel="1">
      <c r="A4240" s="98" t="s">
        <v>319</v>
      </c>
      <c r="B4240" s="99" t="s">
        <v>320</v>
      </c>
      <c r="C4240" s="97" t="s">
        <v>2067</v>
      </c>
      <c r="D4240" s="97" t="s">
        <v>690</v>
      </c>
      <c r="E4240" s="94"/>
      <c r="F4240" s="94"/>
      <c r="G4240" s="94">
        <v>100</v>
      </c>
      <c r="H4240" s="79"/>
    </row>
    <row r="4241" spans="1:8" outlineLevel="1">
      <c r="A4241" s="100">
        <v>4</v>
      </c>
      <c r="B4241" s="101" t="s">
        <v>623</v>
      </c>
      <c r="C4241" s="97"/>
      <c r="D4241" s="97"/>
      <c r="E4241" s="94"/>
      <c r="F4241" s="94"/>
      <c r="G4241" s="94"/>
      <c r="H4241" s="79"/>
    </row>
    <row r="4242" spans="1:8" ht="31.5" outlineLevel="1">
      <c r="A4242" s="97" t="s">
        <v>406</v>
      </c>
      <c r="B4242" s="236" t="s">
        <v>321</v>
      </c>
      <c r="C4242" s="97" t="s">
        <v>690</v>
      </c>
      <c r="D4242" s="97" t="s">
        <v>690</v>
      </c>
      <c r="E4242" s="94"/>
      <c r="F4242" s="94"/>
      <c r="G4242" s="94">
        <v>100</v>
      </c>
      <c r="H4242" s="79"/>
    </row>
    <row r="4243" spans="1:8" ht="63" outlineLevel="1">
      <c r="A4243" s="97" t="s">
        <v>407</v>
      </c>
      <c r="B4243" s="236" t="s">
        <v>621</v>
      </c>
      <c r="C4243" s="97" t="s">
        <v>690</v>
      </c>
      <c r="D4243" s="97" t="s">
        <v>691</v>
      </c>
      <c r="E4243" s="94"/>
      <c r="F4243" s="94"/>
      <c r="G4243" s="94">
        <v>100</v>
      </c>
      <c r="H4243" s="79"/>
    </row>
    <row r="4244" spans="1:8" ht="31.5" outlineLevel="1">
      <c r="A4244" s="97" t="s">
        <v>408</v>
      </c>
      <c r="B4244" s="236" t="s">
        <v>764</v>
      </c>
      <c r="C4244" s="97" t="s">
        <v>690</v>
      </c>
      <c r="D4244" s="97" t="s">
        <v>691</v>
      </c>
      <c r="E4244" s="94"/>
      <c r="F4244" s="94"/>
      <c r="G4244" s="94">
        <v>100</v>
      </c>
      <c r="H4244" s="79"/>
    </row>
    <row r="4245" spans="1:8" ht="31.5" outlineLevel="1">
      <c r="A4245" s="97" t="s">
        <v>222</v>
      </c>
      <c r="B4245" s="236" t="s">
        <v>765</v>
      </c>
      <c r="C4245" s="97" t="s">
        <v>691</v>
      </c>
      <c r="D4245" s="97" t="s">
        <v>692</v>
      </c>
      <c r="E4245" s="94"/>
      <c r="F4245" s="94"/>
      <c r="G4245" s="94">
        <v>100</v>
      </c>
      <c r="H4245" s="79"/>
    </row>
    <row r="4246" spans="1:8" outlineLevel="1">
      <c r="A4246" s="263"/>
      <c r="B4246" s="264"/>
      <c r="C4246" s="263"/>
      <c r="D4246" s="263"/>
      <c r="E4246" s="83"/>
      <c r="F4246" s="83"/>
      <c r="G4246" s="272" t="s">
        <v>2156</v>
      </c>
      <c r="H4246" s="154" t="s">
        <v>378</v>
      </c>
    </row>
    <row r="4247" spans="1:8" outlineLevel="1">
      <c r="H4247" s="154" t="s">
        <v>709</v>
      </c>
    </row>
    <row r="4248" spans="1:8" outlineLevel="1">
      <c r="H4248" s="154" t="s">
        <v>266</v>
      </c>
    </row>
    <row r="4249" spans="1:8" outlineLevel="1">
      <c r="H4249" s="154"/>
    </row>
    <row r="4250" spans="1:8" outlineLevel="1">
      <c r="A4250" s="742" t="s">
        <v>628</v>
      </c>
      <c r="B4250" s="742"/>
      <c r="C4250" s="742"/>
      <c r="D4250" s="742"/>
      <c r="E4250" s="742"/>
      <c r="F4250" s="742"/>
      <c r="G4250" s="742"/>
      <c r="H4250" s="742"/>
    </row>
    <row r="4251" spans="1:8" outlineLevel="1">
      <c r="A4251" s="742" t="s">
        <v>455</v>
      </c>
      <c r="B4251" s="742"/>
      <c r="C4251" s="742"/>
      <c r="D4251" s="742"/>
      <c r="E4251" s="742"/>
      <c r="F4251" s="742"/>
      <c r="G4251" s="742"/>
      <c r="H4251" s="742"/>
    </row>
    <row r="4252" spans="1:8" outlineLevel="1">
      <c r="H4252" s="154" t="s">
        <v>322</v>
      </c>
    </row>
    <row r="4253" spans="1:8" outlineLevel="1">
      <c r="H4253" s="154" t="s">
        <v>323</v>
      </c>
    </row>
    <row r="4254" spans="1:8" outlineLevel="1">
      <c r="H4254" s="154" t="s">
        <v>324</v>
      </c>
    </row>
    <row r="4255" spans="1:8" outlineLevel="1">
      <c r="H4255" s="230" t="s">
        <v>325</v>
      </c>
    </row>
    <row r="4256" spans="1:8" outlineLevel="1">
      <c r="H4256" s="154" t="s">
        <v>2331</v>
      </c>
    </row>
    <row r="4257" spans="1:8" outlineLevel="1">
      <c r="H4257" s="154" t="s">
        <v>261</v>
      </c>
    </row>
    <row r="4258" spans="1:8" outlineLevel="1">
      <c r="A4258" s="762" t="s">
        <v>2289</v>
      </c>
      <c r="B4258" s="763"/>
      <c r="C4258" s="763"/>
      <c r="D4258" s="763"/>
      <c r="E4258" s="763"/>
      <c r="F4258" s="763"/>
      <c r="G4258" s="763"/>
      <c r="H4258" s="763"/>
    </row>
    <row r="4259" spans="1:8" outlineLevel="1">
      <c r="A4259" s="745"/>
      <c r="B4259" s="745"/>
      <c r="C4259" s="745"/>
      <c r="D4259" s="745"/>
      <c r="E4259" s="745"/>
      <c r="F4259" s="745"/>
      <c r="G4259" s="745"/>
      <c r="H4259" s="745"/>
    </row>
    <row r="4260" spans="1:8" outlineLevel="1">
      <c r="A4260" s="746" t="s">
        <v>2332</v>
      </c>
      <c r="B4260" s="746"/>
      <c r="C4260" s="746"/>
      <c r="D4260" s="746"/>
      <c r="E4260" s="746"/>
      <c r="F4260" s="746"/>
      <c r="G4260" s="746"/>
      <c r="H4260" s="746"/>
    </row>
    <row r="4261" spans="1:8" ht="16.5" outlineLevel="1" thickBot="1">
      <c r="A4261" s="87"/>
      <c r="B4261" s="666"/>
      <c r="C4261" s="231"/>
      <c r="D4261" s="231"/>
      <c r="E4261" s="231"/>
      <c r="F4261" s="231"/>
      <c r="G4261" s="231"/>
      <c r="H4261" s="231"/>
    </row>
    <row r="4262" spans="1:8" outlineLevel="1">
      <c r="A4262" s="750" t="s">
        <v>397</v>
      </c>
      <c r="B4262" s="753" t="s">
        <v>649</v>
      </c>
      <c r="C4262" s="756" t="s">
        <v>719</v>
      </c>
      <c r="D4262" s="756"/>
      <c r="E4262" s="756"/>
      <c r="F4262" s="756"/>
      <c r="G4262" s="757" t="s">
        <v>629</v>
      </c>
      <c r="H4262" s="759" t="s">
        <v>630</v>
      </c>
    </row>
    <row r="4263" spans="1:8" outlineLevel="1">
      <c r="A4263" s="751"/>
      <c r="B4263" s="754"/>
      <c r="C4263" s="704"/>
      <c r="D4263" s="704"/>
      <c r="E4263" s="704"/>
      <c r="F4263" s="704"/>
      <c r="G4263" s="703"/>
      <c r="H4263" s="760"/>
    </row>
    <row r="4264" spans="1:8" ht="32.25" outlineLevel="1" thickBot="1">
      <c r="A4264" s="752"/>
      <c r="B4264" s="755"/>
      <c r="C4264" s="88" t="s">
        <v>631</v>
      </c>
      <c r="D4264" s="88" t="s">
        <v>632</v>
      </c>
      <c r="E4264" s="88" t="s">
        <v>631</v>
      </c>
      <c r="F4264" s="88" t="s">
        <v>632</v>
      </c>
      <c r="G4264" s="758"/>
      <c r="H4264" s="761"/>
    </row>
    <row r="4265" spans="1:8" outlineLevel="1">
      <c r="A4265" s="89">
        <v>1</v>
      </c>
      <c r="B4265" s="604">
        <v>2</v>
      </c>
      <c r="C4265" s="90">
        <v>3</v>
      </c>
      <c r="D4265" s="90">
        <v>4</v>
      </c>
      <c r="E4265" s="90"/>
      <c r="F4265" s="90"/>
      <c r="G4265" s="91">
        <v>5</v>
      </c>
      <c r="H4265" s="604">
        <v>6</v>
      </c>
    </row>
    <row r="4266" spans="1:8" outlineLevel="1">
      <c r="A4266" s="89">
        <v>1</v>
      </c>
      <c r="B4266" s="92" t="s">
        <v>598</v>
      </c>
      <c r="C4266" s="90"/>
      <c r="D4266" s="90"/>
      <c r="E4266" s="94"/>
      <c r="F4266" s="94"/>
      <c r="G4266" s="95"/>
      <c r="H4266" s="663"/>
    </row>
    <row r="4267" spans="1:8" outlineLevel="1">
      <c r="A4267" s="96" t="s">
        <v>399</v>
      </c>
      <c r="B4267" s="237" t="s">
        <v>599</v>
      </c>
      <c r="C4267" s="97" t="s">
        <v>46</v>
      </c>
      <c r="D4267" s="97" t="s">
        <v>2098</v>
      </c>
      <c r="E4267" s="94"/>
      <c r="F4267" s="94"/>
      <c r="G4267" s="94"/>
      <c r="H4267" s="79"/>
    </row>
    <row r="4268" spans="1:8" outlineLevel="1">
      <c r="A4268" s="97" t="s">
        <v>400</v>
      </c>
      <c r="B4268" s="236" t="s">
        <v>329</v>
      </c>
      <c r="C4268" s="97" t="s">
        <v>2099</v>
      </c>
      <c r="D4268" s="97" t="s">
        <v>2100</v>
      </c>
      <c r="E4268" s="94"/>
      <c r="F4268" s="94"/>
      <c r="G4268" s="94"/>
      <c r="H4268" s="79"/>
    </row>
    <row r="4269" spans="1:8" ht="31.5" outlineLevel="1">
      <c r="A4269" s="97" t="s">
        <v>411</v>
      </c>
      <c r="B4269" s="236" t="s">
        <v>730</v>
      </c>
      <c r="C4269" s="97" t="s">
        <v>2097</v>
      </c>
      <c r="D4269" s="97" t="s">
        <v>2101</v>
      </c>
      <c r="E4269" s="94"/>
      <c r="F4269" s="94"/>
      <c r="G4269" s="94"/>
      <c r="H4269" s="79"/>
    </row>
    <row r="4270" spans="1:8" ht="63" outlineLevel="1">
      <c r="A4270" s="98" t="s">
        <v>422</v>
      </c>
      <c r="B4270" s="99" t="s">
        <v>731</v>
      </c>
      <c r="C4270" s="97" t="s">
        <v>2102</v>
      </c>
      <c r="D4270" s="97" t="s">
        <v>2103</v>
      </c>
      <c r="E4270" s="94"/>
      <c r="F4270" s="94"/>
      <c r="G4270" s="94"/>
      <c r="H4270" s="79"/>
    </row>
    <row r="4271" spans="1:8" ht="31.5" outlineLevel="1">
      <c r="A4271" s="98" t="s">
        <v>732</v>
      </c>
      <c r="B4271" s="99" t="s">
        <v>733</v>
      </c>
      <c r="C4271" s="97" t="s">
        <v>46</v>
      </c>
      <c r="D4271" s="97" t="s">
        <v>45</v>
      </c>
      <c r="E4271" s="94"/>
      <c r="F4271" s="94"/>
      <c r="G4271" s="94"/>
      <c r="H4271" s="79"/>
    </row>
    <row r="4272" spans="1:8" outlineLevel="1">
      <c r="A4272" s="98" t="s">
        <v>734</v>
      </c>
      <c r="B4272" s="99" t="s">
        <v>735</v>
      </c>
      <c r="C4272" s="97" t="s">
        <v>681</v>
      </c>
      <c r="D4272" s="97" t="s">
        <v>46</v>
      </c>
      <c r="E4272" s="94"/>
      <c r="F4272" s="94"/>
      <c r="G4272" s="94"/>
      <c r="H4272" s="79"/>
    </row>
    <row r="4273" spans="1:8" outlineLevel="1">
      <c r="A4273" s="100">
        <v>2</v>
      </c>
      <c r="B4273" s="101" t="s">
        <v>440</v>
      </c>
      <c r="C4273" s="97"/>
      <c r="D4273" s="97"/>
      <c r="E4273" s="94"/>
      <c r="F4273" s="94"/>
      <c r="G4273" s="94"/>
      <c r="H4273" s="79"/>
    </row>
    <row r="4274" spans="1:8" ht="31.5" outlineLevel="1">
      <c r="A4274" s="98" t="s">
        <v>402</v>
      </c>
      <c r="B4274" s="99" t="s">
        <v>736</v>
      </c>
      <c r="C4274" s="97" t="s">
        <v>46</v>
      </c>
      <c r="D4274" s="97" t="s">
        <v>45</v>
      </c>
      <c r="E4274" s="94"/>
      <c r="F4274" s="94"/>
      <c r="G4274" s="94"/>
      <c r="H4274" s="79"/>
    </row>
    <row r="4275" spans="1:8" ht="63" outlineLevel="1">
      <c r="A4275" s="98" t="s">
        <v>403</v>
      </c>
      <c r="B4275" s="99" t="s">
        <v>641</v>
      </c>
      <c r="C4275" s="97" t="s">
        <v>46</v>
      </c>
      <c r="D4275" s="97" t="s">
        <v>47</v>
      </c>
      <c r="E4275" s="94"/>
      <c r="F4275" s="94"/>
      <c r="G4275" s="94"/>
      <c r="H4275" s="79"/>
    </row>
    <row r="4276" spans="1:8" ht="31.5" outlineLevel="1">
      <c r="A4276" s="98" t="s">
        <v>404</v>
      </c>
      <c r="B4276" s="99" t="s">
        <v>642</v>
      </c>
      <c r="C4276" s="97" t="s">
        <v>47</v>
      </c>
      <c r="D4276" s="97" t="s">
        <v>48</v>
      </c>
      <c r="E4276" s="94"/>
      <c r="F4276" s="94"/>
      <c r="G4276" s="94"/>
      <c r="H4276" s="79"/>
    </row>
    <row r="4277" spans="1:8" ht="47.25" outlineLevel="1">
      <c r="A4277" s="100">
        <v>3</v>
      </c>
      <c r="B4277" s="101" t="s">
        <v>313</v>
      </c>
      <c r="C4277" s="97"/>
      <c r="D4277" s="97"/>
      <c r="E4277" s="94"/>
      <c r="F4277" s="94"/>
      <c r="G4277" s="94"/>
      <c r="H4277" s="79"/>
    </row>
    <row r="4278" spans="1:8" ht="31.5" outlineLevel="1">
      <c r="A4278" s="98" t="s">
        <v>441</v>
      </c>
      <c r="B4278" s="99" t="s">
        <v>314</v>
      </c>
      <c r="C4278" s="97" t="s">
        <v>48</v>
      </c>
      <c r="D4278" s="97" t="s">
        <v>47</v>
      </c>
      <c r="E4278" s="94"/>
      <c r="F4278" s="94"/>
      <c r="G4278" s="94"/>
      <c r="H4278" s="79"/>
    </row>
    <row r="4279" spans="1:8" outlineLevel="1">
      <c r="A4279" s="98" t="s">
        <v>359</v>
      </c>
      <c r="B4279" s="99" t="s">
        <v>315</v>
      </c>
      <c r="C4279" s="97" t="s">
        <v>48</v>
      </c>
      <c r="D4279" s="97" t="s">
        <v>49</v>
      </c>
      <c r="E4279" s="94"/>
      <c r="F4279" s="94"/>
      <c r="G4279" s="94"/>
      <c r="H4279" s="79"/>
    </row>
    <row r="4280" spans="1:8" outlineLevel="1">
      <c r="A4280" s="98" t="s">
        <v>361</v>
      </c>
      <c r="B4280" s="99" t="s">
        <v>316</v>
      </c>
      <c r="C4280" s="97" t="s">
        <v>49</v>
      </c>
      <c r="D4280" s="97" t="s">
        <v>50</v>
      </c>
      <c r="E4280" s="94"/>
      <c r="F4280" s="94"/>
      <c r="G4280" s="94"/>
      <c r="H4280" s="79"/>
    </row>
    <row r="4281" spans="1:8" outlineLevel="1">
      <c r="A4281" s="98" t="s">
        <v>317</v>
      </c>
      <c r="B4281" s="99" t="s">
        <v>318</v>
      </c>
      <c r="C4281" s="97" t="s">
        <v>50</v>
      </c>
      <c r="D4281" s="97" t="s">
        <v>51</v>
      </c>
      <c r="E4281" s="94"/>
      <c r="F4281" s="94"/>
      <c r="G4281" s="94"/>
      <c r="H4281" s="79"/>
    </row>
    <row r="4282" spans="1:8" outlineLevel="1">
      <c r="A4282" s="98" t="s">
        <v>319</v>
      </c>
      <c r="B4282" s="99" t="s">
        <v>320</v>
      </c>
      <c r="C4282" s="97" t="s">
        <v>51</v>
      </c>
      <c r="D4282" s="97" t="s">
        <v>52</v>
      </c>
      <c r="E4282" s="94"/>
      <c r="F4282" s="94"/>
      <c r="G4282" s="94"/>
      <c r="H4282" s="79"/>
    </row>
    <row r="4283" spans="1:8" outlineLevel="1">
      <c r="A4283" s="100">
        <v>4</v>
      </c>
      <c r="B4283" s="101" t="s">
        <v>623</v>
      </c>
      <c r="C4283" s="97"/>
      <c r="D4283" s="97"/>
      <c r="E4283" s="94"/>
      <c r="F4283" s="94"/>
      <c r="G4283" s="94"/>
      <c r="H4283" s="79"/>
    </row>
    <row r="4284" spans="1:8" ht="31.5" outlineLevel="1">
      <c r="A4284" s="97" t="s">
        <v>406</v>
      </c>
      <c r="B4284" s="236" t="s">
        <v>321</v>
      </c>
      <c r="C4284" s="97" t="s">
        <v>52</v>
      </c>
      <c r="D4284" s="97" t="s">
        <v>52</v>
      </c>
      <c r="E4284" s="94"/>
      <c r="F4284" s="94"/>
      <c r="G4284" s="94"/>
      <c r="H4284" s="79"/>
    </row>
    <row r="4285" spans="1:8" ht="63" outlineLevel="1">
      <c r="A4285" s="97" t="s">
        <v>407</v>
      </c>
      <c r="B4285" s="236" t="s">
        <v>621</v>
      </c>
      <c r="C4285" s="97" t="s">
        <v>52</v>
      </c>
      <c r="D4285" s="97" t="s">
        <v>53</v>
      </c>
      <c r="E4285" s="94"/>
      <c r="F4285" s="94"/>
      <c r="G4285" s="94"/>
      <c r="H4285" s="79"/>
    </row>
    <row r="4286" spans="1:8" ht="31.5" outlineLevel="1">
      <c r="A4286" s="97" t="s">
        <v>408</v>
      </c>
      <c r="B4286" s="236" t="s">
        <v>764</v>
      </c>
      <c r="C4286" s="97" t="s">
        <v>52</v>
      </c>
      <c r="D4286" s="97" t="s">
        <v>53</v>
      </c>
      <c r="E4286" s="94"/>
      <c r="F4286" s="94"/>
      <c r="G4286" s="94"/>
      <c r="H4286" s="79"/>
    </row>
    <row r="4287" spans="1:8" ht="31.5" outlineLevel="1">
      <c r="A4287" s="97" t="s">
        <v>222</v>
      </c>
      <c r="B4287" s="236" t="s">
        <v>765</v>
      </c>
      <c r="C4287" s="97" t="s">
        <v>53</v>
      </c>
      <c r="D4287" s="97" t="s">
        <v>54</v>
      </c>
      <c r="E4287" s="94"/>
      <c r="F4287" s="94"/>
      <c r="G4287" s="94"/>
      <c r="H4287" s="79"/>
    </row>
    <row r="4288" spans="1:8" ht="15" customHeight="1" outlineLevel="1">
      <c r="G4288" s="154" t="s">
        <v>991</v>
      </c>
      <c r="H4288" s="154" t="s">
        <v>378</v>
      </c>
    </row>
    <row r="4289" spans="1:8" outlineLevel="1">
      <c r="H4289" s="154" t="s">
        <v>709</v>
      </c>
    </row>
    <row r="4290" spans="1:8" outlineLevel="1">
      <c r="H4290" s="154" t="s">
        <v>266</v>
      </c>
    </row>
    <row r="4291" spans="1:8" outlineLevel="1">
      <c r="H4291" s="154"/>
    </row>
    <row r="4292" spans="1:8" ht="15.75" customHeight="1" outlineLevel="1">
      <c r="A4292" s="742" t="s">
        <v>628</v>
      </c>
      <c r="B4292" s="742"/>
      <c r="C4292" s="742"/>
      <c r="D4292" s="742"/>
      <c r="E4292" s="742"/>
      <c r="F4292" s="742"/>
      <c r="G4292" s="742"/>
      <c r="H4292" s="742"/>
    </row>
    <row r="4293" spans="1:8" ht="15.75" customHeight="1" outlineLevel="1">
      <c r="A4293" s="742" t="s">
        <v>455</v>
      </c>
      <c r="B4293" s="742"/>
      <c r="C4293" s="742"/>
      <c r="D4293" s="742"/>
      <c r="E4293" s="742"/>
      <c r="F4293" s="742"/>
      <c r="G4293" s="742"/>
      <c r="H4293" s="742"/>
    </row>
    <row r="4294" spans="1:8" outlineLevel="1">
      <c r="H4294" s="154" t="s">
        <v>322</v>
      </c>
    </row>
    <row r="4295" spans="1:8" outlineLevel="1">
      <c r="H4295" s="154" t="s">
        <v>323</v>
      </c>
    </row>
    <row r="4296" spans="1:8" outlineLevel="1">
      <c r="H4296" s="154" t="s">
        <v>324</v>
      </c>
    </row>
    <row r="4297" spans="1:8" outlineLevel="1">
      <c r="H4297" s="230" t="s">
        <v>325</v>
      </c>
    </row>
    <row r="4298" spans="1:8" outlineLevel="1">
      <c r="H4298" s="154" t="s">
        <v>2331</v>
      </c>
    </row>
    <row r="4299" spans="1:8" outlineLevel="1">
      <c r="H4299" s="154" t="s">
        <v>261</v>
      </c>
    </row>
    <row r="4300" spans="1:8" ht="42" customHeight="1" outlineLevel="1">
      <c r="A4300" s="748" t="s">
        <v>1236</v>
      </c>
      <c r="B4300" s="749"/>
      <c r="C4300" s="749"/>
      <c r="D4300" s="749"/>
      <c r="E4300" s="749"/>
      <c r="F4300" s="749"/>
      <c r="G4300" s="749"/>
      <c r="H4300" s="749"/>
    </row>
    <row r="4301" spans="1:8" outlineLevel="1">
      <c r="A4301" s="745"/>
      <c r="B4301" s="745"/>
      <c r="C4301" s="745"/>
      <c r="D4301" s="745"/>
      <c r="E4301" s="745"/>
      <c r="F4301" s="745"/>
      <c r="G4301" s="745"/>
      <c r="H4301" s="745"/>
    </row>
    <row r="4302" spans="1:8" ht="15.75" customHeight="1" outlineLevel="1">
      <c r="A4302" s="746" t="s">
        <v>2332</v>
      </c>
      <c r="B4302" s="746"/>
      <c r="C4302" s="746"/>
      <c r="D4302" s="746"/>
      <c r="E4302" s="746"/>
      <c r="F4302" s="746"/>
      <c r="G4302" s="746"/>
      <c r="H4302" s="746"/>
    </row>
    <row r="4303" spans="1:8" ht="16.5" outlineLevel="1" thickBot="1">
      <c r="A4303" s="87"/>
      <c r="B4303" s="666"/>
      <c r="C4303" s="231"/>
      <c r="D4303" s="231"/>
      <c r="E4303" s="231"/>
      <c r="F4303" s="231"/>
      <c r="G4303" s="231"/>
      <c r="H4303" s="231"/>
    </row>
    <row r="4304" spans="1:8" ht="15.75" customHeight="1" outlineLevel="1">
      <c r="A4304" s="750" t="s">
        <v>397</v>
      </c>
      <c r="B4304" s="753" t="s">
        <v>649</v>
      </c>
      <c r="C4304" s="756" t="s">
        <v>719</v>
      </c>
      <c r="D4304" s="756"/>
      <c r="E4304" s="756"/>
      <c r="F4304" s="756"/>
      <c r="G4304" s="757" t="s">
        <v>629</v>
      </c>
      <c r="H4304" s="759" t="s">
        <v>630</v>
      </c>
    </row>
    <row r="4305" spans="1:8" outlineLevel="1">
      <c r="A4305" s="751"/>
      <c r="B4305" s="754"/>
      <c r="C4305" s="704"/>
      <c r="D4305" s="704"/>
      <c r="E4305" s="704"/>
      <c r="F4305" s="704"/>
      <c r="G4305" s="703"/>
      <c r="H4305" s="760"/>
    </row>
    <row r="4306" spans="1:8" ht="32.25" outlineLevel="1" thickBot="1">
      <c r="A4306" s="752"/>
      <c r="B4306" s="755"/>
      <c r="C4306" s="88" t="s">
        <v>631</v>
      </c>
      <c r="D4306" s="88" t="s">
        <v>632</v>
      </c>
      <c r="E4306" s="88" t="s">
        <v>631</v>
      </c>
      <c r="F4306" s="88" t="s">
        <v>632</v>
      </c>
      <c r="G4306" s="758"/>
      <c r="H4306" s="761"/>
    </row>
    <row r="4307" spans="1:8" outlineLevel="1">
      <c r="A4307" s="89">
        <v>1</v>
      </c>
      <c r="B4307" s="604">
        <v>2</v>
      </c>
      <c r="C4307" s="90">
        <v>3</v>
      </c>
      <c r="D4307" s="90">
        <v>4</v>
      </c>
      <c r="E4307" s="90"/>
      <c r="F4307" s="90"/>
      <c r="G4307" s="91">
        <v>5</v>
      </c>
      <c r="H4307" s="604">
        <v>6</v>
      </c>
    </row>
    <row r="4308" spans="1:8" outlineLevel="1">
      <c r="A4308" s="89">
        <v>1</v>
      </c>
      <c r="B4308" s="92" t="s">
        <v>598</v>
      </c>
      <c r="C4308" s="90"/>
      <c r="D4308" s="90"/>
      <c r="E4308" s="94"/>
      <c r="F4308" s="94"/>
      <c r="G4308" s="95"/>
      <c r="H4308" s="663"/>
    </row>
    <row r="4309" spans="1:8" outlineLevel="1">
      <c r="A4309" s="96" t="s">
        <v>399</v>
      </c>
      <c r="B4309" s="237" t="s">
        <v>599</v>
      </c>
      <c r="C4309" s="97" t="s">
        <v>129</v>
      </c>
      <c r="D4309" s="97" t="s">
        <v>571</v>
      </c>
      <c r="E4309" s="94"/>
      <c r="F4309" s="94"/>
      <c r="G4309" s="94"/>
      <c r="H4309" s="79"/>
    </row>
    <row r="4310" spans="1:8" outlineLevel="1">
      <c r="A4310" s="97" t="s">
        <v>400</v>
      </c>
      <c r="B4310" s="236" t="s">
        <v>329</v>
      </c>
      <c r="C4310" s="97" t="s">
        <v>572</v>
      </c>
      <c r="D4310" s="97" t="s">
        <v>573</v>
      </c>
      <c r="E4310" s="94"/>
      <c r="F4310" s="94"/>
      <c r="G4310" s="94"/>
      <c r="H4310" s="79"/>
    </row>
    <row r="4311" spans="1:8" ht="31.5" outlineLevel="1">
      <c r="A4311" s="97" t="s">
        <v>411</v>
      </c>
      <c r="B4311" s="236" t="s">
        <v>730</v>
      </c>
      <c r="C4311" s="97" t="s">
        <v>681</v>
      </c>
      <c r="D4311" s="97" t="s">
        <v>1162</v>
      </c>
      <c r="E4311" s="94"/>
      <c r="F4311" s="94"/>
      <c r="G4311" s="94"/>
      <c r="H4311" s="79"/>
    </row>
    <row r="4312" spans="1:8" ht="63" outlineLevel="1">
      <c r="A4312" s="98" t="s">
        <v>422</v>
      </c>
      <c r="B4312" s="99" t="s">
        <v>731</v>
      </c>
      <c r="C4312" s="97" t="s">
        <v>792</v>
      </c>
      <c r="D4312" s="97" t="s">
        <v>130</v>
      </c>
      <c r="E4312" s="94"/>
      <c r="F4312" s="94"/>
      <c r="G4312" s="94"/>
      <c r="H4312" s="79"/>
    </row>
    <row r="4313" spans="1:8" ht="31.5" outlineLevel="1">
      <c r="A4313" s="98" t="s">
        <v>732</v>
      </c>
      <c r="B4313" s="99" t="s">
        <v>733</v>
      </c>
      <c r="C4313" s="97" t="s">
        <v>46</v>
      </c>
      <c r="D4313" s="97" t="s">
        <v>45</v>
      </c>
      <c r="E4313" s="94"/>
      <c r="F4313" s="94"/>
      <c r="G4313" s="94"/>
      <c r="H4313" s="79"/>
    </row>
    <row r="4314" spans="1:8" outlineLevel="1">
      <c r="A4314" s="98" t="s">
        <v>734</v>
      </c>
      <c r="B4314" s="99" t="s">
        <v>735</v>
      </c>
      <c r="C4314" s="97" t="s">
        <v>2097</v>
      </c>
      <c r="D4314" s="97" t="s">
        <v>46</v>
      </c>
      <c r="E4314" s="94"/>
      <c r="F4314" s="94"/>
      <c r="G4314" s="94"/>
      <c r="H4314" s="79"/>
    </row>
    <row r="4315" spans="1:8" outlineLevel="1">
      <c r="A4315" s="100">
        <v>2</v>
      </c>
      <c r="B4315" s="101" t="s">
        <v>440</v>
      </c>
      <c r="C4315" s="97"/>
      <c r="D4315" s="97"/>
      <c r="E4315" s="94"/>
      <c r="F4315" s="94"/>
      <c r="G4315" s="94"/>
      <c r="H4315" s="79"/>
    </row>
    <row r="4316" spans="1:8" ht="31.5" outlineLevel="1">
      <c r="A4316" s="98" t="s">
        <v>402</v>
      </c>
      <c r="B4316" s="99" t="s">
        <v>736</v>
      </c>
      <c r="C4316" s="97" t="s">
        <v>46</v>
      </c>
      <c r="D4316" s="97" t="s">
        <v>45</v>
      </c>
      <c r="E4316" s="94"/>
      <c r="F4316" s="94"/>
      <c r="G4316" s="94"/>
      <c r="H4316" s="79"/>
    </row>
    <row r="4317" spans="1:8" ht="63" outlineLevel="1">
      <c r="A4317" s="98" t="s">
        <v>403</v>
      </c>
      <c r="B4317" s="99" t="s">
        <v>641</v>
      </c>
      <c r="C4317" s="97" t="s">
        <v>46</v>
      </c>
      <c r="D4317" s="97" t="s">
        <v>47</v>
      </c>
      <c r="E4317" s="94"/>
      <c r="F4317" s="94"/>
      <c r="G4317" s="94"/>
      <c r="H4317" s="79"/>
    </row>
    <row r="4318" spans="1:8" ht="31.5" outlineLevel="1">
      <c r="A4318" s="98" t="s">
        <v>404</v>
      </c>
      <c r="B4318" s="99" t="s">
        <v>642</v>
      </c>
      <c r="C4318" s="97" t="s">
        <v>47</v>
      </c>
      <c r="D4318" s="97" t="s">
        <v>48</v>
      </c>
      <c r="E4318" s="94"/>
      <c r="F4318" s="94"/>
      <c r="G4318" s="94"/>
      <c r="H4318" s="79"/>
    </row>
    <row r="4319" spans="1:8" ht="47.25" outlineLevel="1">
      <c r="A4319" s="100">
        <v>3</v>
      </c>
      <c r="B4319" s="101" t="s">
        <v>313</v>
      </c>
      <c r="C4319" s="97"/>
      <c r="D4319" s="97"/>
      <c r="E4319" s="94"/>
      <c r="F4319" s="94"/>
      <c r="G4319" s="94"/>
      <c r="H4319" s="79"/>
    </row>
    <row r="4320" spans="1:8" ht="31.5" outlineLevel="1">
      <c r="A4320" s="98" t="s">
        <v>441</v>
      </c>
      <c r="B4320" s="99" t="s">
        <v>314</v>
      </c>
      <c r="C4320" s="97" t="s">
        <v>48</v>
      </c>
      <c r="D4320" s="97" t="s">
        <v>47</v>
      </c>
      <c r="E4320" s="94"/>
      <c r="F4320" s="94"/>
      <c r="G4320" s="94"/>
      <c r="H4320" s="79"/>
    </row>
    <row r="4321" spans="1:8" outlineLevel="1">
      <c r="A4321" s="98" t="s">
        <v>359</v>
      </c>
      <c r="B4321" s="99" t="s">
        <v>315</v>
      </c>
      <c r="C4321" s="97" t="s">
        <v>48</v>
      </c>
      <c r="D4321" s="97" t="s">
        <v>49</v>
      </c>
      <c r="E4321" s="94"/>
      <c r="F4321" s="94"/>
      <c r="G4321" s="94"/>
      <c r="H4321" s="79"/>
    </row>
    <row r="4322" spans="1:8" outlineLevel="1">
      <c r="A4322" s="98" t="s">
        <v>361</v>
      </c>
      <c r="B4322" s="99" t="s">
        <v>316</v>
      </c>
      <c r="C4322" s="97" t="s">
        <v>49</v>
      </c>
      <c r="D4322" s="97" t="s">
        <v>50</v>
      </c>
      <c r="E4322" s="94"/>
      <c r="F4322" s="94"/>
      <c r="G4322" s="94"/>
      <c r="H4322" s="79"/>
    </row>
    <row r="4323" spans="1:8" outlineLevel="1">
      <c r="A4323" s="98" t="s">
        <v>317</v>
      </c>
      <c r="B4323" s="99" t="s">
        <v>318</v>
      </c>
      <c r="C4323" s="97" t="s">
        <v>50</v>
      </c>
      <c r="D4323" s="97" t="s">
        <v>51</v>
      </c>
      <c r="E4323" s="94"/>
      <c r="F4323" s="94"/>
      <c r="G4323" s="94"/>
      <c r="H4323" s="79"/>
    </row>
    <row r="4324" spans="1:8" outlineLevel="1">
      <c r="A4324" s="98" t="s">
        <v>319</v>
      </c>
      <c r="B4324" s="99" t="s">
        <v>320</v>
      </c>
      <c r="C4324" s="97" t="s">
        <v>51</v>
      </c>
      <c r="D4324" s="97" t="s">
        <v>52</v>
      </c>
      <c r="E4324" s="94"/>
      <c r="F4324" s="94"/>
      <c r="G4324" s="94"/>
      <c r="H4324" s="79"/>
    </row>
    <row r="4325" spans="1:8" outlineLevel="1">
      <c r="A4325" s="100">
        <v>4</v>
      </c>
      <c r="B4325" s="101" t="s">
        <v>623</v>
      </c>
      <c r="C4325" s="97"/>
      <c r="D4325" s="97"/>
      <c r="E4325" s="94"/>
      <c r="F4325" s="94"/>
      <c r="G4325" s="94"/>
      <c r="H4325" s="79"/>
    </row>
    <row r="4326" spans="1:8" ht="31.5" outlineLevel="1">
      <c r="A4326" s="97" t="s">
        <v>406</v>
      </c>
      <c r="B4326" s="236" t="s">
        <v>321</v>
      </c>
      <c r="C4326" s="97" t="s">
        <v>52</v>
      </c>
      <c r="D4326" s="97" t="s">
        <v>52</v>
      </c>
      <c r="E4326" s="94"/>
      <c r="F4326" s="94"/>
      <c r="G4326" s="94"/>
      <c r="H4326" s="79"/>
    </row>
    <row r="4327" spans="1:8" ht="63" outlineLevel="1">
      <c r="A4327" s="97" t="s">
        <v>407</v>
      </c>
      <c r="B4327" s="236" t="s">
        <v>621</v>
      </c>
      <c r="C4327" s="97" t="s">
        <v>52</v>
      </c>
      <c r="D4327" s="97" t="s">
        <v>53</v>
      </c>
      <c r="E4327" s="94"/>
      <c r="F4327" s="94"/>
      <c r="G4327" s="94"/>
      <c r="H4327" s="79"/>
    </row>
    <row r="4328" spans="1:8" ht="31.5" outlineLevel="1">
      <c r="A4328" s="97" t="s">
        <v>408</v>
      </c>
      <c r="B4328" s="236" t="s">
        <v>764</v>
      </c>
      <c r="C4328" s="97" t="s">
        <v>52</v>
      </c>
      <c r="D4328" s="97" t="s">
        <v>53</v>
      </c>
      <c r="E4328" s="94"/>
      <c r="F4328" s="94"/>
      <c r="G4328" s="94"/>
      <c r="H4328" s="79"/>
    </row>
    <row r="4329" spans="1:8" ht="31.5" outlineLevel="1">
      <c r="A4329" s="97" t="s">
        <v>222</v>
      </c>
      <c r="B4329" s="236" t="s">
        <v>765</v>
      </c>
      <c r="C4329" s="97" t="s">
        <v>53</v>
      </c>
      <c r="D4329" s="97" t="s">
        <v>54</v>
      </c>
      <c r="E4329" s="94"/>
      <c r="F4329" s="94"/>
      <c r="G4329" s="94"/>
      <c r="H4329" s="79"/>
    </row>
    <row r="4330" spans="1:8" ht="15" customHeight="1" outlineLevel="1">
      <c r="G4330" s="154" t="s">
        <v>992</v>
      </c>
      <c r="H4330" s="154" t="s">
        <v>378</v>
      </c>
    </row>
    <row r="4331" spans="1:8" outlineLevel="1">
      <c r="H4331" s="154" t="s">
        <v>709</v>
      </c>
    </row>
    <row r="4332" spans="1:8" outlineLevel="1">
      <c r="H4332" s="154" t="s">
        <v>266</v>
      </c>
    </row>
    <row r="4333" spans="1:8" outlineLevel="1">
      <c r="H4333" s="154"/>
    </row>
    <row r="4334" spans="1:8" ht="15.75" customHeight="1" outlineLevel="1">
      <c r="A4334" s="742" t="s">
        <v>628</v>
      </c>
      <c r="B4334" s="742"/>
      <c r="C4334" s="742"/>
      <c r="D4334" s="742"/>
      <c r="E4334" s="742"/>
      <c r="F4334" s="742"/>
      <c r="G4334" s="742"/>
      <c r="H4334" s="742"/>
    </row>
    <row r="4335" spans="1:8" ht="15.75" customHeight="1" outlineLevel="1">
      <c r="A4335" s="742" t="s">
        <v>455</v>
      </c>
      <c r="B4335" s="742"/>
      <c r="C4335" s="742"/>
      <c r="D4335" s="742"/>
      <c r="E4335" s="742"/>
      <c r="F4335" s="742"/>
      <c r="G4335" s="742"/>
      <c r="H4335" s="742"/>
    </row>
    <row r="4336" spans="1:8" outlineLevel="1">
      <c r="H4336" s="154" t="s">
        <v>322</v>
      </c>
    </row>
    <row r="4337" spans="1:8" outlineLevel="1">
      <c r="H4337" s="154" t="s">
        <v>323</v>
      </c>
    </row>
    <row r="4338" spans="1:8" outlineLevel="1">
      <c r="H4338" s="154" t="s">
        <v>324</v>
      </c>
    </row>
    <row r="4339" spans="1:8" outlineLevel="1">
      <c r="H4339" s="230" t="s">
        <v>325</v>
      </c>
    </row>
    <row r="4340" spans="1:8" outlineLevel="1">
      <c r="H4340" s="154" t="s">
        <v>2331</v>
      </c>
    </row>
    <row r="4341" spans="1:8" outlineLevel="1">
      <c r="H4341" s="154" t="s">
        <v>261</v>
      </c>
    </row>
    <row r="4342" spans="1:8" outlineLevel="1">
      <c r="A4342" s="86"/>
    </row>
    <row r="4343" spans="1:8" outlineLevel="1">
      <c r="A4343" s="748" t="s">
        <v>1237</v>
      </c>
      <c r="B4343" s="749"/>
      <c r="C4343" s="749"/>
      <c r="D4343" s="749"/>
      <c r="E4343" s="749"/>
      <c r="F4343" s="749"/>
      <c r="G4343" s="749"/>
      <c r="H4343" s="749"/>
    </row>
    <row r="4344" spans="1:8" outlineLevel="1">
      <c r="A4344" s="745"/>
      <c r="B4344" s="745"/>
      <c r="C4344" s="745"/>
      <c r="D4344" s="745"/>
      <c r="E4344" s="745"/>
      <c r="F4344" s="745"/>
      <c r="G4344" s="745"/>
      <c r="H4344" s="745"/>
    </row>
    <row r="4345" spans="1:8" ht="15.75" customHeight="1" outlineLevel="1">
      <c r="A4345" s="746" t="s">
        <v>2332</v>
      </c>
      <c r="B4345" s="746"/>
      <c r="C4345" s="746"/>
      <c r="D4345" s="746"/>
      <c r="E4345" s="746"/>
      <c r="F4345" s="746"/>
      <c r="G4345" s="746"/>
      <c r="H4345" s="746"/>
    </row>
    <row r="4346" spans="1:8" ht="16.5" outlineLevel="1" thickBot="1">
      <c r="A4346" s="87"/>
      <c r="B4346" s="666"/>
      <c r="C4346" s="231"/>
      <c r="D4346" s="231"/>
      <c r="E4346" s="231"/>
      <c r="F4346" s="231"/>
      <c r="G4346" s="231"/>
      <c r="H4346" s="231"/>
    </row>
    <row r="4347" spans="1:8" ht="15.75" customHeight="1" outlineLevel="1">
      <c r="A4347" s="750" t="s">
        <v>397</v>
      </c>
      <c r="B4347" s="753" t="s">
        <v>649</v>
      </c>
      <c r="C4347" s="756" t="s">
        <v>719</v>
      </c>
      <c r="D4347" s="756"/>
      <c r="E4347" s="756"/>
      <c r="F4347" s="756"/>
      <c r="G4347" s="757" t="s">
        <v>629</v>
      </c>
      <c r="H4347" s="759" t="s">
        <v>630</v>
      </c>
    </row>
    <row r="4348" spans="1:8" outlineLevel="1">
      <c r="A4348" s="751"/>
      <c r="B4348" s="754"/>
      <c r="C4348" s="704"/>
      <c r="D4348" s="704"/>
      <c r="E4348" s="704"/>
      <c r="F4348" s="704"/>
      <c r="G4348" s="703"/>
      <c r="H4348" s="760"/>
    </row>
    <row r="4349" spans="1:8" ht="32.25" outlineLevel="1" thickBot="1">
      <c r="A4349" s="752"/>
      <c r="B4349" s="755"/>
      <c r="C4349" s="88" t="s">
        <v>631</v>
      </c>
      <c r="D4349" s="88" t="s">
        <v>632</v>
      </c>
      <c r="E4349" s="88" t="s">
        <v>631</v>
      </c>
      <c r="F4349" s="88" t="s">
        <v>632</v>
      </c>
      <c r="G4349" s="758"/>
      <c r="H4349" s="761"/>
    </row>
    <row r="4350" spans="1:8" outlineLevel="1">
      <c r="A4350" s="89">
        <v>1</v>
      </c>
      <c r="B4350" s="604">
        <v>2</v>
      </c>
      <c r="C4350" s="90">
        <v>3</v>
      </c>
      <c r="D4350" s="90">
        <v>4</v>
      </c>
      <c r="E4350" s="90"/>
      <c r="F4350" s="90"/>
      <c r="G4350" s="91">
        <v>5</v>
      </c>
      <c r="H4350" s="604">
        <v>6</v>
      </c>
    </row>
    <row r="4351" spans="1:8" outlineLevel="1">
      <c r="A4351" s="89">
        <v>1</v>
      </c>
      <c r="B4351" s="92" t="s">
        <v>598</v>
      </c>
      <c r="C4351" s="93"/>
      <c r="D4351" s="93"/>
      <c r="E4351" s="94"/>
      <c r="F4351" s="94"/>
      <c r="G4351" s="95"/>
      <c r="H4351" s="663"/>
    </row>
    <row r="4352" spans="1:8" outlineLevel="1">
      <c r="A4352" s="96" t="s">
        <v>399</v>
      </c>
      <c r="B4352" s="237" t="s">
        <v>599</v>
      </c>
      <c r="C4352" s="97" t="s">
        <v>174</v>
      </c>
      <c r="D4352" s="97" t="s">
        <v>482</v>
      </c>
      <c r="E4352" s="94"/>
      <c r="F4352" s="94"/>
      <c r="G4352" s="94">
        <v>100</v>
      </c>
      <c r="H4352" s="79"/>
    </row>
    <row r="4353" spans="1:8" outlineLevel="1">
      <c r="A4353" s="97" t="s">
        <v>400</v>
      </c>
      <c r="B4353" s="236" t="s">
        <v>329</v>
      </c>
      <c r="C4353" s="97" t="s">
        <v>483</v>
      </c>
      <c r="D4353" s="97" t="s">
        <v>484</v>
      </c>
      <c r="E4353" s="94"/>
      <c r="F4353" s="94"/>
      <c r="G4353" s="94">
        <v>100</v>
      </c>
      <c r="H4353" s="79"/>
    </row>
    <row r="4354" spans="1:8" ht="31.5" outlineLevel="1">
      <c r="A4354" s="97" t="s">
        <v>411</v>
      </c>
      <c r="B4354" s="236" t="s">
        <v>730</v>
      </c>
      <c r="C4354" s="97" t="s">
        <v>485</v>
      </c>
      <c r="D4354" s="97" t="s">
        <v>486</v>
      </c>
      <c r="E4354" s="94"/>
      <c r="F4354" s="94"/>
      <c r="G4354" s="94">
        <v>100</v>
      </c>
      <c r="H4354" s="79"/>
    </row>
    <row r="4355" spans="1:8" ht="63" outlineLevel="1">
      <c r="A4355" s="98" t="s">
        <v>422</v>
      </c>
      <c r="B4355" s="99" t="s">
        <v>731</v>
      </c>
      <c r="C4355" s="97" t="s">
        <v>487</v>
      </c>
      <c r="D4355" s="97" t="s">
        <v>2103</v>
      </c>
      <c r="E4355" s="94"/>
      <c r="F4355" s="94"/>
      <c r="G4355" s="94">
        <v>100</v>
      </c>
      <c r="H4355" s="79"/>
    </row>
    <row r="4356" spans="1:8" ht="31.5" outlineLevel="1">
      <c r="A4356" s="98" t="s">
        <v>732</v>
      </c>
      <c r="B4356" s="99" t="s">
        <v>733</v>
      </c>
      <c r="C4356" s="97" t="s">
        <v>46</v>
      </c>
      <c r="D4356" s="97" t="s">
        <v>45</v>
      </c>
      <c r="E4356" s="94"/>
      <c r="F4356" s="94"/>
      <c r="G4356" s="94">
        <v>100</v>
      </c>
      <c r="H4356" s="79"/>
    </row>
    <row r="4357" spans="1:8" outlineLevel="1">
      <c r="A4357" s="98" t="s">
        <v>734</v>
      </c>
      <c r="B4357" s="99" t="s">
        <v>735</v>
      </c>
      <c r="C4357" s="97" t="s">
        <v>485</v>
      </c>
      <c r="D4357" s="97" t="s">
        <v>46</v>
      </c>
      <c r="E4357" s="94"/>
      <c r="F4357" s="94"/>
      <c r="G4357" s="94">
        <v>100</v>
      </c>
      <c r="H4357" s="79"/>
    </row>
    <row r="4358" spans="1:8" outlineLevel="1">
      <c r="A4358" s="100">
        <v>2</v>
      </c>
      <c r="B4358" s="101" t="s">
        <v>440</v>
      </c>
      <c r="C4358" s="97"/>
      <c r="D4358" s="97"/>
      <c r="E4358" s="94"/>
      <c r="F4358" s="94"/>
      <c r="G4358" s="94"/>
      <c r="H4358" s="79"/>
    </row>
    <row r="4359" spans="1:8" ht="31.5" outlineLevel="1">
      <c r="A4359" s="98" t="s">
        <v>402</v>
      </c>
      <c r="B4359" s="99" t="s">
        <v>736</v>
      </c>
      <c r="C4359" s="97" t="s">
        <v>46</v>
      </c>
      <c r="D4359" s="97" t="s">
        <v>45</v>
      </c>
      <c r="E4359" s="94"/>
      <c r="F4359" s="94"/>
      <c r="G4359" s="94">
        <v>100</v>
      </c>
      <c r="H4359" s="79"/>
    </row>
    <row r="4360" spans="1:8" ht="63" outlineLevel="1">
      <c r="A4360" s="98" t="s">
        <v>403</v>
      </c>
      <c r="B4360" s="99" t="s">
        <v>641</v>
      </c>
      <c r="C4360" s="97" t="s">
        <v>46</v>
      </c>
      <c r="D4360" s="97" t="s">
        <v>47</v>
      </c>
      <c r="E4360" s="94"/>
      <c r="F4360" s="94"/>
      <c r="G4360" s="94">
        <v>100</v>
      </c>
      <c r="H4360" s="79"/>
    </row>
    <row r="4361" spans="1:8" ht="31.5" outlineLevel="1">
      <c r="A4361" s="98" t="s">
        <v>404</v>
      </c>
      <c r="B4361" s="99" t="s">
        <v>642</v>
      </c>
      <c r="C4361" s="97" t="s">
        <v>47</v>
      </c>
      <c r="D4361" s="97" t="s">
        <v>48</v>
      </c>
      <c r="E4361" s="94"/>
      <c r="F4361" s="94"/>
      <c r="G4361" s="94">
        <v>100</v>
      </c>
      <c r="H4361" s="79"/>
    </row>
    <row r="4362" spans="1:8" ht="47.25" outlineLevel="1">
      <c r="A4362" s="100">
        <v>3</v>
      </c>
      <c r="B4362" s="101" t="s">
        <v>313</v>
      </c>
      <c r="C4362" s="97"/>
      <c r="D4362" s="97"/>
      <c r="E4362" s="94"/>
      <c r="F4362" s="94"/>
      <c r="G4362" s="94"/>
      <c r="H4362" s="79"/>
    </row>
    <row r="4363" spans="1:8" ht="31.5" outlineLevel="1">
      <c r="A4363" s="98" t="s">
        <v>441</v>
      </c>
      <c r="B4363" s="99" t="s">
        <v>314</v>
      </c>
      <c r="C4363" s="97" t="s">
        <v>48</v>
      </c>
      <c r="D4363" s="97" t="s">
        <v>47</v>
      </c>
      <c r="E4363" s="94"/>
      <c r="F4363" s="94"/>
      <c r="G4363" s="94">
        <v>100</v>
      </c>
      <c r="H4363" s="79"/>
    </row>
    <row r="4364" spans="1:8" outlineLevel="1">
      <c r="A4364" s="98" t="s">
        <v>359</v>
      </c>
      <c r="B4364" s="99" t="s">
        <v>315</v>
      </c>
      <c r="C4364" s="97" t="s">
        <v>48</v>
      </c>
      <c r="D4364" s="97" t="s">
        <v>49</v>
      </c>
      <c r="E4364" s="94"/>
      <c r="F4364" s="94"/>
      <c r="G4364" s="94">
        <v>100</v>
      </c>
      <c r="H4364" s="79"/>
    </row>
    <row r="4365" spans="1:8" outlineLevel="1">
      <c r="A4365" s="98" t="s">
        <v>361</v>
      </c>
      <c r="B4365" s="99" t="s">
        <v>316</v>
      </c>
      <c r="C4365" s="97" t="s">
        <v>49</v>
      </c>
      <c r="D4365" s="97" t="s">
        <v>50</v>
      </c>
      <c r="E4365" s="94"/>
      <c r="F4365" s="94"/>
      <c r="G4365" s="94">
        <v>100</v>
      </c>
      <c r="H4365" s="79"/>
    </row>
    <row r="4366" spans="1:8" outlineLevel="1">
      <c r="A4366" s="98" t="s">
        <v>317</v>
      </c>
      <c r="B4366" s="99" t="s">
        <v>318</v>
      </c>
      <c r="C4366" s="97" t="s">
        <v>50</v>
      </c>
      <c r="D4366" s="97" t="s">
        <v>51</v>
      </c>
      <c r="E4366" s="94"/>
      <c r="F4366" s="94"/>
      <c r="G4366" s="94">
        <v>100</v>
      </c>
      <c r="H4366" s="79"/>
    </row>
    <row r="4367" spans="1:8" outlineLevel="1">
      <c r="A4367" s="98" t="s">
        <v>319</v>
      </c>
      <c r="B4367" s="99" t="s">
        <v>320</v>
      </c>
      <c r="C4367" s="97" t="s">
        <v>51</v>
      </c>
      <c r="D4367" s="97" t="s">
        <v>52</v>
      </c>
      <c r="E4367" s="94"/>
      <c r="F4367" s="94"/>
      <c r="G4367" s="94">
        <v>100</v>
      </c>
      <c r="H4367" s="79"/>
    </row>
    <row r="4368" spans="1:8" outlineLevel="1">
      <c r="A4368" s="100">
        <v>4</v>
      </c>
      <c r="B4368" s="101" t="s">
        <v>623</v>
      </c>
      <c r="C4368" s="97"/>
      <c r="D4368" s="97"/>
      <c r="E4368" s="94"/>
      <c r="F4368" s="94"/>
      <c r="G4368" s="94"/>
      <c r="H4368" s="79"/>
    </row>
    <row r="4369" spans="1:8" ht="31.5" outlineLevel="1">
      <c r="A4369" s="97" t="s">
        <v>406</v>
      </c>
      <c r="B4369" s="236" t="s">
        <v>321</v>
      </c>
      <c r="C4369" s="97" t="s">
        <v>52</v>
      </c>
      <c r="D4369" s="97" t="s">
        <v>52</v>
      </c>
      <c r="E4369" s="94"/>
      <c r="F4369" s="94"/>
      <c r="G4369" s="94">
        <v>100</v>
      </c>
      <c r="H4369" s="79"/>
    </row>
    <row r="4370" spans="1:8" ht="63" outlineLevel="1">
      <c r="A4370" s="97" t="s">
        <v>407</v>
      </c>
      <c r="B4370" s="236" t="s">
        <v>621</v>
      </c>
      <c r="C4370" s="97" t="s">
        <v>52</v>
      </c>
      <c r="D4370" s="97" t="s">
        <v>53</v>
      </c>
      <c r="E4370" s="94"/>
      <c r="F4370" s="94"/>
      <c r="G4370" s="94">
        <v>100</v>
      </c>
      <c r="H4370" s="79"/>
    </row>
    <row r="4371" spans="1:8" ht="31.5" outlineLevel="1">
      <c r="A4371" s="97" t="s">
        <v>408</v>
      </c>
      <c r="B4371" s="236" t="s">
        <v>764</v>
      </c>
      <c r="C4371" s="97" t="s">
        <v>52</v>
      </c>
      <c r="D4371" s="97" t="s">
        <v>53</v>
      </c>
      <c r="E4371" s="94"/>
      <c r="F4371" s="94"/>
      <c r="G4371" s="94">
        <v>100</v>
      </c>
      <c r="H4371" s="79"/>
    </row>
    <row r="4372" spans="1:8" ht="31.5" outlineLevel="1">
      <c r="A4372" s="97" t="s">
        <v>222</v>
      </c>
      <c r="B4372" s="236" t="s">
        <v>765</v>
      </c>
      <c r="C4372" s="97" t="s">
        <v>53</v>
      </c>
      <c r="D4372" s="97" t="s">
        <v>54</v>
      </c>
      <c r="E4372" s="94"/>
      <c r="F4372" s="94"/>
      <c r="G4372" s="94">
        <v>100</v>
      </c>
      <c r="H4372" s="79"/>
    </row>
    <row r="4373" spans="1:8" ht="15" customHeight="1" outlineLevel="1">
      <c r="G4373" s="154" t="s">
        <v>994</v>
      </c>
      <c r="H4373" s="154" t="s">
        <v>378</v>
      </c>
    </row>
    <row r="4374" spans="1:8" outlineLevel="1">
      <c r="H4374" s="154" t="s">
        <v>709</v>
      </c>
    </row>
    <row r="4375" spans="1:8" outlineLevel="1">
      <c r="H4375" s="154" t="s">
        <v>266</v>
      </c>
    </row>
    <row r="4376" spans="1:8" outlineLevel="1">
      <c r="H4376" s="154"/>
    </row>
    <row r="4377" spans="1:8" ht="15.75" customHeight="1" outlineLevel="1">
      <c r="A4377" s="742" t="s">
        <v>628</v>
      </c>
      <c r="B4377" s="742"/>
      <c r="C4377" s="742"/>
      <c r="D4377" s="742"/>
      <c r="E4377" s="742"/>
      <c r="F4377" s="742"/>
      <c r="G4377" s="742"/>
      <c r="H4377" s="742"/>
    </row>
    <row r="4378" spans="1:8" ht="15.75" customHeight="1" outlineLevel="1">
      <c r="A4378" s="742" t="s">
        <v>455</v>
      </c>
      <c r="B4378" s="742"/>
      <c r="C4378" s="742"/>
      <c r="D4378" s="742"/>
      <c r="E4378" s="742"/>
      <c r="F4378" s="742"/>
      <c r="G4378" s="742"/>
      <c r="H4378" s="742"/>
    </row>
    <row r="4379" spans="1:8" outlineLevel="1">
      <c r="H4379" s="154" t="s">
        <v>322</v>
      </c>
    </row>
    <row r="4380" spans="1:8" outlineLevel="1">
      <c r="H4380" s="154" t="s">
        <v>323</v>
      </c>
    </row>
    <row r="4381" spans="1:8" outlineLevel="1">
      <c r="H4381" s="154" t="s">
        <v>324</v>
      </c>
    </row>
    <row r="4382" spans="1:8" outlineLevel="1">
      <c r="H4382" s="230" t="s">
        <v>325</v>
      </c>
    </row>
    <row r="4383" spans="1:8" outlineLevel="1">
      <c r="H4383" s="154" t="s">
        <v>2331</v>
      </c>
    </row>
    <row r="4384" spans="1:8" outlineLevel="1">
      <c r="H4384" s="154" t="s">
        <v>261</v>
      </c>
    </row>
    <row r="4385" spans="1:8" outlineLevel="1"/>
    <row r="4386" spans="1:8" outlineLevel="1">
      <c r="A4386" s="86"/>
    </row>
    <row r="4387" spans="1:8" ht="42" customHeight="1" outlineLevel="1">
      <c r="A4387" s="748" t="s">
        <v>1238</v>
      </c>
      <c r="B4387" s="749"/>
      <c r="C4387" s="749"/>
      <c r="D4387" s="749"/>
      <c r="E4387" s="749"/>
      <c r="F4387" s="749"/>
      <c r="G4387" s="749"/>
      <c r="H4387" s="749"/>
    </row>
    <row r="4388" spans="1:8" outlineLevel="1">
      <c r="A4388" s="745"/>
      <c r="B4388" s="745"/>
      <c r="C4388" s="745"/>
      <c r="D4388" s="745"/>
      <c r="E4388" s="745"/>
      <c r="F4388" s="745"/>
      <c r="G4388" s="745"/>
      <c r="H4388" s="745"/>
    </row>
    <row r="4389" spans="1:8" ht="15.75" customHeight="1" outlineLevel="1">
      <c r="A4389" s="746" t="s">
        <v>2332</v>
      </c>
      <c r="B4389" s="746"/>
      <c r="C4389" s="746"/>
      <c r="D4389" s="746"/>
      <c r="E4389" s="746"/>
      <c r="F4389" s="746"/>
      <c r="G4389" s="746"/>
      <c r="H4389" s="746"/>
    </row>
    <row r="4390" spans="1:8" ht="16.5" outlineLevel="1" thickBot="1">
      <c r="A4390" s="87"/>
      <c r="B4390" s="666"/>
      <c r="C4390" s="231"/>
      <c r="D4390" s="231"/>
      <c r="E4390" s="231"/>
      <c r="F4390" s="231"/>
      <c r="G4390" s="231"/>
      <c r="H4390" s="231"/>
    </row>
    <row r="4391" spans="1:8" ht="15.75" customHeight="1" outlineLevel="1">
      <c r="A4391" s="750" t="s">
        <v>397</v>
      </c>
      <c r="B4391" s="753" t="s">
        <v>649</v>
      </c>
      <c r="C4391" s="756" t="s">
        <v>719</v>
      </c>
      <c r="D4391" s="756"/>
      <c r="E4391" s="756"/>
      <c r="F4391" s="756"/>
      <c r="G4391" s="757" t="s">
        <v>629</v>
      </c>
      <c r="H4391" s="759" t="s">
        <v>630</v>
      </c>
    </row>
    <row r="4392" spans="1:8" outlineLevel="1">
      <c r="A4392" s="751"/>
      <c r="B4392" s="754"/>
      <c r="C4392" s="704"/>
      <c r="D4392" s="704"/>
      <c r="E4392" s="704"/>
      <c r="F4392" s="704"/>
      <c r="G4392" s="703"/>
      <c r="H4392" s="760"/>
    </row>
    <row r="4393" spans="1:8" ht="32.25" outlineLevel="1" thickBot="1">
      <c r="A4393" s="752"/>
      <c r="B4393" s="755"/>
      <c r="C4393" s="88" t="s">
        <v>631</v>
      </c>
      <c r="D4393" s="88" t="s">
        <v>632</v>
      </c>
      <c r="E4393" s="88" t="s">
        <v>631</v>
      </c>
      <c r="F4393" s="88" t="s">
        <v>632</v>
      </c>
      <c r="G4393" s="758"/>
      <c r="H4393" s="761"/>
    </row>
    <row r="4394" spans="1:8" outlineLevel="1">
      <c r="A4394" s="89">
        <v>1</v>
      </c>
      <c r="B4394" s="604">
        <v>2</v>
      </c>
      <c r="C4394" s="90">
        <v>3</v>
      </c>
      <c r="D4394" s="90">
        <v>4</v>
      </c>
      <c r="E4394" s="90"/>
      <c r="F4394" s="90"/>
      <c r="G4394" s="91">
        <v>5</v>
      </c>
      <c r="H4394" s="604">
        <v>6</v>
      </c>
    </row>
    <row r="4395" spans="1:8" outlineLevel="1">
      <c r="A4395" s="89">
        <v>1</v>
      </c>
      <c r="B4395" s="92" t="s">
        <v>598</v>
      </c>
      <c r="C4395" s="90"/>
      <c r="D4395" s="90"/>
      <c r="E4395" s="94"/>
      <c r="F4395" s="94"/>
      <c r="G4395" s="95"/>
      <c r="H4395" s="663"/>
    </row>
    <row r="4396" spans="1:8" outlineLevel="1">
      <c r="A4396" s="96" t="s">
        <v>399</v>
      </c>
      <c r="B4396" s="237" t="s">
        <v>599</v>
      </c>
      <c r="C4396" s="97" t="s">
        <v>129</v>
      </c>
      <c r="D4396" s="97" t="s">
        <v>571</v>
      </c>
      <c r="E4396" s="94"/>
      <c r="F4396" s="94"/>
      <c r="G4396" s="94"/>
      <c r="H4396" s="79"/>
    </row>
    <row r="4397" spans="1:8" outlineLevel="1">
      <c r="A4397" s="97" t="s">
        <v>400</v>
      </c>
      <c r="B4397" s="236" t="s">
        <v>329</v>
      </c>
      <c r="C4397" s="97" t="s">
        <v>572</v>
      </c>
      <c r="D4397" s="97" t="s">
        <v>573</v>
      </c>
      <c r="E4397" s="94"/>
      <c r="F4397" s="94"/>
      <c r="G4397" s="94"/>
      <c r="H4397" s="79"/>
    </row>
    <row r="4398" spans="1:8" ht="31.5" outlineLevel="1">
      <c r="A4398" s="97" t="s">
        <v>411</v>
      </c>
      <c r="B4398" s="236" t="s">
        <v>730</v>
      </c>
      <c r="C4398" s="97" t="s">
        <v>681</v>
      </c>
      <c r="D4398" s="97" t="s">
        <v>1162</v>
      </c>
      <c r="E4398" s="94"/>
      <c r="F4398" s="94"/>
      <c r="G4398" s="94"/>
      <c r="H4398" s="79"/>
    </row>
    <row r="4399" spans="1:8" ht="63" outlineLevel="1">
      <c r="A4399" s="98" t="s">
        <v>422</v>
      </c>
      <c r="B4399" s="99" t="s">
        <v>731</v>
      </c>
      <c r="C4399" s="97" t="s">
        <v>792</v>
      </c>
      <c r="D4399" s="97" t="s">
        <v>130</v>
      </c>
      <c r="E4399" s="94"/>
      <c r="F4399" s="94"/>
      <c r="G4399" s="94"/>
      <c r="H4399" s="79"/>
    </row>
    <row r="4400" spans="1:8" ht="31.5" outlineLevel="1">
      <c r="A4400" s="98" t="s">
        <v>732</v>
      </c>
      <c r="B4400" s="99" t="s">
        <v>733</v>
      </c>
      <c r="C4400" s="97" t="s">
        <v>46</v>
      </c>
      <c r="D4400" s="97" t="s">
        <v>45</v>
      </c>
      <c r="E4400" s="94"/>
      <c r="F4400" s="94"/>
      <c r="G4400" s="94"/>
      <c r="H4400" s="79"/>
    </row>
    <row r="4401" spans="1:8" outlineLevel="1">
      <c r="A4401" s="98" t="s">
        <v>734</v>
      </c>
      <c r="B4401" s="99" t="s">
        <v>735</v>
      </c>
      <c r="C4401" s="97" t="s">
        <v>2097</v>
      </c>
      <c r="D4401" s="97" t="s">
        <v>46</v>
      </c>
      <c r="E4401" s="94"/>
      <c r="F4401" s="94"/>
      <c r="G4401" s="94"/>
      <c r="H4401" s="79"/>
    </row>
    <row r="4402" spans="1:8" outlineLevel="1">
      <c r="A4402" s="100">
        <v>2</v>
      </c>
      <c r="B4402" s="101" t="s">
        <v>440</v>
      </c>
      <c r="C4402" s="97"/>
      <c r="D4402" s="97"/>
      <c r="E4402" s="94"/>
      <c r="F4402" s="94"/>
      <c r="G4402" s="94"/>
      <c r="H4402" s="79"/>
    </row>
    <row r="4403" spans="1:8" ht="31.5" outlineLevel="1">
      <c r="A4403" s="98" t="s">
        <v>402</v>
      </c>
      <c r="B4403" s="99" t="s">
        <v>736</v>
      </c>
      <c r="C4403" s="97" t="s">
        <v>46</v>
      </c>
      <c r="D4403" s="97" t="s">
        <v>45</v>
      </c>
      <c r="E4403" s="94"/>
      <c r="F4403" s="94"/>
      <c r="G4403" s="94"/>
      <c r="H4403" s="79"/>
    </row>
    <row r="4404" spans="1:8" ht="63" outlineLevel="1">
      <c r="A4404" s="98" t="s">
        <v>403</v>
      </c>
      <c r="B4404" s="99" t="s">
        <v>641</v>
      </c>
      <c r="C4404" s="97" t="s">
        <v>46</v>
      </c>
      <c r="D4404" s="97" t="s">
        <v>47</v>
      </c>
      <c r="E4404" s="94"/>
      <c r="F4404" s="94"/>
      <c r="G4404" s="94"/>
      <c r="H4404" s="79"/>
    </row>
    <row r="4405" spans="1:8" ht="31.5" outlineLevel="1">
      <c r="A4405" s="98" t="s">
        <v>404</v>
      </c>
      <c r="B4405" s="99" t="s">
        <v>642</v>
      </c>
      <c r="C4405" s="97" t="s">
        <v>47</v>
      </c>
      <c r="D4405" s="97" t="s">
        <v>48</v>
      </c>
      <c r="E4405" s="94"/>
      <c r="F4405" s="94"/>
      <c r="G4405" s="94"/>
      <c r="H4405" s="79"/>
    </row>
    <row r="4406" spans="1:8" ht="47.25" outlineLevel="1">
      <c r="A4406" s="100">
        <v>3</v>
      </c>
      <c r="B4406" s="101" t="s">
        <v>313</v>
      </c>
      <c r="C4406" s="97"/>
      <c r="D4406" s="97"/>
      <c r="E4406" s="94"/>
      <c r="F4406" s="94"/>
      <c r="G4406" s="94"/>
      <c r="H4406" s="79"/>
    </row>
    <row r="4407" spans="1:8" ht="31.5" outlineLevel="1">
      <c r="A4407" s="98" t="s">
        <v>441</v>
      </c>
      <c r="B4407" s="99" t="s">
        <v>314</v>
      </c>
      <c r="C4407" s="97" t="s">
        <v>48</v>
      </c>
      <c r="D4407" s="97" t="s">
        <v>47</v>
      </c>
      <c r="E4407" s="94"/>
      <c r="F4407" s="94"/>
      <c r="G4407" s="94"/>
      <c r="H4407" s="79"/>
    </row>
    <row r="4408" spans="1:8" outlineLevel="1">
      <c r="A4408" s="98" t="s">
        <v>359</v>
      </c>
      <c r="B4408" s="99" t="s">
        <v>315</v>
      </c>
      <c r="C4408" s="97" t="s">
        <v>48</v>
      </c>
      <c r="D4408" s="97" t="s">
        <v>49</v>
      </c>
      <c r="E4408" s="94"/>
      <c r="F4408" s="94"/>
      <c r="G4408" s="94"/>
      <c r="H4408" s="79"/>
    </row>
    <row r="4409" spans="1:8" outlineLevel="1">
      <c r="A4409" s="98" t="s">
        <v>361</v>
      </c>
      <c r="B4409" s="99" t="s">
        <v>316</v>
      </c>
      <c r="C4409" s="97" t="s">
        <v>49</v>
      </c>
      <c r="D4409" s="97" t="s">
        <v>50</v>
      </c>
      <c r="E4409" s="94"/>
      <c r="F4409" s="94"/>
      <c r="G4409" s="94"/>
      <c r="H4409" s="79"/>
    </row>
    <row r="4410" spans="1:8" outlineLevel="1">
      <c r="A4410" s="98" t="s">
        <v>317</v>
      </c>
      <c r="B4410" s="99" t="s">
        <v>318</v>
      </c>
      <c r="C4410" s="97" t="s">
        <v>50</v>
      </c>
      <c r="D4410" s="97" t="s">
        <v>51</v>
      </c>
      <c r="E4410" s="94"/>
      <c r="F4410" s="94"/>
      <c r="G4410" s="94"/>
      <c r="H4410" s="79"/>
    </row>
    <row r="4411" spans="1:8" outlineLevel="1">
      <c r="A4411" s="98" t="s">
        <v>319</v>
      </c>
      <c r="B4411" s="99" t="s">
        <v>320</v>
      </c>
      <c r="C4411" s="97" t="s">
        <v>51</v>
      </c>
      <c r="D4411" s="97" t="s">
        <v>52</v>
      </c>
      <c r="E4411" s="94"/>
      <c r="F4411" s="94"/>
      <c r="G4411" s="94"/>
      <c r="H4411" s="79"/>
    </row>
    <row r="4412" spans="1:8" outlineLevel="1">
      <c r="A4412" s="100">
        <v>4</v>
      </c>
      <c r="B4412" s="101" t="s">
        <v>623</v>
      </c>
      <c r="C4412" s="97"/>
      <c r="D4412" s="97"/>
      <c r="E4412" s="94"/>
      <c r="F4412" s="94"/>
      <c r="G4412" s="94"/>
      <c r="H4412" s="79"/>
    </row>
    <row r="4413" spans="1:8" ht="31.5" outlineLevel="1">
      <c r="A4413" s="97" t="s">
        <v>406</v>
      </c>
      <c r="B4413" s="236" t="s">
        <v>321</v>
      </c>
      <c r="C4413" s="97" t="s">
        <v>52</v>
      </c>
      <c r="D4413" s="97" t="s">
        <v>52</v>
      </c>
      <c r="E4413" s="94"/>
      <c r="F4413" s="94"/>
      <c r="G4413" s="94"/>
      <c r="H4413" s="79"/>
    </row>
    <row r="4414" spans="1:8" ht="63" outlineLevel="1">
      <c r="A4414" s="97" t="s">
        <v>407</v>
      </c>
      <c r="B4414" s="236" t="s">
        <v>621</v>
      </c>
      <c r="C4414" s="97" t="s">
        <v>52</v>
      </c>
      <c r="D4414" s="97" t="s">
        <v>53</v>
      </c>
      <c r="E4414" s="94"/>
      <c r="F4414" s="94"/>
      <c r="G4414" s="94"/>
      <c r="H4414" s="79"/>
    </row>
    <row r="4415" spans="1:8" ht="31.5" outlineLevel="1">
      <c r="A4415" s="97" t="s">
        <v>408</v>
      </c>
      <c r="B4415" s="236" t="s">
        <v>764</v>
      </c>
      <c r="C4415" s="97" t="s">
        <v>52</v>
      </c>
      <c r="D4415" s="97" t="s">
        <v>53</v>
      </c>
      <c r="E4415" s="94"/>
      <c r="F4415" s="94"/>
      <c r="G4415" s="94"/>
      <c r="H4415" s="79"/>
    </row>
    <row r="4416" spans="1:8" ht="31.5" outlineLevel="1">
      <c r="A4416" s="97" t="s">
        <v>222</v>
      </c>
      <c r="B4416" s="236" t="s">
        <v>765</v>
      </c>
      <c r="C4416" s="97" t="s">
        <v>53</v>
      </c>
      <c r="D4416" s="97" t="s">
        <v>54</v>
      </c>
      <c r="E4416" s="94"/>
      <c r="F4416" s="94"/>
      <c r="G4416" s="94"/>
      <c r="H4416" s="79"/>
    </row>
    <row r="4417" spans="1:8" ht="15" customHeight="1" outlineLevel="1">
      <c r="G4417" s="154" t="s">
        <v>996</v>
      </c>
      <c r="H4417" s="154" t="s">
        <v>378</v>
      </c>
    </row>
    <row r="4418" spans="1:8" outlineLevel="1">
      <c r="H4418" s="154" t="s">
        <v>709</v>
      </c>
    </row>
    <row r="4419" spans="1:8" outlineLevel="1">
      <c r="H4419" s="154" t="s">
        <v>266</v>
      </c>
    </row>
    <row r="4420" spans="1:8" outlineLevel="1">
      <c r="H4420" s="154"/>
    </row>
    <row r="4421" spans="1:8" ht="15.75" customHeight="1" outlineLevel="1">
      <c r="A4421" s="742" t="s">
        <v>628</v>
      </c>
      <c r="B4421" s="742"/>
      <c r="C4421" s="742"/>
      <c r="D4421" s="742"/>
      <c r="E4421" s="742"/>
      <c r="F4421" s="742"/>
      <c r="G4421" s="742"/>
      <c r="H4421" s="742"/>
    </row>
    <row r="4422" spans="1:8" ht="15.75" customHeight="1" outlineLevel="1">
      <c r="A4422" s="742" t="s">
        <v>455</v>
      </c>
      <c r="B4422" s="742"/>
      <c r="C4422" s="742"/>
      <c r="D4422" s="742"/>
      <c r="E4422" s="742"/>
      <c r="F4422" s="742"/>
      <c r="G4422" s="742"/>
      <c r="H4422" s="742"/>
    </row>
    <row r="4423" spans="1:8" outlineLevel="1">
      <c r="H4423" s="154" t="s">
        <v>322</v>
      </c>
    </row>
    <row r="4424" spans="1:8" outlineLevel="1">
      <c r="H4424" s="154" t="s">
        <v>323</v>
      </c>
    </row>
    <row r="4425" spans="1:8" outlineLevel="1">
      <c r="H4425" s="154" t="s">
        <v>324</v>
      </c>
    </row>
    <row r="4426" spans="1:8" outlineLevel="1">
      <c r="H4426" s="230" t="s">
        <v>325</v>
      </c>
    </row>
    <row r="4427" spans="1:8" outlineLevel="1">
      <c r="H4427" s="154" t="s">
        <v>2331</v>
      </c>
    </row>
    <row r="4428" spans="1:8" outlineLevel="1">
      <c r="H4428" s="154" t="s">
        <v>261</v>
      </c>
    </row>
    <row r="4429" spans="1:8" outlineLevel="1">
      <c r="A4429" s="748" t="s">
        <v>1239</v>
      </c>
      <c r="B4429" s="749"/>
      <c r="C4429" s="749"/>
      <c r="D4429" s="749"/>
      <c r="E4429" s="749"/>
      <c r="F4429" s="749"/>
      <c r="G4429" s="749"/>
      <c r="H4429" s="749"/>
    </row>
    <row r="4430" spans="1:8" outlineLevel="1">
      <c r="A4430" s="745"/>
      <c r="B4430" s="745"/>
      <c r="C4430" s="745"/>
      <c r="D4430" s="745"/>
      <c r="E4430" s="745"/>
      <c r="F4430" s="745"/>
      <c r="G4430" s="745"/>
      <c r="H4430" s="745"/>
    </row>
    <row r="4431" spans="1:8" ht="15.75" customHeight="1" outlineLevel="1">
      <c r="A4431" s="746" t="s">
        <v>2332</v>
      </c>
      <c r="B4431" s="746"/>
      <c r="C4431" s="746"/>
      <c r="D4431" s="746"/>
      <c r="E4431" s="746"/>
      <c r="F4431" s="746"/>
      <c r="G4431" s="746"/>
      <c r="H4431" s="746"/>
    </row>
    <row r="4432" spans="1:8" ht="16.5" outlineLevel="1" thickBot="1">
      <c r="A4432" s="87"/>
      <c r="B4432" s="666"/>
      <c r="C4432" s="231"/>
      <c r="D4432" s="231"/>
      <c r="E4432" s="231"/>
      <c r="F4432" s="231"/>
      <c r="G4432" s="231"/>
      <c r="H4432" s="231"/>
    </row>
    <row r="4433" spans="1:8" ht="15.75" customHeight="1" outlineLevel="1">
      <c r="A4433" s="750" t="s">
        <v>397</v>
      </c>
      <c r="B4433" s="753" t="s">
        <v>649</v>
      </c>
      <c r="C4433" s="756" t="s">
        <v>719</v>
      </c>
      <c r="D4433" s="756"/>
      <c r="E4433" s="756"/>
      <c r="F4433" s="756"/>
      <c r="G4433" s="757" t="s">
        <v>629</v>
      </c>
      <c r="H4433" s="759" t="s">
        <v>630</v>
      </c>
    </row>
    <row r="4434" spans="1:8" outlineLevel="1">
      <c r="A4434" s="751"/>
      <c r="B4434" s="754"/>
      <c r="C4434" s="704"/>
      <c r="D4434" s="704"/>
      <c r="E4434" s="704"/>
      <c r="F4434" s="704"/>
      <c r="G4434" s="703"/>
      <c r="H4434" s="760"/>
    </row>
    <row r="4435" spans="1:8" ht="32.25" outlineLevel="1" thickBot="1">
      <c r="A4435" s="752"/>
      <c r="B4435" s="755"/>
      <c r="C4435" s="88" t="s">
        <v>631</v>
      </c>
      <c r="D4435" s="88" t="s">
        <v>632</v>
      </c>
      <c r="E4435" s="88" t="s">
        <v>631</v>
      </c>
      <c r="F4435" s="88" t="s">
        <v>632</v>
      </c>
      <c r="G4435" s="758"/>
      <c r="H4435" s="761"/>
    </row>
    <row r="4436" spans="1:8" outlineLevel="1">
      <c r="A4436" s="89">
        <v>1</v>
      </c>
      <c r="B4436" s="604">
        <v>2</v>
      </c>
      <c r="C4436" s="90">
        <v>3</v>
      </c>
      <c r="D4436" s="90">
        <v>4</v>
      </c>
      <c r="E4436" s="90"/>
      <c r="F4436" s="90"/>
      <c r="G4436" s="91">
        <v>5</v>
      </c>
      <c r="H4436" s="604">
        <v>6</v>
      </c>
    </row>
    <row r="4437" spans="1:8" outlineLevel="1">
      <c r="A4437" s="89">
        <v>1</v>
      </c>
      <c r="B4437" s="92" t="s">
        <v>598</v>
      </c>
      <c r="C4437" s="93"/>
      <c r="D4437" s="93"/>
      <c r="E4437" s="94"/>
      <c r="F4437" s="94"/>
      <c r="G4437" s="95"/>
      <c r="H4437" s="663"/>
    </row>
    <row r="4438" spans="1:8" outlineLevel="1">
      <c r="A4438" s="96" t="s">
        <v>399</v>
      </c>
      <c r="B4438" s="237" t="s">
        <v>599</v>
      </c>
      <c r="C4438" s="97" t="s">
        <v>7</v>
      </c>
      <c r="D4438" s="97" t="s">
        <v>167</v>
      </c>
      <c r="E4438" s="94"/>
      <c r="F4438" s="94"/>
      <c r="G4438" s="94">
        <v>100</v>
      </c>
      <c r="H4438" s="79"/>
    </row>
    <row r="4439" spans="1:8" outlineLevel="1">
      <c r="A4439" s="97" t="s">
        <v>400</v>
      </c>
      <c r="B4439" s="236" t="s">
        <v>329</v>
      </c>
      <c r="C4439" s="97" t="s">
        <v>168</v>
      </c>
      <c r="D4439" s="97" t="s">
        <v>169</v>
      </c>
      <c r="E4439" s="94"/>
      <c r="F4439" s="94"/>
      <c r="G4439" s="94">
        <v>100</v>
      </c>
      <c r="H4439" s="79"/>
    </row>
    <row r="4440" spans="1:8" ht="31.5" outlineLevel="1">
      <c r="A4440" s="97" t="s">
        <v>411</v>
      </c>
      <c r="B4440" s="236" t="s">
        <v>730</v>
      </c>
      <c r="C4440" s="97" t="s">
        <v>170</v>
      </c>
      <c r="D4440" s="97" t="s">
        <v>171</v>
      </c>
      <c r="E4440" s="94"/>
      <c r="F4440" s="94"/>
      <c r="G4440" s="94"/>
      <c r="H4440" s="79"/>
    </row>
    <row r="4441" spans="1:8" ht="63" outlineLevel="1">
      <c r="A4441" s="98" t="s">
        <v>422</v>
      </c>
      <c r="B4441" s="99" t="s">
        <v>731</v>
      </c>
      <c r="C4441" s="97" t="s">
        <v>172</v>
      </c>
      <c r="D4441" s="97" t="s">
        <v>745</v>
      </c>
      <c r="E4441" s="94"/>
      <c r="F4441" s="94"/>
      <c r="G4441" s="94">
        <v>100</v>
      </c>
      <c r="H4441" s="79"/>
    </row>
    <row r="4442" spans="1:8" ht="31.5" outlineLevel="1">
      <c r="A4442" s="98" t="s">
        <v>732</v>
      </c>
      <c r="B4442" s="99" t="s">
        <v>733</v>
      </c>
      <c r="C4442" s="97" t="s">
        <v>7</v>
      </c>
      <c r="D4442" s="97" t="s">
        <v>6</v>
      </c>
      <c r="E4442" s="94"/>
      <c r="F4442" s="94"/>
      <c r="G4442" s="94">
        <v>100</v>
      </c>
      <c r="H4442" s="79"/>
    </row>
    <row r="4443" spans="1:8" outlineLevel="1">
      <c r="A4443" s="98" t="s">
        <v>734</v>
      </c>
      <c r="B4443" s="99" t="s">
        <v>735</v>
      </c>
      <c r="C4443" s="97" t="s">
        <v>170</v>
      </c>
      <c r="D4443" s="97" t="s">
        <v>7</v>
      </c>
      <c r="E4443" s="94"/>
      <c r="F4443" s="94"/>
      <c r="G4443" s="94">
        <v>100</v>
      </c>
      <c r="H4443" s="79"/>
    </row>
    <row r="4444" spans="1:8" outlineLevel="1">
      <c r="A4444" s="100">
        <v>2</v>
      </c>
      <c r="B4444" s="101" t="s">
        <v>440</v>
      </c>
      <c r="C4444" s="97"/>
      <c r="D4444" s="97"/>
      <c r="E4444" s="94"/>
      <c r="F4444" s="94"/>
      <c r="G4444" s="94"/>
      <c r="H4444" s="79"/>
    </row>
    <row r="4445" spans="1:8" ht="31.5" outlineLevel="1">
      <c r="A4445" s="98" t="s">
        <v>402</v>
      </c>
      <c r="B4445" s="99" t="s">
        <v>736</v>
      </c>
      <c r="C4445" s="97" t="s">
        <v>174</v>
      </c>
      <c r="D4445" s="97" t="s">
        <v>175</v>
      </c>
      <c r="E4445" s="94"/>
      <c r="F4445" s="94"/>
      <c r="G4445" s="94">
        <v>100</v>
      </c>
      <c r="H4445" s="79"/>
    </row>
    <row r="4446" spans="1:8" ht="63" outlineLevel="1">
      <c r="A4446" s="98" t="s">
        <v>403</v>
      </c>
      <c r="B4446" s="99" t="s">
        <v>641</v>
      </c>
      <c r="C4446" s="97" t="s">
        <v>174</v>
      </c>
      <c r="D4446" s="97" t="s">
        <v>176</v>
      </c>
      <c r="E4446" s="94"/>
      <c r="F4446" s="94"/>
      <c r="G4446" s="94">
        <v>100</v>
      </c>
      <c r="H4446" s="79"/>
    </row>
    <row r="4447" spans="1:8" ht="31.5" outlineLevel="1">
      <c r="A4447" s="98" t="s">
        <v>404</v>
      </c>
      <c r="B4447" s="99" t="s">
        <v>642</v>
      </c>
      <c r="C4447" s="97" t="s">
        <v>176</v>
      </c>
      <c r="D4447" s="97" t="s">
        <v>177</v>
      </c>
      <c r="E4447" s="94"/>
      <c r="F4447" s="94"/>
      <c r="G4447" s="94">
        <v>100</v>
      </c>
      <c r="H4447" s="79"/>
    </row>
    <row r="4448" spans="1:8" ht="47.25" outlineLevel="1">
      <c r="A4448" s="100">
        <v>3</v>
      </c>
      <c r="B4448" s="101" t="s">
        <v>313</v>
      </c>
      <c r="C4448" s="97"/>
      <c r="D4448" s="97"/>
      <c r="E4448" s="94"/>
      <c r="F4448" s="94"/>
      <c r="G4448" s="94"/>
      <c r="H4448" s="79"/>
    </row>
    <row r="4449" spans="1:8" ht="31.5" outlineLevel="1">
      <c r="A4449" s="98" t="s">
        <v>441</v>
      </c>
      <c r="B4449" s="99" t="s">
        <v>314</v>
      </c>
      <c r="C4449" s="97" t="s">
        <v>177</v>
      </c>
      <c r="D4449" s="97" t="s">
        <v>176</v>
      </c>
      <c r="E4449" s="94"/>
      <c r="F4449" s="94"/>
      <c r="G4449" s="94">
        <v>100</v>
      </c>
      <c r="H4449" s="79"/>
    </row>
    <row r="4450" spans="1:8" outlineLevel="1">
      <c r="A4450" s="98" t="s">
        <v>359</v>
      </c>
      <c r="B4450" s="99" t="s">
        <v>315</v>
      </c>
      <c r="C4450" s="97" t="s">
        <v>177</v>
      </c>
      <c r="D4450" s="97" t="s">
        <v>467</v>
      </c>
      <c r="E4450" s="94"/>
      <c r="F4450" s="94"/>
      <c r="G4450" s="94">
        <v>100</v>
      </c>
      <c r="H4450" s="79"/>
    </row>
    <row r="4451" spans="1:8" outlineLevel="1">
      <c r="A4451" s="98" t="s">
        <v>361</v>
      </c>
      <c r="B4451" s="99" t="s">
        <v>316</v>
      </c>
      <c r="C4451" s="97" t="s">
        <v>467</v>
      </c>
      <c r="D4451" s="97" t="s">
        <v>468</v>
      </c>
      <c r="E4451" s="94"/>
      <c r="F4451" s="94"/>
      <c r="G4451" s="94">
        <v>100</v>
      </c>
      <c r="H4451" s="79"/>
    </row>
    <row r="4452" spans="1:8" outlineLevel="1">
      <c r="A4452" s="98" t="s">
        <v>317</v>
      </c>
      <c r="B4452" s="99" t="s">
        <v>318</v>
      </c>
      <c r="C4452" s="97" t="s">
        <v>468</v>
      </c>
      <c r="D4452" s="97" t="s">
        <v>469</v>
      </c>
      <c r="E4452" s="94"/>
      <c r="F4452" s="94"/>
      <c r="G4452" s="94">
        <v>100</v>
      </c>
      <c r="H4452" s="79"/>
    </row>
    <row r="4453" spans="1:8" outlineLevel="1">
      <c r="A4453" s="98" t="s">
        <v>319</v>
      </c>
      <c r="B4453" s="99" t="s">
        <v>320</v>
      </c>
      <c r="C4453" s="97" t="s">
        <v>469</v>
      </c>
      <c r="D4453" s="97" t="s">
        <v>470</v>
      </c>
      <c r="E4453" s="94"/>
      <c r="F4453" s="94"/>
      <c r="G4453" s="94">
        <v>100</v>
      </c>
      <c r="H4453" s="79"/>
    </row>
    <row r="4454" spans="1:8" outlineLevel="1">
      <c r="A4454" s="100">
        <v>4</v>
      </c>
      <c r="B4454" s="101" t="s">
        <v>623</v>
      </c>
      <c r="C4454" s="97"/>
      <c r="D4454" s="97"/>
      <c r="E4454" s="94"/>
      <c r="F4454" s="94"/>
      <c r="G4454" s="94">
        <v>100</v>
      </c>
      <c r="H4454" s="79"/>
    </row>
    <row r="4455" spans="1:8" ht="31.5" outlineLevel="1">
      <c r="A4455" s="97" t="s">
        <v>406</v>
      </c>
      <c r="B4455" s="236" t="s">
        <v>321</v>
      </c>
      <c r="C4455" s="97" t="s">
        <v>470</v>
      </c>
      <c r="D4455" s="97" t="s">
        <v>470</v>
      </c>
      <c r="E4455" s="94"/>
      <c r="F4455" s="94"/>
      <c r="G4455" s="94">
        <v>100</v>
      </c>
      <c r="H4455" s="79"/>
    </row>
    <row r="4456" spans="1:8" ht="63" outlineLevel="1">
      <c r="A4456" s="97" t="s">
        <v>407</v>
      </c>
      <c r="B4456" s="236" t="s">
        <v>621</v>
      </c>
      <c r="C4456" s="97" t="s">
        <v>470</v>
      </c>
      <c r="D4456" s="97" t="s">
        <v>471</v>
      </c>
      <c r="E4456" s="94"/>
      <c r="F4456" s="94"/>
      <c r="G4456" s="94">
        <v>100</v>
      </c>
      <c r="H4456" s="79"/>
    </row>
    <row r="4457" spans="1:8" ht="31.5" outlineLevel="1">
      <c r="A4457" s="97" t="s">
        <v>408</v>
      </c>
      <c r="B4457" s="236" t="s">
        <v>764</v>
      </c>
      <c r="C4457" s="97" t="s">
        <v>470</v>
      </c>
      <c r="D4457" s="97" t="s">
        <v>471</v>
      </c>
      <c r="E4457" s="94"/>
      <c r="F4457" s="94"/>
      <c r="G4457" s="94">
        <v>100</v>
      </c>
      <c r="H4457" s="79"/>
    </row>
    <row r="4458" spans="1:8" ht="31.5" outlineLevel="1">
      <c r="A4458" s="97" t="s">
        <v>222</v>
      </c>
      <c r="B4458" s="236" t="s">
        <v>765</v>
      </c>
      <c r="C4458" s="97" t="s">
        <v>471</v>
      </c>
      <c r="D4458" s="97" t="s">
        <v>472</v>
      </c>
      <c r="E4458" s="94"/>
      <c r="F4458" s="94"/>
      <c r="G4458" s="94">
        <v>100</v>
      </c>
      <c r="H4458" s="79"/>
    </row>
    <row r="4459" spans="1:8" outlineLevel="1">
      <c r="G4459" s="154" t="s">
        <v>998</v>
      </c>
      <c r="H4459" s="154" t="s">
        <v>378</v>
      </c>
    </row>
    <row r="4460" spans="1:8" outlineLevel="1">
      <c r="H4460" s="154" t="s">
        <v>709</v>
      </c>
    </row>
    <row r="4461" spans="1:8" outlineLevel="1">
      <c r="H4461" s="154" t="s">
        <v>266</v>
      </c>
    </row>
    <row r="4462" spans="1:8" outlineLevel="1">
      <c r="H4462" s="154"/>
    </row>
    <row r="4463" spans="1:8" ht="15.75" customHeight="1" outlineLevel="1">
      <c r="A4463" s="742" t="s">
        <v>628</v>
      </c>
      <c r="B4463" s="742"/>
      <c r="C4463" s="742"/>
      <c r="D4463" s="742"/>
      <c r="E4463" s="742"/>
      <c r="F4463" s="742"/>
      <c r="G4463" s="742"/>
      <c r="H4463" s="742"/>
    </row>
    <row r="4464" spans="1:8" ht="15.75" customHeight="1" outlineLevel="1">
      <c r="A4464" s="742" t="s">
        <v>455</v>
      </c>
      <c r="B4464" s="742"/>
      <c r="C4464" s="742"/>
      <c r="D4464" s="742"/>
      <c r="E4464" s="742"/>
      <c r="F4464" s="742"/>
      <c r="G4464" s="742"/>
      <c r="H4464" s="742"/>
    </row>
    <row r="4465" spans="1:8" outlineLevel="1">
      <c r="H4465" s="154" t="s">
        <v>322</v>
      </c>
    </row>
    <row r="4466" spans="1:8" outlineLevel="1">
      <c r="H4466" s="154" t="s">
        <v>323</v>
      </c>
    </row>
    <row r="4467" spans="1:8" outlineLevel="1">
      <c r="H4467" s="154" t="s">
        <v>324</v>
      </c>
    </row>
    <row r="4468" spans="1:8" outlineLevel="1">
      <c r="H4468" s="230" t="s">
        <v>325</v>
      </c>
    </row>
    <row r="4469" spans="1:8" outlineLevel="1">
      <c r="H4469" s="154" t="s">
        <v>2331</v>
      </c>
    </row>
    <row r="4470" spans="1:8" outlineLevel="1">
      <c r="H4470" s="154" t="s">
        <v>261</v>
      </c>
    </row>
    <row r="4471" spans="1:8" ht="33" customHeight="1" outlineLevel="1">
      <c r="A4471" s="748" t="s">
        <v>1240</v>
      </c>
      <c r="B4471" s="749"/>
      <c r="C4471" s="749"/>
      <c r="D4471" s="749"/>
      <c r="E4471" s="749"/>
      <c r="F4471" s="749"/>
      <c r="G4471" s="749"/>
      <c r="H4471" s="749"/>
    </row>
    <row r="4472" spans="1:8" outlineLevel="1">
      <c r="A4472" s="745"/>
      <c r="B4472" s="745"/>
      <c r="C4472" s="745"/>
      <c r="D4472" s="745"/>
      <c r="E4472" s="745"/>
      <c r="F4472" s="745"/>
      <c r="G4472" s="745"/>
      <c r="H4472" s="745"/>
    </row>
    <row r="4473" spans="1:8" outlineLevel="1">
      <c r="A4473" s="746" t="s">
        <v>2332</v>
      </c>
      <c r="B4473" s="746"/>
      <c r="C4473" s="746"/>
      <c r="D4473" s="746"/>
      <c r="E4473" s="746"/>
      <c r="F4473" s="746"/>
      <c r="G4473" s="746"/>
      <c r="H4473" s="746"/>
    </row>
    <row r="4474" spans="1:8" ht="16.5" outlineLevel="1" thickBot="1">
      <c r="A4474" s="87"/>
      <c r="B4474" s="666"/>
      <c r="C4474" s="231"/>
      <c r="D4474" s="231"/>
      <c r="E4474" s="231"/>
      <c r="F4474" s="231"/>
      <c r="G4474" s="231"/>
      <c r="H4474" s="231"/>
    </row>
    <row r="4475" spans="1:8" ht="15.75" customHeight="1" outlineLevel="1">
      <c r="A4475" s="750" t="s">
        <v>397</v>
      </c>
      <c r="B4475" s="753" t="s">
        <v>649</v>
      </c>
      <c r="C4475" s="756" t="s">
        <v>719</v>
      </c>
      <c r="D4475" s="756"/>
      <c r="E4475" s="756"/>
      <c r="F4475" s="756"/>
      <c r="G4475" s="757" t="s">
        <v>629</v>
      </c>
      <c r="H4475" s="759" t="s">
        <v>630</v>
      </c>
    </row>
    <row r="4476" spans="1:8" outlineLevel="1">
      <c r="A4476" s="751"/>
      <c r="B4476" s="754"/>
      <c r="C4476" s="704"/>
      <c r="D4476" s="704"/>
      <c r="E4476" s="704"/>
      <c r="F4476" s="704"/>
      <c r="G4476" s="703"/>
      <c r="H4476" s="760"/>
    </row>
    <row r="4477" spans="1:8" ht="32.25" outlineLevel="1" thickBot="1">
      <c r="A4477" s="752"/>
      <c r="B4477" s="755"/>
      <c r="C4477" s="88" t="s">
        <v>631</v>
      </c>
      <c r="D4477" s="88" t="s">
        <v>632</v>
      </c>
      <c r="E4477" s="88" t="s">
        <v>631</v>
      </c>
      <c r="F4477" s="88" t="s">
        <v>632</v>
      </c>
      <c r="G4477" s="758"/>
      <c r="H4477" s="761"/>
    </row>
    <row r="4478" spans="1:8" outlineLevel="1">
      <c r="A4478" s="89">
        <v>1</v>
      </c>
      <c r="B4478" s="604">
        <v>2</v>
      </c>
      <c r="C4478" s="90">
        <v>3</v>
      </c>
      <c r="D4478" s="90">
        <v>4</v>
      </c>
      <c r="E4478" s="90"/>
      <c r="F4478" s="90"/>
      <c r="G4478" s="91">
        <v>5</v>
      </c>
      <c r="H4478" s="604">
        <v>6</v>
      </c>
    </row>
    <row r="4479" spans="1:8" outlineLevel="1">
      <c r="A4479" s="89">
        <v>1</v>
      </c>
      <c r="B4479" s="92" t="s">
        <v>598</v>
      </c>
      <c r="C4479" s="93"/>
      <c r="D4479" s="93"/>
      <c r="E4479" s="94"/>
      <c r="F4479" s="94"/>
      <c r="G4479" s="95"/>
      <c r="H4479" s="663"/>
    </row>
    <row r="4480" spans="1:8" outlineLevel="1">
      <c r="A4480" s="96" t="s">
        <v>399</v>
      </c>
      <c r="B4480" s="237" t="s">
        <v>599</v>
      </c>
      <c r="C4480" s="97" t="s">
        <v>174</v>
      </c>
      <c r="D4480" s="97" t="s">
        <v>482</v>
      </c>
      <c r="E4480" s="94"/>
      <c r="F4480" s="94"/>
      <c r="G4480" s="94">
        <v>100</v>
      </c>
      <c r="H4480" s="79"/>
    </row>
    <row r="4481" spans="1:8" outlineLevel="1">
      <c r="A4481" s="97" t="s">
        <v>400</v>
      </c>
      <c r="B4481" s="236" t="s">
        <v>329</v>
      </c>
      <c r="C4481" s="97" t="s">
        <v>483</v>
      </c>
      <c r="D4481" s="97" t="s">
        <v>484</v>
      </c>
      <c r="E4481" s="94"/>
      <c r="F4481" s="94"/>
      <c r="G4481" s="94">
        <v>100</v>
      </c>
      <c r="H4481" s="79"/>
    </row>
    <row r="4482" spans="1:8" ht="31.5" outlineLevel="1">
      <c r="A4482" s="97" t="s">
        <v>411</v>
      </c>
      <c r="B4482" s="236" t="s">
        <v>730</v>
      </c>
      <c r="C4482" s="97" t="s">
        <v>485</v>
      </c>
      <c r="D4482" s="97" t="s">
        <v>486</v>
      </c>
      <c r="E4482" s="94"/>
      <c r="F4482" s="94"/>
      <c r="G4482" s="94">
        <v>100</v>
      </c>
      <c r="H4482" s="79"/>
    </row>
    <row r="4483" spans="1:8" ht="63" outlineLevel="1">
      <c r="A4483" s="98" t="s">
        <v>422</v>
      </c>
      <c r="B4483" s="99" t="s">
        <v>731</v>
      </c>
      <c r="C4483" s="97" t="s">
        <v>487</v>
      </c>
      <c r="D4483" s="97" t="s">
        <v>2103</v>
      </c>
      <c r="E4483" s="94"/>
      <c r="F4483" s="94"/>
      <c r="G4483" s="94">
        <v>100</v>
      </c>
      <c r="H4483" s="79"/>
    </row>
    <row r="4484" spans="1:8" ht="31.5" outlineLevel="1">
      <c r="A4484" s="98" t="s">
        <v>732</v>
      </c>
      <c r="B4484" s="99" t="s">
        <v>733</v>
      </c>
      <c r="C4484" s="97" t="s">
        <v>46</v>
      </c>
      <c r="D4484" s="97" t="s">
        <v>45</v>
      </c>
      <c r="E4484" s="94"/>
      <c r="F4484" s="94"/>
      <c r="G4484" s="94">
        <v>100</v>
      </c>
      <c r="H4484" s="79"/>
    </row>
    <row r="4485" spans="1:8" outlineLevel="1">
      <c r="A4485" s="98" t="s">
        <v>734</v>
      </c>
      <c r="B4485" s="99" t="s">
        <v>735</v>
      </c>
      <c r="C4485" s="97" t="s">
        <v>485</v>
      </c>
      <c r="D4485" s="97" t="s">
        <v>46</v>
      </c>
      <c r="E4485" s="94"/>
      <c r="F4485" s="94"/>
      <c r="G4485" s="94">
        <v>100</v>
      </c>
      <c r="H4485" s="79"/>
    </row>
    <row r="4486" spans="1:8" outlineLevel="1">
      <c r="A4486" s="100">
        <v>2</v>
      </c>
      <c r="B4486" s="101" t="s">
        <v>440</v>
      </c>
      <c r="C4486" s="97"/>
      <c r="D4486" s="97"/>
      <c r="E4486" s="94"/>
      <c r="F4486" s="94"/>
      <c r="G4486" s="94"/>
      <c r="H4486" s="79"/>
    </row>
    <row r="4487" spans="1:8" ht="31.5" outlineLevel="1">
      <c r="A4487" s="98" t="s">
        <v>402</v>
      </c>
      <c r="B4487" s="99" t="s">
        <v>736</v>
      </c>
      <c r="C4487" s="97" t="s">
        <v>46</v>
      </c>
      <c r="D4487" s="97" t="s">
        <v>45</v>
      </c>
      <c r="E4487" s="94"/>
      <c r="F4487" s="94"/>
      <c r="G4487" s="94">
        <v>100</v>
      </c>
      <c r="H4487" s="79"/>
    </row>
    <row r="4488" spans="1:8" ht="63" outlineLevel="1">
      <c r="A4488" s="98" t="s">
        <v>403</v>
      </c>
      <c r="B4488" s="99" t="s">
        <v>641</v>
      </c>
      <c r="C4488" s="97" t="s">
        <v>46</v>
      </c>
      <c r="D4488" s="97" t="s">
        <v>47</v>
      </c>
      <c r="E4488" s="94"/>
      <c r="F4488" s="94"/>
      <c r="G4488" s="94">
        <v>100</v>
      </c>
      <c r="H4488" s="79"/>
    </row>
    <row r="4489" spans="1:8" ht="31.5" outlineLevel="1">
      <c r="A4489" s="98" t="s">
        <v>404</v>
      </c>
      <c r="B4489" s="99" t="s">
        <v>642</v>
      </c>
      <c r="C4489" s="97" t="s">
        <v>47</v>
      </c>
      <c r="D4489" s="97" t="s">
        <v>48</v>
      </c>
      <c r="E4489" s="94"/>
      <c r="F4489" s="94"/>
      <c r="G4489" s="94">
        <v>100</v>
      </c>
      <c r="H4489" s="79"/>
    </row>
    <row r="4490" spans="1:8" ht="47.25" outlineLevel="1">
      <c r="A4490" s="100">
        <v>3</v>
      </c>
      <c r="B4490" s="101" t="s">
        <v>313</v>
      </c>
      <c r="C4490" s="97"/>
      <c r="D4490" s="97"/>
      <c r="E4490" s="94"/>
      <c r="F4490" s="94"/>
      <c r="G4490" s="94"/>
      <c r="H4490" s="79"/>
    </row>
    <row r="4491" spans="1:8" ht="31.5" outlineLevel="1">
      <c r="A4491" s="98" t="s">
        <v>441</v>
      </c>
      <c r="B4491" s="99" t="s">
        <v>314</v>
      </c>
      <c r="C4491" s="97" t="s">
        <v>48</v>
      </c>
      <c r="D4491" s="97" t="s">
        <v>47</v>
      </c>
      <c r="E4491" s="94"/>
      <c r="F4491" s="94"/>
      <c r="G4491" s="94">
        <v>100</v>
      </c>
      <c r="H4491" s="79"/>
    </row>
    <row r="4492" spans="1:8" outlineLevel="1">
      <c r="A4492" s="98" t="s">
        <v>359</v>
      </c>
      <c r="B4492" s="99" t="s">
        <v>315</v>
      </c>
      <c r="C4492" s="97" t="s">
        <v>48</v>
      </c>
      <c r="D4492" s="97" t="s">
        <v>49</v>
      </c>
      <c r="E4492" s="94"/>
      <c r="F4492" s="94"/>
      <c r="G4492" s="94">
        <v>100</v>
      </c>
      <c r="H4492" s="79"/>
    </row>
    <row r="4493" spans="1:8" outlineLevel="1">
      <c r="A4493" s="98" t="s">
        <v>361</v>
      </c>
      <c r="B4493" s="99" t="s">
        <v>316</v>
      </c>
      <c r="C4493" s="97" t="s">
        <v>49</v>
      </c>
      <c r="D4493" s="97" t="s">
        <v>50</v>
      </c>
      <c r="E4493" s="94"/>
      <c r="F4493" s="94"/>
      <c r="G4493" s="94">
        <v>100</v>
      </c>
      <c r="H4493" s="79"/>
    </row>
    <row r="4494" spans="1:8" outlineLevel="1">
      <c r="A4494" s="98" t="s">
        <v>317</v>
      </c>
      <c r="B4494" s="99" t="s">
        <v>318</v>
      </c>
      <c r="C4494" s="97" t="s">
        <v>50</v>
      </c>
      <c r="D4494" s="97" t="s">
        <v>51</v>
      </c>
      <c r="E4494" s="94"/>
      <c r="F4494" s="94"/>
      <c r="G4494" s="94">
        <v>100</v>
      </c>
      <c r="H4494" s="79"/>
    </row>
    <row r="4495" spans="1:8" outlineLevel="1">
      <c r="A4495" s="98" t="s">
        <v>319</v>
      </c>
      <c r="B4495" s="99" t="s">
        <v>320</v>
      </c>
      <c r="C4495" s="97" t="s">
        <v>51</v>
      </c>
      <c r="D4495" s="97" t="s">
        <v>52</v>
      </c>
      <c r="E4495" s="94"/>
      <c r="F4495" s="94"/>
      <c r="G4495" s="94">
        <v>100</v>
      </c>
      <c r="H4495" s="79"/>
    </row>
    <row r="4496" spans="1:8" outlineLevel="1">
      <c r="A4496" s="100">
        <v>4</v>
      </c>
      <c r="B4496" s="101" t="s">
        <v>623</v>
      </c>
      <c r="C4496" s="97"/>
      <c r="D4496" s="97"/>
      <c r="E4496" s="94"/>
      <c r="F4496" s="94"/>
      <c r="G4496" s="94"/>
      <c r="H4496" s="79"/>
    </row>
    <row r="4497" spans="1:8" ht="31.5" outlineLevel="1">
      <c r="A4497" s="97" t="s">
        <v>406</v>
      </c>
      <c r="B4497" s="236" t="s">
        <v>321</v>
      </c>
      <c r="C4497" s="97" t="s">
        <v>52</v>
      </c>
      <c r="D4497" s="97" t="s">
        <v>52</v>
      </c>
      <c r="E4497" s="94"/>
      <c r="F4497" s="94"/>
      <c r="G4497" s="94">
        <v>100</v>
      </c>
      <c r="H4497" s="79"/>
    </row>
    <row r="4498" spans="1:8" ht="63" outlineLevel="1">
      <c r="A4498" s="97" t="s">
        <v>407</v>
      </c>
      <c r="B4498" s="236" t="s">
        <v>621</v>
      </c>
      <c r="C4498" s="97" t="s">
        <v>52</v>
      </c>
      <c r="D4498" s="97" t="s">
        <v>53</v>
      </c>
      <c r="E4498" s="94"/>
      <c r="F4498" s="94"/>
      <c r="G4498" s="94">
        <v>100</v>
      </c>
      <c r="H4498" s="79"/>
    </row>
    <row r="4499" spans="1:8" ht="31.5" outlineLevel="1">
      <c r="A4499" s="97" t="s">
        <v>408</v>
      </c>
      <c r="B4499" s="236" t="s">
        <v>764</v>
      </c>
      <c r="C4499" s="97" t="s">
        <v>52</v>
      </c>
      <c r="D4499" s="97" t="s">
        <v>53</v>
      </c>
      <c r="E4499" s="94"/>
      <c r="F4499" s="94"/>
      <c r="G4499" s="94">
        <v>100</v>
      </c>
      <c r="H4499" s="79"/>
    </row>
    <row r="4500" spans="1:8" ht="31.5" outlineLevel="1">
      <c r="A4500" s="97" t="s">
        <v>222</v>
      </c>
      <c r="B4500" s="236" t="s">
        <v>765</v>
      </c>
      <c r="C4500" s="97" t="s">
        <v>53</v>
      </c>
      <c r="D4500" s="97" t="s">
        <v>54</v>
      </c>
      <c r="E4500" s="94"/>
      <c r="F4500" s="94"/>
      <c r="G4500" s="94">
        <v>100</v>
      </c>
      <c r="H4500" s="79"/>
    </row>
    <row r="4501" spans="1:8" outlineLevel="1">
      <c r="G4501" s="154" t="s">
        <v>999</v>
      </c>
      <c r="H4501" s="154" t="s">
        <v>378</v>
      </c>
    </row>
    <row r="4502" spans="1:8" outlineLevel="1">
      <c r="H4502" s="154" t="s">
        <v>709</v>
      </c>
    </row>
    <row r="4503" spans="1:8" outlineLevel="1">
      <c r="H4503" s="154" t="s">
        <v>266</v>
      </c>
    </row>
    <row r="4504" spans="1:8" outlineLevel="1">
      <c r="H4504" s="154"/>
    </row>
    <row r="4505" spans="1:8" ht="15.75" customHeight="1" outlineLevel="1">
      <c r="A4505" s="742" t="s">
        <v>628</v>
      </c>
      <c r="B4505" s="742"/>
      <c r="C4505" s="742"/>
      <c r="D4505" s="742"/>
      <c r="E4505" s="742"/>
      <c r="F4505" s="742"/>
      <c r="G4505" s="742"/>
      <c r="H4505" s="742"/>
    </row>
    <row r="4506" spans="1:8" ht="15.75" customHeight="1" outlineLevel="1">
      <c r="A4506" s="742" t="s">
        <v>455</v>
      </c>
      <c r="B4506" s="742"/>
      <c r="C4506" s="742"/>
      <c r="D4506" s="742"/>
      <c r="E4506" s="742"/>
      <c r="F4506" s="742"/>
      <c r="G4506" s="742"/>
      <c r="H4506" s="742"/>
    </row>
    <row r="4507" spans="1:8" outlineLevel="1">
      <c r="H4507" s="154" t="s">
        <v>322</v>
      </c>
    </row>
    <row r="4508" spans="1:8" outlineLevel="1">
      <c r="H4508" s="154" t="s">
        <v>323</v>
      </c>
    </row>
    <row r="4509" spans="1:8" outlineLevel="1">
      <c r="H4509" s="154" t="s">
        <v>324</v>
      </c>
    </row>
    <row r="4510" spans="1:8" outlineLevel="1">
      <c r="H4510" s="230" t="s">
        <v>325</v>
      </c>
    </row>
    <row r="4511" spans="1:8" outlineLevel="1">
      <c r="H4511" s="154" t="s">
        <v>2331</v>
      </c>
    </row>
    <row r="4512" spans="1:8" outlineLevel="1">
      <c r="H4512" s="154" t="s">
        <v>261</v>
      </c>
    </row>
    <row r="4513" spans="1:8" outlineLevel="1">
      <c r="A4513" s="86"/>
    </row>
    <row r="4514" spans="1:8" outlineLevel="1">
      <c r="A4514" s="748" t="s">
        <v>1241</v>
      </c>
      <c r="B4514" s="749"/>
      <c r="C4514" s="749"/>
      <c r="D4514" s="749"/>
      <c r="E4514" s="749"/>
      <c r="F4514" s="749"/>
      <c r="G4514" s="749"/>
      <c r="H4514" s="749"/>
    </row>
    <row r="4515" spans="1:8" outlineLevel="1">
      <c r="A4515" s="745"/>
      <c r="B4515" s="745"/>
      <c r="C4515" s="745"/>
      <c r="D4515" s="745"/>
      <c r="E4515" s="745"/>
      <c r="F4515" s="745"/>
      <c r="G4515" s="745"/>
      <c r="H4515" s="745"/>
    </row>
    <row r="4516" spans="1:8" outlineLevel="1">
      <c r="A4516" s="746" t="s">
        <v>2332</v>
      </c>
      <c r="B4516" s="746"/>
      <c r="C4516" s="746"/>
      <c r="D4516" s="746"/>
      <c r="E4516" s="746"/>
      <c r="F4516" s="746"/>
      <c r="G4516" s="746"/>
      <c r="H4516" s="746"/>
    </row>
    <row r="4517" spans="1:8" ht="16.5" outlineLevel="1" thickBot="1">
      <c r="A4517" s="87"/>
      <c r="B4517" s="666"/>
      <c r="C4517" s="231"/>
      <c r="D4517" s="231"/>
      <c r="E4517" s="231"/>
      <c r="F4517" s="231"/>
      <c r="G4517" s="231"/>
      <c r="H4517" s="231"/>
    </row>
    <row r="4518" spans="1:8" ht="15.75" customHeight="1" outlineLevel="1">
      <c r="A4518" s="750" t="s">
        <v>397</v>
      </c>
      <c r="B4518" s="753" t="s">
        <v>649</v>
      </c>
      <c r="C4518" s="756" t="s">
        <v>719</v>
      </c>
      <c r="D4518" s="756"/>
      <c r="E4518" s="756"/>
      <c r="F4518" s="756"/>
      <c r="G4518" s="757" t="s">
        <v>629</v>
      </c>
      <c r="H4518" s="759" t="s">
        <v>630</v>
      </c>
    </row>
    <row r="4519" spans="1:8" outlineLevel="1">
      <c r="A4519" s="751"/>
      <c r="B4519" s="754"/>
      <c r="C4519" s="704"/>
      <c r="D4519" s="704"/>
      <c r="E4519" s="704"/>
      <c r="F4519" s="704"/>
      <c r="G4519" s="703"/>
      <c r="H4519" s="760"/>
    </row>
    <row r="4520" spans="1:8" ht="32.25" outlineLevel="1" thickBot="1">
      <c r="A4520" s="752"/>
      <c r="B4520" s="755"/>
      <c r="C4520" s="88" t="s">
        <v>631</v>
      </c>
      <c r="D4520" s="88" t="s">
        <v>632</v>
      </c>
      <c r="E4520" s="88" t="s">
        <v>631</v>
      </c>
      <c r="F4520" s="88" t="s">
        <v>632</v>
      </c>
      <c r="G4520" s="758"/>
      <c r="H4520" s="761"/>
    </row>
    <row r="4521" spans="1:8" outlineLevel="1">
      <c r="A4521" s="89">
        <v>1</v>
      </c>
      <c r="B4521" s="604">
        <v>2</v>
      </c>
      <c r="C4521" s="90">
        <v>3</v>
      </c>
      <c r="D4521" s="90">
        <v>4</v>
      </c>
      <c r="E4521" s="90"/>
      <c r="F4521" s="90"/>
      <c r="G4521" s="91">
        <v>5</v>
      </c>
      <c r="H4521" s="604">
        <v>6</v>
      </c>
    </row>
    <row r="4522" spans="1:8" outlineLevel="1">
      <c r="A4522" s="89">
        <v>1</v>
      </c>
      <c r="B4522" s="92" t="s">
        <v>598</v>
      </c>
      <c r="C4522" s="93"/>
      <c r="D4522" s="93"/>
      <c r="E4522" s="94"/>
      <c r="F4522" s="94"/>
      <c r="G4522" s="95"/>
      <c r="H4522" s="663"/>
    </row>
    <row r="4523" spans="1:8" outlineLevel="1">
      <c r="A4523" s="96" t="s">
        <v>399</v>
      </c>
      <c r="B4523" s="237" t="s">
        <v>599</v>
      </c>
      <c r="C4523" s="97" t="s">
        <v>174</v>
      </c>
      <c r="D4523" s="97" t="s">
        <v>482</v>
      </c>
      <c r="E4523" s="94"/>
      <c r="F4523" s="94"/>
      <c r="G4523" s="94">
        <v>100</v>
      </c>
      <c r="H4523" s="79"/>
    </row>
    <row r="4524" spans="1:8" outlineLevel="1">
      <c r="A4524" s="97" t="s">
        <v>400</v>
      </c>
      <c r="B4524" s="236" t="s">
        <v>329</v>
      </c>
      <c r="C4524" s="97" t="s">
        <v>483</v>
      </c>
      <c r="D4524" s="97" t="s">
        <v>484</v>
      </c>
      <c r="E4524" s="94"/>
      <c r="F4524" s="94"/>
      <c r="G4524" s="94">
        <v>100</v>
      </c>
      <c r="H4524" s="79"/>
    </row>
    <row r="4525" spans="1:8" ht="31.5" outlineLevel="1">
      <c r="A4525" s="97" t="s">
        <v>411</v>
      </c>
      <c r="B4525" s="236" t="s">
        <v>730</v>
      </c>
      <c r="C4525" s="97" t="s">
        <v>485</v>
      </c>
      <c r="D4525" s="97" t="s">
        <v>486</v>
      </c>
      <c r="E4525" s="94"/>
      <c r="F4525" s="94"/>
      <c r="G4525" s="94">
        <v>100</v>
      </c>
      <c r="H4525" s="79"/>
    </row>
    <row r="4526" spans="1:8" ht="63" outlineLevel="1">
      <c r="A4526" s="98" t="s">
        <v>422</v>
      </c>
      <c r="B4526" s="99" t="s">
        <v>731</v>
      </c>
      <c r="C4526" s="97" t="s">
        <v>487</v>
      </c>
      <c r="D4526" s="97" t="s">
        <v>2103</v>
      </c>
      <c r="E4526" s="94"/>
      <c r="F4526" s="94"/>
      <c r="G4526" s="94">
        <v>100</v>
      </c>
      <c r="H4526" s="79"/>
    </row>
    <row r="4527" spans="1:8" ht="31.5" outlineLevel="1">
      <c r="A4527" s="98" t="s">
        <v>732</v>
      </c>
      <c r="B4527" s="99" t="s">
        <v>733</v>
      </c>
      <c r="C4527" s="97" t="s">
        <v>46</v>
      </c>
      <c r="D4527" s="97" t="s">
        <v>45</v>
      </c>
      <c r="E4527" s="94"/>
      <c r="F4527" s="94"/>
      <c r="G4527" s="94">
        <v>100</v>
      </c>
      <c r="H4527" s="79"/>
    </row>
    <row r="4528" spans="1:8" outlineLevel="1">
      <c r="A4528" s="98" t="s">
        <v>734</v>
      </c>
      <c r="B4528" s="99" t="s">
        <v>735</v>
      </c>
      <c r="C4528" s="97" t="s">
        <v>485</v>
      </c>
      <c r="D4528" s="97" t="s">
        <v>46</v>
      </c>
      <c r="E4528" s="94"/>
      <c r="F4528" s="94"/>
      <c r="G4528" s="94">
        <v>100</v>
      </c>
      <c r="H4528" s="79"/>
    </row>
    <row r="4529" spans="1:8" outlineLevel="1">
      <c r="A4529" s="100">
        <v>2</v>
      </c>
      <c r="B4529" s="101" t="s">
        <v>440</v>
      </c>
      <c r="C4529" s="97"/>
      <c r="D4529" s="97"/>
      <c r="E4529" s="94"/>
      <c r="F4529" s="94"/>
      <c r="G4529" s="94"/>
      <c r="H4529" s="79"/>
    </row>
    <row r="4530" spans="1:8" ht="31.5" outlineLevel="1">
      <c r="A4530" s="98" t="s">
        <v>402</v>
      </c>
      <c r="B4530" s="99" t="s">
        <v>736</v>
      </c>
      <c r="C4530" s="97" t="s">
        <v>46</v>
      </c>
      <c r="D4530" s="97" t="s">
        <v>45</v>
      </c>
      <c r="E4530" s="94"/>
      <c r="F4530" s="94"/>
      <c r="G4530" s="94">
        <v>100</v>
      </c>
      <c r="H4530" s="79"/>
    </row>
    <row r="4531" spans="1:8" ht="63" outlineLevel="1">
      <c r="A4531" s="98" t="s">
        <v>403</v>
      </c>
      <c r="B4531" s="99" t="s">
        <v>641</v>
      </c>
      <c r="C4531" s="97" t="s">
        <v>46</v>
      </c>
      <c r="D4531" s="97" t="s">
        <v>47</v>
      </c>
      <c r="E4531" s="94"/>
      <c r="F4531" s="94"/>
      <c r="G4531" s="94">
        <v>100</v>
      </c>
      <c r="H4531" s="79"/>
    </row>
    <row r="4532" spans="1:8" ht="31.5" outlineLevel="1">
      <c r="A4532" s="98" t="s">
        <v>404</v>
      </c>
      <c r="B4532" s="99" t="s">
        <v>642</v>
      </c>
      <c r="C4532" s="97" t="s">
        <v>47</v>
      </c>
      <c r="D4532" s="97" t="s">
        <v>48</v>
      </c>
      <c r="E4532" s="94"/>
      <c r="F4532" s="94"/>
      <c r="G4532" s="94">
        <v>100</v>
      </c>
      <c r="H4532" s="79"/>
    </row>
    <row r="4533" spans="1:8" ht="47.25" outlineLevel="1">
      <c r="A4533" s="100">
        <v>3</v>
      </c>
      <c r="B4533" s="101" t="s">
        <v>313</v>
      </c>
      <c r="C4533" s="97"/>
      <c r="D4533" s="97"/>
      <c r="E4533" s="94"/>
      <c r="F4533" s="94"/>
      <c r="G4533" s="94"/>
      <c r="H4533" s="79"/>
    </row>
    <row r="4534" spans="1:8" ht="31.5" outlineLevel="1">
      <c r="A4534" s="98" t="s">
        <v>441</v>
      </c>
      <c r="B4534" s="99" t="s">
        <v>314</v>
      </c>
      <c r="C4534" s="97" t="s">
        <v>48</v>
      </c>
      <c r="D4534" s="97" t="s">
        <v>47</v>
      </c>
      <c r="E4534" s="94"/>
      <c r="F4534" s="94"/>
      <c r="G4534" s="94">
        <v>100</v>
      </c>
      <c r="H4534" s="79"/>
    </row>
    <row r="4535" spans="1:8" outlineLevel="1">
      <c r="A4535" s="98" t="s">
        <v>359</v>
      </c>
      <c r="B4535" s="99" t="s">
        <v>315</v>
      </c>
      <c r="C4535" s="97" t="s">
        <v>48</v>
      </c>
      <c r="D4535" s="97" t="s">
        <v>49</v>
      </c>
      <c r="E4535" s="94"/>
      <c r="F4535" s="94"/>
      <c r="G4535" s="94">
        <v>100</v>
      </c>
      <c r="H4535" s="79"/>
    </row>
    <row r="4536" spans="1:8" outlineLevel="1">
      <c r="A4536" s="98" t="s">
        <v>361</v>
      </c>
      <c r="B4536" s="99" t="s">
        <v>316</v>
      </c>
      <c r="C4536" s="97" t="s">
        <v>49</v>
      </c>
      <c r="D4536" s="97" t="s">
        <v>50</v>
      </c>
      <c r="E4536" s="94"/>
      <c r="F4536" s="94"/>
      <c r="G4536" s="94">
        <v>100</v>
      </c>
      <c r="H4536" s="79"/>
    </row>
    <row r="4537" spans="1:8" outlineLevel="1">
      <c r="A4537" s="98" t="s">
        <v>317</v>
      </c>
      <c r="B4537" s="99" t="s">
        <v>318</v>
      </c>
      <c r="C4537" s="97" t="s">
        <v>50</v>
      </c>
      <c r="D4537" s="97" t="s">
        <v>51</v>
      </c>
      <c r="E4537" s="94"/>
      <c r="F4537" s="94"/>
      <c r="G4537" s="94">
        <v>100</v>
      </c>
      <c r="H4537" s="79"/>
    </row>
    <row r="4538" spans="1:8" outlineLevel="1">
      <c r="A4538" s="98" t="s">
        <v>319</v>
      </c>
      <c r="B4538" s="99" t="s">
        <v>320</v>
      </c>
      <c r="C4538" s="97" t="s">
        <v>51</v>
      </c>
      <c r="D4538" s="97" t="s">
        <v>52</v>
      </c>
      <c r="E4538" s="94"/>
      <c r="F4538" s="94"/>
      <c r="G4538" s="94">
        <v>100</v>
      </c>
      <c r="H4538" s="79"/>
    </row>
    <row r="4539" spans="1:8" outlineLevel="1">
      <c r="A4539" s="100">
        <v>4</v>
      </c>
      <c r="B4539" s="101" t="s">
        <v>623</v>
      </c>
      <c r="C4539" s="97"/>
      <c r="D4539" s="97"/>
      <c r="E4539" s="94"/>
      <c r="F4539" s="94"/>
      <c r="G4539" s="94"/>
      <c r="H4539" s="79"/>
    </row>
    <row r="4540" spans="1:8" ht="31.5" outlineLevel="1">
      <c r="A4540" s="97" t="s">
        <v>406</v>
      </c>
      <c r="B4540" s="236" t="s">
        <v>321</v>
      </c>
      <c r="C4540" s="97" t="s">
        <v>52</v>
      </c>
      <c r="D4540" s="97" t="s">
        <v>52</v>
      </c>
      <c r="E4540" s="94"/>
      <c r="F4540" s="94"/>
      <c r="G4540" s="94">
        <v>100</v>
      </c>
      <c r="H4540" s="79"/>
    </row>
    <row r="4541" spans="1:8" ht="63" outlineLevel="1">
      <c r="A4541" s="97" t="s">
        <v>407</v>
      </c>
      <c r="B4541" s="236" t="s">
        <v>621</v>
      </c>
      <c r="C4541" s="97" t="s">
        <v>52</v>
      </c>
      <c r="D4541" s="97" t="s">
        <v>53</v>
      </c>
      <c r="E4541" s="94"/>
      <c r="F4541" s="94"/>
      <c r="G4541" s="94">
        <v>100</v>
      </c>
      <c r="H4541" s="79"/>
    </row>
    <row r="4542" spans="1:8" ht="31.5" outlineLevel="1">
      <c r="A4542" s="97" t="s">
        <v>408</v>
      </c>
      <c r="B4542" s="236" t="s">
        <v>764</v>
      </c>
      <c r="C4542" s="97" t="s">
        <v>52</v>
      </c>
      <c r="D4542" s="97" t="s">
        <v>53</v>
      </c>
      <c r="E4542" s="94"/>
      <c r="F4542" s="94"/>
      <c r="G4542" s="94">
        <v>100</v>
      </c>
      <c r="H4542" s="79"/>
    </row>
    <row r="4543" spans="1:8" ht="31.5" outlineLevel="1">
      <c r="A4543" s="97" t="s">
        <v>222</v>
      </c>
      <c r="B4543" s="236" t="s">
        <v>765</v>
      </c>
      <c r="C4543" s="97" t="s">
        <v>53</v>
      </c>
      <c r="D4543" s="97" t="s">
        <v>54</v>
      </c>
      <c r="E4543" s="94"/>
      <c r="F4543" s="94"/>
      <c r="G4543" s="94">
        <v>100</v>
      </c>
      <c r="H4543" s="79"/>
    </row>
    <row r="4544" spans="1:8" outlineLevel="1">
      <c r="G4544" s="154" t="s">
        <v>1000</v>
      </c>
      <c r="H4544" s="154" t="s">
        <v>378</v>
      </c>
    </row>
    <row r="4545" spans="1:8" outlineLevel="1">
      <c r="H4545" s="154" t="s">
        <v>709</v>
      </c>
    </row>
    <row r="4546" spans="1:8" outlineLevel="1">
      <c r="H4546" s="154" t="s">
        <v>266</v>
      </c>
    </row>
    <row r="4547" spans="1:8" outlineLevel="1">
      <c r="H4547" s="154"/>
    </row>
    <row r="4548" spans="1:8" ht="15.75" customHeight="1" outlineLevel="1">
      <c r="A4548" s="742" t="s">
        <v>628</v>
      </c>
      <c r="B4548" s="742"/>
      <c r="C4548" s="742"/>
      <c r="D4548" s="742"/>
      <c r="E4548" s="742"/>
      <c r="F4548" s="742"/>
      <c r="G4548" s="742"/>
      <c r="H4548" s="742"/>
    </row>
    <row r="4549" spans="1:8" ht="15.75" customHeight="1" outlineLevel="1">
      <c r="A4549" s="742" t="s">
        <v>455</v>
      </c>
      <c r="B4549" s="742"/>
      <c r="C4549" s="742"/>
      <c r="D4549" s="742"/>
      <c r="E4549" s="742"/>
      <c r="F4549" s="742"/>
      <c r="G4549" s="742"/>
      <c r="H4549" s="742"/>
    </row>
    <row r="4550" spans="1:8" outlineLevel="1">
      <c r="H4550" s="154" t="s">
        <v>322</v>
      </c>
    </row>
    <row r="4551" spans="1:8" outlineLevel="1">
      <c r="H4551" s="154" t="s">
        <v>323</v>
      </c>
    </row>
    <row r="4552" spans="1:8" outlineLevel="1">
      <c r="H4552" s="154" t="s">
        <v>324</v>
      </c>
    </row>
    <row r="4553" spans="1:8" outlineLevel="1">
      <c r="H4553" s="230" t="s">
        <v>325</v>
      </c>
    </row>
    <row r="4554" spans="1:8" outlineLevel="1">
      <c r="H4554" s="154" t="s">
        <v>2331</v>
      </c>
    </row>
    <row r="4555" spans="1:8" outlineLevel="1">
      <c r="H4555" s="154" t="s">
        <v>261</v>
      </c>
    </row>
    <row r="4556" spans="1:8" outlineLevel="1">
      <c r="A4556" s="86"/>
    </row>
    <row r="4557" spans="1:8" ht="44.25" customHeight="1" outlineLevel="1">
      <c r="A4557" s="743" t="s">
        <v>1242</v>
      </c>
      <c r="B4557" s="744"/>
      <c r="C4557" s="744"/>
      <c r="D4557" s="744"/>
      <c r="E4557" s="744"/>
      <c r="F4557" s="744"/>
      <c r="G4557" s="744"/>
      <c r="H4557" s="744"/>
    </row>
    <row r="4558" spans="1:8" outlineLevel="1">
      <c r="A4558" s="745"/>
      <c r="B4558" s="745"/>
      <c r="C4558" s="745"/>
      <c r="D4558" s="745"/>
      <c r="E4558" s="745"/>
      <c r="F4558" s="745"/>
      <c r="G4558" s="745"/>
      <c r="H4558" s="745"/>
    </row>
    <row r="4559" spans="1:8" ht="15.75" customHeight="1" outlineLevel="1">
      <c r="A4559" s="746" t="s">
        <v>2332</v>
      </c>
      <c r="B4559" s="746"/>
      <c r="C4559" s="746"/>
      <c r="D4559" s="746"/>
      <c r="E4559" s="746"/>
      <c r="F4559" s="746"/>
      <c r="G4559" s="746"/>
      <c r="H4559" s="746"/>
    </row>
    <row r="4560" spans="1:8" ht="16.5" outlineLevel="1" thickBot="1">
      <c r="A4560" s="87"/>
      <c r="B4560" s="666"/>
      <c r="C4560" s="231"/>
      <c r="D4560" s="231"/>
      <c r="E4560" s="231"/>
      <c r="F4560" s="231"/>
      <c r="G4560" s="231"/>
      <c r="H4560" s="231"/>
    </row>
    <row r="4561" spans="1:8" ht="15.75" customHeight="1" outlineLevel="1">
      <c r="A4561" s="750" t="s">
        <v>397</v>
      </c>
      <c r="B4561" s="753" t="s">
        <v>649</v>
      </c>
      <c r="C4561" s="756" t="s">
        <v>719</v>
      </c>
      <c r="D4561" s="756"/>
      <c r="E4561" s="756"/>
      <c r="F4561" s="756"/>
      <c r="G4561" s="757" t="s">
        <v>629</v>
      </c>
      <c r="H4561" s="759" t="s">
        <v>630</v>
      </c>
    </row>
    <row r="4562" spans="1:8" outlineLevel="1">
      <c r="A4562" s="751"/>
      <c r="B4562" s="754"/>
      <c r="C4562" s="704"/>
      <c r="D4562" s="704"/>
      <c r="E4562" s="704"/>
      <c r="F4562" s="704"/>
      <c r="G4562" s="703"/>
      <c r="H4562" s="760"/>
    </row>
    <row r="4563" spans="1:8" ht="32.25" outlineLevel="1" thickBot="1">
      <c r="A4563" s="752"/>
      <c r="B4563" s="755"/>
      <c r="C4563" s="88" t="s">
        <v>631</v>
      </c>
      <c r="D4563" s="88" t="s">
        <v>632</v>
      </c>
      <c r="E4563" s="88" t="s">
        <v>631</v>
      </c>
      <c r="F4563" s="88" t="s">
        <v>632</v>
      </c>
      <c r="G4563" s="758"/>
      <c r="H4563" s="761"/>
    </row>
    <row r="4564" spans="1:8" outlineLevel="1">
      <c r="A4564" s="89">
        <v>1</v>
      </c>
      <c r="B4564" s="604">
        <v>2</v>
      </c>
      <c r="C4564" s="90">
        <v>3</v>
      </c>
      <c r="D4564" s="90">
        <v>4</v>
      </c>
      <c r="E4564" s="90"/>
      <c r="F4564" s="90"/>
      <c r="G4564" s="91">
        <v>5</v>
      </c>
      <c r="H4564" s="604">
        <v>6</v>
      </c>
    </row>
    <row r="4565" spans="1:8" outlineLevel="1">
      <c r="A4565" s="89">
        <v>1</v>
      </c>
      <c r="B4565" s="92" t="s">
        <v>598</v>
      </c>
      <c r="C4565" s="90"/>
      <c r="D4565" s="90"/>
      <c r="E4565" s="94"/>
      <c r="F4565" s="94"/>
      <c r="G4565" s="95"/>
      <c r="H4565" s="663"/>
    </row>
    <row r="4566" spans="1:8" outlineLevel="1">
      <c r="A4566" s="96" t="s">
        <v>399</v>
      </c>
      <c r="B4566" s="237" t="s">
        <v>599</v>
      </c>
      <c r="C4566" s="97" t="s">
        <v>46</v>
      </c>
      <c r="D4566" s="97" t="s">
        <v>2098</v>
      </c>
      <c r="E4566" s="94"/>
      <c r="F4566" s="94"/>
      <c r="G4566" s="94"/>
      <c r="H4566" s="79"/>
    </row>
    <row r="4567" spans="1:8" outlineLevel="1">
      <c r="A4567" s="97" t="s">
        <v>400</v>
      </c>
      <c r="B4567" s="236" t="s">
        <v>329</v>
      </c>
      <c r="C4567" s="97" t="s">
        <v>2099</v>
      </c>
      <c r="D4567" s="97" t="s">
        <v>2100</v>
      </c>
      <c r="E4567" s="94"/>
      <c r="F4567" s="94"/>
      <c r="G4567" s="94"/>
      <c r="H4567" s="79"/>
    </row>
    <row r="4568" spans="1:8" ht="31.5" outlineLevel="1">
      <c r="A4568" s="97" t="s">
        <v>411</v>
      </c>
      <c r="B4568" s="236" t="s">
        <v>730</v>
      </c>
      <c r="C4568" s="97" t="s">
        <v>2097</v>
      </c>
      <c r="D4568" s="97" t="s">
        <v>2101</v>
      </c>
      <c r="E4568" s="94"/>
      <c r="F4568" s="94"/>
      <c r="G4568" s="94"/>
      <c r="H4568" s="79"/>
    </row>
    <row r="4569" spans="1:8" ht="63" outlineLevel="1">
      <c r="A4569" s="98" t="s">
        <v>422</v>
      </c>
      <c r="B4569" s="99" t="s">
        <v>731</v>
      </c>
      <c r="C4569" s="97" t="s">
        <v>2102</v>
      </c>
      <c r="D4569" s="97" t="s">
        <v>2103</v>
      </c>
      <c r="E4569" s="94"/>
      <c r="F4569" s="94"/>
      <c r="G4569" s="94"/>
      <c r="H4569" s="79"/>
    </row>
    <row r="4570" spans="1:8" ht="31.5" outlineLevel="1">
      <c r="A4570" s="98" t="s">
        <v>732</v>
      </c>
      <c r="B4570" s="99" t="s">
        <v>733</v>
      </c>
      <c r="C4570" s="97" t="s">
        <v>46</v>
      </c>
      <c r="D4570" s="97" t="s">
        <v>45</v>
      </c>
      <c r="E4570" s="94"/>
      <c r="F4570" s="94"/>
      <c r="G4570" s="94"/>
      <c r="H4570" s="79"/>
    </row>
    <row r="4571" spans="1:8" outlineLevel="1">
      <c r="A4571" s="98" t="s">
        <v>734</v>
      </c>
      <c r="B4571" s="99" t="s">
        <v>735</v>
      </c>
      <c r="C4571" s="97" t="s">
        <v>681</v>
      </c>
      <c r="D4571" s="97" t="s">
        <v>46</v>
      </c>
      <c r="E4571" s="94"/>
      <c r="F4571" s="94"/>
      <c r="G4571" s="94"/>
      <c r="H4571" s="79"/>
    </row>
    <row r="4572" spans="1:8" outlineLevel="1">
      <c r="A4572" s="100">
        <v>2</v>
      </c>
      <c r="B4572" s="101" t="s">
        <v>440</v>
      </c>
      <c r="C4572" s="97"/>
      <c r="D4572" s="97"/>
      <c r="E4572" s="94"/>
      <c r="F4572" s="94"/>
      <c r="G4572" s="94"/>
      <c r="H4572" s="79"/>
    </row>
    <row r="4573" spans="1:8" ht="31.5" outlineLevel="1">
      <c r="A4573" s="98" t="s">
        <v>402</v>
      </c>
      <c r="B4573" s="99" t="s">
        <v>736</v>
      </c>
      <c r="C4573" s="97" t="s">
        <v>46</v>
      </c>
      <c r="D4573" s="97" t="s">
        <v>45</v>
      </c>
      <c r="E4573" s="94"/>
      <c r="F4573" s="94"/>
      <c r="G4573" s="94"/>
      <c r="H4573" s="79"/>
    </row>
    <row r="4574" spans="1:8" ht="63" outlineLevel="1">
      <c r="A4574" s="98" t="s">
        <v>403</v>
      </c>
      <c r="B4574" s="99" t="s">
        <v>641</v>
      </c>
      <c r="C4574" s="97" t="s">
        <v>46</v>
      </c>
      <c r="D4574" s="97" t="s">
        <v>47</v>
      </c>
      <c r="E4574" s="94"/>
      <c r="F4574" s="94"/>
      <c r="G4574" s="94"/>
      <c r="H4574" s="79"/>
    </row>
    <row r="4575" spans="1:8" ht="31.5" outlineLevel="1">
      <c r="A4575" s="98" t="s">
        <v>404</v>
      </c>
      <c r="B4575" s="99" t="s">
        <v>642</v>
      </c>
      <c r="C4575" s="97" t="s">
        <v>47</v>
      </c>
      <c r="D4575" s="97" t="s">
        <v>48</v>
      </c>
      <c r="E4575" s="94"/>
      <c r="F4575" s="94"/>
      <c r="G4575" s="94"/>
      <c r="H4575" s="79"/>
    </row>
    <row r="4576" spans="1:8" ht="47.25" outlineLevel="1">
      <c r="A4576" s="100">
        <v>3</v>
      </c>
      <c r="B4576" s="101" t="s">
        <v>313</v>
      </c>
      <c r="C4576" s="97"/>
      <c r="D4576" s="97"/>
      <c r="E4576" s="94"/>
      <c r="F4576" s="94"/>
      <c r="G4576" s="94"/>
      <c r="H4576" s="79"/>
    </row>
    <row r="4577" spans="1:8" ht="31.5" outlineLevel="1">
      <c r="A4577" s="98" t="s">
        <v>441</v>
      </c>
      <c r="B4577" s="99" t="s">
        <v>314</v>
      </c>
      <c r="C4577" s="97" t="s">
        <v>48</v>
      </c>
      <c r="D4577" s="97" t="s">
        <v>47</v>
      </c>
      <c r="E4577" s="94"/>
      <c r="F4577" s="94"/>
      <c r="G4577" s="94"/>
      <c r="H4577" s="79"/>
    </row>
    <row r="4578" spans="1:8" ht="15" customHeight="1" outlineLevel="1">
      <c r="A4578" s="98" t="s">
        <v>359</v>
      </c>
      <c r="B4578" s="99" t="s">
        <v>315</v>
      </c>
      <c r="C4578" s="97" t="s">
        <v>48</v>
      </c>
      <c r="D4578" s="97" t="s">
        <v>49</v>
      </c>
      <c r="E4578" s="94"/>
      <c r="F4578" s="94"/>
      <c r="G4578" s="94"/>
      <c r="H4578" s="79"/>
    </row>
    <row r="4579" spans="1:8" outlineLevel="1">
      <c r="A4579" s="98" t="s">
        <v>361</v>
      </c>
      <c r="B4579" s="99" t="s">
        <v>316</v>
      </c>
      <c r="C4579" s="97" t="s">
        <v>49</v>
      </c>
      <c r="D4579" s="97" t="s">
        <v>50</v>
      </c>
      <c r="E4579" s="94"/>
      <c r="F4579" s="94"/>
      <c r="G4579" s="94"/>
      <c r="H4579" s="79"/>
    </row>
    <row r="4580" spans="1:8" outlineLevel="1">
      <c r="A4580" s="98" t="s">
        <v>317</v>
      </c>
      <c r="B4580" s="99" t="s">
        <v>318</v>
      </c>
      <c r="C4580" s="97" t="s">
        <v>50</v>
      </c>
      <c r="D4580" s="97" t="s">
        <v>51</v>
      </c>
      <c r="E4580" s="94"/>
      <c r="F4580" s="94"/>
      <c r="G4580" s="94"/>
      <c r="H4580" s="79"/>
    </row>
    <row r="4581" spans="1:8" outlineLevel="1">
      <c r="A4581" s="98" t="s">
        <v>319</v>
      </c>
      <c r="B4581" s="99" t="s">
        <v>320</v>
      </c>
      <c r="C4581" s="97" t="s">
        <v>51</v>
      </c>
      <c r="D4581" s="97" t="s">
        <v>52</v>
      </c>
      <c r="E4581" s="94"/>
      <c r="F4581" s="94"/>
      <c r="G4581" s="94"/>
      <c r="H4581" s="79"/>
    </row>
    <row r="4582" spans="1:8" ht="15.75" customHeight="1" outlineLevel="1">
      <c r="A4582" s="100">
        <v>4</v>
      </c>
      <c r="B4582" s="101" t="s">
        <v>623</v>
      </c>
      <c r="C4582" s="97"/>
      <c r="D4582" s="97"/>
      <c r="E4582" s="94"/>
      <c r="F4582" s="94"/>
      <c r="G4582" s="94"/>
      <c r="H4582" s="79"/>
    </row>
    <row r="4583" spans="1:8" ht="15.75" customHeight="1" outlineLevel="1">
      <c r="A4583" s="97" t="s">
        <v>406</v>
      </c>
      <c r="B4583" s="236" t="s">
        <v>321</v>
      </c>
      <c r="C4583" s="97" t="s">
        <v>52</v>
      </c>
      <c r="D4583" s="97" t="s">
        <v>52</v>
      </c>
      <c r="E4583" s="94"/>
      <c r="F4583" s="94"/>
      <c r="G4583" s="94"/>
      <c r="H4583" s="79"/>
    </row>
    <row r="4584" spans="1:8" ht="63" outlineLevel="1">
      <c r="A4584" s="97" t="s">
        <v>407</v>
      </c>
      <c r="B4584" s="236" t="s">
        <v>621</v>
      </c>
      <c r="C4584" s="97" t="s">
        <v>52</v>
      </c>
      <c r="D4584" s="97" t="s">
        <v>53</v>
      </c>
      <c r="E4584" s="94"/>
      <c r="F4584" s="94"/>
      <c r="G4584" s="94"/>
      <c r="H4584" s="79"/>
    </row>
    <row r="4585" spans="1:8" ht="31.5" outlineLevel="1">
      <c r="A4585" s="97" t="s">
        <v>408</v>
      </c>
      <c r="B4585" s="236" t="s">
        <v>764</v>
      </c>
      <c r="C4585" s="97" t="s">
        <v>52</v>
      </c>
      <c r="D4585" s="97" t="s">
        <v>53</v>
      </c>
      <c r="E4585" s="94"/>
      <c r="F4585" s="94"/>
      <c r="G4585" s="94"/>
      <c r="H4585" s="79"/>
    </row>
    <row r="4586" spans="1:8" ht="31.5" outlineLevel="1">
      <c r="A4586" s="97" t="s">
        <v>222</v>
      </c>
      <c r="B4586" s="236" t="s">
        <v>765</v>
      </c>
      <c r="C4586" s="97" t="s">
        <v>53</v>
      </c>
      <c r="D4586" s="97" t="s">
        <v>54</v>
      </c>
      <c r="E4586" s="94"/>
      <c r="F4586" s="94"/>
      <c r="G4586" s="94"/>
      <c r="H4586" s="79"/>
    </row>
    <row r="4587" spans="1:8" outlineLevel="1">
      <c r="G4587" s="154" t="s">
        <v>1010</v>
      </c>
      <c r="H4587" s="154" t="s">
        <v>378</v>
      </c>
    </row>
    <row r="4588" spans="1:8" outlineLevel="1">
      <c r="H4588" s="154" t="s">
        <v>709</v>
      </c>
    </row>
    <row r="4589" spans="1:8" outlineLevel="1">
      <c r="H4589" s="154" t="s">
        <v>266</v>
      </c>
    </row>
    <row r="4590" spans="1:8" outlineLevel="1">
      <c r="H4590" s="154"/>
    </row>
    <row r="4591" spans="1:8" ht="15.75" customHeight="1" outlineLevel="1">
      <c r="A4591" s="742" t="s">
        <v>628</v>
      </c>
      <c r="B4591" s="742"/>
      <c r="C4591" s="742"/>
      <c r="D4591" s="742"/>
      <c r="E4591" s="742"/>
      <c r="F4591" s="742"/>
      <c r="G4591" s="742"/>
      <c r="H4591" s="742"/>
    </row>
    <row r="4592" spans="1:8" ht="15.75" customHeight="1" outlineLevel="1">
      <c r="A4592" s="742" t="s">
        <v>455</v>
      </c>
      <c r="B4592" s="742"/>
      <c r="C4592" s="742"/>
      <c r="D4592" s="742"/>
      <c r="E4592" s="742"/>
      <c r="F4592" s="742"/>
      <c r="G4592" s="742"/>
      <c r="H4592" s="742"/>
    </row>
    <row r="4593" spans="1:8" outlineLevel="1">
      <c r="H4593" s="154" t="s">
        <v>322</v>
      </c>
    </row>
    <row r="4594" spans="1:8" outlineLevel="1">
      <c r="H4594" s="154" t="s">
        <v>323</v>
      </c>
    </row>
    <row r="4595" spans="1:8" outlineLevel="1">
      <c r="H4595" s="154" t="s">
        <v>324</v>
      </c>
    </row>
    <row r="4596" spans="1:8" outlineLevel="1">
      <c r="H4596" s="230" t="s">
        <v>325</v>
      </c>
    </row>
    <row r="4597" spans="1:8" outlineLevel="1">
      <c r="H4597" s="154" t="s">
        <v>2331</v>
      </c>
    </row>
    <row r="4598" spans="1:8" outlineLevel="1">
      <c r="H4598" s="154" t="s">
        <v>261</v>
      </c>
    </row>
    <row r="4599" spans="1:8" outlineLevel="1">
      <c r="A4599" s="86"/>
    </row>
    <row r="4600" spans="1:8" outlineLevel="1">
      <c r="A4600" s="748" t="s">
        <v>107</v>
      </c>
      <c r="B4600" s="749"/>
      <c r="C4600" s="749"/>
      <c r="D4600" s="749"/>
      <c r="E4600" s="749"/>
      <c r="F4600" s="749"/>
      <c r="G4600" s="749"/>
      <c r="H4600" s="749"/>
    </row>
    <row r="4601" spans="1:8" outlineLevel="1">
      <c r="A4601" s="745"/>
      <c r="B4601" s="745"/>
      <c r="C4601" s="745"/>
      <c r="D4601" s="745"/>
      <c r="E4601" s="745"/>
      <c r="F4601" s="745"/>
      <c r="G4601" s="745"/>
      <c r="H4601" s="745"/>
    </row>
    <row r="4602" spans="1:8" outlineLevel="1">
      <c r="A4602" s="746" t="s">
        <v>2332</v>
      </c>
      <c r="B4602" s="746"/>
      <c r="C4602" s="746"/>
      <c r="D4602" s="746"/>
      <c r="E4602" s="746"/>
      <c r="F4602" s="746"/>
      <c r="G4602" s="746"/>
      <c r="H4602" s="746"/>
    </row>
    <row r="4603" spans="1:8" ht="16.5" outlineLevel="1" thickBot="1">
      <c r="A4603" s="87"/>
      <c r="B4603" s="666"/>
      <c r="C4603" s="231"/>
      <c r="D4603" s="231"/>
      <c r="E4603" s="231"/>
      <c r="F4603" s="231"/>
      <c r="G4603" s="231"/>
      <c r="H4603" s="231"/>
    </row>
    <row r="4604" spans="1:8" ht="15.75" customHeight="1" outlineLevel="1">
      <c r="A4604" s="750" t="s">
        <v>397</v>
      </c>
      <c r="B4604" s="753" t="s">
        <v>649</v>
      </c>
      <c r="C4604" s="756" t="s">
        <v>719</v>
      </c>
      <c r="D4604" s="756"/>
      <c r="E4604" s="756"/>
      <c r="F4604" s="756"/>
      <c r="G4604" s="757" t="s">
        <v>629</v>
      </c>
      <c r="H4604" s="759" t="s">
        <v>630</v>
      </c>
    </row>
    <row r="4605" spans="1:8" ht="42" customHeight="1" outlineLevel="1">
      <c r="A4605" s="751"/>
      <c r="B4605" s="754"/>
      <c r="C4605" s="704"/>
      <c r="D4605" s="704"/>
      <c r="E4605" s="704"/>
      <c r="F4605" s="704"/>
      <c r="G4605" s="703"/>
      <c r="H4605" s="760"/>
    </row>
    <row r="4606" spans="1:8" ht="32.25" outlineLevel="1" thickBot="1">
      <c r="A4606" s="752"/>
      <c r="B4606" s="755"/>
      <c r="C4606" s="88" t="s">
        <v>631</v>
      </c>
      <c r="D4606" s="88" t="s">
        <v>632</v>
      </c>
      <c r="E4606" s="88" t="s">
        <v>631</v>
      </c>
      <c r="F4606" s="88" t="s">
        <v>632</v>
      </c>
      <c r="G4606" s="758"/>
      <c r="H4606" s="761"/>
    </row>
    <row r="4607" spans="1:8" ht="15.75" customHeight="1" outlineLevel="1">
      <c r="A4607" s="89">
        <v>1</v>
      </c>
      <c r="B4607" s="604">
        <v>2</v>
      </c>
      <c r="C4607" s="90">
        <v>3</v>
      </c>
      <c r="D4607" s="90">
        <v>4</v>
      </c>
      <c r="E4607" s="90"/>
      <c r="F4607" s="90"/>
      <c r="G4607" s="91">
        <v>5</v>
      </c>
      <c r="H4607" s="604">
        <v>6</v>
      </c>
    </row>
    <row r="4608" spans="1:8" outlineLevel="1">
      <c r="A4608" s="89">
        <v>1</v>
      </c>
      <c r="B4608" s="92" t="s">
        <v>598</v>
      </c>
      <c r="C4608" s="90"/>
      <c r="D4608" s="90"/>
      <c r="E4608" s="94"/>
      <c r="F4608" s="94"/>
      <c r="G4608" s="95"/>
      <c r="H4608" s="663"/>
    </row>
    <row r="4609" spans="1:8" ht="15.75" customHeight="1" outlineLevel="1">
      <c r="A4609" s="96" t="s">
        <v>399</v>
      </c>
      <c r="B4609" s="237" t="s">
        <v>599</v>
      </c>
      <c r="C4609" s="97" t="s">
        <v>174</v>
      </c>
      <c r="D4609" s="97" t="s">
        <v>482</v>
      </c>
      <c r="E4609" s="94"/>
      <c r="F4609" s="94"/>
      <c r="G4609" s="94">
        <v>100</v>
      </c>
      <c r="H4609" s="79"/>
    </row>
    <row r="4610" spans="1:8" outlineLevel="1">
      <c r="A4610" s="97" t="s">
        <v>400</v>
      </c>
      <c r="B4610" s="236" t="s">
        <v>329</v>
      </c>
      <c r="C4610" s="97" t="s">
        <v>483</v>
      </c>
      <c r="D4610" s="97" t="s">
        <v>484</v>
      </c>
      <c r="E4610" s="94"/>
      <c r="F4610" s="94"/>
      <c r="G4610" s="94">
        <v>100</v>
      </c>
      <c r="H4610" s="79"/>
    </row>
    <row r="4611" spans="1:8" ht="31.5" outlineLevel="1">
      <c r="A4611" s="97" t="s">
        <v>411</v>
      </c>
      <c r="B4611" s="236" t="s">
        <v>730</v>
      </c>
      <c r="C4611" s="97" t="s">
        <v>485</v>
      </c>
      <c r="D4611" s="97" t="s">
        <v>486</v>
      </c>
      <c r="E4611" s="94"/>
      <c r="F4611" s="94"/>
      <c r="G4611" s="94">
        <v>100</v>
      </c>
      <c r="H4611" s="79"/>
    </row>
    <row r="4612" spans="1:8" ht="63" outlineLevel="1">
      <c r="A4612" s="98" t="s">
        <v>422</v>
      </c>
      <c r="B4612" s="99" t="s">
        <v>731</v>
      </c>
      <c r="C4612" s="97" t="s">
        <v>487</v>
      </c>
      <c r="D4612" s="97" t="s">
        <v>2103</v>
      </c>
      <c r="E4612" s="94"/>
      <c r="F4612" s="94"/>
      <c r="G4612" s="94">
        <v>100</v>
      </c>
      <c r="H4612" s="79"/>
    </row>
    <row r="4613" spans="1:8" ht="31.5" outlineLevel="1">
      <c r="A4613" s="98" t="s">
        <v>732</v>
      </c>
      <c r="B4613" s="99" t="s">
        <v>733</v>
      </c>
      <c r="C4613" s="97" t="s">
        <v>46</v>
      </c>
      <c r="D4613" s="97" t="s">
        <v>45</v>
      </c>
      <c r="E4613" s="94"/>
      <c r="F4613" s="94"/>
      <c r="G4613" s="94">
        <v>100</v>
      </c>
      <c r="H4613" s="79"/>
    </row>
    <row r="4614" spans="1:8" outlineLevel="1">
      <c r="A4614" s="98" t="s">
        <v>734</v>
      </c>
      <c r="B4614" s="99" t="s">
        <v>735</v>
      </c>
      <c r="C4614" s="97" t="s">
        <v>485</v>
      </c>
      <c r="D4614" s="97" t="s">
        <v>46</v>
      </c>
      <c r="E4614" s="94"/>
      <c r="F4614" s="94"/>
      <c r="G4614" s="94">
        <v>100</v>
      </c>
      <c r="H4614" s="79"/>
    </row>
    <row r="4615" spans="1:8" outlineLevel="1">
      <c r="A4615" s="100">
        <v>2</v>
      </c>
      <c r="B4615" s="101" t="s">
        <v>440</v>
      </c>
      <c r="C4615" s="97"/>
      <c r="D4615" s="97"/>
      <c r="E4615" s="94"/>
      <c r="F4615" s="94"/>
      <c r="G4615" s="94"/>
      <c r="H4615" s="79"/>
    </row>
    <row r="4616" spans="1:8" ht="31.5" outlineLevel="1">
      <c r="A4616" s="98" t="s">
        <v>402</v>
      </c>
      <c r="B4616" s="99" t="s">
        <v>736</v>
      </c>
      <c r="C4616" s="97" t="s">
        <v>46</v>
      </c>
      <c r="D4616" s="97" t="s">
        <v>45</v>
      </c>
      <c r="E4616" s="94"/>
      <c r="F4616" s="94"/>
      <c r="G4616" s="94">
        <v>100</v>
      </c>
      <c r="H4616" s="79"/>
    </row>
    <row r="4617" spans="1:8" ht="63" outlineLevel="1">
      <c r="A4617" s="98" t="s">
        <v>403</v>
      </c>
      <c r="B4617" s="99" t="s">
        <v>641</v>
      </c>
      <c r="C4617" s="97" t="s">
        <v>46</v>
      </c>
      <c r="D4617" s="97" t="s">
        <v>47</v>
      </c>
      <c r="E4617" s="94"/>
      <c r="F4617" s="94"/>
      <c r="G4617" s="94">
        <v>100</v>
      </c>
      <c r="H4617" s="79"/>
    </row>
    <row r="4618" spans="1:8" ht="31.5" outlineLevel="1">
      <c r="A4618" s="98" t="s">
        <v>404</v>
      </c>
      <c r="B4618" s="99" t="s">
        <v>642</v>
      </c>
      <c r="C4618" s="97" t="s">
        <v>47</v>
      </c>
      <c r="D4618" s="97" t="s">
        <v>48</v>
      </c>
      <c r="E4618" s="94"/>
      <c r="F4618" s="94"/>
      <c r="G4618" s="94">
        <v>100</v>
      </c>
      <c r="H4618" s="79"/>
    </row>
    <row r="4619" spans="1:8" ht="47.25" outlineLevel="1">
      <c r="A4619" s="100">
        <v>3</v>
      </c>
      <c r="B4619" s="101" t="s">
        <v>313</v>
      </c>
      <c r="C4619" s="97"/>
      <c r="D4619" s="97"/>
      <c r="E4619" s="94"/>
      <c r="F4619" s="94"/>
      <c r="G4619" s="94"/>
      <c r="H4619" s="79"/>
    </row>
    <row r="4620" spans="1:8" ht="31.5" outlineLevel="1">
      <c r="A4620" s="98" t="s">
        <v>441</v>
      </c>
      <c r="B4620" s="99" t="s">
        <v>314</v>
      </c>
      <c r="C4620" s="97" t="s">
        <v>48</v>
      </c>
      <c r="D4620" s="97" t="s">
        <v>47</v>
      </c>
      <c r="E4620" s="94"/>
      <c r="F4620" s="94"/>
      <c r="G4620" s="94">
        <v>100</v>
      </c>
      <c r="H4620" s="79"/>
    </row>
    <row r="4621" spans="1:8" outlineLevel="1">
      <c r="A4621" s="98" t="s">
        <v>359</v>
      </c>
      <c r="B4621" s="99" t="s">
        <v>315</v>
      </c>
      <c r="C4621" s="97" t="s">
        <v>48</v>
      </c>
      <c r="D4621" s="97" t="s">
        <v>49</v>
      </c>
      <c r="E4621" s="94"/>
      <c r="F4621" s="94"/>
      <c r="G4621" s="94">
        <v>100</v>
      </c>
      <c r="H4621" s="79"/>
    </row>
    <row r="4622" spans="1:8" outlineLevel="1">
      <c r="A4622" s="98" t="s">
        <v>361</v>
      </c>
      <c r="B4622" s="99" t="s">
        <v>316</v>
      </c>
      <c r="C4622" s="97" t="s">
        <v>49</v>
      </c>
      <c r="D4622" s="97" t="s">
        <v>50</v>
      </c>
      <c r="E4622" s="94"/>
      <c r="F4622" s="94"/>
      <c r="G4622" s="94">
        <v>100</v>
      </c>
      <c r="H4622" s="79"/>
    </row>
    <row r="4623" spans="1:8" outlineLevel="1">
      <c r="A4623" s="98" t="s">
        <v>317</v>
      </c>
      <c r="B4623" s="99" t="s">
        <v>318</v>
      </c>
      <c r="C4623" s="97" t="s">
        <v>50</v>
      </c>
      <c r="D4623" s="97" t="s">
        <v>51</v>
      </c>
      <c r="E4623" s="94"/>
      <c r="F4623" s="94"/>
      <c r="G4623" s="94">
        <v>100</v>
      </c>
      <c r="H4623" s="79"/>
    </row>
    <row r="4624" spans="1:8" outlineLevel="1">
      <c r="A4624" s="98" t="s">
        <v>319</v>
      </c>
      <c r="B4624" s="99" t="s">
        <v>320</v>
      </c>
      <c r="C4624" s="97" t="s">
        <v>51</v>
      </c>
      <c r="D4624" s="97" t="s">
        <v>52</v>
      </c>
      <c r="E4624" s="94"/>
      <c r="F4624" s="94"/>
      <c r="G4624" s="94">
        <v>100</v>
      </c>
      <c r="H4624" s="79"/>
    </row>
    <row r="4625" spans="1:8" outlineLevel="1">
      <c r="A4625" s="100">
        <v>4</v>
      </c>
      <c r="B4625" s="101" t="s">
        <v>623</v>
      </c>
      <c r="C4625" s="97"/>
      <c r="D4625" s="97"/>
      <c r="E4625" s="94"/>
      <c r="F4625" s="94"/>
      <c r="G4625" s="94">
        <v>100</v>
      </c>
      <c r="H4625" s="79"/>
    </row>
    <row r="4626" spans="1:8" ht="31.5" outlineLevel="1">
      <c r="A4626" s="97" t="s">
        <v>406</v>
      </c>
      <c r="B4626" s="236" t="s">
        <v>321</v>
      </c>
      <c r="C4626" s="97" t="s">
        <v>52</v>
      </c>
      <c r="D4626" s="97" t="s">
        <v>52</v>
      </c>
      <c r="E4626" s="94"/>
      <c r="F4626" s="94"/>
      <c r="G4626" s="94">
        <v>100</v>
      </c>
      <c r="H4626" s="79"/>
    </row>
    <row r="4627" spans="1:8" ht="63" outlineLevel="1">
      <c r="A4627" s="97" t="s">
        <v>407</v>
      </c>
      <c r="B4627" s="236" t="s">
        <v>621</v>
      </c>
      <c r="C4627" s="97" t="s">
        <v>52</v>
      </c>
      <c r="D4627" s="97" t="s">
        <v>53</v>
      </c>
      <c r="E4627" s="94"/>
      <c r="F4627" s="94"/>
      <c r="G4627" s="94">
        <v>100</v>
      </c>
      <c r="H4627" s="79"/>
    </row>
    <row r="4628" spans="1:8" ht="31.5" outlineLevel="1">
      <c r="A4628" s="97" t="s">
        <v>408</v>
      </c>
      <c r="B4628" s="236" t="s">
        <v>764</v>
      </c>
      <c r="C4628" s="97" t="s">
        <v>52</v>
      </c>
      <c r="D4628" s="97" t="s">
        <v>53</v>
      </c>
      <c r="E4628" s="94"/>
      <c r="F4628" s="94"/>
      <c r="G4628" s="94">
        <v>100</v>
      </c>
      <c r="H4628" s="79"/>
    </row>
    <row r="4629" spans="1:8" ht="31.5" outlineLevel="1">
      <c r="A4629" s="97" t="s">
        <v>222</v>
      </c>
      <c r="B4629" s="236" t="s">
        <v>765</v>
      </c>
      <c r="C4629" s="97" t="s">
        <v>53</v>
      </c>
      <c r="D4629" s="97" t="s">
        <v>54</v>
      </c>
      <c r="E4629" s="94"/>
      <c r="F4629" s="94"/>
      <c r="G4629" s="94">
        <v>100</v>
      </c>
      <c r="H4629" s="79"/>
    </row>
    <row r="4630" spans="1:8" outlineLevel="1">
      <c r="G4630" s="154" t="s">
        <v>1011</v>
      </c>
      <c r="H4630" s="154" t="s">
        <v>378</v>
      </c>
    </row>
    <row r="4631" spans="1:8" outlineLevel="1">
      <c r="H4631" s="154" t="s">
        <v>709</v>
      </c>
    </row>
    <row r="4632" spans="1:8" outlineLevel="1">
      <c r="H4632" s="154" t="s">
        <v>266</v>
      </c>
    </row>
    <row r="4633" spans="1:8" outlineLevel="1">
      <c r="H4633" s="154"/>
    </row>
    <row r="4634" spans="1:8" ht="15.75" customHeight="1" outlineLevel="1">
      <c r="A4634" s="742" t="s">
        <v>628</v>
      </c>
      <c r="B4634" s="742"/>
      <c r="C4634" s="742"/>
      <c r="D4634" s="742"/>
      <c r="E4634" s="742"/>
      <c r="F4634" s="742"/>
      <c r="G4634" s="742"/>
      <c r="H4634" s="742"/>
    </row>
    <row r="4635" spans="1:8" ht="15.75" customHeight="1" outlineLevel="1">
      <c r="A4635" s="742" t="s">
        <v>455</v>
      </c>
      <c r="B4635" s="742"/>
      <c r="C4635" s="742"/>
      <c r="D4635" s="742"/>
      <c r="E4635" s="742"/>
      <c r="F4635" s="742"/>
      <c r="G4635" s="742"/>
      <c r="H4635" s="742"/>
    </row>
    <row r="4636" spans="1:8" outlineLevel="1">
      <c r="H4636" s="154" t="s">
        <v>322</v>
      </c>
    </row>
    <row r="4637" spans="1:8" outlineLevel="1">
      <c r="H4637" s="154" t="s">
        <v>323</v>
      </c>
    </row>
    <row r="4638" spans="1:8" outlineLevel="1">
      <c r="H4638" s="154" t="s">
        <v>324</v>
      </c>
    </row>
    <row r="4639" spans="1:8" outlineLevel="1">
      <c r="H4639" s="230" t="s">
        <v>325</v>
      </c>
    </row>
    <row r="4640" spans="1:8" outlineLevel="1">
      <c r="H4640" s="154" t="s">
        <v>2331</v>
      </c>
    </row>
    <row r="4641" spans="1:8" outlineLevel="1">
      <c r="H4641" s="154" t="s">
        <v>261</v>
      </c>
    </row>
    <row r="4642" spans="1:8" ht="15.75" customHeight="1" outlineLevel="1">
      <c r="A4642" s="86"/>
    </row>
    <row r="4643" spans="1:8" ht="24" customHeight="1" outlineLevel="1">
      <c r="A4643" s="743" t="s">
        <v>2104</v>
      </c>
      <c r="B4643" s="744"/>
      <c r="C4643" s="744"/>
      <c r="D4643" s="744"/>
      <c r="E4643" s="744"/>
      <c r="F4643" s="744"/>
      <c r="G4643" s="744"/>
      <c r="H4643" s="744"/>
    </row>
    <row r="4644" spans="1:8" outlineLevel="1">
      <c r="A4644" s="745"/>
      <c r="B4644" s="745"/>
      <c r="C4644" s="745"/>
      <c r="D4644" s="745"/>
      <c r="E4644" s="745"/>
      <c r="F4644" s="745"/>
      <c r="G4644" s="745"/>
      <c r="H4644" s="745"/>
    </row>
    <row r="4645" spans="1:8" outlineLevel="1">
      <c r="A4645" s="746" t="s">
        <v>2332</v>
      </c>
      <c r="B4645" s="746"/>
      <c r="C4645" s="746"/>
      <c r="D4645" s="746"/>
      <c r="E4645" s="746"/>
      <c r="F4645" s="746"/>
      <c r="G4645" s="746"/>
      <c r="H4645" s="746"/>
    </row>
    <row r="4646" spans="1:8" ht="16.5" outlineLevel="1" thickBot="1">
      <c r="A4646" s="87"/>
      <c r="B4646" s="666"/>
      <c r="C4646" s="231"/>
      <c r="D4646" s="231"/>
      <c r="E4646" s="231"/>
      <c r="F4646" s="231"/>
      <c r="G4646" s="231"/>
      <c r="H4646" s="231"/>
    </row>
    <row r="4647" spans="1:8" ht="15.75" customHeight="1" outlineLevel="1">
      <c r="A4647" s="750" t="s">
        <v>397</v>
      </c>
      <c r="B4647" s="753" t="s">
        <v>649</v>
      </c>
      <c r="C4647" s="756" t="s">
        <v>719</v>
      </c>
      <c r="D4647" s="756"/>
      <c r="E4647" s="756"/>
      <c r="F4647" s="756"/>
      <c r="G4647" s="757" t="s">
        <v>629</v>
      </c>
      <c r="H4647" s="759" t="s">
        <v>630</v>
      </c>
    </row>
    <row r="4648" spans="1:8" outlineLevel="1">
      <c r="A4648" s="751"/>
      <c r="B4648" s="754"/>
      <c r="C4648" s="704"/>
      <c r="D4648" s="704"/>
      <c r="E4648" s="704"/>
      <c r="F4648" s="704"/>
      <c r="G4648" s="703"/>
      <c r="H4648" s="760"/>
    </row>
    <row r="4649" spans="1:8" ht="32.25" outlineLevel="1" thickBot="1">
      <c r="A4649" s="752"/>
      <c r="B4649" s="755"/>
      <c r="C4649" s="88" t="s">
        <v>631</v>
      </c>
      <c r="D4649" s="88" t="s">
        <v>632</v>
      </c>
      <c r="E4649" s="88" t="s">
        <v>631</v>
      </c>
      <c r="F4649" s="88" t="s">
        <v>632</v>
      </c>
      <c r="G4649" s="758"/>
      <c r="H4649" s="761"/>
    </row>
    <row r="4650" spans="1:8" ht="42" customHeight="1" outlineLevel="1">
      <c r="A4650" s="89">
        <v>1</v>
      </c>
      <c r="B4650" s="604">
        <v>2</v>
      </c>
      <c r="C4650" s="90">
        <v>3</v>
      </c>
      <c r="D4650" s="90">
        <v>4</v>
      </c>
      <c r="E4650" s="90"/>
      <c r="F4650" s="90"/>
      <c r="G4650" s="91">
        <v>5</v>
      </c>
      <c r="H4650" s="604">
        <v>6</v>
      </c>
    </row>
    <row r="4651" spans="1:8" outlineLevel="1">
      <c r="A4651" s="89">
        <v>1</v>
      </c>
      <c r="B4651" s="92" t="s">
        <v>598</v>
      </c>
      <c r="C4651" s="90"/>
      <c r="D4651" s="90"/>
      <c r="E4651" s="94"/>
      <c r="F4651" s="94"/>
      <c r="G4651" s="95"/>
      <c r="H4651" s="663"/>
    </row>
    <row r="4652" spans="1:8" ht="15.75" customHeight="1" outlineLevel="1">
      <c r="A4652" s="96" t="s">
        <v>399</v>
      </c>
      <c r="B4652" s="237" t="s">
        <v>599</v>
      </c>
      <c r="C4652" s="97" t="s">
        <v>46</v>
      </c>
      <c r="D4652" s="97" t="s">
        <v>2098</v>
      </c>
      <c r="E4652" s="94"/>
      <c r="F4652" s="94"/>
      <c r="G4652" s="94"/>
      <c r="H4652" s="79"/>
    </row>
    <row r="4653" spans="1:8" outlineLevel="1">
      <c r="A4653" s="97" t="s">
        <v>400</v>
      </c>
      <c r="B4653" s="236" t="s">
        <v>329</v>
      </c>
      <c r="C4653" s="97" t="s">
        <v>2099</v>
      </c>
      <c r="D4653" s="97" t="s">
        <v>2100</v>
      </c>
      <c r="E4653" s="94"/>
      <c r="F4653" s="94"/>
      <c r="G4653" s="94"/>
      <c r="H4653" s="79"/>
    </row>
    <row r="4654" spans="1:8" ht="15.75" customHeight="1" outlineLevel="1">
      <c r="A4654" s="97" t="s">
        <v>411</v>
      </c>
      <c r="B4654" s="236" t="s">
        <v>730</v>
      </c>
      <c r="C4654" s="97" t="s">
        <v>2097</v>
      </c>
      <c r="D4654" s="97" t="s">
        <v>2101</v>
      </c>
      <c r="E4654" s="94"/>
      <c r="F4654" s="94"/>
      <c r="G4654" s="94"/>
      <c r="H4654" s="79"/>
    </row>
    <row r="4655" spans="1:8" ht="63" outlineLevel="1">
      <c r="A4655" s="98" t="s">
        <v>422</v>
      </c>
      <c r="B4655" s="99" t="s">
        <v>731</v>
      </c>
      <c r="C4655" s="97" t="s">
        <v>2102</v>
      </c>
      <c r="D4655" s="97" t="s">
        <v>2103</v>
      </c>
      <c r="E4655" s="94"/>
      <c r="F4655" s="94"/>
      <c r="G4655" s="94"/>
      <c r="H4655" s="79"/>
    </row>
    <row r="4656" spans="1:8" ht="31.5" outlineLevel="1">
      <c r="A4656" s="98" t="s">
        <v>732</v>
      </c>
      <c r="B4656" s="99" t="s">
        <v>733</v>
      </c>
      <c r="C4656" s="97" t="s">
        <v>46</v>
      </c>
      <c r="D4656" s="97" t="s">
        <v>45</v>
      </c>
      <c r="E4656" s="94"/>
      <c r="F4656" s="94"/>
      <c r="G4656" s="94"/>
      <c r="H4656" s="79"/>
    </row>
    <row r="4657" spans="1:8" outlineLevel="1">
      <c r="A4657" s="98" t="s">
        <v>734</v>
      </c>
      <c r="B4657" s="99" t="s">
        <v>735</v>
      </c>
      <c r="C4657" s="97" t="s">
        <v>485</v>
      </c>
      <c r="D4657" s="97" t="s">
        <v>46</v>
      </c>
      <c r="E4657" s="94"/>
      <c r="F4657" s="94"/>
      <c r="G4657" s="94"/>
      <c r="H4657" s="79"/>
    </row>
    <row r="4658" spans="1:8" outlineLevel="1">
      <c r="A4658" s="100">
        <v>2</v>
      </c>
      <c r="B4658" s="101" t="s">
        <v>440</v>
      </c>
      <c r="C4658" s="97"/>
      <c r="D4658" s="97"/>
      <c r="E4658" s="94"/>
      <c r="F4658" s="94"/>
      <c r="G4658" s="94"/>
      <c r="H4658" s="79"/>
    </row>
    <row r="4659" spans="1:8" ht="31.5" outlineLevel="1">
      <c r="A4659" s="98" t="s">
        <v>402</v>
      </c>
      <c r="B4659" s="99" t="s">
        <v>736</v>
      </c>
      <c r="C4659" s="97" t="s">
        <v>46</v>
      </c>
      <c r="D4659" s="97" t="s">
        <v>45</v>
      </c>
      <c r="E4659" s="94"/>
      <c r="F4659" s="94"/>
      <c r="G4659" s="94"/>
      <c r="H4659" s="79"/>
    </row>
    <row r="4660" spans="1:8" ht="63" outlineLevel="1">
      <c r="A4660" s="98" t="s">
        <v>403</v>
      </c>
      <c r="B4660" s="99" t="s">
        <v>641</v>
      </c>
      <c r="C4660" s="97" t="s">
        <v>46</v>
      </c>
      <c r="D4660" s="97" t="s">
        <v>47</v>
      </c>
      <c r="E4660" s="94"/>
      <c r="F4660" s="94"/>
      <c r="G4660" s="94"/>
      <c r="H4660" s="79"/>
    </row>
    <row r="4661" spans="1:8" ht="31.5" outlineLevel="1">
      <c r="A4661" s="98" t="s">
        <v>404</v>
      </c>
      <c r="B4661" s="99" t="s">
        <v>642</v>
      </c>
      <c r="C4661" s="97" t="s">
        <v>47</v>
      </c>
      <c r="D4661" s="97" t="s">
        <v>48</v>
      </c>
      <c r="E4661" s="94"/>
      <c r="F4661" s="94"/>
      <c r="G4661" s="94"/>
      <c r="H4661" s="79"/>
    </row>
    <row r="4662" spans="1:8" ht="47.25" outlineLevel="1">
      <c r="A4662" s="100">
        <v>3</v>
      </c>
      <c r="B4662" s="101" t="s">
        <v>313</v>
      </c>
      <c r="C4662" s="97"/>
      <c r="D4662" s="97"/>
      <c r="E4662" s="94"/>
      <c r="F4662" s="94"/>
      <c r="G4662" s="94"/>
      <c r="H4662" s="79"/>
    </row>
    <row r="4663" spans="1:8" ht="31.5" outlineLevel="1">
      <c r="A4663" s="98" t="s">
        <v>441</v>
      </c>
      <c r="B4663" s="99" t="s">
        <v>314</v>
      </c>
      <c r="C4663" s="97" t="s">
        <v>48</v>
      </c>
      <c r="D4663" s="97" t="s">
        <v>47</v>
      </c>
      <c r="E4663" s="94"/>
      <c r="F4663" s="94"/>
      <c r="G4663" s="94"/>
      <c r="H4663" s="79"/>
    </row>
    <row r="4664" spans="1:8" outlineLevel="1">
      <c r="A4664" s="98" t="s">
        <v>359</v>
      </c>
      <c r="B4664" s="99" t="s">
        <v>315</v>
      </c>
      <c r="C4664" s="97" t="s">
        <v>48</v>
      </c>
      <c r="D4664" s="97" t="s">
        <v>49</v>
      </c>
      <c r="E4664" s="94"/>
      <c r="F4664" s="94"/>
      <c r="G4664" s="94"/>
      <c r="H4664" s="79"/>
    </row>
    <row r="4665" spans="1:8" outlineLevel="1">
      <c r="A4665" s="98" t="s">
        <v>361</v>
      </c>
      <c r="B4665" s="99" t="s">
        <v>316</v>
      </c>
      <c r="C4665" s="97" t="s">
        <v>49</v>
      </c>
      <c r="D4665" s="97" t="s">
        <v>50</v>
      </c>
      <c r="E4665" s="94"/>
      <c r="F4665" s="94"/>
      <c r="G4665" s="94"/>
      <c r="H4665" s="79"/>
    </row>
    <row r="4666" spans="1:8" outlineLevel="1">
      <c r="A4666" s="98" t="s">
        <v>317</v>
      </c>
      <c r="B4666" s="99" t="s">
        <v>318</v>
      </c>
      <c r="C4666" s="97" t="s">
        <v>50</v>
      </c>
      <c r="D4666" s="97" t="s">
        <v>51</v>
      </c>
      <c r="E4666" s="94"/>
      <c r="F4666" s="94"/>
      <c r="G4666" s="94"/>
      <c r="H4666" s="79"/>
    </row>
    <row r="4667" spans="1:8" outlineLevel="1">
      <c r="A4667" s="98" t="s">
        <v>319</v>
      </c>
      <c r="B4667" s="99" t="s">
        <v>320</v>
      </c>
      <c r="C4667" s="97" t="s">
        <v>51</v>
      </c>
      <c r="D4667" s="97" t="s">
        <v>52</v>
      </c>
      <c r="E4667" s="94"/>
      <c r="F4667" s="94"/>
      <c r="G4667" s="94"/>
      <c r="H4667" s="79"/>
    </row>
    <row r="4668" spans="1:8" outlineLevel="1">
      <c r="A4668" s="100">
        <v>4</v>
      </c>
      <c r="B4668" s="101" t="s">
        <v>623</v>
      </c>
      <c r="C4668" s="97"/>
      <c r="D4668" s="97"/>
      <c r="E4668" s="94"/>
      <c r="F4668" s="94"/>
      <c r="G4668" s="94"/>
      <c r="H4668" s="79"/>
    </row>
    <row r="4669" spans="1:8" ht="31.5" outlineLevel="1">
      <c r="A4669" s="97" t="s">
        <v>406</v>
      </c>
      <c r="B4669" s="236" t="s">
        <v>321</v>
      </c>
      <c r="C4669" s="97" t="s">
        <v>52</v>
      </c>
      <c r="D4669" s="97" t="s">
        <v>52</v>
      </c>
      <c r="E4669" s="94"/>
      <c r="F4669" s="94"/>
      <c r="G4669" s="94"/>
      <c r="H4669" s="79"/>
    </row>
    <row r="4670" spans="1:8" ht="63" outlineLevel="1">
      <c r="A4670" s="97" t="s">
        <v>407</v>
      </c>
      <c r="B4670" s="236" t="s">
        <v>621</v>
      </c>
      <c r="C4670" s="97" t="s">
        <v>52</v>
      </c>
      <c r="D4670" s="97" t="s">
        <v>53</v>
      </c>
      <c r="E4670" s="94"/>
      <c r="F4670" s="94"/>
      <c r="G4670" s="94"/>
      <c r="H4670" s="79"/>
    </row>
    <row r="4671" spans="1:8" ht="31.5" outlineLevel="1">
      <c r="A4671" s="97" t="s">
        <v>408</v>
      </c>
      <c r="B4671" s="236" t="s">
        <v>764</v>
      </c>
      <c r="C4671" s="97" t="s">
        <v>52</v>
      </c>
      <c r="D4671" s="97" t="s">
        <v>53</v>
      </c>
      <c r="E4671" s="94"/>
      <c r="F4671" s="94"/>
      <c r="G4671" s="94"/>
      <c r="H4671" s="79"/>
    </row>
    <row r="4672" spans="1:8" ht="31.5" outlineLevel="1">
      <c r="A4672" s="97" t="s">
        <v>222</v>
      </c>
      <c r="B4672" s="236" t="s">
        <v>765</v>
      </c>
      <c r="C4672" s="97" t="s">
        <v>53</v>
      </c>
      <c r="D4672" s="97" t="s">
        <v>54</v>
      </c>
      <c r="E4672" s="94"/>
      <c r="F4672" s="94"/>
      <c r="G4672" s="94"/>
      <c r="H4672" s="79"/>
    </row>
    <row r="4673" spans="1:8" outlineLevel="1">
      <c r="G4673" s="154" t="s">
        <v>1013</v>
      </c>
      <c r="H4673" s="154" t="s">
        <v>378</v>
      </c>
    </row>
    <row r="4674" spans="1:8" outlineLevel="1">
      <c r="H4674" s="154" t="s">
        <v>709</v>
      </c>
    </row>
    <row r="4675" spans="1:8" outlineLevel="1">
      <c r="H4675" s="154" t="s">
        <v>266</v>
      </c>
    </row>
    <row r="4676" spans="1:8" outlineLevel="1">
      <c r="H4676" s="154"/>
    </row>
    <row r="4677" spans="1:8" ht="15.75" customHeight="1" outlineLevel="1">
      <c r="A4677" s="742" t="s">
        <v>628</v>
      </c>
      <c r="B4677" s="742"/>
      <c r="C4677" s="742"/>
      <c r="D4677" s="742"/>
      <c r="E4677" s="742"/>
      <c r="F4677" s="742"/>
      <c r="G4677" s="742"/>
      <c r="H4677" s="742"/>
    </row>
    <row r="4678" spans="1:8" ht="15.75" customHeight="1" outlineLevel="1">
      <c r="A4678" s="742" t="s">
        <v>455</v>
      </c>
      <c r="B4678" s="742"/>
      <c r="C4678" s="742"/>
      <c r="D4678" s="742"/>
      <c r="E4678" s="742"/>
      <c r="F4678" s="742"/>
      <c r="G4678" s="742"/>
      <c r="H4678" s="742"/>
    </row>
    <row r="4679" spans="1:8" outlineLevel="1">
      <c r="H4679" s="154" t="s">
        <v>322</v>
      </c>
    </row>
    <row r="4680" spans="1:8" outlineLevel="1">
      <c r="H4680" s="154" t="s">
        <v>323</v>
      </c>
    </row>
    <row r="4681" spans="1:8" outlineLevel="1">
      <c r="H4681" s="154" t="s">
        <v>324</v>
      </c>
    </row>
    <row r="4682" spans="1:8" outlineLevel="1">
      <c r="H4682" s="230" t="s">
        <v>325</v>
      </c>
    </row>
    <row r="4683" spans="1:8" outlineLevel="1">
      <c r="H4683" s="154" t="s">
        <v>2331</v>
      </c>
    </row>
    <row r="4684" spans="1:8" outlineLevel="1">
      <c r="H4684" s="154" t="s">
        <v>261</v>
      </c>
    </row>
    <row r="4685" spans="1:8" outlineLevel="1">
      <c r="A4685" s="86"/>
    </row>
    <row r="4686" spans="1:8" ht="35.25" customHeight="1" outlineLevel="1">
      <c r="A4686" s="743" t="s">
        <v>1243</v>
      </c>
      <c r="B4686" s="744"/>
      <c r="C4686" s="744"/>
      <c r="D4686" s="744"/>
      <c r="E4686" s="744"/>
      <c r="F4686" s="744"/>
      <c r="G4686" s="744"/>
      <c r="H4686" s="744"/>
    </row>
    <row r="4687" spans="1:8" ht="15.75" customHeight="1" outlineLevel="1">
      <c r="A4687" s="745"/>
      <c r="B4687" s="745"/>
      <c r="C4687" s="745"/>
      <c r="D4687" s="745"/>
      <c r="E4687" s="745"/>
      <c r="F4687" s="745"/>
      <c r="G4687" s="745"/>
      <c r="H4687" s="745"/>
    </row>
    <row r="4688" spans="1:8" outlineLevel="1">
      <c r="A4688" s="746" t="s">
        <v>2332</v>
      </c>
      <c r="B4688" s="746"/>
      <c r="C4688" s="746"/>
      <c r="D4688" s="746"/>
      <c r="E4688" s="746"/>
      <c r="F4688" s="746"/>
      <c r="G4688" s="746"/>
      <c r="H4688" s="746"/>
    </row>
    <row r="4689" spans="1:8" ht="16.5" outlineLevel="1" thickBot="1">
      <c r="A4689" s="87"/>
      <c r="B4689" s="666"/>
      <c r="C4689" s="231"/>
      <c r="D4689" s="231"/>
      <c r="E4689" s="231"/>
      <c r="F4689" s="231"/>
      <c r="G4689" s="231"/>
      <c r="H4689" s="231"/>
    </row>
    <row r="4690" spans="1:8" ht="15.75" customHeight="1" outlineLevel="1">
      <c r="A4690" s="750" t="s">
        <v>397</v>
      </c>
      <c r="B4690" s="753" t="s">
        <v>649</v>
      </c>
      <c r="C4690" s="756" t="s">
        <v>719</v>
      </c>
      <c r="D4690" s="756"/>
      <c r="E4690" s="756"/>
      <c r="F4690" s="756"/>
      <c r="G4690" s="757" t="s">
        <v>629</v>
      </c>
      <c r="H4690" s="759" t="s">
        <v>630</v>
      </c>
    </row>
    <row r="4691" spans="1:8" outlineLevel="1">
      <c r="A4691" s="751"/>
      <c r="B4691" s="754"/>
      <c r="C4691" s="704"/>
      <c r="D4691" s="704"/>
      <c r="E4691" s="704"/>
      <c r="F4691" s="704"/>
      <c r="G4691" s="703"/>
      <c r="H4691" s="760"/>
    </row>
    <row r="4692" spans="1:8" ht="32.25" outlineLevel="1" thickBot="1">
      <c r="A4692" s="752"/>
      <c r="B4692" s="755"/>
      <c r="C4692" s="88" t="s">
        <v>631</v>
      </c>
      <c r="D4692" s="88" t="s">
        <v>632</v>
      </c>
      <c r="E4692" s="88" t="s">
        <v>631</v>
      </c>
      <c r="F4692" s="88" t="s">
        <v>632</v>
      </c>
      <c r="G4692" s="758"/>
      <c r="H4692" s="761"/>
    </row>
    <row r="4693" spans="1:8" outlineLevel="1">
      <c r="A4693" s="89">
        <v>1</v>
      </c>
      <c r="B4693" s="604">
        <v>2</v>
      </c>
      <c r="C4693" s="90">
        <v>3</v>
      </c>
      <c r="D4693" s="90">
        <v>4</v>
      </c>
      <c r="E4693" s="90"/>
      <c r="F4693" s="90"/>
      <c r="G4693" s="91">
        <v>5</v>
      </c>
      <c r="H4693" s="604">
        <v>6</v>
      </c>
    </row>
    <row r="4694" spans="1:8" outlineLevel="1">
      <c r="A4694" s="89">
        <v>1</v>
      </c>
      <c r="B4694" s="92" t="s">
        <v>598</v>
      </c>
      <c r="C4694" s="90"/>
      <c r="D4694" s="90"/>
      <c r="E4694" s="94"/>
      <c r="F4694" s="94"/>
      <c r="G4694" s="95"/>
      <c r="H4694" s="663"/>
    </row>
    <row r="4695" spans="1:8" ht="42" customHeight="1" outlineLevel="1">
      <c r="A4695" s="96" t="s">
        <v>399</v>
      </c>
      <c r="B4695" s="237" t="s">
        <v>599</v>
      </c>
      <c r="C4695" s="97" t="s">
        <v>7</v>
      </c>
      <c r="D4695" s="97" t="s">
        <v>167</v>
      </c>
      <c r="E4695" s="94"/>
      <c r="F4695" s="94"/>
      <c r="G4695" s="94">
        <v>100</v>
      </c>
      <c r="H4695" s="79"/>
    </row>
    <row r="4696" spans="1:8" outlineLevel="1">
      <c r="A4696" s="97" t="s">
        <v>400</v>
      </c>
      <c r="B4696" s="236" t="s">
        <v>329</v>
      </c>
      <c r="C4696" s="97" t="s">
        <v>168</v>
      </c>
      <c r="D4696" s="97" t="s">
        <v>169</v>
      </c>
      <c r="E4696" s="94"/>
      <c r="F4696" s="94"/>
      <c r="G4696" s="94">
        <v>100</v>
      </c>
      <c r="H4696" s="79"/>
    </row>
    <row r="4697" spans="1:8" ht="15.75" customHeight="1" outlineLevel="1">
      <c r="A4697" s="97" t="s">
        <v>411</v>
      </c>
      <c r="B4697" s="236" t="s">
        <v>730</v>
      </c>
      <c r="C4697" s="97" t="s">
        <v>170</v>
      </c>
      <c r="D4697" s="97" t="s">
        <v>171</v>
      </c>
      <c r="E4697" s="94"/>
      <c r="F4697" s="94"/>
      <c r="G4697" s="94">
        <v>100</v>
      </c>
      <c r="H4697" s="79"/>
    </row>
    <row r="4698" spans="1:8" ht="63" outlineLevel="1">
      <c r="A4698" s="98" t="s">
        <v>422</v>
      </c>
      <c r="B4698" s="99" t="s">
        <v>731</v>
      </c>
      <c r="C4698" s="97" t="s">
        <v>172</v>
      </c>
      <c r="D4698" s="97" t="s">
        <v>173</v>
      </c>
      <c r="E4698" s="94"/>
      <c r="F4698" s="94"/>
      <c r="G4698" s="94">
        <v>100</v>
      </c>
      <c r="H4698" s="79"/>
    </row>
    <row r="4699" spans="1:8" ht="15.75" customHeight="1" outlineLevel="1">
      <c r="A4699" s="98" t="s">
        <v>732</v>
      </c>
      <c r="B4699" s="99" t="s">
        <v>733</v>
      </c>
      <c r="C4699" s="97" t="s">
        <v>174</v>
      </c>
      <c r="D4699" s="97" t="s">
        <v>175</v>
      </c>
      <c r="E4699" s="94"/>
      <c r="F4699" s="94"/>
      <c r="G4699" s="94">
        <v>100</v>
      </c>
      <c r="H4699" s="79"/>
    </row>
    <row r="4700" spans="1:8" outlineLevel="1">
      <c r="A4700" s="98" t="s">
        <v>734</v>
      </c>
      <c r="B4700" s="99" t="s">
        <v>735</v>
      </c>
      <c r="C4700" s="97" t="s">
        <v>170</v>
      </c>
      <c r="D4700" s="97" t="s">
        <v>174</v>
      </c>
      <c r="E4700" s="94"/>
      <c r="F4700" s="94"/>
      <c r="G4700" s="94">
        <v>100</v>
      </c>
      <c r="H4700" s="79"/>
    </row>
    <row r="4701" spans="1:8" outlineLevel="1">
      <c r="A4701" s="100">
        <v>2</v>
      </c>
      <c r="B4701" s="101" t="s">
        <v>440</v>
      </c>
      <c r="C4701" s="97"/>
      <c r="D4701" s="97"/>
      <c r="E4701" s="94"/>
      <c r="F4701" s="94"/>
      <c r="G4701" s="94"/>
      <c r="H4701" s="79"/>
    </row>
    <row r="4702" spans="1:8" ht="31.5" outlineLevel="1">
      <c r="A4702" s="98" t="s">
        <v>402</v>
      </c>
      <c r="B4702" s="99" t="s">
        <v>736</v>
      </c>
      <c r="C4702" s="97" t="s">
        <v>129</v>
      </c>
      <c r="D4702" s="97" t="s">
        <v>130</v>
      </c>
      <c r="E4702" s="94"/>
      <c r="F4702" s="94"/>
      <c r="G4702" s="94">
        <v>100</v>
      </c>
      <c r="H4702" s="79"/>
    </row>
    <row r="4703" spans="1:8" ht="63" outlineLevel="1">
      <c r="A4703" s="98" t="s">
        <v>403</v>
      </c>
      <c r="B4703" s="99" t="s">
        <v>641</v>
      </c>
      <c r="C4703" s="97" t="s">
        <v>129</v>
      </c>
      <c r="D4703" s="97" t="s">
        <v>131</v>
      </c>
      <c r="E4703" s="94"/>
      <c r="F4703" s="94"/>
      <c r="G4703" s="94">
        <v>100</v>
      </c>
      <c r="H4703" s="79"/>
    </row>
    <row r="4704" spans="1:8" ht="31.5" outlineLevel="1">
      <c r="A4704" s="98" t="s">
        <v>404</v>
      </c>
      <c r="B4704" s="99" t="s">
        <v>642</v>
      </c>
      <c r="C4704" s="97" t="s">
        <v>131</v>
      </c>
      <c r="D4704" s="97" t="s">
        <v>132</v>
      </c>
      <c r="E4704" s="94"/>
      <c r="F4704" s="94"/>
      <c r="G4704" s="94">
        <v>100</v>
      </c>
      <c r="H4704" s="79"/>
    </row>
    <row r="4705" spans="1:8" ht="47.25" outlineLevel="1">
      <c r="A4705" s="100">
        <v>3</v>
      </c>
      <c r="B4705" s="101" t="s">
        <v>313</v>
      </c>
      <c r="C4705" s="97"/>
      <c r="D4705" s="97"/>
      <c r="E4705" s="94"/>
      <c r="F4705" s="94"/>
      <c r="G4705" s="94"/>
      <c r="H4705" s="79"/>
    </row>
    <row r="4706" spans="1:8" ht="31.5" outlineLevel="1">
      <c r="A4706" s="98" t="s">
        <v>441</v>
      </c>
      <c r="B4706" s="99" t="s">
        <v>314</v>
      </c>
      <c r="C4706" s="97" t="s">
        <v>132</v>
      </c>
      <c r="D4706" s="97" t="s">
        <v>131</v>
      </c>
      <c r="E4706" s="94"/>
      <c r="F4706" s="94"/>
      <c r="G4706" s="94">
        <v>100</v>
      </c>
      <c r="H4706" s="79"/>
    </row>
    <row r="4707" spans="1:8" outlineLevel="1">
      <c r="A4707" s="98" t="s">
        <v>359</v>
      </c>
      <c r="B4707" s="99" t="s">
        <v>315</v>
      </c>
      <c r="C4707" s="97" t="s">
        <v>132</v>
      </c>
      <c r="D4707" s="97" t="s">
        <v>133</v>
      </c>
      <c r="E4707" s="94"/>
      <c r="F4707" s="94"/>
      <c r="G4707" s="94">
        <v>100</v>
      </c>
      <c r="H4707" s="79"/>
    </row>
    <row r="4708" spans="1:8" outlineLevel="1">
      <c r="A4708" s="98" t="s">
        <v>361</v>
      </c>
      <c r="B4708" s="99" t="s">
        <v>316</v>
      </c>
      <c r="C4708" s="97" t="s">
        <v>133</v>
      </c>
      <c r="D4708" s="97" t="s">
        <v>788</v>
      </c>
      <c r="E4708" s="94"/>
      <c r="F4708" s="94"/>
      <c r="G4708" s="94">
        <v>100</v>
      </c>
      <c r="H4708" s="79"/>
    </row>
    <row r="4709" spans="1:8" outlineLevel="1">
      <c r="A4709" s="98" t="s">
        <v>317</v>
      </c>
      <c r="B4709" s="99" t="s">
        <v>318</v>
      </c>
      <c r="C4709" s="97" t="s">
        <v>788</v>
      </c>
      <c r="D4709" s="97" t="s">
        <v>789</v>
      </c>
      <c r="E4709" s="94"/>
      <c r="F4709" s="94"/>
      <c r="G4709" s="94">
        <v>100</v>
      </c>
      <c r="H4709" s="79"/>
    </row>
    <row r="4710" spans="1:8" outlineLevel="1">
      <c r="A4710" s="98" t="s">
        <v>319</v>
      </c>
      <c r="B4710" s="99" t="s">
        <v>320</v>
      </c>
      <c r="C4710" s="97" t="s">
        <v>1156</v>
      </c>
      <c r="D4710" s="97" t="s">
        <v>790</v>
      </c>
      <c r="E4710" s="94"/>
      <c r="F4710" s="94"/>
      <c r="G4710" s="94">
        <v>100</v>
      </c>
      <c r="H4710" s="79"/>
    </row>
    <row r="4711" spans="1:8" outlineLevel="1">
      <c r="A4711" s="100">
        <v>4</v>
      </c>
      <c r="B4711" s="101" t="s">
        <v>623</v>
      </c>
      <c r="C4711" s="97"/>
      <c r="D4711" s="97"/>
      <c r="E4711" s="94"/>
      <c r="F4711" s="94"/>
      <c r="G4711" s="94"/>
      <c r="H4711" s="79"/>
    </row>
    <row r="4712" spans="1:8" ht="31.5" outlineLevel="1">
      <c r="A4712" s="97" t="s">
        <v>406</v>
      </c>
      <c r="B4712" s="236" t="s">
        <v>321</v>
      </c>
      <c r="C4712" s="97" t="s">
        <v>790</v>
      </c>
      <c r="D4712" s="97" t="s">
        <v>790</v>
      </c>
      <c r="E4712" s="94"/>
      <c r="F4712" s="94"/>
      <c r="G4712" s="94">
        <v>100</v>
      </c>
      <c r="H4712" s="79"/>
    </row>
    <row r="4713" spans="1:8" ht="63" outlineLevel="1">
      <c r="A4713" s="97" t="s">
        <v>407</v>
      </c>
      <c r="B4713" s="236" t="s">
        <v>621</v>
      </c>
      <c r="C4713" s="97" t="s">
        <v>790</v>
      </c>
      <c r="D4713" s="97" t="s">
        <v>791</v>
      </c>
      <c r="E4713" s="94"/>
      <c r="F4713" s="94"/>
      <c r="G4713" s="94">
        <v>100</v>
      </c>
      <c r="H4713" s="79"/>
    </row>
    <row r="4714" spans="1:8" ht="31.5" outlineLevel="1">
      <c r="A4714" s="97" t="s">
        <v>408</v>
      </c>
      <c r="B4714" s="236" t="s">
        <v>764</v>
      </c>
      <c r="C4714" s="97" t="s">
        <v>790</v>
      </c>
      <c r="D4714" s="97" t="s">
        <v>791</v>
      </c>
      <c r="E4714" s="94"/>
      <c r="F4714" s="94"/>
      <c r="G4714" s="94">
        <v>100</v>
      </c>
      <c r="H4714" s="79"/>
    </row>
    <row r="4715" spans="1:8" ht="31.5" outlineLevel="1">
      <c r="A4715" s="97" t="s">
        <v>222</v>
      </c>
      <c r="B4715" s="236" t="s">
        <v>765</v>
      </c>
      <c r="C4715" s="97" t="s">
        <v>791</v>
      </c>
      <c r="D4715" s="97" t="s">
        <v>792</v>
      </c>
      <c r="E4715" s="94"/>
      <c r="F4715" s="94"/>
      <c r="G4715" s="94">
        <v>100</v>
      </c>
      <c r="H4715" s="79"/>
    </row>
    <row r="4716" spans="1:8" outlineLevel="1">
      <c r="G4716" s="154" t="s">
        <v>2017</v>
      </c>
      <c r="H4716" s="154" t="s">
        <v>378</v>
      </c>
    </row>
    <row r="4717" spans="1:8" outlineLevel="1">
      <c r="H4717" s="154" t="s">
        <v>709</v>
      </c>
    </row>
    <row r="4718" spans="1:8" outlineLevel="1">
      <c r="H4718" s="154" t="s">
        <v>266</v>
      </c>
    </row>
    <row r="4719" spans="1:8" outlineLevel="1">
      <c r="H4719" s="154"/>
    </row>
    <row r="4720" spans="1:8" outlineLevel="1">
      <c r="A4720" s="742" t="s">
        <v>628</v>
      </c>
      <c r="B4720" s="742"/>
      <c r="C4720" s="742"/>
      <c r="D4720" s="742"/>
      <c r="E4720" s="742"/>
      <c r="F4720" s="742"/>
      <c r="G4720" s="742"/>
      <c r="H4720" s="742"/>
    </row>
    <row r="4721" spans="1:8" outlineLevel="1">
      <c r="A4721" s="742" t="s">
        <v>455</v>
      </c>
      <c r="B4721" s="742"/>
      <c r="C4721" s="742"/>
      <c r="D4721" s="742"/>
      <c r="E4721" s="742"/>
      <c r="F4721" s="742"/>
      <c r="G4721" s="742"/>
      <c r="H4721" s="742"/>
    </row>
    <row r="4722" spans="1:8" outlineLevel="1">
      <c r="H4722" s="154" t="s">
        <v>322</v>
      </c>
    </row>
    <row r="4723" spans="1:8" outlineLevel="1">
      <c r="H4723" s="154" t="s">
        <v>323</v>
      </c>
    </row>
    <row r="4724" spans="1:8" outlineLevel="1">
      <c r="H4724" s="154" t="s">
        <v>324</v>
      </c>
    </row>
    <row r="4725" spans="1:8" outlineLevel="1">
      <c r="H4725" s="230" t="s">
        <v>325</v>
      </c>
    </row>
    <row r="4726" spans="1:8" outlineLevel="1">
      <c r="H4726" s="154" t="s">
        <v>2331</v>
      </c>
    </row>
    <row r="4727" spans="1:8" outlineLevel="1">
      <c r="H4727" s="154" t="s">
        <v>261</v>
      </c>
    </row>
    <row r="4728" spans="1:8" outlineLevel="1">
      <c r="A4728" s="86"/>
    </row>
    <row r="4729" spans="1:8" ht="24" customHeight="1" outlineLevel="1">
      <c r="A4729" s="743" t="s">
        <v>2072</v>
      </c>
      <c r="B4729" s="744"/>
      <c r="C4729" s="744"/>
      <c r="D4729" s="744"/>
      <c r="E4729" s="744"/>
      <c r="F4729" s="744"/>
      <c r="G4729" s="744"/>
      <c r="H4729" s="744"/>
    </row>
    <row r="4730" spans="1:8" outlineLevel="1">
      <c r="A4730" s="745"/>
      <c r="B4730" s="745"/>
      <c r="C4730" s="745"/>
      <c r="D4730" s="745"/>
      <c r="E4730" s="745"/>
      <c r="F4730" s="745"/>
      <c r="G4730" s="745"/>
      <c r="H4730" s="745"/>
    </row>
    <row r="4731" spans="1:8" outlineLevel="1">
      <c r="A4731" s="746" t="s">
        <v>2332</v>
      </c>
      <c r="B4731" s="746"/>
      <c r="C4731" s="746"/>
      <c r="D4731" s="746"/>
      <c r="E4731" s="746"/>
      <c r="F4731" s="746"/>
      <c r="G4731" s="746"/>
      <c r="H4731" s="746"/>
    </row>
    <row r="4732" spans="1:8" ht="16.5" outlineLevel="1" thickBot="1">
      <c r="A4732" s="87"/>
      <c r="B4732" s="666"/>
      <c r="C4732" s="231"/>
      <c r="D4732" s="231"/>
      <c r="E4732" s="231"/>
      <c r="F4732" s="231"/>
      <c r="G4732" s="231"/>
      <c r="H4732" s="231"/>
    </row>
    <row r="4733" spans="1:8" outlineLevel="1">
      <c r="A4733" s="750" t="s">
        <v>397</v>
      </c>
      <c r="B4733" s="753" t="s">
        <v>649</v>
      </c>
      <c r="C4733" s="756" t="s">
        <v>719</v>
      </c>
      <c r="D4733" s="756"/>
      <c r="E4733" s="756"/>
      <c r="F4733" s="756"/>
      <c r="G4733" s="757" t="s">
        <v>629</v>
      </c>
      <c r="H4733" s="759" t="s">
        <v>630</v>
      </c>
    </row>
    <row r="4734" spans="1:8" outlineLevel="1">
      <c r="A4734" s="751"/>
      <c r="B4734" s="754"/>
      <c r="C4734" s="704"/>
      <c r="D4734" s="704"/>
      <c r="E4734" s="704"/>
      <c r="F4734" s="704"/>
      <c r="G4734" s="703"/>
      <c r="H4734" s="760"/>
    </row>
    <row r="4735" spans="1:8" ht="32.25" outlineLevel="1" thickBot="1">
      <c r="A4735" s="752"/>
      <c r="B4735" s="755"/>
      <c r="C4735" s="88" t="s">
        <v>631</v>
      </c>
      <c r="D4735" s="88" t="s">
        <v>632</v>
      </c>
      <c r="E4735" s="88" t="s">
        <v>631</v>
      </c>
      <c r="F4735" s="88" t="s">
        <v>632</v>
      </c>
      <c r="G4735" s="758"/>
      <c r="H4735" s="761"/>
    </row>
    <row r="4736" spans="1:8" outlineLevel="1">
      <c r="A4736" s="89">
        <v>1</v>
      </c>
      <c r="B4736" s="604">
        <v>2</v>
      </c>
      <c r="C4736" s="90">
        <v>3</v>
      </c>
      <c r="D4736" s="90">
        <v>4</v>
      </c>
      <c r="E4736" s="90"/>
      <c r="F4736" s="90"/>
      <c r="G4736" s="91">
        <v>5</v>
      </c>
      <c r="H4736" s="604">
        <v>6</v>
      </c>
    </row>
    <row r="4737" spans="1:8" outlineLevel="1">
      <c r="A4737" s="89">
        <v>1</v>
      </c>
      <c r="B4737" s="92" t="s">
        <v>598</v>
      </c>
      <c r="C4737" s="90"/>
      <c r="D4737" s="90"/>
      <c r="E4737" s="94"/>
      <c r="F4737" s="94"/>
      <c r="G4737" s="95"/>
      <c r="H4737" s="663"/>
    </row>
    <row r="4738" spans="1:8" outlineLevel="1">
      <c r="A4738" s="96" t="s">
        <v>399</v>
      </c>
      <c r="B4738" s="237" t="s">
        <v>599</v>
      </c>
      <c r="C4738" s="97" t="s">
        <v>7</v>
      </c>
      <c r="D4738" s="97" t="s">
        <v>167</v>
      </c>
      <c r="E4738" s="94"/>
      <c r="F4738" s="94"/>
      <c r="G4738" s="94">
        <v>100</v>
      </c>
      <c r="H4738" s="79"/>
    </row>
    <row r="4739" spans="1:8" outlineLevel="1">
      <c r="A4739" s="97" t="s">
        <v>400</v>
      </c>
      <c r="B4739" s="236" t="s">
        <v>329</v>
      </c>
      <c r="C4739" s="97" t="s">
        <v>168</v>
      </c>
      <c r="D4739" s="97" t="s">
        <v>169</v>
      </c>
      <c r="E4739" s="94"/>
      <c r="F4739" s="94"/>
      <c r="G4739" s="94">
        <v>100</v>
      </c>
      <c r="H4739" s="79"/>
    </row>
    <row r="4740" spans="1:8" ht="31.5" outlineLevel="1">
      <c r="A4740" s="97" t="s">
        <v>411</v>
      </c>
      <c r="B4740" s="236" t="s">
        <v>730</v>
      </c>
      <c r="C4740" s="97" t="s">
        <v>170</v>
      </c>
      <c r="D4740" s="97" t="s">
        <v>171</v>
      </c>
      <c r="E4740" s="94"/>
      <c r="F4740" s="94"/>
      <c r="G4740" s="94">
        <v>100</v>
      </c>
      <c r="H4740" s="79"/>
    </row>
    <row r="4741" spans="1:8" ht="63" outlineLevel="1">
      <c r="A4741" s="98" t="s">
        <v>422</v>
      </c>
      <c r="B4741" s="99" t="s">
        <v>731</v>
      </c>
      <c r="C4741" s="97" t="s">
        <v>172</v>
      </c>
      <c r="D4741" s="97" t="s">
        <v>173</v>
      </c>
      <c r="E4741" s="94"/>
      <c r="F4741" s="94"/>
      <c r="G4741" s="94">
        <v>100</v>
      </c>
      <c r="H4741" s="79"/>
    </row>
    <row r="4742" spans="1:8" ht="31.5" outlineLevel="1">
      <c r="A4742" s="98" t="s">
        <v>732</v>
      </c>
      <c r="B4742" s="99" t="s">
        <v>733</v>
      </c>
      <c r="C4742" s="97" t="s">
        <v>174</v>
      </c>
      <c r="D4742" s="97" t="s">
        <v>175</v>
      </c>
      <c r="E4742" s="94"/>
      <c r="F4742" s="94"/>
      <c r="G4742" s="94">
        <v>100</v>
      </c>
      <c r="H4742" s="79"/>
    </row>
    <row r="4743" spans="1:8" outlineLevel="1">
      <c r="A4743" s="98" t="s">
        <v>734</v>
      </c>
      <c r="B4743" s="99" t="s">
        <v>735</v>
      </c>
      <c r="C4743" s="97" t="s">
        <v>170</v>
      </c>
      <c r="D4743" s="97" t="s">
        <v>174</v>
      </c>
      <c r="E4743" s="94"/>
      <c r="F4743" s="94"/>
      <c r="G4743" s="94">
        <v>100</v>
      </c>
      <c r="H4743" s="79"/>
    </row>
    <row r="4744" spans="1:8" outlineLevel="1">
      <c r="A4744" s="100">
        <v>2</v>
      </c>
      <c r="B4744" s="101" t="s">
        <v>440</v>
      </c>
      <c r="C4744" s="97"/>
      <c r="D4744" s="97"/>
      <c r="E4744" s="94"/>
      <c r="F4744" s="94"/>
      <c r="G4744" s="94"/>
      <c r="H4744" s="79"/>
    </row>
    <row r="4745" spans="1:8" ht="31.5" outlineLevel="1">
      <c r="A4745" s="98" t="s">
        <v>402</v>
      </c>
      <c r="B4745" s="99" t="s">
        <v>736</v>
      </c>
      <c r="C4745" s="97" t="s">
        <v>683</v>
      </c>
      <c r="D4745" s="97" t="s">
        <v>684</v>
      </c>
      <c r="E4745" s="94"/>
      <c r="F4745" s="94"/>
      <c r="G4745" s="94"/>
      <c r="H4745" s="79"/>
    </row>
    <row r="4746" spans="1:8" ht="63" outlineLevel="1">
      <c r="A4746" s="98" t="s">
        <v>403</v>
      </c>
      <c r="B4746" s="99" t="s">
        <v>641</v>
      </c>
      <c r="C4746" s="97" t="s">
        <v>683</v>
      </c>
      <c r="D4746" s="97" t="s">
        <v>685</v>
      </c>
      <c r="E4746" s="94"/>
      <c r="F4746" s="94"/>
      <c r="G4746" s="94"/>
      <c r="H4746" s="79"/>
    </row>
    <row r="4747" spans="1:8" ht="31.5" outlineLevel="1">
      <c r="A4747" s="98" t="s">
        <v>404</v>
      </c>
      <c r="B4747" s="99" t="s">
        <v>642</v>
      </c>
      <c r="C4747" s="97" t="s">
        <v>685</v>
      </c>
      <c r="D4747" s="97" t="s">
        <v>686</v>
      </c>
      <c r="E4747" s="94"/>
      <c r="F4747" s="94"/>
      <c r="G4747" s="94"/>
      <c r="H4747" s="79"/>
    </row>
    <row r="4748" spans="1:8" ht="47.25" outlineLevel="1">
      <c r="A4748" s="100">
        <v>3</v>
      </c>
      <c r="B4748" s="101" t="s">
        <v>313</v>
      </c>
      <c r="C4748" s="97"/>
      <c r="D4748" s="97"/>
      <c r="E4748" s="94"/>
      <c r="F4748" s="94"/>
      <c r="G4748" s="94"/>
      <c r="H4748" s="79"/>
    </row>
    <row r="4749" spans="1:8" ht="31.5" outlineLevel="1">
      <c r="A4749" s="98" t="s">
        <v>441</v>
      </c>
      <c r="B4749" s="99" t="s">
        <v>314</v>
      </c>
      <c r="C4749" s="97" t="s">
        <v>686</v>
      </c>
      <c r="D4749" s="97" t="s">
        <v>685</v>
      </c>
      <c r="E4749" s="94"/>
      <c r="F4749" s="94"/>
      <c r="G4749" s="94"/>
      <c r="H4749" s="79"/>
    </row>
    <row r="4750" spans="1:8" outlineLevel="1">
      <c r="A4750" s="98" t="s">
        <v>359</v>
      </c>
      <c r="B4750" s="99" t="s">
        <v>315</v>
      </c>
      <c r="C4750" s="97" t="s">
        <v>686</v>
      </c>
      <c r="D4750" s="97" t="s">
        <v>687</v>
      </c>
      <c r="E4750" s="94"/>
      <c r="F4750" s="94"/>
      <c r="G4750" s="94"/>
      <c r="H4750" s="79"/>
    </row>
    <row r="4751" spans="1:8" outlineLevel="1">
      <c r="A4751" s="98" t="s">
        <v>361</v>
      </c>
      <c r="B4751" s="99" t="s">
        <v>316</v>
      </c>
      <c r="C4751" s="97" t="s">
        <v>687</v>
      </c>
      <c r="D4751" s="97" t="s">
        <v>688</v>
      </c>
      <c r="E4751" s="94"/>
      <c r="F4751" s="94"/>
      <c r="G4751" s="94"/>
      <c r="H4751" s="79"/>
    </row>
    <row r="4752" spans="1:8" outlineLevel="1">
      <c r="A4752" s="98" t="s">
        <v>317</v>
      </c>
      <c r="B4752" s="99" t="s">
        <v>318</v>
      </c>
      <c r="C4752" s="97" t="s">
        <v>688</v>
      </c>
      <c r="D4752" s="97" t="s">
        <v>689</v>
      </c>
      <c r="E4752" s="94"/>
      <c r="F4752" s="94"/>
      <c r="G4752" s="94"/>
      <c r="H4752" s="79"/>
    </row>
    <row r="4753" spans="1:8" outlineLevel="1">
      <c r="A4753" s="98" t="s">
        <v>319</v>
      </c>
      <c r="B4753" s="99" t="s">
        <v>320</v>
      </c>
      <c r="C4753" s="97" t="s">
        <v>2067</v>
      </c>
      <c r="D4753" s="97" t="s">
        <v>690</v>
      </c>
      <c r="E4753" s="94"/>
      <c r="F4753" s="94"/>
      <c r="G4753" s="94"/>
      <c r="H4753" s="79"/>
    </row>
    <row r="4754" spans="1:8" outlineLevel="1">
      <c r="A4754" s="100">
        <v>4</v>
      </c>
      <c r="B4754" s="101" t="s">
        <v>623</v>
      </c>
      <c r="C4754" s="97"/>
      <c r="D4754" s="97"/>
      <c r="E4754" s="94"/>
      <c r="F4754" s="94"/>
      <c r="G4754" s="94"/>
      <c r="H4754" s="79"/>
    </row>
    <row r="4755" spans="1:8" ht="31.5" outlineLevel="1">
      <c r="A4755" s="97" t="s">
        <v>406</v>
      </c>
      <c r="B4755" s="236" t="s">
        <v>321</v>
      </c>
      <c r="C4755" s="97" t="s">
        <v>690</v>
      </c>
      <c r="D4755" s="97" t="s">
        <v>690</v>
      </c>
      <c r="E4755" s="94"/>
      <c r="F4755" s="94"/>
      <c r="G4755" s="94"/>
      <c r="H4755" s="79"/>
    </row>
    <row r="4756" spans="1:8" ht="63" outlineLevel="1">
      <c r="A4756" s="97" t="s">
        <v>407</v>
      </c>
      <c r="B4756" s="236" t="s">
        <v>621</v>
      </c>
      <c r="C4756" s="97" t="s">
        <v>690</v>
      </c>
      <c r="D4756" s="97" t="s">
        <v>691</v>
      </c>
      <c r="E4756" s="94"/>
      <c r="F4756" s="94"/>
      <c r="G4756" s="94"/>
      <c r="H4756" s="79"/>
    </row>
    <row r="4757" spans="1:8" ht="31.5" outlineLevel="1">
      <c r="A4757" s="97" t="s">
        <v>408</v>
      </c>
      <c r="B4757" s="236" t="s">
        <v>764</v>
      </c>
      <c r="C4757" s="97" t="s">
        <v>690</v>
      </c>
      <c r="D4757" s="97" t="s">
        <v>691</v>
      </c>
      <c r="E4757" s="94"/>
      <c r="F4757" s="94"/>
      <c r="G4757" s="94"/>
      <c r="H4757" s="79"/>
    </row>
    <row r="4758" spans="1:8" ht="31.5" outlineLevel="1">
      <c r="A4758" s="97" t="s">
        <v>222</v>
      </c>
      <c r="B4758" s="236" t="s">
        <v>765</v>
      </c>
      <c r="C4758" s="97" t="s">
        <v>691</v>
      </c>
      <c r="D4758" s="97" t="s">
        <v>692</v>
      </c>
      <c r="E4758" s="94"/>
      <c r="F4758" s="94"/>
      <c r="G4758" s="94"/>
      <c r="H4758" s="79"/>
    </row>
    <row r="4759" spans="1:8" outlineLevel="1">
      <c r="G4759" s="154" t="s">
        <v>2018</v>
      </c>
      <c r="H4759" s="154" t="s">
        <v>378</v>
      </c>
    </row>
    <row r="4760" spans="1:8" outlineLevel="1">
      <c r="H4760" s="154" t="s">
        <v>709</v>
      </c>
    </row>
    <row r="4761" spans="1:8" outlineLevel="1">
      <c r="H4761" s="154" t="s">
        <v>266</v>
      </c>
    </row>
    <row r="4762" spans="1:8" outlineLevel="1">
      <c r="H4762" s="154"/>
    </row>
    <row r="4763" spans="1:8" outlineLevel="1">
      <c r="A4763" s="742" t="s">
        <v>628</v>
      </c>
      <c r="B4763" s="742"/>
      <c r="C4763" s="742"/>
      <c r="D4763" s="742"/>
      <c r="E4763" s="742"/>
      <c r="F4763" s="742"/>
      <c r="G4763" s="742"/>
      <c r="H4763" s="742"/>
    </row>
    <row r="4764" spans="1:8" outlineLevel="1">
      <c r="A4764" s="742" t="s">
        <v>455</v>
      </c>
      <c r="B4764" s="742"/>
      <c r="C4764" s="742"/>
      <c r="D4764" s="742"/>
      <c r="E4764" s="742"/>
      <c r="F4764" s="742"/>
      <c r="G4764" s="742"/>
      <c r="H4764" s="742"/>
    </row>
    <row r="4765" spans="1:8" outlineLevel="1">
      <c r="H4765" s="154" t="s">
        <v>322</v>
      </c>
    </row>
    <row r="4766" spans="1:8" outlineLevel="1">
      <c r="H4766" s="154" t="s">
        <v>323</v>
      </c>
    </row>
    <row r="4767" spans="1:8" outlineLevel="1">
      <c r="H4767" s="154" t="s">
        <v>324</v>
      </c>
    </row>
    <row r="4768" spans="1:8" outlineLevel="1">
      <c r="H4768" s="230" t="s">
        <v>325</v>
      </c>
    </row>
    <row r="4769" spans="1:8" outlineLevel="1">
      <c r="H4769" s="154" t="s">
        <v>2331</v>
      </c>
    </row>
    <row r="4770" spans="1:8" outlineLevel="1">
      <c r="H4770" s="154" t="s">
        <v>261</v>
      </c>
    </row>
    <row r="4771" spans="1:8" outlineLevel="1">
      <c r="A4771" s="86"/>
    </row>
    <row r="4772" spans="1:8" ht="29.25" customHeight="1" outlineLevel="1">
      <c r="A4772" s="743" t="s">
        <v>2073</v>
      </c>
      <c r="B4772" s="744"/>
      <c r="C4772" s="744"/>
      <c r="D4772" s="744"/>
      <c r="E4772" s="744"/>
      <c r="F4772" s="744"/>
      <c r="G4772" s="744"/>
      <c r="H4772" s="744"/>
    </row>
    <row r="4773" spans="1:8" outlineLevel="1">
      <c r="A4773" s="745"/>
      <c r="B4773" s="745"/>
      <c r="C4773" s="745"/>
      <c r="D4773" s="745"/>
      <c r="E4773" s="745"/>
      <c r="F4773" s="745"/>
      <c r="G4773" s="745"/>
      <c r="H4773" s="745"/>
    </row>
    <row r="4774" spans="1:8" outlineLevel="1">
      <c r="A4774" s="746" t="s">
        <v>2332</v>
      </c>
      <c r="B4774" s="746"/>
      <c r="C4774" s="746"/>
      <c r="D4774" s="746"/>
      <c r="E4774" s="746"/>
      <c r="F4774" s="746"/>
      <c r="G4774" s="746"/>
      <c r="H4774" s="746"/>
    </row>
    <row r="4775" spans="1:8" ht="16.5" outlineLevel="1" thickBot="1">
      <c r="A4775" s="87"/>
      <c r="B4775" s="666"/>
      <c r="C4775" s="231"/>
      <c r="D4775" s="231"/>
      <c r="E4775" s="231"/>
      <c r="F4775" s="231"/>
      <c r="G4775" s="231"/>
      <c r="H4775" s="231"/>
    </row>
    <row r="4776" spans="1:8" outlineLevel="1">
      <c r="A4776" s="750" t="s">
        <v>397</v>
      </c>
      <c r="B4776" s="753" t="s">
        <v>649</v>
      </c>
      <c r="C4776" s="756" t="s">
        <v>719</v>
      </c>
      <c r="D4776" s="756"/>
      <c r="E4776" s="756"/>
      <c r="F4776" s="756"/>
      <c r="G4776" s="757" t="s">
        <v>629</v>
      </c>
      <c r="H4776" s="759" t="s">
        <v>630</v>
      </c>
    </row>
    <row r="4777" spans="1:8" outlineLevel="1">
      <c r="A4777" s="751"/>
      <c r="B4777" s="754"/>
      <c r="C4777" s="704"/>
      <c r="D4777" s="704"/>
      <c r="E4777" s="704"/>
      <c r="F4777" s="704"/>
      <c r="G4777" s="703"/>
      <c r="H4777" s="760"/>
    </row>
    <row r="4778" spans="1:8" ht="32.25" outlineLevel="1" thickBot="1">
      <c r="A4778" s="752"/>
      <c r="B4778" s="755"/>
      <c r="C4778" s="88" t="s">
        <v>631</v>
      </c>
      <c r="D4778" s="88" t="s">
        <v>632</v>
      </c>
      <c r="E4778" s="88" t="s">
        <v>631</v>
      </c>
      <c r="F4778" s="88" t="s">
        <v>632</v>
      </c>
      <c r="G4778" s="758"/>
      <c r="H4778" s="761"/>
    </row>
    <row r="4779" spans="1:8" outlineLevel="1">
      <c r="A4779" s="89">
        <v>1</v>
      </c>
      <c r="B4779" s="604">
        <v>2</v>
      </c>
      <c r="C4779" s="90">
        <v>3</v>
      </c>
      <c r="D4779" s="90">
        <v>4</v>
      </c>
      <c r="E4779" s="90"/>
      <c r="F4779" s="90"/>
      <c r="G4779" s="91">
        <v>5</v>
      </c>
      <c r="H4779" s="604">
        <v>6</v>
      </c>
    </row>
    <row r="4780" spans="1:8" outlineLevel="1">
      <c r="A4780" s="89">
        <v>1</v>
      </c>
      <c r="B4780" s="92" t="s">
        <v>598</v>
      </c>
      <c r="C4780" s="90"/>
      <c r="D4780" s="90"/>
      <c r="E4780" s="94"/>
      <c r="F4780" s="94"/>
      <c r="G4780" s="95"/>
      <c r="H4780" s="663"/>
    </row>
    <row r="4781" spans="1:8" outlineLevel="1">
      <c r="A4781" s="96" t="s">
        <v>399</v>
      </c>
      <c r="B4781" s="237" t="s">
        <v>599</v>
      </c>
      <c r="C4781" s="97" t="s">
        <v>7</v>
      </c>
      <c r="D4781" s="97" t="s">
        <v>167</v>
      </c>
      <c r="E4781" s="94"/>
      <c r="F4781" s="94"/>
      <c r="G4781" s="94">
        <v>100</v>
      </c>
      <c r="H4781" s="79"/>
    </row>
    <row r="4782" spans="1:8" outlineLevel="1">
      <c r="A4782" s="97" t="s">
        <v>400</v>
      </c>
      <c r="B4782" s="236" t="s">
        <v>329</v>
      </c>
      <c r="C4782" s="97" t="s">
        <v>168</v>
      </c>
      <c r="D4782" s="97" t="s">
        <v>169</v>
      </c>
      <c r="E4782" s="94"/>
      <c r="F4782" s="94"/>
      <c r="G4782" s="94">
        <v>100</v>
      </c>
      <c r="H4782" s="79"/>
    </row>
    <row r="4783" spans="1:8" ht="31.5" outlineLevel="1">
      <c r="A4783" s="97" t="s">
        <v>411</v>
      </c>
      <c r="B4783" s="236" t="s">
        <v>730</v>
      </c>
      <c r="C4783" s="97" t="s">
        <v>170</v>
      </c>
      <c r="D4783" s="97" t="s">
        <v>171</v>
      </c>
      <c r="E4783" s="94"/>
      <c r="F4783" s="94"/>
      <c r="G4783" s="94">
        <v>100</v>
      </c>
      <c r="H4783" s="79"/>
    </row>
    <row r="4784" spans="1:8" ht="63" outlineLevel="1">
      <c r="A4784" s="98" t="s">
        <v>422</v>
      </c>
      <c r="B4784" s="99" t="s">
        <v>731</v>
      </c>
      <c r="C4784" s="97" t="s">
        <v>172</v>
      </c>
      <c r="D4784" s="97" t="s">
        <v>173</v>
      </c>
      <c r="E4784" s="94"/>
      <c r="F4784" s="94"/>
      <c r="G4784" s="94">
        <v>100</v>
      </c>
      <c r="H4784" s="79"/>
    </row>
    <row r="4785" spans="1:8" ht="31.5" outlineLevel="1">
      <c r="A4785" s="98" t="s">
        <v>732</v>
      </c>
      <c r="B4785" s="99" t="s">
        <v>733</v>
      </c>
      <c r="C4785" s="97" t="s">
        <v>174</v>
      </c>
      <c r="D4785" s="97" t="s">
        <v>175</v>
      </c>
      <c r="E4785" s="94"/>
      <c r="F4785" s="94"/>
      <c r="G4785" s="94">
        <v>100</v>
      </c>
      <c r="H4785" s="79"/>
    </row>
    <row r="4786" spans="1:8" outlineLevel="1">
      <c r="A4786" s="98" t="s">
        <v>734</v>
      </c>
      <c r="B4786" s="99" t="s">
        <v>735</v>
      </c>
      <c r="C4786" s="97" t="s">
        <v>170</v>
      </c>
      <c r="D4786" s="97" t="s">
        <v>174</v>
      </c>
      <c r="E4786" s="94"/>
      <c r="F4786" s="94"/>
      <c r="G4786" s="94">
        <v>100</v>
      </c>
      <c r="H4786" s="79"/>
    </row>
    <row r="4787" spans="1:8" outlineLevel="1">
      <c r="A4787" s="100">
        <v>2</v>
      </c>
      <c r="B4787" s="101" t="s">
        <v>440</v>
      </c>
      <c r="C4787" s="97"/>
      <c r="D4787" s="97"/>
      <c r="E4787" s="94"/>
      <c r="F4787" s="94"/>
      <c r="G4787" s="94"/>
      <c r="H4787" s="79"/>
    </row>
    <row r="4788" spans="1:8" ht="31.5" outlineLevel="1">
      <c r="A4788" s="98" t="s">
        <v>402</v>
      </c>
      <c r="B4788" s="99" t="s">
        <v>736</v>
      </c>
      <c r="C4788" s="97" t="s">
        <v>683</v>
      </c>
      <c r="D4788" s="97" t="s">
        <v>684</v>
      </c>
      <c r="E4788" s="94"/>
      <c r="F4788" s="94"/>
      <c r="G4788" s="94"/>
      <c r="H4788" s="79"/>
    </row>
    <row r="4789" spans="1:8" ht="63" outlineLevel="1">
      <c r="A4789" s="98" t="s">
        <v>403</v>
      </c>
      <c r="B4789" s="99" t="s">
        <v>641</v>
      </c>
      <c r="C4789" s="97" t="s">
        <v>683</v>
      </c>
      <c r="D4789" s="97" t="s">
        <v>685</v>
      </c>
      <c r="E4789" s="94"/>
      <c r="F4789" s="94"/>
      <c r="G4789" s="94"/>
      <c r="H4789" s="79"/>
    </row>
    <row r="4790" spans="1:8" ht="31.5" outlineLevel="1">
      <c r="A4790" s="98" t="s">
        <v>404</v>
      </c>
      <c r="B4790" s="99" t="s">
        <v>642</v>
      </c>
      <c r="C4790" s="97" t="s">
        <v>685</v>
      </c>
      <c r="D4790" s="97" t="s">
        <v>686</v>
      </c>
      <c r="E4790" s="94"/>
      <c r="F4790" s="94"/>
      <c r="G4790" s="94"/>
      <c r="H4790" s="79"/>
    </row>
    <row r="4791" spans="1:8" ht="47.25" outlineLevel="1">
      <c r="A4791" s="100">
        <v>3</v>
      </c>
      <c r="B4791" s="101" t="s">
        <v>313</v>
      </c>
      <c r="C4791" s="97"/>
      <c r="D4791" s="97"/>
      <c r="E4791" s="94"/>
      <c r="F4791" s="94"/>
      <c r="G4791" s="94"/>
      <c r="H4791" s="79"/>
    </row>
    <row r="4792" spans="1:8" ht="31.5" outlineLevel="1">
      <c r="A4792" s="98" t="s">
        <v>441</v>
      </c>
      <c r="B4792" s="99" t="s">
        <v>314</v>
      </c>
      <c r="C4792" s="97" t="s">
        <v>686</v>
      </c>
      <c r="D4792" s="97" t="s">
        <v>685</v>
      </c>
      <c r="E4792" s="94"/>
      <c r="F4792" s="94"/>
      <c r="G4792" s="94"/>
      <c r="H4792" s="79"/>
    </row>
    <row r="4793" spans="1:8" outlineLevel="1">
      <c r="A4793" s="98" t="s">
        <v>359</v>
      </c>
      <c r="B4793" s="99" t="s">
        <v>315</v>
      </c>
      <c r="C4793" s="97" t="s">
        <v>686</v>
      </c>
      <c r="D4793" s="97" t="s">
        <v>687</v>
      </c>
      <c r="E4793" s="94"/>
      <c r="F4793" s="94"/>
      <c r="G4793" s="94"/>
      <c r="H4793" s="79"/>
    </row>
    <row r="4794" spans="1:8" outlineLevel="1">
      <c r="A4794" s="98" t="s">
        <v>361</v>
      </c>
      <c r="B4794" s="99" t="s">
        <v>316</v>
      </c>
      <c r="C4794" s="97" t="s">
        <v>687</v>
      </c>
      <c r="D4794" s="97" t="s">
        <v>688</v>
      </c>
      <c r="E4794" s="94"/>
      <c r="F4794" s="94"/>
      <c r="G4794" s="94"/>
      <c r="H4794" s="79"/>
    </row>
    <row r="4795" spans="1:8" outlineLevel="1">
      <c r="A4795" s="98" t="s">
        <v>317</v>
      </c>
      <c r="B4795" s="99" t="s">
        <v>318</v>
      </c>
      <c r="C4795" s="97" t="s">
        <v>688</v>
      </c>
      <c r="D4795" s="97" t="s">
        <v>689</v>
      </c>
      <c r="E4795" s="94"/>
      <c r="F4795" s="94"/>
      <c r="G4795" s="94"/>
      <c r="H4795" s="79"/>
    </row>
    <row r="4796" spans="1:8" outlineLevel="1">
      <c r="A4796" s="98" t="s">
        <v>319</v>
      </c>
      <c r="B4796" s="99" t="s">
        <v>320</v>
      </c>
      <c r="C4796" s="97" t="s">
        <v>2067</v>
      </c>
      <c r="D4796" s="97" t="s">
        <v>690</v>
      </c>
      <c r="E4796" s="94"/>
      <c r="F4796" s="94"/>
      <c r="G4796" s="94"/>
      <c r="H4796" s="79"/>
    </row>
    <row r="4797" spans="1:8" outlineLevel="1">
      <c r="A4797" s="100">
        <v>4</v>
      </c>
      <c r="B4797" s="101" t="s">
        <v>623</v>
      </c>
      <c r="C4797" s="97"/>
      <c r="D4797" s="97"/>
      <c r="E4797" s="94"/>
      <c r="F4797" s="94"/>
      <c r="G4797" s="94"/>
      <c r="H4797" s="79"/>
    </row>
    <row r="4798" spans="1:8" ht="31.5" outlineLevel="1">
      <c r="A4798" s="97" t="s">
        <v>406</v>
      </c>
      <c r="B4798" s="236" t="s">
        <v>321</v>
      </c>
      <c r="C4798" s="97" t="s">
        <v>690</v>
      </c>
      <c r="D4798" s="97" t="s">
        <v>690</v>
      </c>
      <c r="E4798" s="94"/>
      <c r="F4798" s="94"/>
      <c r="G4798" s="94"/>
      <c r="H4798" s="79"/>
    </row>
    <row r="4799" spans="1:8" ht="63" outlineLevel="1">
      <c r="A4799" s="97" t="s">
        <v>407</v>
      </c>
      <c r="B4799" s="236" t="s">
        <v>621</v>
      </c>
      <c r="C4799" s="97" t="s">
        <v>690</v>
      </c>
      <c r="D4799" s="97" t="s">
        <v>691</v>
      </c>
      <c r="E4799" s="94"/>
      <c r="F4799" s="94"/>
      <c r="G4799" s="94"/>
      <c r="H4799" s="79"/>
    </row>
    <row r="4800" spans="1:8" ht="31.5" outlineLevel="1">
      <c r="A4800" s="97" t="s">
        <v>408</v>
      </c>
      <c r="B4800" s="236" t="s">
        <v>764</v>
      </c>
      <c r="C4800" s="97" t="s">
        <v>690</v>
      </c>
      <c r="D4800" s="97" t="s">
        <v>691</v>
      </c>
      <c r="E4800" s="94"/>
      <c r="F4800" s="94"/>
      <c r="G4800" s="94"/>
      <c r="H4800" s="79"/>
    </row>
    <row r="4801" spans="1:8" ht="31.5" outlineLevel="1">
      <c r="A4801" s="97" t="s">
        <v>222</v>
      </c>
      <c r="B4801" s="236" t="s">
        <v>765</v>
      </c>
      <c r="C4801" s="97" t="s">
        <v>691</v>
      </c>
      <c r="D4801" s="97" t="s">
        <v>692</v>
      </c>
      <c r="E4801" s="94"/>
      <c r="F4801" s="94"/>
      <c r="G4801" s="94"/>
      <c r="H4801" s="79"/>
    </row>
    <row r="4802" spans="1:8" outlineLevel="1">
      <c r="G4802" s="154" t="s">
        <v>2021</v>
      </c>
      <c r="H4802" s="154" t="s">
        <v>378</v>
      </c>
    </row>
    <row r="4803" spans="1:8" outlineLevel="1">
      <c r="H4803" s="154" t="s">
        <v>709</v>
      </c>
    </row>
    <row r="4804" spans="1:8" outlineLevel="1">
      <c r="H4804" s="154" t="s">
        <v>266</v>
      </c>
    </row>
    <row r="4805" spans="1:8" outlineLevel="1">
      <c r="H4805" s="154"/>
    </row>
    <row r="4806" spans="1:8" outlineLevel="1">
      <c r="A4806" s="742" t="s">
        <v>628</v>
      </c>
      <c r="B4806" s="742"/>
      <c r="C4806" s="742"/>
      <c r="D4806" s="742"/>
      <c r="E4806" s="742"/>
      <c r="F4806" s="742"/>
      <c r="G4806" s="742"/>
      <c r="H4806" s="742"/>
    </row>
    <row r="4807" spans="1:8" outlineLevel="1">
      <c r="A4807" s="742" t="s">
        <v>455</v>
      </c>
      <c r="B4807" s="742"/>
      <c r="C4807" s="742"/>
      <c r="D4807" s="742"/>
      <c r="E4807" s="742"/>
      <c r="F4807" s="742"/>
      <c r="G4807" s="742"/>
      <c r="H4807" s="742"/>
    </row>
    <row r="4808" spans="1:8" outlineLevel="1">
      <c r="H4808" s="154" t="s">
        <v>322</v>
      </c>
    </row>
    <row r="4809" spans="1:8" outlineLevel="1">
      <c r="H4809" s="154" t="s">
        <v>323</v>
      </c>
    </row>
    <row r="4810" spans="1:8" outlineLevel="1">
      <c r="H4810" s="154" t="s">
        <v>324</v>
      </c>
    </row>
    <row r="4811" spans="1:8" outlineLevel="1">
      <c r="H4811" s="230" t="s">
        <v>325</v>
      </c>
    </row>
    <row r="4812" spans="1:8" outlineLevel="1">
      <c r="H4812" s="154" t="s">
        <v>2331</v>
      </c>
    </row>
    <row r="4813" spans="1:8" outlineLevel="1">
      <c r="H4813" s="154" t="s">
        <v>261</v>
      </c>
    </row>
    <row r="4814" spans="1:8" outlineLevel="1">
      <c r="A4814" s="86"/>
    </row>
    <row r="4815" spans="1:8" ht="26.25" customHeight="1" outlineLevel="1">
      <c r="A4815" s="743" t="s">
        <v>2074</v>
      </c>
      <c r="B4815" s="744"/>
      <c r="C4815" s="744"/>
      <c r="D4815" s="744"/>
      <c r="E4815" s="744"/>
      <c r="F4815" s="744"/>
      <c r="G4815" s="744"/>
      <c r="H4815" s="744"/>
    </row>
    <row r="4816" spans="1:8" outlineLevel="1">
      <c r="A4816" s="745"/>
      <c r="B4816" s="745"/>
      <c r="C4816" s="745"/>
      <c r="D4816" s="745"/>
      <c r="E4816" s="745"/>
      <c r="F4816" s="745"/>
      <c r="G4816" s="745"/>
      <c r="H4816" s="745"/>
    </row>
    <row r="4817" spans="1:8" outlineLevel="1">
      <c r="A4817" s="746" t="s">
        <v>2332</v>
      </c>
      <c r="B4817" s="746"/>
      <c r="C4817" s="746"/>
      <c r="D4817" s="746"/>
      <c r="E4817" s="746"/>
      <c r="F4817" s="746"/>
      <c r="G4817" s="746"/>
      <c r="H4817" s="746"/>
    </row>
    <row r="4818" spans="1:8" ht="16.5" outlineLevel="1" thickBot="1">
      <c r="A4818" s="87"/>
      <c r="B4818" s="666"/>
      <c r="C4818" s="231"/>
      <c r="D4818" s="231"/>
      <c r="E4818" s="231"/>
      <c r="F4818" s="231"/>
      <c r="G4818" s="231"/>
      <c r="H4818" s="231"/>
    </row>
    <row r="4819" spans="1:8" outlineLevel="1">
      <c r="A4819" s="750" t="s">
        <v>397</v>
      </c>
      <c r="B4819" s="753" t="s">
        <v>649</v>
      </c>
      <c r="C4819" s="756" t="s">
        <v>719</v>
      </c>
      <c r="D4819" s="756"/>
      <c r="E4819" s="756"/>
      <c r="F4819" s="756"/>
      <c r="G4819" s="757" t="s">
        <v>629</v>
      </c>
      <c r="H4819" s="759" t="s">
        <v>630</v>
      </c>
    </row>
    <row r="4820" spans="1:8" outlineLevel="1">
      <c r="A4820" s="751"/>
      <c r="B4820" s="754"/>
      <c r="C4820" s="704"/>
      <c r="D4820" s="704"/>
      <c r="E4820" s="704"/>
      <c r="F4820" s="704"/>
      <c r="G4820" s="703"/>
      <c r="H4820" s="760"/>
    </row>
    <row r="4821" spans="1:8" ht="32.25" outlineLevel="1" thickBot="1">
      <c r="A4821" s="752"/>
      <c r="B4821" s="755"/>
      <c r="C4821" s="88" t="s">
        <v>631</v>
      </c>
      <c r="D4821" s="88" t="s">
        <v>632</v>
      </c>
      <c r="E4821" s="88" t="s">
        <v>631</v>
      </c>
      <c r="F4821" s="88" t="s">
        <v>632</v>
      </c>
      <c r="G4821" s="758"/>
      <c r="H4821" s="761"/>
    </row>
    <row r="4822" spans="1:8" outlineLevel="1">
      <c r="A4822" s="89">
        <v>1</v>
      </c>
      <c r="B4822" s="604">
        <v>2</v>
      </c>
      <c r="C4822" s="90">
        <v>3</v>
      </c>
      <c r="D4822" s="90">
        <v>4</v>
      </c>
      <c r="E4822" s="90"/>
      <c r="F4822" s="90"/>
      <c r="G4822" s="91">
        <v>5</v>
      </c>
      <c r="H4822" s="604">
        <v>6</v>
      </c>
    </row>
    <row r="4823" spans="1:8" outlineLevel="1">
      <c r="A4823" s="89">
        <v>1</v>
      </c>
      <c r="B4823" s="92" t="s">
        <v>598</v>
      </c>
      <c r="C4823" s="90"/>
      <c r="D4823" s="90"/>
      <c r="E4823" s="94"/>
      <c r="F4823" s="94"/>
      <c r="G4823" s="95"/>
      <c r="H4823" s="663"/>
    </row>
    <row r="4824" spans="1:8" outlineLevel="1">
      <c r="A4824" s="96" t="s">
        <v>399</v>
      </c>
      <c r="B4824" s="237" t="s">
        <v>599</v>
      </c>
      <c r="C4824" s="97" t="s">
        <v>7</v>
      </c>
      <c r="D4824" s="97" t="s">
        <v>167</v>
      </c>
      <c r="E4824" s="94"/>
      <c r="F4824" s="94"/>
      <c r="G4824" s="94">
        <v>100</v>
      </c>
      <c r="H4824" s="79"/>
    </row>
    <row r="4825" spans="1:8" outlineLevel="1">
      <c r="A4825" s="97" t="s">
        <v>400</v>
      </c>
      <c r="B4825" s="236" t="s">
        <v>329</v>
      </c>
      <c r="C4825" s="97" t="s">
        <v>168</v>
      </c>
      <c r="D4825" s="97" t="s">
        <v>169</v>
      </c>
      <c r="E4825" s="94"/>
      <c r="F4825" s="94"/>
      <c r="G4825" s="94">
        <v>100</v>
      </c>
      <c r="H4825" s="79"/>
    </row>
    <row r="4826" spans="1:8" ht="31.5" outlineLevel="1">
      <c r="A4826" s="97" t="s">
        <v>411</v>
      </c>
      <c r="B4826" s="236" t="s">
        <v>730</v>
      </c>
      <c r="C4826" s="97" t="s">
        <v>170</v>
      </c>
      <c r="D4826" s="97" t="s">
        <v>171</v>
      </c>
      <c r="E4826" s="94"/>
      <c r="F4826" s="94"/>
      <c r="G4826" s="94">
        <v>100</v>
      </c>
      <c r="H4826" s="79"/>
    </row>
    <row r="4827" spans="1:8" ht="63" outlineLevel="1">
      <c r="A4827" s="98" t="s">
        <v>422</v>
      </c>
      <c r="B4827" s="99" t="s">
        <v>731</v>
      </c>
      <c r="C4827" s="97" t="s">
        <v>172</v>
      </c>
      <c r="D4827" s="97" t="s">
        <v>173</v>
      </c>
      <c r="E4827" s="94"/>
      <c r="F4827" s="94"/>
      <c r="G4827" s="94">
        <v>100</v>
      </c>
      <c r="H4827" s="79"/>
    </row>
    <row r="4828" spans="1:8" ht="31.5" outlineLevel="1">
      <c r="A4828" s="98" t="s">
        <v>732</v>
      </c>
      <c r="B4828" s="99" t="s">
        <v>733</v>
      </c>
      <c r="C4828" s="97" t="s">
        <v>174</v>
      </c>
      <c r="D4828" s="97" t="s">
        <v>175</v>
      </c>
      <c r="E4828" s="94"/>
      <c r="F4828" s="94"/>
      <c r="G4828" s="94">
        <v>100</v>
      </c>
      <c r="H4828" s="79"/>
    </row>
    <row r="4829" spans="1:8" outlineLevel="1">
      <c r="A4829" s="98" t="s">
        <v>734</v>
      </c>
      <c r="B4829" s="99" t="s">
        <v>735</v>
      </c>
      <c r="C4829" s="97" t="s">
        <v>170</v>
      </c>
      <c r="D4829" s="97" t="s">
        <v>174</v>
      </c>
      <c r="E4829" s="94"/>
      <c r="F4829" s="94"/>
      <c r="G4829" s="94">
        <v>100</v>
      </c>
      <c r="H4829" s="79"/>
    </row>
    <row r="4830" spans="1:8" outlineLevel="1">
      <c r="A4830" s="100">
        <v>2</v>
      </c>
      <c r="B4830" s="101" t="s">
        <v>440</v>
      </c>
      <c r="C4830" s="97"/>
      <c r="D4830" s="97"/>
      <c r="E4830" s="94"/>
      <c r="F4830" s="94"/>
      <c r="G4830" s="94"/>
      <c r="H4830" s="79"/>
    </row>
    <row r="4831" spans="1:8" ht="31.5" outlineLevel="1">
      <c r="A4831" s="98" t="s">
        <v>402</v>
      </c>
      <c r="B4831" s="99" t="s">
        <v>736</v>
      </c>
      <c r="C4831" s="97" t="s">
        <v>683</v>
      </c>
      <c r="D4831" s="97" t="s">
        <v>684</v>
      </c>
      <c r="E4831" s="94"/>
      <c r="F4831" s="94"/>
      <c r="G4831" s="94"/>
      <c r="H4831" s="79"/>
    </row>
    <row r="4832" spans="1:8" ht="63" outlineLevel="1">
      <c r="A4832" s="98" t="s">
        <v>403</v>
      </c>
      <c r="B4832" s="99" t="s">
        <v>641</v>
      </c>
      <c r="C4832" s="97" t="s">
        <v>683</v>
      </c>
      <c r="D4832" s="97" t="s">
        <v>685</v>
      </c>
      <c r="E4832" s="94"/>
      <c r="F4832" s="94"/>
      <c r="G4832" s="94"/>
      <c r="H4832" s="79"/>
    </row>
    <row r="4833" spans="1:8" ht="31.5" outlineLevel="1">
      <c r="A4833" s="98" t="s">
        <v>404</v>
      </c>
      <c r="B4833" s="99" t="s">
        <v>642</v>
      </c>
      <c r="C4833" s="97" t="s">
        <v>685</v>
      </c>
      <c r="D4833" s="97" t="s">
        <v>686</v>
      </c>
      <c r="E4833" s="94"/>
      <c r="F4833" s="94"/>
      <c r="G4833" s="94"/>
      <c r="H4833" s="79"/>
    </row>
    <row r="4834" spans="1:8" ht="47.25" outlineLevel="1">
      <c r="A4834" s="100">
        <v>3</v>
      </c>
      <c r="B4834" s="101" t="s">
        <v>313</v>
      </c>
      <c r="C4834" s="97"/>
      <c r="D4834" s="97"/>
      <c r="E4834" s="94"/>
      <c r="F4834" s="94"/>
      <c r="G4834" s="94"/>
      <c r="H4834" s="79"/>
    </row>
    <row r="4835" spans="1:8" ht="31.5" outlineLevel="1">
      <c r="A4835" s="98" t="s">
        <v>441</v>
      </c>
      <c r="B4835" s="99" t="s">
        <v>314</v>
      </c>
      <c r="C4835" s="97" t="s">
        <v>686</v>
      </c>
      <c r="D4835" s="97" t="s">
        <v>685</v>
      </c>
      <c r="E4835" s="94"/>
      <c r="F4835" s="94"/>
      <c r="G4835" s="94"/>
      <c r="H4835" s="79"/>
    </row>
    <row r="4836" spans="1:8" outlineLevel="1">
      <c r="A4836" s="98" t="s">
        <v>359</v>
      </c>
      <c r="B4836" s="99" t="s">
        <v>315</v>
      </c>
      <c r="C4836" s="97" t="s">
        <v>686</v>
      </c>
      <c r="D4836" s="97" t="s">
        <v>687</v>
      </c>
      <c r="E4836" s="94"/>
      <c r="F4836" s="94"/>
      <c r="G4836" s="94"/>
      <c r="H4836" s="79"/>
    </row>
    <row r="4837" spans="1:8" outlineLevel="1">
      <c r="A4837" s="98" t="s">
        <v>361</v>
      </c>
      <c r="B4837" s="99" t="s">
        <v>316</v>
      </c>
      <c r="C4837" s="97" t="s">
        <v>687</v>
      </c>
      <c r="D4837" s="97" t="s">
        <v>688</v>
      </c>
      <c r="E4837" s="94"/>
      <c r="F4837" s="94"/>
      <c r="G4837" s="94"/>
      <c r="H4837" s="79"/>
    </row>
    <row r="4838" spans="1:8" outlineLevel="1">
      <c r="A4838" s="98" t="s">
        <v>317</v>
      </c>
      <c r="B4838" s="99" t="s">
        <v>318</v>
      </c>
      <c r="C4838" s="97" t="s">
        <v>688</v>
      </c>
      <c r="D4838" s="97" t="s">
        <v>689</v>
      </c>
      <c r="E4838" s="94"/>
      <c r="F4838" s="94"/>
      <c r="G4838" s="94"/>
      <c r="H4838" s="79"/>
    </row>
    <row r="4839" spans="1:8" outlineLevel="1">
      <c r="A4839" s="98" t="s">
        <v>319</v>
      </c>
      <c r="B4839" s="99" t="s">
        <v>320</v>
      </c>
      <c r="C4839" s="97" t="s">
        <v>2067</v>
      </c>
      <c r="D4839" s="97" t="s">
        <v>690</v>
      </c>
      <c r="E4839" s="94"/>
      <c r="F4839" s="94"/>
      <c r="G4839" s="94"/>
      <c r="H4839" s="79"/>
    </row>
    <row r="4840" spans="1:8" outlineLevel="1">
      <c r="A4840" s="100">
        <v>4</v>
      </c>
      <c r="B4840" s="101" t="s">
        <v>623</v>
      </c>
      <c r="C4840" s="97"/>
      <c r="D4840" s="97"/>
      <c r="E4840" s="94"/>
      <c r="F4840" s="94"/>
      <c r="G4840" s="94"/>
      <c r="H4840" s="79"/>
    </row>
    <row r="4841" spans="1:8" ht="31.5" outlineLevel="1">
      <c r="A4841" s="97" t="s">
        <v>406</v>
      </c>
      <c r="B4841" s="236" t="s">
        <v>321</v>
      </c>
      <c r="C4841" s="97" t="s">
        <v>690</v>
      </c>
      <c r="D4841" s="97" t="s">
        <v>690</v>
      </c>
      <c r="E4841" s="94"/>
      <c r="F4841" s="94"/>
      <c r="G4841" s="94"/>
      <c r="H4841" s="79"/>
    </row>
    <row r="4842" spans="1:8" ht="63" outlineLevel="1">
      <c r="A4842" s="97" t="s">
        <v>407</v>
      </c>
      <c r="B4842" s="236" t="s">
        <v>621</v>
      </c>
      <c r="C4842" s="97" t="s">
        <v>690</v>
      </c>
      <c r="D4842" s="97" t="s">
        <v>691</v>
      </c>
      <c r="E4842" s="94"/>
      <c r="F4842" s="94"/>
      <c r="G4842" s="94"/>
      <c r="H4842" s="79"/>
    </row>
    <row r="4843" spans="1:8" ht="31.5" outlineLevel="1">
      <c r="A4843" s="97" t="s">
        <v>408</v>
      </c>
      <c r="B4843" s="236" t="s">
        <v>764</v>
      </c>
      <c r="C4843" s="97" t="s">
        <v>690</v>
      </c>
      <c r="D4843" s="97" t="s">
        <v>691</v>
      </c>
      <c r="E4843" s="94"/>
      <c r="F4843" s="94"/>
      <c r="G4843" s="94"/>
      <c r="H4843" s="79"/>
    </row>
    <row r="4844" spans="1:8" ht="31.5" outlineLevel="1">
      <c r="A4844" s="97" t="s">
        <v>222</v>
      </c>
      <c r="B4844" s="236" t="s">
        <v>765</v>
      </c>
      <c r="C4844" s="97" t="s">
        <v>691</v>
      </c>
      <c r="D4844" s="97" t="s">
        <v>692</v>
      </c>
      <c r="E4844" s="94"/>
      <c r="F4844" s="94"/>
      <c r="G4844" s="94"/>
      <c r="H4844" s="79"/>
    </row>
    <row r="4845" spans="1:8" outlineLevel="1">
      <c r="G4845" s="154" t="s">
        <v>2024</v>
      </c>
      <c r="H4845" s="154" t="s">
        <v>378</v>
      </c>
    </row>
    <row r="4846" spans="1:8" outlineLevel="1">
      <c r="H4846" s="154" t="s">
        <v>709</v>
      </c>
    </row>
    <row r="4847" spans="1:8" outlineLevel="1">
      <c r="H4847" s="154" t="s">
        <v>266</v>
      </c>
    </row>
    <row r="4848" spans="1:8" outlineLevel="1">
      <c r="H4848" s="154"/>
    </row>
    <row r="4849" spans="1:8" outlineLevel="1">
      <c r="A4849" s="742" t="s">
        <v>628</v>
      </c>
      <c r="B4849" s="742"/>
      <c r="C4849" s="742"/>
      <c r="D4849" s="742"/>
      <c r="E4849" s="742"/>
      <c r="F4849" s="742"/>
      <c r="G4849" s="742"/>
      <c r="H4849" s="742"/>
    </row>
    <row r="4850" spans="1:8" outlineLevel="1">
      <c r="A4850" s="742" t="s">
        <v>455</v>
      </c>
      <c r="B4850" s="742"/>
      <c r="C4850" s="742"/>
      <c r="D4850" s="742"/>
      <c r="E4850" s="742"/>
      <c r="F4850" s="742"/>
      <c r="G4850" s="742"/>
      <c r="H4850" s="742"/>
    </row>
    <row r="4851" spans="1:8" outlineLevel="1">
      <c r="H4851" s="154" t="s">
        <v>322</v>
      </c>
    </row>
    <row r="4852" spans="1:8" outlineLevel="1">
      <c r="H4852" s="154" t="s">
        <v>323</v>
      </c>
    </row>
    <row r="4853" spans="1:8" outlineLevel="1">
      <c r="H4853" s="154" t="s">
        <v>324</v>
      </c>
    </row>
    <row r="4854" spans="1:8" outlineLevel="1">
      <c r="H4854" s="230" t="s">
        <v>325</v>
      </c>
    </row>
    <row r="4855" spans="1:8" outlineLevel="1">
      <c r="H4855" s="154" t="s">
        <v>2331</v>
      </c>
    </row>
    <row r="4856" spans="1:8" outlineLevel="1">
      <c r="H4856" s="154" t="s">
        <v>261</v>
      </c>
    </row>
    <row r="4857" spans="1:8" outlineLevel="1">
      <c r="A4857" s="86"/>
    </row>
    <row r="4858" spans="1:8" ht="25.5" customHeight="1" outlineLevel="1">
      <c r="A4858" s="743" t="s">
        <v>2075</v>
      </c>
      <c r="B4858" s="744"/>
      <c r="C4858" s="744"/>
      <c r="D4858" s="744"/>
      <c r="E4858" s="744"/>
      <c r="F4858" s="744"/>
      <c r="G4858" s="744"/>
      <c r="H4858" s="744"/>
    </row>
    <row r="4859" spans="1:8" outlineLevel="1">
      <c r="A4859" s="745"/>
      <c r="B4859" s="745"/>
      <c r="C4859" s="745"/>
      <c r="D4859" s="745"/>
      <c r="E4859" s="745"/>
      <c r="F4859" s="745"/>
      <c r="G4859" s="745"/>
      <c r="H4859" s="745"/>
    </row>
    <row r="4860" spans="1:8" outlineLevel="1">
      <c r="A4860" s="746" t="s">
        <v>2332</v>
      </c>
      <c r="B4860" s="746"/>
      <c r="C4860" s="746"/>
      <c r="D4860" s="746"/>
      <c r="E4860" s="746"/>
      <c r="F4860" s="746"/>
      <c r="G4860" s="746"/>
      <c r="H4860" s="746"/>
    </row>
    <row r="4861" spans="1:8" ht="16.5" outlineLevel="1" thickBot="1">
      <c r="A4861" s="87"/>
      <c r="B4861" s="666"/>
      <c r="C4861" s="231"/>
      <c r="D4861" s="231"/>
      <c r="E4861" s="231"/>
      <c r="F4861" s="231"/>
      <c r="G4861" s="231"/>
      <c r="H4861" s="231"/>
    </row>
    <row r="4862" spans="1:8" outlineLevel="1">
      <c r="A4862" s="750" t="s">
        <v>397</v>
      </c>
      <c r="B4862" s="753" t="s">
        <v>649</v>
      </c>
      <c r="C4862" s="756" t="s">
        <v>719</v>
      </c>
      <c r="D4862" s="756"/>
      <c r="E4862" s="756"/>
      <c r="F4862" s="756"/>
      <c r="G4862" s="757" t="s">
        <v>629</v>
      </c>
      <c r="H4862" s="759" t="s">
        <v>630</v>
      </c>
    </row>
    <row r="4863" spans="1:8" outlineLevel="1">
      <c r="A4863" s="751"/>
      <c r="B4863" s="754"/>
      <c r="C4863" s="704"/>
      <c r="D4863" s="704"/>
      <c r="E4863" s="704"/>
      <c r="F4863" s="704"/>
      <c r="G4863" s="703"/>
      <c r="H4863" s="760"/>
    </row>
    <row r="4864" spans="1:8" ht="32.25" outlineLevel="1" thickBot="1">
      <c r="A4864" s="752"/>
      <c r="B4864" s="755"/>
      <c r="C4864" s="88" t="s">
        <v>631</v>
      </c>
      <c r="D4864" s="88" t="s">
        <v>632</v>
      </c>
      <c r="E4864" s="88" t="s">
        <v>631</v>
      </c>
      <c r="F4864" s="88" t="s">
        <v>632</v>
      </c>
      <c r="G4864" s="758"/>
      <c r="H4864" s="761"/>
    </row>
    <row r="4865" spans="1:8" outlineLevel="1">
      <c r="A4865" s="89">
        <v>1</v>
      </c>
      <c r="B4865" s="604">
        <v>2</v>
      </c>
      <c r="C4865" s="90">
        <v>3</v>
      </c>
      <c r="D4865" s="90">
        <v>4</v>
      </c>
      <c r="E4865" s="90"/>
      <c r="F4865" s="90"/>
      <c r="G4865" s="91">
        <v>5</v>
      </c>
      <c r="H4865" s="604">
        <v>6</v>
      </c>
    </row>
    <row r="4866" spans="1:8" outlineLevel="1">
      <c r="A4866" s="89">
        <v>1</v>
      </c>
      <c r="B4866" s="92" t="s">
        <v>598</v>
      </c>
      <c r="C4866" s="90"/>
      <c r="D4866" s="90"/>
      <c r="E4866" s="94"/>
      <c r="F4866" s="94"/>
      <c r="G4866" s="95"/>
      <c r="H4866" s="663"/>
    </row>
    <row r="4867" spans="1:8" outlineLevel="1">
      <c r="A4867" s="96" t="s">
        <v>399</v>
      </c>
      <c r="B4867" s="237" t="s">
        <v>599</v>
      </c>
      <c r="C4867" s="97" t="s">
        <v>7</v>
      </c>
      <c r="D4867" s="97" t="s">
        <v>167</v>
      </c>
      <c r="E4867" s="94"/>
      <c r="F4867" s="94"/>
      <c r="G4867" s="94">
        <v>100</v>
      </c>
      <c r="H4867" s="79"/>
    </row>
    <row r="4868" spans="1:8" outlineLevel="1">
      <c r="A4868" s="97" t="s">
        <v>400</v>
      </c>
      <c r="B4868" s="236" t="s">
        <v>329</v>
      </c>
      <c r="C4868" s="97" t="s">
        <v>168</v>
      </c>
      <c r="D4868" s="97" t="s">
        <v>169</v>
      </c>
      <c r="E4868" s="94"/>
      <c r="F4868" s="94"/>
      <c r="G4868" s="94">
        <v>100</v>
      </c>
      <c r="H4868" s="79"/>
    </row>
    <row r="4869" spans="1:8" ht="31.5" outlineLevel="1">
      <c r="A4869" s="97" t="s">
        <v>411</v>
      </c>
      <c r="B4869" s="236" t="s">
        <v>730</v>
      </c>
      <c r="C4869" s="97" t="s">
        <v>170</v>
      </c>
      <c r="D4869" s="97" t="s">
        <v>171</v>
      </c>
      <c r="E4869" s="94"/>
      <c r="F4869" s="94"/>
      <c r="G4869" s="94">
        <v>100</v>
      </c>
      <c r="H4869" s="79"/>
    </row>
    <row r="4870" spans="1:8" ht="63" outlineLevel="1">
      <c r="A4870" s="98" t="s">
        <v>422</v>
      </c>
      <c r="B4870" s="99" t="s">
        <v>731</v>
      </c>
      <c r="C4870" s="97" t="s">
        <v>172</v>
      </c>
      <c r="D4870" s="97" t="s">
        <v>173</v>
      </c>
      <c r="E4870" s="94"/>
      <c r="F4870" s="94"/>
      <c r="G4870" s="94">
        <v>100</v>
      </c>
      <c r="H4870" s="79"/>
    </row>
    <row r="4871" spans="1:8" ht="31.5" outlineLevel="1">
      <c r="A4871" s="98" t="s">
        <v>732</v>
      </c>
      <c r="B4871" s="99" t="s">
        <v>733</v>
      </c>
      <c r="C4871" s="97" t="s">
        <v>174</v>
      </c>
      <c r="D4871" s="97" t="s">
        <v>175</v>
      </c>
      <c r="E4871" s="94"/>
      <c r="F4871" s="94"/>
      <c r="G4871" s="94">
        <v>100</v>
      </c>
      <c r="H4871" s="79"/>
    </row>
    <row r="4872" spans="1:8" outlineLevel="1">
      <c r="A4872" s="98" t="s">
        <v>734</v>
      </c>
      <c r="B4872" s="99" t="s">
        <v>735</v>
      </c>
      <c r="C4872" s="97" t="s">
        <v>170</v>
      </c>
      <c r="D4872" s="97" t="s">
        <v>174</v>
      </c>
      <c r="E4872" s="94"/>
      <c r="F4872" s="94"/>
      <c r="G4872" s="94">
        <v>100</v>
      </c>
      <c r="H4872" s="79"/>
    </row>
    <row r="4873" spans="1:8" outlineLevel="1">
      <c r="A4873" s="100">
        <v>2</v>
      </c>
      <c r="B4873" s="101" t="s">
        <v>440</v>
      </c>
      <c r="C4873" s="97"/>
      <c r="D4873" s="97"/>
      <c r="E4873" s="94"/>
      <c r="F4873" s="94"/>
      <c r="G4873" s="94"/>
      <c r="H4873" s="79"/>
    </row>
    <row r="4874" spans="1:8" ht="31.5" outlineLevel="1">
      <c r="A4874" s="98" t="s">
        <v>402</v>
      </c>
      <c r="B4874" s="99" t="s">
        <v>736</v>
      </c>
      <c r="C4874" s="97" t="s">
        <v>683</v>
      </c>
      <c r="D4874" s="97" t="s">
        <v>684</v>
      </c>
      <c r="E4874" s="94"/>
      <c r="F4874" s="94"/>
      <c r="G4874" s="94">
        <v>100</v>
      </c>
      <c r="H4874" s="79"/>
    </row>
    <row r="4875" spans="1:8" ht="63" outlineLevel="1">
      <c r="A4875" s="98" t="s">
        <v>403</v>
      </c>
      <c r="B4875" s="99" t="s">
        <v>641</v>
      </c>
      <c r="C4875" s="97" t="s">
        <v>683</v>
      </c>
      <c r="D4875" s="97" t="s">
        <v>685</v>
      </c>
      <c r="E4875" s="94"/>
      <c r="F4875" s="94"/>
      <c r="G4875" s="94">
        <v>100</v>
      </c>
      <c r="H4875" s="79"/>
    </row>
    <row r="4876" spans="1:8" ht="31.5" outlineLevel="1">
      <c r="A4876" s="98" t="s">
        <v>404</v>
      </c>
      <c r="B4876" s="99" t="s">
        <v>642</v>
      </c>
      <c r="C4876" s="97" t="s">
        <v>685</v>
      </c>
      <c r="D4876" s="97" t="s">
        <v>686</v>
      </c>
      <c r="E4876" s="94"/>
      <c r="F4876" s="94"/>
      <c r="G4876" s="94">
        <v>100</v>
      </c>
      <c r="H4876" s="79"/>
    </row>
    <row r="4877" spans="1:8" ht="47.25" outlineLevel="1">
      <c r="A4877" s="100">
        <v>3</v>
      </c>
      <c r="B4877" s="101" t="s">
        <v>313</v>
      </c>
      <c r="C4877" s="97"/>
      <c r="D4877" s="97"/>
      <c r="E4877" s="94"/>
      <c r="F4877" s="94"/>
      <c r="G4877" s="94"/>
      <c r="H4877" s="79"/>
    </row>
    <row r="4878" spans="1:8" ht="31.5" outlineLevel="1">
      <c r="A4878" s="98" t="s">
        <v>441</v>
      </c>
      <c r="B4878" s="99" t="s">
        <v>314</v>
      </c>
      <c r="C4878" s="97" t="s">
        <v>686</v>
      </c>
      <c r="D4878" s="97" t="s">
        <v>685</v>
      </c>
      <c r="E4878" s="94"/>
      <c r="F4878" s="94"/>
      <c r="G4878" s="94">
        <v>100</v>
      </c>
      <c r="H4878" s="79"/>
    </row>
    <row r="4879" spans="1:8" outlineLevel="1">
      <c r="A4879" s="98" t="s">
        <v>359</v>
      </c>
      <c r="B4879" s="99" t="s">
        <v>315</v>
      </c>
      <c r="C4879" s="97" t="s">
        <v>686</v>
      </c>
      <c r="D4879" s="97" t="s">
        <v>687</v>
      </c>
      <c r="E4879" s="94"/>
      <c r="F4879" s="94"/>
      <c r="G4879" s="94">
        <v>100</v>
      </c>
      <c r="H4879" s="79"/>
    </row>
    <row r="4880" spans="1:8" outlineLevel="1">
      <c r="A4880" s="98" t="s">
        <v>361</v>
      </c>
      <c r="B4880" s="99" t="s">
        <v>316</v>
      </c>
      <c r="C4880" s="97" t="s">
        <v>687</v>
      </c>
      <c r="D4880" s="97" t="s">
        <v>688</v>
      </c>
      <c r="E4880" s="94"/>
      <c r="F4880" s="94"/>
      <c r="G4880" s="94">
        <v>100</v>
      </c>
      <c r="H4880" s="79"/>
    </row>
    <row r="4881" spans="1:8" outlineLevel="1">
      <c r="A4881" s="98" t="s">
        <v>317</v>
      </c>
      <c r="B4881" s="99" t="s">
        <v>318</v>
      </c>
      <c r="C4881" s="97" t="s">
        <v>688</v>
      </c>
      <c r="D4881" s="97" t="s">
        <v>689</v>
      </c>
      <c r="E4881" s="94"/>
      <c r="F4881" s="94"/>
      <c r="G4881" s="94">
        <v>100</v>
      </c>
      <c r="H4881" s="79"/>
    </row>
    <row r="4882" spans="1:8" outlineLevel="1">
      <c r="A4882" s="98" t="s">
        <v>319</v>
      </c>
      <c r="B4882" s="99" t="s">
        <v>320</v>
      </c>
      <c r="C4882" s="97" t="s">
        <v>2067</v>
      </c>
      <c r="D4882" s="97" t="s">
        <v>690</v>
      </c>
      <c r="E4882" s="94"/>
      <c r="F4882" s="94"/>
      <c r="G4882" s="94">
        <v>100</v>
      </c>
      <c r="H4882" s="79"/>
    </row>
    <row r="4883" spans="1:8" outlineLevel="1">
      <c r="A4883" s="100">
        <v>4</v>
      </c>
      <c r="B4883" s="101" t="s">
        <v>623</v>
      </c>
      <c r="C4883" s="97"/>
      <c r="D4883" s="97"/>
      <c r="E4883" s="94"/>
      <c r="F4883" s="94"/>
      <c r="G4883" s="94"/>
      <c r="H4883" s="79"/>
    </row>
    <row r="4884" spans="1:8" ht="31.5" outlineLevel="1">
      <c r="A4884" s="97" t="s">
        <v>406</v>
      </c>
      <c r="B4884" s="236" t="s">
        <v>321</v>
      </c>
      <c r="C4884" s="97" t="s">
        <v>690</v>
      </c>
      <c r="D4884" s="97" t="s">
        <v>690</v>
      </c>
      <c r="E4884" s="94"/>
      <c r="F4884" s="94"/>
      <c r="G4884" s="94">
        <v>100</v>
      </c>
      <c r="H4884" s="79"/>
    </row>
    <row r="4885" spans="1:8" ht="63" outlineLevel="1">
      <c r="A4885" s="97" t="s">
        <v>407</v>
      </c>
      <c r="B4885" s="236" t="s">
        <v>621</v>
      </c>
      <c r="C4885" s="97" t="s">
        <v>690</v>
      </c>
      <c r="D4885" s="97" t="s">
        <v>691</v>
      </c>
      <c r="E4885" s="94"/>
      <c r="F4885" s="94"/>
      <c r="G4885" s="94">
        <v>100</v>
      </c>
      <c r="H4885" s="79"/>
    </row>
    <row r="4886" spans="1:8" ht="31.5" outlineLevel="1">
      <c r="A4886" s="97" t="s">
        <v>408</v>
      </c>
      <c r="B4886" s="236" t="s">
        <v>764</v>
      </c>
      <c r="C4886" s="97" t="s">
        <v>690</v>
      </c>
      <c r="D4886" s="97" t="s">
        <v>691</v>
      </c>
      <c r="E4886" s="94"/>
      <c r="F4886" s="94"/>
      <c r="G4886" s="94">
        <v>100</v>
      </c>
      <c r="H4886" s="79"/>
    </row>
    <row r="4887" spans="1:8" ht="31.5" outlineLevel="1">
      <c r="A4887" s="97" t="s">
        <v>222</v>
      </c>
      <c r="B4887" s="236" t="s">
        <v>765</v>
      </c>
      <c r="C4887" s="97" t="s">
        <v>691</v>
      </c>
      <c r="D4887" s="97" t="s">
        <v>692</v>
      </c>
      <c r="E4887" s="94"/>
      <c r="F4887" s="94"/>
      <c r="G4887" s="94">
        <v>100</v>
      </c>
      <c r="H4887" s="79"/>
    </row>
    <row r="4888" spans="1:8" outlineLevel="1">
      <c r="G4888" s="154" t="s">
        <v>2158</v>
      </c>
      <c r="H4888" s="154" t="s">
        <v>378</v>
      </c>
    </row>
    <row r="4889" spans="1:8" outlineLevel="1">
      <c r="H4889" s="154" t="s">
        <v>709</v>
      </c>
    </row>
    <row r="4890" spans="1:8" outlineLevel="1">
      <c r="H4890" s="154" t="s">
        <v>266</v>
      </c>
    </row>
    <row r="4891" spans="1:8" outlineLevel="1">
      <c r="H4891" s="154"/>
    </row>
    <row r="4892" spans="1:8" outlineLevel="1">
      <c r="A4892" s="742" t="s">
        <v>628</v>
      </c>
      <c r="B4892" s="742"/>
      <c r="C4892" s="742"/>
      <c r="D4892" s="742"/>
      <c r="E4892" s="742"/>
      <c r="F4892" s="742"/>
      <c r="G4892" s="742"/>
      <c r="H4892" s="742"/>
    </row>
    <row r="4893" spans="1:8" outlineLevel="1">
      <c r="A4893" s="742" t="s">
        <v>455</v>
      </c>
      <c r="B4893" s="742"/>
      <c r="C4893" s="742"/>
      <c r="D4893" s="742"/>
      <c r="E4893" s="742"/>
      <c r="F4893" s="742"/>
      <c r="G4893" s="742"/>
      <c r="H4893" s="742"/>
    </row>
    <row r="4894" spans="1:8" outlineLevel="1">
      <c r="H4894" s="154" t="s">
        <v>322</v>
      </c>
    </row>
    <row r="4895" spans="1:8" outlineLevel="1">
      <c r="H4895" s="154" t="s">
        <v>323</v>
      </c>
    </row>
    <row r="4896" spans="1:8" outlineLevel="1">
      <c r="H4896" s="154" t="s">
        <v>324</v>
      </c>
    </row>
    <row r="4897" spans="1:8" outlineLevel="1">
      <c r="H4897" s="230" t="s">
        <v>325</v>
      </c>
    </row>
    <row r="4898" spans="1:8" outlineLevel="1">
      <c r="H4898" s="154" t="s">
        <v>2331</v>
      </c>
    </row>
    <row r="4899" spans="1:8" outlineLevel="1">
      <c r="H4899" s="154" t="s">
        <v>261</v>
      </c>
    </row>
    <row r="4900" spans="1:8" outlineLevel="1">
      <c r="A4900" s="86"/>
    </row>
    <row r="4901" spans="1:8" outlineLevel="1">
      <c r="A4901" s="743" t="s">
        <v>2290</v>
      </c>
      <c r="B4901" s="744"/>
      <c r="C4901" s="744"/>
      <c r="D4901" s="744"/>
      <c r="E4901" s="744"/>
      <c r="F4901" s="744"/>
      <c r="G4901" s="744"/>
      <c r="H4901" s="744"/>
    </row>
    <row r="4902" spans="1:8" outlineLevel="1">
      <c r="A4902" s="745"/>
      <c r="B4902" s="745"/>
      <c r="C4902" s="745"/>
      <c r="D4902" s="745"/>
      <c r="E4902" s="745"/>
      <c r="F4902" s="745"/>
      <c r="G4902" s="745"/>
      <c r="H4902" s="745"/>
    </row>
    <row r="4903" spans="1:8" outlineLevel="1">
      <c r="A4903" s="746" t="s">
        <v>2332</v>
      </c>
      <c r="B4903" s="746"/>
      <c r="C4903" s="746"/>
      <c r="D4903" s="746"/>
      <c r="E4903" s="746"/>
      <c r="F4903" s="746"/>
      <c r="G4903" s="746"/>
      <c r="H4903" s="746"/>
    </row>
    <row r="4904" spans="1:8" ht="16.5" outlineLevel="1" thickBot="1">
      <c r="A4904" s="87"/>
      <c r="B4904" s="666"/>
      <c r="C4904" s="231"/>
      <c r="D4904" s="231"/>
      <c r="E4904" s="231"/>
      <c r="F4904" s="231"/>
      <c r="G4904" s="231"/>
      <c r="H4904" s="231"/>
    </row>
    <row r="4905" spans="1:8" outlineLevel="1">
      <c r="A4905" s="750" t="s">
        <v>397</v>
      </c>
      <c r="B4905" s="753" t="s">
        <v>649</v>
      </c>
      <c r="C4905" s="756" t="s">
        <v>719</v>
      </c>
      <c r="D4905" s="756"/>
      <c r="E4905" s="756"/>
      <c r="F4905" s="756"/>
      <c r="G4905" s="757" t="s">
        <v>629</v>
      </c>
      <c r="H4905" s="759" t="s">
        <v>630</v>
      </c>
    </row>
    <row r="4906" spans="1:8" outlineLevel="1">
      <c r="A4906" s="751"/>
      <c r="B4906" s="754"/>
      <c r="C4906" s="704"/>
      <c r="D4906" s="704"/>
      <c r="E4906" s="704"/>
      <c r="F4906" s="704"/>
      <c r="G4906" s="703"/>
      <c r="H4906" s="760"/>
    </row>
    <row r="4907" spans="1:8" ht="32.25" outlineLevel="1" thickBot="1">
      <c r="A4907" s="752"/>
      <c r="B4907" s="755"/>
      <c r="C4907" s="88" t="s">
        <v>631</v>
      </c>
      <c r="D4907" s="88" t="s">
        <v>632</v>
      </c>
      <c r="E4907" s="88" t="s">
        <v>631</v>
      </c>
      <c r="F4907" s="88" t="s">
        <v>632</v>
      </c>
      <c r="G4907" s="758"/>
      <c r="H4907" s="761"/>
    </row>
    <row r="4908" spans="1:8" outlineLevel="1">
      <c r="A4908" s="89">
        <v>1</v>
      </c>
      <c r="B4908" s="604">
        <v>2</v>
      </c>
      <c r="C4908" s="90">
        <v>3</v>
      </c>
      <c r="D4908" s="90">
        <v>4</v>
      </c>
      <c r="E4908" s="90"/>
      <c r="F4908" s="90"/>
      <c r="G4908" s="91">
        <v>5</v>
      </c>
      <c r="H4908" s="604">
        <v>6</v>
      </c>
    </row>
    <row r="4909" spans="1:8" outlineLevel="1">
      <c r="A4909" s="89">
        <v>1</v>
      </c>
      <c r="B4909" s="92" t="s">
        <v>598</v>
      </c>
      <c r="C4909" s="90"/>
      <c r="D4909" s="90"/>
      <c r="E4909" s="94"/>
      <c r="F4909" s="94"/>
      <c r="G4909" s="95"/>
      <c r="H4909" s="663"/>
    </row>
    <row r="4910" spans="1:8" outlineLevel="1">
      <c r="A4910" s="96" t="s">
        <v>399</v>
      </c>
      <c r="B4910" s="237" t="s">
        <v>599</v>
      </c>
      <c r="C4910" s="97" t="s">
        <v>7</v>
      </c>
      <c r="D4910" s="97" t="s">
        <v>167</v>
      </c>
      <c r="E4910" s="94"/>
      <c r="F4910" s="94"/>
      <c r="G4910" s="94">
        <v>100</v>
      </c>
      <c r="H4910" s="79"/>
    </row>
    <row r="4911" spans="1:8" outlineLevel="1">
      <c r="A4911" s="97" t="s">
        <v>400</v>
      </c>
      <c r="B4911" s="236" t="s">
        <v>329</v>
      </c>
      <c r="C4911" s="97" t="s">
        <v>168</v>
      </c>
      <c r="D4911" s="97" t="s">
        <v>169</v>
      </c>
      <c r="E4911" s="94"/>
      <c r="F4911" s="94"/>
      <c r="G4911" s="94">
        <v>100</v>
      </c>
      <c r="H4911" s="79"/>
    </row>
    <row r="4912" spans="1:8" ht="31.5" outlineLevel="1">
      <c r="A4912" s="97" t="s">
        <v>411</v>
      </c>
      <c r="B4912" s="236" t="s">
        <v>730</v>
      </c>
      <c r="C4912" s="97" t="s">
        <v>170</v>
      </c>
      <c r="D4912" s="97" t="s">
        <v>171</v>
      </c>
      <c r="E4912" s="94"/>
      <c r="F4912" s="94"/>
      <c r="G4912" s="94">
        <v>100</v>
      </c>
      <c r="H4912" s="79"/>
    </row>
    <row r="4913" spans="1:8" ht="63" outlineLevel="1">
      <c r="A4913" s="98" t="s">
        <v>422</v>
      </c>
      <c r="B4913" s="99" t="s">
        <v>731</v>
      </c>
      <c r="C4913" s="97" t="s">
        <v>172</v>
      </c>
      <c r="D4913" s="97" t="s">
        <v>173</v>
      </c>
      <c r="E4913" s="94"/>
      <c r="F4913" s="94"/>
      <c r="G4913" s="94">
        <v>100</v>
      </c>
      <c r="H4913" s="79"/>
    </row>
    <row r="4914" spans="1:8" ht="31.5" outlineLevel="1">
      <c r="A4914" s="98" t="s">
        <v>732</v>
      </c>
      <c r="B4914" s="99" t="s">
        <v>733</v>
      </c>
      <c r="C4914" s="97" t="s">
        <v>174</v>
      </c>
      <c r="D4914" s="97" t="s">
        <v>175</v>
      </c>
      <c r="E4914" s="94"/>
      <c r="F4914" s="94"/>
      <c r="G4914" s="94">
        <v>100</v>
      </c>
      <c r="H4914" s="79"/>
    </row>
    <row r="4915" spans="1:8" outlineLevel="1">
      <c r="A4915" s="98" t="s">
        <v>734</v>
      </c>
      <c r="B4915" s="99" t="s">
        <v>735</v>
      </c>
      <c r="C4915" s="97" t="s">
        <v>170</v>
      </c>
      <c r="D4915" s="97" t="s">
        <v>174</v>
      </c>
      <c r="E4915" s="94"/>
      <c r="F4915" s="94"/>
      <c r="G4915" s="94">
        <v>100</v>
      </c>
      <c r="H4915" s="79"/>
    </row>
    <row r="4916" spans="1:8" outlineLevel="1">
      <c r="A4916" s="100">
        <v>2</v>
      </c>
      <c r="B4916" s="101" t="s">
        <v>440</v>
      </c>
      <c r="C4916" s="97"/>
      <c r="D4916" s="97"/>
      <c r="E4916" s="94"/>
      <c r="F4916" s="94"/>
      <c r="G4916" s="94"/>
      <c r="H4916" s="79"/>
    </row>
    <row r="4917" spans="1:8" ht="31.5" outlineLevel="1">
      <c r="A4917" s="98" t="s">
        <v>402</v>
      </c>
      <c r="B4917" s="99" t="s">
        <v>736</v>
      </c>
      <c r="C4917" s="97" t="s">
        <v>46</v>
      </c>
      <c r="D4917" s="97" t="s">
        <v>45</v>
      </c>
      <c r="E4917" s="94"/>
      <c r="F4917" s="94"/>
      <c r="G4917" s="94"/>
      <c r="H4917" s="79"/>
    </row>
    <row r="4918" spans="1:8" ht="63" outlineLevel="1">
      <c r="A4918" s="98" t="s">
        <v>403</v>
      </c>
      <c r="B4918" s="99" t="s">
        <v>641</v>
      </c>
      <c r="C4918" s="97" t="s">
        <v>46</v>
      </c>
      <c r="D4918" s="97" t="s">
        <v>47</v>
      </c>
      <c r="E4918" s="94"/>
      <c r="F4918" s="94"/>
      <c r="G4918" s="94"/>
      <c r="H4918" s="79"/>
    </row>
    <row r="4919" spans="1:8" ht="31.5" outlineLevel="1">
      <c r="A4919" s="98" t="s">
        <v>404</v>
      </c>
      <c r="B4919" s="99" t="s">
        <v>642</v>
      </c>
      <c r="C4919" s="97" t="s">
        <v>47</v>
      </c>
      <c r="D4919" s="97" t="s">
        <v>48</v>
      </c>
      <c r="E4919" s="94"/>
      <c r="F4919" s="94"/>
      <c r="G4919" s="94"/>
      <c r="H4919" s="79"/>
    </row>
    <row r="4920" spans="1:8" ht="47.25" outlineLevel="1">
      <c r="A4920" s="100">
        <v>3</v>
      </c>
      <c r="B4920" s="101" t="s">
        <v>313</v>
      </c>
      <c r="C4920" s="97"/>
      <c r="D4920" s="97"/>
      <c r="E4920" s="94"/>
      <c r="F4920" s="94"/>
      <c r="G4920" s="94"/>
      <c r="H4920" s="79"/>
    </row>
    <row r="4921" spans="1:8" ht="31.5" outlineLevel="1">
      <c r="A4921" s="98" t="s">
        <v>441</v>
      </c>
      <c r="B4921" s="99" t="s">
        <v>314</v>
      </c>
      <c r="C4921" s="97" t="s">
        <v>48</v>
      </c>
      <c r="D4921" s="97" t="s">
        <v>47</v>
      </c>
      <c r="E4921" s="94"/>
      <c r="F4921" s="94"/>
      <c r="G4921" s="94"/>
      <c r="H4921" s="79"/>
    </row>
    <row r="4922" spans="1:8" outlineLevel="1">
      <c r="A4922" s="98" t="s">
        <v>359</v>
      </c>
      <c r="B4922" s="99" t="s">
        <v>315</v>
      </c>
      <c r="C4922" s="97" t="s">
        <v>48</v>
      </c>
      <c r="D4922" s="97" t="s">
        <v>49</v>
      </c>
      <c r="E4922" s="94"/>
      <c r="F4922" s="94"/>
      <c r="G4922" s="94"/>
      <c r="H4922" s="79"/>
    </row>
    <row r="4923" spans="1:8" outlineLevel="1">
      <c r="A4923" s="98" t="s">
        <v>361</v>
      </c>
      <c r="B4923" s="99" t="s">
        <v>316</v>
      </c>
      <c r="C4923" s="97" t="s">
        <v>49</v>
      </c>
      <c r="D4923" s="97" t="s">
        <v>50</v>
      </c>
      <c r="E4923" s="94"/>
      <c r="F4923" s="94"/>
      <c r="G4923" s="94"/>
      <c r="H4923" s="79"/>
    </row>
    <row r="4924" spans="1:8" outlineLevel="1">
      <c r="A4924" s="98" t="s">
        <v>317</v>
      </c>
      <c r="B4924" s="99" t="s">
        <v>318</v>
      </c>
      <c r="C4924" s="97" t="s">
        <v>50</v>
      </c>
      <c r="D4924" s="97" t="s">
        <v>51</v>
      </c>
      <c r="E4924" s="94"/>
      <c r="F4924" s="94"/>
      <c r="G4924" s="94"/>
      <c r="H4924" s="79"/>
    </row>
    <row r="4925" spans="1:8" outlineLevel="1">
      <c r="A4925" s="98" t="s">
        <v>319</v>
      </c>
      <c r="B4925" s="99" t="s">
        <v>320</v>
      </c>
      <c r="C4925" s="97" t="s">
        <v>2090</v>
      </c>
      <c r="D4925" s="97" t="s">
        <v>52</v>
      </c>
      <c r="E4925" s="94"/>
      <c r="F4925" s="94"/>
      <c r="G4925" s="94"/>
      <c r="H4925" s="79"/>
    </row>
    <row r="4926" spans="1:8" outlineLevel="1">
      <c r="A4926" s="100">
        <v>4</v>
      </c>
      <c r="B4926" s="101" t="s">
        <v>623</v>
      </c>
      <c r="C4926" s="97"/>
      <c r="D4926" s="97"/>
      <c r="E4926" s="94"/>
      <c r="F4926" s="94"/>
      <c r="G4926" s="94"/>
      <c r="H4926" s="79"/>
    </row>
    <row r="4927" spans="1:8" ht="31.5" outlineLevel="1">
      <c r="A4927" s="97" t="s">
        <v>406</v>
      </c>
      <c r="B4927" s="236" t="s">
        <v>321</v>
      </c>
      <c r="C4927" s="97" t="s">
        <v>52</v>
      </c>
      <c r="D4927" s="97" t="s">
        <v>52</v>
      </c>
      <c r="E4927" s="94"/>
      <c r="F4927" s="94"/>
      <c r="G4927" s="94"/>
      <c r="H4927" s="79"/>
    </row>
    <row r="4928" spans="1:8" ht="63" outlineLevel="1">
      <c r="A4928" s="97" t="s">
        <v>407</v>
      </c>
      <c r="B4928" s="236" t="s">
        <v>621</v>
      </c>
      <c r="C4928" s="97" t="s">
        <v>52</v>
      </c>
      <c r="D4928" s="97" t="s">
        <v>53</v>
      </c>
      <c r="E4928" s="94"/>
      <c r="F4928" s="94"/>
      <c r="G4928" s="94"/>
      <c r="H4928" s="79"/>
    </row>
    <row r="4929" spans="1:8" ht="31.5" outlineLevel="1">
      <c r="A4929" s="97" t="s">
        <v>408</v>
      </c>
      <c r="B4929" s="236" t="s">
        <v>764</v>
      </c>
      <c r="C4929" s="97" t="s">
        <v>52</v>
      </c>
      <c r="D4929" s="97" t="s">
        <v>53</v>
      </c>
      <c r="E4929" s="94"/>
      <c r="F4929" s="94"/>
      <c r="G4929" s="94"/>
      <c r="H4929" s="79"/>
    </row>
    <row r="4930" spans="1:8" ht="31.5" outlineLevel="1">
      <c r="A4930" s="97" t="s">
        <v>222</v>
      </c>
      <c r="B4930" s="236" t="s">
        <v>765</v>
      </c>
      <c r="C4930" s="97" t="s">
        <v>53</v>
      </c>
      <c r="D4930" s="97" t="s">
        <v>54</v>
      </c>
      <c r="E4930" s="94"/>
      <c r="F4930" s="94"/>
      <c r="G4930" s="94"/>
      <c r="H4930" s="79"/>
    </row>
    <row r="4931" spans="1:8" outlineLevel="1">
      <c r="G4931" s="154" t="s">
        <v>2159</v>
      </c>
      <c r="H4931" s="154" t="s">
        <v>378</v>
      </c>
    </row>
    <row r="4932" spans="1:8" outlineLevel="1">
      <c r="H4932" s="154" t="s">
        <v>709</v>
      </c>
    </row>
    <row r="4933" spans="1:8" outlineLevel="1">
      <c r="H4933" s="154" t="s">
        <v>266</v>
      </c>
    </row>
    <row r="4934" spans="1:8" outlineLevel="1">
      <c r="H4934" s="154"/>
    </row>
    <row r="4935" spans="1:8" outlineLevel="1">
      <c r="A4935" s="742" t="s">
        <v>628</v>
      </c>
      <c r="B4935" s="742"/>
      <c r="C4935" s="742"/>
      <c r="D4935" s="742"/>
      <c r="E4935" s="742"/>
      <c r="F4935" s="742"/>
      <c r="G4935" s="742"/>
      <c r="H4935" s="742"/>
    </row>
    <row r="4936" spans="1:8" outlineLevel="1">
      <c r="A4936" s="742" t="s">
        <v>455</v>
      </c>
      <c r="B4936" s="742"/>
      <c r="C4936" s="742"/>
      <c r="D4936" s="742"/>
      <c r="E4936" s="742"/>
      <c r="F4936" s="742"/>
      <c r="G4936" s="742"/>
      <c r="H4936" s="742"/>
    </row>
    <row r="4937" spans="1:8" outlineLevel="1">
      <c r="H4937" s="154" t="s">
        <v>322</v>
      </c>
    </row>
    <row r="4938" spans="1:8" outlineLevel="1">
      <c r="H4938" s="154" t="s">
        <v>323</v>
      </c>
    </row>
    <row r="4939" spans="1:8" outlineLevel="1">
      <c r="H4939" s="154" t="s">
        <v>324</v>
      </c>
    </row>
    <row r="4940" spans="1:8" outlineLevel="1">
      <c r="H4940" s="230" t="s">
        <v>325</v>
      </c>
    </row>
    <row r="4941" spans="1:8" outlineLevel="1">
      <c r="H4941" s="154" t="s">
        <v>2331</v>
      </c>
    </row>
    <row r="4942" spans="1:8" outlineLevel="1">
      <c r="H4942" s="154" t="s">
        <v>261</v>
      </c>
    </row>
    <row r="4943" spans="1:8" outlineLevel="1">
      <c r="A4943" s="86"/>
    </row>
    <row r="4944" spans="1:8" outlineLevel="1">
      <c r="A4944" s="743" t="s">
        <v>2291</v>
      </c>
      <c r="B4944" s="744"/>
      <c r="C4944" s="744"/>
      <c r="D4944" s="744"/>
      <c r="E4944" s="744"/>
      <c r="F4944" s="744"/>
      <c r="G4944" s="744"/>
      <c r="H4944" s="744"/>
    </row>
    <row r="4945" spans="1:8" outlineLevel="1">
      <c r="A4945" s="745"/>
      <c r="B4945" s="745"/>
      <c r="C4945" s="745"/>
      <c r="D4945" s="745"/>
      <c r="E4945" s="745"/>
      <c r="F4945" s="745"/>
      <c r="G4945" s="745"/>
      <c r="H4945" s="745"/>
    </row>
    <row r="4946" spans="1:8" outlineLevel="1">
      <c r="A4946" s="746" t="s">
        <v>2332</v>
      </c>
      <c r="B4946" s="746"/>
      <c r="C4946" s="746"/>
      <c r="D4946" s="746"/>
      <c r="E4946" s="746"/>
      <c r="F4946" s="746"/>
      <c r="G4946" s="746"/>
      <c r="H4946" s="746"/>
    </row>
    <row r="4947" spans="1:8" ht="16.5" outlineLevel="1" thickBot="1">
      <c r="A4947" s="87"/>
      <c r="B4947" s="666"/>
      <c r="C4947" s="231"/>
      <c r="D4947" s="231"/>
      <c r="E4947" s="231"/>
      <c r="F4947" s="231"/>
      <c r="G4947" s="231"/>
      <c r="H4947" s="231"/>
    </row>
    <row r="4948" spans="1:8" outlineLevel="1">
      <c r="A4948" s="750" t="s">
        <v>397</v>
      </c>
      <c r="B4948" s="753" t="s">
        <v>649</v>
      </c>
      <c r="C4948" s="756" t="s">
        <v>719</v>
      </c>
      <c r="D4948" s="756"/>
      <c r="E4948" s="756"/>
      <c r="F4948" s="756"/>
      <c r="G4948" s="757" t="s">
        <v>629</v>
      </c>
      <c r="H4948" s="759" t="s">
        <v>630</v>
      </c>
    </row>
    <row r="4949" spans="1:8" outlineLevel="1">
      <c r="A4949" s="751"/>
      <c r="B4949" s="754"/>
      <c r="C4949" s="704"/>
      <c r="D4949" s="704"/>
      <c r="E4949" s="704"/>
      <c r="F4949" s="704"/>
      <c r="G4949" s="703"/>
      <c r="H4949" s="760"/>
    </row>
    <row r="4950" spans="1:8" ht="32.25" outlineLevel="1" thickBot="1">
      <c r="A4950" s="752"/>
      <c r="B4950" s="755"/>
      <c r="C4950" s="88" t="s">
        <v>631</v>
      </c>
      <c r="D4950" s="88" t="s">
        <v>632</v>
      </c>
      <c r="E4950" s="88" t="s">
        <v>631</v>
      </c>
      <c r="F4950" s="88" t="s">
        <v>632</v>
      </c>
      <c r="G4950" s="758"/>
      <c r="H4950" s="761"/>
    </row>
    <row r="4951" spans="1:8" outlineLevel="1">
      <c r="A4951" s="89">
        <v>1</v>
      </c>
      <c r="B4951" s="604">
        <v>2</v>
      </c>
      <c r="C4951" s="90">
        <v>3</v>
      </c>
      <c r="D4951" s="90">
        <v>4</v>
      </c>
      <c r="E4951" s="90"/>
      <c r="F4951" s="90"/>
      <c r="G4951" s="91">
        <v>5</v>
      </c>
      <c r="H4951" s="604">
        <v>6</v>
      </c>
    </row>
    <row r="4952" spans="1:8" outlineLevel="1">
      <c r="A4952" s="89">
        <v>1</v>
      </c>
      <c r="B4952" s="92" t="s">
        <v>598</v>
      </c>
      <c r="C4952" s="90"/>
      <c r="D4952" s="90"/>
      <c r="E4952" s="94"/>
      <c r="F4952" s="94"/>
      <c r="G4952" s="95"/>
      <c r="H4952" s="663"/>
    </row>
    <row r="4953" spans="1:8" outlineLevel="1">
      <c r="A4953" s="96" t="s">
        <v>399</v>
      </c>
      <c r="B4953" s="237" t="s">
        <v>599</v>
      </c>
      <c r="C4953" s="97" t="s">
        <v>7</v>
      </c>
      <c r="D4953" s="97" t="s">
        <v>167</v>
      </c>
      <c r="E4953" s="94"/>
      <c r="F4953" s="94"/>
      <c r="G4953" s="94">
        <v>100</v>
      </c>
      <c r="H4953" s="79"/>
    </row>
    <row r="4954" spans="1:8" outlineLevel="1">
      <c r="A4954" s="97" t="s">
        <v>400</v>
      </c>
      <c r="B4954" s="236" t="s">
        <v>329</v>
      </c>
      <c r="C4954" s="97" t="s">
        <v>168</v>
      </c>
      <c r="D4954" s="97" t="s">
        <v>169</v>
      </c>
      <c r="E4954" s="94"/>
      <c r="F4954" s="94"/>
      <c r="G4954" s="94">
        <v>100</v>
      </c>
      <c r="H4954" s="79"/>
    </row>
    <row r="4955" spans="1:8" ht="31.5" outlineLevel="1">
      <c r="A4955" s="97" t="s">
        <v>411</v>
      </c>
      <c r="B4955" s="236" t="s">
        <v>730</v>
      </c>
      <c r="C4955" s="97" t="s">
        <v>170</v>
      </c>
      <c r="D4955" s="97" t="s">
        <v>171</v>
      </c>
      <c r="E4955" s="94"/>
      <c r="F4955" s="94"/>
      <c r="G4955" s="94">
        <v>100</v>
      </c>
      <c r="H4955" s="79"/>
    </row>
    <row r="4956" spans="1:8" ht="63" outlineLevel="1">
      <c r="A4956" s="98" t="s">
        <v>422</v>
      </c>
      <c r="B4956" s="99" t="s">
        <v>731</v>
      </c>
      <c r="C4956" s="97" t="s">
        <v>172</v>
      </c>
      <c r="D4956" s="97" t="s">
        <v>173</v>
      </c>
      <c r="E4956" s="94"/>
      <c r="F4956" s="94"/>
      <c r="G4956" s="94">
        <v>100</v>
      </c>
      <c r="H4956" s="79"/>
    </row>
    <row r="4957" spans="1:8" ht="31.5" outlineLevel="1">
      <c r="A4957" s="98" t="s">
        <v>732</v>
      </c>
      <c r="B4957" s="99" t="s">
        <v>733</v>
      </c>
      <c r="C4957" s="97" t="s">
        <v>174</v>
      </c>
      <c r="D4957" s="97" t="s">
        <v>175</v>
      </c>
      <c r="E4957" s="94"/>
      <c r="F4957" s="94"/>
      <c r="G4957" s="94">
        <v>100</v>
      </c>
      <c r="H4957" s="79"/>
    </row>
    <row r="4958" spans="1:8" outlineLevel="1">
      <c r="A4958" s="98" t="s">
        <v>734</v>
      </c>
      <c r="B4958" s="99" t="s">
        <v>735</v>
      </c>
      <c r="C4958" s="97" t="s">
        <v>170</v>
      </c>
      <c r="D4958" s="97" t="s">
        <v>174</v>
      </c>
      <c r="E4958" s="94"/>
      <c r="F4958" s="94"/>
      <c r="G4958" s="94">
        <v>100</v>
      </c>
      <c r="H4958" s="79"/>
    </row>
    <row r="4959" spans="1:8" outlineLevel="1">
      <c r="A4959" s="100">
        <v>2</v>
      </c>
      <c r="B4959" s="101" t="s">
        <v>440</v>
      </c>
      <c r="C4959" s="97"/>
      <c r="D4959" s="97"/>
      <c r="E4959" s="94"/>
      <c r="F4959" s="94"/>
      <c r="G4959" s="94"/>
      <c r="H4959" s="79"/>
    </row>
    <row r="4960" spans="1:8" ht="31.5" outlineLevel="1">
      <c r="A4960" s="98" t="s">
        <v>402</v>
      </c>
      <c r="B4960" s="99" t="s">
        <v>736</v>
      </c>
      <c r="C4960" s="97" t="s">
        <v>46</v>
      </c>
      <c r="D4960" s="97" t="s">
        <v>45</v>
      </c>
      <c r="E4960" s="94"/>
      <c r="F4960" s="94"/>
      <c r="G4960" s="94"/>
      <c r="H4960" s="79"/>
    </row>
    <row r="4961" spans="1:8" ht="63" outlineLevel="1">
      <c r="A4961" s="98" t="s">
        <v>403</v>
      </c>
      <c r="B4961" s="99" t="s">
        <v>641</v>
      </c>
      <c r="C4961" s="97" t="s">
        <v>46</v>
      </c>
      <c r="D4961" s="97" t="s">
        <v>47</v>
      </c>
      <c r="E4961" s="94"/>
      <c r="F4961" s="94"/>
      <c r="G4961" s="94"/>
      <c r="H4961" s="79"/>
    </row>
    <row r="4962" spans="1:8" ht="31.5" outlineLevel="1">
      <c r="A4962" s="98" t="s">
        <v>404</v>
      </c>
      <c r="B4962" s="99" t="s">
        <v>642</v>
      </c>
      <c r="C4962" s="97" t="s">
        <v>47</v>
      </c>
      <c r="D4962" s="97" t="s">
        <v>48</v>
      </c>
      <c r="E4962" s="94"/>
      <c r="F4962" s="94"/>
      <c r="G4962" s="94"/>
      <c r="H4962" s="79"/>
    </row>
    <row r="4963" spans="1:8" ht="47.25" outlineLevel="1">
      <c r="A4963" s="100">
        <v>3</v>
      </c>
      <c r="B4963" s="101" t="s">
        <v>313</v>
      </c>
      <c r="C4963" s="97"/>
      <c r="D4963" s="97"/>
      <c r="E4963" s="94"/>
      <c r="F4963" s="94"/>
      <c r="G4963" s="94"/>
      <c r="H4963" s="79"/>
    </row>
    <row r="4964" spans="1:8" ht="31.5" outlineLevel="1">
      <c r="A4964" s="98" t="s">
        <v>441</v>
      </c>
      <c r="B4964" s="99" t="s">
        <v>314</v>
      </c>
      <c r="C4964" s="97" t="s">
        <v>48</v>
      </c>
      <c r="D4964" s="97" t="s">
        <v>47</v>
      </c>
      <c r="E4964" s="94"/>
      <c r="F4964" s="94"/>
      <c r="G4964" s="94"/>
      <c r="H4964" s="79"/>
    </row>
    <row r="4965" spans="1:8" outlineLevel="1">
      <c r="A4965" s="98" t="s">
        <v>359</v>
      </c>
      <c r="B4965" s="99" t="s">
        <v>315</v>
      </c>
      <c r="C4965" s="97" t="s">
        <v>48</v>
      </c>
      <c r="D4965" s="97" t="s">
        <v>49</v>
      </c>
      <c r="E4965" s="94"/>
      <c r="F4965" s="94"/>
      <c r="G4965" s="94"/>
      <c r="H4965" s="79"/>
    </row>
    <row r="4966" spans="1:8" outlineLevel="1">
      <c r="A4966" s="98" t="s">
        <v>361</v>
      </c>
      <c r="B4966" s="99" t="s">
        <v>316</v>
      </c>
      <c r="C4966" s="97" t="s">
        <v>49</v>
      </c>
      <c r="D4966" s="97" t="s">
        <v>50</v>
      </c>
      <c r="E4966" s="94"/>
      <c r="F4966" s="94"/>
      <c r="G4966" s="94"/>
      <c r="H4966" s="79"/>
    </row>
    <row r="4967" spans="1:8" outlineLevel="1">
      <c r="A4967" s="98" t="s">
        <v>317</v>
      </c>
      <c r="B4967" s="99" t="s">
        <v>318</v>
      </c>
      <c r="C4967" s="97" t="s">
        <v>50</v>
      </c>
      <c r="D4967" s="97" t="s">
        <v>51</v>
      </c>
      <c r="E4967" s="94"/>
      <c r="F4967" s="94"/>
      <c r="G4967" s="94"/>
      <c r="H4967" s="79"/>
    </row>
    <row r="4968" spans="1:8" outlineLevel="1">
      <c r="A4968" s="98" t="s">
        <v>319</v>
      </c>
      <c r="B4968" s="99" t="s">
        <v>320</v>
      </c>
      <c r="C4968" s="97" t="s">
        <v>2090</v>
      </c>
      <c r="D4968" s="97" t="s">
        <v>52</v>
      </c>
      <c r="E4968" s="94"/>
      <c r="F4968" s="94"/>
      <c r="G4968" s="94"/>
      <c r="H4968" s="79"/>
    </row>
    <row r="4969" spans="1:8" outlineLevel="1">
      <c r="A4969" s="100">
        <v>4</v>
      </c>
      <c r="B4969" s="101" t="s">
        <v>623</v>
      </c>
      <c r="C4969" s="97"/>
      <c r="D4969" s="97"/>
      <c r="E4969" s="94"/>
      <c r="F4969" s="94"/>
      <c r="G4969" s="94"/>
      <c r="H4969" s="79"/>
    </row>
    <row r="4970" spans="1:8" ht="31.5" outlineLevel="1">
      <c r="A4970" s="97" t="s">
        <v>406</v>
      </c>
      <c r="B4970" s="236" t="s">
        <v>321</v>
      </c>
      <c r="C4970" s="97" t="s">
        <v>52</v>
      </c>
      <c r="D4970" s="97" t="s">
        <v>52</v>
      </c>
      <c r="E4970" s="94"/>
      <c r="F4970" s="94"/>
      <c r="G4970" s="94"/>
      <c r="H4970" s="79"/>
    </row>
    <row r="4971" spans="1:8" ht="63" outlineLevel="1">
      <c r="A4971" s="97" t="s">
        <v>407</v>
      </c>
      <c r="B4971" s="236" t="s">
        <v>621</v>
      </c>
      <c r="C4971" s="97" t="s">
        <v>52</v>
      </c>
      <c r="D4971" s="97" t="s">
        <v>53</v>
      </c>
      <c r="E4971" s="94"/>
      <c r="F4971" s="94"/>
      <c r="G4971" s="94"/>
      <c r="H4971" s="79"/>
    </row>
    <row r="4972" spans="1:8" ht="31.5" outlineLevel="1">
      <c r="A4972" s="97" t="s">
        <v>408</v>
      </c>
      <c r="B4972" s="236" t="s">
        <v>764</v>
      </c>
      <c r="C4972" s="97" t="s">
        <v>52</v>
      </c>
      <c r="D4972" s="97" t="s">
        <v>53</v>
      </c>
      <c r="E4972" s="94"/>
      <c r="F4972" s="94"/>
      <c r="G4972" s="94"/>
      <c r="H4972" s="79"/>
    </row>
    <row r="4973" spans="1:8" ht="31.5" outlineLevel="1">
      <c r="A4973" s="97" t="s">
        <v>222</v>
      </c>
      <c r="B4973" s="236" t="s">
        <v>765</v>
      </c>
      <c r="C4973" s="97" t="s">
        <v>53</v>
      </c>
      <c r="D4973" s="97" t="s">
        <v>54</v>
      </c>
      <c r="E4973" s="94"/>
      <c r="F4973" s="94"/>
      <c r="G4973" s="94"/>
      <c r="H4973" s="79"/>
    </row>
    <row r="4974" spans="1:8" outlineLevel="1">
      <c r="G4974" s="154" t="s">
        <v>2160</v>
      </c>
      <c r="H4974" s="154" t="s">
        <v>378</v>
      </c>
    </row>
    <row r="4975" spans="1:8" outlineLevel="1">
      <c r="H4975" s="154" t="s">
        <v>709</v>
      </c>
    </row>
    <row r="4976" spans="1:8" outlineLevel="1">
      <c r="H4976" s="154" t="s">
        <v>266</v>
      </c>
    </row>
    <row r="4977" spans="1:8" outlineLevel="1">
      <c r="H4977" s="154"/>
    </row>
    <row r="4978" spans="1:8" outlineLevel="1">
      <c r="A4978" s="742" t="s">
        <v>628</v>
      </c>
      <c r="B4978" s="742"/>
      <c r="C4978" s="742"/>
      <c r="D4978" s="742"/>
      <c r="E4978" s="742"/>
      <c r="F4978" s="742"/>
      <c r="G4978" s="742"/>
      <c r="H4978" s="742"/>
    </row>
    <row r="4979" spans="1:8" outlineLevel="1">
      <c r="A4979" s="742" t="s">
        <v>455</v>
      </c>
      <c r="B4979" s="742"/>
      <c r="C4979" s="742"/>
      <c r="D4979" s="742"/>
      <c r="E4979" s="742"/>
      <c r="F4979" s="742"/>
      <c r="G4979" s="742"/>
      <c r="H4979" s="742"/>
    </row>
    <row r="4980" spans="1:8" outlineLevel="1">
      <c r="H4980" s="154" t="s">
        <v>322</v>
      </c>
    </row>
    <row r="4981" spans="1:8" outlineLevel="1">
      <c r="H4981" s="154" t="s">
        <v>323</v>
      </c>
    </row>
    <row r="4982" spans="1:8" outlineLevel="1">
      <c r="H4982" s="154" t="s">
        <v>324</v>
      </c>
    </row>
    <row r="4983" spans="1:8" outlineLevel="1">
      <c r="H4983" s="230" t="s">
        <v>325</v>
      </c>
    </row>
    <row r="4984" spans="1:8" outlineLevel="1">
      <c r="H4984" s="154" t="s">
        <v>2331</v>
      </c>
    </row>
    <row r="4985" spans="1:8" outlineLevel="1">
      <c r="H4985" s="154" t="s">
        <v>261</v>
      </c>
    </row>
    <row r="4986" spans="1:8" outlineLevel="1">
      <c r="A4986" s="86"/>
    </row>
    <row r="4987" spans="1:8" outlineLevel="1">
      <c r="A4987" s="743" t="s">
        <v>2292</v>
      </c>
      <c r="B4987" s="744"/>
      <c r="C4987" s="744"/>
      <c r="D4987" s="744"/>
      <c r="E4987" s="744"/>
      <c r="F4987" s="744"/>
      <c r="G4987" s="744"/>
      <c r="H4987" s="744"/>
    </row>
    <row r="4988" spans="1:8" outlineLevel="1">
      <c r="A4988" s="745"/>
      <c r="B4988" s="745"/>
      <c r="C4988" s="745"/>
      <c r="D4988" s="745"/>
      <c r="E4988" s="745"/>
      <c r="F4988" s="745"/>
      <c r="G4988" s="745"/>
      <c r="H4988" s="745"/>
    </row>
    <row r="4989" spans="1:8" outlineLevel="1">
      <c r="A4989" s="746" t="s">
        <v>2332</v>
      </c>
      <c r="B4989" s="746"/>
      <c r="C4989" s="746"/>
      <c r="D4989" s="746"/>
      <c r="E4989" s="746"/>
      <c r="F4989" s="746"/>
      <c r="G4989" s="746"/>
      <c r="H4989" s="746"/>
    </row>
    <row r="4990" spans="1:8" ht="16.5" outlineLevel="1" thickBot="1">
      <c r="A4990" s="87"/>
      <c r="B4990" s="666"/>
      <c r="C4990" s="231"/>
      <c r="D4990" s="231"/>
      <c r="E4990" s="231"/>
      <c r="F4990" s="231"/>
      <c r="G4990" s="231"/>
      <c r="H4990" s="231"/>
    </row>
    <row r="4991" spans="1:8" outlineLevel="1">
      <c r="A4991" s="750" t="s">
        <v>397</v>
      </c>
      <c r="B4991" s="753" t="s">
        <v>649</v>
      </c>
      <c r="C4991" s="756" t="s">
        <v>719</v>
      </c>
      <c r="D4991" s="756"/>
      <c r="E4991" s="756"/>
      <c r="F4991" s="756"/>
      <c r="G4991" s="757" t="s">
        <v>629</v>
      </c>
      <c r="H4991" s="759" t="s">
        <v>630</v>
      </c>
    </row>
    <row r="4992" spans="1:8" outlineLevel="1">
      <c r="A4992" s="751"/>
      <c r="B4992" s="754"/>
      <c r="C4992" s="704"/>
      <c r="D4992" s="704"/>
      <c r="E4992" s="704"/>
      <c r="F4992" s="704"/>
      <c r="G4992" s="703"/>
      <c r="H4992" s="760"/>
    </row>
    <row r="4993" spans="1:8" ht="32.25" outlineLevel="1" thickBot="1">
      <c r="A4993" s="752"/>
      <c r="B4993" s="755"/>
      <c r="C4993" s="88" t="s">
        <v>631</v>
      </c>
      <c r="D4993" s="88" t="s">
        <v>632</v>
      </c>
      <c r="E4993" s="88" t="s">
        <v>631</v>
      </c>
      <c r="F4993" s="88" t="s">
        <v>632</v>
      </c>
      <c r="G4993" s="758"/>
      <c r="H4993" s="761"/>
    </row>
    <row r="4994" spans="1:8" outlineLevel="1">
      <c r="A4994" s="89">
        <v>1</v>
      </c>
      <c r="B4994" s="604">
        <v>2</v>
      </c>
      <c r="C4994" s="90">
        <v>3</v>
      </c>
      <c r="D4994" s="90">
        <v>4</v>
      </c>
      <c r="E4994" s="90"/>
      <c r="F4994" s="90"/>
      <c r="G4994" s="91">
        <v>5</v>
      </c>
      <c r="H4994" s="604">
        <v>6</v>
      </c>
    </row>
    <row r="4995" spans="1:8" outlineLevel="1">
      <c r="A4995" s="89">
        <v>1</v>
      </c>
      <c r="B4995" s="92" t="s">
        <v>598</v>
      </c>
      <c r="C4995" s="90"/>
      <c r="D4995" s="90"/>
      <c r="E4995" s="94"/>
      <c r="F4995" s="94"/>
      <c r="G4995" s="95"/>
      <c r="H4995" s="663"/>
    </row>
    <row r="4996" spans="1:8" outlineLevel="1">
      <c r="A4996" s="96" t="s">
        <v>399</v>
      </c>
      <c r="B4996" s="237" t="s">
        <v>599</v>
      </c>
      <c r="C4996" s="97" t="s">
        <v>7</v>
      </c>
      <c r="D4996" s="97" t="s">
        <v>167</v>
      </c>
      <c r="E4996" s="94"/>
      <c r="F4996" s="94"/>
      <c r="G4996" s="94">
        <v>100</v>
      </c>
      <c r="H4996" s="79"/>
    </row>
    <row r="4997" spans="1:8" outlineLevel="1">
      <c r="A4997" s="97" t="s">
        <v>400</v>
      </c>
      <c r="B4997" s="236" t="s">
        <v>329</v>
      </c>
      <c r="C4997" s="97" t="s">
        <v>168</v>
      </c>
      <c r="D4997" s="97" t="s">
        <v>169</v>
      </c>
      <c r="E4997" s="94"/>
      <c r="F4997" s="94"/>
      <c r="G4997" s="94">
        <v>100</v>
      </c>
      <c r="H4997" s="79"/>
    </row>
    <row r="4998" spans="1:8" ht="31.5" outlineLevel="1">
      <c r="A4998" s="97" t="s">
        <v>411</v>
      </c>
      <c r="B4998" s="236" t="s">
        <v>730</v>
      </c>
      <c r="C4998" s="97" t="s">
        <v>170</v>
      </c>
      <c r="D4998" s="97" t="s">
        <v>171</v>
      </c>
      <c r="E4998" s="94"/>
      <c r="F4998" s="94"/>
      <c r="G4998" s="94">
        <v>100</v>
      </c>
      <c r="H4998" s="79"/>
    </row>
    <row r="4999" spans="1:8" ht="63" outlineLevel="1">
      <c r="A4999" s="98" t="s">
        <v>422</v>
      </c>
      <c r="B4999" s="99" t="s">
        <v>731</v>
      </c>
      <c r="C4999" s="97" t="s">
        <v>172</v>
      </c>
      <c r="D4999" s="97" t="s">
        <v>173</v>
      </c>
      <c r="E4999" s="94"/>
      <c r="F4999" s="94"/>
      <c r="G4999" s="94">
        <v>100</v>
      </c>
      <c r="H4999" s="79"/>
    </row>
    <row r="5000" spans="1:8" ht="31.5" outlineLevel="1">
      <c r="A5000" s="98" t="s">
        <v>732</v>
      </c>
      <c r="B5000" s="99" t="s">
        <v>733</v>
      </c>
      <c r="C5000" s="97" t="s">
        <v>174</v>
      </c>
      <c r="D5000" s="97" t="s">
        <v>175</v>
      </c>
      <c r="E5000" s="94"/>
      <c r="F5000" s="94"/>
      <c r="G5000" s="94">
        <v>100</v>
      </c>
      <c r="H5000" s="79"/>
    </row>
    <row r="5001" spans="1:8" outlineLevel="1">
      <c r="A5001" s="98" t="s">
        <v>734</v>
      </c>
      <c r="B5001" s="99" t="s">
        <v>735</v>
      </c>
      <c r="C5001" s="97" t="s">
        <v>170</v>
      </c>
      <c r="D5001" s="97" t="s">
        <v>174</v>
      </c>
      <c r="E5001" s="94"/>
      <c r="F5001" s="94"/>
      <c r="G5001" s="94">
        <v>100</v>
      </c>
      <c r="H5001" s="79"/>
    </row>
    <row r="5002" spans="1:8" outlineLevel="1">
      <c r="A5002" s="100">
        <v>2</v>
      </c>
      <c r="B5002" s="101" t="s">
        <v>440</v>
      </c>
      <c r="C5002" s="97"/>
      <c r="D5002" s="97"/>
      <c r="E5002" s="94"/>
      <c r="F5002" s="94"/>
      <c r="G5002" s="94"/>
      <c r="H5002" s="79"/>
    </row>
    <row r="5003" spans="1:8" ht="31.5" outlineLevel="1">
      <c r="A5003" s="98" t="s">
        <v>402</v>
      </c>
      <c r="B5003" s="99" t="s">
        <v>736</v>
      </c>
      <c r="C5003" s="97" t="s">
        <v>46</v>
      </c>
      <c r="D5003" s="97" t="s">
        <v>45</v>
      </c>
      <c r="E5003" s="94"/>
      <c r="F5003" s="94"/>
      <c r="G5003" s="94"/>
      <c r="H5003" s="79"/>
    </row>
    <row r="5004" spans="1:8" ht="63" outlineLevel="1">
      <c r="A5004" s="98" t="s">
        <v>403</v>
      </c>
      <c r="B5004" s="99" t="s">
        <v>641</v>
      </c>
      <c r="C5004" s="97" t="s">
        <v>46</v>
      </c>
      <c r="D5004" s="97" t="s">
        <v>47</v>
      </c>
      <c r="E5004" s="94"/>
      <c r="F5004" s="94"/>
      <c r="G5004" s="94"/>
      <c r="H5004" s="79"/>
    </row>
    <row r="5005" spans="1:8" ht="31.5" outlineLevel="1">
      <c r="A5005" s="98" t="s">
        <v>404</v>
      </c>
      <c r="B5005" s="99" t="s">
        <v>642</v>
      </c>
      <c r="C5005" s="97" t="s">
        <v>47</v>
      </c>
      <c r="D5005" s="97" t="s">
        <v>48</v>
      </c>
      <c r="E5005" s="94"/>
      <c r="F5005" s="94"/>
      <c r="G5005" s="94"/>
      <c r="H5005" s="79"/>
    </row>
    <row r="5006" spans="1:8" ht="47.25" outlineLevel="1">
      <c r="A5006" s="100">
        <v>3</v>
      </c>
      <c r="B5006" s="101" t="s">
        <v>313</v>
      </c>
      <c r="C5006" s="97"/>
      <c r="D5006" s="97"/>
      <c r="E5006" s="94"/>
      <c r="F5006" s="94"/>
      <c r="G5006" s="94"/>
      <c r="H5006" s="79"/>
    </row>
    <row r="5007" spans="1:8" ht="31.5" outlineLevel="1">
      <c r="A5007" s="98" t="s">
        <v>441</v>
      </c>
      <c r="B5007" s="99" t="s">
        <v>314</v>
      </c>
      <c r="C5007" s="97" t="s">
        <v>48</v>
      </c>
      <c r="D5007" s="97" t="s">
        <v>47</v>
      </c>
      <c r="E5007" s="94"/>
      <c r="F5007" s="94"/>
      <c r="G5007" s="94"/>
      <c r="H5007" s="79"/>
    </row>
    <row r="5008" spans="1:8" outlineLevel="1">
      <c r="A5008" s="98" t="s">
        <v>359</v>
      </c>
      <c r="B5008" s="99" t="s">
        <v>315</v>
      </c>
      <c r="C5008" s="97" t="s">
        <v>48</v>
      </c>
      <c r="D5008" s="97" t="s">
        <v>49</v>
      </c>
      <c r="E5008" s="94"/>
      <c r="F5008" s="94"/>
      <c r="G5008" s="94"/>
      <c r="H5008" s="79"/>
    </row>
    <row r="5009" spans="1:8" outlineLevel="1">
      <c r="A5009" s="98" t="s">
        <v>361</v>
      </c>
      <c r="B5009" s="99" t="s">
        <v>316</v>
      </c>
      <c r="C5009" s="97" t="s">
        <v>49</v>
      </c>
      <c r="D5009" s="97" t="s">
        <v>50</v>
      </c>
      <c r="E5009" s="94"/>
      <c r="F5009" s="94"/>
      <c r="G5009" s="94"/>
      <c r="H5009" s="79"/>
    </row>
    <row r="5010" spans="1:8" outlineLevel="1">
      <c r="A5010" s="98" t="s">
        <v>317</v>
      </c>
      <c r="B5010" s="99" t="s">
        <v>318</v>
      </c>
      <c r="C5010" s="97" t="s">
        <v>50</v>
      </c>
      <c r="D5010" s="97" t="s">
        <v>51</v>
      </c>
      <c r="E5010" s="94"/>
      <c r="F5010" s="94"/>
      <c r="G5010" s="94"/>
      <c r="H5010" s="79"/>
    </row>
    <row r="5011" spans="1:8" outlineLevel="1">
      <c r="A5011" s="98" t="s">
        <v>319</v>
      </c>
      <c r="B5011" s="99" t="s">
        <v>320</v>
      </c>
      <c r="C5011" s="97" t="s">
        <v>2090</v>
      </c>
      <c r="D5011" s="97" t="s">
        <v>52</v>
      </c>
      <c r="E5011" s="94"/>
      <c r="F5011" s="94"/>
      <c r="G5011" s="94"/>
      <c r="H5011" s="79"/>
    </row>
    <row r="5012" spans="1:8" outlineLevel="1">
      <c r="A5012" s="100">
        <v>4</v>
      </c>
      <c r="B5012" s="101" t="s">
        <v>623</v>
      </c>
      <c r="C5012" s="97"/>
      <c r="D5012" s="97"/>
      <c r="E5012" s="94"/>
      <c r="F5012" s="94"/>
      <c r="G5012" s="94"/>
      <c r="H5012" s="79"/>
    </row>
    <row r="5013" spans="1:8" ht="31.5" outlineLevel="1">
      <c r="A5013" s="97" t="s">
        <v>406</v>
      </c>
      <c r="B5013" s="236" t="s">
        <v>321</v>
      </c>
      <c r="C5013" s="97" t="s">
        <v>52</v>
      </c>
      <c r="D5013" s="97" t="s">
        <v>52</v>
      </c>
      <c r="E5013" s="94"/>
      <c r="F5013" s="94"/>
      <c r="G5013" s="94"/>
      <c r="H5013" s="79"/>
    </row>
    <row r="5014" spans="1:8" ht="63" outlineLevel="1">
      <c r="A5014" s="97" t="s">
        <v>407</v>
      </c>
      <c r="B5014" s="236" t="s">
        <v>621</v>
      </c>
      <c r="C5014" s="97" t="s">
        <v>52</v>
      </c>
      <c r="D5014" s="97" t="s">
        <v>53</v>
      </c>
      <c r="E5014" s="94"/>
      <c r="F5014" s="94"/>
      <c r="G5014" s="94"/>
      <c r="H5014" s="79"/>
    </row>
    <row r="5015" spans="1:8" ht="31.5" outlineLevel="1">
      <c r="A5015" s="97" t="s">
        <v>408</v>
      </c>
      <c r="B5015" s="236" t="s">
        <v>764</v>
      </c>
      <c r="C5015" s="97" t="s">
        <v>52</v>
      </c>
      <c r="D5015" s="97" t="s">
        <v>53</v>
      </c>
      <c r="E5015" s="94"/>
      <c r="F5015" s="94"/>
      <c r="G5015" s="94"/>
      <c r="H5015" s="79"/>
    </row>
    <row r="5016" spans="1:8" ht="31.5" outlineLevel="1">
      <c r="A5016" s="97" t="s">
        <v>222</v>
      </c>
      <c r="B5016" s="236" t="s">
        <v>765</v>
      </c>
      <c r="C5016" s="97" t="s">
        <v>53</v>
      </c>
      <c r="D5016" s="97" t="s">
        <v>54</v>
      </c>
      <c r="E5016" s="94"/>
      <c r="F5016" s="94"/>
      <c r="G5016" s="94"/>
      <c r="H5016" s="79"/>
    </row>
    <row r="5017" spans="1:8" outlineLevel="1">
      <c r="G5017" s="154" t="s">
        <v>1014</v>
      </c>
      <c r="H5017" s="154" t="s">
        <v>378</v>
      </c>
    </row>
    <row r="5018" spans="1:8" outlineLevel="1">
      <c r="H5018" s="154" t="s">
        <v>709</v>
      </c>
    </row>
    <row r="5019" spans="1:8" outlineLevel="1">
      <c r="H5019" s="154" t="s">
        <v>266</v>
      </c>
    </row>
    <row r="5020" spans="1:8" outlineLevel="1">
      <c r="H5020" s="154"/>
    </row>
    <row r="5021" spans="1:8" ht="15.75" customHeight="1" outlineLevel="1">
      <c r="A5021" s="742" t="s">
        <v>628</v>
      </c>
      <c r="B5021" s="742"/>
      <c r="C5021" s="742"/>
      <c r="D5021" s="742"/>
      <c r="E5021" s="742"/>
      <c r="F5021" s="742"/>
      <c r="G5021" s="742"/>
      <c r="H5021" s="742"/>
    </row>
    <row r="5022" spans="1:8" ht="15.75" customHeight="1" outlineLevel="1">
      <c r="A5022" s="742" t="s">
        <v>455</v>
      </c>
      <c r="B5022" s="742"/>
      <c r="C5022" s="742"/>
      <c r="D5022" s="742"/>
      <c r="E5022" s="742"/>
      <c r="F5022" s="742"/>
      <c r="G5022" s="742"/>
      <c r="H5022" s="742"/>
    </row>
    <row r="5023" spans="1:8" outlineLevel="1">
      <c r="H5023" s="154" t="s">
        <v>322</v>
      </c>
    </row>
    <row r="5024" spans="1:8" outlineLevel="1">
      <c r="H5024" s="154" t="s">
        <v>323</v>
      </c>
    </row>
    <row r="5025" spans="1:8" outlineLevel="1">
      <c r="H5025" s="154" t="s">
        <v>324</v>
      </c>
    </row>
    <row r="5026" spans="1:8" outlineLevel="1">
      <c r="H5026" s="230" t="s">
        <v>325</v>
      </c>
    </row>
    <row r="5027" spans="1:8" outlineLevel="1">
      <c r="H5027" s="154" t="s">
        <v>2331</v>
      </c>
    </row>
    <row r="5028" spans="1:8" outlineLevel="1">
      <c r="H5028" s="154" t="s">
        <v>261</v>
      </c>
    </row>
    <row r="5029" spans="1:8" outlineLevel="1">
      <c r="A5029" s="86"/>
    </row>
    <row r="5030" spans="1:8" outlineLevel="1">
      <c r="A5030" s="748" t="s">
        <v>1244</v>
      </c>
      <c r="B5030" s="749"/>
      <c r="C5030" s="749"/>
      <c r="D5030" s="749"/>
      <c r="E5030" s="749"/>
      <c r="F5030" s="749"/>
      <c r="G5030" s="749"/>
      <c r="H5030" s="749"/>
    </row>
    <row r="5031" spans="1:8" ht="15.75" customHeight="1" outlineLevel="1">
      <c r="A5031" s="745"/>
      <c r="B5031" s="745"/>
      <c r="C5031" s="745"/>
      <c r="D5031" s="745"/>
      <c r="E5031" s="745"/>
      <c r="F5031" s="745"/>
      <c r="G5031" s="745"/>
      <c r="H5031" s="745"/>
    </row>
    <row r="5032" spans="1:8" ht="15.75" customHeight="1" outlineLevel="1">
      <c r="A5032" s="746" t="s">
        <v>2332</v>
      </c>
      <c r="B5032" s="746"/>
      <c r="C5032" s="746"/>
      <c r="D5032" s="746"/>
      <c r="E5032" s="746"/>
      <c r="F5032" s="746"/>
      <c r="G5032" s="746"/>
      <c r="H5032" s="746"/>
    </row>
    <row r="5033" spans="1:8" outlineLevel="1">
      <c r="A5033" s="87"/>
      <c r="B5033" s="666"/>
      <c r="C5033" s="231"/>
      <c r="D5033" s="231"/>
      <c r="E5033" s="231"/>
      <c r="F5033" s="231"/>
      <c r="G5033" s="231"/>
      <c r="H5033" s="231"/>
    </row>
    <row r="5034" spans="1:8" ht="15.75" customHeight="1" outlineLevel="1">
      <c r="A5034" s="747" t="s">
        <v>397</v>
      </c>
      <c r="B5034" s="704" t="s">
        <v>649</v>
      </c>
      <c r="C5034" s="704" t="s">
        <v>719</v>
      </c>
      <c r="D5034" s="704"/>
      <c r="E5034" s="704"/>
      <c r="F5034" s="704"/>
      <c r="G5034" s="703" t="s">
        <v>629</v>
      </c>
      <c r="H5034" s="704" t="s">
        <v>630</v>
      </c>
    </row>
    <row r="5035" spans="1:8" outlineLevel="1">
      <c r="A5035" s="747"/>
      <c r="B5035" s="704"/>
      <c r="C5035" s="704"/>
      <c r="D5035" s="704"/>
      <c r="E5035" s="704"/>
      <c r="F5035" s="704"/>
      <c r="G5035" s="703"/>
      <c r="H5035" s="704"/>
    </row>
    <row r="5036" spans="1:8" ht="31.5" outlineLevel="1">
      <c r="A5036" s="747"/>
      <c r="B5036" s="704"/>
      <c r="C5036" s="232" t="s">
        <v>631</v>
      </c>
      <c r="D5036" s="232" t="s">
        <v>632</v>
      </c>
      <c r="E5036" s="232" t="s">
        <v>631</v>
      </c>
      <c r="F5036" s="232" t="s">
        <v>632</v>
      </c>
      <c r="G5036" s="703"/>
      <c r="H5036" s="704"/>
    </row>
    <row r="5037" spans="1:8" outlineLevel="1">
      <c r="A5037" s="667">
        <v>1</v>
      </c>
      <c r="B5037" s="662">
        <v>2</v>
      </c>
      <c r="C5037" s="232">
        <v>3</v>
      </c>
      <c r="D5037" s="232">
        <v>4</v>
      </c>
      <c r="E5037" s="232"/>
      <c r="F5037" s="232"/>
      <c r="G5037" s="661">
        <v>5</v>
      </c>
      <c r="H5037" s="662">
        <v>6</v>
      </c>
    </row>
    <row r="5038" spans="1:8" outlineLevel="1">
      <c r="A5038" s="667">
        <v>1</v>
      </c>
      <c r="B5038" s="233" t="s">
        <v>598</v>
      </c>
      <c r="C5038" s="234"/>
      <c r="D5038" s="234"/>
      <c r="E5038" s="94"/>
      <c r="F5038" s="94"/>
      <c r="G5038" s="95"/>
      <c r="H5038" s="663"/>
    </row>
    <row r="5039" spans="1:8" outlineLevel="1">
      <c r="A5039" s="97" t="s">
        <v>399</v>
      </c>
      <c r="B5039" s="235" t="s">
        <v>599</v>
      </c>
      <c r="C5039" s="97" t="s">
        <v>388</v>
      </c>
      <c r="D5039" s="97" t="s">
        <v>0</v>
      </c>
      <c r="E5039" s="94"/>
      <c r="F5039" s="94"/>
      <c r="G5039" s="94">
        <v>100</v>
      </c>
      <c r="H5039" s="79"/>
    </row>
    <row r="5040" spans="1:8" ht="42" customHeight="1" outlineLevel="1">
      <c r="A5040" s="97" t="s">
        <v>400</v>
      </c>
      <c r="B5040" s="236" t="s">
        <v>329</v>
      </c>
      <c r="C5040" s="97" t="s">
        <v>1</v>
      </c>
      <c r="D5040" s="97" t="s">
        <v>2</v>
      </c>
      <c r="E5040" s="94"/>
      <c r="F5040" s="94"/>
      <c r="G5040" s="94">
        <v>100</v>
      </c>
      <c r="H5040" s="79"/>
    </row>
    <row r="5041" spans="1:8" ht="31.5" outlineLevel="1">
      <c r="A5041" s="97" t="s">
        <v>411</v>
      </c>
      <c r="B5041" s="236" t="s">
        <v>730</v>
      </c>
      <c r="C5041" s="97"/>
      <c r="D5041" s="97"/>
      <c r="E5041" s="94"/>
      <c r="F5041" s="94"/>
      <c r="G5041" s="94"/>
      <c r="H5041" s="79"/>
    </row>
    <row r="5042" spans="1:8" ht="15.75" customHeight="1" outlineLevel="1">
      <c r="A5042" s="98" t="s">
        <v>422</v>
      </c>
      <c r="B5042" s="99" t="s">
        <v>731</v>
      </c>
      <c r="C5042" s="97"/>
      <c r="D5042" s="97"/>
      <c r="E5042" s="94"/>
      <c r="F5042" s="94"/>
      <c r="G5042" s="94"/>
      <c r="H5042" s="79"/>
    </row>
    <row r="5043" spans="1:8" ht="31.5" outlineLevel="1">
      <c r="A5043" s="98" t="s">
        <v>732</v>
      </c>
      <c r="B5043" s="99" t="s">
        <v>733</v>
      </c>
      <c r="C5043" s="97" t="s">
        <v>7</v>
      </c>
      <c r="D5043" s="97" t="s">
        <v>6</v>
      </c>
      <c r="E5043" s="94"/>
      <c r="F5043" s="94"/>
      <c r="G5043" s="94">
        <v>100</v>
      </c>
      <c r="H5043" s="79"/>
    </row>
    <row r="5044" spans="1:8" ht="15.75" customHeight="1" outlineLevel="1">
      <c r="A5044" s="98" t="s">
        <v>734</v>
      </c>
      <c r="B5044" s="99" t="s">
        <v>735</v>
      </c>
      <c r="C5044" s="97" t="s">
        <v>3</v>
      </c>
      <c r="D5044" s="97" t="s">
        <v>7</v>
      </c>
      <c r="E5044" s="94"/>
      <c r="F5044" s="94"/>
      <c r="G5044" s="94">
        <v>100</v>
      </c>
      <c r="H5044" s="79"/>
    </row>
    <row r="5045" spans="1:8" outlineLevel="1">
      <c r="A5045" s="100">
        <v>2</v>
      </c>
      <c r="B5045" s="101" t="s">
        <v>440</v>
      </c>
      <c r="C5045" s="97"/>
      <c r="D5045" s="97"/>
      <c r="E5045" s="94"/>
      <c r="F5045" s="94"/>
      <c r="G5045" s="94"/>
      <c r="H5045" s="79"/>
    </row>
    <row r="5046" spans="1:8" ht="31.5" outlineLevel="1">
      <c r="A5046" s="98" t="s">
        <v>402</v>
      </c>
      <c r="B5046" s="99" t="s">
        <v>736</v>
      </c>
      <c r="C5046" s="97" t="s">
        <v>388</v>
      </c>
      <c r="D5046" s="97" t="s">
        <v>6</v>
      </c>
      <c r="E5046" s="94"/>
      <c r="F5046" s="94"/>
      <c r="G5046" s="94">
        <v>100</v>
      </c>
      <c r="H5046" s="79"/>
    </row>
    <row r="5047" spans="1:8" ht="63" outlineLevel="1">
      <c r="A5047" s="98" t="s">
        <v>403</v>
      </c>
      <c r="B5047" s="99" t="s">
        <v>641</v>
      </c>
      <c r="C5047" s="97"/>
      <c r="D5047" s="97"/>
      <c r="E5047" s="94"/>
      <c r="F5047" s="94"/>
      <c r="G5047" s="94"/>
      <c r="H5047" s="79"/>
    </row>
    <row r="5048" spans="1:8" ht="31.5" outlineLevel="1">
      <c r="A5048" s="98" t="s">
        <v>404</v>
      </c>
      <c r="B5048" s="99" t="s">
        <v>642</v>
      </c>
      <c r="C5048" s="97"/>
      <c r="D5048" s="97"/>
      <c r="E5048" s="94"/>
      <c r="F5048" s="94"/>
      <c r="G5048" s="94"/>
      <c r="H5048" s="79"/>
    </row>
    <row r="5049" spans="1:8" ht="47.25" outlineLevel="1">
      <c r="A5049" s="100">
        <v>3</v>
      </c>
      <c r="B5049" s="101" t="s">
        <v>313</v>
      </c>
      <c r="C5049" s="97"/>
      <c r="D5049" s="97"/>
      <c r="E5049" s="94"/>
      <c r="F5049" s="94"/>
      <c r="G5049" s="94"/>
      <c r="H5049" s="79"/>
    </row>
    <row r="5050" spans="1:8" ht="31.5" outlineLevel="1">
      <c r="A5050" s="98" t="s">
        <v>441</v>
      </c>
      <c r="B5050" s="99" t="s">
        <v>314</v>
      </c>
      <c r="C5050" s="97" t="s">
        <v>9</v>
      </c>
      <c r="D5050" s="97" t="s">
        <v>8</v>
      </c>
      <c r="E5050" s="94"/>
      <c r="F5050" s="94"/>
      <c r="G5050" s="94">
        <v>100</v>
      </c>
      <c r="H5050" s="79"/>
    </row>
    <row r="5051" spans="1:8" outlineLevel="1">
      <c r="A5051" s="98" t="s">
        <v>359</v>
      </c>
      <c r="B5051" s="99" t="s">
        <v>315</v>
      </c>
      <c r="C5051" s="97" t="s">
        <v>9</v>
      </c>
      <c r="D5051" s="97" t="s">
        <v>10</v>
      </c>
      <c r="E5051" s="94"/>
      <c r="F5051" s="94"/>
      <c r="G5051" s="94">
        <v>100</v>
      </c>
      <c r="H5051" s="79"/>
    </row>
    <row r="5052" spans="1:8" outlineLevel="1">
      <c r="A5052" s="98" t="s">
        <v>361</v>
      </c>
      <c r="B5052" s="99" t="s">
        <v>316</v>
      </c>
      <c r="C5052" s="97" t="s">
        <v>10</v>
      </c>
      <c r="D5052" s="97" t="s">
        <v>11</v>
      </c>
      <c r="E5052" s="94"/>
      <c r="F5052" s="94"/>
      <c r="G5052" s="94">
        <v>100</v>
      </c>
      <c r="H5052" s="79"/>
    </row>
    <row r="5053" spans="1:8" outlineLevel="1">
      <c r="A5053" s="98" t="s">
        <v>317</v>
      </c>
      <c r="B5053" s="99" t="s">
        <v>318</v>
      </c>
      <c r="C5053" s="97" t="s">
        <v>11</v>
      </c>
      <c r="D5053" s="97" t="s">
        <v>12</v>
      </c>
      <c r="E5053" s="94"/>
      <c r="F5053" s="94"/>
      <c r="G5053" s="94">
        <v>100</v>
      </c>
      <c r="H5053" s="79"/>
    </row>
    <row r="5054" spans="1:8" outlineLevel="1">
      <c r="A5054" s="98" t="s">
        <v>319</v>
      </c>
      <c r="B5054" s="99" t="s">
        <v>320</v>
      </c>
      <c r="C5054" s="97" t="s">
        <v>12</v>
      </c>
      <c r="D5054" s="97" t="s">
        <v>13</v>
      </c>
      <c r="E5054" s="94"/>
      <c r="F5054" s="94"/>
      <c r="G5054" s="94">
        <v>100</v>
      </c>
      <c r="H5054" s="79"/>
    </row>
    <row r="5055" spans="1:8" outlineLevel="1">
      <c r="A5055" s="100">
        <v>4</v>
      </c>
      <c r="B5055" s="101" t="s">
        <v>623</v>
      </c>
      <c r="C5055" s="97"/>
      <c r="D5055" s="97"/>
      <c r="E5055" s="94"/>
      <c r="F5055" s="94"/>
      <c r="G5055" s="94"/>
      <c r="H5055" s="79"/>
    </row>
    <row r="5056" spans="1:8" ht="31.5" outlineLevel="1">
      <c r="A5056" s="97" t="s">
        <v>406</v>
      </c>
      <c r="B5056" s="236" t="s">
        <v>321</v>
      </c>
      <c r="C5056" s="97" t="s">
        <v>13</v>
      </c>
      <c r="D5056" s="97" t="s">
        <v>13</v>
      </c>
      <c r="E5056" s="94"/>
      <c r="F5056" s="94"/>
      <c r="G5056" s="94">
        <v>100</v>
      </c>
      <c r="H5056" s="79"/>
    </row>
    <row r="5057" spans="1:8" ht="63" outlineLevel="1">
      <c r="A5057" s="97" t="s">
        <v>407</v>
      </c>
      <c r="B5057" s="236" t="s">
        <v>621</v>
      </c>
      <c r="C5057" s="97" t="s">
        <v>13</v>
      </c>
      <c r="D5057" s="97" t="s">
        <v>14</v>
      </c>
      <c r="E5057" s="94"/>
      <c r="F5057" s="94"/>
      <c r="G5057" s="94">
        <v>100</v>
      </c>
      <c r="H5057" s="79"/>
    </row>
    <row r="5058" spans="1:8" ht="31.5" outlineLevel="1">
      <c r="A5058" s="97" t="s">
        <v>408</v>
      </c>
      <c r="B5058" s="236" t="s">
        <v>764</v>
      </c>
      <c r="C5058" s="97" t="s">
        <v>13</v>
      </c>
      <c r="D5058" s="97" t="s">
        <v>14</v>
      </c>
      <c r="E5058" s="94"/>
      <c r="F5058" s="94"/>
      <c r="G5058" s="94">
        <v>100</v>
      </c>
      <c r="H5058" s="79"/>
    </row>
    <row r="5059" spans="1:8" ht="31.5" outlineLevel="1">
      <c r="A5059" s="97" t="s">
        <v>222</v>
      </c>
      <c r="B5059" s="236" t="s">
        <v>765</v>
      </c>
      <c r="C5059" s="97" t="s">
        <v>14</v>
      </c>
      <c r="D5059" s="97" t="s">
        <v>15</v>
      </c>
      <c r="E5059" s="94"/>
      <c r="F5059" s="94"/>
      <c r="G5059" s="94">
        <v>100</v>
      </c>
      <c r="H5059" s="79"/>
    </row>
    <row r="5060" spans="1:8" outlineLevel="1">
      <c r="A5060" s="263"/>
      <c r="B5060" s="264"/>
      <c r="C5060" s="263"/>
      <c r="D5060" s="263"/>
      <c r="E5060" s="263"/>
      <c r="F5060" s="263"/>
      <c r="G5060" s="265" t="s">
        <v>1015</v>
      </c>
      <c r="H5060" s="11"/>
    </row>
    <row r="5061" spans="1:8" outlineLevel="1">
      <c r="H5061" s="154" t="s">
        <v>378</v>
      </c>
    </row>
    <row r="5062" spans="1:8" outlineLevel="1">
      <c r="H5062" s="154" t="s">
        <v>709</v>
      </c>
    </row>
    <row r="5063" spans="1:8" outlineLevel="1">
      <c r="H5063" s="154" t="s">
        <v>266</v>
      </c>
    </row>
    <row r="5064" spans="1:8" outlineLevel="1">
      <c r="H5064" s="154"/>
    </row>
    <row r="5065" spans="1:8" outlineLevel="1">
      <c r="A5065" s="742" t="s">
        <v>628</v>
      </c>
      <c r="B5065" s="742"/>
      <c r="C5065" s="742"/>
      <c r="D5065" s="742"/>
      <c r="E5065" s="742"/>
      <c r="F5065" s="742"/>
      <c r="G5065" s="742"/>
      <c r="H5065" s="742"/>
    </row>
    <row r="5066" spans="1:8" outlineLevel="1">
      <c r="A5066" s="742" t="s">
        <v>455</v>
      </c>
      <c r="B5066" s="742"/>
      <c r="C5066" s="742"/>
      <c r="D5066" s="742"/>
      <c r="E5066" s="742"/>
      <c r="F5066" s="742"/>
      <c r="G5066" s="742"/>
      <c r="H5066" s="742"/>
    </row>
    <row r="5067" spans="1:8" outlineLevel="1">
      <c r="H5067" s="154" t="s">
        <v>322</v>
      </c>
    </row>
    <row r="5068" spans="1:8" outlineLevel="1">
      <c r="H5068" s="154" t="s">
        <v>323</v>
      </c>
    </row>
    <row r="5069" spans="1:8" outlineLevel="1">
      <c r="H5069" s="154" t="s">
        <v>324</v>
      </c>
    </row>
    <row r="5070" spans="1:8" outlineLevel="1">
      <c r="H5070" s="230" t="s">
        <v>325</v>
      </c>
    </row>
    <row r="5071" spans="1:8" outlineLevel="1">
      <c r="H5071" s="154" t="s">
        <v>2331</v>
      </c>
    </row>
    <row r="5072" spans="1:8" outlineLevel="1">
      <c r="H5072" s="154" t="s">
        <v>261</v>
      </c>
    </row>
    <row r="5073" spans="1:8" outlineLevel="1">
      <c r="A5073" s="86"/>
    </row>
    <row r="5074" spans="1:8" outlineLevel="1">
      <c r="A5074" s="748" t="s">
        <v>1247</v>
      </c>
      <c r="B5074" s="749"/>
      <c r="C5074" s="749"/>
      <c r="D5074" s="749"/>
      <c r="E5074" s="749"/>
      <c r="F5074" s="749"/>
      <c r="G5074" s="749"/>
      <c r="H5074" s="749"/>
    </row>
    <row r="5075" spans="1:8" outlineLevel="1">
      <c r="A5075" s="746" t="s">
        <v>2332</v>
      </c>
      <c r="B5075" s="746"/>
      <c r="C5075" s="746"/>
      <c r="D5075" s="746"/>
      <c r="E5075" s="746"/>
      <c r="F5075" s="746"/>
      <c r="G5075" s="746"/>
      <c r="H5075" s="746"/>
    </row>
    <row r="5076" spans="1:8" outlineLevel="1">
      <c r="A5076" s="87"/>
      <c r="B5076" s="666"/>
      <c r="C5076" s="231"/>
      <c r="D5076" s="231"/>
      <c r="E5076" s="231"/>
      <c r="F5076" s="231"/>
      <c r="G5076" s="231"/>
      <c r="H5076" s="231"/>
    </row>
    <row r="5077" spans="1:8" ht="15.75" customHeight="1" outlineLevel="1">
      <c r="A5077" s="747" t="s">
        <v>397</v>
      </c>
      <c r="B5077" s="704" t="s">
        <v>649</v>
      </c>
      <c r="C5077" s="704" t="s">
        <v>719</v>
      </c>
      <c r="D5077" s="704"/>
      <c r="E5077" s="704"/>
      <c r="F5077" s="704"/>
      <c r="G5077" s="703" t="s">
        <v>629</v>
      </c>
      <c r="H5077" s="704" t="s">
        <v>630</v>
      </c>
    </row>
    <row r="5078" spans="1:8" outlineLevel="1">
      <c r="A5078" s="747"/>
      <c r="B5078" s="704"/>
      <c r="C5078" s="704"/>
      <c r="D5078" s="704"/>
      <c r="E5078" s="704"/>
      <c r="F5078" s="704"/>
      <c r="G5078" s="703"/>
      <c r="H5078" s="704"/>
    </row>
    <row r="5079" spans="1:8" ht="31.5" outlineLevel="1">
      <c r="A5079" s="747"/>
      <c r="B5079" s="704"/>
      <c r="C5079" s="232" t="s">
        <v>631</v>
      </c>
      <c r="D5079" s="232" t="s">
        <v>632</v>
      </c>
      <c r="E5079" s="232" t="s">
        <v>631</v>
      </c>
      <c r="F5079" s="232" t="s">
        <v>632</v>
      </c>
      <c r="G5079" s="703"/>
      <c r="H5079" s="704"/>
    </row>
    <row r="5080" spans="1:8" outlineLevel="1">
      <c r="A5080" s="667">
        <v>1</v>
      </c>
      <c r="B5080" s="662">
        <v>2</v>
      </c>
      <c r="C5080" s="232">
        <v>3</v>
      </c>
      <c r="D5080" s="232">
        <v>4</v>
      </c>
      <c r="E5080" s="232"/>
      <c r="F5080" s="232"/>
      <c r="G5080" s="661">
        <v>5</v>
      </c>
      <c r="H5080" s="662">
        <v>6</v>
      </c>
    </row>
    <row r="5081" spans="1:8" outlineLevel="1">
      <c r="A5081" s="667">
        <v>1</v>
      </c>
      <c r="B5081" s="233" t="s">
        <v>598</v>
      </c>
      <c r="C5081" s="234"/>
      <c r="D5081" s="234"/>
      <c r="E5081" s="94"/>
      <c r="F5081" s="94"/>
      <c r="G5081" s="95"/>
      <c r="H5081" s="663"/>
    </row>
    <row r="5082" spans="1:8" outlineLevel="1">
      <c r="A5082" s="97" t="s">
        <v>399</v>
      </c>
      <c r="B5082" s="235" t="s">
        <v>599</v>
      </c>
      <c r="C5082" s="97" t="s">
        <v>388</v>
      </c>
      <c r="D5082" s="97" t="s">
        <v>0</v>
      </c>
      <c r="E5082" s="94"/>
      <c r="F5082" s="94"/>
      <c r="G5082" s="94">
        <v>100</v>
      </c>
      <c r="H5082" s="79"/>
    </row>
    <row r="5083" spans="1:8" outlineLevel="1">
      <c r="A5083" s="97" t="s">
        <v>400</v>
      </c>
      <c r="B5083" s="236" t="s">
        <v>329</v>
      </c>
      <c r="C5083" s="97" t="s">
        <v>1</v>
      </c>
      <c r="D5083" s="97" t="s">
        <v>2</v>
      </c>
      <c r="E5083" s="94"/>
      <c r="F5083" s="94"/>
      <c r="G5083" s="94">
        <v>100</v>
      </c>
      <c r="H5083" s="79"/>
    </row>
    <row r="5084" spans="1:8" ht="31.5" outlineLevel="1">
      <c r="A5084" s="97" t="s">
        <v>411</v>
      </c>
      <c r="B5084" s="236" t="s">
        <v>730</v>
      </c>
      <c r="C5084" s="97"/>
      <c r="D5084" s="97"/>
      <c r="E5084" s="94"/>
      <c r="F5084" s="94"/>
      <c r="G5084" s="94"/>
      <c r="H5084" s="79"/>
    </row>
    <row r="5085" spans="1:8" ht="63" outlineLevel="1">
      <c r="A5085" s="98" t="s">
        <v>422</v>
      </c>
      <c r="B5085" s="99" t="s">
        <v>731</v>
      </c>
      <c r="C5085" s="97"/>
      <c r="D5085" s="97"/>
      <c r="E5085" s="94"/>
      <c r="F5085" s="94"/>
      <c r="G5085" s="94"/>
      <c r="H5085" s="79"/>
    </row>
    <row r="5086" spans="1:8" ht="31.5" outlineLevel="1">
      <c r="A5086" s="98" t="s">
        <v>732</v>
      </c>
      <c r="B5086" s="99" t="s">
        <v>733</v>
      </c>
      <c r="C5086" s="97" t="s">
        <v>7</v>
      </c>
      <c r="D5086" s="97" t="s">
        <v>6</v>
      </c>
      <c r="E5086" s="94"/>
      <c r="F5086" s="94"/>
      <c r="G5086" s="94">
        <v>100</v>
      </c>
      <c r="H5086" s="79"/>
    </row>
    <row r="5087" spans="1:8" outlineLevel="1">
      <c r="A5087" s="98" t="s">
        <v>734</v>
      </c>
      <c r="B5087" s="99" t="s">
        <v>735</v>
      </c>
      <c r="C5087" s="97" t="s">
        <v>3</v>
      </c>
      <c r="D5087" s="97" t="s">
        <v>7</v>
      </c>
      <c r="E5087" s="94"/>
      <c r="F5087" s="94"/>
      <c r="G5087" s="94">
        <v>100</v>
      </c>
      <c r="H5087" s="79"/>
    </row>
    <row r="5088" spans="1:8" outlineLevel="1">
      <c r="A5088" s="100">
        <v>2</v>
      </c>
      <c r="B5088" s="101" t="s">
        <v>440</v>
      </c>
      <c r="C5088" s="97"/>
      <c r="D5088" s="97"/>
      <c r="E5088" s="94"/>
      <c r="F5088" s="94"/>
      <c r="G5088" s="94"/>
      <c r="H5088" s="79"/>
    </row>
    <row r="5089" spans="1:8" ht="31.5" outlineLevel="1">
      <c r="A5089" s="98" t="s">
        <v>402</v>
      </c>
      <c r="B5089" s="99" t="s">
        <v>736</v>
      </c>
      <c r="C5089" s="97" t="s">
        <v>388</v>
      </c>
      <c r="D5089" s="97" t="s">
        <v>6</v>
      </c>
      <c r="E5089" s="94"/>
      <c r="F5089" s="94"/>
      <c r="G5089" s="94">
        <v>100</v>
      </c>
      <c r="H5089" s="79"/>
    </row>
    <row r="5090" spans="1:8" ht="63" outlineLevel="1">
      <c r="A5090" s="98" t="s">
        <v>403</v>
      </c>
      <c r="B5090" s="99" t="s">
        <v>641</v>
      </c>
      <c r="C5090" s="97"/>
      <c r="D5090" s="97"/>
      <c r="E5090" s="94"/>
      <c r="F5090" s="94"/>
      <c r="G5090" s="94"/>
      <c r="H5090" s="79"/>
    </row>
    <row r="5091" spans="1:8" ht="31.5" outlineLevel="1">
      <c r="A5091" s="98" t="s">
        <v>404</v>
      </c>
      <c r="B5091" s="99" t="s">
        <v>642</v>
      </c>
      <c r="C5091" s="97"/>
      <c r="D5091" s="97"/>
      <c r="E5091" s="94"/>
      <c r="F5091" s="94"/>
      <c r="G5091" s="94"/>
      <c r="H5091" s="79"/>
    </row>
    <row r="5092" spans="1:8" ht="47.25" outlineLevel="1">
      <c r="A5092" s="100">
        <v>3</v>
      </c>
      <c r="B5092" s="101" t="s">
        <v>313</v>
      </c>
      <c r="C5092" s="97"/>
      <c r="D5092" s="97"/>
      <c r="E5092" s="94"/>
      <c r="F5092" s="94"/>
      <c r="G5092" s="94"/>
      <c r="H5092" s="79"/>
    </row>
    <row r="5093" spans="1:8" ht="31.5" outlineLevel="1">
      <c r="A5093" s="98" t="s">
        <v>441</v>
      </c>
      <c r="B5093" s="99" t="s">
        <v>314</v>
      </c>
      <c r="C5093" s="97" t="s">
        <v>9</v>
      </c>
      <c r="D5093" s="97" t="s">
        <v>8</v>
      </c>
      <c r="E5093" s="94"/>
      <c r="F5093" s="94"/>
      <c r="G5093" s="94">
        <v>100</v>
      </c>
      <c r="H5093" s="79"/>
    </row>
    <row r="5094" spans="1:8" outlineLevel="1">
      <c r="A5094" s="98" t="s">
        <v>359</v>
      </c>
      <c r="B5094" s="99" t="s">
        <v>315</v>
      </c>
      <c r="C5094" s="97" t="s">
        <v>9</v>
      </c>
      <c r="D5094" s="97" t="s">
        <v>10</v>
      </c>
      <c r="E5094" s="94"/>
      <c r="F5094" s="94"/>
      <c r="G5094" s="94">
        <v>100</v>
      </c>
      <c r="H5094" s="79"/>
    </row>
    <row r="5095" spans="1:8" outlineLevel="1">
      <c r="A5095" s="98" t="s">
        <v>361</v>
      </c>
      <c r="B5095" s="99" t="s">
        <v>316</v>
      </c>
      <c r="C5095" s="97" t="s">
        <v>10</v>
      </c>
      <c r="D5095" s="97" t="s">
        <v>11</v>
      </c>
      <c r="E5095" s="94"/>
      <c r="F5095" s="94"/>
      <c r="G5095" s="94">
        <v>100</v>
      </c>
      <c r="H5095" s="79"/>
    </row>
    <row r="5096" spans="1:8" outlineLevel="1">
      <c r="A5096" s="98" t="s">
        <v>317</v>
      </c>
      <c r="B5096" s="99" t="s">
        <v>318</v>
      </c>
      <c r="C5096" s="97" t="s">
        <v>11</v>
      </c>
      <c r="D5096" s="97" t="s">
        <v>12</v>
      </c>
      <c r="E5096" s="94"/>
      <c r="F5096" s="94"/>
      <c r="G5096" s="94">
        <v>100</v>
      </c>
      <c r="H5096" s="79"/>
    </row>
    <row r="5097" spans="1:8" outlineLevel="1">
      <c r="A5097" s="98" t="s">
        <v>319</v>
      </c>
      <c r="B5097" s="99" t="s">
        <v>320</v>
      </c>
      <c r="C5097" s="97" t="s">
        <v>12</v>
      </c>
      <c r="D5097" s="97" t="s">
        <v>13</v>
      </c>
      <c r="E5097" s="94"/>
      <c r="F5097" s="94"/>
      <c r="G5097" s="94">
        <v>100</v>
      </c>
      <c r="H5097" s="79"/>
    </row>
    <row r="5098" spans="1:8" outlineLevel="1">
      <c r="A5098" s="100">
        <v>4</v>
      </c>
      <c r="B5098" s="101" t="s">
        <v>623</v>
      </c>
      <c r="C5098" s="97"/>
      <c r="D5098" s="97"/>
      <c r="E5098" s="94"/>
      <c r="F5098" s="94"/>
      <c r="G5098" s="94"/>
      <c r="H5098" s="79"/>
    </row>
    <row r="5099" spans="1:8" ht="31.5" outlineLevel="1">
      <c r="A5099" s="97" t="s">
        <v>406</v>
      </c>
      <c r="B5099" s="236" t="s">
        <v>321</v>
      </c>
      <c r="C5099" s="97" t="s">
        <v>13</v>
      </c>
      <c r="D5099" s="97" t="s">
        <v>13</v>
      </c>
      <c r="E5099" s="94"/>
      <c r="F5099" s="94"/>
      <c r="G5099" s="94">
        <v>100</v>
      </c>
      <c r="H5099" s="79"/>
    </row>
    <row r="5100" spans="1:8" ht="63" outlineLevel="1">
      <c r="A5100" s="97" t="s">
        <v>407</v>
      </c>
      <c r="B5100" s="236" t="s">
        <v>621</v>
      </c>
      <c r="C5100" s="97" t="s">
        <v>13</v>
      </c>
      <c r="D5100" s="97" t="s">
        <v>14</v>
      </c>
      <c r="E5100" s="94"/>
      <c r="F5100" s="94"/>
      <c r="G5100" s="94">
        <v>100</v>
      </c>
      <c r="H5100" s="79"/>
    </row>
    <row r="5101" spans="1:8" ht="31.5" outlineLevel="1">
      <c r="A5101" s="97" t="s">
        <v>408</v>
      </c>
      <c r="B5101" s="236" t="s">
        <v>764</v>
      </c>
      <c r="C5101" s="97" t="s">
        <v>13</v>
      </c>
      <c r="D5101" s="97" t="s">
        <v>14</v>
      </c>
      <c r="E5101" s="94"/>
      <c r="F5101" s="94"/>
      <c r="G5101" s="94">
        <v>100</v>
      </c>
      <c r="H5101" s="79"/>
    </row>
    <row r="5102" spans="1:8" ht="31.5" outlineLevel="1">
      <c r="A5102" s="97" t="s">
        <v>222</v>
      </c>
      <c r="B5102" s="236" t="s">
        <v>765</v>
      </c>
      <c r="C5102" s="97" t="s">
        <v>14</v>
      </c>
      <c r="D5102" s="97" t="s">
        <v>15</v>
      </c>
      <c r="E5102" s="94"/>
      <c r="F5102" s="94"/>
      <c r="G5102" s="94">
        <v>100</v>
      </c>
      <c r="H5102" s="79"/>
    </row>
    <row r="5103" spans="1:8" outlineLevel="1">
      <c r="A5103" s="263"/>
      <c r="B5103" s="264"/>
      <c r="C5103" s="263"/>
      <c r="D5103" s="263"/>
      <c r="E5103" s="263"/>
      <c r="F5103" s="263"/>
      <c r="G5103" s="265" t="s">
        <v>1024</v>
      </c>
      <c r="H5103" s="11"/>
    </row>
    <row r="5104" spans="1:8" outlineLevel="1">
      <c r="H5104" s="154" t="s">
        <v>378</v>
      </c>
    </row>
    <row r="5105" spans="1:8" outlineLevel="1">
      <c r="H5105" s="154" t="s">
        <v>709</v>
      </c>
    </row>
    <row r="5106" spans="1:8" outlineLevel="1">
      <c r="H5106" s="154" t="s">
        <v>266</v>
      </c>
    </row>
    <row r="5107" spans="1:8" outlineLevel="1">
      <c r="H5107" s="154"/>
    </row>
    <row r="5108" spans="1:8" outlineLevel="1">
      <c r="A5108" s="742" t="s">
        <v>628</v>
      </c>
      <c r="B5108" s="742"/>
      <c r="C5108" s="742"/>
      <c r="D5108" s="742"/>
      <c r="E5108" s="742"/>
      <c r="F5108" s="742"/>
      <c r="G5108" s="742"/>
      <c r="H5108" s="742"/>
    </row>
    <row r="5109" spans="1:8" outlineLevel="1">
      <c r="A5109" s="742" t="s">
        <v>455</v>
      </c>
      <c r="B5109" s="742"/>
      <c r="C5109" s="742"/>
      <c r="D5109" s="742"/>
      <c r="E5109" s="742"/>
      <c r="F5109" s="742"/>
      <c r="G5109" s="742"/>
      <c r="H5109" s="742"/>
    </row>
    <row r="5110" spans="1:8" outlineLevel="1">
      <c r="H5110" s="154" t="s">
        <v>322</v>
      </c>
    </row>
    <row r="5111" spans="1:8" outlineLevel="1">
      <c r="H5111" s="154" t="s">
        <v>323</v>
      </c>
    </row>
    <row r="5112" spans="1:8" outlineLevel="1">
      <c r="H5112" s="154" t="s">
        <v>324</v>
      </c>
    </row>
    <row r="5113" spans="1:8" outlineLevel="1">
      <c r="H5113" s="230" t="s">
        <v>325</v>
      </c>
    </row>
    <row r="5114" spans="1:8" outlineLevel="1">
      <c r="H5114" s="154" t="s">
        <v>2331</v>
      </c>
    </row>
    <row r="5115" spans="1:8" outlineLevel="1">
      <c r="H5115" s="154" t="s">
        <v>261</v>
      </c>
    </row>
    <row r="5116" spans="1:8" outlineLevel="1">
      <c r="A5116" s="86"/>
    </row>
    <row r="5117" spans="1:8" ht="47.25" customHeight="1" outlineLevel="1">
      <c r="A5117" s="762" t="s">
        <v>1248</v>
      </c>
      <c r="B5117" s="763"/>
      <c r="C5117" s="763"/>
      <c r="D5117" s="763"/>
      <c r="E5117" s="763"/>
      <c r="F5117" s="763"/>
      <c r="G5117" s="763"/>
      <c r="H5117" s="763"/>
    </row>
    <row r="5118" spans="1:8" outlineLevel="1">
      <c r="A5118" s="748"/>
      <c r="B5118" s="748"/>
      <c r="C5118" s="665"/>
      <c r="D5118" s="665"/>
      <c r="E5118" s="665"/>
      <c r="F5118" s="665"/>
      <c r="G5118" s="665"/>
      <c r="H5118" s="665"/>
    </row>
    <row r="5119" spans="1:8" outlineLevel="1">
      <c r="A5119" s="746" t="s">
        <v>2332</v>
      </c>
      <c r="B5119" s="746"/>
      <c r="C5119" s="746"/>
      <c r="D5119" s="746"/>
      <c r="E5119" s="746"/>
      <c r="F5119" s="746"/>
      <c r="G5119" s="746"/>
      <c r="H5119" s="746"/>
    </row>
    <row r="5120" spans="1:8" ht="16.5" outlineLevel="1" thickBot="1">
      <c r="A5120" s="87"/>
      <c r="B5120" s="666"/>
      <c r="C5120" s="231"/>
      <c r="D5120" s="231"/>
      <c r="E5120" s="231"/>
      <c r="F5120" s="231"/>
      <c r="G5120" s="231"/>
      <c r="H5120" s="231"/>
    </row>
    <row r="5121" spans="1:8" ht="15.75" customHeight="1" outlineLevel="1">
      <c r="A5121" s="750" t="s">
        <v>397</v>
      </c>
      <c r="B5121" s="753" t="s">
        <v>649</v>
      </c>
      <c r="C5121" s="756" t="s">
        <v>719</v>
      </c>
      <c r="D5121" s="756"/>
      <c r="E5121" s="756"/>
      <c r="F5121" s="756"/>
      <c r="G5121" s="757" t="s">
        <v>629</v>
      </c>
      <c r="H5121" s="759" t="s">
        <v>630</v>
      </c>
    </row>
    <row r="5122" spans="1:8" outlineLevel="1">
      <c r="A5122" s="751"/>
      <c r="B5122" s="754"/>
      <c r="C5122" s="704"/>
      <c r="D5122" s="704"/>
      <c r="E5122" s="704"/>
      <c r="F5122" s="704"/>
      <c r="G5122" s="703"/>
      <c r="H5122" s="760"/>
    </row>
    <row r="5123" spans="1:8" ht="32.25" outlineLevel="1" thickBot="1">
      <c r="A5123" s="752"/>
      <c r="B5123" s="755"/>
      <c r="C5123" s="88" t="s">
        <v>631</v>
      </c>
      <c r="D5123" s="88" t="s">
        <v>632</v>
      </c>
      <c r="E5123" s="88" t="s">
        <v>631</v>
      </c>
      <c r="F5123" s="88" t="s">
        <v>632</v>
      </c>
      <c r="G5123" s="758"/>
      <c r="H5123" s="761"/>
    </row>
    <row r="5124" spans="1:8" outlineLevel="1">
      <c r="A5124" s="89">
        <v>1</v>
      </c>
      <c r="B5124" s="604">
        <v>2</v>
      </c>
      <c r="C5124" s="90">
        <v>3</v>
      </c>
      <c r="D5124" s="90">
        <v>4</v>
      </c>
      <c r="E5124" s="90"/>
      <c r="F5124" s="90"/>
      <c r="G5124" s="91">
        <v>5</v>
      </c>
      <c r="H5124" s="604">
        <v>6</v>
      </c>
    </row>
    <row r="5125" spans="1:8" outlineLevel="1">
      <c r="A5125" s="89">
        <v>1</v>
      </c>
      <c r="B5125" s="92" t="s">
        <v>598</v>
      </c>
      <c r="C5125" s="90"/>
      <c r="D5125" s="90"/>
      <c r="E5125" s="94"/>
      <c r="F5125" s="94"/>
      <c r="G5125" s="95"/>
      <c r="H5125" s="663"/>
    </row>
    <row r="5126" spans="1:8" outlineLevel="1">
      <c r="A5126" s="96" t="s">
        <v>399</v>
      </c>
      <c r="B5126" s="237" t="s">
        <v>599</v>
      </c>
      <c r="C5126" s="97" t="s">
        <v>129</v>
      </c>
      <c r="D5126" s="97" t="s">
        <v>571</v>
      </c>
      <c r="E5126" s="94"/>
      <c r="F5126" s="94"/>
      <c r="G5126" s="94"/>
      <c r="H5126" s="79"/>
    </row>
    <row r="5127" spans="1:8" outlineLevel="1">
      <c r="A5127" s="97" t="s">
        <v>400</v>
      </c>
      <c r="B5127" s="236" t="s">
        <v>329</v>
      </c>
      <c r="C5127" s="97" t="s">
        <v>572</v>
      </c>
      <c r="D5127" s="97" t="s">
        <v>573</v>
      </c>
      <c r="E5127" s="94"/>
      <c r="F5127" s="94"/>
      <c r="G5127" s="94"/>
      <c r="H5127" s="79"/>
    </row>
    <row r="5128" spans="1:8" ht="31.5" outlineLevel="1">
      <c r="A5128" s="97" t="s">
        <v>411</v>
      </c>
      <c r="B5128" s="236" t="s">
        <v>730</v>
      </c>
      <c r="C5128" s="97" t="s">
        <v>681</v>
      </c>
      <c r="D5128" s="97" t="s">
        <v>1162</v>
      </c>
      <c r="E5128" s="94"/>
      <c r="F5128" s="94"/>
      <c r="G5128" s="94"/>
      <c r="H5128" s="79"/>
    </row>
    <row r="5129" spans="1:8" ht="63" outlineLevel="1">
      <c r="A5129" s="98" t="s">
        <v>422</v>
      </c>
      <c r="B5129" s="99" t="s">
        <v>731</v>
      </c>
      <c r="C5129" s="97" t="s">
        <v>792</v>
      </c>
      <c r="D5129" s="97" t="s">
        <v>130</v>
      </c>
      <c r="E5129" s="94"/>
      <c r="F5129" s="94"/>
      <c r="G5129" s="94"/>
      <c r="H5129" s="79"/>
    </row>
    <row r="5130" spans="1:8" ht="31.5" outlineLevel="1">
      <c r="A5130" s="98" t="s">
        <v>732</v>
      </c>
      <c r="B5130" s="99" t="s">
        <v>733</v>
      </c>
      <c r="C5130" s="97" t="s">
        <v>46</v>
      </c>
      <c r="D5130" s="97" t="s">
        <v>45</v>
      </c>
      <c r="E5130" s="94"/>
      <c r="F5130" s="94"/>
      <c r="G5130" s="94"/>
      <c r="H5130" s="79"/>
    </row>
    <row r="5131" spans="1:8" outlineLevel="1">
      <c r="A5131" s="98" t="s">
        <v>734</v>
      </c>
      <c r="B5131" s="99" t="s">
        <v>735</v>
      </c>
      <c r="C5131" s="97" t="s">
        <v>2097</v>
      </c>
      <c r="D5131" s="97" t="s">
        <v>46</v>
      </c>
      <c r="E5131" s="94"/>
      <c r="F5131" s="94"/>
      <c r="G5131" s="94"/>
      <c r="H5131" s="79"/>
    </row>
    <row r="5132" spans="1:8" outlineLevel="1">
      <c r="A5132" s="100">
        <v>2</v>
      </c>
      <c r="B5132" s="101" t="s">
        <v>440</v>
      </c>
      <c r="C5132" s="97"/>
      <c r="D5132" s="97"/>
      <c r="E5132" s="94"/>
      <c r="F5132" s="94"/>
      <c r="G5132" s="94"/>
      <c r="H5132" s="79"/>
    </row>
    <row r="5133" spans="1:8" ht="31.5" outlineLevel="1">
      <c r="A5133" s="98" t="s">
        <v>402</v>
      </c>
      <c r="B5133" s="99" t="s">
        <v>736</v>
      </c>
      <c r="C5133" s="97" t="s">
        <v>46</v>
      </c>
      <c r="D5133" s="97" t="s">
        <v>45</v>
      </c>
      <c r="E5133" s="94"/>
      <c r="F5133" s="94"/>
      <c r="G5133" s="94"/>
      <c r="H5133" s="79"/>
    </row>
    <row r="5134" spans="1:8" ht="63" outlineLevel="1">
      <c r="A5134" s="98" t="s">
        <v>403</v>
      </c>
      <c r="B5134" s="99" t="s">
        <v>641</v>
      </c>
      <c r="C5134" s="97" t="s">
        <v>46</v>
      </c>
      <c r="D5134" s="97" t="s">
        <v>47</v>
      </c>
      <c r="E5134" s="94"/>
      <c r="F5134" s="94"/>
      <c r="G5134" s="94"/>
      <c r="H5134" s="79"/>
    </row>
    <row r="5135" spans="1:8" ht="31.5" outlineLevel="1">
      <c r="A5135" s="98" t="s">
        <v>404</v>
      </c>
      <c r="B5135" s="99" t="s">
        <v>642</v>
      </c>
      <c r="C5135" s="97" t="s">
        <v>47</v>
      </c>
      <c r="D5135" s="97" t="s">
        <v>48</v>
      </c>
      <c r="E5135" s="94"/>
      <c r="F5135" s="94"/>
      <c r="G5135" s="94"/>
      <c r="H5135" s="79"/>
    </row>
    <row r="5136" spans="1:8" ht="47.25" outlineLevel="1">
      <c r="A5136" s="100">
        <v>3</v>
      </c>
      <c r="B5136" s="101" t="s">
        <v>313</v>
      </c>
      <c r="C5136" s="97"/>
      <c r="D5136" s="97"/>
      <c r="E5136" s="94"/>
      <c r="F5136" s="94"/>
      <c r="G5136" s="94"/>
      <c r="H5136" s="79"/>
    </row>
    <row r="5137" spans="1:8" ht="31.5" outlineLevel="1">
      <c r="A5137" s="98" t="s">
        <v>441</v>
      </c>
      <c r="B5137" s="99" t="s">
        <v>314</v>
      </c>
      <c r="C5137" s="97" t="s">
        <v>48</v>
      </c>
      <c r="D5137" s="97" t="s">
        <v>47</v>
      </c>
      <c r="E5137" s="94"/>
      <c r="F5137" s="94"/>
      <c r="G5137" s="94"/>
      <c r="H5137" s="79"/>
    </row>
    <row r="5138" spans="1:8" outlineLevel="1">
      <c r="A5138" s="98" t="s">
        <v>359</v>
      </c>
      <c r="B5138" s="99" t="s">
        <v>315</v>
      </c>
      <c r="C5138" s="97" t="s">
        <v>48</v>
      </c>
      <c r="D5138" s="97" t="s">
        <v>49</v>
      </c>
      <c r="E5138" s="94"/>
      <c r="F5138" s="94"/>
      <c r="G5138" s="94"/>
      <c r="H5138" s="79"/>
    </row>
    <row r="5139" spans="1:8" outlineLevel="1">
      <c r="A5139" s="98" t="s">
        <v>361</v>
      </c>
      <c r="B5139" s="99" t="s">
        <v>316</v>
      </c>
      <c r="C5139" s="97" t="s">
        <v>49</v>
      </c>
      <c r="D5139" s="97" t="s">
        <v>50</v>
      </c>
      <c r="E5139" s="94"/>
      <c r="F5139" s="94"/>
      <c r="G5139" s="94"/>
      <c r="H5139" s="79"/>
    </row>
    <row r="5140" spans="1:8" outlineLevel="1">
      <c r="A5140" s="98" t="s">
        <v>317</v>
      </c>
      <c r="B5140" s="99" t="s">
        <v>318</v>
      </c>
      <c r="C5140" s="97" t="s">
        <v>50</v>
      </c>
      <c r="D5140" s="97" t="s">
        <v>51</v>
      </c>
      <c r="E5140" s="94"/>
      <c r="F5140" s="94"/>
      <c r="G5140" s="94"/>
      <c r="H5140" s="79"/>
    </row>
    <row r="5141" spans="1:8" outlineLevel="1">
      <c r="A5141" s="98" t="s">
        <v>319</v>
      </c>
      <c r="B5141" s="99" t="s">
        <v>320</v>
      </c>
      <c r="C5141" s="97" t="s">
        <v>51</v>
      </c>
      <c r="D5141" s="97" t="s">
        <v>52</v>
      </c>
      <c r="E5141" s="94"/>
      <c r="F5141" s="94"/>
      <c r="G5141" s="94"/>
      <c r="H5141" s="79"/>
    </row>
    <row r="5142" spans="1:8" outlineLevel="1">
      <c r="A5142" s="100">
        <v>4</v>
      </c>
      <c r="B5142" s="101" t="s">
        <v>623</v>
      </c>
      <c r="C5142" s="97"/>
      <c r="D5142" s="97"/>
      <c r="E5142" s="94"/>
      <c r="F5142" s="94"/>
      <c r="G5142" s="94"/>
      <c r="H5142" s="79"/>
    </row>
    <row r="5143" spans="1:8" ht="31.5" outlineLevel="1">
      <c r="A5143" s="97" t="s">
        <v>406</v>
      </c>
      <c r="B5143" s="236" t="s">
        <v>321</v>
      </c>
      <c r="C5143" s="97" t="s">
        <v>52</v>
      </c>
      <c r="D5143" s="97" t="s">
        <v>52</v>
      </c>
      <c r="E5143" s="94"/>
      <c r="F5143" s="94"/>
      <c r="G5143" s="94"/>
      <c r="H5143" s="79"/>
    </row>
    <row r="5144" spans="1:8" ht="63" outlineLevel="1">
      <c r="A5144" s="97" t="s">
        <v>407</v>
      </c>
      <c r="B5144" s="236" t="s">
        <v>621</v>
      </c>
      <c r="C5144" s="97" t="s">
        <v>52</v>
      </c>
      <c r="D5144" s="97" t="s">
        <v>53</v>
      </c>
      <c r="E5144" s="94"/>
      <c r="F5144" s="94"/>
      <c r="G5144" s="94"/>
      <c r="H5144" s="79"/>
    </row>
    <row r="5145" spans="1:8" ht="31.5" outlineLevel="1">
      <c r="A5145" s="97" t="s">
        <v>408</v>
      </c>
      <c r="B5145" s="236" t="s">
        <v>764</v>
      </c>
      <c r="C5145" s="97" t="s">
        <v>52</v>
      </c>
      <c r="D5145" s="97" t="s">
        <v>53</v>
      </c>
      <c r="E5145" s="94"/>
      <c r="F5145" s="94"/>
      <c r="G5145" s="94"/>
      <c r="H5145" s="79"/>
    </row>
    <row r="5146" spans="1:8" ht="31.5" outlineLevel="1">
      <c r="A5146" s="97" t="s">
        <v>222</v>
      </c>
      <c r="B5146" s="236" t="s">
        <v>765</v>
      </c>
      <c r="C5146" s="97" t="s">
        <v>53</v>
      </c>
      <c r="D5146" s="97" t="s">
        <v>54</v>
      </c>
      <c r="E5146" s="94"/>
      <c r="F5146" s="94"/>
      <c r="G5146" s="94"/>
      <c r="H5146" s="79"/>
    </row>
    <row r="5147" spans="1:8" outlineLevel="1">
      <c r="G5147" s="154" t="s">
        <v>1025</v>
      </c>
      <c r="H5147" s="154" t="s">
        <v>378</v>
      </c>
    </row>
    <row r="5148" spans="1:8" outlineLevel="1">
      <c r="H5148" s="154" t="s">
        <v>709</v>
      </c>
    </row>
    <row r="5149" spans="1:8" outlineLevel="1">
      <c r="H5149" s="154" t="s">
        <v>266</v>
      </c>
    </row>
    <row r="5150" spans="1:8" outlineLevel="1">
      <c r="H5150" s="154"/>
    </row>
    <row r="5151" spans="1:8" outlineLevel="1">
      <c r="A5151" s="742" t="s">
        <v>628</v>
      </c>
      <c r="B5151" s="742"/>
      <c r="C5151" s="742"/>
      <c r="D5151" s="742"/>
      <c r="E5151" s="742"/>
      <c r="F5151" s="742"/>
      <c r="G5151" s="742"/>
      <c r="H5151" s="742"/>
    </row>
    <row r="5152" spans="1:8" outlineLevel="1">
      <c r="A5152" s="742" t="s">
        <v>455</v>
      </c>
      <c r="B5152" s="742"/>
      <c r="C5152" s="742"/>
      <c r="D5152" s="742"/>
      <c r="E5152" s="742"/>
      <c r="F5152" s="742"/>
      <c r="G5152" s="742"/>
      <c r="H5152" s="742"/>
    </row>
    <row r="5153" spans="1:8" outlineLevel="1">
      <c r="H5153" s="154" t="s">
        <v>322</v>
      </c>
    </row>
    <row r="5154" spans="1:8" outlineLevel="1">
      <c r="H5154" s="154" t="s">
        <v>323</v>
      </c>
    </row>
    <row r="5155" spans="1:8" outlineLevel="1">
      <c r="H5155" s="154" t="s">
        <v>324</v>
      </c>
    </row>
    <row r="5156" spans="1:8" outlineLevel="1">
      <c r="H5156" s="230" t="s">
        <v>325</v>
      </c>
    </row>
    <row r="5157" spans="1:8" outlineLevel="1">
      <c r="H5157" s="154" t="s">
        <v>2331</v>
      </c>
    </row>
    <row r="5158" spans="1:8" outlineLevel="1">
      <c r="H5158" s="154" t="s">
        <v>261</v>
      </c>
    </row>
    <row r="5159" spans="1:8" ht="31.5" customHeight="1" outlineLevel="1">
      <c r="A5159" s="762" t="s">
        <v>1249</v>
      </c>
      <c r="B5159" s="763"/>
      <c r="C5159" s="763"/>
      <c r="D5159" s="763"/>
      <c r="E5159" s="763"/>
      <c r="F5159" s="763"/>
      <c r="G5159" s="763"/>
      <c r="H5159" s="763"/>
    </row>
    <row r="5160" spans="1:8" outlineLevel="1">
      <c r="A5160" s="745"/>
      <c r="B5160" s="745"/>
      <c r="C5160" s="745"/>
      <c r="D5160" s="745"/>
      <c r="E5160" s="745"/>
      <c r="F5160" s="745"/>
      <c r="G5160" s="745"/>
      <c r="H5160" s="745"/>
    </row>
    <row r="5161" spans="1:8" outlineLevel="1">
      <c r="A5161" s="746" t="s">
        <v>2332</v>
      </c>
      <c r="B5161" s="746"/>
      <c r="C5161" s="746"/>
      <c r="D5161" s="746"/>
      <c r="E5161" s="746"/>
      <c r="F5161" s="746"/>
      <c r="G5161" s="746"/>
      <c r="H5161" s="746"/>
    </row>
    <row r="5162" spans="1:8" ht="16.5" outlineLevel="1" thickBot="1">
      <c r="A5162" s="87"/>
      <c r="B5162" s="666"/>
      <c r="C5162" s="231"/>
      <c r="D5162" s="231"/>
      <c r="E5162" s="231"/>
      <c r="F5162" s="231"/>
      <c r="G5162" s="231"/>
      <c r="H5162" s="231"/>
    </row>
    <row r="5163" spans="1:8" ht="15.75" customHeight="1" outlineLevel="1">
      <c r="A5163" s="750" t="s">
        <v>397</v>
      </c>
      <c r="B5163" s="753" t="s">
        <v>649</v>
      </c>
      <c r="C5163" s="756" t="s">
        <v>719</v>
      </c>
      <c r="D5163" s="756"/>
      <c r="E5163" s="756"/>
      <c r="F5163" s="756"/>
      <c r="G5163" s="757" t="s">
        <v>629</v>
      </c>
      <c r="H5163" s="759" t="s">
        <v>630</v>
      </c>
    </row>
    <row r="5164" spans="1:8" outlineLevel="1">
      <c r="A5164" s="751"/>
      <c r="B5164" s="754"/>
      <c r="C5164" s="704"/>
      <c r="D5164" s="704"/>
      <c r="E5164" s="704"/>
      <c r="F5164" s="704"/>
      <c r="G5164" s="703"/>
      <c r="H5164" s="760"/>
    </row>
    <row r="5165" spans="1:8" ht="32.25" outlineLevel="1" thickBot="1">
      <c r="A5165" s="752"/>
      <c r="B5165" s="755"/>
      <c r="C5165" s="88" t="s">
        <v>631</v>
      </c>
      <c r="D5165" s="88" t="s">
        <v>632</v>
      </c>
      <c r="E5165" s="88" t="s">
        <v>631</v>
      </c>
      <c r="F5165" s="88" t="s">
        <v>632</v>
      </c>
      <c r="G5165" s="758"/>
      <c r="H5165" s="761"/>
    </row>
    <row r="5166" spans="1:8" outlineLevel="1">
      <c r="A5166" s="89">
        <v>1</v>
      </c>
      <c r="B5166" s="604">
        <v>2</v>
      </c>
      <c r="C5166" s="90">
        <v>3</v>
      </c>
      <c r="D5166" s="90">
        <v>4</v>
      </c>
      <c r="E5166" s="90"/>
      <c r="F5166" s="90"/>
      <c r="G5166" s="91">
        <v>5</v>
      </c>
      <c r="H5166" s="604">
        <v>6</v>
      </c>
    </row>
    <row r="5167" spans="1:8" outlineLevel="1">
      <c r="A5167" s="89">
        <v>1</v>
      </c>
      <c r="B5167" s="92" t="s">
        <v>598</v>
      </c>
      <c r="C5167" s="90"/>
      <c r="D5167" s="90"/>
      <c r="E5167" s="94"/>
      <c r="F5167" s="94"/>
      <c r="G5167" s="95"/>
      <c r="H5167" s="663"/>
    </row>
    <row r="5168" spans="1:8" outlineLevel="1">
      <c r="A5168" s="96" t="s">
        <v>399</v>
      </c>
      <c r="B5168" s="237" t="s">
        <v>599</v>
      </c>
      <c r="C5168" s="97" t="s">
        <v>129</v>
      </c>
      <c r="D5168" s="97" t="s">
        <v>571</v>
      </c>
      <c r="E5168" s="94"/>
      <c r="F5168" s="94"/>
      <c r="G5168" s="94"/>
      <c r="H5168" s="79"/>
    </row>
    <row r="5169" spans="1:8" outlineLevel="1">
      <c r="A5169" s="97" t="s">
        <v>400</v>
      </c>
      <c r="B5169" s="236" t="s">
        <v>329</v>
      </c>
      <c r="C5169" s="97" t="s">
        <v>572</v>
      </c>
      <c r="D5169" s="97" t="s">
        <v>573</v>
      </c>
      <c r="E5169" s="94"/>
      <c r="F5169" s="94"/>
      <c r="G5169" s="94"/>
      <c r="H5169" s="79"/>
    </row>
    <row r="5170" spans="1:8" ht="31.5" outlineLevel="1">
      <c r="A5170" s="97" t="s">
        <v>411</v>
      </c>
      <c r="B5170" s="236" t="s">
        <v>730</v>
      </c>
      <c r="C5170" s="97" t="s">
        <v>681</v>
      </c>
      <c r="D5170" s="97" t="s">
        <v>1162</v>
      </c>
      <c r="E5170" s="94"/>
      <c r="F5170" s="94"/>
      <c r="G5170" s="94"/>
      <c r="H5170" s="79"/>
    </row>
    <row r="5171" spans="1:8" ht="63" outlineLevel="1">
      <c r="A5171" s="98" t="s">
        <v>422</v>
      </c>
      <c r="B5171" s="99" t="s">
        <v>731</v>
      </c>
      <c r="C5171" s="97" t="s">
        <v>792</v>
      </c>
      <c r="D5171" s="97" t="s">
        <v>130</v>
      </c>
      <c r="E5171" s="94"/>
      <c r="F5171" s="94"/>
      <c r="G5171" s="94"/>
      <c r="H5171" s="79"/>
    </row>
    <row r="5172" spans="1:8" ht="31.5" outlineLevel="1">
      <c r="A5172" s="98" t="s">
        <v>732</v>
      </c>
      <c r="B5172" s="99" t="s">
        <v>733</v>
      </c>
      <c r="C5172" s="97" t="s">
        <v>46</v>
      </c>
      <c r="D5172" s="97" t="s">
        <v>45</v>
      </c>
      <c r="E5172" s="94"/>
      <c r="F5172" s="94"/>
      <c r="G5172" s="94"/>
      <c r="H5172" s="79"/>
    </row>
    <row r="5173" spans="1:8" outlineLevel="1">
      <c r="A5173" s="98" t="s">
        <v>734</v>
      </c>
      <c r="B5173" s="99" t="s">
        <v>735</v>
      </c>
      <c r="C5173" s="97" t="s">
        <v>2097</v>
      </c>
      <c r="D5173" s="97" t="s">
        <v>46</v>
      </c>
      <c r="E5173" s="94"/>
      <c r="F5173" s="94"/>
      <c r="G5173" s="94"/>
      <c r="H5173" s="79"/>
    </row>
    <row r="5174" spans="1:8" outlineLevel="1">
      <c r="A5174" s="100">
        <v>2</v>
      </c>
      <c r="B5174" s="101" t="s">
        <v>440</v>
      </c>
      <c r="C5174" s="97"/>
      <c r="D5174" s="97"/>
      <c r="E5174" s="94"/>
      <c r="F5174" s="94"/>
      <c r="G5174" s="94"/>
      <c r="H5174" s="79"/>
    </row>
    <row r="5175" spans="1:8" ht="31.5" outlineLevel="1">
      <c r="A5175" s="98" t="s">
        <v>402</v>
      </c>
      <c r="B5175" s="99" t="s">
        <v>736</v>
      </c>
      <c r="C5175" s="97" t="s">
        <v>46</v>
      </c>
      <c r="D5175" s="97" t="s">
        <v>45</v>
      </c>
      <c r="E5175" s="94"/>
      <c r="F5175" s="94"/>
      <c r="G5175" s="94"/>
      <c r="H5175" s="79"/>
    </row>
    <row r="5176" spans="1:8" ht="63" outlineLevel="1">
      <c r="A5176" s="98" t="s">
        <v>403</v>
      </c>
      <c r="B5176" s="99" t="s">
        <v>641</v>
      </c>
      <c r="C5176" s="97" t="s">
        <v>46</v>
      </c>
      <c r="D5176" s="97" t="s">
        <v>47</v>
      </c>
      <c r="E5176" s="94"/>
      <c r="F5176" s="94"/>
      <c r="G5176" s="94"/>
      <c r="H5176" s="79"/>
    </row>
    <row r="5177" spans="1:8" ht="31.5" outlineLevel="1">
      <c r="A5177" s="98" t="s">
        <v>404</v>
      </c>
      <c r="B5177" s="99" t="s">
        <v>642</v>
      </c>
      <c r="C5177" s="97" t="s">
        <v>47</v>
      </c>
      <c r="D5177" s="97" t="s">
        <v>48</v>
      </c>
      <c r="E5177" s="94"/>
      <c r="F5177" s="94"/>
      <c r="G5177" s="94"/>
      <c r="H5177" s="79"/>
    </row>
    <row r="5178" spans="1:8" ht="47.25" outlineLevel="1">
      <c r="A5178" s="100">
        <v>3</v>
      </c>
      <c r="B5178" s="101" t="s">
        <v>313</v>
      </c>
      <c r="C5178" s="97"/>
      <c r="D5178" s="97"/>
      <c r="E5178" s="94"/>
      <c r="F5178" s="94"/>
      <c r="G5178" s="94"/>
      <c r="H5178" s="79"/>
    </row>
    <row r="5179" spans="1:8" ht="31.5" outlineLevel="1">
      <c r="A5179" s="98" t="s">
        <v>441</v>
      </c>
      <c r="B5179" s="99" t="s">
        <v>314</v>
      </c>
      <c r="C5179" s="97" t="s">
        <v>48</v>
      </c>
      <c r="D5179" s="97" t="s">
        <v>47</v>
      </c>
      <c r="E5179" s="94"/>
      <c r="F5179" s="94"/>
      <c r="G5179" s="94"/>
      <c r="H5179" s="79"/>
    </row>
    <row r="5180" spans="1:8" outlineLevel="1">
      <c r="A5180" s="98" t="s">
        <v>359</v>
      </c>
      <c r="B5180" s="99" t="s">
        <v>315</v>
      </c>
      <c r="C5180" s="97" t="s">
        <v>48</v>
      </c>
      <c r="D5180" s="97" t="s">
        <v>49</v>
      </c>
      <c r="E5180" s="94"/>
      <c r="F5180" s="94"/>
      <c r="G5180" s="94"/>
      <c r="H5180" s="79"/>
    </row>
    <row r="5181" spans="1:8" outlineLevel="1">
      <c r="A5181" s="98" t="s">
        <v>361</v>
      </c>
      <c r="B5181" s="99" t="s">
        <v>316</v>
      </c>
      <c r="C5181" s="97" t="s">
        <v>49</v>
      </c>
      <c r="D5181" s="97" t="s">
        <v>50</v>
      </c>
      <c r="E5181" s="94"/>
      <c r="F5181" s="94"/>
      <c r="G5181" s="94"/>
      <c r="H5181" s="79"/>
    </row>
    <row r="5182" spans="1:8" outlineLevel="1">
      <c r="A5182" s="98" t="s">
        <v>317</v>
      </c>
      <c r="B5182" s="99" t="s">
        <v>318</v>
      </c>
      <c r="C5182" s="97" t="s">
        <v>50</v>
      </c>
      <c r="D5182" s="97" t="s">
        <v>51</v>
      </c>
      <c r="E5182" s="94"/>
      <c r="F5182" s="94"/>
      <c r="G5182" s="94"/>
      <c r="H5182" s="79"/>
    </row>
    <row r="5183" spans="1:8" outlineLevel="1">
      <c r="A5183" s="98" t="s">
        <v>319</v>
      </c>
      <c r="B5183" s="99" t="s">
        <v>320</v>
      </c>
      <c r="C5183" s="97" t="s">
        <v>51</v>
      </c>
      <c r="D5183" s="97" t="s">
        <v>52</v>
      </c>
      <c r="E5183" s="94"/>
      <c r="F5183" s="94"/>
      <c r="G5183" s="94"/>
      <c r="H5183" s="79"/>
    </row>
    <row r="5184" spans="1:8" outlineLevel="1">
      <c r="A5184" s="100">
        <v>4</v>
      </c>
      <c r="B5184" s="101" t="s">
        <v>623</v>
      </c>
      <c r="C5184" s="97"/>
      <c r="D5184" s="97"/>
      <c r="E5184" s="94"/>
      <c r="F5184" s="94"/>
      <c r="G5184" s="94"/>
      <c r="H5184" s="79"/>
    </row>
    <row r="5185" spans="1:8" ht="31.5" outlineLevel="1">
      <c r="A5185" s="97" t="s">
        <v>406</v>
      </c>
      <c r="B5185" s="236" t="s">
        <v>321</v>
      </c>
      <c r="C5185" s="97" t="s">
        <v>52</v>
      </c>
      <c r="D5185" s="97" t="s">
        <v>52</v>
      </c>
      <c r="E5185" s="94"/>
      <c r="F5185" s="94"/>
      <c r="G5185" s="94"/>
      <c r="H5185" s="79"/>
    </row>
    <row r="5186" spans="1:8" ht="63" outlineLevel="1">
      <c r="A5186" s="97" t="s">
        <v>407</v>
      </c>
      <c r="B5186" s="236" t="s">
        <v>621</v>
      </c>
      <c r="C5186" s="97" t="s">
        <v>52</v>
      </c>
      <c r="D5186" s="97" t="s">
        <v>53</v>
      </c>
      <c r="E5186" s="94"/>
      <c r="F5186" s="94"/>
      <c r="G5186" s="94"/>
      <c r="H5186" s="79"/>
    </row>
    <row r="5187" spans="1:8" ht="31.5" outlineLevel="1">
      <c r="A5187" s="97" t="s">
        <v>408</v>
      </c>
      <c r="B5187" s="236" t="s">
        <v>764</v>
      </c>
      <c r="C5187" s="97" t="s">
        <v>52</v>
      </c>
      <c r="D5187" s="97" t="s">
        <v>53</v>
      </c>
      <c r="E5187" s="94"/>
      <c r="F5187" s="94"/>
      <c r="G5187" s="94"/>
      <c r="H5187" s="79"/>
    </row>
    <row r="5188" spans="1:8" ht="31.5" outlineLevel="1">
      <c r="A5188" s="97" t="s">
        <v>222</v>
      </c>
      <c r="B5188" s="236" t="s">
        <v>765</v>
      </c>
      <c r="C5188" s="97" t="s">
        <v>53</v>
      </c>
      <c r="D5188" s="97" t="s">
        <v>54</v>
      </c>
      <c r="E5188" s="94"/>
      <c r="F5188" s="94"/>
      <c r="G5188" s="94"/>
      <c r="H5188" s="79"/>
    </row>
    <row r="5189" spans="1:8" outlineLevel="1">
      <c r="G5189" s="265" t="s">
        <v>1027</v>
      </c>
      <c r="H5189" s="154" t="s">
        <v>378</v>
      </c>
    </row>
    <row r="5190" spans="1:8" outlineLevel="1">
      <c r="H5190" s="154" t="s">
        <v>709</v>
      </c>
    </row>
    <row r="5191" spans="1:8" outlineLevel="1">
      <c r="H5191" s="154" t="s">
        <v>266</v>
      </c>
    </row>
    <row r="5192" spans="1:8" outlineLevel="1">
      <c r="H5192" s="154"/>
    </row>
    <row r="5193" spans="1:8" outlineLevel="1">
      <c r="A5193" s="742" t="s">
        <v>628</v>
      </c>
      <c r="B5193" s="742"/>
      <c r="C5193" s="742"/>
      <c r="D5193" s="742"/>
      <c r="E5193" s="742"/>
      <c r="F5193" s="742"/>
      <c r="G5193" s="742"/>
      <c r="H5193" s="742"/>
    </row>
    <row r="5194" spans="1:8" outlineLevel="1">
      <c r="A5194" s="742" t="s">
        <v>455</v>
      </c>
      <c r="B5194" s="742"/>
      <c r="C5194" s="742"/>
      <c r="D5194" s="742"/>
      <c r="E5194" s="742"/>
      <c r="F5194" s="742"/>
      <c r="G5194" s="742"/>
      <c r="H5194" s="742"/>
    </row>
    <row r="5195" spans="1:8" outlineLevel="1">
      <c r="H5195" s="154" t="s">
        <v>322</v>
      </c>
    </row>
    <row r="5196" spans="1:8" outlineLevel="1">
      <c r="H5196" s="154" t="s">
        <v>323</v>
      </c>
    </row>
    <row r="5197" spans="1:8" outlineLevel="1">
      <c r="H5197" s="154" t="s">
        <v>324</v>
      </c>
    </row>
    <row r="5198" spans="1:8" outlineLevel="1">
      <c r="H5198" s="230" t="s">
        <v>325</v>
      </c>
    </row>
    <row r="5199" spans="1:8" outlineLevel="1">
      <c r="H5199" s="154" t="s">
        <v>2331</v>
      </c>
    </row>
    <row r="5200" spans="1:8" outlineLevel="1">
      <c r="H5200" s="154" t="s">
        <v>261</v>
      </c>
    </row>
    <row r="5201" spans="1:8" ht="36" customHeight="1" outlineLevel="1">
      <c r="A5201" s="743" t="s">
        <v>1250</v>
      </c>
      <c r="B5201" s="744"/>
      <c r="C5201" s="744"/>
      <c r="D5201" s="744"/>
      <c r="E5201" s="744"/>
      <c r="F5201" s="744"/>
      <c r="G5201" s="744"/>
      <c r="H5201" s="744"/>
    </row>
    <row r="5202" spans="1:8" outlineLevel="1">
      <c r="A5202" s="745"/>
      <c r="B5202" s="745"/>
      <c r="C5202" s="745"/>
      <c r="D5202" s="745"/>
      <c r="E5202" s="745"/>
      <c r="F5202" s="745"/>
      <c r="G5202" s="745"/>
      <c r="H5202" s="745"/>
    </row>
    <row r="5203" spans="1:8" outlineLevel="1">
      <c r="A5203" s="746" t="s">
        <v>2332</v>
      </c>
      <c r="B5203" s="746"/>
      <c r="C5203" s="746"/>
      <c r="D5203" s="746"/>
      <c r="E5203" s="746"/>
      <c r="F5203" s="746"/>
      <c r="G5203" s="746"/>
      <c r="H5203" s="746"/>
    </row>
    <row r="5204" spans="1:8" outlineLevel="1">
      <c r="A5204" s="87"/>
      <c r="B5204" s="666"/>
      <c r="C5204" s="231"/>
      <c r="D5204" s="231"/>
      <c r="E5204" s="231"/>
      <c r="F5204" s="231"/>
      <c r="G5204" s="231"/>
      <c r="H5204" s="231"/>
    </row>
    <row r="5205" spans="1:8" ht="15.75" customHeight="1" outlineLevel="1">
      <c r="A5205" s="747" t="s">
        <v>397</v>
      </c>
      <c r="B5205" s="704" t="s">
        <v>649</v>
      </c>
      <c r="C5205" s="704" t="s">
        <v>719</v>
      </c>
      <c r="D5205" s="704"/>
      <c r="E5205" s="704"/>
      <c r="F5205" s="704"/>
      <c r="G5205" s="703" t="s">
        <v>629</v>
      </c>
      <c r="H5205" s="704" t="s">
        <v>630</v>
      </c>
    </row>
    <row r="5206" spans="1:8" outlineLevel="1">
      <c r="A5206" s="747"/>
      <c r="B5206" s="704"/>
      <c r="C5206" s="704"/>
      <c r="D5206" s="704"/>
      <c r="E5206" s="704"/>
      <c r="F5206" s="704"/>
      <c r="G5206" s="703"/>
      <c r="H5206" s="704"/>
    </row>
    <row r="5207" spans="1:8" ht="31.5" outlineLevel="1">
      <c r="A5207" s="747"/>
      <c r="B5207" s="704"/>
      <c r="C5207" s="232" t="s">
        <v>631</v>
      </c>
      <c r="D5207" s="232" t="s">
        <v>632</v>
      </c>
      <c r="E5207" s="232" t="s">
        <v>631</v>
      </c>
      <c r="F5207" s="232" t="s">
        <v>632</v>
      </c>
      <c r="G5207" s="703"/>
      <c r="H5207" s="704"/>
    </row>
    <row r="5208" spans="1:8" outlineLevel="1">
      <c r="A5208" s="667">
        <v>1</v>
      </c>
      <c r="B5208" s="662">
        <v>2</v>
      </c>
      <c r="C5208" s="232">
        <v>3</v>
      </c>
      <c r="D5208" s="232">
        <v>4</v>
      </c>
      <c r="E5208" s="232"/>
      <c r="F5208" s="232"/>
      <c r="G5208" s="661">
        <v>5</v>
      </c>
      <c r="H5208" s="662">
        <v>6</v>
      </c>
    </row>
    <row r="5209" spans="1:8" outlineLevel="1">
      <c r="A5209" s="667">
        <v>1</v>
      </c>
      <c r="B5209" s="233" t="s">
        <v>598</v>
      </c>
      <c r="C5209" s="234"/>
      <c r="D5209" s="234"/>
      <c r="E5209" s="94"/>
      <c r="F5209" s="94"/>
      <c r="G5209" s="95"/>
      <c r="H5209" s="663"/>
    </row>
    <row r="5210" spans="1:8" outlineLevel="1">
      <c r="A5210" s="97" t="s">
        <v>399</v>
      </c>
      <c r="B5210" s="235" t="s">
        <v>599</v>
      </c>
      <c r="C5210" s="97" t="s">
        <v>174</v>
      </c>
      <c r="D5210" s="97" t="s">
        <v>482</v>
      </c>
      <c r="E5210" s="94"/>
      <c r="F5210" s="94"/>
      <c r="G5210" s="94">
        <v>100</v>
      </c>
      <c r="H5210" s="79"/>
    </row>
    <row r="5211" spans="1:8" outlineLevel="1">
      <c r="A5211" s="97" t="s">
        <v>400</v>
      </c>
      <c r="B5211" s="236" t="s">
        <v>329</v>
      </c>
      <c r="C5211" s="97" t="s">
        <v>483</v>
      </c>
      <c r="D5211" s="97" t="s">
        <v>484</v>
      </c>
      <c r="E5211" s="94"/>
      <c r="F5211" s="94"/>
      <c r="G5211" s="94">
        <v>100</v>
      </c>
      <c r="H5211" s="79"/>
    </row>
    <row r="5212" spans="1:8" ht="31.5" outlineLevel="1">
      <c r="A5212" s="97" t="s">
        <v>411</v>
      </c>
      <c r="B5212" s="236" t="s">
        <v>730</v>
      </c>
      <c r="C5212" s="97" t="s">
        <v>485</v>
      </c>
      <c r="D5212" s="97" t="s">
        <v>486</v>
      </c>
      <c r="E5212" s="94"/>
      <c r="F5212" s="94"/>
      <c r="G5212" s="94">
        <v>100</v>
      </c>
      <c r="H5212" s="79"/>
    </row>
    <row r="5213" spans="1:8" ht="63" outlineLevel="1">
      <c r="A5213" s="98" t="s">
        <v>422</v>
      </c>
      <c r="B5213" s="99" t="s">
        <v>731</v>
      </c>
      <c r="C5213" s="97" t="s">
        <v>487</v>
      </c>
      <c r="D5213" s="97" t="s">
        <v>2293</v>
      </c>
      <c r="E5213" s="94"/>
      <c r="F5213" s="94"/>
      <c r="G5213" s="94">
        <v>100</v>
      </c>
      <c r="H5213" s="79"/>
    </row>
    <row r="5214" spans="1:8" ht="31.5" outlineLevel="1">
      <c r="A5214" s="98" t="s">
        <v>732</v>
      </c>
      <c r="B5214" s="99" t="s">
        <v>733</v>
      </c>
      <c r="C5214" s="97" t="s">
        <v>2294</v>
      </c>
      <c r="D5214" s="97" t="s">
        <v>2295</v>
      </c>
      <c r="E5214" s="94"/>
      <c r="F5214" s="94"/>
      <c r="G5214" s="94">
        <v>100</v>
      </c>
      <c r="H5214" s="79"/>
    </row>
    <row r="5215" spans="1:8" outlineLevel="1">
      <c r="A5215" s="98" t="s">
        <v>734</v>
      </c>
      <c r="B5215" s="99" t="s">
        <v>735</v>
      </c>
      <c r="C5215" s="97" t="s">
        <v>485</v>
      </c>
      <c r="D5215" s="97" t="s">
        <v>2294</v>
      </c>
      <c r="E5215" s="94"/>
      <c r="F5215" s="94"/>
      <c r="G5215" s="94">
        <v>100</v>
      </c>
      <c r="H5215" s="79"/>
    </row>
    <row r="5216" spans="1:8" outlineLevel="1">
      <c r="A5216" s="100">
        <v>2</v>
      </c>
      <c r="B5216" s="101" t="s">
        <v>440</v>
      </c>
      <c r="C5216" s="97"/>
      <c r="D5216" s="97"/>
      <c r="E5216" s="94"/>
      <c r="F5216" s="94"/>
      <c r="G5216" s="94">
        <v>100</v>
      </c>
      <c r="H5216" s="79"/>
    </row>
    <row r="5217" spans="1:8" ht="31.5" outlineLevel="1">
      <c r="A5217" s="98" t="s">
        <v>402</v>
      </c>
      <c r="B5217" s="99" t="s">
        <v>736</v>
      </c>
      <c r="C5217" s="97" t="s">
        <v>2294</v>
      </c>
      <c r="D5217" s="97" t="s">
        <v>2295</v>
      </c>
      <c r="E5217" s="94"/>
      <c r="F5217" s="94"/>
      <c r="G5217" s="94">
        <v>100</v>
      </c>
      <c r="H5217" s="79"/>
    </row>
    <row r="5218" spans="1:8" ht="63" outlineLevel="1">
      <c r="A5218" s="98" t="s">
        <v>403</v>
      </c>
      <c r="B5218" s="99" t="s">
        <v>641</v>
      </c>
      <c r="C5218" s="97" t="s">
        <v>2294</v>
      </c>
      <c r="D5218" s="97" t="s">
        <v>2296</v>
      </c>
      <c r="E5218" s="94"/>
      <c r="F5218" s="94"/>
      <c r="G5218" s="94">
        <v>100</v>
      </c>
      <c r="H5218" s="79"/>
    </row>
    <row r="5219" spans="1:8" ht="31.5" outlineLevel="1">
      <c r="A5219" s="98" t="s">
        <v>404</v>
      </c>
      <c r="B5219" s="99" t="s">
        <v>642</v>
      </c>
      <c r="C5219" s="97" t="s">
        <v>2296</v>
      </c>
      <c r="D5219" s="97" t="s">
        <v>2297</v>
      </c>
      <c r="E5219" s="94"/>
      <c r="F5219" s="94"/>
      <c r="G5219" s="94">
        <v>100</v>
      </c>
      <c r="H5219" s="79"/>
    </row>
    <row r="5220" spans="1:8" ht="47.25" outlineLevel="1">
      <c r="A5220" s="100">
        <v>3</v>
      </c>
      <c r="B5220" s="101" t="s">
        <v>313</v>
      </c>
      <c r="C5220" s="97"/>
      <c r="D5220" s="97"/>
      <c r="E5220" s="94"/>
      <c r="F5220" s="94"/>
      <c r="G5220" s="94">
        <v>100</v>
      </c>
      <c r="H5220" s="79"/>
    </row>
    <row r="5221" spans="1:8" ht="31.5" outlineLevel="1">
      <c r="A5221" s="98" t="s">
        <v>441</v>
      </c>
      <c r="B5221" s="99" t="s">
        <v>314</v>
      </c>
      <c r="C5221" s="97" t="s">
        <v>2297</v>
      </c>
      <c r="D5221" s="97" t="s">
        <v>2296</v>
      </c>
      <c r="E5221" s="94"/>
      <c r="F5221" s="94"/>
      <c r="G5221" s="94">
        <v>100</v>
      </c>
      <c r="H5221" s="79"/>
    </row>
    <row r="5222" spans="1:8" outlineLevel="1">
      <c r="A5222" s="98" t="s">
        <v>359</v>
      </c>
      <c r="B5222" s="99" t="s">
        <v>315</v>
      </c>
      <c r="C5222" s="97" t="s">
        <v>2297</v>
      </c>
      <c r="D5222" s="97" t="s">
        <v>2298</v>
      </c>
      <c r="E5222" s="94"/>
      <c r="F5222" s="94"/>
      <c r="G5222" s="94">
        <v>100</v>
      </c>
      <c r="H5222" s="79"/>
    </row>
    <row r="5223" spans="1:8" outlineLevel="1">
      <c r="A5223" s="98" t="s">
        <v>361</v>
      </c>
      <c r="B5223" s="99" t="s">
        <v>316</v>
      </c>
      <c r="C5223" s="97" t="s">
        <v>2298</v>
      </c>
      <c r="D5223" s="97" t="s">
        <v>2299</v>
      </c>
      <c r="E5223" s="94"/>
      <c r="F5223" s="94"/>
      <c r="G5223" s="94">
        <v>100</v>
      </c>
      <c r="H5223" s="79"/>
    </row>
    <row r="5224" spans="1:8" outlineLevel="1">
      <c r="A5224" s="98" t="s">
        <v>317</v>
      </c>
      <c r="B5224" s="99" t="s">
        <v>318</v>
      </c>
      <c r="C5224" s="97" t="s">
        <v>2299</v>
      </c>
      <c r="D5224" s="97" t="s">
        <v>2300</v>
      </c>
      <c r="E5224" s="94"/>
      <c r="F5224" s="94"/>
      <c r="G5224" s="94">
        <v>100</v>
      </c>
      <c r="H5224" s="79"/>
    </row>
    <row r="5225" spans="1:8" outlineLevel="1">
      <c r="A5225" s="98" t="s">
        <v>319</v>
      </c>
      <c r="B5225" s="99" t="s">
        <v>320</v>
      </c>
      <c r="C5225" s="97" t="s">
        <v>2300</v>
      </c>
      <c r="D5225" s="97" t="s">
        <v>2301</v>
      </c>
      <c r="E5225" s="94"/>
      <c r="F5225" s="94"/>
      <c r="G5225" s="94">
        <v>100</v>
      </c>
      <c r="H5225" s="79"/>
    </row>
    <row r="5226" spans="1:8" outlineLevel="1">
      <c r="A5226" s="100">
        <v>4</v>
      </c>
      <c r="B5226" s="101" t="s">
        <v>623</v>
      </c>
      <c r="C5226" s="97"/>
      <c r="D5226" s="97"/>
      <c r="E5226" s="94"/>
      <c r="F5226" s="94"/>
      <c r="G5226" s="94">
        <v>100</v>
      </c>
      <c r="H5226" s="79"/>
    </row>
    <row r="5227" spans="1:8" ht="31.5" outlineLevel="1">
      <c r="A5227" s="97" t="s">
        <v>406</v>
      </c>
      <c r="B5227" s="236" t="s">
        <v>321</v>
      </c>
      <c r="C5227" s="97" t="s">
        <v>2301</v>
      </c>
      <c r="D5227" s="97" t="s">
        <v>2301</v>
      </c>
      <c r="E5227" s="94"/>
      <c r="F5227" s="94"/>
      <c r="G5227" s="94">
        <v>100</v>
      </c>
      <c r="H5227" s="79"/>
    </row>
    <row r="5228" spans="1:8" ht="63" outlineLevel="1">
      <c r="A5228" s="97" t="s">
        <v>407</v>
      </c>
      <c r="B5228" s="236" t="s">
        <v>621</v>
      </c>
      <c r="C5228" s="97" t="s">
        <v>2301</v>
      </c>
      <c r="D5228" s="97" t="s">
        <v>2302</v>
      </c>
      <c r="E5228" s="94"/>
      <c r="F5228" s="94"/>
      <c r="G5228" s="94">
        <v>100</v>
      </c>
      <c r="H5228" s="79"/>
    </row>
    <row r="5229" spans="1:8" ht="31.5" outlineLevel="1">
      <c r="A5229" s="97" t="s">
        <v>408</v>
      </c>
      <c r="B5229" s="236" t="s">
        <v>764</v>
      </c>
      <c r="C5229" s="97" t="s">
        <v>2301</v>
      </c>
      <c r="D5229" s="97" t="s">
        <v>2302</v>
      </c>
      <c r="E5229" s="94"/>
      <c r="F5229" s="94"/>
      <c r="G5229" s="94">
        <v>100</v>
      </c>
      <c r="H5229" s="79"/>
    </row>
    <row r="5230" spans="1:8" ht="31.5" outlineLevel="1">
      <c r="A5230" s="97" t="s">
        <v>222</v>
      </c>
      <c r="B5230" s="236" t="s">
        <v>765</v>
      </c>
      <c r="C5230" s="97" t="s">
        <v>2302</v>
      </c>
      <c r="D5230" s="97" t="s">
        <v>2303</v>
      </c>
      <c r="E5230" s="94"/>
      <c r="F5230" s="94"/>
      <c r="G5230" s="94">
        <v>100</v>
      </c>
      <c r="H5230" s="79"/>
    </row>
    <row r="5231" spans="1:8" outlineLevel="1">
      <c r="A5231" s="263"/>
      <c r="B5231" s="264"/>
      <c r="C5231" s="263"/>
      <c r="D5231" s="263"/>
      <c r="E5231" s="263"/>
      <c r="F5231" s="263"/>
      <c r="G5231" s="265" t="s">
        <v>1028</v>
      </c>
      <c r="H5231" s="11"/>
    </row>
    <row r="5232" spans="1:8" outlineLevel="1">
      <c r="A5232" s="263"/>
      <c r="B5232" s="264"/>
      <c r="C5232" s="263"/>
      <c r="D5232" s="263"/>
      <c r="E5232" s="263"/>
      <c r="F5232" s="263"/>
      <c r="G5232" s="263"/>
      <c r="H5232" s="154" t="s">
        <v>378</v>
      </c>
    </row>
    <row r="5233" spans="1:8" outlineLevel="1">
      <c r="A5233" s="263"/>
      <c r="B5233" s="264"/>
      <c r="C5233" s="263"/>
      <c r="D5233" s="263"/>
      <c r="E5233" s="263"/>
      <c r="F5233" s="263"/>
      <c r="G5233" s="263"/>
      <c r="H5233" s="154" t="s">
        <v>709</v>
      </c>
    </row>
    <row r="5234" spans="1:8" outlineLevel="1">
      <c r="H5234" s="154" t="s">
        <v>266</v>
      </c>
    </row>
    <row r="5235" spans="1:8" outlineLevel="1">
      <c r="H5235" s="154"/>
    </row>
    <row r="5236" spans="1:8" ht="15.75" customHeight="1" outlineLevel="1">
      <c r="A5236" s="742" t="s">
        <v>628</v>
      </c>
      <c r="B5236" s="742"/>
      <c r="C5236" s="742"/>
      <c r="D5236" s="742"/>
      <c r="E5236" s="742"/>
      <c r="F5236" s="742"/>
      <c r="G5236" s="742"/>
      <c r="H5236" s="742"/>
    </row>
    <row r="5237" spans="1:8" ht="15.75" customHeight="1" outlineLevel="1">
      <c r="A5237" s="742" t="s">
        <v>455</v>
      </c>
      <c r="B5237" s="742"/>
      <c r="C5237" s="742"/>
      <c r="D5237" s="742"/>
      <c r="E5237" s="742"/>
      <c r="F5237" s="742"/>
      <c r="G5237" s="742"/>
      <c r="H5237" s="742"/>
    </row>
    <row r="5238" spans="1:8" outlineLevel="1">
      <c r="H5238" s="154" t="s">
        <v>322</v>
      </c>
    </row>
    <row r="5239" spans="1:8" outlineLevel="1">
      <c r="H5239" s="154" t="s">
        <v>323</v>
      </c>
    </row>
    <row r="5240" spans="1:8" outlineLevel="1">
      <c r="H5240" s="154" t="s">
        <v>324</v>
      </c>
    </row>
    <row r="5241" spans="1:8" outlineLevel="1">
      <c r="H5241" s="230" t="s">
        <v>325</v>
      </c>
    </row>
    <row r="5242" spans="1:8" outlineLevel="1">
      <c r="H5242" s="154" t="s">
        <v>2331</v>
      </c>
    </row>
    <row r="5243" spans="1:8" outlineLevel="1">
      <c r="H5243" s="154" t="s">
        <v>261</v>
      </c>
    </row>
    <row r="5244" spans="1:8" ht="33" customHeight="1" outlineLevel="1">
      <c r="A5244" s="743" t="s">
        <v>1251</v>
      </c>
      <c r="B5244" s="743"/>
      <c r="C5244" s="743"/>
      <c r="D5244" s="743"/>
      <c r="E5244" s="743"/>
      <c r="F5244" s="743"/>
      <c r="G5244" s="743"/>
      <c r="H5244" s="743"/>
    </row>
    <row r="5245" spans="1:8" ht="15.75" customHeight="1" outlineLevel="1">
      <c r="A5245" s="664"/>
      <c r="B5245" s="664"/>
      <c r="C5245" s="664"/>
      <c r="D5245" s="664"/>
      <c r="E5245" s="664"/>
      <c r="F5245" s="664"/>
      <c r="G5245" s="664"/>
      <c r="H5245" s="664"/>
    </row>
    <row r="5246" spans="1:8" ht="15.75" customHeight="1" outlineLevel="1">
      <c r="A5246" s="746" t="s">
        <v>2332</v>
      </c>
      <c r="B5246" s="746"/>
      <c r="C5246" s="746"/>
      <c r="D5246" s="746"/>
      <c r="E5246" s="746"/>
      <c r="F5246" s="746"/>
      <c r="G5246" s="746"/>
      <c r="H5246" s="746"/>
    </row>
    <row r="5247" spans="1:8" ht="15.75" customHeight="1" outlineLevel="1" thickBot="1">
      <c r="A5247" s="87"/>
      <c r="B5247" s="666"/>
      <c r="C5247" s="231"/>
      <c r="D5247" s="231"/>
      <c r="E5247" s="231"/>
      <c r="F5247" s="231"/>
      <c r="G5247" s="231"/>
      <c r="H5247" s="231"/>
    </row>
    <row r="5248" spans="1:8" ht="15.75" customHeight="1" outlineLevel="1">
      <c r="A5248" s="750" t="s">
        <v>397</v>
      </c>
      <c r="B5248" s="753" t="s">
        <v>649</v>
      </c>
      <c r="C5248" s="756" t="s">
        <v>719</v>
      </c>
      <c r="D5248" s="756"/>
      <c r="E5248" s="756"/>
      <c r="F5248" s="756"/>
      <c r="G5248" s="757" t="s">
        <v>629</v>
      </c>
      <c r="H5248" s="759" t="s">
        <v>630</v>
      </c>
    </row>
    <row r="5249" spans="1:8" ht="15.75" customHeight="1" outlineLevel="1">
      <c r="A5249" s="751"/>
      <c r="B5249" s="754"/>
      <c r="C5249" s="704"/>
      <c r="D5249" s="704"/>
      <c r="E5249" s="704"/>
      <c r="F5249" s="704"/>
      <c r="G5249" s="703"/>
      <c r="H5249" s="760"/>
    </row>
    <row r="5250" spans="1:8" ht="32.25" outlineLevel="1" thickBot="1">
      <c r="A5250" s="752"/>
      <c r="B5250" s="755"/>
      <c r="C5250" s="88" t="s">
        <v>631</v>
      </c>
      <c r="D5250" s="88" t="s">
        <v>632</v>
      </c>
      <c r="E5250" s="88" t="s">
        <v>631</v>
      </c>
      <c r="F5250" s="88" t="s">
        <v>632</v>
      </c>
      <c r="G5250" s="758"/>
      <c r="H5250" s="761"/>
    </row>
    <row r="5251" spans="1:8" ht="15.75" customHeight="1" outlineLevel="1">
      <c r="A5251" s="89">
        <v>1</v>
      </c>
      <c r="B5251" s="604">
        <v>2</v>
      </c>
      <c r="C5251" s="90">
        <v>3</v>
      </c>
      <c r="D5251" s="90">
        <v>4</v>
      </c>
      <c r="E5251" s="90"/>
      <c r="F5251" s="90"/>
      <c r="G5251" s="91">
        <v>5</v>
      </c>
      <c r="H5251" s="604">
        <v>6</v>
      </c>
    </row>
    <row r="5252" spans="1:8" ht="15.75" customHeight="1" outlineLevel="1">
      <c r="A5252" s="89">
        <v>1</v>
      </c>
      <c r="B5252" s="92" t="s">
        <v>598</v>
      </c>
      <c r="C5252" s="90"/>
      <c r="D5252" s="90"/>
      <c r="E5252" s="94"/>
      <c r="F5252" s="94"/>
      <c r="G5252" s="95"/>
      <c r="H5252" s="663"/>
    </row>
    <row r="5253" spans="1:8" outlineLevel="1">
      <c r="A5253" s="96" t="s">
        <v>399</v>
      </c>
      <c r="B5253" s="237" t="s">
        <v>599</v>
      </c>
      <c r="C5253" s="97" t="s">
        <v>129</v>
      </c>
      <c r="D5253" s="97" t="s">
        <v>571</v>
      </c>
      <c r="E5253" s="94"/>
      <c r="F5253" s="94"/>
      <c r="G5253" s="94"/>
      <c r="H5253" s="79"/>
    </row>
    <row r="5254" spans="1:8" outlineLevel="1">
      <c r="A5254" s="97" t="s">
        <v>400</v>
      </c>
      <c r="B5254" s="236" t="s">
        <v>329</v>
      </c>
      <c r="C5254" s="97" t="s">
        <v>572</v>
      </c>
      <c r="D5254" s="97" t="s">
        <v>573</v>
      </c>
      <c r="E5254" s="94"/>
      <c r="F5254" s="94"/>
      <c r="G5254" s="94"/>
      <c r="H5254" s="79"/>
    </row>
    <row r="5255" spans="1:8" ht="31.5" outlineLevel="1">
      <c r="A5255" s="97" t="s">
        <v>411</v>
      </c>
      <c r="B5255" s="236" t="s">
        <v>730</v>
      </c>
      <c r="C5255" s="97" t="s">
        <v>681</v>
      </c>
      <c r="D5255" s="97" t="s">
        <v>1162</v>
      </c>
      <c r="E5255" s="94"/>
      <c r="F5255" s="94"/>
      <c r="G5255" s="94"/>
      <c r="H5255" s="79"/>
    </row>
    <row r="5256" spans="1:8" ht="63" outlineLevel="1">
      <c r="A5256" s="98" t="s">
        <v>422</v>
      </c>
      <c r="B5256" s="99" t="s">
        <v>731</v>
      </c>
      <c r="C5256" s="97" t="s">
        <v>792</v>
      </c>
      <c r="D5256" s="97" t="s">
        <v>130</v>
      </c>
      <c r="E5256" s="94"/>
      <c r="F5256" s="94"/>
      <c r="G5256" s="94"/>
      <c r="H5256" s="79"/>
    </row>
    <row r="5257" spans="1:8" ht="31.5" outlineLevel="1">
      <c r="A5257" s="98" t="s">
        <v>732</v>
      </c>
      <c r="B5257" s="99" t="s">
        <v>733</v>
      </c>
      <c r="C5257" s="97" t="s">
        <v>46</v>
      </c>
      <c r="D5257" s="97" t="s">
        <v>45</v>
      </c>
      <c r="E5257" s="94"/>
      <c r="F5257" s="94"/>
      <c r="G5257" s="94"/>
      <c r="H5257" s="79"/>
    </row>
    <row r="5258" spans="1:8" outlineLevel="1">
      <c r="A5258" s="98" t="s">
        <v>734</v>
      </c>
      <c r="B5258" s="99" t="s">
        <v>735</v>
      </c>
      <c r="C5258" s="97" t="s">
        <v>2097</v>
      </c>
      <c r="D5258" s="97" t="s">
        <v>46</v>
      </c>
      <c r="E5258" s="94"/>
      <c r="F5258" s="94"/>
      <c r="G5258" s="94"/>
      <c r="H5258" s="79"/>
    </row>
    <row r="5259" spans="1:8" outlineLevel="1">
      <c r="A5259" s="100">
        <v>2</v>
      </c>
      <c r="B5259" s="101" t="s">
        <v>440</v>
      </c>
      <c r="C5259" s="97"/>
      <c r="D5259" s="97"/>
      <c r="E5259" s="94"/>
      <c r="F5259" s="94"/>
      <c r="G5259" s="94"/>
      <c r="H5259" s="79"/>
    </row>
    <row r="5260" spans="1:8" ht="42" customHeight="1" outlineLevel="1">
      <c r="A5260" s="98" t="s">
        <v>402</v>
      </c>
      <c r="B5260" s="99" t="s">
        <v>736</v>
      </c>
      <c r="C5260" s="97" t="s">
        <v>46</v>
      </c>
      <c r="D5260" s="97" t="s">
        <v>45</v>
      </c>
      <c r="E5260" s="94"/>
      <c r="F5260" s="94"/>
      <c r="G5260" s="94"/>
      <c r="H5260" s="79"/>
    </row>
    <row r="5261" spans="1:8" ht="63" outlineLevel="1">
      <c r="A5261" s="98" t="s">
        <v>403</v>
      </c>
      <c r="B5261" s="99" t="s">
        <v>641</v>
      </c>
      <c r="C5261" s="97" t="s">
        <v>46</v>
      </c>
      <c r="D5261" s="97" t="s">
        <v>47</v>
      </c>
      <c r="E5261" s="94"/>
      <c r="F5261" s="94"/>
      <c r="G5261" s="94"/>
      <c r="H5261" s="79"/>
    </row>
    <row r="5262" spans="1:8" ht="15.75" customHeight="1" outlineLevel="1">
      <c r="A5262" s="98" t="s">
        <v>404</v>
      </c>
      <c r="B5262" s="99" t="s">
        <v>642</v>
      </c>
      <c r="C5262" s="97" t="s">
        <v>47</v>
      </c>
      <c r="D5262" s="97" t="s">
        <v>48</v>
      </c>
      <c r="E5262" s="94"/>
      <c r="F5262" s="94"/>
      <c r="G5262" s="94"/>
      <c r="H5262" s="79"/>
    </row>
    <row r="5263" spans="1:8" ht="47.25" outlineLevel="1">
      <c r="A5263" s="100">
        <v>3</v>
      </c>
      <c r="B5263" s="101" t="s">
        <v>313</v>
      </c>
      <c r="C5263" s="97"/>
      <c r="D5263" s="97"/>
      <c r="E5263" s="94"/>
      <c r="F5263" s="94"/>
      <c r="G5263" s="94"/>
      <c r="H5263" s="79"/>
    </row>
    <row r="5264" spans="1:8" ht="15.75" customHeight="1" outlineLevel="1">
      <c r="A5264" s="98" t="s">
        <v>441</v>
      </c>
      <c r="B5264" s="99" t="s">
        <v>314</v>
      </c>
      <c r="C5264" s="97" t="s">
        <v>48</v>
      </c>
      <c r="D5264" s="97" t="s">
        <v>47</v>
      </c>
      <c r="E5264" s="94"/>
      <c r="F5264" s="94"/>
      <c r="G5264" s="94"/>
      <c r="H5264" s="79"/>
    </row>
    <row r="5265" spans="1:8" outlineLevel="1">
      <c r="A5265" s="98" t="s">
        <v>359</v>
      </c>
      <c r="B5265" s="99" t="s">
        <v>315</v>
      </c>
      <c r="C5265" s="97" t="s">
        <v>48</v>
      </c>
      <c r="D5265" s="97" t="s">
        <v>49</v>
      </c>
      <c r="E5265" s="94"/>
      <c r="F5265" s="94"/>
      <c r="G5265" s="94"/>
      <c r="H5265" s="79"/>
    </row>
    <row r="5266" spans="1:8" outlineLevel="1">
      <c r="A5266" s="98" t="s">
        <v>361</v>
      </c>
      <c r="B5266" s="99" t="s">
        <v>316</v>
      </c>
      <c r="C5266" s="97" t="s">
        <v>49</v>
      </c>
      <c r="D5266" s="97" t="s">
        <v>50</v>
      </c>
      <c r="E5266" s="94"/>
      <c r="F5266" s="94"/>
      <c r="G5266" s="94"/>
      <c r="H5266" s="79"/>
    </row>
    <row r="5267" spans="1:8" outlineLevel="1">
      <c r="A5267" s="98" t="s">
        <v>317</v>
      </c>
      <c r="B5267" s="99" t="s">
        <v>318</v>
      </c>
      <c r="C5267" s="97" t="s">
        <v>50</v>
      </c>
      <c r="D5267" s="97" t="s">
        <v>51</v>
      </c>
      <c r="E5267" s="94"/>
      <c r="F5267" s="94"/>
      <c r="G5267" s="94"/>
      <c r="H5267" s="79"/>
    </row>
    <row r="5268" spans="1:8" outlineLevel="1">
      <c r="A5268" s="98" t="s">
        <v>319</v>
      </c>
      <c r="B5268" s="99" t="s">
        <v>320</v>
      </c>
      <c r="C5268" s="97" t="s">
        <v>51</v>
      </c>
      <c r="D5268" s="97" t="s">
        <v>52</v>
      </c>
      <c r="E5268" s="94"/>
      <c r="F5268" s="94"/>
      <c r="G5268" s="94"/>
      <c r="H5268" s="79"/>
    </row>
    <row r="5269" spans="1:8" outlineLevel="1">
      <c r="A5269" s="100">
        <v>4</v>
      </c>
      <c r="B5269" s="101" t="s">
        <v>623</v>
      </c>
      <c r="C5269" s="97"/>
      <c r="D5269" s="97"/>
      <c r="E5269" s="94"/>
      <c r="F5269" s="94"/>
      <c r="G5269" s="94"/>
      <c r="H5269" s="79"/>
    </row>
    <row r="5270" spans="1:8" ht="31.5" outlineLevel="1">
      <c r="A5270" s="97" t="s">
        <v>406</v>
      </c>
      <c r="B5270" s="236" t="s">
        <v>321</v>
      </c>
      <c r="C5270" s="97" t="s">
        <v>52</v>
      </c>
      <c r="D5270" s="97" t="s">
        <v>52</v>
      </c>
      <c r="E5270" s="94"/>
      <c r="F5270" s="94"/>
      <c r="G5270" s="94"/>
      <c r="H5270" s="79"/>
    </row>
    <row r="5271" spans="1:8" ht="63" outlineLevel="1">
      <c r="A5271" s="97" t="s">
        <v>407</v>
      </c>
      <c r="B5271" s="236" t="s">
        <v>621</v>
      </c>
      <c r="C5271" s="97" t="s">
        <v>52</v>
      </c>
      <c r="D5271" s="97" t="s">
        <v>53</v>
      </c>
      <c r="E5271" s="94"/>
      <c r="F5271" s="94"/>
      <c r="G5271" s="94"/>
      <c r="H5271" s="79"/>
    </row>
    <row r="5272" spans="1:8" ht="31.5" outlineLevel="1">
      <c r="A5272" s="97" t="s">
        <v>408</v>
      </c>
      <c r="B5272" s="236" t="s">
        <v>764</v>
      </c>
      <c r="C5272" s="97" t="s">
        <v>52</v>
      </c>
      <c r="D5272" s="97" t="s">
        <v>53</v>
      </c>
      <c r="E5272" s="94"/>
      <c r="F5272" s="94"/>
      <c r="G5272" s="94"/>
      <c r="H5272" s="79"/>
    </row>
    <row r="5273" spans="1:8" ht="31.5" outlineLevel="1">
      <c r="A5273" s="97" t="s">
        <v>222</v>
      </c>
      <c r="B5273" s="236" t="s">
        <v>765</v>
      </c>
      <c r="C5273" s="97" t="s">
        <v>53</v>
      </c>
      <c r="D5273" s="97" t="s">
        <v>54</v>
      </c>
      <c r="E5273" s="94"/>
      <c r="F5273" s="94"/>
      <c r="G5273" s="94"/>
      <c r="H5273" s="79"/>
    </row>
    <row r="5274" spans="1:8" outlineLevel="1">
      <c r="G5274" s="154" t="s">
        <v>1039</v>
      </c>
      <c r="H5274" s="154" t="s">
        <v>378</v>
      </c>
    </row>
    <row r="5275" spans="1:8" outlineLevel="1">
      <c r="H5275" s="154" t="s">
        <v>709</v>
      </c>
    </row>
    <row r="5276" spans="1:8" outlineLevel="1">
      <c r="H5276" s="154" t="s">
        <v>266</v>
      </c>
    </row>
    <row r="5277" spans="1:8" outlineLevel="1">
      <c r="H5277" s="154"/>
    </row>
    <row r="5278" spans="1:8" ht="15.75" customHeight="1" outlineLevel="1">
      <c r="A5278" s="742" t="s">
        <v>628</v>
      </c>
      <c r="B5278" s="742"/>
      <c r="C5278" s="742"/>
      <c r="D5278" s="742"/>
      <c r="E5278" s="742"/>
      <c r="F5278" s="742"/>
      <c r="G5278" s="742"/>
      <c r="H5278" s="742"/>
    </row>
    <row r="5279" spans="1:8" ht="15.75" customHeight="1" outlineLevel="1">
      <c r="A5279" s="742" t="s">
        <v>455</v>
      </c>
      <c r="B5279" s="742"/>
      <c r="C5279" s="742"/>
      <c r="D5279" s="742"/>
      <c r="E5279" s="742"/>
      <c r="F5279" s="742"/>
      <c r="G5279" s="742"/>
      <c r="H5279" s="742"/>
    </row>
    <row r="5280" spans="1:8" outlineLevel="1">
      <c r="H5280" s="154" t="s">
        <v>322</v>
      </c>
    </row>
    <row r="5281" spans="1:8" outlineLevel="1">
      <c r="H5281" s="154" t="s">
        <v>323</v>
      </c>
    </row>
    <row r="5282" spans="1:8" outlineLevel="1">
      <c r="H5282" s="154" t="s">
        <v>324</v>
      </c>
    </row>
    <row r="5283" spans="1:8" outlineLevel="1">
      <c r="H5283" s="230" t="s">
        <v>325</v>
      </c>
    </row>
    <row r="5284" spans="1:8" outlineLevel="1">
      <c r="H5284" s="154" t="s">
        <v>2331</v>
      </c>
    </row>
    <row r="5285" spans="1:8" outlineLevel="1">
      <c r="H5285" s="154" t="s">
        <v>261</v>
      </c>
    </row>
    <row r="5286" spans="1:8" ht="41.25" customHeight="1" outlineLevel="1">
      <c r="A5286" s="764" t="s">
        <v>1253</v>
      </c>
      <c r="B5286" s="765"/>
      <c r="C5286" s="765"/>
      <c r="D5286" s="765"/>
      <c r="E5286" s="765"/>
      <c r="F5286" s="765"/>
      <c r="G5286" s="765"/>
      <c r="H5286" s="765"/>
    </row>
    <row r="5287" spans="1:8" outlineLevel="1">
      <c r="A5287" s="664"/>
      <c r="B5287" s="665"/>
      <c r="C5287" s="665"/>
      <c r="D5287" s="665"/>
      <c r="E5287" s="665"/>
      <c r="F5287" s="665"/>
      <c r="G5287" s="665"/>
      <c r="H5287" s="665"/>
    </row>
    <row r="5288" spans="1:8" outlineLevel="1">
      <c r="A5288" s="746" t="s">
        <v>2332</v>
      </c>
      <c r="B5288" s="746"/>
      <c r="C5288" s="746"/>
      <c r="D5288" s="746"/>
      <c r="E5288" s="746"/>
      <c r="F5288" s="746"/>
      <c r="G5288" s="746"/>
      <c r="H5288" s="746"/>
    </row>
    <row r="5289" spans="1:8" ht="15.75" customHeight="1" outlineLevel="1" thickBot="1">
      <c r="A5289" s="87"/>
      <c r="B5289" s="666"/>
      <c r="C5289" s="231"/>
      <c r="D5289" s="231"/>
      <c r="E5289" s="231"/>
      <c r="F5289" s="231"/>
      <c r="G5289" s="231"/>
      <c r="H5289" s="231"/>
    </row>
    <row r="5290" spans="1:8" ht="15.75" customHeight="1" outlineLevel="1">
      <c r="A5290" s="750" t="s">
        <v>397</v>
      </c>
      <c r="B5290" s="753" t="s">
        <v>649</v>
      </c>
      <c r="C5290" s="756" t="s">
        <v>719</v>
      </c>
      <c r="D5290" s="756"/>
      <c r="E5290" s="756"/>
      <c r="F5290" s="756"/>
      <c r="G5290" s="757" t="s">
        <v>629</v>
      </c>
      <c r="H5290" s="759" t="s">
        <v>630</v>
      </c>
    </row>
    <row r="5291" spans="1:8" outlineLevel="1">
      <c r="A5291" s="751"/>
      <c r="B5291" s="754"/>
      <c r="C5291" s="704"/>
      <c r="D5291" s="704"/>
      <c r="E5291" s="704"/>
      <c r="F5291" s="704"/>
      <c r="G5291" s="703"/>
      <c r="H5291" s="760"/>
    </row>
    <row r="5292" spans="1:8" ht="32.25" outlineLevel="1" thickBot="1">
      <c r="A5292" s="752"/>
      <c r="B5292" s="755"/>
      <c r="C5292" s="88" t="s">
        <v>631</v>
      </c>
      <c r="D5292" s="88" t="s">
        <v>632</v>
      </c>
      <c r="E5292" s="88" t="s">
        <v>631</v>
      </c>
      <c r="F5292" s="88" t="s">
        <v>632</v>
      </c>
      <c r="G5292" s="758"/>
      <c r="H5292" s="761"/>
    </row>
    <row r="5293" spans="1:8" ht="15.75" customHeight="1" outlineLevel="1">
      <c r="A5293" s="89">
        <v>1</v>
      </c>
      <c r="B5293" s="604">
        <v>2</v>
      </c>
      <c r="C5293" s="90">
        <v>3</v>
      </c>
      <c r="D5293" s="90">
        <v>4</v>
      </c>
      <c r="E5293" s="90"/>
      <c r="F5293" s="90"/>
      <c r="G5293" s="91">
        <v>5</v>
      </c>
      <c r="H5293" s="604">
        <v>6</v>
      </c>
    </row>
    <row r="5294" spans="1:8" ht="15.75" customHeight="1" outlineLevel="1">
      <c r="A5294" s="89">
        <v>1</v>
      </c>
      <c r="B5294" s="92" t="s">
        <v>598</v>
      </c>
      <c r="C5294" s="93"/>
      <c r="D5294" s="93"/>
      <c r="E5294" s="94"/>
      <c r="F5294" s="94"/>
      <c r="G5294" s="95"/>
      <c r="H5294" s="663"/>
    </row>
    <row r="5295" spans="1:8" outlineLevel="1">
      <c r="A5295" s="96" t="s">
        <v>399</v>
      </c>
      <c r="B5295" s="237" t="s">
        <v>599</v>
      </c>
      <c r="C5295" s="97" t="s">
        <v>7</v>
      </c>
      <c r="D5295" s="97" t="s">
        <v>167</v>
      </c>
      <c r="E5295" s="94"/>
      <c r="F5295" s="94"/>
      <c r="G5295" s="94">
        <v>100</v>
      </c>
      <c r="H5295" s="79"/>
    </row>
    <row r="5296" spans="1:8" outlineLevel="1">
      <c r="A5296" s="97" t="s">
        <v>400</v>
      </c>
      <c r="B5296" s="236" t="s">
        <v>329</v>
      </c>
      <c r="C5296" s="97" t="s">
        <v>168</v>
      </c>
      <c r="D5296" s="97" t="s">
        <v>169</v>
      </c>
      <c r="E5296" s="94"/>
      <c r="F5296" s="94"/>
      <c r="G5296" s="94">
        <v>100</v>
      </c>
      <c r="H5296" s="79"/>
    </row>
    <row r="5297" spans="1:8" ht="31.5" outlineLevel="1">
      <c r="A5297" s="97" t="s">
        <v>411</v>
      </c>
      <c r="B5297" s="236" t="s">
        <v>730</v>
      </c>
      <c r="C5297" s="97" t="s">
        <v>170</v>
      </c>
      <c r="D5297" s="97" t="s">
        <v>171</v>
      </c>
      <c r="E5297" s="94"/>
      <c r="F5297" s="94"/>
      <c r="G5297" s="94">
        <v>100</v>
      </c>
      <c r="H5297" s="79"/>
    </row>
    <row r="5298" spans="1:8" ht="63" outlineLevel="1">
      <c r="A5298" s="98" t="s">
        <v>422</v>
      </c>
      <c r="B5298" s="99" t="s">
        <v>731</v>
      </c>
      <c r="C5298" s="97" t="s">
        <v>172</v>
      </c>
      <c r="D5298" s="97" t="s">
        <v>173</v>
      </c>
      <c r="E5298" s="94"/>
      <c r="F5298" s="94"/>
      <c r="G5298" s="94">
        <v>100</v>
      </c>
      <c r="H5298" s="79"/>
    </row>
    <row r="5299" spans="1:8" ht="31.5" outlineLevel="1">
      <c r="A5299" s="98" t="s">
        <v>732</v>
      </c>
      <c r="B5299" s="99" t="s">
        <v>733</v>
      </c>
      <c r="C5299" s="97" t="s">
        <v>174</v>
      </c>
      <c r="D5299" s="97" t="s">
        <v>175</v>
      </c>
      <c r="E5299" s="94"/>
      <c r="F5299" s="94"/>
      <c r="G5299" s="94">
        <v>100</v>
      </c>
      <c r="H5299" s="79"/>
    </row>
    <row r="5300" spans="1:8" outlineLevel="1">
      <c r="A5300" s="98" t="s">
        <v>734</v>
      </c>
      <c r="B5300" s="99" t="s">
        <v>735</v>
      </c>
      <c r="C5300" s="97" t="s">
        <v>170</v>
      </c>
      <c r="D5300" s="97" t="s">
        <v>174</v>
      </c>
      <c r="E5300" s="94"/>
      <c r="F5300" s="94"/>
      <c r="G5300" s="94">
        <v>100</v>
      </c>
      <c r="H5300" s="79"/>
    </row>
    <row r="5301" spans="1:8" outlineLevel="1">
      <c r="A5301" s="100">
        <v>2</v>
      </c>
      <c r="B5301" s="101" t="s">
        <v>440</v>
      </c>
      <c r="C5301" s="97"/>
      <c r="D5301" s="97"/>
      <c r="E5301" s="94"/>
      <c r="F5301" s="94"/>
      <c r="G5301" s="94"/>
      <c r="H5301" s="79"/>
    </row>
    <row r="5302" spans="1:8" ht="42" customHeight="1" outlineLevel="1">
      <c r="A5302" s="98" t="s">
        <v>402</v>
      </c>
      <c r="B5302" s="99" t="s">
        <v>736</v>
      </c>
      <c r="C5302" s="97" t="s">
        <v>129</v>
      </c>
      <c r="D5302" s="97" t="s">
        <v>130</v>
      </c>
      <c r="E5302" s="94"/>
      <c r="F5302" s="94"/>
      <c r="G5302" s="94">
        <v>100</v>
      </c>
      <c r="H5302" s="79"/>
    </row>
    <row r="5303" spans="1:8" ht="63" outlineLevel="1">
      <c r="A5303" s="98" t="s">
        <v>403</v>
      </c>
      <c r="B5303" s="99" t="s">
        <v>641</v>
      </c>
      <c r="C5303" s="97" t="s">
        <v>129</v>
      </c>
      <c r="D5303" s="97" t="s">
        <v>131</v>
      </c>
      <c r="E5303" s="94"/>
      <c r="F5303" s="94"/>
      <c r="G5303" s="94">
        <v>100</v>
      </c>
      <c r="H5303" s="79"/>
    </row>
    <row r="5304" spans="1:8" ht="15.75" customHeight="1" outlineLevel="1">
      <c r="A5304" s="98" t="s">
        <v>404</v>
      </c>
      <c r="B5304" s="99" t="s">
        <v>642</v>
      </c>
      <c r="C5304" s="97" t="s">
        <v>131</v>
      </c>
      <c r="D5304" s="97" t="s">
        <v>132</v>
      </c>
      <c r="E5304" s="94"/>
      <c r="F5304" s="94"/>
      <c r="G5304" s="94">
        <v>100</v>
      </c>
      <c r="H5304" s="79"/>
    </row>
    <row r="5305" spans="1:8" ht="47.25" outlineLevel="1">
      <c r="A5305" s="100">
        <v>3</v>
      </c>
      <c r="B5305" s="101" t="s">
        <v>313</v>
      </c>
      <c r="C5305" s="97"/>
      <c r="D5305" s="97"/>
      <c r="E5305" s="94"/>
      <c r="F5305" s="94"/>
      <c r="G5305" s="94"/>
      <c r="H5305" s="79"/>
    </row>
    <row r="5306" spans="1:8" ht="15.75" customHeight="1" outlineLevel="1">
      <c r="A5306" s="98" t="s">
        <v>441</v>
      </c>
      <c r="B5306" s="99" t="s">
        <v>314</v>
      </c>
      <c r="C5306" s="97" t="s">
        <v>132</v>
      </c>
      <c r="D5306" s="97" t="s">
        <v>131</v>
      </c>
      <c r="E5306" s="94"/>
      <c r="F5306" s="94"/>
      <c r="G5306" s="94">
        <v>100</v>
      </c>
      <c r="H5306" s="79"/>
    </row>
    <row r="5307" spans="1:8" outlineLevel="1">
      <c r="A5307" s="98" t="s">
        <v>359</v>
      </c>
      <c r="B5307" s="99" t="s">
        <v>315</v>
      </c>
      <c r="C5307" s="97" t="s">
        <v>132</v>
      </c>
      <c r="D5307" s="97" t="s">
        <v>133</v>
      </c>
      <c r="E5307" s="94"/>
      <c r="F5307" s="94"/>
      <c r="G5307" s="94">
        <v>100</v>
      </c>
      <c r="H5307" s="79"/>
    </row>
    <row r="5308" spans="1:8" outlineLevel="1">
      <c r="A5308" s="98" t="s">
        <v>361</v>
      </c>
      <c r="B5308" s="99" t="s">
        <v>316</v>
      </c>
      <c r="C5308" s="97" t="s">
        <v>133</v>
      </c>
      <c r="D5308" s="97" t="s">
        <v>788</v>
      </c>
      <c r="E5308" s="94"/>
      <c r="F5308" s="94"/>
      <c r="G5308" s="94">
        <v>100</v>
      </c>
      <c r="H5308" s="79"/>
    </row>
    <row r="5309" spans="1:8" outlineLevel="1">
      <c r="A5309" s="98" t="s">
        <v>317</v>
      </c>
      <c r="B5309" s="99" t="s">
        <v>318</v>
      </c>
      <c r="C5309" s="97" t="s">
        <v>788</v>
      </c>
      <c r="D5309" s="97" t="s">
        <v>789</v>
      </c>
      <c r="E5309" s="94"/>
      <c r="F5309" s="94"/>
      <c r="G5309" s="94">
        <v>100</v>
      </c>
      <c r="H5309" s="79"/>
    </row>
    <row r="5310" spans="1:8" outlineLevel="1">
      <c r="A5310" s="98" t="s">
        <v>319</v>
      </c>
      <c r="B5310" s="99" t="s">
        <v>320</v>
      </c>
      <c r="C5310" s="97" t="s">
        <v>1156</v>
      </c>
      <c r="D5310" s="97" t="s">
        <v>790</v>
      </c>
      <c r="E5310" s="94"/>
      <c r="F5310" s="94"/>
      <c r="G5310" s="94">
        <v>100</v>
      </c>
      <c r="H5310" s="79"/>
    </row>
    <row r="5311" spans="1:8" outlineLevel="1">
      <c r="A5311" s="100">
        <v>4</v>
      </c>
      <c r="B5311" s="101" t="s">
        <v>623</v>
      </c>
      <c r="C5311" s="97"/>
      <c r="D5311" s="97"/>
      <c r="E5311" s="94"/>
      <c r="F5311" s="94"/>
      <c r="G5311" s="94"/>
      <c r="H5311" s="79"/>
    </row>
    <row r="5312" spans="1:8" ht="31.5" outlineLevel="1">
      <c r="A5312" s="97" t="s">
        <v>406</v>
      </c>
      <c r="B5312" s="236" t="s">
        <v>321</v>
      </c>
      <c r="C5312" s="97" t="s">
        <v>790</v>
      </c>
      <c r="D5312" s="97" t="s">
        <v>790</v>
      </c>
      <c r="E5312" s="94"/>
      <c r="F5312" s="94"/>
      <c r="G5312" s="94">
        <v>100</v>
      </c>
      <c r="H5312" s="79"/>
    </row>
    <row r="5313" spans="1:8" ht="63" outlineLevel="1">
      <c r="A5313" s="97" t="s">
        <v>407</v>
      </c>
      <c r="B5313" s="236" t="s">
        <v>621</v>
      </c>
      <c r="C5313" s="97" t="s">
        <v>790</v>
      </c>
      <c r="D5313" s="97" t="s">
        <v>791</v>
      </c>
      <c r="E5313" s="94"/>
      <c r="F5313" s="94"/>
      <c r="G5313" s="94">
        <v>100</v>
      </c>
      <c r="H5313" s="79"/>
    </row>
    <row r="5314" spans="1:8" ht="31.5" outlineLevel="1">
      <c r="A5314" s="97" t="s">
        <v>408</v>
      </c>
      <c r="B5314" s="236" t="s">
        <v>764</v>
      </c>
      <c r="C5314" s="97" t="s">
        <v>790</v>
      </c>
      <c r="D5314" s="97" t="s">
        <v>791</v>
      </c>
      <c r="E5314" s="94"/>
      <c r="F5314" s="94"/>
      <c r="G5314" s="94">
        <v>100</v>
      </c>
      <c r="H5314" s="79"/>
    </row>
    <row r="5315" spans="1:8" ht="31.5" outlineLevel="1">
      <c r="A5315" s="97" t="s">
        <v>222</v>
      </c>
      <c r="B5315" s="236" t="s">
        <v>765</v>
      </c>
      <c r="C5315" s="97" t="s">
        <v>791</v>
      </c>
      <c r="D5315" s="97" t="s">
        <v>792</v>
      </c>
      <c r="E5315" s="94"/>
      <c r="F5315" s="94"/>
      <c r="G5315" s="94">
        <v>100</v>
      </c>
      <c r="H5315" s="79"/>
    </row>
    <row r="5316" spans="1:8" outlineLevel="1">
      <c r="G5316" s="154" t="s">
        <v>1040</v>
      </c>
      <c r="H5316" s="154" t="s">
        <v>378</v>
      </c>
    </row>
    <row r="5317" spans="1:8" outlineLevel="1">
      <c r="H5317" s="154" t="s">
        <v>709</v>
      </c>
    </row>
    <row r="5318" spans="1:8" outlineLevel="1">
      <c r="H5318" s="154" t="s">
        <v>266</v>
      </c>
    </row>
    <row r="5319" spans="1:8" outlineLevel="1">
      <c r="H5319" s="154"/>
    </row>
    <row r="5320" spans="1:8" ht="15.75" customHeight="1" outlineLevel="1">
      <c r="A5320" s="742" t="s">
        <v>628</v>
      </c>
      <c r="B5320" s="742"/>
      <c r="C5320" s="742"/>
      <c r="D5320" s="742"/>
      <c r="E5320" s="742"/>
      <c r="F5320" s="742"/>
      <c r="G5320" s="742"/>
      <c r="H5320" s="742"/>
    </row>
    <row r="5321" spans="1:8" ht="15.75" customHeight="1" outlineLevel="1">
      <c r="A5321" s="742" t="s">
        <v>455</v>
      </c>
      <c r="B5321" s="742"/>
      <c r="C5321" s="742"/>
      <c r="D5321" s="742"/>
      <c r="E5321" s="742"/>
      <c r="F5321" s="742"/>
      <c r="G5321" s="742"/>
      <c r="H5321" s="742"/>
    </row>
    <row r="5322" spans="1:8" outlineLevel="1">
      <c r="H5322" s="154" t="s">
        <v>322</v>
      </c>
    </row>
    <row r="5323" spans="1:8" outlineLevel="1">
      <c r="H5323" s="154" t="s">
        <v>323</v>
      </c>
    </row>
    <row r="5324" spans="1:8" outlineLevel="1">
      <c r="H5324" s="154" t="s">
        <v>324</v>
      </c>
    </row>
    <row r="5325" spans="1:8" outlineLevel="1">
      <c r="H5325" s="230" t="s">
        <v>325</v>
      </c>
    </row>
    <row r="5326" spans="1:8" outlineLevel="1">
      <c r="H5326" s="154" t="s">
        <v>2331</v>
      </c>
    </row>
    <row r="5327" spans="1:8" outlineLevel="1">
      <c r="H5327" s="154" t="s">
        <v>261</v>
      </c>
    </row>
    <row r="5328" spans="1:8" outlineLevel="1">
      <c r="A5328" s="748" t="s">
        <v>108</v>
      </c>
      <c r="B5328" s="749"/>
      <c r="C5328" s="749"/>
      <c r="D5328" s="749"/>
      <c r="E5328" s="749"/>
      <c r="F5328" s="749"/>
      <c r="G5328" s="749"/>
      <c r="H5328" s="749"/>
    </row>
    <row r="5329" spans="1:8" outlineLevel="1">
      <c r="A5329" s="745"/>
      <c r="B5329" s="745"/>
      <c r="C5329" s="745"/>
      <c r="D5329" s="745"/>
      <c r="E5329" s="745"/>
      <c r="F5329" s="745"/>
      <c r="G5329" s="745"/>
      <c r="H5329" s="745"/>
    </row>
    <row r="5330" spans="1:8" outlineLevel="1">
      <c r="A5330" s="746" t="s">
        <v>2332</v>
      </c>
      <c r="B5330" s="746"/>
      <c r="C5330" s="746"/>
      <c r="D5330" s="746"/>
      <c r="E5330" s="746"/>
      <c r="F5330" s="746"/>
      <c r="G5330" s="746"/>
      <c r="H5330" s="746"/>
    </row>
    <row r="5331" spans="1:8" ht="15.75" customHeight="1" outlineLevel="1" thickBot="1">
      <c r="A5331" s="87"/>
      <c r="B5331" s="666"/>
      <c r="C5331" s="231"/>
      <c r="D5331" s="231"/>
      <c r="E5331" s="231"/>
      <c r="F5331" s="231"/>
      <c r="G5331" s="231"/>
      <c r="H5331" s="231"/>
    </row>
    <row r="5332" spans="1:8" ht="15.75" customHeight="1" outlineLevel="1">
      <c r="A5332" s="750" t="s">
        <v>397</v>
      </c>
      <c r="B5332" s="753" t="s">
        <v>649</v>
      </c>
      <c r="C5332" s="756" t="s">
        <v>719</v>
      </c>
      <c r="D5332" s="756"/>
      <c r="E5332" s="756"/>
      <c r="F5332" s="756"/>
      <c r="G5332" s="757" t="s">
        <v>629</v>
      </c>
      <c r="H5332" s="759" t="s">
        <v>630</v>
      </c>
    </row>
    <row r="5333" spans="1:8" outlineLevel="1">
      <c r="A5333" s="751"/>
      <c r="B5333" s="754"/>
      <c r="C5333" s="704"/>
      <c r="D5333" s="704"/>
      <c r="E5333" s="704"/>
      <c r="F5333" s="704"/>
      <c r="G5333" s="703"/>
      <c r="H5333" s="760"/>
    </row>
    <row r="5334" spans="1:8" ht="32.25" outlineLevel="1" thickBot="1">
      <c r="A5334" s="752"/>
      <c r="B5334" s="755"/>
      <c r="C5334" s="88" t="s">
        <v>631</v>
      </c>
      <c r="D5334" s="88" t="s">
        <v>632</v>
      </c>
      <c r="E5334" s="88" t="s">
        <v>631</v>
      </c>
      <c r="F5334" s="88" t="s">
        <v>632</v>
      </c>
      <c r="G5334" s="758"/>
      <c r="H5334" s="761"/>
    </row>
    <row r="5335" spans="1:8" ht="15.75" customHeight="1" outlineLevel="1">
      <c r="A5335" s="89">
        <v>1</v>
      </c>
      <c r="B5335" s="604">
        <v>2</v>
      </c>
      <c r="C5335" s="90">
        <v>3</v>
      </c>
      <c r="D5335" s="90">
        <v>4</v>
      </c>
      <c r="E5335" s="90"/>
      <c r="F5335" s="90"/>
      <c r="G5335" s="91">
        <v>5</v>
      </c>
      <c r="H5335" s="604">
        <v>6</v>
      </c>
    </row>
    <row r="5336" spans="1:8" ht="15.75" customHeight="1" outlineLevel="1">
      <c r="A5336" s="89">
        <v>1</v>
      </c>
      <c r="B5336" s="92" t="s">
        <v>598</v>
      </c>
      <c r="C5336" s="93"/>
      <c r="D5336" s="93"/>
      <c r="E5336" s="94"/>
      <c r="F5336" s="94"/>
      <c r="G5336" s="95"/>
      <c r="H5336" s="663"/>
    </row>
    <row r="5337" spans="1:8" outlineLevel="1">
      <c r="A5337" s="96" t="s">
        <v>399</v>
      </c>
      <c r="B5337" s="237" t="s">
        <v>599</v>
      </c>
      <c r="C5337" s="97" t="s">
        <v>174</v>
      </c>
      <c r="D5337" s="97" t="s">
        <v>482</v>
      </c>
      <c r="E5337" s="94"/>
      <c r="F5337" s="94"/>
      <c r="G5337" s="94">
        <v>100</v>
      </c>
      <c r="H5337" s="79"/>
    </row>
    <row r="5338" spans="1:8" outlineLevel="1">
      <c r="A5338" s="97" t="s">
        <v>400</v>
      </c>
      <c r="B5338" s="236" t="s">
        <v>329</v>
      </c>
      <c r="C5338" s="97" t="s">
        <v>483</v>
      </c>
      <c r="D5338" s="97" t="s">
        <v>484</v>
      </c>
      <c r="E5338" s="94"/>
      <c r="F5338" s="94"/>
      <c r="G5338" s="94">
        <v>100</v>
      </c>
      <c r="H5338" s="79"/>
    </row>
    <row r="5339" spans="1:8" ht="31.5" outlineLevel="1">
      <c r="A5339" s="97" t="s">
        <v>411</v>
      </c>
      <c r="B5339" s="236" t="s">
        <v>730</v>
      </c>
      <c r="C5339" s="97" t="s">
        <v>485</v>
      </c>
      <c r="D5339" s="97" t="s">
        <v>486</v>
      </c>
      <c r="E5339" s="94"/>
      <c r="F5339" s="94"/>
      <c r="G5339" s="94">
        <v>100</v>
      </c>
      <c r="H5339" s="79"/>
    </row>
    <row r="5340" spans="1:8" ht="63" outlineLevel="1">
      <c r="A5340" s="98" t="s">
        <v>422</v>
      </c>
      <c r="B5340" s="99" t="s">
        <v>731</v>
      </c>
      <c r="C5340" s="97" t="s">
        <v>487</v>
      </c>
      <c r="D5340" s="97" t="s">
        <v>2103</v>
      </c>
      <c r="E5340" s="94"/>
      <c r="F5340" s="94"/>
      <c r="G5340" s="94">
        <v>100</v>
      </c>
      <c r="H5340" s="79"/>
    </row>
    <row r="5341" spans="1:8" ht="31.5" outlineLevel="1">
      <c r="A5341" s="98" t="s">
        <v>732</v>
      </c>
      <c r="B5341" s="99" t="s">
        <v>733</v>
      </c>
      <c r="C5341" s="97" t="s">
        <v>46</v>
      </c>
      <c r="D5341" s="97" t="s">
        <v>45</v>
      </c>
      <c r="E5341" s="94"/>
      <c r="F5341" s="94"/>
      <c r="G5341" s="94">
        <v>100</v>
      </c>
      <c r="H5341" s="79"/>
    </row>
    <row r="5342" spans="1:8" outlineLevel="1">
      <c r="A5342" s="98" t="s">
        <v>734</v>
      </c>
      <c r="B5342" s="99" t="s">
        <v>735</v>
      </c>
      <c r="C5342" s="97" t="s">
        <v>485</v>
      </c>
      <c r="D5342" s="97" t="s">
        <v>46</v>
      </c>
      <c r="E5342" s="94"/>
      <c r="F5342" s="94"/>
      <c r="G5342" s="94">
        <v>100</v>
      </c>
      <c r="H5342" s="79"/>
    </row>
    <row r="5343" spans="1:8" outlineLevel="1">
      <c r="A5343" s="100">
        <v>2</v>
      </c>
      <c r="B5343" s="101" t="s">
        <v>440</v>
      </c>
      <c r="C5343" s="97"/>
      <c r="D5343" s="97"/>
      <c r="E5343" s="94"/>
      <c r="F5343" s="94"/>
      <c r="G5343" s="94"/>
      <c r="H5343" s="79"/>
    </row>
    <row r="5344" spans="1:8" ht="42" customHeight="1" outlineLevel="1">
      <c r="A5344" s="98" t="s">
        <v>402</v>
      </c>
      <c r="B5344" s="99" t="s">
        <v>736</v>
      </c>
      <c r="C5344" s="97" t="s">
        <v>46</v>
      </c>
      <c r="D5344" s="97" t="s">
        <v>45</v>
      </c>
      <c r="E5344" s="94"/>
      <c r="F5344" s="94"/>
      <c r="G5344" s="94">
        <v>100</v>
      </c>
      <c r="H5344" s="79"/>
    </row>
    <row r="5345" spans="1:8" ht="63" outlineLevel="1">
      <c r="A5345" s="98" t="s">
        <v>403</v>
      </c>
      <c r="B5345" s="99" t="s">
        <v>641</v>
      </c>
      <c r="C5345" s="97" t="s">
        <v>46</v>
      </c>
      <c r="D5345" s="97" t="s">
        <v>47</v>
      </c>
      <c r="E5345" s="94"/>
      <c r="F5345" s="94"/>
      <c r="G5345" s="94">
        <v>100</v>
      </c>
      <c r="H5345" s="79"/>
    </row>
    <row r="5346" spans="1:8" ht="15.75" customHeight="1" outlineLevel="1">
      <c r="A5346" s="98" t="s">
        <v>404</v>
      </c>
      <c r="B5346" s="99" t="s">
        <v>642</v>
      </c>
      <c r="C5346" s="97" t="s">
        <v>47</v>
      </c>
      <c r="D5346" s="97" t="s">
        <v>48</v>
      </c>
      <c r="E5346" s="94"/>
      <c r="F5346" s="94"/>
      <c r="G5346" s="94">
        <v>100</v>
      </c>
      <c r="H5346" s="79"/>
    </row>
    <row r="5347" spans="1:8" ht="47.25" outlineLevel="1">
      <c r="A5347" s="100">
        <v>3</v>
      </c>
      <c r="B5347" s="101" t="s">
        <v>313</v>
      </c>
      <c r="C5347" s="97"/>
      <c r="D5347" s="97"/>
      <c r="E5347" s="94"/>
      <c r="F5347" s="94"/>
      <c r="G5347" s="94"/>
      <c r="H5347" s="79"/>
    </row>
    <row r="5348" spans="1:8" ht="15.75" customHeight="1" outlineLevel="1">
      <c r="A5348" s="98" t="s">
        <v>441</v>
      </c>
      <c r="B5348" s="99" t="s">
        <v>314</v>
      </c>
      <c r="C5348" s="97" t="s">
        <v>48</v>
      </c>
      <c r="D5348" s="97" t="s">
        <v>47</v>
      </c>
      <c r="E5348" s="94"/>
      <c r="F5348" s="94"/>
      <c r="G5348" s="94">
        <v>100</v>
      </c>
      <c r="H5348" s="79"/>
    </row>
    <row r="5349" spans="1:8" outlineLevel="1">
      <c r="A5349" s="98" t="s">
        <v>359</v>
      </c>
      <c r="B5349" s="99" t="s">
        <v>315</v>
      </c>
      <c r="C5349" s="97" t="s">
        <v>48</v>
      </c>
      <c r="D5349" s="97" t="s">
        <v>49</v>
      </c>
      <c r="E5349" s="94"/>
      <c r="F5349" s="94"/>
      <c r="G5349" s="94">
        <v>100</v>
      </c>
      <c r="H5349" s="79"/>
    </row>
    <row r="5350" spans="1:8" outlineLevel="1">
      <c r="A5350" s="98" t="s">
        <v>361</v>
      </c>
      <c r="B5350" s="99" t="s">
        <v>316</v>
      </c>
      <c r="C5350" s="97" t="s">
        <v>49</v>
      </c>
      <c r="D5350" s="97" t="s">
        <v>50</v>
      </c>
      <c r="E5350" s="94"/>
      <c r="F5350" s="94"/>
      <c r="G5350" s="94">
        <v>100</v>
      </c>
      <c r="H5350" s="79"/>
    </row>
    <row r="5351" spans="1:8" outlineLevel="1">
      <c r="A5351" s="98" t="s">
        <v>317</v>
      </c>
      <c r="B5351" s="99" t="s">
        <v>318</v>
      </c>
      <c r="C5351" s="97" t="s">
        <v>50</v>
      </c>
      <c r="D5351" s="97" t="s">
        <v>51</v>
      </c>
      <c r="E5351" s="94"/>
      <c r="F5351" s="94"/>
      <c r="G5351" s="94">
        <v>100</v>
      </c>
      <c r="H5351" s="79"/>
    </row>
    <row r="5352" spans="1:8" outlineLevel="1">
      <c r="A5352" s="98" t="s">
        <v>319</v>
      </c>
      <c r="B5352" s="99" t="s">
        <v>320</v>
      </c>
      <c r="C5352" s="97" t="s">
        <v>51</v>
      </c>
      <c r="D5352" s="97" t="s">
        <v>52</v>
      </c>
      <c r="E5352" s="94"/>
      <c r="F5352" s="94"/>
      <c r="G5352" s="94">
        <v>100</v>
      </c>
      <c r="H5352" s="79"/>
    </row>
    <row r="5353" spans="1:8" outlineLevel="1">
      <c r="A5353" s="100">
        <v>4</v>
      </c>
      <c r="B5353" s="101" t="s">
        <v>623</v>
      </c>
      <c r="C5353" s="97"/>
      <c r="D5353" s="97"/>
      <c r="E5353" s="94"/>
      <c r="F5353" s="94"/>
      <c r="G5353" s="94"/>
      <c r="H5353" s="79"/>
    </row>
    <row r="5354" spans="1:8" ht="31.5" outlineLevel="1">
      <c r="A5354" s="97" t="s">
        <v>406</v>
      </c>
      <c r="B5354" s="236" t="s">
        <v>321</v>
      </c>
      <c r="C5354" s="97" t="s">
        <v>52</v>
      </c>
      <c r="D5354" s="97" t="s">
        <v>52</v>
      </c>
      <c r="E5354" s="94"/>
      <c r="F5354" s="94"/>
      <c r="G5354" s="94">
        <v>100</v>
      </c>
      <c r="H5354" s="79"/>
    </row>
    <row r="5355" spans="1:8" ht="63" outlineLevel="1">
      <c r="A5355" s="97" t="s">
        <v>407</v>
      </c>
      <c r="B5355" s="236" t="s">
        <v>621</v>
      </c>
      <c r="C5355" s="97" t="s">
        <v>52</v>
      </c>
      <c r="D5355" s="97" t="s">
        <v>53</v>
      </c>
      <c r="E5355" s="94"/>
      <c r="F5355" s="94"/>
      <c r="G5355" s="94">
        <v>100</v>
      </c>
      <c r="H5355" s="79"/>
    </row>
    <row r="5356" spans="1:8" ht="31.5" outlineLevel="1">
      <c r="A5356" s="97" t="s">
        <v>408</v>
      </c>
      <c r="B5356" s="236" t="s">
        <v>764</v>
      </c>
      <c r="C5356" s="97" t="s">
        <v>52</v>
      </c>
      <c r="D5356" s="97" t="s">
        <v>53</v>
      </c>
      <c r="E5356" s="94"/>
      <c r="F5356" s="94"/>
      <c r="G5356" s="94">
        <v>100</v>
      </c>
      <c r="H5356" s="79"/>
    </row>
    <row r="5357" spans="1:8" ht="31.5" outlineLevel="1">
      <c r="A5357" s="97" t="s">
        <v>222</v>
      </c>
      <c r="B5357" s="236" t="s">
        <v>765</v>
      </c>
      <c r="C5357" s="97" t="s">
        <v>53</v>
      </c>
      <c r="D5357" s="97" t="s">
        <v>54</v>
      </c>
      <c r="E5357" s="94"/>
      <c r="F5357" s="94"/>
      <c r="G5357" s="94">
        <v>100</v>
      </c>
      <c r="H5357" s="79"/>
    </row>
    <row r="5358" spans="1:8" outlineLevel="1">
      <c r="G5358" s="154" t="s">
        <v>1041</v>
      </c>
      <c r="H5358" s="154" t="s">
        <v>378</v>
      </c>
    </row>
    <row r="5359" spans="1:8" outlineLevel="1">
      <c r="H5359" s="154" t="s">
        <v>709</v>
      </c>
    </row>
    <row r="5360" spans="1:8" outlineLevel="1">
      <c r="H5360" s="154" t="s">
        <v>266</v>
      </c>
    </row>
    <row r="5361" spans="1:8" outlineLevel="1">
      <c r="H5361" s="154"/>
    </row>
    <row r="5362" spans="1:8" ht="15.75" customHeight="1" outlineLevel="1">
      <c r="A5362" s="742" t="s">
        <v>628</v>
      </c>
      <c r="B5362" s="742"/>
      <c r="C5362" s="742"/>
      <c r="D5362" s="742"/>
      <c r="E5362" s="742"/>
      <c r="F5362" s="742"/>
      <c r="G5362" s="742"/>
      <c r="H5362" s="742"/>
    </row>
    <row r="5363" spans="1:8" ht="15.75" customHeight="1" outlineLevel="1">
      <c r="A5363" s="742" t="s">
        <v>455</v>
      </c>
      <c r="B5363" s="742"/>
      <c r="C5363" s="742"/>
      <c r="D5363" s="742"/>
      <c r="E5363" s="742"/>
      <c r="F5363" s="742"/>
      <c r="G5363" s="742"/>
      <c r="H5363" s="742"/>
    </row>
    <row r="5364" spans="1:8" outlineLevel="1">
      <c r="H5364" s="154" t="s">
        <v>322</v>
      </c>
    </row>
    <row r="5365" spans="1:8" outlineLevel="1">
      <c r="H5365" s="154" t="s">
        <v>323</v>
      </c>
    </row>
    <row r="5366" spans="1:8" outlineLevel="1">
      <c r="H5366" s="154" t="s">
        <v>324</v>
      </c>
    </row>
    <row r="5367" spans="1:8" outlineLevel="1">
      <c r="H5367" s="230" t="s">
        <v>325</v>
      </c>
    </row>
    <row r="5368" spans="1:8" outlineLevel="1">
      <c r="H5368" s="154" t="s">
        <v>2331</v>
      </c>
    </row>
    <row r="5369" spans="1:8" outlineLevel="1">
      <c r="H5369" s="154" t="s">
        <v>261</v>
      </c>
    </row>
    <row r="5370" spans="1:8" outlineLevel="1">
      <c r="A5370" s="748" t="s">
        <v>1254</v>
      </c>
      <c r="B5370" s="749"/>
      <c r="C5370" s="749"/>
      <c r="D5370" s="749"/>
      <c r="E5370" s="749"/>
      <c r="F5370" s="749"/>
      <c r="G5370" s="749"/>
      <c r="H5370" s="749"/>
    </row>
    <row r="5371" spans="1:8" outlineLevel="1">
      <c r="A5371" s="745"/>
      <c r="B5371" s="745"/>
      <c r="C5371" s="745"/>
      <c r="D5371" s="745"/>
      <c r="E5371" s="745"/>
      <c r="F5371" s="745"/>
      <c r="G5371" s="745"/>
      <c r="H5371" s="745"/>
    </row>
    <row r="5372" spans="1:8" outlineLevel="1">
      <c r="A5372" s="746" t="s">
        <v>2332</v>
      </c>
      <c r="B5372" s="746"/>
      <c r="C5372" s="746"/>
      <c r="D5372" s="746"/>
      <c r="E5372" s="746"/>
      <c r="F5372" s="746"/>
      <c r="G5372" s="746"/>
      <c r="H5372" s="746"/>
    </row>
    <row r="5373" spans="1:8" ht="15.75" customHeight="1" outlineLevel="1" thickBot="1">
      <c r="A5373" s="87"/>
      <c r="B5373" s="666"/>
      <c r="C5373" s="231"/>
      <c r="D5373" s="231"/>
      <c r="E5373" s="231"/>
      <c r="F5373" s="231"/>
      <c r="G5373" s="231"/>
      <c r="H5373" s="231"/>
    </row>
    <row r="5374" spans="1:8" ht="15.75" customHeight="1" outlineLevel="1">
      <c r="A5374" s="750" t="s">
        <v>397</v>
      </c>
      <c r="B5374" s="753" t="s">
        <v>649</v>
      </c>
      <c r="C5374" s="756" t="s">
        <v>719</v>
      </c>
      <c r="D5374" s="756"/>
      <c r="E5374" s="756"/>
      <c r="F5374" s="756"/>
      <c r="G5374" s="757" t="s">
        <v>629</v>
      </c>
      <c r="H5374" s="759" t="s">
        <v>630</v>
      </c>
    </row>
    <row r="5375" spans="1:8" outlineLevel="1">
      <c r="A5375" s="751"/>
      <c r="B5375" s="754"/>
      <c r="C5375" s="704"/>
      <c r="D5375" s="704"/>
      <c r="E5375" s="704"/>
      <c r="F5375" s="704"/>
      <c r="G5375" s="703"/>
      <c r="H5375" s="760"/>
    </row>
    <row r="5376" spans="1:8" ht="32.25" outlineLevel="1" thickBot="1">
      <c r="A5376" s="752"/>
      <c r="B5376" s="755"/>
      <c r="C5376" s="88" t="s">
        <v>631</v>
      </c>
      <c r="D5376" s="88" t="s">
        <v>632</v>
      </c>
      <c r="E5376" s="88" t="s">
        <v>631</v>
      </c>
      <c r="F5376" s="88" t="s">
        <v>632</v>
      </c>
      <c r="G5376" s="758"/>
      <c r="H5376" s="761"/>
    </row>
    <row r="5377" spans="1:8" ht="15.75" customHeight="1" outlineLevel="1">
      <c r="A5377" s="89">
        <v>1</v>
      </c>
      <c r="B5377" s="604">
        <v>2</v>
      </c>
      <c r="C5377" s="90">
        <v>3</v>
      </c>
      <c r="D5377" s="90">
        <v>4</v>
      </c>
      <c r="E5377" s="90"/>
      <c r="F5377" s="90"/>
      <c r="G5377" s="91">
        <v>5</v>
      </c>
      <c r="H5377" s="604">
        <v>6</v>
      </c>
    </row>
    <row r="5378" spans="1:8" ht="15.75" customHeight="1" outlineLevel="1">
      <c r="A5378" s="89">
        <v>1</v>
      </c>
      <c r="B5378" s="92" t="s">
        <v>598</v>
      </c>
      <c r="C5378" s="93"/>
      <c r="D5378" s="93"/>
      <c r="E5378" s="94"/>
      <c r="F5378" s="94"/>
      <c r="G5378" s="95"/>
      <c r="H5378" s="663"/>
    </row>
    <row r="5379" spans="1:8" outlineLevel="1">
      <c r="A5379" s="96" t="s">
        <v>399</v>
      </c>
      <c r="B5379" s="237" t="s">
        <v>599</v>
      </c>
      <c r="C5379" s="97" t="s">
        <v>7</v>
      </c>
      <c r="D5379" s="97" t="s">
        <v>167</v>
      </c>
      <c r="E5379" s="94"/>
      <c r="F5379" s="94"/>
      <c r="G5379" s="94">
        <v>100</v>
      </c>
      <c r="H5379" s="79"/>
    </row>
    <row r="5380" spans="1:8" outlineLevel="1">
      <c r="A5380" s="97" t="s">
        <v>400</v>
      </c>
      <c r="B5380" s="236" t="s">
        <v>329</v>
      </c>
      <c r="C5380" s="97" t="s">
        <v>168</v>
      </c>
      <c r="D5380" s="97" t="s">
        <v>169</v>
      </c>
      <c r="E5380" s="94"/>
      <c r="F5380" s="94"/>
      <c r="G5380" s="94">
        <v>100</v>
      </c>
      <c r="H5380" s="79"/>
    </row>
    <row r="5381" spans="1:8" ht="31.5" outlineLevel="1">
      <c r="A5381" s="97" t="s">
        <v>411</v>
      </c>
      <c r="B5381" s="236" t="s">
        <v>730</v>
      </c>
      <c r="C5381" s="97" t="s">
        <v>170</v>
      </c>
      <c r="D5381" s="97" t="s">
        <v>171</v>
      </c>
      <c r="E5381" s="94"/>
      <c r="F5381" s="94"/>
      <c r="G5381" s="94">
        <v>100</v>
      </c>
      <c r="H5381" s="79"/>
    </row>
    <row r="5382" spans="1:8" ht="63" outlineLevel="1">
      <c r="A5382" s="98" t="s">
        <v>422</v>
      </c>
      <c r="B5382" s="99" t="s">
        <v>731</v>
      </c>
      <c r="C5382" s="97" t="s">
        <v>172</v>
      </c>
      <c r="D5382" s="97" t="s">
        <v>173</v>
      </c>
      <c r="E5382" s="94"/>
      <c r="F5382" s="94"/>
      <c r="G5382" s="94">
        <v>100</v>
      </c>
      <c r="H5382" s="79"/>
    </row>
    <row r="5383" spans="1:8" ht="31.5" outlineLevel="1">
      <c r="A5383" s="98" t="s">
        <v>732</v>
      </c>
      <c r="B5383" s="99" t="s">
        <v>733</v>
      </c>
      <c r="C5383" s="97" t="s">
        <v>174</v>
      </c>
      <c r="D5383" s="97" t="s">
        <v>175</v>
      </c>
      <c r="E5383" s="94"/>
      <c r="F5383" s="94"/>
      <c r="G5383" s="94">
        <v>100</v>
      </c>
      <c r="H5383" s="79"/>
    </row>
    <row r="5384" spans="1:8" outlineLevel="1">
      <c r="A5384" s="98" t="s">
        <v>734</v>
      </c>
      <c r="B5384" s="99" t="s">
        <v>735</v>
      </c>
      <c r="C5384" s="97" t="s">
        <v>170</v>
      </c>
      <c r="D5384" s="97" t="s">
        <v>174</v>
      </c>
      <c r="E5384" s="94"/>
      <c r="F5384" s="94"/>
      <c r="G5384" s="94">
        <v>100</v>
      </c>
      <c r="H5384" s="79"/>
    </row>
    <row r="5385" spans="1:8" outlineLevel="1">
      <c r="A5385" s="100">
        <v>2</v>
      </c>
      <c r="B5385" s="101" t="s">
        <v>440</v>
      </c>
      <c r="C5385" s="97"/>
      <c r="D5385" s="97"/>
      <c r="E5385" s="94"/>
      <c r="F5385" s="94"/>
      <c r="G5385" s="94"/>
      <c r="H5385" s="79"/>
    </row>
    <row r="5386" spans="1:8" ht="42" customHeight="1" outlineLevel="1">
      <c r="A5386" s="98" t="s">
        <v>402</v>
      </c>
      <c r="B5386" s="99" t="s">
        <v>736</v>
      </c>
      <c r="C5386" s="97" t="s">
        <v>129</v>
      </c>
      <c r="D5386" s="97" t="s">
        <v>130</v>
      </c>
      <c r="E5386" s="94"/>
      <c r="F5386" s="94"/>
      <c r="G5386" s="94">
        <v>100</v>
      </c>
      <c r="H5386" s="79"/>
    </row>
    <row r="5387" spans="1:8" ht="63" outlineLevel="1">
      <c r="A5387" s="98" t="s">
        <v>403</v>
      </c>
      <c r="B5387" s="99" t="s">
        <v>641</v>
      </c>
      <c r="C5387" s="97" t="s">
        <v>129</v>
      </c>
      <c r="D5387" s="97" t="s">
        <v>131</v>
      </c>
      <c r="E5387" s="94"/>
      <c r="F5387" s="94"/>
      <c r="G5387" s="94">
        <v>100</v>
      </c>
      <c r="H5387" s="79"/>
    </row>
    <row r="5388" spans="1:8" ht="15.75" customHeight="1" outlineLevel="1">
      <c r="A5388" s="98" t="s">
        <v>404</v>
      </c>
      <c r="B5388" s="99" t="s">
        <v>642</v>
      </c>
      <c r="C5388" s="97" t="s">
        <v>131</v>
      </c>
      <c r="D5388" s="97" t="s">
        <v>132</v>
      </c>
      <c r="E5388" s="94"/>
      <c r="F5388" s="94"/>
      <c r="G5388" s="94">
        <v>100</v>
      </c>
      <c r="H5388" s="79"/>
    </row>
    <row r="5389" spans="1:8" ht="47.25" outlineLevel="1">
      <c r="A5389" s="100">
        <v>3</v>
      </c>
      <c r="B5389" s="101" t="s">
        <v>313</v>
      </c>
      <c r="C5389" s="97"/>
      <c r="D5389" s="97"/>
      <c r="E5389" s="94"/>
      <c r="F5389" s="94"/>
      <c r="G5389" s="94"/>
      <c r="H5389" s="79"/>
    </row>
    <row r="5390" spans="1:8" ht="15.75" customHeight="1" outlineLevel="1">
      <c r="A5390" s="98" t="s">
        <v>441</v>
      </c>
      <c r="B5390" s="99" t="s">
        <v>314</v>
      </c>
      <c r="C5390" s="97" t="s">
        <v>132</v>
      </c>
      <c r="D5390" s="97" t="s">
        <v>131</v>
      </c>
      <c r="E5390" s="94"/>
      <c r="F5390" s="94"/>
      <c r="G5390" s="94">
        <v>100</v>
      </c>
      <c r="H5390" s="79"/>
    </row>
    <row r="5391" spans="1:8" outlineLevel="1">
      <c r="A5391" s="98" t="s">
        <v>359</v>
      </c>
      <c r="B5391" s="99" t="s">
        <v>315</v>
      </c>
      <c r="C5391" s="97" t="s">
        <v>132</v>
      </c>
      <c r="D5391" s="97" t="s">
        <v>133</v>
      </c>
      <c r="E5391" s="94"/>
      <c r="F5391" s="94"/>
      <c r="G5391" s="94">
        <v>100</v>
      </c>
      <c r="H5391" s="79"/>
    </row>
    <row r="5392" spans="1:8" outlineLevel="1">
      <c r="A5392" s="98" t="s">
        <v>361</v>
      </c>
      <c r="B5392" s="99" t="s">
        <v>316</v>
      </c>
      <c r="C5392" s="97" t="s">
        <v>133</v>
      </c>
      <c r="D5392" s="97" t="s">
        <v>788</v>
      </c>
      <c r="E5392" s="94"/>
      <c r="F5392" s="94"/>
      <c r="G5392" s="94">
        <v>100</v>
      </c>
      <c r="H5392" s="79"/>
    </row>
    <row r="5393" spans="1:8" outlineLevel="1">
      <c r="A5393" s="98" t="s">
        <v>317</v>
      </c>
      <c r="B5393" s="99" t="s">
        <v>318</v>
      </c>
      <c r="C5393" s="97" t="s">
        <v>788</v>
      </c>
      <c r="D5393" s="97" t="s">
        <v>789</v>
      </c>
      <c r="E5393" s="94"/>
      <c r="F5393" s="94"/>
      <c r="G5393" s="94">
        <v>100</v>
      </c>
      <c r="H5393" s="79"/>
    </row>
    <row r="5394" spans="1:8" outlineLevel="1">
      <c r="A5394" s="98" t="s">
        <v>319</v>
      </c>
      <c r="B5394" s="99" t="s">
        <v>320</v>
      </c>
      <c r="C5394" s="97" t="s">
        <v>1156</v>
      </c>
      <c r="D5394" s="97" t="s">
        <v>790</v>
      </c>
      <c r="E5394" s="94"/>
      <c r="F5394" s="94"/>
      <c r="G5394" s="94">
        <v>100</v>
      </c>
      <c r="H5394" s="79"/>
    </row>
    <row r="5395" spans="1:8" outlineLevel="1">
      <c r="A5395" s="100">
        <v>4</v>
      </c>
      <c r="B5395" s="101" t="s">
        <v>623</v>
      </c>
      <c r="C5395" s="97"/>
      <c r="D5395" s="97"/>
      <c r="E5395" s="94"/>
      <c r="F5395" s="94"/>
      <c r="G5395" s="94"/>
      <c r="H5395" s="79"/>
    </row>
    <row r="5396" spans="1:8" ht="31.5" outlineLevel="1">
      <c r="A5396" s="97" t="s">
        <v>406</v>
      </c>
      <c r="B5396" s="236" t="s">
        <v>321</v>
      </c>
      <c r="C5396" s="97" t="s">
        <v>790</v>
      </c>
      <c r="D5396" s="97" t="s">
        <v>790</v>
      </c>
      <c r="E5396" s="94"/>
      <c r="F5396" s="94"/>
      <c r="G5396" s="94">
        <v>100</v>
      </c>
      <c r="H5396" s="79"/>
    </row>
    <row r="5397" spans="1:8" ht="63" outlineLevel="1">
      <c r="A5397" s="97" t="s">
        <v>407</v>
      </c>
      <c r="B5397" s="236" t="s">
        <v>621</v>
      </c>
      <c r="C5397" s="97" t="s">
        <v>790</v>
      </c>
      <c r="D5397" s="97" t="s">
        <v>791</v>
      </c>
      <c r="E5397" s="94"/>
      <c r="F5397" s="94"/>
      <c r="G5397" s="94">
        <v>100</v>
      </c>
      <c r="H5397" s="79"/>
    </row>
    <row r="5398" spans="1:8" ht="31.5" outlineLevel="1">
      <c r="A5398" s="97" t="s">
        <v>408</v>
      </c>
      <c r="B5398" s="236" t="s">
        <v>764</v>
      </c>
      <c r="C5398" s="97" t="s">
        <v>790</v>
      </c>
      <c r="D5398" s="97" t="s">
        <v>791</v>
      </c>
      <c r="E5398" s="94"/>
      <c r="F5398" s="94"/>
      <c r="G5398" s="94">
        <v>100</v>
      </c>
      <c r="H5398" s="79"/>
    </row>
    <row r="5399" spans="1:8" ht="31.5" outlineLevel="1">
      <c r="A5399" s="97" t="s">
        <v>222</v>
      </c>
      <c r="B5399" s="236" t="s">
        <v>765</v>
      </c>
      <c r="C5399" s="97" t="s">
        <v>791</v>
      </c>
      <c r="D5399" s="97" t="s">
        <v>792</v>
      </c>
      <c r="E5399" s="94"/>
      <c r="F5399" s="94"/>
      <c r="G5399" s="94">
        <v>100</v>
      </c>
      <c r="H5399" s="79"/>
    </row>
    <row r="5400" spans="1:8" outlineLevel="1">
      <c r="G5400" s="154" t="s">
        <v>1042</v>
      </c>
      <c r="H5400" s="154" t="s">
        <v>378</v>
      </c>
    </row>
    <row r="5401" spans="1:8" outlineLevel="1">
      <c r="H5401" s="154" t="s">
        <v>709</v>
      </c>
    </row>
    <row r="5402" spans="1:8" outlineLevel="1">
      <c r="H5402" s="154" t="s">
        <v>266</v>
      </c>
    </row>
    <row r="5403" spans="1:8" outlineLevel="1">
      <c r="H5403" s="154"/>
    </row>
    <row r="5404" spans="1:8" ht="15.75" customHeight="1" outlineLevel="1">
      <c r="A5404" s="742" t="s">
        <v>628</v>
      </c>
      <c r="B5404" s="742"/>
      <c r="C5404" s="742"/>
      <c r="D5404" s="742"/>
      <c r="E5404" s="742"/>
      <c r="F5404" s="742"/>
      <c r="G5404" s="742"/>
      <c r="H5404" s="742"/>
    </row>
    <row r="5405" spans="1:8" ht="15.75" customHeight="1" outlineLevel="1">
      <c r="A5405" s="742" t="s">
        <v>455</v>
      </c>
      <c r="B5405" s="742"/>
      <c r="C5405" s="742"/>
      <c r="D5405" s="742"/>
      <c r="E5405" s="742"/>
      <c r="F5405" s="742"/>
      <c r="G5405" s="742"/>
      <c r="H5405" s="742"/>
    </row>
    <row r="5406" spans="1:8" outlineLevel="1">
      <c r="H5406" s="154" t="s">
        <v>322</v>
      </c>
    </row>
    <row r="5407" spans="1:8" outlineLevel="1">
      <c r="H5407" s="154" t="s">
        <v>323</v>
      </c>
    </row>
    <row r="5408" spans="1:8" outlineLevel="1">
      <c r="H5408" s="154" t="s">
        <v>324</v>
      </c>
    </row>
    <row r="5409" spans="1:8" outlineLevel="1">
      <c r="H5409" s="230" t="s">
        <v>325</v>
      </c>
    </row>
    <row r="5410" spans="1:8" outlineLevel="1">
      <c r="H5410" s="154" t="s">
        <v>2331</v>
      </c>
    </row>
    <row r="5411" spans="1:8" outlineLevel="1">
      <c r="H5411" s="154" t="s">
        <v>261</v>
      </c>
    </row>
    <row r="5412" spans="1:8" ht="22.5" customHeight="1" outlineLevel="1">
      <c r="A5412" s="743" t="s">
        <v>1255</v>
      </c>
      <c r="B5412" s="744"/>
      <c r="C5412" s="744"/>
      <c r="D5412" s="744"/>
      <c r="E5412" s="744"/>
      <c r="F5412" s="744"/>
      <c r="G5412" s="744"/>
      <c r="H5412" s="744"/>
    </row>
    <row r="5413" spans="1:8" outlineLevel="1">
      <c r="A5413" s="745"/>
      <c r="B5413" s="745"/>
      <c r="C5413" s="745"/>
      <c r="D5413" s="745"/>
      <c r="E5413" s="745"/>
      <c r="F5413" s="745"/>
      <c r="G5413" s="745"/>
      <c r="H5413" s="745"/>
    </row>
    <row r="5414" spans="1:8" outlineLevel="1">
      <c r="A5414" s="746" t="s">
        <v>2332</v>
      </c>
      <c r="B5414" s="746"/>
      <c r="C5414" s="746"/>
      <c r="D5414" s="746"/>
      <c r="E5414" s="746"/>
      <c r="F5414" s="746"/>
      <c r="G5414" s="746"/>
      <c r="H5414" s="746"/>
    </row>
    <row r="5415" spans="1:8" ht="15.75" customHeight="1" outlineLevel="1" thickBot="1">
      <c r="A5415" s="87"/>
      <c r="B5415" s="666"/>
      <c r="C5415" s="231"/>
      <c r="D5415" s="231"/>
      <c r="E5415" s="231"/>
      <c r="F5415" s="231"/>
      <c r="G5415" s="231"/>
      <c r="H5415" s="231"/>
    </row>
    <row r="5416" spans="1:8" ht="15.75" customHeight="1" outlineLevel="1">
      <c r="A5416" s="750" t="s">
        <v>397</v>
      </c>
      <c r="B5416" s="753" t="s">
        <v>649</v>
      </c>
      <c r="C5416" s="756" t="s">
        <v>719</v>
      </c>
      <c r="D5416" s="756"/>
      <c r="E5416" s="756"/>
      <c r="F5416" s="756"/>
      <c r="G5416" s="757" t="s">
        <v>629</v>
      </c>
      <c r="H5416" s="759" t="s">
        <v>630</v>
      </c>
    </row>
    <row r="5417" spans="1:8" outlineLevel="1">
      <c r="A5417" s="751"/>
      <c r="B5417" s="754"/>
      <c r="C5417" s="704"/>
      <c r="D5417" s="704"/>
      <c r="E5417" s="704"/>
      <c r="F5417" s="704"/>
      <c r="G5417" s="703"/>
      <c r="H5417" s="760"/>
    </row>
    <row r="5418" spans="1:8" ht="32.25" outlineLevel="1" thickBot="1">
      <c r="A5418" s="752"/>
      <c r="B5418" s="755"/>
      <c r="C5418" s="88" t="s">
        <v>631</v>
      </c>
      <c r="D5418" s="88" t="s">
        <v>632</v>
      </c>
      <c r="E5418" s="88" t="s">
        <v>631</v>
      </c>
      <c r="F5418" s="88" t="s">
        <v>632</v>
      </c>
      <c r="G5418" s="758"/>
      <c r="H5418" s="761"/>
    </row>
    <row r="5419" spans="1:8" ht="15.75" customHeight="1" outlineLevel="1">
      <c r="A5419" s="89">
        <v>1</v>
      </c>
      <c r="B5419" s="604">
        <v>2</v>
      </c>
      <c r="C5419" s="90">
        <v>3</v>
      </c>
      <c r="D5419" s="90">
        <v>4</v>
      </c>
      <c r="E5419" s="90"/>
      <c r="F5419" s="90"/>
      <c r="G5419" s="91">
        <v>5</v>
      </c>
      <c r="H5419" s="604">
        <v>6</v>
      </c>
    </row>
    <row r="5420" spans="1:8" ht="15.75" customHeight="1" outlineLevel="1">
      <c r="A5420" s="89">
        <v>1</v>
      </c>
      <c r="B5420" s="92" t="s">
        <v>598</v>
      </c>
      <c r="C5420" s="93"/>
      <c r="D5420" s="93"/>
      <c r="E5420" s="94"/>
      <c r="F5420" s="94"/>
      <c r="G5420" s="95"/>
      <c r="H5420" s="663"/>
    </row>
    <row r="5421" spans="1:8" outlineLevel="1">
      <c r="A5421" s="96" t="s">
        <v>399</v>
      </c>
      <c r="B5421" s="237" t="s">
        <v>599</v>
      </c>
      <c r="C5421" s="97" t="s">
        <v>174</v>
      </c>
      <c r="D5421" s="97" t="s">
        <v>482</v>
      </c>
      <c r="E5421" s="94"/>
      <c r="F5421" s="94"/>
      <c r="G5421" s="94">
        <v>100</v>
      </c>
      <c r="H5421" s="79"/>
    </row>
    <row r="5422" spans="1:8" outlineLevel="1">
      <c r="A5422" s="97" t="s">
        <v>400</v>
      </c>
      <c r="B5422" s="236" t="s">
        <v>329</v>
      </c>
      <c r="C5422" s="97" t="s">
        <v>483</v>
      </c>
      <c r="D5422" s="97" t="s">
        <v>484</v>
      </c>
      <c r="E5422" s="94"/>
      <c r="F5422" s="94"/>
      <c r="G5422" s="94">
        <v>100</v>
      </c>
      <c r="H5422" s="79"/>
    </row>
    <row r="5423" spans="1:8" ht="31.5" outlineLevel="1">
      <c r="A5423" s="97" t="s">
        <v>411</v>
      </c>
      <c r="B5423" s="236" t="s">
        <v>730</v>
      </c>
      <c r="C5423" s="97" t="s">
        <v>485</v>
      </c>
      <c r="D5423" s="97" t="s">
        <v>486</v>
      </c>
      <c r="E5423" s="94"/>
      <c r="F5423" s="94"/>
      <c r="G5423" s="94">
        <v>100</v>
      </c>
      <c r="H5423" s="79"/>
    </row>
    <row r="5424" spans="1:8" ht="63" outlineLevel="1">
      <c r="A5424" s="98" t="s">
        <v>422</v>
      </c>
      <c r="B5424" s="99" t="s">
        <v>731</v>
      </c>
      <c r="C5424" s="97" t="s">
        <v>487</v>
      </c>
      <c r="D5424" s="97" t="s">
        <v>2103</v>
      </c>
      <c r="E5424" s="94"/>
      <c r="F5424" s="94"/>
      <c r="G5424" s="94">
        <v>100</v>
      </c>
      <c r="H5424" s="79"/>
    </row>
    <row r="5425" spans="1:8" ht="31.5" outlineLevel="1">
      <c r="A5425" s="98" t="s">
        <v>732</v>
      </c>
      <c r="B5425" s="99" t="s">
        <v>733</v>
      </c>
      <c r="C5425" s="97" t="s">
        <v>46</v>
      </c>
      <c r="D5425" s="97" t="s">
        <v>45</v>
      </c>
      <c r="E5425" s="94"/>
      <c r="F5425" s="94"/>
      <c r="G5425" s="94">
        <v>100</v>
      </c>
      <c r="H5425" s="79"/>
    </row>
    <row r="5426" spans="1:8" outlineLevel="1">
      <c r="A5426" s="98" t="s">
        <v>734</v>
      </c>
      <c r="B5426" s="99" t="s">
        <v>735</v>
      </c>
      <c r="C5426" s="97" t="s">
        <v>485</v>
      </c>
      <c r="D5426" s="97" t="s">
        <v>46</v>
      </c>
      <c r="E5426" s="94"/>
      <c r="F5426" s="94"/>
      <c r="G5426" s="94">
        <v>100</v>
      </c>
      <c r="H5426" s="79"/>
    </row>
    <row r="5427" spans="1:8" outlineLevel="1">
      <c r="A5427" s="100">
        <v>2</v>
      </c>
      <c r="B5427" s="101" t="s">
        <v>440</v>
      </c>
      <c r="C5427" s="97"/>
      <c r="D5427" s="97"/>
      <c r="E5427" s="94"/>
      <c r="F5427" s="94"/>
      <c r="G5427" s="94"/>
      <c r="H5427" s="79"/>
    </row>
    <row r="5428" spans="1:8" ht="42" customHeight="1" outlineLevel="1">
      <c r="A5428" s="98" t="s">
        <v>402</v>
      </c>
      <c r="B5428" s="99" t="s">
        <v>736</v>
      </c>
      <c r="C5428" s="97" t="s">
        <v>46</v>
      </c>
      <c r="D5428" s="97" t="s">
        <v>45</v>
      </c>
      <c r="E5428" s="94"/>
      <c r="F5428" s="94"/>
      <c r="G5428" s="94"/>
      <c r="H5428" s="79"/>
    </row>
    <row r="5429" spans="1:8" ht="63" outlineLevel="1">
      <c r="A5429" s="98" t="s">
        <v>403</v>
      </c>
      <c r="B5429" s="99" t="s">
        <v>641</v>
      </c>
      <c r="C5429" s="97" t="s">
        <v>46</v>
      </c>
      <c r="D5429" s="97" t="s">
        <v>47</v>
      </c>
      <c r="E5429" s="94"/>
      <c r="F5429" s="94"/>
      <c r="G5429" s="94"/>
      <c r="H5429" s="79"/>
    </row>
    <row r="5430" spans="1:8" ht="15.75" customHeight="1" outlineLevel="1">
      <c r="A5430" s="98" t="s">
        <v>404</v>
      </c>
      <c r="B5430" s="99" t="s">
        <v>642</v>
      </c>
      <c r="C5430" s="97" t="s">
        <v>47</v>
      </c>
      <c r="D5430" s="97" t="s">
        <v>48</v>
      </c>
      <c r="E5430" s="94"/>
      <c r="F5430" s="94"/>
      <c r="G5430" s="94"/>
      <c r="H5430" s="79"/>
    </row>
    <row r="5431" spans="1:8" ht="47.25" outlineLevel="1">
      <c r="A5431" s="100">
        <v>3</v>
      </c>
      <c r="B5431" s="101" t="s">
        <v>313</v>
      </c>
      <c r="C5431" s="97"/>
      <c r="D5431" s="97"/>
      <c r="E5431" s="94"/>
      <c r="F5431" s="94"/>
      <c r="G5431" s="94"/>
      <c r="H5431" s="79"/>
    </row>
    <row r="5432" spans="1:8" ht="15.75" customHeight="1" outlineLevel="1">
      <c r="A5432" s="98" t="s">
        <v>441</v>
      </c>
      <c r="B5432" s="99" t="s">
        <v>314</v>
      </c>
      <c r="C5432" s="97" t="s">
        <v>48</v>
      </c>
      <c r="D5432" s="97" t="s">
        <v>47</v>
      </c>
      <c r="E5432" s="94"/>
      <c r="F5432" s="94"/>
      <c r="G5432" s="94"/>
      <c r="H5432" s="79"/>
    </row>
    <row r="5433" spans="1:8" outlineLevel="1">
      <c r="A5433" s="98" t="s">
        <v>359</v>
      </c>
      <c r="B5433" s="99" t="s">
        <v>315</v>
      </c>
      <c r="C5433" s="97" t="s">
        <v>48</v>
      </c>
      <c r="D5433" s="97" t="s">
        <v>49</v>
      </c>
      <c r="E5433" s="94"/>
      <c r="F5433" s="94"/>
      <c r="G5433" s="94"/>
      <c r="H5433" s="79"/>
    </row>
    <row r="5434" spans="1:8" outlineLevel="1">
      <c r="A5434" s="98" t="s">
        <v>361</v>
      </c>
      <c r="B5434" s="99" t="s">
        <v>316</v>
      </c>
      <c r="C5434" s="97" t="s">
        <v>49</v>
      </c>
      <c r="D5434" s="97" t="s">
        <v>50</v>
      </c>
      <c r="E5434" s="94"/>
      <c r="F5434" s="94"/>
      <c r="G5434" s="94"/>
      <c r="H5434" s="79"/>
    </row>
    <row r="5435" spans="1:8" outlineLevel="1">
      <c r="A5435" s="98" t="s">
        <v>317</v>
      </c>
      <c r="B5435" s="99" t="s">
        <v>318</v>
      </c>
      <c r="C5435" s="97" t="s">
        <v>50</v>
      </c>
      <c r="D5435" s="97" t="s">
        <v>51</v>
      </c>
      <c r="E5435" s="94"/>
      <c r="F5435" s="94"/>
      <c r="G5435" s="94"/>
      <c r="H5435" s="79"/>
    </row>
    <row r="5436" spans="1:8" outlineLevel="1">
      <c r="A5436" s="98" t="s">
        <v>319</v>
      </c>
      <c r="B5436" s="99" t="s">
        <v>320</v>
      </c>
      <c r="C5436" s="97" t="s">
        <v>51</v>
      </c>
      <c r="D5436" s="97" t="s">
        <v>52</v>
      </c>
      <c r="E5436" s="94"/>
      <c r="F5436" s="94"/>
      <c r="G5436" s="94"/>
      <c r="H5436" s="79"/>
    </row>
    <row r="5437" spans="1:8" outlineLevel="1">
      <c r="A5437" s="100">
        <v>4</v>
      </c>
      <c r="B5437" s="101" t="s">
        <v>623</v>
      </c>
      <c r="C5437" s="97"/>
      <c r="D5437" s="97"/>
      <c r="E5437" s="94"/>
      <c r="F5437" s="94"/>
      <c r="G5437" s="94"/>
      <c r="H5437" s="79"/>
    </row>
    <row r="5438" spans="1:8" ht="31.5" outlineLevel="1">
      <c r="A5438" s="97" t="s">
        <v>406</v>
      </c>
      <c r="B5438" s="236" t="s">
        <v>321</v>
      </c>
      <c r="C5438" s="97" t="s">
        <v>52</v>
      </c>
      <c r="D5438" s="97" t="s">
        <v>52</v>
      </c>
      <c r="E5438" s="94"/>
      <c r="F5438" s="94"/>
      <c r="G5438" s="94"/>
      <c r="H5438" s="79"/>
    </row>
    <row r="5439" spans="1:8" ht="63" outlineLevel="1">
      <c r="A5439" s="97" t="s">
        <v>407</v>
      </c>
      <c r="B5439" s="236" t="s">
        <v>621</v>
      </c>
      <c r="C5439" s="97" t="s">
        <v>52</v>
      </c>
      <c r="D5439" s="97" t="s">
        <v>53</v>
      </c>
      <c r="E5439" s="94"/>
      <c r="F5439" s="94"/>
      <c r="G5439" s="94"/>
      <c r="H5439" s="79"/>
    </row>
    <row r="5440" spans="1:8" ht="31.5" outlineLevel="1">
      <c r="A5440" s="97" t="s">
        <v>408</v>
      </c>
      <c r="B5440" s="236" t="s">
        <v>764</v>
      </c>
      <c r="C5440" s="97" t="s">
        <v>52</v>
      </c>
      <c r="D5440" s="97" t="s">
        <v>53</v>
      </c>
      <c r="E5440" s="94"/>
      <c r="F5440" s="94"/>
      <c r="G5440" s="94"/>
      <c r="H5440" s="79"/>
    </row>
    <row r="5441" spans="1:8" ht="31.5" outlineLevel="1">
      <c r="A5441" s="97" t="s">
        <v>222</v>
      </c>
      <c r="B5441" s="236" t="s">
        <v>765</v>
      </c>
      <c r="C5441" s="97" t="s">
        <v>53</v>
      </c>
      <c r="D5441" s="97" t="s">
        <v>54</v>
      </c>
      <c r="E5441" s="94"/>
      <c r="F5441" s="94"/>
      <c r="G5441" s="94"/>
      <c r="H5441" s="79"/>
    </row>
    <row r="5442" spans="1:8" outlineLevel="1">
      <c r="G5442" s="154" t="s">
        <v>1043</v>
      </c>
      <c r="H5442" s="154" t="s">
        <v>378</v>
      </c>
    </row>
    <row r="5443" spans="1:8" outlineLevel="1">
      <c r="H5443" s="154" t="s">
        <v>709</v>
      </c>
    </row>
    <row r="5444" spans="1:8" outlineLevel="1">
      <c r="H5444" s="154" t="s">
        <v>266</v>
      </c>
    </row>
    <row r="5445" spans="1:8" outlineLevel="1">
      <c r="H5445" s="154"/>
    </row>
    <row r="5446" spans="1:8" ht="15.75" customHeight="1" outlineLevel="1">
      <c r="A5446" s="742" t="s">
        <v>628</v>
      </c>
      <c r="B5446" s="742"/>
      <c r="C5446" s="742"/>
      <c r="D5446" s="742"/>
      <c r="E5446" s="742"/>
      <c r="F5446" s="742"/>
      <c r="G5446" s="742"/>
      <c r="H5446" s="742"/>
    </row>
    <row r="5447" spans="1:8" ht="15.75" customHeight="1" outlineLevel="1">
      <c r="A5447" s="742" t="s">
        <v>455</v>
      </c>
      <c r="B5447" s="742"/>
      <c r="C5447" s="742"/>
      <c r="D5447" s="742"/>
      <c r="E5447" s="742"/>
      <c r="F5447" s="742"/>
      <c r="G5447" s="742"/>
      <c r="H5447" s="742"/>
    </row>
    <row r="5448" spans="1:8" outlineLevel="1">
      <c r="H5448" s="154" t="s">
        <v>322</v>
      </c>
    </row>
    <row r="5449" spans="1:8" outlineLevel="1">
      <c r="H5449" s="154" t="s">
        <v>323</v>
      </c>
    </row>
    <row r="5450" spans="1:8" outlineLevel="1">
      <c r="H5450" s="154" t="s">
        <v>324</v>
      </c>
    </row>
    <row r="5451" spans="1:8" outlineLevel="1">
      <c r="H5451" s="230" t="s">
        <v>325</v>
      </c>
    </row>
    <row r="5452" spans="1:8" outlineLevel="1">
      <c r="H5452" s="154" t="s">
        <v>2331</v>
      </c>
    </row>
    <row r="5453" spans="1:8" outlineLevel="1">
      <c r="H5453" s="154" t="s">
        <v>261</v>
      </c>
    </row>
    <row r="5454" spans="1:8" outlineLevel="1">
      <c r="A5454" s="748" t="s">
        <v>1256</v>
      </c>
      <c r="B5454" s="749"/>
      <c r="C5454" s="749"/>
      <c r="D5454" s="749"/>
      <c r="E5454" s="749"/>
      <c r="F5454" s="749"/>
      <c r="G5454" s="749"/>
      <c r="H5454" s="749"/>
    </row>
    <row r="5455" spans="1:8" outlineLevel="1">
      <c r="A5455" s="745"/>
      <c r="B5455" s="745"/>
      <c r="C5455" s="745"/>
      <c r="D5455" s="745"/>
      <c r="E5455" s="745"/>
      <c r="F5455" s="745"/>
      <c r="G5455" s="745"/>
      <c r="H5455" s="745"/>
    </row>
    <row r="5456" spans="1:8" outlineLevel="1">
      <c r="A5456" s="746" t="s">
        <v>2332</v>
      </c>
      <c r="B5456" s="746"/>
      <c r="C5456" s="746"/>
      <c r="D5456" s="746"/>
      <c r="E5456" s="746"/>
      <c r="F5456" s="746"/>
      <c r="G5456" s="746"/>
      <c r="H5456" s="746"/>
    </row>
    <row r="5457" spans="1:8" ht="15.75" customHeight="1" outlineLevel="1" thickBot="1">
      <c r="A5457" s="87"/>
      <c r="B5457" s="666"/>
      <c r="C5457" s="231"/>
      <c r="D5457" s="231"/>
      <c r="E5457" s="231"/>
      <c r="F5457" s="231"/>
      <c r="G5457" s="231"/>
      <c r="H5457" s="231"/>
    </row>
    <row r="5458" spans="1:8" ht="15.75" customHeight="1" outlineLevel="1">
      <c r="A5458" s="750" t="s">
        <v>397</v>
      </c>
      <c r="B5458" s="753" t="s">
        <v>649</v>
      </c>
      <c r="C5458" s="756" t="s">
        <v>719</v>
      </c>
      <c r="D5458" s="756"/>
      <c r="E5458" s="756"/>
      <c r="F5458" s="756"/>
      <c r="G5458" s="757" t="s">
        <v>629</v>
      </c>
      <c r="H5458" s="759" t="s">
        <v>630</v>
      </c>
    </row>
    <row r="5459" spans="1:8" outlineLevel="1">
      <c r="A5459" s="751"/>
      <c r="B5459" s="754"/>
      <c r="C5459" s="704"/>
      <c r="D5459" s="704"/>
      <c r="E5459" s="704"/>
      <c r="F5459" s="704"/>
      <c r="G5459" s="703"/>
      <c r="H5459" s="760"/>
    </row>
    <row r="5460" spans="1:8" ht="32.25" outlineLevel="1" thickBot="1">
      <c r="A5460" s="752"/>
      <c r="B5460" s="755"/>
      <c r="C5460" s="88" t="s">
        <v>631</v>
      </c>
      <c r="D5460" s="88" t="s">
        <v>632</v>
      </c>
      <c r="E5460" s="88" t="s">
        <v>631</v>
      </c>
      <c r="F5460" s="88" t="s">
        <v>632</v>
      </c>
      <c r="G5460" s="758"/>
      <c r="H5460" s="761"/>
    </row>
    <row r="5461" spans="1:8" ht="15.75" customHeight="1" outlineLevel="1">
      <c r="A5461" s="89">
        <v>1</v>
      </c>
      <c r="B5461" s="604">
        <v>2</v>
      </c>
      <c r="C5461" s="90">
        <v>3</v>
      </c>
      <c r="D5461" s="90">
        <v>4</v>
      </c>
      <c r="E5461" s="90"/>
      <c r="F5461" s="90"/>
      <c r="G5461" s="91">
        <v>5</v>
      </c>
      <c r="H5461" s="604">
        <v>6</v>
      </c>
    </row>
    <row r="5462" spans="1:8" ht="15.75" customHeight="1" outlineLevel="1">
      <c r="A5462" s="89">
        <v>1</v>
      </c>
      <c r="B5462" s="92" t="s">
        <v>598</v>
      </c>
      <c r="C5462" s="93"/>
      <c r="D5462" s="93"/>
      <c r="E5462" s="94"/>
      <c r="F5462" s="94"/>
      <c r="G5462" s="95"/>
      <c r="H5462" s="663"/>
    </row>
    <row r="5463" spans="1:8" outlineLevel="1">
      <c r="A5463" s="96" t="s">
        <v>399</v>
      </c>
      <c r="B5463" s="237" t="s">
        <v>599</v>
      </c>
      <c r="C5463" s="97" t="s">
        <v>174</v>
      </c>
      <c r="D5463" s="97" t="s">
        <v>482</v>
      </c>
      <c r="E5463" s="94"/>
      <c r="F5463" s="94"/>
      <c r="G5463" s="94">
        <v>100</v>
      </c>
      <c r="H5463" s="79"/>
    </row>
    <row r="5464" spans="1:8" outlineLevel="1">
      <c r="A5464" s="97" t="s">
        <v>400</v>
      </c>
      <c r="B5464" s="236" t="s">
        <v>329</v>
      </c>
      <c r="C5464" s="97" t="s">
        <v>483</v>
      </c>
      <c r="D5464" s="97" t="s">
        <v>484</v>
      </c>
      <c r="E5464" s="94"/>
      <c r="F5464" s="94"/>
      <c r="G5464" s="94">
        <v>100</v>
      </c>
      <c r="H5464" s="79"/>
    </row>
    <row r="5465" spans="1:8" ht="31.5" outlineLevel="1">
      <c r="A5465" s="97" t="s">
        <v>411</v>
      </c>
      <c r="B5465" s="236" t="s">
        <v>730</v>
      </c>
      <c r="C5465" s="97" t="s">
        <v>485</v>
      </c>
      <c r="D5465" s="97" t="s">
        <v>486</v>
      </c>
      <c r="E5465" s="94"/>
      <c r="F5465" s="94"/>
      <c r="G5465" s="94">
        <v>100</v>
      </c>
      <c r="H5465" s="79"/>
    </row>
    <row r="5466" spans="1:8" ht="63" outlineLevel="1">
      <c r="A5466" s="98" t="s">
        <v>422</v>
      </c>
      <c r="B5466" s="99" t="s">
        <v>731</v>
      </c>
      <c r="C5466" s="97" t="s">
        <v>487</v>
      </c>
      <c r="D5466" s="97" t="s">
        <v>2103</v>
      </c>
      <c r="E5466" s="94"/>
      <c r="F5466" s="94"/>
      <c r="G5466" s="94">
        <v>100</v>
      </c>
      <c r="H5466" s="79"/>
    </row>
    <row r="5467" spans="1:8" ht="31.5" outlineLevel="1">
      <c r="A5467" s="98" t="s">
        <v>732</v>
      </c>
      <c r="B5467" s="99" t="s">
        <v>733</v>
      </c>
      <c r="C5467" s="97" t="s">
        <v>46</v>
      </c>
      <c r="D5467" s="97" t="s">
        <v>45</v>
      </c>
      <c r="E5467" s="94"/>
      <c r="F5467" s="94"/>
      <c r="G5467" s="94">
        <v>100</v>
      </c>
      <c r="H5467" s="79"/>
    </row>
    <row r="5468" spans="1:8" outlineLevel="1">
      <c r="A5468" s="98" t="s">
        <v>734</v>
      </c>
      <c r="B5468" s="99" t="s">
        <v>735</v>
      </c>
      <c r="C5468" s="97" t="s">
        <v>485</v>
      </c>
      <c r="D5468" s="97" t="s">
        <v>46</v>
      </c>
      <c r="E5468" s="94"/>
      <c r="F5468" s="94"/>
      <c r="G5468" s="94">
        <v>100</v>
      </c>
      <c r="H5468" s="79"/>
    </row>
    <row r="5469" spans="1:8" outlineLevel="1">
      <c r="A5469" s="100">
        <v>2</v>
      </c>
      <c r="B5469" s="101" t="s">
        <v>440</v>
      </c>
      <c r="C5469" s="97"/>
      <c r="D5469" s="97"/>
      <c r="E5469" s="94"/>
      <c r="F5469" s="94"/>
      <c r="G5469" s="94"/>
      <c r="H5469" s="79"/>
    </row>
    <row r="5470" spans="1:8" ht="42" customHeight="1" outlineLevel="1">
      <c r="A5470" s="98" t="s">
        <v>402</v>
      </c>
      <c r="B5470" s="99" t="s">
        <v>736</v>
      </c>
      <c r="C5470" s="97" t="s">
        <v>46</v>
      </c>
      <c r="D5470" s="97" t="s">
        <v>45</v>
      </c>
      <c r="E5470" s="94"/>
      <c r="F5470" s="94"/>
      <c r="G5470" s="94"/>
      <c r="H5470" s="79"/>
    </row>
    <row r="5471" spans="1:8" ht="63" outlineLevel="1">
      <c r="A5471" s="98" t="s">
        <v>403</v>
      </c>
      <c r="B5471" s="99" t="s">
        <v>641</v>
      </c>
      <c r="C5471" s="97" t="s">
        <v>46</v>
      </c>
      <c r="D5471" s="97" t="s">
        <v>47</v>
      </c>
      <c r="E5471" s="94"/>
      <c r="F5471" s="94"/>
      <c r="G5471" s="94"/>
      <c r="H5471" s="79"/>
    </row>
    <row r="5472" spans="1:8" ht="15.75" customHeight="1" outlineLevel="1">
      <c r="A5472" s="98" t="s">
        <v>404</v>
      </c>
      <c r="B5472" s="99" t="s">
        <v>642</v>
      </c>
      <c r="C5472" s="97" t="s">
        <v>47</v>
      </c>
      <c r="D5472" s="97" t="s">
        <v>48</v>
      </c>
      <c r="E5472" s="94"/>
      <c r="F5472" s="94"/>
      <c r="G5472" s="94"/>
      <c r="H5472" s="79"/>
    </row>
    <row r="5473" spans="1:8" ht="47.25" outlineLevel="1">
      <c r="A5473" s="100">
        <v>3</v>
      </c>
      <c r="B5473" s="101" t="s">
        <v>313</v>
      </c>
      <c r="C5473" s="97"/>
      <c r="D5473" s="97"/>
      <c r="E5473" s="94"/>
      <c r="F5473" s="94"/>
      <c r="G5473" s="94"/>
      <c r="H5473" s="79"/>
    </row>
    <row r="5474" spans="1:8" ht="15.75" customHeight="1" outlineLevel="1">
      <c r="A5474" s="98" t="s">
        <v>441</v>
      </c>
      <c r="B5474" s="99" t="s">
        <v>314</v>
      </c>
      <c r="C5474" s="97" t="s">
        <v>48</v>
      </c>
      <c r="D5474" s="97" t="s">
        <v>47</v>
      </c>
      <c r="E5474" s="94"/>
      <c r="F5474" s="94"/>
      <c r="G5474" s="94"/>
      <c r="H5474" s="79"/>
    </row>
    <row r="5475" spans="1:8" outlineLevel="1">
      <c r="A5475" s="98" t="s">
        <v>359</v>
      </c>
      <c r="B5475" s="99" t="s">
        <v>315</v>
      </c>
      <c r="C5475" s="97" t="s">
        <v>48</v>
      </c>
      <c r="D5475" s="97" t="s">
        <v>49</v>
      </c>
      <c r="E5475" s="94"/>
      <c r="F5475" s="94"/>
      <c r="G5475" s="94"/>
      <c r="H5475" s="79"/>
    </row>
    <row r="5476" spans="1:8" outlineLevel="1">
      <c r="A5476" s="98" t="s">
        <v>361</v>
      </c>
      <c r="B5476" s="99" t="s">
        <v>316</v>
      </c>
      <c r="C5476" s="97" t="s">
        <v>49</v>
      </c>
      <c r="D5476" s="97" t="s">
        <v>50</v>
      </c>
      <c r="E5476" s="94"/>
      <c r="F5476" s="94"/>
      <c r="G5476" s="94"/>
      <c r="H5476" s="79"/>
    </row>
    <row r="5477" spans="1:8" outlineLevel="1">
      <c r="A5477" s="98" t="s">
        <v>317</v>
      </c>
      <c r="B5477" s="99" t="s">
        <v>318</v>
      </c>
      <c r="C5477" s="97" t="s">
        <v>50</v>
      </c>
      <c r="D5477" s="97" t="s">
        <v>51</v>
      </c>
      <c r="E5477" s="94"/>
      <c r="F5477" s="94"/>
      <c r="G5477" s="94"/>
      <c r="H5477" s="79"/>
    </row>
    <row r="5478" spans="1:8" outlineLevel="1">
      <c r="A5478" s="98" t="s">
        <v>319</v>
      </c>
      <c r="B5478" s="99" t="s">
        <v>320</v>
      </c>
      <c r="C5478" s="97" t="s">
        <v>51</v>
      </c>
      <c r="D5478" s="97" t="s">
        <v>52</v>
      </c>
      <c r="E5478" s="94"/>
      <c r="F5478" s="94"/>
      <c r="G5478" s="94"/>
      <c r="H5478" s="79"/>
    </row>
    <row r="5479" spans="1:8" outlineLevel="1">
      <c r="A5479" s="100">
        <v>4</v>
      </c>
      <c r="B5479" s="101" t="s">
        <v>623</v>
      </c>
      <c r="C5479" s="97"/>
      <c r="D5479" s="97"/>
      <c r="E5479" s="94"/>
      <c r="F5479" s="94"/>
      <c r="G5479" s="94"/>
      <c r="H5479" s="79"/>
    </row>
    <row r="5480" spans="1:8" ht="31.5" outlineLevel="1">
      <c r="A5480" s="97" t="s">
        <v>406</v>
      </c>
      <c r="B5480" s="236" t="s">
        <v>321</v>
      </c>
      <c r="C5480" s="97" t="s">
        <v>52</v>
      </c>
      <c r="D5480" s="97" t="s">
        <v>52</v>
      </c>
      <c r="E5480" s="94"/>
      <c r="F5480" s="94"/>
      <c r="G5480" s="94"/>
      <c r="H5480" s="79"/>
    </row>
    <row r="5481" spans="1:8" ht="63" outlineLevel="1">
      <c r="A5481" s="97" t="s">
        <v>407</v>
      </c>
      <c r="B5481" s="236" t="s">
        <v>621</v>
      </c>
      <c r="C5481" s="97" t="s">
        <v>52</v>
      </c>
      <c r="D5481" s="97" t="s">
        <v>53</v>
      </c>
      <c r="E5481" s="94"/>
      <c r="F5481" s="94"/>
      <c r="G5481" s="94"/>
      <c r="H5481" s="79"/>
    </row>
    <row r="5482" spans="1:8" ht="31.5" outlineLevel="1">
      <c r="A5482" s="97" t="s">
        <v>408</v>
      </c>
      <c r="B5482" s="236" t="s">
        <v>764</v>
      </c>
      <c r="C5482" s="97" t="s">
        <v>52</v>
      </c>
      <c r="D5482" s="97" t="s">
        <v>53</v>
      </c>
      <c r="E5482" s="94"/>
      <c r="F5482" s="94"/>
      <c r="G5482" s="94"/>
      <c r="H5482" s="79"/>
    </row>
    <row r="5483" spans="1:8" ht="31.5" outlineLevel="1">
      <c r="A5483" s="97" t="s">
        <v>222</v>
      </c>
      <c r="B5483" s="236" t="s">
        <v>765</v>
      </c>
      <c r="C5483" s="97" t="s">
        <v>53</v>
      </c>
      <c r="D5483" s="97" t="s">
        <v>54</v>
      </c>
      <c r="E5483" s="94"/>
      <c r="F5483" s="94"/>
      <c r="G5483" s="94"/>
      <c r="H5483" s="79"/>
    </row>
    <row r="5484" spans="1:8" outlineLevel="1">
      <c r="G5484" s="154" t="s">
        <v>1044</v>
      </c>
      <c r="H5484" s="154" t="s">
        <v>378</v>
      </c>
    </row>
    <row r="5485" spans="1:8" outlineLevel="1">
      <c r="H5485" s="154" t="s">
        <v>709</v>
      </c>
    </row>
    <row r="5486" spans="1:8" outlineLevel="1">
      <c r="H5486" s="154" t="s">
        <v>266</v>
      </c>
    </row>
    <row r="5487" spans="1:8" outlineLevel="1">
      <c r="H5487" s="154"/>
    </row>
    <row r="5488" spans="1:8" ht="15.75" customHeight="1" outlineLevel="1">
      <c r="A5488" s="742" t="s">
        <v>628</v>
      </c>
      <c r="B5488" s="742"/>
      <c r="C5488" s="742"/>
      <c r="D5488" s="742"/>
      <c r="E5488" s="742"/>
      <c r="F5488" s="742"/>
      <c r="G5488" s="742"/>
      <c r="H5488" s="742"/>
    </row>
    <row r="5489" spans="1:8" ht="15.75" customHeight="1" outlineLevel="1">
      <c r="A5489" s="742" t="s">
        <v>455</v>
      </c>
      <c r="B5489" s="742"/>
      <c r="C5489" s="742"/>
      <c r="D5489" s="742"/>
      <c r="E5489" s="742"/>
      <c r="F5489" s="742"/>
      <c r="G5489" s="742"/>
      <c r="H5489" s="742"/>
    </row>
    <row r="5490" spans="1:8" outlineLevel="1">
      <c r="H5490" s="154" t="s">
        <v>322</v>
      </c>
    </row>
    <row r="5491" spans="1:8" outlineLevel="1">
      <c r="H5491" s="154" t="s">
        <v>323</v>
      </c>
    </row>
    <row r="5492" spans="1:8" outlineLevel="1">
      <c r="H5492" s="154" t="s">
        <v>324</v>
      </c>
    </row>
    <row r="5493" spans="1:8" outlineLevel="1">
      <c r="H5493" s="230" t="s">
        <v>325</v>
      </c>
    </row>
    <row r="5494" spans="1:8" outlineLevel="1">
      <c r="H5494" s="154" t="s">
        <v>2331</v>
      </c>
    </row>
    <row r="5495" spans="1:8" outlineLevel="1">
      <c r="H5495" s="154" t="s">
        <v>261</v>
      </c>
    </row>
    <row r="5496" spans="1:8" ht="28.5" customHeight="1" outlineLevel="1">
      <c r="A5496" s="743" t="s">
        <v>1912</v>
      </c>
      <c r="B5496" s="744"/>
      <c r="C5496" s="744"/>
      <c r="D5496" s="744"/>
      <c r="E5496" s="744"/>
      <c r="F5496" s="744"/>
      <c r="G5496" s="744"/>
      <c r="H5496" s="744"/>
    </row>
    <row r="5497" spans="1:8" outlineLevel="1">
      <c r="A5497" s="745"/>
      <c r="B5497" s="745"/>
      <c r="C5497" s="745"/>
      <c r="D5497" s="745"/>
      <c r="E5497" s="745"/>
      <c r="F5497" s="745"/>
      <c r="G5497" s="745"/>
      <c r="H5497" s="745"/>
    </row>
    <row r="5498" spans="1:8" outlineLevel="1">
      <c r="A5498" s="746" t="s">
        <v>2332</v>
      </c>
      <c r="B5498" s="746"/>
      <c r="C5498" s="746"/>
      <c r="D5498" s="746"/>
      <c r="E5498" s="746"/>
      <c r="F5498" s="746"/>
      <c r="G5498" s="746"/>
      <c r="H5498" s="746"/>
    </row>
    <row r="5499" spans="1:8" ht="16.5" outlineLevel="1" thickBot="1">
      <c r="A5499" s="87"/>
      <c r="B5499" s="666"/>
      <c r="C5499" s="231"/>
      <c r="D5499" s="231"/>
      <c r="E5499" s="231"/>
      <c r="F5499" s="231"/>
      <c r="G5499" s="231"/>
      <c r="H5499" s="231"/>
    </row>
    <row r="5500" spans="1:8" ht="15.75" customHeight="1" outlineLevel="1">
      <c r="A5500" s="750" t="s">
        <v>397</v>
      </c>
      <c r="B5500" s="753" t="s">
        <v>649</v>
      </c>
      <c r="C5500" s="756" t="s">
        <v>719</v>
      </c>
      <c r="D5500" s="756"/>
      <c r="E5500" s="756"/>
      <c r="F5500" s="756"/>
      <c r="G5500" s="757" t="s">
        <v>629</v>
      </c>
      <c r="H5500" s="759" t="s">
        <v>630</v>
      </c>
    </row>
    <row r="5501" spans="1:8" outlineLevel="1">
      <c r="A5501" s="751"/>
      <c r="B5501" s="754"/>
      <c r="C5501" s="704"/>
      <c r="D5501" s="704"/>
      <c r="E5501" s="704"/>
      <c r="F5501" s="704"/>
      <c r="G5501" s="703"/>
      <c r="H5501" s="760"/>
    </row>
    <row r="5502" spans="1:8" ht="32.25" outlineLevel="1" thickBot="1">
      <c r="A5502" s="752"/>
      <c r="B5502" s="755"/>
      <c r="C5502" s="88" t="s">
        <v>631</v>
      </c>
      <c r="D5502" s="88" t="s">
        <v>632</v>
      </c>
      <c r="E5502" s="88" t="s">
        <v>631</v>
      </c>
      <c r="F5502" s="88" t="s">
        <v>632</v>
      </c>
      <c r="G5502" s="758"/>
      <c r="H5502" s="761"/>
    </row>
    <row r="5503" spans="1:8" outlineLevel="1">
      <c r="A5503" s="89">
        <v>1</v>
      </c>
      <c r="B5503" s="604">
        <v>2</v>
      </c>
      <c r="C5503" s="90">
        <v>3</v>
      </c>
      <c r="D5503" s="90">
        <v>4</v>
      </c>
      <c r="E5503" s="90"/>
      <c r="F5503" s="90"/>
      <c r="G5503" s="91">
        <v>5</v>
      </c>
      <c r="H5503" s="604">
        <v>6</v>
      </c>
    </row>
    <row r="5504" spans="1:8" outlineLevel="1">
      <c r="A5504" s="89">
        <v>1</v>
      </c>
      <c r="B5504" s="92" t="s">
        <v>598</v>
      </c>
      <c r="C5504" s="90"/>
      <c r="D5504" s="90"/>
      <c r="E5504" s="94"/>
      <c r="F5504" s="94"/>
      <c r="G5504" s="95"/>
      <c r="H5504" s="663"/>
    </row>
    <row r="5505" spans="1:8" outlineLevel="1">
      <c r="A5505" s="96" t="s">
        <v>399</v>
      </c>
      <c r="B5505" s="237" t="s">
        <v>599</v>
      </c>
      <c r="C5505" s="97" t="s">
        <v>7</v>
      </c>
      <c r="D5505" s="97" t="s">
        <v>167</v>
      </c>
      <c r="E5505" s="94"/>
      <c r="F5505" s="94"/>
      <c r="G5505" s="94">
        <v>100</v>
      </c>
      <c r="H5505" s="79"/>
    </row>
    <row r="5506" spans="1:8" outlineLevel="1">
      <c r="A5506" s="97" t="s">
        <v>400</v>
      </c>
      <c r="B5506" s="236" t="s">
        <v>329</v>
      </c>
      <c r="C5506" s="97" t="s">
        <v>168</v>
      </c>
      <c r="D5506" s="97" t="s">
        <v>169</v>
      </c>
      <c r="E5506" s="94"/>
      <c r="F5506" s="94"/>
      <c r="G5506" s="94">
        <v>100</v>
      </c>
      <c r="H5506" s="79"/>
    </row>
    <row r="5507" spans="1:8" ht="31.5" outlineLevel="1">
      <c r="A5507" s="97" t="s">
        <v>411</v>
      </c>
      <c r="B5507" s="236" t="s">
        <v>730</v>
      </c>
      <c r="C5507" s="97" t="s">
        <v>170</v>
      </c>
      <c r="D5507" s="97" t="s">
        <v>171</v>
      </c>
      <c r="E5507" s="94"/>
      <c r="F5507" s="94"/>
      <c r="G5507" s="94">
        <v>100</v>
      </c>
      <c r="H5507" s="79"/>
    </row>
    <row r="5508" spans="1:8" ht="63" outlineLevel="1">
      <c r="A5508" s="98" t="s">
        <v>422</v>
      </c>
      <c r="B5508" s="99" t="s">
        <v>731</v>
      </c>
      <c r="C5508" s="97" t="s">
        <v>172</v>
      </c>
      <c r="D5508" s="97" t="s">
        <v>173</v>
      </c>
      <c r="E5508" s="94"/>
      <c r="F5508" s="94"/>
      <c r="G5508" s="94">
        <v>100</v>
      </c>
      <c r="H5508" s="79"/>
    </row>
    <row r="5509" spans="1:8" ht="31.5" outlineLevel="1">
      <c r="A5509" s="98" t="s">
        <v>732</v>
      </c>
      <c r="B5509" s="99" t="s">
        <v>733</v>
      </c>
      <c r="C5509" s="97" t="s">
        <v>174</v>
      </c>
      <c r="D5509" s="97" t="s">
        <v>175</v>
      </c>
      <c r="E5509" s="94"/>
      <c r="F5509" s="94"/>
      <c r="G5509" s="94">
        <v>100</v>
      </c>
      <c r="H5509" s="79"/>
    </row>
    <row r="5510" spans="1:8" outlineLevel="1">
      <c r="A5510" s="98" t="s">
        <v>734</v>
      </c>
      <c r="B5510" s="99" t="s">
        <v>735</v>
      </c>
      <c r="C5510" s="97" t="s">
        <v>170</v>
      </c>
      <c r="D5510" s="97" t="s">
        <v>174</v>
      </c>
      <c r="E5510" s="94"/>
      <c r="F5510" s="94"/>
      <c r="G5510" s="94">
        <v>100</v>
      </c>
      <c r="H5510" s="79"/>
    </row>
    <row r="5511" spans="1:8" outlineLevel="1">
      <c r="A5511" s="100">
        <v>2</v>
      </c>
      <c r="B5511" s="101" t="s">
        <v>440</v>
      </c>
      <c r="C5511" s="97"/>
      <c r="D5511" s="97"/>
      <c r="E5511" s="94"/>
      <c r="F5511" s="94"/>
      <c r="G5511" s="94"/>
      <c r="H5511" s="79"/>
    </row>
    <row r="5512" spans="1:8" ht="31.5" outlineLevel="1">
      <c r="A5512" s="98" t="s">
        <v>402</v>
      </c>
      <c r="B5512" s="99" t="s">
        <v>736</v>
      </c>
      <c r="C5512" s="97" t="s">
        <v>129</v>
      </c>
      <c r="D5512" s="97" t="s">
        <v>130</v>
      </c>
      <c r="E5512" s="94"/>
      <c r="F5512" s="94"/>
      <c r="G5512" s="94">
        <v>100</v>
      </c>
      <c r="H5512" s="79"/>
    </row>
    <row r="5513" spans="1:8" ht="63" outlineLevel="1">
      <c r="A5513" s="98" t="s">
        <v>403</v>
      </c>
      <c r="B5513" s="99" t="s">
        <v>641</v>
      </c>
      <c r="C5513" s="97" t="s">
        <v>129</v>
      </c>
      <c r="D5513" s="97" t="s">
        <v>131</v>
      </c>
      <c r="E5513" s="94"/>
      <c r="F5513" s="94"/>
      <c r="G5513" s="94">
        <v>100</v>
      </c>
      <c r="H5513" s="79"/>
    </row>
    <row r="5514" spans="1:8" ht="31.5" outlineLevel="1">
      <c r="A5514" s="98" t="s">
        <v>404</v>
      </c>
      <c r="B5514" s="99" t="s">
        <v>642</v>
      </c>
      <c r="C5514" s="97" t="s">
        <v>131</v>
      </c>
      <c r="D5514" s="97" t="s">
        <v>132</v>
      </c>
      <c r="E5514" s="94"/>
      <c r="F5514" s="94"/>
      <c r="G5514" s="94">
        <v>100</v>
      </c>
      <c r="H5514" s="79"/>
    </row>
    <row r="5515" spans="1:8" ht="47.25" outlineLevel="1">
      <c r="A5515" s="100">
        <v>3</v>
      </c>
      <c r="B5515" s="101" t="s">
        <v>313</v>
      </c>
      <c r="C5515" s="97"/>
      <c r="D5515" s="97"/>
      <c r="E5515" s="94"/>
      <c r="F5515" s="94"/>
      <c r="G5515" s="94"/>
      <c r="H5515" s="79"/>
    </row>
    <row r="5516" spans="1:8" ht="31.5" outlineLevel="1">
      <c r="A5516" s="98" t="s">
        <v>441</v>
      </c>
      <c r="B5516" s="99" t="s">
        <v>314</v>
      </c>
      <c r="C5516" s="97" t="s">
        <v>132</v>
      </c>
      <c r="D5516" s="97" t="s">
        <v>131</v>
      </c>
      <c r="E5516" s="94"/>
      <c r="F5516" s="94"/>
      <c r="G5516" s="94">
        <v>100</v>
      </c>
      <c r="H5516" s="79"/>
    </row>
    <row r="5517" spans="1:8" outlineLevel="1">
      <c r="A5517" s="98" t="s">
        <v>359</v>
      </c>
      <c r="B5517" s="99" t="s">
        <v>315</v>
      </c>
      <c r="C5517" s="97" t="s">
        <v>132</v>
      </c>
      <c r="D5517" s="97" t="s">
        <v>133</v>
      </c>
      <c r="E5517" s="94"/>
      <c r="F5517" s="94"/>
      <c r="G5517" s="94">
        <v>100</v>
      </c>
      <c r="H5517" s="79"/>
    </row>
    <row r="5518" spans="1:8" outlineLevel="1">
      <c r="A5518" s="98" t="s">
        <v>361</v>
      </c>
      <c r="B5518" s="99" t="s">
        <v>316</v>
      </c>
      <c r="C5518" s="97" t="s">
        <v>133</v>
      </c>
      <c r="D5518" s="97" t="s">
        <v>788</v>
      </c>
      <c r="E5518" s="94"/>
      <c r="F5518" s="94"/>
      <c r="G5518" s="94">
        <v>100</v>
      </c>
      <c r="H5518" s="79"/>
    </row>
    <row r="5519" spans="1:8" outlineLevel="1">
      <c r="A5519" s="98" t="s">
        <v>317</v>
      </c>
      <c r="B5519" s="99" t="s">
        <v>318</v>
      </c>
      <c r="C5519" s="97" t="s">
        <v>788</v>
      </c>
      <c r="D5519" s="97" t="s">
        <v>789</v>
      </c>
      <c r="E5519" s="94"/>
      <c r="F5519" s="94"/>
      <c r="G5519" s="94">
        <v>100</v>
      </c>
      <c r="H5519" s="79"/>
    </row>
    <row r="5520" spans="1:8" outlineLevel="1">
      <c r="A5520" s="98" t="s">
        <v>319</v>
      </c>
      <c r="B5520" s="99" t="s">
        <v>320</v>
      </c>
      <c r="C5520" s="97" t="s">
        <v>1156</v>
      </c>
      <c r="D5520" s="97" t="s">
        <v>790</v>
      </c>
      <c r="E5520" s="94"/>
      <c r="F5520" s="94"/>
      <c r="G5520" s="94">
        <v>100</v>
      </c>
      <c r="H5520" s="79"/>
    </row>
    <row r="5521" spans="1:8" outlineLevel="1">
      <c r="A5521" s="100">
        <v>4</v>
      </c>
      <c r="B5521" s="101" t="s">
        <v>623</v>
      </c>
      <c r="C5521" s="97"/>
      <c r="D5521" s="97"/>
      <c r="E5521" s="94"/>
      <c r="F5521" s="94"/>
      <c r="G5521" s="94"/>
      <c r="H5521" s="79"/>
    </row>
    <row r="5522" spans="1:8" ht="31.5" outlineLevel="1">
      <c r="A5522" s="97" t="s">
        <v>406</v>
      </c>
      <c r="B5522" s="236" t="s">
        <v>321</v>
      </c>
      <c r="C5522" s="97" t="s">
        <v>790</v>
      </c>
      <c r="D5522" s="97" t="s">
        <v>790</v>
      </c>
      <c r="E5522" s="94"/>
      <c r="F5522" s="94"/>
      <c r="G5522" s="94">
        <v>100</v>
      </c>
      <c r="H5522" s="79"/>
    </row>
    <row r="5523" spans="1:8" ht="63" outlineLevel="1">
      <c r="A5523" s="97" t="s">
        <v>407</v>
      </c>
      <c r="B5523" s="236" t="s">
        <v>621</v>
      </c>
      <c r="C5523" s="97" t="s">
        <v>790</v>
      </c>
      <c r="D5523" s="97" t="s">
        <v>791</v>
      </c>
      <c r="E5523" s="94"/>
      <c r="F5523" s="94"/>
      <c r="G5523" s="94">
        <v>100</v>
      </c>
      <c r="H5523" s="79"/>
    </row>
    <row r="5524" spans="1:8" ht="31.5" outlineLevel="1">
      <c r="A5524" s="97" t="s">
        <v>408</v>
      </c>
      <c r="B5524" s="236" t="s">
        <v>764</v>
      </c>
      <c r="C5524" s="97" t="s">
        <v>790</v>
      </c>
      <c r="D5524" s="97" t="s">
        <v>791</v>
      </c>
      <c r="E5524" s="94"/>
      <c r="F5524" s="94"/>
      <c r="G5524" s="94">
        <v>100</v>
      </c>
      <c r="H5524" s="79"/>
    </row>
    <row r="5525" spans="1:8" ht="31.5" outlineLevel="1">
      <c r="A5525" s="97" t="s">
        <v>222</v>
      </c>
      <c r="B5525" s="236" t="s">
        <v>765</v>
      </c>
      <c r="C5525" s="97" t="s">
        <v>791</v>
      </c>
      <c r="D5525" s="97" t="s">
        <v>792</v>
      </c>
      <c r="E5525" s="94"/>
      <c r="F5525" s="94"/>
      <c r="G5525" s="94">
        <v>100</v>
      </c>
      <c r="H5525" s="79"/>
    </row>
    <row r="5526" spans="1:8" outlineLevel="1">
      <c r="G5526" s="154" t="s">
        <v>1045</v>
      </c>
      <c r="H5526" s="154" t="s">
        <v>378</v>
      </c>
    </row>
    <row r="5527" spans="1:8" outlineLevel="1">
      <c r="H5527" s="154" t="s">
        <v>709</v>
      </c>
    </row>
    <row r="5528" spans="1:8" outlineLevel="1">
      <c r="H5528" s="154" t="s">
        <v>266</v>
      </c>
    </row>
    <row r="5529" spans="1:8" outlineLevel="1">
      <c r="H5529" s="154"/>
    </row>
    <row r="5530" spans="1:8" ht="15.75" customHeight="1" outlineLevel="1">
      <c r="A5530" s="742" t="s">
        <v>628</v>
      </c>
      <c r="B5530" s="742"/>
      <c r="C5530" s="742"/>
      <c r="D5530" s="742"/>
      <c r="E5530" s="742"/>
      <c r="F5530" s="742"/>
      <c r="G5530" s="742"/>
      <c r="H5530" s="742"/>
    </row>
    <row r="5531" spans="1:8" ht="15.75" customHeight="1" outlineLevel="1">
      <c r="A5531" s="742" t="s">
        <v>455</v>
      </c>
      <c r="B5531" s="742"/>
      <c r="C5531" s="742"/>
      <c r="D5531" s="742"/>
      <c r="E5531" s="742"/>
      <c r="F5531" s="742"/>
      <c r="G5531" s="742"/>
      <c r="H5531" s="742"/>
    </row>
    <row r="5532" spans="1:8" outlineLevel="1">
      <c r="H5532" s="154" t="s">
        <v>322</v>
      </c>
    </row>
    <row r="5533" spans="1:8" outlineLevel="1">
      <c r="H5533" s="154" t="s">
        <v>323</v>
      </c>
    </row>
    <row r="5534" spans="1:8" outlineLevel="1">
      <c r="H5534" s="154" t="s">
        <v>324</v>
      </c>
    </row>
    <row r="5535" spans="1:8" outlineLevel="1">
      <c r="H5535" s="230" t="s">
        <v>325</v>
      </c>
    </row>
    <row r="5536" spans="1:8" outlineLevel="1">
      <c r="H5536" s="154" t="s">
        <v>2331</v>
      </c>
    </row>
    <row r="5537" spans="1:8" outlineLevel="1">
      <c r="H5537" s="154" t="s">
        <v>261</v>
      </c>
    </row>
    <row r="5538" spans="1:8" outlineLevel="1">
      <c r="A5538" s="743" t="s">
        <v>1913</v>
      </c>
      <c r="B5538" s="744"/>
      <c r="C5538" s="744"/>
      <c r="D5538" s="744"/>
      <c r="E5538" s="744"/>
      <c r="F5538" s="744"/>
      <c r="G5538" s="744"/>
      <c r="H5538" s="744"/>
    </row>
    <row r="5539" spans="1:8" outlineLevel="1">
      <c r="A5539" s="745"/>
      <c r="B5539" s="745"/>
      <c r="C5539" s="745"/>
      <c r="D5539" s="745"/>
      <c r="E5539" s="745"/>
      <c r="F5539" s="745"/>
      <c r="G5539" s="745"/>
      <c r="H5539" s="745"/>
    </row>
    <row r="5540" spans="1:8" outlineLevel="1">
      <c r="A5540" s="746" t="s">
        <v>2332</v>
      </c>
      <c r="B5540" s="746"/>
      <c r="C5540" s="746"/>
      <c r="D5540" s="746"/>
      <c r="E5540" s="746"/>
      <c r="F5540" s="746"/>
      <c r="G5540" s="746"/>
      <c r="H5540" s="746"/>
    </row>
    <row r="5541" spans="1:8" ht="16.5" outlineLevel="1" thickBot="1">
      <c r="A5541" s="87"/>
      <c r="B5541" s="666"/>
      <c r="C5541" s="231"/>
      <c r="D5541" s="231"/>
      <c r="E5541" s="231"/>
      <c r="F5541" s="231"/>
      <c r="G5541" s="231"/>
      <c r="H5541" s="231"/>
    </row>
    <row r="5542" spans="1:8" ht="15.75" customHeight="1" outlineLevel="1">
      <c r="A5542" s="750" t="s">
        <v>397</v>
      </c>
      <c r="B5542" s="753" t="s">
        <v>649</v>
      </c>
      <c r="C5542" s="756" t="s">
        <v>719</v>
      </c>
      <c r="D5542" s="756"/>
      <c r="E5542" s="756"/>
      <c r="F5542" s="756"/>
      <c r="G5542" s="757" t="s">
        <v>629</v>
      </c>
      <c r="H5542" s="759" t="s">
        <v>630</v>
      </c>
    </row>
    <row r="5543" spans="1:8" outlineLevel="1">
      <c r="A5543" s="751"/>
      <c r="B5543" s="754"/>
      <c r="C5543" s="704"/>
      <c r="D5543" s="704"/>
      <c r="E5543" s="704"/>
      <c r="F5543" s="704"/>
      <c r="G5543" s="703"/>
      <c r="H5543" s="760"/>
    </row>
    <row r="5544" spans="1:8" ht="32.25" outlineLevel="1" thickBot="1">
      <c r="A5544" s="752"/>
      <c r="B5544" s="755"/>
      <c r="C5544" s="88" t="s">
        <v>631</v>
      </c>
      <c r="D5544" s="88" t="s">
        <v>632</v>
      </c>
      <c r="E5544" s="88" t="s">
        <v>631</v>
      </c>
      <c r="F5544" s="88" t="s">
        <v>632</v>
      </c>
      <c r="G5544" s="758"/>
      <c r="H5544" s="761"/>
    </row>
    <row r="5545" spans="1:8" outlineLevel="1">
      <c r="A5545" s="89">
        <v>1</v>
      </c>
      <c r="B5545" s="604">
        <v>2</v>
      </c>
      <c r="C5545" s="90">
        <v>3</v>
      </c>
      <c r="D5545" s="90">
        <v>4</v>
      </c>
      <c r="E5545" s="90"/>
      <c r="F5545" s="90"/>
      <c r="G5545" s="91">
        <v>5</v>
      </c>
      <c r="H5545" s="604">
        <v>6</v>
      </c>
    </row>
    <row r="5546" spans="1:8" outlineLevel="1">
      <c r="A5546" s="89">
        <v>1</v>
      </c>
      <c r="B5546" s="92" t="s">
        <v>598</v>
      </c>
      <c r="C5546" s="90"/>
      <c r="D5546" s="90"/>
      <c r="E5546" s="94"/>
      <c r="F5546" s="94"/>
      <c r="G5546" s="95"/>
      <c r="H5546" s="663"/>
    </row>
    <row r="5547" spans="1:8" outlineLevel="1">
      <c r="A5547" s="96" t="s">
        <v>399</v>
      </c>
      <c r="B5547" s="237" t="s">
        <v>599</v>
      </c>
      <c r="C5547" s="97" t="s">
        <v>7</v>
      </c>
      <c r="D5547" s="97" t="s">
        <v>167</v>
      </c>
      <c r="E5547" s="94"/>
      <c r="F5547" s="94"/>
      <c r="G5547" s="94">
        <v>100</v>
      </c>
      <c r="H5547" s="79"/>
    </row>
    <row r="5548" spans="1:8" outlineLevel="1">
      <c r="A5548" s="97" t="s">
        <v>400</v>
      </c>
      <c r="B5548" s="236" t="s">
        <v>329</v>
      </c>
      <c r="C5548" s="97" t="s">
        <v>168</v>
      </c>
      <c r="D5548" s="97" t="s">
        <v>169</v>
      </c>
      <c r="E5548" s="94"/>
      <c r="F5548" s="94"/>
      <c r="G5548" s="94">
        <v>100</v>
      </c>
      <c r="H5548" s="79"/>
    </row>
    <row r="5549" spans="1:8" ht="31.5" outlineLevel="1">
      <c r="A5549" s="97" t="s">
        <v>411</v>
      </c>
      <c r="B5549" s="236" t="s">
        <v>730</v>
      </c>
      <c r="C5549" s="97" t="s">
        <v>170</v>
      </c>
      <c r="D5549" s="97" t="s">
        <v>171</v>
      </c>
      <c r="E5549" s="94"/>
      <c r="F5549" s="94"/>
      <c r="G5549" s="94">
        <v>100</v>
      </c>
      <c r="H5549" s="79"/>
    </row>
    <row r="5550" spans="1:8" ht="63" outlineLevel="1">
      <c r="A5550" s="98" t="s">
        <v>422</v>
      </c>
      <c r="B5550" s="99" t="s">
        <v>731</v>
      </c>
      <c r="C5550" s="97" t="s">
        <v>172</v>
      </c>
      <c r="D5550" s="97" t="s">
        <v>173</v>
      </c>
      <c r="E5550" s="94"/>
      <c r="F5550" s="94"/>
      <c r="G5550" s="94">
        <v>100</v>
      </c>
      <c r="H5550" s="79"/>
    </row>
    <row r="5551" spans="1:8" ht="31.5" outlineLevel="1">
      <c r="A5551" s="98" t="s">
        <v>732</v>
      </c>
      <c r="B5551" s="99" t="s">
        <v>733</v>
      </c>
      <c r="C5551" s="97" t="s">
        <v>174</v>
      </c>
      <c r="D5551" s="97" t="s">
        <v>175</v>
      </c>
      <c r="E5551" s="94"/>
      <c r="F5551" s="94"/>
      <c r="G5551" s="94">
        <v>100</v>
      </c>
      <c r="H5551" s="79"/>
    </row>
    <row r="5552" spans="1:8" outlineLevel="1">
      <c r="A5552" s="98" t="s">
        <v>734</v>
      </c>
      <c r="B5552" s="99" t="s">
        <v>735</v>
      </c>
      <c r="C5552" s="97" t="s">
        <v>170</v>
      </c>
      <c r="D5552" s="97" t="s">
        <v>174</v>
      </c>
      <c r="E5552" s="94"/>
      <c r="F5552" s="94"/>
      <c r="G5552" s="94">
        <v>100</v>
      </c>
      <c r="H5552" s="79"/>
    </row>
    <row r="5553" spans="1:8" outlineLevel="1">
      <c r="A5553" s="100">
        <v>2</v>
      </c>
      <c r="B5553" s="101" t="s">
        <v>440</v>
      </c>
      <c r="C5553" s="97"/>
      <c r="D5553" s="97"/>
      <c r="E5553" s="94"/>
      <c r="F5553" s="94"/>
      <c r="G5553" s="94"/>
      <c r="H5553" s="79"/>
    </row>
    <row r="5554" spans="1:8" ht="31.5" outlineLevel="1">
      <c r="A5554" s="98" t="s">
        <v>402</v>
      </c>
      <c r="B5554" s="99" t="s">
        <v>736</v>
      </c>
      <c r="C5554" s="97" t="s">
        <v>129</v>
      </c>
      <c r="D5554" s="97" t="s">
        <v>130</v>
      </c>
      <c r="E5554" s="94"/>
      <c r="F5554" s="94"/>
      <c r="G5554" s="94">
        <v>100</v>
      </c>
      <c r="H5554" s="79"/>
    </row>
    <row r="5555" spans="1:8" ht="63" outlineLevel="1">
      <c r="A5555" s="98" t="s">
        <v>403</v>
      </c>
      <c r="B5555" s="99" t="s">
        <v>641</v>
      </c>
      <c r="C5555" s="97" t="s">
        <v>129</v>
      </c>
      <c r="D5555" s="97" t="s">
        <v>131</v>
      </c>
      <c r="E5555" s="94"/>
      <c r="F5555" s="94"/>
      <c r="G5555" s="94">
        <v>100</v>
      </c>
      <c r="H5555" s="79"/>
    </row>
    <row r="5556" spans="1:8" ht="31.5" outlineLevel="1">
      <c r="A5556" s="98" t="s">
        <v>404</v>
      </c>
      <c r="B5556" s="99" t="s">
        <v>642</v>
      </c>
      <c r="C5556" s="97" t="s">
        <v>131</v>
      </c>
      <c r="D5556" s="97" t="s">
        <v>132</v>
      </c>
      <c r="E5556" s="94"/>
      <c r="F5556" s="94"/>
      <c r="G5556" s="94">
        <v>100</v>
      </c>
      <c r="H5556" s="79"/>
    </row>
    <row r="5557" spans="1:8" ht="47.25" outlineLevel="1">
      <c r="A5557" s="100">
        <v>3</v>
      </c>
      <c r="B5557" s="101" t="s">
        <v>313</v>
      </c>
      <c r="C5557" s="97"/>
      <c r="D5557" s="97"/>
      <c r="E5557" s="94"/>
      <c r="F5557" s="94"/>
      <c r="G5557" s="94"/>
      <c r="H5557" s="79"/>
    </row>
    <row r="5558" spans="1:8" ht="31.5" outlineLevel="1">
      <c r="A5558" s="98" t="s">
        <v>441</v>
      </c>
      <c r="B5558" s="99" t="s">
        <v>314</v>
      </c>
      <c r="C5558" s="97" t="s">
        <v>132</v>
      </c>
      <c r="D5558" s="97" t="s">
        <v>131</v>
      </c>
      <c r="E5558" s="94"/>
      <c r="F5558" s="94"/>
      <c r="G5558" s="94">
        <v>100</v>
      </c>
      <c r="H5558" s="79"/>
    </row>
    <row r="5559" spans="1:8" outlineLevel="1">
      <c r="A5559" s="98" t="s">
        <v>359</v>
      </c>
      <c r="B5559" s="99" t="s">
        <v>315</v>
      </c>
      <c r="C5559" s="97" t="s">
        <v>132</v>
      </c>
      <c r="D5559" s="97" t="s">
        <v>133</v>
      </c>
      <c r="E5559" s="94"/>
      <c r="F5559" s="94"/>
      <c r="G5559" s="94">
        <v>100</v>
      </c>
      <c r="H5559" s="79"/>
    </row>
    <row r="5560" spans="1:8" outlineLevel="1">
      <c r="A5560" s="98" t="s">
        <v>361</v>
      </c>
      <c r="B5560" s="99" t="s">
        <v>316</v>
      </c>
      <c r="C5560" s="97" t="s">
        <v>133</v>
      </c>
      <c r="D5560" s="97" t="s">
        <v>788</v>
      </c>
      <c r="E5560" s="94"/>
      <c r="F5560" s="94"/>
      <c r="G5560" s="94">
        <v>100</v>
      </c>
      <c r="H5560" s="79"/>
    </row>
    <row r="5561" spans="1:8" outlineLevel="1">
      <c r="A5561" s="98" t="s">
        <v>317</v>
      </c>
      <c r="B5561" s="99" t="s">
        <v>318</v>
      </c>
      <c r="C5561" s="97" t="s">
        <v>788</v>
      </c>
      <c r="D5561" s="97" t="s">
        <v>789</v>
      </c>
      <c r="E5561" s="94"/>
      <c r="F5561" s="94"/>
      <c r="G5561" s="94">
        <v>100</v>
      </c>
      <c r="H5561" s="79"/>
    </row>
    <row r="5562" spans="1:8" outlineLevel="1">
      <c r="A5562" s="98" t="s">
        <v>319</v>
      </c>
      <c r="B5562" s="99" t="s">
        <v>320</v>
      </c>
      <c r="C5562" s="97" t="s">
        <v>1156</v>
      </c>
      <c r="D5562" s="97" t="s">
        <v>790</v>
      </c>
      <c r="E5562" s="94"/>
      <c r="F5562" s="94"/>
      <c r="G5562" s="94">
        <v>100</v>
      </c>
      <c r="H5562" s="79"/>
    </row>
    <row r="5563" spans="1:8" outlineLevel="1">
      <c r="A5563" s="100">
        <v>4</v>
      </c>
      <c r="B5563" s="101" t="s">
        <v>623</v>
      </c>
      <c r="C5563" s="97"/>
      <c r="D5563" s="97"/>
      <c r="E5563" s="94"/>
      <c r="F5563" s="94"/>
      <c r="G5563" s="94"/>
      <c r="H5563" s="79"/>
    </row>
    <row r="5564" spans="1:8" ht="31.5" outlineLevel="1">
      <c r="A5564" s="97" t="s">
        <v>406</v>
      </c>
      <c r="B5564" s="236" t="s">
        <v>321</v>
      </c>
      <c r="C5564" s="97" t="s">
        <v>790</v>
      </c>
      <c r="D5564" s="97" t="s">
        <v>790</v>
      </c>
      <c r="E5564" s="94"/>
      <c r="F5564" s="94"/>
      <c r="G5564" s="94">
        <v>100</v>
      </c>
      <c r="H5564" s="79"/>
    </row>
    <row r="5565" spans="1:8" ht="63" outlineLevel="1">
      <c r="A5565" s="97" t="s">
        <v>407</v>
      </c>
      <c r="B5565" s="236" t="s">
        <v>621</v>
      </c>
      <c r="C5565" s="97" t="s">
        <v>790</v>
      </c>
      <c r="D5565" s="97" t="s">
        <v>791</v>
      </c>
      <c r="E5565" s="94"/>
      <c r="F5565" s="94"/>
      <c r="G5565" s="94">
        <v>100</v>
      </c>
      <c r="H5565" s="79"/>
    </row>
    <row r="5566" spans="1:8" ht="31.5" outlineLevel="1">
      <c r="A5566" s="97" t="s">
        <v>408</v>
      </c>
      <c r="B5566" s="236" t="s">
        <v>764</v>
      </c>
      <c r="C5566" s="97" t="s">
        <v>790</v>
      </c>
      <c r="D5566" s="97" t="s">
        <v>791</v>
      </c>
      <c r="E5566" s="94"/>
      <c r="F5566" s="94"/>
      <c r="G5566" s="94">
        <v>100</v>
      </c>
      <c r="H5566" s="79"/>
    </row>
    <row r="5567" spans="1:8" ht="31.5" outlineLevel="1">
      <c r="A5567" s="97" t="s">
        <v>222</v>
      </c>
      <c r="B5567" s="236" t="s">
        <v>765</v>
      </c>
      <c r="C5567" s="97" t="s">
        <v>791</v>
      </c>
      <c r="D5567" s="97" t="s">
        <v>792</v>
      </c>
      <c r="E5567" s="94"/>
      <c r="F5567" s="94"/>
      <c r="G5567" s="94">
        <v>100</v>
      </c>
      <c r="H5567" s="79"/>
    </row>
    <row r="5568" spans="1:8" outlineLevel="1">
      <c r="G5568" s="154" t="s">
        <v>1046</v>
      </c>
      <c r="H5568" s="154" t="s">
        <v>378</v>
      </c>
    </row>
    <row r="5569" spans="1:8" outlineLevel="1">
      <c r="H5569" s="154" t="s">
        <v>709</v>
      </c>
    </row>
    <row r="5570" spans="1:8" outlineLevel="1">
      <c r="H5570" s="154" t="s">
        <v>266</v>
      </c>
    </row>
    <row r="5571" spans="1:8" outlineLevel="1">
      <c r="H5571" s="154"/>
    </row>
    <row r="5572" spans="1:8" ht="15.75" customHeight="1" outlineLevel="1">
      <c r="A5572" s="742" t="s">
        <v>628</v>
      </c>
      <c r="B5572" s="742"/>
      <c r="C5572" s="742"/>
      <c r="D5572" s="742"/>
      <c r="E5572" s="742"/>
      <c r="F5572" s="742"/>
      <c r="G5572" s="742"/>
      <c r="H5572" s="742"/>
    </row>
    <row r="5573" spans="1:8" ht="15.75" customHeight="1" outlineLevel="1">
      <c r="A5573" s="742" t="s">
        <v>455</v>
      </c>
      <c r="B5573" s="742"/>
      <c r="C5573" s="742"/>
      <c r="D5573" s="742"/>
      <c r="E5573" s="742"/>
      <c r="F5573" s="742"/>
      <c r="G5573" s="742"/>
      <c r="H5573" s="742"/>
    </row>
    <row r="5574" spans="1:8" outlineLevel="1">
      <c r="H5574" s="154" t="s">
        <v>322</v>
      </c>
    </row>
    <row r="5575" spans="1:8" outlineLevel="1">
      <c r="H5575" s="154" t="s">
        <v>323</v>
      </c>
    </row>
    <row r="5576" spans="1:8" outlineLevel="1">
      <c r="H5576" s="154" t="s">
        <v>324</v>
      </c>
    </row>
    <row r="5577" spans="1:8" outlineLevel="1">
      <c r="H5577" s="230" t="s">
        <v>325</v>
      </c>
    </row>
    <row r="5578" spans="1:8" outlineLevel="1">
      <c r="H5578" s="154" t="s">
        <v>2331</v>
      </c>
    </row>
    <row r="5579" spans="1:8" outlineLevel="1">
      <c r="H5579" s="154" t="s">
        <v>261</v>
      </c>
    </row>
    <row r="5580" spans="1:8" outlineLevel="1">
      <c r="A5580" s="748" t="s">
        <v>1914</v>
      </c>
      <c r="B5580" s="749"/>
      <c r="C5580" s="749"/>
      <c r="D5580" s="749"/>
      <c r="E5580" s="749"/>
      <c r="F5580" s="749"/>
      <c r="G5580" s="749"/>
      <c r="H5580" s="749"/>
    </row>
    <row r="5581" spans="1:8" outlineLevel="1">
      <c r="A5581" s="745"/>
      <c r="B5581" s="745"/>
      <c r="C5581" s="745"/>
      <c r="D5581" s="745"/>
      <c r="E5581" s="745"/>
      <c r="F5581" s="745"/>
      <c r="G5581" s="745"/>
      <c r="H5581" s="745"/>
    </row>
    <row r="5582" spans="1:8" outlineLevel="1">
      <c r="A5582" s="746" t="s">
        <v>2332</v>
      </c>
      <c r="B5582" s="746"/>
      <c r="C5582" s="746"/>
      <c r="D5582" s="746"/>
      <c r="E5582" s="746"/>
      <c r="F5582" s="746"/>
      <c r="G5582" s="746"/>
      <c r="H5582" s="746"/>
    </row>
    <row r="5583" spans="1:8" ht="16.5" outlineLevel="1" thickBot="1">
      <c r="A5583" s="87"/>
      <c r="B5583" s="666"/>
      <c r="C5583" s="231"/>
      <c r="D5583" s="231"/>
      <c r="E5583" s="231"/>
      <c r="F5583" s="231"/>
      <c r="G5583" s="231"/>
      <c r="H5583" s="231"/>
    </row>
    <row r="5584" spans="1:8" ht="15.75" customHeight="1" outlineLevel="1">
      <c r="A5584" s="750" t="s">
        <v>397</v>
      </c>
      <c r="B5584" s="753" t="s">
        <v>649</v>
      </c>
      <c r="C5584" s="756" t="s">
        <v>719</v>
      </c>
      <c r="D5584" s="756"/>
      <c r="E5584" s="756"/>
      <c r="F5584" s="756"/>
      <c r="G5584" s="757" t="s">
        <v>629</v>
      </c>
      <c r="H5584" s="759" t="s">
        <v>630</v>
      </c>
    </row>
    <row r="5585" spans="1:8" outlineLevel="1">
      <c r="A5585" s="751"/>
      <c r="B5585" s="754"/>
      <c r="C5585" s="704"/>
      <c r="D5585" s="704"/>
      <c r="E5585" s="704"/>
      <c r="F5585" s="704"/>
      <c r="G5585" s="703"/>
      <c r="H5585" s="760"/>
    </row>
    <row r="5586" spans="1:8" ht="32.25" outlineLevel="1" thickBot="1">
      <c r="A5586" s="752"/>
      <c r="B5586" s="755"/>
      <c r="C5586" s="88" t="s">
        <v>631</v>
      </c>
      <c r="D5586" s="88" t="s">
        <v>632</v>
      </c>
      <c r="E5586" s="88" t="s">
        <v>631</v>
      </c>
      <c r="F5586" s="88" t="s">
        <v>632</v>
      </c>
      <c r="G5586" s="758"/>
      <c r="H5586" s="761"/>
    </row>
    <row r="5587" spans="1:8" outlineLevel="1">
      <c r="A5587" s="89">
        <v>1</v>
      </c>
      <c r="B5587" s="604">
        <v>2</v>
      </c>
      <c r="C5587" s="90">
        <v>3</v>
      </c>
      <c r="D5587" s="90">
        <v>4</v>
      </c>
      <c r="E5587" s="90"/>
      <c r="F5587" s="90"/>
      <c r="G5587" s="91">
        <v>5</v>
      </c>
      <c r="H5587" s="604">
        <v>6</v>
      </c>
    </row>
    <row r="5588" spans="1:8" outlineLevel="1">
      <c r="A5588" s="89">
        <v>1</v>
      </c>
      <c r="B5588" s="92" t="s">
        <v>598</v>
      </c>
      <c r="C5588" s="90"/>
      <c r="D5588" s="90"/>
      <c r="E5588" s="94"/>
      <c r="F5588" s="94"/>
      <c r="G5588" s="95"/>
      <c r="H5588" s="663"/>
    </row>
    <row r="5589" spans="1:8" outlineLevel="1">
      <c r="A5589" s="96" t="s">
        <v>399</v>
      </c>
      <c r="B5589" s="237" t="s">
        <v>599</v>
      </c>
      <c r="C5589" s="97" t="s">
        <v>7</v>
      </c>
      <c r="D5589" s="97" t="s">
        <v>167</v>
      </c>
      <c r="E5589" s="94"/>
      <c r="F5589" s="94"/>
      <c r="G5589" s="94">
        <v>100</v>
      </c>
      <c r="H5589" s="79"/>
    </row>
    <row r="5590" spans="1:8" outlineLevel="1">
      <c r="A5590" s="97" t="s">
        <v>400</v>
      </c>
      <c r="B5590" s="236" t="s">
        <v>329</v>
      </c>
      <c r="C5590" s="97" t="s">
        <v>168</v>
      </c>
      <c r="D5590" s="97" t="s">
        <v>169</v>
      </c>
      <c r="E5590" s="94"/>
      <c r="F5590" s="94"/>
      <c r="G5590" s="94">
        <v>100</v>
      </c>
      <c r="H5590" s="79"/>
    </row>
    <row r="5591" spans="1:8" ht="31.5" outlineLevel="1">
      <c r="A5591" s="97" t="s">
        <v>411</v>
      </c>
      <c r="B5591" s="236" t="s">
        <v>730</v>
      </c>
      <c r="C5591" s="97" t="s">
        <v>170</v>
      </c>
      <c r="D5591" s="97" t="s">
        <v>171</v>
      </c>
      <c r="E5591" s="94"/>
      <c r="F5591" s="94"/>
      <c r="G5591" s="94">
        <v>100</v>
      </c>
      <c r="H5591" s="79"/>
    </row>
    <row r="5592" spans="1:8" ht="63" outlineLevel="1">
      <c r="A5592" s="98" t="s">
        <v>422</v>
      </c>
      <c r="B5592" s="99" t="s">
        <v>731</v>
      </c>
      <c r="C5592" s="97" t="s">
        <v>172</v>
      </c>
      <c r="D5592" s="97" t="s">
        <v>173</v>
      </c>
      <c r="E5592" s="94"/>
      <c r="F5592" s="94"/>
      <c r="G5592" s="94">
        <v>100</v>
      </c>
      <c r="H5592" s="79"/>
    </row>
    <row r="5593" spans="1:8" ht="31.5" outlineLevel="1">
      <c r="A5593" s="98" t="s">
        <v>732</v>
      </c>
      <c r="B5593" s="99" t="s">
        <v>733</v>
      </c>
      <c r="C5593" s="97" t="s">
        <v>174</v>
      </c>
      <c r="D5593" s="97" t="s">
        <v>175</v>
      </c>
      <c r="E5593" s="94"/>
      <c r="F5593" s="94"/>
      <c r="G5593" s="94">
        <v>100</v>
      </c>
      <c r="H5593" s="79"/>
    </row>
    <row r="5594" spans="1:8" outlineLevel="1">
      <c r="A5594" s="98" t="s">
        <v>734</v>
      </c>
      <c r="B5594" s="99" t="s">
        <v>735</v>
      </c>
      <c r="C5594" s="97" t="s">
        <v>170</v>
      </c>
      <c r="D5594" s="97" t="s">
        <v>174</v>
      </c>
      <c r="E5594" s="94"/>
      <c r="F5594" s="94"/>
      <c r="G5594" s="94">
        <v>100</v>
      </c>
      <c r="H5594" s="79"/>
    </row>
    <row r="5595" spans="1:8" outlineLevel="1">
      <c r="A5595" s="100">
        <v>2</v>
      </c>
      <c r="B5595" s="101" t="s">
        <v>440</v>
      </c>
      <c r="C5595" s="97"/>
      <c r="D5595" s="97"/>
      <c r="E5595" s="94"/>
      <c r="F5595" s="94"/>
      <c r="G5595" s="94"/>
      <c r="H5595" s="79"/>
    </row>
    <row r="5596" spans="1:8" ht="31.5" outlineLevel="1">
      <c r="A5596" s="98" t="s">
        <v>402</v>
      </c>
      <c r="B5596" s="99" t="s">
        <v>736</v>
      </c>
      <c r="C5596" s="97" t="s">
        <v>129</v>
      </c>
      <c r="D5596" s="97" t="s">
        <v>130</v>
      </c>
      <c r="E5596" s="94"/>
      <c r="F5596" s="94"/>
      <c r="G5596" s="94">
        <v>100</v>
      </c>
      <c r="H5596" s="79"/>
    </row>
    <row r="5597" spans="1:8" ht="63" outlineLevel="1">
      <c r="A5597" s="98" t="s">
        <v>403</v>
      </c>
      <c r="B5597" s="99" t="s">
        <v>641</v>
      </c>
      <c r="C5597" s="97" t="s">
        <v>129</v>
      </c>
      <c r="D5597" s="97" t="s">
        <v>131</v>
      </c>
      <c r="E5597" s="94"/>
      <c r="F5597" s="94"/>
      <c r="G5597" s="94">
        <v>100</v>
      </c>
      <c r="H5597" s="79"/>
    </row>
    <row r="5598" spans="1:8" ht="31.5" outlineLevel="1">
      <c r="A5598" s="98" t="s">
        <v>404</v>
      </c>
      <c r="B5598" s="99" t="s">
        <v>642</v>
      </c>
      <c r="C5598" s="97" t="s">
        <v>131</v>
      </c>
      <c r="D5598" s="97" t="s">
        <v>132</v>
      </c>
      <c r="E5598" s="94"/>
      <c r="F5598" s="94"/>
      <c r="G5598" s="94">
        <v>100</v>
      </c>
      <c r="H5598" s="79"/>
    </row>
    <row r="5599" spans="1:8" ht="47.25" outlineLevel="1">
      <c r="A5599" s="100">
        <v>3</v>
      </c>
      <c r="B5599" s="101" t="s">
        <v>313</v>
      </c>
      <c r="C5599" s="97"/>
      <c r="D5599" s="97"/>
      <c r="E5599" s="94"/>
      <c r="F5599" s="94"/>
      <c r="G5599" s="94"/>
      <c r="H5599" s="79"/>
    </row>
    <row r="5600" spans="1:8" ht="31.5" outlineLevel="1">
      <c r="A5600" s="98" t="s">
        <v>441</v>
      </c>
      <c r="B5600" s="99" t="s">
        <v>314</v>
      </c>
      <c r="C5600" s="97" t="s">
        <v>132</v>
      </c>
      <c r="D5600" s="97" t="s">
        <v>131</v>
      </c>
      <c r="E5600" s="94"/>
      <c r="F5600" s="94"/>
      <c r="G5600" s="94">
        <v>100</v>
      </c>
      <c r="H5600" s="79"/>
    </row>
    <row r="5601" spans="1:8" outlineLevel="1">
      <c r="A5601" s="98" t="s">
        <v>359</v>
      </c>
      <c r="B5601" s="99" t="s">
        <v>315</v>
      </c>
      <c r="C5601" s="97" t="s">
        <v>132</v>
      </c>
      <c r="D5601" s="97" t="s">
        <v>133</v>
      </c>
      <c r="E5601" s="94"/>
      <c r="F5601" s="94"/>
      <c r="G5601" s="94">
        <v>100</v>
      </c>
      <c r="H5601" s="79"/>
    </row>
    <row r="5602" spans="1:8" outlineLevel="1">
      <c r="A5602" s="98" t="s">
        <v>361</v>
      </c>
      <c r="B5602" s="99" t="s">
        <v>316</v>
      </c>
      <c r="C5602" s="97" t="s">
        <v>133</v>
      </c>
      <c r="D5602" s="97" t="s">
        <v>788</v>
      </c>
      <c r="E5602" s="94"/>
      <c r="F5602" s="94"/>
      <c r="G5602" s="94">
        <v>100</v>
      </c>
      <c r="H5602" s="79"/>
    </row>
    <row r="5603" spans="1:8" outlineLevel="1">
      <c r="A5603" s="98" t="s">
        <v>317</v>
      </c>
      <c r="B5603" s="99" t="s">
        <v>318</v>
      </c>
      <c r="C5603" s="97" t="s">
        <v>788</v>
      </c>
      <c r="D5603" s="97" t="s">
        <v>789</v>
      </c>
      <c r="E5603" s="94"/>
      <c r="F5603" s="94"/>
      <c r="G5603" s="94">
        <v>100</v>
      </c>
      <c r="H5603" s="79"/>
    </row>
    <row r="5604" spans="1:8" outlineLevel="1">
      <c r="A5604" s="98" t="s">
        <v>319</v>
      </c>
      <c r="B5604" s="99" t="s">
        <v>320</v>
      </c>
      <c r="C5604" s="97" t="s">
        <v>1156</v>
      </c>
      <c r="D5604" s="97" t="s">
        <v>790</v>
      </c>
      <c r="E5604" s="94"/>
      <c r="F5604" s="94"/>
      <c r="G5604" s="94">
        <v>100</v>
      </c>
      <c r="H5604" s="79"/>
    </row>
    <row r="5605" spans="1:8" outlineLevel="1">
      <c r="A5605" s="100">
        <v>4</v>
      </c>
      <c r="B5605" s="101" t="s">
        <v>623</v>
      </c>
      <c r="C5605" s="97"/>
      <c r="D5605" s="97"/>
      <c r="E5605" s="94"/>
      <c r="F5605" s="94"/>
      <c r="G5605" s="94"/>
      <c r="H5605" s="79"/>
    </row>
    <row r="5606" spans="1:8" ht="31.5" outlineLevel="1">
      <c r="A5606" s="97" t="s">
        <v>406</v>
      </c>
      <c r="B5606" s="236" t="s">
        <v>321</v>
      </c>
      <c r="C5606" s="97" t="s">
        <v>790</v>
      </c>
      <c r="D5606" s="97" t="s">
        <v>790</v>
      </c>
      <c r="E5606" s="94"/>
      <c r="F5606" s="94"/>
      <c r="G5606" s="94">
        <v>100</v>
      </c>
      <c r="H5606" s="79"/>
    </row>
    <row r="5607" spans="1:8" ht="63" outlineLevel="1">
      <c r="A5607" s="97" t="s">
        <v>407</v>
      </c>
      <c r="B5607" s="236" t="s">
        <v>621</v>
      </c>
      <c r="C5607" s="97" t="s">
        <v>790</v>
      </c>
      <c r="D5607" s="97" t="s">
        <v>791</v>
      </c>
      <c r="E5607" s="94"/>
      <c r="F5607" s="94"/>
      <c r="G5607" s="94">
        <v>100</v>
      </c>
      <c r="H5607" s="79"/>
    </row>
    <row r="5608" spans="1:8" ht="31.5" outlineLevel="1">
      <c r="A5608" s="97" t="s">
        <v>408</v>
      </c>
      <c r="B5608" s="236" t="s">
        <v>764</v>
      </c>
      <c r="C5608" s="97" t="s">
        <v>790</v>
      </c>
      <c r="D5608" s="97" t="s">
        <v>791</v>
      </c>
      <c r="E5608" s="94"/>
      <c r="F5608" s="94"/>
      <c r="G5608" s="94">
        <v>100</v>
      </c>
      <c r="H5608" s="79"/>
    </row>
    <row r="5609" spans="1:8" ht="31.5" outlineLevel="1">
      <c r="A5609" s="97" t="s">
        <v>222</v>
      </c>
      <c r="B5609" s="236" t="s">
        <v>765</v>
      </c>
      <c r="C5609" s="97" t="s">
        <v>791</v>
      </c>
      <c r="D5609" s="97" t="s">
        <v>792</v>
      </c>
      <c r="E5609" s="94"/>
      <c r="F5609" s="94"/>
      <c r="G5609" s="94">
        <v>100</v>
      </c>
      <c r="H5609" s="79"/>
    </row>
    <row r="5610" spans="1:8" outlineLevel="1">
      <c r="G5610" s="154" t="s">
        <v>1047</v>
      </c>
      <c r="H5610" s="154" t="s">
        <v>378</v>
      </c>
    </row>
    <row r="5611" spans="1:8" outlineLevel="1">
      <c r="H5611" s="154" t="s">
        <v>709</v>
      </c>
    </row>
    <row r="5612" spans="1:8" outlineLevel="1">
      <c r="H5612" s="154" t="s">
        <v>266</v>
      </c>
    </row>
    <row r="5613" spans="1:8" outlineLevel="1">
      <c r="H5613" s="154"/>
    </row>
    <row r="5614" spans="1:8" ht="15.75" customHeight="1" outlineLevel="1">
      <c r="A5614" s="742" t="s">
        <v>628</v>
      </c>
      <c r="B5614" s="742"/>
      <c r="C5614" s="742"/>
      <c r="D5614" s="742"/>
      <c r="E5614" s="742"/>
      <c r="F5614" s="742"/>
      <c r="G5614" s="742"/>
      <c r="H5614" s="742"/>
    </row>
    <row r="5615" spans="1:8" ht="15.75" customHeight="1" outlineLevel="1">
      <c r="A5615" s="742" t="s">
        <v>455</v>
      </c>
      <c r="B5615" s="742"/>
      <c r="C5615" s="742"/>
      <c r="D5615" s="742"/>
      <c r="E5615" s="742"/>
      <c r="F5615" s="742"/>
      <c r="G5615" s="742"/>
      <c r="H5615" s="742"/>
    </row>
    <row r="5616" spans="1:8" outlineLevel="1">
      <c r="H5616" s="154" t="s">
        <v>322</v>
      </c>
    </row>
    <row r="5617" spans="1:8" outlineLevel="1">
      <c r="H5617" s="154" t="s">
        <v>323</v>
      </c>
    </row>
    <row r="5618" spans="1:8" outlineLevel="1">
      <c r="H5618" s="154" t="s">
        <v>324</v>
      </c>
    </row>
    <row r="5619" spans="1:8" outlineLevel="1">
      <c r="H5619" s="230" t="s">
        <v>325</v>
      </c>
    </row>
    <row r="5620" spans="1:8" outlineLevel="1">
      <c r="H5620" s="154" t="s">
        <v>2331</v>
      </c>
    </row>
    <row r="5621" spans="1:8" outlineLevel="1">
      <c r="H5621" s="154" t="s">
        <v>261</v>
      </c>
    </row>
    <row r="5622" spans="1:8" ht="22.5" customHeight="1" outlineLevel="1">
      <c r="A5622" s="743" t="s">
        <v>1919</v>
      </c>
      <c r="B5622" s="744"/>
      <c r="C5622" s="744"/>
      <c r="D5622" s="744"/>
      <c r="E5622" s="744"/>
      <c r="F5622" s="744"/>
      <c r="G5622" s="744"/>
      <c r="H5622" s="744"/>
    </row>
    <row r="5623" spans="1:8" outlineLevel="1">
      <c r="A5623" s="745"/>
      <c r="B5623" s="745"/>
      <c r="C5623" s="745"/>
      <c r="D5623" s="745"/>
      <c r="E5623" s="745"/>
      <c r="F5623" s="745"/>
      <c r="G5623" s="745"/>
      <c r="H5623" s="745"/>
    </row>
    <row r="5624" spans="1:8" outlineLevel="1">
      <c r="A5624" s="746" t="s">
        <v>2332</v>
      </c>
      <c r="B5624" s="746"/>
      <c r="C5624" s="746"/>
      <c r="D5624" s="746"/>
      <c r="E5624" s="746"/>
      <c r="F5624" s="746"/>
      <c r="G5624" s="746"/>
      <c r="H5624" s="746"/>
    </row>
    <row r="5625" spans="1:8" ht="16.5" outlineLevel="1" thickBot="1">
      <c r="A5625" s="87"/>
      <c r="B5625" s="666"/>
      <c r="C5625" s="231"/>
      <c r="D5625" s="231"/>
      <c r="E5625" s="231"/>
      <c r="F5625" s="231"/>
      <c r="G5625" s="231"/>
      <c r="H5625" s="231"/>
    </row>
    <row r="5626" spans="1:8" ht="15.75" customHeight="1" outlineLevel="1">
      <c r="A5626" s="750" t="s">
        <v>397</v>
      </c>
      <c r="B5626" s="753" t="s">
        <v>649</v>
      </c>
      <c r="C5626" s="756" t="s">
        <v>719</v>
      </c>
      <c r="D5626" s="756"/>
      <c r="E5626" s="756"/>
      <c r="F5626" s="756"/>
      <c r="G5626" s="757" t="s">
        <v>629</v>
      </c>
      <c r="H5626" s="759" t="s">
        <v>630</v>
      </c>
    </row>
    <row r="5627" spans="1:8" outlineLevel="1">
      <c r="A5627" s="751"/>
      <c r="B5627" s="754"/>
      <c r="C5627" s="704"/>
      <c r="D5627" s="704"/>
      <c r="E5627" s="704"/>
      <c r="F5627" s="704"/>
      <c r="G5627" s="703"/>
      <c r="H5627" s="760"/>
    </row>
    <row r="5628" spans="1:8" ht="32.25" outlineLevel="1" thickBot="1">
      <c r="A5628" s="752"/>
      <c r="B5628" s="755"/>
      <c r="C5628" s="88" t="s">
        <v>631</v>
      </c>
      <c r="D5628" s="88" t="s">
        <v>632</v>
      </c>
      <c r="E5628" s="88" t="s">
        <v>631</v>
      </c>
      <c r="F5628" s="88" t="s">
        <v>632</v>
      </c>
      <c r="G5628" s="758"/>
      <c r="H5628" s="761"/>
    </row>
    <row r="5629" spans="1:8" outlineLevel="1">
      <c r="A5629" s="89">
        <v>1</v>
      </c>
      <c r="B5629" s="604">
        <v>2</v>
      </c>
      <c r="C5629" s="90">
        <v>3</v>
      </c>
      <c r="D5629" s="90">
        <v>4</v>
      </c>
      <c r="E5629" s="90"/>
      <c r="F5629" s="90"/>
      <c r="G5629" s="91">
        <v>5</v>
      </c>
      <c r="H5629" s="604">
        <v>6</v>
      </c>
    </row>
    <row r="5630" spans="1:8" outlineLevel="1">
      <c r="A5630" s="89">
        <v>1</v>
      </c>
      <c r="B5630" s="92" t="s">
        <v>598</v>
      </c>
      <c r="C5630" s="90"/>
      <c r="D5630" s="90"/>
      <c r="E5630" s="94"/>
      <c r="F5630" s="94"/>
      <c r="G5630" s="95"/>
      <c r="H5630" s="663"/>
    </row>
    <row r="5631" spans="1:8" outlineLevel="1">
      <c r="A5631" s="96" t="s">
        <v>399</v>
      </c>
      <c r="B5631" s="237" t="s">
        <v>599</v>
      </c>
      <c r="C5631" s="97" t="s">
        <v>7</v>
      </c>
      <c r="D5631" s="97" t="s">
        <v>167</v>
      </c>
      <c r="E5631" s="94"/>
      <c r="F5631" s="94"/>
      <c r="G5631" s="94">
        <v>100</v>
      </c>
      <c r="H5631" s="79"/>
    </row>
    <row r="5632" spans="1:8" outlineLevel="1">
      <c r="A5632" s="97" t="s">
        <v>400</v>
      </c>
      <c r="B5632" s="236" t="s">
        <v>329</v>
      </c>
      <c r="C5632" s="97" t="s">
        <v>168</v>
      </c>
      <c r="D5632" s="97" t="s">
        <v>169</v>
      </c>
      <c r="E5632" s="94"/>
      <c r="F5632" s="94"/>
      <c r="G5632" s="94">
        <v>100</v>
      </c>
      <c r="H5632" s="79"/>
    </row>
    <row r="5633" spans="1:8" ht="31.5" outlineLevel="1">
      <c r="A5633" s="97" t="s">
        <v>411</v>
      </c>
      <c r="B5633" s="236" t="s">
        <v>730</v>
      </c>
      <c r="C5633" s="97" t="s">
        <v>170</v>
      </c>
      <c r="D5633" s="97" t="s">
        <v>171</v>
      </c>
      <c r="E5633" s="94"/>
      <c r="F5633" s="94"/>
      <c r="G5633" s="94">
        <v>100</v>
      </c>
      <c r="H5633" s="79"/>
    </row>
    <row r="5634" spans="1:8" ht="63" outlineLevel="1">
      <c r="A5634" s="98" t="s">
        <v>422</v>
      </c>
      <c r="B5634" s="99" t="s">
        <v>731</v>
      </c>
      <c r="C5634" s="97" t="s">
        <v>172</v>
      </c>
      <c r="D5634" s="97" t="s">
        <v>173</v>
      </c>
      <c r="E5634" s="94"/>
      <c r="F5634" s="94"/>
      <c r="G5634" s="94">
        <v>100</v>
      </c>
      <c r="H5634" s="79"/>
    </row>
    <row r="5635" spans="1:8" ht="31.5" outlineLevel="1">
      <c r="A5635" s="98" t="s">
        <v>732</v>
      </c>
      <c r="B5635" s="99" t="s">
        <v>733</v>
      </c>
      <c r="C5635" s="97" t="s">
        <v>174</v>
      </c>
      <c r="D5635" s="97" t="s">
        <v>175</v>
      </c>
      <c r="E5635" s="94"/>
      <c r="F5635" s="94"/>
      <c r="G5635" s="94">
        <v>100</v>
      </c>
      <c r="H5635" s="79"/>
    </row>
    <row r="5636" spans="1:8" outlineLevel="1">
      <c r="A5636" s="98" t="s">
        <v>734</v>
      </c>
      <c r="B5636" s="99" t="s">
        <v>735</v>
      </c>
      <c r="C5636" s="97" t="s">
        <v>170</v>
      </c>
      <c r="D5636" s="97" t="s">
        <v>174</v>
      </c>
      <c r="E5636" s="94"/>
      <c r="F5636" s="94"/>
      <c r="G5636" s="94">
        <v>100</v>
      </c>
      <c r="H5636" s="79"/>
    </row>
    <row r="5637" spans="1:8" outlineLevel="1">
      <c r="A5637" s="100">
        <v>2</v>
      </c>
      <c r="B5637" s="101" t="s">
        <v>440</v>
      </c>
      <c r="C5637" s="97"/>
      <c r="D5637" s="97"/>
      <c r="E5637" s="94"/>
      <c r="F5637" s="94"/>
      <c r="G5637" s="94"/>
      <c r="H5637" s="79"/>
    </row>
    <row r="5638" spans="1:8" ht="31.5" outlineLevel="1">
      <c r="A5638" s="98" t="s">
        <v>402</v>
      </c>
      <c r="B5638" s="99" t="s">
        <v>736</v>
      </c>
      <c r="C5638" s="97" t="s">
        <v>129</v>
      </c>
      <c r="D5638" s="97" t="s">
        <v>130</v>
      </c>
      <c r="E5638" s="94"/>
      <c r="F5638" s="94"/>
      <c r="G5638" s="94">
        <v>100</v>
      </c>
      <c r="H5638" s="79"/>
    </row>
    <row r="5639" spans="1:8" ht="63" outlineLevel="1">
      <c r="A5639" s="98" t="s">
        <v>403</v>
      </c>
      <c r="B5639" s="99" t="s">
        <v>641</v>
      </c>
      <c r="C5639" s="97" t="s">
        <v>129</v>
      </c>
      <c r="D5639" s="97" t="s">
        <v>131</v>
      </c>
      <c r="E5639" s="94"/>
      <c r="F5639" s="94"/>
      <c r="G5639" s="94">
        <v>100</v>
      </c>
      <c r="H5639" s="79"/>
    </row>
    <row r="5640" spans="1:8" ht="31.5" outlineLevel="1">
      <c r="A5640" s="98" t="s">
        <v>404</v>
      </c>
      <c r="B5640" s="99" t="s">
        <v>642</v>
      </c>
      <c r="C5640" s="97" t="s">
        <v>131</v>
      </c>
      <c r="D5640" s="97" t="s">
        <v>132</v>
      </c>
      <c r="E5640" s="94"/>
      <c r="F5640" s="94"/>
      <c r="G5640" s="94">
        <v>100</v>
      </c>
      <c r="H5640" s="79"/>
    </row>
    <row r="5641" spans="1:8" ht="47.25" outlineLevel="1">
      <c r="A5641" s="100">
        <v>3</v>
      </c>
      <c r="B5641" s="101" t="s">
        <v>313</v>
      </c>
      <c r="C5641" s="97"/>
      <c r="D5641" s="97"/>
      <c r="E5641" s="94"/>
      <c r="F5641" s="94"/>
      <c r="G5641" s="94"/>
      <c r="H5641" s="79"/>
    </row>
    <row r="5642" spans="1:8" ht="31.5" outlineLevel="1">
      <c r="A5642" s="98" t="s">
        <v>441</v>
      </c>
      <c r="B5642" s="99" t="s">
        <v>314</v>
      </c>
      <c r="C5642" s="97" t="s">
        <v>132</v>
      </c>
      <c r="D5642" s="97" t="s">
        <v>131</v>
      </c>
      <c r="E5642" s="94"/>
      <c r="F5642" s="94"/>
      <c r="G5642" s="94">
        <v>100</v>
      </c>
      <c r="H5642" s="79"/>
    </row>
    <row r="5643" spans="1:8" outlineLevel="1">
      <c r="A5643" s="98" t="s">
        <v>359</v>
      </c>
      <c r="B5643" s="99" t="s">
        <v>315</v>
      </c>
      <c r="C5643" s="97" t="s">
        <v>132</v>
      </c>
      <c r="D5643" s="97" t="s">
        <v>133</v>
      </c>
      <c r="E5643" s="94"/>
      <c r="F5643" s="94"/>
      <c r="G5643" s="94">
        <v>100</v>
      </c>
      <c r="H5643" s="79"/>
    </row>
    <row r="5644" spans="1:8" outlineLevel="1">
      <c r="A5644" s="98" t="s">
        <v>361</v>
      </c>
      <c r="B5644" s="99" t="s">
        <v>316</v>
      </c>
      <c r="C5644" s="97" t="s">
        <v>133</v>
      </c>
      <c r="D5644" s="97" t="s">
        <v>788</v>
      </c>
      <c r="E5644" s="94"/>
      <c r="F5644" s="94"/>
      <c r="G5644" s="94">
        <v>100</v>
      </c>
      <c r="H5644" s="79"/>
    </row>
    <row r="5645" spans="1:8" outlineLevel="1">
      <c r="A5645" s="98" t="s">
        <v>317</v>
      </c>
      <c r="B5645" s="99" t="s">
        <v>318</v>
      </c>
      <c r="C5645" s="97" t="s">
        <v>788</v>
      </c>
      <c r="D5645" s="97" t="s">
        <v>789</v>
      </c>
      <c r="E5645" s="94"/>
      <c r="F5645" s="94"/>
      <c r="G5645" s="94">
        <v>100</v>
      </c>
      <c r="H5645" s="79"/>
    </row>
    <row r="5646" spans="1:8" outlineLevel="1">
      <c r="A5646" s="98" t="s">
        <v>319</v>
      </c>
      <c r="B5646" s="99" t="s">
        <v>320</v>
      </c>
      <c r="C5646" s="97" t="s">
        <v>1156</v>
      </c>
      <c r="D5646" s="97" t="s">
        <v>790</v>
      </c>
      <c r="E5646" s="94"/>
      <c r="F5646" s="94"/>
      <c r="G5646" s="94">
        <v>100</v>
      </c>
      <c r="H5646" s="79"/>
    </row>
    <row r="5647" spans="1:8" outlineLevel="1">
      <c r="A5647" s="100">
        <v>4</v>
      </c>
      <c r="B5647" s="101" t="s">
        <v>623</v>
      </c>
      <c r="C5647" s="97"/>
      <c r="D5647" s="97"/>
      <c r="E5647" s="94"/>
      <c r="F5647" s="94"/>
      <c r="G5647" s="94"/>
      <c r="H5647" s="79"/>
    </row>
    <row r="5648" spans="1:8" ht="31.5" outlineLevel="1">
      <c r="A5648" s="97" t="s">
        <v>406</v>
      </c>
      <c r="B5648" s="236" t="s">
        <v>321</v>
      </c>
      <c r="C5648" s="97" t="s">
        <v>790</v>
      </c>
      <c r="D5648" s="97" t="s">
        <v>790</v>
      </c>
      <c r="E5648" s="94"/>
      <c r="F5648" s="94"/>
      <c r="G5648" s="94">
        <v>100</v>
      </c>
      <c r="H5648" s="79"/>
    </row>
    <row r="5649" spans="1:8" ht="63" outlineLevel="1">
      <c r="A5649" s="97" t="s">
        <v>407</v>
      </c>
      <c r="B5649" s="236" t="s">
        <v>621</v>
      </c>
      <c r="C5649" s="97" t="s">
        <v>790</v>
      </c>
      <c r="D5649" s="97" t="s">
        <v>791</v>
      </c>
      <c r="E5649" s="94"/>
      <c r="F5649" s="94"/>
      <c r="G5649" s="94">
        <v>100</v>
      </c>
      <c r="H5649" s="79"/>
    </row>
    <row r="5650" spans="1:8" ht="31.5" outlineLevel="1">
      <c r="A5650" s="97" t="s">
        <v>408</v>
      </c>
      <c r="B5650" s="236" t="s">
        <v>764</v>
      </c>
      <c r="C5650" s="97" t="s">
        <v>790</v>
      </c>
      <c r="D5650" s="97" t="s">
        <v>791</v>
      </c>
      <c r="E5650" s="94"/>
      <c r="F5650" s="94"/>
      <c r="G5650" s="94">
        <v>100</v>
      </c>
      <c r="H5650" s="79"/>
    </row>
    <row r="5651" spans="1:8" ht="31.5" outlineLevel="1">
      <c r="A5651" s="97" t="s">
        <v>222</v>
      </c>
      <c r="B5651" s="236" t="s">
        <v>765</v>
      </c>
      <c r="C5651" s="97" t="s">
        <v>791</v>
      </c>
      <c r="D5651" s="97" t="s">
        <v>792</v>
      </c>
      <c r="E5651" s="94"/>
      <c r="F5651" s="94"/>
      <c r="G5651" s="94">
        <v>100</v>
      </c>
      <c r="H5651" s="79"/>
    </row>
    <row r="5652" spans="1:8" outlineLevel="1">
      <c r="G5652" s="154" t="s">
        <v>1048</v>
      </c>
      <c r="H5652" s="154" t="s">
        <v>378</v>
      </c>
    </row>
    <row r="5653" spans="1:8" outlineLevel="1">
      <c r="H5653" s="154" t="s">
        <v>709</v>
      </c>
    </row>
    <row r="5654" spans="1:8" outlineLevel="1">
      <c r="H5654" s="154" t="s">
        <v>266</v>
      </c>
    </row>
    <row r="5655" spans="1:8" outlineLevel="1">
      <c r="H5655" s="154"/>
    </row>
    <row r="5656" spans="1:8" ht="15.75" customHeight="1" outlineLevel="1">
      <c r="A5656" s="742" t="s">
        <v>628</v>
      </c>
      <c r="B5656" s="742"/>
      <c r="C5656" s="742"/>
      <c r="D5656" s="742"/>
      <c r="E5656" s="742"/>
      <c r="F5656" s="742"/>
      <c r="G5656" s="742"/>
      <c r="H5656" s="742"/>
    </row>
    <row r="5657" spans="1:8" ht="15.75" customHeight="1" outlineLevel="1">
      <c r="A5657" s="742" t="s">
        <v>455</v>
      </c>
      <c r="B5657" s="742"/>
      <c r="C5657" s="742"/>
      <c r="D5657" s="742"/>
      <c r="E5657" s="742"/>
      <c r="F5657" s="742"/>
      <c r="G5657" s="742"/>
      <c r="H5657" s="742"/>
    </row>
    <row r="5658" spans="1:8" outlineLevel="1">
      <c r="H5658" s="154" t="s">
        <v>322</v>
      </c>
    </row>
    <row r="5659" spans="1:8" outlineLevel="1">
      <c r="H5659" s="154" t="s">
        <v>323</v>
      </c>
    </row>
    <row r="5660" spans="1:8" outlineLevel="1">
      <c r="H5660" s="154" t="s">
        <v>324</v>
      </c>
    </row>
    <row r="5661" spans="1:8" outlineLevel="1">
      <c r="H5661" s="230" t="s">
        <v>325</v>
      </c>
    </row>
    <row r="5662" spans="1:8" outlineLevel="1">
      <c r="H5662" s="154" t="s">
        <v>2331</v>
      </c>
    </row>
    <row r="5663" spans="1:8" outlineLevel="1">
      <c r="H5663" s="154" t="s">
        <v>261</v>
      </c>
    </row>
    <row r="5664" spans="1:8" ht="24.75" customHeight="1" outlineLevel="1">
      <c r="A5664" s="743" t="s">
        <v>1920</v>
      </c>
      <c r="B5664" s="744"/>
      <c r="C5664" s="744"/>
      <c r="D5664" s="744"/>
      <c r="E5664" s="744"/>
      <c r="F5664" s="744"/>
      <c r="G5664" s="744"/>
      <c r="H5664" s="744"/>
    </row>
    <row r="5665" spans="1:8" outlineLevel="1">
      <c r="A5665" s="745"/>
      <c r="B5665" s="745"/>
      <c r="C5665" s="745"/>
      <c r="D5665" s="745"/>
      <c r="E5665" s="745"/>
      <c r="F5665" s="745"/>
      <c r="G5665" s="745"/>
      <c r="H5665" s="745"/>
    </row>
    <row r="5666" spans="1:8" outlineLevel="1">
      <c r="A5666" s="746" t="s">
        <v>2332</v>
      </c>
      <c r="B5666" s="746"/>
      <c r="C5666" s="746"/>
      <c r="D5666" s="746"/>
      <c r="E5666" s="746"/>
      <c r="F5666" s="746"/>
      <c r="G5666" s="746"/>
      <c r="H5666" s="746"/>
    </row>
    <row r="5667" spans="1:8" ht="16.5" outlineLevel="1" thickBot="1">
      <c r="A5667" s="87"/>
      <c r="B5667" s="666"/>
      <c r="C5667" s="231"/>
      <c r="D5667" s="231"/>
      <c r="E5667" s="231"/>
      <c r="F5667" s="231"/>
      <c r="G5667" s="231"/>
      <c r="H5667" s="231"/>
    </row>
    <row r="5668" spans="1:8" ht="15.75" customHeight="1" outlineLevel="1">
      <c r="A5668" s="750" t="s">
        <v>397</v>
      </c>
      <c r="B5668" s="753" t="s">
        <v>649</v>
      </c>
      <c r="C5668" s="756" t="s">
        <v>719</v>
      </c>
      <c r="D5668" s="756"/>
      <c r="E5668" s="756"/>
      <c r="F5668" s="756"/>
      <c r="G5668" s="757" t="s">
        <v>629</v>
      </c>
      <c r="H5668" s="759" t="s">
        <v>630</v>
      </c>
    </row>
    <row r="5669" spans="1:8" outlineLevel="1">
      <c r="A5669" s="751"/>
      <c r="B5669" s="754"/>
      <c r="C5669" s="704"/>
      <c r="D5669" s="704"/>
      <c r="E5669" s="704"/>
      <c r="F5669" s="704"/>
      <c r="G5669" s="703"/>
      <c r="H5669" s="760"/>
    </row>
    <row r="5670" spans="1:8" ht="32.25" outlineLevel="1" thickBot="1">
      <c r="A5670" s="752"/>
      <c r="B5670" s="755"/>
      <c r="C5670" s="88" t="s">
        <v>631</v>
      </c>
      <c r="D5670" s="88" t="s">
        <v>632</v>
      </c>
      <c r="E5670" s="88" t="s">
        <v>631</v>
      </c>
      <c r="F5670" s="88" t="s">
        <v>632</v>
      </c>
      <c r="G5670" s="758"/>
      <c r="H5670" s="761"/>
    </row>
    <row r="5671" spans="1:8" outlineLevel="1">
      <c r="A5671" s="89">
        <v>1</v>
      </c>
      <c r="B5671" s="604">
        <v>2</v>
      </c>
      <c r="C5671" s="90">
        <v>3</v>
      </c>
      <c r="D5671" s="90">
        <v>4</v>
      </c>
      <c r="E5671" s="90"/>
      <c r="F5671" s="90"/>
      <c r="G5671" s="91">
        <v>5</v>
      </c>
      <c r="H5671" s="604">
        <v>6</v>
      </c>
    </row>
    <row r="5672" spans="1:8" outlineLevel="1">
      <c r="A5672" s="89">
        <v>1</v>
      </c>
      <c r="B5672" s="92" t="s">
        <v>598</v>
      </c>
      <c r="C5672" s="90"/>
      <c r="D5672" s="90"/>
      <c r="E5672" s="94"/>
      <c r="F5672" s="94"/>
      <c r="G5672" s="95"/>
      <c r="H5672" s="663"/>
    </row>
    <row r="5673" spans="1:8" outlineLevel="1">
      <c r="A5673" s="96" t="s">
        <v>399</v>
      </c>
      <c r="B5673" s="237" t="s">
        <v>599</v>
      </c>
      <c r="C5673" s="97" t="s">
        <v>7</v>
      </c>
      <c r="D5673" s="97" t="s">
        <v>167</v>
      </c>
      <c r="E5673" s="94"/>
      <c r="F5673" s="94"/>
      <c r="G5673" s="94">
        <v>100</v>
      </c>
      <c r="H5673" s="79"/>
    </row>
    <row r="5674" spans="1:8" outlineLevel="1">
      <c r="A5674" s="97" t="s">
        <v>400</v>
      </c>
      <c r="B5674" s="236" t="s">
        <v>329</v>
      </c>
      <c r="C5674" s="97" t="s">
        <v>168</v>
      </c>
      <c r="D5674" s="97" t="s">
        <v>169</v>
      </c>
      <c r="E5674" s="94"/>
      <c r="F5674" s="94"/>
      <c r="G5674" s="94">
        <v>100</v>
      </c>
      <c r="H5674" s="79"/>
    </row>
    <row r="5675" spans="1:8" ht="31.5" outlineLevel="1">
      <c r="A5675" s="97" t="s">
        <v>411</v>
      </c>
      <c r="B5675" s="236" t="s">
        <v>730</v>
      </c>
      <c r="C5675" s="97" t="s">
        <v>170</v>
      </c>
      <c r="D5675" s="97" t="s">
        <v>171</v>
      </c>
      <c r="E5675" s="94"/>
      <c r="F5675" s="94"/>
      <c r="G5675" s="94">
        <v>100</v>
      </c>
      <c r="H5675" s="79"/>
    </row>
    <row r="5676" spans="1:8" ht="63" outlineLevel="1">
      <c r="A5676" s="98" t="s">
        <v>422</v>
      </c>
      <c r="B5676" s="99" t="s">
        <v>731</v>
      </c>
      <c r="C5676" s="97" t="s">
        <v>172</v>
      </c>
      <c r="D5676" s="97" t="s">
        <v>173</v>
      </c>
      <c r="E5676" s="94"/>
      <c r="F5676" s="94"/>
      <c r="G5676" s="94">
        <v>100</v>
      </c>
      <c r="H5676" s="79"/>
    </row>
    <row r="5677" spans="1:8" ht="31.5" outlineLevel="1">
      <c r="A5677" s="98" t="s">
        <v>732</v>
      </c>
      <c r="B5677" s="99" t="s">
        <v>733</v>
      </c>
      <c r="C5677" s="97" t="s">
        <v>174</v>
      </c>
      <c r="D5677" s="97" t="s">
        <v>175</v>
      </c>
      <c r="E5677" s="94"/>
      <c r="F5677" s="94"/>
      <c r="G5677" s="94">
        <v>100</v>
      </c>
      <c r="H5677" s="79"/>
    </row>
    <row r="5678" spans="1:8" outlineLevel="1">
      <c r="A5678" s="98" t="s">
        <v>734</v>
      </c>
      <c r="B5678" s="99" t="s">
        <v>735</v>
      </c>
      <c r="C5678" s="97" t="s">
        <v>170</v>
      </c>
      <c r="D5678" s="97" t="s">
        <v>174</v>
      </c>
      <c r="E5678" s="94"/>
      <c r="F5678" s="94"/>
      <c r="G5678" s="94">
        <v>100</v>
      </c>
      <c r="H5678" s="79"/>
    </row>
    <row r="5679" spans="1:8" outlineLevel="1">
      <c r="A5679" s="100">
        <v>2</v>
      </c>
      <c r="B5679" s="101" t="s">
        <v>440</v>
      </c>
      <c r="C5679" s="97"/>
      <c r="D5679" s="97"/>
      <c r="E5679" s="94"/>
      <c r="F5679" s="94"/>
      <c r="G5679" s="94"/>
      <c r="H5679" s="79"/>
    </row>
    <row r="5680" spans="1:8" ht="31.5" outlineLevel="1">
      <c r="A5680" s="98" t="s">
        <v>402</v>
      </c>
      <c r="B5680" s="99" t="s">
        <v>736</v>
      </c>
      <c r="C5680" s="97" t="s">
        <v>129</v>
      </c>
      <c r="D5680" s="97" t="s">
        <v>130</v>
      </c>
      <c r="E5680" s="94"/>
      <c r="F5680" s="94"/>
      <c r="G5680" s="94">
        <v>100</v>
      </c>
      <c r="H5680" s="79"/>
    </row>
    <row r="5681" spans="1:8" ht="63" outlineLevel="1">
      <c r="A5681" s="98" t="s">
        <v>403</v>
      </c>
      <c r="B5681" s="99" t="s">
        <v>641</v>
      </c>
      <c r="C5681" s="97" t="s">
        <v>129</v>
      </c>
      <c r="D5681" s="97" t="s">
        <v>131</v>
      </c>
      <c r="E5681" s="94"/>
      <c r="F5681" s="94"/>
      <c r="G5681" s="94">
        <v>100</v>
      </c>
      <c r="H5681" s="79"/>
    </row>
    <row r="5682" spans="1:8" ht="31.5" outlineLevel="1">
      <c r="A5682" s="98" t="s">
        <v>404</v>
      </c>
      <c r="B5682" s="99" t="s">
        <v>642</v>
      </c>
      <c r="C5682" s="97" t="s">
        <v>131</v>
      </c>
      <c r="D5682" s="97" t="s">
        <v>132</v>
      </c>
      <c r="E5682" s="94"/>
      <c r="F5682" s="94"/>
      <c r="G5682" s="94">
        <v>100</v>
      </c>
      <c r="H5682" s="79"/>
    </row>
    <row r="5683" spans="1:8" ht="47.25" outlineLevel="1">
      <c r="A5683" s="100">
        <v>3</v>
      </c>
      <c r="B5683" s="101" t="s">
        <v>313</v>
      </c>
      <c r="C5683" s="97"/>
      <c r="D5683" s="97"/>
      <c r="E5683" s="94"/>
      <c r="F5683" s="94"/>
      <c r="G5683" s="94"/>
      <c r="H5683" s="79"/>
    </row>
    <row r="5684" spans="1:8" ht="31.5" outlineLevel="1">
      <c r="A5684" s="98" t="s">
        <v>441</v>
      </c>
      <c r="B5684" s="99" t="s">
        <v>314</v>
      </c>
      <c r="C5684" s="97" t="s">
        <v>132</v>
      </c>
      <c r="D5684" s="97" t="s">
        <v>131</v>
      </c>
      <c r="E5684" s="94"/>
      <c r="F5684" s="94"/>
      <c r="G5684" s="94">
        <v>100</v>
      </c>
      <c r="H5684" s="79"/>
    </row>
    <row r="5685" spans="1:8" outlineLevel="1">
      <c r="A5685" s="98" t="s">
        <v>359</v>
      </c>
      <c r="B5685" s="99" t="s">
        <v>315</v>
      </c>
      <c r="C5685" s="97" t="s">
        <v>132</v>
      </c>
      <c r="D5685" s="97" t="s">
        <v>133</v>
      </c>
      <c r="E5685" s="94"/>
      <c r="F5685" s="94"/>
      <c r="G5685" s="94">
        <v>100</v>
      </c>
      <c r="H5685" s="79"/>
    </row>
    <row r="5686" spans="1:8" outlineLevel="1">
      <c r="A5686" s="98" t="s">
        <v>361</v>
      </c>
      <c r="B5686" s="99" t="s">
        <v>316</v>
      </c>
      <c r="C5686" s="97" t="s">
        <v>133</v>
      </c>
      <c r="D5686" s="97" t="s">
        <v>788</v>
      </c>
      <c r="E5686" s="94"/>
      <c r="F5686" s="94"/>
      <c r="G5686" s="94">
        <v>100</v>
      </c>
      <c r="H5686" s="79"/>
    </row>
    <row r="5687" spans="1:8" outlineLevel="1">
      <c r="A5687" s="98" t="s">
        <v>317</v>
      </c>
      <c r="B5687" s="99" t="s">
        <v>318</v>
      </c>
      <c r="C5687" s="97" t="s">
        <v>788</v>
      </c>
      <c r="D5687" s="97" t="s">
        <v>789</v>
      </c>
      <c r="E5687" s="94"/>
      <c r="F5687" s="94"/>
      <c r="G5687" s="94">
        <v>100</v>
      </c>
      <c r="H5687" s="79"/>
    </row>
    <row r="5688" spans="1:8" outlineLevel="1">
      <c r="A5688" s="98" t="s">
        <v>319</v>
      </c>
      <c r="B5688" s="99" t="s">
        <v>320</v>
      </c>
      <c r="C5688" s="97" t="s">
        <v>1156</v>
      </c>
      <c r="D5688" s="97" t="s">
        <v>790</v>
      </c>
      <c r="E5688" s="94"/>
      <c r="F5688" s="94"/>
      <c r="G5688" s="94">
        <v>100</v>
      </c>
      <c r="H5688" s="79"/>
    </row>
    <row r="5689" spans="1:8" outlineLevel="1">
      <c r="A5689" s="100">
        <v>4</v>
      </c>
      <c r="B5689" s="101" t="s">
        <v>623</v>
      </c>
      <c r="C5689" s="97"/>
      <c r="D5689" s="97"/>
      <c r="E5689" s="94"/>
      <c r="F5689" s="94"/>
      <c r="G5689" s="94"/>
      <c r="H5689" s="79"/>
    </row>
    <row r="5690" spans="1:8" ht="31.5" outlineLevel="1">
      <c r="A5690" s="97" t="s">
        <v>406</v>
      </c>
      <c r="B5690" s="236" t="s">
        <v>321</v>
      </c>
      <c r="C5690" s="97" t="s">
        <v>790</v>
      </c>
      <c r="D5690" s="97" t="s">
        <v>790</v>
      </c>
      <c r="E5690" s="94"/>
      <c r="F5690" s="94"/>
      <c r="G5690" s="94">
        <v>100</v>
      </c>
      <c r="H5690" s="79"/>
    </row>
    <row r="5691" spans="1:8" ht="63" outlineLevel="1">
      <c r="A5691" s="97" t="s">
        <v>407</v>
      </c>
      <c r="B5691" s="236" t="s">
        <v>621</v>
      </c>
      <c r="C5691" s="97" t="s">
        <v>790</v>
      </c>
      <c r="D5691" s="97" t="s">
        <v>791</v>
      </c>
      <c r="E5691" s="94"/>
      <c r="F5691" s="94"/>
      <c r="G5691" s="94">
        <v>100</v>
      </c>
      <c r="H5691" s="79"/>
    </row>
    <row r="5692" spans="1:8" ht="31.5" outlineLevel="1">
      <c r="A5692" s="97" t="s">
        <v>408</v>
      </c>
      <c r="B5692" s="236" t="s">
        <v>764</v>
      </c>
      <c r="C5692" s="97" t="s">
        <v>790</v>
      </c>
      <c r="D5692" s="97" t="s">
        <v>791</v>
      </c>
      <c r="E5692" s="94"/>
      <c r="F5692" s="94"/>
      <c r="G5692" s="94">
        <v>100</v>
      </c>
      <c r="H5692" s="79"/>
    </row>
    <row r="5693" spans="1:8" ht="31.5" outlineLevel="1">
      <c r="A5693" s="97" t="s">
        <v>222</v>
      </c>
      <c r="B5693" s="236" t="s">
        <v>765</v>
      </c>
      <c r="C5693" s="97" t="s">
        <v>791</v>
      </c>
      <c r="D5693" s="97" t="s">
        <v>792</v>
      </c>
      <c r="E5693" s="94"/>
      <c r="F5693" s="94"/>
      <c r="G5693" s="94">
        <v>100</v>
      </c>
      <c r="H5693" s="79"/>
    </row>
    <row r="5694" spans="1:8" outlineLevel="1">
      <c r="G5694" s="154" t="s">
        <v>1049</v>
      </c>
      <c r="H5694" s="154" t="s">
        <v>378</v>
      </c>
    </row>
    <row r="5695" spans="1:8" outlineLevel="1">
      <c r="H5695" s="154" t="s">
        <v>709</v>
      </c>
    </row>
    <row r="5696" spans="1:8" outlineLevel="1">
      <c r="H5696" s="154" t="s">
        <v>266</v>
      </c>
    </row>
    <row r="5697" spans="1:8" outlineLevel="1">
      <c r="H5697" s="154"/>
    </row>
    <row r="5698" spans="1:8" ht="15.75" customHeight="1" outlineLevel="1">
      <c r="A5698" s="742" t="s">
        <v>628</v>
      </c>
      <c r="B5698" s="742"/>
      <c r="C5698" s="742"/>
      <c r="D5698" s="742"/>
      <c r="E5698" s="742"/>
      <c r="F5698" s="742"/>
      <c r="G5698" s="742"/>
      <c r="H5698" s="742"/>
    </row>
    <row r="5699" spans="1:8" ht="15.75" customHeight="1" outlineLevel="1">
      <c r="A5699" s="742" t="s">
        <v>455</v>
      </c>
      <c r="B5699" s="742"/>
      <c r="C5699" s="742"/>
      <c r="D5699" s="742"/>
      <c r="E5699" s="742"/>
      <c r="F5699" s="742"/>
      <c r="G5699" s="742"/>
      <c r="H5699" s="742"/>
    </row>
    <row r="5700" spans="1:8" outlineLevel="1">
      <c r="H5700" s="154" t="s">
        <v>322</v>
      </c>
    </row>
    <row r="5701" spans="1:8" outlineLevel="1">
      <c r="H5701" s="154" t="s">
        <v>323</v>
      </c>
    </row>
    <row r="5702" spans="1:8" outlineLevel="1">
      <c r="H5702" s="154" t="s">
        <v>324</v>
      </c>
    </row>
    <row r="5703" spans="1:8" outlineLevel="1">
      <c r="H5703" s="230" t="s">
        <v>325</v>
      </c>
    </row>
    <row r="5704" spans="1:8" outlineLevel="1">
      <c r="H5704" s="154" t="s">
        <v>2331</v>
      </c>
    </row>
    <row r="5705" spans="1:8" outlineLevel="1">
      <c r="H5705" s="154" t="s">
        <v>261</v>
      </c>
    </row>
    <row r="5706" spans="1:8" ht="21.75" customHeight="1" outlineLevel="1">
      <c r="A5706" s="743" t="s">
        <v>1257</v>
      </c>
      <c r="B5706" s="744"/>
      <c r="C5706" s="744"/>
      <c r="D5706" s="744"/>
      <c r="E5706" s="744"/>
      <c r="F5706" s="744"/>
      <c r="G5706" s="744"/>
      <c r="H5706" s="744"/>
    </row>
    <row r="5707" spans="1:8" outlineLevel="1">
      <c r="A5707" s="745"/>
      <c r="B5707" s="745"/>
      <c r="C5707" s="745"/>
      <c r="D5707" s="745"/>
      <c r="E5707" s="745"/>
      <c r="F5707" s="745"/>
      <c r="G5707" s="745"/>
      <c r="H5707" s="745"/>
    </row>
    <row r="5708" spans="1:8" outlineLevel="1">
      <c r="A5708" s="746" t="s">
        <v>2332</v>
      </c>
      <c r="B5708" s="746"/>
      <c r="C5708" s="746"/>
      <c r="D5708" s="746"/>
      <c r="E5708" s="746"/>
      <c r="F5708" s="746"/>
      <c r="G5708" s="746"/>
      <c r="H5708" s="746"/>
    </row>
    <row r="5709" spans="1:8" ht="16.5" outlineLevel="1" thickBot="1">
      <c r="A5709" s="87"/>
      <c r="B5709" s="666"/>
      <c r="C5709" s="231"/>
      <c r="D5709" s="231"/>
      <c r="E5709" s="231"/>
      <c r="F5709" s="231"/>
      <c r="G5709" s="231"/>
      <c r="H5709" s="231"/>
    </row>
    <row r="5710" spans="1:8" ht="15.75" customHeight="1" outlineLevel="1">
      <c r="A5710" s="750" t="s">
        <v>397</v>
      </c>
      <c r="B5710" s="753" t="s">
        <v>649</v>
      </c>
      <c r="C5710" s="756" t="s">
        <v>719</v>
      </c>
      <c r="D5710" s="756"/>
      <c r="E5710" s="756"/>
      <c r="F5710" s="756"/>
      <c r="G5710" s="757" t="s">
        <v>629</v>
      </c>
      <c r="H5710" s="759" t="s">
        <v>630</v>
      </c>
    </row>
    <row r="5711" spans="1:8" outlineLevel="1">
      <c r="A5711" s="751"/>
      <c r="B5711" s="754"/>
      <c r="C5711" s="704"/>
      <c r="D5711" s="704"/>
      <c r="E5711" s="704"/>
      <c r="F5711" s="704"/>
      <c r="G5711" s="703"/>
      <c r="H5711" s="760"/>
    </row>
    <row r="5712" spans="1:8" ht="32.25" outlineLevel="1" thickBot="1">
      <c r="A5712" s="752"/>
      <c r="B5712" s="755"/>
      <c r="C5712" s="88" t="s">
        <v>631</v>
      </c>
      <c r="D5712" s="88" t="s">
        <v>632</v>
      </c>
      <c r="E5712" s="88" t="s">
        <v>631</v>
      </c>
      <c r="F5712" s="88" t="s">
        <v>632</v>
      </c>
      <c r="G5712" s="758"/>
      <c r="H5712" s="761"/>
    </row>
    <row r="5713" spans="1:8" outlineLevel="1">
      <c r="A5713" s="89">
        <v>1</v>
      </c>
      <c r="B5713" s="604">
        <v>2</v>
      </c>
      <c r="C5713" s="90">
        <v>3</v>
      </c>
      <c r="D5713" s="90">
        <v>4</v>
      </c>
      <c r="E5713" s="90"/>
      <c r="F5713" s="90"/>
      <c r="G5713" s="91">
        <v>5</v>
      </c>
      <c r="H5713" s="604">
        <v>6</v>
      </c>
    </row>
    <row r="5714" spans="1:8" outlineLevel="1">
      <c r="A5714" s="89">
        <v>1</v>
      </c>
      <c r="B5714" s="92" t="s">
        <v>598</v>
      </c>
      <c r="C5714" s="90"/>
      <c r="D5714" s="90"/>
      <c r="E5714" s="94"/>
      <c r="F5714" s="94"/>
      <c r="G5714" s="95"/>
      <c r="H5714" s="663"/>
    </row>
    <row r="5715" spans="1:8" outlineLevel="1">
      <c r="A5715" s="96" t="s">
        <v>399</v>
      </c>
      <c r="B5715" s="237" t="s">
        <v>599</v>
      </c>
      <c r="C5715" s="97" t="s">
        <v>7</v>
      </c>
      <c r="D5715" s="97" t="s">
        <v>167</v>
      </c>
      <c r="E5715" s="94"/>
      <c r="F5715" s="94"/>
      <c r="G5715" s="94">
        <v>100</v>
      </c>
      <c r="H5715" s="79"/>
    </row>
    <row r="5716" spans="1:8" outlineLevel="1">
      <c r="A5716" s="97" t="s">
        <v>400</v>
      </c>
      <c r="B5716" s="236" t="s">
        <v>329</v>
      </c>
      <c r="C5716" s="97" t="s">
        <v>168</v>
      </c>
      <c r="D5716" s="97" t="s">
        <v>169</v>
      </c>
      <c r="E5716" s="94"/>
      <c r="F5716" s="94"/>
      <c r="G5716" s="94">
        <v>100</v>
      </c>
      <c r="H5716" s="79"/>
    </row>
    <row r="5717" spans="1:8" ht="31.5" outlineLevel="1">
      <c r="A5717" s="97" t="s">
        <v>411</v>
      </c>
      <c r="B5717" s="236" t="s">
        <v>730</v>
      </c>
      <c r="C5717" s="97" t="s">
        <v>170</v>
      </c>
      <c r="D5717" s="97" t="s">
        <v>171</v>
      </c>
      <c r="E5717" s="94"/>
      <c r="F5717" s="94"/>
      <c r="G5717" s="94">
        <v>100</v>
      </c>
      <c r="H5717" s="79"/>
    </row>
    <row r="5718" spans="1:8" ht="63" outlineLevel="1">
      <c r="A5718" s="98" t="s">
        <v>422</v>
      </c>
      <c r="B5718" s="99" t="s">
        <v>731</v>
      </c>
      <c r="C5718" s="97" t="s">
        <v>172</v>
      </c>
      <c r="D5718" s="97" t="s">
        <v>173</v>
      </c>
      <c r="E5718" s="94"/>
      <c r="F5718" s="94"/>
      <c r="G5718" s="94">
        <v>100</v>
      </c>
      <c r="H5718" s="79"/>
    </row>
    <row r="5719" spans="1:8" ht="31.5" outlineLevel="1">
      <c r="A5719" s="98" t="s">
        <v>732</v>
      </c>
      <c r="B5719" s="99" t="s">
        <v>733</v>
      </c>
      <c r="C5719" s="97" t="s">
        <v>174</v>
      </c>
      <c r="D5719" s="97" t="s">
        <v>175</v>
      </c>
      <c r="E5719" s="94"/>
      <c r="F5719" s="94"/>
      <c r="G5719" s="94">
        <v>100</v>
      </c>
      <c r="H5719" s="79"/>
    </row>
    <row r="5720" spans="1:8" outlineLevel="1">
      <c r="A5720" s="98" t="s">
        <v>734</v>
      </c>
      <c r="B5720" s="99" t="s">
        <v>735</v>
      </c>
      <c r="C5720" s="97" t="s">
        <v>170</v>
      </c>
      <c r="D5720" s="97" t="s">
        <v>174</v>
      </c>
      <c r="E5720" s="94"/>
      <c r="F5720" s="94"/>
      <c r="G5720" s="94">
        <v>100</v>
      </c>
      <c r="H5720" s="79"/>
    </row>
    <row r="5721" spans="1:8" outlineLevel="1">
      <c r="A5721" s="100">
        <v>2</v>
      </c>
      <c r="B5721" s="101" t="s">
        <v>440</v>
      </c>
      <c r="C5721" s="97"/>
      <c r="D5721" s="97"/>
      <c r="E5721" s="94"/>
      <c r="F5721" s="94"/>
      <c r="G5721" s="94"/>
      <c r="H5721" s="79"/>
    </row>
    <row r="5722" spans="1:8" ht="31.5" outlineLevel="1">
      <c r="A5722" s="98" t="s">
        <v>402</v>
      </c>
      <c r="B5722" s="99" t="s">
        <v>736</v>
      </c>
      <c r="C5722" s="97" t="s">
        <v>46</v>
      </c>
      <c r="D5722" s="97" t="s">
        <v>45</v>
      </c>
      <c r="E5722" s="94"/>
      <c r="F5722" s="94"/>
      <c r="G5722" s="94"/>
      <c r="H5722" s="79"/>
    </row>
    <row r="5723" spans="1:8" ht="63" outlineLevel="1">
      <c r="A5723" s="98" t="s">
        <v>403</v>
      </c>
      <c r="B5723" s="99" t="s">
        <v>641</v>
      </c>
      <c r="C5723" s="97" t="s">
        <v>46</v>
      </c>
      <c r="D5723" s="97" t="s">
        <v>47</v>
      </c>
      <c r="E5723" s="94"/>
      <c r="F5723" s="94"/>
      <c r="G5723" s="94"/>
      <c r="H5723" s="79"/>
    </row>
    <row r="5724" spans="1:8" ht="31.5" outlineLevel="1">
      <c r="A5724" s="98" t="s">
        <v>404</v>
      </c>
      <c r="B5724" s="99" t="s">
        <v>642</v>
      </c>
      <c r="C5724" s="97" t="s">
        <v>47</v>
      </c>
      <c r="D5724" s="97" t="s">
        <v>48</v>
      </c>
      <c r="E5724" s="94"/>
      <c r="F5724" s="94"/>
      <c r="G5724" s="94"/>
      <c r="H5724" s="79"/>
    </row>
    <row r="5725" spans="1:8" ht="47.25" outlineLevel="1">
      <c r="A5725" s="100">
        <v>3</v>
      </c>
      <c r="B5725" s="101" t="s">
        <v>313</v>
      </c>
      <c r="C5725" s="97"/>
      <c r="D5725" s="97"/>
      <c r="E5725" s="94"/>
      <c r="F5725" s="94"/>
      <c r="G5725" s="94"/>
      <c r="H5725" s="79"/>
    </row>
    <row r="5726" spans="1:8" ht="31.5" outlineLevel="1">
      <c r="A5726" s="98" t="s">
        <v>441</v>
      </c>
      <c r="B5726" s="99" t="s">
        <v>314</v>
      </c>
      <c r="C5726" s="97" t="s">
        <v>48</v>
      </c>
      <c r="D5726" s="97" t="s">
        <v>47</v>
      </c>
      <c r="E5726" s="94"/>
      <c r="F5726" s="94"/>
      <c r="G5726" s="94"/>
      <c r="H5726" s="79"/>
    </row>
    <row r="5727" spans="1:8" outlineLevel="1">
      <c r="A5727" s="98" t="s">
        <v>359</v>
      </c>
      <c r="B5727" s="99" t="s">
        <v>315</v>
      </c>
      <c r="C5727" s="97" t="s">
        <v>48</v>
      </c>
      <c r="D5727" s="97" t="s">
        <v>49</v>
      </c>
      <c r="E5727" s="94"/>
      <c r="F5727" s="94"/>
      <c r="G5727" s="94"/>
      <c r="H5727" s="79"/>
    </row>
    <row r="5728" spans="1:8" outlineLevel="1">
      <c r="A5728" s="98" t="s">
        <v>361</v>
      </c>
      <c r="B5728" s="99" t="s">
        <v>316</v>
      </c>
      <c r="C5728" s="97" t="s">
        <v>49</v>
      </c>
      <c r="D5728" s="97" t="s">
        <v>50</v>
      </c>
      <c r="E5728" s="94"/>
      <c r="F5728" s="94"/>
      <c r="G5728" s="94"/>
      <c r="H5728" s="79"/>
    </row>
    <row r="5729" spans="1:8" outlineLevel="1">
      <c r="A5729" s="98" t="s">
        <v>317</v>
      </c>
      <c r="B5729" s="99" t="s">
        <v>318</v>
      </c>
      <c r="C5729" s="97" t="s">
        <v>50</v>
      </c>
      <c r="D5729" s="97" t="s">
        <v>51</v>
      </c>
      <c r="E5729" s="94"/>
      <c r="F5729" s="94"/>
      <c r="G5729" s="94"/>
      <c r="H5729" s="79"/>
    </row>
    <row r="5730" spans="1:8" outlineLevel="1">
      <c r="A5730" s="98" t="s">
        <v>319</v>
      </c>
      <c r="B5730" s="99" t="s">
        <v>320</v>
      </c>
      <c r="C5730" s="97" t="s">
        <v>2090</v>
      </c>
      <c r="D5730" s="97" t="s">
        <v>52</v>
      </c>
      <c r="E5730" s="94"/>
      <c r="F5730" s="94"/>
      <c r="G5730" s="94"/>
      <c r="H5730" s="79"/>
    </row>
    <row r="5731" spans="1:8" outlineLevel="1">
      <c r="A5731" s="100">
        <v>4</v>
      </c>
      <c r="B5731" s="101" t="s">
        <v>623</v>
      </c>
      <c r="C5731" s="97"/>
      <c r="D5731" s="97"/>
      <c r="E5731" s="94"/>
      <c r="F5731" s="94"/>
      <c r="G5731" s="94"/>
      <c r="H5731" s="79"/>
    </row>
    <row r="5732" spans="1:8" ht="31.5" outlineLevel="1">
      <c r="A5732" s="97" t="s">
        <v>406</v>
      </c>
      <c r="B5732" s="236" t="s">
        <v>321</v>
      </c>
      <c r="C5732" s="97" t="s">
        <v>52</v>
      </c>
      <c r="D5732" s="97" t="s">
        <v>52</v>
      </c>
      <c r="E5732" s="94"/>
      <c r="F5732" s="94"/>
      <c r="G5732" s="94"/>
      <c r="H5732" s="79"/>
    </row>
    <row r="5733" spans="1:8" ht="63" outlineLevel="1">
      <c r="A5733" s="97" t="s">
        <v>407</v>
      </c>
      <c r="B5733" s="236" t="s">
        <v>621</v>
      </c>
      <c r="C5733" s="97" t="s">
        <v>52</v>
      </c>
      <c r="D5733" s="97" t="s">
        <v>53</v>
      </c>
      <c r="E5733" s="94"/>
      <c r="F5733" s="94"/>
      <c r="G5733" s="94"/>
      <c r="H5733" s="79"/>
    </row>
    <row r="5734" spans="1:8" ht="31.5" outlineLevel="1">
      <c r="A5734" s="97" t="s">
        <v>408</v>
      </c>
      <c r="B5734" s="236" t="s">
        <v>764</v>
      </c>
      <c r="C5734" s="97" t="s">
        <v>52</v>
      </c>
      <c r="D5734" s="97" t="s">
        <v>53</v>
      </c>
      <c r="E5734" s="94"/>
      <c r="F5734" s="94"/>
      <c r="G5734" s="94"/>
      <c r="H5734" s="79"/>
    </row>
    <row r="5735" spans="1:8" ht="31.5" outlineLevel="1">
      <c r="A5735" s="97" t="s">
        <v>222</v>
      </c>
      <c r="B5735" s="236" t="s">
        <v>765</v>
      </c>
      <c r="C5735" s="97" t="s">
        <v>53</v>
      </c>
      <c r="D5735" s="97" t="s">
        <v>54</v>
      </c>
      <c r="E5735" s="94"/>
      <c r="F5735" s="94"/>
      <c r="G5735" s="94"/>
      <c r="H5735" s="79"/>
    </row>
    <row r="5736" spans="1:8" outlineLevel="1">
      <c r="G5736" s="154" t="s">
        <v>1050</v>
      </c>
      <c r="H5736" s="154" t="s">
        <v>378</v>
      </c>
    </row>
    <row r="5737" spans="1:8" outlineLevel="1">
      <c r="H5737" s="154" t="s">
        <v>709</v>
      </c>
    </row>
    <row r="5738" spans="1:8" outlineLevel="1">
      <c r="H5738" s="154" t="s">
        <v>266</v>
      </c>
    </row>
    <row r="5739" spans="1:8" outlineLevel="1">
      <c r="H5739" s="154"/>
    </row>
    <row r="5740" spans="1:8" ht="15.75" customHeight="1" outlineLevel="1">
      <c r="A5740" s="742" t="s">
        <v>628</v>
      </c>
      <c r="B5740" s="742"/>
      <c r="C5740" s="742"/>
      <c r="D5740" s="742"/>
      <c r="E5740" s="742"/>
      <c r="F5740" s="742"/>
      <c r="G5740" s="742"/>
      <c r="H5740" s="742"/>
    </row>
    <row r="5741" spans="1:8" ht="15.75" customHeight="1" outlineLevel="1">
      <c r="A5741" s="742" t="s">
        <v>455</v>
      </c>
      <c r="B5741" s="742"/>
      <c r="C5741" s="742"/>
      <c r="D5741" s="742"/>
      <c r="E5741" s="742"/>
      <c r="F5741" s="742"/>
      <c r="G5741" s="742"/>
      <c r="H5741" s="742"/>
    </row>
    <row r="5742" spans="1:8" outlineLevel="1">
      <c r="H5742" s="154" t="s">
        <v>322</v>
      </c>
    </row>
    <row r="5743" spans="1:8" outlineLevel="1">
      <c r="H5743" s="154" t="s">
        <v>323</v>
      </c>
    </row>
    <row r="5744" spans="1:8" outlineLevel="1">
      <c r="H5744" s="154" t="s">
        <v>324</v>
      </c>
    </row>
    <row r="5745" spans="1:8" outlineLevel="1">
      <c r="H5745" s="230" t="s">
        <v>325</v>
      </c>
    </row>
    <row r="5746" spans="1:8" outlineLevel="1">
      <c r="H5746" s="154" t="s">
        <v>2331</v>
      </c>
    </row>
    <row r="5747" spans="1:8" outlineLevel="1">
      <c r="H5747" s="154" t="s">
        <v>261</v>
      </c>
    </row>
    <row r="5748" spans="1:8" ht="31.5" customHeight="1" outlineLevel="1">
      <c r="A5748" s="743" t="s">
        <v>1258</v>
      </c>
      <c r="B5748" s="744"/>
      <c r="C5748" s="744"/>
      <c r="D5748" s="744"/>
      <c r="E5748" s="744"/>
      <c r="F5748" s="744"/>
      <c r="G5748" s="744"/>
      <c r="H5748" s="744"/>
    </row>
    <row r="5749" spans="1:8" outlineLevel="1">
      <c r="A5749" s="745"/>
      <c r="B5749" s="745"/>
      <c r="C5749" s="745"/>
      <c r="D5749" s="745"/>
      <c r="E5749" s="745"/>
      <c r="F5749" s="745"/>
      <c r="G5749" s="745"/>
      <c r="H5749" s="745"/>
    </row>
    <row r="5750" spans="1:8" outlineLevel="1">
      <c r="A5750" s="746" t="s">
        <v>2332</v>
      </c>
      <c r="B5750" s="746"/>
      <c r="C5750" s="746"/>
      <c r="D5750" s="746"/>
      <c r="E5750" s="746"/>
      <c r="F5750" s="746"/>
      <c r="G5750" s="746"/>
      <c r="H5750" s="746"/>
    </row>
    <row r="5751" spans="1:8" ht="16.5" outlineLevel="1" thickBot="1">
      <c r="A5751" s="87"/>
      <c r="B5751" s="666"/>
      <c r="C5751" s="231"/>
      <c r="D5751" s="231"/>
      <c r="E5751" s="231"/>
      <c r="F5751" s="231"/>
      <c r="G5751" s="231"/>
      <c r="H5751" s="231"/>
    </row>
    <row r="5752" spans="1:8" ht="15.75" customHeight="1" outlineLevel="1">
      <c r="A5752" s="750" t="s">
        <v>397</v>
      </c>
      <c r="B5752" s="753" t="s">
        <v>649</v>
      </c>
      <c r="C5752" s="756" t="s">
        <v>719</v>
      </c>
      <c r="D5752" s="756"/>
      <c r="E5752" s="756"/>
      <c r="F5752" s="756"/>
      <c r="G5752" s="757" t="s">
        <v>629</v>
      </c>
      <c r="H5752" s="759" t="s">
        <v>630</v>
      </c>
    </row>
    <row r="5753" spans="1:8" outlineLevel="1">
      <c r="A5753" s="751"/>
      <c r="B5753" s="754"/>
      <c r="C5753" s="704"/>
      <c r="D5753" s="704"/>
      <c r="E5753" s="704"/>
      <c r="F5753" s="704"/>
      <c r="G5753" s="703"/>
      <c r="H5753" s="760"/>
    </row>
    <row r="5754" spans="1:8" ht="32.25" outlineLevel="1" thickBot="1">
      <c r="A5754" s="752"/>
      <c r="B5754" s="755"/>
      <c r="C5754" s="88" t="s">
        <v>631</v>
      </c>
      <c r="D5754" s="88" t="s">
        <v>632</v>
      </c>
      <c r="E5754" s="88" t="s">
        <v>631</v>
      </c>
      <c r="F5754" s="88" t="s">
        <v>632</v>
      </c>
      <c r="G5754" s="758"/>
      <c r="H5754" s="761"/>
    </row>
    <row r="5755" spans="1:8" outlineLevel="1">
      <c r="A5755" s="89">
        <v>1</v>
      </c>
      <c r="B5755" s="604">
        <v>2</v>
      </c>
      <c r="C5755" s="90">
        <v>3</v>
      </c>
      <c r="D5755" s="90">
        <v>4</v>
      </c>
      <c r="E5755" s="90"/>
      <c r="F5755" s="90"/>
      <c r="G5755" s="91">
        <v>5</v>
      </c>
      <c r="H5755" s="604">
        <v>6</v>
      </c>
    </row>
    <row r="5756" spans="1:8" outlineLevel="1">
      <c r="A5756" s="89">
        <v>1</v>
      </c>
      <c r="B5756" s="92" t="s">
        <v>598</v>
      </c>
      <c r="C5756" s="90"/>
      <c r="D5756" s="90"/>
      <c r="E5756" s="94"/>
      <c r="F5756" s="94"/>
      <c r="G5756" s="95"/>
      <c r="H5756" s="663"/>
    </row>
    <row r="5757" spans="1:8" outlineLevel="1">
      <c r="A5757" s="96" t="s">
        <v>399</v>
      </c>
      <c r="B5757" s="237" t="s">
        <v>599</v>
      </c>
      <c r="C5757" s="97" t="s">
        <v>7</v>
      </c>
      <c r="D5757" s="97" t="s">
        <v>167</v>
      </c>
      <c r="E5757" s="94"/>
      <c r="F5757" s="94"/>
      <c r="G5757" s="94">
        <v>100</v>
      </c>
      <c r="H5757" s="79"/>
    </row>
    <row r="5758" spans="1:8" outlineLevel="1">
      <c r="A5758" s="97" t="s">
        <v>400</v>
      </c>
      <c r="B5758" s="236" t="s">
        <v>329</v>
      </c>
      <c r="C5758" s="97" t="s">
        <v>168</v>
      </c>
      <c r="D5758" s="97" t="s">
        <v>169</v>
      </c>
      <c r="E5758" s="94"/>
      <c r="F5758" s="94"/>
      <c r="G5758" s="94">
        <v>100</v>
      </c>
      <c r="H5758" s="79"/>
    </row>
    <row r="5759" spans="1:8" ht="31.5" outlineLevel="1">
      <c r="A5759" s="97" t="s">
        <v>411</v>
      </c>
      <c r="B5759" s="236" t="s">
        <v>730</v>
      </c>
      <c r="C5759" s="97" t="s">
        <v>170</v>
      </c>
      <c r="D5759" s="97" t="s">
        <v>171</v>
      </c>
      <c r="E5759" s="94"/>
      <c r="F5759" s="94"/>
      <c r="G5759" s="94">
        <v>100</v>
      </c>
      <c r="H5759" s="79"/>
    </row>
    <row r="5760" spans="1:8" ht="63" outlineLevel="1">
      <c r="A5760" s="98" t="s">
        <v>422</v>
      </c>
      <c r="B5760" s="99" t="s">
        <v>731</v>
      </c>
      <c r="C5760" s="97" t="s">
        <v>172</v>
      </c>
      <c r="D5760" s="97" t="s">
        <v>173</v>
      </c>
      <c r="E5760" s="94"/>
      <c r="F5760" s="94"/>
      <c r="G5760" s="94">
        <v>100</v>
      </c>
      <c r="H5760" s="79"/>
    </row>
    <row r="5761" spans="1:8" ht="31.5" outlineLevel="1">
      <c r="A5761" s="98" t="s">
        <v>732</v>
      </c>
      <c r="B5761" s="99" t="s">
        <v>733</v>
      </c>
      <c r="C5761" s="97" t="s">
        <v>174</v>
      </c>
      <c r="D5761" s="97" t="s">
        <v>175</v>
      </c>
      <c r="E5761" s="94"/>
      <c r="F5761" s="94"/>
      <c r="G5761" s="94">
        <v>100</v>
      </c>
      <c r="H5761" s="79"/>
    </row>
    <row r="5762" spans="1:8" outlineLevel="1">
      <c r="A5762" s="98" t="s">
        <v>734</v>
      </c>
      <c r="B5762" s="99" t="s">
        <v>735</v>
      </c>
      <c r="C5762" s="97" t="s">
        <v>170</v>
      </c>
      <c r="D5762" s="97" t="s">
        <v>174</v>
      </c>
      <c r="E5762" s="94"/>
      <c r="F5762" s="94"/>
      <c r="G5762" s="94">
        <v>100</v>
      </c>
      <c r="H5762" s="79"/>
    </row>
    <row r="5763" spans="1:8" outlineLevel="1">
      <c r="A5763" s="100">
        <v>2</v>
      </c>
      <c r="B5763" s="101" t="s">
        <v>440</v>
      </c>
      <c r="C5763" s="97"/>
      <c r="D5763" s="97"/>
      <c r="E5763" s="94"/>
      <c r="F5763" s="94"/>
      <c r="G5763" s="94"/>
      <c r="H5763" s="79"/>
    </row>
    <row r="5764" spans="1:8" ht="31.5" outlineLevel="1">
      <c r="A5764" s="98" t="s">
        <v>402</v>
      </c>
      <c r="B5764" s="99" t="s">
        <v>736</v>
      </c>
      <c r="C5764" s="97" t="s">
        <v>46</v>
      </c>
      <c r="D5764" s="97" t="s">
        <v>45</v>
      </c>
      <c r="E5764" s="94"/>
      <c r="F5764" s="94"/>
      <c r="G5764" s="94"/>
      <c r="H5764" s="79"/>
    </row>
    <row r="5765" spans="1:8" ht="63" outlineLevel="1">
      <c r="A5765" s="98" t="s">
        <v>403</v>
      </c>
      <c r="B5765" s="99" t="s">
        <v>641</v>
      </c>
      <c r="C5765" s="97" t="s">
        <v>46</v>
      </c>
      <c r="D5765" s="97" t="s">
        <v>47</v>
      </c>
      <c r="E5765" s="94"/>
      <c r="F5765" s="94"/>
      <c r="G5765" s="94"/>
      <c r="H5765" s="79"/>
    </row>
    <row r="5766" spans="1:8" ht="31.5" outlineLevel="1">
      <c r="A5766" s="98" t="s">
        <v>404</v>
      </c>
      <c r="B5766" s="99" t="s">
        <v>642</v>
      </c>
      <c r="C5766" s="97" t="s">
        <v>47</v>
      </c>
      <c r="D5766" s="97" t="s">
        <v>48</v>
      </c>
      <c r="E5766" s="94"/>
      <c r="F5766" s="94"/>
      <c r="G5766" s="94"/>
      <c r="H5766" s="79"/>
    </row>
    <row r="5767" spans="1:8" ht="47.25" outlineLevel="1">
      <c r="A5767" s="100">
        <v>3</v>
      </c>
      <c r="B5767" s="101" t="s">
        <v>313</v>
      </c>
      <c r="C5767" s="97"/>
      <c r="D5767" s="97"/>
      <c r="E5767" s="94"/>
      <c r="F5767" s="94"/>
      <c r="G5767" s="94"/>
      <c r="H5767" s="79"/>
    </row>
    <row r="5768" spans="1:8" ht="31.5" outlineLevel="1">
      <c r="A5768" s="98" t="s">
        <v>441</v>
      </c>
      <c r="B5768" s="99" t="s">
        <v>314</v>
      </c>
      <c r="C5768" s="97" t="s">
        <v>48</v>
      </c>
      <c r="D5768" s="97" t="s">
        <v>47</v>
      </c>
      <c r="E5768" s="94"/>
      <c r="F5768" s="94"/>
      <c r="G5768" s="94"/>
      <c r="H5768" s="79"/>
    </row>
    <row r="5769" spans="1:8" outlineLevel="1">
      <c r="A5769" s="98" t="s">
        <v>359</v>
      </c>
      <c r="B5769" s="99" t="s">
        <v>315</v>
      </c>
      <c r="C5769" s="97" t="s">
        <v>48</v>
      </c>
      <c r="D5769" s="97" t="s">
        <v>49</v>
      </c>
      <c r="E5769" s="94"/>
      <c r="F5769" s="94"/>
      <c r="G5769" s="94"/>
      <c r="H5769" s="79"/>
    </row>
    <row r="5770" spans="1:8" outlineLevel="1">
      <c r="A5770" s="98" t="s">
        <v>361</v>
      </c>
      <c r="B5770" s="99" t="s">
        <v>316</v>
      </c>
      <c r="C5770" s="97" t="s">
        <v>49</v>
      </c>
      <c r="D5770" s="97" t="s">
        <v>50</v>
      </c>
      <c r="E5770" s="94"/>
      <c r="F5770" s="94"/>
      <c r="G5770" s="94"/>
      <c r="H5770" s="79"/>
    </row>
    <row r="5771" spans="1:8" outlineLevel="1">
      <c r="A5771" s="98" t="s">
        <v>317</v>
      </c>
      <c r="B5771" s="99" t="s">
        <v>318</v>
      </c>
      <c r="C5771" s="97" t="s">
        <v>50</v>
      </c>
      <c r="D5771" s="97" t="s">
        <v>51</v>
      </c>
      <c r="E5771" s="94"/>
      <c r="F5771" s="94"/>
      <c r="G5771" s="94"/>
      <c r="H5771" s="79"/>
    </row>
    <row r="5772" spans="1:8" outlineLevel="1">
      <c r="A5772" s="98" t="s">
        <v>319</v>
      </c>
      <c r="B5772" s="99" t="s">
        <v>320</v>
      </c>
      <c r="C5772" s="97" t="s">
        <v>2090</v>
      </c>
      <c r="D5772" s="97" t="s">
        <v>52</v>
      </c>
      <c r="E5772" s="94"/>
      <c r="F5772" s="94"/>
      <c r="G5772" s="94"/>
      <c r="H5772" s="79"/>
    </row>
    <row r="5773" spans="1:8" outlineLevel="1">
      <c r="A5773" s="100">
        <v>4</v>
      </c>
      <c r="B5773" s="101" t="s">
        <v>623</v>
      </c>
      <c r="C5773" s="97"/>
      <c r="D5773" s="97"/>
      <c r="E5773" s="94"/>
      <c r="F5773" s="94"/>
      <c r="G5773" s="94"/>
      <c r="H5773" s="79"/>
    </row>
    <row r="5774" spans="1:8" ht="31.5" outlineLevel="1">
      <c r="A5774" s="97" t="s">
        <v>406</v>
      </c>
      <c r="B5774" s="236" t="s">
        <v>321</v>
      </c>
      <c r="C5774" s="97" t="s">
        <v>52</v>
      </c>
      <c r="D5774" s="97" t="s">
        <v>52</v>
      </c>
      <c r="E5774" s="94"/>
      <c r="F5774" s="94"/>
      <c r="G5774" s="94"/>
      <c r="H5774" s="79"/>
    </row>
    <row r="5775" spans="1:8" ht="63" outlineLevel="1">
      <c r="A5775" s="97" t="s">
        <v>407</v>
      </c>
      <c r="B5775" s="236" t="s">
        <v>621</v>
      </c>
      <c r="C5775" s="97" t="s">
        <v>52</v>
      </c>
      <c r="D5775" s="97" t="s">
        <v>53</v>
      </c>
      <c r="E5775" s="94"/>
      <c r="F5775" s="94"/>
      <c r="G5775" s="94"/>
      <c r="H5775" s="79"/>
    </row>
    <row r="5776" spans="1:8" ht="31.5" outlineLevel="1">
      <c r="A5776" s="97" t="s">
        <v>408</v>
      </c>
      <c r="B5776" s="236" t="s">
        <v>764</v>
      </c>
      <c r="C5776" s="97" t="s">
        <v>52</v>
      </c>
      <c r="D5776" s="97" t="s">
        <v>53</v>
      </c>
      <c r="E5776" s="94"/>
      <c r="F5776" s="94"/>
      <c r="G5776" s="94"/>
      <c r="H5776" s="79"/>
    </row>
    <row r="5777" spans="1:8" ht="31.5" outlineLevel="1">
      <c r="A5777" s="97" t="s">
        <v>222</v>
      </c>
      <c r="B5777" s="236" t="s">
        <v>765</v>
      </c>
      <c r="C5777" s="97" t="s">
        <v>53</v>
      </c>
      <c r="D5777" s="97" t="s">
        <v>54</v>
      </c>
      <c r="E5777" s="94"/>
      <c r="F5777" s="94"/>
      <c r="G5777" s="94"/>
      <c r="H5777" s="79"/>
    </row>
    <row r="5778" spans="1:8" outlineLevel="1">
      <c r="G5778" s="154" t="s">
        <v>1051</v>
      </c>
      <c r="H5778" s="154" t="s">
        <v>378</v>
      </c>
    </row>
    <row r="5779" spans="1:8" outlineLevel="1">
      <c r="H5779" s="154" t="s">
        <v>709</v>
      </c>
    </row>
    <row r="5780" spans="1:8" outlineLevel="1">
      <c r="H5780" s="154" t="s">
        <v>266</v>
      </c>
    </row>
    <row r="5781" spans="1:8" outlineLevel="1">
      <c r="H5781" s="154"/>
    </row>
    <row r="5782" spans="1:8" ht="15.75" customHeight="1" outlineLevel="1">
      <c r="A5782" s="742" t="s">
        <v>628</v>
      </c>
      <c r="B5782" s="742"/>
      <c r="C5782" s="742"/>
      <c r="D5782" s="742"/>
      <c r="E5782" s="742"/>
      <c r="F5782" s="742"/>
      <c r="G5782" s="742"/>
      <c r="H5782" s="742"/>
    </row>
    <row r="5783" spans="1:8" ht="15.75" customHeight="1" outlineLevel="1">
      <c r="A5783" s="742" t="s">
        <v>455</v>
      </c>
      <c r="B5783" s="742"/>
      <c r="C5783" s="742"/>
      <c r="D5783" s="742"/>
      <c r="E5783" s="742"/>
      <c r="F5783" s="742"/>
      <c r="G5783" s="742"/>
      <c r="H5783" s="742"/>
    </row>
    <row r="5784" spans="1:8" outlineLevel="1">
      <c r="H5784" s="154" t="s">
        <v>322</v>
      </c>
    </row>
    <row r="5785" spans="1:8" outlineLevel="1">
      <c r="H5785" s="154" t="s">
        <v>323</v>
      </c>
    </row>
    <row r="5786" spans="1:8" outlineLevel="1">
      <c r="H5786" s="154" t="s">
        <v>324</v>
      </c>
    </row>
    <row r="5787" spans="1:8" outlineLevel="1">
      <c r="H5787" s="230" t="s">
        <v>325</v>
      </c>
    </row>
    <row r="5788" spans="1:8" outlineLevel="1">
      <c r="H5788" s="154" t="s">
        <v>2331</v>
      </c>
    </row>
    <row r="5789" spans="1:8" outlineLevel="1">
      <c r="H5789" s="154" t="s">
        <v>261</v>
      </c>
    </row>
    <row r="5790" spans="1:8" ht="30.75" customHeight="1" outlineLevel="1">
      <c r="A5790" s="743" t="s">
        <v>1259</v>
      </c>
      <c r="B5790" s="744"/>
      <c r="C5790" s="744"/>
      <c r="D5790" s="744"/>
      <c r="E5790" s="744"/>
      <c r="F5790" s="744"/>
      <c r="G5790" s="744"/>
      <c r="H5790" s="744"/>
    </row>
    <row r="5791" spans="1:8" outlineLevel="1">
      <c r="A5791" s="745"/>
      <c r="B5791" s="745"/>
      <c r="C5791" s="745"/>
      <c r="D5791" s="745"/>
      <c r="E5791" s="745"/>
      <c r="F5791" s="745"/>
      <c r="G5791" s="745"/>
      <c r="H5791" s="745"/>
    </row>
    <row r="5792" spans="1:8" outlineLevel="1">
      <c r="A5792" s="746" t="s">
        <v>2332</v>
      </c>
      <c r="B5792" s="746"/>
      <c r="C5792" s="746"/>
      <c r="D5792" s="746"/>
      <c r="E5792" s="746"/>
      <c r="F5792" s="746"/>
      <c r="G5792" s="746"/>
      <c r="H5792" s="746"/>
    </row>
    <row r="5793" spans="1:8" ht="16.5" outlineLevel="1" thickBot="1">
      <c r="A5793" s="87"/>
      <c r="B5793" s="666"/>
      <c r="C5793" s="231"/>
      <c r="D5793" s="231"/>
      <c r="E5793" s="231"/>
      <c r="F5793" s="231"/>
      <c r="G5793" s="231"/>
      <c r="H5793" s="231"/>
    </row>
    <row r="5794" spans="1:8" ht="15.75" customHeight="1" outlineLevel="1">
      <c r="A5794" s="750" t="s">
        <v>397</v>
      </c>
      <c r="B5794" s="753" t="s">
        <v>649</v>
      </c>
      <c r="C5794" s="756" t="s">
        <v>719</v>
      </c>
      <c r="D5794" s="756"/>
      <c r="E5794" s="756"/>
      <c r="F5794" s="756"/>
      <c r="G5794" s="757" t="s">
        <v>629</v>
      </c>
      <c r="H5794" s="759" t="s">
        <v>630</v>
      </c>
    </row>
    <row r="5795" spans="1:8" outlineLevel="1">
      <c r="A5795" s="751"/>
      <c r="B5795" s="754"/>
      <c r="C5795" s="704"/>
      <c r="D5795" s="704"/>
      <c r="E5795" s="704"/>
      <c r="F5795" s="704"/>
      <c r="G5795" s="703"/>
      <c r="H5795" s="760"/>
    </row>
    <row r="5796" spans="1:8" ht="32.25" outlineLevel="1" thickBot="1">
      <c r="A5796" s="752"/>
      <c r="B5796" s="755"/>
      <c r="C5796" s="88" t="s">
        <v>631</v>
      </c>
      <c r="D5796" s="88" t="s">
        <v>632</v>
      </c>
      <c r="E5796" s="88" t="s">
        <v>631</v>
      </c>
      <c r="F5796" s="88" t="s">
        <v>632</v>
      </c>
      <c r="G5796" s="758"/>
      <c r="H5796" s="761"/>
    </row>
    <row r="5797" spans="1:8" outlineLevel="1">
      <c r="A5797" s="89">
        <v>1</v>
      </c>
      <c r="B5797" s="604">
        <v>2</v>
      </c>
      <c r="C5797" s="90">
        <v>3</v>
      </c>
      <c r="D5797" s="90">
        <v>4</v>
      </c>
      <c r="E5797" s="90"/>
      <c r="F5797" s="90"/>
      <c r="G5797" s="91">
        <v>5</v>
      </c>
      <c r="H5797" s="604">
        <v>6</v>
      </c>
    </row>
    <row r="5798" spans="1:8" outlineLevel="1">
      <c r="A5798" s="89">
        <v>1</v>
      </c>
      <c r="B5798" s="92" t="s">
        <v>598</v>
      </c>
      <c r="C5798" s="90"/>
      <c r="D5798" s="90"/>
      <c r="E5798" s="94"/>
      <c r="F5798" s="94"/>
      <c r="G5798" s="95"/>
      <c r="H5798" s="663"/>
    </row>
    <row r="5799" spans="1:8" outlineLevel="1">
      <c r="A5799" s="96" t="s">
        <v>399</v>
      </c>
      <c r="B5799" s="237" t="s">
        <v>599</v>
      </c>
      <c r="C5799" s="97" t="s">
        <v>7</v>
      </c>
      <c r="D5799" s="97" t="s">
        <v>167</v>
      </c>
      <c r="E5799" s="94"/>
      <c r="F5799" s="94"/>
      <c r="G5799" s="94">
        <v>100</v>
      </c>
      <c r="H5799" s="79"/>
    </row>
    <row r="5800" spans="1:8" outlineLevel="1">
      <c r="A5800" s="97" t="s">
        <v>400</v>
      </c>
      <c r="B5800" s="236" t="s">
        <v>329</v>
      </c>
      <c r="C5800" s="97" t="s">
        <v>168</v>
      </c>
      <c r="D5800" s="97" t="s">
        <v>169</v>
      </c>
      <c r="E5800" s="94"/>
      <c r="F5800" s="94"/>
      <c r="G5800" s="94">
        <v>100</v>
      </c>
      <c r="H5800" s="79"/>
    </row>
    <row r="5801" spans="1:8" ht="31.5" outlineLevel="1">
      <c r="A5801" s="97" t="s">
        <v>411</v>
      </c>
      <c r="B5801" s="236" t="s">
        <v>730</v>
      </c>
      <c r="C5801" s="97" t="s">
        <v>170</v>
      </c>
      <c r="D5801" s="97" t="s">
        <v>171</v>
      </c>
      <c r="E5801" s="94"/>
      <c r="F5801" s="94"/>
      <c r="G5801" s="94">
        <v>100</v>
      </c>
      <c r="H5801" s="79"/>
    </row>
    <row r="5802" spans="1:8" ht="63" outlineLevel="1">
      <c r="A5802" s="98" t="s">
        <v>422</v>
      </c>
      <c r="B5802" s="99" t="s">
        <v>731</v>
      </c>
      <c r="C5802" s="97" t="s">
        <v>172</v>
      </c>
      <c r="D5802" s="97" t="s">
        <v>173</v>
      </c>
      <c r="E5802" s="94"/>
      <c r="F5802" s="94"/>
      <c r="G5802" s="94">
        <v>100</v>
      </c>
      <c r="H5802" s="79"/>
    </row>
    <row r="5803" spans="1:8" ht="31.5" outlineLevel="1">
      <c r="A5803" s="98" t="s">
        <v>732</v>
      </c>
      <c r="B5803" s="99" t="s">
        <v>733</v>
      </c>
      <c r="C5803" s="97" t="s">
        <v>174</v>
      </c>
      <c r="D5803" s="97" t="s">
        <v>175</v>
      </c>
      <c r="E5803" s="94"/>
      <c r="F5803" s="94"/>
      <c r="G5803" s="94">
        <v>100</v>
      </c>
      <c r="H5803" s="79"/>
    </row>
    <row r="5804" spans="1:8" outlineLevel="1">
      <c r="A5804" s="98" t="s">
        <v>734</v>
      </c>
      <c r="B5804" s="99" t="s">
        <v>735</v>
      </c>
      <c r="C5804" s="97" t="s">
        <v>170</v>
      </c>
      <c r="D5804" s="97" t="s">
        <v>174</v>
      </c>
      <c r="E5804" s="94"/>
      <c r="F5804" s="94"/>
      <c r="G5804" s="94">
        <v>100</v>
      </c>
      <c r="H5804" s="79"/>
    </row>
    <row r="5805" spans="1:8" outlineLevel="1">
      <c r="A5805" s="100">
        <v>2</v>
      </c>
      <c r="B5805" s="101" t="s">
        <v>440</v>
      </c>
      <c r="C5805" s="97"/>
      <c r="D5805" s="97"/>
      <c r="E5805" s="94"/>
      <c r="F5805" s="94"/>
      <c r="G5805" s="94"/>
      <c r="H5805" s="79"/>
    </row>
    <row r="5806" spans="1:8" ht="31.5" outlineLevel="1">
      <c r="A5806" s="98" t="s">
        <v>402</v>
      </c>
      <c r="B5806" s="99" t="s">
        <v>736</v>
      </c>
      <c r="C5806" s="97" t="s">
        <v>46</v>
      </c>
      <c r="D5806" s="97" t="s">
        <v>45</v>
      </c>
      <c r="E5806" s="94"/>
      <c r="F5806" s="94"/>
      <c r="G5806" s="94"/>
      <c r="H5806" s="79"/>
    </row>
    <row r="5807" spans="1:8" ht="63" outlineLevel="1">
      <c r="A5807" s="98" t="s">
        <v>403</v>
      </c>
      <c r="B5807" s="99" t="s">
        <v>641</v>
      </c>
      <c r="C5807" s="97" t="s">
        <v>46</v>
      </c>
      <c r="D5807" s="97" t="s">
        <v>47</v>
      </c>
      <c r="E5807" s="94"/>
      <c r="F5807" s="94"/>
      <c r="G5807" s="94"/>
      <c r="H5807" s="79"/>
    </row>
    <row r="5808" spans="1:8" ht="31.5" outlineLevel="1">
      <c r="A5808" s="98" t="s">
        <v>404</v>
      </c>
      <c r="B5808" s="99" t="s">
        <v>642</v>
      </c>
      <c r="C5808" s="97" t="s">
        <v>47</v>
      </c>
      <c r="D5808" s="97" t="s">
        <v>48</v>
      </c>
      <c r="E5808" s="94"/>
      <c r="F5808" s="94"/>
      <c r="G5808" s="94"/>
      <c r="H5808" s="79"/>
    </row>
    <row r="5809" spans="1:8" ht="47.25" outlineLevel="1">
      <c r="A5809" s="100">
        <v>3</v>
      </c>
      <c r="B5809" s="101" t="s">
        <v>313</v>
      </c>
      <c r="C5809" s="97"/>
      <c r="D5809" s="97"/>
      <c r="E5809" s="94"/>
      <c r="F5809" s="94"/>
      <c r="G5809" s="94"/>
      <c r="H5809" s="79"/>
    </row>
    <row r="5810" spans="1:8" ht="31.5" outlineLevel="1">
      <c r="A5810" s="98" t="s">
        <v>441</v>
      </c>
      <c r="B5810" s="99" t="s">
        <v>314</v>
      </c>
      <c r="C5810" s="97" t="s">
        <v>48</v>
      </c>
      <c r="D5810" s="97" t="s">
        <v>47</v>
      </c>
      <c r="E5810" s="94"/>
      <c r="F5810" s="94"/>
      <c r="G5810" s="94"/>
      <c r="H5810" s="79"/>
    </row>
    <row r="5811" spans="1:8" outlineLevel="1">
      <c r="A5811" s="98" t="s">
        <v>359</v>
      </c>
      <c r="B5811" s="99" t="s">
        <v>315</v>
      </c>
      <c r="C5811" s="97" t="s">
        <v>48</v>
      </c>
      <c r="D5811" s="97" t="s">
        <v>49</v>
      </c>
      <c r="E5811" s="94"/>
      <c r="F5811" s="94"/>
      <c r="G5811" s="94"/>
      <c r="H5811" s="79"/>
    </row>
    <row r="5812" spans="1:8" outlineLevel="1">
      <c r="A5812" s="98" t="s">
        <v>361</v>
      </c>
      <c r="B5812" s="99" t="s">
        <v>316</v>
      </c>
      <c r="C5812" s="97" t="s">
        <v>49</v>
      </c>
      <c r="D5812" s="97" t="s">
        <v>50</v>
      </c>
      <c r="E5812" s="94"/>
      <c r="F5812" s="94"/>
      <c r="G5812" s="94"/>
      <c r="H5812" s="79"/>
    </row>
    <row r="5813" spans="1:8" outlineLevel="1">
      <c r="A5813" s="98" t="s">
        <v>317</v>
      </c>
      <c r="B5813" s="99" t="s">
        <v>318</v>
      </c>
      <c r="C5813" s="97" t="s">
        <v>50</v>
      </c>
      <c r="D5813" s="97" t="s">
        <v>51</v>
      </c>
      <c r="E5813" s="94"/>
      <c r="F5813" s="94"/>
      <c r="G5813" s="94"/>
      <c r="H5813" s="79"/>
    </row>
    <row r="5814" spans="1:8" outlineLevel="1">
      <c r="A5814" s="98" t="s">
        <v>319</v>
      </c>
      <c r="B5814" s="99" t="s">
        <v>320</v>
      </c>
      <c r="C5814" s="97" t="s">
        <v>2090</v>
      </c>
      <c r="D5814" s="97" t="s">
        <v>52</v>
      </c>
      <c r="E5814" s="94"/>
      <c r="F5814" s="94"/>
      <c r="G5814" s="94"/>
      <c r="H5814" s="79"/>
    </row>
    <row r="5815" spans="1:8" outlineLevel="1">
      <c r="A5815" s="100">
        <v>4</v>
      </c>
      <c r="B5815" s="101" t="s">
        <v>623</v>
      </c>
      <c r="C5815" s="97"/>
      <c r="D5815" s="97"/>
      <c r="E5815" s="94"/>
      <c r="F5815" s="94"/>
      <c r="G5815" s="94"/>
      <c r="H5815" s="79"/>
    </row>
    <row r="5816" spans="1:8" ht="31.5" outlineLevel="1">
      <c r="A5816" s="97" t="s">
        <v>406</v>
      </c>
      <c r="B5816" s="236" t="s">
        <v>321</v>
      </c>
      <c r="C5816" s="97" t="s">
        <v>52</v>
      </c>
      <c r="D5816" s="97" t="s">
        <v>52</v>
      </c>
      <c r="E5816" s="94"/>
      <c r="F5816" s="94"/>
      <c r="G5816" s="94"/>
      <c r="H5816" s="79"/>
    </row>
    <row r="5817" spans="1:8" ht="63" outlineLevel="1">
      <c r="A5817" s="97" t="s">
        <v>407</v>
      </c>
      <c r="B5817" s="236" t="s">
        <v>621</v>
      </c>
      <c r="C5817" s="97" t="s">
        <v>52</v>
      </c>
      <c r="D5817" s="97" t="s">
        <v>53</v>
      </c>
      <c r="E5817" s="94"/>
      <c r="F5817" s="94"/>
      <c r="G5817" s="94"/>
      <c r="H5817" s="79"/>
    </row>
    <row r="5818" spans="1:8" ht="31.5" outlineLevel="1">
      <c r="A5818" s="97" t="s">
        <v>408</v>
      </c>
      <c r="B5818" s="236" t="s">
        <v>764</v>
      </c>
      <c r="C5818" s="97" t="s">
        <v>52</v>
      </c>
      <c r="D5818" s="97" t="s">
        <v>53</v>
      </c>
      <c r="E5818" s="94"/>
      <c r="F5818" s="94"/>
      <c r="G5818" s="94"/>
      <c r="H5818" s="79"/>
    </row>
    <row r="5819" spans="1:8" ht="31.5" outlineLevel="1">
      <c r="A5819" s="97" t="s">
        <v>222</v>
      </c>
      <c r="B5819" s="236" t="s">
        <v>765</v>
      </c>
      <c r="C5819" s="97" t="s">
        <v>53</v>
      </c>
      <c r="D5819" s="97" t="s">
        <v>54</v>
      </c>
      <c r="E5819" s="94"/>
      <c r="F5819" s="94"/>
      <c r="G5819" s="94"/>
      <c r="H5819" s="79"/>
    </row>
    <row r="5820" spans="1:8" outlineLevel="1">
      <c r="G5820" s="154" t="s">
        <v>1052</v>
      </c>
      <c r="H5820" s="154" t="s">
        <v>378</v>
      </c>
    </row>
    <row r="5821" spans="1:8" outlineLevel="1">
      <c r="H5821" s="154" t="s">
        <v>709</v>
      </c>
    </row>
    <row r="5822" spans="1:8" outlineLevel="1">
      <c r="H5822" s="154" t="s">
        <v>266</v>
      </c>
    </row>
    <row r="5823" spans="1:8" outlineLevel="1">
      <c r="H5823" s="154"/>
    </row>
    <row r="5824" spans="1:8" ht="15.75" customHeight="1" outlineLevel="1">
      <c r="A5824" s="742" t="s">
        <v>628</v>
      </c>
      <c r="B5824" s="742"/>
      <c r="C5824" s="742"/>
      <c r="D5824" s="742"/>
      <c r="E5824" s="742"/>
      <c r="F5824" s="742"/>
      <c r="G5824" s="742"/>
      <c r="H5824" s="742"/>
    </row>
    <row r="5825" spans="1:8" ht="15.75" customHeight="1" outlineLevel="1">
      <c r="A5825" s="742" t="s">
        <v>455</v>
      </c>
      <c r="B5825" s="742"/>
      <c r="C5825" s="742"/>
      <c r="D5825" s="742"/>
      <c r="E5825" s="742"/>
      <c r="F5825" s="742"/>
      <c r="G5825" s="742"/>
      <c r="H5825" s="742"/>
    </row>
    <row r="5826" spans="1:8" outlineLevel="1">
      <c r="H5826" s="154" t="s">
        <v>322</v>
      </c>
    </row>
    <row r="5827" spans="1:8" outlineLevel="1">
      <c r="H5827" s="154" t="s">
        <v>323</v>
      </c>
    </row>
    <row r="5828" spans="1:8" outlineLevel="1">
      <c r="H5828" s="154" t="s">
        <v>324</v>
      </c>
    </row>
    <row r="5829" spans="1:8" outlineLevel="1">
      <c r="H5829" s="230" t="s">
        <v>325</v>
      </c>
    </row>
    <row r="5830" spans="1:8" outlineLevel="1">
      <c r="H5830" s="154" t="s">
        <v>2331</v>
      </c>
    </row>
    <row r="5831" spans="1:8" outlineLevel="1">
      <c r="H5831" s="154" t="s">
        <v>261</v>
      </c>
    </row>
    <row r="5832" spans="1:8" ht="24.75" customHeight="1" outlineLevel="1">
      <c r="A5832" s="743" t="s">
        <v>1260</v>
      </c>
      <c r="B5832" s="744"/>
      <c r="C5832" s="744"/>
      <c r="D5832" s="744"/>
      <c r="E5832" s="744"/>
      <c r="F5832" s="744"/>
      <c r="G5832" s="744"/>
      <c r="H5832" s="744"/>
    </row>
    <row r="5833" spans="1:8" outlineLevel="1">
      <c r="A5833" s="745"/>
      <c r="B5833" s="745"/>
      <c r="C5833" s="745"/>
      <c r="D5833" s="745"/>
      <c r="E5833" s="745"/>
      <c r="F5833" s="745"/>
      <c r="G5833" s="745"/>
      <c r="H5833" s="745"/>
    </row>
    <row r="5834" spans="1:8" outlineLevel="1">
      <c r="A5834" s="746" t="s">
        <v>2332</v>
      </c>
      <c r="B5834" s="746"/>
      <c r="C5834" s="746"/>
      <c r="D5834" s="746"/>
      <c r="E5834" s="746"/>
      <c r="F5834" s="746"/>
      <c r="G5834" s="746"/>
      <c r="H5834" s="746"/>
    </row>
    <row r="5835" spans="1:8" ht="16.5" outlineLevel="1" thickBot="1">
      <c r="A5835" s="87"/>
      <c r="B5835" s="666"/>
      <c r="C5835" s="231"/>
      <c r="D5835" s="231"/>
      <c r="E5835" s="231"/>
      <c r="F5835" s="231"/>
      <c r="G5835" s="231"/>
      <c r="H5835" s="231"/>
    </row>
    <row r="5836" spans="1:8" ht="15.75" customHeight="1" outlineLevel="1">
      <c r="A5836" s="750" t="s">
        <v>397</v>
      </c>
      <c r="B5836" s="753" t="s">
        <v>649</v>
      </c>
      <c r="C5836" s="756" t="s">
        <v>719</v>
      </c>
      <c r="D5836" s="756"/>
      <c r="E5836" s="756"/>
      <c r="F5836" s="756"/>
      <c r="G5836" s="757" t="s">
        <v>629</v>
      </c>
      <c r="H5836" s="759" t="s">
        <v>630</v>
      </c>
    </row>
    <row r="5837" spans="1:8" outlineLevel="1">
      <c r="A5837" s="751"/>
      <c r="B5837" s="754"/>
      <c r="C5837" s="704"/>
      <c r="D5837" s="704"/>
      <c r="E5837" s="704"/>
      <c r="F5837" s="704"/>
      <c r="G5837" s="703"/>
      <c r="H5837" s="760"/>
    </row>
    <row r="5838" spans="1:8" ht="32.25" outlineLevel="1" thickBot="1">
      <c r="A5838" s="752"/>
      <c r="B5838" s="755"/>
      <c r="C5838" s="88" t="s">
        <v>631</v>
      </c>
      <c r="D5838" s="88" t="s">
        <v>632</v>
      </c>
      <c r="E5838" s="88" t="s">
        <v>631</v>
      </c>
      <c r="F5838" s="88" t="s">
        <v>632</v>
      </c>
      <c r="G5838" s="758"/>
      <c r="H5838" s="761"/>
    </row>
    <row r="5839" spans="1:8" outlineLevel="1">
      <c r="A5839" s="89">
        <v>1</v>
      </c>
      <c r="B5839" s="604">
        <v>2</v>
      </c>
      <c r="C5839" s="90">
        <v>3</v>
      </c>
      <c r="D5839" s="90">
        <v>4</v>
      </c>
      <c r="E5839" s="90"/>
      <c r="F5839" s="90"/>
      <c r="G5839" s="91">
        <v>5</v>
      </c>
      <c r="H5839" s="604">
        <v>6</v>
      </c>
    </row>
    <row r="5840" spans="1:8" outlineLevel="1">
      <c r="A5840" s="89">
        <v>1</v>
      </c>
      <c r="B5840" s="92" t="s">
        <v>598</v>
      </c>
      <c r="C5840" s="90"/>
      <c r="D5840" s="90"/>
      <c r="E5840" s="94"/>
      <c r="F5840" s="94"/>
      <c r="G5840" s="95"/>
      <c r="H5840" s="663"/>
    </row>
    <row r="5841" spans="1:8" outlineLevel="1">
      <c r="A5841" s="96" t="s">
        <v>399</v>
      </c>
      <c r="B5841" s="237" t="s">
        <v>599</v>
      </c>
      <c r="C5841" s="97" t="s">
        <v>7</v>
      </c>
      <c r="D5841" s="97" t="s">
        <v>167</v>
      </c>
      <c r="E5841" s="94"/>
      <c r="F5841" s="94"/>
      <c r="G5841" s="94">
        <v>100</v>
      </c>
      <c r="H5841" s="79"/>
    </row>
    <row r="5842" spans="1:8" outlineLevel="1">
      <c r="A5842" s="97" t="s">
        <v>400</v>
      </c>
      <c r="B5842" s="236" t="s">
        <v>329</v>
      </c>
      <c r="C5842" s="97" t="s">
        <v>168</v>
      </c>
      <c r="D5842" s="97" t="s">
        <v>169</v>
      </c>
      <c r="E5842" s="94"/>
      <c r="F5842" s="94"/>
      <c r="G5842" s="94">
        <v>100</v>
      </c>
      <c r="H5842" s="79"/>
    </row>
    <row r="5843" spans="1:8" ht="31.5" outlineLevel="1">
      <c r="A5843" s="97" t="s">
        <v>411</v>
      </c>
      <c r="B5843" s="236" t="s">
        <v>730</v>
      </c>
      <c r="C5843" s="97" t="s">
        <v>170</v>
      </c>
      <c r="D5843" s="97" t="s">
        <v>171</v>
      </c>
      <c r="E5843" s="94"/>
      <c r="F5843" s="94"/>
      <c r="G5843" s="94">
        <v>100</v>
      </c>
      <c r="H5843" s="79"/>
    </row>
    <row r="5844" spans="1:8" ht="63" outlineLevel="1">
      <c r="A5844" s="98" t="s">
        <v>422</v>
      </c>
      <c r="B5844" s="99" t="s">
        <v>731</v>
      </c>
      <c r="C5844" s="97" t="s">
        <v>172</v>
      </c>
      <c r="D5844" s="97" t="s">
        <v>173</v>
      </c>
      <c r="E5844" s="94"/>
      <c r="F5844" s="94"/>
      <c r="G5844" s="94">
        <v>100</v>
      </c>
      <c r="H5844" s="79"/>
    </row>
    <row r="5845" spans="1:8" ht="31.5" outlineLevel="1">
      <c r="A5845" s="98" t="s">
        <v>732</v>
      </c>
      <c r="B5845" s="99" t="s">
        <v>733</v>
      </c>
      <c r="C5845" s="97" t="s">
        <v>174</v>
      </c>
      <c r="D5845" s="97" t="s">
        <v>175</v>
      </c>
      <c r="E5845" s="94"/>
      <c r="F5845" s="94"/>
      <c r="G5845" s="94">
        <v>100</v>
      </c>
      <c r="H5845" s="79"/>
    </row>
    <row r="5846" spans="1:8" outlineLevel="1">
      <c r="A5846" s="98" t="s">
        <v>734</v>
      </c>
      <c r="B5846" s="99" t="s">
        <v>735</v>
      </c>
      <c r="C5846" s="97" t="s">
        <v>170</v>
      </c>
      <c r="D5846" s="97" t="s">
        <v>174</v>
      </c>
      <c r="E5846" s="94"/>
      <c r="F5846" s="94"/>
      <c r="G5846" s="94">
        <v>100</v>
      </c>
      <c r="H5846" s="79"/>
    </row>
    <row r="5847" spans="1:8" outlineLevel="1">
      <c r="A5847" s="100">
        <v>2</v>
      </c>
      <c r="B5847" s="101" t="s">
        <v>440</v>
      </c>
      <c r="C5847" s="97"/>
      <c r="D5847" s="97"/>
      <c r="E5847" s="94"/>
      <c r="F5847" s="94"/>
      <c r="G5847" s="94"/>
      <c r="H5847" s="79"/>
    </row>
    <row r="5848" spans="1:8" ht="31.5" outlineLevel="1">
      <c r="A5848" s="98" t="s">
        <v>402</v>
      </c>
      <c r="B5848" s="99" t="s">
        <v>736</v>
      </c>
      <c r="C5848" s="97" t="s">
        <v>46</v>
      </c>
      <c r="D5848" s="97" t="s">
        <v>45</v>
      </c>
      <c r="E5848" s="94"/>
      <c r="F5848" s="94"/>
      <c r="G5848" s="94"/>
      <c r="H5848" s="79"/>
    </row>
    <row r="5849" spans="1:8" ht="63" outlineLevel="1">
      <c r="A5849" s="98" t="s">
        <v>403</v>
      </c>
      <c r="B5849" s="99" t="s">
        <v>641</v>
      </c>
      <c r="C5849" s="97" t="s">
        <v>46</v>
      </c>
      <c r="D5849" s="97" t="s">
        <v>47</v>
      </c>
      <c r="E5849" s="94"/>
      <c r="F5849" s="94"/>
      <c r="G5849" s="94"/>
      <c r="H5849" s="79"/>
    </row>
    <row r="5850" spans="1:8" ht="31.5" outlineLevel="1">
      <c r="A5850" s="98" t="s">
        <v>404</v>
      </c>
      <c r="B5850" s="99" t="s">
        <v>642</v>
      </c>
      <c r="C5850" s="97" t="s">
        <v>47</v>
      </c>
      <c r="D5850" s="97" t="s">
        <v>48</v>
      </c>
      <c r="E5850" s="94"/>
      <c r="F5850" s="94"/>
      <c r="G5850" s="94"/>
      <c r="H5850" s="79"/>
    </row>
    <row r="5851" spans="1:8" ht="47.25" outlineLevel="1">
      <c r="A5851" s="100">
        <v>3</v>
      </c>
      <c r="B5851" s="101" t="s">
        <v>313</v>
      </c>
      <c r="C5851" s="97"/>
      <c r="D5851" s="97"/>
      <c r="E5851" s="94"/>
      <c r="F5851" s="94"/>
      <c r="G5851" s="94"/>
      <c r="H5851" s="79"/>
    </row>
    <row r="5852" spans="1:8" ht="31.5" outlineLevel="1">
      <c r="A5852" s="98" t="s">
        <v>441</v>
      </c>
      <c r="B5852" s="99" t="s">
        <v>314</v>
      </c>
      <c r="C5852" s="97" t="s">
        <v>48</v>
      </c>
      <c r="D5852" s="97" t="s">
        <v>47</v>
      </c>
      <c r="E5852" s="94"/>
      <c r="F5852" s="94"/>
      <c r="G5852" s="94"/>
      <c r="H5852" s="79"/>
    </row>
    <row r="5853" spans="1:8" outlineLevel="1">
      <c r="A5853" s="98" t="s">
        <v>359</v>
      </c>
      <c r="B5853" s="99" t="s">
        <v>315</v>
      </c>
      <c r="C5853" s="97" t="s">
        <v>48</v>
      </c>
      <c r="D5853" s="97" t="s">
        <v>49</v>
      </c>
      <c r="E5853" s="94"/>
      <c r="F5853" s="94"/>
      <c r="G5853" s="94"/>
      <c r="H5853" s="79"/>
    </row>
    <row r="5854" spans="1:8" outlineLevel="1">
      <c r="A5854" s="98" t="s">
        <v>361</v>
      </c>
      <c r="B5854" s="99" t="s">
        <v>316</v>
      </c>
      <c r="C5854" s="97" t="s">
        <v>49</v>
      </c>
      <c r="D5854" s="97" t="s">
        <v>50</v>
      </c>
      <c r="E5854" s="94"/>
      <c r="F5854" s="94"/>
      <c r="G5854" s="94"/>
      <c r="H5854" s="79"/>
    </row>
    <row r="5855" spans="1:8" outlineLevel="1">
      <c r="A5855" s="98" t="s">
        <v>317</v>
      </c>
      <c r="B5855" s="99" t="s">
        <v>318</v>
      </c>
      <c r="C5855" s="97" t="s">
        <v>50</v>
      </c>
      <c r="D5855" s="97" t="s">
        <v>51</v>
      </c>
      <c r="E5855" s="94"/>
      <c r="F5855" s="94"/>
      <c r="G5855" s="94"/>
      <c r="H5855" s="79"/>
    </row>
    <row r="5856" spans="1:8" outlineLevel="1">
      <c r="A5856" s="98" t="s">
        <v>319</v>
      </c>
      <c r="B5856" s="99" t="s">
        <v>320</v>
      </c>
      <c r="C5856" s="97" t="s">
        <v>2090</v>
      </c>
      <c r="D5856" s="97" t="s">
        <v>52</v>
      </c>
      <c r="E5856" s="94"/>
      <c r="F5856" s="94"/>
      <c r="G5856" s="94"/>
      <c r="H5856" s="79"/>
    </row>
    <row r="5857" spans="1:8" outlineLevel="1">
      <c r="A5857" s="100">
        <v>4</v>
      </c>
      <c r="B5857" s="101" t="s">
        <v>623</v>
      </c>
      <c r="C5857" s="97"/>
      <c r="D5857" s="97"/>
      <c r="E5857" s="94"/>
      <c r="F5857" s="94"/>
      <c r="G5857" s="94"/>
      <c r="H5857" s="79"/>
    </row>
    <row r="5858" spans="1:8" ht="31.5" outlineLevel="1">
      <c r="A5858" s="97" t="s">
        <v>406</v>
      </c>
      <c r="B5858" s="236" t="s">
        <v>321</v>
      </c>
      <c r="C5858" s="97" t="s">
        <v>52</v>
      </c>
      <c r="D5858" s="97" t="s">
        <v>52</v>
      </c>
      <c r="E5858" s="94"/>
      <c r="F5858" s="94"/>
      <c r="G5858" s="94"/>
      <c r="H5858" s="79"/>
    </row>
    <row r="5859" spans="1:8" ht="63" outlineLevel="1">
      <c r="A5859" s="97" t="s">
        <v>407</v>
      </c>
      <c r="B5859" s="236" t="s">
        <v>621</v>
      </c>
      <c r="C5859" s="97" t="s">
        <v>52</v>
      </c>
      <c r="D5859" s="97" t="s">
        <v>53</v>
      </c>
      <c r="E5859" s="94"/>
      <c r="F5859" s="94"/>
      <c r="G5859" s="94"/>
      <c r="H5859" s="79"/>
    </row>
    <row r="5860" spans="1:8" ht="31.5" outlineLevel="1">
      <c r="A5860" s="97" t="s">
        <v>408</v>
      </c>
      <c r="B5860" s="236" t="s">
        <v>764</v>
      </c>
      <c r="C5860" s="97" t="s">
        <v>52</v>
      </c>
      <c r="D5860" s="97" t="s">
        <v>53</v>
      </c>
      <c r="E5860" s="94"/>
      <c r="F5860" s="94"/>
      <c r="G5860" s="94"/>
      <c r="H5860" s="79"/>
    </row>
    <row r="5861" spans="1:8" ht="31.5" outlineLevel="1">
      <c r="A5861" s="97" t="s">
        <v>222</v>
      </c>
      <c r="B5861" s="236" t="s">
        <v>765</v>
      </c>
      <c r="C5861" s="97" t="s">
        <v>53</v>
      </c>
      <c r="D5861" s="97" t="s">
        <v>54</v>
      </c>
      <c r="E5861" s="94"/>
      <c r="F5861" s="94"/>
      <c r="G5861" s="94"/>
      <c r="H5861" s="79"/>
    </row>
    <row r="5862" spans="1:8" outlineLevel="1">
      <c r="G5862" s="154" t="s">
        <v>1053</v>
      </c>
      <c r="H5862" s="154" t="s">
        <v>378</v>
      </c>
    </row>
    <row r="5863" spans="1:8" outlineLevel="1">
      <c r="H5863" s="154" t="s">
        <v>709</v>
      </c>
    </row>
    <row r="5864" spans="1:8" outlineLevel="1">
      <c r="H5864" s="154" t="s">
        <v>266</v>
      </c>
    </row>
    <row r="5865" spans="1:8" outlineLevel="1">
      <c r="H5865" s="154"/>
    </row>
    <row r="5866" spans="1:8" ht="15.75" customHeight="1" outlineLevel="1">
      <c r="A5866" s="742" t="s">
        <v>628</v>
      </c>
      <c r="B5866" s="742"/>
      <c r="C5866" s="742"/>
      <c r="D5866" s="742"/>
      <c r="E5866" s="742"/>
      <c r="F5866" s="742"/>
      <c r="G5866" s="742"/>
      <c r="H5866" s="742"/>
    </row>
    <row r="5867" spans="1:8" ht="15.75" customHeight="1" outlineLevel="1">
      <c r="A5867" s="742" t="s">
        <v>455</v>
      </c>
      <c r="B5867" s="742"/>
      <c r="C5867" s="742"/>
      <c r="D5867" s="742"/>
      <c r="E5867" s="742"/>
      <c r="F5867" s="742"/>
      <c r="G5867" s="742"/>
      <c r="H5867" s="742"/>
    </row>
    <row r="5868" spans="1:8" outlineLevel="1">
      <c r="H5868" s="154" t="s">
        <v>322</v>
      </c>
    </row>
    <row r="5869" spans="1:8" outlineLevel="1">
      <c r="H5869" s="154" t="s">
        <v>323</v>
      </c>
    </row>
    <row r="5870" spans="1:8" outlineLevel="1">
      <c r="H5870" s="154" t="s">
        <v>324</v>
      </c>
    </row>
    <row r="5871" spans="1:8" outlineLevel="1">
      <c r="H5871" s="230" t="s">
        <v>325</v>
      </c>
    </row>
    <row r="5872" spans="1:8" outlineLevel="1">
      <c r="H5872" s="154" t="s">
        <v>2331</v>
      </c>
    </row>
    <row r="5873" spans="1:8" outlineLevel="1">
      <c r="H5873" s="154" t="s">
        <v>261</v>
      </c>
    </row>
    <row r="5874" spans="1:8" ht="30.75" customHeight="1" outlineLevel="1">
      <c r="A5874" s="743" t="s">
        <v>1261</v>
      </c>
      <c r="B5874" s="744"/>
      <c r="C5874" s="744"/>
      <c r="D5874" s="744"/>
      <c r="E5874" s="744"/>
      <c r="F5874" s="744"/>
      <c r="G5874" s="744"/>
      <c r="H5874" s="744"/>
    </row>
    <row r="5875" spans="1:8" outlineLevel="1">
      <c r="A5875" s="745"/>
      <c r="B5875" s="745"/>
      <c r="C5875" s="745"/>
      <c r="D5875" s="745"/>
      <c r="E5875" s="745"/>
      <c r="F5875" s="745"/>
      <c r="G5875" s="745"/>
      <c r="H5875" s="745"/>
    </row>
    <row r="5876" spans="1:8" outlineLevel="1">
      <c r="A5876" s="746" t="s">
        <v>2332</v>
      </c>
      <c r="B5876" s="746"/>
      <c r="C5876" s="746"/>
      <c r="D5876" s="746"/>
      <c r="E5876" s="746"/>
      <c r="F5876" s="746"/>
      <c r="G5876" s="746"/>
      <c r="H5876" s="746"/>
    </row>
    <row r="5877" spans="1:8" ht="16.5" outlineLevel="1" thickBot="1">
      <c r="A5877" s="87"/>
      <c r="B5877" s="666"/>
      <c r="C5877" s="231"/>
      <c r="D5877" s="231"/>
      <c r="E5877" s="231"/>
      <c r="F5877" s="231"/>
      <c r="G5877" s="231"/>
      <c r="H5877" s="231"/>
    </row>
    <row r="5878" spans="1:8" ht="15.75" customHeight="1" outlineLevel="1">
      <c r="A5878" s="750" t="s">
        <v>397</v>
      </c>
      <c r="B5878" s="753" t="s">
        <v>649</v>
      </c>
      <c r="C5878" s="756" t="s">
        <v>719</v>
      </c>
      <c r="D5878" s="756"/>
      <c r="E5878" s="756"/>
      <c r="F5878" s="756"/>
      <c r="G5878" s="757" t="s">
        <v>629</v>
      </c>
      <c r="H5878" s="759" t="s">
        <v>630</v>
      </c>
    </row>
    <row r="5879" spans="1:8" outlineLevel="1">
      <c r="A5879" s="751"/>
      <c r="B5879" s="754"/>
      <c r="C5879" s="704"/>
      <c r="D5879" s="704"/>
      <c r="E5879" s="704"/>
      <c r="F5879" s="704"/>
      <c r="G5879" s="703"/>
      <c r="H5879" s="760"/>
    </row>
    <row r="5880" spans="1:8" ht="32.25" outlineLevel="1" thickBot="1">
      <c r="A5880" s="752"/>
      <c r="B5880" s="755"/>
      <c r="C5880" s="88" t="s">
        <v>631</v>
      </c>
      <c r="D5880" s="88" t="s">
        <v>632</v>
      </c>
      <c r="E5880" s="88" t="s">
        <v>631</v>
      </c>
      <c r="F5880" s="88" t="s">
        <v>632</v>
      </c>
      <c r="G5880" s="758"/>
      <c r="H5880" s="761"/>
    </row>
    <row r="5881" spans="1:8" outlineLevel="1">
      <c r="A5881" s="89">
        <v>1</v>
      </c>
      <c r="B5881" s="604">
        <v>2</v>
      </c>
      <c r="C5881" s="90">
        <v>3</v>
      </c>
      <c r="D5881" s="90">
        <v>4</v>
      </c>
      <c r="E5881" s="90"/>
      <c r="F5881" s="90"/>
      <c r="G5881" s="91">
        <v>5</v>
      </c>
      <c r="H5881" s="604">
        <v>6</v>
      </c>
    </row>
    <row r="5882" spans="1:8" outlineLevel="1">
      <c r="A5882" s="89">
        <v>1</v>
      </c>
      <c r="B5882" s="92" t="s">
        <v>598</v>
      </c>
      <c r="C5882" s="90"/>
      <c r="D5882" s="90"/>
      <c r="E5882" s="94"/>
      <c r="F5882" s="94"/>
      <c r="G5882" s="95"/>
      <c r="H5882" s="663"/>
    </row>
    <row r="5883" spans="1:8" outlineLevel="1">
      <c r="A5883" s="96" t="s">
        <v>399</v>
      </c>
      <c r="B5883" s="237" t="s">
        <v>599</v>
      </c>
      <c r="C5883" s="97" t="s">
        <v>7</v>
      </c>
      <c r="D5883" s="97" t="s">
        <v>167</v>
      </c>
      <c r="E5883" s="94"/>
      <c r="F5883" s="94"/>
      <c r="G5883" s="94">
        <v>100</v>
      </c>
      <c r="H5883" s="79"/>
    </row>
    <row r="5884" spans="1:8" outlineLevel="1">
      <c r="A5884" s="97" t="s">
        <v>400</v>
      </c>
      <c r="B5884" s="236" t="s">
        <v>329</v>
      </c>
      <c r="C5884" s="97" t="s">
        <v>168</v>
      </c>
      <c r="D5884" s="97" t="s">
        <v>169</v>
      </c>
      <c r="E5884" s="94"/>
      <c r="F5884" s="94"/>
      <c r="G5884" s="94">
        <v>100</v>
      </c>
      <c r="H5884" s="79"/>
    </row>
    <row r="5885" spans="1:8" ht="31.5" outlineLevel="1">
      <c r="A5885" s="97" t="s">
        <v>411</v>
      </c>
      <c r="B5885" s="236" t="s">
        <v>730</v>
      </c>
      <c r="C5885" s="97" t="s">
        <v>170</v>
      </c>
      <c r="D5885" s="97" t="s">
        <v>171</v>
      </c>
      <c r="E5885" s="94"/>
      <c r="F5885" s="94"/>
      <c r="G5885" s="94">
        <v>100</v>
      </c>
      <c r="H5885" s="79"/>
    </row>
    <row r="5886" spans="1:8" ht="63" outlineLevel="1">
      <c r="A5886" s="98" t="s">
        <v>422</v>
      </c>
      <c r="B5886" s="99" t="s">
        <v>731</v>
      </c>
      <c r="C5886" s="97" t="s">
        <v>172</v>
      </c>
      <c r="D5886" s="97" t="s">
        <v>173</v>
      </c>
      <c r="E5886" s="94"/>
      <c r="F5886" s="94"/>
      <c r="G5886" s="94">
        <v>100</v>
      </c>
      <c r="H5886" s="79"/>
    </row>
    <row r="5887" spans="1:8" ht="31.5" outlineLevel="1">
      <c r="A5887" s="98" t="s">
        <v>732</v>
      </c>
      <c r="B5887" s="99" t="s">
        <v>733</v>
      </c>
      <c r="C5887" s="97" t="s">
        <v>174</v>
      </c>
      <c r="D5887" s="97" t="s">
        <v>175</v>
      </c>
      <c r="E5887" s="94"/>
      <c r="F5887" s="94"/>
      <c r="G5887" s="94">
        <v>100</v>
      </c>
      <c r="H5887" s="79"/>
    </row>
    <row r="5888" spans="1:8" outlineLevel="1">
      <c r="A5888" s="98" t="s">
        <v>734</v>
      </c>
      <c r="B5888" s="99" t="s">
        <v>735</v>
      </c>
      <c r="C5888" s="97" t="s">
        <v>170</v>
      </c>
      <c r="D5888" s="97" t="s">
        <v>174</v>
      </c>
      <c r="E5888" s="94"/>
      <c r="F5888" s="94"/>
      <c r="G5888" s="94">
        <v>100</v>
      </c>
      <c r="H5888" s="79"/>
    </row>
    <row r="5889" spans="1:8" outlineLevel="1">
      <c r="A5889" s="100">
        <v>2</v>
      </c>
      <c r="B5889" s="101" t="s">
        <v>440</v>
      </c>
      <c r="C5889" s="97"/>
      <c r="D5889" s="97"/>
      <c r="E5889" s="94"/>
      <c r="F5889" s="94"/>
      <c r="G5889" s="94"/>
      <c r="H5889" s="79"/>
    </row>
    <row r="5890" spans="1:8" ht="31.5" outlineLevel="1">
      <c r="A5890" s="98" t="s">
        <v>402</v>
      </c>
      <c r="B5890" s="99" t="s">
        <v>736</v>
      </c>
      <c r="C5890" s="97" t="s">
        <v>46</v>
      </c>
      <c r="D5890" s="97" t="s">
        <v>45</v>
      </c>
      <c r="E5890" s="94"/>
      <c r="F5890" s="94"/>
      <c r="G5890" s="94"/>
      <c r="H5890" s="79"/>
    </row>
    <row r="5891" spans="1:8" ht="63" outlineLevel="1">
      <c r="A5891" s="98" t="s">
        <v>403</v>
      </c>
      <c r="B5891" s="99" t="s">
        <v>641</v>
      </c>
      <c r="C5891" s="97" t="s">
        <v>46</v>
      </c>
      <c r="D5891" s="97" t="s">
        <v>47</v>
      </c>
      <c r="E5891" s="94"/>
      <c r="F5891" s="94"/>
      <c r="G5891" s="94"/>
      <c r="H5891" s="79"/>
    </row>
    <row r="5892" spans="1:8" ht="31.5" outlineLevel="1">
      <c r="A5892" s="98" t="s">
        <v>404</v>
      </c>
      <c r="B5892" s="99" t="s">
        <v>642</v>
      </c>
      <c r="C5892" s="97" t="s">
        <v>47</v>
      </c>
      <c r="D5892" s="97" t="s">
        <v>48</v>
      </c>
      <c r="E5892" s="94"/>
      <c r="F5892" s="94"/>
      <c r="G5892" s="94"/>
      <c r="H5892" s="79"/>
    </row>
    <row r="5893" spans="1:8" ht="47.25" outlineLevel="1">
      <c r="A5893" s="100">
        <v>3</v>
      </c>
      <c r="B5893" s="101" t="s">
        <v>313</v>
      </c>
      <c r="C5893" s="97"/>
      <c r="D5893" s="97"/>
      <c r="E5893" s="94"/>
      <c r="F5893" s="94"/>
      <c r="G5893" s="94"/>
      <c r="H5893" s="79"/>
    </row>
    <row r="5894" spans="1:8" ht="31.5" outlineLevel="1">
      <c r="A5894" s="98" t="s">
        <v>441</v>
      </c>
      <c r="B5894" s="99" t="s">
        <v>314</v>
      </c>
      <c r="C5894" s="97" t="s">
        <v>48</v>
      </c>
      <c r="D5894" s="97" t="s">
        <v>47</v>
      </c>
      <c r="E5894" s="94"/>
      <c r="F5894" s="94"/>
      <c r="G5894" s="94"/>
      <c r="H5894" s="79"/>
    </row>
    <row r="5895" spans="1:8" outlineLevel="1">
      <c r="A5895" s="98" t="s">
        <v>359</v>
      </c>
      <c r="B5895" s="99" t="s">
        <v>315</v>
      </c>
      <c r="C5895" s="97" t="s">
        <v>48</v>
      </c>
      <c r="D5895" s="97" t="s">
        <v>49</v>
      </c>
      <c r="E5895" s="94"/>
      <c r="F5895" s="94"/>
      <c r="G5895" s="94"/>
      <c r="H5895" s="79"/>
    </row>
    <row r="5896" spans="1:8" outlineLevel="1">
      <c r="A5896" s="98" t="s">
        <v>361</v>
      </c>
      <c r="B5896" s="99" t="s">
        <v>316</v>
      </c>
      <c r="C5896" s="97" t="s">
        <v>49</v>
      </c>
      <c r="D5896" s="97" t="s">
        <v>50</v>
      </c>
      <c r="E5896" s="94"/>
      <c r="F5896" s="94"/>
      <c r="G5896" s="94"/>
      <c r="H5896" s="79"/>
    </row>
    <row r="5897" spans="1:8" outlineLevel="1">
      <c r="A5897" s="98" t="s">
        <v>317</v>
      </c>
      <c r="B5897" s="99" t="s">
        <v>318</v>
      </c>
      <c r="C5897" s="97" t="s">
        <v>50</v>
      </c>
      <c r="D5897" s="97" t="s">
        <v>51</v>
      </c>
      <c r="E5897" s="94"/>
      <c r="F5897" s="94"/>
      <c r="G5897" s="94"/>
      <c r="H5897" s="79"/>
    </row>
    <row r="5898" spans="1:8" outlineLevel="1">
      <c r="A5898" s="98" t="s">
        <v>319</v>
      </c>
      <c r="B5898" s="99" t="s">
        <v>320</v>
      </c>
      <c r="C5898" s="97" t="s">
        <v>2090</v>
      </c>
      <c r="D5898" s="97" t="s">
        <v>52</v>
      </c>
      <c r="E5898" s="94"/>
      <c r="F5898" s="94"/>
      <c r="G5898" s="94"/>
      <c r="H5898" s="79"/>
    </row>
    <row r="5899" spans="1:8" outlineLevel="1">
      <c r="A5899" s="100">
        <v>4</v>
      </c>
      <c r="B5899" s="101" t="s">
        <v>623</v>
      </c>
      <c r="C5899" s="97"/>
      <c r="D5899" s="97"/>
      <c r="E5899" s="94"/>
      <c r="F5899" s="94"/>
      <c r="G5899" s="94"/>
      <c r="H5899" s="79"/>
    </row>
    <row r="5900" spans="1:8" ht="31.5" outlineLevel="1">
      <c r="A5900" s="97" t="s">
        <v>406</v>
      </c>
      <c r="B5900" s="236" t="s">
        <v>321</v>
      </c>
      <c r="C5900" s="97" t="s">
        <v>52</v>
      </c>
      <c r="D5900" s="97" t="s">
        <v>52</v>
      </c>
      <c r="E5900" s="94"/>
      <c r="F5900" s="94"/>
      <c r="G5900" s="94"/>
      <c r="H5900" s="79"/>
    </row>
    <row r="5901" spans="1:8" ht="63" outlineLevel="1">
      <c r="A5901" s="97" t="s">
        <v>407</v>
      </c>
      <c r="B5901" s="236" t="s">
        <v>621</v>
      </c>
      <c r="C5901" s="97" t="s">
        <v>52</v>
      </c>
      <c r="D5901" s="97" t="s">
        <v>53</v>
      </c>
      <c r="E5901" s="94"/>
      <c r="F5901" s="94"/>
      <c r="G5901" s="94"/>
      <c r="H5901" s="79"/>
    </row>
    <row r="5902" spans="1:8" ht="31.5" outlineLevel="1">
      <c r="A5902" s="97" t="s">
        <v>408</v>
      </c>
      <c r="B5902" s="236" t="s">
        <v>764</v>
      </c>
      <c r="C5902" s="97" t="s">
        <v>52</v>
      </c>
      <c r="D5902" s="97" t="s">
        <v>53</v>
      </c>
      <c r="E5902" s="94"/>
      <c r="F5902" s="94"/>
      <c r="G5902" s="94"/>
      <c r="H5902" s="79"/>
    </row>
    <row r="5903" spans="1:8" ht="31.5" outlineLevel="1">
      <c r="A5903" s="97" t="s">
        <v>222</v>
      </c>
      <c r="B5903" s="236" t="s">
        <v>765</v>
      </c>
      <c r="C5903" s="97" t="s">
        <v>53</v>
      </c>
      <c r="D5903" s="97" t="s">
        <v>54</v>
      </c>
      <c r="E5903" s="94"/>
      <c r="F5903" s="94"/>
      <c r="G5903" s="94"/>
      <c r="H5903" s="79"/>
    </row>
    <row r="5904" spans="1:8" outlineLevel="1">
      <c r="G5904" s="154" t="s">
        <v>1054</v>
      </c>
      <c r="H5904" s="154" t="s">
        <v>378</v>
      </c>
    </row>
    <row r="5905" spans="1:8" outlineLevel="1">
      <c r="H5905" s="154" t="s">
        <v>709</v>
      </c>
    </row>
    <row r="5906" spans="1:8" outlineLevel="1">
      <c r="H5906" s="154" t="s">
        <v>266</v>
      </c>
    </row>
    <row r="5907" spans="1:8" outlineLevel="1">
      <c r="H5907" s="154"/>
    </row>
    <row r="5908" spans="1:8" ht="15.75" customHeight="1" outlineLevel="1">
      <c r="A5908" s="742" t="s">
        <v>628</v>
      </c>
      <c r="B5908" s="742"/>
      <c r="C5908" s="742"/>
      <c r="D5908" s="742"/>
      <c r="E5908" s="742"/>
      <c r="F5908" s="742"/>
      <c r="G5908" s="742"/>
      <c r="H5908" s="742"/>
    </row>
    <row r="5909" spans="1:8" ht="15.75" customHeight="1" outlineLevel="1">
      <c r="A5909" s="742" t="s">
        <v>455</v>
      </c>
      <c r="B5909" s="742"/>
      <c r="C5909" s="742"/>
      <c r="D5909" s="742"/>
      <c r="E5909" s="742"/>
      <c r="F5909" s="742"/>
      <c r="G5909" s="742"/>
      <c r="H5909" s="742"/>
    </row>
    <row r="5910" spans="1:8" outlineLevel="1">
      <c r="H5910" s="154" t="s">
        <v>322</v>
      </c>
    </row>
    <row r="5911" spans="1:8" outlineLevel="1">
      <c r="H5911" s="154" t="s">
        <v>323</v>
      </c>
    </row>
    <row r="5912" spans="1:8" outlineLevel="1">
      <c r="H5912" s="154" t="s">
        <v>324</v>
      </c>
    </row>
    <row r="5913" spans="1:8" outlineLevel="1">
      <c r="H5913" s="230" t="s">
        <v>325</v>
      </c>
    </row>
    <row r="5914" spans="1:8" outlineLevel="1">
      <c r="H5914" s="154" t="s">
        <v>2331</v>
      </c>
    </row>
    <row r="5915" spans="1:8" outlineLevel="1">
      <c r="H5915" s="154" t="s">
        <v>261</v>
      </c>
    </row>
    <row r="5916" spans="1:8" ht="26.25" customHeight="1" outlineLevel="1">
      <c r="A5916" s="743" t="s">
        <v>1262</v>
      </c>
      <c r="B5916" s="744"/>
      <c r="C5916" s="744"/>
      <c r="D5916" s="744"/>
      <c r="E5916" s="744"/>
      <c r="F5916" s="744"/>
      <c r="G5916" s="744"/>
      <c r="H5916" s="744"/>
    </row>
    <row r="5917" spans="1:8" outlineLevel="1">
      <c r="A5917" s="745"/>
      <c r="B5917" s="745"/>
      <c r="C5917" s="745"/>
      <c r="D5917" s="745"/>
      <c r="E5917" s="745"/>
      <c r="F5917" s="745"/>
      <c r="G5917" s="745"/>
      <c r="H5917" s="745"/>
    </row>
    <row r="5918" spans="1:8" outlineLevel="1">
      <c r="A5918" s="746" t="s">
        <v>2332</v>
      </c>
      <c r="B5918" s="746"/>
      <c r="C5918" s="746"/>
      <c r="D5918" s="746"/>
      <c r="E5918" s="746"/>
      <c r="F5918" s="746"/>
      <c r="G5918" s="746"/>
      <c r="H5918" s="746"/>
    </row>
    <row r="5919" spans="1:8" ht="16.5" outlineLevel="1" thickBot="1">
      <c r="A5919" s="87"/>
      <c r="B5919" s="666"/>
      <c r="C5919" s="231"/>
      <c r="D5919" s="231"/>
      <c r="E5919" s="231"/>
      <c r="F5919" s="231"/>
      <c r="G5919" s="231"/>
      <c r="H5919" s="231"/>
    </row>
    <row r="5920" spans="1:8" ht="15.75" customHeight="1" outlineLevel="1">
      <c r="A5920" s="750" t="s">
        <v>397</v>
      </c>
      <c r="B5920" s="753" t="s">
        <v>649</v>
      </c>
      <c r="C5920" s="756" t="s">
        <v>719</v>
      </c>
      <c r="D5920" s="756"/>
      <c r="E5920" s="756"/>
      <c r="F5920" s="756"/>
      <c r="G5920" s="757" t="s">
        <v>629</v>
      </c>
      <c r="H5920" s="759" t="s">
        <v>630</v>
      </c>
    </row>
    <row r="5921" spans="1:8" outlineLevel="1">
      <c r="A5921" s="751"/>
      <c r="B5921" s="754"/>
      <c r="C5921" s="704"/>
      <c r="D5921" s="704"/>
      <c r="E5921" s="704"/>
      <c r="F5921" s="704"/>
      <c r="G5921" s="703"/>
      <c r="H5921" s="760"/>
    </row>
    <row r="5922" spans="1:8" ht="32.25" outlineLevel="1" thickBot="1">
      <c r="A5922" s="752"/>
      <c r="B5922" s="755"/>
      <c r="C5922" s="88" t="s">
        <v>631</v>
      </c>
      <c r="D5922" s="88" t="s">
        <v>632</v>
      </c>
      <c r="E5922" s="88" t="s">
        <v>631</v>
      </c>
      <c r="F5922" s="88" t="s">
        <v>632</v>
      </c>
      <c r="G5922" s="758"/>
      <c r="H5922" s="761"/>
    </row>
    <row r="5923" spans="1:8" outlineLevel="1">
      <c r="A5923" s="89">
        <v>1</v>
      </c>
      <c r="B5923" s="604">
        <v>2</v>
      </c>
      <c r="C5923" s="90">
        <v>3</v>
      </c>
      <c r="D5923" s="90">
        <v>4</v>
      </c>
      <c r="E5923" s="90"/>
      <c r="F5923" s="90"/>
      <c r="G5923" s="91">
        <v>5</v>
      </c>
      <c r="H5923" s="604">
        <v>6</v>
      </c>
    </row>
    <row r="5924" spans="1:8" outlineLevel="1">
      <c r="A5924" s="89">
        <v>1</v>
      </c>
      <c r="B5924" s="92" t="s">
        <v>598</v>
      </c>
      <c r="C5924" s="90"/>
      <c r="D5924" s="90"/>
      <c r="E5924" s="94"/>
      <c r="F5924" s="94"/>
      <c r="G5924" s="95"/>
      <c r="H5924" s="663"/>
    </row>
    <row r="5925" spans="1:8" outlineLevel="1">
      <c r="A5925" s="96" t="s">
        <v>399</v>
      </c>
      <c r="B5925" s="237" t="s">
        <v>599</v>
      </c>
      <c r="C5925" s="97" t="s">
        <v>7</v>
      </c>
      <c r="D5925" s="97" t="s">
        <v>167</v>
      </c>
      <c r="E5925" s="94"/>
      <c r="F5925" s="94"/>
      <c r="G5925" s="94">
        <v>100</v>
      </c>
      <c r="H5925" s="79"/>
    </row>
    <row r="5926" spans="1:8" outlineLevel="1">
      <c r="A5926" s="97" t="s">
        <v>400</v>
      </c>
      <c r="B5926" s="236" t="s">
        <v>329</v>
      </c>
      <c r="C5926" s="97" t="s">
        <v>168</v>
      </c>
      <c r="D5926" s="97" t="s">
        <v>169</v>
      </c>
      <c r="E5926" s="94"/>
      <c r="F5926" s="94"/>
      <c r="G5926" s="94">
        <v>100</v>
      </c>
      <c r="H5926" s="79"/>
    </row>
    <row r="5927" spans="1:8" ht="31.5" outlineLevel="1">
      <c r="A5927" s="97" t="s">
        <v>411</v>
      </c>
      <c r="B5927" s="236" t="s">
        <v>730</v>
      </c>
      <c r="C5927" s="97" t="s">
        <v>170</v>
      </c>
      <c r="D5927" s="97" t="s">
        <v>171</v>
      </c>
      <c r="E5927" s="94"/>
      <c r="F5927" s="94"/>
      <c r="G5927" s="94">
        <v>100</v>
      </c>
      <c r="H5927" s="79"/>
    </row>
    <row r="5928" spans="1:8" ht="63" outlineLevel="1">
      <c r="A5928" s="98" t="s">
        <v>422</v>
      </c>
      <c r="B5928" s="99" t="s">
        <v>731</v>
      </c>
      <c r="C5928" s="97" t="s">
        <v>172</v>
      </c>
      <c r="D5928" s="97" t="s">
        <v>173</v>
      </c>
      <c r="E5928" s="94"/>
      <c r="F5928" s="94"/>
      <c r="G5928" s="94">
        <v>100</v>
      </c>
      <c r="H5928" s="79"/>
    </row>
    <row r="5929" spans="1:8" ht="31.5" outlineLevel="1">
      <c r="A5929" s="98" t="s">
        <v>732</v>
      </c>
      <c r="B5929" s="99" t="s">
        <v>733</v>
      </c>
      <c r="C5929" s="97" t="s">
        <v>174</v>
      </c>
      <c r="D5929" s="97" t="s">
        <v>175</v>
      </c>
      <c r="E5929" s="94"/>
      <c r="F5929" s="94"/>
      <c r="G5929" s="94">
        <v>100</v>
      </c>
      <c r="H5929" s="79"/>
    </row>
    <row r="5930" spans="1:8" outlineLevel="1">
      <c r="A5930" s="98" t="s">
        <v>734</v>
      </c>
      <c r="B5930" s="99" t="s">
        <v>735</v>
      </c>
      <c r="C5930" s="97" t="s">
        <v>170</v>
      </c>
      <c r="D5930" s="97" t="s">
        <v>174</v>
      </c>
      <c r="E5930" s="94"/>
      <c r="F5930" s="94"/>
      <c r="G5930" s="94">
        <v>100</v>
      </c>
      <c r="H5930" s="79"/>
    </row>
    <row r="5931" spans="1:8" outlineLevel="1">
      <c r="A5931" s="100">
        <v>2</v>
      </c>
      <c r="B5931" s="101" t="s">
        <v>440</v>
      </c>
      <c r="C5931" s="97"/>
      <c r="D5931" s="97"/>
      <c r="E5931" s="94"/>
      <c r="F5931" s="94"/>
      <c r="G5931" s="94"/>
      <c r="H5931" s="79"/>
    </row>
    <row r="5932" spans="1:8" ht="31.5" outlineLevel="1">
      <c r="A5932" s="98" t="s">
        <v>402</v>
      </c>
      <c r="B5932" s="99" t="s">
        <v>736</v>
      </c>
      <c r="C5932" s="97" t="s">
        <v>46</v>
      </c>
      <c r="D5932" s="97" t="s">
        <v>45</v>
      </c>
      <c r="E5932" s="94"/>
      <c r="F5932" s="94"/>
      <c r="G5932" s="94"/>
      <c r="H5932" s="79"/>
    </row>
    <row r="5933" spans="1:8" ht="63" outlineLevel="1">
      <c r="A5933" s="98" t="s">
        <v>403</v>
      </c>
      <c r="B5933" s="99" t="s">
        <v>641</v>
      </c>
      <c r="C5933" s="97" t="s">
        <v>46</v>
      </c>
      <c r="D5933" s="97" t="s">
        <v>47</v>
      </c>
      <c r="E5933" s="94"/>
      <c r="F5933" s="94"/>
      <c r="G5933" s="94"/>
      <c r="H5933" s="79"/>
    </row>
    <row r="5934" spans="1:8" ht="31.5" outlineLevel="1">
      <c r="A5934" s="98" t="s">
        <v>404</v>
      </c>
      <c r="B5934" s="99" t="s">
        <v>642</v>
      </c>
      <c r="C5934" s="97" t="s">
        <v>47</v>
      </c>
      <c r="D5934" s="97" t="s">
        <v>48</v>
      </c>
      <c r="E5934" s="94"/>
      <c r="F5934" s="94"/>
      <c r="G5934" s="94"/>
      <c r="H5934" s="79"/>
    </row>
    <row r="5935" spans="1:8" ht="47.25" outlineLevel="1">
      <c r="A5935" s="100">
        <v>3</v>
      </c>
      <c r="B5935" s="101" t="s">
        <v>313</v>
      </c>
      <c r="C5935" s="97"/>
      <c r="D5935" s="97"/>
      <c r="E5935" s="94"/>
      <c r="F5935" s="94"/>
      <c r="G5935" s="94"/>
      <c r="H5935" s="79"/>
    </row>
    <row r="5936" spans="1:8" ht="31.5" outlineLevel="1">
      <c r="A5936" s="98" t="s">
        <v>441</v>
      </c>
      <c r="B5936" s="99" t="s">
        <v>314</v>
      </c>
      <c r="C5936" s="97" t="s">
        <v>48</v>
      </c>
      <c r="D5936" s="97" t="s">
        <v>47</v>
      </c>
      <c r="E5936" s="94"/>
      <c r="F5936" s="94"/>
      <c r="G5936" s="94"/>
      <c r="H5936" s="79"/>
    </row>
    <row r="5937" spans="1:8" outlineLevel="1">
      <c r="A5937" s="98" t="s">
        <v>359</v>
      </c>
      <c r="B5937" s="99" t="s">
        <v>315</v>
      </c>
      <c r="C5937" s="97" t="s">
        <v>48</v>
      </c>
      <c r="D5937" s="97" t="s">
        <v>49</v>
      </c>
      <c r="E5937" s="94"/>
      <c r="F5937" s="94"/>
      <c r="G5937" s="94"/>
      <c r="H5937" s="79"/>
    </row>
    <row r="5938" spans="1:8" outlineLevel="1">
      <c r="A5938" s="98" t="s">
        <v>361</v>
      </c>
      <c r="B5938" s="99" t="s">
        <v>316</v>
      </c>
      <c r="C5938" s="97" t="s">
        <v>49</v>
      </c>
      <c r="D5938" s="97" t="s">
        <v>50</v>
      </c>
      <c r="E5938" s="94"/>
      <c r="F5938" s="94"/>
      <c r="G5938" s="94"/>
      <c r="H5938" s="79"/>
    </row>
    <row r="5939" spans="1:8" outlineLevel="1">
      <c r="A5939" s="98" t="s">
        <v>317</v>
      </c>
      <c r="B5939" s="99" t="s">
        <v>318</v>
      </c>
      <c r="C5939" s="97" t="s">
        <v>50</v>
      </c>
      <c r="D5939" s="97" t="s">
        <v>51</v>
      </c>
      <c r="E5939" s="94"/>
      <c r="F5939" s="94"/>
      <c r="G5939" s="94"/>
      <c r="H5939" s="79"/>
    </row>
    <row r="5940" spans="1:8" outlineLevel="1">
      <c r="A5940" s="98" t="s">
        <v>319</v>
      </c>
      <c r="B5940" s="99" t="s">
        <v>320</v>
      </c>
      <c r="C5940" s="97" t="s">
        <v>2090</v>
      </c>
      <c r="D5940" s="97" t="s">
        <v>52</v>
      </c>
      <c r="E5940" s="94"/>
      <c r="F5940" s="94"/>
      <c r="G5940" s="94"/>
      <c r="H5940" s="79"/>
    </row>
    <row r="5941" spans="1:8" outlineLevel="1">
      <c r="A5941" s="100">
        <v>4</v>
      </c>
      <c r="B5941" s="101" t="s">
        <v>623</v>
      </c>
      <c r="C5941" s="97"/>
      <c r="D5941" s="97"/>
      <c r="E5941" s="94"/>
      <c r="F5941" s="94"/>
      <c r="G5941" s="94"/>
      <c r="H5941" s="79"/>
    </row>
    <row r="5942" spans="1:8" ht="31.5" outlineLevel="1">
      <c r="A5942" s="97" t="s">
        <v>406</v>
      </c>
      <c r="B5942" s="236" t="s">
        <v>321</v>
      </c>
      <c r="C5942" s="97" t="s">
        <v>52</v>
      </c>
      <c r="D5942" s="97" t="s">
        <v>52</v>
      </c>
      <c r="E5942" s="94"/>
      <c r="F5942" s="94"/>
      <c r="G5942" s="94"/>
      <c r="H5942" s="79"/>
    </row>
    <row r="5943" spans="1:8" ht="63" outlineLevel="1">
      <c r="A5943" s="97" t="s">
        <v>407</v>
      </c>
      <c r="B5943" s="236" t="s">
        <v>621</v>
      </c>
      <c r="C5943" s="97" t="s">
        <v>52</v>
      </c>
      <c r="D5943" s="97" t="s">
        <v>53</v>
      </c>
      <c r="E5943" s="94"/>
      <c r="F5943" s="94"/>
      <c r="G5943" s="94"/>
      <c r="H5943" s="79"/>
    </row>
    <row r="5944" spans="1:8" ht="31.5" outlineLevel="1">
      <c r="A5944" s="97" t="s">
        <v>408</v>
      </c>
      <c r="B5944" s="236" t="s">
        <v>764</v>
      </c>
      <c r="C5944" s="97" t="s">
        <v>52</v>
      </c>
      <c r="D5944" s="97" t="s">
        <v>53</v>
      </c>
      <c r="E5944" s="94"/>
      <c r="F5944" s="94"/>
      <c r="G5944" s="94"/>
      <c r="H5944" s="79"/>
    </row>
    <row r="5945" spans="1:8" ht="31.5" outlineLevel="1">
      <c r="A5945" s="97" t="s">
        <v>222</v>
      </c>
      <c r="B5945" s="236" t="s">
        <v>765</v>
      </c>
      <c r="C5945" s="97" t="s">
        <v>53</v>
      </c>
      <c r="D5945" s="97" t="s">
        <v>54</v>
      </c>
      <c r="E5945" s="94"/>
      <c r="F5945" s="94"/>
      <c r="G5945" s="94"/>
      <c r="H5945" s="79"/>
    </row>
    <row r="5946" spans="1:8" outlineLevel="1">
      <c r="G5946" s="154" t="s">
        <v>2025</v>
      </c>
      <c r="H5946" s="154" t="s">
        <v>378</v>
      </c>
    </row>
    <row r="5947" spans="1:8" outlineLevel="1">
      <c r="H5947" s="154" t="s">
        <v>709</v>
      </c>
    </row>
    <row r="5948" spans="1:8" outlineLevel="1">
      <c r="H5948" s="154" t="s">
        <v>266</v>
      </c>
    </row>
    <row r="5949" spans="1:8" outlineLevel="1">
      <c r="H5949" s="154"/>
    </row>
    <row r="5950" spans="1:8" outlineLevel="1">
      <c r="A5950" s="742" t="s">
        <v>628</v>
      </c>
      <c r="B5950" s="742"/>
      <c r="C5950" s="742"/>
      <c r="D5950" s="742"/>
      <c r="E5950" s="742"/>
      <c r="F5950" s="742"/>
      <c r="G5950" s="742"/>
      <c r="H5950" s="742"/>
    </row>
    <row r="5951" spans="1:8" outlineLevel="1">
      <c r="A5951" s="742" t="s">
        <v>455</v>
      </c>
      <c r="B5951" s="742"/>
      <c r="C5951" s="742"/>
      <c r="D5951" s="742"/>
      <c r="E5951" s="742"/>
      <c r="F5951" s="742"/>
      <c r="G5951" s="742"/>
      <c r="H5951" s="742"/>
    </row>
    <row r="5952" spans="1:8" outlineLevel="1">
      <c r="H5952" s="154" t="s">
        <v>322</v>
      </c>
    </row>
    <row r="5953" spans="1:8" outlineLevel="1">
      <c r="H5953" s="154" t="s">
        <v>323</v>
      </c>
    </row>
    <row r="5954" spans="1:8" outlineLevel="1">
      <c r="H5954" s="154" t="s">
        <v>324</v>
      </c>
    </row>
    <row r="5955" spans="1:8" outlineLevel="1">
      <c r="H5955" s="230" t="s">
        <v>325</v>
      </c>
    </row>
    <row r="5956" spans="1:8" outlineLevel="1">
      <c r="H5956" s="154" t="s">
        <v>2331</v>
      </c>
    </row>
    <row r="5957" spans="1:8" outlineLevel="1">
      <c r="H5957" s="154" t="s">
        <v>261</v>
      </c>
    </row>
    <row r="5958" spans="1:8" outlineLevel="1">
      <c r="A5958" s="748" t="s">
        <v>2076</v>
      </c>
      <c r="B5958" s="749"/>
      <c r="C5958" s="749"/>
      <c r="D5958" s="749"/>
      <c r="E5958" s="749"/>
      <c r="F5958" s="749"/>
      <c r="G5958" s="749"/>
      <c r="H5958" s="749"/>
    </row>
    <row r="5959" spans="1:8" outlineLevel="1">
      <c r="A5959" s="745"/>
      <c r="B5959" s="745"/>
      <c r="C5959" s="745"/>
      <c r="D5959" s="745"/>
      <c r="E5959" s="745"/>
      <c r="F5959" s="745"/>
      <c r="G5959" s="745"/>
      <c r="H5959" s="745"/>
    </row>
    <row r="5960" spans="1:8" outlineLevel="1">
      <c r="A5960" s="746" t="s">
        <v>2332</v>
      </c>
      <c r="B5960" s="746"/>
      <c r="C5960" s="746"/>
      <c r="D5960" s="746"/>
      <c r="E5960" s="746"/>
      <c r="F5960" s="746"/>
      <c r="G5960" s="746"/>
      <c r="H5960" s="746"/>
    </row>
    <row r="5961" spans="1:8" ht="16.5" outlineLevel="1" thickBot="1">
      <c r="A5961" s="87"/>
      <c r="B5961" s="666"/>
      <c r="C5961" s="231"/>
      <c r="D5961" s="231"/>
      <c r="E5961" s="231"/>
      <c r="F5961" s="231"/>
      <c r="G5961" s="231"/>
      <c r="H5961" s="231"/>
    </row>
    <row r="5962" spans="1:8" outlineLevel="1">
      <c r="A5962" s="750" t="s">
        <v>397</v>
      </c>
      <c r="B5962" s="753" t="s">
        <v>649</v>
      </c>
      <c r="C5962" s="756" t="s">
        <v>719</v>
      </c>
      <c r="D5962" s="756"/>
      <c r="E5962" s="756"/>
      <c r="F5962" s="756"/>
      <c r="G5962" s="757" t="s">
        <v>629</v>
      </c>
      <c r="H5962" s="759" t="s">
        <v>630</v>
      </c>
    </row>
    <row r="5963" spans="1:8" outlineLevel="1">
      <c r="A5963" s="751"/>
      <c r="B5963" s="754"/>
      <c r="C5963" s="704"/>
      <c r="D5963" s="704"/>
      <c r="E5963" s="704"/>
      <c r="F5963" s="704"/>
      <c r="G5963" s="703"/>
      <c r="H5963" s="760"/>
    </row>
    <row r="5964" spans="1:8" ht="32.25" outlineLevel="1" thickBot="1">
      <c r="A5964" s="752"/>
      <c r="B5964" s="755"/>
      <c r="C5964" s="88" t="s">
        <v>631</v>
      </c>
      <c r="D5964" s="88" t="s">
        <v>632</v>
      </c>
      <c r="E5964" s="88" t="s">
        <v>631</v>
      </c>
      <c r="F5964" s="88" t="s">
        <v>632</v>
      </c>
      <c r="G5964" s="758"/>
      <c r="H5964" s="761"/>
    </row>
    <row r="5965" spans="1:8" outlineLevel="1">
      <c r="A5965" s="89">
        <v>1</v>
      </c>
      <c r="B5965" s="604">
        <v>2</v>
      </c>
      <c r="C5965" s="90">
        <v>3</v>
      </c>
      <c r="D5965" s="90">
        <v>4</v>
      </c>
      <c r="E5965" s="90"/>
      <c r="F5965" s="90"/>
      <c r="G5965" s="91">
        <v>5</v>
      </c>
      <c r="H5965" s="604">
        <v>6</v>
      </c>
    </row>
    <row r="5966" spans="1:8" outlineLevel="1">
      <c r="A5966" s="89">
        <v>1</v>
      </c>
      <c r="B5966" s="92" t="s">
        <v>598</v>
      </c>
      <c r="C5966" s="90"/>
      <c r="D5966" s="90"/>
      <c r="E5966" s="94"/>
      <c r="F5966" s="94"/>
      <c r="G5966" s="95"/>
      <c r="H5966" s="663"/>
    </row>
    <row r="5967" spans="1:8" outlineLevel="1">
      <c r="A5967" s="96" t="s">
        <v>399</v>
      </c>
      <c r="B5967" s="237" t="s">
        <v>599</v>
      </c>
      <c r="C5967" s="97" t="s">
        <v>7</v>
      </c>
      <c r="D5967" s="97" t="s">
        <v>167</v>
      </c>
      <c r="E5967" s="94"/>
      <c r="F5967" s="94"/>
      <c r="G5967" s="94">
        <v>100</v>
      </c>
      <c r="H5967" s="79"/>
    </row>
    <row r="5968" spans="1:8" outlineLevel="1">
      <c r="A5968" s="97" t="s">
        <v>400</v>
      </c>
      <c r="B5968" s="236" t="s">
        <v>329</v>
      </c>
      <c r="C5968" s="97" t="s">
        <v>168</v>
      </c>
      <c r="D5968" s="97" t="s">
        <v>169</v>
      </c>
      <c r="E5968" s="94"/>
      <c r="F5968" s="94"/>
      <c r="G5968" s="94">
        <v>100</v>
      </c>
      <c r="H5968" s="79"/>
    </row>
    <row r="5969" spans="1:8" ht="31.5" outlineLevel="1">
      <c r="A5969" s="97" t="s">
        <v>411</v>
      </c>
      <c r="B5969" s="236" t="s">
        <v>730</v>
      </c>
      <c r="C5969" s="97" t="s">
        <v>170</v>
      </c>
      <c r="D5969" s="97" t="s">
        <v>171</v>
      </c>
      <c r="E5969" s="94"/>
      <c r="F5969" s="94"/>
      <c r="G5969" s="94">
        <v>100</v>
      </c>
      <c r="H5969" s="79"/>
    </row>
    <row r="5970" spans="1:8" ht="63" outlineLevel="1">
      <c r="A5970" s="98" t="s">
        <v>422</v>
      </c>
      <c r="B5970" s="99" t="s">
        <v>731</v>
      </c>
      <c r="C5970" s="97" t="s">
        <v>172</v>
      </c>
      <c r="D5970" s="97" t="s">
        <v>173</v>
      </c>
      <c r="E5970" s="94"/>
      <c r="F5970" s="94"/>
      <c r="G5970" s="94">
        <v>100</v>
      </c>
      <c r="H5970" s="79"/>
    </row>
    <row r="5971" spans="1:8" ht="31.5" outlineLevel="1">
      <c r="A5971" s="98" t="s">
        <v>732</v>
      </c>
      <c r="B5971" s="99" t="s">
        <v>733</v>
      </c>
      <c r="C5971" s="97" t="s">
        <v>174</v>
      </c>
      <c r="D5971" s="97" t="s">
        <v>175</v>
      </c>
      <c r="E5971" s="94"/>
      <c r="F5971" s="94"/>
      <c r="G5971" s="94">
        <v>100</v>
      </c>
      <c r="H5971" s="79"/>
    </row>
    <row r="5972" spans="1:8" outlineLevel="1">
      <c r="A5972" s="98" t="s">
        <v>734</v>
      </c>
      <c r="B5972" s="99" t="s">
        <v>735</v>
      </c>
      <c r="C5972" s="97" t="s">
        <v>170</v>
      </c>
      <c r="D5972" s="97" t="s">
        <v>174</v>
      </c>
      <c r="E5972" s="94"/>
      <c r="F5972" s="94"/>
      <c r="G5972" s="94">
        <v>100</v>
      </c>
      <c r="H5972" s="79"/>
    </row>
    <row r="5973" spans="1:8" outlineLevel="1">
      <c r="A5973" s="100">
        <v>2</v>
      </c>
      <c r="B5973" s="101" t="s">
        <v>440</v>
      </c>
      <c r="C5973" s="97"/>
      <c r="D5973" s="97"/>
      <c r="E5973" s="94"/>
      <c r="F5973" s="94"/>
      <c r="G5973" s="94"/>
      <c r="H5973" s="79"/>
    </row>
    <row r="5974" spans="1:8" ht="31.5" outlineLevel="1">
      <c r="A5974" s="98" t="s">
        <v>402</v>
      </c>
      <c r="B5974" s="99" t="s">
        <v>736</v>
      </c>
      <c r="C5974" s="97" t="s">
        <v>683</v>
      </c>
      <c r="D5974" s="97" t="s">
        <v>684</v>
      </c>
      <c r="E5974" s="94"/>
      <c r="F5974" s="94"/>
      <c r="G5974" s="94">
        <v>100</v>
      </c>
      <c r="H5974" s="79"/>
    </row>
    <row r="5975" spans="1:8" ht="63" outlineLevel="1">
      <c r="A5975" s="98" t="s">
        <v>403</v>
      </c>
      <c r="B5975" s="99" t="s">
        <v>641</v>
      </c>
      <c r="C5975" s="97" t="s">
        <v>683</v>
      </c>
      <c r="D5975" s="97" t="s">
        <v>685</v>
      </c>
      <c r="E5975" s="94"/>
      <c r="F5975" s="94"/>
      <c r="G5975" s="94">
        <v>100</v>
      </c>
      <c r="H5975" s="79"/>
    </row>
    <row r="5976" spans="1:8" ht="31.5" outlineLevel="1">
      <c r="A5976" s="98" t="s">
        <v>404</v>
      </c>
      <c r="B5976" s="99" t="s">
        <v>642</v>
      </c>
      <c r="C5976" s="97" t="s">
        <v>685</v>
      </c>
      <c r="D5976" s="97" t="s">
        <v>686</v>
      </c>
      <c r="E5976" s="94"/>
      <c r="F5976" s="94"/>
      <c r="G5976" s="94">
        <v>100</v>
      </c>
      <c r="H5976" s="79"/>
    </row>
    <row r="5977" spans="1:8" ht="47.25" outlineLevel="1">
      <c r="A5977" s="100">
        <v>3</v>
      </c>
      <c r="B5977" s="101" t="s">
        <v>313</v>
      </c>
      <c r="C5977" s="97"/>
      <c r="D5977" s="97"/>
      <c r="E5977" s="94"/>
      <c r="F5977" s="94"/>
      <c r="G5977" s="94"/>
      <c r="H5977" s="79"/>
    </row>
    <row r="5978" spans="1:8" ht="31.5" outlineLevel="1">
      <c r="A5978" s="98" t="s">
        <v>441</v>
      </c>
      <c r="B5978" s="99" t="s">
        <v>314</v>
      </c>
      <c r="C5978" s="97" t="s">
        <v>686</v>
      </c>
      <c r="D5978" s="97" t="s">
        <v>685</v>
      </c>
      <c r="E5978" s="94"/>
      <c r="F5978" s="94"/>
      <c r="G5978" s="94">
        <v>100</v>
      </c>
      <c r="H5978" s="79"/>
    </row>
    <row r="5979" spans="1:8" outlineLevel="1">
      <c r="A5979" s="98" t="s">
        <v>359</v>
      </c>
      <c r="B5979" s="99" t="s">
        <v>315</v>
      </c>
      <c r="C5979" s="97" t="s">
        <v>686</v>
      </c>
      <c r="D5979" s="97" t="s">
        <v>687</v>
      </c>
      <c r="E5979" s="94"/>
      <c r="F5979" s="94"/>
      <c r="G5979" s="94">
        <v>100</v>
      </c>
      <c r="H5979" s="79"/>
    </row>
    <row r="5980" spans="1:8" outlineLevel="1">
      <c r="A5980" s="98" t="s">
        <v>361</v>
      </c>
      <c r="B5980" s="99" t="s">
        <v>316</v>
      </c>
      <c r="C5980" s="97" t="s">
        <v>687</v>
      </c>
      <c r="D5980" s="97" t="s">
        <v>688</v>
      </c>
      <c r="E5980" s="94"/>
      <c r="F5980" s="94"/>
      <c r="G5980" s="94">
        <v>100</v>
      </c>
      <c r="H5980" s="79"/>
    </row>
    <row r="5981" spans="1:8" outlineLevel="1">
      <c r="A5981" s="98" t="s">
        <v>317</v>
      </c>
      <c r="B5981" s="99" t="s">
        <v>318</v>
      </c>
      <c r="C5981" s="97" t="s">
        <v>688</v>
      </c>
      <c r="D5981" s="97" t="s">
        <v>689</v>
      </c>
      <c r="E5981" s="94"/>
      <c r="F5981" s="94"/>
      <c r="G5981" s="94">
        <v>100</v>
      </c>
      <c r="H5981" s="79"/>
    </row>
    <row r="5982" spans="1:8" outlineLevel="1">
      <c r="A5982" s="98" t="s">
        <v>319</v>
      </c>
      <c r="B5982" s="99" t="s">
        <v>320</v>
      </c>
      <c r="C5982" s="97" t="s">
        <v>2067</v>
      </c>
      <c r="D5982" s="97" t="s">
        <v>690</v>
      </c>
      <c r="E5982" s="94"/>
      <c r="F5982" s="94"/>
      <c r="G5982" s="94">
        <v>100</v>
      </c>
      <c r="H5982" s="79"/>
    </row>
    <row r="5983" spans="1:8" outlineLevel="1">
      <c r="A5983" s="100">
        <v>4</v>
      </c>
      <c r="B5983" s="101" t="s">
        <v>623</v>
      </c>
      <c r="C5983" s="97"/>
      <c r="D5983" s="97"/>
      <c r="E5983" s="94"/>
      <c r="F5983" s="94"/>
      <c r="G5983" s="94"/>
      <c r="H5983" s="79"/>
    </row>
    <row r="5984" spans="1:8" ht="31.5" outlineLevel="1">
      <c r="A5984" s="97" t="s">
        <v>406</v>
      </c>
      <c r="B5984" s="236" t="s">
        <v>321</v>
      </c>
      <c r="C5984" s="97" t="s">
        <v>690</v>
      </c>
      <c r="D5984" s="97" t="s">
        <v>690</v>
      </c>
      <c r="E5984" s="94"/>
      <c r="F5984" s="94"/>
      <c r="G5984" s="94">
        <v>100</v>
      </c>
      <c r="H5984" s="79"/>
    </row>
    <row r="5985" spans="1:8" ht="63" outlineLevel="1">
      <c r="A5985" s="97" t="s">
        <v>407</v>
      </c>
      <c r="B5985" s="236" t="s">
        <v>621</v>
      </c>
      <c r="C5985" s="97" t="s">
        <v>690</v>
      </c>
      <c r="D5985" s="97" t="s">
        <v>691</v>
      </c>
      <c r="E5985" s="94"/>
      <c r="F5985" s="94"/>
      <c r="G5985" s="94">
        <v>100</v>
      </c>
      <c r="H5985" s="79"/>
    </row>
    <row r="5986" spans="1:8" ht="31.5" outlineLevel="1">
      <c r="A5986" s="97" t="s">
        <v>408</v>
      </c>
      <c r="B5986" s="236" t="s">
        <v>764</v>
      </c>
      <c r="C5986" s="97" t="s">
        <v>690</v>
      </c>
      <c r="D5986" s="97" t="s">
        <v>691</v>
      </c>
      <c r="E5986" s="94"/>
      <c r="F5986" s="94"/>
      <c r="G5986" s="94">
        <v>100</v>
      </c>
      <c r="H5986" s="79"/>
    </row>
    <row r="5987" spans="1:8" ht="31.5" outlineLevel="1">
      <c r="A5987" s="97" t="s">
        <v>222</v>
      </c>
      <c r="B5987" s="236" t="s">
        <v>765</v>
      </c>
      <c r="C5987" s="97" t="s">
        <v>691</v>
      </c>
      <c r="D5987" s="97" t="s">
        <v>692</v>
      </c>
      <c r="E5987" s="94"/>
      <c r="F5987" s="94"/>
      <c r="G5987" s="94">
        <v>100</v>
      </c>
      <c r="H5987" s="79"/>
    </row>
    <row r="5988" spans="1:8" outlineLevel="1">
      <c r="G5988" s="154" t="s">
        <v>1055</v>
      </c>
      <c r="H5988" s="154" t="s">
        <v>378</v>
      </c>
    </row>
    <row r="5989" spans="1:8" outlineLevel="1">
      <c r="H5989" s="154" t="s">
        <v>709</v>
      </c>
    </row>
    <row r="5990" spans="1:8" outlineLevel="1">
      <c r="H5990" s="154" t="s">
        <v>266</v>
      </c>
    </row>
    <row r="5991" spans="1:8" outlineLevel="1">
      <c r="H5991" s="154"/>
    </row>
    <row r="5992" spans="1:8" ht="15.75" customHeight="1" outlineLevel="1">
      <c r="A5992" s="742" t="s">
        <v>628</v>
      </c>
      <c r="B5992" s="742"/>
      <c r="C5992" s="742"/>
      <c r="D5992" s="742"/>
      <c r="E5992" s="742"/>
      <c r="F5992" s="742"/>
      <c r="G5992" s="742"/>
      <c r="H5992" s="742"/>
    </row>
    <row r="5993" spans="1:8" ht="15.75" customHeight="1" outlineLevel="1">
      <c r="A5993" s="742" t="s">
        <v>455</v>
      </c>
      <c r="B5993" s="742"/>
      <c r="C5993" s="742"/>
      <c r="D5993" s="742"/>
      <c r="E5993" s="742"/>
      <c r="F5993" s="742"/>
      <c r="G5993" s="742"/>
      <c r="H5993" s="742"/>
    </row>
    <row r="5994" spans="1:8" outlineLevel="1">
      <c r="H5994" s="154" t="s">
        <v>322</v>
      </c>
    </row>
    <row r="5995" spans="1:8" outlineLevel="1">
      <c r="H5995" s="154" t="s">
        <v>323</v>
      </c>
    </row>
    <row r="5996" spans="1:8" outlineLevel="1">
      <c r="H5996" s="154" t="s">
        <v>324</v>
      </c>
    </row>
    <row r="5997" spans="1:8" outlineLevel="1">
      <c r="H5997" s="230" t="s">
        <v>325</v>
      </c>
    </row>
    <row r="5998" spans="1:8" outlineLevel="1">
      <c r="H5998" s="154" t="s">
        <v>2331</v>
      </c>
    </row>
    <row r="5999" spans="1:8" outlineLevel="1">
      <c r="H5999" s="154" t="s">
        <v>261</v>
      </c>
    </row>
    <row r="6000" spans="1:8" ht="42" customHeight="1" outlineLevel="1">
      <c r="A6000" s="743" t="s">
        <v>780</v>
      </c>
      <c r="B6000" s="744"/>
      <c r="C6000" s="744"/>
      <c r="D6000" s="744"/>
      <c r="E6000" s="744"/>
      <c r="F6000" s="744"/>
      <c r="G6000" s="744"/>
      <c r="H6000" s="744"/>
    </row>
    <row r="6001" spans="1:8" outlineLevel="1">
      <c r="A6001" s="745"/>
      <c r="B6001" s="745"/>
      <c r="C6001" s="745"/>
      <c r="D6001" s="745"/>
      <c r="E6001" s="745"/>
      <c r="F6001" s="745"/>
      <c r="G6001" s="745"/>
      <c r="H6001" s="745"/>
    </row>
    <row r="6002" spans="1:8" outlineLevel="1">
      <c r="A6002" s="746" t="s">
        <v>2332</v>
      </c>
      <c r="B6002" s="746"/>
      <c r="C6002" s="746"/>
      <c r="D6002" s="746"/>
      <c r="E6002" s="746"/>
      <c r="F6002" s="746"/>
      <c r="G6002" s="746"/>
      <c r="H6002" s="746"/>
    </row>
    <row r="6003" spans="1:8" outlineLevel="1">
      <c r="A6003" s="87"/>
      <c r="B6003" s="666"/>
      <c r="C6003" s="231"/>
      <c r="D6003" s="231"/>
      <c r="E6003" s="231"/>
      <c r="F6003" s="231"/>
      <c r="G6003" s="231"/>
      <c r="H6003" s="231"/>
    </row>
    <row r="6004" spans="1:8" ht="15.75" customHeight="1" outlineLevel="1">
      <c r="A6004" s="747" t="s">
        <v>397</v>
      </c>
      <c r="B6004" s="704" t="s">
        <v>649</v>
      </c>
      <c r="C6004" s="704" t="s">
        <v>719</v>
      </c>
      <c r="D6004" s="704"/>
      <c r="E6004" s="704"/>
      <c r="F6004" s="704"/>
      <c r="G6004" s="703" t="s">
        <v>629</v>
      </c>
      <c r="H6004" s="704" t="s">
        <v>630</v>
      </c>
    </row>
    <row r="6005" spans="1:8" outlineLevel="1">
      <c r="A6005" s="747"/>
      <c r="B6005" s="704"/>
      <c r="C6005" s="704"/>
      <c r="D6005" s="704"/>
      <c r="E6005" s="704"/>
      <c r="F6005" s="704"/>
      <c r="G6005" s="703"/>
      <c r="H6005" s="704"/>
    </row>
    <row r="6006" spans="1:8" ht="31.5" outlineLevel="1">
      <c r="A6006" s="747"/>
      <c r="B6006" s="704"/>
      <c r="C6006" s="232" t="s">
        <v>631</v>
      </c>
      <c r="D6006" s="232" t="s">
        <v>632</v>
      </c>
      <c r="E6006" s="232" t="s">
        <v>631</v>
      </c>
      <c r="F6006" s="232" t="s">
        <v>632</v>
      </c>
      <c r="G6006" s="703"/>
      <c r="H6006" s="704"/>
    </row>
    <row r="6007" spans="1:8" outlineLevel="1">
      <c r="A6007" s="667">
        <v>1</v>
      </c>
      <c r="B6007" s="662">
        <v>2</v>
      </c>
      <c r="C6007" s="232">
        <v>3</v>
      </c>
      <c r="D6007" s="232">
        <v>4</v>
      </c>
      <c r="E6007" s="232"/>
      <c r="F6007" s="232"/>
      <c r="G6007" s="661">
        <v>5</v>
      </c>
      <c r="H6007" s="662">
        <v>6</v>
      </c>
    </row>
    <row r="6008" spans="1:8" outlineLevel="1">
      <c r="A6008" s="667">
        <v>1</v>
      </c>
      <c r="B6008" s="233" t="s">
        <v>598</v>
      </c>
      <c r="C6008" s="234"/>
      <c r="D6008" s="234"/>
      <c r="E6008" s="94"/>
      <c r="F6008" s="94"/>
      <c r="G6008" s="95"/>
      <c r="H6008" s="663"/>
    </row>
    <row r="6009" spans="1:8" outlineLevel="1">
      <c r="A6009" s="97" t="s">
        <v>399</v>
      </c>
      <c r="B6009" s="235" t="s">
        <v>599</v>
      </c>
      <c r="C6009" s="97" t="s">
        <v>388</v>
      </c>
      <c r="D6009" s="97" t="s">
        <v>0</v>
      </c>
      <c r="E6009" s="94"/>
      <c r="F6009" s="94"/>
      <c r="G6009" s="94">
        <v>100</v>
      </c>
      <c r="H6009" s="79"/>
    </row>
    <row r="6010" spans="1:8" outlineLevel="1">
      <c r="A6010" s="97" t="s">
        <v>400</v>
      </c>
      <c r="B6010" s="236" t="s">
        <v>329</v>
      </c>
      <c r="C6010" s="97" t="s">
        <v>1</v>
      </c>
      <c r="D6010" s="97" t="s">
        <v>2</v>
      </c>
      <c r="E6010" s="94"/>
      <c r="F6010" s="94"/>
      <c r="G6010" s="94">
        <v>100</v>
      </c>
      <c r="H6010" s="79"/>
    </row>
    <row r="6011" spans="1:8" ht="31.5" outlineLevel="1">
      <c r="A6011" s="97" t="s">
        <v>411</v>
      </c>
      <c r="B6011" s="236" t="s">
        <v>730</v>
      </c>
      <c r="C6011" s="97"/>
      <c r="D6011" s="97"/>
      <c r="E6011" s="94"/>
      <c r="F6011" s="94"/>
      <c r="G6011" s="94"/>
      <c r="H6011" s="79"/>
    </row>
    <row r="6012" spans="1:8" ht="63" outlineLevel="1">
      <c r="A6012" s="98" t="s">
        <v>422</v>
      </c>
      <c r="B6012" s="99" t="s">
        <v>731</v>
      </c>
      <c r="C6012" s="97"/>
      <c r="D6012" s="97"/>
      <c r="E6012" s="94"/>
      <c r="F6012" s="94"/>
      <c r="G6012" s="94"/>
      <c r="H6012" s="79"/>
    </row>
    <row r="6013" spans="1:8" ht="31.5" outlineLevel="1">
      <c r="A6013" s="98" t="s">
        <v>732</v>
      </c>
      <c r="B6013" s="99" t="s">
        <v>733</v>
      </c>
      <c r="C6013" s="97" t="s">
        <v>7</v>
      </c>
      <c r="D6013" s="97" t="s">
        <v>6</v>
      </c>
      <c r="E6013" s="94"/>
      <c r="F6013" s="94"/>
      <c r="G6013" s="94">
        <v>100</v>
      </c>
      <c r="H6013" s="79"/>
    </row>
    <row r="6014" spans="1:8" outlineLevel="1">
      <c r="A6014" s="98" t="s">
        <v>734</v>
      </c>
      <c r="B6014" s="99" t="s">
        <v>735</v>
      </c>
      <c r="C6014" s="97" t="s">
        <v>3</v>
      </c>
      <c r="D6014" s="97" t="s">
        <v>7</v>
      </c>
      <c r="E6014" s="94"/>
      <c r="F6014" s="94"/>
      <c r="G6014" s="94">
        <v>100</v>
      </c>
      <c r="H6014" s="79"/>
    </row>
    <row r="6015" spans="1:8" outlineLevel="1">
      <c r="A6015" s="100">
        <v>2</v>
      </c>
      <c r="B6015" s="101" t="s">
        <v>440</v>
      </c>
      <c r="C6015" s="97"/>
      <c r="D6015" s="97"/>
      <c r="E6015" s="94"/>
      <c r="F6015" s="94"/>
      <c r="G6015" s="94"/>
      <c r="H6015" s="79"/>
    </row>
    <row r="6016" spans="1:8" ht="31.5" outlineLevel="1">
      <c r="A6016" s="98" t="s">
        <v>402</v>
      </c>
      <c r="B6016" s="99" t="s">
        <v>736</v>
      </c>
      <c r="C6016" s="97" t="s">
        <v>388</v>
      </c>
      <c r="D6016" s="97" t="s">
        <v>6</v>
      </c>
      <c r="E6016" s="94"/>
      <c r="F6016" s="94"/>
      <c r="G6016" s="94">
        <v>100</v>
      </c>
      <c r="H6016" s="79"/>
    </row>
    <row r="6017" spans="1:8" ht="63" outlineLevel="1">
      <c r="A6017" s="98" t="s">
        <v>403</v>
      </c>
      <c r="B6017" s="99" t="s">
        <v>641</v>
      </c>
      <c r="C6017" s="97"/>
      <c r="D6017" s="97"/>
      <c r="E6017" s="94"/>
      <c r="F6017" s="94"/>
      <c r="G6017" s="94"/>
      <c r="H6017" s="79"/>
    </row>
    <row r="6018" spans="1:8" ht="31.5" outlineLevel="1">
      <c r="A6018" s="98" t="s">
        <v>404</v>
      </c>
      <c r="B6018" s="99" t="s">
        <v>642</v>
      </c>
      <c r="C6018" s="97"/>
      <c r="D6018" s="97"/>
      <c r="E6018" s="94"/>
      <c r="F6018" s="94"/>
      <c r="G6018" s="94"/>
      <c r="H6018" s="79"/>
    </row>
    <row r="6019" spans="1:8" ht="47.25" outlineLevel="1">
      <c r="A6019" s="100">
        <v>3</v>
      </c>
      <c r="B6019" s="101" t="s">
        <v>313</v>
      </c>
      <c r="C6019" s="97"/>
      <c r="D6019" s="97"/>
      <c r="E6019" s="94"/>
      <c r="F6019" s="94"/>
      <c r="G6019" s="94"/>
      <c r="H6019" s="79"/>
    </row>
    <row r="6020" spans="1:8" ht="31.5" outlineLevel="1">
      <c r="A6020" s="98" t="s">
        <v>441</v>
      </c>
      <c r="B6020" s="99" t="s">
        <v>314</v>
      </c>
      <c r="C6020" s="97" t="s">
        <v>9</v>
      </c>
      <c r="D6020" s="97" t="s">
        <v>8</v>
      </c>
      <c r="E6020" s="94"/>
      <c r="F6020" s="94"/>
      <c r="G6020" s="94">
        <v>100</v>
      </c>
      <c r="H6020" s="79"/>
    </row>
    <row r="6021" spans="1:8" outlineLevel="1">
      <c r="A6021" s="98" t="s">
        <v>359</v>
      </c>
      <c r="B6021" s="99" t="s">
        <v>315</v>
      </c>
      <c r="C6021" s="97" t="s">
        <v>9</v>
      </c>
      <c r="D6021" s="97" t="s">
        <v>10</v>
      </c>
      <c r="E6021" s="94"/>
      <c r="F6021" s="94"/>
      <c r="G6021" s="94">
        <v>100</v>
      </c>
      <c r="H6021" s="79"/>
    </row>
    <row r="6022" spans="1:8" outlineLevel="1">
      <c r="A6022" s="98" t="s">
        <v>361</v>
      </c>
      <c r="B6022" s="99" t="s">
        <v>316</v>
      </c>
      <c r="C6022" s="97" t="s">
        <v>10</v>
      </c>
      <c r="D6022" s="97" t="s">
        <v>11</v>
      </c>
      <c r="E6022" s="94"/>
      <c r="F6022" s="94"/>
      <c r="G6022" s="94">
        <v>100</v>
      </c>
      <c r="H6022" s="79"/>
    </row>
    <row r="6023" spans="1:8" outlineLevel="1">
      <c r="A6023" s="98" t="s">
        <v>317</v>
      </c>
      <c r="B6023" s="99" t="s">
        <v>318</v>
      </c>
      <c r="C6023" s="97" t="s">
        <v>11</v>
      </c>
      <c r="D6023" s="97" t="s">
        <v>12</v>
      </c>
      <c r="E6023" s="94"/>
      <c r="F6023" s="94"/>
      <c r="G6023" s="94">
        <v>100</v>
      </c>
      <c r="H6023" s="79"/>
    </row>
    <row r="6024" spans="1:8" outlineLevel="1">
      <c r="A6024" s="98" t="s">
        <v>319</v>
      </c>
      <c r="B6024" s="99" t="s">
        <v>320</v>
      </c>
      <c r="C6024" s="97" t="s">
        <v>12</v>
      </c>
      <c r="D6024" s="97" t="s">
        <v>13</v>
      </c>
      <c r="E6024" s="94"/>
      <c r="F6024" s="94"/>
      <c r="G6024" s="94">
        <v>100</v>
      </c>
      <c r="H6024" s="79"/>
    </row>
    <row r="6025" spans="1:8" outlineLevel="1">
      <c r="A6025" s="100">
        <v>4</v>
      </c>
      <c r="B6025" s="101" t="s">
        <v>623</v>
      </c>
      <c r="C6025" s="97"/>
      <c r="D6025" s="97"/>
      <c r="E6025" s="94"/>
      <c r="F6025" s="94"/>
      <c r="G6025" s="94"/>
      <c r="H6025" s="79"/>
    </row>
    <row r="6026" spans="1:8" ht="31.5" outlineLevel="1">
      <c r="A6026" s="97" t="s">
        <v>406</v>
      </c>
      <c r="B6026" s="236" t="s">
        <v>321</v>
      </c>
      <c r="C6026" s="97" t="s">
        <v>13</v>
      </c>
      <c r="D6026" s="97" t="s">
        <v>13</v>
      </c>
      <c r="E6026" s="94"/>
      <c r="F6026" s="94"/>
      <c r="G6026" s="94">
        <v>100</v>
      </c>
      <c r="H6026" s="79"/>
    </row>
    <row r="6027" spans="1:8" ht="63" outlineLevel="1">
      <c r="A6027" s="97" t="s">
        <v>407</v>
      </c>
      <c r="B6027" s="236" t="s">
        <v>621</v>
      </c>
      <c r="C6027" s="97" t="s">
        <v>13</v>
      </c>
      <c r="D6027" s="97" t="s">
        <v>14</v>
      </c>
      <c r="E6027" s="94"/>
      <c r="F6027" s="94"/>
      <c r="G6027" s="94">
        <v>100</v>
      </c>
      <c r="H6027" s="79"/>
    </row>
    <row r="6028" spans="1:8" ht="31.5" outlineLevel="1">
      <c r="A6028" s="97" t="s">
        <v>408</v>
      </c>
      <c r="B6028" s="236" t="s">
        <v>764</v>
      </c>
      <c r="C6028" s="97" t="s">
        <v>13</v>
      </c>
      <c r="D6028" s="97" t="s">
        <v>14</v>
      </c>
      <c r="E6028" s="94"/>
      <c r="F6028" s="94"/>
      <c r="G6028" s="94">
        <v>100</v>
      </c>
      <c r="H6028" s="79"/>
    </row>
    <row r="6029" spans="1:8" ht="31.5" outlineLevel="1">
      <c r="A6029" s="97" t="s">
        <v>222</v>
      </c>
      <c r="B6029" s="236" t="s">
        <v>765</v>
      </c>
      <c r="C6029" s="97" t="s">
        <v>14</v>
      </c>
      <c r="D6029" s="97" t="s">
        <v>15</v>
      </c>
      <c r="E6029" s="94"/>
      <c r="F6029" s="94"/>
      <c r="G6029" s="94">
        <v>100</v>
      </c>
      <c r="H6029" s="79"/>
    </row>
    <row r="6030" spans="1:8" outlineLevel="1">
      <c r="G6030" s="154" t="s">
        <v>1056</v>
      </c>
      <c r="H6030" s="154" t="s">
        <v>378</v>
      </c>
    </row>
    <row r="6031" spans="1:8" outlineLevel="1">
      <c r="H6031" s="154" t="s">
        <v>709</v>
      </c>
    </row>
    <row r="6032" spans="1:8" outlineLevel="1">
      <c r="H6032" s="154" t="s">
        <v>266</v>
      </c>
    </row>
    <row r="6033" spans="1:8" outlineLevel="1">
      <c r="H6033" s="154"/>
    </row>
    <row r="6034" spans="1:8" ht="15.75" customHeight="1" outlineLevel="1">
      <c r="A6034" s="742" t="s">
        <v>628</v>
      </c>
      <c r="B6034" s="742"/>
      <c r="C6034" s="742"/>
      <c r="D6034" s="742"/>
      <c r="E6034" s="742"/>
      <c r="F6034" s="742"/>
      <c r="G6034" s="742"/>
      <c r="H6034" s="742"/>
    </row>
    <row r="6035" spans="1:8" ht="15.75" customHeight="1" outlineLevel="1">
      <c r="A6035" s="742" t="s">
        <v>455</v>
      </c>
      <c r="B6035" s="742"/>
      <c r="C6035" s="742"/>
      <c r="D6035" s="742"/>
      <c r="E6035" s="742"/>
      <c r="F6035" s="742"/>
      <c r="G6035" s="742"/>
      <c r="H6035" s="742"/>
    </row>
    <row r="6036" spans="1:8" outlineLevel="1">
      <c r="H6036" s="154" t="s">
        <v>322</v>
      </c>
    </row>
    <row r="6037" spans="1:8" outlineLevel="1">
      <c r="H6037" s="154" t="s">
        <v>323</v>
      </c>
    </row>
    <row r="6038" spans="1:8" outlineLevel="1">
      <c r="H6038" s="154" t="s">
        <v>324</v>
      </c>
    </row>
    <row r="6039" spans="1:8" outlineLevel="1">
      <c r="H6039" s="230" t="s">
        <v>325</v>
      </c>
    </row>
    <row r="6040" spans="1:8" outlineLevel="1">
      <c r="H6040" s="154" t="s">
        <v>2331</v>
      </c>
    </row>
    <row r="6041" spans="1:8" outlineLevel="1">
      <c r="H6041" s="154" t="s">
        <v>261</v>
      </c>
    </row>
    <row r="6042" spans="1:8" outlineLevel="1">
      <c r="A6042" s="748" t="s">
        <v>390</v>
      </c>
      <c r="B6042" s="749"/>
      <c r="C6042" s="749"/>
      <c r="D6042" s="749"/>
      <c r="E6042" s="749"/>
      <c r="F6042" s="749"/>
      <c r="G6042" s="749"/>
      <c r="H6042" s="749"/>
    </row>
    <row r="6043" spans="1:8" outlineLevel="1">
      <c r="A6043" s="745"/>
      <c r="B6043" s="745"/>
      <c r="C6043" s="745"/>
      <c r="D6043" s="745"/>
      <c r="E6043" s="745"/>
      <c r="F6043" s="745"/>
      <c r="G6043" s="745"/>
      <c r="H6043" s="745"/>
    </row>
    <row r="6044" spans="1:8" outlineLevel="1">
      <c r="A6044" s="746" t="s">
        <v>2332</v>
      </c>
      <c r="B6044" s="746"/>
      <c r="C6044" s="746"/>
      <c r="D6044" s="746"/>
      <c r="E6044" s="746"/>
      <c r="F6044" s="746"/>
      <c r="G6044" s="746"/>
      <c r="H6044" s="746"/>
    </row>
    <row r="6045" spans="1:8" ht="16.5" outlineLevel="1" thickBot="1">
      <c r="A6045" s="87"/>
      <c r="B6045" s="666"/>
      <c r="C6045" s="231"/>
      <c r="D6045" s="231"/>
      <c r="E6045" s="231"/>
      <c r="F6045" s="231"/>
      <c r="G6045" s="231"/>
      <c r="H6045" s="231"/>
    </row>
    <row r="6046" spans="1:8" ht="15.75" customHeight="1" outlineLevel="1">
      <c r="A6046" s="750" t="s">
        <v>397</v>
      </c>
      <c r="B6046" s="753" t="s">
        <v>649</v>
      </c>
      <c r="C6046" s="756" t="s">
        <v>719</v>
      </c>
      <c r="D6046" s="756"/>
      <c r="E6046" s="756"/>
      <c r="F6046" s="756"/>
      <c r="G6046" s="757" t="s">
        <v>629</v>
      </c>
      <c r="H6046" s="759" t="s">
        <v>630</v>
      </c>
    </row>
    <row r="6047" spans="1:8" outlineLevel="1">
      <c r="A6047" s="751"/>
      <c r="B6047" s="754"/>
      <c r="C6047" s="704"/>
      <c r="D6047" s="704"/>
      <c r="E6047" s="704"/>
      <c r="F6047" s="704"/>
      <c r="G6047" s="703"/>
      <c r="H6047" s="760"/>
    </row>
    <row r="6048" spans="1:8" ht="32.25" outlineLevel="1" thickBot="1">
      <c r="A6048" s="752"/>
      <c r="B6048" s="755"/>
      <c r="C6048" s="88" t="s">
        <v>631</v>
      </c>
      <c r="D6048" s="88" t="s">
        <v>632</v>
      </c>
      <c r="E6048" s="88" t="s">
        <v>631</v>
      </c>
      <c r="F6048" s="88" t="s">
        <v>632</v>
      </c>
      <c r="G6048" s="758"/>
      <c r="H6048" s="761"/>
    </row>
    <row r="6049" spans="1:8" outlineLevel="1">
      <c r="A6049" s="89">
        <v>1</v>
      </c>
      <c r="B6049" s="604">
        <v>2</v>
      </c>
      <c r="C6049" s="90">
        <v>3</v>
      </c>
      <c r="D6049" s="90">
        <v>4</v>
      </c>
      <c r="E6049" s="90"/>
      <c r="F6049" s="90"/>
      <c r="G6049" s="91">
        <v>5</v>
      </c>
      <c r="H6049" s="604">
        <v>6</v>
      </c>
    </row>
    <row r="6050" spans="1:8" outlineLevel="1">
      <c r="A6050" s="89">
        <v>1</v>
      </c>
      <c r="B6050" s="92" t="s">
        <v>598</v>
      </c>
      <c r="C6050" s="93"/>
      <c r="D6050" s="93"/>
      <c r="E6050" s="94"/>
      <c r="F6050" s="94"/>
      <c r="G6050" s="95"/>
      <c r="H6050" s="663"/>
    </row>
    <row r="6051" spans="1:8" outlineLevel="1">
      <c r="A6051" s="96" t="s">
        <v>399</v>
      </c>
      <c r="B6051" s="237" t="s">
        <v>599</v>
      </c>
      <c r="C6051" s="97" t="s">
        <v>9</v>
      </c>
      <c r="D6051" s="97" t="s">
        <v>169</v>
      </c>
      <c r="E6051" s="94"/>
      <c r="F6051" s="94"/>
      <c r="G6051" s="94">
        <v>100</v>
      </c>
      <c r="H6051" s="79"/>
    </row>
    <row r="6052" spans="1:8" outlineLevel="1">
      <c r="A6052" s="97" t="s">
        <v>400</v>
      </c>
      <c r="B6052" s="236" t="s">
        <v>329</v>
      </c>
      <c r="C6052" s="97" t="s">
        <v>170</v>
      </c>
      <c r="D6052" s="97" t="s">
        <v>326</v>
      </c>
      <c r="E6052" s="94"/>
      <c r="F6052" s="94"/>
      <c r="G6052" s="94">
        <v>100</v>
      </c>
      <c r="H6052" s="79"/>
    </row>
    <row r="6053" spans="1:8" ht="31.5" outlineLevel="1">
      <c r="A6053" s="97" t="s">
        <v>411</v>
      </c>
      <c r="B6053" s="236" t="s">
        <v>730</v>
      </c>
      <c r="C6053" s="97" t="s">
        <v>170</v>
      </c>
      <c r="D6053" s="97" t="s">
        <v>326</v>
      </c>
      <c r="E6053" s="94"/>
      <c r="F6053" s="94"/>
      <c r="G6053" s="94">
        <v>100</v>
      </c>
      <c r="H6053" s="79"/>
    </row>
    <row r="6054" spans="1:8" ht="63" outlineLevel="1">
      <c r="A6054" s="98" t="s">
        <v>422</v>
      </c>
      <c r="B6054" s="99" t="s">
        <v>731</v>
      </c>
      <c r="C6054" s="97" t="s">
        <v>172</v>
      </c>
      <c r="D6054" s="97" t="s">
        <v>175</v>
      </c>
      <c r="E6054" s="94"/>
      <c r="F6054" s="94"/>
      <c r="G6054" s="94">
        <v>100</v>
      </c>
      <c r="H6054" s="79"/>
    </row>
    <row r="6055" spans="1:8" ht="31.5" outlineLevel="1">
      <c r="A6055" s="98" t="s">
        <v>732</v>
      </c>
      <c r="B6055" s="99" t="s">
        <v>733</v>
      </c>
      <c r="C6055" s="97" t="s">
        <v>328</v>
      </c>
      <c r="D6055" s="97" t="s">
        <v>175</v>
      </c>
      <c r="E6055" s="94"/>
      <c r="F6055" s="94"/>
      <c r="G6055" s="94">
        <v>100</v>
      </c>
      <c r="H6055" s="79"/>
    </row>
    <row r="6056" spans="1:8" outlineLevel="1">
      <c r="A6056" s="98" t="s">
        <v>734</v>
      </c>
      <c r="B6056" s="99" t="s">
        <v>735</v>
      </c>
      <c r="C6056" s="97" t="s">
        <v>175</v>
      </c>
      <c r="D6056" s="97" t="s">
        <v>482</v>
      </c>
      <c r="E6056" s="94"/>
      <c r="F6056" s="94"/>
      <c r="G6056" s="94">
        <v>100</v>
      </c>
      <c r="H6056" s="79"/>
    </row>
    <row r="6057" spans="1:8" outlineLevel="1">
      <c r="A6057" s="100">
        <v>2</v>
      </c>
      <c r="B6057" s="101" t="s">
        <v>440</v>
      </c>
      <c r="C6057" s="97"/>
      <c r="D6057" s="97"/>
      <c r="E6057" s="94"/>
      <c r="F6057" s="94"/>
      <c r="G6057" s="94"/>
      <c r="H6057" s="79"/>
    </row>
    <row r="6058" spans="1:8" ht="31.5" outlineLevel="1">
      <c r="A6058" s="98" t="s">
        <v>402</v>
      </c>
      <c r="B6058" s="99" t="s">
        <v>736</v>
      </c>
      <c r="C6058" s="97" t="s">
        <v>482</v>
      </c>
      <c r="D6058" s="97" t="s">
        <v>176</v>
      </c>
      <c r="E6058" s="94"/>
      <c r="F6058" s="94"/>
      <c r="G6058" s="94">
        <v>100</v>
      </c>
      <c r="H6058" s="79"/>
    </row>
    <row r="6059" spans="1:8" ht="63" outlineLevel="1">
      <c r="A6059" s="98" t="s">
        <v>403</v>
      </c>
      <c r="B6059" s="99" t="s">
        <v>641</v>
      </c>
      <c r="C6059" s="97" t="s">
        <v>482</v>
      </c>
      <c r="D6059" s="97" t="s">
        <v>176</v>
      </c>
      <c r="E6059" s="94"/>
      <c r="F6059" s="94"/>
      <c r="G6059" s="94">
        <v>100</v>
      </c>
      <c r="H6059" s="79"/>
    </row>
    <row r="6060" spans="1:8" ht="31.5" outlineLevel="1">
      <c r="A6060" s="98" t="s">
        <v>404</v>
      </c>
      <c r="B6060" s="99" t="s">
        <v>642</v>
      </c>
      <c r="C6060" s="97" t="s">
        <v>482</v>
      </c>
      <c r="D6060" s="97" t="s">
        <v>176</v>
      </c>
      <c r="E6060" s="94"/>
      <c r="F6060" s="94"/>
      <c r="G6060" s="94">
        <v>100</v>
      </c>
      <c r="H6060" s="79"/>
    </row>
    <row r="6061" spans="1:8" ht="47.25" outlineLevel="1">
      <c r="A6061" s="100">
        <v>3</v>
      </c>
      <c r="B6061" s="101" t="s">
        <v>313</v>
      </c>
      <c r="C6061" s="97"/>
      <c r="D6061" s="97"/>
      <c r="E6061" s="94"/>
      <c r="F6061" s="94"/>
      <c r="G6061" s="94"/>
      <c r="H6061" s="79"/>
    </row>
    <row r="6062" spans="1:8" ht="31.5" outlineLevel="1">
      <c r="A6062" s="98" t="s">
        <v>441</v>
      </c>
      <c r="B6062" s="99" t="s">
        <v>314</v>
      </c>
      <c r="C6062" s="97" t="s">
        <v>176</v>
      </c>
      <c r="D6062" s="97" t="s">
        <v>177</v>
      </c>
      <c r="E6062" s="94"/>
      <c r="F6062" s="94"/>
      <c r="G6062" s="94">
        <v>100</v>
      </c>
      <c r="H6062" s="79"/>
    </row>
    <row r="6063" spans="1:8" outlineLevel="1">
      <c r="A6063" s="98" t="s">
        <v>359</v>
      </c>
      <c r="B6063" s="99" t="s">
        <v>315</v>
      </c>
      <c r="C6063" s="97" t="s">
        <v>1185</v>
      </c>
      <c r="D6063" s="97" t="s">
        <v>467</v>
      </c>
      <c r="E6063" s="94"/>
      <c r="F6063" s="94"/>
      <c r="G6063" s="94">
        <v>100</v>
      </c>
      <c r="H6063" s="79"/>
    </row>
    <row r="6064" spans="1:8" outlineLevel="1">
      <c r="A6064" s="98" t="s">
        <v>361</v>
      </c>
      <c r="B6064" s="99" t="s">
        <v>316</v>
      </c>
      <c r="C6064" s="97" t="s">
        <v>468</v>
      </c>
      <c r="D6064" s="97" t="s">
        <v>469</v>
      </c>
      <c r="E6064" s="94"/>
      <c r="F6064" s="94"/>
      <c r="G6064" s="94">
        <v>100</v>
      </c>
      <c r="H6064" s="79"/>
    </row>
    <row r="6065" spans="1:8" outlineLevel="1">
      <c r="A6065" s="98" t="s">
        <v>317</v>
      </c>
      <c r="B6065" s="99" t="s">
        <v>318</v>
      </c>
      <c r="C6065" s="97" t="s">
        <v>469</v>
      </c>
      <c r="D6065" s="97" t="s">
        <v>470</v>
      </c>
      <c r="E6065" s="94"/>
      <c r="F6065" s="94"/>
      <c r="G6065" s="94">
        <v>100</v>
      </c>
      <c r="H6065" s="79"/>
    </row>
    <row r="6066" spans="1:8" outlineLevel="1">
      <c r="A6066" s="98" t="s">
        <v>319</v>
      </c>
      <c r="B6066" s="99" t="s">
        <v>320</v>
      </c>
      <c r="C6066" s="97" t="s">
        <v>470</v>
      </c>
      <c r="D6066" s="97" t="s">
        <v>471</v>
      </c>
      <c r="E6066" s="94"/>
      <c r="F6066" s="94"/>
      <c r="G6066" s="94">
        <v>100</v>
      </c>
      <c r="H6066" s="79"/>
    </row>
    <row r="6067" spans="1:8" outlineLevel="1">
      <c r="A6067" s="100">
        <v>4</v>
      </c>
      <c r="B6067" s="101" t="s">
        <v>623</v>
      </c>
      <c r="C6067" s="97"/>
      <c r="D6067" s="97"/>
      <c r="E6067" s="94"/>
      <c r="F6067" s="94"/>
      <c r="G6067" s="94">
        <v>100</v>
      </c>
      <c r="H6067" s="79"/>
    </row>
    <row r="6068" spans="1:8" ht="31.5" outlineLevel="1">
      <c r="A6068" s="97" t="s">
        <v>406</v>
      </c>
      <c r="B6068" s="236" t="s">
        <v>321</v>
      </c>
      <c r="C6068" s="97" t="s">
        <v>471</v>
      </c>
      <c r="D6068" s="97" t="s">
        <v>471</v>
      </c>
      <c r="E6068" s="94"/>
      <c r="F6068" s="94"/>
      <c r="G6068" s="94">
        <v>100</v>
      </c>
      <c r="H6068" s="79"/>
    </row>
    <row r="6069" spans="1:8" ht="63" outlineLevel="1">
      <c r="A6069" s="97" t="s">
        <v>407</v>
      </c>
      <c r="B6069" s="236" t="s">
        <v>621</v>
      </c>
      <c r="C6069" s="97" t="s">
        <v>471</v>
      </c>
      <c r="D6069" s="97" t="s">
        <v>471</v>
      </c>
      <c r="E6069" s="94"/>
      <c r="F6069" s="94"/>
      <c r="G6069" s="94">
        <v>100</v>
      </c>
      <c r="H6069" s="79"/>
    </row>
    <row r="6070" spans="1:8" ht="31.5" outlineLevel="1">
      <c r="A6070" s="97" t="s">
        <v>408</v>
      </c>
      <c r="B6070" s="236" t="s">
        <v>764</v>
      </c>
      <c r="C6070" s="97" t="s">
        <v>471</v>
      </c>
      <c r="D6070" s="97" t="s">
        <v>472</v>
      </c>
      <c r="E6070" s="94"/>
      <c r="F6070" s="94"/>
      <c r="G6070" s="94">
        <v>100</v>
      </c>
      <c r="H6070" s="79"/>
    </row>
    <row r="6071" spans="1:8" ht="31.5" outlineLevel="1">
      <c r="A6071" s="97" t="s">
        <v>222</v>
      </c>
      <c r="B6071" s="236" t="s">
        <v>765</v>
      </c>
      <c r="C6071" s="97" t="s">
        <v>327</v>
      </c>
      <c r="D6071" s="97" t="s">
        <v>472</v>
      </c>
      <c r="E6071" s="94"/>
      <c r="F6071" s="94"/>
      <c r="G6071" s="94">
        <v>100</v>
      </c>
      <c r="H6071" s="79"/>
    </row>
    <row r="6072" spans="1:8" outlineLevel="1">
      <c r="G6072" s="154" t="s">
        <v>1057</v>
      </c>
      <c r="H6072" s="154" t="s">
        <v>378</v>
      </c>
    </row>
    <row r="6073" spans="1:8" outlineLevel="1">
      <c r="H6073" s="154" t="s">
        <v>709</v>
      </c>
    </row>
    <row r="6074" spans="1:8" outlineLevel="1">
      <c r="H6074" s="154" t="s">
        <v>266</v>
      </c>
    </row>
    <row r="6075" spans="1:8" outlineLevel="1">
      <c r="H6075" s="154"/>
    </row>
    <row r="6076" spans="1:8" ht="15.75" customHeight="1" outlineLevel="1">
      <c r="A6076" s="742" t="s">
        <v>628</v>
      </c>
      <c r="B6076" s="742"/>
      <c r="C6076" s="742"/>
      <c r="D6076" s="742"/>
      <c r="E6076" s="742"/>
      <c r="F6076" s="742"/>
      <c r="G6076" s="742"/>
      <c r="H6076" s="742"/>
    </row>
    <row r="6077" spans="1:8" ht="15.75" customHeight="1" outlineLevel="1">
      <c r="A6077" s="742" t="s">
        <v>455</v>
      </c>
      <c r="B6077" s="742"/>
      <c r="C6077" s="742"/>
      <c r="D6077" s="742"/>
      <c r="E6077" s="742"/>
      <c r="F6077" s="742"/>
      <c r="G6077" s="742"/>
      <c r="H6077" s="742"/>
    </row>
    <row r="6078" spans="1:8" outlineLevel="1">
      <c r="H6078" s="154" t="s">
        <v>322</v>
      </c>
    </row>
    <row r="6079" spans="1:8" outlineLevel="1">
      <c r="H6079" s="154" t="s">
        <v>323</v>
      </c>
    </row>
    <row r="6080" spans="1:8" outlineLevel="1">
      <c r="H6080" s="154" t="s">
        <v>324</v>
      </c>
    </row>
    <row r="6081" spans="1:8" outlineLevel="1">
      <c r="H6081" s="230" t="s">
        <v>325</v>
      </c>
    </row>
    <row r="6082" spans="1:8" outlineLevel="1">
      <c r="H6082" s="154" t="s">
        <v>2331</v>
      </c>
    </row>
    <row r="6083" spans="1:8" outlineLevel="1">
      <c r="H6083" s="154" t="s">
        <v>261</v>
      </c>
    </row>
    <row r="6084" spans="1:8" outlineLevel="1">
      <c r="A6084" s="748" t="s">
        <v>1263</v>
      </c>
      <c r="B6084" s="749"/>
      <c r="C6084" s="749"/>
      <c r="D6084" s="749"/>
      <c r="E6084" s="749"/>
      <c r="F6084" s="749"/>
      <c r="G6084" s="749"/>
      <c r="H6084" s="749"/>
    </row>
    <row r="6085" spans="1:8" outlineLevel="1">
      <c r="A6085" s="745"/>
      <c r="B6085" s="745"/>
      <c r="C6085" s="745"/>
      <c r="D6085" s="745"/>
      <c r="E6085" s="745"/>
      <c r="F6085" s="745"/>
      <c r="G6085" s="745"/>
      <c r="H6085" s="745"/>
    </row>
    <row r="6086" spans="1:8" outlineLevel="1">
      <c r="A6086" s="746" t="s">
        <v>2332</v>
      </c>
      <c r="B6086" s="746"/>
      <c r="C6086" s="746"/>
      <c r="D6086" s="746"/>
      <c r="E6086" s="746"/>
      <c r="F6086" s="746"/>
      <c r="G6086" s="746"/>
      <c r="H6086" s="746"/>
    </row>
    <row r="6087" spans="1:8" ht="16.5" outlineLevel="1" thickBot="1">
      <c r="A6087" s="87"/>
      <c r="B6087" s="666"/>
      <c r="C6087" s="231"/>
      <c r="D6087" s="231"/>
      <c r="E6087" s="231"/>
      <c r="F6087" s="231"/>
      <c r="G6087" s="231"/>
      <c r="H6087" s="231"/>
    </row>
    <row r="6088" spans="1:8" ht="15.75" customHeight="1" outlineLevel="1">
      <c r="A6088" s="750" t="s">
        <v>397</v>
      </c>
      <c r="B6088" s="753" t="s">
        <v>649</v>
      </c>
      <c r="C6088" s="756" t="s">
        <v>719</v>
      </c>
      <c r="D6088" s="756"/>
      <c r="E6088" s="756"/>
      <c r="F6088" s="756"/>
      <c r="G6088" s="757" t="s">
        <v>629</v>
      </c>
      <c r="H6088" s="759" t="s">
        <v>630</v>
      </c>
    </row>
    <row r="6089" spans="1:8" outlineLevel="1">
      <c r="A6089" s="751"/>
      <c r="B6089" s="754"/>
      <c r="C6089" s="704"/>
      <c r="D6089" s="704"/>
      <c r="E6089" s="704"/>
      <c r="F6089" s="704"/>
      <c r="G6089" s="703"/>
      <c r="H6089" s="760"/>
    </row>
    <row r="6090" spans="1:8" ht="32.25" outlineLevel="1" thickBot="1">
      <c r="A6090" s="752"/>
      <c r="B6090" s="755"/>
      <c r="C6090" s="88" t="s">
        <v>631</v>
      </c>
      <c r="D6090" s="88" t="s">
        <v>632</v>
      </c>
      <c r="E6090" s="88" t="s">
        <v>631</v>
      </c>
      <c r="F6090" s="88" t="s">
        <v>632</v>
      </c>
      <c r="G6090" s="758"/>
      <c r="H6090" s="761"/>
    </row>
    <row r="6091" spans="1:8" outlineLevel="1">
      <c r="A6091" s="89">
        <v>1</v>
      </c>
      <c r="B6091" s="604">
        <v>2</v>
      </c>
      <c r="C6091" s="90">
        <v>3</v>
      </c>
      <c r="D6091" s="90">
        <v>4</v>
      </c>
      <c r="E6091" s="90"/>
      <c r="F6091" s="90"/>
      <c r="G6091" s="91">
        <v>5</v>
      </c>
      <c r="H6091" s="604">
        <v>6</v>
      </c>
    </row>
    <row r="6092" spans="1:8" outlineLevel="1">
      <c r="A6092" s="89">
        <v>1</v>
      </c>
      <c r="B6092" s="92" t="s">
        <v>598</v>
      </c>
      <c r="C6092" s="93"/>
      <c r="D6092" s="93"/>
      <c r="E6092" s="94"/>
      <c r="F6092" s="94"/>
      <c r="G6092" s="95"/>
      <c r="H6092" s="663"/>
    </row>
    <row r="6093" spans="1:8" outlineLevel="1">
      <c r="A6093" s="96" t="s">
        <v>399</v>
      </c>
      <c r="B6093" s="237" t="s">
        <v>599</v>
      </c>
      <c r="C6093" s="97" t="s">
        <v>9</v>
      </c>
      <c r="D6093" s="97" t="s">
        <v>169</v>
      </c>
      <c r="E6093" s="94"/>
      <c r="F6093" s="94"/>
      <c r="G6093" s="94">
        <v>100</v>
      </c>
      <c r="H6093" s="79"/>
    </row>
    <row r="6094" spans="1:8" outlineLevel="1">
      <c r="A6094" s="97" t="s">
        <v>400</v>
      </c>
      <c r="B6094" s="236" t="s">
        <v>329</v>
      </c>
      <c r="C6094" s="97" t="s">
        <v>170</v>
      </c>
      <c r="D6094" s="97" t="s">
        <v>326</v>
      </c>
      <c r="E6094" s="94"/>
      <c r="F6094" s="94"/>
      <c r="G6094" s="94">
        <v>100</v>
      </c>
      <c r="H6094" s="79"/>
    </row>
    <row r="6095" spans="1:8" ht="31.5" outlineLevel="1">
      <c r="A6095" s="97" t="s">
        <v>411</v>
      </c>
      <c r="B6095" s="236" t="s">
        <v>730</v>
      </c>
      <c r="C6095" s="97" t="s">
        <v>170</v>
      </c>
      <c r="D6095" s="97" t="s">
        <v>326</v>
      </c>
      <c r="E6095" s="94"/>
      <c r="F6095" s="94"/>
      <c r="G6095" s="94">
        <v>100</v>
      </c>
      <c r="H6095" s="79"/>
    </row>
    <row r="6096" spans="1:8" ht="63" outlineLevel="1">
      <c r="A6096" s="98" t="s">
        <v>422</v>
      </c>
      <c r="B6096" s="99" t="s">
        <v>731</v>
      </c>
      <c r="C6096" s="97" t="s">
        <v>172</v>
      </c>
      <c r="D6096" s="97" t="s">
        <v>175</v>
      </c>
      <c r="E6096" s="94"/>
      <c r="F6096" s="94"/>
      <c r="G6096" s="94">
        <v>100</v>
      </c>
      <c r="H6096" s="79"/>
    </row>
    <row r="6097" spans="1:8" ht="31.5" outlineLevel="1">
      <c r="A6097" s="98" t="s">
        <v>732</v>
      </c>
      <c r="B6097" s="99" t="s">
        <v>733</v>
      </c>
      <c r="C6097" s="97" t="s">
        <v>328</v>
      </c>
      <c r="D6097" s="97" t="s">
        <v>175</v>
      </c>
      <c r="E6097" s="94"/>
      <c r="F6097" s="94"/>
      <c r="G6097" s="94">
        <v>100</v>
      </c>
      <c r="H6097" s="79"/>
    </row>
    <row r="6098" spans="1:8" outlineLevel="1">
      <c r="A6098" s="98" t="s">
        <v>734</v>
      </c>
      <c r="B6098" s="99" t="s">
        <v>735</v>
      </c>
      <c r="C6098" s="97" t="s">
        <v>175</v>
      </c>
      <c r="D6098" s="97" t="s">
        <v>482</v>
      </c>
      <c r="E6098" s="94"/>
      <c r="F6098" s="94"/>
      <c r="G6098" s="94">
        <v>100</v>
      </c>
      <c r="H6098" s="79"/>
    </row>
    <row r="6099" spans="1:8" outlineLevel="1">
      <c r="A6099" s="100">
        <v>2</v>
      </c>
      <c r="B6099" s="101" t="s">
        <v>440</v>
      </c>
      <c r="C6099" s="97"/>
      <c r="D6099" s="97"/>
      <c r="E6099" s="94"/>
      <c r="F6099" s="94"/>
      <c r="G6099" s="94"/>
      <c r="H6099" s="79"/>
    </row>
    <row r="6100" spans="1:8" ht="31.5" outlineLevel="1">
      <c r="A6100" s="98" t="s">
        <v>402</v>
      </c>
      <c r="B6100" s="99" t="s">
        <v>736</v>
      </c>
      <c r="C6100" s="97" t="s">
        <v>482</v>
      </c>
      <c r="D6100" s="97" t="s">
        <v>176</v>
      </c>
      <c r="E6100" s="94"/>
      <c r="F6100" s="94"/>
      <c r="G6100" s="94">
        <v>100</v>
      </c>
      <c r="H6100" s="79"/>
    </row>
    <row r="6101" spans="1:8" ht="63" outlineLevel="1">
      <c r="A6101" s="98" t="s">
        <v>403</v>
      </c>
      <c r="B6101" s="99" t="s">
        <v>641</v>
      </c>
      <c r="C6101" s="97" t="s">
        <v>482</v>
      </c>
      <c r="D6101" s="97" t="s">
        <v>176</v>
      </c>
      <c r="E6101" s="94"/>
      <c r="F6101" s="94"/>
      <c r="G6101" s="94">
        <v>100</v>
      </c>
      <c r="H6101" s="79"/>
    </row>
    <row r="6102" spans="1:8" ht="31.5" outlineLevel="1">
      <c r="A6102" s="98" t="s">
        <v>404</v>
      </c>
      <c r="B6102" s="99" t="s">
        <v>642</v>
      </c>
      <c r="C6102" s="97" t="s">
        <v>482</v>
      </c>
      <c r="D6102" s="97" t="s">
        <v>176</v>
      </c>
      <c r="E6102" s="94"/>
      <c r="F6102" s="94"/>
      <c r="G6102" s="94">
        <v>100</v>
      </c>
      <c r="H6102" s="79"/>
    </row>
    <row r="6103" spans="1:8" ht="47.25" outlineLevel="1">
      <c r="A6103" s="100">
        <v>3</v>
      </c>
      <c r="B6103" s="101" t="s">
        <v>313</v>
      </c>
      <c r="C6103" s="97"/>
      <c r="D6103" s="97"/>
      <c r="E6103" s="94"/>
      <c r="F6103" s="94"/>
      <c r="G6103" s="94"/>
      <c r="H6103" s="79"/>
    </row>
    <row r="6104" spans="1:8" ht="31.5" outlineLevel="1">
      <c r="A6104" s="98" t="s">
        <v>441</v>
      </c>
      <c r="B6104" s="99" t="s">
        <v>314</v>
      </c>
      <c r="C6104" s="97" t="s">
        <v>176</v>
      </c>
      <c r="D6104" s="97" t="s">
        <v>177</v>
      </c>
      <c r="E6104" s="94"/>
      <c r="F6104" s="94"/>
      <c r="G6104" s="94">
        <v>100</v>
      </c>
      <c r="H6104" s="79"/>
    </row>
    <row r="6105" spans="1:8" outlineLevel="1">
      <c r="A6105" s="98" t="s">
        <v>359</v>
      </c>
      <c r="B6105" s="99" t="s">
        <v>315</v>
      </c>
      <c r="C6105" s="97" t="s">
        <v>1185</v>
      </c>
      <c r="D6105" s="97" t="s">
        <v>467</v>
      </c>
      <c r="E6105" s="94"/>
      <c r="F6105" s="94"/>
      <c r="G6105" s="94">
        <v>100</v>
      </c>
      <c r="H6105" s="79"/>
    </row>
    <row r="6106" spans="1:8" outlineLevel="1">
      <c r="A6106" s="98" t="s">
        <v>361</v>
      </c>
      <c r="B6106" s="99" t="s">
        <v>316</v>
      </c>
      <c r="C6106" s="97" t="s">
        <v>468</v>
      </c>
      <c r="D6106" s="97" t="s">
        <v>469</v>
      </c>
      <c r="E6106" s="94"/>
      <c r="F6106" s="94"/>
      <c r="G6106" s="94">
        <v>100</v>
      </c>
      <c r="H6106" s="79"/>
    </row>
    <row r="6107" spans="1:8" outlineLevel="1">
      <c r="A6107" s="98" t="s">
        <v>317</v>
      </c>
      <c r="B6107" s="99" t="s">
        <v>318</v>
      </c>
      <c r="C6107" s="97" t="s">
        <v>469</v>
      </c>
      <c r="D6107" s="97" t="s">
        <v>470</v>
      </c>
      <c r="E6107" s="94"/>
      <c r="F6107" s="94"/>
      <c r="G6107" s="94">
        <v>100</v>
      </c>
      <c r="H6107" s="79"/>
    </row>
    <row r="6108" spans="1:8" outlineLevel="1">
      <c r="A6108" s="98" t="s">
        <v>319</v>
      </c>
      <c r="B6108" s="99" t="s">
        <v>320</v>
      </c>
      <c r="C6108" s="97" t="s">
        <v>470</v>
      </c>
      <c r="D6108" s="97" t="s">
        <v>471</v>
      </c>
      <c r="E6108" s="94"/>
      <c r="F6108" s="94"/>
      <c r="G6108" s="94">
        <v>100</v>
      </c>
      <c r="H6108" s="79"/>
    </row>
    <row r="6109" spans="1:8" outlineLevel="1">
      <c r="A6109" s="100">
        <v>4</v>
      </c>
      <c r="B6109" s="101" t="s">
        <v>623</v>
      </c>
      <c r="C6109" s="97"/>
      <c r="D6109" s="97"/>
      <c r="E6109" s="94"/>
      <c r="F6109" s="94"/>
      <c r="G6109" s="94">
        <v>100</v>
      </c>
      <c r="H6109" s="79"/>
    </row>
    <row r="6110" spans="1:8" ht="31.5" outlineLevel="1">
      <c r="A6110" s="97" t="s">
        <v>406</v>
      </c>
      <c r="B6110" s="236" t="s">
        <v>321</v>
      </c>
      <c r="C6110" s="97" t="s">
        <v>471</v>
      </c>
      <c r="D6110" s="97" t="s">
        <v>471</v>
      </c>
      <c r="E6110" s="94"/>
      <c r="F6110" s="94"/>
      <c r="G6110" s="94">
        <v>100</v>
      </c>
      <c r="H6110" s="79"/>
    </row>
    <row r="6111" spans="1:8" ht="63" outlineLevel="1">
      <c r="A6111" s="97" t="s">
        <v>407</v>
      </c>
      <c r="B6111" s="236" t="s">
        <v>621</v>
      </c>
      <c r="C6111" s="97" t="s">
        <v>471</v>
      </c>
      <c r="D6111" s="97" t="s">
        <v>471</v>
      </c>
      <c r="E6111" s="94"/>
      <c r="F6111" s="94"/>
      <c r="G6111" s="94">
        <v>100</v>
      </c>
      <c r="H6111" s="79"/>
    </row>
    <row r="6112" spans="1:8" ht="31.5" outlineLevel="1">
      <c r="A6112" s="97" t="s">
        <v>408</v>
      </c>
      <c r="B6112" s="236" t="s">
        <v>764</v>
      </c>
      <c r="C6112" s="97" t="s">
        <v>471</v>
      </c>
      <c r="D6112" s="97" t="s">
        <v>472</v>
      </c>
      <c r="E6112" s="94"/>
      <c r="F6112" s="94"/>
      <c r="G6112" s="94">
        <v>100</v>
      </c>
      <c r="H6112" s="79"/>
    </row>
    <row r="6113" spans="1:8" ht="31.5" outlineLevel="1">
      <c r="A6113" s="97" t="s">
        <v>222</v>
      </c>
      <c r="B6113" s="236" t="s">
        <v>765</v>
      </c>
      <c r="C6113" s="97" t="s">
        <v>327</v>
      </c>
      <c r="D6113" s="97" t="s">
        <v>472</v>
      </c>
      <c r="E6113" s="94"/>
      <c r="F6113" s="94"/>
      <c r="G6113" s="94">
        <v>100</v>
      </c>
      <c r="H6113" s="79"/>
    </row>
    <row r="6114" spans="1:8" outlineLevel="1">
      <c r="G6114" s="154" t="s">
        <v>1059</v>
      </c>
      <c r="H6114" s="154" t="s">
        <v>378</v>
      </c>
    </row>
    <row r="6115" spans="1:8" outlineLevel="1">
      <c r="H6115" s="154" t="s">
        <v>709</v>
      </c>
    </row>
    <row r="6116" spans="1:8" outlineLevel="1">
      <c r="H6116" s="154" t="s">
        <v>266</v>
      </c>
    </row>
    <row r="6117" spans="1:8" outlineLevel="1">
      <c r="H6117" s="154"/>
    </row>
    <row r="6118" spans="1:8" ht="15.75" customHeight="1" outlineLevel="1">
      <c r="A6118" s="742" t="s">
        <v>628</v>
      </c>
      <c r="B6118" s="742"/>
      <c r="C6118" s="742"/>
      <c r="D6118" s="742"/>
      <c r="E6118" s="742"/>
      <c r="F6118" s="742"/>
      <c r="G6118" s="742"/>
      <c r="H6118" s="742"/>
    </row>
    <row r="6119" spans="1:8" ht="15.75" customHeight="1" outlineLevel="1">
      <c r="A6119" s="742" t="s">
        <v>455</v>
      </c>
      <c r="B6119" s="742"/>
      <c r="C6119" s="742"/>
      <c r="D6119" s="742"/>
      <c r="E6119" s="742"/>
      <c r="F6119" s="742"/>
      <c r="G6119" s="742"/>
      <c r="H6119" s="742"/>
    </row>
    <row r="6120" spans="1:8" outlineLevel="1">
      <c r="H6120" s="154" t="s">
        <v>322</v>
      </c>
    </row>
    <row r="6121" spans="1:8" outlineLevel="1">
      <c r="H6121" s="154" t="s">
        <v>323</v>
      </c>
    </row>
    <row r="6122" spans="1:8" outlineLevel="1">
      <c r="H6122" s="154" t="s">
        <v>324</v>
      </c>
    </row>
    <row r="6123" spans="1:8" outlineLevel="1">
      <c r="H6123" s="230" t="s">
        <v>325</v>
      </c>
    </row>
    <row r="6124" spans="1:8" outlineLevel="1">
      <c r="H6124" s="154" t="s">
        <v>2331</v>
      </c>
    </row>
    <row r="6125" spans="1:8" outlineLevel="1">
      <c r="H6125" s="154" t="s">
        <v>261</v>
      </c>
    </row>
    <row r="6126" spans="1:8" ht="42" customHeight="1" outlineLevel="1">
      <c r="A6126" s="748" t="s">
        <v>105</v>
      </c>
      <c r="B6126" s="749"/>
      <c r="C6126" s="749"/>
      <c r="D6126" s="749"/>
      <c r="E6126" s="749"/>
      <c r="F6126" s="749"/>
      <c r="G6126" s="749"/>
      <c r="H6126" s="749"/>
    </row>
    <row r="6127" spans="1:8" outlineLevel="1">
      <c r="A6127" s="745"/>
      <c r="B6127" s="745"/>
      <c r="C6127" s="745"/>
      <c r="D6127" s="745"/>
      <c r="E6127" s="745"/>
      <c r="F6127" s="745"/>
      <c r="G6127" s="745"/>
      <c r="H6127" s="745"/>
    </row>
    <row r="6128" spans="1:8" outlineLevel="1">
      <c r="A6128" s="746" t="s">
        <v>2332</v>
      </c>
      <c r="B6128" s="746"/>
      <c r="C6128" s="746"/>
      <c r="D6128" s="746"/>
      <c r="E6128" s="746"/>
      <c r="F6128" s="746"/>
      <c r="G6128" s="746"/>
      <c r="H6128" s="746"/>
    </row>
    <row r="6129" spans="1:8" ht="16.5" outlineLevel="1" thickBot="1">
      <c r="A6129" s="87"/>
      <c r="B6129" s="666"/>
      <c r="C6129" s="231"/>
      <c r="D6129" s="231"/>
      <c r="E6129" s="231"/>
      <c r="F6129" s="231"/>
      <c r="G6129" s="231"/>
      <c r="H6129" s="231"/>
    </row>
    <row r="6130" spans="1:8" ht="15.75" customHeight="1" outlineLevel="1">
      <c r="A6130" s="750" t="s">
        <v>397</v>
      </c>
      <c r="B6130" s="753" t="s">
        <v>649</v>
      </c>
      <c r="C6130" s="756" t="s">
        <v>719</v>
      </c>
      <c r="D6130" s="756"/>
      <c r="E6130" s="756"/>
      <c r="F6130" s="756"/>
      <c r="G6130" s="757" t="s">
        <v>629</v>
      </c>
      <c r="H6130" s="759" t="s">
        <v>630</v>
      </c>
    </row>
    <row r="6131" spans="1:8" outlineLevel="1">
      <c r="A6131" s="751"/>
      <c r="B6131" s="754"/>
      <c r="C6131" s="704"/>
      <c r="D6131" s="704"/>
      <c r="E6131" s="704"/>
      <c r="F6131" s="704"/>
      <c r="G6131" s="703"/>
      <c r="H6131" s="760"/>
    </row>
    <row r="6132" spans="1:8" ht="32.25" outlineLevel="1" thickBot="1">
      <c r="A6132" s="752"/>
      <c r="B6132" s="755"/>
      <c r="C6132" s="88" t="s">
        <v>631</v>
      </c>
      <c r="D6132" s="88" t="s">
        <v>632</v>
      </c>
      <c r="E6132" s="88" t="s">
        <v>631</v>
      </c>
      <c r="F6132" s="88" t="s">
        <v>632</v>
      </c>
      <c r="G6132" s="758"/>
      <c r="H6132" s="761"/>
    </row>
    <row r="6133" spans="1:8" outlineLevel="1">
      <c r="A6133" s="89">
        <v>1</v>
      </c>
      <c r="B6133" s="604">
        <v>2</v>
      </c>
      <c r="C6133" s="90">
        <v>3</v>
      </c>
      <c r="D6133" s="90">
        <v>4</v>
      </c>
      <c r="E6133" s="90"/>
      <c r="F6133" s="90"/>
      <c r="G6133" s="91">
        <v>5</v>
      </c>
      <c r="H6133" s="604">
        <v>6</v>
      </c>
    </row>
    <row r="6134" spans="1:8" outlineLevel="1">
      <c r="A6134" s="89">
        <v>1</v>
      </c>
      <c r="B6134" s="92" t="s">
        <v>598</v>
      </c>
      <c r="C6134" s="93"/>
      <c r="D6134" s="93"/>
      <c r="E6134" s="94"/>
      <c r="F6134" s="94"/>
      <c r="G6134" s="95"/>
      <c r="H6134" s="663"/>
    </row>
    <row r="6135" spans="1:8" outlineLevel="1">
      <c r="A6135" s="96" t="s">
        <v>399</v>
      </c>
      <c r="B6135" s="237" t="s">
        <v>599</v>
      </c>
      <c r="C6135" s="97" t="s">
        <v>9</v>
      </c>
      <c r="D6135" s="97" t="s">
        <v>169</v>
      </c>
      <c r="E6135" s="94"/>
      <c r="F6135" s="94"/>
      <c r="G6135" s="94">
        <v>100</v>
      </c>
      <c r="H6135" s="79"/>
    </row>
    <row r="6136" spans="1:8" outlineLevel="1">
      <c r="A6136" s="97" t="s">
        <v>400</v>
      </c>
      <c r="B6136" s="236" t="s">
        <v>329</v>
      </c>
      <c r="C6136" s="97" t="s">
        <v>170</v>
      </c>
      <c r="D6136" s="97" t="s">
        <v>326</v>
      </c>
      <c r="E6136" s="94"/>
      <c r="F6136" s="94"/>
      <c r="G6136" s="94">
        <v>100</v>
      </c>
      <c r="H6136" s="79"/>
    </row>
    <row r="6137" spans="1:8" ht="31.5" outlineLevel="1">
      <c r="A6137" s="97" t="s">
        <v>411</v>
      </c>
      <c r="B6137" s="236" t="s">
        <v>730</v>
      </c>
      <c r="C6137" s="97" t="s">
        <v>170</v>
      </c>
      <c r="D6137" s="97" t="s">
        <v>326</v>
      </c>
      <c r="E6137" s="94"/>
      <c r="F6137" s="94"/>
      <c r="G6137" s="94">
        <v>100</v>
      </c>
      <c r="H6137" s="79"/>
    </row>
    <row r="6138" spans="1:8" ht="63" outlineLevel="1">
      <c r="A6138" s="98" t="s">
        <v>422</v>
      </c>
      <c r="B6138" s="99" t="s">
        <v>731</v>
      </c>
      <c r="C6138" s="97" t="s">
        <v>172</v>
      </c>
      <c r="D6138" s="97" t="s">
        <v>175</v>
      </c>
      <c r="E6138" s="94"/>
      <c r="F6138" s="94"/>
      <c r="G6138" s="94">
        <v>100</v>
      </c>
      <c r="H6138" s="79"/>
    </row>
    <row r="6139" spans="1:8" ht="31.5" outlineLevel="1">
      <c r="A6139" s="98" t="s">
        <v>732</v>
      </c>
      <c r="B6139" s="99" t="s">
        <v>733</v>
      </c>
      <c r="C6139" s="97" t="s">
        <v>328</v>
      </c>
      <c r="D6139" s="97" t="s">
        <v>175</v>
      </c>
      <c r="E6139" s="94"/>
      <c r="F6139" s="94"/>
      <c r="G6139" s="94">
        <v>100</v>
      </c>
      <c r="H6139" s="79"/>
    </row>
    <row r="6140" spans="1:8" outlineLevel="1">
      <c r="A6140" s="98" t="s">
        <v>734</v>
      </c>
      <c r="B6140" s="99" t="s">
        <v>735</v>
      </c>
      <c r="C6140" s="97" t="s">
        <v>175</v>
      </c>
      <c r="D6140" s="97" t="s">
        <v>482</v>
      </c>
      <c r="E6140" s="94"/>
      <c r="F6140" s="94"/>
      <c r="G6140" s="94">
        <v>100</v>
      </c>
      <c r="H6140" s="79"/>
    </row>
    <row r="6141" spans="1:8" outlineLevel="1">
      <c r="A6141" s="100">
        <v>2</v>
      </c>
      <c r="B6141" s="101" t="s">
        <v>440</v>
      </c>
      <c r="C6141" s="97"/>
      <c r="D6141" s="97"/>
      <c r="E6141" s="94"/>
      <c r="F6141" s="94"/>
      <c r="G6141" s="94"/>
      <c r="H6141" s="79"/>
    </row>
    <row r="6142" spans="1:8" ht="31.5" outlineLevel="1">
      <c r="A6142" s="98" t="s">
        <v>402</v>
      </c>
      <c r="B6142" s="99" t="s">
        <v>736</v>
      </c>
      <c r="C6142" s="97" t="s">
        <v>482</v>
      </c>
      <c r="D6142" s="97" t="s">
        <v>176</v>
      </c>
      <c r="E6142" s="94"/>
      <c r="F6142" s="94"/>
      <c r="G6142" s="94">
        <v>100</v>
      </c>
      <c r="H6142" s="79"/>
    </row>
    <row r="6143" spans="1:8" ht="63" outlineLevel="1">
      <c r="A6143" s="98" t="s">
        <v>403</v>
      </c>
      <c r="B6143" s="99" t="s">
        <v>641</v>
      </c>
      <c r="C6143" s="97" t="s">
        <v>482</v>
      </c>
      <c r="D6143" s="97" t="s">
        <v>176</v>
      </c>
      <c r="E6143" s="94"/>
      <c r="F6143" s="94"/>
      <c r="G6143" s="94">
        <v>100</v>
      </c>
      <c r="H6143" s="79"/>
    </row>
    <row r="6144" spans="1:8" ht="31.5" outlineLevel="1">
      <c r="A6144" s="98" t="s">
        <v>404</v>
      </c>
      <c r="B6144" s="99" t="s">
        <v>642</v>
      </c>
      <c r="C6144" s="97" t="s">
        <v>482</v>
      </c>
      <c r="D6144" s="97" t="s">
        <v>176</v>
      </c>
      <c r="E6144" s="94"/>
      <c r="F6144" s="94"/>
      <c r="G6144" s="94">
        <v>100</v>
      </c>
      <c r="H6144" s="79"/>
    </row>
    <row r="6145" spans="1:8" ht="47.25" outlineLevel="1">
      <c r="A6145" s="100">
        <v>3</v>
      </c>
      <c r="B6145" s="101" t="s">
        <v>313</v>
      </c>
      <c r="C6145" s="97"/>
      <c r="D6145" s="97"/>
      <c r="E6145" s="94"/>
      <c r="F6145" s="94"/>
      <c r="G6145" s="94"/>
      <c r="H6145" s="79"/>
    </row>
    <row r="6146" spans="1:8" ht="31.5" outlineLevel="1">
      <c r="A6146" s="98" t="s">
        <v>441</v>
      </c>
      <c r="B6146" s="99" t="s">
        <v>314</v>
      </c>
      <c r="C6146" s="97" t="s">
        <v>176</v>
      </c>
      <c r="D6146" s="97" t="s">
        <v>177</v>
      </c>
      <c r="E6146" s="94"/>
      <c r="F6146" s="94"/>
      <c r="G6146" s="94">
        <v>100</v>
      </c>
      <c r="H6146" s="79"/>
    </row>
    <row r="6147" spans="1:8" outlineLevel="1">
      <c r="A6147" s="98" t="s">
        <v>359</v>
      </c>
      <c r="B6147" s="99" t="s">
        <v>315</v>
      </c>
      <c r="C6147" s="97" t="s">
        <v>1185</v>
      </c>
      <c r="D6147" s="97" t="s">
        <v>467</v>
      </c>
      <c r="E6147" s="94"/>
      <c r="F6147" s="94"/>
      <c r="G6147" s="94">
        <v>100</v>
      </c>
      <c r="H6147" s="79"/>
    </row>
    <row r="6148" spans="1:8" outlineLevel="1">
      <c r="A6148" s="98" t="s">
        <v>361</v>
      </c>
      <c r="B6148" s="99" t="s">
        <v>316</v>
      </c>
      <c r="C6148" s="97" t="s">
        <v>468</v>
      </c>
      <c r="D6148" s="97" t="s">
        <v>469</v>
      </c>
      <c r="E6148" s="94"/>
      <c r="F6148" s="94"/>
      <c r="G6148" s="94">
        <v>100</v>
      </c>
      <c r="H6148" s="79"/>
    </row>
    <row r="6149" spans="1:8" outlineLevel="1">
      <c r="A6149" s="98" t="s">
        <v>317</v>
      </c>
      <c r="B6149" s="99" t="s">
        <v>318</v>
      </c>
      <c r="C6149" s="97" t="s">
        <v>469</v>
      </c>
      <c r="D6149" s="97" t="s">
        <v>470</v>
      </c>
      <c r="E6149" s="94"/>
      <c r="F6149" s="94"/>
      <c r="G6149" s="94">
        <v>100</v>
      </c>
      <c r="H6149" s="79"/>
    </row>
    <row r="6150" spans="1:8" outlineLevel="1">
      <c r="A6150" s="98" t="s">
        <v>319</v>
      </c>
      <c r="B6150" s="99" t="s">
        <v>320</v>
      </c>
      <c r="C6150" s="97" t="s">
        <v>470</v>
      </c>
      <c r="D6150" s="97" t="s">
        <v>471</v>
      </c>
      <c r="E6150" s="94"/>
      <c r="F6150" s="94"/>
      <c r="G6150" s="94">
        <v>100</v>
      </c>
      <c r="H6150" s="79"/>
    </row>
    <row r="6151" spans="1:8" outlineLevel="1">
      <c r="A6151" s="100">
        <v>4</v>
      </c>
      <c r="B6151" s="101" t="s">
        <v>623</v>
      </c>
      <c r="C6151" s="97"/>
      <c r="D6151" s="97"/>
      <c r="E6151" s="94"/>
      <c r="F6151" s="94"/>
      <c r="G6151" s="94">
        <v>100</v>
      </c>
      <c r="H6151" s="79"/>
    </row>
    <row r="6152" spans="1:8" ht="31.5" outlineLevel="1">
      <c r="A6152" s="97" t="s">
        <v>406</v>
      </c>
      <c r="B6152" s="236" t="s">
        <v>321</v>
      </c>
      <c r="C6152" s="97" t="s">
        <v>471</v>
      </c>
      <c r="D6152" s="97" t="s">
        <v>471</v>
      </c>
      <c r="E6152" s="94"/>
      <c r="F6152" s="94"/>
      <c r="G6152" s="94">
        <v>100</v>
      </c>
      <c r="H6152" s="79"/>
    </row>
    <row r="6153" spans="1:8" ht="63" outlineLevel="1">
      <c r="A6153" s="97" t="s">
        <v>407</v>
      </c>
      <c r="B6153" s="236" t="s">
        <v>621</v>
      </c>
      <c r="C6153" s="97" t="s">
        <v>471</v>
      </c>
      <c r="D6153" s="97" t="s">
        <v>471</v>
      </c>
      <c r="E6153" s="94"/>
      <c r="F6153" s="94"/>
      <c r="G6153" s="94">
        <v>100</v>
      </c>
      <c r="H6153" s="79"/>
    </row>
    <row r="6154" spans="1:8" ht="31.5" outlineLevel="1">
      <c r="A6154" s="97" t="s">
        <v>408</v>
      </c>
      <c r="B6154" s="236" t="s">
        <v>764</v>
      </c>
      <c r="C6154" s="97" t="s">
        <v>471</v>
      </c>
      <c r="D6154" s="97" t="s">
        <v>472</v>
      </c>
      <c r="E6154" s="94"/>
      <c r="F6154" s="94"/>
      <c r="G6154" s="94">
        <v>100</v>
      </c>
      <c r="H6154" s="79"/>
    </row>
    <row r="6155" spans="1:8" ht="31.5" outlineLevel="1">
      <c r="A6155" s="97" t="s">
        <v>222</v>
      </c>
      <c r="B6155" s="236" t="s">
        <v>765</v>
      </c>
      <c r="C6155" s="97" t="s">
        <v>327</v>
      </c>
      <c r="D6155" s="97" t="s">
        <v>472</v>
      </c>
      <c r="E6155" s="94"/>
      <c r="F6155" s="94"/>
      <c r="G6155" s="94">
        <v>100</v>
      </c>
      <c r="H6155" s="79"/>
    </row>
    <row r="6156" spans="1:8" outlineLevel="1">
      <c r="G6156" s="154" t="s">
        <v>1060</v>
      </c>
      <c r="H6156" s="154" t="s">
        <v>378</v>
      </c>
    </row>
    <row r="6157" spans="1:8" outlineLevel="1">
      <c r="H6157" s="154" t="s">
        <v>709</v>
      </c>
    </row>
    <row r="6158" spans="1:8" outlineLevel="1">
      <c r="H6158" s="154" t="s">
        <v>266</v>
      </c>
    </row>
    <row r="6159" spans="1:8" outlineLevel="1">
      <c r="H6159" s="154"/>
    </row>
    <row r="6160" spans="1:8" ht="15.75" customHeight="1" outlineLevel="1">
      <c r="A6160" s="742" t="s">
        <v>628</v>
      </c>
      <c r="B6160" s="742"/>
      <c r="C6160" s="742"/>
      <c r="D6160" s="742"/>
      <c r="E6160" s="742"/>
      <c r="F6160" s="742"/>
      <c r="G6160" s="742"/>
      <c r="H6160" s="742"/>
    </row>
    <row r="6161" spans="1:8" ht="15.75" customHeight="1" outlineLevel="1">
      <c r="A6161" s="742" t="s">
        <v>455</v>
      </c>
      <c r="B6161" s="742"/>
      <c r="C6161" s="742"/>
      <c r="D6161" s="742"/>
      <c r="E6161" s="742"/>
      <c r="F6161" s="742"/>
      <c r="G6161" s="742"/>
      <c r="H6161" s="742"/>
    </row>
    <row r="6162" spans="1:8" outlineLevel="1">
      <c r="H6162" s="154" t="s">
        <v>322</v>
      </c>
    </row>
    <row r="6163" spans="1:8" outlineLevel="1">
      <c r="H6163" s="154" t="s">
        <v>323</v>
      </c>
    </row>
    <row r="6164" spans="1:8" outlineLevel="1">
      <c r="H6164" s="154" t="s">
        <v>324</v>
      </c>
    </row>
    <row r="6165" spans="1:8" outlineLevel="1">
      <c r="H6165" s="230" t="s">
        <v>325</v>
      </c>
    </row>
    <row r="6166" spans="1:8" outlineLevel="1">
      <c r="H6166" s="154" t="s">
        <v>2331</v>
      </c>
    </row>
    <row r="6167" spans="1:8" outlineLevel="1">
      <c r="H6167" s="154" t="s">
        <v>261</v>
      </c>
    </row>
    <row r="6168" spans="1:8" outlineLevel="1">
      <c r="A6168" s="86"/>
    </row>
    <row r="6169" spans="1:8" ht="31.5" customHeight="1" outlineLevel="1">
      <c r="A6169" s="748" t="s">
        <v>1264</v>
      </c>
      <c r="B6169" s="749"/>
      <c r="C6169" s="749"/>
      <c r="D6169" s="749"/>
      <c r="E6169" s="749"/>
      <c r="F6169" s="749"/>
      <c r="G6169" s="749"/>
      <c r="H6169" s="749"/>
    </row>
    <row r="6170" spans="1:8" outlineLevel="1">
      <c r="A6170" s="745"/>
      <c r="B6170" s="745"/>
      <c r="C6170" s="745"/>
      <c r="D6170" s="745"/>
      <c r="E6170" s="745"/>
      <c r="F6170" s="745"/>
      <c r="G6170" s="745"/>
      <c r="H6170" s="745"/>
    </row>
    <row r="6171" spans="1:8" outlineLevel="1">
      <c r="A6171" s="746" t="s">
        <v>2332</v>
      </c>
      <c r="B6171" s="746"/>
      <c r="C6171" s="746"/>
      <c r="D6171" s="746"/>
      <c r="E6171" s="746"/>
      <c r="F6171" s="746"/>
      <c r="G6171" s="746"/>
      <c r="H6171" s="746"/>
    </row>
    <row r="6172" spans="1:8" ht="16.5" outlineLevel="1" thickBot="1">
      <c r="A6172" s="87"/>
      <c r="B6172" s="666"/>
      <c r="C6172" s="231"/>
      <c r="D6172" s="231"/>
      <c r="E6172" s="231"/>
      <c r="F6172" s="231"/>
      <c r="G6172" s="231"/>
      <c r="H6172" s="231"/>
    </row>
    <row r="6173" spans="1:8" ht="15.75" customHeight="1" outlineLevel="1">
      <c r="A6173" s="750" t="s">
        <v>397</v>
      </c>
      <c r="B6173" s="753" t="s">
        <v>649</v>
      </c>
      <c r="C6173" s="756" t="s">
        <v>719</v>
      </c>
      <c r="D6173" s="756"/>
      <c r="E6173" s="756"/>
      <c r="F6173" s="756"/>
      <c r="G6173" s="757" t="s">
        <v>629</v>
      </c>
      <c r="H6173" s="759" t="s">
        <v>630</v>
      </c>
    </row>
    <row r="6174" spans="1:8" outlineLevel="1">
      <c r="A6174" s="751"/>
      <c r="B6174" s="754"/>
      <c r="C6174" s="704"/>
      <c r="D6174" s="704"/>
      <c r="E6174" s="704"/>
      <c r="F6174" s="704"/>
      <c r="G6174" s="703"/>
      <c r="H6174" s="760"/>
    </row>
    <row r="6175" spans="1:8" ht="32.25" outlineLevel="1" thickBot="1">
      <c r="A6175" s="752"/>
      <c r="B6175" s="755"/>
      <c r="C6175" s="88" t="s">
        <v>631</v>
      </c>
      <c r="D6175" s="88" t="s">
        <v>632</v>
      </c>
      <c r="E6175" s="88" t="s">
        <v>631</v>
      </c>
      <c r="F6175" s="88" t="s">
        <v>632</v>
      </c>
      <c r="G6175" s="758"/>
      <c r="H6175" s="761"/>
    </row>
    <row r="6176" spans="1:8" outlineLevel="1">
      <c r="A6176" s="89">
        <v>1</v>
      </c>
      <c r="B6176" s="604">
        <v>2</v>
      </c>
      <c r="C6176" s="90">
        <v>3</v>
      </c>
      <c r="D6176" s="90">
        <v>4</v>
      </c>
      <c r="E6176" s="90"/>
      <c r="F6176" s="90"/>
      <c r="G6176" s="91">
        <v>5</v>
      </c>
      <c r="H6176" s="604">
        <v>6</v>
      </c>
    </row>
    <row r="6177" spans="1:8" outlineLevel="1">
      <c r="A6177" s="89">
        <v>1</v>
      </c>
      <c r="B6177" s="92" t="s">
        <v>598</v>
      </c>
      <c r="C6177" s="93"/>
      <c r="D6177" s="93"/>
      <c r="E6177" s="94"/>
      <c r="F6177" s="94"/>
      <c r="G6177" s="95"/>
      <c r="H6177" s="663"/>
    </row>
    <row r="6178" spans="1:8" outlineLevel="1">
      <c r="A6178" s="96" t="s">
        <v>399</v>
      </c>
      <c r="B6178" s="237" t="s">
        <v>599</v>
      </c>
      <c r="C6178" s="97" t="s">
        <v>174</v>
      </c>
      <c r="D6178" s="97" t="s">
        <v>482</v>
      </c>
      <c r="E6178" s="94"/>
      <c r="F6178" s="94"/>
      <c r="G6178" s="94">
        <v>100</v>
      </c>
      <c r="H6178" s="79"/>
    </row>
    <row r="6179" spans="1:8" outlineLevel="1">
      <c r="A6179" s="97" t="s">
        <v>400</v>
      </c>
      <c r="B6179" s="236" t="s">
        <v>329</v>
      </c>
      <c r="C6179" s="97" t="s">
        <v>483</v>
      </c>
      <c r="D6179" s="97" t="s">
        <v>484</v>
      </c>
      <c r="E6179" s="94"/>
      <c r="F6179" s="94"/>
      <c r="G6179" s="94">
        <v>100</v>
      </c>
      <c r="H6179" s="79"/>
    </row>
    <row r="6180" spans="1:8" ht="31.5" outlineLevel="1">
      <c r="A6180" s="97" t="s">
        <v>411</v>
      </c>
      <c r="B6180" s="236" t="s">
        <v>730</v>
      </c>
      <c r="C6180" s="97" t="s">
        <v>485</v>
      </c>
      <c r="D6180" s="97" t="s">
        <v>486</v>
      </c>
      <c r="E6180" s="94"/>
      <c r="F6180" s="94"/>
      <c r="G6180" s="94">
        <v>100</v>
      </c>
      <c r="H6180" s="79"/>
    </row>
    <row r="6181" spans="1:8" ht="63" outlineLevel="1">
      <c r="A6181" s="98" t="s">
        <v>422</v>
      </c>
      <c r="B6181" s="99" t="s">
        <v>731</v>
      </c>
      <c r="C6181" s="97" t="s">
        <v>487</v>
      </c>
      <c r="D6181" s="97" t="s">
        <v>2103</v>
      </c>
      <c r="E6181" s="94"/>
      <c r="F6181" s="94"/>
      <c r="G6181" s="94">
        <v>100</v>
      </c>
      <c r="H6181" s="79"/>
    </row>
    <row r="6182" spans="1:8" ht="31.5" outlineLevel="1">
      <c r="A6182" s="98" t="s">
        <v>732</v>
      </c>
      <c r="B6182" s="99" t="s">
        <v>733</v>
      </c>
      <c r="C6182" s="97" t="s">
        <v>46</v>
      </c>
      <c r="D6182" s="97" t="s">
        <v>45</v>
      </c>
      <c r="E6182" s="94"/>
      <c r="F6182" s="94"/>
      <c r="G6182" s="94">
        <v>100</v>
      </c>
      <c r="H6182" s="79"/>
    </row>
    <row r="6183" spans="1:8" outlineLevel="1">
      <c r="A6183" s="98" t="s">
        <v>734</v>
      </c>
      <c r="B6183" s="99" t="s">
        <v>735</v>
      </c>
      <c r="C6183" s="97" t="s">
        <v>485</v>
      </c>
      <c r="D6183" s="97" t="s">
        <v>46</v>
      </c>
      <c r="E6183" s="94"/>
      <c r="F6183" s="94"/>
      <c r="G6183" s="94">
        <v>100</v>
      </c>
      <c r="H6183" s="79"/>
    </row>
    <row r="6184" spans="1:8" outlineLevel="1">
      <c r="A6184" s="100">
        <v>2</v>
      </c>
      <c r="B6184" s="101" t="s">
        <v>440</v>
      </c>
      <c r="C6184" s="97"/>
      <c r="D6184" s="97"/>
      <c r="E6184" s="94"/>
      <c r="F6184" s="94"/>
      <c r="G6184" s="94"/>
      <c r="H6184" s="79"/>
    </row>
    <row r="6185" spans="1:8" ht="31.5" outlineLevel="1">
      <c r="A6185" s="98" t="s">
        <v>402</v>
      </c>
      <c r="B6185" s="99" t="s">
        <v>736</v>
      </c>
      <c r="C6185" s="97" t="s">
        <v>46</v>
      </c>
      <c r="D6185" s="97" t="s">
        <v>45</v>
      </c>
      <c r="E6185" s="94"/>
      <c r="F6185" s="94"/>
      <c r="G6185" s="94">
        <v>100</v>
      </c>
      <c r="H6185" s="79"/>
    </row>
    <row r="6186" spans="1:8" ht="63" outlineLevel="1">
      <c r="A6186" s="98" t="s">
        <v>403</v>
      </c>
      <c r="B6186" s="99" t="s">
        <v>641</v>
      </c>
      <c r="C6186" s="97" t="s">
        <v>46</v>
      </c>
      <c r="D6186" s="97" t="s">
        <v>47</v>
      </c>
      <c r="E6186" s="94"/>
      <c r="F6186" s="94"/>
      <c r="G6186" s="94">
        <v>100</v>
      </c>
      <c r="H6186" s="79"/>
    </row>
    <row r="6187" spans="1:8" ht="31.5" outlineLevel="1">
      <c r="A6187" s="98" t="s">
        <v>404</v>
      </c>
      <c r="B6187" s="99" t="s">
        <v>642</v>
      </c>
      <c r="C6187" s="97" t="s">
        <v>47</v>
      </c>
      <c r="D6187" s="97" t="s">
        <v>48</v>
      </c>
      <c r="E6187" s="94"/>
      <c r="F6187" s="94"/>
      <c r="G6187" s="94">
        <v>100</v>
      </c>
      <c r="H6187" s="79"/>
    </row>
    <row r="6188" spans="1:8" ht="47.25" outlineLevel="1">
      <c r="A6188" s="100">
        <v>3</v>
      </c>
      <c r="B6188" s="101" t="s">
        <v>313</v>
      </c>
      <c r="C6188" s="97"/>
      <c r="D6188" s="97"/>
      <c r="E6188" s="94"/>
      <c r="F6188" s="94"/>
      <c r="G6188" s="94"/>
      <c r="H6188" s="79"/>
    </row>
    <row r="6189" spans="1:8" ht="31.5" outlineLevel="1">
      <c r="A6189" s="98" t="s">
        <v>441</v>
      </c>
      <c r="B6189" s="99" t="s">
        <v>314</v>
      </c>
      <c r="C6189" s="97" t="s">
        <v>48</v>
      </c>
      <c r="D6189" s="97" t="s">
        <v>47</v>
      </c>
      <c r="E6189" s="94"/>
      <c r="F6189" s="94"/>
      <c r="G6189" s="94">
        <v>100</v>
      </c>
      <c r="H6189" s="79"/>
    </row>
    <row r="6190" spans="1:8" outlineLevel="1">
      <c r="A6190" s="98" t="s">
        <v>359</v>
      </c>
      <c r="B6190" s="99" t="s">
        <v>315</v>
      </c>
      <c r="C6190" s="97" t="s">
        <v>48</v>
      </c>
      <c r="D6190" s="97" t="s">
        <v>49</v>
      </c>
      <c r="E6190" s="94"/>
      <c r="F6190" s="94"/>
      <c r="G6190" s="94">
        <v>100</v>
      </c>
      <c r="H6190" s="79"/>
    </row>
    <row r="6191" spans="1:8" outlineLevel="1">
      <c r="A6191" s="98" t="s">
        <v>361</v>
      </c>
      <c r="B6191" s="99" t="s">
        <v>316</v>
      </c>
      <c r="C6191" s="97" t="s">
        <v>49</v>
      </c>
      <c r="D6191" s="97" t="s">
        <v>50</v>
      </c>
      <c r="E6191" s="94"/>
      <c r="F6191" s="94"/>
      <c r="G6191" s="94">
        <v>100</v>
      </c>
      <c r="H6191" s="79"/>
    </row>
    <row r="6192" spans="1:8" outlineLevel="1">
      <c r="A6192" s="98" t="s">
        <v>317</v>
      </c>
      <c r="B6192" s="99" t="s">
        <v>318</v>
      </c>
      <c r="C6192" s="97" t="s">
        <v>50</v>
      </c>
      <c r="D6192" s="97" t="s">
        <v>51</v>
      </c>
      <c r="E6192" s="94"/>
      <c r="F6192" s="94"/>
      <c r="G6192" s="94">
        <v>100</v>
      </c>
      <c r="H6192" s="79"/>
    </row>
    <row r="6193" spans="1:8" outlineLevel="1">
      <c r="A6193" s="98" t="s">
        <v>319</v>
      </c>
      <c r="B6193" s="99" t="s">
        <v>320</v>
      </c>
      <c r="C6193" s="97" t="s">
        <v>51</v>
      </c>
      <c r="D6193" s="97" t="s">
        <v>52</v>
      </c>
      <c r="E6193" s="94"/>
      <c r="F6193" s="94"/>
      <c r="G6193" s="94">
        <v>100</v>
      </c>
      <c r="H6193" s="79"/>
    </row>
    <row r="6194" spans="1:8" outlineLevel="1">
      <c r="A6194" s="100">
        <v>4</v>
      </c>
      <c r="B6194" s="101" t="s">
        <v>623</v>
      </c>
      <c r="C6194" s="97"/>
      <c r="D6194" s="97"/>
      <c r="E6194" s="94"/>
      <c r="F6194" s="94"/>
      <c r="G6194" s="94">
        <v>100</v>
      </c>
      <c r="H6194" s="79"/>
    </row>
    <row r="6195" spans="1:8" ht="31.5" outlineLevel="1">
      <c r="A6195" s="97" t="s">
        <v>406</v>
      </c>
      <c r="B6195" s="236" t="s">
        <v>321</v>
      </c>
      <c r="C6195" s="97" t="s">
        <v>52</v>
      </c>
      <c r="D6195" s="97" t="s">
        <v>52</v>
      </c>
      <c r="E6195" s="94"/>
      <c r="F6195" s="94"/>
      <c r="G6195" s="94">
        <v>100</v>
      </c>
      <c r="H6195" s="79"/>
    </row>
    <row r="6196" spans="1:8" ht="63" outlineLevel="1">
      <c r="A6196" s="97" t="s">
        <v>407</v>
      </c>
      <c r="B6196" s="236" t="s">
        <v>621</v>
      </c>
      <c r="C6196" s="97" t="s">
        <v>52</v>
      </c>
      <c r="D6196" s="97" t="s">
        <v>53</v>
      </c>
      <c r="E6196" s="94"/>
      <c r="F6196" s="94"/>
      <c r="G6196" s="94">
        <v>100</v>
      </c>
      <c r="H6196" s="79"/>
    </row>
    <row r="6197" spans="1:8" ht="31.5" outlineLevel="1">
      <c r="A6197" s="97" t="s">
        <v>408</v>
      </c>
      <c r="B6197" s="236" t="s">
        <v>764</v>
      </c>
      <c r="C6197" s="97" t="s">
        <v>52</v>
      </c>
      <c r="D6197" s="97" t="s">
        <v>53</v>
      </c>
      <c r="E6197" s="94"/>
      <c r="F6197" s="94"/>
      <c r="G6197" s="94">
        <v>100</v>
      </c>
      <c r="H6197" s="79"/>
    </row>
    <row r="6198" spans="1:8" ht="31.5" outlineLevel="1">
      <c r="A6198" s="97" t="s">
        <v>222</v>
      </c>
      <c r="B6198" s="236" t="s">
        <v>765</v>
      </c>
      <c r="C6198" s="97" t="s">
        <v>53</v>
      </c>
      <c r="D6198" s="97" t="s">
        <v>54</v>
      </c>
      <c r="E6198" s="94"/>
      <c r="F6198" s="94"/>
      <c r="G6198" s="94">
        <v>100</v>
      </c>
      <c r="H6198" s="79"/>
    </row>
    <row r="6199" spans="1:8" outlineLevel="1">
      <c r="G6199" s="154" t="s">
        <v>1061</v>
      </c>
      <c r="H6199" s="154" t="s">
        <v>378</v>
      </c>
    </row>
    <row r="6200" spans="1:8" outlineLevel="1">
      <c r="H6200" s="154" t="s">
        <v>709</v>
      </c>
    </row>
    <row r="6201" spans="1:8" outlineLevel="1">
      <c r="H6201" s="154" t="s">
        <v>266</v>
      </c>
    </row>
    <row r="6202" spans="1:8" outlineLevel="1">
      <c r="H6202" s="154"/>
    </row>
    <row r="6203" spans="1:8" ht="15.75" customHeight="1" outlineLevel="1">
      <c r="A6203" s="742" t="s">
        <v>628</v>
      </c>
      <c r="B6203" s="742"/>
      <c r="C6203" s="742"/>
      <c r="D6203" s="742"/>
      <c r="E6203" s="742"/>
      <c r="F6203" s="742"/>
      <c r="G6203" s="742"/>
      <c r="H6203" s="742"/>
    </row>
    <row r="6204" spans="1:8" ht="15.75" customHeight="1" outlineLevel="1">
      <c r="A6204" s="742" t="s">
        <v>455</v>
      </c>
      <c r="B6204" s="742"/>
      <c r="C6204" s="742"/>
      <c r="D6204" s="742"/>
      <c r="E6204" s="742"/>
      <c r="F6204" s="742"/>
      <c r="G6204" s="742"/>
      <c r="H6204" s="742"/>
    </row>
    <row r="6205" spans="1:8" outlineLevel="1">
      <c r="H6205" s="154" t="s">
        <v>322</v>
      </c>
    </row>
    <row r="6206" spans="1:8" outlineLevel="1">
      <c r="H6206" s="154" t="s">
        <v>323</v>
      </c>
    </row>
    <row r="6207" spans="1:8" outlineLevel="1">
      <c r="H6207" s="154" t="s">
        <v>324</v>
      </c>
    </row>
    <row r="6208" spans="1:8" outlineLevel="1">
      <c r="H6208" s="230" t="s">
        <v>325</v>
      </c>
    </row>
    <row r="6209" spans="1:8" outlineLevel="1">
      <c r="H6209" s="154" t="s">
        <v>2331</v>
      </c>
    </row>
    <row r="6210" spans="1:8" outlineLevel="1">
      <c r="H6210" s="154" t="s">
        <v>261</v>
      </c>
    </row>
    <row r="6211" spans="1:8" outlineLevel="1">
      <c r="A6211" s="86"/>
    </row>
    <row r="6212" spans="1:8" ht="35.25" customHeight="1" outlineLevel="1">
      <c r="A6212" s="748" t="s">
        <v>1265</v>
      </c>
      <c r="B6212" s="749"/>
      <c r="C6212" s="749"/>
      <c r="D6212" s="749"/>
      <c r="E6212" s="749"/>
      <c r="F6212" s="749"/>
      <c r="G6212" s="749"/>
      <c r="H6212" s="749"/>
    </row>
    <row r="6213" spans="1:8" outlineLevel="1">
      <c r="A6213" s="745"/>
      <c r="B6213" s="745"/>
      <c r="C6213" s="745"/>
      <c r="D6213" s="745"/>
      <c r="E6213" s="745"/>
      <c r="F6213" s="745"/>
      <c r="G6213" s="745"/>
      <c r="H6213" s="745"/>
    </row>
    <row r="6214" spans="1:8" outlineLevel="1">
      <c r="A6214" s="746" t="s">
        <v>2332</v>
      </c>
      <c r="B6214" s="746"/>
      <c r="C6214" s="746"/>
      <c r="D6214" s="746"/>
      <c r="E6214" s="746"/>
      <c r="F6214" s="746"/>
      <c r="G6214" s="746"/>
      <c r="H6214" s="746"/>
    </row>
    <row r="6215" spans="1:8" ht="16.5" outlineLevel="1" thickBot="1">
      <c r="A6215" s="87"/>
      <c r="B6215" s="666"/>
      <c r="C6215" s="231"/>
      <c r="D6215" s="231"/>
      <c r="E6215" s="231"/>
      <c r="F6215" s="231"/>
      <c r="G6215" s="231"/>
      <c r="H6215" s="231"/>
    </row>
    <row r="6216" spans="1:8" ht="15.75" customHeight="1" outlineLevel="1">
      <c r="A6216" s="750" t="s">
        <v>397</v>
      </c>
      <c r="B6216" s="753" t="s">
        <v>649</v>
      </c>
      <c r="C6216" s="756" t="s">
        <v>719</v>
      </c>
      <c r="D6216" s="756"/>
      <c r="E6216" s="756"/>
      <c r="F6216" s="756"/>
      <c r="G6216" s="757" t="s">
        <v>629</v>
      </c>
      <c r="H6216" s="759" t="s">
        <v>630</v>
      </c>
    </row>
    <row r="6217" spans="1:8" outlineLevel="1">
      <c r="A6217" s="751"/>
      <c r="B6217" s="754"/>
      <c r="C6217" s="704"/>
      <c r="D6217" s="704"/>
      <c r="E6217" s="704"/>
      <c r="F6217" s="704"/>
      <c r="G6217" s="703"/>
      <c r="H6217" s="760"/>
    </row>
    <row r="6218" spans="1:8" ht="32.25" outlineLevel="1" thickBot="1">
      <c r="A6218" s="752"/>
      <c r="B6218" s="755"/>
      <c r="C6218" s="88" t="s">
        <v>631</v>
      </c>
      <c r="D6218" s="88" t="s">
        <v>632</v>
      </c>
      <c r="E6218" s="88" t="s">
        <v>631</v>
      </c>
      <c r="F6218" s="88" t="s">
        <v>632</v>
      </c>
      <c r="G6218" s="758"/>
      <c r="H6218" s="761"/>
    </row>
    <row r="6219" spans="1:8" outlineLevel="1">
      <c r="A6219" s="89">
        <v>1</v>
      </c>
      <c r="B6219" s="604">
        <v>2</v>
      </c>
      <c r="C6219" s="90">
        <v>3</v>
      </c>
      <c r="D6219" s="90">
        <v>4</v>
      </c>
      <c r="E6219" s="90"/>
      <c r="F6219" s="90"/>
      <c r="G6219" s="91">
        <v>5</v>
      </c>
      <c r="H6219" s="604">
        <v>6</v>
      </c>
    </row>
    <row r="6220" spans="1:8" outlineLevel="1">
      <c r="A6220" s="89">
        <v>1</v>
      </c>
      <c r="B6220" s="92" t="s">
        <v>598</v>
      </c>
      <c r="C6220" s="93"/>
      <c r="D6220" s="93"/>
      <c r="E6220" s="94"/>
      <c r="F6220" s="94"/>
      <c r="G6220" s="95"/>
      <c r="H6220" s="663"/>
    </row>
    <row r="6221" spans="1:8" outlineLevel="1">
      <c r="A6221" s="96" t="s">
        <v>399</v>
      </c>
      <c r="B6221" s="237" t="s">
        <v>599</v>
      </c>
      <c r="C6221" s="97" t="s">
        <v>174</v>
      </c>
      <c r="D6221" s="97" t="s">
        <v>482</v>
      </c>
      <c r="E6221" s="94"/>
      <c r="F6221" s="94"/>
      <c r="G6221" s="94">
        <v>100</v>
      </c>
      <c r="H6221" s="79"/>
    </row>
    <row r="6222" spans="1:8" outlineLevel="1">
      <c r="A6222" s="97" t="s">
        <v>400</v>
      </c>
      <c r="B6222" s="236" t="s">
        <v>329</v>
      </c>
      <c r="C6222" s="97" t="s">
        <v>483</v>
      </c>
      <c r="D6222" s="97" t="s">
        <v>484</v>
      </c>
      <c r="E6222" s="94"/>
      <c r="F6222" s="94"/>
      <c r="G6222" s="94">
        <v>100</v>
      </c>
      <c r="H6222" s="79"/>
    </row>
    <row r="6223" spans="1:8" ht="31.5" outlineLevel="1">
      <c r="A6223" s="97" t="s">
        <v>411</v>
      </c>
      <c r="B6223" s="236" t="s">
        <v>730</v>
      </c>
      <c r="C6223" s="97" t="s">
        <v>485</v>
      </c>
      <c r="D6223" s="97" t="s">
        <v>486</v>
      </c>
      <c r="E6223" s="94"/>
      <c r="F6223" s="94"/>
      <c r="G6223" s="94">
        <v>100</v>
      </c>
      <c r="H6223" s="79"/>
    </row>
    <row r="6224" spans="1:8" ht="63" outlineLevel="1">
      <c r="A6224" s="98" t="s">
        <v>422</v>
      </c>
      <c r="B6224" s="99" t="s">
        <v>731</v>
      </c>
      <c r="C6224" s="97" t="s">
        <v>487</v>
      </c>
      <c r="D6224" s="97" t="s">
        <v>2293</v>
      </c>
      <c r="E6224" s="94"/>
      <c r="F6224" s="94"/>
      <c r="G6224" s="94">
        <v>100</v>
      </c>
      <c r="H6224" s="79"/>
    </row>
    <row r="6225" spans="1:8" ht="31.5" outlineLevel="1">
      <c r="A6225" s="98" t="s">
        <v>732</v>
      </c>
      <c r="B6225" s="99" t="s">
        <v>733</v>
      </c>
      <c r="C6225" s="97" t="s">
        <v>2294</v>
      </c>
      <c r="D6225" s="97" t="s">
        <v>2295</v>
      </c>
      <c r="E6225" s="94"/>
      <c r="F6225" s="94"/>
      <c r="G6225" s="94">
        <v>100</v>
      </c>
      <c r="H6225" s="79"/>
    </row>
    <row r="6226" spans="1:8" outlineLevel="1">
      <c r="A6226" s="98" t="s">
        <v>734</v>
      </c>
      <c r="B6226" s="99" t="s">
        <v>735</v>
      </c>
      <c r="C6226" s="97" t="s">
        <v>485</v>
      </c>
      <c r="D6226" s="97" t="s">
        <v>2294</v>
      </c>
      <c r="E6226" s="94"/>
      <c r="F6226" s="94"/>
      <c r="G6226" s="94">
        <v>100</v>
      </c>
      <c r="H6226" s="79"/>
    </row>
    <row r="6227" spans="1:8" outlineLevel="1">
      <c r="A6227" s="100">
        <v>2</v>
      </c>
      <c r="B6227" s="101" t="s">
        <v>440</v>
      </c>
      <c r="C6227" s="97"/>
      <c r="D6227" s="97"/>
      <c r="E6227" s="94"/>
      <c r="F6227" s="94"/>
      <c r="G6227" s="94"/>
      <c r="H6227" s="79"/>
    </row>
    <row r="6228" spans="1:8" ht="31.5" outlineLevel="1">
      <c r="A6228" s="98" t="s">
        <v>402</v>
      </c>
      <c r="B6228" s="99" t="s">
        <v>736</v>
      </c>
      <c r="C6228" s="97" t="s">
        <v>2294</v>
      </c>
      <c r="D6228" s="97" t="s">
        <v>2295</v>
      </c>
      <c r="E6228" s="94"/>
      <c r="F6228" s="94"/>
      <c r="G6228" s="94">
        <v>100</v>
      </c>
      <c r="H6228" s="79"/>
    </row>
    <row r="6229" spans="1:8" ht="63" outlineLevel="1">
      <c r="A6229" s="98" t="s">
        <v>403</v>
      </c>
      <c r="B6229" s="99" t="s">
        <v>641</v>
      </c>
      <c r="C6229" s="97" t="s">
        <v>2294</v>
      </c>
      <c r="D6229" s="97" t="s">
        <v>2296</v>
      </c>
      <c r="E6229" s="94"/>
      <c r="F6229" s="94"/>
      <c r="G6229" s="94">
        <v>100</v>
      </c>
      <c r="H6229" s="79"/>
    </row>
    <row r="6230" spans="1:8" ht="31.5" outlineLevel="1">
      <c r="A6230" s="98" t="s">
        <v>404</v>
      </c>
      <c r="B6230" s="99" t="s">
        <v>642</v>
      </c>
      <c r="C6230" s="97" t="s">
        <v>2296</v>
      </c>
      <c r="D6230" s="97" t="s">
        <v>2297</v>
      </c>
      <c r="E6230" s="94"/>
      <c r="F6230" s="94"/>
      <c r="G6230" s="94">
        <v>100</v>
      </c>
      <c r="H6230" s="79"/>
    </row>
    <row r="6231" spans="1:8" ht="47.25" outlineLevel="1">
      <c r="A6231" s="100">
        <v>3</v>
      </c>
      <c r="B6231" s="101" t="s">
        <v>313</v>
      </c>
      <c r="C6231" s="97"/>
      <c r="D6231" s="97"/>
      <c r="E6231" s="94"/>
      <c r="F6231" s="94"/>
      <c r="G6231" s="94"/>
      <c r="H6231" s="79"/>
    </row>
    <row r="6232" spans="1:8" ht="31.5" outlineLevel="1">
      <c r="A6232" s="98" t="s">
        <v>441</v>
      </c>
      <c r="B6232" s="99" t="s">
        <v>314</v>
      </c>
      <c r="C6232" s="97" t="s">
        <v>2297</v>
      </c>
      <c r="D6232" s="97" t="s">
        <v>2296</v>
      </c>
      <c r="E6232" s="94"/>
      <c r="F6232" s="94"/>
      <c r="G6232" s="94">
        <v>100</v>
      </c>
      <c r="H6232" s="79"/>
    </row>
    <row r="6233" spans="1:8" outlineLevel="1">
      <c r="A6233" s="98" t="s">
        <v>359</v>
      </c>
      <c r="B6233" s="99" t="s">
        <v>315</v>
      </c>
      <c r="C6233" s="97" t="s">
        <v>2297</v>
      </c>
      <c r="D6233" s="97" t="s">
        <v>2298</v>
      </c>
      <c r="E6233" s="94"/>
      <c r="F6233" s="94"/>
      <c r="G6233" s="94">
        <v>100</v>
      </c>
      <c r="H6233" s="79"/>
    </row>
    <row r="6234" spans="1:8" outlineLevel="1">
      <c r="A6234" s="98" t="s">
        <v>361</v>
      </c>
      <c r="B6234" s="99" t="s">
        <v>316</v>
      </c>
      <c r="C6234" s="97" t="s">
        <v>2298</v>
      </c>
      <c r="D6234" s="97" t="s">
        <v>2299</v>
      </c>
      <c r="E6234" s="94"/>
      <c r="F6234" s="94"/>
      <c r="G6234" s="94">
        <v>100</v>
      </c>
      <c r="H6234" s="79"/>
    </row>
    <row r="6235" spans="1:8" outlineLevel="1">
      <c r="A6235" s="98" t="s">
        <v>317</v>
      </c>
      <c r="B6235" s="99" t="s">
        <v>318</v>
      </c>
      <c r="C6235" s="97" t="s">
        <v>2299</v>
      </c>
      <c r="D6235" s="97" t="s">
        <v>2300</v>
      </c>
      <c r="E6235" s="94"/>
      <c r="F6235" s="94"/>
      <c r="G6235" s="94">
        <v>100</v>
      </c>
      <c r="H6235" s="79"/>
    </row>
    <row r="6236" spans="1:8" outlineLevel="1">
      <c r="A6236" s="98" t="s">
        <v>319</v>
      </c>
      <c r="B6236" s="99" t="s">
        <v>320</v>
      </c>
      <c r="C6236" s="97" t="s">
        <v>2300</v>
      </c>
      <c r="D6236" s="97" t="s">
        <v>2301</v>
      </c>
      <c r="E6236" s="94"/>
      <c r="F6236" s="94"/>
      <c r="G6236" s="94">
        <v>100</v>
      </c>
      <c r="H6236" s="79"/>
    </row>
    <row r="6237" spans="1:8" outlineLevel="1">
      <c r="A6237" s="100">
        <v>4</v>
      </c>
      <c r="B6237" s="101" t="s">
        <v>623</v>
      </c>
      <c r="C6237" s="97"/>
      <c r="D6237" s="97"/>
      <c r="E6237" s="94"/>
      <c r="F6237" s="94"/>
      <c r="G6237" s="94"/>
      <c r="H6237" s="79"/>
    </row>
    <row r="6238" spans="1:8" ht="31.5" outlineLevel="1">
      <c r="A6238" s="97" t="s">
        <v>406</v>
      </c>
      <c r="B6238" s="236" t="s">
        <v>321</v>
      </c>
      <c r="C6238" s="97" t="s">
        <v>2301</v>
      </c>
      <c r="D6238" s="97" t="s">
        <v>2301</v>
      </c>
      <c r="E6238" s="94"/>
      <c r="F6238" s="94"/>
      <c r="G6238" s="94">
        <v>100</v>
      </c>
      <c r="H6238" s="79"/>
    </row>
    <row r="6239" spans="1:8" ht="63" outlineLevel="1">
      <c r="A6239" s="97" t="s">
        <v>407</v>
      </c>
      <c r="B6239" s="236" t="s">
        <v>621</v>
      </c>
      <c r="C6239" s="97" t="s">
        <v>2301</v>
      </c>
      <c r="D6239" s="97" t="s">
        <v>2302</v>
      </c>
      <c r="E6239" s="94"/>
      <c r="F6239" s="94"/>
      <c r="G6239" s="94">
        <v>100</v>
      </c>
      <c r="H6239" s="79"/>
    </row>
    <row r="6240" spans="1:8" ht="31.5" outlineLevel="1">
      <c r="A6240" s="97" t="s">
        <v>408</v>
      </c>
      <c r="B6240" s="236" t="s">
        <v>764</v>
      </c>
      <c r="C6240" s="97" t="s">
        <v>2301</v>
      </c>
      <c r="D6240" s="97" t="s">
        <v>2302</v>
      </c>
      <c r="E6240" s="94"/>
      <c r="F6240" s="94"/>
      <c r="G6240" s="94">
        <v>100</v>
      </c>
      <c r="H6240" s="79"/>
    </row>
    <row r="6241" spans="1:8" ht="31.5" outlineLevel="1">
      <c r="A6241" s="97" t="s">
        <v>222</v>
      </c>
      <c r="B6241" s="236" t="s">
        <v>765</v>
      </c>
      <c r="C6241" s="97" t="s">
        <v>2302</v>
      </c>
      <c r="D6241" s="97" t="s">
        <v>2303</v>
      </c>
      <c r="E6241" s="94"/>
      <c r="F6241" s="94"/>
      <c r="G6241" s="94">
        <v>100</v>
      </c>
      <c r="H6241" s="79"/>
    </row>
    <row r="6242" spans="1:8" outlineLevel="1">
      <c r="G6242" s="154" t="s">
        <v>2164</v>
      </c>
      <c r="H6242" s="154" t="s">
        <v>378</v>
      </c>
    </row>
    <row r="6243" spans="1:8" outlineLevel="1">
      <c r="H6243" s="154" t="s">
        <v>709</v>
      </c>
    </row>
    <row r="6244" spans="1:8" outlineLevel="1">
      <c r="H6244" s="154" t="s">
        <v>266</v>
      </c>
    </row>
    <row r="6245" spans="1:8" outlineLevel="1">
      <c r="H6245" s="154"/>
    </row>
    <row r="6246" spans="1:8" outlineLevel="1">
      <c r="A6246" s="742" t="s">
        <v>628</v>
      </c>
      <c r="B6246" s="742"/>
      <c r="C6246" s="742"/>
      <c r="D6246" s="742"/>
      <c r="E6246" s="742"/>
      <c r="F6246" s="742"/>
      <c r="G6246" s="742"/>
      <c r="H6246" s="742"/>
    </row>
    <row r="6247" spans="1:8" outlineLevel="1">
      <c r="A6247" s="742" t="s">
        <v>455</v>
      </c>
      <c r="B6247" s="742"/>
      <c r="C6247" s="742"/>
      <c r="D6247" s="742"/>
      <c r="E6247" s="742"/>
      <c r="F6247" s="742"/>
      <c r="G6247" s="742"/>
      <c r="H6247" s="742"/>
    </row>
    <row r="6248" spans="1:8" outlineLevel="1">
      <c r="H6248" s="154" t="s">
        <v>322</v>
      </c>
    </row>
    <row r="6249" spans="1:8" outlineLevel="1">
      <c r="H6249" s="154" t="s">
        <v>323</v>
      </c>
    </row>
    <row r="6250" spans="1:8" outlineLevel="1">
      <c r="H6250" s="154" t="s">
        <v>324</v>
      </c>
    </row>
    <row r="6251" spans="1:8" outlineLevel="1">
      <c r="H6251" s="230" t="s">
        <v>325</v>
      </c>
    </row>
    <row r="6252" spans="1:8" outlineLevel="1">
      <c r="H6252" s="154" t="s">
        <v>2331</v>
      </c>
    </row>
    <row r="6253" spans="1:8" outlineLevel="1">
      <c r="H6253" s="154" t="s">
        <v>261</v>
      </c>
    </row>
    <row r="6254" spans="1:8" outlineLevel="1">
      <c r="A6254" s="86"/>
    </row>
    <row r="6255" spans="1:8" outlineLevel="1">
      <c r="A6255" s="762" t="s">
        <v>2304</v>
      </c>
      <c r="B6255" s="763"/>
      <c r="C6255" s="763"/>
      <c r="D6255" s="763"/>
      <c r="E6255" s="763"/>
      <c r="F6255" s="763"/>
      <c r="G6255" s="763"/>
      <c r="H6255" s="763"/>
    </row>
    <row r="6256" spans="1:8" outlineLevel="1">
      <c r="A6256" s="745"/>
      <c r="B6256" s="745"/>
      <c r="C6256" s="745"/>
      <c r="D6256" s="745"/>
      <c r="E6256" s="745"/>
      <c r="F6256" s="745"/>
      <c r="G6256" s="745"/>
      <c r="H6256" s="745"/>
    </row>
    <row r="6257" spans="1:8" outlineLevel="1">
      <c r="A6257" s="746" t="s">
        <v>2332</v>
      </c>
      <c r="B6257" s="746"/>
      <c r="C6257" s="746"/>
      <c r="D6257" s="746"/>
      <c r="E6257" s="746"/>
      <c r="F6257" s="746"/>
      <c r="G6257" s="746"/>
      <c r="H6257" s="746"/>
    </row>
    <row r="6258" spans="1:8" ht="16.5" outlineLevel="1" thickBot="1">
      <c r="A6258" s="87"/>
      <c r="B6258" s="666"/>
      <c r="C6258" s="231"/>
      <c r="D6258" s="231"/>
      <c r="E6258" s="231"/>
      <c r="F6258" s="231"/>
      <c r="G6258" s="231"/>
      <c r="H6258" s="231"/>
    </row>
    <row r="6259" spans="1:8" outlineLevel="1">
      <c r="A6259" s="750" t="s">
        <v>397</v>
      </c>
      <c r="B6259" s="753" t="s">
        <v>649</v>
      </c>
      <c r="C6259" s="756" t="s">
        <v>719</v>
      </c>
      <c r="D6259" s="756"/>
      <c r="E6259" s="756"/>
      <c r="F6259" s="756"/>
      <c r="G6259" s="757" t="s">
        <v>629</v>
      </c>
      <c r="H6259" s="759" t="s">
        <v>630</v>
      </c>
    </row>
    <row r="6260" spans="1:8" outlineLevel="1">
      <c r="A6260" s="751"/>
      <c r="B6260" s="754"/>
      <c r="C6260" s="704"/>
      <c r="D6260" s="704"/>
      <c r="E6260" s="704"/>
      <c r="F6260" s="704"/>
      <c r="G6260" s="703"/>
      <c r="H6260" s="760"/>
    </row>
    <row r="6261" spans="1:8" ht="32.25" outlineLevel="1" thickBot="1">
      <c r="A6261" s="752"/>
      <c r="B6261" s="755"/>
      <c r="C6261" s="88" t="s">
        <v>631</v>
      </c>
      <c r="D6261" s="88" t="s">
        <v>632</v>
      </c>
      <c r="E6261" s="88" t="s">
        <v>631</v>
      </c>
      <c r="F6261" s="88" t="s">
        <v>632</v>
      </c>
      <c r="G6261" s="758"/>
      <c r="H6261" s="761"/>
    </row>
    <row r="6262" spans="1:8" outlineLevel="1">
      <c r="A6262" s="89">
        <v>1</v>
      </c>
      <c r="B6262" s="604">
        <v>2</v>
      </c>
      <c r="C6262" s="90">
        <v>3</v>
      </c>
      <c r="D6262" s="90">
        <v>4</v>
      </c>
      <c r="E6262" s="90"/>
      <c r="F6262" s="90"/>
      <c r="G6262" s="91">
        <v>5</v>
      </c>
      <c r="H6262" s="604">
        <v>6</v>
      </c>
    </row>
    <row r="6263" spans="1:8" outlineLevel="1">
      <c r="A6263" s="89">
        <v>1</v>
      </c>
      <c r="B6263" s="92" t="s">
        <v>598</v>
      </c>
      <c r="C6263" s="90"/>
      <c r="D6263" s="90"/>
      <c r="E6263" s="94"/>
      <c r="F6263" s="94"/>
      <c r="G6263" s="95"/>
      <c r="H6263" s="663"/>
    </row>
    <row r="6264" spans="1:8" outlineLevel="1">
      <c r="A6264" s="96" t="s">
        <v>399</v>
      </c>
      <c r="B6264" s="237" t="s">
        <v>599</v>
      </c>
      <c r="C6264" s="97" t="s">
        <v>7</v>
      </c>
      <c r="D6264" s="97" t="s">
        <v>167</v>
      </c>
      <c r="E6264" s="94"/>
      <c r="F6264" s="94"/>
      <c r="G6264" s="94">
        <v>100</v>
      </c>
      <c r="H6264" s="79"/>
    </row>
    <row r="6265" spans="1:8" outlineLevel="1">
      <c r="A6265" s="97" t="s">
        <v>400</v>
      </c>
      <c r="B6265" s="236" t="s">
        <v>329</v>
      </c>
      <c r="C6265" s="97" t="s">
        <v>168</v>
      </c>
      <c r="D6265" s="97" t="s">
        <v>169</v>
      </c>
      <c r="E6265" s="94"/>
      <c r="F6265" s="94"/>
      <c r="G6265" s="94">
        <v>100</v>
      </c>
      <c r="H6265" s="79"/>
    </row>
    <row r="6266" spans="1:8" ht="31.5" outlineLevel="1">
      <c r="A6266" s="97" t="s">
        <v>411</v>
      </c>
      <c r="B6266" s="236" t="s">
        <v>730</v>
      </c>
      <c r="C6266" s="97" t="s">
        <v>170</v>
      </c>
      <c r="D6266" s="97" t="s">
        <v>171</v>
      </c>
      <c r="E6266" s="94"/>
      <c r="F6266" s="94"/>
      <c r="G6266" s="94">
        <v>100</v>
      </c>
      <c r="H6266" s="79"/>
    </row>
    <row r="6267" spans="1:8" ht="63" outlineLevel="1">
      <c r="A6267" s="98" t="s">
        <v>422</v>
      </c>
      <c r="B6267" s="99" t="s">
        <v>731</v>
      </c>
      <c r="C6267" s="97" t="s">
        <v>172</v>
      </c>
      <c r="D6267" s="97" t="s">
        <v>173</v>
      </c>
      <c r="E6267" s="94"/>
      <c r="F6267" s="94"/>
      <c r="G6267" s="94">
        <v>100</v>
      </c>
      <c r="H6267" s="79"/>
    </row>
    <row r="6268" spans="1:8" ht="31.5" outlineLevel="1">
      <c r="A6268" s="98" t="s">
        <v>732</v>
      </c>
      <c r="B6268" s="99" t="s">
        <v>733</v>
      </c>
      <c r="C6268" s="97" t="s">
        <v>174</v>
      </c>
      <c r="D6268" s="97" t="s">
        <v>175</v>
      </c>
      <c r="E6268" s="94"/>
      <c r="F6268" s="94"/>
      <c r="G6268" s="94">
        <v>100</v>
      </c>
      <c r="H6268" s="79"/>
    </row>
    <row r="6269" spans="1:8" outlineLevel="1">
      <c r="A6269" s="98" t="s">
        <v>734</v>
      </c>
      <c r="B6269" s="99" t="s">
        <v>735</v>
      </c>
      <c r="C6269" s="97" t="s">
        <v>170</v>
      </c>
      <c r="D6269" s="97" t="s">
        <v>174</v>
      </c>
      <c r="E6269" s="94"/>
      <c r="F6269" s="94"/>
      <c r="G6269" s="94">
        <v>100</v>
      </c>
      <c r="H6269" s="79"/>
    </row>
    <row r="6270" spans="1:8" outlineLevel="1">
      <c r="A6270" s="100">
        <v>2</v>
      </c>
      <c r="B6270" s="101" t="s">
        <v>440</v>
      </c>
      <c r="C6270" s="97"/>
      <c r="D6270" s="97"/>
      <c r="E6270" s="94"/>
      <c r="F6270" s="94"/>
      <c r="G6270" s="94"/>
      <c r="H6270" s="79"/>
    </row>
    <row r="6271" spans="1:8" ht="31.5" outlineLevel="1">
      <c r="A6271" s="98" t="s">
        <v>402</v>
      </c>
      <c r="B6271" s="99" t="s">
        <v>736</v>
      </c>
      <c r="C6271" s="97" t="s">
        <v>46</v>
      </c>
      <c r="D6271" s="97" t="s">
        <v>45</v>
      </c>
      <c r="E6271" s="94"/>
      <c r="F6271" s="94"/>
      <c r="G6271" s="94"/>
      <c r="H6271" s="79"/>
    </row>
    <row r="6272" spans="1:8" ht="63" outlineLevel="1">
      <c r="A6272" s="98" t="s">
        <v>403</v>
      </c>
      <c r="B6272" s="99" t="s">
        <v>641</v>
      </c>
      <c r="C6272" s="97" t="s">
        <v>46</v>
      </c>
      <c r="D6272" s="97" t="s">
        <v>47</v>
      </c>
      <c r="E6272" s="94"/>
      <c r="F6272" s="94"/>
      <c r="G6272" s="94"/>
      <c r="H6272" s="79"/>
    </row>
    <row r="6273" spans="1:8" ht="31.5" outlineLevel="1">
      <c r="A6273" s="98" t="s">
        <v>404</v>
      </c>
      <c r="B6273" s="99" t="s">
        <v>642</v>
      </c>
      <c r="C6273" s="97" t="s">
        <v>47</v>
      </c>
      <c r="D6273" s="97" t="s">
        <v>48</v>
      </c>
      <c r="E6273" s="94"/>
      <c r="F6273" s="94"/>
      <c r="G6273" s="94"/>
      <c r="H6273" s="79"/>
    </row>
    <row r="6274" spans="1:8" ht="47.25" outlineLevel="1">
      <c r="A6274" s="100">
        <v>3</v>
      </c>
      <c r="B6274" s="101" t="s">
        <v>313</v>
      </c>
      <c r="C6274" s="97"/>
      <c r="D6274" s="97"/>
      <c r="E6274" s="94"/>
      <c r="F6274" s="94"/>
      <c r="G6274" s="94"/>
      <c r="H6274" s="79"/>
    </row>
    <row r="6275" spans="1:8" ht="31.5" outlineLevel="1">
      <c r="A6275" s="98" t="s">
        <v>441</v>
      </c>
      <c r="B6275" s="99" t="s">
        <v>314</v>
      </c>
      <c r="C6275" s="97" t="s">
        <v>48</v>
      </c>
      <c r="D6275" s="97" t="s">
        <v>47</v>
      </c>
      <c r="E6275" s="94"/>
      <c r="F6275" s="94"/>
      <c r="G6275" s="94"/>
      <c r="H6275" s="79"/>
    </row>
    <row r="6276" spans="1:8" outlineLevel="1">
      <c r="A6276" s="98" t="s">
        <v>359</v>
      </c>
      <c r="B6276" s="99" t="s">
        <v>315</v>
      </c>
      <c r="C6276" s="97" t="s">
        <v>48</v>
      </c>
      <c r="D6276" s="97" t="s">
        <v>49</v>
      </c>
      <c r="E6276" s="94"/>
      <c r="F6276" s="94"/>
      <c r="G6276" s="94"/>
      <c r="H6276" s="79"/>
    </row>
    <row r="6277" spans="1:8" outlineLevel="1">
      <c r="A6277" s="98" t="s">
        <v>361</v>
      </c>
      <c r="B6277" s="99" t="s">
        <v>316</v>
      </c>
      <c r="C6277" s="97" t="s">
        <v>49</v>
      </c>
      <c r="D6277" s="97" t="s">
        <v>50</v>
      </c>
      <c r="E6277" s="94"/>
      <c r="F6277" s="94"/>
      <c r="G6277" s="94"/>
      <c r="H6277" s="79"/>
    </row>
    <row r="6278" spans="1:8" outlineLevel="1">
      <c r="A6278" s="98" t="s">
        <v>317</v>
      </c>
      <c r="B6278" s="99" t="s">
        <v>318</v>
      </c>
      <c r="C6278" s="97" t="s">
        <v>50</v>
      </c>
      <c r="D6278" s="97" t="s">
        <v>51</v>
      </c>
      <c r="E6278" s="94"/>
      <c r="F6278" s="94"/>
      <c r="G6278" s="94"/>
      <c r="H6278" s="79"/>
    </row>
    <row r="6279" spans="1:8" outlineLevel="1">
      <c r="A6279" s="98" t="s">
        <v>319</v>
      </c>
      <c r="B6279" s="99" t="s">
        <v>320</v>
      </c>
      <c r="C6279" s="97" t="s">
        <v>2090</v>
      </c>
      <c r="D6279" s="97" t="s">
        <v>52</v>
      </c>
      <c r="E6279" s="94"/>
      <c r="F6279" s="94"/>
      <c r="G6279" s="94"/>
      <c r="H6279" s="79"/>
    </row>
    <row r="6280" spans="1:8" outlineLevel="1">
      <c r="A6280" s="100">
        <v>4</v>
      </c>
      <c r="B6280" s="101" t="s">
        <v>623</v>
      </c>
      <c r="C6280" s="97"/>
      <c r="D6280" s="97"/>
      <c r="E6280" s="94"/>
      <c r="F6280" s="94"/>
      <c r="G6280" s="94"/>
      <c r="H6280" s="79"/>
    </row>
    <row r="6281" spans="1:8" ht="31.5" outlineLevel="1">
      <c r="A6281" s="97" t="s">
        <v>406</v>
      </c>
      <c r="B6281" s="236" t="s">
        <v>321</v>
      </c>
      <c r="C6281" s="97" t="s">
        <v>52</v>
      </c>
      <c r="D6281" s="97" t="s">
        <v>52</v>
      </c>
      <c r="E6281" s="94"/>
      <c r="F6281" s="94"/>
      <c r="G6281" s="94"/>
      <c r="H6281" s="79"/>
    </row>
    <row r="6282" spans="1:8" ht="63" outlineLevel="1">
      <c r="A6282" s="97" t="s">
        <v>407</v>
      </c>
      <c r="B6282" s="236" t="s">
        <v>621</v>
      </c>
      <c r="C6282" s="97" t="s">
        <v>52</v>
      </c>
      <c r="D6282" s="97" t="s">
        <v>53</v>
      </c>
      <c r="E6282" s="94"/>
      <c r="F6282" s="94"/>
      <c r="G6282" s="94"/>
      <c r="H6282" s="79"/>
    </row>
    <row r="6283" spans="1:8" ht="31.5" outlineLevel="1">
      <c r="A6283" s="97" t="s">
        <v>408</v>
      </c>
      <c r="B6283" s="236" t="s">
        <v>764</v>
      </c>
      <c r="C6283" s="97" t="s">
        <v>52</v>
      </c>
      <c r="D6283" s="97" t="s">
        <v>53</v>
      </c>
      <c r="E6283" s="94"/>
      <c r="F6283" s="94"/>
      <c r="G6283" s="94"/>
      <c r="H6283" s="79"/>
    </row>
    <row r="6284" spans="1:8" ht="31.5" outlineLevel="1">
      <c r="A6284" s="97" t="s">
        <v>222</v>
      </c>
      <c r="B6284" s="236" t="s">
        <v>765</v>
      </c>
      <c r="C6284" s="97" t="s">
        <v>53</v>
      </c>
      <c r="D6284" s="97" t="s">
        <v>54</v>
      </c>
      <c r="E6284" s="94"/>
      <c r="F6284" s="94"/>
      <c r="G6284" s="94"/>
      <c r="H6284" s="79"/>
    </row>
    <row r="6285" spans="1:8" outlineLevel="1" collapsed="1">
      <c r="G6285" s="154" t="s">
        <v>1069</v>
      </c>
      <c r="H6285" s="154" t="s">
        <v>378</v>
      </c>
    </row>
    <row r="6286" spans="1:8" outlineLevel="1">
      <c r="H6286" s="154" t="s">
        <v>709</v>
      </c>
    </row>
    <row r="6287" spans="1:8" outlineLevel="1">
      <c r="H6287" s="154" t="s">
        <v>266</v>
      </c>
    </row>
    <row r="6288" spans="1:8" outlineLevel="1">
      <c r="H6288" s="154"/>
    </row>
    <row r="6289" spans="1:8" ht="15.75" customHeight="1" outlineLevel="1">
      <c r="A6289" s="742" t="s">
        <v>628</v>
      </c>
      <c r="B6289" s="742"/>
      <c r="C6289" s="742"/>
      <c r="D6289" s="742"/>
      <c r="E6289" s="742"/>
      <c r="F6289" s="742"/>
      <c r="G6289" s="742"/>
      <c r="H6289" s="742"/>
    </row>
    <row r="6290" spans="1:8" ht="15.75" customHeight="1" outlineLevel="1">
      <c r="A6290" s="742" t="s">
        <v>455</v>
      </c>
      <c r="B6290" s="742"/>
      <c r="C6290" s="742"/>
      <c r="D6290" s="742"/>
      <c r="E6290" s="742"/>
      <c r="F6290" s="742"/>
      <c r="G6290" s="742"/>
      <c r="H6290" s="742"/>
    </row>
    <row r="6291" spans="1:8" outlineLevel="1">
      <c r="H6291" s="154" t="s">
        <v>322</v>
      </c>
    </row>
    <row r="6292" spans="1:8" outlineLevel="1">
      <c r="H6292" s="154" t="s">
        <v>323</v>
      </c>
    </row>
    <row r="6293" spans="1:8" outlineLevel="1">
      <c r="H6293" s="154" t="s">
        <v>324</v>
      </c>
    </row>
    <row r="6294" spans="1:8" outlineLevel="1">
      <c r="H6294" s="230" t="s">
        <v>325</v>
      </c>
    </row>
    <row r="6295" spans="1:8" outlineLevel="1">
      <c r="H6295" s="154" t="s">
        <v>2331</v>
      </c>
    </row>
    <row r="6296" spans="1:8" outlineLevel="1">
      <c r="H6296" s="154" t="s">
        <v>261</v>
      </c>
    </row>
    <row r="6297" spans="1:8" outlineLevel="1">
      <c r="A6297" s="86"/>
    </row>
    <row r="6298" spans="1:8" ht="27.75" customHeight="1" outlineLevel="1">
      <c r="A6298" s="748" t="s">
        <v>1700</v>
      </c>
      <c r="B6298" s="749"/>
      <c r="C6298" s="749"/>
      <c r="D6298" s="749"/>
      <c r="E6298" s="749"/>
      <c r="F6298" s="749"/>
      <c r="G6298" s="749"/>
      <c r="H6298" s="749"/>
    </row>
    <row r="6299" spans="1:8" outlineLevel="1">
      <c r="A6299" s="745"/>
      <c r="B6299" s="745"/>
      <c r="C6299" s="745"/>
      <c r="D6299" s="745"/>
      <c r="E6299" s="745"/>
      <c r="F6299" s="745"/>
      <c r="G6299" s="745"/>
      <c r="H6299" s="745"/>
    </row>
    <row r="6300" spans="1:8" outlineLevel="1">
      <c r="A6300" s="746" t="s">
        <v>2332</v>
      </c>
      <c r="B6300" s="746"/>
      <c r="C6300" s="746"/>
      <c r="D6300" s="746"/>
      <c r="E6300" s="746"/>
      <c r="F6300" s="746"/>
      <c r="G6300" s="746"/>
      <c r="H6300" s="746"/>
    </row>
    <row r="6301" spans="1:8" ht="16.5" outlineLevel="1" thickBot="1">
      <c r="A6301" s="87"/>
      <c r="B6301" s="666"/>
      <c r="C6301" s="231"/>
      <c r="D6301" s="231"/>
      <c r="E6301" s="231"/>
      <c r="F6301" s="231"/>
      <c r="G6301" s="231"/>
      <c r="H6301" s="231"/>
    </row>
    <row r="6302" spans="1:8" outlineLevel="1">
      <c r="A6302" s="750" t="s">
        <v>397</v>
      </c>
      <c r="B6302" s="753" t="s">
        <v>649</v>
      </c>
      <c r="C6302" s="756" t="s">
        <v>719</v>
      </c>
      <c r="D6302" s="756"/>
      <c r="E6302" s="756"/>
      <c r="F6302" s="756"/>
      <c r="G6302" s="757" t="s">
        <v>629</v>
      </c>
      <c r="H6302" s="759" t="s">
        <v>630</v>
      </c>
    </row>
    <row r="6303" spans="1:8" outlineLevel="1">
      <c r="A6303" s="751"/>
      <c r="B6303" s="754"/>
      <c r="C6303" s="704"/>
      <c r="D6303" s="704"/>
      <c r="E6303" s="704"/>
      <c r="F6303" s="704"/>
      <c r="G6303" s="703"/>
      <c r="H6303" s="760"/>
    </row>
    <row r="6304" spans="1:8" ht="32.25" outlineLevel="1" thickBot="1">
      <c r="A6304" s="752"/>
      <c r="B6304" s="755"/>
      <c r="C6304" s="88" t="s">
        <v>631</v>
      </c>
      <c r="D6304" s="88" t="s">
        <v>632</v>
      </c>
      <c r="E6304" s="88" t="s">
        <v>631</v>
      </c>
      <c r="F6304" s="88" t="s">
        <v>632</v>
      </c>
      <c r="G6304" s="758"/>
      <c r="H6304" s="761"/>
    </row>
    <row r="6305" spans="1:8" outlineLevel="1">
      <c r="A6305" s="89">
        <v>1</v>
      </c>
      <c r="B6305" s="604">
        <v>2</v>
      </c>
      <c r="C6305" s="90">
        <v>3</v>
      </c>
      <c r="D6305" s="90">
        <v>4</v>
      </c>
      <c r="E6305" s="90"/>
      <c r="F6305" s="90"/>
      <c r="G6305" s="91">
        <v>5</v>
      </c>
      <c r="H6305" s="604">
        <v>6</v>
      </c>
    </row>
    <row r="6306" spans="1:8" outlineLevel="1">
      <c r="A6306" s="89">
        <v>1</v>
      </c>
      <c r="B6306" s="92" t="s">
        <v>598</v>
      </c>
      <c r="C6306" s="93"/>
      <c r="D6306" s="93"/>
      <c r="E6306" s="94"/>
      <c r="F6306" s="94"/>
      <c r="G6306" s="95"/>
      <c r="H6306" s="663"/>
    </row>
    <row r="6307" spans="1:8" outlineLevel="1">
      <c r="A6307" s="96" t="s">
        <v>399</v>
      </c>
      <c r="B6307" s="237" t="s">
        <v>599</v>
      </c>
      <c r="C6307" s="97" t="s">
        <v>388</v>
      </c>
      <c r="D6307" s="97" t="s">
        <v>0</v>
      </c>
      <c r="E6307" s="94"/>
      <c r="F6307" s="94"/>
      <c r="G6307" s="94">
        <v>100</v>
      </c>
      <c r="H6307" s="79"/>
    </row>
    <row r="6308" spans="1:8" outlineLevel="1">
      <c r="A6308" s="97" t="s">
        <v>400</v>
      </c>
      <c r="B6308" s="236" t="s">
        <v>329</v>
      </c>
      <c r="C6308" s="97" t="s">
        <v>1</v>
      </c>
      <c r="D6308" s="97" t="s">
        <v>2</v>
      </c>
      <c r="E6308" s="94"/>
      <c r="F6308" s="94"/>
      <c r="G6308" s="94">
        <v>100</v>
      </c>
      <c r="H6308" s="79"/>
    </row>
    <row r="6309" spans="1:8" ht="31.5" outlineLevel="1">
      <c r="A6309" s="97" t="s">
        <v>411</v>
      </c>
      <c r="B6309" s="236" t="s">
        <v>730</v>
      </c>
      <c r="C6309" s="97" t="s">
        <v>3</v>
      </c>
      <c r="D6309" s="97" t="s">
        <v>4</v>
      </c>
      <c r="E6309" s="94"/>
      <c r="F6309" s="94"/>
      <c r="G6309" s="94">
        <v>100</v>
      </c>
      <c r="H6309" s="79"/>
    </row>
    <row r="6310" spans="1:8" ht="63" outlineLevel="1">
      <c r="A6310" s="98" t="s">
        <v>422</v>
      </c>
      <c r="B6310" s="99" t="s">
        <v>731</v>
      </c>
      <c r="C6310" s="97" t="s">
        <v>5</v>
      </c>
      <c r="D6310" s="97" t="s">
        <v>6</v>
      </c>
      <c r="E6310" s="94"/>
      <c r="F6310" s="94"/>
      <c r="G6310" s="94">
        <v>100</v>
      </c>
      <c r="H6310" s="79"/>
    </row>
    <row r="6311" spans="1:8" ht="31.5" outlineLevel="1">
      <c r="A6311" s="98" t="s">
        <v>732</v>
      </c>
      <c r="B6311" s="99" t="s">
        <v>733</v>
      </c>
      <c r="C6311" s="97" t="s">
        <v>7</v>
      </c>
      <c r="D6311" s="97" t="s">
        <v>6</v>
      </c>
      <c r="E6311" s="94"/>
      <c r="F6311" s="94"/>
      <c r="G6311" s="94">
        <v>100</v>
      </c>
      <c r="H6311" s="79"/>
    </row>
    <row r="6312" spans="1:8" outlineLevel="1">
      <c r="A6312" s="98" t="s">
        <v>734</v>
      </c>
      <c r="B6312" s="99" t="s">
        <v>735</v>
      </c>
      <c r="C6312" s="97" t="s">
        <v>3</v>
      </c>
      <c r="D6312" s="97" t="s">
        <v>7</v>
      </c>
      <c r="E6312" s="94"/>
      <c r="F6312" s="94"/>
      <c r="G6312" s="94">
        <v>100</v>
      </c>
      <c r="H6312" s="79"/>
    </row>
    <row r="6313" spans="1:8" outlineLevel="1">
      <c r="A6313" s="100">
        <v>2</v>
      </c>
      <c r="B6313" s="101" t="s">
        <v>440</v>
      </c>
      <c r="C6313" s="97"/>
      <c r="D6313" s="97"/>
      <c r="E6313" s="94"/>
      <c r="F6313" s="94"/>
      <c r="G6313" s="94"/>
      <c r="H6313" s="79"/>
    </row>
    <row r="6314" spans="1:8" ht="31.5" outlineLevel="1">
      <c r="A6314" s="98" t="s">
        <v>402</v>
      </c>
      <c r="B6314" s="99" t="s">
        <v>736</v>
      </c>
      <c r="C6314" s="97" t="s">
        <v>388</v>
      </c>
      <c r="D6314" s="97" t="s">
        <v>6</v>
      </c>
      <c r="E6314" s="94"/>
      <c r="F6314" s="94"/>
      <c r="G6314" s="94">
        <v>100</v>
      </c>
      <c r="H6314" s="79"/>
    </row>
    <row r="6315" spans="1:8" ht="63" outlineLevel="1">
      <c r="A6315" s="98" t="s">
        <v>403</v>
      </c>
      <c r="B6315" s="99" t="s">
        <v>641</v>
      </c>
      <c r="C6315" s="97" t="s">
        <v>7</v>
      </c>
      <c r="D6315" s="97" t="s">
        <v>8</v>
      </c>
      <c r="E6315" s="94"/>
      <c r="F6315" s="94"/>
      <c r="G6315" s="94">
        <v>100</v>
      </c>
      <c r="H6315" s="79"/>
    </row>
    <row r="6316" spans="1:8" ht="31.5" outlineLevel="1">
      <c r="A6316" s="98" t="s">
        <v>404</v>
      </c>
      <c r="B6316" s="99" t="s">
        <v>642</v>
      </c>
      <c r="C6316" s="97" t="s">
        <v>8</v>
      </c>
      <c r="D6316" s="97" t="s">
        <v>9</v>
      </c>
      <c r="E6316" s="94"/>
      <c r="F6316" s="94"/>
      <c r="G6316" s="94">
        <v>100</v>
      </c>
      <c r="H6316" s="79"/>
    </row>
    <row r="6317" spans="1:8" ht="47.25" outlineLevel="1">
      <c r="A6317" s="100">
        <v>3</v>
      </c>
      <c r="B6317" s="101" t="s">
        <v>313</v>
      </c>
      <c r="C6317" s="97"/>
      <c r="D6317" s="97"/>
      <c r="E6317" s="94"/>
      <c r="F6317" s="94"/>
      <c r="G6317" s="94"/>
      <c r="H6317" s="79"/>
    </row>
    <row r="6318" spans="1:8" ht="31.5" outlineLevel="1">
      <c r="A6318" s="98" t="s">
        <v>441</v>
      </c>
      <c r="B6318" s="99" t="s">
        <v>314</v>
      </c>
      <c r="C6318" s="97" t="s">
        <v>9</v>
      </c>
      <c r="D6318" s="97" t="s">
        <v>8</v>
      </c>
      <c r="E6318" s="94"/>
      <c r="F6318" s="94"/>
      <c r="G6318" s="94">
        <v>100</v>
      </c>
      <c r="H6318" s="79"/>
    </row>
    <row r="6319" spans="1:8" outlineLevel="1">
      <c r="A6319" s="98" t="s">
        <v>359</v>
      </c>
      <c r="B6319" s="99" t="s">
        <v>315</v>
      </c>
      <c r="C6319" s="97" t="s">
        <v>9</v>
      </c>
      <c r="D6319" s="97" t="s">
        <v>10</v>
      </c>
      <c r="E6319" s="94"/>
      <c r="F6319" s="94"/>
      <c r="G6319" s="94">
        <v>100</v>
      </c>
      <c r="H6319" s="79"/>
    </row>
    <row r="6320" spans="1:8" outlineLevel="1">
      <c r="A6320" s="98" t="s">
        <v>361</v>
      </c>
      <c r="B6320" s="99" t="s">
        <v>316</v>
      </c>
      <c r="C6320" s="97" t="s">
        <v>10</v>
      </c>
      <c r="D6320" s="97" t="s">
        <v>11</v>
      </c>
      <c r="E6320" s="94"/>
      <c r="F6320" s="94"/>
      <c r="G6320" s="94">
        <v>100</v>
      </c>
      <c r="H6320" s="79"/>
    </row>
    <row r="6321" spans="1:8" outlineLevel="1">
      <c r="A6321" s="98" t="s">
        <v>317</v>
      </c>
      <c r="B6321" s="99" t="s">
        <v>318</v>
      </c>
      <c r="C6321" s="97" t="s">
        <v>11</v>
      </c>
      <c r="D6321" s="97" t="s">
        <v>12</v>
      </c>
      <c r="E6321" s="94"/>
      <c r="F6321" s="94"/>
      <c r="G6321" s="94">
        <v>100</v>
      </c>
      <c r="H6321" s="79"/>
    </row>
    <row r="6322" spans="1:8" outlineLevel="1">
      <c r="A6322" s="98" t="s">
        <v>319</v>
      </c>
      <c r="B6322" s="99" t="s">
        <v>320</v>
      </c>
      <c r="C6322" s="97" t="s">
        <v>12</v>
      </c>
      <c r="D6322" s="97" t="s">
        <v>13</v>
      </c>
      <c r="E6322" s="94"/>
      <c r="F6322" s="94"/>
      <c r="G6322" s="94">
        <v>100</v>
      </c>
      <c r="H6322" s="79"/>
    </row>
    <row r="6323" spans="1:8" outlineLevel="1">
      <c r="A6323" s="100">
        <v>4</v>
      </c>
      <c r="B6323" s="101" t="s">
        <v>623</v>
      </c>
      <c r="C6323" s="97"/>
      <c r="D6323" s="97"/>
      <c r="E6323" s="94"/>
      <c r="F6323" s="94"/>
      <c r="G6323" s="94"/>
      <c r="H6323" s="79"/>
    </row>
    <row r="6324" spans="1:8" ht="31.5" outlineLevel="1">
      <c r="A6324" s="97" t="s">
        <v>406</v>
      </c>
      <c r="B6324" s="236" t="s">
        <v>321</v>
      </c>
      <c r="C6324" s="97" t="s">
        <v>13</v>
      </c>
      <c r="D6324" s="97" t="s">
        <v>13</v>
      </c>
      <c r="E6324" s="94"/>
      <c r="F6324" s="94"/>
      <c r="G6324" s="94">
        <v>100</v>
      </c>
      <c r="H6324" s="79"/>
    </row>
    <row r="6325" spans="1:8" ht="63" outlineLevel="1">
      <c r="A6325" s="97" t="s">
        <v>407</v>
      </c>
      <c r="B6325" s="236" t="s">
        <v>621</v>
      </c>
      <c r="C6325" s="97" t="s">
        <v>13</v>
      </c>
      <c r="D6325" s="97" t="s">
        <v>14</v>
      </c>
      <c r="E6325" s="94"/>
      <c r="F6325" s="94"/>
      <c r="G6325" s="94">
        <v>100</v>
      </c>
      <c r="H6325" s="79"/>
    </row>
    <row r="6326" spans="1:8" ht="31.5" outlineLevel="1">
      <c r="A6326" s="97" t="s">
        <v>408</v>
      </c>
      <c r="B6326" s="236" t="s">
        <v>764</v>
      </c>
      <c r="C6326" s="97" t="s">
        <v>13</v>
      </c>
      <c r="D6326" s="97" t="s">
        <v>14</v>
      </c>
      <c r="E6326" s="94"/>
      <c r="F6326" s="94"/>
      <c r="G6326" s="94">
        <v>100</v>
      </c>
      <c r="H6326" s="79"/>
    </row>
    <row r="6327" spans="1:8" ht="31.5" outlineLevel="1">
      <c r="A6327" s="97" t="s">
        <v>222</v>
      </c>
      <c r="B6327" s="236" t="s">
        <v>765</v>
      </c>
      <c r="C6327" s="97" t="s">
        <v>14</v>
      </c>
      <c r="D6327" s="97" t="s">
        <v>15</v>
      </c>
      <c r="E6327" s="94"/>
      <c r="F6327" s="94"/>
      <c r="G6327" s="94">
        <v>100</v>
      </c>
      <c r="H6327" s="79"/>
    </row>
    <row r="6328" spans="1:8" outlineLevel="1">
      <c r="G6328" s="154" t="s">
        <v>1070</v>
      </c>
      <c r="H6328" s="154" t="s">
        <v>378</v>
      </c>
    </row>
    <row r="6329" spans="1:8" outlineLevel="1">
      <c r="H6329" s="154" t="s">
        <v>709</v>
      </c>
    </row>
    <row r="6330" spans="1:8" outlineLevel="1">
      <c r="H6330" s="154" t="s">
        <v>266</v>
      </c>
    </row>
    <row r="6331" spans="1:8" outlineLevel="1">
      <c r="H6331" s="154"/>
    </row>
    <row r="6332" spans="1:8" outlineLevel="1">
      <c r="A6332" s="742" t="s">
        <v>628</v>
      </c>
      <c r="B6332" s="742"/>
      <c r="C6332" s="742"/>
      <c r="D6332" s="742"/>
      <c r="E6332" s="742"/>
      <c r="F6332" s="742"/>
      <c r="G6332" s="742"/>
      <c r="H6332" s="742"/>
    </row>
    <row r="6333" spans="1:8" outlineLevel="1">
      <c r="A6333" s="742" t="s">
        <v>455</v>
      </c>
      <c r="B6333" s="742"/>
      <c r="C6333" s="742"/>
      <c r="D6333" s="742"/>
      <c r="E6333" s="742"/>
      <c r="F6333" s="742"/>
      <c r="G6333" s="742"/>
      <c r="H6333" s="742"/>
    </row>
    <row r="6334" spans="1:8" outlineLevel="1">
      <c r="H6334" s="154" t="s">
        <v>322</v>
      </c>
    </row>
    <row r="6335" spans="1:8" outlineLevel="1">
      <c r="H6335" s="154" t="s">
        <v>323</v>
      </c>
    </row>
    <row r="6336" spans="1:8" outlineLevel="1">
      <c r="H6336" s="154" t="s">
        <v>324</v>
      </c>
    </row>
    <row r="6337" spans="1:8" outlineLevel="1">
      <c r="H6337" s="230" t="s">
        <v>325</v>
      </c>
    </row>
    <row r="6338" spans="1:8" outlineLevel="1">
      <c r="H6338" s="154" t="s">
        <v>2331</v>
      </c>
    </row>
    <row r="6339" spans="1:8" outlineLevel="1">
      <c r="H6339" s="154" t="s">
        <v>261</v>
      </c>
    </row>
    <row r="6340" spans="1:8" outlineLevel="1">
      <c r="A6340" s="86"/>
    </row>
    <row r="6341" spans="1:8" outlineLevel="1">
      <c r="A6341" s="748" t="s">
        <v>1701</v>
      </c>
      <c r="B6341" s="749"/>
      <c r="C6341" s="749"/>
      <c r="D6341" s="749"/>
      <c r="E6341" s="749"/>
      <c r="F6341" s="749"/>
      <c r="G6341" s="749"/>
      <c r="H6341" s="749"/>
    </row>
    <row r="6342" spans="1:8" outlineLevel="1">
      <c r="A6342" s="745"/>
      <c r="B6342" s="745"/>
      <c r="C6342" s="745"/>
      <c r="D6342" s="745"/>
      <c r="E6342" s="745"/>
      <c r="F6342" s="745"/>
      <c r="G6342" s="745"/>
      <c r="H6342" s="745"/>
    </row>
    <row r="6343" spans="1:8" outlineLevel="1">
      <c r="A6343" s="746" t="s">
        <v>2332</v>
      </c>
      <c r="B6343" s="746"/>
      <c r="C6343" s="746"/>
      <c r="D6343" s="746"/>
      <c r="E6343" s="746"/>
      <c r="F6343" s="746"/>
      <c r="G6343" s="746"/>
      <c r="H6343" s="746"/>
    </row>
    <row r="6344" spans="1:8" ht="16.5" outlineLevel="1" thickBot="1">
      <c r="A6344" s="87"/>
      <c r="B6344" s="666"/>
      <c r="C6344" s="231"/>
      <c r="D6344" s="231"/>
      <c r="E6344" s="231"/>
      <c r="F6344" s="231"/>
      <c r="G6344" s="231"/>
      <c r="H6344" s="231"/>
    </row>
    <row r="6345" spans="1:8" outlineLevel="1">
      <c r="A6345" s="750" t="s">
        <v>397</v>
      </c>
      <c r="B6345" s="753" t="s">
        <v>649</v>
      </c>
      <c r="C6345" s="756" t="s">
        <v>719</v>
      </c>
      <c r="D6345" s="756"/>
      <c r="E6345" s="756"/>
      <c r="F6345" s="756"/>
      <c r="G6345" s="757" t="s">
        <v>629</v>
      </c>
      <c r="H6345" s="759" t="s">
        <v>630</v>
      </c>
    </row>
    <row r="6346" spans="1:8" outlineLevel="1">
      <c r="A6346" s="751"/>
      <c r="B6346" s="754"/>
      <c r="C6346" s="704"/>
      <c r="D6346" s="704"/>
      <c r="E6346" s="704"/>
      <c r="F6346" s="704"/>
      <c r="G6346" s="703"/>
      <c r="H6346" s="760"/>
    </row>
    <row r="6347" spans="1:8" ht="32.25" outlineLevel="1" thickBot="1">
      <c r="A6347" s="752"/>
      <c r="B6347" s="755"/>
      <c r="C6347" s="88" t="s">
        <v>631</v>
      </c>
      <c r="D6347" s="88" t="s">
        <v>632</v>
      </c>
      <c r="E6347" s="88" t="s">
        <v>631</v>
      </c>
      <c r="F6347" s="88" t="s">
        <v>632</v>
      </c>
      <c r="G6347" s="758"/>
      <c r="H6347" s="761"/>
    </row>
    <row r="6348" spans="1:8" outlineLevel="1">
      <c r="A6348" s="89">
        <v>1</v>
      </c>
      <c r="B6348" s="604">
        <v>2</v>
      </c>
      <c r="C6348" s="90">
        <v>3</v>
      </c>
      <c r="D6348" s="90">
        <v>4</v>
      </c>
      <c r="E6348" s="90"/>
      <c r="F6348" s="90"/>
      <c r="G6348" s="91">
        <v>5</v>
      </c>
      <c r="H6348" s="604">
        <v>6</v>
      </c>
    </row>
    <row r="6349" spans="1:8" outlineLevel="1">
      <c r="A6349" s="89">
        <v>1</v>
      </c>
      <c r="B6349" s="92" t="s">
        <v>598</v>
      </c>
      <c r="C6349" s="93"/>
      <c r="D6349" s="93"/>
      <c r="E6349" s="94"/>
      <c r="F6349" s="94"/>
      <c r="G6349" s="95"/>
      <c r="H6349" s="663"/>
    </row>
    <row r="6350" spans="1:8" outlineLevel="1">
      <c r="A6350" s="96" t="s">
        <v>399</v>
      </c>
      <c r="B6350" s="237" t="s">
        <v>599</v>
      </c>
      <c r="C6350" s="97" t="s">
        <v>388</v>
      </c>
      <c r="D6350" s="97" t="s">
        <v>0</v>
      </c>
      <c r="E6350" s="94"/>
      <c r="F6350" s="94"/>
      <c r="G6350" s="94">
        <v>100</v>
      </c>
      <c r="H6350" s="79"/>
    </row>
    <row r="6351" spans="1:8" outlineLevel="1">
      <c r="A6351" s="97" t="s">
        <v>400</v>
      </c>
      <c r="B6351" s="236" t="s">
        <v>329</v>
      </c>
      <c r="C6351" s="97" t="s">
        <v>1</v>
      </c>
      <c r="D6351" s="97" t="s">
        <v>2</v>
      </c>
      <c r="E6351" s="94"/>
      <c r="F6351" s="94"/>
      <c r="G6351" s="94">
        <v>100</v>
      </c>
      <c r="H6351" s="79"/>
    </row>
    <row r="6352" spans="1:8" ht="31.5" outlineLevel="1">
      <c r="A6352" s="97" t="s">
        <v>411</v>
      </c>
      <c r="B6352" s="236" t="s">
        <v>730</v>
      </c>
      <c r="C6352" s="97" t="s">
        <v>3</v>
      </c>
      <c r="D6352" s="97" t="s">
        <v>4</v>
      </c>
      <c r="E6352" s="94"/>
      <c r="F6352" s="94"/>
      <c r="G6352" s="94">
        <v>100</v>
      </c>
      <c r="H6352" s="79"/>
    </row>
    <row r="6353" spans="1:8" ht="63" outlineLevel="1">
      <c r="A6353" s="98" t="s">
        <v>422</v>
      </c>
      <c r="B6353" s="99" t="s">
        <v>731</v>
      </c>
      <c r="C6353" s="97" t="s">
        <v>5</v>
      </c>
      <c r="D6353" s="97" t="s">
        <v>6</v>
      </c>
      <c r="E6353" s="94"/>
      <c r="F6353" s="94"/>
      <c r="G6353" s="94">
        <v>100</v>
      </c>
      <c r="H6353" s="79"/>
    </row>
    <row r="6354" spans="1:8" ht="31.5" outlineLevel="1">
      <c r="A6354" s="98" t="s">
        <v>732</v>
      </c>
      <c r="B6354" s="99" t="s">
        <v>733</v>
      </c>
      <c r="C6354" s="97" t="s">
        <v>7</v>
      </c>
      <c r="D6354" s="97" t="s">
        <v>6</v>
      </c>
      <c r="E6354" s="94"/>
      <c r="F6354" s="94"/>
      <c r="G6354" s="94">
        <v>100</v>
      </c>
      <c r="H6354" s="79"/>
    </row>
    <row r="6355" spans="1:8" outlineLevel="1">
      <c r="A6355" s="98" t="s">
        <v>734</v>
      </c>
      <c r="B6355" s="99" t="s">
        <v>735</v>
      </c>
      <c r="C6355" s="97" t="s">
        <v>3</v>
      </c>
      <c r="D6355" s="97" t="s">
        <v>7</v>
      </c>
      <c r="E6355" s="94"/>
      <c r="F6355" s="94"/>
      <c r="G6355" s="94">
        <v>100</v>
      </c>
      <c r="H6355" s="79"/>
    </row>
    <row r="6356" spans="1:8" outlineLevel="1">
      <c r="A6356" s="100">
        <v>2</v>
      </c>
      <c r="B6356" s="101" t="s">
        <v>440</v>
      </c>
      <c r="C6356" s="97"/>
      <c r="D6356" s="97"/>
      <c r="E6356" s="94"/>
      <c r="F6356" s="94"/>
      <c r="G6356" s="94"/>
      <c r="H6356" s="79"/>
    </row>
    <row r="6357" spans="1:8" ht="31.5" outlineLevel="1">
      <c r="A6357" s="98" t="s">
        <v>402</v>
      </c>
      <c r="B6357" s="99" t="s">
        <v>736</v>
      </c>
      <c r="C6357" s="97" t="s">
        <v>388</v>
      </c>
      <c r="D6357" s="97" t="s">
        <v>6</v>
      </c>
      <c r="E6357" s="94"/>
      <c r="F6357" s="94"/>
      <c r="G6357" s="94">
        <v>100</v>
      </c>
      <c r="H6357" s="79"/>
    </row>
    <row r="6358" spans="1:8" ht="63" outlineLevel="1">
      <c r="A6358" s="98" t="s">
        <v>403</v>
      </c>
      <c r="B6358" s="99" t="s">
        <v>641</v>
      </c>
      <c r="C6358" s="97" t="s">
        <v>7</v>
      </c>
      <c r="D6358" s="97" t="s">
        <v>8</v>
      </c>
      <c r="E6358" s="94"/>
      <c r="F6358" s="94"/>
      <c r="G6358" s="94">
        <v>100</v>
      </c>
      <c r="H6358" s="79"/>
    </row>
    <row r="6359" spans="1:8" ht="31.5" outlineLevel="1">
      <c r="A6359" s="98" t="s">
        <v>404</v>
      </c>
      <c r="B6359" s="99" t="s">
        <v>642</v>
      </c>
      <c r="C6359" s="97" t="s">
        <v>8</v>
      </c>
      <c r="D6359" s="97" t="s">
        <v>9</v>
      </c>
      <c r="E6359" s="94"/>
      <c r="F6359" s="94"/>
      <c r="G6359" s="94">
        <v>100</v>
      </c>
      <c r="H6359" s="79"/>
    </row>
    <row r="6360" spans="1:8" ht="47.25" outlineLevel="1">
      <c r="A6360" s="100">
        <v>3</v>
      </c>
      <c r="B6360" s="101" t="s">
        <v>313</v>
      </c>
      <c r="C6360" s="97"/>
      <c r="D6360" s="97"/>
      <c r="E6360" s="94"/>
      <c r="F6360" s="94"/>
      <c r="G6360" s="94"/>
      <c r="H6360" s="79"/>
    </row>
    <row r="6361" spans="1:8" ht="31.5" outlineLevel="1">
      <c r="A6361" s="98" t="s">
        <v>441</v>
      </c>
      <c r="B6361" s="99" t="s">
        <v>314</v>
      </c>
      <c r="C6361" s="97" t="s">
        <v>9</v>
      </c>
      <c r="D6361" s="97" t="s">
        <v>8</v>
      </c>
      <c r="E6361" s="94"/>
      <c r="F6361" s="94"/>
      <c r="G6361" s="94">
        <v>100</v>
      </c>
      <c r="H6361" s="79"/>
    </row>
    <row r="6362" spans="1:8" outlineLevel="1">
      <c r="A6362" s="98" t="s">
        <v>359</v>
      </c>
      <c r="B6362" s="99" t="s">
        <v>315</v>
      </c>
      <c r="C6362" s="97" t="s">
        <v>9</v>
      </c>
      <c r="D6362" s="97" t="s">
        <v>10</v>
      </c>
      <c r="E6362" s="94"/>
      <c r="F6362" s="94"/>
      <c r="G6362" s="94">
        <v>100</v>
      </c>
      <c r="H6362" s="79"/>
    </row>
    <row r="6363" spans="1:8" outlineLevel="1">
      <c r="A6363" s="98" t="s">
        <v>361</v>
      </c>
      <c r="B6363" s="99" t="s">
        <v>316</v>
      </c>
      <c r="C6363" s="97" t="s">
        <v>10</v>
      </c>
      <c r="D6363" s="97" t="s">
        <v>11</v>
      </c>
      <c r="E6363" s="94"/>
      <c r="F6363" s="94"/>
      <c r="G6363" s="94">
        <v>100</v>
      </c>
      <c r="H6363" s="79"/>
    </row>
    <row r="6364" spans="1:8" outlineLevel="1">
      <c r="A6364" s="98" t="s">
        <v>317</v>
      </c>
      <c r="B6364" s="99" t="s">
        <v>318</v>
      </c>
      <c r="C6364" s="97" t="s">
        <v>11</v>
      </c>
      <c r="D6364" s="97" t="s">
        <v>12</v>
      </c>
      <c r="E6364" s="94"/>
      <c r="F6364" s="94"/>
      <c r="G6364" s="94">
        <v>100</v>
      </c>
      <c r="H6364" s="79"/>
    </row>
    <row r="6365" spans="1:8" outlineLevel="1">
      <c r="A6365" s="98" t="s">
        <v>319</v>
      </c>
      <c r="B6365" s="99" t="s">
        <v>320</v>
      </c>
      <c r="C6365" s="97" t="s">
        <v>12</v>
      </c>
      <c r="D6365" s="97" t="s">
        <v>13</v>
      </c>
      <c r="E6365" s="94"/>
      <c r="F6365" s="94"/>
      <c r="G6365" s="94">
        <v>100</v>
      </c>
      <c r="H6365" s="79"/>
    </row>
    <row r="6366" spans="1:8" outlineLevel="1">
      <c r="A6366" s="100">
        <v>4</v>
      </c>
      <c r="B6366" s="101" t="s">
        <v>623</v>
      </c>
      <c r="C6366" s="97"/>
      <c r="D6366" s="97"/>
      <c r="E6366" s="94"/>
      <c r="F6366" s="94"/>
      <c r="G6366" s="94"/>
      <c r="H6366" s="79"/>
    </row>
    <row r="6367" spans="1:8" ht="31.5" outlineLevel="1">
      <c r="A6367" s="97" t="s">
        <v>406</v>
      </c>
      <c r="B6367" s="236" t="s">
        <v>321</v>
      </c>
      <c r="C6367" s="97" t="s">
        <v>13</v>
      </c>
      <c r="D6367" s="97" t="s">
        <v>13</v>
      </c>
      <c r="E6367" s="94"/>
      <c r="F6367" s="94"/>
      <c r="G6367" s="94">
        <v>100</v>
      </c>
      <c r="H6367" s="79"/>
    </row>
    <row r="6368" spans="1:8" ht="63" outlineLevel="1">
      <c r="A6368" s="97" t="s">
        <v>407</v>
      </c>
      <c r="B6368" s="236" t="s">
        <v>621</v>
      </c>
      <c r="C6368" s="97" t="s">
        <v>13</v>
      </c>
      <c r="D6368" s="97" t="s">
        <v>14</v>
      </c>
      <c r="E6368" s="94"/>
      <c r="F6368" s="94"/>
      <c r="G6368" s="94">
        <v>100</v>
      </c>
      <c r="H6368" s="79"/>
    </row>
    <row r="6369" spans="1:8" ht="31.5" outlineLevel="1">
      <c r="A6369" s="97" t="s">
        <v>408</v>
      </c>
      <c r="B6369" s="236" t="s">
        <v>764</v>
      </c>
      <c r="C6369" s="97" t="s">
        <v>13</v>
      </c>
      <c r="D6369" s="97" t="s">
        <v>14</v>
      </c>
      <c r="E6369" s="94"/>
      <c r="F6369" s="94"/>
      <c r="G6369" s="94">
        <v>100</v>
      </c>
      <c r="H6369" s="79"/>
    </row>
    <row r="6370" spans="1:8" ht="31.5" outlineLevel="1">
      <c r="A6370" s="97" t="s">
        <v>222</v>
      </c>
      <c r="B6370" s="236" t="s">
        <v>765</v>
      </c>
      <c r="C6370" s="97" t="s">
        <v>14</v>
      </c>
      <c r="D6370" s="97" t="s">
        <v>15</v>
      </c>
      <c r="E6370" s="94"/>
      <c r="F6370" s="94"/>
      <c r="G6370" s="94">
        <v>100</v>
      </c>
      <c r="H6370" s="79"/>
    </row>
    <row r="6371" spans="1:8" outlineLevel="1">
      <c r="G6371" s="154" t="s">
        <v>1071</v>
      </c>
      <c r="H6371" s="154" t="s">
        <v>378</v>
      </c>
    </row>
    <row r="6372" spans="1:8" outlineLevel="1">
      <c r="H6372" s="154" t="s">
        <v>709</v>
      </c>
    </row>
    <row r="6373" spans="1:8" outlineLevel="1">
      <c r="H6373" s="154" t="s">
        <v>266</v>
      </c>
    </row>
    <row r="6374" spans="1:8" outlineLevel="1">
      <c r="H6374" s="154"/>
    </row>
    <row r="6375" spans="1:8" ht="15.75" customHeight="1" outlineLevel="1">
      <c r="A6375" s="742" t="s">
        <v>628</v>
      </c>
      <c r="B6375" s="742"/>
      <c r="C6375" s="742"/>
      <c r="D6375" s="742"/>
      <c r="E6375" s="742"/>
      <c r="F6375" s="742"/>
      <c r="G6375" s="742"/>
      <c r="H6375" s="742"/>
    </row>
    <row r="6376" spans="1:8" ht="15.75" customHeight="1" outlineLevel="1">
      <c r="A6376" s="742" t="s">
        <v>455</v>
      </c>
      <c r="B6376" s="742"/>
      <c r="C6376" s="742"/>
      <c r="D6376" s="742"/>
      <c r="E6376" s="742"/>
      <c r="F6376" s="742"/>
      <c r="G6376" s="742"/>
      <c r="H6376" s="742"/>
    </row>
    <row r="6377" spans="1:8" outlineLevel="1">
      <c r="H6377" s="154" t="s">
        <v>322</v>
      </c>
    </row>
    <row r="6378" spans="1:8" outlineLevel="1">
      <c r="H6378" s="154" t="s">
        <v>323</v>
      </c>
    </row>
    <row r="6379" spans="1:8" outlineLevel="1">
      <c r="H6379" s="154" t="s">
        <v>324</v>
      </c>
    </row>
    <row r="6380" spans="1:8" outlineLevel="1">
      <c r="H6380" s="230" t="s">
        <v>325</v>
      </c>
    </row>
    <row r="6381" spans="1:8" outlineLevel="1">
      <c r="H6381" s="154" t="s">
        <v>2331</v>
      </c>
    </row>
    <row r="6382" spans="1:8" outlineLevel="1">
      <c r="H6382" s="154" t="s">
        <v>261</v>
      </c>
    </row>
    <row r="6383" spans="1:8" outlineLevel="1">
      <c r="A6383" s="86"/>
    </row>
    <row r="6384" spans="1:8" ht="34.5" customHeight="1" outlineLevel="1">
      <c r="A6384" s="743" t="s">
        <v>1717</v>
      </c>
      <c r="B6384" s="744"/>
      <c r="C6384" s="744"/>
      <c r="D6384" s="744"/>
      <c r="E6384" s="744"/>
      <c r="F6384" s="744"/>
      <c r="G6384" s="744"/>
      <c r="H6384" s="744"/>
    </row>
    <row r="6385" spans="1:8" outlineLevel="1">
      <c r="A6385" s="745"/>
      <c r="B6385" s="745"/>
      <c r="C6385" s="745"/>
      <c r="D6385" s="745"/>
      <c r="E6385" s="745"/>
      <c r="F6385" s="745"/>
      <c r="G6385" s="745"/>
      <c r="H6385" s="745"/>
    </row>
    <row r="6386" spans="1:8" outlineLevel="1">
      <c r="A6386" s="746" t="s">
        <v>2332</v>
      </c>
      <c r="B6386" s="746"/>
      <c r="C6386" s="746"/>
      <c r="D6386" s="746"/>
      <c r="E6386" s="746"/>
      <c r="F6386" s="746"/>
      <c r="G6386" s="746"/>
      <c r="H6386" s="746"/>
    </row>
    <row r="6387" spans="1:8" ht="16.5" outlineLevel="1" thickBot="1">
      <c r="A6387" s="87"/>
      <c r="B6387" s="666"/>
      <c r="C6387" s="231"/>
      <c r="D6387" s="231"/>
      <c r="E6387" s="231"/>
      <c r="F6387" s="231"/>
      <c r="G6387" s="231"/>
      <c r="H6387" s="231"/>
    </row>
    <row r="6388" spans="1:8" ht="15.75" customHeight="1" outlineLevel="1">
      <c r="A6388" s="750" t="s">
        <v>397</v>
      </c>
      <c r="B6388" s="753" t="s">
        <v>649</v>
      </c>
      <c r="C6388" s="756" t="s">
        <v>719</v>
      </c>
      <c r="D6388" s="756"/>
      <c r="E6388" s="756"/>
      <c r="F6388" s="756"/>
      <c r="G6388" s="757" t="s">
        <v>629</v>
      </c>
      <c r="H6388" s="759" t="s">
        <v>630</v>
      </c>
    </row>
    <row r="6389" spans="1:8" outlineLevel="1">
      <c r="A6389" s="751"/>
      <c r="B6389" s="754"/>
      <c r="C6389" s="704"/>
      <c r="D6389" s="704"/>
      <c r="E6389" s="704"/>
      <c r="F6389" s="704"/>
      <c r="G6389" s="703"/>
      <c r="H6389" s="760"/>
    </row>
    <row r="6390" spans="1:8" ht="32.25" outlineLevel="1" thickBot="1">
      <c r="A6390" s="752"/>
      <c r="B6390" s="755"/>
      <c r="C6390" s="88" t="s">
        <v>631</v>
      </c>
      <c r="D6390" s="88" t="s">
        <v>632</v>
      </c>
      <c r="E6390" s="88" t="s">
        <v>631</v>
      </c>
      <c r="F6390" s="88" t="s">
        <v>632</v>
      </c>
      <c r="G6390" s="758"/>
      <c r="H6390" s="761"/>
    </row>
    <row r="6391" spans="1:8" outlineLevel="1">
      <c r="A6391" s="89">
        <v>1</v>
      </c>
      <c r="B6391" s="604">
        <v>2</v>
      </c>
      <c r="C6391" s="90">
        <v>3</v>
      </c>
      <c r="D6391" s="90">
        <v>4</v>
      </c>
      <c r="E6391" s="90"/>
      <c r="F6391" s="90"/>
      <c r="G6391" s="91">
        <v>5</v>
      </c>
      <c r="H6391" s="604">
        <v>6</v>
      </c>
    </row>
    <row r="6392" spans="1:8" outlineLevel="1">
      <c r="A6392" s="89">
        <v>1</v>
      </c>
      <c r="B6392" s="92" t="s">
        <v>598</v>
      </c>
      <c r="C6392" s="90"/>
      <c r="D6392" s="90"/>
      <c r="E6392" s="94"/>
      <c r="F6392" s="94"/>
      <c r="G6392" s="95"/>
      <c r="H6392" s="663"/>
    </row>
    <row r="6393" spans="1:8" outlineLevel="1">
      <c r="A6393" s="96" t="s">
        <v>399</v>
      </c>
      <c r="B6393" s="237" t="s">
        <v>599</v>
      </c>
      <c r="C6393" s="97" t="s">
        <v>7</v>
      </c>
      <c r="D6393" s="97" t="s">
        <v>167</v>
      </c>
      <c r="E6393" s="94"/>
      <c r="F6393" s="94"/>
      <c r="G6393" s="94">
        <v>100</v>
      </c>
      <c r="H6393" s="79"/>
    </row>
    <row r="6394" spans="1:8" outlineLevel="1">
      <c r="A6394" s="97" t="s">
        <v>400</v>
      </c>
      <c r="B6394" s="236" t="s">
        <v>329</v>
      </c>
      <c r="C6394" s="97" t="s">
        <v>168</v>
      </c>
      <c r="D6394" s="97" t="s">
        <v>169</v>
      </c>
      <c r="E6394" s="94"/>
      <c r="F6394" s="94"/>
      <c r="G6394" s="94">
        <v>100</v>
      </c>
      <c r="H6394" s="79"/>
    </row>
    <row r="6395" spans="1:8" ht="31.5" outlineLevel="1">
      <c r="A6395" s="97" t="s">
        <v>411</v>
      </c>
      <c r="B6395" s="236" t="s">
        <v>730</v>
      </c>
      <c r="C6395" s="97" t="s">
        <v>170</v>
      </c>
      <c r="D6395" s="97" t="s">
        <v>171</v>
      </c>
      <c r="E6395" s="94"/>
      <c r="F6395" s="94"/>
      <c r="G6395" s="94">
        <v>100</v>
      </c>
      <c r="H6395" s="79"/>
    </row>
    <row r="6396" spans="1:8" ht="63" outlineLevel="1">
      <c r="A6396" s="98" t="s">
        <v>422</v>
      </c>
      <c r="B6396" s="99" t="s">
        <v>731</v>
      </c>
      <c r="C6396" s="97" t="s">
        <v>172</v>
      </c>
      <c r="D6396" s="97" t="s">
        <v>173</v>
      </c>
      <c r="E6396" s="94"/>
      <c r="F6396" s="94"/>
      <c r="G6396" s="94">
        <v>100</v>
      </c>
      <c r="H6396" s="79"/>
    </row>
    <row r="6397" spans="1:8" ht="31.5" outlineLevel="1">
      <c r="A6397" s="98" t="s">
        <v>732</v>
      </c>
      <c r="B6397" s="99" t="s">
        <v>733</v>
      </c>
      <c r="C6397" s="97" t="s">
        <v>174</v>
      </c>
      <c r="D6397" s="97" t="s">
        <v>175</v>
      </c>
      <c r="E6397" s="94"/>
      <c r="F6397" s="94"/>
      <c r="G6397" s="94">
        <v>100</v>
      </c>
      <c r="H6397" s="79"/>
    </row>
    <row r="6398" spans="1:8" outlineLevel="1">
      <c r="A6398" s="98" t="s">
        <v>734</v>
      </c>
      <c r="B6398" s="99" t="s">
        <v>735</v>
      </c>
      <c r="C6398" s="97" t="s">
        <v>170</v>
      </c>
      <c r="D6398" s="97" t="s">
        <v>174</v>
      </c>
      <c r="E6398" s="94"/>
      <c r="F6398" s="94"/>
      <c r="G6398" s="94">
        <v>100</v>
      </c>
      <c r="H6398" s="79"/>
    </row>
    <row r="6399" spans="1:8" outlineLevel="1">
      <c r="A6399" s="100">
        <v>2</v>
      </c>
      <c r="B6399" s="101" t="s">
        <v>440</v>
      </c>
      <c r="C6399" s="97"/>
      <c r="D6399" s="97"/>
      <c r="E6399" s="94"/>
      <c r="F6399" s="94"/>
      <c r="G6399" s="94"/>
      <c r="H6399" s="79"/>
    </row>
    <row r="6400" spans="1:8" ht="31.5" outlineLevel="1">
      <c r="A6400" s="98" t="s">
        <v>402</v>
      </c>
      <c r="B6400" s="99" t="s">
        <v>736</v>
      </c>
      <c r="C6400" s="97" t="s">
        <v>129</v>
      </c>
      <c r="D6400" s="97" t="s">
        <v>130</v>
      </c>
      <c r="E6400" s="94"/>
      <c r="F6400" s="94"/>
      <c r="G6400" s="94">
        <v>100</v>
      </c>
      <c r="H6400" s="79"/>
    </row>
    <row r="6401" spans="1:8" ht="63" outlineLevel="1">
      <c r="A6401" s="98" t="s">
        <v>403</v>
      </c>
      <c r="B6401" s="99" t="s">
        <v>641</v>
      </c>
      <c r="C6401" s="97" t="s">
        <v>129</v>
      </c>
      <c r="D6401" s="97" t="s">
        <v>131</v>
      </c>
      <c r="E6401" s="94"/>
      <c r="F6401" s="94"/>
      <c r="G6401" s="94">
        <v>100</v>
      </c>
      <c r="H6401" s="79"/>
    </row>
    <row r="6402" spans="1:8" ht="31.5" outlineLevel="1">
      <c r="A6402" s="98" t="s">
        <v>404</v>
      </c>
      <c r="B6402" s="99" t="s">
        <v>642</v>
      </c>
      <c r="C6402" s="97" t="s">
        <v>131</v>
      </c>
      <c r="D6402" s="97" t="s">
        <v>132</v>
      </c>
      <c r="E6402" s="94"/>
      <c r="F6402" s="94"/>
      <c r="G6402" s="94">
        <v>100</v>
      </c>
      <c r="H6402" s="79"/>
    </row>
    <row r="6403" spans="1:8" ht="47.25" outlineLevel="1">
      <c r="A6403" s="100">
        <v>3</v>
      </c>
      <c r="B6403" s="101" t="s">
        <v>313</v>
      </c>
      <c r="C6403" s="97"/>
      <c r="D6403" s="97"/>
      <c r="E6403" s="94"/>
      <c r="F6403" s="94"/>
      <c r="G6403" s="94"/>
      <c r="H6403" s="79"/>
    </row>
    <row r="6404" spans="1:8" ht="31.5" outlineLevel="1">
      <c r="A6404" s="98" t="s">
        <v>441</v>
      </c>
      <c r="B6404" s="99" t="s">
        <v>314</v>
      </c>
      <c r="C6404" s="97" t="s">
        <v>132</v>
      </c>
      <c r="D6404" s="97" t="s">
        <v>131</v>
      </c>
      <c r="E6404" s="94"/>
      <c r="F6404" s="94"/>
      <c r="G6404" s="94">
        <v>100</v>
      </c>
      <c r="H6404" s="79"/>
    </row>
    <row r="6405" spans="1:8" outlineLevel="1">
      <c r="A6405" s="98" t="s">
        <v>359</v>
      </c>
      <c r="B6405" s="99" t="s">
        <v>315</v>
      </c>
      <c r="C6405" s="97" t="s">
        <v>132</v>
      </c>
      <c r="D6405" s="97" t="s">
        <v>133</v>
      </c>
      <c r="E6405" s="94"/>
      <c r="F6405" s="94"/>
      <c r="G6405" s="94">
        <v>100</v>
      </c>
      <c r="H6405" s="79"/>
    </row>
    <row r="6406" spans="1:8" outlineLevel="1">
      <c r="A6406" s="98" t="s">
        <v>361</v>
      </c>
      <c r="B6406" s="99" t="s">
        <v>316</v>
      </c>
      <c r="C6406" s="97" t="s">
        <v>133</v>
      </c>
      <c r="D6406" s="97" t="s">
        <v>788</v>
      </c>
      <c r="E6406" s="94"/>
      <c r="F6406" s="94"/>
      <c r="G6406" s="94">
        <v>100</v>
      </c>
      <c r="H6406" s="79"/>
    </row>
    <row r="6407" spans="1:8" outlineLevel="1">
      <c r="A6407" s="98" t="s">
        <v>317</v>
      </c>
      <c r="B6407" s="99" t="s">
        <v>318</v>
      </c>
      <c r="C6407" s="97" t="s">
        <v>788</v>
      </c>
      <c r="D6407" s="97" t="s">
        <v>789</v>
      </c>
      <c r="E6407" s="94"/>
      <c r="F6407" s="94"/>
      <c r="G6407" s="94">
        <v>100</v>
      </c>
      <c r="H6407" s="79"/>
    </row>
    <row r="6408" spans="1:8" outlineLevel="1">
      <c r="A6408" s="98" t="s">
        <v>319</v>
      </c>
      <c r="B6408" s="99" t="s">
        <v>320</v>
      </c>
      <c r="C6408" s="97" t="s">
        <v>1156</v>
      </c>
      <c r="D6408" s="97" t="s">
        <v>790</v>
      </c>
      <c r="E6408" s="94"/>
      <c r="F6408" s="94"/>
      <c r="G6408" s="94">
        <v>100</v>
      </c>
      <c r="H6408" s="79"/>
    </row>
    <row r="6409" spans="1:8" outlineLevel="1">
      <c r="A6409" s="100">
        <v>4</v>
      </c>
      <c r="B6409" s="101" t="s">
        <v>623</v>
      </c>
      <c r="C6409" s="97"/>
      <c r="D6409" s="97"/>
      <c r="E6409" s="94"/>
      <c r="F6409" s="94"/>
      <c r="G6409" s="94"/>
      <c r="H6409" s="79"/>
    </row>
    <row r="6410" spans="1:8" ht="31.5" outlineLevel="1">
      <c r="A6410" s="97" t="s">
        <v>406</v>
      </c>
      <c r="B6410" s="236" t="s">
        <v>321</v>
      </c>
      <c r="C6410" s="97" t="s">
        <v>790</v>
      </c>
      <c r="D6410" s="97" t="s">
        <v>790</v>
      </c>
      <c r="E6410" s="94"/>
      <c r="F6410" s="94"/>
      <c r="G6410" s="94">
        <v>100</v>
      </c>
      <c r="H6410" s="79"/>
    </row>
    <row r="6411" spans="1:8" ht="63" outlineLevel="1">
      <c r="A6411" s="97" t="s">
        <v>407</v>
      </c>
      <c r="B6411" s="236" t="s">
        <v>621</v>
      </c>
      <c r="C6411" s="97" t="s">
        <v>790</v>
      </c>
      <c r="D6411" s="97" t="s">
        <v>791</v>
      </c>
      <c r="E6411" s="94"/>
      <c r="F6411" s="94"/>
      <c r="G6411" s="94">
        <v>100</v>
      </c>
      <c r="H6411" s="79"/>
    </row>
    <row r="6412" spans="1:8" ht="31.5" outlineLevel="1">
      <c r="A6412" s="97" t="s">
        <v>408</v>
      </c>
      <c r="B6412" s="236" t="s">
        <v>764</v>
      </c>
      <c r="C6412" s="97" t="s">
        <v>790</v>
      </c>
      <c r="D6412" s="97" t="s">
        <v>791</v>
      </c>
      <c r="E6412" s="94"/>
      <c r="F6412" s="94"/>
      <c r="G6412" s="94">
        <v>100</v>
      </c>
      <c r="H6412" s="79"/>
    </row>
    <row r="6413" spans="1:8" ht="31.5" outlineLevel="1">
      <c r="A6413" s="97" t="s">
        <v>222</v>
      </c>
      <c r="B6413" s="236" t="s">
        <v>765</v>
      </c>
      <c r="C6413" s="97" t="s">
        <v>791</v>
      </c>
      <c r="D6413" s="97" t="s">
        <v>792</v>
      </c>
      <c r="E6413" s="94"/>
      <c r="F6413" s="94"/>
      <c r="G6413" s="94">
        <v>100</v>
      </c>
      <c r="H6413" s="79"/>
    </row>
    <row r="6414" spans="1:8" outlineLevel="1">
      <c r="G6414" s="154" t="s">
        <v>1072</v>
      </c>
      <c r="H6414" s="154" t="s">
        <v>378</v>
      </c>
    </row>
    <row r="6415" spans="1:8" outlineLevel="1">
      <c r="H6415" s="154" t="s">
        <v>709</v>
      </c>
    </row>
    <row r="6416" spans="1:8" outlineLevel="1">
      <c r="H6416" s="154" t="s">
        <v>266</v>
      </c>
    </row>
    <row r="6417" spans="1:8" outlineLevel="1">
      <c r="H6417" s="154"/>
    </row>
    <row r="6418" spans="1:8" ht="15.75" customHeight="1" outlineLevel="1">
      <c r="A6418" s="742" t="s">
        <v>628</v>
      </c>
      <c r="B6418" s="742"/>
      <c r="C6418" s="742"/>
      <c r="D6418" s="742"/>
      <c r="E6418" s="742"/>
      <c r="F6418" s="742"/>
      <c r="G6418" s="742"/>
      <c r="H6418" s="742"/>
    </row>
    <row r="6419" spans="1:8" ht="15.75" customHeight="1" outlineLevel="1">
      <c r="A6419" s="742" t="s">
        <v>455</v>
      </c>
      <c r="B6419" s="742"/>
      <c r="C6419" s="742"/>
      <c r="D6419" s="742"/>
      <c r="E6419" s="742"/>
      <c r="F6419" s="742"/>
      <c r="G6419" s="742"/>
      <c r="H6419" s="742"/>
    </row>
    <row r="6420" spans="1:8" outlineLevel="1">
      <c r="H6420" s="154" t="s">
        <v>322</v>
      </c>
    </row>
    <row r="6421" spans="1:8" outlineLevel="1">
      <c r="H6421" s="154" t="s">
        <v>323</v>
      </c>
    </row>
    <row r="6422" spans="1:8" outlineLevel="1">
      <c r="H6422" s="154" t="s">
        <v>324</v>
      </c>
    </row>
    <row r="6423" spans="1:8" outlineLevel="1">
      <c r="H6423" s="230" t="s">
        <v>325</v>
      </c>
    </row>
    <row r="6424" spans="1:8" outlineLevel="1">
      <c r="H6424" s="154" t="s">
        <v>2331</v>
      </c>
    </row>
    <row r="6425" spans="1:8" outlineLevel="1">
      <c r="H6425" s="154" t="s">
        <v>261</v>
      </c>
    </row>
    <row r="6426" spans="1:8" outlineLevel="1">
      <c r="A6426" s="86"/>
    </row>
    <row r="6427" spans="1:8" ht="19.5" customHeight="1" outlineLevel="1">
      <c r="A6427" s="743" t="s">
        <v>1702</v>
      </c>
      <c r="B6427" s="744"/>
      <c r="C6427" s="744"/>
      <c r="D6427" s="744"/>
      <c r="E6427" s="744"/>
      <c r="F6427" s="744"/>
      <c r="G6427" s="744"/>
      <c r="H6427" s="744"/>
    </row>
    <row r="6428" spans="1:8" outlineLevel="1">
      <c r="A6428" s="745"/>
      <c r="B6428" s="745"/>
      <c r="C6428" s="745"/>
      <c r="D6428" s="745"/>
      <c r="E6428" s="745"/>
      <c r="F6428" s="745"/>
      <c r="G6428" s="745"/>
      <c r="H6428" s="745"/>
    </row>
    <row r="6429" spans="1:8" outlineLevel="1">
      <c r="A6429" s="746" t="s">
        <v>2332</v>
      </c>
      <c r="B6429" s="746"/>
      <c r="C6429" s="746"/>
      <c r="D6429" s="746"/>
      <c r="E6429" s="746"/>
      <c r="F6429" s="746"/>
      <c r="G6429" s="746"/>
      <c r="H6429" s="746"/>
    </row>
    <row r="6430" spans="1:8" ht="16.5" outlineLevel="1" thickBot="1">
      <c r="A6430" s="87"/>
      <c r="B6430" s="666"/>
      <c r="C6430" s="231"/>
      <c r="D6430" s="231"/>
      <c r="E6430" s="231"/>
      <c r="F6430" s="231"/>
      <c r="G6430" s="231"/>
      <c r="H6430" s="231"/>
    </row>
    <row r="6431" spans="1:8" ht="15.75" customHeight="1" outlineLevel="1">
      <c r="A6431" s="750" t="s">
        <v>397</v>
      </c>
      <c r="B6431" s="753" t="s">
        <v>649</v>
      </c>
      <c r="C6431" s="756" t="s">
        <v>719</v>
      </c>
      <c r="D6431" s="756"/>
      <c r="E6431" s="756"/>
      <c r="F6431" s="756"/>
      <c r="G6431" s="757" t="s">
        <v>629</v>
      </c>
      <c r="H6431" s="759" t="s">
        <v>630</v>
      </c>
    </row>
    <row r="6432" spans="1:8" outlineLevel="1">
      <c r="A6432" s="751"/>
      <c r="B6432" s="754"/>
      <c r="C6432" s="704"/>
      <c r="D6432" s="704"/>
      <c r="E6432" s="704"/>
      <c r="F6432" s="704"/>
      <c r="G6432" s="703"/>
      <c r="H6432" s="760"/>
    </row>
    <row r="6433" spans="1:8" ht="32.25" outlineLevel="1" thickBot="1">
      <c r="A6433" s="752"/>
      <c r="B6433" s="755"/>
      <c r="C6433" s="88" t="s">
        <v>631</v>
      </c>
      <c r="D6433" s="88" t="s">
        <v>632</v>
      </c>
      <c r="E6433" s="88" t="s">
        <v>631</v>
      </c>
      <c r="F6433" s="88" t="s">
        <v>632</v>
      </c>
      <c r="G6433" s="758"/>
      <c r="H6433" s="761"/>
    </row>
    <row r="6434" spans="1:8" outlineLevel="1">
      <c r="A6434" s="89">
        <v>1</v>
      </c>
      <c r="B6434" s="604">
        <v>2</v>
      </c>
      <c r="C6434" s="90">
        <v>3</v>
      </c>
      <c r="D6434" s="90">
        <v>4</v>
      </c>
      <c r="E6434" s="90"/>
      <c r="F6434" s="90"/>
      <c r="G6434" s="91">
        <v>5</v>
      </c>
      <c r="H6434" s="604">
        <v>6</v>
      </c>
    </row>
    <row r="6435" spans="1:8" outlineLevel="1">
      <c r="A6435" s="89">
        <v>1</v>
      </c>
      <c r="B6435" s="92" t="s">
        <v>598</v>
      </c>
      <c r="C6435" s="93"/>
      <c r="D6435" s="93"/>
      <c r="E6435" s="94"/>
      <c r="F6435" s="94"/>
      <c r="G6435" s="95"/>
      <c r="H6435" s="663"/>
    </row>
    <row r="6436" spans="1:8" outlineLevel="1">
      <c r="A6436" s="96" t="s">
        <v>399</v>
      </c>
      <c r="B6436" s="237" t="s">
        <v>599</v>
      </c>
      <c r="C6436" s="97" t="s">
        <v>388</v>
      </c>
      <c r="D6436" s="97" t="s">
        <v>0</v>
      </c>
      <c r="E6436" s="94"/>
      <c r="F6436" s="94"/>
      <c r="G6436" s="94">
        <v>100</v>
      </c>
      <c r="H6436" s="79"/>
    </row>
    <row r="6437" spans="1:8" outlineLevel="1">
      <c r="A6437" s="97" t="s">
        <v>400</v>
      </c>
      <c r="B6437" s="236" t="s">
        <v>329</v>
      </c>
      <c r="C6437" s="97" t="s">
        <v>1</v>
      </c>
      <c r="D6437" s="97" t="s">
        <v>2</v>
      </c>
      <c r="E6437" s="94"/>
      <c r="F6437" s="94"/>
      <c r="G6437" s="94">
        <v>100</v>
      </c>
      <c r="H6437" s="79"/>
    </row>
    <row r="6438" spans="1:8" ht="31.5" outlineLevel="1">
      <c r="A6438" s="97" t="s">
        <v>411</v>
      </c>
      <c r="B6438" s="236" t="s">
        <v>730</v>
      </c>
      <c r="C6438" s="97" t="s">
        <v>3</v>
      </c>
      <c r="D6438" s="97" t="s">
        <v>4</v>
      </c>
      <c r="E6438" s="94"/>
      <c r="F6438" s="94"/>
      <c r="G6438" s="94">
        <v>100</v>
      </c>
      <c r="H6438" s="79"/>
    </row>
    <row r="6439" spans="1:8" ht="63" outlineLevel="1">
      <c r="A6439" s="98" t="s">
        <v>422</v>
      </c>
      <c r="B6439" s="99" t="s">
        <v>731</v>
      </c>
      <c r="C6439" s="97" t="s">
        <v>5</v>
      </c>
      <c r="D6439" s="97" t="s">
        <v>6</v>
      </c>
      <c r="E6439" s="94"/>
      <c r="F6439" s="94"/>
      <c r="G6439" s="94">
        <v>100</v>
      </c>
      <c r="H6439" s="79"/>
    </row>
    <row r="6440" spans="1:8" ht="31.5" outlineLevel="1">
      <c r="A6440" s="98" t="s">
        <v>732</v>
      </c>
      <c r="B6440" s="99" t="s">
        <v>733</v>
      </c>
      <c r="C6440" s="97" t="s">
        <v>7</v>
      </c>
      <c r="D6440" s="97" t="s">
        <v>6</v>
      </c>
      <c r="E6440" s="94"/>
      <c r="F6440" s="94"/>
      <c r="G6440" s="94">
        <v>100</v>
      </c>
      <c r="H6440" s="79"/>
    </row>
    <row r="6441" spans="1:8" outlineLevel="1">
      <c r="A6441" s="98" t="s">
        <v>734</v>
      </c>
      <c r="B6441" s="99" t="s">
        <v>735</v>
      </c>
      <c r="C6441" s="97" t="s">
        <v>3</v>
      </c>
      <c r="D6441" s="97" t="s">
        <v>7</v>
      </c>
      <c r="E6441" s="94"/>
      <c r="F6441" s="94"/>
      <c r="G6441" s="94">
        <v>100</v>
      </c>
      <c r="H6441" s="79"/>
    </row>
    <row r="6442" spans="1:8" outlineLevel="1">
      <c r="A6442" s="100">
        <v>2</v>
      </c>
      <c r="B6442" s="101" t="s">
        <v>440</v>
      </c>
      <c r="C6442" s="97"/>
      <c r="D6442" s="97"/>
      <c r="E6442" s="94"/>
      <c r="F6442" s="94"/>
      <c r="G6442" s="94"/>
      <c r="H6442" s="79"/>
    </row>
    <row r="6443" spans="1:8" ht="31.5" outlineLevel="1">
      <c r="A6443" s="98" t="s">
        <v>402</v>
      </c>
      <c r="B6443" s="99" t="s">
        <v>736</v>
      </c>
      <c r="C6443" s="97" t="s">
        <v>388</v>
      </c>
      <c r="D6443" s="97" t="s">
        <v>6</v>
      </c>
      <c r="E6443" s="94"/>
      <c r="F6443" s="94"/>
      <c r="G6443" s="94">
        <v>100</v>
      </c>
      <c r="H6443" s="79"/>
    </row>
    <row r="6444" spans="1:8" ht="63" outlineLevel="1">
      <c r="A6444" s="98" t="s">
        <v>403</v>
      </c>
      <c r="B6444" s="99" t="s">
        <v>641</v>
      </c>
      <c r="C6444" s="97" t="s">
        <v>7</v>
      </c>
      <c r="D6444" s="97" t="s">
        <v>8</v>
      </c>
      <c r="E6444" s="94"/>
      <c r="F6444" s="94"/>
      <c r="G6444" s="94">
        <v>100</v>
      </c>
      <c r="H6444" s="79"/>
    </row>
    <row r="6445" spans="1:8" ht="31.5" outlineLevel="1">
      <c r="A6445" s="98" t="s">
        <v>404</v>
      </c>
      <c r="B6445" s="99" t="s">
        <v>642</v>
      </c>
      <c r="C6445" s="97" t="s">
        <v>8</v>
      </c>
      <c r="D6445" s="97" t="s">
        <v>9</v>
      </c>
      <c r="E6445" s="94"/>
      <c r="F6445" s="94"/>
      <c r="G6445" s="94">
        <v>100</v>
      </c>
      <c r="H6445" s="79"/>
    </row>
    <row r="6446" spans="1:8" ht="47.25" outlineLevel="1">
      <c r="A6446" s="100">
        <v>3</v>
      </c>
      <c r="B6446" s="101" t="s">
        <v>313</v>
      </c>
      <c r="C6446" s="97"/>
      <c r="D6446" s="97"/>
      <c r="E6446" s="94"/>
      <c r="F6446" s="94"/>
      <c r="G6446" s="94"/>
      <c r="H6446" s="79"/>
    </row>
    <row r="6447" spans="1:8" ht="31.5" outlineLevel="1">
      <c r="A6447" s="98" t="s">
        <v>441</v>
      </c>
      <c r="B6447" s="99" t="s">
        <v>314</v>
      </c>
      <c r="C6447" s="97" t="s">
        <v>9</v>
      </c>
      <c r="D6447" s="97" t="s">
        <v>8</v>
      </c>
      <c r="E6447" s="94"/>
      <c r="F6447" s="94"/>
      <c r="G6447" s="94">
        <v>100</v>
      </c>
      <c r="H6447" s="79"/>
    </row>
    <row r="6448" spans="1:8" outlineLevel="1">
      <c r="A6448" s="98" t="s">
        <v>359</v>
      </c>
      <c r="B6448" s="99" t="s">
        <v>315</v>
      </c>
      <c r="C6448" s="97" t="s">
        <v>9</v>
      </c>
      <c r="D6448" s="97" t="s">
        <v>10</v>
      </c>
      <c r="E6448" s="94"/>
      <c r="F6448" s="94"/>
      <c r="G6448" s="94">
        <v>100</v>
      </c>
      <c r="H6448" s="79"/>
    </row>
    <row r="6449" spans="1:8" outlineLevel="1">
      <c r="A6449" s="98" t="s">
        <v>361</v>
      </c>
      <c r="B6449" s="99" t="s">
        <v>316</v>
      </c>
      <c r="C6449" s="97" t="s">
        <v>10</v>
      </c>
      <c r="D6449" s="97" t="s">
        <v>11</v>
      </c>
      <c r="E6449" s="94"/>
      <c r="F6449" s="94"/>
      <c r="G6449" s="94">
        <v>100</v>
      </c>
      <c r="H6449" s="79"/>
    </row>
    <row r="6450" spans="1:8" outlineLevel="1">
      <c r="A6450" s="98" t="s">
        <v>317</v>
      </c>
      <c r="B6450" s="99" t="s">
        <v>318</v>
      </c>
      <c r="C6450" s="97" t="s">
        <v>11</v>
      </c>
      <c r="D6450" s="97" t="s">
        <v>12</v>
      </c>
      <c r="E6450" s="94"/>
      <c r="F6450" s="94"/>
      <c r="G6450" s="94">
        <v>100</v>
      </c>
      <c r="H6450" s="79"/>
    </row>
    <row r="6451" spans="1:8" outlineLevel="1">
      <c r="A6451" s="98" t="s">
        <v>319</v>
      </c>
      <c r="B6451" s="99" t="s">
        <v>320</v>
      </c>
      <c r="C6451" s="97" t="s">
        <v>12</v>
      </c>
      <c r="D6451" s="97" t="s">
        <v>13</v>
      </c>
      <c r="E6451" s="94"/>
      <c r="F6451" s="94"/>
      <c r="G6451" s="94">
        <v>100</v>
      </c>
      <c r="H6451" s="79"/>
    </row>
    <row r="6452" spans="1:8" outlineLevel="1">
      <c r="A6452" s="100">
        <v>4</v>
      </c>
      <c r="B6452" s="101" t="s">
        <v>623</v>
      </c>
      <c r="C6452" s="97"/>
      <c r="D6452" s="97"/>
      <c r="E6452" s="94"/>
      <c r="F6452" s="94"/>
      <c r="G6452" s="94"/>
      <c r="H6452" s="79"/>
    </row>
    <row r="6453" spans="1:8" ht="31.5" outlineLevel="1">
      <c r="A6453" s="97" t="s">
        <v>406</v>
      </c>
      <c r="B6453" s="236" t="s">
        <v>321</v>
      </c>
      <c r="C6453" s="97" t="s">
        <v>13</v>
      </c>
      <c r="D6453" s="97" t="s">
        <v>13</v>
      </c>
      <c r="E6453" s="94"/>
      <c r="F6453" s="94"/>
      <c r="G6453" s="94">
        <v>100</v>
      </c>
      <c r="H6453" s="79"/>
    </row>
    <row r="6454" spans="1:8" ht="63" outlineLevel="1">
      <c r="A6454" s="97" t="s">
        <v>407</v>
      </c>
      <c r="B6454" s="236" t="s">
        <v>621</v>
      </c>
      <c r="C6454" s="97" t="s">
        <v>13</v>
      </c>
      <c r="D6454" s="97" t="s">
        <v>14</v>
      </c>
      <c r="E6454" s="94"/>
      <c r="F6454" s="94"/>
      <c r="G6454" s="94">
        <v>100</v>
      </c>
      <c r="H6454" s="79"/>
    </row>
    <row r="6455" spans="1:8" ht="31.5" outlineLevel="1">
      <c r="A6455" s="97" t="s">
        <v>408</v>
      </c>
      <c r="B6455" s="236" t="s">
        <v>764</v>
      </c>
      <c r="C6455" s="97" t="s">
        <v>13</v>
      </c>
      <c r="D6455" s="97" t="s">
        <v>14</v>
      </c>
      <c r="E6455" s="94"/>
      <c r="F6455" s="94"/>
      <c r="G6455" s="94">
        <v>100</v>
      </c>
      <c r="H6455" s="79"/>
    </row>
    <row r="6456" spans="1:8" ht="31.5" outlineLevel="1">
      <c r="A6456" s="97" t="s">
        <v>222</v>
      </c>
      <c r="B6456" s="236" t="s">
        <v>765</v>
      </c>
      <c r="C6456" s="97" t="s">
        <v>14</v>
      </c>
      <c r="D6456" s="97" t="s">
        <v>15</v>
      </c>
      <c r="E6456" s="94"/>
      <c r="F6456" s="94"/>
      <c r="G6456" s="94">
        <v>100</v>
      </c>
      <c r="H6456" s="79"/>
    </row>
    <row r="6457" spans="1:8" outlineLevel="1">
      <c r="G6457" s="154" t="s">
        <v>1073</v>
      </c>
      <c r="H6457" s="154" t="s">
        <v>378</v>
      </c>
    </row>
    <row r="6458" spans="1:8" outlineLevel="1">
      <c r="H6458" s="154" t="s">
        <v>709</v>
      </c>
    </row>
    <row r="6459" spans="1:8" outlineLevel="1">
      <c r="H6459" s="154" t="s">
        <v>266</v>
      </c>
    </row>
    <row r="6460" spans="1:8" outlineLevel="1">
      <c r="H6460" s="154"/>
    </row>
    <row r="6461" spans="1:8" outlineLevel="1">
      <c r="A6461" s="742" t="s">
        <v>628</v>
      </c>
      <c r="B6461" s="742"/>
      <c r="C6461" s="742"/>
      <c r="D6461" s="742"/>
      <c r="E6461" s="742"/>
      <c r="F6461" s="742"/>
      <c r="G6461" s="742"/>
      <c r="H6461" s="742"/>
    </row>
    <row r="6462" spans="1:8" outlineLevel="1">
      <c r="A6462" s="742" t="s">
        <v>455</v>
      </c>
      <c r="B6462" s="742"/>
      <c r="C6462" s="742"/>
      <c r="D6462" s="742"/>
      <c r="E6462" s="742"/>
      <c r="F6462" s="742"/>
      <c r="G6462" s="742"/>
      <c r="H6462" s="742"/>
    </row>
    <row r="6463" spans="1:8" outlineLevel="1">
      <c r="H6463" s="154" t="s">
        <v>322</v>
      </c>
    </row>
    <row r="6464" spans="1:8" outlineLevel="1">
      <c r="H6464" s="154" t="s">
        <v>323</v>
      </c>
    </row>
    <row r="6465" spans="1:8" outlineLevel="1">
      <c r="H6465" s="154" t="s">
        <v>324</v>
      </c>
    </row>
    <row r="6466" spans="1:8" outlineLevel="1">
      <c r="H6466" s="230" t="s">
        <v>325</v>
      </c>
    </row>
    <row r="6467" spans="1:8" outlineLevel="1">
      <c r="H6467" s="154" t="s">
        <v>2331</v>
      </c>
    </row>
    <row r="6468" spans="1:8" outlineLevel="1">
      <c r="H6468" s="154" t="s">
        <v>261</v>
      </c>
    </row>
    <row r="6469" spans="1:8" outlineLevel="1">
      <c r="A6469" s="86"/>
    </row>
    <row r="6470" spans="1:8" ht="21" customHeight="1" outlineLevel="1">
      <c r="A6470" s="743" t="s">
        <v>1703</v>
      </c>
      <c r="B6470" s="744"/>
      <c r="C6470" s="744"/>
      <c r="D6470" s="744"/>
      <c r="E6470" s="744"/>
      <c r="F6470" s="744"/>
      <c r="G6470" s="744"/>
      <c r="H6470" s="744"/>
    </row>
    <row r="6471" spans="1:8" outlineLevel="1">
      <c r="A6471" s="745"/>
      <c r="B6471" s="745"/>
      <c r="C6471" s="745"/>
      <c r="D6471" s="745"/>
      <c r="E6471" s="745"/>
      <c r="F6471" s="745"/>
      <c r="G6471" s="745"/>
      <c r="H6471" s="745"/>
    </row>
    <row r="6472" spans="1:8" outlineLevel="1">
      <c r="A6472" s="746" t="s">
        <v>2332</v>
      </c>
      <c r="B6472" s="746"/>
      <c r="C6472" s="746"/>
      <c r="D6472" s="746"/>
      <c r="E6472" s="746"/>
      <c r="F6472" s="746"/>
      <c r="G6472" s="746"/>
      <c r="H6472" s="746"/>
    </row>
    <row r="6473" spans="1:8" ht="16.5" outlineLevel="1" thickBot="1">
      <c r="A6473" s="87"/>
      <c r="B6473" s="666"/>
      <c r="C6473" s="231"/>
      <c r="D6473" s="231"/>
      <c r="E6473" s="231"/>
      <c r="F6473" s="231"/>
      <c r="G6473" s="231"/>
      <c r="H6473" s="231"/>
    </row>
    <row r="6474" spans="1:8" outlineLevel="1">
      <c r="A6474" s="750" t="s">
        <v>397</v>
      </c>
      <c r="B6474" s="753" t="s">
        <v>649</v>
      </c>
      <c r="C6474" s="756" t="s">
        <v>719</v>
      </c>
      <c r="D6474" s="756"/>
      <c r="E6474" s="756"/>
      <c r="F6474" s="756"/>
      <c r="G6474" s="757" t="s">
        <v>629</v>
      </c>
      <c r="H6474" s="759" t="s">
        <v>630</v>
      </c>
    </row>
    <row r="6475" spans="1:8" outlineLevel="1">
      <c r="A6475" s="751"/>
      <c r="B6475" s="754"/>
      <c r="C6475" s="704"/>
      <c r="D6475" s="704"/>
      <c r="E6475" s="704"/>
      <c r="F6475" s="704"/>
      <c r="G6475" s="703"/>
      <c r="H6475" s="760"/>
    </row>
    <row r="6476" spans="1:8" ht="32.25" outlineLevel="1" thickBot="1">
      <c r="A6476" s="752"/>
      <c r="B6476" s="755"/>
      <c r="C6476" s="88" t="s">
        <v>631</v>
      </c>
      <c r="D6476" s="88" t="s">
        <v>632</v>
      </c>
      <c r="E6476" s="88" t="s">
        <v>631</v>
      </c>
      <c r="F6476" s="88" t="s">
        <v>632</v>
      </c>
      <c r="G6476" s="758"/>
      <c r="H6476" s="761"/>
    </row>
    <row r="6477" spans="1:8" outlineLevel="1">
      <c r="A6477" s="89">
        <v>1</v>
      </c>
      <c r="B6477" s="604">
        <v>2</v>
      </c>
      <c r="C6477" s="90">
        <v>3</v>
      </c>
      <c r="D6477" s="90">
        <v>4</v>
      </c>
      <c r="E6477" s="90"/>
      <c r="F6477" s="90"/>
      <c r="G6477" s="91">
        <v>5</v>
      </c>
      <c r="H6477" s="604">
        <v>6</v>
      </c>
    </row>
    <row r="6478" spans="1:8" outlineLevel="1">
      <c r="A6478" s="89">
        <v>1</v>
      </c>
      <c r="B6478" s="92" t="s">
        <v>598</v>
      </c>
      <c r="C6478" s="93"/>
      <c r="D6478" s="93"/>
      <c r="E6478" s="94"/>
      <c r="F6478" s="94"/>
      <c r="G6478" s="95"/>
      <c r="H6478" s="663"/>
    </row>
    <row r="6479" spans="1:8" outlineLevel="1">
      <c r="A6479" s="96" t="s">
        <v>399</v>
      </c>
      <c r="B6479" s="237" t="s">
        <v>599</v>
      </c>
      <c r="C6479" s="97" t="s">
        <v>174</v>
      </c>
      <c r="D6479" s="97" t="s">
        <v>482</v>
      </c>
      <c r="E6479" s="94"/>
      <c r="F6479" s="94"/>
      <c r="G6479" s="94">
        <v>100</v>
      </c>
      <c r="H6479" s="79"/>
    </row>
    <row r="6480" spans="1:8" outlineLevel="1">
      <c r="A6480" s="97" t="s">
        <v>400</v>
      </c>
      <c r="B6480" s="236" t="s">
        <v>329</v>
      </c>
      <c r="C6480" s="97" t="s">
        <v>483</v>
      </c>
      <c r="D6480" s="97" t="s">
        <v>484</v>
      </c>
      <c r="E6480" s="94"/>
      <c r="F6480" s="94"/>
      <c r="G6480" s="94">
        <v>100</v>
      </c>
      <c r="H6480" s="79"/>
    </row>
    <row r="6481" spans="1:8" ht="31.5" outlineLevel="1">
      <c r="A6481" s="97" t="s">
        <v>411</v>
      </c>
      <c r="B6481" s="236" t="s">
        <v>730</v>
      </c>
      <c r="C6481" s="97" t="s">
        <v>485</v>
      </c>
      <c r="D6481" s="97" t="s">
        <v>486</v>
      </c>
      <c r="E6481" s="94"/>
      <c r="F6481" s="94"/>
      <c r="G6481" s="94">
        <v>100</v>
      </c>
      <c r="H6481" s="79"/>
    </row>
    <row r="6482" spans="1:8" ht="63" outlineLevel="1">
      <c r="A6482" s="98" t="s">
        <v>422</v>
      </c>
      <c r="B6482" s="99" t="s">
        <v>731</v>
      </c>
      <c r="C6482" s="97" t="s">
        <v>487</v>
      </c>
      <c r="D6482" s="97" t="s">
        <v>2103</v>
      </c>
      <c r="E6482" s="94"/>
      <c r="F6482" s="94"/>
      <c r="G6482" s="94">
        <v>100</v>
      </c>
      <c r="H6482" s="79"/>
    </row>
    <row r="6483" spans="1:8" ht="31.5" outlineLevel="1">
      <c r="A6483" s="98" t="s">
        <v>732</v>
      </c>
      <c r="B6483" s="99" t="s">
        <v>733</v>
      </c>
      <c r="C6483" s="97" t="s">
        <v>46</v>
      </c>
      <c r="D6483" s="97" t="s">
        <v>45</v>
      </c>
      <c r="E6483" s="94"/>
      <c r="F6483" s="94"/>
      <c r="G6483" s="94">
        <v>100</v>
      </c>
      <c r="H6483" s="79"/>
    </row>
    <row r="6484" spans="1:8" outlineLevel="1">
      <c r="A6484" s="98" t="s">
        <v>734</v>
      </c>
      <c r="B6484" s="99" t="s">
        <v>735</v>
      </c>
      <c r="C6484" s="97" t="s">
        <v>485</v>
      </c>
      <c r="D6484" s="97" t="s">
        <v>46</v>
      </c>
      <c r="E6484" s="94"/>
      <c r="F6484" s="94"/>
      <c r="G6484" s="94">
        <v>100</v>
      </c>
      <c r="H6484" s="79"/>
    </row>
    <row r="6485" spans="1:8" outlineLevel="1">
      <c r="A6485" s="100">
        <v>2</v>
      </c>
      <c r="B6485" s="101" t="s">
        <v>440</v>
      </c>
      <c r="C6485" s="97"/>
      <c r="D6485" s="97"/>
      <c r="E6485" s="94"/>
      <c r="F6485" s="94"/>
      <c r="G6485" s="94"/>
      <c r="H6485" s="79"/>
    </row>
    <row r="6486" spans="1:8" ht="31.5" outlineLevel="1">
      <c r="A6486" s="98" t="s">
        <v>402</v>
      </c>
      <c r="B6486" s="99" t="s">
        <v>736</v>
      </c>
      <c r="C6486" s="97" t="s">
        <v>46</v>
      </c>
      <c r="D6486" s="97" t="s">
        <v>45</v>
      </c>
      <c r="E6486" s="94"/>
      <c r="F6486" s="94"/>
      <c r="G6486" s="94">
        <v>100</v>
      </c>
      <c r="H6486" s="79"/>
    </row>
    <row r="6487" spans="1:8" ht="63" outlineLevel="1">
      <c r="A6487" s="98" t="s">
        <v>403</v>
      </c>
      <c r="B6487" s="99" t="s">
        <v>641</v>
      </c>
      <c r="C6487" s="97" t="s">
        <v>46</v>
      </c>
      <c r="D6487" s="97" t="s">
        <v>47</v>
      </c>
      <c r="E6487" s="94"/>
      <c r="F6487" s="94"/>
      <c r="G6487" s="94">
        <v>100</v>
      </c>
      <c r="H6487" s="79"/>
    </row>
    <row r="6488" spans="1:8" ht="31.5" outlineLevel="1">
      <c r="A6488" s="98" t="s">
        <v>404</v>
      </c>
      <c r="B6488" s="99" t="s">
        <v>642</v>
      </c>
      <c r="C6488" s="97" t="s">
        <v>47</v>
      </c>
      <c r="D6488" s="97" t="s">
        <v>48</v>
      </c>
      <c r="E6488" s="94"/>
      <c r="F6488" s="94"/>
      <c r="G6488" s="94">
        <v>100</v>
      </c>
      <c r="H6488" s="79"/>
    </row>
    <row r="6489" spans="1:8" ht="47.25" outlineLevel="1">
      <c r="A6489" s="100">
        <v>3</v>
      </c>
      <c r="B6489" s="101" t="s">
        <v>313</v>
      </c>
      <c r="C6489" s="97"/>
      <c r="D6489" s="97"/>
      <c r="E6489" s="94"/>
      <c r="F6489" s="94"/>
      <c r="G6489" s="94"/>
      <c r="H6489" s="79"/>
    </row>
    <row r="6490" spans="1:8" ht="31.5" outlineLevel="1">
      <c r="A6490" s="98" t="s">
        <v>441</v>
      </c>
      <c r="B6490" s="99" t="s">
        <v>314</v>
      </c>
      <c r="C6490" s="97" t="s">
        <v>48</v>
      </c>
      <c r="D6490" s="97" t="s">
        <v>47</v>
      </c>
      <c r="E6490" s="94"/>
      <c r="F6490" s="94"/>
      <c r="G6490" s="94">
        <v>100</v>
      </c>
      <c r="H6490" s="79"/>
    </row>
    <row r="6491" spans="1:8" outlineLevel="1">
      <c r="A6491" s="98" t="s">
        <v>359</v>
      </c>
      <c r="B6491" s="99" t="s">
        <v>315</v>
      </c>
      <c r="C6491" s="97" t="s">
        <v>48</v>
      </c>
      <c r="D6491" s="97" t="s">
        <v>49</v>
      </c>
      <c r="E6491" s="94"/>
      <c r="F6491" s="94"/>
      <c r="G6491" s="94">
        <v>100</v>
      </c>
      <c r="H6491" s="79"/>
    </row>
    <row r="6492" spans="1:8" outlineLevel="1">
      <c r="A6492" s="98" t="s">
        <v>361</v>
      </c>
      <c r="B6492" s="99" t="s">
        <v>316</v>
      </c>
      <c r="C6492" s="97" t="s">
        <v>49</v>
      </c>
      <c r="D6492" s="97" t="s">
        <v>50</v>
      </c>
      <c r="E6492" s="94"/>
      <c r="F6492" s="94"/>
      <c r="G6492" s="94">
        <v>100</v>
      </c>
      <c r="H6492" s="79"/>
    </row>
    <row r="6493" spans="1:8" outlineLevel="1">
      <c r="A6493" s="98" t="s">
        <v>317</v>
      </c>
      <c r="B6493" s="99" t="s">
        <v>318</v>
      </c>
      <c r="C6493" s="97" t="s">
        <v>50</v>
      </c>
      <c r="D6493" s="97" t="s">
        <v>51</v>
      </c>
      <c r="E6493" s="94"/>
      <c r="F6493" s="94"/>
      <c r="G6493" s="94">
        <v>100</v>
      </c>
      <c r="H6493" s="79"/>
    </row>
    <row r="6494" spans="1:8" outlineLevel="1">
      <c r="A6494" s="98" t="s">
        <v>319</v>
      </c>
      <c r="B6494" s="99" t="s">
        <v>320</v>
      </c>
      <c r="C6494" s="97" t="s">
        <v>51</v>
      </c>
      <c r="D6494" s="97" t="s">
        <v>52</v>
      </c>
      <c r="E6494" s="94"/>
      <c r="F6494" s="94"/>
      <c r="G6494" s="94">
        <v>100</v>
      </c>
      <c r="H6494" s="79"/>
    </row>
    <row r="6495" spans="1:8" outlineLevel="1">
      <c r="A6495" s="100">
        <v>4</v>
      </c>
      <c r="B6495" s="101" t="s">
        <v>623</v>
      </c>
      <c r="C6495" s="97"/>
      <c r="D6495" s="97"/>
      <c r="E6495" s="94"/>
      <c r="F6495" s="94"/>
      <c r="G6495" s="94"/>
      <c r="H6495" s="79"/>
    </row>
    <row r="6496" spans="1:8" ht="31.5" outlineLevel="1">
      <c r="A6496" s="97" t="s">
        <v>406</v>
      </c>
      <c r="B6496" s="236" t="s">
        <v>321</v>
      </c>
      <c r="C6496" s="97" t="s">
        <v>52</v>
      </c>
      <c r="D6496" s="97" t="s">
        <v>52</v>
      </c>
      <c r="E6496" s="94"/>
      <c r="F6496" s="94"/>
      <c r="G6496" s="94">
        <v>100</v>
      </c>
      <c r="H6496" s="79"/>
    </row>
    <row r="6497" spans="1:8" ht="63" outlineLevel="1">
      <c r="A6497" s="97" t="s">
        <v>407</v>
      </c>
      <c r="B6497" s="236" t="s">
        <v>621</v>
      </c>
      <c r="C6497" s="97" t="s">
        <v>52</v>
      </c>
      <c r="D6497" s="97" t="s">
        <v>53</v>
      </c>
      <c r="E6497" s="94"/>
      <c r="F6497" s="94"/>
      <c r="G6497" s="94">
        <v>100</v>
      </c>
      <c r="H6497" s="79"/>
    </row>
    <row r="6498" spans="1:8" ht="31.5" outlineLevel="1">
      <c r="A6498" s="97" t="s">
        <v>408</v>
      </c>
      <c r="B6498" s="236" t="s">
        <v>764</v>
      </c>
      <c r="C6498" s="97" t="s">
        <v>52</v>
      </c>
      <c r="D6498" s="97" t="s">
        <v>53</v>
      </c>
      <c r="E6498" s="94"/>
      <c r="F6498" s="94"/>
      <c r="G6498" s="94">
        <v>100</v>
      </c>
      <c r="H6498" s="79"/>
    </row>
    <row r="6499" spans="1:8" ht="31.5" outlineLevel="1">
      <c r="A6499" s="97" t="s">
        <v>222</v>
      </c>
      <c r="B6499" s="236" t="s">
        <v>765</v>
      </c>
      <c r="C6499" s="97" t="s">
        <v>691</v>
      </c>
      <c r="D6499" s="97" t="s">
        <v>692</v>
      </c>
      <c r="E6499" s="94"/>
      <c r="F6499" s="94"/>
      <c r="G6499" s="94"/>
      <c r="H6499" s="79"/>
    </row>
    <row r="6500" spans="1:8" outlineLevel="1">
      <c r="G6500" s="154" t="s">
        <v>1075</v>
      </c>
      <c r="H6500" s="154" t="s">
        <v>378</v>
      </c>
    </row>
    <row r="6501" spans="1:8" outlineLevel="1">
      <c r="H6501" s="154" t="s">
        <v>709</v>
      </c>
    </row>
    <row r="6502" spans="1:8" outlineLevel="1">
      <c r="H6502" s="154" t="s">
        <v>266</v>
      </c>
    </row>
    <row r="6503" spans="1:8" outlineLevel="1">
      <c r="H6503" s="154"/>
    </row>
    <row r="6504" spans="1:8" ht="15.75" customHeight="1" outlineLevel="1">
      <c r="A6504" s="742" t="s">
        <v>628</v>
      </c>
      <c r="B6504" s="742"/>
      <c r="C6504" s="742"/>
      <c r="D6504" s="742"/>
      <c r="E6504" s="742"/>
      <c r="F6504" s="742"/>
      <c r="G6504" s="742"/>
      <c r="H6504" s="742"/>
    </row>
    <row r="6505" spans="1:8" ht="15.75" customHeight="1" outlineLevel="1">
      <c r="A6505" s="742" t="s">
        <v>455</v>
      </c>
      <c r="B6505" s="742"/>
      <c r="C6505" s="742"/>
      <c r="D6505" s="742"/>
      <c r="E6505" s="742"/>
      <c r="F6505" s="742"/>
      <c r="G6505" s="742"/>
      <c r="H6505" s="742"/>
    </row>
    <row r="6506" spans="1:8" outlineLevel="1">
      <c r="H6506" s="154" t="s">
        <v>322</v>
      </c>
    </row>
    <row r="6507" spans="1:8" outlineLevel="1">
      <c r="H6507" s="154" t="s">
        <v>323</v>
      </c>
    </row>
    <row r="6508" spans="1:8" outlineLevel="1">
      <c r="H6508" s="154" t="s">
        <v>324</v>
      </c>
    </row>
    <row r="6509" spans="1:8" outlineLevel="1">
      <c r="H6509" s="230" t="s">
        <v>325</v>
      </c>
    </row>
    <row r="6510" spans="1:8" outlineLevel="1">
      <c r="H6510" s="154" t="s">
        <v>2331</v>
      </c>
    </row>
    <row r="6511" spans="1:8" outlineLevel="1">
      <c r="H6511" s="154" t="s">
        <v>261</v>
      </c>
    </row>
    <row r="6512" spans="1:8" outlineLevel="1">
      <c r="A6512" s="86"/>
    </row>
    <row r="6513" spans="1:8" ht="31.5" customHeight="1" outlineLevel="1">
      <c r="A6513" s="743" t="s">
        <v>1933</v>
      </c>
      <c r="B6513" s="744"/>
      <c r="C6513" s="744"/>
      <c r="D6513" s="744"/>
      <c r="E6513" s="744"/>
      <c r="F6513" s="744"/>
      <c r="G6513" s="744"/>
      <c r="H6513" s="744"/>
    </row>
    <row r="6514" spans="1:8" outlineLevel="1">
      <c r="A6514" s="745"/>
      <c r="B6514" s="745"/>
      <c r="C6514" s="745"/>
      <c r="D6514" s="745"/>
      <c r="E6514" s="745"/>
      <c r="F6514" s="745"/>
      <c r="G6514" s="745"/>
      <c r="H6514" s="745"/>
    </row>
    <row r="6515" spans="1:8" outlineLevel="1">
      <c r="A6515" s="746" t="s">
        <v>2332</v>
      </c>
      <c r="B6515" s="746"/>
      <c r="C6515" s="746"/>
      <c r="D6515" s="746"/>
      <c r="E6515" s="746"/>
      <c r="F6515" s="746"/>
      <c r="G6515" s="746"/>
      <c r="H6515" s="746"/>
    </row>
    <row r="6516" spans="1:8" ht="16.5" outlineLevel="1" thickBot="1">
      <c r="A6516" s="87"/>
      <c r="B6516" s="666"/>
      <c r="C6516" s="231"/>
      <c r="D6516" s="231"/>
      <c r="E6516" s="231"/>
      <c r="F6516" s="231"/>
      <c r="G6516" s="231"/>
      <c r="H6516" s="231"/>
    </row>
    <row r="6517" spans="1:8" ht="15.75" customHeight="1" outlineLevel="1">
      <c r="A6517" s="750" t="s">
        <v>397</v>
      </c>
      <c r="B6517" s="753" t="s">
        <v>649</v>
      </c>
      <c r="C6517" s="756" t="s">
        <v>719</v>
      </c>
      <c r="D6517" s="756"/>
      <c r="E6517" s="756"/>
      <c r="F6517" s="756"/>
      <c r="G6517" s="757" t="s">
        <v>629</v>
      </c>
      <c r="H6517" s="759" t="s">
        <v>630</v>
      </c>
    </row>
    <row r="6518" spans="1:8" outlineLevel="1">
      <c r="A6518" s="751"/>
      <c r="B6518" s="754"/>
      <c r="C6518" s="704"/>
      <c r="D6518" s="704"/>
      <c r="E6518" s="704"/>
      <c r="F6518" s="704"/>
      <c r="G6518" s="703"/>
      <c r="H6518" s="760"/>
    </row>
    <row r="6519" spans="1:8" ht="32.25" outlineLevel="1" thickBot="1">
      <c r="A6519" s="752"/>
      <c r="B6519" s="755"/>
      <c r="C6519" s="88" t="s">
        <v>631</v>
      </c>
      <c r="D6519" s="88" t="s">
        <v>632</v>
      </c>
      <c r="E6519" s="88" t="s">
        <v>631</v>
      </c>
      <c r="F6519" s="88" t="s">
        <v>632</v>
      </c>
      <c r="G6519" s="758"/>
      <c r="H6519" s="761"/>
    </row>
    <row r="6520" spans="1:8" outlineLevel="1">
      <c r="A6520" s="89">
        <v>1</v>
      </c>
      <c r="B6520" s="604">
        <v>2</v>
      </c>
      <c r="C6520" s="90">
        <v>3</v>
      </c>
      <c r="D6520" s="90">
        <v>4</v>
      </c>
      <c r="E6520" s="90"/>
      <c r="F6520" s="90"/>
      <c r="G6520" s="91">
        <v>5</v>
      </c>
      <c r="H6520" s="604">
        <v>6</v>
      </c>
    </row>
    <row r="6521" spans="1:8" outlineLevel="1">
      <c r="A6521" s="89">
        <v>1</v>
      </c>
      <c r="B6521" s="92" t="s">
        <v>598</v>
      </c>
      <c r="C6521" s="90"/>
      <c r="D6521" s="90"/>
      <c r="E6521" s="94"/>
      <c r="F6521" s="94"/>
      <c r="G6521" s="95"/>
      <c r="H6521" s="663"/>
    </row>
    <row r="6522" spans="1:8" outlineLevel="1">
      <c r="A6522" s="96" t="s">
        <v>399</v>
      </c>
      <c r="B6522" s="237" t="s">
        <v>599</v>
      </c>
      <c r="C6522" s="97" t="s">
        <v>7</v>
      </c>
      <c r="D6522" s="97" t="s">
        <v>167</v>
      </c>
      <c r="E6522" s="94"/>
      <c r="F6522" s="94"/>
      <c r="G6522" s="94">
        <v>100</v>
      </c>
      <c r="H6522" s="79"/>
    </row>
    <row r="6523" spans="1:8" outlineLevel="1">
      <c r="A6523" s="97" t="s">
        <v>400</v>
      </c>
      <c r="B6523" s="236" t="s">
        <v>329</v>
      </c>
      <c r="C6523" s="97" t="s">
        <v>168</v>
      </c>
      <c r="D6523" s="97" t="s">
        <v>169</v>
      </c>
      <c r="E6523" s="94"/>
      <c r="F6523" s="94"/>
      <c r="G6523" s="94">
        <v>100</v>
      </c>
      <c r="H6523" s="79"/>
    </row>
    <row r="6524" spans="1:8" ht="31.5" outlineLevel="1">
      <c r="A6524" s="97" t="s">
        <v>411</v>
      </c>
      <c r="B6524" s="236" t="s">
        <v>730</v>
      </c>
      <c r="C6524" s="97" t="s">
        <v>170</v>
      </c>
      <c r="D6524" s="97" t="s">
        <v>171</v>
      </c>
      <c r="E6524" s="94"/>
      <c r="F6524" s="94"/>
      <c r="G6524" s="94">
        <v>100</v>
      </c>
      <c r="H6524" s="79"/>
    </row>
    <row r="6525" spans="1:8" ht="63" outlineLevel="1">
      <c r="A6525" s="98" t="s">
        <v>422</v>
      </c>
      <c r="B6525" s="99" t="s">
        <v>731</v>
      </c>
      <c r="C6525" s="97" t="s">
        <v>172</v>
      </c>
      <c r="D6525" s="97" t="s">
        <v>173</v>
      </c>
      <c r="E6525" s="94"/>
      <c r="F6525" s="94"/>
      <c r="G6525" s="94">
        <v>100</v>
      </c>
      <c r="H6525" s="79"/>
    </row>
    <row r="6526" spans="1:8" ht="31.5" outlineLevel="1">
      <c r="A6526" s="98" t="s">
        <v>732</v>
      </c>
      <c r="B6526" s="99" t="s">
        <v>733</v>
      </c>
      <c r="C6526" s="97" t="s">
        <v>174</v>
      </c>
      <c r="D6526" s="97" t="s">
        <v>175</v>
      </c>
      <c r="E6526" s="94"/>
      <c r="F6526" s="94"/>
      <c r="G6526" s="94">
        <v>100</v>
      </c>
      <c r="H6526" s="79"/>
    </row>
    <row r="6527" spans="1:8" outlineLevel="1">
      <c r="A6527" s="98" t="s">
        <v>734</v>
      </c>
      <c r="B6527" s="99" t="s">
        <v>735</v>
      </c>
      <c r="C6527" s="97" t="s">
        <v>170</v>
      </c>
      <c r="D6527" s="97" t="s">
        <v>174</v>
      </c>
      <c r="E6527" s="94"/>
      <c r="F6527" s="94"/>
      <c r="G6527" s="94">
        <v>100</v>
      </c>
      <c r="H6527" s="79"/>
    </row>
    <row r="6528" spans="1:8" outlineLevel="1">
      <c r="A6528" s="100">
        <v>2</v>
      </c>
      <c r="B6528" s="101" t="s">
        <v>440</v>
      </c>
      <c r="C6528" s="97"/>
      <c r="D6528" s="97"/>
      <c r="E6528" s="94"/>
      <c r="F6528" s="94"/>
      <c r="G6528" s="94"/>
      <c r="H6528" s="79"/>
    </row>
    <row r="6529" spans="1:8" ht="31.5" outlineLevel="1">
      <c r="A6529" s="98" t="s">
        <v>402</v>
      </c>
      <c r="B6529" s="99" t="s">
        <v>736</v>
      </c>
      <c r="C6529" s="97" t="s">
        <v>129</v>
      </c>
      <c r="D6529" s="97" t="s">
        <v>130</v>
      </c>
      <c r="E6529" s="94"/>
      <c r="F6529" s="94"/>
      <c r="G6529" s="94">
        <v>100</v>
      </c>
      <c r="H6529" s="79"/>
    </row>
    <row r="6530" spans="1:8" ht="63" outlineLevel="1">
      <c r="A6530" s="98" t="s">
        <v>403</v>
      </c>
      <c r="B6530" s="99" t="s">
        <v>641</v>
      </c>
      <c r="C6530" s="97" t="s">
        <v>129</v>
      </c>
      <c r="D6530" s="97" t="s">
        <v>131</v>
      </c>
      <c r="E6530" s="94"/>
      <c r="F6530" s="94"/>
      <c r="G6530" s="94">
        <v>100</v>
      </c>
      <c r="H6530" s="79"/>
    </row>
    <row r="6531" spans="1:8" ht="31.5" outlineLevel="1">
      <c r="A6531" s="98" t="s">
        <v>404</v>
      </c>
      <c r="B6531" s="99" t="s">
        <v>642</v>
      </c>
      <c r="C6531" s="97" t="s">
        <v>131</v>
      </c>
      <c r="D6531" s="97" t="s">
        <v>132</v>
      </c>
      <c r="E6531" s="94"/>
      <c r="F6531" s="94"/>
      <c r="G6531" s="94">
        <v>100</v>
      </c>
      <c r="H6531" s="79"/>
    </row>
    <row r="6532" spans="1:8" ht="47.25" outlineLevel="1">
      <c r="A6532" s="100">
        <v>3</v>
      </c>
      <c r="B6532" s="101" t="s">
        <v>313</v>
      </c>
      <c r="C6532" s="97"/>
      <c r="D6532" s="97"/>
      <c r="E6532" s="94"/>
      <c r="F6532" s="94"/>
      <c r="G6532" s="94"/>
      <c r="H6532" s="79"/>
    </row>
    <row r="6533" spans="1:8" ht="31.5" outlineLevel="1">
      <c r="A6533" s="98" t="s">
        <v>441</v>
      </c>
      <c r="B6533" s="99" t="s">
        <v>314</v>
      </c>
      <c r="C6533" s="97" t="s">
        <v>132</v>
      </c>
      <c r="D6533" s="97" t="s">
        <v>131</v>
      </c>
      <c r="E6533" s="94"/>
      <c r="F6533" s="94"/>
      <c r="G6533" s="94">
        <v>100</v>
      </c>
      <c r="H6533" s="79"/>
    </row>
    <row r="6534" spans="1:8" outlineLevel="1">
      <c r="A6534" s="98" t="s">
        <v>359</v>
      </c>
      <c r="B6534" s="99" t="s">
        <v>315</v>
      </c>
      <c r="C6534" s="97" t="s">
        <v>132</v>
      </c>
      <c r="D6534" s="97" t="s">
        <v>133</v>
      </c>
      <c r="E6534" s="94"/>
      <c r="F6534" s="94"/>
      <c r="G6534" s="94">
        <v>100</v>
      </c>
      <c r="H6534" s="79"/>
    </row>
    <row r="6535" spans="1:8" outlineLevel="1">
      <c r="A6535" s="98" t="s">
        <v>361</v>
      </c>
      <c r="B6535" s="99" t="s">
        <v>316</v>
      </c>
      <c r="C6535" s="97" t="s">
        <v>133</v>
      </c>
      <c r="D6535" s="97" t="s">
        <v>788</v>
      </c>
      <c r="E6535" s="94"/>
      <c r="F6535" s="94"/>
      <c r="G6535" s="94">
        <v>100</v>
      </c>
      <c r="H6535" s="79"/>
    </row>
    <row r="6536" spans="1:8" outlineLevel="1">
      <c r="A6536" s="98" t="s">
        <v>317</v>
      </c>
      <c r="B6536" s="99" t="s">
        <v>318</v>
      </c>
      <c r="C6536" s="97" t="s">
        <v>788</v>
      </c>
      <c r="D6536" s="97" t="s">
        <v>789</v>
      </c>
      <c r="E6536" s="94"/>
      <c r="F6536" s="94"/>
      <c r="G6536" s="94">
        <v>100</v>
      </c>
      <c r="H6536" s="79"/>
    </row>
    <row r="6537" spans="1:8" outlineLevel="1">
      <c r="A6537" s="98" t="s">
        <v>319</v>
      </c>
      <c r="B6537" s="99" t="s">
        <v>320</v>
      </c>
      <c r="C6537" s="97" t="s">
        <v>1156</v>
      </c>
      <c r="D6537" s="97" t="s">
        <v>790</v>
      </c>
      <c r="E6537" s="94"/>
      <c r="F6537" s="94"/>
      <c r="G6537" s="94">
        <v>100</v>
      </c>
      <c r="H6537" s="79"/>
    </row>
    <row r="6538" spans="1:8" outlineLevel="1">
      <c r="A6538" s="100">
        <v>4</v>
      </c>
      <c r="B6538" s="101" t="s">
        <v>623</v>
      </c>
      <c r="C6538" s="97"/>
      <c r="D6538" s="97"/>
      <c r="E6538" s="94"/>
      <c r="F6538" s="94"/>
      <c r="G6538" s="94"/>
      <c r="H6538" s="79"/>
    </row>
    <row r="6539" spans="1:8" ht="31.5" outlineLevel="1">
      <c r="A6539" s="97" t="s">
        <v>406</v>
      </c>
      <c r="B6539" s="236" t="s">
        <v>321</v>
      </c>
      <c r="C6539" s="97" t="s">
        <v>790</v>
      </c>
      <c r="D6539" s="97" t="s">
        <v>790</v>
      </c>
      <c r="E6539" s="94"/>
      <c r="F6539" s="94"/>
      <c r="G6539" s="94">
        <v>100</v>
      </c>
      <c r="H6539" s="79"/>
    </row>
    <row r="6540" spans="1:8" ht="63" outlineLevel="1">
      <c r="A6540" s="97" t="s">
        <v>407</v>
      </c>
      <c r="B6540" s="236" t="s">
        <v>621</v>
      </c>
      <c r="C6540" s="97" t="s">
        <v>790</v>
      </c>
      <c r="D6540" s="97" t="s">
        <v>791</v>
      </c>
      <c r="E6540" s="94"/>
      <c r="F6540" s="94"/>
      <c r="G6540" s="94">
        <v>100</v>
      </c>
      <c r="H6540" s="79"/>
    </row>
    <row r="6541" spans="1:8" ht="31.5" outlineLevel="1">
      <c r="A6541" s="97" t="s">
        <v>408</v>
      </c>
      <c r="B6541" s="236" t="s">
        <v>764</v>
      </c>
      <c r="C6541" s="97" t="s">
        <v>790</v>
      </c>
      <c r="D6541" s="97" t="s">
        <v>791</v>
      </c>
      <c r="E6541" s="94"/>
      <c r="F6541" s="94"/>
      <c r="G6541" s="94">
        <v>100</v>
      </c>
      <c r="H6541" s="79"/>
    </row>
    <row r="6542" spans="1:8" ht="31.5" outlineLevel="1">
      <c r="A6542" s="97" t="s">
        <v>222</v>
      </c>
      <c r="B6542" s="236" t="s">
        <v>765</v>
      </c>
      <c r="C6542" s="97" t="s">
        <v>791</v>
      </c>
      <c r="D6542" s="97" t="s">
        <v>792</v>
      </c>
      <c r="E6542" s="94"/>
      <c r="F6542" s="94"/>
      <c r="G6542" s="94">
        <v>100</v>
      </c>
      <c r="H6542" s="79"/>
    </row>
    <row r="6543" spans="1:8" outlineLevel="1">
      <c r="G6543" s="154" t="s">
        <v>1076</v>
      </c>
      <c r="H6543" s="154" t="s">
        <v>378</v>
      </c>
    </row>
    <row r="6544" spans="1:8" outlineLevel="1">
      <c r="H6544" s="154" t="s">
        <v>709</v>
      </c>
    </row>
    <row r="6545" spans="1:8" outlineLevel="1">
      <c r="H6545" s="154" t="s">
        <v>266</v>
      </c>
    </row>
    <row r="6546" spans="1:8" outlineLevel="1">
      <c r="H6546" s="154"/>
    </row>
    <row r="6547" spans="1:8" ht="15.75" customHeight="1" outlineLevel="1">
      <c r="A6547" s="742" t="s">
        <v>628</v>
      </c>
      <c r="B6547" s="742"/>
      <c r="C6547" s="742"/>
      <c r="D6547" s="742"/>
      <c r="E6547" s="742"/>
      <c r="F6547" s="742"/>
      <c r="G6547" s="742"/>
      <c r="H6547" s="742"/>
    </row>
    <row r="6548" spans="1:8" ht="15.75" customHeight="1" outlineLevel="1">
      <c r="A6548" s="742" t="s">
        <v>455</v>
      </c>
      <c r="B6548" s="742"/>
      <c r="C6548" s="742"/>
      <c r="D6548" s="742"/>
      <c r="E6548" s="742"/>
      <c r="F6548" s="742"/>
      <c r="G6548" s="742"/>
      <c r="H6548" s="742"/>
    </row>
    <row r="6549" spans="1:8" outlineLevel="1">
      <c r="H6549" s="154" t="s">
        <v>322</v>
      </c>
    </row>
    <row r="6550" spans="1:8" outlineLevel="1">
      <c r="H6550" s="154" t="s">
        <v>323</v>
      </c>
    </row>
    <row r="6551" spans="1:8" outlineLevel="1">
      <c r="H6551" s="154" t="s">
        <v>324</v>
      </c>
    </row>
    <row r="6552" spans="1:8" outlineLevel="1">
      <c r="H6552" s="230" t="s">
        <v>325</v>
      </c>
    </row>
    <row r="6553" spans="1:8" outlineLevel="1">
      <c r="H6553" s="154" t="s">
        <v>2331</v>
      </c>
    </row>
    <row r="6554" spans="1:8" outlineLevel="1">
      <c r="H6554" s="154" t="s">
        <v>261</v>
      </c>
    </row>
    <row r="6555" spans="1:8" outlineLevel="1">
      <c r="A6555" s="86"/>
    </row>
    <row r="6556" spans="1:8" ht="35.25" customHeight="1" outlineLevel="1">
      <c r="A6556" s="743" t="s">
        <v>1705</v>
      </c>
      <c r="B6556" s="744"/>
      <c r="C6556" s="744"/>
      <c r="D6556" s="744"/>
      <c r="E6556" s="744"/>
      <c r="F6556" s="744"/>
      <c r="G6556" s="744"/>
      <c r="H6556" s="744"/>
    </row>
    <row r="6557" spans="1:8" ht="14.25" customHeight="1" outlineLevel="1">
      <c r="A6557" s="664"/>
      <c r="B6557" s="665"/>
      <c r="C6557" s="665"/>
      <c r="D6557" s="665"/>
      <c r="E6557" s="665"/>
      <c r="F6557" s="665"/>
      <c r="G6557" s="665"/>
      <c r="H6557" s="665"/>
    </row>
    <row r="6558" spans="1:8" outlineLevel="1">
      <c r="A6558" s="746" t="s">
        <v>2332</v>
      </c>
      <c r="B6558" s="746"/>
      <c r="C6558" s="746"/>
      <c r="D6558" s="746"/>
      <c r="E6558" s="746"/>
      <c r="F6558" s="746"/>
      <c r="G6558" s="746"/>
      <c r="H6558" s="746"/>
    </row>
    <row r="6559" spans="1:8" ht="15.75" customHeight="1" outlineLevel="1" thickBot="1">
      <c r="A6559" s="87"/>
      <c r="B6559" s="666"/>
      <c r="C6559" s="231"/>
      <c r="D6559" s="231"/>
      <c r="E6559" s="231"/>
      <c r="F6559" s="231"/>
      <c r="G6559" s="231"/>
      <c r="H6559" s="231"/>
    </row>
    <row r="6560" spans="1:8" ht="15.75" customHeight="1" outlineLevel="1">
      <c r="A6560" s="750" t="s">
        <v>397</v>
      </c>
      <c r="B6560" s="753" t="s">
        <v>649</v>
      </c>
      <c r="C6560" s="756" t="s">
        <v>719</v>
      </c>
      <c r="D6560" s="756"/>
      <c r="E6560" s="756"/>
      <c r="F6560" s="756"/>
      <c r="G6560" s="757" t="s">
        <v>629</v>
      </c>
      <c r="H6560" s="759" t="s">
        <v>630</v>
      </c>
    </row>
    <row r="6561" spans="1:8" ht="15.75" customHeight="1" outlineLevel="1">
      <c r="A6561" s="751"/>
      <c r="B6561" s="754"/>
      <c r="C6561" s="704"/>
      <c r="D6561" s="704"/>
      <c r="E6561" s="704"/>
      <c r="F6561" s="704"/>
      <c r="G6561" s="703"/>
      <c r="H6561" s="760"/>
    </row>
    <row r="6562" spans="1:8" ht="32.25" outlineLevel="1" thickBot="1">
      <c r="A6562" s="752"/>
      <c r="B6562" s="755"/>
      <c r="C6562" s="88" t="s">
        <v>631</v>
      </c>
      <c r="D6562" s="88" t="s">
        <v>632</v>
      </c>
      <c r="E6562" s="88" t="s">
        <v>631</v>
      </c>
      <c r="F6562" s="88" t="s">
        <v>632</v>
      </c>
      <c r="G6562" s="758"/>
      <c r="H6562" s="761"/>
    </row>
    <row r="6563" spans="1:8" outlineLevel="1">
      <c r="A6563" s="89">
        <v>1</v>
      </c>
      <c r="B6563" s="604">
        <v>2</v>
      </c>
      <c r="C6563" s="90">
        <v>3</v>
      </c>
      <c r="D6563" s="90">
        <v>4</v>
      </c>
      <c r="E6563" s="90"/>
      <c r="F6563" s="90"/>
      <c r="G6563" s="91">
        <v>5</v>
      </c>
      <c r="H6563" s="604">
        <v>6</v>
      </c>
    </row>
    <row r="6564" spans="1:8" outlineLevel="1">
      <c r="A6564" s="89">
        <v>1</v>
      </c>
      <c r="B6564" s="92" t="s">
        <v>598</v>
      </c>
      <c r="C6564" s="90"/>
      <c r="D6564" s="90"/>
      <c r="E6564" s="94"/>
      <c r="F6564" s="94"/>
      <c r="G6564" s="95"/>
      <c r="H6564" s="663"/>
    </row>
    <row r="6565" spans="1:8" outlineLevel="1">
      <c r="A6565" s="96" t="s">
        <v>399</v>
      </c>
      <c r="B6565" s="237" t="s">
        <v>599</v>
      </c>
      <c r="C6565" s="97" t="s">
        <v>7</v>
      </c>
      <c r="D6565" s="97" t="s">
        <v>167</v>
      </c>
      <c r="E6565" s="94"/>
      <c r="F6565" s="94"/>
      <c r="G6565" s="94">
        <v>100</v>
      </c>
      <c r="H6565" s="79"/>
    </row>
    <row r="6566" spans="1:8" outlineLevel="1">
      <c r="A6566" s="97" t="s">
        <v>400</v>
      </c>
      <c r="B6566" s="236" t="s">
        <v>329</v>
      </c>
      <c r="C6566" s="97" t="s">
        <v>168</v>
      </c>
      <c r="D6566" s="97" t="s">
        <v>169</v>
      </c>
      <c r="E6566" s="94"/>
      <c r="F6566" s="94"/>
      <c r="G6566" s="94">
        <v>100</v>
      </c>
      <c r="H6566" s="79"/>
    </row>
    <row r="6567" spans="1:8" ht="31.5" outlineLevel="1">
      <c r="A6567" s="97" t="s">
        <v>411</v>
      </c>
      <c r="B6567" s="236" t="s">
        <v>730</v>
      </c>
      <c r="C6567" s="97" t="s">
        <v>170</v>
      </c>
      <c r="D6567" s="97" t="s">
        <v>171</v>
      </c>
      <c r="E6567" s="94"/>
      <c r="F6567" s="94"/>
      <c r="G6567" s="94">
        <v>100</v>
      </c>
      <c r="H6567" s="79"/>
    </row>
    <row r="6568" spans="1:8" ht="63" outlineLevel="1">
      <c r="A6568" s="98" t="s">
        <v>422</v>
      </c>
      <c r="B6568" s="99" t="s">
        <v>731</v>
      </c>
      <c r="C6568" s="97" t="s">
        <v>172</v>
      </c>
      <c r="D6568" s="97" t="s">
        <v>173</v>
      </c>
      <c r="E6568" s="94"/>
      <c r="F6568" s="94"/>
      <c r="G6568" s="94">
        <v>100</v>
      </c>
      <c r="H6568" s="79"/>
    </row>
    <row r="6569" spans="1:8" ht="31.5" outlineLevel="1">
      <c r="A6569" s="98" t="s">
        <v>732</v>
      </c>
      <c r="B6569" s="99" t="s">
        <v>733</v>
      </c>
      <c r="C6569" s="97" t="s">
        <v>174</v>
      </c>
      <c r="D6569" s="97" t="s">
        <v>175</v>
      </c>
      <c r="E6569" s="94"/>
      <c r="F6569" s="94"/>
      <c r="G6569" s="94">
        <v>100</v>
      </c>
      <c r="H6569" s="79"/>
    </row>
    <row r="6570" spans="1:8" outlineLevel="1">
      <c r="A6570" s="98" t="s">
        <v>734</v>
      </c>
      <c r="B6570" s="99" t="s">
        <v>735</v>
      </c>
      <c r="C6570" s="97" t="s">
        <v>170</v>
      </c>
      <c r="D6570" s="97" t="s">
        <v>174</v>
      </c>
      <c r="E6570" s="94"/>
      <c r="F6570" s="94"/>
      <c r="G6570" s="94">
        <v>100</v>
      </c>
      <c r="H6570" s="79"/>
    </row>
    <row r="6571" spans="1:8" outlineLevel="1">
      <c r="A6571" s="100">
        <v>2</v>
      </c>
      <c r="B6571" s="101" t="s">
        <v>440</v>
      </c>
      <c r="C6571" s="97"/>
      <c r="D6571" s="97"/>
      <c r="E6571" s="94"/>
      <c r="F6571" s="94"/>
      <c r="G6571" s="94"/>
      <c r="H6571" s="79"/>
    </row>
    <row r="6572" spans="1:8" ht="31.5" outlineLevel="1">
      <c r="A6572" s="98" t="s">
        <v>402</v>
      </c>
      <c r="B6572" s="99" t="s">
        <v>736</v>
      </c>
      <c r="C6572" s="97" t="s">
        <v>174</v>
      </c>
      <c r="D6572" s="97" t="s">
        <v>175</v>
      </c>
      <c r="E6572" s="94"/>
      <c r="F6572" s="94"/>
      <c r="G6572" s="94">
        <v>100</v>
      </c>
      <c r="H6572" s="79"/>
    </row>
    <row r="6573" spans="1:8" ht="63" outlineLevel="1">
      <c r="A6573" s="98" t="s">
        <v>403</v>
      </c>
      <c r="B6573" s="99" t="s">
        <v>641</v>
      </c>
      <c r="C6573" s="97" t="s">
        <v>174</v>
      </c>
      <c r="D6573" s="97" t="s">
        <v>176</v>
      </c>
      <c r="E6573" s="94"/>
      <c r="F6573" s="94"/>
      <c r="G6573" s="94">
        <v>100</v>
      </c>
      <c r="H6573" s="79"/>
    </row>
    <row r="6574" spans="1:8" ht="31.5" outlineLevel="1">
      <c r="A6574" s="98" t="s">
        <v>404</v>
      </c>
      <c r="B6574" s="99" t="s">
        <v>642</v>
      </c>
      <c r="C6574" s="97" t="s">
        <v>176</v>
      </c>
      <c r="D6574" s="97" t="s">
        <v>177</v>
      </c>
      <c r="E6574" s="94"/>
      <c r="F6574" s="94"/>
      <c r="G6574" s="94">
        <v>100</v>
      </c>
      <c r="H6574" s="79"/>
    </row>
    <row r="6575" spans="1:8" ht="47.25" outlineLevel="1">
      <c r="A6575" s="100">
        <v>3</v>
      </c>
      <c r="B6575" s="101" t="s">
        <v>313</v>
      </c>
      <c r="C6575" s="97"/>
      <c r="D6575" s="97"/>
      <c r="E6575" s="94"/>
      <c r="F6575" s="94"/>
      <c r="G6575" s="94"/>
      <c r="H6575" s="79"/>
    </row>
    <row r="6576" spans="1:8" ht="31.5" outlineLevel="1">
      <c r="A6576" s="98" t="s">
        <v>441</v>
      </c>
      <c r="B6576" s="99" t="s">
        <v>314</v>
      </c>
      <c r="C6576" s="97" t="s">
        <v>176</v>
      </c>
      <c r="D6576" s="97" t="s">
        <v>177</v>
      </c>
      <c r="E6576" s="94"/>
      <c r="F6576" s="94"/>
      <c r="G6576" s="94">
        <v>100</v>
      </c>
      <c r="H6576" s="79"/>
    </row>
    <row r="6577" spans="1:8" outlineLevel="1">
      <c r="A6577" s="98" t="s">
        <v>359</v>
      </c>
      <c r="B6577" s="99" t="s">
        <v>315</v>
      </c>
      <c r="C6577" s="97" t="s">
        <v>177</v>
      </c>
      <c r="D6577" s="97" t="s">
        <v>467</v>
      </c>
      <c r="E6577" s="94"/>
      <c r="F6577" s="94"/>
      <c r="G6577" s="94">
        <v>100</v>
      </c>
      <c r="H6577" s="79"/>
    </row>
    <row r="6578" spans="1:8" outlineLevel="1">
      <c r="A6578" s="98" t="s">
        <v>361</v>
      </c>
      <c r="B6578" s="99" t="s">
        <v>316</v>
      </c>
      <c r="C6578" s="97" t="s">
        <v>467</v>
      </c>
      <c r="D6578" s="97" t="s">
        <v>468</v>
      </c>
      <c r="E6578" s="94"/>
      <c r="F6578" s="94"/>
      <c r="G6578" s="94">
        <v>100</v>
      </c>
      <c r="H6578" s="79"/>
    </row>
    <row r="6579" spans="1:8" outlineLevel="1">
      <c r="A6579" s="98" t="s">
        <v>317</v>
      </c>
      <c r="B6579" s="99" t="s">
        <v>318</v>
      </c>
      <c r="C6579" s="97" t="s">
        <v>468</v>
      </c>
      <c r="D6579" s="97" t="s">
        <v>469</v>
      </c>
      <c r="E6579" s="94"/>
      <c r="F6579" s="94"/>
      <c r="G6579" s="94">
        <v>100</v>
      </c>
      <c r="H6579" s="79"/>
    </row>
    <row r="6580" spans="1:8" outlineLevel="1">
      <c r="A6580" s="98" t="s">
        <v>319</v>
      </c>
      <c r="B6580" s="99" t="s">
        <v>320</v>
      </c>
      <c r="C6580" s="97" t="s">
        <v>1706</v>
      </c>
      <c r="D6580" s="97" t="s">
        <v>470</v>
      </c>
      <c r="E6580" s="94"/>
      <c r="F6580" s="94"/>
      <c r="G6580" s="94">
        <v>100</v>
      </c>
      <c r="H6580" s="79"/>
    </row>
    <row r="6581" spans="1:8" outlineLevel="1">
      <c r="A6581" s="100">
        <v>4</v>
      </c>
      <c r="B6581" s="101" t="s">
        <v>623</v>
      </c>
      <c r="C6581" s="97"/>
      <c r="D6581" s="97"/>
      <c r="E6581" s="94"/>
      <c r="F6581" s="94"/>
      <c r="G6581" s="94">
        <v>100</v>
      </c>
      <c r="H6581" s="79"/>
    </row>
    <row r="6582" spans="1:8" ht="31.5" outlineLevel="1">
      <c r="A6582" s="97" t="s">
        <v>406</v>
      </c>
      <c r="B6582" s="236" t="s">
        <v>321</v>
      </c>
      <c r="C6582" s="97" t="s">
        <v>470</v>
      </c>
      <c r="D6582" s="97" t="s">
        <v>470</v>
      </c>
      <c r="E6582" s="94"/>
      <c r="F6582" s="94"/>
      <c r="G6582" s="94">
        <v>100</v>
      </c>
      <c r="H6582" s="79"/>
    </row>
    <row r="6583" spans="1:8" ht="63" outlineLevel="1">
      <c r="A6583" s="97" t="s">
        <v>407</v>
      </c>
      <c r="B6583" s="236" t="s">
        <v>621</v>
      </c>
      <c r="C6583" s="97" t="s">
        <v>470</v>
      </c>
      <c r="D6583" s="97" t="s">
        <v>471</v>
      </c>
      <c r="E6583" s="94"/>
      <c r="F6583" s="94"/>
      <c r="G6583" s="94">
        <v>100</v>
      </c>
      <c r="H6583" s="79"/>
    </row>
    <row r="6584" spans="1:8" ht="31.5" outlineLevel="1">
      <c r="A6584" s="97" t="s">
        <v>408</v>
      </c>
      <c r="B6584" s="236" t="s">
        <v>764</v>
      </c>
      <c r="C6584" s="97" t="s">
        <v>470</v>
      </c>
      <c r="D6584" s="97" t="s">
        <v>471</v>
      </c>
      <c r="E6584" s="94"/>
      <c r="F6584" s="94"/>
      <c r="G6584" s="94">
        <v>100</v>
      </c>
      <c r="H6584" s="79"/>
    </row>
    <row r="6585" spans="1:8" ht="31.5" outlineLevel="1">
      <c r="A6585" s="97" t="s">
        <v>222</v>
      </c>
      <c r="B6585" s="236" t="s">
        <v>765</v>
      </c>
      <c r="C6585" s="97" t="s">
        <v>471</v>
      </c>
      <c r="D6585" s="97" t="s">
        <v>472</v>
      </c>
      <c r="E6585" s="94"/>
      <c r="F6585" s="94"/>
      <c r="G6585" s="94">
        <v>100</v>
      </c>
      <c r="H6585" s="79"/>
    </row>
    <row r="6586" spans="1:8" outlineLevel="1">
      <c r="G6586" s="154" t="s">
        <v>1077</v>
      </c>
      <c r="H6586" s="154" t="s">
        <v>378</v>
      </c>
    </row>
    <row r="6587" spans="1:8" outlineLevel="1">
      <c r="H6587" s="154" t="s">
        <v>709</v>
      </c>
    </row>
    <row r="6588" spans="1:8" outlineLevel="1">
      <c r="H6588" s="154" t="s">
        <v>266</v>
      </c>
    </row>
    <row r="6589" spans="1:8" outlineLevel="1">
      <c r="H6589" s="154"/>
    </row>
    <row r="6590" spans="1:8" ht="15.75" customHeight="1" outlineLevel="1">
      <c r="A6590" s="742" t="s">
        <v>628</v>
      </c>
      <c r="B6590" s="742"/>
      <c r="C6590" s="742"/>
      <c r="D6590" s="742"/>
      <c r="E6590" s="742"/>
      <c r="F6590" s="742"/>
      <c r="G6590" s="742"/>
      <c r="H6590" s="742"/>
    </row>
    <row r="6591" spans="1:8" ht="15.75" customHeight="1" outlineLevel="1">
      <c r="A6591" s="742" t="s">
        <v>455</v>
      </c>
      <c r="B6591" s="742"/>
      <c r="C6591" s="742"/>
      <c r="D6591" s="742"/>
      <c r="E6591" s="742"/>
      <c r="F6591" s="742"/>
      <c r="G6591" s="742"/>
      <c r="H6591" s="742"/>
    </row>
    <row r="6592" spans="1:8" outlineLevel="1">
      <c r="H6592" s="154" t="s">
        <v>322</v>
      </c>
    </row>
    <row r="6593" spans="1:8" outlineLevel="1">
      <c r="H6593" s="154" t="s">
        <v>323</v>
      </c>
    </row>
    <row r="6594" spans="1:8" outlineLevel="1">
      <c r="H6594" s="154" t="s">
        <v>324</v>
      </c>
    </row>
    <row r="6595" spans="1:8" outlineLevel="1">
      <c r="H6595" s="230" t="s">
        <v>325</v>
      </c>
    </row>
    <row r="6596" spans="1:8" outlineLevel="1">
      <c r="H6596" s="154" t="s">
        <v>2331</v>
      </c>
    </row>
    <row r="6597" spans="1:8" outlineLevel="1">
      <c r="H6597" s="154" t="s">
        <v>261</v>
      </c>
    </row>
    <row r="6598" spans="1:8" outlineLevel="1">
      <c r="A6598" s="86"/>
    </row>
    <row r="6599" spans="1:8" ht="28.5" customHeight="1" outlineLevel="1">
      <c r="A6599" s="748" t="s">
        <v>450</v>
      </c>
      <c r="B6599" s="749"/>
      <c r="C6599" s="749"/>
      <c r="D6599" s="749"/>
      <c r="E6599" s="749"/>
      <c r="F6599" s="749"/>
      <c r="G6599" s="749"/>
      <c r="H6599" s="749"/>
    </row>
    <row r="6600" spans="1:8" outlineLevel="1">
      <c r="A6600" s="745"/>
      <c r="B6600" s="745"/>
      <c r="C6600" s="745"/>
      <c r="D6600" s="745"/>
      <c r="E6600" s="745"/>
      <c r="F6600" s="745"/>
      <c r="G6600" s="745"/>
      <c r="H6600" s="745"/>
    </row>
    <row r="6601" spans="1:8" outlineLevel="1">
      <c r="A6601" s="746" t="s">
        <v>2332</v>
      </c>
      <c r="B6601" s="746"/>
      <c r="C6601" s="746"/>
      <c r="D6601" s="746"/>
      <c r="E6601" s="746"/>
      <c r="F6601" s="746"/>
      <c r="G6601" s="746"/>
      <c r="H6601" s="746"/>
    </row>
    <row r="6602" spans="1:8" ht="16.5" outlineLevel="1" thickBot="1">
      <c r="A6602" s="87"/>
      <c r="B6602" s="666"/>
      <c r="C6602" s="231"/>
      <c r="D6602" s="231"/>
      <c r="E6602" s="231"/>
      <c r="F6602" s="231"/>
      <c r="G6602" s="231"/>
      <c r="H6602" s="231"/>
    </row>
    <row r="6603" spans="1:8" ht="15.75" customHeight="1" outlineLevel="1">
      <c r="A6603" s="750" t="s">
        <v>397</v>
      </c>
      <c r="B6603" s="753" t="s">
        <v>649</v>
      </c>
      <c r="C6603" s="756" t="s">
        <v>719</v>
      </c>
      <c r="D6603" s="756"/>
      <c r="E6603" s="756"/>
      <c r="F6603" s="756"/>
      <c r="G6603" s="757" t="s">
        <v>629</v>
      </c>
      <c r="H6603" s="759" t="s">
        <v>630</v>
      </c>
    </row>
    <row r="6604" spans="1:8" outlineLevel="1">
      <c r="A6604" s="751"/>
      <c r="B6604" s="754"/>
      <c r="C6604" s="704"/>
      <c r="D6604" s="704"/>
      <c r="E6604" s="704"/>
      <c r="F6604" s="704"/>
      <c r="G6604" s="703"/>
      <c r="H6604" s="760"/>
    </row>
    <row r="6605" spans="1:8" ht="32.25" outlineLevel="1" thickBot="1">
      <c r="A6605" s="752"/>
      <c r="B6605" s="755"/>
      <c r="C6605" s="88" t="s">
        <v>631</v>
      </c>
      <c r="D6605" s="88" t="s">
        <v>632</v>
      </c>
      <c r="E6605" s="88" t="s">
        <v>631</v>
      </c>
      <c r="F6605" s="88" t="s">
        <v>632</v>
      </c>
      <c r="G6605" s="758"/>
      <c r="H6605" s="761"/>
    </row>
    <row r="6606" spans="1:8" outlineLevel="1">
      <c r="A6606" s="89">
        <v>1</v>
      </c>
      <c r="B6606" s="604">
        <v>2</v>
      </c>
      <c r="C6606" s="90">
        <v>3</v>
      </c>
      <c r="D6606" s="90">
        <v>4</v>
      </c>
      <c r="E6606" s="90"/>
      <c r="F6606" s="90"/>
      <c r="G6606" s="91">
        <v>5</v>
      </c>
      <c r="H6606" s="604">
        <v>6</v>
      </c>
    </row>
    <row r="6607" spans="1:8" outlineLevel="1">
      <c r="A6607" s="89">
        <v>1</v>
      </c>
      <c r="B6607" s="92" t="s">
        <v>598</v>
      </c>
      <c r="C6607" s="93"/>
      <c r="D6607" s="93"/>
      <c r="E6607" s="94"/>
      <c r="F6607" s="94"/>
      <c r="G6607" s="95"/>
      <c r="H6607" s="663"/>
    </row>
    <row r="6608" spans="1:8" outlineLevel="1">
      <c r="A6608" s="96" t="s">
        <v>399</v>
      </c>
      <c r="B6608" s="237" t="s">
        <v>599</v>
      </c>
      <c r="C6608" s="97" t="s">
        <v>388</v>
      </c>
      <c r="D6608" s="97" t="s">
        <v>0</v>
      </c>
      <c r="E6608" s="94"/>
      <c r="F6608" s="94"/>
      <c r="G6608" s="94">
        <v>100</v>
      </c>
      <c r="H6608" s="79"/>
    </row>
    <row r="6609" spans="1:8" outlineLevel="1">
      <c r="A6609" s="97" t="s">
        <v>400</v>
      </c>
      <c r="B6609" s="236" t="s">
        <v>329</v>
      </c>
      <c r="C6609" s="97" t="s">
        <v>1</v>
      </c>
      <c r="D6609" s="97" t="s">
        <v>2</v>
      </c>
      <c r="E6609" s="94"/>
      <c r="F6609" s="94"/>
      <c r="G6609" s="94">
        <v>100</v>
      </c>
      <c r="H6609" s="79"/>
    </row>
    <row r="6610" spans="1:8" ht="31.5" outlineLevel="1">
      <c r="A6610" s="97" t="s">
        <v>411</v>
      </c>
      <c r="B6610" s="236" t="s">
        <v>730</v>
      </c>
      <c r="C6610" s="97" t="s">
        <v>3</v>
      </c>
      <c r="D6610" s="97" t="s">
        <v>4</v>
      </c>
      <c r="E6610" s="94"/>
      <c r="F6610" s="94"/>
      <c r="G6610" s="94">
        <v>100</v>
      </c>
      <c r="H6610" s="79"/>
    </row>
    <row r="6611" spans="1:8" ht="63" outlineLevel="1">
      <c r="A6611" s="98" t="s">
        <v>422</v>
      </c>
      <c r="B6611" s="99" t="s">
        <v>731</v>
      </c>
      <c r="C6611" s="97" t="s">
        <v>5</v>
      </c>
      <c r="D6611" s="97" t="s">
        <v>6</v>
      </c>
      <c r="E6611" s="94"/>
      <c r="F6611" s="94"/>
      <c r="G6611" s="94">
        <v>100</v>
      </c>
      <c r="H6611" s="79"/>
    </row>
    <row r="6612" spans="1:8" ht="31.5" outlineLevel="1">
      <c r="A6612" s="98" t="s">
        <v>732</v>
      </c>
      <c r="B6612" s="99" t="s">
        <v>733</v>
      </c>
      <c r="C6612" s="97" t="s">
        <v>7</v>
      </c>
      <c r="D6612" s="97" t="s">
        <v>6</v>
      </c>
      <c r="E6612" s="94"/>
      <c r="F6612" s="94"/>
      <c r="G6612" s="94">
        <v>100</v>
      </c>
      <c r="H6612" s="79"/>
    </row>
    <row r="6613" spans="1:8" outlineLevel="1">
      <c r="A6613" s="98" t="s">
        <v>734</v>
      </c>
      <c r="B6613" s="99" t="s">
        <v>735</v>
      </c>
      <c r="C6613" s="97" t="s">
        <v>3</v>
      </c>
      <c r="D6613" s="97" t="s">
        <v>7</v>
      </c>
      <c r="E6613" s="94"/>
      <c r="F6613" s="94"/>
      <c r="G6613" s="94">
        <v>100</v>
      </c>
      <c r="H6613" s="79"/>
    </row>
    <row r="6614" spans="1:8" outlineLevel="1">
      <c r="A6614" s="100">
        <v>2</v>
      </c>
      <c r="B6614" s="101" t="s">
        <v>440</v>
      </c>
      <c r="C6614" s="97"/>
      <c r="D6614" s="97"/>
      <c r="E6614" s="94"/>
      <c r="F6614" s="94"/>
      <c r="G6614" s="94"/>
      <c r="H6614" s="79"/>
    </row>
    <row r="6615" spans="1:8" ht="31.5" outlineLevel="1">
      <c r="A6615" s="98" t="s">
        <v>402</v>
      </c>
      <c r="B6615" s="99" t="s">
        <v>736</v>
      </c>
      <c r="C6615" s="97" t="s">
        <v>388</v>
      </c>
      <c r="D6615" s="97" t="s">
        <v>6</v>
      </c>
      <c r="E6615" s="94"/>
      <c r="F6615" s="94"/>
      <c r="G6615" s="94">
        <v>100</v>
      </c>
      <c r="H6615" s="79"/>
    </row>
    <row r="6616" spans="1:8" ht="63" outlineLevel="1">
      <c r="A6616" s="98" t="s">
        <v>403</v>
      </c>
      <c r="B6616" s="99" t="s">
        <v>641</v>
      </c>
      <c r="C6616" s="97" t="s">
        <v>7</v>
      </c>
      <c r="D6616" s="97" t="s">
        <v>8</v>
      </c>
      <c r="E6616" s="94"/>
      <c r="F6616" s="94"/>
      <c r="G6616" s="94">
        <v>100</v>
      </c>
      <c r="H6616" s="79"/>
    </row>
    <row r="6617" spans="1:8" ht="31.5" outlineLevel="1">
      <c r="A6617" s="98" t="s">
        <v>404</v>
      </c>
      <c r="B6617" s="99" t="s">
        <v>642</v>
      </c>
      <c r="C6617" s="97" t="s">
        <v>8</v>
      </c>
      <c r="D6617" s="97" t="s">
        <v>9</v>
      </c>
      <c r="E6617" s="94"/>
      <c r="F6617" s="94"/>
      <c r="G6617" s="94">
        <v>100</v>
      </c>
      <c r="H6617" s="79"/>
    </row>
    <row r="6618" spans="1:8" ht="47.25" outlineLevel="1">
      <c r="A6618" s="100">
        <v>3</v>
      </c>
      <c r="B6618" s="101" t="s">
        <v>313</v>
      </c>
      <c r="C6618" s="97"/>
      <c r="D6618" s="97"/>
      <c r="E6618" s="94"/>
      <c r="F6618" s="94"/>
      <c r="G6618" s="94"/>
      <c r="H6618" s="79"/>
    </row>
    <row r="6619" spans="1:8" ht="31.5" outlineLevel="1">
      <c r="A6619" s="98" t="s">
        <v>441</v>
      </c>
      <c r="B6619" s="99" t="s">
        <v>314</v>
      </c>
      <c r="C6619" s="97" t="s">
        <v>9</v>
      </c>
      <c r="D6619" s="97" t="s">
        <v>8</v>
      </c>
      <c r="E6619" s="94"/>
      <c r="F6619" s="94"/>
      <c r="G6619" s="94">
        <v>100</v>
      </c>
      <c r="H6619" s="79"/>
    </row>
    <row r="6620" spans="1:8" outlineLevel="1">
      <c r="A6620" s="98" t="s">
        <v>359</v>
      </c>
      <c r="B6620" s="99" t="s">
        <v>315</v>
      </c>
      <c r="C6620" s="97" t="s">
        <v>9</v>
      </c>
      <c r="D6620" s="97" t="s">
        <v>10</v>
      </c>
      <c r="E6620" s="94"/>
      <c r="F6620" s="94"/>
      <c r="G6620" s="94">
        <v>100</v>
      </c>
      <c r="H6620" s="79"/>
    </row>
    <row r="6621" spans="1:8" outlineLevel="1">
      <c r="A6621" s="98" t="s">
        <v>361</v>
      </c>
      <c r="B6621" s="99" t="s">
        <v>316</v>
      </c>
      <c r="C6621" s="97" t="s">
        <v>10</v>
      </c>
      <c r="D6621" s="97" t="s">
        <v>11</v>
      </c>
      <c r="E6621" s="94"/>
      <c r="F6621" s="94"/>
      <c r="G6621" s="94">
        <v>100</v>
      </c>
      <c r="H6621" s="79"/>
    </row>
    <row r="6622" spans="1:8" outlineLevel="1">
      <c r="A6622" s="98" t="s">
        <v>317</v>
      </c>
      <c r="B6622" s="99" t="s">
        <v>318</v>
      </c>
      <c r="C6622" s="97" t="s">
        <v>11</v>
      </c>
      <c r="D6622" s="97" t="s">
        <v>12</v>
      </c>
      <c r="E6622" s="94"/>
      <c r="F6622" s="94"/>
      <c r="G6622" s="94">
        <v>100</v>
      </c>
      <c r="H6622" s="79"/>
    </row>
    <row r="6623" spans="1:8" outlineLevel="1">
      <c r="A6623" s="98" t="s">
        <v>319</v>
      </c>
      <c r="B6623" s="99" t="s">
        <v>320</v>
      </c>
      <c r="C6623" s="97" t="s">
        <v>12</v>
      </c>
      <c r="D6623" s="97" t="s">
        <v>13</v>
      </c>
      <c r="E6623" s="94"/>
      <c r="F6623" s="94"/>
      <c r="G6623" s="94">
        <v>100</v>
      </c>
      <c r="H6623" s="79"/>
    </row>
    <row r="6624" spans="1:8" outlineLevel="1">
      <c r="A6624" s="100">
        <v>4</v>
      </c>
      <c r="B6624" s="101" t="s">
        <v>623</v>
      </c>
      <c r="C6624" s="97"/>
      <c r="D6624" s="97"/>
      <c r="E6624" s="94"/>
      <c r="F6624" s="94"/>
      <c r="G6624" s="94"/>
      <c r="H6624" s="79"/>
    </row>
    <row r="6625" spans="1:8" ht="31.5" outlineLevel="1">
      <c r="A6625" s="97" t="s">
        <v>406</v>
      </c>
      <c r="B6625" s="236" t="s">
        <v>321</v>
      </c>
      <c r="C6625" s="97" t="s">
        <v>13</v>
      </c>
      <c r="D6625" s="97" t="s">
        <v>13</v>
      </c>
      <c r="E6625" s="94"/>
      <c r="F6625" s="94"/>
      <c r="G6625" s="94">
        <v>100</v>
      </c>
      <c r="H6625" s="79"/>
    </row>
    <row r="6626" spans="1:8" ht="63" outlineLevel="1">
      <c r="A6626" s="97" t="s">
        <v>407</v>
      </c>
      <c r="B6626" s="236" t="s">
        <v>621</v>
      </c>
      <c r="C6626" s="97" t="s">
        <v>13</v>
      </c>
      <c r="D6626" s="97" t="s">
        <v>14</v>
      </c>
      <c r="E6626" s="94"/>
      <c r="F6626" s="94"/>
      <c r="G6626" s="94">
        <v>100</v>
      </c>
      <c r="H6626" s="79"/>
    </row>
    <row r="6627" spans="1:8" ht="31.5" outlineLevel="1">
      <c r="A6627" s="97" t="s">
        <v>408</v>
      </c>
      <c r="B6627" s="236" t="s">
        <v>764</v>
      </c>
      <c r="C6627" s="97" t="s">
        <v>13</v>
      </c>
      <c r="D6627" s="97" t="s">
        <v>14</v>
      </c>
      <c r="E6627" s="94"/>
      <c r="F6627" s="94"/>
      <c r="G6627" s="94">
        <v>100</v>
      </c>
      <c r="H6627" s="79"/>
    </row>
    <row r="6628" spans="1:8" ht="31.5" outlineLevel="1">
      <c r="A6628" s="97" t="s">
        <v>222</v>
      </c>
      <c r="B6628" s="236" t="s">
        <v>765</v>
      </c>
      <c r="C6628" s="97" t="s">
        <v>14</v>
      </c>
      <c r="D6628" s="97" t="s">
        <v>15</v>
      </c>
      <c r="E6628" s="94"/>
      <c r="F6628" s="94"/>
      <c r="G6628" s="94">
        <v>100</v>
      </c>
      <c r="H6628" s="79"/>
    </row>
    <row r="6629" spans="1:8" outlineLevel="1">
      <c r="G6629" s="154" t="s">
        <v>1078</v>
      </c>
      <c r="H6629" s="154" t="s">
        <v>378</v>
      </c>
    </row>
    <row r="6630" spans="1:8" outlineLevel="1">
      <c r="H6630" s="154" t="s">
        <v>709</v>
      </c>
    </row>
    <row r="6631" spans="1:8" outlineLevel="1">
      <c r="H6631" s="154" t="s">
        <v>266</v>
      </c>
    </row>
    <row r="6632" spans="1:8" outlineLevel="1">
      <c r="H6632" s="154"/>
    </row>
    <row r="6633" spans="1:8" ht="15.75" customHeight="1" outlineLevel="1">
      <c r="A6633" s="742" t="s">
        <v>628</v>
      </c>
      <c r="B6633" s="742"/>
      <c r="C6633" s="742"/>
      <c r="D6633" s="742"/>
      <c r="E6633" s="742"/>
      <c r="F6633" s="742"/>
      <c r="G6633" s="742"/>
      <c r="H6633" s="742"/>
    </row>
    <row r="6634" spans="1:8" ht="15.75" customHeight="1" outlineLevel="1">
      <c r="A6634" s="742" t="s">
        <v>455</v>
      </c>
      <c r="B6634" s="742"/>
      <c r="C6634" s="742"/>
      <c r="D6634" s="742"/>
      <c r="E6634" s="742"/>
      <c r="F6634" s="742"/>
      <c r="G6634" s="742"/>
      <c r="H6634" s="742"/>
    </row>
    <row r="6635" spans="1:8" outlineLevel="1">
      <c r="H6635" s="154" t="s">
        <v>322</v>
      </c>
    </row>
    <row r="6636" spans="1:8" outlineLevel="1">
      <c r="H6636" s="154" t="s">
        <v>323</v>
      </c>
    </row>
    <row r="6637" spans="1:8" outlineLevel="1">
      <c r="H6637" s="154" t="s">
        <v>324</v>
      </c>
    </row>
    <row r="6638" spans="1:8" outlineLevel="1">
      <c r="H6638" s="230" t="s">
        <v>325</v>
      </c>
    </row>
    <row r="6639" spans="1:8" outlineLevel="1">
      <c r="H6639" s="154" t="s">
        <v>2331</v>
      </c>
    </row>
    <row r="6640" spans="1:8" outlineLevel="1">
      <c r="H6640" s="154" t="s">
        <v>261</v>
      </c>
    </row>
    <row r="6641" spans="1:8" outlineLevel="1">
      <c r="A6641" s="86"/>
    </row>
    <row r="6642" spans="1:8" ht="21.75" customHeight="1" outlineLevel="1">
      <c r="A6642" s="748" t="s">
        <v>451</v>
      </c>
      <c r="B6642" s="749"/>
      <c r="C6642" s="749"/>
      <c r="D6642" s="749"/>
      <c r="E6642" s="749"/>
      <c r="F6642" s="749"/>
      <c r="G6642" s="749"/>
      <c r="H6642" s="749"/>
    </row>
    <row r="6643" spans="1:8" outlineLevel="1">
      <c r="A6643" s="745"/>
      <c r="B6643" s="745"/>
      <c r="C6643" s="745"/>
      <c r="D6643" s="745"/>
      <c r="E6643" s="745"/>
      <c r="F6643" s="745"/>
      <c r="G6643" s="745"/>
      <c r="H6643" s="745"/>
    </row>
    <row r="6644" spans="1:8" outlineLevel="1">
      <c r="A6644" s="746" t="s">
        <v>2332</v>
      </c>
      <c r="B6644" s="746"/>
      <c r="C6644" s="746"/>
      <c r="D6644" s="746"/>
      <c r="E6644" s="746"/>
      <c r="F6644" s="746"/>
      <c r="G6644" s="746"/>
      <c r="H6644" s="746"/>
    </row>
    <row r="6645" spans="1:8" ht="16.5" outlineLevel="1" thickBot="1">
      <c r="A6645" s="87"/>
      <c r="B6645" s="666"/>
      <c r="C6645" s="231"/>
      <c r="D6645" s="231"/>
      <c r="E6645" s="231"/>
      <c r="F6645" s="231"/>
      <c r="G6645" s="231"/>
      <c r="H6645" s="231"/>
    </row>
    <row r="6646" spans="1:8" ht="15.75" customHeight="1" outlineLevel="1">
      <c r="A6646" s="750" t="s">
        <v>397</v>
      </c>
      <c r="B6646" s="753" t="s">
        <v>649</v>
      </c>
      <c r="C6646" s="756" t="s">
        <v>719</v>
      </c>
      <c r="D6646" s="756"/>
      <c r="E6646" s="756"/>
      <c r="F6646" s="756"/>
      <c r="G6646" s="757" t="s">
        <v>629</v>
      </c>
      <c r="H6646" s="759" t="s">
        <v>630</v>
      </c>
    </row>
    <row r="6647" spans="1:8" outlineLevel="1">
      <c r="A6647" s="751"/>
      <c r="B6647" s="754"/>
      <c r="C6647" s="704"/>
      <c r="D6647" s="704"/>
      <c r="E6647" s="704"/>
      <c r="F6647" s="704"/>
      <c r="G6647" s="703"/>
      <c r="H6647" s="760"/>
    </row>
    <row r="6648" spans="1:8" ht="32.25" outlineLevel="1" thickBot="1">
      <c r="A6648" s="752"/>
      <c r="B6648" s="755"/>
      <c r="C6648" s="88" t="s">
        <v>631</v>
      </c>
      <c r="D6648" s="88" t="s">
        <v>632</v>
      </c>
      <c r="E6648" s="88" t="s">
        <v>631</v>
      </c>
      <c r="F6648" s="88" t="s">
        <v>632</v>
      </c>
      <c r="G6648" s="758"/>
      <c r="H6648" s="761"/>
    </row>
    <row r="6649" spans="1:8" outlineLevel="1">
      <c r="A6649" s="89">
        <v>1</v>
      </c>
      <c r="B6649" s="604">
        <v>2</v>
      </c>
      <c r="C6649" s="90">
        <v>3</v>
      </c>
      <c r="D6649" s="90">
        <v>4</v>
      </c>
      <c r="E6649" s="90"/>
      <c r="F6649" s="90"/>
      <c r="G6649" s="91">
        <v>5</v>
      </c>
      <c r="H6649" s="604">
        <v>6</v>
      </c>
    </row>
    <row r="6650" spans="1:8" outlineLevel="1">
      <c r="A6650" s="89">
        <v>1</v>
      </c>
      <c r="B6650" s="92" t="s">
        <v>598</v>
      </c>
      <c r="C6650" s="93"/>
      <c r="D6650" s="93"/>
      <c r="E6650" s="94"/>
      <c r="F6650" s="94"/>
      <c r="G6650" s="95"/>
      <c r="H6650" s="663"/>
    </row>
    <row r="6651" spans="1:8" outlineLevel="1">
      <c r="A6651" s="96" t="s">
        <v>399</v>
      </c>
      <c r="B6651" s="237" t="s">
        <v>599</v>
      </c>
      <c r="C6651" s="97" t="s">
        <v>388</v>
      </c>
      <c r="D6651" s="97" t="s">
        <v>0</v>
      </c>
      <c r="E6651" s="94"/>
      <c r="F6651" s="94"/>
      <c r="G6651" s="94">
        <v>100</v>
      </c>
      <c r="H6651" s="79"/>
    </row>
    <row r="6652" spans="1:8" outlineLevel="1">
      <c r="A6652" s="97" t="s">
        <v>400</v>
      </c>
      <c r="B6652" s="236" t="s">
        <v>329</v>
      </c>
      <c r="C6652" s="97" t="s">
        <v>1</v>
      </c>
      <c r="D6652" s="97" t="s">
        <v>2</v>
      </c>
      <c r="E6652" s="94"/>
      <c r="F6652" s="94"/>
      <c r="G6652" s="94">
        <v>100</v>
      </c>
      <c r="H6652" s="79"/>
    </row>
    <row r="6653" spans="1:8" ht="31.5" outlineLevel="1">
      <c r="A6653" s="97" t="s">
        <v>411</v>
      </c>
      <c r="B6653" s="236" t="s">
        <v>730</v>
      </c>
      <c r="C6653" s="97" t="s">
        <v>3</v>
      </c>
      <c r="D6653" s="97" t="s">
        <v>4</v>
      </c>
      <c r="E6653" s="94"/>
      <c r="F6653" s="94"/>
      <c r="G6653" s="94">
        <v>100</v>
      </c>
      <c r="H6653" s="79"/>
    </row>
    <row r="6654" spans="1:8" ht="63" outlineLevel="1">
      <c r="A6654" s="98" t="s">
        <v>422</v>
      </c>
      <c r="B6654" s="99" t="s">
        <v>731</v>
      </c>
      <c r="C6654" s="97" t="s">
        <v>5</v>
      </c>
      <c r="D6654" s="97" t="s">
        <v>6</v>
      </c>
      <c r="E6654" s="94"/>
      <c r="F6654" s="94"/>
      <c r="G6654" s="94">
        <v>100</v>
      </c>
      <c r="H6654" s="79"/>
    </row>
    <row r="6655" spans="1:8" ht="31.5" outlineLevel="1">
      <c r="A6655" s="98" t="s">
        <v>732</v>
      </c>
      <c r="B6655" s="99" t="s">
        <v>733</v>
      </c>
      <c r="C6655" s="97" t="s">
        <v>7</v>
      </c>
      <c r="D6655" s="97" t="s">
        <v>6</v>
      </c>
      <c r="E6655" s="94"/>
      <c r="F6655" s="94"/>
      <c r="G6655" s="94">
        <v>100</v>
      </c>
      <c r="H6655" s="79"/>
    </row>
    <row r="6656" spans="1:8" outlineLevel="1">
      <c r="A6656" s="98" t="s">
        <v>734</v>
      </c>
      <c r="B6656" s="99" t="s">
        <v>735</v>
      </c>
      <c r="C6656" s="97" t="s">
        <v>3</v>
      </c>
      <c r="D6656" s="97" t="s">
        <v>7</v>
      </c>
      <c r="E6656" s="94"/>
      <c r="F6656" s="94"/>
      <c r="G6656" s="94">
        <v>100</v>
      </c>
      <c r="H6656" s="79"/>
    </row>
    <row r="6657" spans="1:8" outlineLevel="1">
      <c r="A6657" s="100">
        <v>2</v>
      </c>
      <c r="B6657" s="101" t="s">
        <v>440</v>
      </c>
      <c r="C6657" s="97"/>
      <c r="D6657" s="97"/>
      <c r="E6657" s="94"/>
      <c r="F6657" s="94"/>
      <c r="G6657" s="94"/>
      <c r="H6657" s="79"/>
    </row>
    <row r="6658" spans="1:8" ht="31.5" outlineLevel="1">
      <c r="A6658" s="98" t="s">
        <v>402</v>
      </c>
      <c r="B6658" s="99" t="s">
        <v>736</v>
      </c>
      <c r="C6658" s="97" t="s">
        <v>388</v>
      </c>
      <c r="D6658" s="97" t="s">
        <v>6</v>
      </c>
      <c r="E6658" s="94"/>
      <c r="F6658" s="94"/>
      <c r="G6658" s="94">
        <v>100</v>
      </c>
      <c r="H6658" s="79"/>
    </row>
    <row r="6659" spans="1:8" ht="63" outlineLevel="1">
      <c r="A6659" s="98" t="s">
        <v>403</v>
      </c>
      <c r="B6659" s="99" t="s">
        <v>641</v>
      </c>
      <c r="C6659" s="97" t="s">
        <v>7</v>
      </c>
      <c r="D6659" s="97" t="s">
        <v>8</v>
      </c>
      <c r="E6659" s="94"/>
      <c r="F6659" s="94"/>
      <c r="G6659" s="94">
        <v>100</v>
      </c>
      <c r="H6659" s="79"/>
    </row>
    <row r="6660" spans="1:8" ht="31.5" outlineLevel="1">
      <c r="A6660" s="98" t="s">
        <v>404</v>
      </c>
      <c r="B6660" s="99" t="s">
        <v>642</v>
      </c>
      <c r="C6660" s="97" t="s">
        <v>8</v>
      </c>
      <c r="D6660" s="97" t="s">
        <v>9</v>
      </c>
      <c r="E6660" s="94"/>
      <c r="F6660" s="94"/>
      <c r="G6660" s="94">
        <v>100</v>
      </c>
      <c r="H6660" s="79"/>
    </row>
    <row r="6661" spans="1:8" ht="47.25" outlineLevel="1">
      <c r="A6661" s="100">
        <v>3</v>
      </c>
      <c r="B6661" s="101" t="s">
        <v>313</v>
      </c>
      <c r="C6661" s="97"/>
      <c r="D6661" s="97"/>
      <c r="E6661" s="94"/>
      <c r="F6661" s="94"/>
      <c r="G6661" s="94"/>
      <c r="H6661" s="79"/>
    </row>
    <row r="6662" spans="1:8" ht="31.5" outlineLevel="1">
      <c r="A6662" s="98" t="s">
        <v>441</v>
      </c>
      <c r="B6662" s="99" t="s">
        <v>314</v>
      </c>
      <c r="C6662" s="97" t="s">
        <v>9</v>
      </c>
      <c r="D6662" s="97" t="s">
        <v>8</v>
      </c>
      <c r="E6662" s="94"/>
      <c r="F6662" s="94"/>
      <c r="G6662" s="94">
        <v>100</v>
      </c>
      <c r="H6662" s="79"/>
    </row>
    <row r="6663" spans="1:8" outlineLevel="1">
      <c r="A6663" s="98" t="s">
        <v>359</v>
      </c>
      <c r="B6663" s="99" t="s">
        <v>315</v>
      </c>
      <c r="C6663" s="97" t="s">
        <v>9</v>
      </c>
      <c r="D6663" s="97" t="s">
        <v>10</v>
      </c>
      <c r="E6663" s="94"/>
      <c r="F6663" s="94"/>
      <c r="G6663" s="94">
        <v>100</v>
      </c>
      <c r="H6663" s="79"/>
    </row>
    <row r="6664" spans="1:8" outlineLevel="1">
      <c r="A6664" s="98" t="s">
        <v>361</v>
      </c>
      <c r="B6664" s="99" t="s">
        <v>316</v>
      </c>
      <c r="C6664" s="97" t="s">
        <v>10</v>
      </c>
      <c r="D6664" s="97" t="s">
        <v>11</v>
      </c>
      <c r="E6664" s="94"/>
      <c r="F6664" s="94"/>
      <c r="G6664" s="94">
        <v>100</v>
      </c>
      <c r="H6664" s="79"/>
    </row>
    <row r="6665" spans="1:8" outlineLevel="1">
      <c r="A6665" s="98" t="s">
        <v>317</v>
      </c>
      <c r="B6665" s="99" t="s">
        <v>318</v>
      </c>
      <c r="C6665" s="97" t="s">
        <v>11</v>
      </c>
      <c r="D6665" s="97" t="s">
        <v>12</v>
      </c>
      <c r="E6665" s="94"/>
      <c r="F6665" s="94"/>
      <c r="G6665" s="94">
        <v>100</v>
      </c>
      <c r="H6665" s="79"/>
    </row>
    <row r="6666" spans="1:8" outlineLevel="1">
      <c r="A6666" s="98" t="s">
        <v>319</v>
      </c>
      <c r="B6666" s="99" t="s">
        <v>320</v>
      </c>
      <c r="C6666" s="97" t="s">
        <v>12</v>
      </c>
      <c r="D6666" s="97" t="s">
        <v>13</v>
      </c>
      <c r="E6666" s="94"/>
      <c r="F6666" s="94"/>
      <c r="G6666" s="94">
        <v>100</v>
      </c>
      <c r="H6666" s="79"/>
    </row>
    <row r="6667" spans="1:8" outlineLevel="1">
      <c r="A6667" s="100">
        <v>4</v>
      </c>
      <c r="B6667" s="101" t="s">
        <v>623</v>
      </c>
      <c r="C6667" s="97"/>
      <c r="D6667" s="97"/>
      <c r="E6667" s="94"/>
      <c r="F6667" s="94"/>
      <c r="G6667" s="94"/>
      <c r="H6667" s="79"/>
    </row>
    <row r="6668" spans="1:8" ht="31.5" outlineLevel="1">
      <c r="A6668" s="97" t="s">
        <v>406</v>
      </c>
      <c r="B6668" s="236" t="s">
        <v>321</v>
      </c>
      <c r="C6668" s="97" t="s">
        <v>13</v>
      </c>
      <c r="D6668" s="97" t="s">
        <v>13</v>
      </c>
      <c r="E6668" s="94"/>
      <c r="F6668" s="94"/>
      <c r="G6668" s="94">
        <v>100</v>
      </c>
      <c r="H6668" s="79"/>
    </row>
    <row r="6669" spans="1:8" ht="63" outlineLevel="1">
      <c r="A6669" s="97" t="s">
        <v>407</v>
      </c>
      <c r="B6669" s="236" t="s">
        <v>621</v>
      </c>
      <c r="C6669" s="97" t="s">
        <v>13</v>
      </c>
      <c r="D6669" s="97" t="s">
        <v>14</v>
      </c>
      <c r="E6669" s="94"/>
      <c r="F6669" s="94"/>
      <c r="G6669" s="94">
        <v>100</v>
      </c>
      <c r="H6669" s="79"/>
    </row>
    <row r="6670" spans="1:8" ht="31.5" outlineLevel="1">
      <c r="A6670" s="97" t="s">
        <v>408</v>
      </c>
      <c r="B6670" s="236" t="s">
        <v>764</v>
      </c>
      <c r="C6670" s="97" t="s">
        <v>13</v>
      </c>
      <c r="D6670" s="97" t="s">
        <v>14</v>
      </c>
      <c r="E6670" s="94"/>
      <c r="F6670" s="94"/>
      <c r="G6670" s="94">
        <v>100</v>
      </c>
      <c r="H6670" s="79"/>
    </row>
    <row r="6671" spans="1:8" ht="31.5" outlineLevel="1">
      <c r="A6671" s="97" t="s">
        <v>222</v>
      </c>
      <c r="B6671" s="236" t="s">
        <v>765</v>
      </c>
      <c r="C6671" s="97" t="s">
        <v>14</v>
      </c>
      <c r="D6671" s="97" t="s">
        <v>15</v>
      </c>
      <c r="E6671" s="94"/>
      <c r="F6671" s="94"/>
      <c r="G6671" s="94">
        <v>100</v>
      </c>
      <c r="H6671" s="79"/>
    </row>
    <row r="6672" spans="1:8" outlineLevel="1">
      <c r="G6672" s="154" t="s">
        <v>1080</v>
      </c>
      <c r="H6672" s="154" t="s">
        <v>378</v>
      </c>
    </row>
    <row r="6673" spans="1:8" outlineLevel="1">
      <c r="H6673" s="154" t="s">
        <v>709</v>
      </c>
    </row>
    <row r="6674" spans="1:8" outlineLevel="1">
      <c r="H6674" s="154" t="s">
        <v>266</v>
      </c>
    </row>
    <row r="6675" spans="1:8" outlineLevel="1">
      <c r="H6675" s="154"/>
    </row>
    <row r="6676" spans="1:8" ht="15.75" customHeight="1" outlineLevel="1">
      <c r="A6676" s="742" t="s">
        <v>628</v>
      </c>
      <c r="B6676" s="742"/>
      <c r="C6676" s="742"/>
      <c r="D6676" s="742"/>
      <c r="E6676" s="742"/>
      <c r="F6676" s="742"/>
      <c r="G6676" s="742"/>
      <c r="H6676" s="742"/>
    </row>
    <row r="6677" spans="1:8" ht="15.75" customHeight="1" outlineLevel="1">
      <c r="A6677" s="742" t="s">
        <v>455</v>
      </c>
      <c r="B6677" s="742"/>
      <c r="C6677" s="742"/>
      <c r="D6677" s="742"/>
      <c r="E6677" s="742"/>
      <c r="F6677" s="742"/>
      <c r="G6677" s="742"/>
      <c r="H6677" s="742"/>
    </row>
    <row r="6678" spans="1:8" outlineLevel="1">
      <c r="H6678" s="154" t="s">
        <v>322</v>
      </c>
    </row>
    <row r="6679" spans="1:8" outlineLevel="1">
      <c r="H6679" s="154" t="s">
        <v>323</v>
      </c>
    </row>
    <row r="6680" spans="1:8" outlineLevel="1">
      <c r="H6680" s="154" t="s">
        <v>324</v>
      </c>
    </row>
    <row r="6681" spans="1:8" outlineLevel="1">
      <c r="H6681" s="230" t="s">
        <v>325</v>
      </c>
    </row>
    <row r="6682" spans="1:8" outlineLevel="1">
      <c r="H6682" s="154" t="s">
        <v>2331</v>
      </c>
    </row>
    <row r="6683" spans="1:8" outlineLevel="1">
      <c r="H6683" s="154" t="s">
        <v>261</v>
      </c>
    </row>
    <row r="6684" spans="1:8" outlineLevel="1">
      <c r="A6684" s="86"/>
    </row>
    <row r="6685" spans="1:8" outlineLevel="1">
      <c r="A6685" s="748" t="s">
        <v>1707</v>
      </c>
      <c r="B6685" s="749"/>
      <c r="C6685" s="749"/>
      <c r="D6685" s="749"/>
      <c r="E6685" s="749"/>
      <c r="F6685" s="749"/>
      <c r="G6685" s="749"/>
      <c r="H6685" s="749"/>
    </row>
    <row r="6686" spans="1:8" outlineLevel="1">
      <c r="A6686" s="745"/>
      <c r="B6686" s="745"/>
      <c r="C6686" s="745"/>
      <c r="D6686" s="745"/>
      <c r="E6686" s="745"/>
      <c r="F6686" s="745"/>
      <c r="G6686" s="745"/>
      <c r="H6686" s="745"/>
    </row>
    <row r="6687" spans="1:8" outlineLevel="1">
      <c r="A6687" s="746" t="s">
        <v>2332</v>
      </c>
      <c r="B6687" s="746"/>
      <c r="C6687" s="746"/>
      <c r="D6687" s="746"/>
      <c r="E6687" s="746"/>
      <c r="F6687" s="746"/>
      <c r="G6687" s="746"/>
      <c r="H6687" s="746"/>
    </row>
    <row r="6688" spans="1:8" ht="16.5" outlineLevel="1" thickBot="1">
      <c r="A6688" s="87"/>
      <c r="B6688" s="666"/>
      <c r="C6688" s="231"/>
      <c r="D6688" s="231"/>
      <c r="E6688" s="231"/>
      <c r="F6688" s="231"/>
      <c r="G6688" s="231"/>
      <c r="H6688" s="231"/>
    </row>
    <row r="6689" spans="1:8" ht="15.75" customHeight="1" outlineLevel="1">
      <c r="A6689" s="750" t="s">
        <v>397</v>
      </c>
      <c r="B6689" s="753" t="s">
        <v>649</v>
      </c>
      <c r="C6689" s="756" t="s">
        <v>719</v>
      </c>
      <c r="D6689" s="756"/>
      <c r="E6689" s="756"/>
      <c r="F6689" s="756"/>
      <c r="G6689" s="757" t="s">
        <v>629</v>
      </c>
      <c r="H6689" s="759" t="s">
        <v>630</v>
      </c>
    </row>
    <row r="6690" spans="1:8" outlineLevel="1">
      <c r="A6690" s="751"/>
      <c r="B6690" s="754"/>
      <c r="C6690" s="704"/>
      <c r="D6690" s="704"/>
      <c r="E6690" s="704"/>
      <c r="F6690" s="704"/>
      <c r="G6690" s="703"/>
      <c r="H6690" s="760"/>
    </row>
    <row r="6691" spans="1:8" ht="32.25" outlineLevel="1" thickBot="1">
      <c r="A6691" s="752"/>
      <c r="B6691" s="755"/>
      <c r="C6691" s="88" t="s">
        <v>631</v>
      </c>
      <c r="D6691" s="88" t="s">
        <v>632</v>
      </c>
      <c r="E6691" s="88" t="s">
        <v>631</v>
      </c>
      <c r="F6691" s="88" t="s">
        <v>632</v>
      </c>
      <c r="G6691" s="758"/>
      <c r="H6691" s="761"/>
    </row>
    <row r="6692" spans="1:8" outlineLevel="1">
      <c r="A6692" s="89">
        <v>1</v>
      </c>
      <c r="B6692" s="604">
        <v>2</v>
      </c>
      <c r="C6692" s="90">
        <v>3</v>
      </c>
      <c r="D6692" s="90">
        <v>4</v>
      </c>
      <c r="E6692" s="90"/>
      <c r="F6692" s="90"/>
      <c r="G6692" s="91">
        <v>5</v>
      </c>
      <c r="H6692" s="604">
        <v>6</v>
      </c>
    </row>
    <row r="6693" spans="1:8" outlineLevel="1">
      <c r="A6693" s="89">
        <v>1</v>
      </c>
      <c r="B6693" s="92" t="s">
        <v>598</v>
      </c>
      <c r="C6693" s="93"/>
      <c r="D6693" s="93"/>
      <c r="E6693" s="94"/>
      <c r="F6693" s="94"/>
      <c r="G6693" s="95"/>
      <c r="H6693" s="663"/>
    </row>
    <row r="6694" spans="1:8" outlineLevel="1">
      <c r="A6694" s="96" t="s">
        <v>399</v>
      </c>
      <c r="B6694" s="237" t="s">
        <v>599</v>
      </c>
      <c r="C6694" s="97" t="s">
        <v>174</v>
      </c>
      <c r="D6694" s="97" t="s">
        <v>482</v>
      </c>
      <c r="E6694" s="94"/>
      <c r="F6694" s="94"/>
      <c r="G6694" s="94">
        <v>100</v>
      </c>
      <c r="H6694" s="79"/>
    </row>
    <row r="6695" spans="1:8" outlineLevel="1">
      <c r="A6695" s="97" t="s">
        <v>400</v>
      </c>
      <c r="B6695" s="236" t="s">
        <v>329</v>
      </c>
      <c r="C6695" s="97" t="s">
        <v>483</v>
      </c>
      <c r="D6695" s="97" t="s">
        <v>484</v>
      </c>
      <c r="E6695" s="94"/>
      <c r="F6695" s="94"/>
      <c r="G6695" s="94">
        <v>100</v>
      </c>
      <c r="H6695" s="79"/>
    </row>
    <row r="6696" spans="1:8" ht="31.5" outlineLevel="1">
      <c r="A6696" s="97" t="s">
        <v>411</v>
      </c>
      <c r="B6696" s="236" t="s">
        <v>730</v>
      </c>
      <c r="C6696" s="97" t="s">
        <v>485</v>
      </c>
      <c r="D6696" s="97" t="s">
        <v>486</v>
      </c>
      <c r="E6696" s="94"/>
      <c r="F6696" s="94"/>
      <c r="G6696" s="94">
        <v>100</v>
      </c>
      <c r="H6696" s="79"/>
    </row>
    <row r="6697" spans="1:8" ht="63" outlineLevel="1">
      <c r="A6697" s="98" t="s">
        <v>422</v>
      </c>
      <c r="B6697" s="99" t="s">
        <v>731</v>
      </c>
      <c r="C6697" s="97" t="s">
        <v>487</v>
      </c>
      <c r="D6697" s="97" t="s">
        <v>2103</v>
      </c>
      <c r="E6697" s="94"/>
      <c r="F6697" s="94"/>
      <c r="G6697" s="94">
        <v>100</v>
      </c>
      <c r="H6697" s="79"/>
    </row>
    <row r="6698" spans="1:8" ht="31.5" outlineLevel="1">
      <c r="A6698" s="98" t="s">
        <v>732</v>
      </c>
      <c r="B6698" s="99" t="s">
        <v>733</v>
      </c>
      <c r="C6698" s="97" t="s">
        <v>46</v>
      </c>
      <c r="D6698" s="97" t="s">
        <v>45</v>
      </c>
      <c r="E6698" s="94"/>
      <c r="F6698" s="94"/>
      <c r="G6698" s="94">
        <v>100</v>
      </c>
      <c r="H6698" s="79"/>
    </row>
    <row r="6699" spans="1:8" outlineLevel="1">
      <c r="A6699" s="98" t="s">
        <v>734</v>
      </c>
      <c r="B6699" s="99" t="s">
        <v>735</v>
      </c>
      <c r="C6699" s="97" t="s">
        <v>485</v>
      </c>
      <c r="D6699" s="97" t="s">
        <v>46</v>
      </c>
      <c r="E6699" s="94"/>
      <c r="F6699" s="94"/>
      <c r="G6699" s="94">
        <v>100</v>
      </c>
      <c r="H6699" s="79"/>
    </row>
    <row r="6700" spans="1:8" outlineLevel="1">
      <c r="A6700" s="100">
        <v>2</v>
      </c>
      <c r="B6700" s="101" t="s">
        <v>440</v>
      </c>
      <c r="C6700" s="97"/>
      <c r="D6700" s="97"/>
      <c r="E6700" s="94"/>
      <c r="F6700" s="94"/>
      <c r="G6700" s="94"/>
      <c r="H6700" s="79"/>
    </row>
    <row r="6701" spans="1:8" ht="31.5" outlineLevel="1">
      <c r="A6701" s="98" t="s">
        <v>402</v>
      </c>
      <c r="B6701" s="99" t="s">
        <v>736</v>
      </c>
      <c r="C6701" s="97" t="s">
        <v>46</v>
      </c>
      <c r="D6701" s="97" t="s">
        <v>45</v>
      </c>
      <c r="E6701" s="94"/>
      <c r="F6701" s="94"/>
      <c r="G6701" s="94">
        <v>100</v>
      </c>
      <c r="H6701" s="79"/>
    </row>
    <row r="6702" spans="1:8" ht="63" outlineLevel="1">
      <c r="A6702" s="98" t="s">
        <v>403</v>
      </c>
      <c r="B6702" s="99" t="s">
        <v>641</v>
      </c>
      <c r="C6702" s="97" t="s">
        <v>46</v>
      </c>
      <c r="D6702" s="97" t="s">
        <v>47</v>
      </c>
      <c r="E6702" s="94"/>
      <c r="F6702" s="94"/>
      <c r="G6702" s="94">
        <v>100</v>
      </c>
      <c r="H6702" s="79"/>
    </row>
    <row r="6703" spans="1:8" ht="31.5" outlineLevel="1">
      <c r="A6703" s="98" t="s">
        <v>404</v>
      </c>
      <c r="B6703" s="99" t="s">
        <v>642</v>
      </c>
      <c r="C6703" s="97" t="s">
        <v>47</v>
      </c>
      <c r="D6703" s="97" t="s">
        <v>48</v>
      </c>
      <c r="E6703" s="94"/>
      <c r="F6703" s="94"/>
      <c r="G6703" s="94">
        <v>100</v>
      </c>
      <c r="H6703" s="79"/>
    </row>
    <row r="6704" spans="1:8" ht="47.25" outlineLevel="1">
      <c r="A6704" s="100">
        <v>3</v>
      </c>
      <c r="B6704" s="101" t="s">
        <v>313</v>
      </c>
      <c r="C6704" s="97"/>
      <c r="D6704" s="97"/>
      <c r="E6704" s="94"/>
      <c r="F6704" s="94"/>
      <c r="G6704" s="94"/>
      <c r="H6704" s="79"/>
    </row>
    <row r="6705" spans="1:8" ht="31.5" outlineLevel="1">
      <c r="A6705" s="98" t="s">
        <v>441</v>
      </c>
      <c r="B6705" s="99" t="s">
        <v>314</v>
      </c>
      <c r="C6705" s="97" t="s">
        <v>48</v>
      </c>
      <c r="D6705" s="97" t="s">
        <v>47</v>
      </c>
      <c r="E6705" s="94"/>
      <c r="F6705" s="94"/>
      <c r="G6705" s="94">
        <v>100</v>
      </c>
      <c r="H6705" s="79"/>
    </row>
    <row r="6706" spans="1:8" outlineLevel="1">
      <c r="A6706" s="98" t="s">
        <v>359</v>
      </c>
      <c r="B6706" s="99" t="s">
        <v>315</v>
      </c>
      <c r="C6706" s="97" t="s">
        <v>48</v>
      </c>
      <c r="D6706" s="97" t="s">
        <v>49</v>
      </c>
      <c r="E6706" s="94"/>
      <c r="F6706" s="94"/>
      <c r="G6706" s="94">
        <v>100</v>
      </c>
      <c r="H6706" s="79"/>
    </row>
    <row r="6707" spans="1:8" outlineLevel="1">
      <c r="A6707" s="98" t="s">
        <v>361</v>
      </c>
      <c r="B6707" s="99" t="s">
        <v>316</v>
      </c>
      <c r="C6707" s="97" t="s">
        <v>49</v>
      </c>
      <c r="D6707" s="97" t="s">
        <v>50</v>
      </c>
      <c r="E6707" s="94"/>
      <c r="F6707" s="94"/>
      <c r="G6707" s="94">
        <v>100</v>
      </c>
      <c r="H6707" s="79"/>
    </row>
    <row r="6708" spans="1:8" outlineLevel="1">
      <c r="A6708" s="98" t="s">
        <v>317</v>
      </c>
      <c r="B6708" s="99" t="s">
        <v>318</v>
      </c>
      <c r="C6708" s="97" t="s">
        <v>50</v>
      </c>
      <c r="D6708" s="97" t="s">
        <v>51</v>
      </c>
      <c r="E6708" s="94"/>
      <c r="F6708" s="94"/>
      <c r="G6708" s="94">
        <v>100</v>
      </c>
      <c r="H6708" s="79"/>
    </row>
    <row r="6709" spans="1:8" outlineLevel="1">
      <c r="A6709" s="98" t="s">
        <v>319</v>
      </c>
      <c r="B6709" s="99" t="s">
        <v>320</v>
      </c>
      <c r="C6709" s="97" t="s">
        <v>51</v>
      </c>
      <c r="D6709" s="97" t="s">
        <v>52</v>
      </c>
      <c r="E6709" s="94"/>
      <c r="F6709" s="94"/>
      <c r="G6709" s="94">
        <v>100</v>
      </c>
      <c r="H6709" s="79"/>
    </row>
    <row r="6710" spans="1:8" outlineLevel="1">
      <c r="A6710" s="100">
        <v>4</v>
      </c>
      <c r="B6710" s="101" t="s">
        <v>623</v>
      </c>
      <c r="C6710" s="97"/>
      <c r="D6710" s="97"/>
      <c r="E6710" s="94"/>
      <c r="F6710" s="94"/>
      <c r="G6710" s="94"/>
      <c r="H6710" s="79"/>
    </row>
    <row r="6711" spans="1:8" ht="31.5" outlineLevel="1">
      <c r="A6711" s="97" t="s">
        <v>406</v>
      </c>
      <c r="B6711" s="236" t="s">
        <v>321</v>
      </c>
      <c r="C6711" s="97" t="s">
        <v>52</v>
      </c>
      <c r="D6711" s="97" t="s">
        <v>52</v>
      </c>
      <c r="E6711" s="94"/>
      <c r="F6711" s="94"/>
      <c r="G6711" s="94">
        <v>100</v>
      </c>
      <c r="H6711" s="79"/>
    </row>
    <row r="6712" spans="1:8" ht="63" outlineLevel="1">
      <c r="A6712" s="97" t="s">
        <v>407</v>
      </c>
      <c r="B6712" s="236" t="s">
        <v>621</v>
      </c>
      <c r="C6712" s="97" t="s">
        <v>52</v>
      </c>
      <c r="D6712" s="97" t="s">
        <v>53</v>
      </c>
      <c r="E6712" s="94"/>
      <c r="F6712" s="94"/>
      <c r="G6712" s="94">
        <v>100</v>
      </c>
      <c r="H6712" s="79"/>
    </row>
    <row r="6713" spans="1:8" ht="31.5" outlineLevel="1">
      <c r="A6713" s="97" t="s">
        <v>408</v>
      </c>
      <c r="B6713" s="236" t="s">
        <v>764</v>
      </c>
      <c r="C6713" s="97" t="s">
        <v>52</v>
      </c>
      <c r="D6713" s="97" t="s">
        <v>53</v>
      </c>
      <c r="E6713" s="94"/>
      <c r="F6713" s="94"/>
      <c r="G6713" s="94">
        <v>100</v>
      </c>
      <c r="H6713" s="79"/>
    </row>
    <row r="6714" spans="1:8" ht="31.5" outlineLevel="1">
      <c r="A6714" s="97" t="s">
        <v>222</v>
      </c>
      <c r="B6714" s="236" t="s">
        <v>765</v>
      </c>
      <c r="C6714" s="97" t="s">
        <v>53</v>
      </c>
      <c r="D6714" s="97" t="s">
        <v>54</v>
      </c>
      <c r="E6714" s="94"/>
      <c r="F6714" s="94"/>
      <c r="G6714" s="94">
        <v>100</v>
      </c>
      <c r="H6714" s="79"/>
    </row>
    <row r="6715" spans="1:8" outlineLevel="1">
      <c r="G6715" s="154" t="s">
        <v>1081</v>
      </c>
      <c r="H6715" s="154" t="s">
        <v>378</v>
      </c>
    </row>
    <row r="6716" spans="1:8" outlineLevel="1">
      <c r="H6716" s="154" t="s">
        <v>709</v>
      </c>
    </row>
    <row r="6717" spans="1:8" outlineLevel="1">
      <c r="H6717" s="154" t="s">
        <v>266</v>
      </c>
    </row>
    <row r="6718" spans="1:8" outlineLevel="1">
      <c r="H6718" s="154"/>
    </row>
    <row r="6719" spans="1:8" ht="15.75" customHeight="1" outlineLevel="1">
      <c r="A6719" s="742" t="s">
        <v>628</v>
      </c>
      <c r="B6719" s="742"/>
      <c r="C6719" s="742"/>
      <c r="D6719" s="742"/>
      <c r="E6719" s="742"/>
      <c r="F6719" s="742"/>
      <c r="G6719" s="742"/>
      <c r="H6719" s="742"/>
    </row>
    <row r="6720" spans="1:8" ht="15.75" customHeight="1" outlineLevel="1">
      <c r="A6720" s="742" t="s">
        <v>455</v>
      </c>
      <c r="B6720" s="742"/>
      <c r="C6720" s="742"/>
      <c r="D6720" s="742"/>
      <c r="E6720" s="742"/>
      <c r="F6720" s="742"/>
      <c r="G6720" s="742"/>
      <c r="H6720" s="742"/>
    </row>
    <row r="6721" spans="1:8" outlineLevel="1">
      <c r="H6721" s="154" t="s">
        <v>322</v>
      </c>
    </row>
    <row r="6722" spans="1:8" outlineLevel="1">
      <c r="H6722" s="154" t="s">
        <v>323</v>
      </c>
    </row>
    <row r="6723" spans="1:8" outlineLevel="1">
      <c r="H6723" s="154" t="s">
        <v>324</v>
      </c>
    </row>
    <row r="6724" spans="1:8" outlineLevel="1">
      <c r="H6724" s="230" t="s">
        <v>325</v>
      </c>
    </row>
    <row r="6725" spans="1:8" outlineLevel="1">
      <c r="H6725" s="154" t="s">
        <v>2331</v>
      </c>
    </row>
    <row r="6726" spans="1:8" outlineLevel="1">
      <c r="H6726" s="154" t="s">
        <v>261</v>
      </c>
    </row>
    <row r="6727" spans="1:8" outlineLevel="1">
      <c r="A6727" s="86"/>
    </row>
    <row r="6728" spans="1:8" ht="33" customHeight="1" outlineLevel="1">
      <c r="A6728" s="743" t="s">
        <v>1925</v>
      </c>
      <c r="B6728" s="744"/>
      <c r="C6728" s="744"/>
      <c r="D6728" s="744"/>
      <c r="E6728" s="744"/>
      <c r="F6728" s="744"/>
      <c r="G6728" s="744"/>
      <c r="H6728" s="744"/>
    </row>
    <row r="6729" spans="1:8" outlineLevel="1">
      <c r="A6729" s="745"/>
      <c r="B6729" s="745"/>
      <c r="C6729" s="745"/>
      <c r="D6729" s="745"/>
      <c r="E6729" s="745"/>
      <c r="F6729" s="745"/>
      <c r="G6729" s="745"/>
      <c r="H6729" s="745"/>
    </row>
    <row r="6730" spans="1:8" outlineLevel="1">
      <c r="A6730" s="746" t="s">
        <v>2332</v>
      </c>
      <c r="B6730" s="746"/>
      <c r="C6730" s="746"/>
      <c r="D6730" s="746"/>
      <c r="E6730" s="746"/>
      <c r="F6730" s="746"/>
      <c r="G6730" s="746"/>
      <c r="H6730" s="746"/>
    </row>
    <row r="6731" spans="1:8" ht="16.5" outlineLevel="1" thickBot="1">
      <c r="A6731" s="87"/>
      <c r="B6731" s="666"/>
      <c r="C6731" s="231"/>
      <c r="D6731" s="231"/>
      <c r="E6731" s="231"/>
      <c r="F6731" s="231"/>
      <c r="G6731" s="231"/>
      <c r="H6731" s="231"/>
    </row>
    <row r="6732" spans="1:8" ht="15.75" customHeight="1" outlineLevel="1">
      <c r="A6732" s="750" t="s">
        <v>397</v>
      </c>
      <c r="B6732" s="753" t="s">
        <v>649</v>
      </c>
      <c r="C6732" s="756" t="s">
        <v>719</v>
      </c>
      <c r="D6732" s="756"/>
      <c r="E6732" s="756"/>
      <c r="F6732" s="756"/>
      <c r="G6732" s="757" t="s">
        <v>629</v>
      </c>
      <c r="H6732" s="759" t="s">
        <v>630</v>
      </c>
    </row>
    <row r="6733" spans="1:8" outlineLevel="1">
      <c r="A6733" s="751"/>
      <c r="B6733" s="754"/>
      <c r="C6733" s="704"/>
      <c r="D6733" s="704"/>
      <c r="E6733" s="704"/>
      <c r="F6733" s="704"/>
      <c r="G6733" s="703"/>
      <c r="H6733" s="760"/>
    </row>
    <row r="6734" spans="1:8" ht="32.25" outlineLevel="1" thickBot="1">
      <c r="A6734" s="752"/>
      <c r="B6734" s="755"/>
      <c r="C6734" s="88" t="s">
        <v>631</v>
      </c>
      <c r="D6734" s="88" t="s">
        <v>632</v>
      </c>
      <c r="E6734" s="88" t="s">
        <v>631</v>
      </c>
      <c r="F6734" s="88" t="s">
        <v>632</v>
      </c>
      <c r="G6734" s="758"/>
      <c r="H6734" s="761"/>
    </row>
    <row r="6735" spans="1:8" outlineLevel="1">
      <c r="A6735" s="89">
        <v>1</v>
      </c>
      <c r="B6735" s="604">
        <v>2</v>
      </c>
      <c r="C6735" s="90">
        <v>3</v>
      </c>
      <c r="D6735" s="90">
        <v>4</v>
      </c>
      <c r="E6735" s="90"/>
      <c r="F6735" s="90"/>
      <c r="G6735" s="91">
        <v>5</v>
      </c>
      <c r="H6735" s="604">
        <v>6</v>
      </c>
    </row>
    <row r="6736" spans="1:8" outlineLevel="1">
      <c r="A6736" s="89">
        <v>1</v>
      </c>
      <c r="B6736" s="92" t="s">
        <v>598</v>
      </c>
      <c r="C6736" s="90"/>
      <c r="D6736" s="90"/>
      <c r="E6736" s="94"/>
      <c r="F6736" s="94"/>
      <c r="G6736" s="95"/>
      <c r="H6736" s="663"/>
    </row>
    <row r="6737" spans="1:8" outlineLevel="1">
      <c r="A6737" s="96" t="s">
        <v>399</v>
      </c>
      <c r="B6737" s="237" t="s">
        <v>599</v>
      </c>
      <c r="C6737" s="97" t="s">
        <v>7</v>
      </c>
      <c r="D6737" s="97" t="s">
        <v>167</v>
      </c>
      <c r="E6737" s="94"/>
      <c r="F6737" s="94"/>
      <c r="G6737" s="94">
        <v>100</v>
      </c>
      <c r="H6737" s="79"/>
    </row>
    <row r="6738" spans="1:8" outlineLevel="1">
      <c r="A6738" s="97" t="s">
        <v>400</v>
      </c>
      <c r="B6738" s="236" t="s">
        <v>329</v>
      </c>
      <c r="C6738" s="97" t="s">
        <v>168</v>
      </c>
      <c r="D6738" s="97" t="s">
        <v>169</v>
      </c>
      <c r="E6738" s="94"/>
      <c r="F6738" s="94"/>
      <c r="G6738" s="94">
        <v>100</v>
      </c>
      <c r="H6738" s="79"/>
    </row>
    <row r="6739" spans="1:8" ht="31.5" outlineLevel="1">
      <c r="A6739" s="97" t="s">
        <v>411</v>
      </c>
      <c r="B6739" s="236" t="s">
        <v>730</v>
      </c>
      <c r="C6739" s="97" t="s">
        <v>170</v>
      </c>
      <c r="D6739" s="97" t="s">
        <v>171</v>
      </c>
      <c r="E6739" s="94"/>
      <c r="F6739" s="94"/>
      <c r="G6739" s="94">
        <v>100</v>
      </c>
      <c r="H6739" s="79"/>
    </row>
    <row r="6740" spans="1:8" ht="63" outlineLevel="1">
      <c r="A6740" s="98" t="s">
        <v>422</v>
      </c>
      <c r="B6740" s="99" t="s">
        <v>731</v>
      </c>
      <c r="C6740" s="97" t="s">
        <v>172</v>
      </c>
      <c r="D6740" s="97" t="s">
        <v>173</v>
      </c>
      <c r="E6740" s="94"/>
      <c r="F6740" s="94"/>
      <c r="G6740" s="94">
        <v>100</v>
      </c>
      <c r="H6740" s="79"/>
    </row>
    <row r="6741" spans="1:8" ht="31.5" outlineLevel="1">
      <c r="A6741" s="98" t="s">
        <v>732</v>
      </c>
      <c r="B6741" s="99" t="s">
        <v>733</v>
      </c>
      <c r="C6741" s="97" t="s">
        <v>174</v>
      </c>
      <c r="D6741" s="97" t="s">
        <v>175</v>
      </c>
      <c r="E6741" s="94"/>
      <c r="F6741" s="94"/>
      <c r="G6741" s="94">
        <v>100</v>
      </c>
      <c r="H6741" s="79"/>
    </row>
    <row r="6742" spans="1:8" outlineLevel="1">
      <c r="A6742" s="98" t="s">
        <v>734</v>
      </c>
      <c r="B6742" s="99" t="s">
        <v>735</v>
      </c>
      <c r="C6742" s="97" t="s">
        <v>170</v>
      </c>
      <c r="D6742" s="97" t="s">
        <v>174</v>
      </c>
      <c r="E6742" s="94"/>
      <c r="F6742" s="94"/>
      <c r="G6742" s="94">
        <v>100</v>
      </c>
      <c r="H6742" s="79"/>
    </row>
    <row r="6743" spans="1:8" outlineLevel="1">
      <c r="A6743" s="100">
        <v>2</v>
      </c>
      <c r="B6743" s="101" t="s">
        <v>440</v>
      </c>
      <c r="C6743" s="97"/>
      <c r="D6743" s="97"/>
      <c r="E6743" s="94"/>
      <c r="F6743" s="94"/>
      <c r="G6743" s="94"/>
      <c r="H6743" s="79"/>
    </row>
    <row r="6744" spans="1:8" ht="31.5" outlineLevel="1">
      <c r="A6744" s="98" t="s">
        <v>402</v>
      </c>
      <c r="B6744" s="99" t="s">
        <v>736</v>
      </c>
      <c r="C6744" s="97" t="s">
        <v>129</v>
      </c>
      <c r="D6744" s="97" t="s">
        <v>130</v>
      </c>
      <c r="E6744" s="94"/>
      <c r="F6744" s="94"/>
      <c r="G6744" s="94">
        <v>100</v>
      </c>
      <c r="H6744" s="79"/>
    </row>
    <row r="6745" spans="1:8" ht="63" outlineLevel="1">
      <c r="A6745" s="98" t="s">
        <v>403</v>
      </c>
      <c r="B6745" s="99" t="s">
        <v>641</v>
      </c>
      <c r="C6745" s="97" t="s">
        <v>129</v>
      </c>
      <c r="D6745" s="97" t="s">
        <v>131</v>
      </c>
      <c r="E6745" s="94"/>
      <c r="F6745" s="94"/>
      <c r="G6745" s="94">
        <v>100</v>
      </c>
      <c r="H6745" s="79"/>
    </row>
    <row r="6746" spans="1:8" ht="31.5" outlineLevel="1">
      <c r="A6746" s="98" t="s">
        <v>404</v>
      </c>
      <c r="B6746" s="99" t="s">
        <v>642</v>
      </c>
      <c r="C6746" s="97" t="s">
        <v>131</v>
      </c>
      <c r="D6746" s="97" t="s">
        <v>132</v>
      </c>
      <c r="E6746" s="94"/>
      <c r="F6746" s="94"/>
      <c r="G6746" s="94">
        <v>100</v>
      </c>
      <c r="H6746" s="79"/>
    </row>
    <row r="6747" spans="1:8" ht="47.25" outlineLevel="1">
      <c r="A6747" s="100">
        <v>3</v>
      </c>
      <c r="B6747" s="101" t="s">
        <v>313</v>
      </c>
      <c r="C6747" s="97"/>
      <c r="D6747" s="97"/>
      <c r="E6747" s="94"/>
      <c r="F6747" s="94"/>
      <c r="G6747" s="94"/>
      <c r="H6747" s="79"/>
    </row>
    <row r="6748" spans="1:8" ht="31.5" outlineLevel="1">
      <c r="A6748" s="98" t="s">
        <v>441</v>
      </c>
      <c r="B6748" s="99" t="s">
        <v>314</v>
      </c>
      <c r="C6748" s="97" t="s">
        <v>132</v>
      </c>
      <c r="D6748" s="97" t="s">
        <v>131</v>
      </c>
      <c r="E6748" s="94"/>
      <c r="F6748" s="94"/>
      <c r="G6748" s="94">
        <v>100</v>
      </c>
      <c r="H6748" s="79"/>
    </row>
    <row r="6749" spans="1:8" outlineLevel="1">
      <c r="A6749" s="98" t="s">
        <v>359</v>
      </c>
      <c r="B6749" s="99" t="s">
        <v>315</v>
      </c>
      <c r="C6749" s="97" t="s">
        <v>132</v>
      </c>
      <c r="D6749" s="97" t="s">
        <v>133</v>
      </c>
      <c r="E6749" s="94"/>
      <c r="F6749" s="94"/>
      <c r="G6749" s="94">
        <v>100</v>
      </c>
      <c r="H6749" s="79"/>
    </row>
    <row r="6750" spans="1:8" outlineLevel="1">
      <c r="A6750" s="98" t="s">
        <v>361</v>
      </c>
      <c r="B6750" s="99" t="s">
        <v>316</v>
      </c>
      <c r="C6750" s="97" t="s">
        <v>133</v>
      </c>
      <c r="D6750" s="97" t="s">
        <v>788</v>
      </c>
      <c r="E6750" s="94"/>
      <c r="F6750" s="94"/>
      <c r="G6750" s="94">
        <v>100</v>
      </c>
      <c r="H6750" s="79"/>
    </row>
    <row r="6751" spans="1:8" outlineLevel="1">
      <c r="A6751" s="98" t="s">
        <v>317</v>
      </c>
      <c r="B6751" s="99" t="s">
        <v>318</v>
      </c>
      <c r="C6751" s="97" t="s">
        <v>788</v>
      </c>
      <c r="D6751" s="97" t="s">
        <v>789</v>
      </c>
      <c r="E6751" s="94"/>
      <c r="F6751" s="94"/>
      <c r="G6751" s="94">
        <v>100</v>
      </c>
      <c r="H6751" s="79"/>
    </row>
    <row r="6752" spans="1:8" outlineLevel="1">
      <c r="A6752" s="98" t="s">
        <v>319</v>
      </c>
      <c r="B6752" s="99" t="s">
        <v>320</v>
      </c>
      <c r="C6752" s="97" t="s">
        <v>1156</v>
      </c>
      <c r="D6752" s="97" t="s">
        <v>790</v>
      </c>
      <c r="E6752" s="94"/>
      <c r="F6752" s="94"/>
      <c r="G6752" s="94">
        <v>100</v>
      </c>
      <c r="H6752" s="79"/>
    </row>
    <row r="6753" spans="1:8" outlineLevel="1">
      <c r="A6753" s="100">
        <v>4</v>
      </c>
      <c r="B6753" s="101" t="s">
        <v>623</v>
      </c>
      <c r="C6753" s="97"/>
      <c r="D6753" s="97"/>
      <c r="E6753" s="94"/>
      <c r="F6753" s="94"/>
      <c r="G6753" s="94"/>
      <c r="H6753" s="79"/>
    </row>
    <row r="6754" spans="1:8" ht="31.5" outlineLevel="1">
      <c r="A6754" s="97" t="s">
        <v>406</v>
      </c>
      <c r="B6754" s="236" t="s">
        <v>321</v>
      </c>
      <c r="C6754" s="97" t="s">
        <v>790</v>
      </c>
      <c r="D6754" s="97" t="s">
        <v>790</v>
      </c>
      <c r="E6754" s="94"/>
      <c r="F6754" s="94"/>
      <c r="G6754" s="94">
        <v>100</v>
      </c>
      <c r="H6754" s="79"/>
    </row>
    <row r="6755" spans="1:8" ht="63" outlineLevel="1">
      <c r="A6755" s="97" t="s">
        <v>407</v>
      </c>
      <c r="B6755" s="236" t="s">
        <v>621</v>
      </c>
      <c r="C6755" s="97" t="s">
        <v>790</v>
      </c>
      <c r="D6755" s="97" t="s">
        <v>791</v>
      </c>
      <c r="E6755" s="94"/>
      <c r="F6755" s="94"/>
      <c r="G6755" s="94">
        <v>100</v>
      </c>
      <c r="H6755" s="79"/>
    </row>
    <row r="6756" spans="1:8" ht="31.5" outlineLevel="1">
      <c r="A6756" s="97" t="s">
        <v>408</v>
      </c>
      <c r="B6756" s="236" t="s">
        <v>764</v>
      </c>
      <c r="C6756" s="97" t="s">
        <v>790</v>
      </c>
      <c r="D6756" s="97" t="s">
        <v>791</v>
      </c>
      <c r="E6756" s="94"/>
      <c r="F6756" s="94"/>
      <c r="G6756" s="94">
        <v>100</v>
      </c>
      <c r="H6756" s="79"/>
    </row>
    <row r="6757" spans="1:8" ht="31.5" outlineLevel="1">
      <c r="A6757" s="97" t="s">
        <v>222</v>
      </c>
      <c r="B6757" s="236" t="s">
        <v>765</v>
      </c>
      <c r="C6757" s="97" t="s">
        <v>791</v>
      </c>
      <c r="D6757" s="97" t="s">
        <v>792</v>
      </c>
      <c r="E6757" s="94"/>
      <c r="F6757" s="94"/>
      <c r="G6757" s="94">
        <v>100</v>
      </c>
      <c r="H6757" s="79"/>
    </row>
    <row r="6758" spans="1:8" outlineLevel="1">
      <c r="G6758" s="154" t="s">
        <v>1082</v>
      </c>
      <c r="H6758" s="154" t="s">
        <v>378</v>
      </c>
    </row>
    <row r="6759" spans="1:8" outlineLevel="1">
      <c r="H6759" s="154" t="s">
        <v>709</v>
      </c>
    </row>
    <row r="6760" spans="1:8" outlineLevel="1">
      <c r="H6760" s="154" t="s">
        <v>266</v>
      </c>
    </row>
    <row r="6761" spans="1:8" outlineLevel="1">
      <c r="H6761" s="154"/>
    </row>
    <row r="6762" spans="1:8" outlineLevel="1">
      <c r="A6762" s="742" t="s">
        <v>628</v>
      </c>
      <c r="B6762" s="742"/>
      <c r="C6762" s="742"/>
      <c r="D6762" s="742"/>
      <c r="E6762" s="742"/>
      <c r="F6762" s="742"/>
      <c r="G6762" s="742"/>
      <c r="H6762" s="742"/>
    </row>
    <row r="6763" spans="1:8" outlineLevel="1">
      <c r="A6763" s="742" t="s">
        <v>455</v>
      </c>
      <c r="B6763" s="742"/>
      <c r="C6763" s="742"/>
      <c r="D6763" s="742"/>
      <c r="E6763" s="742"/>
      <c r="F6763" s="742"/>
      <c r="G6763" s="742"/>
      <c r="H6763" s="742"/>
    </row>
    <row r="6764" spans="1:8" outlineLevel="1">
      <c r="H6764" s="154" t="s">
        <v>322</v>
      </c>
    </row>
    <row r="6765" spans="1:8" outlineLevel="1">
      <c r="H6765" s="154" t="s">
        <v>323</v>
      </c>
    </row>
    <row r="6766" spans="1:8" outlineLevel="1">
      <c r="H6766" s="154" t="s">
        <v>324</v>
      </c>
    </row>
    <row r="6767" spans="1:8" outlineLevel="1">
      <c r="H6767" s="230" t="s">
        <v>325</v>
      </c>
    </row>
    <row r="6768" spans="1:8" outlineLevel="1">
      <c r="H6768" s="154" t="s">
        <v>2331</v>
      </c>
    </row>
    <row r="6769" spans="1:8" outlineLevel="1">
      <c r="H6769" s="154" t="s">
        <v>261</v>
      </c>
    </row>
    <row r="6770" spans="1:8" outlineLevel="1">
      <c r="A6770" s="86"/>
    </row>
    <row r="6771" spans="1:8" outlineLevel="1">
      <c r="A6771" s="743" t="s">
        <v>1926</v>
      </c>
      <c r="B6771" s="744"/>
      <c r="C6771" s="744"/>
      <c r="D6771" s="744"/>
      <c r="E6771" s="744"/>
      <c r="F6771" s="744"/>
      <c r="G6771" s="744"/>
      <c r="H6771" s="744"/>
    </row>
    <row r="6772" spans="1:8" outlineLevel="1">
      <c r="A6772" s="664"/>
      <c r="B6772" s="665"/>
      <c r="C6772" s="665"/>
      <c r="D6772" s="665"/>
      <c r="E6772" s="665"/>
      <c r="F6772" s="665"/>
      <c r="G6772" s="665"/>
      <c r="H6772" s="665"/>
    </row>
    <row r="6773" spans="1:8" outlineLevel="1">
      <c r="A6773" s="746" t="s">
        <v>2332</v>
      </c>
      <c r="B6773" s="746"/>
      <c r="C6773" s="746"/>
      <c r="D6773" s="746"/>
      <c r="E6773" s="746"/>
      <c r="F6773" s="746"/>
      <c r="G6773" s="746"/>
      <c r="H6773" s="746"/>
    </row>
    <row r="6774" spans="1:8" ht="16.5" outlineLevel="1" thickBot="1">
      <c r="A6774" s="87"/>
      <c r="B6774" s="666"/>
      <c r="C6774" s="231"/>
      <c r="D6774" s="231"/>
      <c r="E6774" s="231"/>
      <c r="F6774" s="231"/>
      <c r="G6774" s="231"/>
      <c r="H6774" s="231"/>
    </row>
    <row r="6775" spans="1:8" outlineLevel="1">
      <c r="A6775" s="750" t="s">
        <v>397</v>
      </c>
      <c r="B6775" s="753" t="s">
        <v>649</v>
      </c>
      <c r="C6775" s="756" t="s">
        <v>719</v>
      </c>
      <c r="D6775" s="756"/>
      <c r="E6775" s="756"/>
      <c r="F6775" s="756"/>
      <c r="G6775" s="757" t="s">
        <v>629</v>
      </c>
      <c r="H6775" s="759" t="s">
        <v>630</v>
      </c>
    </row>
    <row r="6776" spans="1:8" outlineLevel="1">
      <c r="A6776" s="751"/>
      <c r="B6776" s="754"/>
      <c r="C6776" s="704"/>
      <c r="D6776" s="704"/>
      <c r="E6776" s="704"/>
      <c r="F6776" s="704"/>
      <c r="G6776" s="703"/>
      <c r="H6776" s="760"/>
    </row>
    <row r="6777" spans="1:8" ht="32.25" outlineLevel="1" thickBot="1">
      <c r="A6777" s="752"/>
      <c r="B6777" s="755"/>
      <c r="C6777" s="88" t="s">
        <v>631</v>
      </c>
      <c r="D6777" s="88" t="s">
        <v>632</v>
      </c>
      <c r="E6777" s="88" t="s">
        <v>631</v>
      </c>
      <c r="F6777" s="88" t="s">
        <v>632</v>
      </c>
      <c r="G6777" s="758"/>
      <c r="H6777" s="761"/>
    </row>
    <row r="6778" spans="1:8" outlineLevel="1">
      <c r="A6778" s="89">
        <v>1</v>
      </c>
      <c r="B6778" s="604">
        <v>2</v>
      </c>
      <c r="C6778" s="90">
        <v>3</v>
      </c>
      <c r="D6778" s="90">
        <v>4</v>
      </c>
      <c r="E6778" s="90"/>
      <c r="F6778" s="90"/>
      <c r="G6778" s="91">
        <v>5</v>
      </c>
      <c r="H6778" s="604">
        <v>6</v>
      </c>
    </row>
    <row r="6779" spans="1:8" outlineLevel="1">
      <c r="A6779" s="89">
        <v>1</v>
      </c>
      <c r="B6779" s="92" t="s">
        <v>598</v>
      </c>
      <c r="C6779" s="90"/>
      <c r="D6779" s="90"/>
      <c r="E6779" s="94"/>
      <c r="F6779" s="94"/>
      <c r="G6779" s="95"/>
      <c r="H6779" s="663"/>
    </row>
    <row r="6780" spans="1:8" outlineLevel="1">
      <c r="A6780" s="96" t="s">
        <v>399</v>
      </c>
      <c r="B6780" s="237" t="s">
        <v>599</v>
      </c>
      <c r="C6780" s="97" t="s">
        <v>7</v>
      </c>
      <c r="D6780" s="97" t="s">
        <v>167</v>
      </c>
      <c r="E6780" s="94"/>
      <c r="F6780" s="94"/>
      <c r="G6780" s="94">
        <v>100</v>
      </c>
      <c r="H6780" s="79"/>
    </row>
    <row r="6781" spans="1:8" outlineLevel="1">
      <c r="A6781" s="97" t="s">
        <v>400</v>
      </c>
      <c r="B6781" s="236" t="s">
        <v>329</v>
      </c>
      <c r="C6781" s="97" t="s">
        <v>168</v>
      </c>
      <c r="D6781" s="97" t="s">
        <v>169</v>
      </c>
      <c r="E6781" s="94"/>
      <c r="F6781" s="94"/>
      <c r="G6781" s="94">
        <v>100</v>
      </c>
      <c r="H6781" s="79"/>
    </row>
    <row r="6782" spans="1:8" ht="31.5" outlineLevel="1">
      <c r="A6782" s="97" t="s">
        <v>411</v>
      </c>
      <c r="B6782" s="236" t="s">
        <v>730</v>
      </c>
      <c r="C6782" s="97" t="s">
        <v>170</v>
      </c>
      <c r="D6782" s="97" t="s">
        <v>171</v>
      </c>
      <c r="E6782" s="94"/>
      <c r="F6782" s="94"/>
      <c r="G6782" s="94">
        <v>100</v>
      </c>
      <c r="H6782" s="79"/>
    </row>
    <row r="6783" spans="1:8" ht="63" outlineLevel="1">
      <c r="A6783" s="98" t="s">
        <v>422</v>
      </c>
      <c r="B6783" s="99" t="s">
        <v>731</v>
      </c>
      <c r="C6783" s="97" t="s">
        <v>172</v>
      </c>
      <c r="D6783" s="97" t="s">
        <v>173</v>
      </c>
      <c r="E6783" s="94"/>
      <c r="F6783" s="94"/>
      <c r="G6783" s="94">
        <v>100</v>
      </c>
      <c r="H6783" s="79"/>
    </row>
    <row r="6784" spans="1:8" ht="31.5" outlineLevel="1">
      <c r="A6784" s="98" t="s">
        <v>732</v>
      </c>
      <c r="B6784" s="99" t="s">
        <v>733</v>
      </c>
      <c r="C6784" s="97" t="s">
        <v>174</v>
      </c>
      <c r="D6784" s="97" t="s">
        <v>175</v>
      </c>
      <c r="E6784" s="94"/>
      <c r="F6784" s="94"/>
      <c r="G6784" s="94">
        <v>100</v>
      </c>
      <c r="H6784" s="79"/>
    </row>
    <row r="6785" spans="1:8" outlineLevel="1">
      <c r="A6785" s="98" t="s">
        <v>734</v>
      </c>
      <c r="B6785" s="99" t="s">
        <v>735</v>
      </c>
      <c r="C6785" s="97" t="s">
        <v>170</v>
      </c>
      <c r="D6785" s="97" t="s">
        <v>174</v>
      </c>
      <c r="E6785" s="94"/>
      <c r="F6785" s="94"/>
      <c r="G6785" s="94">
        <v>100</v>
      </c>
      <c r="H6785" s="79"/>
    </row>
    <row r="6786" spans="1:8" outlineLevel="1">
      <c r="A6786" s="100">
        <v>2</v>
      </c>
      <c r="B6786" s="101" t="s">
        <v>440</v>
      </c>
      <c r="C6786" s="97"/>
      <c r="D6786" s="97"/>
      <c r="E6786" s="94"/>
      <c r="F6786" s="94"/>
      <c r="G6786" s="94"/>
      <c r="H6786" s="79"/>
    </row>
    <row r="6787" spans="1:8" ht="31.5" outlineLevel="1">
      <c r="A6787" s="98" t="s">
        <v>402</v>
      </c>
      <c r="B6787" s="99" t="s">
        <v>736</v>
      </c>
      <c r="C6787" s="97" t="s">
        <v>129</v>
      </c>
      <c r="D6787" s="97" t="s">
        <v>130</v>
      </c>
      <c r="E6787" s="94"/>
      <c r="F6787" s="94"/>
      <c r="G6787" s="94">
        <v>100</v>
      </c>
      <c r="H6787" s="79"/>
    </row>
    <row r="6788" spans="1:8" ht="63" outlineLevel="1">
      <c r="A6788" s="98" t="s">
        <v>403</v>
      </c>
      <c r="B6788" s="99" t="s">
        <v>641</v>
      </c>
      <c r="C6788" s="97" t="s">
        <v>129</v>
      </c>
      <c r="D6788" s="97" t="s">
        <v>131</v>
      </c>
      <c r="E6788" s="94"/>
      <c r="F6788" s="94"/>
      <c r="G6788" s="94">
        <v>100</v>
      </c>
      <c r="H6788" s="79"/>
    </row>
    <row r="6789" spans="1:8" ht="31.5" outlineLevel="1">
      <c r="A6789" s="98" t="s">
        <v>404</v>
      </c>
      <c r="B6789" s="99" t="s">
        <v>642</v>
      </c>
      <c r="C6789" s="97" t="s">
        <v>131</v>
      </c>
      <c r="D6789" s="97" t="s">
        <v>132</v>
      </c>
      <c r="E6789" s="94"/>
      <c r="F6789" s="94"/>
      <c r="G6789" s="94">
        <v>100</v>
      </c>
      <c r="H6789" s="79"/>
    </row>
    <row r="6790" spans="1:8" ht="47.25" outlineLevel="1">
      <c r="A6790" s="100">
        <v>3</v>
      </c>
      <c r="B6790" s="101" t="s">
        <v>313</v>
      </c>
      <c r="C6790" s="97"/>
      <c r="D6790" s="97"/>
      <c r="E6790" s="94"/>
      <c r="F6790" s="94"/>
      <c r="G6790" s="94"/>
      <c r="H6790" s="79"/>
    </row>
    <row r="6791" spans="1:8" ht="31.5" outlineLevel="1">
      <c r="A6791" s="98" t="s">
        <v>441</v>
      </c>
      <c r="B6791" s="99" t="s">
        <v>314</v>
      </c>
      <c r="C6791" s="97" t="s">
        <v>132</v>
      </c>
      <c r="D6791" s="97" t="s">
        <v>131</v>
      </c>
      <c r="E6791" s="94"/>
      <c r="F6791" s="94"/>
      <c r="G6791" s="94">
        <v>100</v>
      </c>
      <c r="H6791" s="79"/>
    </row>
    <row r="6792" spans="1:8" outlineLevel="1">
      <c r="A6792" s="98" t="s">
        <v>359</v>
      </c>
      <c r="B6792" s="99" t="s">
        <v>315</v>
      </c>
      <c r="C6792" s="97" t="s">
        <v>132</v>
      </c>
      <c r="D6792" s="97" t="s">
        <v>133</v>
      </c>
      <c r="E6792" s="94"/>
      <c r="F6792" s="94"/>
      <c r="G6792" s="94">
        <v>100</v>
      </c>
      <c r="H6792" s="79"/>
    </row>
    <row r="6793" spans="1:8" outlineLevel="1">
      <c r="A6793" s="98" t="s">
        <v>361</v>
      </c>
      <c r="B6793" s="99" t="s">
        <v>316</v>
      </c>
      <c r="C6793" s="97" t="s">
        <v>133</v>
      </c>
      <c r="D6793" s="97" t="s">
        <v>788</v>
      </c>
      <c r="E6793" s="94"/>
      <c r="F6793" s="94"/>
      <c r="G6793" s="94">
        <v>100</v>
      </c>
      <c r="H6793" s="79"/>
    </row>
    <row r="6794" spans="1:8" outlineLevel="1">
      <c r="A6794" s="98" t="s">
        <v>317</v>
      </c>
      <c r="B6794" s="99" t="s">
        <v>318</v>
      </c>
      <c r="C6794" s="97" t="s">
        <v>788</v>
      </c>
      <c r="D6794" s="97" t="s">
        <v>789</v>
      </c>
      <c r="E6794" s="94"/>
      <c r="F6794" s="94"/>
      <c r="G6794" s="94">
        <v>100</v>
      </c>
      <c r="H6794" s="79"/>
    </row>
    <row r="6795" spans="1:8" outlineLevel="1">
      <c r="A6795" s="98" t="s">
        <v>319</v>
      </c>
      <c r="B6795" s="99" t="s">
        <v>320</v>
      </c>
      <c r="C6795" s="97" t="s">
        <v>1156</v>
      </c>
      <c r="D6795" s="97" t="s">
        <v>790</v>
      </c>
      <c r="E6795" s="94"/>
      <c r="F6795" s="94"/>
      <c r="G6795" s="94">
        <v>100</v>
      </c>
      <c r="H6795" s="79"/>
    </row>
    <row r="6796" spans="1:8" outlineLevel="1">
      <c r="A6796" s="100">
        <v>4</v>
      </c>
      <c r="B6796" s="101" t="s">
        <v>623</v>
      </c>
      <c r="C6796" s="97"/>
      <c r="D6796" s="97"/>
      <c r="E6796" s="94"/>
      <c r="F6796" s="94"/>
      <c r="G6796" s="94"/>
      <c r="H6796" s="79"/>
    </row>
    <row r="6797" spans="1:8" ht="31.5" outlineLevel="1">
      <c r="A6797" s="97" t="s">
        <v>406</v>
      </c>
      <c r="B6797" s="236" t="s">
        <v>321</v>
      </c>
      <c r="C6797" s="97" t="s">
        <v>790</v>
      </c>
      <c r="D6797" s="97" t="s">
        <v>790</v>
      </c>
      <c r="E6797" s="94"/>
      <c r="F6797" s="94"/>
      <c r="G6797" s="94">
        <v>100</v>
      </c>
      <c r="H6797" s="79"/>
    </row>
    <row r="6798" spans="1:8" ht="63" outlineLevel="1">
      <c r="A6798" s="97" t="s">
        <v>407</v>
      </c>
      <c r="B6798" s="236" t="s">
        <v>621</v>
      </c>
      <c r="C6798" s="97" t="s">
        <v>790</v>
      </c>
      <c r="D6798" s="97" t="s">
        <v>791</v>
      </c>
      <c r="E6798" s="94"/>
      <c r="F6798" s="94"/>
      <c r="G6798" s="94">
        <v>100</v>
      </c>
      <c r="H6798" s="79"/>
    </row>
    <row r="6799" spans="1:8" ht="31.5" outlineLevel="1">
      <c r="A6799" s="97" t="s">
        <v>408</v>
      </c>
      <c r="B6799" s="236" t="s">
        <v>764</v>
      </c>
      <c r="C6799" s="97" t="s">
        <v>790</v>
      </c>
      <c r="D6799" s="97" t="s">
        <v>791</v>
      </c>
      <c r="E6799" s="94"/>
      <c r="F6799" s="94"/>
      <c r="G6799" s="94">
        <v>100</v>
      </c>
      <c r="H6799" s="79"/>
    </row>
    <row r="6800" spans="1:8" ht="31.5" outlineLevel="1">
      <c r="A6800" s="97" t="s">
        <v>222</v>
      </c>
      <c r="B6800" s="236" t="s">
        <v>765</v>
      </c>
      <c r="C6800" s="97" t="s">
        <v>791</v>
      </c>
      <c r="D6800" s="97" t="s">
        <v>792</v>
      </c>
      <c r="E6800" s="94"/>
      <c r="F6800" s="94"/>
      <c r="G6800" s="94">
        <v>100</v>
      </c>
      <c r="H6800" s="79"/>
    </row>
    <row r="6801" spans="1:8" outlineLevel="1">
      <c r="A6801" s="263"/>
      <c r="B6801" s="264"/>
      <c r="C6801" s="263"/>
      <c r="D6801" s="263"/>
      <c r="E6801" s="83"/>
      <c r="F6801" s="83"/>
      <c r="G6801" s="154" t="s">
        <v>1086</v>
      </c>
      <c r="H6801" s="154" t="s">
        <v>378</v>
      </c>
    </row>
    <row r="6802" spans="1:8" outlineLevel="1">
      <c r="H6802" s="154" t="s">
        <v>709</v>
      </c>
    </row>
    <row r="6803" spans="1:8" outlineLevel="1">
      <c r="H6803" s="154" t="s">
        <v>266</v>
      </c>
    </row>
    <row r="6804" spans="1:8" outlineLevel="1">
      <c r="H6804" s="154"/>
    </row>
    <row r="6805" spans="1:8" outlineLevel="1">
      <c r="A6805" s="742" t="s">
        <v>628</v>
      </c>
      <c r="B6805" s="742"/>
      <c r="C6805" s="742"/>
      <c r="D6805" s="742"/>
      <c r="E6805" s="742"/>
      <c r="F6805" s="742"/>
      <c r="G6805" s="742"/>
      <c r="H6805" s="742"/>
    </row>
    <row r="6806" spans="1:8" outlineLevel="1">
      <c r="A6806" s="742" t="s">
        <v>455</v>
      </c>
      <c r="B6806" s="742"/>
      <c r="C6806" s="742"/>
      <c r="D6806" s="742"/>
      <c r="E6806" s="742"/>
      <c r="F6806" s="742"/>
      <c r="G6806" s="742"/>
      <c r="H6806" s="742"/>
    </row>
    <row r="6807" spans="1:8" outlineLevel="1">
      <c r="H6807" s="154" t="s">
        <v>322</v>
      </c>
    </row>
    <row r="6808" spans="1:8" outlineLevel="1">
      <c r="H6808" s="154" t="s">
        <v>323</v>
      </c>
    </row>
    <row r="6809" spans="1:8" outlineLevel="1">
      <c r="H6809" s="154" t="s">
        <v>324</v>
      </c>
    </row>
    <row r="6810" spans="1:8" outlineLevel="1">
      <c r="H6810" s="230" t="s">
        <v>325</v>
      </c>
    </row>
    <row r="6811" spans="1:8" outlineLevel="1">
      <c r="H6811" s="154" t="s">
        <v>2331</v>
      </c>
    </row>
    <row r="6812" spans="1:8" outlineLevel="1">
      <c r="H6812" s="154" t="s">
        <v>261</v>
      </c>
    </row>
    <row r="6813" spans="1:8" outlineLevel="1">
      <c r="A6813" s="86"/>
    </row>
    <row r="6814" spans="1:8" ht="35.25" customHeight="1" outlineLevel="1">
      <c r="A6814" s="743" t="s">
        <v>1709</v>
      </c>
      <c r="B6814" s="744"/>
      <c r="C6814" s="744"/>
      <c r="D6814" s="744"/>
      <c r="E6814" s="744"/>
      <c r="F6814" s="744"/>
      <c r="G6814" s="744"/>
      <c r="H6814" s="744"/>
    </row>
    <row r="6815" spans="1:8" outlineLevel="1">
      <c r="A6815" s="746" t="s">
        <v>2332</v>
      </c>
      <c r="B6815" s="746"/>
      <c r="C6815" s="746"/>
      <c r="D6815" s="746"/>
      <c r="E6815" s="746"/>
      <c r="F6815" s="746"/>
      <c r="G6815" s="746"/>
      <c r="H6815" s="746"/>
    </row>
    <row r="6816" spans="1:8" ht="16.5" outlineLevel="1" thickBot="1">
      <c r="A6816" s="87"/>
      <c r="B6816" s="666"/>
      <c r="C6816" s="231"/>
      <c r="D6816" s="231"/>
      <c r="E6816" s="231"/>
      <c r="F6816" s="231"/>
      <c r="G6816" s="231"/>
      <c r="H6816" s="231"/>
    </row>
    <row r="6817" spans="1:8" outlineLevel="1">
      <c r="A6817" s="750" t="s">
        <v>397</v>
      </c>
      <c r="B6817" s="753" t="s">
        <v>649</v>
      </c>
      <c r="C6817" s="756" t="s">
        <v>719</v>
      </c>
      <c r="D6817" s="756"/>
      <c r="E6817" s="756"/>
      <c r="F6817" s="756"/>
      <c r="G6817" s="757" t="s">
        <v>629</v>
      </c>
      <c r="H6817" s="759" t="s">
        <v>630</v>
      </c>
    </row>
    <row r="6818" spans="1:8" outlineLevel="1">
      <c r="A6818" s="751"/>
      <c r="B6818" s="754"/>
      <c r="C6818" s="704"/>
      <c r="D6818" s="704"/>
      <c r="E6818" s="704"/>
      <c r="F6818" s="704"/>
      <c r="G6818" s="703"/>
      <c r="H6818" s="760"/>
    </row>
    <row r="6819" spans="1:8" ht="32.25" outlineLevel="1" thickBot="1">
      <c r="A6819" s="752"/>
      <c r="B6819" s="755"/>
      <c r="C6819" s="88" t="s">
        <v>631</v>
      </c>
      <c r="D6819" s="88" t="s">
        <v>632</v>
      </c>
      <c r="E6819" s="88" t="s">
        <v>631</v>
      </c>
      <c r="F6819" s="88" t="s">
        <v>632</v>
      </c>
      <c r="G6819" s="758"/>
      <c r="H6819" s="761"/>
    </row>
    <row r="6820" spans="1:8" outlineLevel="1">
      <c r="A6820" s="89">
        <v>1</v>
      </c>
      <c r="B6820" s="604">
        <v>2</v>
      </c>
      <c r="C6820" s="90">
        <v>3</v>
      </c>
      <c r="D6820" s="90">
        <v>4</v>
      </c>
      <c r="E6820" s="90"/>
      <c r="F6820" s="90"/>
      <c r="G6820" s="91">
        <v>5</v>
      </c>
      <c r="H6820" s="604">
        <v>6</v>
      </c>
    </row>
    <row r="6821" spans="1:8" outlineLevel="1">
      <c r="A6821" s="89">
        <v>1</v>
      </c>
      <c r="B6821" s="92" t="s">
        <v>598</v>
      </c>
      <c r="C6821" s="93"/>
      <c r="D6821" s="93"/>
      <c r="E6821" s="94"/>
      <c r="F6821" s="94"/>
      <c r="G6821" s="95"/>
      <c r="H6821" s="663"/>
    </row>
    <row r="6822" spans="1:8" outlineLevel="1">
      <c r="A6822" s="96" t="s">
        <v>399</v>
      </c>
      <c r="B6822" s="237" t="s">
        <v>599</v>
      </c>
      <c r="C6822" s="97" t="s">
        <v>9</v>
      </c>
      <c r="D6822" s="97" t="s">
        <v>169</v>
      </c>
      <c r="E6822" s="94"/>
      <c r="F6822" s="94"/>
      <c r="G6822" s="94">
        <v>100</v>
      </c>
      <c r="H6822" s="79"/>
    </row>
    <row r="6823" spans="1:8" outlineLevel="1">
      <c r="A6823" s="97" t="s">
        <v>400</v>
      </c>
      <c r="B6823" s="236" t="s">
        <v>329</v>
      </c>
      <c r="C6823" s="97" t="s">
        <v>170</v>
      </c>
      <c r="D6823" s="97" t="s">
        <v>326</v>
      </c>
      <c r="E6823" s="94"/>
      <c r="F6823" s="94"/>
      <c r="G6823" s="94">
        <v>100</v>
      </c>
      <c r="H6823" s="79"/>
    </row>
    <row r="6824" spans="1:8" ht="31.5" outlineLevel="1">
      <c r="A6824" s="97" t="s">
        <v>411</v>
      </c>
      <c r="B6824" s="236" t="s">
        <v>730</v>
      </c>
      <c r="C6824" s="97" t="s">
        <v>170</v>
      </c>
      <c r="D6824" s="97" t="s">
        <v>326</v>
      </c>
      <c r="E6824" s="94"/>
      <c r="F6824" s="94"/>
      <c r="G6824" s="94">
        <v>100</v>
      </c>
      <c r="H6824" s="79"/>
    </row>
    <row r="6825" spans="1:8" ht="63" outlineLevel="1">
      <c r="A6825" s="98" t="s">
        <v>422</v>
      </c>
      <c r="B6825" s="99" t="s">
        <v>731</v>
      </c>
      <c r="C6825" s="97" t="s">
        <v>172</v>
      </c>
      <c r="D6825" s="97" t="s">
        <v>175</v>
      </c>
      <c r="E6825" s="94"/>
      <c r="F6825" s="94"/>
      <c r="G6825" s="94">
        <v>100</v>
      </c>
      <c r="H6825" s="79"/>
    </row>
    <row r="6826" spans="1:8" ht="31.5" outlineLevel="1">
      <c r="A6826" s="98" t="s">
        <v>732</v>
      </c>
      <c r="B6826" s="99" t="s">
        <v>733</v>
      </c>
      <c r="C6826" s="97" t="s">
        <v>328</v>
      </c>
      <c r="D6826" s="97" t="s">
        <v>175</v>
      </c>
      <c r="E6826" s="94"/>
      <c r="F6826" s="94"/>
      <c r="G6826" s="94">
        <v>100</v>
      </c>
      <c r="H6826" s="79"/>
    </row>
    <row r="6827" spans="1:8" outlineLevel="1">
      <c r="A6827" s="98" t="s">
        <v>734</v>
      </c>
      <c r="B6827" s="99" t="s">
        <v>735</v>
      </c>
      <c r="C6827" s="97" t="s">
        <v>175</v>
      </c>
      <c r="D6827" s="97" t="s">
        <v>482</v>
      </c>
      <c r="E6827" s="94"/>
      <c r="F6827" s="94"/>
      <c r="G6827" s="94">
        <v>100</v>
      </c>
      <c r="H6827" s="79"/>
    </row>
    <row r="6828" spans="1:8" outlineLevel="1">
      <c r="A6828" s="100">
        <v>2</v>
      </c>
      <c r="B6828" s="101" t="s">
        <v>440</v>
      </c>
      <c r="C6828" s="97"/>
      <c r="D6828" s="97"/>
      <c r="E6828" s="94"/>
      <c r="F6828" s="94"/>
      <c r="G6828" s="94"/>
      <c r="H6828" s="79"/>
    </row>
    <row r="6829" spans="1:8" ht="31.5" outlineLevel="1">
      <c r="A6829" s="98" t="s">
        <v>402</v>
      </c>
      <c r="B6829" s="99" t="s">
        <v>736</v>
      </c>
      <c r="C6829" s="97" t="s">
        <v>482</v>
      </c>
      <c r="D6829" s="97" t="s">
        <v>176</v>
      </c>
      <c r="E6829" s="94"/>
      <c r="F6829" s="94"/>
      <c r="G6829" s="94">
        <v>100</v>
      </c>
      <c r="H6829" s="79"/>
    </row>
    <row r="6830" spans="1:8" ht="63" outlineLevel="1">
      <c r="A6830" s="98" t="s">
        <v>403</v>
      </c>
      <c r="B6830" s="99" t="s">
        <v>641</v>
      </c>
      <c r="C6830" s="97" t="s">
        <v>482</v>
      </c>
      <c r="D6830" s="97" t="s">
        <v>176</v>
      </c>
      <c r="E6830" s="94"/>
      <c r="F6830" s="94"/>
      <c r="G6830" s="94">
        <v>100</v>
      </c>
      <c r="H6830" s="79"/>
    </row>
    <row r="6831" spans="1:8" ht="31.5" outlineLevel="1">
      <c r="A6831" s="98" t="s">
        <v>404</v>
      </c>
      <c r="B6831" s="99" t="s">
        <v>642</v>
      </c>
      <c r="C6831" s="97" t="s">
        <v>482</v>
      </c>
      <c r="D6831" s="97" t="s">
        <v>176</v>
      </c>
      <c r="E6831" s="94"/>
      <c r="F6831" s="94"/>
      <c r="G6831" s="94">
        <v>100</v>
      </c>
      <c r="H6831" s="79"/>
    </row>
    <row r="6832" spans="1:8" ht="47.25" outlineLevel="1">
      <c r="A6832" s="100">
        <v>3</v>
      </c>
      <c r="B6832" s="101" t="s">
        <v>313</v>
      </c>
      <c r="C6832" s="97"/>
      <c r="D6832" s="97"/>
      <c r="E6832" s="94"/>
      <c r="F6832" s="94"/>
      <c r="G6832" s="94"/>
      <c r="H6832" s="79"/>
    </row>
    <row r="6833" spans="1:8" ht="31.5" outlineLevel="1">
      <c r="A6833" s="98" t="s">
        <v>441</v>
      </c>
      <c r="B6833" s="99" t="s">
        <v>314</v>
      </c>
      <c r="C6833" s="97" t="s">
        <v>176</v>
      </c>
      <c r="D6833" s="97" t="s">
        <v>177</v>
      </c>
      <c r="E6833" s="94"/>
      <c r="F6833" s="94"/>
      <c r="G6833" s="94">
        <v>100</v>
      </c>
      <c r="H6833" s="79"/>
    </row>
    <row r="6834" spans="1:8" outlineLevel="1">
      <c r="A6834" s="98" t="s">
        <v>359</v>
      </c>
      <c r="B6834" s="99" t="s">
        <v>315</v>
      </c>
      <c r="C6834" s="97" t="s">
        <v>1185</v>
      </c>
      <c r="D6834" s="97" t="s">
        <v>467</v>
      </c>
      <c r="E6834" s="94"/>
      <c r="F6834" s="94"/>
      <c r="G6834" s="94">
        <v>100</v>
      </c>
      <c r="H6834" s="79"/>
    </row>
    <row r="6835" spans="1:8" outlineLevel="1">
      <c r="A6835" s="98" t="s">
        <v>361</v>
      </c>
      <c r="B6835" s="99" t="s">
        <v>316</v>
      </c>
      <c r="C6835" s="97" t="s">
        <v>468</v>
      </c>
      <c r="D6835" s="97" t="s">
        <v>469</v>
      </c>
      <c r="E6835" s="94"/>
      <c r="F6835" s="94"/>
      <c r="G6835" s="94">
        <v>100</v>
      </c>
      <c r="H6835" s="79"/>
    </row>
    <row r="6836" spans="1:8" outlineLevel="1">
      <c r="A6836" s="98" t="s">
        <v>317</v>
      </c>
      <c r="B6836" s="99" t="s">
        <v>318</v>
      </c>
      <c r="C6836" s="97" t="s">
        <v>469</v>
      </c>
      <c r="D6836" s="97" t="s">
        <v>470</v>
      </c>
      <c r="E6836" s="94"/>
      <c r="F6836" s="94"/>
      <c r="G6836" s="94">
        <v>100</v>
      </c>
      <c r="H6836" s="79"/>
    </row>
    <row r="6837" spans="1:8" outlineLevel="1">
      <c r="A6837" s="98" t="s">
        <v>319</v>
      </c>
      <c r="B6837" s="99" t="s">
        <v>320</v>
      </c>
      <c r="C6837" s="97" t="s">
        <v>470</v>
      </c>
      <c r="D6837" s="97" t="s">
        <v>471</v>
      </c>
      <c r="E6837" s="94"/>
      <c r="F6837" s="94"/>
      <c r="G6837" s="94">
        <v>100</v>
      </c>
      <c r="H6837" s="79"/>
    </row>
    <row r="6838" spans="1:8" outlineLevel="1">
      <c r="A6838" s="100">
        <v>4</v>
      </c>
      <c r="B6838" s="101" t="s">
        <v>623</v>
      </c>
      <c r="C6838" s="97"/>
      <c r="D6838" s="97"/>
      <c r="E6838" s="94"/>
      <c r="F6838" s="94"/>
      <c r="G6838" s="94">
        <v>100</v>
      </c>
      <c r="H6838" s="79"/>
    </row>
    <row r="6839" spans="1:8" ht="31.5" outlineLevel="1">
      <c r="A6839" s="97" t="s">
        <v>406</v>
      </c>
      <c r="B6839" s="236" t="s">
        <v>321</v>
      </c>
      <c r="C6839" s="97" t="s">
        <v>471</v>
      </c>
      <c r="D6839" s="97" t="s">
        <v>471</v>
      </c>
      <c r="E6839" s="94"/>
      <c r="F6839" s="94"/>
      <c r="G6839" s="94">
        <v>100</v>
      </c>
      <c r="H6839" s="79"/>
    </row>
    <row r="6840" spans="1:8" ht="63" outlineLevel="1">
      <c r="A6840" s="97" t="s">
        <v>407</v>
      </c>
      <c r="B6840" s="236" t="s">
        <v>621</v>
      </c>
      <c r="C6840" s="97" t="s">
        <v>471</v>
      </c>
      <c r="D6840" s="97" t="s">
        <v>471</v>
      </c>
      <c r="E6840" s="94"/>
      <c r="F6840" s="94"/>
      <c r="G6840" s="94">
        <v>100</v>
      </c>
      <c r="H6840" s="79"/>
    </row>
    <row r="6841" spans="1:8" ht="31.5" outlineLevel="1">
      <c r="A6841" s="97" t="s">
        <v>408</v>
      </c>
      <c r="B6841" s="236" t="s">
        <v>764</v>
      </c>
      <c r="C6841" s="97" t="s">
        <v>471</v>
      </c>
      <c r="D6841" s="97" t="s">
        <v>472</v>
      </c>
      <c r="E6841" s="94"/>
      <c r="F6841" s="94"/>
      <c r="G6841" s="94">
        <v>100</v>
      </c>
      <c r="H6841" s="79"/>
    </row>
    <row r="6842" spans="1:8" ht="31.5" outlineLevel="1">
      <c r="A6842" s="97" t="s">
        <v>222</v>
      </c>
      <c r="B6842" s="236" t="s">
        <v>765</v>
      </c>
      <c r="C6842" s="97" t="s">
        <v>327</v>
      </c>
      <c r="D6842" s="97" t="s">
        <v>472</v>
      </c>
      <c r="E6842" s="94"/>
      <c r="F6842" s="94"/>
      <c r="G6842" s="94">
        <v>100</v>
      </c>
      <c r="H6842" s="79"/>
    </row>
    <row r="6843" spans="1:8" outlineLevel="1">
      <c r="A6843" s="263"/>
      <c r="B6843" s="264"/>
      <c r="C6843" s="263"/>
      <c r="D6843" s="263"/>
      <c r="E6843" s="83"/>
      <c r="F6843" s="83"/>
      <c r="G6843" s="154" t="s">
        <v>1141</v>
      </c>
      <c r="H6843" s="154" t="s">
        <v>378</v>
      </c>
    </row>
    <row r="6844" spans="1:8" outlineLevel="1">
      <c r="H6844" s="154" t="s">
        <v>709</v>
      </c>
    </row>
    <row r="6845" spans="1:8" outlineLevel="1">
      <c r="H6845" s="154" t="s">
        <v>266</v>
      </c>
    </row>
    <row r="6846" spans="1:8" outlineLevel="1">
      <c r="H6846" s="154"/>
    </row>
    <row r="6847" spans="1:8" outlineLevel="1">
      <c r="A6847" s="742" t="s">
        <v>628</v>
      </c>
      <c r="B6847" s="742"/>
      <c r="C6847" s="742"/>
      <c r="D6847" s="742"/>
      <c r="E6847" s="742"/>
      <c r="F6847" s="742"/>
      <c r="G6847" s="742"/>
      <c r="H6847" s="742"/>
    </row>
    <row r="6848" spans="1:8" outlineLevel="1">
      <c r="A6848" s="742" t="s">
        <v>455</v>
      </c>
      <c r="B6848" s="742"/>
      <c r="C6848" s="742"/>
      <c r="D6848" s="742"/>
      <c r="E6848" s="742"/>
      <c r="F6848" s="742"/>
      <c r="G6848" s="742"/>
      <c r="H6848" s="742"/>
    </row>
    <row r="6849" spans="1:8" outlineLevel="1">
      <c r="H6849" s="154" t="s">
        <v>322</v>
      </c>
    </row>
    <row r="6850" spans="1:8" outlineLevel="1">
      <c r="H6850" s="154" t="s">
        <v>323</v>
      </c>
    </row>
    <row r="6851" spans="1:8" outlineLevel="1">
      <c r="H6851" s="154" t="s">
        <v>324</v>
      </c>
    </row>
    <row r="6852" spans="1:8" outlineLevel="1">
      <c r="H6852" s="230" t="s">
        <v>325</v>
      </c>
    </row>
    <row r="6853" spans="1:8" outlineLevel="1">
      <c r="H6853" s="154" t="s">
        <v>2331</v>
      </c>
    </row>
    <row r="6854" spans="1:8" outlineLevel="1">
      <c r="H6854" s="154" t="s">
        <v>261</v>
      </c>
    </row>
    <row r="6855" spans="1:8" outlineLevel="1">
      <c r="A6855" s="86"/>
    </row>
    <row r="6856" spans="1:8" ht="25.5" customHeight="1" outlineLevel="1">
      <c r="A6856" s="743" t="s">
        <v>1710</v>
      </c>
      <c r="B6856" s="744"/>
      <c r="C6856" s="744"/>
      <c r="D6856" s="744"/>
      <c r="E6856" s="744"/>
      <c r="F6856" s="744"/>
      <c r="G6856" s="744"/>
      <c r="H6856" s="744"/>
    </row>
    <row r="6857" spans="1:8" outlineLevel="1">
      <c r="A6857" s="746" t="s">
        <v>2332</v>
      </c>
      <c r="B6857" s="746"/>
      <c r="C6857" s="746"/>
      <c r="D6857" s="746"/>
      <c r="E6857" s="746"/>
      <c r="F6857" s="746"/>
      <c r="G6857" s="746"/>
      <c r="H6857" s="746"/>
    </row>
    <row r="6858" spans="1:8" ht="16.5" outlineLevel="1" thickBot="1">
      <c r="A6858" s="87"/>
      <c r="B6858" s="666"/>
      <c r="C6858" s="231"/>
      <c r="D6858" s="231"/>
      <c r="E6858" s="231"/>
      <c r="F6858" s="231"/>
      <c r="G6858" s="231"/>
      <c r="H6858" s="231"/>
    </row>
    <row r="6859" spans="1:8" outlineLevel="1">
      <c r="A6859" s="750" t="s">
        <v>397</v>
      </c>
      <c r="B6859" s="753" t="s">
        <v>649</v>
      </c>
      <c r="C6859" s="756" t="s">
        <v>719</v>
      </c>
      <c r="D6859" s="756"/>
      <c r="E6859" s="756"/>
      <c r="F6859" s="756"/>
      <c r="G6859" s="757" t="s">
        <v>629</v>
      </c>
      <c r="H6859" s="759" t="s">
        <v>630</v>
      </c>
    </row>
    <row r="6860" spans="1:8" outlineLevel="1">
      <c r="A6860" s="751"/>
      <c r="B6860" s="754"/>
      <c r="C6860" s="704"/>
      <c r="D6860" s="704"/>
      <c r="E6860" s="704"/>
      <c r="F6860" s="704"/>
      <c r="G6860" s="703"/>
      <c r="H6860" s="760"/>
    </row>
    <row r="6861" spans="1:8" ht="32.25" outlineLevel="1" thickBot="1">
      <c r="A6861" s="752"/>
      <c r="B6861" s="755"/>
      <c r="C6861" s="88" t="s">
        <v>631</v>
      </c>
      <c r="D6861" s="88" t="s">
        <v>632</v>
      </c>
      <c r="E6861" s="88" t="s">
        <v>631</v>
      </c>
      <c r="F6861" s="88" t="s">
        <v>632</v>
      </c>
      <c r="G6861" s="758"/>
      <c r="H6861" s="761"/>
    </row>
    <row r="6862" spans="1:8" outlineLevel="1">
      <c r="A6862" s="89">
        <v>1</v>
      </c>
      <c r="B6862" s="604">
        <v>2</v>
      </c>
      <c r="C6862" s="90">
        <v>3</v>
      </c>
      <c r="D6862" s="90">
        <v>4</v>
      </c>
      <c r="E6862" s="90"/>
      <c r="F6862" s="90"/>
      <c r="G6862" s="91">
        <v>5</v>
      </c>
      <c r="H6862" s="604">
        <v>6</v>
      </c>
    </row>
    <row r="6863" spans="1:8" outlineLevel="1">
      <c r="A6863" s="89">
        <v>1</v>
      </c>
      <c r="B6863" s="92" t="s">
        <v>598</v>
      </c>
      <c r="C6863" s="93"/>
      <c r="D6863" s="93"/>
      <c r="E6863" s="94"/>
      <c r="F6863" s="94"/>
      <c r="G6863" s="95"/>
      <c r="H6863" s="663"/>
    </row>
    <row r="6864" spans="1:8" outlineLevel="1">
      <c r="A6864" s="96" t="s">
        <v>399</v>
      </c>
      <c r="B6864" s="237" t="s">
        <v>599</v>
      </c>
      <c r="C6864" s="97" t="s">
        <v>9</v>
      </c>
      <c r="D6864" s="97" t="s">
        <v>169</v>
      </c>
      <c r="E6864" s="94"/>
      <c r="F6864" s="94"/>
      <c r="G6864" s="94">
        <v>100</v>
      </c>
      <c r="H6864" s="79"/>
    </row>
    <row r="6865" spans="1:8" outlineLevel="1">
      <c r="A6865" s="97" t="s">
        <v>400</v>
      </c>
      <c r="B6865" s="236" t="s">
        <v>329</v>
      </c>
      <c r="C6865" s="97" t="s">
        <v>170</v>
      </c>
      <c r="D6865" s="97" t="s">
        <v>326</v>
      </c>
      <c r="E6865" s="94"/>
      <c r="F6865" s="94"/>
      <c r="G6865" s="94">
        <v>100</v>
      </c>
      <c r="H6865" s="79"/>
    </row>
    <row r="6866" spans="1:8" ht="31.5" outlineLevel="1">
      <c r="A6866" s="97" t="s">
        <v>411</v>
      </c>
      <c r="B6866" s="236" t="s">
        <v>730</v>
      </c>
      <c r="C6866" s="97" t="s">
        <v>170</v>
      </c>
      <c r="D6866" s="97" t="s">
        <v>326</v>
      </c>
      <c r="E6866" s="94"/>
      <c r="F6866" s="94"/>
      <c r="G6866" s="94">
        <v>100</v>
      </c>
      <c r="H6866" s="79"/>
    </row>
    <row r="6867" spans="1:8" ht="63" outlineLevel="1">
      <c r="A6867" s="98" t="s">
        <v>422</v>
      </c>
      <c r="B6867" s="99" t="s">
        <v>731</v>
      </c>
      <c r="C6867" s="97" t="s">
        <v>172</v>
      </c>
      <c r="D6867" s="97" t="s">
        <v>175</v>
      </c>
      <c r="E6867" s="94"/>
      <c r="F6867" s="94"/>
      <c r="G6867" s="94">
        <v>100</v>
      </c>
      <c r="H6867" s="79"/>
    </row>
    <row r="6868" spans="1:8" ht="31.5" outlineLevel="1">
      <c r="A6868" s="98" t="s">
        <v>732</v>
      </c>
      <c r="B6868" s="99" t="s">
        <v>733</v>
      </c>
      <c r="C6868" s="97" t="s">
        <v>328</v>
      </c>
      <c r="D6868" s="97" t="s">
        <v>175</v>
      </c>
      <c r="E6868" s="94"/>
      <c r="F6868" s="94"/>
      <c r="G6868" s="94">
        <v>100</v>
      </c>
      <c r="H6868" s="79"/>
    </row>
    <row r="6869" spans="1:8" outlineLevel="1">
      <c r="A6869" s="98" t="s">
        <v>734</v>
      </c>
      <c r="B6869" s="99" t="s">
        <v>735</v>
      </c>
      <c r="C6869" s="97" t="s">
        <v>175</v>
      </c>
      <c r="D6869" s="97" t="s">
        <v>482</v>
      </c>
      <c r="E6869" s="94"/>
      <c r="F6869" s="94"/>
      <c r="G6869" s="94">
        <v>100</v>
      </c>
      <c r="H6869" s="79"/>
    </row>
    <row r="6870" spans="1:8" outlineLevel="1">
      <c r="A6870" s="100">
        <v>2</v>
      </c>
      <c r="B6870" s="101" t="s">
        <v>440</v>
      </c>
      <c r="C6870" s="97"/>
      <c r="D6870" s="97"/>
      <c r="E6870" s="94"/>
      <c r="F6870" s="94"/>
      <c r="G6870" s="94"/>
      <c r="H6870" s="79"/>
    </row>
    <row r="6871" spans="1:8" ht="31.5" outlineLevel="1">
      <c r="A6871" s="98" t="s">
        <v>402</v>
      </c>
      <c r="B6871" s="99" t="s">
        <v>736</v>
      </c>
      <c r="C6871" s="97" t="s">
        <v>482</v>
      </c>
      <c r="D6871" s="97" t="s">
        <v>176</v>
      </c>
      <c r="E6871" s="94"/>
      <c r="F6871" s="94"/>
      <c r="G6871" s="94">
        <v>100</v>
      </c>
      <c r="H6871" s="79"/>
    </row>
    <row r="6872" spans="1:8" ht="63" outlineLevel="1">
      <c r="A6872" s="98" t="s">
        <v>403</v>
      </c>
      <c r="B6872" s="99" t="s">
        <v>641</v>
      </c>
      <c r="C6872" s="97" t="s">
        <v>482</v>
      </c>
      <c r="D6872" s="97" t="s">
        <v>176</v>
      </c>
      <c r="E6872" s="94"/>
      <c r="F6872" s="94"/>
      <c r="G6872" s="94">
        <v>100</v>
      </c>
      <c r="H6872" s="79"/>
    </row>
    <row r="6873" spans="1:8" ht="31.5" outlineLevel="1">
      <c r="A6873" s="98" t="s">
        <v>404</v>
      </c>
      <c r="B6873" s="99" t="s">
        <v>642</v>
      </c>
      <c r="C6873" s="97" t="s">
        <v>482</v>
      </c>
      <c r="D6873" s="97" t="s">
        <v>176</v>
      </c>
      <c r="E6873" s="94"/>
      <c r="F6873" s="94"/>
      <c r="G6873" s="94">
        <v>100</v>
      </c>
      <c r="H6873" s="79"/>
    </row>
    <row r="6874" spans="1:8" ht="47.25" outlineLevel="1">
      <c r="A6874" s="100">
        <v>3</v>
      </c>
      <c r="B6874" s="101" t="s">
        <v>313</v>
      </c>
      <c r="C6874" s="97"/>
      <c r="D6874" s="97"/>
      <c r="E6874" s="94"/>
      <c r="F6874" s="94"/>
      <c r="G6874" s="94"/>
      <c r="H6874" s="79"/>
    </row>
    <row r="6875" spans="1:8" ht="31.5" outlineLevel="1">
      <c r="A6875" s="98" t="s">
        <v>441</v>
      </c>
      <c r="B6875" s="99" t="s">
        <v>314</v>
      </c>
      <c r="C6875" s="97" t="s">
        <v>176</v>
      </c>
      <c r="D6875" s="97" t="s">
        <v>177</v>
      </c>
      <c r="E6875" s="94"/>
      <c r="F6875" s="94"/>
      <c r="G6875" s="94">
        <v>100</v>
      </c>
      <c r="H6875" s="79"/>
    </row>
    <row r="6876" spans="1:8" outlineLevel="1">
      <c r="A6876" s="98" t="s">
        <v>359</v>
      </c>
      <c r="B6876" s="99" t="s">
        <v>315</v>
      </c>
      <c r="C6876" s="97" t="s">
        <v>1185</v>
      </c>
      <c r="D6876" s="97" t="s">
        <v>467</v>
      </c>
      <c r="E6876" s="94"/>
      <c r="F6876" s="94"/>
      <c r="G6876" s="94">
        <v>100</v>
      </c>
      <c r="H6876" s="79"/>
    </row>
    <row r="6877" spans="1:8" outlineLevel="1">
      <c r="A6877" s="98" t="s">
        <v>361</v>
      </c>
      <c r="B6877" s="99" t="s">
        <v>316</v>
      </c>
      <c r="C6877" s="97" t="s">
        <v>468</v>
      </c>
      <c r="D6877" s="97" t="s">
        <v>469</v>
      </c>
      <c r="E6877" s="94"/>
      <c r="F6877" s="94"/>
      <c r="G6877" s="94">
        <v>100</v>
      </c>
      <c r="H6877" s="79"/>
    </row>
    <row r="6878" spans="1:8" outlineLevel="1">
      <c r="A6878" s="98" t="s">
        <v>317</v>
      </c>
      <c r="B6878" s="99" t="s">
        <v>318</v>
      </c>
      <c r="C6878" s="97" t="s">
        <v>469</v>
      </c>
      <c r="D6878" s="97" t="s">
        <v>470</v>
      </c>
      <c r="E6878" s="94"/>
      <c r="F6878" s="94"/>
      <c r="G6878" s="94">
        <v>100</v>
      </c>
      <c r="H6878" s="79"/>
    </row>
    <row r="6879" spans="1:8" outlineLevel="1">
      <c r="A6879" s="98" t="s">
        <v>319</v>
      </c>
      <c r="B6879" s="99" t="s">
        <v>320</v>
      </c>
      <c r="C6879" s="97" t="s">
        <v>470</v>
      </c>
      <c r="D6879" s="97" t="s">
        <v>471</v>
      </c>
      <c r="E6879" s="94"/>
      <c r="F6879" s="94"/>
      <c r="G6879" s="94">
        <v>100</v>
      </c>
      <c r="H6879" s="79"/>
    </row>
    <row r="6880" spans="1:8" outlineLevel="1">
      <c r="A6880" s="100">
        <v>4</v>
      </c>
      <c r="B6880" s="101" t="s">
        <v>623</v>
      </c>
      <c r="C6880" s="97"/>
      <c r="D6880" s="97"/>
      <c r="E6880" s="94"/>
      <c r="F6880" s="94"/>
      <c r="G6880" s="94">
        <v>100</v>
      </c>
      <c r="H6880" s="79"/>
    </row>
    <row r="6881" spans="1:8" ht="31.5" outlineLevel="1">
      <c r="A6881" s="97" t="s">
        <v>406</v>
      </c>
      <c r="B6881" s="236" t="s">
        <v>321</v>
      </c>
      <c r="C6881" s="97" t="s">
        <v>471</v>
      </c>
      <c r="D6881" s="97" t="s">
        <v>471</v>
      </c>
      <c r="E6881" s="94"/>
      <c r="F6881" s="94"/>
      <c r="G6881" s="94">
        <v>100</v>
      </c>
      <c r="H6881" s="79"/>
    </row>
    <row r="6882" spans="1:8" ht="63" outlineLevel="1">
      <c r="A6882" s="97" t="s">
        <v>407</v>
      </c>
      <c r="B6882" s="236" t="s">
        <v>621</v>
      </c>
      <c r="C6882" s="97" t="s">
        <v>471</v>
      </c>
      <c r="D6882" s="97" t="s">
        <v>471</v>
      </c>
      <c r="E6882" s="94"/>
      <c r="F6882" s="94"/>
      <c r="G6882" s="94">
        <v>100</v>
      </c>
      <c r="H6882" s="79"/>
    </row>
    <row r="6883" spans="1:8" ht="31.5" outlineLevel="1">
      <c r="A6883" s="97" t="s">
        <v>408</v>
      </c>
      <c r="B6883" s="236" t="s">
        <v>764</v>
      </c>
      <c r="C6883" s="97" t="s">
        <v>471</v>
      </c>
      <c r="D6883" s="97" t="s">
        <v>472</v>
      </c>
      <c r="E6883" s="94"/>
      <c r="F6883" s="94"/>
      <c r="G6883" s="94">
        <v>100</v>
      </c>
      <c r="H6883" s="79"/>
    </row>
    <row r="6884" spans="1:8" ht="31.5" outlineLevel="1">
      <c r="A6884" s="97" t="s">
        <v>222</v>
      </c>
      <c r="B6884" s="236" t="s">
        <v>765</v>
      </c>
      <c r="C6884" s="97" t="s">
        <v>327</v>
      </c>
      <c r="D6884" s="97" t="s">
        <v>472</v>
      </c>
      <c r="E6884" s="94"/>
      <c r="F6884" s="94"/>
      <c r="G6884" s="94">
        <v>100</v>
      </c>
      <c r="H6884" s="79"/>
    </row>
    <row r="6885" spans="1:8" outlineLevel="1">
      <c r="G6885" s="154" t="s">
        <v>1426</v>
      </c>
      <c r="H6885" s="154" t="s">
        <v>378</v>
      </c>
    </row>
    <row r="6886" spans="1:8" outlineLevel="1">
      <c r="H6886" s="154" t="s">
        <v>709</v>
      </c>
    </row>
    <row r="6887" spans="1:8" outlineLevel="1">
      <c r="H6887" s="154" t="s">
        <v>266</v>
      </c>
    </row>
    <row r="6888" spans="1:8" outlineLevel="1">
      <c r="H6888" s="154"/>
    </row>
    <row r="6889" spans="1:8" outlineLevel="1">
      <c r="A6889" s="742" t="s">
        <v>628</v>
      </c>
      <c r="B6889" s="742"/>
      <c r="C6889" s="742"/>
      <c r="D6889" s="742"/>
      <c r="E6889" s="742"/>
      <c r="F6889" s="742"/>
      <c r="G6889" s="742"/>
      <c r="H6889" s="742"/>
    </row>
    <row r="6890" spans="1:8" outlineLevel="1">
      <c r="A6890" s="742" t="s">
        <v>455</v>
      </c>
      <c r="B6890" s="742"/>
      <c r="C6890" s="742"/>
      <c r="D6890" s="742"/>
      <c r="E6890" s="742"/>
      <c r="F6890" s="742"/>
      <c r="G6890" s="742"/>
      <c r="H6890" s="742"/>
    </row>
    <row r="6891" spans="1:8" outlineLevel="1">
      <c r="H6891" s="154" t="s">
        <v>322</v>
      </c>
    </row>
    <row r="6892" spans="1:8" outlineLevel="1">
      <c r="H6892" s="154" t="s">
        <v>323</v>
      </c>
    </row>
    <row r="6893" spans="1:8" outlineLevel="1">
      <c r="H6893" s="154" t="s">
        <v>324</v>
      </c>
    </row>
    <row r="6894" spans="1:8" outlineLevel="1">
      <c r="H6894" s="230" t="s">
        <v>325</v>
      </c>
    </row>
    <row r="6895" spans="1:8" outlineLevel="1">
      <c r="H6895" s="154" t="s">
        <v>2331</v>
      </c>
    </row>
    <row r="6896" spans="1:8" outlineLevel="1">
      <c r="H6896" s="154" t="s">
        <v>261</v>
      </c>
    </row>
    <row r="6897" spans="1:8" outlineLevel="1">
      <c r="A6897" s="86"/>
    </row>
    <row r="6898" spans="1:8" ht="25.5" customHeight="1" outlineLevel="1">
      <c r="A6898" s="743" t="s">
        <v>1711</v>
      </c>
      <c r="B6898" s="744"/>
      <c r="C6898" s="744"/>
      <c r="D6898" s="744"/>
      <c r="E6898" s="744"/>
      <c r="F6898" s="744"/>
      <c r="G6898" s="744"/>
      <c r="H6898" s="744"/>
    </row>
    <row r="6899" spans="1:8" outlineLevel="1">
      <c r="A6899" s="745"/>
      <c r="B6899" s="745"/>
      <c r="C6899" s="745"/>
      <c r="D6899" s="745"/>
      <c r="E6899" s="745"/>
      <c r="F6899" s="745"/>
      <c r="G6899" s="745"/>
      <c r="H6899" s="745"/>
    </row>
    <row r="6900" spans="1:8" outlineLevel="1">
      <c r="A6900" s="746" t="s">
        <v>2332</v>
      </c>
      <c r="B6900" s="746"/>
      <c r="C6900" s="746"/>
      <c r="D6900" s="746"/>
      <c r="E6900" s="746"/>
      <c r="F6900" s="746"/>
      <c r="G6900" s="746"/>
      <c r="H6900" s="746"/>
    </row>
    <row r="6901" spans="1:8" ht="16.5" outlineLevel="1" thickBot="1">
      <c r="A6901" s="87"/>
      <c r="B6901" s="666"/>
      <c r="C6901" s="231"/>
      <c r="D6901" s="231"/>
      <c r="E6901" s="231"/>
      <c r="F6901" s="231"/>
      <c r="G6901" s="231"/>
      <c r="H6901" s="231"/>
    </row>
    <row r="6902" spans="1:8" outlineLevel="1">
      <c r="A6902" s="750" t="s">
        <v>397</v>
      </c>
      <c r="B6902" s="753" t="s">
        <v>649</v>
      </c>
      <c r="C6902" s="756" t="s">
        <v>719</v>
      </c>
      <c r="D6902" s="756"/>
      <c r="E6902" s="756"/>
      <c r="F6902" s="756"/>
      <c r="G6902" s="757" t="s">
        <v>629</v>
      </c>
      <c r="H6902" s="759" t="s">
        <v>630</v>
      </c>
    </row>
    <row r="6903" spans="1:8" outlineLevel="1">
      <c r="A6903" s="751"/>
      <c r="B6903" s="754"/>
      <c r="C6903" s="704"/>
      <c r="D6903" s="704"/>
      <c r="E6903" s="704"/>
      <c r="F6903" s="704"/>
      <c r="G6903" s="703"/>
      <c r="H6903" s="760"/>
    </row>
    <row r="6904" spans="1:8" ht="32.25" outlineLevel="1" thickBot="1">
      <c r="A6904" s="752"/>
      <c r="B6904" s="755"/>
      <c r="C6904" s="88" t="s">
        <v>631</v>
      </c>
      <c r="D6904" s="88" t="s">
        <v>632</v>
      </c>
      <c r="E6904" s="88" t="s">
        <v>631</v>
      </c>
      <c r="F6904" s="88" t="s">
        <v>632</v>
      </c>
      <c r="G6904" s="758"/>
      <c r="H6904" s="761"/>
    </row>
    <row r="6905" spans="1:8" outlineLevel="1">
      <c r="A6905" s="89">
        <v>1</v>
      </c>
      <c r="B6905" s="604">
        <v>2</v>
      </c>
      <c r="C6905" s="90">
        <v>3</v>
      </c>
      <c r="D6905" s="90">
        <v>4</v>
      </c>
      <c r="E6905" s="90"/>
      <c r="F6905" s="90"/>
      <c r="G6905" s="91">
        <v>5</v>
      </c>
      <c r="H6905" s="604">
        <v>6</v>
      </c>
    </row>
    <row r="6906" spans="1:8" outlineLevel="1">
      <c r="A6906" s="89">
        <v>1</v>
      </c>
      <c r="B6906" s="92" t="s">
        <v>598</v>
      </c>
      <c r="C6906" s="93"/>
      <c r="D6906" s="93"/>
      <c r="E6906" s="94"/>
      <c r="F6906" s="94"/>
      <c r="G6906" s="95"/>
      <c r="H6906" s="663"/>
    </row>
    <row r="6907" spans="1:8" outlineLevel="1">
      <c r="A6907" s="96" t="s">
        <v>399</v>
      </c>
      <c r="B6907" s="237" t="s">
        <v>599</v>
      </c>
      <c r="C6907" s="97" t="s">
        <v>388</v>
      </c>
      <c r="D6907" s="97" t="s">
        <v>0</v>
      </c>
      <c r="E6907" s="94"/>
      <c r="F6907" s="94"/>
      <c r="G6907" s="94">
        <v>100</v>
      </c>
      <c r="H6907" s="79"/>
    </row>
    <row r="6908" spans="1:8" outlineLevel="1">
      <c r="A6908" s="97" t="s">
        <v>400</v>
      </c>
      <c r="B6908" s="236" t="s">
        <v>329</v>
      </c>
      <c r="C6908" s="97" t="s">
        <v>1</v>
      </c>
      <c r="D6908" s="97" t="s">
        <v>2</v>
      </c>
      <c r="E6908" s="94"/>
      <c r="F6908" s="94"/>
      <c r="G6908" s="94">
        <v>100</v>
      </c>
      <c r="H6908" s="79"/>
    </row>
    <row r="6909" spans="1:8" ht="31.5" outlineLevel="1">
      <c r="A6909" s="97" t="s">
        <v>411</v>
      </c>
      <c r="B6909" s="236" t="s">
        <v>730</v>
      </c>
      <c r="C6909" s="97" t="s">
        <v>3</v>
      </c>
      <c r="D6909" s="97" t="s">
        <v>4</v>
      </c>
      <c r="E6909" s="94"/>
      <c r="F6909" s="94"/>
      <c r="G6909" s="94">
        <v>100</v>
      </c>
      <c r="H6909" s="79"/>
    </row>
    <row r="6910" spans="1:8" ht="63" outlineLevel="1">
      <c r="A6910" s="98" t="s">
        <v>422</v>
      </c>
      <c r="B6910" s="99" t="s">
        <v>731</v>
      </c>
      <c r="C6910" s="97" t="s">
        <v>5</v>
      </c>
      <c r="D6910" s="97" t="s">
        <v>6</v>
      </c>
      <c r="E6910" s="94"/>
      <c r="F6910" s="94"/>
      <c r="G6910" s="94">
        <v>100</v>
      </c>
      <c r="H6910" s="79"/>
    </row>
    <row r="6911" spans="1:8" ht="31.5" outlineLevel="1">
      <c r="A6911" s="98" t="s">
        <v>732</v>
      </c>
      <c r="B6911" s="99" t="s">
        <v>733</v>
      </c>
      <c r="C6911" s="97" t="s">
        <v>7</v>
      </c>
      <c r="D6911" s="97" t="s">
        <v>6</v>
      </c>
      <c r="E6911" s="94"/>
      <c r="F6911" s="94"/>
      <c r="G6911" s="94">
        <v>100</v>
      </c>
      <c r="H6911" s="79"/>
    </row>
    <row r="6912" spans="1:8" outlineLevel="1">
      <c r="A6912" s="98" t="s">
        <v>734</v>
      </c>
      <c r="B6912" s="99" t="s">
        <v>735</v>
      </c>
      <c r="C6912" s="97" t="s">
        <v>3</v>
      </c>
      <c r="D6912" s="97" t="s">
        <v>7</v>
      </c>
      <c r="E6912" s="94"/>
      <c r="F6912" s="94"/>
      <c r="G6912" s="94">
        <v>100</v>
      </c>
      <c r="H6912" s="79"/>
    </row>
    <row r="6913" spans="1:8" outlineLevel="1">
      <c r="A6913" s="100">
        <v>2</v>
      </c>
      <c r="B6913" s="101" t="s">
        <v>440</v>
      </c>
      <c r="C6913" s="97"/>
      <c r="D6913" s="97"/>
      <c r="E6913" s="94"/>
      <c r="F6913" s="94"/>
      <c r="G6913" s="94"/>
      <c r="H6913" s="79"/>
    </row>
    <row r="6914" spans="1:8" ht="31.5" outlineLevel="1">
      <c r="A6914" s="98" t="s">
        <v>402</v>
      </c>
      <c r="B6914" s="99" t="s">
        <v>736</v>
      </c>
      <c r="C6914" s="97" t="s">
        <v>388</v>
      </c>
      <c r="D6914" s="97" t="s">
        <v>6</v>
      </c>
      <c r="E6914" s="94"/>
      <c r="F6914" s="94"/>
      <c r="G6914" s="94">
        <v>100</v>
      </c>
      <c r="H6914" s="79"/>
    </row>
    <row r="6915" spans="1:8" ht="63" outlineLevel="1">
      <c r="A6915" s="98" t="s">
        <v>403</v>
      </c>
      <c r="B6915" s="99" t="s">
        <v>641</v>
      </c>
      <c r="C6915" s="97" t="s">
        <v>7</v>
      </c>
      <c r="D6915" s="97" t="s">
        <v>8</v>
      </c>
      <c r="E6915" s="94"/>
      <c r="F6915" s="94"/>
      <c r="G6915" s="94">
        <v>100</v>
      </c>
      <c r="H6915" s="79"/>
    </row>
    <row r="6916" spans="1:8" ht="31.5" outlineLevel="1">
      <c r="A6916" s="98" t="s">
        <v>404</v>
      </c>
      <c r="B6916" s="99" t="s">
        <v>642</v>
      </c>
      <c r="C6916" s="97" t="s">
        <v>8</v>
      </c>
      <c r="D6916" s="97" t="s">
        <v>9</v>
      </c>
      <c r="E6916" s="94"/>
      <c r="F6916" s="94"/>
      <c r="G6916" s="94">
        <v>100</v>
      </c>
      <c r="H6916" s="79"/>
    </row>
    <row r="6917" spans="1:8" ht="47.25" outlineLevel="1">
      <c r="A6917" s="100">
        <v>3</v>
      </c>
      <c r="B6917" s="101" t="s">
        <v>313</v>
      </c>
      <c r="C6917" s="97"/>
      <c r="D6917" s="97"/>
      <c r="E6917" s="94"/>
      <c r="F6917" s="94"/>
      <c r="G6917" s="94"/>
      <c r="H6917" s="79"/>
    </row>
    <row r="6918" spans="1:8" ht="31.5" outlineLevel="1">
      <c r="A6918" s="98" t="s">
        <v>441</v>
      </c>
      <c r="B6918" s="99" t="s">
        <v>314</v>
      </c>
      <c r="C6918" s="97" t="s">
        <v>9</v>
      </c>
      <c r="D6918" s="97" t="s">
        <v>8</v>
      </c>
      <c r="E6918" s="94"/>
      <c r="F6918" s="94"/>
      <c r="G6918" s="94">
        <v>100</v>
      </c>
      <c r="H6918" s="79"/>
    </row>
    <row r="6919" spans="1:8" outlineLevel="1">
      <c r="A6919" s="98" t="s">
        <v>359</v>
      </c>
      <c r="B6919" s="99" t="s">
        <v>315</v>
      </c>
      <c r="C6919" s="97" t="s">
        <v>9</v>
      </c>
      <c r="D6919" s="97" t="s">
        <v>10</v>
      </c>
      <c r="E6919" s="94"/>
      <c r="F6919" s="94"/>
      <c r="G6919" s="94">
        <v>100</v>
      </c>
      <c r="H6919" s="79"/>
    </row>
    <row r="6920" spans="1:8" outlineLevel="1">
      <c r="A6920" s="98" t="s">
        <v>361</v>
      </c>
      <c r="B6920" s="99" t="s">
        <v>316</v>
      </c>
      <c r="C6920" s="97" t="s">
        <v>10</v>
      </c>
      <c r="D6920" s="97" t="s">
        <v>11</v>
      </c>
      <c r="E6920" s="94"/>
      <c r="F6920" s="94"/>
      <c r="G6920" s="94">
        <v>100</v>
      </c>
      <c r="H6920" s="79"/>
    </row>
    <row r="6921" spans="1:8" outlineLevel="1">
      <c r="A6921" s="98" t="s">
        <v>317</v>
      </c>
      <c r="B6921" s="99" t="s">
        <v>318</v>
      </c>
      <c r="C6921" s="97" t="s">
        <v>11</v>
      </c>
      <c r="D6921" s="97" t="s">
        <v>12</v>
      </c>
      <c r="E6921" s="94"/>
      <c r="F6921" s="94"/>
      <c r="G6921" s="94">
        <v>100</v>
      </c>
      <c r="H6921" s="79"/>
    </row>
    <row r="6922" spans="1:8" outlineLevel="1">
      <c r="A6922" s="98" t="s">
        <v>319</v>
      </c>
      <c r="B6922" s="99" t="s">
        <v>320</v>
      </c>
      <c r="C6922" s="97" t="s">
        <v>12</v>
      </c>
      <c r="D6922" s="97" t="s">
        <v>13</v>
      </c>
      <c r="E6922" s="94"/>
      <c r="F6922" s="94"/>
      <c r="G6922" s="94">
        <v>100</v>
      </c>
      <c r="H6922" s="79"/>
    </row>
    <row r="6923" spans="1:8" outlineLevel="1">
      <c r="A6923" s="100">
        <v>4</v>
      </c>
      <c r="B6923" s="101" t="s">
        <v>623</v>
      </c>
      <c r="C6923" s="97"/>
      <c r="D6923" s="97"/>
      <c r="E6923" s="94"/>
      <c r="F6923" s="94"/>
      <c r="G6923" s="94"/>
      <c r="H6923" s="79"/>
    </row>
    <row r="6924" spans="1:8" ht="31.5" outlineLevel="1">
      <c r="A6924" s="97" t="s">
        <v>406</v>
      </c>
      <c r="B6924" s="236" t="s">
        <v>321</v>
      </c>
      <c r="C6924" s="97" t="s">
        <v>13</v>
      </c>
      <c r="D6924" s="97" t="s">
        <v>13</v>
      </c>
      <c r="E6924" s="94"/>
      <c r="F6924" s="94"/>
      <c r="G6924" s="94">
        <v>100</v>
      </c>
      <c r="H6924" s="79"/>
    </row>
    <row r="6925" spans="1:8" ht="63" outlineLevel="1">
      <c r="A6925" s="97" t="s">
        <v>407</v>
      </c>
      <c r="B6925" s="236" t="s">
        <v>621</v>
      </c>
      <c r="C6925" s="97" t="s">
        <v>13</v>
      </c>
      <c r="D6925" s="97" t="s">
        <v>14</v>
      </c>
      <c r="E6925" s="94"/>
      <c r="F6925" s="94"/>
      <c r="G6925" s="94">
        <v>100</v>
      </c>
      <c r="H6925" s="79"/>
    </row>
    <row r="6926" spans="1:8" ht="31.5" outlineLevel="1">
      <c r="A6926" s="97" t="s">
        <v>408</v>
      </c>
      <c r="B6926" s="236" t="s">
        <v>764</v>
      </c>
      <c r="C6926" s="97" t="s">
        <v>13</v>
      </c>
      <c r="D6926" s="97" t="s">
        <v>14</v>
      </c>
      <c r="E6926" s="94"/>
      <c r="F6926" s="94"/>
      <c r="G6926" s="94">
        <v>100</v>
      </c>
      <c r="H6926" s="79"/>
    </row>
    <row r="6927" spans="1:8" ht="31.5" outlineLevel="1">
      <c r="A6927" s="97" t="s">
        <v>222</v>
      </c>
      <c r="B6927" s="236" t="s">
        <v>765</v>
      </c>
      <c r="C6927" s="97" t="s">
        <v>14</v>
      </c>
      <c r="D6927" s="97" t="s">
        <v>15</v>
      </c>
      <c r="E6927" s="94"/>
      <c r="F6927" s="94"/>
      <c r="G6927" s="94">
        <v>100</v>
      </c>
      <c r="H6927" s="79"/>
    </row>
    <row r="6928" spans="1:8" outlineLevel="1">
      <c r="G6928" s="154" t="s">
        <v>1427</v>
      </c>
      <c r="H6928" s="154" t="s">
        <v>378</v>
      </c>
    </row>
    <row r="6929" spans="1:8" outlineLevel="1">
      <c r="H6929" s="154" t="s">
        <v>709</v>
      </c>
    </row>
    <row r="6930" spans="1:8" outlineLevel="1">
      <c r="H6930" s="154" t="s">
        <v>266</v>
      </c>
    </row>
    <row r="6931" spans="1:8" outlineLevel="1">
      <c r="H6931" s="154"/>
    </row>
    <row r="6932" spans="1:8" outlineLevel="1">
      <c r="A6932" s="742" t="s">
        <v>628</v>
      </c>
      <c r="B6932" s="742"/>
      <c r="C6932" s="742"/>
      <c r="D6932" s="742"/>
      <c r="E6932" s="742"/>
      <c r="F6932" s="742"/>
      <c r="G6932" s="742"/>
      <c r="H6932" s="742"/>
    </row>
    <row r="6933" spans="1:8" outlineLevel="1">
      <c r="A6933" s="742" t="s">
        <v>455</v>
      </c>
      <c r="B6933" s="742"/>
      <c r="C6933" s="742"/>
      <c r="D6933" s="742"/>
      <c r="E6933" s="742"/>
      <c r="F6933" s="742"/>
      <c r="G6933" s="742"/>
      <c r="H6933" s="742"/>
    </row>
    <row r="6934" spans="1:8" outlineLevel="1">
      <c r="H6934" s="154" t="s">
        <v>322</v>
      </c>
    </row>
    <row r="6935" spans="1:8" outlineLevel="1">
      <c r="H6935" s="154" t="s">
        <v>323</v>
      </c>
    </row>
    <row r="6936" spans="1:8" outlineLevel="1">
      <c r="H6936" s="154" t="s">
        <v>324</v>
      </c>
    </row>
    <row r="6937" spans="1:8" outlineLevel="1">
      <c r="H6937" s="230" t="s">
        <v>325</v>
      </c>
    </row>
    <row r="6938" spans="1:8" outlineLevel="1">
      <c r="H6938" s="154" t="s">
        <v>2331</v>
      </c>
    </row>
    <row r="6939" spans="1:8" outlineLevel="1">
      <c r="H6939" s="154" t="s">
        <v>261</v>
      </c>
    </row>
    <row r="6940" spans="1:8" outlineLevel="1">
      <c r="A6940" s="86"/>
    </row>
    <row r="6941" spans="1:8" outlineLevel="1">
      <c r="A6941" s="748" t="s">
        <v>1712</v>
      </c>
      <c r="B6941" s="749"/>
      <c r="C6941" s="749"/>
      <c r="D6941" s="749"/>
      <c r="E6941" s="749"/>
      <c r="F6941" s="749"/>
      <c r="G6941" s="749"/>
      <c r="H6941" s="749"/>
    </row>
    <row r="6942" spans="1:8" outlineLevel="1">
      <c r="A6942" s="745"/>
      <c r="B6942" s="745"/>
      <c r="C6942" s="745"/>
      <c r="D6942" s="745"/>
      <c r="E6942" s="745"/>
      <c r="F6942" s="745"/>
      <c r="G6942" s="745"/>
      <c r="H6942" s="745"/>
    </row>
    <row r="6943" spans="1:8" outlineLevel="1">
      <c r="A6943" s="746" t="s">
        <v>2332</v>
      </c>
      <c r="B6943" s="746"/>
      <c r="C6943" s="746"/>
      <c r="D6943" s="746"/>
      <c r="E6943" s="746"/>
      <c r="F6943" s="746"/>
      <c r="G6943" s="746"/>
      <c r="H6943" s="746"/>
    </row>
    <row r="6944" spans="1:8" ht="16.5" outlineLevel="1" thickBot="1">
      <c r="A6944" s="87"/>
      <c r="B6944" s="666"/>
      <c r="C6944" s="231"/>
      <c r="D6944" s="231"/>
      <c r="E6944" s="231"/>
      <c r="F6944" s="231"/>
      <c r="G6944" s="231"/>
      <c r="H6944" s="231"/>
    </row>
    <row r="6945" spans="1:8" outlineLevel="1">
      <c r="A6945" s="750" t="s">
        <v>397</v>
      </c>
      <c r="B6945" s="753" t="s">
        <v>649</v>
      </c>
      <c r="C6945" s="756" t="s">
        <v>719</v>
      </c>
      <c r="D6945" s="756"/>
      <c r="E6945" s="756"/>
      <c r="F6945" s="756"/>
      <c r="G6945" s="757" t="s">
        <v>629</v>
      </c>
      <c r="H6945" s="759" t="s">
        <v>630</v>
      </c>
    </row>
    <row r="6946" spans="1:8" outlineLevel="1">
      <c r="A6946" s="751"/>
      <c r="B6946" s="754"/>
      <c r="C6946" s="704"/>
      <c r="D6946" s="704"/>
      <c r="E6946" s="704"/>
      <c r="F6946" s="704"/>
      <c r="G6946" s="703"/>
      <c r="H6946" s="760"/>
    </row>
    <row r="6947" spans="1:8" ht="32.25" outlineLevel="1" thickBot="1">
      <c r="A6947" s="752"/>
      <c r="B6947" s="755"/>
      <c r="C6947" s="88" t="s">
        <v>631</v>
      </c>
      <c r="D6947" s="88" t="s">
        <v>632</v>
      </c>
      <c r="E6947" s="88" t="s">
        <v>631</v>
      </c>
      <c r="F6947" s="88" t="s">
        <v>632</v>
      </c>
      <c r="G6947" s="758"/>
      <c r="H6947" s="761"/>
    </row>
    <row r="6948" spans="1:8" outlineLevel="1">
      <c r="A6948" s="89">
        <v>1</v>
      </c>
      <c r="B6948" s="604">
        <v>2</v>
      </c>
      <c r="C6948" s="90">
        <v>3</v>
      </c>
      <c r="D6948" s="90">
        <v>4</v>
      </c>
      <c r="E6948" s="90"/>
      <c r="F6948" s="90"/>
      <c r="G6948" s="91">
        <v>5</v>
      </c>
      <c r="H6948" s="604">
        <v>6</v>
      </c>
    </row>
    <row r="6949" spans="1:8" outlineLevel="1">
      <c r="A6949" s="89">
        <v>1</v>
      </c>
      <c r="B6949" s="92" t="s">
        <v>598</v>
      </c>
      <c r="C6949" s="93"/>
      <c r="D6949" s="93"/>
      <c r="E6949" s="94"/>
      <c r="F6949" s="94"/>
      <c r="G6949" s="95"/>
      <c r="H6949" s="663"/>
    </row>
    <row r="6950" spans="1:8" outlineLevel="1">
      <c r="A6950" s="96" t="s">
        <v>399</v>
      </c>
      <c r="B6950" s="237" t="s">
        <v>599</v>
      </c>
      <c r="C6950" s="97" t="s">
        <v>388</v>
      </c>
      <c r="D6950" s="97" t="s">
        <v>0</v>
      </c>
      <c r="E6950" s="94"/>
      <c r="F6950" s="94"/>
      <c r="G6950" s="94">
        <v>100</v>
      </c>
      <c r="H6950" s="79"/>
    </row>
    <row r="6951" spans="1:8" outlineLevel="1">
      <c r="A6951" s="97" t="s">
        <v>400</v>
      </c>
      <c r="B6951" s="236" t="s">
        <v>329</v>
      </c>
      <c r="C6951" s="97" t="s">
        <v>1</v>
      </c>
      <c r="D6951" s="97" t="s">
        <v>2</v>
      </c>
      <c r="E6951" s="94"/>
      <c r="F6951" s="94"/>
      <c r="G6951" s="94">
        <v>100</v>
      </c>
      <c r="H6951" s="79"/>
    </row>
    <row r="6952" spans="1:8" ht="31.5" outlineLevel="1">
      <c r="A6952" s="97" t="s">
        <v>411</v>
      </c>
      <c r="B6952" s="236" t="s">
        <v>730</v>
      </c>
      <c r="C6952" s="97" t="s">
        <v>3</v>
      </c>
      <c r="D6952" s="97" t="s">
        <v>4</v>
      </c>
      <c r="E6952" s="94"/>
      <c r="F6952" s="94"/>
      <c r="G6952" s="94">
        <v>100</v>
      </c>
      <c r="H6952" s="79"/>
    </row>
    <row r="6953" spans="1:8" ht="63" outlineLevel="1">
      <c r="A6953" s="98" t="s">
        <v>422</v>
      </c>
      <c r="B6953" s="99" t="s">
        <v>731</v>
      </c>
      <c r="C6953" s="97" t="s">
        <v>5</v>
      </c>
      <c r="D6953" s="97" t="s">
        <v>6</v>
      </c>
      <c r="E6953" s="94"/>
      <c r="F6953" s="94"/>
      <c r="G6953" s="94">
        <v>100</v>
      </c>
      <c r="H6953" s="79"/>
    </row>
    <row r="6954" spans="1:8" ht="31.5" outlineLevel="1">
      <c r="A6954" s="98" t="s">
        <v>732</v>
      </c>
      <c r="B6954" s="99" t="s">
        <v>733</v>
      </c>
      <c r="C6954" s="97" t="s">
        <v>7</v>
      </c>
      <c r="D6954" s="97" t="s">
        <v>6</v>
      </c>
      <c r="E6954" s="94"/>
      <c r="F6954" s="94"/>
      <c r="G6954" s="94">
        <v>100</v>
      </c>
      <c r="H6954" s="79"/>
    </row>
    <row r="6955" spans="1:8" outlineLevel="1">
      <c r="A6955" s="98" t="s">
        <v>734</v>
      </c>
      <c r="B6955" s="99" t="s">
        <v>735</v>
      </c>
      <c r="C6955" s="97" t="s">
        <v>3</v>
      </c>
      <c r="D6955" s="97" t="s">
        <v>7</v>
      </c>
      <c r="E6955" s="94"/>
      <c r="F6955" s="94"/>
      <c r="G6955" s="94">
        <v>100</v>
      </c>
      <c r="H6955" s="79"/>
    </row>
    <row r="6956" spans="1:8" outlineLevel="1">
      <c r="A6956" s="100">
        <v>2</v>
      </c>
      <c r="B6956" s="101" t="s">
        <v>440</v>
      </c>
      <c r="C6956" s="97"/>
      <c r="D6956" s="97"/>
      <c r="E6956" s="94"/>
      <c r="F6956" s="94"/>
      <c r="G6956" s="94"/>
      <c r="H6956" s="79"/>
    </row>
    <row r="6957" spans="1:8" ht="31.5" outlineLevel="1">
      <c r="A6957" s="98" t="s">
        <v>402</v>
      </c>
      <c r="B6957" s="99" t="s">
        <v>736</v>
      </c>
      <c r="C6957" s="97" t="s">
        <v>388</v>
      </c>
      <c r="D6957" s="97" t="s">
        <v>6</v>
      </c>
      <c r="E6957" s="94"/>
      <c r="F6957" s="94"/>
      <c r="G6957" s="94">
        <v>100</v>
      </c>
      <c r="H6957" s="79"/>
    </row>
    <row r="6958" spans="1:8" ht="63" outlineLevel="1">
      <c r="A6958" s="98" t="s">
        <v>403</v>
      </c>
      <c r="B6958" s="99" t="s">
        <v>641</v>
      </c>
      <c r="C6958" s="97" t="s">
        <v>7</v>
      </c>
      <c r="D6958" s="97" t="s">
        <v>8</v>
      </c>
      <c r="E6958" s="94"/>
      <c r="F6958" s="94"/>
      <c r="G6958" s="94">
        <v>100</v>
      </c>
      <c r="H6958" s="79"/>
    </row>
    <row r="6959" spans="1:8" ht="31.5" outlineLevel="1">
      <c r="A6959" s="98" t="s">
        <v>404</v>
      </c>
      <c r="B6959" s="99" t="s">
        <v>642</v>
      </c>
      <c r="C6959" s="97" t="s">
        <v>8</v>
      </c>
      <c r="D6959" s="97" t="s">
        <v>9</v>
      </c>
      <c r="E6959" s="94"/>
      <c r="F6959" s="94"/>
      <c r="G6959" s="94">
        <v>100</v>
      </c>
      <c r="H6959" s="79"/>
    </row>
    <row r="6960" spans="1:8" ht="47.25" outlineLevel="1">
      <c r="A6960" s="100">
        <v>3</v>
      </c>
      <c r="B6960" s="101" t="s">
        <v>313</v>
      </c>
      <c r="C6960" s="97"/>
      <c r="D6960" s="97"/>
      <c r="E6960" s="94"/>
      <c r="F6960" s="94"/>
      <c r="G6960" s="94"/>
      <c r="H6960" s="79"/>
    </row>
    <row r="6961" spans="1:8" ht="31.5" outlineLevel="1">
      <c r="A6961" s="98" t="s">
        <v>441</v>
      </c>
      <c r="B6961" s="99" t="s">
        <v>314</v>
      </c>
      <c r="C6961" s="97" t="s">
        <v>9</v>
      </c>
      <c r="D6961" s="97" t="s">
        <v>8</v>
      </c>
      <c r="E6961" s="94"/>
      <c r="F6961" s="94"/>
      <c r="G6961" s="94">
        <v>100</v>
      </c>
      <c r="H6961" s="79"/>
    </row>
    <row r="6962" spans="1:8" outlineLevel="1">
      <c r="A6962" s="98" t="s">
        <v>359</v>
      </c>
      <c r="B6962" s="99" t="s">
        <v>315</v>
      </c>
      <c r="C6962" s="97" t="s">
        <v>9</v>
      </c>
      <c r="D6962" s="97" t="s">
        <v>10</v>
      </c>
      <c r="E6962" s="94"/>
      <c r="F6962" s="94"/>
      <c r="G6962" s="94">
        <v>100</v>
      </c>
      <c r="H6962" s="79"/>
    </row>
    <row r="6963" spans="1:8" outlineLevel="1">
      <c r="A6963" s="98" t="s">
        <v>361</v>
      </c>
      <c r="B6963" s="99" t="s">
        <v>316</v>
      </c>
      <c r="C6963" s="97" t="s">
        <v>10</v>
      </c>
      <c r="D6963" s="97" t="s">
        <v>11</v>
      </c>
      <c r="E6963" s="94"/>
      <c r="F6963" s="94"/>
      <c r="G6963" s="94">
        <v>100</v>
      </c>
      <c r="H6963" s="79"/>
    </row>
    <row r="6964" spans="1:8" outlineLevel="1">
      <c r="A6964" s="98" t="s">
        <v>317</v>
      </c>
      <c r="B6964" s="99" t="s">
        <v>318</v>
      </c>
      <c r="C6964" s="97" t="s">
        <v>11</v>
      </c>
      <c r="D6964" s="97" t="s">
        <v>12</v>
      </c>
      <c r="E6964" s="94"/>
      <c r="F6964" s="94"/>
      <c r="G6964" s="94">
        <v>100</v>
      </c>
      <c r="H6964" s="79"/>
    </row>
    <row r="6965" spans="1:8" outlineLevel="1">
      <c r="A6965" s="98" t="s">
        <v>319</v>
      </c>
      <c r="B6965" s="99" t="s">
        <v>320</v>
      </c>
      <c r="C6965" s="97" t="s">
        <v>12</v>
      </c>
      <c r="D6965" s="97" t="s">
        <v>13</v>
      </c>
      <c r="E6965" s="94"/>
      <c r="F6965" s="94"/>
      <c r="G6965" s="94">
        <v>100</v>
      </c>
      <c r="H6965" s="79"/>
    </row>
    <row r="6966" spans="1:8" outlineLevel="1">
      <c r="A6966" s="100">
        <v>4</v>
      </c>
      <c r="B6966" s="101" t="s">
        <v>623</v>
      </c>
      <c r="C6966" s="97"/>
      <c r="D6966" s="97"/>
      <c r="E6966" s="94"/>
      <c r="F6966" s="94"/>
      <c r="G6966" s="94"/>
      <c r="H6966" s="79"/>
    </row>
    <row r="6967" spans="1:8" ht="31.5" outlineLevel="1">
      <c r="A6967" s="97" t="s">
        <v>406</v>
      </c>
      <c r="B6967" s="236" t="s">
        <v>321</v>
      </c>
      <c r="C6967" s="97" t="s">
        <v>13</v>
      </c>
      <c r="D6967" s="97" t="s">
        <v>13</v>
      </c>
      <c r="E6967" s="94"/>
      <c r="F6967" s="94"/>
      <c r="G6967" s="94">
        <v>100</v>
      </c>
      <c r="H6967" s="79"/>
    </row>
    <row r="6968" spans="1:8" ht="63" outlineLevel="1">
      <c r="A6968" s="97" t="s">
        <v>407</v>
      </c>
      <c r="B6968" s="236" t="s">
        <v>621</v>
      </c>
      <c r="C6968" s="97" t="s">
        <v>13</v>
      </c>
      <c r="D6968" s="97" t="s">
        <v>14</v>
      </c>
      <c r="E6968" s="94"/>
      <c r="F6968" s="94"/>
      <c r="G6968" s="94">
        <v>100</v>
      </c>
      <c r="H6968" s="79"/>
    </row>
    <row r="6969" spans="1:8" ht="31.5" outlineLevel="1">
      <c r="A6969" s="97" t="s">
        <v>408</v>
      </c>
      <c r="B6969" s="236" t="s">
        <v>764</v>
      </c>
      <c r="C6969" s="97" t="s">
        <v>13</v>
      </c>
      <c r="D6969" s="97" t="s">
        <v>14</v>
      </c>
      <c r="E6969" s="94"/>
      <c r="F6969" s="94"/>
      <c r="G6969" s="94">
        <v>100</v>
      </c>
      <c r="H6969" s="79"/>
    </row>
    <row r="6970" spans="1:8" ht="31.5" outlineLevel="1">
      <c r="A6970" s="97" t="s">
        <v>222</v>
      </c>
      <c r="B6970" s="236" t="s">
        <v>765</v>
      </c>
      <c r="C6970" s="97" t="s">
        <v>14</v>
      </c>
      <c r="D6970" s="97" t="s">
        <v>15</v>
      </c>
      <c r="E6970" s="94"/>
      <c r="F6970" s="94"/>
      <c r="G6970" s="94">
        <v>100</v>
      </c>
      <c r="H6970" s="79"/>
    </row>
    <row r="6971" spans="1:8" outlineLevel="1">
      <c r="G6971" s="154" t="s">
        <v>1428</v>
      </c>
      <c r="H6971" s="154" t="s">
        <v>378</v>
      </c>
    </row>
    <row r="6972" spans="1:8" outlineLevel="1">
      <c r="H6972" s="154" t="s">
        <v>709</v>
      </c>
    </row>
    <row r="6973" spans="1:8" outlineLevel="1">
      <c r="H6973" s="154" t="s">
        <v>266</v>
      </c>
    </row>
    <row r="6974" spans="1:8" outlineLevel="1">
      <c r="H6974" s="154"/>
    </row>
    <row r="6975" spans="1:8" outlineLevel="1">
      <c r="A6975" s="742" t="s">
        <v>628</v>
      </c>
      <c r="B6975" s="742"/>
      <c r="C6975" s="742"/>
      <c r="D6975" s="742"/>
      <c r="E6975" s="742"/>
      <c r="F6975" s="742"/>
      <c r="G6975" s="742"/>
      <c r="H6975" s="742"/>
    </row>
    <row r="6976" spans="1:8" outlineLevel="1">
      <c r="A6976" s="742" t="s">
        <v>455</v>
      </c>
      <c r="B6976" s="742"/>
      <c r="C6976" s="742"/>
      <c r="D6976" s="742"/>
      <c r="E6976" s="742"/>
      <c r="F6976" s="742"/>
      <c r="G6976" s="742"/>
      <c r="H6976" s="742"/>
    </row>
    <row r="6977" spans="1:8" outlineLevel="1">
      <c r="H6977" s="154" t="s">
        <v>322</v>
      </c>
    </row>
    <row r="6978" spans="1:8" outlineLevel="1">
      <c r="H6978" s="154" t="s">
        <v>323</v>
      </c>
    </row>
    <row r="6979" spans="1:8" outlineLevel="1">
      <c r="H6979" s="154" t="s">
        <v>324</v>
      </c>
    </row>
    <row r="6980" spans="1:8" outlineLevel="1">
      <c r="H6980" s="230" t="s">
        <v>325</v>
      </c>
    </row>
    <row r="6981" spans="1:8" outlineLevel="1">
      <c r="H6981" s="154" t="s">
        <v>2331</v>
      </c>
    </row>
    <row r="6982" spans="1:8" outlineLevel="1">
      <c r="H6982" s="154" t="s">
        <v>261</v>
      </c>
    </row>
    <row r="6983" spans="1:8" outlineLevel="1">
      <c r="A6983" s="86"/>
    </row>
    <row r="6984" spans="1:8" outlineLevel="1">
      <c r="A6984" s="748" t="s">
        <v>1713</v>
      </c>
      <c r="B6984" s="749"/>
      <c r="C6984" s="749"/>
      <c r="D6984" s="749"/>
      <c r="E6984" s="749"/>
      <c r="F6984" s="749"/>
      <c r="G6984" s="749"/>
      <c r="H6984" s="749"/>
    </row>
    <row r="6985" spans="1:8" outlineLevel="1">
      <c r="A6985" s="745"/>
      <c r="B6985" s="745"/>
      <c r="C6985" s="745"/>
      <c r="D6985" s="745"/>
      <c r="E6985" s="745"/>
      <c r="F6985" s="745"/>
      <c r="G6985" s="745"/>
      <c r="H6985" s="745"/>
    </row>
    <row r="6986" spans="1:8" outlineLevel="1">
      <c r="A6986" s="746" t="s">
        <v>2332</v>
      </c>
      <c r="B6986" s="746"/>
      <c r="C6986" s="746"/>
      <c r="D6986" s="746"/>
      <c r="E6986" s="746"/>
      <c r="F6986" s="746"/>
      <c r="G6986" s="746"/>
      <c r="H6986" s="746"/>
    </row>
    <row r="6987" spans="1:8" ht="16.5" outlineLevel="1" thickBot="1">
      <c r="A6987" s="87"/>
      <c r="B6987" s="666"/>
      <c r="C6987" s="231"/>
      <c r="D6987" s="231"/>
      <c r="E6987" s="231"/>
      <c r="F6987" s="231"/>
      <c r="G6987" s="231"/>
      <c r="H6987" s="231"/>
    </row>
    <row r="6988" spans="1:8" outlineLevel="1">
      <c r="A6988" s="750" t="s">
        <v>397</v>
      </c>
      <c r="B6988" s="753" t="s">
        <v>649</v>
      </c>
      <c r="C6988" s="756" t="s">
        <v>719</v>
      </c>
      <c r="D6988" s="756"/>
      <c r="E6988" s="756"/>
      <c r="F6988" s="756"/>
      <c r="G6988" s="757" t="s">
        <v>629</v>
      </c>
      <c r="H6988" s="759" t="s">
        <v>630</v>
      </c>
    </row>
    <row r="6989" spans="1:8" outlineLevel="1">
      <c r="A6989" s="751"/>
      <c r="B6989" s="754"/>
      <c r="C6989" s="704"/>
      <c r="D6989" s="704"/>
      <c r="E6989" s="704"/>
      <c r="F6989" s="704"/>
      <c r="G6989" s="703"/>
      <c r="H6989" s="760"/>
    </row>
    <row r="6990" spans="1:8" ht="32.25" outlineLevel="1" thickBot="1">
      <c r="A6990" s="752"/>
      <c r="B6990" s="755"/>
      <c r="C6990" s="88" t="s">
        <v>631</v>
      </c>
      <c r="D6990" s="88" t="s">
        <v>632</v>
      </c>
      <c r="E6990" s="88" t="s">
        <v>631</v>
      </c>
      <c r="F6990" s="88" t="s">
        <v>632</v>
      </c>
      <c r="G6990" s="758"/>
      <c r="H6990" s="761"/>
    </row>
    <row r="6991" spans="1:8" outlineLevel="1">
      <c r="A6991" s="89">
        <v>1</v>
      </c>
      <c r="B6991" s="604">
        <v>2</v>
      </c>
      <c r="C6991" s="90">
        <v>3</v>
      </c>
      <c r="D6991" s="90">
        <v>4</v>
      </c>
      <c r="E6991" s="90"/>
      <c r="F6991" s="90"/>
      <c r="G6991" s="91">
        <v>5</v>
      </c>
      <c r="H6991" s="604">
        <v>6</v>
      </c>
    </row>
    <row r="6992" spans="1:8" outlineLevel="1">
      <c r="A6992" s="89">
        <v>1</v>
      </c>
      <c r="B6992" s="92" t="s">
        <v>598</v>
      </c>
      <c r="C6992" s="93"/>
      <c r="D6992" s="93"/>
      <c r="E6992" s="94"/>
      <c r="F6992" s="94"/>
      <c r="G6992" s="95"/>
      <c r="H6992" s="663"/>
    </row>
    <row r="6993" spans="1:8" outlineLevel="1">
      <c r="A6993" s="96" t="s">
        <v>399</v>
      </c>
      <c r="B6993" s="237" t="s">
        <v>599</v>
      </c>
      <c r="C6993" s="97" t="s">
        <v>388</v>
      </c>
      <c r="D6993" s="97" t="s">
        <v>0</v>
      </c>
      <c r="E6993" s="94"/>
      <c r="F6993" s="94"/>
      <c r="G6993" s="94">
        <v>100</v>
      </c>
      <c r="H6993" s="79"/>
    </row>
    <row r="6994" spans="1:8" outlineLevel="1">
      <c r="A6994" s="97" t="s">
        <v>400</v>
      </c>
      <c r="B6994" s="236" t="s">
        <v>329</v>
      </c>
      <c r="C6994" s="97" t="s">
        <v>1</v>
      </c>
      <c r="D6994" s="97" t="s">
        <v>2</v>
      </c>
      <c r="E6994" s="94"/>
      <c r="F6994" s="94"/>
      <c r="G6994" s="94">
        <v>100</v>
      </c>
      <c r="H6994" s="79"/>
    </row>
    <row r="6995" spans="1:8" ht="31.5" outlineLevel="1">
      <c r="A6995" s="97" t="s">
        <v>411</v>
      </c>
      <c r="B6995" s="236" t="s">
        <v>730</v>
      </c>
      <c r="C6995" s="97" t="s">
        <v>3</v>
      </c>
      <c r="D6995" s="97" t="s">
        <v>4</v>
      </c>
      <c r="E6995" s="94"/>
      <c r="F6995" s="94"/>
      <c r="G6995" s="94">
        <v>100</v>
      </c>
      <c r="H6995" s="79"/>
    </row>
    <row r="6996" spans="1:8" ht="63" outlineLevel="1">
      <c r="A6996" s="98" t="s">
        <v>422</v>
      </c>
      <c r="B6996" s="99" t="s">
        <v>731</v>
      </c>
      <c r="C6996" s="97" t="s">
        <v>5</v>
      </c>
      <c r="D6996" s="97" t="s">
        <v>6</v>
      </c>
      <c r="E6996" s="94"/>
      <c r="F6996" s="94"/>
      <c r="G6996" s="94">
        <v>100</v>
      </c>
      <c r="H6996" s="79"/>
    </row>
    <row r="6997" spans="1:8" ht="31.5" outlineLevel="1">
      <c r="A6997" s="98" t="s">
        <v>732</v>
      </c>
      <c r="B6997" s="99" t="s">
        <v>733</v>
      </c>
      <c r="C6997" s="97" t="s">
        <v>7</v>
      </c>
      <c r="D6997" s="97" t="s">
        <v>6</v>
      </c>
      <c r="E6997" s="94"/>
      <c r="F6997" s="94"/>
      <c r="G6997" s="94">
        <v>100</v>
      </c>
      <c r="H6997" s="79"/>
    </row>
    <row r="6998" spans="1:8" outlineLevel="1">
      <c r="A6998" s="98" t="s">
        <v>734</v>
      </c>
      <c r="B6998" s="99" t="s">
        <v>735</v>
      </c>
      <c r="C6998" s="97" t="s">
        <v>3</v>
      </c>
      <c r="D6998" s="97" t="s">
        <v>7</v>
      </c>
      <c r="E6998" s="94"/>
      <c r="F6998" s="94"/>
      <c r="G6998" s="94">
        <v>100</v>
      </c>
      <c r="H6998" s="79"/>
    </row>
    <row r="6999" spans="1:8" outlineLevel="1">
      <c r="A6999" s="100">
        <v>2</v>
      </c>
      <c r="B6999" s="101" t="s">
        <v>440</v>
      </c>
      <c r="C6999" s="97"/>
      <c r="D6999" s="97"/>
      <c r="E6999" s="94"/>
      <c r="F6999" s="94"/>
      <c r="G6999" s="94"/>
      <c r="H6999" s="79"/>
    </row>
    <row r="7000" spans="1:8" ht="31.5" outlineLevel="1">
      <c r="A7000" s="98" t="s">
        <v>402</v>
      </c>
      <c r="B7000" s="99" t="s">
        <v>736</v>
      </c>
      <c r="C7000" s="97" t="s">
        <v>388</v>
      </c>
      <c r="D7000" s="97" t="s">
        <v>6</v>
      </c>
      <c r="E7000" s="94"/>
      <c r="F7000" s="94"/>
      <c r="G7000" s="94">
        <v>100</v>
      </c>
      <c r="H7000" s="79"/>
    </row>
    <row r="7001" spans="1:8" ht="63" outlineLevel="1">
      <c r="A7001" s="98" t="s">
        <v>403</v>
      </c>
      <c r="B7001" s="99" t="s">
        <v>641</v>
      </c>
      <c r="C7001" s="97" t="s">
        <v>7</v>
      </c>
      <c r="D7001" s="97" t="s">
        <v>8</v>
      </c>
      <c r="E7001" s="94"/>
      <c r="F7001" s="94"/>
      <c r="G7001" s="94">
        <v>100</v>
      </c>
      <c r="H7001" s="79"/>
    </row>
    <row r="7002" spans="1:8" ht="31.5" outlineLevel="1">
      <c r="A7002" s="98" t="s">
        <v>404</v>
      </c>
      <c r="B7002" s="99" t="s">
        <v>642</v>
      </c>
      <c r="C7002" s="97" t="s">
        <v>8</v>
      </c>
      <c r="D7002" s="97" t="s">
        <v>9</v>
      </c>
      <c r="E7002" s="94"/>
      <c r="F7002" s="94"/>
      <c r="G7002" s="94">
        <v>100</v>
      </c>
      <c r="H7002" s="79"/>
    </row>
    <row r="7003" spans="1:8" ht="47.25" outlineLevel="1">
      <c r="A7003" s="100">
        <v>3</v>
      </c>
      <c r="B7003" s="101" t="s">
        <v>313</v>
      </c>
      <c r="C7003" s="97"/>
      <c r="D7003" s="97"/>
      <c r="E7003" s="94"/>
      <c r="F7003" s="94"/>
      <c r="G7003" s="94"/>
      <c r="H7003" s="79"/>
    </row>
    <row r="7004" spans="1:8" ht="31.5" outlineLevel="1">
      <c r="A7004" s="98" t="s">
        <v>441</v>
      </c>
      <c r="B7004" s="99" t="s">
        <v>314</v>
      </c>
      <c r="C7004" s="97" t="s">
        <v>9</v>
      </c>
      <c r="D7004" s="97" t="s">
        <v>8</v>
      </c>
      <c r="E7004" s="94"/>
      <c r="F7004" s="94"/>
      <c r="G7004" s="94">
        <v>100</v>
      </c>
      <c r="H7004" s="79"/>
    </row>
    <row r="7005" spans="1:8" outlineLevel="1">
      <c r="A7005" s="98" t="s">
        <v>359</v>
      </c>
      <c r="B7005" s="99" t="s">
        <v>315</v>
      </c>
      <c r="C7005" s="97" t="s">
        <v>9</v>
      </c>
      <c r="D7005" s="97" t="s">
        <v>10</v>
      </c>
      <c r="E7005" s="94"/>
      <c r="F7005" s="94"/>
      <c r="G7005" s="94">
        <v>100</v>
      </c>
      <c r="H7005" s="79"/>
    </row>
    <row r="7006" spans="1:8" outlineLevel="1">
      <c r="A7006" s="98" t="s">
        <v>361</v>
      </c>
      <c r="B7006" s="99" t="s">
        <v>316</v>
      </c>
      <c r="C7006" s="97" t="s">
        <v>10</v>
      </c>
      <c r="D7006" s="97" t="s">
        <v>11</v>
      </c>
      <c r="E7006" s="94"/>
      <c r="F7006" s="94"/>
      <c r="G7006" s="94">
        <v>100</v>
      </c>
      <c r="H7006" s="79"/>
    </row>
    <row r="7007" spans="1:8" outlineLevel="1">
      <c r="A7007" s="98" t="s">
        <v>317</v>
      </c>
      <c r="B7007" s="99" t="s">
        <v>318</v>
      </c>
      <c r="C7007" s="97" t="s">
        <v>11</v>
      </c>
      <c r="D7007" s="97" t="s">
        <v>12</v>
      </c>
      <c r="E7007" s="94"/>
      <c r="F7007" s="94"/>
      <c r="G7007" s="94">
        <v>100</v>
      </c>
      <c r="H7007" s="79"/>
    </row>
    <row r="7008" spans="1:8" outlineLevel="1">
      <c r="A7008" s="98" t="s">
        <v>319</v>
      </c>
      <c r="B7008" s="99" t="s">
        <v>320</v>
      </c>
      <c r="C7008" s="97" t="s">
        <v>12</v>
      </c>
      <c r="D7008" s="97" t="s">
        <v>13</v>
      </c>
      <c r="E7008" s="94"/>
      <c r="F7008" s="94"/>
      <c r="G7008" s="94">
        <v>100</v>
      </c>
      <c r="H7008" s="79"/>
    </row>
    <row r="7009" spans="1:8" outlineLevel="1">
      <c r="A7009" s="100">
        <v>4</v>
      </c>
      <c r="B7009" s="101" t="s">
        <v>623</v>
      </c>
      <c r="C7009" s="97"/>
      <c r="D7009" s="97"/>
      <c r="E7009" s="94"/>
      <c r="F7009" s="94"/>
      <c r="G7009" s="94"/>
      <c r="H7009" s="79"/>
    </row>
    <row r="7010" spans="1:8" ht="31.5" outlineLevel="1">
      <c r="A7010" s="97" t="s">
        <v>406</v>
      </c>
      <c r="B7010" s="236" t="s">
        <v>321</v>
      </c>
      <c r="C7010" s="97" t="s">
        <v>13</v>
      </c>
      <c r="D7010" s="97" t="s">
        <v>13</v>
      </c>
      <c r="E7010" s="94"/>
      <c r="F7010" s="94"/>
      <c r="G7010" s="94">
        <v>100</v>
      </c>
      <c r="H7010" s="79"/>
    </row>
    <row r="7011" spans="1:8" ht="63" outlineLevel="1">
      <c r="A7011" s="97" t="s">
        <v>407</v>
      </c>
      <c r="B7011" s="236" t="s">
        <v>621</v>
      </c>
      <c r="C7011" s="97" t="s">
        <v>13</v>
      </c>
      <c r="D7011" s="97" t="s">
        <v>14</v>
      </c>
      <c r="E7011" s="94"/>
      <c r="F7011" s="94"/>
      <c r="G7011" s="94">
        <v>100</v>
      </c>
      <c r="H7011" s="79"/>
    </row>
    <row r="7012" spans="1:8" ht="31.5" outlineLevel="1">
      <c r="A7012" s="97" t="s">
        <v>408</v>
      </c>
      <c r="B7012" s="236" t="s">
        <v>764</v>
      </c>
      <c r="C7012" s="97" t="s">
        <v>13</v>
      </c>
      <c r="D7012" s="97" t="s">
        <v>14</v>
      </c>
      <c r="E7012" s="94"/>
      <c r="F7012" s="94"/>
      <c r="G7012" s="94">
        <v>100</v>
      </c>
      <c r="H7012" s="79"/>
    </row>
    <row r="7013" spans="1:8" ht="31.5" outlineLevel="1">
      <c r="A7013" s="97" t="s">
        <v>222</v>
      </c>
      <c r="B7013" s="236" t="s">
        <v>765</v>
      </c>
      <c r="C7013" s="97" t="s">
        <v>14</v>
      </c>
      <c r="D7013" s="97" t="s">
        <v>15</v>
      </c>
      <c r="E7013" s="94"/>
      <c r="F7013" s="94"/>
      <c r="G7013" s="94">
        <v>100</v>
      </c>
      <c r="H7013" s="79"/>
    </row>
    <row r="7014" spans="1:8" outlineLevel="1">
      <c r="G7014" s="154" t="s">
        <v>1429</v>
      </c>
      <c r="H7014" s="154" t="s">
        <v>378</v>
      </c>
    </row>
    <row r="7015" spans="1:8" outlineLevel="1">
      <c r="H7015" s="154" t="s">
        <v>709</v>
      </c>
    </row>
    <row r="7016" spans="1:8" outlineLevel="1">
      <c r="H7016" s="154" t="s">
        <v>266</v>
      </c>
    </row>
    <row r="7017" spans="1:8" outlineLevel="1">
      <c r="H7017" s="154"/>
    </row>
    <row r="7018" spans="1:8" outlineLevel="1">
      <c r="A7018" s="742" t="s">
        <v>628</v>
      </c>
      <c r="B7018" s="742"/>
      <c r="C7018" s="742"/>
      <c r="D7018" s="742"/>
      <c r="E7018" s="742"/>
      <c r="F7018" s="742"/>
      <c r="G7018" s="742"/>
      <c r="H7018" s="742"/>
    </row>
    <row r="7019" spans="1:8" outlineLevel="1">
      <c r="A7019" s="742" t="s">
        <v>455</v>
      </c>
      <c r="B7019" s="742"/>
      <c r="C7019" s="742"/>
      <c r="D7019" s="742"/>
      <c r="E7019" s="742"/>
      <c r="F7019" s="742"/>
      <c r="G7019" s="742"/>
      <c r="H7019" s="742"/>
    </row>
    <row r="7020" spans="1:8" outlineLevel="1">
      <c r="H7020" s="154" t="s">
        <v>322</v>
      </c>
    </row>
    <row r="7021" spans="1:8" outlineLevel="1">
      <c r="H7021" s="154" t="s">
        <v>323</v>
      </c>
    </row>
    <row r="7022" spans="1:8" outlineLevel="1">
      <c r="H7022" s="154" t="s">
        <v>324</v>
      </c>
    </row>
    <row r="7023" spans="1:8" outlineLevel="1">
      <c r="H7023" s="230" t="s">
        <v>325</v>
      </c>
    </row>
    <row r="7024" spans="1:8" outlineLevel="1">
      <c r="H7024" s="154" t="s">
        <v>2331</v>
      </c>
    </row>
    <row r="7025" spans="1:8" outlineLevel="1">
      <c r="H7025" s="154" t="s">
        <v>261</v>
      </c>
    </row>
    <row r="7026" spans="1:8" outlineLevel="1">
      <c r="A7026" s="86"/>
    </row>
    <row r="7027" spans="1:8" outlineLevel="1">
      <c r="A7027" s="748" t="s">
        <v>1714</v>
      </c>
      <c r="B7027" s="749"/>
      <c r="C7027" s="749"/>
      <c r="D7027" s="749"/>
      <c r="E7027" s="749"/>
      <c r="F7027" s="749"/>
      <c r="G7027" s="749"/>
      <c r="H7027" s="749"/>
    </row>
    <row r="7028" spans="1:8" outlineLevel="1">
      <c r="A7028" s="745"/>
      <c r="B7028" s="745"/>
      <c r="C7028" s="745"/>
      <c r="D7028" s="745"/>
      <c r="E7028" s="745"/>
      <c r="F7028" s="745"/>
      <c r="G7028" s="745"/>
      <c r="H7028" s="745"/>
    </row>
    <row r="7029" spans="1:8" outlineLevel="1">
      <c r="A7029" s="746" t="s">
        <v>2332</v>
      </c>
      <c r="B7029" s="746"/>
      <c r="C7029" s="746"/>
      <c r="D7029" s="746"/>
      <c r="E7029" s="746"/>
      <c r="F7029" s="746"/>
      <c r="G7029" s="746"/>
      <c r="H7029" s="746"/>
    </row>
    <row r="7030" spans="1:8" ht="16.5" outlineLevel="1" thickBot="1">
      <c r="A7030" s="87"/>
      <c r="B7030" s="666"/>
      <c r="C7030" s="231"/>
      <c r="D7030" s="231"/>
      <c r="E7030" s="231"/>
      <c r="F7030" s="231"/>
      <c r="G7030" s="231"/>
      <c r="H7030" s="231"/>
    </row>
    <row r="7031" spans="1:8" outlineLevel="1">
      <c r="A7031" s="750" t="s">
        <v>397</v>
      </c>
      <c r="B7031" s="753" t="s">
        <v>649</v>
      </c>
      <c r="C7031" s="756" t="s">
        <v>719</v>
      </c>
      <c r="D7031" s="756"/>
      <c r="E7031" s="756"/>
      <c r="F7031" s="756"/>
      <c r="G7031" s="757" t="s">
        <v>629</v>
      </c>
      <c r="H7031" s="759" t="s">
        <v>630</v>
      </c>
    </row>
    <row r="7032" spans="1:8" outlineLevel="1">
      <c r="A7032" s="751"/>
      <c r="B7032" s="754"/>
      <c r="C7032" s="704"/>
      <c r="D7032" s="704"/>
      <c r="E7032" s="704"/>
      <c r="F7032" s="704"/>
      <c r="G7032" s="703"/>
      <c r="H7032" s="760"/>
    </row>
    <row r="7033" spans="1:8" ht="32.25" outlineLevel="1" thickBot="1">
      <c r="A7033" s="752"/>
      <c r="B7033" s="755"/>
      <c r="C7033" s="88" t="s">
        <v>631</v>
      </c>
      <c r="D7033" s="88" t="s">
        <v>632</v>
      </c>
      <c r="E7033" s="88" t="s">
        <v>631</v>
      </c>
      <c r="F7033" s="88" t="s">
        <v>632</v>
      </c>
      <c r="G7033" s="758"/>
      <c r="H7033" s="761"/>
    </row>
    <row r="7034" spans="1:8" outlineLevel="1">
      <c r="A7034" s="89">
        <v>1</v>
      </c>
      <c r="B7034" s="604">
        <v>2</v>
      </c>
      <c r="C7034" s="90">
        <v>3</v>
      </c>
      <c r="D7034" s="90">
        <v>4</v>
      </c>
      <c r="E7034" s="90"/>
      <c r="F7034" s="90"/>
      <c r="G7034" s="91">
        <v>5</v>
      </c>
      <c r="H7034" s="604">
        <v>6</v>
      </c>
    </row>
    <row r="7035" spans="1:8" outlineLevel="1">
      <c r="A7035" s="89">
        <v>1</v>
      </c>
      <c r="B7035" s="92" t="s">
        <v>598</v>
      </c>
      <c r="C7035" s="93"/>
      <c r="D7035" s="93"/>
      <c r="E7035" s="94"/>
      <c r="F7035" s="94"/>
      <c r="G7035" s="95"/>
      <c r="H7035" s="663"/>
    </row>
    <row r="7036" spans="1:8" outlineLevel="1">
      <c r="A7036" s="96" t="s">
        <v>399</v>
      </c>
      <c r="B7036" s="237" t="s">
        <v>599</v>
      </c>
      <c r="C7036" s="97" t="s">
        <v>388</v>
      </c>
      <c r="D7036" s="97" t="s">
        <v>0</v>
      </c>
      <c r="E7036" s="94"/>
      <c r="F7036" s="94"/>
      <c r="G7036" s="94">
        <v>100</v>
      </c>
      <c r="H7036" s="79"/>
    </row>
    <row r="7037" spans="1:8" outlineLevel="1">
      <c r="A7037" s="97" t="s">
        <v>400</v>
      </c>
      <c r="B7037" s="236" t="s">
        <v>329</v>
      </c>
      <c r="C7037" s="97" t="s">
        <v>1</v>
      </c>
      <c r="D7037" s="97" t="s">
        <v>2</v>
      </c>
      <c r="E7037" s="94"/>
      <c r="F7037" s="94"/>
      <c r="G7037" s="94">
        <v>100</v>
      </c>
      <c r="H7037" s="79"/>
    </row>
    <row r="7038" spans="1:8" ht="31.5" outlineLevel="1">
      <c r="A7038" s="97" t="s">
        <v>411</v>
      </c>
      <c r="B7038" s="236" t="s">
        <v>730</v>
      </c>
      <c r="C7038" s="97" t="s">
        <v>3</v>
      </c>
      <c r="D7038" s="97" t="s">
        <v>4</v>
      </c>
      <c r="E7038" s="94"/>
      <c r="F7038" s="94"/>
      <c r="G7038" s="94">
        <v>100</v>
      </c>
      <c r="H7038" s="79"/>
    </row>
    <row r="7039" spans="1:8" ht="63" outlineLevel="1">
      <c r="A7039" s="98" t="s">
        <v>422</v>
      </c>
      <c r="B7039" s="99" t="s">
        <v>731</v>
      </c>
      <c r="C7039" s="97" t="s">
        <v>5</v>
      </c>
      <c r="D7039" s="97" t="s">
        <v>6</v>
      </c>
      <c r="E7039" s="94"/>
      <c r="F7039" s="94"/>
      <c r="G7039" s="94">
        <v>100</v>
      </c>
      <c r="H7039" s="79"/>
    </row>
    <row r="7040" spans="1:8" ht="31.5" outlineLevel="1">
      <c r="A7040" s="98" t="s">
        <v>732</v>
      </c>
      <c r="B7040" s="99" t="s">
        <v>733</v>
      </c>
      <c r="C7040" s="97" t="s">
        <v>7</v>
      </c>
      <c r="D7040" s="97" t="s">
        <v>6</v>
      </c>
      <c r="E7040" s="94"/>
      <c r="F7040" s="94"/>
      <c r="G7040" s="94">
        <v>100</v>
      </c>
      <c r="H7040" s="79"/>
    </row>
    <row r="7041" spans="1:8" outlineLevel="1">
      <c r="A7041" s="98" t="s">
        <v>734</v>
      </c>
      <c r="B7041" s="99" t="s">
        <v>735</v>
      </c>
      <c r="C7041" s="97" t="s">
        <v>3</v>
      </c>
      <c r="D7041" s="97" t="s">
        <v>7</v>
      </c>
      <c r="E7041" s="94"/>
      <c r="F7041" s="94"/>
      <c r="G7041" s="94">
        <v>100</v>
      </c>
      <c r="H7041" s="79"/>
    </row>
    <row r="7042" spans="1:8" outlineLevel="1">
      <c r="A7042" s="100">
        <v>2</v>
      </c>
      <c r="B7042" s="101" t="s">
        <v>440</v>
      </c>
      <c r="C7042" s="97"/>
      <c r="D7042" s="97"/>
      <c r="E7042" s="94"/>
      <c r="F7042" s="94"/>
      <c r="G7042" s="94"/>
      <c r="H7042" s="79"/>
    </row>
    <row r="7043" spans="1:8" ht="31.5" outlineLevel="1">
      <c r="A7043" s="98" t="s">
        <v>402</v>
      </c>
      <c r="B7043" s="99" t="s">
        <v>736</v>
      </c>
      <c r="C7043" s="97" t="s">
        <v>388</v>
      </c>
      <c r="D7043" s="97" t="s">
        <v>6</v>
      </c>
      <c r="E7043" s="94"/>
      <c r="F7043" s="94"/>
      <c r="G7043" s="94">
        <v>100</v>
      </c>
      <c r="H7043" s="79"/>
    </row>
    <row r="7044" spans="1:8" ht="63" outlineLevel="1">
      <c r="A7044" s="98" t="s">
        <v>403</v>
      </c>
      <c r="B7044" s="99" t="s">
        <v>641</v>
      </c>
      <c r="C7044" s="97" t="s">
        <v>7</v>
      </c>
      <c r="D7044" s="97" t="s">
        <v>8</v>
      </c>
      <c r="E7044" s="94"/>
      <c r="F7044" s="94"/>
      <c r="G7044" s="94">
        <v>100</v>
      </c>
      <c r="H7044" s="79"/>
    </row>
    <row r="7045" spans="1:8" ht="31.5" outlineLevel="1">
      <c r="A7045" s="98" t="s">
        <v>404</v>
      </c>
      <c r="B7045" s="99" t="s">
        <v>642</v>
      </c>
      <c r="C7045" s="97" t="s">
        <v>8</v>
      </c>
      <c r="D7045" s="97" t="s">
        <v>9</v>
      </c>
      <c r="E7045" s="94"/>
      <c r="F7045" s="94"/>
      <c r="G7045" s="94">
        <v>100</v>
      </c>
      <c r="H7045" s="79"/>
    </row>
    <row r="7046" spans="1:8" ht="47.25" outlineLevel="1">
      <c r="A7046" s="100">
        <v>3</v>
      </c>
      <c r="B7046" s="101" t="s">
        <v>313</v>
      </c>
      <c r="C7046" s="97"/>
      <c r="D7046" s="97"/>
      <c r="E7046" s="94"/>
      <c r="F7046" s="94"/>
      <c r="G7046" s="94"/>
      <c r="H7046" s="79"/>
    </row>
    <row r="7047" spans="1:8" ht="31.5" outlineLevel="1">
      <c r="A7047" s="98" t="s">
        <v>441</v>
      </c>
      <c r="B7047" s="99" t="s">
        <v>314</v>
      </c>
      <c r="C7047" s="97" t="s">
        <v>9</v>
      </c>
      <c r="D7047" s="97" t="s">
        <v>8</v>
      </c>
      <c r="E7047" s="94"/>
      <c r="F7047" s="94"/>
      <c r="G7047" s="94">
        <v>100</v>
      </c>
      <c r="H7047" s="79"/>
    </row>
    <row r="7048" spans="1:8" outlineLevel="1">
      <c r="A7048" s="98" t="s">
        <v>359</v>
      </c>
      <c r="B7048" s="99" t="s">
        <v>315</v>
      </c>
      <c r="C7048" s="97" t="s">
        <v>9</v>
      </c>
      <c r="D7048" s="97" t="s">
        <v>10</v>
      </c>
      <c r="E7048" s="94"/>
      <c r="F7048" s="94"/>
      <c r="G7048" s="94">
        <v>100</v>
      </c>
      <c r="H7048" s="79"/>
    </row>
    <row r="7049" spans="1:8" outlineLevel="1">
      <c r="A7049" s="98" t="s">
        <v>361</v>
      </c>
      <c r="B7049" s="99" t="s">
        <v>316</v>
      </c>
      <c r="C7049" s="97" t="s">
        <v>10</v>
      </c>
      <c r="D7049" s="97" t="s">
        <v>11</v>
      </c>
      <c r="E7049" s="94"/>
      <c r="F7049" s="94"/>
      <c r="G7049" s="94">
        <v>100</v>
      </c>
      <c r="H7049" s="79"/>
    </row>
    <row r="7050" spans="1:8" outlineLevel="1">
      <c r="A7050" s="98" t="s">
        <v>317</v>
      </c>
      <c r="B7050" s="99" t="s">
        <v>318</v>
      </c>
      <c r="C7050" s="97" t="s">
        <v>11</v>
      </c>
      <c r="D7050" s="97" t="s">
        <v>12</v>
      </c>
      <c r="E7050" s="94"/>
      <c r="F7050" s="94"/>
      <c r="G7050" s="94">
        <v>100</v>
      </c>
      <c r="H7050" s="79"/>
    </row>
    <row r="7051" spans="1:8" outlineLevel="1">
      <c r="A7051" s="98" t="s">
        <v>319</v>
      </c>
      <c r="B7051" s="99" t="s">
        <v>320</v>
      </c>
      <c r="C7051" s="97" t="s">
        <v>12</v>
      </c>
      <c r="D7051" s="97" t="s">
        <v>13</v>
      </c>
      <c r="E7051" s="94"/>
      <c r="F7051" s="94"/>
      <c r="G7051" s="94">
        <v>100</v>
      </c>
      <c r="H7051" s="79"/>
    </row>
    <row r="7052" spans="1:8" outlineLevel="1">
      <c r="A7052" s="100">
        <v>4</v>
      </c>
      <c r="B7052" s="101" t="s">
        <v>623</v>
      </c>
      <c r="C7052" s="97"/>
      <c r="D7052" s="97"/>
      <c r="E7052" s="94"/>
      <c r="F7052" s="94"/>
      <c r="G7052" s="94"/>
      <c r="H7052" s="79"/>
    </row>
    <row r="7053" spans="1:8" ht="31.5" outlineLevel="1">
      <c r="A7053" s="97" t="s">
        <v>406</v>
      </c>
      <c r="B7053" s="236" t="s">
        <v>321</v>
      </c>
      <c r="C7053" s="97" t="s">
        <v>13</v>
      </c>
      <c r="D7053" s="97" t="s">
        <v>13</v>
      </c>
      <c r="E7053" s="94"/>
      <c r="F7053" s="94"/>
      <c r="G7053" s="94">
        <v>100</v>
      </c>
      <c r="H7053" s="79"/>
    </row>
    <row r="7054" spans="1:8" ht="63" outlineLevel="1">
      <c r="A7054" s="97" t="s">
        <v>407</v>
      </c>
      <c r="B7054" s="236" t="s">
        <v>621</v>
      </c>
      <c r="C7054" s="97" t="s">
        <v>13</v>
      </c>
      <c r="D7054" s="97" t="s">
        <v>14</v>
      </c>
      <c r="E7054" s="94"/>
      <c r="F7054" s="94"/>
      <c r="G7054" s="94">
        <v>100</v>
      </c>
      <c r="H7054" s="79"/>
    </row>
    <row r="7055" spans="1:8" ht="31.5" outlineLevel="1">
      <c r="A7055" s="97" t="s">
        <v>408</v>
      </c>
      <c r="B7055" s="236" t="s">
        <v>764</v>
      </c>
      <c r="C7055" s="97" t="s">
        <v>13</v>
      </c>
      <c r="D7055" s="97" t="s">
        <v>14</v>
      </c>
      <c r="E7055" s="94"/>
      <c r="F7055" s="94"/>
      <c r="G7055" s="94">
        <v>100</v>
      </c>
      <c r="H7055" s="79"/>
    </row>
    <row r="7056" spans="1:8" ht="31.5" outlineLevel="1">
      <c r="A7056" s="97" t="s">
        <v>222</v>
      </c>
      <c r="B7056" s="236" t="s">
        <v>765</v>
      </c>
      <c r="C7056" s="97" t="s">
        <v>14</v>
      </c>
      <c r="D7056" s="97" t="s">
        <v>15</v>
      </c>
      <c r="E7056" s="94"/>
      <c r="F7056" s="94"/>
      <c r="G7056" s="94">
        <v>100</v>
      </c>
      <c r="H7056" s="79"/>
    </row>
    <row r="7057" spans="1:8" outlineLevel="1">
      <c r="G7057" s="154" t="s">
        <v>1430</v>
      </c>
      <c r="H7057" s="154" t="s">
        <v>378</v>
      </c>
    </row>
    <row r="7058" spans="1:8" outlineLevel="1">
      <c r="H7058" s="154" t="s">
        <v>709</v>
      </c>
    </row>
    <row r="7059" spans="1:8" outlineLevel="1">
      <c r="H7059" s="154" t="s">
        <v>266</v>
      </c>
    </row>
    <row r="7060" spans="1:8" outlineLevel="1">
      <c r="H7060" s="154"/>
    </row>
    <row r="7061" spans="1:8" outlineLevel="1">
      <c r="A7061" s="742" t="s">
        <v>628</v>
      </c>
      <c r="B7061" s="742"/>
      <c r="C7061" s="742"/>
      <c r="D7061" s="742"/>
      <c r="E7061" s="742"/>
      <c r="F7061" s="742"/>
      <c r="G7061" s="742"/>
      <c r="H7061" s="742"/>
    </row>
    <row r="7062" spans="1:8" outlineLevel="1">
      <c r="A7062" s="742" t="s">
        <v>455</v>
      </c>
      <c r="B7062" s="742"/>
      <c r="C7062" s="742"/>
      <c r="D7062" s="742"/>
      <c r="E7062" s="742"/>
      <c r="F7062" s="742"/>
      <c r="G7062" s="742"/>
      <c r="H7062" s="742"/>
    </row>
    <row r="7063" spans="1:8" outlineLevel="1">
      <c r="H7063" s="154" t="s">
        <v>322</v>
      </c>
    </row>
    <row r="7064" spans="1:8" outlineLevel="1">
      <c r="H7064" s="154" t="s">
        <v>323</v>
      </c>
    </row>
    <row r="7065" spans="1:8" outlineLevel="1">
      <c r="H7065" s="154" t="s">
        <v>324</v>
      </c>
    </row>
    <row r="7066" spans="1:8" outlineLevel="1">
      <c r="H7066" s="230" t="s">
        <v>325</v>
      </c>
    </row>
    <row r="7067" spans="1:8" outlineLevel="1">
      <c r="H7067" s="154" t="s">
        <v>2331</v>
      </c>
    </row>
    <row r="7068" spans="1:8" outlineLevel="1">
      <c r="H7068" s="154" t="s">
        <v>261</v>
      </c>
    </row>
    <row r="7069" spans="1:8" outlineLevel="1">
      <c r="A7069" s="86"/>
    </row>
    <row r="7070" spans="1:8" outlineLevel="1">
      <c r="A7070" s="748" t="s">
        <v>1715</v>
      </c>
      <c r="B7070" s="749"/>
      <c r="C7070" s="749"/>
      <c r="D7070" s="749"/>
      <c r="E7070" s="749"/>
      <c r="F7070" s="749"/>
      <c r="G7070" s="749"/>
      <c r="H7070" s="749"/>
    </row>
    <row r="7071" spans="1:8" outlineLevel="1">
      <c r="A7071" s="664"/>
      <c r="B7071" s="665"/>
      <c r="C7071" s="665"/>
      <c r="D7071" s="665"/>
      <c r="E7071" s="665"/>
      <c r="F7071" s="665"/>
      <c r="G7071" s="665"/>
      <c r="H7071" s="665"/>
    </row>
    <row r="7072" spans="1:8" outlineLevel="1">
      <c r="A7072" s="746" t="s">
        <v>2332</v>
      </c>
      <c r="B7072" s="746"/>
      <c r="C7072" s="746"/>
      <c r="D7072" s="746"/>
      <c r="E7072" s="746"/>
      <c r="F7072" s="746"/>
      <c r="G7072" s="746"/>
      <c r="H7072" s="746"/>
    </row>
    <row r="7073" spans="1:8" ht="16.5" outlineLevel="1" thickBot="1">
      <c r="A7073" s="87"/>
      <c r="B7073" s="666"/>
      <c r="C7073" s="231"/>
      <c r="D7073" s="231"/>
      <c r="E7073" s="231"/>
      <c r="F7073" s="231"/>
      <c r="G7073" s="231"/>
      <c r="H7073" s="231"/>
    </row>
    <row r="7074" spans="1:8" outlineLevel="1">
      <c r="A7074" s="750" t="s">
        <v>397</v>
      </c>
      <c r="B7074" s="753" t="s">
        <v>649</v>
      </c>
      <c r="C7074" s="756" t="s">
        <v>719</v>
      </c>
      <c r="D7074" s="756"/>
      <c r="E7074" s="756"/>
      <c r="F7074" s="756"/>
      <c r="G7074" s="757" t="s">
        <v>629</v>
      </c>
      <c r="H7074" s="759" t="s">
        <v>630</v>
      </c>
    </row>
    <row r="7075" spans="1:8" outlineLevel="1">
      <c r="A7075" s="751"/>
      <c r="B7075" s="754"/>
      <c r="C7075" s="704"/>
      <c r="D7075" s="704"/>
      <c r="E7075" s="704"/>
      <c r="F7075" s="704"/>
      <c r="G7075" s="703"/>
      <c r="H7075" s="760"/>
    </row>
    <row r="7076" spans="1:8" ht="32.25" outlineLevel="1" thickBot="1">
      <c r="A7076" s="752"/>
      <c r="B7076" s="755"/>
      <c r="C7076" s="88" t="s">
        <v>631</v>
      </c>
      <c r="D7076" s="88" t="s">
        <v>632</v>
      </c>
      <c r="E7076" s="88" t="s">
        <v>631</v>
      </c>
      <c r="F7076" s="88" t="s">
        <v>632</v>
      </c>
      <c r="G7076" s="758"/>
      <c r="H7076" s="761"/>
    </row>
    <row r="7077" spans="1:8" outlineLevel="1">
      <c r="A7077" s="89">
        <v>1</v>
      </c>
      <c r="B7077" s="604">
        <v>2</v>
      </c>
      <c r="C7077" s="90">
        <v>3</v>
      </c>
      <c r="D7077" s="90">
        <v>4</v>
      </c>
      <c r="E7077" s="90"/>
      <c r="F7077" s="90"/>
      <c r="G7077" s="91">
        <v>5</v>
      </c>
      <c r="H7077" s="604">
        <v>6</v>
      </c>
    </row>
    <row r="7078" spans="1:8" outlineLevel="1">
      <c r="A7078" s="89">
        <v>1</v>
      </c>
      <c r="B7078" s="92" t="s">
        <v>598</v>
      </c>
      <c r="C7078" s="93"/>
      <c r="D7078" s="93"/>
      <c r="E7078" s="94"/>
      <c r="F7078" s="94"/>
      <c r="G7078" s="95"/>
      <c r="H7078" s="663"/>
    </row>
    <row r="7079" spans="1:8" outlineLevel="1">
      <c r="A7079" s="96" t="s">
        <v>399</v>
      </c>
      <c r="B7079" s="237" t="s">
        <v>599</v>
      </c>
      <c r="C7079" s="97" t="s">
        <v>9</v>
      </c>
      <c r="D7079" s="97" t="s">
        <v>169</v>
      </c>
      <c r="E7079" s="94"/>
      <c r="F7079" s="94"/>
      <c r="G7079" s="94">
        <v>100</v>
      </c>
      <c r="H7079" s="79"/>
    </row>
    <row r="7080" spans="1:8" outlineLevel="1">
      <c r="A7080" s="97" t="s">
        <v>400</v>
      </c>
      <c r="B7080" s="236" t="s">
        <v>329</v>
      </c>
      <c r="C7080" s="97" t="s">
        <v>170</v>
      </c>
      <c r="D7080" s="97" t="s">
        <v>326</v>
      </c>
      <c r="E7080" s="94"/>
      <c r="F7080" s="94"/>
      <c r="G7080" s="94">
        <v>100</v>
      </c>
      <c r="H7080" s="79"/>
    </row>
    <row r="7081" spans="1:8" ht="31.5" outlineLevel="1">
      <c r="A7081" s="97" t="s">
        <v>411</v>
      </c>
      <c r="B7081" s="236" t="s">
        <v>730</v>
      </c>
      <c r="C7081" s="97" t="s">
        <v>170</v>
      </c>
      <c r="D7081" s="97" t="s">
        <v>326</v>
      </c>
      <c r="E7081" s="94"/>
      <c r="F7081" s="94"/>
      <c r="G7081" s="94">
        <v>100</v>
      </c>
      <c r="H7081" s="79"/>
    </row>
    <row r="7082" spans="1:8" ht="63" outlineLevel="1">
      <c r="A7082" s="98" t="s">
        <v>422</v>
      </c>
      <c r="B7082" s="99" t="s">
        <v>731</v>
      </c>
      <c r="C7082" s="97" t="s">
        <v>172</v>
      </c>
      <c r="D7082" s="97" t="s">
        <v>175</v>
      </c>
      <c r="E7082" s="94"/>
      <c r="F7082" s="94"/>
      <c r="G7082" s="94">
        <v>100</v>
      </c>
      <c r="H7082" s="79"/>
    </row>
    <row r="7083" spans="1:8" ht="31.5" outlineLevel="1">
      <c r="A7083" s="98" t="s">
        <v>732</v>
      </c>
      <c r="B7083" s="99" t="s">
        <v>733</v>
      </c>
      <c r="C7083" s="97" t="s">
        <v>328</v>
      </c>
      <c r="D7083" s="97" t="s">
        <v>175</v>
      </c>
      <c r="E7083" s="94"/>
      <c r="F7083" s="94"/>
      <c r="G7083" s="94">
        <v>100</v>
      </c>
      <c r="H7083" s="79"/>
    </row>
    <row r="7084" spans="1:8" outlineLevel="1">
      <c r="A7084" s="98" t="s">
        <v>734</v>
      </c>
      <c r="B7084" s="99" t="s">
        <v>735</v>
      </c>
      <c r="C7084" s="97" t="s">
        <v>175</v>
      </c>
      <c r="D7084" s="97" t="s">
        <v>482</v>
      </c>
      <c r="E7084" s="94"/>
      <c r="F7084" s="94"/>
      <c r="G7084" s="94">
        <v>100</v>
      </c>
      <c r="H7084" s="79"/>
    </row>
    <row r="7085" spans="1:8" outlineLevel="1">
      <c r="A7085" s="100">
        <v>2</v>
      </c>
      <c r="B7085" s="101" t="s">
        <v>440</v>
      </c>
      <c r="C7085" s="97"/>
      <c r="D7085" s="97"/>
      <c r="E7085" s="94"/>
      <c r="F7085" s="94"/>
      <c r="G7085" s="94"/>
      <c r="H7085" s="79"/>
    </row>
    <row r="7086" spans="1:8" ht="31.5" outlineLevel="1">
      <c r="A7086" s="98" t="s">
        <v>402</v>
      </c>
      <c r="B7086" s="99" t="s">
        <v>736</v>
      </c>
      <c r="C7086" s="97" t="s">
        <v>482</v>
      </c>
      <c r="D7086" s="97" t="s">
        <v>176</v>
      </c>
      <c r="E7086" s="94"/>
      <c r="F7086" s="94"/>
      <c r="G7086" s="94">
        <v>100</v>
      </c>
      <c r="H7086" s="79"/>
    </row>
    <row r="7087" spans="1:8" ht="63" outlineLevel="1">
      <c r="A7087" s="98" t="s">
        <v>403</v>
      </c>
      <c r="B7087" s="99" t="s">
        <v>641</v>
      </c>
      <c r="C7087" s="97" t="s">
        <v>482</v>
      </c>
      <c r="D7087" s="97" t="s">
        <v>176</v>
      </c>
      <c r="E7087" s="94"/>
      <c r="F7087" s="94"/>
      <c r="G7087" s="94">
        <v>100</v>
      </c>
      <c r="H7087" s="79"/>
    </row>
    <row r="7088" spans="1:8" ht="31.5" outlineLevel="1">
      <c r="A7088" s="98" t="s">
        <v>404</v>
      </c>
      <c r="B7088" s="99" t="s">
        <v>642</v>
      </c>
      <c r="C7088" s="97" t="s">
        <v>482</v>
      </c>
      <c r="D7088" s="97" t="s">
        <v>176</v>
      </c>
      <c r="E7088" s="94"/>
      <c r="F7088" s="94"/>
      <c r="G7088" s="94">
        <v>100</v>
      </c>
      <c r="H7088" s="79"/>
    </row>
    <row r="7089" spans="1:8" ht="47.25" outlineLevel="1">
      <c r="A7089" s="100">
        <v>3</v>
      </c>
      <c r="B7089" s="101" t="s">
        <v>313</v>
      </c>
      <c r="C7089" s="97"/>
      <c r="D7089" s="97"/>
      <c r="E7089" s="94"/>
      <c r="F7089" s="94"/>
      <c r="G7089" s="94"/>
      <c r="H7089" s="79"/>
    </row>
    <row r="7090" spans="1:8" ht="31.5" outlineLevel="1">
      <c r="A7090" s="98" t="s">
        <v>441</v>
      </c>
      <c r="B7090" s="99" t="s">
        <v>314</v>
      </c>
      <c r="C7090" s="97" t="s">
        <v>176</v>
      </c>
      <c r="D7090" s="97" t="s">
        <v>177</v>
      </c>
      <c r="E7090" s="94"/>
      <c r="F7090" s="94"/>
      <c r="G7090" s="94">
        <v>100</v>
      </c>
      <c r="H7090" s="79"/>
    </row>
    <row r="7091" spans="1:8" outlineLevel="1">
      <c r="A7091" s="98" t="s">
        <v>359</v>
      </c>
      <c r="B7091" s="99" t="s">
        <v>315</v>
      </c>
      <c r="C7091" s="97" t="s">
        <v>1185</v>
      </c>
      <c r="D7091" s="97" t="s">
        <v>467</v>
      </c>
      <c r="E7091" s="94"/>
      <c r="F7091" s="94"/>
      <c r="G7091" s="94">
        <v>100</v>
      </c>
      <c r="H7091" s="79"/>
    </row>
    <row r="7092" spans="1:8" outlineLevel="1">
      <c r="A7092" s="98" t="s">
        <v>361</v>
      </c>
      <c r="B7092" s="99" t="s">
        <v>316</v>
      </c>
      <c r="C7092" s="97" t="s">
        <v>468</v>
      </c>
      <c r="D7092" s="97" t="s">
        <v>469</v>
      </c>
      <c r="E7092" s="94"/>
      <c r="F7092" s="94"/>
      <c r="G7092" s="94">
        <v>100</v>
      </c>
      <c r="H7092" s="79"/>
    </row>
    <row r="7093" spans="1:8" outlineLevel="1">
      <c r="A7093" s="98" t="s">
        <v>317</v>
      </c>
      <c r="B7093" s="99" t="s">
        <v>318</v>
      </c>
      <c r="C7093" s="97" t="s">
        <v>469</v>
      </c>
      <c r="D7093" s="97" t="s">
        <v>470</v>
      </c>
      <c r="E7093" s="94"/>
      <c r="F7093" s="94"/>
      <c r="G7093" s="94">
        <v>100</v>
      </c>
      <c r="H7093" s="79"/>
    </row>
    <row r="7094" spans="1:8" outlineLevel="1">
      <c r="A7094" s="98" t="s">
        <v>319</v>
      </c>
      <c r="B7094" s="99" t="s">
        <v>320</v>
      </c>
      <c r="C7094" s="97" t="s">
        <v>470</v>
      </c>
      <c r="D7094" s="97" t="s">
        <v>471</v>
      </c>
      <c r="E7094" s="94"/>
      <c r="F7094" s="94"/>
      <c r="G7094" s="94">
        <v>100</v>
      </c>
      <c r="H7094" s="79"/>
    </row>
    <row r="7095" spans="1:8" outlineLevel="1">
      <c r="A7095" s="100">
        <v>4</v>
      </c>
      <c r="B7095" s="101" t="s">
        <v>623</v>
      </c>
      <c r="C7095" s="97"/>
      <c r="D7095" s="97"/>
      <c r="E7095" s="94"/>
      <c r="F7095" s="94"/>
      <c r="G7095" s="94">
        <v>100</v>
      </c>
      <c r="H7095" s="79"/>
    </row>
    <row r="7096" spans="1:8" ht="31.5" outlineLevel="1">
      <c r="A7096" s="97" t="s">
        <v>406</v>
      </c>
      <c r="B7096" s="236" t="s">
        <v>321</v>
      </c>
      <c r="C7096" s="97" t="s">
        <v>471</v>
      </c>
      <c r="D7096" s="97" t="s">
        <v>471</v>
      </c>
      <c r="E7096" s="94"/>
      <c r="F7096" s="94"/>
      <c r="G7096" s="94">
        <v>100</v>
      </c>
      <c r="H7096" s="79"/>
    </row>
    <row r="7097" spans="1:8" ht="63" outlineLevel="1">
      <c r="A7097" s="97" t="s">
        <v>407</v>
      </c>
      <c r="B7097" s="236" t="s">
        <v>621</v>
      </c>
      <c r="C7097" s="97" t="s">
        <v>471</v>
      </c>
      <c r="D7097" s="97" t="s">
        <v>471</v>
      </c>
      <c r="E7097" s="94"/>
      <c r="F7097" s="94"/>
      <c r="G7097" s="94">
        <v>100</v>
      </c>
      <c r="H7097" s="79"/>
    </row>
    <row r="7098" spans="1:8" ht="31.5" outlineLevel="1">
      <c r="A7098" s="97" t="s">
        <v>408</v>
      </c>
      <c r="B7098" s="236" t="s">
        <v>764</v>
      </c>
      <c r="C7098" s="97" t="s">
        <v>471</v>
      </c>
      <c r="D7098" s="97" t="s">
        <v>472</v>
      </c>
      <c r="E7098" s="94"/>
      <c r="F7098" s="94"/>
      <c r="G7098" s="94">
        <v>100</v>
      </c>
      <c r="H7098" s="79"/>
    </row>
    <row r="7099" spans="1:8" ht="31.5" outlineLevel="1">
      <c r="A7099" s="97" t="s">
        <v>222</v>
      </c>
      <c r="B7099" s="236" t="s">
        <v>765</v>
      </c>
      <c r="C7099" s="97" t="s">
        <v>327</v>
      </c>
      <c r="D7099" s="97" t="s">
        <v>472</v>
      </c>
      <c r="E7099" s="94"/>
      <c r="F7099" s="94"/>
      <c r="G7099" s="94">
        <v>100</v>
      </c>
      <c r="H7099" s="79"/>
    </row>
    <row r="7100" spans="1:8" outlineLevel="1">
      <c r="G7100" s="154" t="s">
        <v>1431</v>
      </c>
      <c r="H7100" s="154" t="s">
        <v>378</v>
      </c>
    </row>
    <row r="7101" spans="1:8" outlineLevel="1">
      <c r="H7101" s="154" t="s">
        <v>709</v>
      </c>
    </row>
    <row r="7102" spans="1:8" outlineLevel="1">
      <c r="H7102" s="154" t="s">
        <v>266</v>
      </c>
    </row>
    <row r="7103" spans="1:8" outlineLevel="1">
      <c r="H7103" s="154"/>
    </row>
    <row r="7104" spans="1:8" outlineLevel="1">
      <c r="A7104" s="742" t="s">
        <v>628</v>
      </c>
      <c r="B7104" s="742"/>
      <c r="C7104" s="742"/>
      <c r="D7104" s="742"/>
      <c r="E7104" s="742"/>
      <c r="F7104" s="742"/>
      <c r="G7104" s="742"/>
      <c r="H7104" s="742"/>
    </row>
    <row r="7105" spans="1:8" outlineLevel="1">
      <c r="A7105" s="742" t="s">
        <v>455</v>
      </c>
      <c r="B7105" s="742"/>
      <c r="C7105" s="742"/>
      <c r="D7105" s="742"/>
      <c r="E7105" s="742"/>
      <c r="F7105" s="742"/>
      <c r="G7105" s="742"/>
      <c r="H7105" s="742"/>
    </row>
    <row r="7106" spans="1:8" outlineLevel="1">
      <c r="H7106" s="154" t="s">
        <v>322</v>
      </c>
    </row>
    <row r="7107" spans="1:8" outlineLevel="1">
      <c r="H7107" s="154" t="s">
        <v>323</v>
      </c>
    </row>
    <row r="7108" spans="1:8" outlineLevel="1">
      <c r="H7108" s="154" t="s">
        <v>324</v>
      </c>
    </row>
    <row r="7109" spans="1:8" outlineLevel="1">
      <c r="H7109" s="230" t="s">
        <v>325</v>
      </c>
    </row>
    <row r="7110" spans="1:8" outlineLevel="1">
      <c r="H7110" s="154" t="s">
        <v>2331</v>
      </c>
    </row>
    <row r="7111" spans="1:8" outlineLevel="1">
      <c r="H7111" s="154" t="s">
        <v>261</v>
      </c>
    </row>
    <row r="7112" spans="1:8" outlineLevel="1">
      <c r="A7112" s="86"/>
    </row>
    <row r="7113" spans="1:8" ht="36" customHeight="1" outlineLevel="1">
      <c r="A7113" s="748" t="s">
        <v>1716</v>
      </c>
      <c r="B7113" s="749"/>
      <c r="C7113" s="749"/>
      <c r="D7113" s="749"/>
      <c r="E7113" s="749"/>
      <c r="F7113" s="749"/>
      <c r="G7113" s="749"/>
      <c r="H7113" s="749"/>
    </row>
    <row r="7114" spans="1:8" outlineLevel="1">
      <c r="A7114" s="664"/>
      <c r="B7114" s="665"/>
      <c r="C7114" s="665"/>
      <c r="D7114" s="665"/>
      <c r="E7114" s="665"/>
      <c r="F7114" s="665"/>
      <c r="G7114" s="665"/>
      <c r="H7114" s="665"/>
    </row>
    <row r="7115" spans="1:8" outlineLevel="1">
      <c r="A7115" s="746" t="s">
        <v>2332</v>
      </c>
      <c r="B7115" s="746"/>
      <c r="C7115" s="746"/>
      <c r="D7115" s="746"/>
      <c r="E7115" s="746"/>
      <c r="F7115" s="746"/>
      <c r="G7115" s="746"/>
      <c r="H7115" s="746"/>
    </row>
    <row r="7116" spans="1:8" ht="16.5" outlineLevel="1" thickBot="1">
      <c r="A7116" s="87"/>
      <c r="B7116" s="666"/>
      <c r="C7116" s="231"/>
      <c r="D7116" s="231"/>
      <c r="E7116" s="231"/>
      <c r="F7116" s="231"/>
      <c r="G7116" s="231"/>
      <c r="H7116" s="231"/>
    </row>
    <row r="7117" spans="1:8" outlineLevel="1">
      <c r="A7117" s="750" t="s">
        <v>397</v>
      </c>
      <c r="B7117" s="753" t="s">
        <v>649</v>
      </c>
      <c r="C7117" s="756" t="s">
        <v>719</v>
      </c>
      <c r="D7117" s="756"/>
      <c r="E7117" s="756"/>
      <c r="F7117" s="756"/>
      <c r="G7117" s="757" t="s">
        <v>629</v>
      </c>
      <c r="H7117" s="759" t="s">
        <v>630</v>
      </c>
    </row>
    <row r="7118" spans="1:8" outlineLevel="1">
      <c r="A7118" s="751"/>
      <c r="B7118" s="754"/>
      <c r="C7118" s="704"/>
      <c r="D7118" s="704"/>
      <c r="E7118" s="704"/>
      <c r="F7118" s="704"/>
      <c r="G7118" s="703"/>
      <c r="H7118" s="760"/>
    </row>
    <row r="7119" spans="1:8" ht="32.25" outlineLevel="1" thickBot="1">
      <c r="A7119" s="752"/>
      <c r="B7119" s="755"/>
      <c r="C7119" s="88" t="s">
        <v>631</v>
      </c>
      <c r="D7119" s="88" t="s">
        <v>632</v>
      </c>
      <c r="E7119" s="88" t="s">
        <v>631</v>
      </c>
      <c r="F7119" s="88" t="s">
        <v>632</v>
      </c>
      <c r="G7119" s="758"/>
      <c r="H7119" s="761"/>
    </row>
    <row r="7120" spans="1:8" outlineLevel="1">
      <c r="A7120" s="89">
        <v>1</v>
      </c>
      <c r="B7120" s="604">
        <v>2</v>
      </c>
      <c r="C7120" s="90">
        <v>3</v>
      </c>
      <c r="D7120" s="90">
        <v>4</v>
      </c>
      <c r="E7120" s="90"/>
      <c r="F7120" s="90"/>
      <c r="G7120" s="91">
        <v>5</v>
      </c>
      <c r="H7120" s="604">
        <v>6</v>
      </c>
    </row>
    <row r="7121" spans="1:8" outlineLevel="1">
      <c r="A7121" s="89">
        <v>1</v>
      </c>
      <c r="B7121" s="92" t="s">
        <v>598</v>
      </c>
      <c r="C7121" s="93"/>
      <c r="D7121" s="93"/>
      <c r="E7121" s="94"/>
      <c r="F7121" s="94"/>
      <c r="G7121" s="95"/>
      <c r="H7121" s="663"/>
    </row>
    <row r="7122" spans="1:8" outlineLevel="1">
      <c r="A7122" s="96" t="s">
        <v>399</v>
      </c>
      <c r="B7122" s="237" t="s">
        <v>599</v>
      </c>
      <c r="C7122" s="97" t="s">
        <v>9</v>
      </c>
      <c r="D7122" s="97" t="s">
        <v>169</v>
      </c>
      <c r="E7122" s="94"/>
      <c r="F7122" s="94"/>
      <c r="G7122" s="94">
        <v>100</v>
      </c>
      <c r="H7122" s="79"/>
    </row>
    <row r="7123" spans="1:8" outlineLevel="1">
      <c r="A7123" s="97" t="s">
        <v>400</v>
      </c>
      <c r="B7123" s="236" t="s">
        <v>329</v>
      </c>
      <c r="C7123" s="97" t="s">
        <v>170</v>
      </c>
      <c r="D7123" s="97" t="s">
        <v>326</v>
      </c>
      <c r="E7123" s="94"/>
      <c r="F7123" s="94"/>
      <c r="G7123" s="94">
        <v>100</v>
      </c>
      <c r="H7123" s="79"/>
    </row>
    <row r="7124" spans="1:8" ht="31.5" outlineLevel="1">
      <c r="A7124" s="97" t="s">
        <v>411</v>
      </c>
      <c r="B7124" s="236" t="s">
        <v>730</v>
      </c>
      <c r="C7124" s="97" t="s">
        <v>170</v>
      </c>
      <c r="D7124" s="97" t="s">
        <v>326</v>
      </c>
      <c r="E7124" s="94"/>
      <c r="F7124" s="94"/>
      <c r="G7124" s="94">
        <v>100</v>
      </c>
      <c r="H7124" s="79"/>
    </row>
    <row r="7125" spans="1:8" ht="63" outlineLevel="1">
      <c r="A7125" s="98" t="s">
        <v>422</v>
      </c>
      <c r="B7125" s="99" t="s">
        <v>731</v>
      </c>
      <c r="C7125" s="97" t="s">
        <v>172</v>
      </c>
      <c r="D7125" s="97" t="s">
        <v>175</v>
      </c>
      <c r="E7125" s="94"/>
      <c r="F7125" s="94"/>
      <c r="G7125" s="94">
        <v>100</v>
      </c>
      <c r="H7125" s="79"/>
    </row>
    <row r="7126" spans="1:8" ht="31.5" outlineLevel="1">
      <c r="A7126" s="98" t="s">
        <v>732</v>
      </c>
      <c r="B7126" s="99" t="s">
        <v>733</v>
      </c>
      <c r="C7126" s="97" t="s">
        <v>328</v>
      </c>
      <c r="D7126" s="97" t="s">
        <v>175</v>
      </c>
      <c r="E7126" s="94"/>
      <c r="F7126" s="94"/>
      <c r="G7126" s="94">
        <v>100</v>
      </c>
      <c r="H7126" s="79"/>
    </row>
    <row r="7127" spans="1:8" outlineLevel="1">
      <c r="A7127" s="98" t="s">
        <v>734</v>
      </c>
      <c r="B7127" s="99" t="s">
        <v>735</v>
      </c>
      <c r="C7127" s="97" t="s">
        <v>175</v>
      </c>
      <c r="D7127" s="97" t="s">
        <v>482</v>
      </c>
      <c r="E7127" s="94"/>
      <c r="F7127" s="94"/>
      <c r="G7127" s="94">
        <v>100</v>
      </c>
      <c r="H7127" s="79"/>
    </row>
    <row r="7128" spans="1:8" outlineLevel="1">
      <c r="A7128" s="100">
        <v>2</v>
      </c>
      <c r="B7128" s="101" t="s">
        <v>440</v>
      </c>
      <c r="C7128" s="97"/>
      <c r="D7128" s="97"/>
      <c r="E7128" s="94"/>
      <c r="F7128" s="94"/>
      <c r="G7128" s="94"/>
      <c r="H7128" s="79"/>
    </row>
    <row r="7129" spans="1:8" ht="31.5" outlineLevel="1">
      <c r="A7129" s="98" t="s">
        <v>402</v>
      </c>
      <c r="B7129" s="99" t="s">
        <v>736</v>
      </c>
      <c r="C7129" s="97" t="s">
        <v>482</v>
      </c>
      <c r="D7129" s="97" t="s">
        <v>176</v>
      </c>
      <c r="E7129" s="94"/>
      <c r="F7129" s="94"/>
      <c r="G7129" s="94">
        <v>100</v>
      </c>
      <c r="H7129" s="79"/>
    </row>
    <row r="7130" spans="1:8" ht="63" outlineLevel="1">
      <c r="A7130" s="98" t="s">
        <v>403</v>
      </c>
      <c r="B7130" s="99" t="s">
        <v>641</v>
      </c>
      <c r="C7130" s="97" t="s">
        <v>482</v>
      </c>
      <c r="D7130" s="97" t="s">
        <v>176</v>
      </c>
      <c r="E7130" s="94"/>
      <c r="F7130" s="94"/>
      <c r="G7130" s="94">
        <v>100</v>
      </c>
      <c r="H7130" s="79"/>
    </row>
    <row r="7131" spans="1:8" ht="31.5" outlineLevel="1">
      <c r="A7131" s="98" t="s">
        <v>404</v>
      </c>
      <c r="B7131" s="99" t="s">
        <v>642</v>
      </c>
      <c r="C7131" s="97" t="s">
        <v>482</v>
      </c>
      <c r="D7131" s="97" t="s">
        <v>176</v>
      </c>
      <c r="E7131" s="94"/>
      <c r="F7131" s="94"/>
      <c r="G7131" s="94">
        <v>100</v>
      </c>
      <c r="H7131" s="79"/>
    </row>
    <row r="7132" spans="1:8" ht="47.25" outlineLevel="1">
      <c r="A7132" s="100">
        <v>3</v>
      </c>
      <c r="B7132" s="101" t="s">
        <v>313</v>
      </c>
      <c r="C7132" s="97"/>
      <c r="D7132" s="97"/>
      <c r="E7132" s="94"/>
      <c r="F7132" s="94"/>
      <c r="G7132" s="94"/>
      <c r="H7132" s="79"/>
    </row>
    <row r="7133" spans="1:8" ht="31.5" outlineLevel="1">
      <c r="A7133" s="98" t="s">
        <v>441</v>
      </c>
      <c r="B7133" s="99" t="s">
        <v>314</v>
      </c>
      <c r="C7133" s="97" t="s">
        <v>176</v>
      </c>
      <c r="D7133" s="97" t="s">
        <v>177</v>
      </c>
      <c r="E7133" s="94"/>
      <c r="F7133" s="94"/>
      <c r="G7133" s="94">
        <v>100</v>
      </c>
      <c r="H7133" s="79"/>
    </row>
    <row r="7134" spans="1:8" outlineLevel="1">
      <c r="A7134" s="98" t="s">
        <v>359</v>
      </c>
      <c r="B7134" s="99" t="s">
        <v>315</v>
      </c>
      <c r="C7134" s="97" t="s">
        <v>1185</v>
      </c>
      <c r="D7134" s="97" t="s">
        <v>467</v>
      </c>
      <c r="E7134" s="94"/>
      <c r="F7134" s="94"/>
      <c r="G7134" s="94">
        <v>100</v>
      </c>
      <c r="H7134" s="79"/>
    </row>
    <row r="7135" spans="1:8" outlineLevel="1">
      <c r="A7135" s="98" t="s">
        <v>361</v>
      </c>
      <c r="B7135" s="99" t="s">
        <v>316</v>
      </c>
      <c r="C7135" s="97" t="s">
        <v>468</v>
      </c>
      <c r="D7135" s="97" t="s">
        <v>469</v>
      </c>
      <c r="E7135" s="94"/>
      <c r="F7135" s="94"/>
      <c r="G7135" s="94">
        <v>100</v>
      </c>
      <c r="H7135" s="79"/>
    </row>
    <row r="7136" spans="1:8" outlineLevel="1">
      <c r="A7136" s="98" t="s">
        <v>317</v>
      </c>
      <c r="B7136" s="99" t="s">
        <v>318</v>
      </c>
      <c r="C7136" s="97" t="s">
        <v>469</v>
      </c>
      <c r="D7136" s="97" t="s">
        <v>470</v>
      </c>
      <c r="E7136" s="94"/>
      <c r="F7136" s="94"/>
      <c r="G7136" s="94">
        <v>100</v>
      </c>
      <c r="H7136" s="79"/>
    </row>
    <row r="7137" spans="1:8" outlineLevel="1">
      <c r="A7137" s="98" t="s">
        <v>319</v>
      </c>
      <c r="B7137" s="99" t="s">
        <v>320</v>
      </c>
      <c r="C7137" s="97" t="s">
        <v>470</v>
      </c>
      <c r="D7137" s="97" t="s">
        <v>471</v>
      </c>
      <c r="E7137" s="94"/>
      <c r="F7137" s="94"/>
      <c r="G7137" s="94">
        <v>100</v>
      </c>
      <c r="H7137" s="79"/>
    </row>
    <row r="7138" spans="1:8" outlineLevel="1">
      <c r="A7138" s="100">
        <v>4</v>
      </c>
      <c r="B7138" s="101" t="s">
        <v>623</v>
      </c>
      <c r="C7138" s="97"/>
      <c r="D7138" s="97"/>
      <c r="E7138" s="94"/>
      <c r="F7138" s="94"/>
      <c r="G7138" s="94">
        <v>100</v>
      </c>
      <c r="H7138" s="79"/>
    </row>
    <row r="7139" spans="1:8" ht="31.5" outlineLevel="1">
      <c r="A7139" s="97" t="s">
        <v>406</v>
      </c>
      <c r="B7139" s="236" t="s">
        <v>321</v>
      </c>
      <c r="C7139" s="97" t="s">
        <v>471</v>
      </c>
      <c r="D7139" s="97" t="s">
        <v>471</v>
      </c>
      <c r="E7139" s="94"/>
      <c r="F7139" s="94"/>
      <c r="G7139" s="94">
        <v>100</v>
      </c>
      <c r="H7139" s="79"/>
    </row>
    <row r="7140" spans="1:8" ht="63" outlineLevel="1">
      <c r="A7140" s="97" t="s">
        <v>407</v>
      </c>
      <c r="B7140" s="236" t="s">
        <v>621</v>
      </c>
      <c r="C7140" s="97" t="s">
        <v>471</v>
      </c>
      <c r="D7140" s="97" t="s">
        <v>471</v>
      </c>
      <c r="E7140" s="94"/>
      <c r="F7140" s="94"/>
      <c r="G7140" s="94">
        <v>100</v>
      </c>
      <c r="H7140" s="79"/>
    </row>
    <row r="7141" spans="1:8" ht="31.5" outlineLevel="1">
      <c r="A7141" s="97" t="s">
        <v>408</v>
      </c>
      <c r="B7141" s="236" t="s">
        <v>764</v>
      </c>
      <c r="C7141" s="97" t="s">
        <v>471</v>
      </c>
      <c r="D7141" s="97" t="s">
        <v>472</v>
      </c>
      <c r="E7141" s="94"/>
      <c r="F7141" s="94"/>
      <c r="G7141" s="94">
        <v>100</v>
      </c>
      <c r="H7141" s="79"/>
    </row>
    <row r="7142" spans="1:8" ht="31.5" outlineLevel="1">
      <c r="A7142" s="97" t="s">
        <v>222</v>
      </c>
      <c r="B7142" s="236" t="s">
        <v>765</v>
      </c>
      <c r="C7142" s="97" t="s">
        <v>327</v>
      </c>
      <c r="D7142" s="97" t="s">
        <v>472</v>
      </c>
      <c r="E7142" s="94"/>
      <c r="F7142" s="94"/>
      <c r="G7142" s="94">
        <v>100</v>
      </c>
      <c r="H7142" s="79"/>
    </row>
    <row r="7143" spans="1:8" outlineLevel="1">
      <c r="G7143" s="154" t="s">
        <v>1979</v>
      </c>
      <c r="H7143" s="154" t="s">
        <v>378</v>
      </c>
    </row>
    <row r="7144" spans="1:8" outlineLevel="1">
      <c r="H7144" s="154" t="s">
        <v>709</v>
      </c>
    </row>
    <row r="7145" spans="1:8" outlineLevel="1">
      <c r="H7145" s="154" t="s">
        <v>266</v>
      </c>
    </row>
    <row r="7146" spans="1:8" outlineLevel="1">
      <c r="H7146" s="154"/>
    </row>
    <row r="7147" spans="1:8" outlineLevel="1">
      <c r="A7147" s="742" t="s">
        <v>628</v>
      </c>
      <c r="B7147" s="742"/>
      <c r="C7147" s="742"/>
      <c r="D7147" s="742"/>
      <c r="E7147" s="742"/>
      <c r="F7147" s="742"/>
      <c r="G7147" s="742"/>
      <c r="H7147" s="742"/>
    </row>
    <row r="7148" spans="1:8" outlineLevel="1">
      <c r="A7148" s="742" t="s">
        <v>455</v>
      </c>
      <c r="B7148" s="742"/>
      <c r="C7148" s="742"/>
      <c r="D7148" s="742"/>
      <c r="E7148" s="742"/>
      <c r="F7148" s="742"/>
      <c r="G7148" s="742"/>
      <c r="H7148" s="742"/>
    </row>
    <row r="7149" spans="1:8" outlineLevel="1">
      <c r="H7149" s="154" t="s">
        <v>322</v>
      </c>
    </row>
    <row r="7150" spans="1:8" outlineLevel="1">
      <c r="H7150" s="154" t="s">
        <v>323</v>
      </c>
    </row>
    <row r="7151" spans="1:8" outlineLevel="1">
      <c r="H7151" s="154" t="s">
        <v>324</v>
      </c>
    </row>
    <row r="7152" spans="1:8" outlineLevel="1">
      <c r="H7152" s="230" t="s">
        <v>325</v>
      </c>
    </row>
    <row r="7153" spans="1:8" outlineLevel="1">
      <c r="H7153" s="154" t="s">
        <v>2331</v>
      </c>
    </row>
    <row r="7154" spans="1:8" outlineLevel="1">
      <c r="H7154" s="154" t="s">
        <v>261</v>
      </c>
    </row>
    <row r="7155" spans="1:8" outlineLevel="1">
      <c r="A7155" s="86"/>
    </row>
    <row r="7156" spans="1:8" outlineLevel="1">
      <c r="A7156" s="748" t="s">
        <v>2078</v>
      </c>
      <c r="B7156" s="749"/>
      <c r="C7156" s="749"/>
      <c r="D7156" s="749"/>
      <c r="E7156" s="749"/>
      <c r="F7156" s="749"/>
      <c r="G7156" s="749"/>
      <c r="H7156" s="749"/>
    </row>
    <row r="7157" spans="1:8" outlineLevel="1">
      <c r="A7157" s="746" t="s">
        <v>2332</v>
      </c>
      <c r="B7157" s="746"/>
      <c r="C7157" s="746"/>
      <c r="D7157" s="746"/>
      <c r="E7157" s="746"/>
      <c r="F7157" s="746"/>
      <c r="G7157" s="746"/>
      <c r="H7157" s="746"/>
    </row>
    <row r="7158" spans="1:8" ht="16.5" outlineLevel="1" thickBot="1">
      <c r="A7158" s="87"/>
      <c r="B7158" s="666"/>
      <c r="C7158" s="231"/>
      <c r="D7158" s="231"/>
      <c r="E7158" s="231"/>
      <c r="F7158" s="231"/>
      <c r="G7158" s="231"/>
      <c r="H7158" s="231"/>
    </row>
    <row r="7159" spans="1:8" outlineLevel="1">
      <c r="A7159" s="750" t="s">
        <v>397</v>
      </c>
      <c r="B7159" s="753" t="s">
        <v>649</v>
      </c>
      <c r="C7159" s="756" t="s">
        <v>719</v>
      </c>
      <c r="D7159" s="756"/>
      <c r="E7159" s="756"/>
      <c r="F7159" s="756"/>
      <c r="G7159" s="757" t="s">
        <v>629</v>
      </c>
      <c r="H7159" s="759" t="s">
        <v>630</v>
      </c>
    </row>
    <row r="7160" spans="1:8" outlineLevel="1">
      <c r="A7160" s="751"/>
      <c r="B7160" s="754"/>
      <c r="C7160" s="704"/>
      <c r="D7160" s="704"/>
      <c r="E7160" s="704"/>
      <c r="F7160" s="704"/>
      <c r="G7160" s="703"/>
      <c r="H7160" s="760"/>
    </row>
    <row r="7161" spans="1:8" ht="32.25" outlineLevel="1" thickBot="1">
      <c r="A7161" s="752"/>
      <c r="B7161" s="755"/>
      <c r="C7161" s="88" t="s">
        <v>631</v>
      </c>
      <c r="D7161" s="88" t="s">
        <v>632</v>
      </c>
      <c r="E7161" s="88" t="s">
        <v>631</v>
      </c>
      <c r="F7161" s="88" t="s">
        <v>632</v>
      </c>
      <c r="G7161" s="758"/>
      <c r="H7161" s="761"/>
    </row>
    <row r="7162" spans="1:8" outlineLevel="1">
      <c r="A7162" s="89">
        <v>1</v>
      </c>
      <c r="B7162" s="604">
        <v>2</v>
      </c>
      <c r="C7162" s="90">
        <v>3</v>
      </c>
      <c r="D7162" s="90">
        <v>4</v>
      </c>
      <c r="E7162" s="90"/>
      <c r="F7162" s="90"/>
      <c r="G7162" s="91">
        <v>5</v>
      </c>
      <c r="H7162" s="604">
        <v>6</v>
      </c>
    </row>
    <row r="7163" spans="1:8" outlineLevel="1">
      <c r="A7163" s="89">
        <v>1</v>
      </c>
      <c r="B7163" s="92" t="s">
        <v>598</v>
      </c>
      <c r="C7163" s="93"/>
      <c r="D7163" s="93"/>
      <c r="E7163" s="94"/>
      <c r="F7163" s="94"/>
      <c r="G7163" s="95"/>
      <c r="H7163" s="663"/>
    </row>
    <row r="7164" spans="1:8" outlineLevel="1">
      <c r="A7164" s="96" t="s">
        <v>399</v>
      </c>
      <c r="B7164" s="237" t="s">
        <v>599</v>
      </c>
      <c r="C7164" s="97" t="s">
        <v>7</v>
      </c>
      <c r="D7164" s="97" t="s">
        <v>167</v>
      </c>
      <c r="E7164" s="94"/>
      <c r="F7164" s="94"/>
      <c r="G7164" s="94">
        <v>100</v>
      </c>
      <c r="H7164" s="79"/>
    </row>
    <row r="7165" spans="1:8" outlineLevel="1">
      <c r="A7165" s="97" t="s">
        <v>400</v>
      </c>
      <c r="B7165" s="236" t="s">
        <v>329</v>
      </c>
      <c r="C7165" s="97" t="s">
        <v>168</v>
      </c>
      <c r="D7165" s="97" t="s">
        <v>169</v>
      </c>
      <c r="E7165" s="94"/>
      <c r="F7165" s="94"/>
      <c r="G7165" s="94">
        <v>100</v>
      </c>
      <c r="H7165" s="79"/>
    </row>
    <row r="7166" spans="1:8" ht="31.5" outlineLevel="1">
      <c r="A7166" s="97" t="s">
        <v>411</v>
      </c>
      <c r="B7166" s="236" t="s">
        <v>730</v>
      </c>
      <c r="C7166" s="97" t="s">
        <v>170</v>
      </c>
      <c r="D7166" s="97" t="s">
        <v>171</v>
      </c>
      <c r="E7166" s="94"/>
      <c r="F7166" s="94"/>
      <c r="G7166" s="94">
        <v>100</v>
      </c>
      <c r="H7166" s="79"/>
    </row>
    <row r="7167" spans="1:8" ht="63" outlineLevel="1">
      <c r="A7167" s="98" t="s">
        <v>422</v>
      </c>
      <c r="B7167" s="99" t="s">
        <v>731</v>
      </c>
      <c r="C7167" s="97" t="s">
        <v>172</v>
      </c>
      <c r="D7167" s="97" t="s">
        <v>173</v>
      </c>
      <c r="E7167" s="94"/>
      <c r="F7167" s="94"/>
      <c r="G7167" s="94">
        <v>100</v>
      </c>
      <c r="H7167" s="79"/>
    </row>
    <row r="7168" spans="1:8" ht="31.5" outlineLevel="1">
      <c r="A7168" s="98" t="s">
        <v>732</v>
      </c>
      <c r="B7168" s="99" t="s">
        <v>733</v>
      </c>
      <c r="C7168" s="97" t="s">
        <v>174</v>
      </c>
      <c r="D7168" s="97" t="s">
        <v>175</v>
      </c>
      <c r="E7168" s="94"/>
      <c r="F7168" s="94"/>
      <c r="G7168" s="94">
        <v>100</v>
      </c>
      <c r="H7168" s="79"/>
    </row>
    <row r="7169" spans="1:8" outlineLevel="1">
      <c r="A7169" s="98" t="s">
        <v>734</v>
      </c>
      <c r="B7169" s="99" t="s">
        <v>735</v>
      </c>
      <c r="C7169" s="97" t="s">
        <v>170</v>
      </c>
      <c r="D7169" s="97" t="s">
        <v>174</v>
      </c>
      <c r="E7169" s="94"/>
      <c r="F7169" s="94"/>
      <c r="G7169" s="94">
        <v>100</v>
      </c>
      <c r="H7169" s="79"/>
    </row>
    <row r="7170" spans="1:8" outlineLevel="1">
      <c r="A7170" s="100">
        <v>2</v>
      </c>
      <c r="B7170" s="101" t="s">
        <v>440</v>
      </c>
      <c r="C7170" s="97"/>
      <c r="D7170" s="97"/>
      <c r="E7170" s="94"/>
      <c r="F7170" s="94"/>
      <c r="G7170" s="94"/>
      <c r="H7170" s="79"/>
    </row>
    <row r="7171" spans="1:8" ht="31.5" outlineLevel="1">
      <c r="A7171" s="98" t="s">
        <v>402</v>
      </c>
      <c r="B7171" s="99" t="s">
        <v>736</v>
      </c>
      <c r="C7171" s="97" t="s">
        <v>129</v>
      </c>
      <c r="D7171" s="97" t="s">
        <v>130</v>
      </c>
      <c r="E7171" s="94"/>
      <c r="F7171" s="94"/>
      <c r="G7171" s="94">
        <v>100</v>
      </c>
      <c r="H7171" s="79"/>
    </row>
    <row r="7172" spans="1:8" ht="63" outlineLevel="1">
      <c r="A7172" s="98" t="s">
        <v>403</v>
      </c>
      <c r="B7172" s="99" t="s">
        <v>641</v>
      </c>
      <c r="C7172" s="97" t="s">
        <v>129</v>
      </c>
      <c r="D7172" s="97" t="s">
        <v>131</v>
      </c>
      <c r="E7172" s="94"/>
      <c r="F7172" s="94"/>
      <c r="G7172" s="94">
        <v>100</v>
      </c>
      <c r="H7172" s="79"/>
    </row>
    <row r="7173" spans="1:8" ht="31.5" outlineLevel="1">
      <c r="A7173" s="98" t="s">
        <v>404</v>
      </c>
      <c r="B7173" s="99" t="s">
        <v>642</v>
      </c>
      <c r="C7173" s="97" t="s">
        <v>131</v>
      </c>
      <c r="D7173" s="97" t="s">
        <v>132</v>
      </c>
      <c r="E7173" s="94"/>
      <c r="F7173" s="94"/>
      <c r="G7173" s="94">
        <v>100</v>
      </c>
      <c r="H7173" s="79"/>
    </row>
    <row r="7174" spans="1:8" ht="47.25" outlineLevel="1">
      <c r="A7174" s="100">
        <v>3</v>
      </c>
      <c r="B7174" s="101" t="s">
        <v>313</v>
      </c>
      <c r="C7174" s="97"/>
      <c r="D7174" s="97"/>
      <c r="E7174" s="94"/>
      <c r="F7174" s="94"/>
      <c r="G7174" s="94"/>
      <c r="H7174" s="79"/>
    </row>
    <row r="7175" spans="1:8" ht="31.5" outlineLevel="1">
      <c r="A7175" s="98" t="s">
        <v>441</v>
      </c>
      <c r="B7175" s="99" t="s">
        <v>314</v>
      </c>
      <c r="C7175" s="97" t="s">
        <v>132</v>
      </c>
      <c r="D7175" s="97" t="s">
        <v>131</v>
      </c>
      <c r="E7175" s="94"/>
      <c r="F7175" s="94"/>
      <c r="G7175" s="94">
        <v>100</v>
      </c>
      <c r="H7175" s="79"/>
    </row>
    <row r="7176" spans="1:8" outlineLevel="1">
      <c r="A7176" s="98" t="s">
        <v>359</v>
      </c>
      <c r="B7176" s="99" t="s">
        <v>315</v>
      </c>
      <c r="C7176" s="97" t="s">
        <v>132</v>
      </c>
      <c r="D7176" s="97" t="s">
        <v>133</v>
      </c>
      <c r="E7176" s="94"/>
      <c r="F7176" s="94"/>
      <c r="G7176" s="94">
        <v>100</v>
      </c>
      <c r="H7176" s="79"/>
    </row>
    <row r="7177" spans="1:8" outlineLevel="1">
      <c r="A7177" s="98" t="s">
        <v>361</v>
      </c>
      <c r="B7177" s="99" t="s">
        <v>316</v>
      </c>
      <c r="C7177" s="97" t="s">
        <v>133</v>
      </c>
      <c r="D7177" s="97" t="s">
        <v>788</v>
      </c>
      <c r="E7177" s="94"/>
      <c r="F7177" s="94"/>
      <c r="G7177" s="94">
        <v>100</v>
      </c>
      <c r="H7177" s="79"/>
    </row>
    <row r="7178" spans="1:8" outlineLevel="1">
      <c r="A7178" s="98" t="s">
        <v>317</v>
      </c>
      <c r="B7178" s="99" t="s">
        <v>318</v>
      </c>
      <c r="C7178" s="97" t="s">
        <v>788</v>
      </c>
      <c r="D7178" s="97" t="s">
        <v>789</v>
      </c>
      <c r="E7178" s="94"/>
      <c r="F7178" s="94"/>
      <c r="G7178" s="94">
        <v>100</v>
      </c>
      <c r="H7178" s="79"/>
    </row>
    <row r="7179" spans="1:8" outlineLevel="1">
      <c r="A7179" s="98" t="s">
        <v>319</v>
      </c>
      <c r="B7179" s="99" t="s">
        <v>320</v>
      </c>
      <c r="C7179" s="97" t="s">
        <v>1156</v>
      </c>
      <c r="D7179" s="97" t="s">
        <v>790</v>
      </c>
      <c r="E7179" s="94"/>
      <c r="F7179" s="94"/>
      <c r="G7179" s="94">
        <v>100</v>
      </c>
      <c r="H7179" s="79"/>
    </row>
    <row r="7180" spans="1:8" outlineLevel="1">
      <c r="A7180" s="100">
        <v>4</v>
      </c>
      <c r="B7180" s="101" t="s">
        <v>623</v>
      </c>
      <c r="C7180" s="97"/>
      <c r="D7180" s="97"/>
      <c r="E7180" s="94"/>
      <c r="F7180" s="94"/>
      <c r="G7180" s="94"/>
      <c r="H7180" s="79"/>
    </row>
    <row r="7181" spans="1:8" ht="31.5" outlineLevel="1">
      <c r="A7181" s="97" t="s">
        <v>406</v>
      </c>
      <c r="B7181" s="236" t="s">
        <v>321</v>
      </c>
      <c r="C7181" s="97" t="s">
        <v>790</v>
      </c>
      <c r="D7181" s="97" t="s">
        <v>790</v>
      </c>
      <c r="E7181" s="94"/>
      <c r="F7181" s="94"/>
      <c r="G7181" s="94">
        <v>100</v>
      </c>
      <c r="H7181" s="79"/>
    </row>
    <row r="7182" spans="1:8" ht="63" outlineLevel="1">
      <c r="A7182" s="97" t="s">
        <v>407</v>
      </c>
      <c r="B7182" s="236" t="s">
        <v>621</v>
      </c>
      <c r="C7182" s="97" t="s">
        <v>790</v>
      </c>
      <c r="D7182" s="97" t="s">
        <v>791</v>
      </c>
      <c r="E7182" s="94"/>
      <c r="F7182" s="94"/>
      <c r="G7182" s="94">
        <v>100</v>
      </c>
      <c r="H7182" s="79"/>
    </row>
    <row r="7183" spans="1:8" ht="31.5" outlineLevel="1">
      <c r="A7183" s="97" t="s">
        <v>408</v>
      </c>
      <c r="B7183" s="236" t="s">
        <v>764</v>
      </c>
      <c r="C7183" s="97" t="s">
        <v>790</v>
      </c>
      <c r="D7183" s="97" t="s">
        <v>791</v>
      </c>
      <c r="E7183" s="94"/>
      <c r="F7183" s="94"/>
      <c r="G7183" s="94">
        <v>100</v>
      </c>
      <c r="H7183" s="79"/>
    </row>
    <row r="7184" spans="1:8" ht="31.5" outlineLevel="1">
      <c r="A7184" s="97" t="s">
        <v>222</v>
      </c>
      <c r="B7184" s="236" t="s">
        <v>765</v>
      </c>
      <c r="C7184" s="97" t="s">
        <v>791</v>
      </c>
      <c r="D7184" s="97" t="s">
        <v>792</v>
      </c>
      <c r="E7184" s="94"/>
      <c r="F7184" s="94"/>
      <c r="G7184" s="94">
        <v>100</v>
      </c>
      <c r="H7184" s="79"/>
    </row>
    <row r="7185" spans="1:8" outlineLevel="1">
      <c r="G7185" s="154" t="s">
        <v>1088</v>
      </c>
      <c r="H7185" s="154" t="s">
        <v>378</v>
      </c>
    </row>
    <row r="7186" spans="1:8" outlineLevel="1">
      <c r="H7186" s="154" t="s">
        <v>709</v>
      </c>
    </row>
    <row r="7187" spans="1:8" outlineLevel="1">
      <c r="H7187" s="154" t="s">
        <v>266</v>
      </c>
    </row>
    <row r="7188" spans="1:8" outlineLevel="1">
      <c r="H7188" s="154"/>
    </row>
    <row r="7189" spans="1:8" outlineLevel="1">
      <c r="A7189" s="742" t="s">
        <v>628</v>
      </c>
      <c r="B7189" s="742"/>
      <c r="C7189" s="742"/>
      <c r="D7189" s="742"/>
      <c r="E7189" s="742"/>
      <c r="F7189" s="742"/>
      <c r="G7189" s="742"/>
      <c r="H7189" s="742"/>
    </row>
    <row r="7190" spans="1:8" outlineLevel="1">
      <c r="A7190" s="742" t="s">
        <v>455</v>
      </c>
      <c r="B7190" s="742"/>
      <c r="C7190" s="742"/>
      <c r="D7190" s="742"/>
      <c r="E7190" s="742"/>
      <c r="F7190" s="742"/>
      <c r="G7190" s="742"/>
      <c r="H7190" s="742"/>
    </row>
    <row r="7191" spans="1:8" outlineLevel="1">
      <c r="H7191" s="154" t="s">
        <v>322</v>
      </c>
    </row>
    <row r="7192" spans="1:8" outlineLevel="1">
      <c r="H7192" s="154" t="s">
        <v>323</v>
      </c>
    </row>
    <row r="7193" spans="1:8" outlineLevel="1">
      <c r="H7193" s="154" t="s">
        <v>324</v>
      </c>
    </row>
    <row r="7194" spans="1:8" outlineLevel="1">
      <c r="H7194" s="230" t="s">
        <v>325</v>
      </c>
    </row>
    <row r="7195" spans="1:8" outlineLevel="1">
      <c r="H7195" s="154" t="s">
        <v>2331</v>
      </c>
    </row>
    <row r="7196" spans="1:8" outlineLevel="1">
      <c r="H7196" s="154" t="s">
        <v>261</v>
      </c>
    </row>
    <row r="7197" spans="1:8" outlineLevel="1">
      <c r="A7197" s="86"/>
    </row>
    <row r="7198" spans="1:8" outlineLevel="1">
      <c r="A7198" s="748" t="s">
        <v>452</v>
      </c>
      <c r="B7198" s="749"/>
      <c r="C7198" s="749"/>
      <c r="D7198" s="749"/>
      <c r="E7198" s="749"/>
      <c r="F7198" s="749"/>
      <c r="G7198" s="749"/>
      <c r="H7198" s="749"/>
    </row>
    <row r="7199" spans="1:8" outlineLevel="1">
      <c r="A7199" s="746" t="s">
        <v>2332</v>
      </c>
      <c r="B7199" s="746"/>
      <c r="C7199" s="746"/>
      <c r="D7199" s="746"/>
      <c r="E7199" s="746"/>
      <c r="F7199" s="746"/>
      <c r="G7199" s="746"/>
      <c r="H7199" s="746"/>
    </row>
    <row r="7200" spans="1:8" ht="16.5" outlineLevel="1" thickBot="1">
      <c r="A7200" s="87"/>
      <c r="B7200" s="666"/>
      <c r="C7200" s="231"/>
      <c r="D7200" s="231"/>
      <c r="E7200" s="231"/>
      <c r="F7200" s="231"/>
      <c r="G7200" s="231"/>
      <c r="H7200" s="231"/>
    </row>
    <row r="7201" spans="1:8" outlineLevel="1">
      <c r="A7201" s="750" t="s">
        <v>397</v>
      </c>
      <c r="B7201" s="753" t="s">
        <v>649</v>
      </c>
      <c r="C7201" s="756" t="s">
        <v>719</v>
      </c>
      <c r="D7201" s="756"/>
      <c r="E7201" s="756"/>
      <c r="F7201" s="756"/>
      <c r="G7201" s="757" t="s">
        <v>629</v>
      </c>
      <c r="H7201" s="759" t="s">
        <v>630</v>
      </c>
    </row>
    <row r="7202" spans="1:8" outlineLevel="1">
      <c r="A7202" s="751"/>
      <c r="B7202" s="754"/>
      <c r="C7202" s="704"/>
      <c r="D7202" s="704"/>
      <c r="E7202" s="704"/>
      <c r="F7202" s="704"/>
      <c r="G7202" s="703"/>
      <c r="H7202" s="760"/>
    </row>
    <row r="7203" spans="1:8" ht="32.25" outlineLevel="1" thickBot="1">
      <c r="A7203" s="752"/>
      <c r="B7203" s="755"/>
      <c r="C7203" s="88" t="s">
        <v>631</v>
      </c>
      <c r="D7203" s="88" t="s">
        <v>632</v>
      </c>
      <c r="E7203" s="88" t="s">
        <v>631</v>
      </c>
      <c r="F7203" s="88" t="s">
        <v>632</v>
      </c>
      <c r="G7203" s="758"/>
      <c r="H7203" s="761"/>
    </row>
    <row r="7204" spans="1:8" outlineLevel="1">
      <c r="A7204" s="89">
        <v>1</v>
      </c>
      <c r="B7204" s="604">
        <v>2</v>
      </c>
      <c r="C7204" s="90">
        <v>3</v>
      </c>
      <c r="D7204" s="90">
        <v>4</v>
      </c>
      <c r="E7204" s="90"/>
      <c r="F7204" s="90"/>
      <c r="G7204" s="91">
        <v>5</v>
      </c>
      <c r="H7204" s="604">
        <v>6</v>
      </c>
    </row>
    <row r="7205" spans="1:8" outlineLevel="1">
      <c r="A7205" s="89">
        <v>1</v>
      </c>
      <c r="B7205" s="92" t="s">
        <v>598</v>
      </c>
      <c r="C7205" s="93"/>
      <c r="D7205" s="93"/>
      <c r="E7205" s="94"/>
      <c r="F7205" s="94"/>
      <c r="G7205" s="95"/>
      <c r="H7205" s="663"/>
    </row>
    <row r="7206" spans="1:8" outlineLevel="1">
      <c r="A7206" s="96" t="s">
        <v>399</v>
      </c>
      <c r="B7206" s="237" t="s">
        <v>599</v>
      </c>
      <c r="C7206" s="97" t="s">
        <v>388</v>
      </c>
      <c r="D7206" s="97" t="s">
        <v>0</v>
      </c>
      <c r="E7206" s="94"/>
      <c r="F7206" s="94"/>
      <c r="G7206" s="94">
        <v>100</v>
      </c>
      <c r="H7206" s="79"/>
    </row>
    <row r="7207" spans="1:8" outlineLevel="1">
      <c r="A7207" s="97" t="s">
        <v>400</v>
      </c>
      <c r="B7207" s="236" t="s">
        <v>329</v>
      </c>
      <c r="C7207" s="97" t="s">
        <v>1</v>
      </c>
      <c r="D7207" s="97" t="s">
        <v>2</v>
      </c>
      <c r="E7207" s="94"/>
      <c r="F7207" s="94"/>
      <c r="G7207" s="94">
        <v>100</v>
      </c>
      <c r="H7207" s="79"/>
    </row>
    <row r="7208" spans="1:8" ht="31.5" outlineLevel="1">
      <c r="A7208" s="97" t="s">
        <v>411</v>
      </c>
      <c r="B7208" s="236" t="s">
        <v>730</v>
      </c>
      <c r="C7208" s="97" t="s">
        <v>3</v>
      </c>
      <c r="D7208" s="97" t="s">
        <v>4</v>
      </c>
      <c r="E7208" s="94"/>
      <c r="F7208" s="94"/>
      <c r="G7208" s="94">
        <v>100</v>
      </c>
      <c r="H7208" s="79"/>
    </row>
    <row r="7209" spans="1:8" ht="63" outlineLevel="1">
      <c r="A7209" s="98" t="s">
        <v>422</v>
      </c>
      <c r="B7209" s="99" t="s">
        <v>731</v>
      </c>
      <c r="C7209" s="97" t="s">
        <v>5</v>
      </c>
      <c r="D7209" s="97" t="s">
        <v>6</v>
      </c>
      <c r="E7209" s="94"/>
      <c r="F7209" s="94"/>
      <c r="G7209" s="94">
        <v>100</v>
      </c>
      <c r="H7209" s="79"/>
    </row>
    <row r="7210" spans="1:8" ht="31.5" outlineLevel="1">
      <c r="A7210" s="98" t="s">
        <v>732</v>
      </c>
      <c r="B7210" s="99" t="s">
        <v>733</v>
      </c>
      <c r="C7210" s="97" t="s">
        <v>7</v>
      </c>
      <c r="D7210" s="97" t="s">
        <v>6</v>
      </c>
      <c r="E7210" s="94"/>
      <c r="F7210" s="94"/>
      <c r="G7210" s="94">
        <v>100</v>
      </c>
      <c r="H7210" s="79"/>
    </row>
    <row r="7211" spans="1:8" outlineLevel="1">
      <c r="A7211" s="98" t="s">
        <v>734</v>
      </c>
      <c r="B7211" s="99" t="s">
        <v>735</v>
      </c>
      <c r="C7211" s="97" t="s">
        <v>3</v>
      </c>
      <c r="D7211" s="97" t="s">
        <v>7</v>
      </c>
      <c r="E7211" s="94"/>
      <c r="F7211" s="94"/>
      <c r="G7211" s="94">
        <v>100</v>
      </c>
      <c r="H7211" s="79"/>
    </row>
    <row r="7212" spans="1:8" outlineLevel="1">
      <c r="A7212" s="100">
        <v>2</v>
      </c>
      <c r="B7212" s="101" t="s">
        <v>440</v>
      </c>
      <c r="C7212" s="97"/>
      <c r="D7212" s="97"/>
      <c r="E7212" s="94"/>
      <c r="F7212" s="94"/>
      <c r="G7212" s="94"/>
      <c r="H7212" s="79"/>
    </row>
    <row r="7213" spans="1:8" ht="31.5" outlineLevel="1">
      <c r="A7213" s="98" t="s">
        <v>402</v>
      </c>
      <c r="B7213" s="99" t="s">
        <v>736</v>
      </c>
      <c r="C7213" s="97" t="s">
        <v>388</v>
      </c>
      <c r="D7213" s="97" t="s">
        <v>6</v>
      </c>
      <c r="E7213" s="94"/>
      <c r="F7213" s="94"/>
      <c r="G7213" s="94">
        <v>100</v>
      </c>
      <c r="H7213" s="79"/>
    </row>
    <row r="7214" spans="1:8" ht="63" outlineLevel="1">
      <c r="A7214" s="98" t="s">
        <v>403</v>
      </c>
      <c r="B7214" s="99" t="s">
        <v>641</v>
      </c>
      <c r="C7214" s="97" t="s">
        <v>7</v>
      </c>
      <c r="D7214" s="97" t="s">
        <v>8</v>
      </c>
      <c r="E7214" s="94"/>
      <c r="F7214" s="94"/>
      <c r="G7214" s="94">
        <v>100</v>
      </c>
      <c r="H7214" s="79"/>
    </row>
    <row r="7215" spans="1:8" ht="31.5" outlineLevel="1">
      <c r="A7215" s="98" t="s">
        <v>404</v>
      </c>
      <c r="B7215" s="99" t="s">
        <v>642</v>
      </c>
      <c r="C7215" s="97" t="s">
        <v>8</v>
      </c>
      <c r="D7215" s="97" t="s">
        <v>9</v>
      </c>
      <c r="E7215" s="94"/>
      <c r="F7215" s="94"/>
      <c r="G7215" s="94">
        <v>100</v>
      </c>
      <c r="H7215" s="79"/>
    </row>
    <row r="7216" spans="1:8" ht="47.25" outlineLevel="1">
      <c r="A7216" s="100">
        <v>3</v>
      </c>
      <c r="B7216" s="101" t="s">
        <v>313</v>
      </c>
      <c r="C7216" s="97"/>
      <c r="D7216" s="97"/>
      <c r="E7216" s="94"/>
      <c r="F7216" s="94"/>
      <c r="G7216" s="94"/>
      <c r="H7216" s="79"/>
    </row>
    <row r="7217" spans="1:8" ht="31.5" outlineLevel="1">
      <c r="A7217" s="98" t="s">
        <v>441</v>
      </c>
      <c r="B7217" s="99" t="s">
        <v>314</v>
      </c>
      <c r="C7217" s="97" t="s">
        <v>9</v>
      </c>
      <c r="D7217" s="97" t="s">
        <v>8</v>
      </c>
      <c r="E7217" s="94"/>
      <c r="F7217" s="94"/>
      <c r="G7217" s="94">
        <v>100</v>
      </c>
      <c r="H7217" s="79"/>
    </row>
    <row r="7218" spans="1:8" outlineLevel="1">
      <c r="A7218" s="98" t="s">
        <v>359</v>
      </c>
      <c r="B7218" s="99" t="s">
        <v>315</v>
      </c>
      <c r="C7218" s="97" t="s">
        <v>9</v>
      </c>
      <c r="D7218" s="97" t="s">
        <v>10</v>
      </c>
      <c r="E7218" s="94"/>
      <c r="F7218" s="94"/>
      <c r="G7218" s="94">
        <v>100</v>
      </c>
      <c r="H7218" s="79"/>
    </row>
    <row r="7219" spans="1:8" outlineLevel="1">
      <c r="A7219" s="98" t="s">
        <v>361</v>
      </c>
      <c r="B7219" s="99" t="s">
        <v>316</v>
      </c>
      <c r="C7219" s="97" t="s">
        <v>10</v>
      </c>
      <c r="D7219" s="97" t="s">
        <v>11</v>
      </c>
      <c r="E7219" s="94"/>
      <c r="F7219" s="94"/>
      <c r="G7219" s="94">
        <v>100</v>
      </c>
      <c r="H7219" s="79"/>
    </row>
    <row r="7220" spans="1:8" outlineLevel="1">
      <c r="A7220" s="98" t="s">
        <v>317</v>
      </c>
      <c r="B7220" s="99" t="s">
        <v>318</v>
      </c>
      <c r="C7220" s="97" t="s">
        <v>11</v>
      </c>
      <c r="D7220" s="97" t="s">
        <v>12</v>
      </c>
      <c r="E7220" s="94"/>
      <c r="F7220" s="94"/>
      <c r="G7220" s="94">
        <v>100</v>
      </c>
      <c r="H7220" s="79"/>
    </row>
    <row r="7221" spans="1:8" outlineLevel="1">
      <c r="A7221" s="98" t="s">
        <v>319</v>
      </c>
      <c r="B7221" s="99" t="s">
        <v>320</v>
      </c>
      <c r="C7221" s="97" t="s">
        <v>12</v>
      </c>
      <c r="D7221" s="97" t="s">
        <v>13</v>
      </c>
      <c r="E7221" s="94"/>
      <c r="F7221" s="94"/>
      <c r="G7221" s="94">
        <v>100</v>
      </c>
      <c r="H7221" s="79"/>
    </row>
    <row r="7222" spans="1:8" outlineLevel="1">
      <c r="A7222" s="100">
        <v>4</v>
      </c>
      <c r="B7222" s="101" t="s">
        <v>623</v>
      </c>
      <c r="C7222" s="97"/>
      <c r="D7222" s="97"/>
      <c r="E7222" s="94"/>
      <c r="F7222" s="94"/>
      <c r="G7222" s="94"/>
      <c r="H7222" s="79"/>
    </row>
    <row r="7223" spans="1:8" ht="31.5" outlineLevel="1">
      <c r="A7223" s="97" t="s">
        <v>406</v>
      </c>
      <c r="B7223" s="236" t="s">
        <v>321</v>
      </c>
      <c r="C7223" s="97" t="s">
        <v>13</v>
      </c>
      <c r="D7223" s="97" t="s">
        <v>13</v>
      </c>
      <c r="E7223" s="94"/>
      <c r="F7223" s="94"/>
      <c r="G7223" s="94">
        <v>100</v>
      </c>
      <c r="H7223" s="79"/>
    </row>
    <row r="7224" spans="1:8" ht="63" outlineLevel="1">
      <c r="A7224" s="97" t="s">
        <v>407</v>
      </c>
      <c r="B7224" s="236" t="s">
        <v>621</v>
      </c>
      <c r="C7224" s="97" t="s">
        <v>13</v>
      </c>
      <c r="D7224" s="97" t="s">
        <v>14</v>
      </c>
      <c r="E7224" s="94"/>
      <c r="F7224" s="94"/>
      <c r="G7224" s="94">
        <v>100</v>
      </c>
      <c r="H7224" s="79"/>
    </row>
    <row r="7225" spans="1:8" ht="31.5" outlineLevel="1">
      <c r="A7225" s="97" t="s">
        <v>408</v>
      </c>
      <c r="B7225" s="236" t="s">
        <v>764</v>
      </c>
      <c r="C7225" s="97" t="s">
        <v>13</v>
      </c>
      <c r="D7225" s="97" t="s">
        <v>14</v>
      </c>
      <c r="E7225" s="94"/>
      <c r="F7225" s="94"/>
      <c r="G7225" s="94">
        <v>100</v>
      </c>
      <c r="H7225" s="79"/>
    </row>
    <row r="7226" spans="1:8" ht="31.5" outlineLevel="1">
      <c r="A7226" s="97" t="s">
        <v>222</v>
      </c>
      <c r="B7226" s="236" t="s">
        <v>765</v>
      </c>
      <c r="C7226" s="97" t="s">
        <v>14</v>
      </c>
      <c r="D7226" s="97" t="s">
        <v>15</v>
      </c>
      <c r="E7226" s="94"/>
      <c r="F7226" s="94"/>
      <c r="G7226" s="94">
        <v>100</v>
      </c>
      <c r="H7226" s="79"/>
    </row>
    <row r="7227" spans="1:8" outlineLevel="1">
      <c r="G7227" s="154" t="s">
        <v>1089</v>
      </c>
      <c r="H7227" s="154" t="s">
        <v>378</v>
      </c>
    </row>
    <row r="7228" spans="1:8" outlineLevel="1">
      <c r="H7228" s="154" t="s">
        <v>709</v>
      </c>
    </row>
    <row r="7229" spans="1:8" outlineLevel="1">
      <c r="H7229" s="154" t="s">
        <v>266</v>
      </c>
    </row>
    <row r="7230" spans="1:8" outlineLevel="1">
      <c r="H7230" s="154"/>
    </row>
    <row r="7231" spans="1:8" outlineLevel="1">
      <c r="A7231" s="742" t="s">
        <v>628</v>
      </c>
      <c r="B7231" s="742"/>
      <c r="C7231" s="742"/>
      <c r="D7231" s="742"/>
      <c r="E7231" s="742"/>
      <c r="F7231" s="742"/>
      <c r="G7231" s="742"/>
      <c r="H7231" s="742"/>
    </row>
    <row r="7232" spans="1:8" outlineLevel="1">
      <c r="A7232" s="742" t="s">
        <v>455</v>
      </c>
      <c r="B7232" s="742"/>
      <c r="C7232" s="742"/>
      <c r="D7232" s="742"/>
      <c r="E7232" s="742"/>
      <c r="F7232" s="742"/>
      <c r="G7232" s="742"/>
      <c r="H7232" s="742"/>
    </row>
    <row r="7233" spans="1:8" outlineLevel="1">
      <c r="H7233" s="154" t="s">
        <v>322</v>
      </c>
    </row>
    <row r="7234" spans="1:8" outlineLevel="1">
      <c r="H7234" s="154" t="s">
        <v>323</v>
      </c>
    </row>
    <row r="7235" spans="1:8" outlineLevel="1">
      <c r="H7235" s="154" t="s">
        <v>324</v>
      </c>
    </row>
    <row r="7236" spans="1:8" outlineLevel="1">
      <c r="H7236" s="230" t="s">
        <v>325</v>
      </c>
    </row>
    <row r="7237" spans="1:8" outlineLevel="1">
      <c r="H7237" s="154" t="s">
        <v>2331</v>
      </c>
    </row>
    <row r="7238" spans="1:8" outlineLevel="1">
      <c r="H7238" s="154" t="s">
        <v>261</v>
      </c>
    </row>
    <row r="7239" spans="1:8" outlineLevel="1">
      <c r="A7239" s="86"/>
    </row>
    <row r="7240" spans="1:8" outlineLevel="1">
      <c r="A7240" s="748" t="s">
        <v>1718</v>
      </c>
      <c r="B7240" s="749"/>
      <c r="C7240" s="749"/>
      <c r="D7240" s="749"/>
      <c r="E7240" s="749"/>
      <c r="F7240" s="749"/>
      <c r="G7240" s="749"/>
      <c r="H7240" s="749"/>
    </row>
    <row r="7241" spans="1:8" outlineLevel="1">
      <c r="A7241" s="664"/>
      <c r="B7241" s="665"/>
      <c r="C7241" s="665"/>
      <c r="D7241" s="665"/>
      <c r="E7241" s="665"/>
      <c r="F7241" s="665"/>
      <c r="G7241" s="665"/>
      <c r="H7241" s="665"/>
    </row>
    <row r="7242" spans="1:8" outlineLevel="1">
      <c r="A7242" s="746" t="s">
        <v>2332</v>
      </c>
      <c r="B7242" s="746"/>
      <c r="C7242" s="746"/>
      <c r="D7242" s="746"/>
      <c r="E7242" s="746"/>
      <c r="F7242" s="746"/>
      <c r="G7242" s="746"/>
      <c r="H7242" s="746"/>
    </row>
    <row r="7243" spans="1:8" ht="16.5" outlineLevel="1" thickBot="1">
      <c r="A7243" s="87"/>
      <c r="B7243" s="666"/>
      <c r="C7243" s="231"/>
      <c r="D7243" s="231"/>
      <c r="E7243" s="231"/>
      <c r="F7243" s="231"/>
      <c r="G7243" s="231"/>
      <c r="H7243" s="231"/>
    </row>
    <row r="7244" spans="1:8" outlineLevel="1">
      <c r="A7244" s="750" t="s">
        <v>397</v>
      </c>
      <c r="B7244" s="753" t="s">
        <v>649</v>
      </c>
      <c r="C7244" s="756" t="s">
        <v>719</v>
      </c>
      <c r="D7244" s="756"/>
      <c r="E7244" s="756"/>
      <c r="F7244" s="756"/>
      <c r="G7244" s="757" t="s">
        <v>629</v>
      </c>
      <c r="H7244" s="759" t="s">
        <v>630</v>
      </c>
    </row>
    <row r="7245" spans="1:8" outlineLevel="1">
      <c r="A7245" s="751"/>
      <c r="B7245" s="754"/>
      <c r="C7245" s="704"/>
      <c r="D7245" s="704"/>
      <c r="E7245" s="704"/>
      <c r="F7245" s="704"/>
      <c r="G7245" s="703"/>
      <c r="H7245" s="760"/>
    </row>
    <row r="7246" spans="1:8" ht="32.25" outlineLevel="1" thickBot="1">
      <c r="A7246" s="752"/>
      <c r="B7246" s="755"/>
      <c r="C7246" s="88" t="s">
        <v>631</v>
      </c>
      <c r="D7246" s="88" t="s">
        <v>632</v>
      </c>
      <c r="E7246" s="88" t="s">
        <v>631</v>
      </c>
      <c r="F7246" s="88" t="s">
        <v>632</v>
      </c>
      <c r="G7246" s="758"/>
      <c r="H7246" s="761"/>
    </row>
    <row r="7247" spans="1:8" outlineLevel="1">
      <c r="A7247" s="89">
        <v>1</v>
      </c>
      <c r="B7247" s="604">
        <v>2</v>
      </c>
      <c r="C7247" s="90">
        <v>3</v>
      </c>
      <c r="D7247" s="90">
        <v>4</v>
      </c>
      <c r="E7247" s="90"/>
      <c r="F7247" s="90"/>
      <c r="G7247" s="91">
        <v>5</v>
      </c>
      <c r="H7247" s="604">
        <v>6</v>
      </c>
    </row>
    <row r="7248" spans="1:8" outlineLevel="1">
      <c r="A7248" s="89">
        <v>1</v>
      </c>
      <c r="B7248" s="92" t="s">
        <v>598</v>
      </c>
      <c r="C7248" s="93"/>
      <c r="D7248" s="93"/>
      <c r="E7248" s="94"/>
      <c r="F7248" s="94"/>
      <c r="G7248" s="95"/>
      <c r="H7248" s="663"/>
    </row>
    <row r="7249" spans="1:8" outlineLevel="1">
      <c r="A7249" s="96" t="s">
        <v>399</v>
      </c>
      <c r="B7249" s="237" t="s">
        <v>599</v>
      </c>
      <c r="C7249" s="97" t="s">
        <v>388</v>
      </c>
      <c r="D7249" s="97" t="s">
        <v>0</v>
      </c>
      <c r="E7249" s="94"/>
      <c r="F7249" s="94"/>
      <c r="G7249" s="94">
        <v>100</v>
      </c>
      <c r="H7249" s="79"/>
    </row>
    <row r="7250" spans="1:8" outlineLevel="1">
      <c r="A7250" s="97" t="s">
        <v>400</v>
      </c>
      <c r="B7250" s="236" t="s">
        <v>329</v>
      </c>
      <c r="C7250" s="97" t="s">
        <v>1</v>
      </c>
      <c r="D7250" s="97" t="s">
        <v>2</v>
      </c>
      <c r="E7250" s="94"/>
      <c r="F7250" s="94"/>
      <c r="G7250" s="94">
        <v>100</v>
      </c>
      <c r="H7250" s="79"/>
    </row>
    <row r="7251" spans="1:8" ht="31.5" outlineLevel="1">
      <c r="A7251" s="97" t="s">
        <v>411</v>
      </c>
      <c r="B7251" s="236" t="s">
        <v>730</v>
      </c>
      <c r="C7251" s="97" t="s">
        <v>3</v>
      </c>
      <c r="D7251" s="97" t="s">
        <v>4</v>
      </c>
      <c r="E7251" s="94"/>
      <c r="F7251" s="94"/>
      <c r="G7251" s="94">
        <v>100</v>
      </c>
      <c r="H7251" s="79"/>
    </row>
    <row r="7252" spans="1:8" ht="63" outlineLevel="1">
      <c r="A7252" s="98" t="s">
        <v>422</v>
      </c>
      <c r="B7252" s="99" t="s">
        <v>731</v>
      </c>
      <c r="C7252" s="97" t="s">
        <v>5</v>
      </c>
      <c r="D7252" s="97" t="s">
        <v>6</v>
      </c>
      <c r="E7252" s="94"/>
      <c r="F7252" s="94"/>
      <c r="G7252" s="94">
        <v>100</v>
      </c>
      <c r="H7252" s="79"/>
    </row>
    <row r="7253" spans="1:8" ht="31.5" outlineLevel="1">
      <c r="A7253" s="98" t="s">
        <v>732</v>
      </c>
      <c r="B7253" s="99" t="s">
        <v>733</v>
      </c>
      <c r="C7253" s="97" t="s">
        <v>7</v>
      </c>
      <c r="D7253" s="97" t="s">
        <v>6</v>
      </c>
      <c r="E7253" s="94"/>
      <c r="F7253" s="94"/>
      <c r="G7253" s="94">
        <v>100</v>
      </c>
      <c r="H7253" s="79"/>
    </row>
    <row r="7254" spans="1:8" outlineLevel="1">
      <c r="A7254" s="98" t="s">
        <v>734</v>
      </c>
      <c r="B7254" s="99" t="s">
        <v>735</v>
      </c>
      <c r="C7254" s="97" t="s">
        <v>3</v>
      </c>
      <c r="D7254" s="97" t="s">
        <v>7</v>
      </c>
      <c r="E7254" s="94"/>
      <c r="F7254" s="94"/>
      <c r="G7254" s="94">
        <v>100</v>
      </c>
      <c r="H7254" s="79"/>
    </row>
    <row r="7255" spans="1:8" outlineLevel="1">
      <c r="A7255" s="100">
        <v>2</v>
      </c>
      <c r="B7255" s="101" t="s">
        <v>440</v>
      </c>
      <c r="C7255" s="97"/>
      <c r="D7255" s="97"/>
      <c r="E7255" s="94"/>
      <c r="F7255" s="94"/>
      <c r="G7255" s="94"/>
      <c r="H7255" s="79"/>
    </row>
    <row r="7256" spans="1:8" ht="31.5" outlineLevel="1">
      <c r="A7256" s="98" t="s">
        <v>402</v>
      </c>
      <c r="B7256" s="99" t="s">
        <v>736</v>
      </c>
      <c r="C7256" s="97" t="s">
        <v>388</v>
      </c>
      <c r="D7256" s="97" t="s">
        <v>6</v>
      </c>
      <c r="E7256" s="94"/>
      <c r="F7256" s="94"/>
      <c r="G7256" s="94">
        <v>100</v>
      </c>
      <c r="H7256" s="79"/>
    </row>
    <row r="7257" spans="1:8" ht="63" outlineLevel="1">
      <c r="A7257" s="98" t="s">
        <v>403</v>
      </c>
      <c r="B7257" s="99" t="s">
        <v>641</v>
      </c>
      <c r="C7257" s="97" t="s">
        <v>7</v>
      </c>
      <c r="D7257" s="97" t="s">
        <v>8</v>
      </c>
      <c r="E7257" s="94"/>
      <c r="F7257" s="94"/>
      <c r="G7257" s="94">
        <v>100</v>
      </c>
      <c r="H7257" s="79"/>
    </row>
    <row r="7258" spans="1:8" ht="31.5" outlineLevel="1">
      <c r="A7258" s="98" t="s">
        <v>404</v>
      </c>
      <c r="B7258" s="99" t="s">
        <v>642</v>
      </c>
      <c r="C7258" s="97" t="s">
        <v>8</v>
      </c>
      <c r="D7258" s="97" t="s">
        <v>9</v>
      </c>
      <c r="E7258" s="94"/>
      <c r="F7258" s="94"/>
      <c r="G7258" s="94">
        <v>100</v>
      </c>
      <c r="H7258" s="79"/>
    </row>
    <row r="7259" spans="1:8" ht="47.25" outlineLevel="1">
      <c r="A7259" s="100">
        <v>3</v>
      </c>
      <c r="B7259" s="101" t="s">
        <v>313</v>
      </c>
      <c r="C7259" s="97"/>
      <c r="D7259" s="97"/>
      <c r="E7259" s="94"/>
      <c r="F7259" s="94"/>
      <c r="G7259" s="94"/>
      <c r="H7259" s="79"/>
    </row>
    <row r="7260" spans="1:8" ht="31.5" outlineLevel="1">
      <c r="A7260" s="98" t="s">
        <v>441</v>
      </c>
      <c r="B7260" s="99" t="s">
        <v>314</v>
      </c>
      <c r="C7260" s="97" t="s">
        <v>9</v>
      </c>
      <c r="D7260" s="97" t="s">
        <v>8</v>
      </c>
      <c r="E7260" s="94"/>
      <c r="F7260" s="94"/>
      <c r="G7260" s="94">
        <v>100</v>
      </c>
      <c r="H7260" s="79"/>
    </row>
    <row r="7261" spans="1:8" outlineLevel="1">
      <c r="A7261" s="98" t="s">
        <v>359</v>
      </c>
      <c r="B7261" s="99" t="s">
        <v>315</v>
      </c>
      <c r="C7261" s="97" t="s">
        <v>9</v>
      </c>
      <c r="D7261" s="97" t="s">
        <v>10</v>
      </c>
      <c r="E7261" s="94"/>
      <c r="F7261" s="94"/>
      <c r="G7261" s="94">
        <v>100</v>
      </c>
      <c r="H7261" s="79"/>
    </row>
    <row r="7262" spans="1:8" outlineLevel="1">
      <c r="A7262" s="98" t="s">
        <v>361</v>
      </c>
      <c r="B7262" s="99" t="s">
        <v>316</v>
      </c>
      <c r="C7262" s="97" t="s">
        <v>10</v>
      </c>
      <c r="D7262" s="97" t="s">
        <v>11</v>
      </c>
      <c r="E7262" s="94"/>
      <c r="F7262" s="94"/>
      <c r="G7262" s="94">
        <v>100</v>
      </c>
      <c r="H7262" s="79"/>
    </row>
    <row r="7263" spans="1:8" outlineLevel="1">
      <c r="A7263" s="98" t="s">
        <v>317</v>
      </c>
      <c r="B7263" s="99" t="s">
        <v>318</v>
      </c>
      <c r="C7263" s="97" t="s">
        <v>11</v>
      </c>
      <c r="D7263" s="97" t="s">
        <v>12</v>
      </c>
      <c r="E7263" s="94"/>
      <c r="F7263" s="94"/>
      <c r="G7263" s="94">
        <v>100</v>
      </c>
      <c r="H7263" s="79"/>
    </row>
    <row r="7264" spans="1:8" outlineLevel="1">
      <c r="A7264" s="98" t="s">
        <v>319</v>
      </c>
      <c r="B7264" s="99" t="s">
        <v>320</v>
      </c>
      <c r="C7264" s="97" t="s">
        <v>12</v>
      </c>
      <c r="D7264" s="97" t="s">
        <v>13</v>
      </c>
      <c r="E7264" s="94"/>
      <c r="F7264" s="94"/>
      <c r="G7264" s="94">
        <v>100</v>
      </c>
      <c r="H7264" s="79"/>
    </row>
    <row r="7265" spans="1:8" outlineLevel="1">
      <c r="A7265" s="100">
        <v>4</v>
      </c>
      <c r="B7265" s="101" t="s">
        <v>623</v>
      </c>
      <c r="C7265" s="97"/>
      <c r="D7265" s="97"/>
      <c r="E7265" s="94"/>
      <c r="F7265" s="94"/>
      <c r="G7265" s="94"/>
      <c r="H7265" s="79"/>
    </row>
    <row r="7266" spans="1:8" ht="31.5" outlineLevel="1">
      <c r="A7266" s="97" t="s">
        <v>406</v>
      </c>
      <c r="B7266" s="236" t="s">
        <v>321</v>
      </c>
      <c r="C7266" s="97" t="s">
        <v>13</v>
      </c>
      <c r="D7266" s="97" t="s">
        <v>13</v>
      </c>
      <c r="E7266" s="94"/>
      <c r="F7266" s="94"/>
      <c r="G7266" s="94">
        <v>100</v>
      </c>
      <c r="H7266" s="79"/>
    </row>
    <row r="7267" spans="1:8" ht="63" outlineLevel="1">
      <c r="A7267" s="97" t="s">
        <v>407</v>
      </c>
      <c r="B7267" s="236" t="s">
        <v>621</v>
      </c>
      <c r="C7267" s="97" t="s">
        <v>13</v>
      </c>
      <c r="D7267" s="97" t="s">
        <v>14</v>
      </c>
      <c r="E7267" s="94"/>
      <c r="F7267" s="94"/>
      <c r="G7267" s="94">
        <v>100</v>
      </c>
      <c r="H7267" s="79"/>
    </row>
    <row r="7268" spans="1:8" ht="31.5" outlineLevel="1">
      <c r="A7268" s="97" t="s">
        <v>408</v>
      </c>
      <c r="B7268" s="236" t="s">
        <v>764</v>
      </c>
      <c r="C7268" s="97" t="s">
        <v>13</v>
      </c>
      <c r="D7268" s="97" t="s">
        <v>14</v>
      </c>
      <c r="E7268" s="94"/>
      <c r="F7268" s="94"/>
      <c r="G7268" s="94">
        <v>100</v>
      </c>
      <c r="H7268" s="79"/>
    </row>
    <row r="7269" spans="1:8" ht="31.5" outlineLevel="1">
      <c r="A7269" s="97" t="s">
        <v>222</v>
      </c>
      <c r="B7269" s="236" t="s">
        <v>765</v>
      </c>
      <c r="C7269" s="97" t="s">
        <v>14</v>
      </c>
      <c r="D7269" s="97" t="s">
        <v>15</v>
      </c>
      <c r="E7269" s="94"/>
      <c r="F7269" s="94"/>
      <c r="G7269" s="94">
        <v>100</v>
      </c>
      <c r="H7269" s="79"/>
    </row>
    <row r="7270" spans="1:8" outlineLevel="1">
      <c r="G7270" s="154" t="s">
        <v>1090</v>
      </c>
      <c r="H7270" s="154" t="s">
        <v>378</v>
      </c>
    </row>
    <row r="7271" spans="1:8" outlineLevel="1">
      <c r="H7271" s="154" t="s">
        <v>709</v>
      </c>
    </row>
    <row r="7272" spans="1:8" outlineLevel="1">
      <c r="H7272" s="154" t="s">
        <v>266</v>
      </c>
    </row>
    <row r="7273" spans="1:8" outlineLevel="1">
      <c r="H7273" s="154"/>
    </row>
    <row r="7274" spans="1:8" outlineLevel="1">
      <c r="A7274" s="742" t="s">
        <v>628</v>
      </c>
      <c r="B7274" s="742"/>
      <c r="C7274" s="742"/>
      <c r="D7274" s="742"/>
      <c r="E7274" s="742"/>
      <c r="F7274" s="742"/>
      <c r="G7274" s="742"/>
      <c r="H7274" s="742"/>
    </row>
    <row r="7275" spans="1:8" outlineLevel="1">
      <c r="A7275" s="742" t="s">
        <v>455</v>
      </c>
      <c r="B7275" s="742"/>
      <c r="C7275" s="742"/>
      <c r="D7275" s="742"/>
      <c r="E7275" s="742"/>
      <c r="F7275" s="742"/>
      <c r="G7275" s="742"/>
      <c r="H7275" s="742"/>
    </row>
    <row r="7276" spans="1:8" outlineLevel="1">
      <c r="H7276" s="154" t="s">
        <v>322</v>
      </c>
    </row>
    <row r="7277" spans="1:8" outlineLevel="1">
      <c r="H7277" s="154" t="s">
        <v>323</v>
      </c>
    </row>
    <row r="7278" spans="1:8" outlineLevel="1">
      <c r="H7278" s="154" t="s">
        <v>324</v>
      </c>
    </row>
    <row r="7279" spans="1:8" outlineLevel="1">
      <c r="H7279" s="230" t="s">
        <v>325</v>
      </c>
    </row>
    <row r="7280" spans="1:8" outlineLevel="1">
      <c r="H7280" s="154" t="s">
        <v>2331</v>
      </c>
    </row>
    <row r="7281" spans="1:8" outlineLevel="1">
      <c r="H7281" s="154" t="s">
        <v>261</v>
      </c>
    </row>
    <row r="7282" spans="1:8" outlineLevel="1">
      <c r="A7282" s="86"/>
    </row>
    <row r="7283" spans="1:8" outlineLevel="1">
      <c r="A7283" s="748" t="s">
        <v>784</v>
      </c>
      <c r="B7283" s="749"/>
      <c r="C7283" s="749"/>
      <c r="D7283" s="749"/>
      <c r="E7283" s="749"/>
      <c r="F7283" s="749"/>
      <c r="G7283" s="749"/>
      <c r="H7283" s="749"/>
    </row>
    <row r="7284" spans="1:8" outlineLevel="1">
      <c r="A7284" s="664"/>
      <c r="B7284" s="665"/>
      <c r="C7284" s="665"/>
      <c r="D7284" s="665"/>
      <c r="E7284" s="665"/>
      <c r="F7284" s="665"/>
      <c r="G7284" s="665"/>
      <c r="H7284" s="665"/>
    </row>
    <row r="7285" spans="1:8" outlineLevel="1">
      <c r="A7285" s="746" t="s">
        <v>2332</v>
      </c>
      <c r="B7285" s="746"/>
      <c r="C7285" s="746"/>
      <c r="D7285" s="746"/>
      <c r="E7285" s="746"/>
      <c r="F7285" s="746"/>
      <c r="G7285" s="746"/>
      <c r="H7285" s="746"/>
    </row>
    <row r="7286" spans="1:8" ht="16.5" outlineLevel="1" thickBot="1">
      <c r="A7286" s="87"/>
      <c r="B7286" s="666"/>
      <c r="C7286" s="231"/>
      <c r="D7286" s="231"/>
      <c r="E7286" s="231"/>
      <c r="F7286" s="231"/>
      <c r="G7286" s="231"/>
      <c r="H7286" s="231"/>
    </row>
    <row r="7287" spans="1:8" outlineLevel="1">
      <c r="A7287" s="750" t="s">
        <v>397</v>
      </c>
      <c r="B7287" s="753" t="s">
        <v>649</v>
      </c>
      <c r="C7287" s="756" t="s">
        <v>719</v>
      </c>
      <c r="D7287" s="756"/>
      <c r="E7287" s="756"/>
      <c r="F7287" s="756"/>
      <c r="G7287" s="757" t="s">
        <v>629</v>
      </c>
      <c r="H7287" s="759" t="s">
        <v>630</v>
      </c>
    </row>
    <row r="7288" spans="1:8" outlineLevel="1">
      <c r="A7288" s="751"/>
      <c r="B7288" s="754"/>
      <c r="C7288" s="704"/>
      <c r="D7288" s="704"/>
      <c r="E7288" s="704"/>
      <c r="F7288" s="704"/>
      <c r="G7288" s="703"/>
      <c r="H7288" s="760"/>
    </row>
    <row r="7289" spans="1:8" ht="32.25" outlineLevel="1" thickBot="1">
      <c r="A7289" s="752"/>
      <c r="B7289" s="755"/>
      <c r="C7289" s="88" t="s">
        <v>631</v>
      </c>
      <c r="D7289" s="88" t="s">
        <v>632</v>
      </c>
      <c r="E7289" s="88" t="s">
        <v>631</v>
      </c>
      <c r="F7289" s="88" t="s">
        <v>632</v>
      </c>
      <c r="G7289" s="758"/>
      <c r="H7289" s="761"/>
    </row>
    <row r="7290" spans="1:8" outlineLevel="1">
      <c r="A7290" s="89">
        <v>1</v>
      </c>
      <c r="B7290" s="604">
        <v>2</v>
      </c>
      <c r="C7290" s="90">
        <v>3</v>
      </c>
      <c r="D7290" s="90">
        <v>4</v>
      </c>
      <c r="E7290" s="90"/>
      <c r="F7290" s="90"/>
      <c r="G7290" s="91">
        <v>5</v>
      </c>
      <c r="H7290" s="604">
        <v>6</v>
      </c>
    </row>
    <row r="7291" spans="1:8" outlineLevel="1">
      <c r="A7291" s="89">
        <v>1</v>
      </c>
      <c r="B7291" s="92" t="s">
        <v>598</v>
      </c>
      <c r="C7291" s="93"/>
      <c r="D7291" s="93"/>
      <c r="E7291" s="94"/>
      <c r="F7291" s="94"/>
      <c r="G7291" s="95"/>
      <c r="H7291" s="663"/>
    </row>
    <row r="7292" spans="1:8" outlineLevel="1">
      <c r="A7292" s="96" t="s">
        <v>399</v>
      </c>
      <c r="B7292" s="237" t="s">
        <v>599</v>
      </c>
      <c r="C7292" s="97" t="s">
        <v>9</v>
      </c>
      <c r="D7292" s="97" t="s">
        <v>169</v>
      </c>
      <c r="E7292" s="94"/>
      <c r="F7292" s="94"/>
      <c r="G7292" s="94">
        <v>100</v>
      </c>
      <c r="H7292" s="79"/>
    </row>
    <row r="7293" spans="1:8" outlineLevel="1">
      <c r="A7293" s="97" t="s">
        <v>400</v>
      </c>
      <c r="B7293" s="236" t="s">
        <v>329</v>
      </c>
      <c r="C7293" s="97" t="s">
        <v>170</v>
      </c>
      <c r="D7293" s="97" t="s">
        <v>326</v>
      </c>
      <c r="E7293" s="94"/>
      <c r="F7293" s="94"/>
      <c r="G7293" s="94">
        <v>100</v>
      </c>
      <c r="H7293" s="79"/>
    </row>
    <row r="7294" spans="1:8" ht="31.5" outlineLevel="1">
      <c r="A7294" s="97" t="s">
        <v>411</v>
      </c>
      <c r="B7294" s="236" t="s">
        <v>730</v>
      </c>
      <c r="C7294" s="97" t="s">
        <v>170</v>
      </c>
      <c r="D7294" s="97" t="s">
        <v>326</v>
      </c>
      <c r="E7294" s="94"/>
      <c r="F7294" s="94"/>
      <c r="G7294" s="94">
        <v>100</v>
      </c>
      <c r="H7294" s="79"/>
    </row>
    <row r="7295" spans="1:8" ht="63" outlineLevel="1">
      <c r="A7295" s="98" t="s">
        <v>422</v>
      </c>
      <c r="B7295" s="99" t="s">
        <v>731</v>
      </c>
      <c r="C7295" s="97" t="s">
        <v>172</v>
      </c>
      <c r="D7295" s="97" t="s">
        <v>175</v>
      </c>
      <c r="E7295" s="94"/>
      <c r="F7295" s="94"/>
      <c r="G7295" s="94">
        <v>100</v>
      </c>
      <c r="H7295" s="79"/>
    </row>
    <row r="7296" spans="1:8" ht="31.5" outlineLevel="1">
      <c r="A7296" s="98" t="s">
        <v>732</v>
      </c>
      <c r="B7296" s="99" t="s">
        <v>733</v>
      </c>
      <c r="C7296" s="97" t="s">
        <v>328</v>
      </c>
      <c r="D7296" s="97" t="s">
        <v>175</v>
      </c>
      <c r="E7296" s="94"/>
      <c r="F7296" s="94"/>
      <c r="G7296" s="94">
        <v>100</v>
      </c>
      <c r="H7296" s="79"/>
    </row>
    <row r="7297" spans="1:8" outlineLevel="1">
      <c r="A7297" s="98" t="s">
        <v>734</v>
      </c>
      <c r="B7297" s="99" t="s">
        <v>735</v>
      </c>
      <c r="C7297" s="97" t="s">
        <v>175</v>
      </c>
      <c r="D7297" s="97" t="s">
        <v>482</v>
      </c>
      <c r="E7297" s="94"/>
      <c r="F7297" s="94"/>
      <c r="G7297" s="94">
        <v>100</v>
      </c>
      <c r="H7297" s="79"/>
    </row>
    <row r="7298" spans="1:8" outlineLevel="1">
      <c r="A7298" s="100">
        <v>2</v>
      </c>
      <c r="B7298" s="101" t="s">
        <v>440</v>
      </c>
      <c r="C7298" s="97"/>
      <c r="D7298" s="97"/>
      <c r="E7298" s="94"/>
      <c r="F7298" s="94"/>
      <c r="G7298" s="94"/>
      <c r="H7298" s="79"/>
    </row>
    <row r="7299" spans="1:8" ht="31.5" outlineLevel="1">
      <c r="A7299" s="98" t="s">
        <v>402</v>
      </c>
      <c r="B7299" s="99" t="s">
        <v>736</v>
      </c>
      <c r="C7299" s="97" t="s">
        <v>482</v>
      </c>
      <c r="D7299" s="97" t="s">
        <v>176</v>
      </c>
      <c r="E7299" s="94"/>
      <c r="F7299" s="94"/>
      <c r="G7299" s="94">
        <v>100</v>
      </c>
      <c r="H7299" s="79"/>
    </row>
    <row r="7300" spans="1:8" ht="63" outlineLevel="1">
      <c r="A7300" s="98" t="s">
        <v>403</v>
      </c>
      <c r="B7300" s="99" t="s">
        <v>641</v>
      </c>
      <c r="C7300" s="97" t="s">
        <v>482</v>
      </c>
      <c r="D7300" s="97" t="s">
        <v>176</v>
      </c>
      <c r="E7300" s="94"/>
      <c r="F7300" s="94"/>
      <c r="G7300" s="94">
        <v>100</v>
      </c>
      <c r="H7300" s="79"/>
    </row>
    <row r="7301" spans="1:8" ht="31.5" outlineLevel="1">
      <c r="A7301" s="98" t="s">
        <v>404</v>
      </c>
      <c r="B7301" s="99" t="s">
        <v>642</v>
      </c>
      <c r="C7301" s="97" t="s">
        <v>482</v>
      </c>
      <c r="D7301" s="97" t="s">
        <v>176</v>
      </c>
      <c r="E7301" s="94"/>
      <c r="F7301" s="94"/>
      <c r="G7301" s="94">
        <v>100</v>
      </c>
      <c r="H7301" s="79"/>
    </row>
    <row r="7302" spans="1:8" ht="47.25" outlineLevel="1">
      <c r="A7302" s="100">
        <v>3</v>
      </c>
      <c r="B7302" s="101" t="s">
        <v>313</v>
      </c>
      <c r="C7302" s="97"/>
      <c r="D7302" s="97"/>
      <c r="E7302" s="94"/>
      <c r="F7302" s="94"/>
      <c r="G7302" s="94"/>
      <c r="H7302" s="79"/>
    </row>
    <row r="7303" spans="1:8" ht="31.5" outlineLevel="1">
      <c r="A7303" s="98" t="s">
        <v>441</v>
      </c>
      <c r="B7303" s="99" t="s">
        <v>314</v>
      </c>
      <c r="C7303" s="97" t="s">
        <v>176</v>
      </c>
      <c r="D7303" s="97" t="s">
        <v>177</v>
      </c>
      <c r="E7303" s="94"/>
      <c r="F7303" s="94"/>
      <c r="G7303" s="94">
        <v>100</v>
      </c>
      <c r="H7303" s="79"/>
    </row>
    <row r="7304" spans="1:8" outlineLevel="1">
      <c r="A7304" s="98" t="s">
        <v>359</v>
      </c>
      <c r="B7304" s="99" t="s">
        <v>315</v>
      </c>
      <c r="C7304" s="97" t="s">
        <v>1185</v>
      </c>
      <c r="D7304" s="97" t="s">
        <v>467</v>
      </c>
      <c r="E7304" s="94"/>
      <c r="F7304" s="94"/>
      <c r="G7304" s="94">
        <v>100</v>
      </c>
      <c r="H7304" s="79"/>
    </row>
    <row r="7305" spans="1:8" outlineLevel="1">
      <c r="A7305" s="98" t="s">
        <v>361</v>
      </c>
      <c r="B7305" s="99" t="s">
        <v>316</v>
      </c>
      <c r="C7305" s="97" t="s">
        <v>468</v>
      </c>
      <c r="D7305" s="97" t="s">
        <v>469</v>
      </c>
      <c r="E7305" s="94"/>
      <c r="F7305" s="94"/>
      <c r="G7305" s="94">
        <v>100</v>
      </c>
      <c r="H7305" s="79"/>
    </row>
    <row r="7306" spans="1:8" outlineLevel="1">
      <c r="A7306" s="98" t="s">
        <v>317</v>
      </c>
      <c r="B7306" s="99" t="s">
        <v>318</v>
      </c>
      <c r="C7306" s="97" t="s">
        <v>469</v>
      </c>
      <c r="D7306" s="97" t="s">
        <v>470</v>
      </c>
      <c r="E7306" s="94"/>
      <c r="F7306" s="94"/>
      <c r="G7306" s="94">
        <v>100</v>
      </c>
      <c r="H7306" s="79"/>
    </row>
    <row r="7307" spans="1:8" outlineLevel="1">
      <c r="A7307" s="98" t="s">
        <v>319</v>
      </c>
      <c r="B7307" s="99" t="s">
        <v>320</v>
      </c>
      <c r="C7307" s="97" t="s">
        <v>470</v>
      </c>
      <c r="D7307" s="97" t="s">
        <v>471</v>
      </c>
      <c r="E7307" s="94"/>
      <c r="F7307" s="94"/>
      <c r="G7307" s="94">
        <v>100</v>
      </c>
      <c r="H7307" s="79"/>
    </row>
    <row r="7308" spans="1:8" outlineLevel="1">
      <c r="A7308" s="100">
        <v>4</v>
      </c>
      <c r="B7308" s="101" t="s">
        <v>623</v>
      </c>
      <c r="C7308" s="97"/>
      <c r="D7308" s="97"/>
      <c r="E7308" s="94"/>
      <c r="F7308" s="94"/>
      <c r="G7308" s="94">
        <v>100</v>
      </c>
      <c r="H7308" s="79"/>
    </row>
    <row r="7309" spans="1:8" ht="31.5" outlineLevel="1">
      <c r="A7309" s="97" t="s">
        <v>406</v>
      </c>
      <c r="B7309" s="236" t="s">
        <v>321</v>
      </c>
      <c r="C7309" s="97" t="s">
        <v>471</v>
      </c>
      <c r="D7309" s="97" t="s">
        <v>471</v>
      </c>
      <c r="E7309" s="94"/>
      <c r="F7309" s="94"/>
      <c r="G7309" s="94">
        <v>100</v>
      </c>
      <c r="H7309" s="79"/>
    </row>
    <row r="7310" spans="1:8" ht="63" outlineLevel="1">
      <c r="A7310" s="97" t="s">
        <v>407</v>
      </c>
      <c r="B7310" s="236" t="s">
        <v>621</v>
      </c>
      <c r="C7310" s="97" t="s">
        <v>471</v>
      </c>
      <c r="D7310" s="97" t="s">
        <v>471</v>
      </c>
      <c r="E7310" s="94"/>
      <c r="F7310" s="94"/>
      <c r="G7310" s="94">
        <v>100</v>
      </c>
      <c r="H7310" s="79"/>
    </row>
    <row r="7311" spans="1:8" ht="31.5" outlineLevel="1">
      <c r="A7311" s="97" t="s">
        <v>408</v>
      </c>
      <c r="B7311" s="236" t="s">
        <v>764</v>
      </c>
      <c r="C7311" s="97" t="s">
        <v>471</v>
      </c>
      <c r="D7311" s="97" t="s">
        <v>472</v>
      </c>
      <c r="E7311" s="94"/>
      <c r="F7311" s="94"/>
      <c r="G7311" s="94">
        <v>100</v>
      </c>
      <c r="H7311" s="79"/>
    </row>
    <row r="7312" spans="1:8" ht="31.5" outlineLevel="1">
      <c r="A7312" s="97" t="s">
        <v>222</v>
      </c>
      <c r="B7312" s="236" t="s">
        <v>765</v>
      </c>
      <c r="C7312" s="97" t="s">
        <v>327</v>
      </c>
      <c r="D7312" s="97" t="s">
        <v>472</v>
      </c>
      <c r="E7312" s="94"/>
      <c r="F7312" s="94"/>
      <c r="G7312" s="94">
        <v>100</v>
      </c>
      <c r="H7312" s="79"/>
    </row>
    <row r="7313" spans="1:8" outlineLevel="1">
      <c r="G7313" s="154" t="s">
        <v>1091</v>
      </c>
      <c r="H7313" s="154" t="s">
        <v>378</v>
      </c>
    </row>
    <row r="7314" spans="1:8" outlineLevel="1">
      <c r="H7314" s="154" t="s">
        <v>709</v>
      </c>
    </row>
    <row r="7315" spans="1:8" outlineLevel="1">
      <c r="H7315" s="154" t="s">
        <v>266</v>
      </c>
    </row>
    <row r="7316" spans="1:8" outlineLevel="1">
      <c r="H7316" s="154"/>
    </row>
    <row r="7317" spans="1:8" outlineLevel="1">
      <c r="A7317" s="742" t="s">
        <v>628</v>
      </c>
      <c r="B7317" s="742"/>
      <c r="C7317" s="742"/>
      <c r="D7317" s="742"/>
      <c r="E7317" s="742"/>
      <c r="F7317" s="742"/>
      <c r="G7317" s="742"/>
      <c r="H7317" s="742"/>
    </row>
    <row r="7318" spans="1:8" outlineLevel="1">
      <c r="A7318" s="742" t="s">
        <v>455</v>
      </c>
      <c r="B7318" s="742"/>
      <c r="C7318" s="742"/>
      <c r="D7318" s="742"/>
      <c r="E7318" s="742"/>
      <c r="F7318" s="742"/>
      <c r="G7318" s="742"/>
      <c r="H7318" s="742"/>
    </row>
    <row r="7319" spans="1:8" outlineLevel="1">
      <c r="H7319" s="154" t="s">
        <v>322</v>
      </c>
    </row>
    <row r="7320" spans="1:8" outlineLevel="1">
      <c r="H7320" s="154" t="s">
        <v>323</v>
      </c>
    </row>
    <row r="7321" spans="1:8" outlineLevel="1">
      <c r="H7321" s="154" t="s">
        <v>324</v>
      </c>
    </row>
    <row r="7322" spans="1:8" outlineLevel="1">
      <c r="H7322" s="230" t="s">
        <v>325</v>
      </c>
    </row>
    <row r="7323" spans="1:8" outlineLevel="1">
      <c r="H7323" s="154" t="s">
        <v>2331</v>
      </c>
    </row>
    <row r="7324" spans="1:8" outlineLevel="1">
      <c r="H7324" s="154" t="s">
        <v>261</v>
      </c>
    </row>
    <row r="7325" spans="1:8" outlineLevel="1">
      <c r="A7325" s="86"/>
    </row>
    <row r="7326" spans="1:8" ht="30.75" customHeight="1" outlineLevel="1">
      <c r="A7326" s="743" t="s">
        <v>1719</v>
      </c>
      <c r="B7326" s="744"/>
      <c r="C7326" s="744"/>
      <c r="D7326" s="744"/>
      <c r="E7326" s="744"/>
      <c r="F7326" s="744"/>
      <c r="G7326" s="744"/>
      <c r="H7326" s="744"/>
    </row>
    <row r="7327" spans="1:8" outlineLevel="1">
      <c r="A7327" s="664"/>
      <c r="B7327" s="665"/>
      <c r="C7327" s="665"/>
      <c r="D7327" s="665"/>
      <c r="E7327" s="665"/>
      <c r="F7327" s="665"/>
      <c r="G7327" s="665"/>
      <c r="H7327" s="665"/>
    </row>
    <row r="7328" spans="1:8" outlineLevel="1">
      <c r="A7328" s="746" t="s">
        <v>2332</v>
      </c>
      <c r="B7328" s="746"/>
      <c r="C7328" s="746"/>
      <c r="D7328" s="746"/>
      <c r="E7328" s="746"/>
      <c r="F7328" s="746"/>
      <c r="G7328" s="746"/>
      <c r="H7328" s="746"/>
    </row>
    <row r="7329" spans="1:8" ht="16.5" outlineLevel="1" thickBot="1">
      <c r="A7329" s="87"/>
      <c r="B7329" s="666"/>
      <c r="C7329" s="231"/>
      <c r="D7329" s="231"/>
      <c r="E7329" s="231"/>
      <c r="F7329" s="231"/>
      <c r="G7329" s="231"/>
      <c r="H7329" s="231"/>
    </row>
    <row r="7330" spans="1:8" outlineLevel="1">
      <c r="A7330" s="750" t="s">
        <v>397</v>
      </c>
      <c r="B7330" s="753" t="s">
        <v>649</v>
      </c>
      <c r="C7330" s="756" t="s">
        <v>719</v>
      </c>
      <c r="D7330" s="756"/>
      <c r="E7330" s="756"/>
      <c r="F7330" s="756"/>
      <c r="G7330" s="757" t="s">
        <v>629</v>
      </c>
      <c r="H7330" s="759" t="s">
        <v>630</v>
      </c>
    </row>
    <row r="7331" spans="1:8" outlineLevel="1">
      <c r="A7331" s="751"/>
      <c r="B7331" s="754"/>
      <c r="C7331" s="704"/>
      <c r="D7331" s="704"/>
      <c r="E7331" s="704"/>
      <c r="F7331" s="704"/>
      <c r="G7331" s="703"/>
      <c r="H7331" s="760"/>
    </row>
    <row r="7332" spans="1:8" ht="32.25" outlineLevel="1" thickBot="1">
      <c r="A7332" s="752"/>
      <c r="B7332" s="755"/>
      <c r="C7332" s="88" t="s">
        <v>631</v>
      </c>
      <c r="D7332" s="88" t="s">
        <v>632</v>
      </c>
      <c r="E7332" s="88" t="s">
        <v>631</v>
      </c>
      <c r="F7332" s="88" t="s">
        <v>632</v>
      </c>
      <c r="G7332" s="758"/>
      <c r="H7332" s="761"/>
    </row>
    <row r="7333" spans="1:8" outlineLevel="1">
      <c r="A7333" s="89">
        <v>1</v>
      </c>
      <c r="B7333" s="604">
        <v>2</v>
      </c>
      <c r="C7333" s="90">
        <v>3</v>
      </c>
      <c r="D7333" s="90">
        <v>4</v>
      </c>
      <c r="E7333" s="90"/>
      <c r="F7333" s="90"/>
      <c r="G7333" s="91">
        <v>5</v>
      </c>
      <c r="H7333" s="604">
        <v>6</v>
      </c>
    </row>
    <row r="7334" spans="1:8" outlineLevel="1">
      <c r="A7334" s="89">
        <v>1</v>
      </c>
      <c r="B7334" s="92" t="s">
        <v>598</v>
      </c>
      <c r="C7334" s="93"/>
      <c r="D7334" s="93"/>
      <c r="E7334" s="94"/>
      <c r="F7334" s="94"/>
      <c r="G7334" s="95"/>
      <c r="H7334" s="663"/>
    </row>
    <row r="7335" spans="1:8" outlineLevel="1">
      <c r="A7335" s="96" t="s">
        <v>399</v>
      </c>
      <c r="B7335" s="237" t="s">
        <v>599</v>
      </c>
      <c r="C7335" s="97" t="s">
        <v>9</v>
      </c>
      <c r="D7335" s="97" t="s">
        <v>169</v>
      </c>
      <c r="E7335" s="94"/>
      <c r="F7335" s="94"/>
      <c r="G7335" s="94">
        <v>100</v>
      </c>
      <c r="H7335" s="79"/>
    </row>
    <row r="7336" spans="1:8" outlineLevel="1">
      <c r="A7336" s="97" t="s">
        <v>400</v>
      </c>
      <c r="B7336" s="236" t="s">
        <v>329</v>
      </c>
      <c r="C7336" s="97" t="s">
        <v>170</v>
      </c>
      <c r="D7336" s="97" t="s">
        <v>326</v>
      </c>
      <c r="E7336" s="94"/>
      <c r="F7336" s="94"/>
      <c r="G7336" s="94">
        <v>100</v>
      </c>
      <c r="H7336" s="79"/>
    </row>
    <row r="7337" spans="1:8" ht="31.5" outlineLevel="1">
      <c r="A7337" s="97" t="s">
        <v>411</v>
      </c>
      <c r="B7337" s="236" t="s">
        <v>730</v>
      </c>
      <c r="C7337" s="97" t="s">
        <v>170</v>
      </c>
      <c r="D7337" s="97" t="s">
        <v>326</v>
      </c>
      <c r="E7337" s="94"/>
      <c r="F7337" s="94"/>
      <c r="G7337" s="94">
        <v>100</v>
      </c>
      <c r="H7337" s="79"/>
    </row>
    <row r="7338" spans="1:8" ht="63" outlineLevel="1">
      <c r="A7338" s="98" t="s">
        <v>422</v>
      </c>
      <c r="B7338" s="99" t="s">
        <v>731</v>
      </c>
      <c r="C7338" s="97" t="s">
        <v>172</v>
      </c>
      <c r="D7338" s="97" t="s">
        <v>175</v>
      </c>
      <c r="E7338" s="94"/>
      <c r="F7338" s="94"/>
      <c r="G7338" s="94">
        <v>100</v>
      </c>
      <c r="H7338" s="79"/>
    </row>
    <row r="7339" spans="1:8" ht="31.5" outlineLevel="1">
      <c r="A7339" s="98" t="s">
        <v>732</v>
      </c>
      <c r="B7339" s="99" t="s">
        <v>733</v>
      </c>
      <c r="C7339" s="97" t="s">
        <v>328</v>
      </c>
      <c r="D7339" s="97" t="s">
        <v>175</v>
      </c>
      <c r="E7339" s="94"/>
      <c r="F7339" s="94"/>
      <c r="G7339" s="94">
        <v>100</v>
      </c>
      <c r="H7339" s="79"/>
    </row>
    <row r="7340" spans="1:8" outlineLevel="1">
      <c r="A7340" s="98" t="s">
        <v>734</v>
      </c>
      <c r="B7340" s="99" t="s">
        <v>735</v>
      </c>
      <c r="C7340" s="97" t="s">
        <v>175</v>
      </c>
      <c r="D7340" s="97" t="s">
        <v>482</v>
      </c>
      <c r="E7340" s="94"/>
      <c r="F7340" s="94"/>
      <c r="G7340" s="94">
        <v>100</v>
      </c>
      <c r="H7340" s="79"/>
    </row>
    <row r="7341" spans="1:8" outlineLevel="1">
      <c r="A7341" s="100">
        <v>2</v>
      </c>
      <c r="B7341" s="101" t="s">
        <v>440</v>
      </c>
      <c r="C7341" s="97"/>
      <c r="D7341" s="97"/>
      <c r="E7341" s="94"/>
      <c r="F7341" s="94"/>
      <c r="G7341" s="94"/>
      <c r="H7341" s="79"/>
    </row>
    <row r="7342" spans="1:8" ht="31.5" outlineLevel="1">
      <c r="A7342" s="98" t="s">
        <v>402</v>
      </c>
      <c r="B7342" s="99" t="s">
        <v>736</v>
      </c>
      <c r="C7342" s="97" t="s">
        <v>482</v>
      </c>
      <c r="D7342" s="97" t="s">
        <v>176</v>
      </c>
      <c r="E7342" s="94"/>
      <c r="F7342" s="94"/>
      <c r="G7342" s="94">
        <v>100</v>
      </c>
      <c r="H7342" s="79"/>
    </row>
    <row r="7343" spans="1:8" ht="63" outlineLevel="1">
      <c r="A7343" s="98" t="s">
        <v>403</v>
      </c>
      <c r="B7343" s="99" t="s">
        <v>641</v>
      </c>
      <c r="C7343" s="97" t="s">
        <v>482</v>
      </c>
      <c r="D7343" s="97" t="s">
        <v>176</v>
      </c>
      <c r="E7343" s="94"/>
      <c r="F7343" s="94"/>
      <c r="G7343" s="94">
        <v>100</v>
      </c>
      <c r="H7343" s="79"/>
    </row>
    <row r="7344" spans="1:8" ht="31.5" outlineLevel="1">
      <c r="A7344" s="98" t="s">
        <v>404</v>
      </c>
      <c r="B7344" s="99" t="s">
        <v>642</v>
      </c>
      <c r="C7344" s="97" t="s">
        <v>482</v>
      </c>
      <c r="D7344" s="97" t="s">
        <v>176</v>
      </c>
      <c r="E7344" s="94"/>
      <c r="F7344" s="94"/>
      <c r="G7344" s="94">
        <v>100</v>
      </c>
      <c r="H7344" s="79"/>
    </row>
    <row r="7345" spans="1:8" ht="47.25" outlineLevel="1">
      <c r="A7345" s="100">
        <v>3</v>
      </c>
      <c r="B7345" s="101" t="s">
        <v>313</v>
      </c>
      <c r="C7345" s="97"/>
      <c r="D7345" s="97"/>
      <c r="E7345" s="94"/>
      <c r="F7345" s="94"/>
      <c r="G7345" s="94"/>
      <c r="H7345" s="79"/>
    </row>
    <row r="7346" spans="1:8" ht="31.5" outlineLevel="1">
      <c r="A7346" s="98" t="s">
        <v>441</v>
      </c>
      <c r="B7346" s="99" t="s">
        <v>314</v>
      </c>
      <c r="C7346" s="97" t="s">
        <v>176</v>
      </c>
      <c r="D7346" s="97" t="s">
        <v>177</v>
      </c>
      <c r="E7346" s="94"/>
      <c r="F7346" s="94"/>
      <c r="G7346" s="94">
        <v>100</v>
      </c>
      <c r="H7346" s="79"/>
    </row>
    <row r="7347" spans="1:8" outlineLevel="1">
      <c r="A7347" s="98" t="s">
        <v>359</v>
      </c>
      <c r="B7347" s="99" t="s">
        <v>315</v>
      </c>
      <c r="C7347" s="97" t="s">
        <v>1185</v>
      </c>
      <c r="D7347" s="97" t="s">
        <v>467</v>
      </c>
      <c r="E7347" s="94"/>
      <c r="F7347" s="94"/>
      <c r="G7347" s="94">
        <v>100</v>
      </c>
      <c r="H7347" s="79"/>
    </row>
    <row r="7348" spans="1:8" outlineLevel="1">
      <c r="A7348" s="98" t="s">
        <v>361</v>
      </c>
      <c r="B7348" s="99" t="s">
        <v>316</v>
      </c>
      <c r="C7348" s="97" t="s">
        <v>468</v>
      </c>
      <c r="D7348" s="97" t="s">
        <v>469</v>
      </c>
      <c r="E7348" s="94"/>
      <c r="F7348" s="94"/>
      <c r="G7348" s="94">
        <v>100</v>
      </c>
      <c r="H7348" s="79"/>
    </row>
    <row r="7349" spans="1:8" outlineLevel="1">
      <c r="A7349" s="98" t="s">
        <v>317</v>
      </c>
      <c r="B7349" s="99" t="s">
        <v>318</v>
      </c>
      <c r="C7349" s="97" t="s">
        <v>469</v>
      </c>
      <c r="D7349" s="97" t="s">
        <v>470</v>
      </c>
      <c r="E7349" s="94"/>
      <c r="F7349" s="94"/>
      <c r="G7349" s="94">
        <v>100</v>
      </c>
      <c r="H7349" s="79"/>
    </row>
    <row r="7350" spans="1:8" outlineLevel="1">
      <c r="A7350" s="98" t="s">
        <v>319</v>
      </c>
      <c r="B7350" s="99" t="s">
        <v>320</v>
      </c>
      <c r="C7350" s="97" t="s">
        <v>470</v>
      </c>
      <c r="D7350" s="97" t="s">
        <v>471</v>
      </c>
      <c r="E7350" s="94"/>
      <c r="F7350" s="94"/>
      <c r="G7350" s="94">
        <v>100</v>
      </c>
      <c r="H7350" s="79"/>
    </row>
    <row r="7351" spans="1:8" outlineLevel="1">
      <c r="A7351" s="100">
        <v>4</v>
      </c>
      <c r="B7351" s="101" t="s">
        <v>623</v>
      </c>
      <c r="C7351" s="97"/>
      <c r="D7351" s="97"/>
      <c r="E7351" s="94"/>
      <c r="F7351" s="94"/>
      <c r="G7351" s="94">
        <v>100</v>
      </c>
      <c r="H7351" s="79"/>
    </row>
    <row r="7352" spans="1:8" ht="31.5" outlineLevel="1">
      <c r="A7352" s="97" t="s">
        <v>406</v>
      </c>
      <c r="B7352" s="236" t="s">
        <v>321</v>
      </c>
      <c r="C7352" s="97" t="s">
        <v>471</v>
      </c>
      <c r="D7352" s="97" t="s">
        <v>471</v>
      </c>
      <c r="E7352" s="94"/>
      <c r="F7352" s="94"/>
      <c r="G7352" s="94">
        <v>100</v>
      </c>
      <c r="H7352" s="79"/>
    </row>
    <row r="7353" spans="1:8" ht="63" outlineLevel="1">
      <c r="A7353" s="97" t="s">
        <v>407</v>
      </c>
      <c r="B7353" s="236" t="s">
        <v>621</v>
      </c>
      <c r="C7353" s="97" t="s">
        <v>471</v>
      </c>
      <c r="D7353" s="97" t="s">
        <v>471</v>
      </c>
      <c r="E7353" s="94"/>
      <c r="F7353" s="94"/>
      <c r="G7353" s="94">
        <v>100</v>
      </c>
      <c r="H7353" s="79"/>
    </row>
    <row r="7354" spans="1:8" ht="31.5" outlineLevel="1">
      <c r="A7354" s="97" t="s">
        <v>408</v>
      </c>
      <c r="B7354" s="236" t="s">
        <v>764</v>
      </c>
      <c r="C7354" s="97" t="s">
        <v>471</v>
      </c>
      <c r="D7354" s="97" t="s">
        <v>472</v>
      </c>
      <c r="E7354" s="94"/>
      <c r="F7354" s="94"/>
      <c r="G7354" s="94">
        <v>100</v>
      </c>
      <c r="H7354" s="79"/>
    </row>
    <row r="7355" spans="1:8" ht="31.5" outlineLevel="1">
      <c r="A7355" s="97" t="s">
        <v>222</v>
      </c>
      <c r="B7355" s="236" t="s">
        <v>765</v>
      </c>
      <c r="C7355" s="97" t="s">
        <v>327</v>
      </c>
      <c r="D7355" s="97" t="s">
        <v>472</v>
      </c>
      <c r="E7355" s="94"/>
      <c r="F7355" s="94"/>
      <c r="G7355" s="94">
        <v>100</v>
      </c>
      <c r="H7355" s="79"/>
    </row>
    <row r="7356" spans="1:8" outlineLevel="1">
      <c r="G7356" s="154" t="s">
        <v>1092</v>
      </c>
      <c r="H7356" s="154" t="s">
        <v>378</v>
      </c>
    </row>
    <row r="7357" spans="1:8" outlineLevel="1">
      <c r="H7357" s="154" t="s">
        <v>709</v>
      </c>
    </row>
    <row r="7358" spans="1:8" outlineLevel="1">
      <c r="H7358" s="154" t="s">
        <v>266</v>
      </c>
    </row>
    <row r="7359" spans="1:8" outlineLevel="1">
      <c r="H7359" s="154"/>
    </row>
    <row r="7360" spans="1:8" outlineLevel="1">
      <c r="A7360" s="742" t="s">
        <v>628</v>
      </c>
      <c r="B7360" s="742"/>
      <c r="C7360" s="742"/>
      <c r="D7360" s="742"/>
      <c r="E7360" s="742"/>
      <c r="F7360" s="742"/>
      <c r="G7360" s="742"/>
      <c r="H7360" s="742"/>
    </row>
    <row r="7361" spans="1:8" outlineLevel="1">
      <c r="A7361" s="742" t="s">
        <v>455</v>
      </c>
      <c r="B7361" s="742"/>
      <c r="C7361" s="742"/>
      <c r="D7361" s="742"/>
      <c r="E7361" s="742"/>
      <c r="F7361" s="742"/>
      <c r="G7361" s="742"/>
      <c r="H7361" s="742"/>
    </row>
    <row r="7362" spans="1:8" outlineLevel="1">
      <c r="H7362" s="154" t="s">
        <v>322</v>
      </c>
    </row>
    <row r="7363" spans="1:8" outlineLevel="1">
      <c r="H7363" s="154" t="s">
        <v>323</v>
      </c>
    </row>
    <row r="7364" spans="1:8" outlineLevel="1">
      <c r="H7364" s="154" t="s">
        <v>324</v>
      </c>
    </row>
    <row r="7365" spans="1:8" outlineLevel="1">
      <c r="H7365" s="230" t="s">
        <v>325</v>
      </c>
    </row>
    <row r="7366" spans="1:8" outlineLevel="1">
      <c r="H7366" s="154" t="s">
        <v>2331</v>
      </c>
    </row>
    <row r="7367" spans="1:8" outlineLevel="1">
      <c r="H7367" s="154" t="s">
        <v>261</v>
      </c>
    </row>
    <row r="7368" spans="1:8" outlineLevel="1">
      <c r="A7368" s="86"/>
    </row>
    <row r="7369" spans="1:8" outlineLevel="1">
      <c r="A7369" s="748" t="s">
        <v>1266</v>
      </c>
      <c r="B7369" s="749"/>
      <c r="C7369" s="749"/>
      <c r="D7369" s="749"/>
      <c r="E7369" s="749"/>
      <c r="F7369" s="749"/>
      <c r="G7369" s="749"/>
      <c r="H7369" s="749"/>
    </row>
    <row r="7370" spans="1:8" outlineLevel="1">
      <c r="A7370" s="745"/>
      <c r="B7370" s="745"/>
      <c r="C7370" s="745"/>
      <c r="D7370" s="745"/>
      <c r="E7370" s="745"/>
      <c r="F7370" s="745"/>
      <c r="G7370" s="745"/>
      <c r="H7370" s="745"/>
    </row>
    <row r="7371" spans="1:8" outlineLevel="1">
      <c r="A7371" s="746" t="s">
        <v>2332</v>
      </c>
      <c r="B7371" s="746"/>
      <c r="C7371" s="746"/>
      <c r="D7371" s="746"/>
      <c r="E7371" s="746"/>
      <c r="F7371" s="746"/>
      <c r="G7371" s="746"/>
      <c r="H7371" s="746"/>
    </row>
    <row r="7372" spans="1:8" ht="16.5" outlineLevel="1" thickBot="1">
      <c r="A7372" s="87"/>
      <c r="B7372" s="666"/>
      <c r="C7372" s="231"/>
      <c r="D7372" s="231"/>
      <c r="E7372" s="231"/>
      <c r="F7372" s="231"/>
      <c r="G7372" s="231"/>
      <c r="H7372" s="231"/>
    </row>
    <row r="7373" spans="1:8" outlineLevel="1">
      <c r="A7373" s="750" t="s">
        <v>397</v>
      </c>
      <c r="B7373" s="753" t="s">
        <v>649</v>
      </c>
      <c r="C7373" s="756" t="s">
        <v>719</v>
      </c>
      <c r="D7373" s="756"/>
      <c r="E7373" s="756"/>
      <c r="F7373" s="756"/>
      <c r="G7373" s="757" t="s">
        <v>629</v>
      </c>
      <c r="H7373" s="759" t="s">
        <v>630</v>
      </c>
    </row>
    <row r="7374" spans="1:8" outlineLevel="1">
      <c r="A7374" s="751"/>
      <c r="B7374" s="754"/>
      <c r="C7374" s="704"/>
      <c r="D7374" s="704"/>
      <c r="E7374" s="704"/>
      <c r="F7374" s="704"/>
      <c r="G7374" s="703"/>
      <c r="H7374" s="760"/>
    </row>
    <row r="7375" spans="1:8" ht="32.25" outlineLevel="1" thickBot="1">
      <c r="A7375" s="752"/>
      <c r="B7375" s="755"/>
      <c r="C7375" s="88" t="s">
        <v>631</v>
      </c>
      <c r="D7375" s="88" t="s">
        <v>632</v>
      </c>
      <c r="E7375" s="88" t="s">
        <v>631</v>
      </c>
      <c r="F7375" s="88" t="s">
        <v>632</v>
      </c>
      <c r="G7375" s="758"/>
      <c r="H7375" s="761"/>
    </row>
    <row r="7376" spans="1:8" outlineLevel="1">
      <c r="A7376" s="89">
        <v>1</v>
      </c>
      <c r="B7376" s="604">
        <v>2</v>
      </c>
      <c r="C7376" s="90">
        <v>3</v>
      </c>
      <c r="D7376" s="90">
        <v>4</v>
      </c>
      <c r="E7376" s="90"/>
      <c r="F7376" s="90"/>
      <c r="G7376" s="91">
        <v>5</v>
      </c>
      <c r="H7376" s="604">
        <v>6</v>
      </c>
    </row>
    <row r="7377" spans="1:8" outlineLevel="1">
      <c r="A7377" s="89">
        <v>1</v>
      </c>
      <c r="B7377" s="92" t="s">
        <v>598</v>
      </c>
      <c r="C7377" s="93"/>
      <c r="D7377" s="93"/>
      <c r="E7377" s="94"/>
      <c r="F7377" s="94"/>
      <c r="G7377" s="95"/>
      <c r="H7377" s="663"/>
    </row>
    <row r="7378" spans="1:8" outlineLevel="1">
      <c r="A7378" s="96" t="s">
        <v>399</v>
      </c>
      <c r="B7378" s="237" t="s">
        <v>599</v>
      </c>
      <c r="C7378" s="97" t="s">
        <v>174</v>
      </c>
      <c r="D7378" s="97" t="s">
        <v>482</v>
      </c>
      <c r="E7378" s="94"/>
      <c r="F7378" s="94"/>
      <c r="G7378" s="94">
        <v>100</v>
      </c>
      <c r="H7378" s="79"/>
    </row>
    <row r="7379" spans="1:8" outlineLevel="1">
      <c r="A7379" s="97" t="s">
        <v>400</v>
      </c>
      <c r="B7379" s="236" t="s">
        <v>329</v>
      </c>
      <c r="C7379" s="97" t="s">
        <v>483</v>
      </c>
      <c r="D7379" s="97" t="s">
        <v>484</v>
      </c>
      <c r="E7379" s="94"/>
      <c r="F7379" s="94"/>
      <c r="G7379" s="94">
        <v>100</v>
      </c>
      <c r="H7379" s="79"/>
    </row>
    <row r="7380" spans="1:8" ht="31.5" outlineLevel="1">
      <c r="A7380" s="97" t="s">
        <v>411</v>
      </c>
      <c r="B7380" s="236" t="s">
        <v>730</v>
      </c>
      <c r="C7380" s="97" t="s">
        <v>485</v>
      </c>
      <c r="D7380" s="97" t="s">
        <v>486</v>
      </c>
      <c r="E7380" s="94"/>
      <c r="F7380" s="94"/>
      <c r="G7380" s="94">
        <v>100</v>
      </c>
      <c r="H7380" s="79"/>
    </row>
    <row r="7381" spans="1:8" ht="63" outlineLevel="1">
      <c r="A7381" s="98" t="s">
        <v>422</v>
      </c>
      <c r="B7381" s="99" t="s">
        <v>731</v>
      </c>
      <c r="C7381" s="97" t="s">
        <v>487</v>
      </c>
      <c r="D7381" s="97" t="s">
        <v>2103</v>
      </c>
      <c r="E7381" s="94"/>
      <c r="F7381" s="94"/>
      <c r="G7381" s="94">
        <v>100</v>
      </c>
      <c r="H7381" s="79"/>
    </row>
    <row r="7382" spans="1:8" ht="31.5" outlineLevel="1">
      <c r="A7382" s="98" t="s">
        <v>732</v>
      </c>
      <c r="B7382" s="99" t="s">
        <v>733</v>
      </c>
      <c r="C7382" s="97" t="s">
        <v>46</v>
      </c>
      <c r="D7382" s="97" t="s">
        <v>45</v>
      </c>
      <c r="E7382" s="94"/>
      <c r="F7382" s="94"/>
      <c r="G7382" s="94">
        <v>100</v>
      </c>
      <c r="H7382" s="79"/>
    </row>
    <row r="7383" spans="1:8" outlineLevel="1">
      <c r="A7383" s="98" t="s">
        <v>734</v>
      </c>
      <c r="B7383" s="99" t="s">
        <v>735</v>
      </c>
      <c r="C7383" s="97" t="s">
        <v>485</v>
      </c>
      <c r="D7383" s="97" t="s">
        <v>46</v>
      </c>
      <c r="E7383" s="94"/>
      <c r="F7383" s="94"/>
      <c r="G7383" s="94">
        <v>100</v>
      </c>
      <c r="H7383" s="79"/>
    </row>
    <row r="7384" spans="1:8" outlineLevel="1">
      <c r="A7384" s="100">
        <v>2</v>
      </c>
      <c r="B7384" s="101" t="s">
        <v>440</v>
      </c>
      <c r="C7384" s="97"/>
      <c r="D7384" s="97"/>
      <c r="E7384" s="94"/>
      <c r="F7384" s="94"/>
      <c r="G7384" s="94"/>
      <c r="H7384" s="79"/>
    </row>
    <row r="7385" spans="1:8" ht="31.5" outlineLevel="1">
      <c r="A7385" s="98" t="s">
        <v>402</v>
      </c>
      <c r="B7385" s="99" t="s">
        <v>736</v>
      </c>
      <c r="C7385" s="97" t="s">
        <v>46</v>
      </c>
      <c r="D7385" s="97" t="s">
        <v>45</v>
      </c>
      <c r="E7385" s="94"/>
      <c r="F7385" s="94"/>
      <c r="G7385" s="94">
        <v>100</v>
      </c>
      <c r="H7385" s="79"/>
    </row>
    <row r="7386" spans="1:8" ht="63" outlineLevel="1">
      <c r="A7386" s="98" t="s">
        <v>403</v>
      </c>
      <c r="B7386" s="99" t="s">
        <v>641</v>
      </c>
      <c r="C7386" s="97" t="s">
        <v>46</v>
      </c>
      <c r="D7386" s="97" t="s">
        <v>47</v>
      </c>
      <c r="E7386" s="94"/>
      <c r="F7386" s="94"/>
      <c r="G7386" s="94">
        <v>100</v>
      </c>
      <c r="H7386" s="79"/>
    </row>
    <row r="7387" spans="1:8" ht="31.5" outlineLevel="1">
      <c r="A7387" s="98" t="s">
        <v>404</v>
      </c>
      <c r="B7387" s="99" t="s">
        <v>642</v>
      </c>
      <c r="C7387" s="97" t="s">
        <v>47</v>
      </c>
      <c r="D7387" s="97" t="s">
        <v>48</v>
      </c>
      <c r="E7387" s="94"/>
      <c r="F7387" s="94"/>
      <c r="G7387" s="94">
        <v>100</v>
      </c>
      <c r="H7387" s="79"/>
    </row>
    <row r="7388" spans="1:8" ht="47.25" outlineLevel="1">
      <c r="A7388" s="100">
        <v>3</v>
      </c>
      <c r="B7388" s="101" t="s">
        <v>313</v>
      </c>
      <c r="C7388" s="97"/>
      <c r="D7388" s="97"/>
      <c r="E7388" s="94"/>
      <c r="F7388" s="94"/>
      <c r="G7388" s="94"/>
      <c r="H7388" s="79"/>
    </row>
    <row r="7389" spans="1:8" ht="31.5" outlineLevel="1">
      <c r="A7389" s="98" t="s">
        <v>441</v>
      </c>
      <c r="B7389" s="99" t="s">
        <v>314</v>
      </c>
      <c r="C7389" s="97" t="s">
        <v>48</v>
      </c>
      <c r="D7389" s="97" t="s">
        <v>47</v>
      </c>
      <c r="E7389" s="94"/>
      <c r="F7389" s="94"/>
      <c r="G7389" s="94">
        <v>100</v>
      </c>
      <c r="H7389" s="79"/>
    </row>
    <row r="7390" spans="1:8" outlineLevel="1">
      <c r="A7390" s="98" t="s">
        <v>359</v>
      </c>
      <c r="B7390" s="99" t="s">
        <v>315</v>
      </c>
      <c r="C7390" s="97" t="s">
        <v>48</v>
      </c>
      <c r="D7390" s="97" t="s">
        <v>49</v>
      </c>
      <c r="E7390" s="94"/>
      <c r="F7390" s="94"/>
      <c r="G7390" s="94">
        <v>100</v>
      </c>
      <c r="H7390" s="79"/>
    </row>
    <row r="7391" spans="1:8" outlineLevel="1">
      <c r="A7391" s="98" t="s">
        <v>361</v>
      </c>
      <c r="B7391" s="99" t="s">
        <v>316</v>
      </c>
      <c r="C7391" s="97" t="s">
        <v>49</v>
      </c>
      <c r="D7391" s="97" t="s">
        <v>50</v>
      </c>
      <c r="E7391" s="94"/>
      <c r="F7391" s="94"/>
      <c r="G7391" s="94">
        <v>100</v>
      </c>
      <c r="H7391" s="79"/>
    </row>
    <row r="7392" spans="1:8" outlineLevel="1">
      <c r="A7392" s="98" t="s">
        <v>317</v>
      </c>
      <c r="B7392" s="99" t="s">
        <v>318</v>
      </c>
      <c r="C7392" s="97" t="s">
        <v>50</v>
      </c>
      <c r="D7392" s="97" t="s">
        <v>51</v>
      </c>
      <c r="E7392" s="94"/>
      <c r="F7392" s="94"/>
      <c r="G7392" s="94">
        <v>100</v>
      </c>
      <c r="H7392" s="79"/>
    </row>
    <row r="7393" spans="1:8" outlineLevel="1">
      <c r="A7393" s="98" t="s">
        <v>319</v>
      </c>
      <c r="B7393" s="99" t="s">
        <v>320</v>
      </c>
      <c r="C7393" s="97" t="s">
        <v>51</v>
      </c>
      <c r="D7393" s="97" t="s">
        <v>52</v>
      </c>
      <c r="E7393" s="94"/>
      <c r="F7393" s="94"/>
      <c r="G7393" s="94">
        <v>100</v>
      </c>
      <c r="H7393" s="79"/>
    </row>
    <row r="7394" spans="1:8" outlineLevel="1">
      <c r="A7394" s="100">
        <v>4</v>
      </c>
      <c r="B7394" s="101" t="s">
        <v>623</v>
      </c>
      <c r="C7394" s="97"/>
      <c r="D7394" s="97"/>
      <c r="E7394" s="94"/>
      <c r="F7394" s="94"/>
      <c r="G7394" s="94"/>
      <c r="H7394" s="79"/>
    </row>
    <row r="7395" spans="1:8" ht="31.5" outlineLevel="1">
      <c r="A7395" s="97" t="s">
        <v>406</v>
      </c>
      <c r="B7395" s="236" t="s">
        <v>321</v>
      </c>
      <c r="C7395" s="97" t="s">
        <v>52</v>
      </c>
      <c r="D7395" s="97" t="s">
        <v>52</v>
      </c>
      <c r="E7395" s="94"/>
      <c r="F7395" s="94"/>
      <c r="G7395" s="94">
        <v>100</v>
      </c>
      <c r="H7395" s="79"/>
    </row>
    <row r="7396" spans="1:8" ht="63" outlineLevel="1">
      <c r="A7396" s="97" t="s">
        <v>407</v>
      </c>
      <c r="B7396" s="236" t="s">
        <v>621</v>
      </c>
      <c r="C7396" s="97" t="s">
        <v>52</v>
      </c>
      <c r="D7396" s="97" t="s">
        <v>53</v>
      </c>
      <c r="E7396" s="94"/>
      <c r="F7396" s="94"/>
      <c r="G7396" s="94">
        <v>100</v>
      </c>
      <c r="H7396" s="79"/>
    </row>
    <row r="7397" spans="1:8" ht="31.5" outlineLevel="1">
      <c r="A7397" s="97" t="s">
        <v>408</v>
      </c>
      <c r="B7397" s="236" t="s">
        <v>764</v>
      </c>
      <c r="C7397" s="97" t="s">
        <v>52</v>
      </c>
      <c r="D7397" s="97" t="s">
        <v>53</v>
      </c>
      <c r="E7397" s="94"/>
      <c r="F7397" s="94"/>
      <c r="G7397" s="94">
        <v>100</v>
      </c>
      <c r="H7397" s="79"/>
    </row>
    <row r="7398" spans="1:8" ht="31.5" outlineLevel="1">
      <c r="A7398" s="97" t="s">
        <v>222</v>
      </c>
      <c r="B7398" s="236" t="s">
        <v>765</v>
      </c>
      <c r="C7398" s="97" t="s">
        <v>53</v>
      </c>
      <c r="D7398" s="97" t="s">
        <v>54</v>
      </c>
      <c r="E7398" s="94"/>
      <c r="F7398" s="94"/>
      <c r="G7398" s="94">
        <v>100</v>
      </c>
      <c r="H7398" s="79"/>
    </row>
    <row r="7399" spans="1:8" outlineLevel="1">
      <c r="G7399" s="154" t="s">
        <v>1433</v>
      </c>
      <c r="H7399" s="154" t="s">
        <v>378</v>
      </c>
    </row>
    <row r="7400" spans="1:8" outlineLevel="1">
      <c r="H7400" s="154" t="s">
        <v>709</v>
      </c>
    </row>
    <row r="7401" spans="1:8" outlineLevel="1">
      <c r="H7401" s="154" t="s">
        <v>266</v>
      </c>
    </row>
    <row r="7402" spans="1:8" outlineLevel="1">
      <c r="H7402" s="154"/>
    </row>
    <row r="7403" spans="1:8" outlineLevel="1">
      <c r="A7403" s="742" t="s">
        <v>628</v>
      </c>
      <c r="B7403" s="742"/>
      <c r="C7403" s="742"/>
      <c r="D7403" s="742"/>
      <c r="E7403" s="742"/>
      <c r="F7403" s="742"/>
      <c r="G7403" s="742"/>
      <c r="H7403" s="742"/>
    </row>
    <row r="7404" spans="1:8" outlineLevel="1">
      <c r="A7404" s="742" t="s">
        <v>455</v>
      </c>
      <c r="B7404" s="742"/>
      <c r="C7404" s="742"/>
      <c r="D7404" s="742"/>
      <c r="E7404" s="742"/>
      <c r="F7404" s="742"/>
      <c r="G7404" s="742"/>
      <c r="H7404" s="742"/>
    </row>
    <row r="7405" spans="1:8" outlineLevel="1">
      <c r="H7405" s="154" t="s">
        <v>322</v>
      </c>
    </row>
    <row r="7406" spans="1:8" outlineLevel="1">
      <c r="H7406" s="154" t="s">
        <v>323</v>
      </c>
    </row>
    <row r="7407" spans="1:8" outlineLevel="1">
      <c r="H7407" s="154" t="s">
        <v>324</v>
      </c>
    </row>
    <row r="7408" spans="1:8" outlineLevel="1">
      <c r="H7408" s="230" t="s">
        <v>325</v>
      </c>
    </row>
    <row r="7409" spans="1:8" outlineLevel="1">
      <c r="H7409" s="154" t="s">
        <v>2331</v>
      </c>
    </row>
    <row r="7410" spans="1:8" outlineLevel="1">
      <c r="H7410" s="154" t="s">
        <v>261</v>
      </c>
    </row>
    <row r="7411" spans="1:8" outlineLevel="1">
      <c r="A7411" s="86"/>
    </row>
    <row r="7412" spans="1:8" outlineLevel="1">
      <c r="A7412" s="748" t="s">
        <v>1720</v>
      </c>
      <c r="B7412" s="749"/>
      <c r="C7412" s="749"/>
      <c r="D7412" s="749"/>
      <c r="E7412" s="749"/>
      <c r="F7412" s="749"/>
      <c r="G7412" s="749"/>
      <c r="H7412" s="749"/>
    </row>
    <row r="7413" spans="1:8" outlineLevel="1">
      <c r="A7413" s="746" t="s">
        <v>2332</v>
      </c>
      <c r="B7413" s="746"/>
      <c r="C7413" s="746"/>
      <c r="D7413" s="746"/>
      <c r="E7413" s="746"/>
      <c r="F7413" s="746"/>
      <c r="G7413" s="746"/>
      <c r="H7413" s="746"/>
    </row>
    <row r="7414" spans="1:8" ht="16.5" outlineLevel="1" thickBot="1">
      <c r="A7414" s="87"/>
      <c r="B7414" s="666"/>
      <c r="C7414" s="231"/>
      <c r="D7414" s="231"/>
      <c r="E7414" s="231"/>
      <c r="F7414" s="231"/>
      <c r="G7414" s="231"/>
      <c r="H7414" s="231"/>
    </row>
    <row r="7415" spans="1:8" outlineLevel="1">
      <c r="A7415" s="750" t="s">
        <v>397</v>
      </c>
      <c r="B7415" s="753" t="s">
        <v>649</v>
      </c>
      <c r="C7415" s="756" t="s">
        <v>719</v>
      </c>
      <c r="D7415" s="756"/>
      <c r="E7415" s="756"/>
      <c r="F7415" s="756"/>
      <c r="G7415" s="757" t="s">
        <v>629</v>
      </c>
      <c r="H7415" s="759" t="s">
        <v>630</v>
      </c>
    </row>
    <row r="7416" spans="1:8" outlineLevel="1">
      <c r="A7416" s="751"/>
      <c r="B7416" s="754"/>
      <c r="C7416" s="704"/>
      <c r="D7416" s="704"/>
      <c r="E7416" s="704"/>
      <c r="F7416" s="704"/>
      <c r="G7416" s="703"/>
      <c r="H7416" s="760"/>
    </row>
    <row r="7417" spans="1:8" ht="32.25" outlineLevel="1" thickBot="1">
      <c r="A7417" s="752"/>
      <c r="B7417" s="755"/>
      <c r="C7417" s="88" t="s">
        <v>631</v>
      </c>
      <c r="D7417" s="88" t="s">
        <v>632</v>
      </c>
      <c r="E7417" s="88" t="s">
        <v>631</v>
      </c>
      <c r="F7417" s="88" t="s">
        <v>632</v>
      </c>
      <c r="G7417" s="758"/>
      <c r="H7417" s="761"/>
    </row>
    <row r="7418" spans="1:8" outlineLevel="1">
      <c r="A7418" s="89">
        <v>1</v>
      </c>
      <c r="B7418" s="604">
        <v>2</v>
      </c>
      <c r="C7418" s="90">
        <v>3</v>
      </c>
      <c r="D7418" s="90">
        <v>4</v>
      </c>
      <c r="E7418" s="90"/>
      <c r="F7418" s="90"/>
      <c r="G7418" s="91">
        <v>5</v>
      </c>
      <c r="H7418" s="604">
        <v>6</v>
      </c>
    </row>
    <row r="7419" spans="1:8" outlineLevel="1">
      <c r="A7419" s="89">
        <v>1</v>
      </c>
      <c r="B7419" s="92" t="s">
        <v>598</v>
      </c>
      <c r="C7419" s="93"/>
      <c r="D7419" s="93"/>
      <c r="E7419" s="94"/>
      <c r="F7419" s="94"/>
      <c r="G7419" s="95"/>
      <c r="H7419" s="663"/>
    </row>
    <row r="7420" spans="1:8" outlineLevel="1">
      <c r="A7420" s="96" t="s">
        <v>399</v>
      </c>
      <c r="B7420" s="237" t="s">
        <v>599</v>
      </c>
      <c r="C7420" s="97" t="s">
        <v>174</v>
      </c>
      <c r="D7420" s="97" t="s">
        <v>482</v>
      </c>
      <c r="E7420" s="94"/>
      <c r="F7420" s="94"/>
      <c r="G7420" s="94">
        <v>100</v>
      </c>
      <c r="H7420" s="79"/>
    </row>
    <row r="7421" spans="1:8" outlineLevel="1">
      <c r="A7421" s="97" t="s">
        <v>400</v>
      </c>
      <c r="B7421" s="236" t="s">
        <v>329</v>
      </c>
      <c r="C7421" s="97" t="s">
        <v>483</v>
      </c>
      <c r="D7421" s="97" t="s">
        <v>484</v>
      </c>
      <c r="E7421" s="94"/>
      <c r="F7421" s="94"/>
      <c r="G7421" s="94">
        <v>100</v>
      </c>
      <c r="H7421" s="79"/>
    </row>
    <row r="7422" spans="1:8" ht="31.5" outlineLevel="1">
      <c r="A7422" s="97" t="s">
        <v>411</v>
      </c>
      <c r="B7422" s="236" t="s">
        <v>730</v>
      </c>
      <c r="C7422" s="97" t="s">
        <v>485</v>
      </c>
      <c r="D7422" s="97" t="s">
        <v>486</v>
      </c>
      <c r="E7422" s="94"/>
      <c r="F7422" s="94"/>
      <c r="G7422" s="94">
        <v>100</v>
      </c>
      <c r="H7422" s="79"/>
    </row>
    <row r="7423" spans="1:8" ht="63" outlineLevel="1">
      <c r="A7423" s="98" t="s">
        <v>422</v>
      </c>
      <c r="B7423" s="99" t="s">
        <v>731</v>
      </c>
      <c r="C7423" s="97" t="s">
        <v>487</v>
      </c>
      <c r="D7423" s="97" t="s">
        <v>2103</v>
      </c>
      <c r="E7423" s="94"/>
      <c r="F7423" s="94"/>
      <c r="G7423" s="94">
        <v>100</v>
      </c>
      <c r="H7423" s="79"/>
    </row>
    <row r="7424" spans="1:8" ht="31.5" outlineLevel="1">
      <c r="A7424" s="98" t="s">
        <v>732</v>
      </c>
      <c r="B7424" s="99" t="s">
        <v>733</v>
      </c>
      <c r="C7424" s="97" t="s">
        <v>46</v>
      </c>
      <c r="D7424" s="97" t="s">
        <v>45</v>
      </c>
      <c r="E7424" s="94"/>
      <c r="F7424" s="94"/>
      <c r="G7424" s="94">
        <v>100</v>
      </c>
      <c r="H7424" s="79"/>
    </row>
    <row r="7425" spans="1:8" outlineLevel="1">
      <c r="A7425" s="98" t="s">
        <v>734</v>
      </c>
      <c r="B7425" s="99" t="s">
        <v>735</v>
      </c>
      <c r="C7425" s="97" t="s">
        <v>485</v>
      </c>
      <c r="D7425" s="97" t="s">
        <v>46</v>
      </c>
      <c r="E7425" s="94"/>
      <c r="F7425" s="94"/>
      <c r="G7425" s="94">
        <v>100</v>
      </c>
      <c r="H7425" s="79"/>
    </row>
    <row r="7426" spans="1:8" outlineLevel="1">
      <c r="A7426" s="100">
        <v>2</v>
      </c>
      <c r="B7426" s="101" t="s">
        <v>440</v>
      </c>
      <c r="C7426" s="97"/>
      <c r="D7426" s="97"/>
      <c r="E7426" s="94"/>
      <c r="F7426" s="94"/>
      <c r="G7426" s="94"/>
      <c r="H7426" s="79"/>
    </row>
    <row r="7427" spans="1:8" ht="31.5" outlineLevel="1">
      <c r="A7427" s="98" t="s">
        <v>402</v>
      </c>
      <c r="B7427" s="99" t="s">
        <v>736</v>
      </c>
      <c r="C7427" s="97" t="s">
        <v>46</v>
      </c>
      <c r="D7427" s="97" t="s">
        <v>45</v>
      </c>
      <c r="E7427" s="94"/>
      <c r="F7427" s="94"/>
      <c r="G7427" s="94"/>
      <c r="H7427" s="79"/>
    </row>
    <row r="7428" spans="1:8" ht="63" outlineLevel="1">
      <c r="A7428" s="98" t="s">
        <v>403</v>
      </c>
      <c r="B7428" s="99" t="s">
        <v>641</v>
      </c>
      <c r="C7428" s="97" t="s">
        <v>46</v>
      </c>
      <c r="D7428" s="97" t="s">
        <v>47</v>
      </c>
      <c r="E7428" s="94"/>
      <c r="F7428" s="94"/>
      <c r="G7428" s="94"/>
      <c r="H7428" s="79"/>
    </row>
    <row r="7429" spans="1:8" ht="31.5" outlineLevel="1">
      <c r="A7429" s="98" t="s">
        <v>404</v>
      </c>
      <c r="B7429" s="99" t="s">
        <v>642</v>
      </c>
      <c r="C7429" s="97" t="s">
        <v>47</v>
      </c>
      <c r="D7429" s="97" t="s">
        <v>48</v>
      </c>
      <c r="E7429" s="94"/>
      <c r="F7429" s="94"/>
      <c r="G7429" s="94"/>
      <c r="H7429" s="79"/>
    </row>
    <row r="7430" spans="1:8" ht="47.25" outlineLevel="1">
      <c r="A7430" s="100">
        <v>3</v>
      </c>
      <c r="B7430" s="101" t="s">
        <v>313</v>
      </c>
      <c r="C7430" s="97"/>
      <c r="D7430" s="97"/>
      <c r="E7430" s="94"/>
      <c r="F7430" s="94"/>
      <c r="G7430" s="94"/>
      <c r="H7430" s="79"/>
    </row>
    <row r="7431" spans="1:8" ht="31.5" outlineLevel="1">
      <c r="A7431" s="98" t="s">
        <v>441</v>
      </c>
      <c r="B7431" s="99" t="s">
        <v>314</v>
      </c>
      <c r="C7431" s="97" t="s">
        <v>48</v>
      </c>
      <c r="D7431" s="97" t="s">
        <v>47</v>
      </c>
      <c r="E7431" s="94"/>
      <c r="F7431" s="94"/>
      <c r="G7431" s="94"/>
      <c r="H7431" s="79"/>
    </row>
    <row r="7432" spans="1:8" outlineLevel="1">
      <c r="A7432" s="98" t="s">
        <v>359</v>
      </c>
      <c r="B7432" s="99" t="s">
        <v>315</v>
      </c>
      <c r="C7432" s="97" t="s">
        <v>48</v>
      </c>
      <c r="D7432" s="97" t="s">
        <v>49</v>
      </c>
      <c r="E7432" s="94"/>
      <c r="F7432" s="94"/>
      <c r="G7432" s="94"/>
      <c r="H7432" s="79"/>
    </row>
    <row r="7433" spans="1:8" outlineLevel="1">
      <c r="A7433" s="98" t="s">
        <v>361</v>
      </c>
      <c r="B7433" s="99" t="s">
        <v>316</v>
      </c>
      <c r="C7433" s="97" t="s">
        <v>49</v>
      </c>
      <c r="D7433" s="97" t="s">
        <v>50</v>
      </c>
      <c r="E7433" s="94"/>
      <c r="F7433" s="94"/>
      <c r="G7433" s="94"/>
      <c r="H7433" s="79"/>
    </row>
    <row r="7434" spans="1:8" outlineLevel="1">
      <c r="A7434" s="98" t="s">
        <v>317</v>
      </c>
      <c r="B7434" s="99" t="s">
        <v>318</v>
      </c>
      <c r="C7434" s="97" t="s">
        <v>50</v>
      </c>
      <c r="D7434" s="97" t="s">
        <v>51</v>
      </c>
      <c r="E7434" s="94"/>
      <c r="F7434" s="94"/>
      <c r="G7434" s="94"/>
      <c r="H7434" s="79"/>
    </row>
    <row r="7435" spans="1:8" outlineLevel="1">
      <c r="A7435" s="98" t="s">
        <v>319</v>
      </c>
      <c r="B7435" s="99" t="s">
        <v>320</v>
      </c>
      <c r="C7435" s="97" t="s">
        <v>51</v>
      </c>
      <c r="D7435" s="97" t="s">
        <v>52</v>
      </c>
      <c r="E7435" s="94"/>
      <c r="F7435" s="94"/>
      <c r="G7435" s="94"/>
      <c r="H7435" s="79"/>
    </row>
    <row r="7436" spans="1:8" outlineLevel="1">
      <c r="A7436" s="100">
        <v>4</v>
      </c>
      <c r="B7436" s="101" t="s">
        <v>623</v>
      </c>
      <c r="C7436" s="97"/>
      <c r="D7436" s="97"/>
      <c r="E7436" s="94"/>
      <c r="F7436" s="94"/>
      <c r="G7436" s="94"/>
      <c r="H7436" s="79"/>
    </row>
    <row r="7437" spans="1:8" ht="31.5" outlineLevel="1">
      <c r="A7437" s="97" t="s">
        <v>406</v>
      </c>
      <c r="B7437" s="236" t="s">
        <v>321</v>
      </c>
      <c r="C7437" s="97" t="s">
        <v>52</v>
      </c>
      <c r="D7437" s="97" t="s">
        <v>52</v>
      </c>
      <c r="E7437" s="94"/>
      <c r="F7437" s="94"/>
      <c r="G7437" s="94"/>
      <c r="H7437" s="79"/>
    </row>
    <row r="7438" spans="1:8" ht="63" outlineLevel="1">
      <c r="A7438" s="97" t="s">
        <v>407</v>
      </c>
      <c r="B7438" s="236" t="s">
        <v>621</v>
      </c>
      <c r="C7438" s="97" t="s">
        <v>52</v>
      </c>
      <c r="D7438" s="97" t="s">
        <v>53</v>
      </c>
      <c r="E7438" s="94"/>
      <c r="F7438" s="94"/>
      <c r="G7438" s="94"/>
      <c r="H7438" s="79"/>
    </row>
    <row r="7439" spans="1:8" ht="31.5" outlineLevel="1">
      <c r="A7439" s="97" t="s">
        <v>408</v>
      </c>
      <c r="B7439" s="236" t="s">
        <v>764</v>
      </c>
      <c r="C7439" s="97" t="s">
        <v>52</v>
      </c>
      <c r="D7439" s="97" t="s">
        <v>53</v>
      </c>
      <c r="E7439" s="94"/>
      <c r="F7439" s="94"/>
      <c r="G7439" s="94"/>
      <c r="H7439" s="79"/>
    </row>
    <row r="7440" spans="1:8" ht="31.5" outlineLevel="1">
      <c r="A7440" s="97" t="s">
        <v>222</v>
      </c>
      <c r="B7440" s="236" t="s">
        <v>765</v>
      </c>
      <c r="C7440" s="97" t="s">
        <v>53</v>
      </c>
      <c r="D7440" s="97" t="s">
        <v>54</v>
      </c>
      <c r="E7440" s="94"/>
      <c r="F7440" s="94"/>
      <c r="G7440" s="94"/>
      <c r="H7440" s="79"/>
    </row>
    <row r="7441" spans="1:8" outlineLevel="1">
      <c r="G7441" s="154" t="s">
        <v>1434</v>
      </c>
      <c r="H7441" s="154" t="s">
        <v>378</v>
      </c>
    </row>
    <row r="7442" spans="1:8" outlineLevel="1">
      <c r="H7442" s="154" t="s">
        <v>709</v>
      </c>
    </row>
    <row r="7443" spans="1:8" outlineLevel="1">
      <c r="H7443" s="154" t="s">
        <v>266</v>
      </c>
    </row>
    <row r="7444" spans="1:8" outlineLevel="1">
      <c r="H7444" s="154"/>
    </row>
    <row r="7445" spans="1:8" outlineLevel="1">
      <c r="A7445" s="742" t="s">
        <v>628</v>
      </c>
      <c r="B7445" s="742"/>
      <c r="C7445" s="742"/>
      <c r="D7445" s="742"/>
      <c r="E7445" s="742"/>
      <c r="F7445" s="742"/>
      <c r="G7445" s="742"/>
      <c r="H7445" s="742"/>
    </row>
    <row r="7446" spans="1:8" outlineLevel="1">
      <c r="A7446" s="742" t="s">
        <v>455</v>
      </c>
      <c r="B7446" s="742"/>
      <c r="C7446" s="742"/>
      <c r="D7446" s="742"/>
      <c r="E7446" s="742"/>
      <c r="F7446" s="742"/>
      <c r="G7446" s="742"/>
      <c r="H7446" s="742"/>
    </row>
    <row r="7447" spans="1:8" outlineLevel="1">
      <c r="H7447" s="154" t="s">
        <v>322</v>
      </c>
    </row>
    <row r="7448" spans="1:8" outlineLevel="1">
      <c r="H7448" s="154" t="s">
        <v>323</v>
      </c>
    </row>
    <row r="7449" spans="1:8" outlineLevel="1">
      <c r="H7449" s="154" t="s">
        <v>324</v>
      </c>
    </row>
    <row r="7450" spans="1:8" outlineLevel="1">
      <c r="H7450" s="230" t="s">
        <v>325</v>
      </c>
    </row>
    <row r="7451" spans="1:8" outlineLevel="1">
      <c r="H7451" s="154" t="s">
        <v>2331</v>
      </c>
    </row>
    <row r="7452" spans="1:8" outlineLevel="1">
      <c r="H7452" s="154" t="s">
        <v>261</v>
      </c>
    </row>
    <row r="7453" spans="1:8" outlineLevel="1">
      <c r="A7453" s="86"/>
    </row>
    <row r="7454" spans="1:8" ht="42" customHeight="1" outlineLevel="1">
      <c r="A7454" s="748" t="s">
        <v>1721</v>
      </c>
      <c r="B7454" s="749"/>
      <c r="C7454" s="749"/>
      <c r="D7454" s="749"/>
      <c r="E7454" s="749"/>
      <c r="F7454" s="749"/>
      <c r="G7454" s="749"/>
      <c r="H7454" s="749"/>
    </row>
    <row r="7455" spans="1:8" outlineLevel="1">
      <c r="A7455" s="664"/>
      <c r="B7455" s="665"/>
      <c r="C7455" s="665"/>
      <c r="D7455" s="665"/>
      <c r="E7455" s="665"/>
      <c r="F7455" s="665"/>
      <c r="G7455" s="665"/>
      <c r="H7455" s="665"/>
    </row>
    <row r="7456" spans="1:8" outlineLevel="1">
      <c r="A7456" s="746" t="s">
        <v>2332</v>
      </c>
      <c r="B7456" s="746"/>
      <c r="C7456" s="746"/>
      <c r="D7456" s="746"/>
      <c r="E7456" s="746"/>
      <c r="F7456" s="746"/>
      <c r="G7456" s="746"/>
      <c r="H7456" s="746"/>
    </row>
    <row r="7457" spans="1:8" ht="16.5" outlineLevel="1" thickBot="1">
      <c r="A7457" s="87"/>
      <c r="B7457" s="666"/>
      <c r="C7457" s="231"/>
      <c r="D7457" s="231"/>
      <c r="E7457" s="231"/>
      <c r="F7457" s="231"/>
      <c r="G7457" s="231"/>
      <c r="H7457" s="231"/>
    </row>
    <row r="7458" spans="1:8" outlineLevel="1">
      <c r="A7458" s="750" t="s">
        <v>397</v>
      </c>
      <c r="B7458" s="753" t="s">
        <v>649</v>
      </c>
      <c r="C7458" s="756" t="s">
        <v>719</v>
      </c>
      <c r="D7458" s="756"/>
      <c r="E7458" s="756"/>
      <c r="F7458" s="756"/>
      <c r="G7458" s="757" t="s">
        <v>629</v>
      </c>
      <c r="H7458" s="759" t="s">
        <v>630</v>
      </c>
    </row>
    <row r="7459" spans="1:8" outlineLevel="1">
      <c r="A7459" s="751"/>
      <c r="B7459" s="754"/>
      <c r="C7459" s="704"/>
      <c r="D7459" s="704"/>
      <c r="E7459" s="704"/>
      <c r="F7459" s="704"/>
      <c r="G7459" s="703"/>
      <c r="H7459" s="760"/>
    </row>
    <row r="7460" spans="1:8" ht="32.25" outlineLevel="1" thickBot="1">
      <c r="A7460" s="752"/>
      <c r="B7460" s="755"/>
      <c r="C7460" s="88" t="s">
        <v>631</v>
      </c>
      <c r="D7460" s="88" t="s">
        <v>632</v>
      </c>
      <c r="E7460" s="88" t="s">
        <v>631</v>
      </c>
      <c r="F7460" s="88" t="s">
        <v>632</v>
      </c>
      <c r="G7460" s="758"/>
      <c r="H7460" s="761"/>
    </row>
    <row r="7461" spans="1:8" outlineLevel="1">
      <c r="A7461" s="89">
        <v>1</v>
      </c>
      <c r="B7461" s="604">
        <v>2</v>
      </c>
      <c r="C7461" s="90">
        <v>3</v>
      </c>
      <c r="D7461" s="90">
        <v>4</v>
      </c>
      <c r="E7461" s="90"/>
      <c r="F7461" s="90"/>
      <c r="G7461" s="91">
        <v>5</v>
      </c>
      <c r="H7461" s="604">
        <v>6</v>
      </c>
    </row>
    <row r="7462" spans="1:8" outlineLevel="1">
      <c r="A7462" s="89">
        <v>1</v>
      </c>
      <c r="B7462" s="92" t="s">
        <v>598</v>
      </c>
      <c r="C7462" s="93"/>
      <c r="D7462" s="93"/>
      <c r="E7462" s="94"/>
      <c r="F7462" s="94"/>
      <c r="G7462" s="95"/>
      <c r="H7462" s="663"/>
    </row>
    <row r="7463" spans="1:8" outlineLevel="1">
      <c r="A7463" s="96" t="s">
        <v>399</v>
      </c>
      <c r="B7463" s="237" t="s">
        <v>599</v>
      </c>
      <c r="C7463" s="97" t="s">
        <v>9</v>
      </c>
      <c r="D7463" s="97" t="s">
        <v>169</v>
      </c>
      <c r="E7463" s="94"/>
      <c r="F7463" s="94"/>
      <c r="G7463" s="94">
        <v>100</v>
      </c>
      <c r="H7463" s="79"/>
    </row>
    <row r="7464" spans="1:8" outlineLevel="1">
      <c r="A7464" s="97" t="s">
        <v>400</v>
      </c>
      <c r="B7464" s="236" t="s">
        <v>329</v>
      </c>
      <c r="C7464" s="97" t="s">
        <v>170</v>
      </c>
      <c r="D7464" s="97" t="s">
        <v>326</v>
      </c>
      <c r="E7464" s="94"/>
      <c r="F7464" s="94"/>
      <c r="G7464" s="94">
        <v>100</v>
      </c>
      <c r="H7464" s="79"/>
    </row>
    <row r="7465" spans="1:8" ht="31.5" outlineLevel="1">
      <c r="A7465" s="97" t="s">
        <v>411</v>
      </c>
      <c r="B7465" s="236" t="s">
        <v>730</v>
      </c>
      <c r="C7465" s="97" t="s">
        <v>170</v>
      </c>
      <c r="D7465" s="97" t="s">
        <v>326</v>
      </c>
      <c r="E7465" s="94"/>
      <c r="F7465" s="94"/>
      <c r="G7465" s="94">
        <v>100</v>
      </c>
      <c r="H7465" s="79"/>
    </row>
    <row r="7466" spans="1:8" ht="63" outlineLevel="1">
      <c r="A7466" s="98" t="s">
        <v>422</v>
      </c>
      <c r="B7466" s="99" t="s">
        <v>731</v>
      </c>
      <c r="C7466" s="97" t="s">
        <v>172</v>
      </c>
      <c r="D7466" s="97" t="s">
        <v>175</v>
      </c>
      <c r="E7466" s="94"/>
      <c r="F7466" s="94"/>
      <c r="G7466" s="94">
        <v>100</v>
      </c>
      <c r="H7466" s="79"/>
    </row>
    <row r="7467" spans="1:8" ht="31.5" outlineLevel="1">
      <c r="A7467" s="98" t="s">
        <v>732</v>
      </c>
      <c r="B7467" s="99" t="s">
        <v>733</v>
      </c>
      <c r="C7467" s="97" t="s">
        <v>328</v>
      </c>
      <c r="D7467" s="97" t="s">
        <v>175</v>
      </c>
      <c r="E7467" s="94"/>
      <c r="F7467" s="94"/>
      <c r="G7467" s="94">
        <v>100</v>
      </c>
      <c r="H7467" s="79"/>
    </row>
    <row r="7468" spans="1:8" outlineLevel="1">
      <c r="A7468" s="98" t="s">
        <v>734</v>
      </c>
      <c r="B7468" s="99" t="s">
        <v>735</v>
      </c>
      <c r="C7468" s="97" t="s">
        <v>175</v>
      </c>
      <c r="D7468" s="97" t="s">
        <v>482</v>
      </c>
      <c r="E7468" s="94"/>
      <c r="F7468" s="94"/>
      <c r="G7468" s="94">
        <v>100</v>
      </c>
      <c r="H7468" s="79"/>
    </row>
    <row r="7469" spans="1:8" outlineLevel="1">
      <c r="A7469" s="100">
        <v>2</v>
      </c>
      <c r="B7469" s="101" t="s">
        <v>440</v>
      </c>
      <c r="C7469" s="97"/>
      <c r="D7469" s="97"/>
      <c r="E7469" s="94"/>
      <c r="F7469" s="94"/>
      <c r="G7469" s="94"/>
      <c r="H7469" s="79"/>
    </row>
    <row r="7470" spans="1:8" ht="31.5" outlineLevel="1">
      <c r="A7470" s="98" t="s">
        <v>402</v>
      </c>
      <c r="B7470" s="99" t="s">
        <v>736</v>
      </c>
      <c r="C7470" s="97" t="s">
        <v>482</v>
      </c>
      <c r="D7470" s="97" t="s">
        <v>176</v>
      </c>
      <c r="E7470" s="94"/>
      <c r="F7470" s="94"/>
      <c r="G7470" s="94">
        <v>100</v>
      </c>
      <c r="H7470" s="79"/>
    </row>
    <row r="7471" spans="1:8" ht="63" outlineLevel="1">
      <c r="A7471" s="98" t="s">
        <v>403</v>
      </c>
      <c r="B7471" s="99" t="s">
        <v>641</v>
      </c>
      <c r="C7471" s="97" t="s">
        <v>482</v>
      </c>
      <c r="D7471" s="97" t="s">
        <v>176</v>
      </c>
      <c r="E7471" s="94"/>
      <c r="F7471" s="94"/>
      <c r="G7471" s="94">
        <v>100</v>
      </c>
      <c r="H7471" s="79"/>
    </row>
    <row r="7472" spans="1:8" ht="31.5" outlineLevel="1">
      <c r="A7472" s="98" t="s">
        <v>404</v>
      </c>
      <c r="B7472" s="99" t="s">
        <v>642</v>
      </c>
      <c r="C7472" s="97" t="s">
        <v>482</v>
      </c>
      <c r="D7472" s="97" t="s">
        <v>176</v>
      </c>
      <c r="E7472" s="94"/>
      <c r="F7472" s="94"/>
      <c r="G7472" s="94">
        <v>100</v>
      </c>
      <c r="H7472" s="79"/>
    </row>
    <row r="7473" spans="1:8" ht="47.25" outlineLevel="1">
      <c r="A7473" s="100">
        <v>3</v>
      </c>
      <c r="B7473" s="101" t="s">
        <v>313</v>
      </c>
      <c r="C7473" s="97"/>
      <c r="D7473" s="97"/>
      <c r="E7473" s="94"/>
      <c r="F7473" s="94"/>
      <c r="G7473" s="94"/>
      <c r="H7473" s="79"/>
    </row>
    <row r="7474" spans="1:8" ht="31.5" outlineLevel="1">
      <c r="A7474" s="98" t="s">
        <v>441</v>
      </c>
      <c r="B7474" s="99" t="s">
        <v>314</v>
      </c>
      <c r="C7474" s="97" t="s">
        <v>176</v>
      </c>
      <c r="D7474" s="97" t="s">
        <v>177</v>
      </c>
      <c r="E7474" s="94"/>
      <c r="F7474" s="94"/>
      <c r="G7474" s="94">
        <v>100</v>
      </c>
      <c r="H7474" s="79"/>
    </row>
    <row r="7475" spans="1:8" outlineLevel="1">
      <c r="A7475" s="98" t="s">
        <v>359</v>
      </c>
      <c r="B7475" s="99" t="s">
        <v>315</v>
      </c>
      <c r="C7475" s="97" t="s">
        <v>1185</v>
      </c>
      <c r="D7475" s="97" t="s">
        <v>467</v>
      </c>
      <c r="E7475" s="94"/>
      <c r="F7475" s="94"/>
      <c r="G7475" s="94">
        <v>100</v>
      </c>
      <c r="H7475" s="79"/>
    </row>
    <row r="7476" spans="1:8" outlineLevel="1">
      <c r="A7476" s="98" t="s">
        <v>361</v>
      </c>
      <c r="B7476" s="99" t="s">
        <v>316</v>
      </c>
      <c r="C7476" s="97" t="s">
        <v>468</v>
      </c>
      <c r="D7476" s="97" t="s">
        <v>469</v>
      </c>
      <c r="E7476" s="94"/>
      <c r="F7476" s="94"/>
      <c r="G7476" s="94">
        <v>100</v>
      </c>
      <c r="H7476" s="79"/>
    </row>
    <row r="7477" spans="1:8" outlineLevel="1">
      <c r="A7477" s="98" t="s">
        <v>317</v>
      </c>
      <c r="B7477" s="99" t="s">
        <v>318</v>
      </c>
      <c r="C7477" s="97" t="s">
        <v>469</v>
      </c>
      <c r="D7477" s="97" t="s">
        <v>470</v>
      </c>
      <c r="E7477" s="94"/>
      <c r="F7477" s="94"/>
      <c r="G7477" s="94">
        <v>100</v>
      </c>
      <c r="H7477" s="79"/>
    </row>
    <row r="7478" spans="1:8" outlineLevel="1">
      <c r="A7478" s="98" t="s">
        <v>319</v>
      </c>
      <c r="B7478" s="99" t="s">
        <v>320</v>
      </c>
      <c r="C7478" s="97" t="s">
        <v>470</v>
      </c>
      <c r="D7478" s="97" t="s">
        <v>471</v>
      </c>
      <c r="E7478" s="94"/>
      <c r="F7478" s="94"/>
      <c r="G7478" s="94">
        <v>100</v>
      </c>
      <c r="H7478" s="79"/>
    </row>
    <row r="7479" spans="1:8" outlineLevel="1">
      <c r="A7479" s="100">
        <v>4</v>
      </c>
      <c r="B7479" s="101" t="s">
        <v>623</v>
      </c>
      <c r="C7479" s="97"/>
      <c r="D7479" s="97"/>
      <c r="E7479" s="94"/>
      <c r="F7479" s="94"/>
      <c r="G7479" s="94">
        <v>100</v>
      </c>
      <c r="H7479" s="79"/>
    </row>
    <row r="7480" spans="1:8" ht="31.5" outlineLevel="1">
      <c r="A7480" s="97" t="s">
        <v>406</v>
      </c>
      <c r="B7480" s="236" t="s">
        <v>321</v>
      </c>
      <c r="C7480" s="97" t="s">
        <v>471</v>
      </c>
      <c r="D7480" s="97" t="s">
        <v>471</v>
      </c>
      <c r="E7480" s="94"/>
      <c r="F7480" s="94"/>
      <c r="G7480" s="94">
        <v>100</v>
      </c>
      <c r="H7480" s="79"/>
    </row>
    <row r="7481" spans="1:8" ht="63" outlineLevel="1">
      <c r="A7481" s="97" t="s">
        <v>407</v>
      </c>
      <c r="B7481" s="236" t="s">
        <v>621</v>
      </c>
      <c r="C7481" s="97" t="s">
        <v>471</v>
      </c>
      <c r="D7481" s="97" t="s">
        <v>471</v>
      </c>
      <c r="E7481" s="94"/>
      <c r="F7481" s="94"/>
      <c r="G7481" s="94">
        <v>100</v>
      </c>
      <c r="H7481" s="79"/>
    </row>
    <row r="7482" spans="1:8" ht="31.5" outlineLevel="1">
      <c r="A7482" s="97" t="s">
        <v>408</v>
      </c>
      <c r="B7482" s="236" t="s">
        <v>764</v>
      </c>
      <c r="C7482" s="97" t="s">
        <v>471</v>
      </c>
      <c r="D7482" s="97" t="s">
        <v>472</v>
      </c>
      <c r="E7482" s="94"/>
      <c r="F7482" s="94"/>
      <c r="G7482" s="94">
        <v>100</v>
      </c>
      <c r="H7482" s="79"/>
    </row>
    <row r="7483" spans="1:8" ht="31.5" outlineLevel="1">
      <c r="A7483" s="97" t="s">
        <v>222</v>
      </c>
      <c r="B7483" s="236" t="s">
        <v>765</v>
      </c>
      <c r="C7483" s="97" t="s">
        <v>327</v>
      </c>
      <c r="D7483" s="97" t="s">
        <v>472</v>
      </c>
      <c r="E7483" s="94"/>
      <c r="F7483" s="94"/>
      <c r="G7483" s="94">
        <v>100</v>
      </c>
      <c r="H7483" s="79"/>
    </row>
    <row r="7484" spans="1:8" outlineLevel="1">
      <c r="G7484" s="154" t="s">
        <v>1927</v>
      </c>
      <c r="H7484" s="154" t="s">
        <v>378</v>
      </c>
    </row>
    <row r="7485" spans="1:8" outlineLevel="1">
      <c r="H7485" s="154" t="s">
        <v>709</v>
      </c>
    </row>
    <row r="7486" spans="1:8" outlineLevel="1">
      <c r="H7486" s="154" t="s">
        <v>266</v>
      </c>
    </row>
    <row r="7487" spans="1:8" outlineLevel="1">
      <c r="H7487" s="154"/>
    </row>
    <row r="7488" spans="1:8" outlineLevel="1">
      <c r="A7488" s="742" t="s">
        <v>628</v>
      </c>
      <c r="B7488" s="742"/>
      <c r="C7488" s="742"/>
      <c r="D7488" s="742"/>
      <c r="E7488" s="742"/>
      <c r="F7488" s="742"/>
      <c r="G7488" s="742"/>
      <c r="H7488" s="742"/>
    </row>
    <row r="7489" spans="1:8" outlineLevel="1">
      <c r="A7489" s="742" t="s">
        <v>455</v>
      </c>
      <c r="B7489" s="742"/>
      <c r="C7489" s="742"/>
      <c r="D7489" s="742"/>
      <c r="E7489" s="742"/>
      <c r="F7489" s="742"/>
      <c r="G7489" s="742"/>
      <c r="H7489" s="742"/>
    </row>
    <row r="7490" spans="1:8" outlineLevel="1">
      <c r="H7490" s="154" t="s">
        <v>322</v>
      </c>
    </row>
    <row r="7491" spans="1:8" outlineLevel="1">
      <c r="H7491" s="154" t="s">
        <v>323</v>
      </c>
    </row>
    <row r="7492" spans="1:8" outlineLevel="1">
      <c r="H7492" s="154" t="s">
        <v>324</v>
      </c>
    </row>
    <row r="7493" spans="1:8" outlineLevel="1">
      <c r="H7493" s="230" t="s">
        <v>325</v>
      </c>
    </row>
    <row r="7494" spans="1:8" outlineLevel="1">
      <c r="H7494" s="154" t="s">
        <v>2331</v>
      </c>
    </row>
    <row r="7495" spans="1:8" outlineLevel="1">
      <c r="H7495" s="154" t="s">
        <v>261</v>
      </c>
    </row>
    <row r="7496" spans="1:8" outlineLevel="1">
      <c r="A7496" s="86"/>
    </row>
    <row r="7497" spans="1:8" outlineLevel="1">
      <c r="A7497" s="743" t="s">
        <v>1930</v>
      </c>
      <c r="B7497" s="744"/>
      <c r="C7497" s="744"/>
      <c r="D7497" s="744"/>
      <c r="E7497" s="744"/>
      <c r="F7497" s="744"/>
      <c r="G7497" s="744"/>
      <c r="H7497" s="744"/>
    </row>
    <row r="7498" spans="1:8" outlineLevel="1">
      <c r="A7498" s="664"/>
      <c r="B7498" s="664"/>
      <c r="C7498" s="664"/>
      <c r="D7498" s="665"/>
      <c r="E7498" s="665"/>
      <c r="F7498" s="665"/>
      <c r="G7498" s="665"/>
      <c r="H7498" s="665"/>
    </row>
    <row r="7499" spans="1:8" outlineLevel="1">
      <c r="A7499" s="746" t="s">
        <v>2332</v>
      </c>
      <c r="B7499" s="746"/>
      <c r="C7499" s="746"/>
      <c r="D7499" s="746"/>
      <c r="E7499" s="746"/>
      <c r="F7499" s="746"/>
      <c r="G7499" s="746"/>
      <c r="H7499" s="746"/>
    </row>
    <row r="7500" spans="1:8" ht="16.5" outlineLevel="1" thickBot="1">
      <c r="A7500" s="87"/>
      <c r="B7500" s="666"/>
      <c r="C7500" s="231"/>
      <c r="D7500" s="231"/>
      <c r="E7500" s="231"/>
      <c r="F7500" s="231"/>
      <c r="G7500" s="231"/>
      <c r="H7500" s="231"/>
    </row>
    <row r="7501" spans="1:8" outlineLevel="1">
      <c r="A7501" s="750" t="s">
        <v>397</v>
      </c>
      <c r="B7501" s="753" t="s">
        <v>649</v>
      </c>
      <c r="C7501" s="756" t="s">
        <v>719</v>
      </c>
      <c r="D7501" s="756"/>
      <c r="E7501" s="756"/>
      <c r="F7501" s="756"/>
      <c r="G7501" s="757" t="s">
        <v>629</v>
      </c>
      <c r="H7501" s="759" t="s">
        <v>630</v>
      </c>
    </row>
    <row r="7502" spans="1:8" outlineLevel="1">
      <c r="A7502" s="751"/>
      <c r="B7502" s="754"/>
      <c r="C7502" s="704"/>
      <c r="D7502" s="704"/>
      <c r="E7502" s="704"/>
      <c r="F7502" s="704"/>
      <c r="G7502" s="703"/>
      <c r="H7502" s="760"/>
    </row>
    <row r="7503" spans="1:8" ht="32.25" outlineLevel="1" thickBot="1">
      <c r="A7503" s="752"/>
      <c r="B7503" s="755"/>
      <c r="C7503" s="88" t="s">
        <v>631</v>
      </c>
      <c r="D7503" s="88" t="s">
        <v>632</v>
      </c>
      <c r="E7503" s="88" t="s">
        <v>631</v>
      </c>
      <c r="F7503" s="88" t="s">
        <v>632</v>
      </c>
      <c r="G7503" s="758"/>
      <c r="H7503" s="761"/>
    </row>
    <row r="7504" spans="1:8" outlineLevel="1">
      <c r="A7504" s="89">
        <v>1</v>
      </c>
      <c r="B7504" s="604">
        <v>2</v>
      </c>
      <c r="C7504" s="90">
        <v>3</v>
      </c>
      <c r="D7504" s="90">
        <v>4</v>
      </c>
      <c r="E7504" s="90"/>
      <c r="F7504" s="90"/>
      <c r="G7504" s="91">
        <v>5</v>
      </c>
      <c r="H7504" s="604">
        <v>6</v>
      </c>
    </row>
    <row r="7505" spans="1:8" outlineLevel="1">
      <c r="A7505" s="89">
        <v>1</v>
      </c>
      <c r="B7505" s="92" t="s">
        <v>598</v>
      </c>
      <c r="C7505" s="90"/>
      <c r="D7505" s="90"/>
      <c r="E7505" s="94"/>
      <c r="F7505" s="94"/>
      <c r="G7505" s="95"/>
      <c r="H7505" s="663"/>
    </row>
    <row r="7506" spans="1:8" outlineLevel="1">
      <c r="A7506" s="96" t="s">
        <v>399</v>
      </c>
      <c r="B7506" s="237" t="s">
        <v>599</v>
      </c>
      <c r="C7506" s="97" t="s">
        <v>7</v>
      </c>
      <c r="D7506" s="97" t="s">
        <v>167</v>
      </c>
      <c r="E7506" s="94"/>
      <c r="F7506" s="94"/>
      <c r="G7506" s="94">
        <v>100</v>
      </c>
      <c r="H7506" s="79"/>
    </row>
    <row r="7507" spans="1:8" outlineLevel="1">
      <c r="A7507" s="97" t="s">
        <v>400</v>
      </c>
      <c r="B7507" s="236" t="s">
        <v>329</v>
      </c>
      <c r="C7507" s="97" t="s">
        <v>168</v>
      </c>
      <c r="D7507" s="97" t="s">
        <v>169</v>
      </c>
      <c r="E7507" s="94"/>
      <c r="F7507" s="94"/>
      <c r="G7507" s="94">
        <v>100</v>
      </c>
      <c r="H7507" s="79"/>
    </row>
    <row r="7508" spans="1:8" ht="31.5" outlineLevel="1">
      <c r="A7508" s="97" t="s">
        <v>411</v>
      </c>
      <c r="B7508" s="236" t="s">
        <v>730</v>
      </c>
      <c r="C7508" s="97" t="s">
        <v>170</v>
      </c>
      <c r="D7508" s="97" t="s">
        <v>171</v>
      </c>
      <c r="E7508" s="94"/>
      <c r="F7508" s="94"/>
      <c r="G7508" s="94">
        <v>100</v>
      </c>
      <c r="H7508" s="79"/>
    </row>
    <row r="7509" spans="1:8" ht="63" outlineLevel="1">
      <c r="A7509" s="98" t="s">
        <v>422</v>
      </c>
      <c r="B7509" s="99" t="s">
        <v>731</v>
      </c>
      <c r="C7509" s="97" t="s">
        <v>172</v>
      </c>
      <c r="D7509" s="97" t="s">
        <v>173</v>
      </c>
      <c r="E7509" s="94"/>
      <c r="F7509" s="94"/>
      <c r="G7509" s="94">
        <v>100</v>
      </c>
      <c r="H7509" s="79"/>
    </row>
    <row r="7510" spans="1:8" ht="31.5" outlineLevel="1">
      <c r="A7510" s="98" t="s">
        <v>732</v>
      </c>
      <c r="B7510" s="99" t="s">
        <v>733</v>
      </c>
      <c r="C7510" s="97" t="s">
        <v>174</v>
      </c>
      <c r="D7510" s="97" t="s">
        <v>175</v>
      </c>
      <c r="E7510" s="94"/>
      <c r="F7510" s="94"/>
      <c r="G7510" s="94">
        <v>100</v>
      </c>
      <c r="H7510" s="79"/>
    </row>
    <row r="7511" spans="1:8" outlineLevel="1">
      <c r="A7511" s="98" t="s">
        <v>734</v>
      </c>
      <c r="B7511" s="99" t="s">
        <v>735</v>
      </c>
      <c r="C7511" s="97" t="s">
        <v>170</v>
      </c>
      <c r="D7511" s="97" t="s">
        <v>174</v>
      </c>
      <c r="E7511" s="94"/>
      <c r="F7511" s="94"/>
      <c r="G7511" s="94">
        <v>100</v>
      </c>
      <c r="H7511" s="79"/>
    </row>
    <row r="7512" spans="1:8" outlineLevel="1">
      <c r="A7512" s="100">
        <v>2</v>
      </c>
      <c r="B7512" s="101" t="s">
        <v>440</v>
      </c>
      <c r="C7512" s="97"/>
      <c r="D7512" s="97"/>
      <c r="E7512" s="94"/>
      <c r="F7512" s="94"/>
      <c r="G7512" s="94"/>
      <c r="H7512" s="79"/>
    </row>
    <row r="7513" spans="1:8" ht="31.5" outlineLevel="1">
      <c r="A7513" s="98" t="s">
        <v>402</v>
      </c>
      <c r="B7513" s="99" t="s">
        <v>736</v>
      </c>
      <c r="C7513" s="97" t="s">
        <v>129</v>
      </c>
      <c r="D7513" s="97" t="s">
        <v>130</v>
      </c>
      <c r="E7513" s="94"/>
      <c r="F7513" s="94"/>
      <c r="G7513" s="94">
        <v>100</v>
      </c>
      <c r="H7513" s="79"/>
    </row>
    <row r="7514" spans="1:8" ht="63" outlineLevel="1">
      <c r="A7514" s="98" t="s">
        <v>403</v>
      </c>
      <c r="B7514" s="99" t="s">
        <v>641</v>
      </c>
      <c r="C7514" s="97" t="s">
        <v>129</v>
      </c>
      <c r="D7514" s="97" t="s">
        <v>131</v>
      </c>
      <c r="E7514" s="94"/>
      <c r="F7514" s="94"/>
      <c r="G7514" s="94">
        <v>100</v>
      </c>
      <c r="H7514" s="79"/>
    </row>
    <row r="7515" spans="1:8" ht="31.5" outlineLevel="1">
      <c r="A7515" s="98" t="s">
        <v>404</v>
      </c>
      <c r="B7515" s="99" t="s">
        <v>642</v>
      </c>
      <c r="C7515" s="97" t="s">
        <v>131</v>
      </c>
      <c r="D7515" s="97" t="s">
        <v>132</v>
      </c>
      <c r="E7515" s="94"/>
      <c r="F7515" s="94"/>
      <c r="G7515" s="94">
        <v>100</v>
      </c>
      <c r="H7515" s="79"/>
    </row>
    <row r="7516" spans="1:8" ht="47.25" outlineLevel="1">
      <c r="A7516" s="100">
        <v>3</v>
      </c>
      <c r="B7516" s="101" t="s">
        <v>313</v>
      </c>
      <c r="C7516" s="97"/>
      <c r="D7516" s="97"/>
      <c r="E7516" s="94"/>
      <c r="F7516" s="94"/>
      <c r="G7516" s="94"/>
      <c r="H7516" s="79"/>
    </row>
    <row r="7517" spans="1:8" ht="31.5" outlineLevel="1">
      <c r="A7517" s="98" t="s">
        <v>441</v>
      </c>
      <c r="B7517" s="99" t="s">
        <v>314</v>
      </c>
      <c r="C7517" s="97" t="s">
        <v>132</v>
      </c>
      <c r="D7517" s="97" t="s">
        <v>131</v>
      </c>
      <c r="E7517" s="94"/>
      <c r="F7517" s="94"/>
      <c r="G7517" s="94">
        <v>100</v>
      </c>
      <c r="H7517" s="79"/>
    </row>
    <row r="7518" spans="1:8" outlineLevel="1">
      <c r="A7518" s="98" t="s">
        <v>359</v>
      </c>
      <c r="B7518" s="99" t="s">
        <v>315</v>
      </c>
      <c r="C7518" s="97" t="s">
        <v>132</v>
      </c>
      <c r="D7518" s="97" t="s">
        <v>133</v>
      </c>
      <c r="E7518" s="94"/>
      <c r="F7518" s="94"/>
      <c r="G7518" s="94">
        <v>100</v>
      </c>
      <c r="H7518" s="79"/>
    </row>
    <row r="7519" spans="1:8" outlineLevel="1">
      <c r="A7519" s="98" t="s">
        <v>361</v>
      </c>
      <c r="B7519" s="99" t="s">
        <v>316</v>
      </c>
      <c r="C7519" s="97" t="s">
        <v>133</v>
      </c>
      <c r="D7519" s="97" t="s">
        <v>788</v>
      </c>
      <c r="E7519" s="94"/>
      <c r="F7519" s="94"/>
      <c r="G7519" s="94">
        <v>100</v>
      </c>
      <c r="H7519" s="79"/>
    </row>
    <row r="7520" spans="1:8" outlineLevel="1">
      <c r="A7520" s="98" t="s">
        <v>317</v>
      </c>
      <c r="B7520" s="99" t="s">
        <v>318</v>
      </c>
      <c r="C7520" s="97" t="s">
        <v>788</v>
      </c>
      <c r="D7520" s="97" t="s">
        <v>789</v>
      </c>
      <c r="E7520" s="94"/>
      <c r="F7520" s="94"/>
      <c r="G7520" s="94">
        <v>100</v>
      </c>
      <c r="H7520" s="79"/>
    </row>
    <row r="7521" spans="1:8" outlineLevel="1">
      <c r="A7521" s="98" t="s">
        <v>319</v>
      </c>
      <c r="B7521" s="99" t="s">
        <v>320</v>
      </c>
      <c r="C7521" s="97" t="s">
        <v>1156</v>
      </c>
      <c r="D7521" s="97" t="s">
        <v>790</v>
      </c>
      <c r="E7521" s="94"/>
      <c r="F7521" s="94"/>
      <c r="G7521" s="94">
        <v>100</v>
      </c>
      <c r="H7521" s="79"/>
    </row>
    <row r="7522" spans="1:8" outlineLevel="1">
      <c r="A7522" s="100">
        <v>4</v>
      </c>
      <c r="B7522" s="101" t="s">
        <v>623</v>
      </c>
      <c r="C7522" s="97"/>
      <c r="D7522" s="97"/>
      <c r="E7522" s="94"/>
      <c r="F7522" s="94"/>
      <c r="G7522" s="94"/>
      <c r="H7522" s="79"/>
    </row>
    <row r="7523" spans="1:8" ht="31.5" outlineLevel="1">
      <c r="A7523" s="97" t="s">
        <v>406</v>
      </c>
      <c r="B7523" s="236" t="s">
        <v>321</v>
      </c>
      <c r="C7523" s="97" t="s">
        <v>790</v>
      </c>
      <c r="D7523" s="97" t="s">
        <v>790</v>
      </c>
      <c r="E7523" s="94"/>
      <c r="F7523" s="94"/>
      <c r="G7523" s="94">
        <v>100</v>
      </c>
      <c r="H7523" s="79"/>
    </row>
    <row r="7524" spans="1:8" ht="63" outlineLevel="1">
      <c r="A7524" s="97" t="s">
        <v>407</v>
      </c>
      <c r="B7524" s="236" t="s">
        <v>621</v>
      </c>
      <c r="C7524" s="97" t="s">
        <v>790</v>
      </c>
      <c r="D7524" s="97" t="s">
        <v>791</v>
      </c>
      <c r="E7524" s="94"/>
      <c r="F7524" s="94"/>
      <c r="G7524" s="94">
        <v>100</v>
      </c>
      <c r="H7524" s="79"/>
    </row>
    <row r="7525" spans="1:8" ht="31.5" outlineLevel="1">
      <c r="A7525" s="97" t="s">
        <v>408</v>
      </c>
      <c r="B7525" s="236" t="s">
        <v>764</v>
      </c>
      <c r="C7525" s="97" t="s">
        <v>790</v>
      </c>
      <c r="D7525" s="97" t="s">
        <v>791</v>
      </c>
      <c r="E7525" s="94"/>
      <c r="F7525" s="94"/>
      <c r="G7525" s="94">
        <v>100</v>
      </c>
      <c r="H7525" s="79"/>
    </row>
    <row r="7526" spans="1:8" ht="31.5" outlineLevel="1">
      <c r="A7526" s="97" t="s">
        <v>222</v>
      </c>
      <c r="B7526" s="236" t="s">
        <v>765</v>
      </c>
      <c r="C7526" s="97" t="s">
        <v>791</v>
      </c>
      <c r="D7526" s="97" t="s">
        <v>792</v>
      </c>
      <c r="E7526" s="94"/>
      <c r="F7526" s="94"/>
      <c r="G7526" s="94">
        <v>100</v>
      </c>
      <c r="H7526" s="79"/>
    </row>
    <row r="7527" spans="1:8" outlineLevel="1">
      <c r="G7527" s="154" t="s">
        <v>1928</v>
      </c>
      <c r="H7527" s="154" t="s">
        <v>378</v>
      </c>
    </row>
    <row r="7528" spans="1:8" outlineLevel="1">
      <c r="H7528" s="154" t="s">
        <v>709</v>
      </c>
    </row>
    <row r="7529" spans="1:8" outlineLevel="1">
      <c r="H7529" s="154" t="s">
        <v>266</v>
      </c>
    </row>
    <row r="7530" spans="1:8" outlineLevel="1">
      <c r="H7530" s="154"/>
    </row>
    <row r="7531" spans="1:8" outlineLevel="1">
      <c r="A7531" s="742" t="s">
        <v>628</v>
      </c>
      <c r="B7531" s="742"/>
      <c r="C7531" s="742"/>
      <c r="D7531" s="742"/>
      <c r="E7531" s="742"/>
      <c r="F7531" s="742"/>
      <c r="G7531" s="742"/>
      <c r="H7531" s="742"/>
    </row>
    <row r="7532" spans="1:8" outlineLevel="1">
      <c r="A7532" s="742" t="s">
        <v>455</v>
      </c>
      <c r="B7532" s="742"/>
      <c r="C7532" s="742"/>
      <c r="D7532" s="742"/>
      <c r="E7532" s="742"/>
      <c r="F7532" s="742"/>
      <c r="G7532" s="742"/>
      <c r="H7532" s="742"/>
    </row>
    <row r="7533" spans="1:8" outlineLevel="1">
      <c r="H7533" s="154" t="s">
        <v>322</v>
      </c>
    </row>
    <row r="7534" spans="1:8" outlineLevel="1">
      <c r="H7534" s="154" t="s">
        <v>323</v>
      </c>
    </row>
    <row r="7535" spans="1:8" outlineLevel="1">
      <c r="H7535" s="154" t="s">
        <v>324</v>
      </c>
    </row>
    <row r="7536" spans="1:8" outlineLevel="1">
      <c r="H7536" s="230" t="s">
        <v>325</v>
      </c>
    </row>
    <row r="7537" spans="1:8" outlineLevel="1">
      <c r="H7537" s="154" t="s">
        <v>2331</v>
      </c>
    </row>
    <row r="7538" spans="1:8" outlineLevel="1">
      <c r="H7538" s="154" t="s">
        <v>261</v>
      </c>
    </row>
    <row r="7539" spans="1:8" outlineLevel="1">
      <c r="A7539" s="86"/>
    </row>
    <row r="7540" spans="1:8" outlineLevel="1">
      <c r="A7540" s="748" t="s">
        <v>1931</v>
      </c>
      <c r="B7540" s="749"/>
      <c r="C7540" s="749"/>
      <c r="D7540" s="749"/>
      <c r="E7540" s="749"/>
      <c r="F7540" s="749"/>
      <c r="G7540" s="749"/>
      <c r="H7540" s="749"/>
    </row>
    <row r="7541" spans="1:8" outlineLevel="1">
      <c r="A7541" s="664"/>
      <c r="B7541" s="664"/>
      <c r="C7541" s="664"/>
      <c r="D7541" s="665"/>
      <c r="E7541" s="665"/>
      <c r="F7541" s="665"/>
      <c r="G7541" s="665"/>
      <c r="H7541" s="665"/>
    </row>
    <row r="7542" spans="1:8" outlineLevel="1">
      <c r="A7542" s="746" t="s">
        <v>2332</v>
      </c>
      <c r="B7542" s="746"/>
      <c r="C7542" s="746"/>
      <c r="D7542" s="746"/>
      <c r="E7542" s="746"/>
      <c r="F7542" s="746"/>
      <c r="G7542" s="746"/>
      <c r="H7542" s="746"/>
    </row>
    <row r="7543" spans="1:8" ht="16.5" outlineLevel="1" thickBot="1">
      <c r="A7543" s="87"/>
      <c r="B7543" s="666"/>
      <c r="C7543" s="231"/>
      <c r="D7543" s="231"/>
      <c r="E7543" s="231"/>
      <c r="F7543" s="231"/>
      <c r="G7543" s="231"/>
      <c r="H7543" s="231"/>
    </row>
    <row r="7544" spans="1:8" outlineLevel="1">
      <c r="A7544" s="750" t="s">
        <v>397</v>
      </c>
      <c r="B7544" s="753" t="s">
        <v>649</v>
      </c>
      <c r="C7544" s="756" t="s">
        <v>719</v>
      </c>
      <c r="D7544" s="756"/>
      <c r="E7544" s="756"/>
      <c r="F7544" s="756"/>
      <c r="G7544" s="757" t="s">
        <v>629</v>
      </c>
      <c r="H7544" s="759" t="s">
        <v>630</v>
      </c>
    </row>
    <row r="7545" spans="1:8" outlineLevel="1">
      <c r="A7545" s="751"/>
      <c r="B7545" s="754"/>
      <c r="C7545" s="704"/>
      <c r="D7545" s="704"/>
      <c r="E7545" s="704"/>
      <c r="F7545" s="704"/>
      <c r="G7545" s="703"/>
      <c r="H7545" s="760"/>
    </row>
    <row r="7546" spans="1:8" ht="32.25" outlineLevel="1" thickBot="1">
      <c r="A7546" s="752"/>
      <c r="B7546" s="755"/>
      <c r="C7546" s="88" t="s">
        <v>631</v>
      </c>
      <c r="D7546" s="88" t="s">
        <v>632</v>
      </c>
      <c r="E7546" s="88" t="s">
        <v>631</v>
      </c>
      <c r="F7546" s="88" t="s">
        <v>632</v>
      </c>
      <c r="G7546" s="758"/>
      <c r="H7546" s="761"/>
    </row>
    <row r="7547" spans="1:8" outlineLevel="1">
      <c r="A7547" s="89">
        <v>1</v>
      </c>
      <c r="B7547" s="604">
        <v>2</v>
      </c>
      <c r="C7547" s="90">
        <v>3</v>
      </c>
      <c r="D7547" s="90">
        <v>4</v>
      </c>
      <c r="E7547" s="90"/>
      <c r="F7547" s="90"/>
      <c r="G7547" s="91">
        <v>5</v>
      </c>
      <c r="H7547" s="604">
        <v>6</v>
      </c>
    </row>
    <row r="7548" spans="1:8" outlineLevel="1">
      <c r="A7548" s="89">
        <v>1</v>
      </c>
      <c r="B7548" s="92" t="s">
        <v>598</v>
      </c>
      <c r="C7548" s="90"/>
      <c r="D7548" s="90"/>
      <c r="E7548" s="94"/>
      <c r="F7548" s="94"/>
      <c r="G7548" s="95"/>
      <c r="H7548" s="663"/>
    </row>
    <row r="7549" spans="1:8" outlineLevel="1">
      <c r="A7549" s="96" t="s">
        <v>399</v>
      </c>
      <c r="B7549" s="237" t="s">
        <v>599</v>
      </c>
      <c r="C7549" s="97" t="s">
        <v>7</v>
      </c>
      <c r="D7549" s="97" t="s">
        <v>167</v>
      </c>
      <c r="E7549" s="94"/>
      <c r="F7549" s="94"/>
      <c r="G7549" s="94">
        <v>100</v>
      </c>
      <c r="H7549" s="79"/>
    </row>
    <row r="7550" spans="1:8" outlineLevel="1">
      <c r="A7550" s="97" t="s">
        <v>400</v>
      </c>
      <c r="B7550" s="236" t="s">
        <v>329</v>
      </c>
      <c r="C7550" s="97" t="s">
        <v>168</v>
      </c>
      <c r="D7550" s="97" t="s">
        <v>169</v>
      </c>
      <c r="E7550" s="94"/>
      <c r="F7550" s="94"/>
      <c r="G7550" s="94">
        <v>100</v>
      </c>
      <c r="H7550" s="79"/>
    </row>
    <row r="7551" spans="1:8" ht="31.5" outlineLevel="1">
      <c r="A7551" s="97" t="s">
        <v>411</v>
      </c>
      <c r="B7551" s="236" t="s">
        <v>730</v>
      </c>
      <c r="C7551" s="97" t="s">
        <v>170</v>
      </c>
      <c r="D7551" s="97" t="s">
        <v>171</v>
      </c>
      <c r="E7551" s="94"/>
      <c r="F7551" s="94"/>
      <c r="G7551" s="94">
        <v>100</v>
      </c>
      <c r="H7551" s="79"/>
    </row>
    <row r="7552" spans="1:8" ht="63" outlineLevel="1">
      <c r="A7552" s="98" t="s">
        <v>422</v>
      </c>
      <c r="B7552" s="99" t="s">
        <v>731</v>
      </c>
      <c r="C7552" s="97" t="s">
        <v>172</v>
      </c>
      <c r="D7552" s="97" t="s">
        <v>173</v>
      </c>
      <c r="E7552" s="94"/>
      <c r="F7552" s="94"/>
      <c r="G7552" s="94">
        <v>100</v>
      </c>
      <c r="H7552" s="79"/>
    </row>
    <row r="7553" spans="1:8" ht="31.5" outlineLevel="1">
      <c r="A7553" s="98" t="s">
        <v>732</v>
      </c>
      <c r="B7553" s="99" t="s">
        <v>733</v>
      </c>
      <c r="C7553" s="97" t="s">
        <v>174</v>
      </c>
      <c r="D7553" s="97" t="s">
        <v>175</v>
      </c>
      <c r="E7553" s="94"/>
      <c r="F7553" s="94"/>
      <c r="G7553" s="94">
        <v>100</v>
      </c>
      <c r="H7553" s="79"/>
    </row>
    <row r="7554" spans="1:8" outlineLevel="1">
      <c r="A7554" s="98" t="s">
        <v>734</v>
      </c>
      <c r="B7554" s="99" t="s">
        <v>735</v>
      </c>
      <c r="C7554" s="97" t="s">
        <v>170</v>
      </c>
      <c r="D7554" s="97" t="s">
        <v>174</v>
      </c>
      <c r="E7554" s="94"/>
      <c r="F7554" s="94"/>
      <c r="G7554" s="94">
        <v>100</v>
      </c>
      <c r="H7554" s="79"/>
    </row>
    <row r="7555" spans="1:8" outlineLevel="1">
      <c r="A7555" s="100">
        <v>2</v>
      </c>
      <c r="B7555" s="101" t="s">
        <v>440</v>
      </c>
      <c r="C7555" s="97"/>
      <c r="D7555" s="97"/>
      <c r="E7555" s="94"/>
      <c r="F7555" s="94"/>
      <c r="G7555" s="94"/>
      <c r="H7555" s="79"/>
    </row>
    <row r="7556" spans="1:8" ht="31.5" outlineLevel="1">
      <c r="A7556" s="98" t="s">
        <v>402</v>
      </c>
      <c r="B7556" s="99" t="s">
        <v>736</v>
      </c>
      <c r="C7556" s="97" t="s">
        <v>129</v>
      </c>
      <c r="D7556" s="97" t="s">
        <v>130</v>
      </c>
      <c r="E7556" s="94"/>
      <c r="F7556" s="94"/>
      <c r="G7556" s="94">
        <v>100</v>
      </c>
      <c r="H7556" s="79"/>
    </row>
    <row r="7557" spans="1:8" ht="63" outlineLevel="1">
      <c r="A7557" s="98" t="s">
        <v>403</v>
      </c>
      <c r="B7557" s="99" t="s">
        <v>641</v>
      </c>
      <c r="C7557" s="97" t="s">
        <v>129</v>
      </c>
      <c r="D7557" s="97" t="s">
        <v>131</v>
      </c>
      <c r="E7557" s="94"/>
      <c r="F7557" s="94"/>
      <c r="G7557" s="94">
        <v>100</v>
      </c>
      <c r="H7557" s="79"/>
    </row>
    <row r="7558" spans="1:8" ht="31.5" outlineLevel="1">
      <c r="A7558" s="98" t="s">
        <v>404</v>
      </c>
      <c r="B7558" s="99" t="s">
        <v>642</v>
      </c>
      <c r="C7558" s="97" t="s">
        <v>131</v>
      </c>
      <c r="D7558" s="97" t="s">
        <v>132</v>
      </c>
      <c r="E7558" s="94"/>
      <c r="F7558" s="94"/>
      <c r="G7558" s="94">
        <v>100</v>
      </c>
      <c r="H7558" s="79"/>
    </row>
    <row r="7559" spans="1:8" ht="47.25" outlineLevel="1">
      <c r="A7559" s="100">
        <v>3</v>
      </c>
      <c r="B7559" s="101" t="s">
        <v>313</v>
      </c>
      <c r="C7559" s="97"/>
      <c r="D7559" s="97"/>
      <c r="E7559" s="94"/>
      <c r="F7559" s="94"/>
      <c r="G7559" s="94"/>
      <c r="H7559" s="79"/>
    </row>
    <row r="7560" spans="1:8" ht="31.5" outlineLevel="1">
      <c r="A7560" s="98" t="s">
        <v>441</v>
      </c>
      <c r="B7560" s="99" t="s">
        <v>314</v>
      </c>
      <c r="C7560" s="97" t="s">
        <v>132</v>
      </c>
      <c r="D7560" s="97" t="s">
        <v>131</v>
      </c>
      <c r="E7560" s="94"/>
      <c r="F7560" s="94"/>
      <c r="G7560" s="94">
        <v>100</v>
      </c>
      <c r="H7560" s="79"/>
    </row>
    <row r="7561" spans="1:8" outlineLevel="1">
      <c r="A7561" s="98" t="s">
        <v>359</v>
      </c>
      <c r="B7561" s="99" t="s">
        <v>315</v>
      </c>
      <c r="C7561" s="97" t="s">
        <v>132</v>
      </c>
      <c r="D7561" s="97" t="s">
        <v>133</v>
      </c>
      <c r="E7561" s="94"/>
      <c r="F7561" s="94"/>
      <c r="G7561" s="94">
        <v>100</v>
      </c>
      <c r="H7561" s="79"/>
    </row>
    <row r="7562" spans="1:8" outlineLevel="1">
      <c r="A7562" s="98" t="s">
        <v>361</v>
      </c>
      <c r="B7562" s="99" t="s">
        <v>316</v>
      </c>
      <c r="C7562" s="97" t="s">
        <v>133</v>
      </c>
      <c r="D7562" s="97" t="s">
        <v>788</v>
      </c>
      <c r="E7562" s="94"/>
      <c r="F7562" s="94"/>
      <c r="G7562" s="94">
        <v>100</v>
      </c>
      <c r="H7562" s="79"/>
    </row>
    <row r="7563" spans="1:8" outlineLevel="1">
      <c r="A7563" s="98" t="s">
        <v>317</v>
      </c>
      <c r="B7563" s="99" t="s">
        <v>318</v>
      </c>
      <c r="C7563" s="97" t="s">
        <v>788</v>
      </c>
      <c r="D7563" s="97" t="s">
        <v>789</v>
      </c>
      <c r="E7563" s="94"/>
      <c r="F7563" s="94"/>
      <c r="G7563" s="94">
        <v>100</v>
      </c>
      <c r="H7563" s="79"/>
    </row>
    <row r="7564" spans="1:8" outlineLevel="1">
      <c r="A7564" s="98" t="s">
        <v>319</v>
      </c>
      <c r="B7564" s="99" t="s">
        <v>320</v>
      </c>
      <c r="C7564" s="97" t="s">
        <v>1156</v>
      </c>
      <c r="D7564" s="97" t="s">
        <v>790</v>
      </c>
      <c r="E7564" s="94"/>
      <c r="F7564" s="94"/>
      <c r="G7564" s="94">
        <v>100</v>
      </c>
      <c r="H7564" s="79"/>
    </row>
    <row r="7565" spans="1:8" outlineLevel="1">
      <c r="A7565" s="100">
        <v>4</v>
      </c>
      <c r="B7565" s="101" t="s">
        <v>623</v>
      </c>
      <c r="C7565" s="97"/>
      <c r="D7565" s="97"/>
      <c r="E7565" s="94"/>
      <c r="F7565" s="94"/>
      <c r="G7565" s="94"/>
      <c r="H7565" s="79"/>
    </row>
    <row r="7566" spans="1:8" ht="31.5" outlineLevel="1">
      <c r="A7566" s="97" t="s">
        <v>406</v>
      </c>
      <c r="B7566" s="236" t="s">
        <v>321</v>
      </c>
      <c r="C7566" s="97" t="s">
        <v>790</v>
      </c>
      <c r="D7566" s="97" t="s">
        <v>790</v>
      </c>
      <c r="E7566" s="94"/>
      <c r="F7566" s="94"/>
      <c r="G7566" s="94">
        <v>100</v>
      </c>
      <c r="H7566" s="79"/>
    </row>
    <row r="7567" spans="1:8" ht="63" outlineLevel="1">
      <c r="A7567" s="97" t="s">
        <v>407</v>
      </c>
      <c r="B7567" s="236" t="s">
        <v>621</v>
      </c>
      <c r="C7567" s="97" t="s">
        <v>790</v>
      </c>
      <c r="D7567" s="97" t="s">
        <v>791</v>
      </c>
      <c r="E7567" s="94"/>
      <c r="F7567" s="94"/>
      <c r="G7567" s="94">
        <v>100</v>
      </c>
      <c r="H7567" s="79"/>
    </row>
    <row r="7568" spans="1:8" ht="31.5" outlineLevel="1">
      <c r="A7568" s="97" t="s">
        <v>408</v>
      </c>
      <c r="B7568" s="236" t="s">
        <v>764</v>
      </c>
      <c r="C7568" s="97" t="s">
        <v>790</v>
      </c>
      <c r="D7568" s="97" t="s">
        <v>791</v>
      </c>
      <c r="E7568" s="94"/>
      <c r="F7568" s="94"/>
      <c r="G7568" s="94">
        <v>100</v>
      </c>
      <c r="H7568" s="79"/>
    </row>
    <row r="7569" spans="1:8" ht="31.5" outlineLevel="1">
      <c r="A7569" s="97" t="s">
        <v>222</v>
      </c>
      <c r="B7569" s="236" t="s">
        <v>765</v>
      </c>
      <c r="C7569" s="97" t="s">
        <v>791</v>
      </c>
      <c r="D7569" s="97" t="s">
        <v>792</v>
      </c>
      <c r="E7569" s="94"/>
      <c r="F7569" s="94"/>
      <c r="G7569" s="94">
        <v>100</v>
      </c>
      <c r="H7569" s="79"/>
    </row>
    <row r="7570" spans="1:8" outlineLevel="1">
      <c r="G7570" s="154" t="s">
        <v>1988</v>
      </c>
      <c r="H7570" s="154" t="s">
        <v>378</v>
      </c>
    </row>
    <row r="7571" spans="1:8" outlineLevel="1">
      <c r="H7571" s="154" t="s">
        <v>709</v>
      </c>
    </row>
    <row r="7572" spans="1:8" outlineLevel="1">
      <c r="H7572" s="154" t="s">
        <v>266</v>
      </c>
    </row>
    <row r="7573" spans="1:8" outlineLevel="1">
      <c r="H7573" s="154"/>
    </row>
    <row r="7574" spans="1:8" outlineLevel="1">
      <c r="A7574" s="742" t="s">
        <v>628</v>
      </c>
      <c r="B7574" s="742"/>
      <c r="C7574" s="742"/>
      <c r="D7574" s="742"/>
      <c r="E7574" s="742"/>
      <c r="F7574" s="742"/>
      <c r="G7574" s="742"/>
      <c r="H7574" s="742"/>
    </row>
    <row r="7575" spans="1:8" outlineLevel="1">
      <c r="A7575" s="742" t="s">
        <v>455</v>
      </c>
      <c r="B7575" s="742"/>
      <c r="C7575" s="742"/>
      <c r="D7575" s="742"/>
      <c r="E7575" s="742"/>
      <c r="F7575" s="742"/>
      <c r="G7575" s="742"/>
      <c r="H7575" s="742"/>
    </row>
    <row r="7576" spans="1:8" outlineLevel="1">
      <c r="H7576" s="154" t="s">
        <v>322</v>
      </c>
    </row>
    <row r="7577" spans="1:8" outlineLevel="1">
      <c r="H7577" s="154" t="s">
        <v>323</v>
      </c>
    </row>
    <row r="7578" spans="1:8" outlineLevel="1">
      <c r="H7578" s="154" t="s">
        <v>324</v>
      </c>
    </row>
    <row r="7579" spans="1:8" outlineLevel="1">
      <c r="H7579" s="230" t="s">
        <v>325</v>
      </c>
    </row>
    <row r="7580" spans="1:8" outlineLevel="1">
      <c r="H7580" s="154" t="s">
        <v>2331</v>
      </c>
    </row>
    <row r="7581" spans="1:8" outlineLevel="1">
      <c r="H7581" s="154" t="s">
        <v>261</v>
      </c>
    </row>
    <row r="7582" spans="1:8" outlineLevel="1">
      <c r="A7582" s="86"/>
    </row>
    <row r="7583" spans="1:8" outlineLevel="1">
      <c r="A7583" s="748" t="s">
        <v>2077</v>
      </c>
      <c r="B7583" s="749"/>
      <c r="C7583" s="749"/>
      <c r="D7583" s="749"/>
      <c r="E7583" s="749"/>
      <c r="F7583" s="749"/>
      <c r="G7583" s="749"/>
      <c r="H7583" s="749"/>
    </row>
    <row r="7584" spans="1:8" outlineLevel="1">
      <c r="A7584" s="664"/>
      <c r="B7584" s="664"/>
      <c r="C7584" s="664"/>
      <c r="D7584" s="665"/>
      <c r="E7584" s="665"/>
      <c r="F7584" s="665"/>
      <c r="G7584" s="665"/>
      <c r="H7584" s="665"/>
    </row>
    <row r="7585" spans="1:8" outlineLevel="1">
      <c r="A7585" s="746" t="s">
        <v>2332</v>
      </c>
      <c r="B7585" s="746"/>
      <c r="C7585" s="746"/>
      <c r="D7585" s="746"/>
      <c r="E7585" s="746"/>
      <c r="F7585" s="746"/>
      <c r="G7585" s="746"/>
      <c r="H7585" s="746"/>
    </row>
    <row r="7586" spans="1:8" ht="16.5" outlineLevel="1" thickBot="1">
      <c r="A7586" s="87"/>
      <c r="B7586" s="666"/>
      <c r="C7586" s="231"/>
      <c r="D7586" s="231"/>
      <c r="E7586" s="231"/>
      <c r="F7586" s="231"/>
      <c r="G7586" s="231"/>
      <c r="H7586" s="231"/>
    </row>
    <row r="7587" spans="1:8" outlineLevel="1">
      <c r="A7587" s="750" t="s">
        <v>397</v>
      </c>
      <c r="B7587" s="753" t="s">
        <v>649</v>
      </c>
      <c r="C7587" s="756" t="s">
        <v>719</v>
      </c>
      <c r="D7587" s="756"/>
      <c r="E7587" s="756"/>
      <c r="F7587" s="756"/>
      <c r="G7587" s="757" t="s">
        <v>629</v>
      </c>
      <c r="H7587" s="759" t="s">
        <v>630</v>
      </c>
    </row>
    <row r="7588" spans="1:8" outlineLevel="1">
      <c r="A7588" s="751"/>
      <c r="B7588" s="754"/>
      <c r="C7588" s="704"/>
      <c r="D7588" s="704"/>
      <c r="E7588" s="704"/>
      <c r="F7588" s="704"/>
      <c r="G7588" s="703"/>
      <c r="H7588" s="760"/>
    </row>
    <row r="7589" spans="1:8" ht="32.25" outlineLevel="1" thickBot="1">
      <c r="A7589" s="752"/>
      <c r="B7589" s="755"/>
      <c r="C7589" s="88" t="s">
        <v>631</v>
      </c>
      <c r="D7589" s="88" t="s">
        <v>632</v>
      </c>
      <c r="E7589" s="88" t="s">
        <v>631</v>
      </c>
      <c r="F7589" s="88" t="s">
        <v>632</v>
      </c>
      <c r="G7589" s="758"/>
      <c r="H7589" s="761"/>
    </row>
    <row r="7590" spans="1:8" outlineLevel="1">
      <c r="A7590" s="89">
        <v>1</v>
      </c>
      <c r="B7590" s="604">
        <v>2</v>
      </c>
      <c r="C7590" s="90">
        <v>3</v>
      </c>
      <c r="D7590" s="90">
        <v>4</v>
      </c>
      <c r="E7590" s="90"/>
      <c r="F7590" s="90"/>
      <c r="G7590" s="91">
        <v>5</v>
      </c>
      <c r="H7590" s="604">
        <v>6</v>
      </c>
    </row>
    <row r="7591" spans="1:8" outlineLevel="1">
      <c r="A7591" s="89">
        <v>1</v>
      </c>
      <c r="B7591" s="92" t="s">
        <v>598</v>
      </c>
      <c r="C7591" s="90"/>
      <c r="D7591" s="90"/>
      <c r="E7591" s="94"/>
      <c r="F7591" s="94"/>
      <c r="G7591" s="95"/>
      <c r="H7591" s="663"/>
    </row>
    <row r="7592" spans="1:8" outlineLevel="1">
      <c r="A7592" s="96" t="s">
        <v>399</v>
      </c>
      <c r="B7592" s="237" t="s">
        <v>599</v>
      </c>
      <c r="C7592" s="97" t="s">
        <v>7</v>
      </c>
      <c r="D7592" s="97" t="s">
        <v>167</v>
      </c>
      <c r="E7592" s="94"/>
      <c r="F7592" s="94"/>
      <c r="G7592" s="94">
        <v>100</v>
      </c>
      <c r="H7592" s="79"/>
    </row>
    <row r="7593" spans="1:8" outlineLevel="1">
      <c r="A7593" s="97" t="s">
        <v>400</v>
      </c>
      <c r="B7593" s="236" t="s">
        <v>329</v>
      </c>
      <c r="C7593" s="97" t="s">
        <v>168</v>
      </c>
      <c r="D7593" s="97" t="s">
        <v>169</v>
      </c>
      <c r="E7593" s="94"/>
      <c r="F7593" s="94"/>
      <c r="G7593" s="94">
        <v>100</v>
      </c>
      <c r="H7593" s="79"/>
    </row>
    <row r="7594" spans="1:8" ht="31.5" outlineLevel="1">
      <c r="A7594" s="97" t="s">
        <v>411</v>
      </c>
      <c r="B7594" s="236" t="s">
        <v>730</v>
      </c>
      <c r="C7594" s="97" t="s">
        <v>170</v>
      </c>
      <c r="D7594" s="97" t="s">
        <v>171</v>
      </c>
      <c r="E7594" s="94"/>
      <c r="F7594" s="94"/>
      <c r="G7594" s="94">
        <v>100</v>
      </c>
      <c r="H7594" s="79"/>
    </row>
    <row r="7595" spans="1:8" ht="63" outlineLevel="1">
      <c r="A7595" s="98" t="s">
        <v>422</v>
      </c>
      <c r="B7595" s="99" t="s">
        <v>731</v>
      </c>
      <c r="C7595" s="97" t="s">
        <v>172</v>
      </c>
      <c r="D7595" s="97" t="s">
        <v>173</v>
      </c>
      <c r="E7595" s="94"/>
      <c r="F7595" s="94"/>
      <c r="G7595" s="94">
        <v>100</v>
      </c>
      <c r="H7595" s="79"/>
    </row>
    <row r="7596" spans="1:8" ht="31.5" outlineLevel="1">
      <c r="A7596" s="98" t="s">
        <v>732</v>
      </c>
      <c r="B7596" s="99" t="s">
        <v>733</v>
      </c>
      <c r="C7596" s="97" t="s">
        <v>174</v>
      </c>
      <c r="D7596" s="97" t="s">
        <v>175</v>
      </c>
      <c r="E7596" s="94"/>
      <c r="F7596" s="94"/>
      <c r="G7596" s="94">
        <v>100</v>
      </c>
      <c r="H7596" s="79"/>
    </row>
    <row r="7597" spans="1:8" outlineLevel="1">
      <c r="A7597" s="98" t="s">
        <v>734</v>
      </c>
      <c r="B7597" s="99" t="s">
        <v>735</v>
      </c>
      <c r="C7597" s="97" t="s">
        <v>170</v>
      </c>
      <c r="D7597" s="97" t="s">
        <v>174</v>
      </c>
      <c r="E7597" s="94"/>
      <c r="F7597" s="94"/>
      <c r="G7597" s="94">
        <v>100</v>
      </c>
      <c r="H7597" s="79"/>
    </row>
    <row r="7598" spans="1:8" outlineLevel="1">
      <c r="A7598" s="100">
        <v>2</v>
      </c>
      <c r="B7598" s="101" t="s">
        <v>440</v>
      </c>
      <c r="C7598" s="97"/>
      <c r="D7598" s="97"/>
      <c r="E7598" s="94"/>
      <c r="F7598" s="94"/>
      <c r="G7598" s="94"/>
      <c r="H7598" s="79"/>
    </row>
    <row r="7599" spans="1:8" ht="31.5" outlineLevel="1">
      <c r="A7599" s="98" t="s">
        <v>402</v>
      </c>
      <c r="B7599" s="99" t="s">
        <v>736</v>
      </c>
      <c r="C7599" s="97" t="s">
        <v>683</v>
      </c>
      <c r="D7599" s="97" t="s">
        <v>684</v>
      </c>
      <c r="E7599" s="94"/>
      <c r="F7599" s="94"/>
      <c r="G7599" s="94">
        <v>100</v>
      </c>
      <c r="H7599" s="79"/>
    </row>
    <row r="7600" spans="1:8" ht="63" outlineLevel="1">
      <c r="A7600" s="98" t="s">
        <v>403</v>
      </c>
      <c r="B7600" s="99" t="s">
        <v>641</v>
      </c>
      <c r="C7600" s="97" t="s">
        <v>683</v>
      </c>
      <c r="D7600" s="97" t="s">
        <v>685</v>
      </c>
      <c r="E7600" s="94"/>
      <c r="F7600" s="94"/>
      <c r="G7600" s="94">
        <v>100</v>
      </c>
      <c r="H7600" s="79"/>
    </row>
    <row r="7601" spans="1:8" ht="31.5" outlineLevel="1">
      <c r="A7601" s="98" t="s">
        <v>404</v>
      </c>
      <c r="B7601" s="99" t="s">
        <v>642</v>
      </c>
      <c r="C7601" s="97" t="s">
        <v>685</v>
      </c>
      <c r="D7601" s="97" t="s">
        <v>686</v>
      </c>
      <c r="E7601" s="94"/>
      <c r="F7601" s="94"/>
      <c r="G7601" s="94">
        <v>100</v>
      </c>
      <c r="H7601" s="79"/>
    </row>
    <row r="7602" spans="1:8" ht="47.25" outlineLevel="1">
      <c r="A7602" s="100">
        <v>3</v>
      </c>
      <c r="B7602" s="101" t="s">
        <v>313</v>
      </c>
      <c r="C7602" s="97"/>
      <c r="D7602" s="97"/>
      <c r="E7602" s="94"/>
      <c r="F7602" s="94"/>
      <c r="G7602" s="94">
        <v>100</v>
      </c>
      <c r="H7602" s="79"/>
    </row>
    <row r="7603" spans="1:8" ht="31.5" outlineLevel="1">
      <c r="A7603" s="98" t="s">
        <v>441</v>
      </c>
      <c r="B7603" s="99" t="s">
        <v>314</v>
      </c>
      <c r="C7603" s="97" t="s">
        <v>686</v>
      </c>
      <c r="D7603" s="97" t="s">
        <v>685</v>
      </c>
      <c r="E7603" s="94"/>
      <c r="F7603" s="94"/>
      <c r="G7603" s="94">
        <v>100</v>
      </c>
      <c r="H7603" s="79"/>
    </row>
    <row r="7604" spans="1:8" outlineLevel="1">
      <c r="A7604" s="98" t="s">
        <v>359</v>
      </c>
      <c r="B7604" s="99" t="s">
        <v>315</v>
      </c>
      <c r="C7604" s="97" t="s">
        <v>686</v>
      </c>
      <c r="D7604" s="97" t="s">
        <v>687</v>
      </c>
      <c r="E7604" s="94"/>
      <c r="F7604" s="94"/>
      <c r="G7604" s="94">
        <v>100</v>
      </c>
      <c r="H7604" s="79"/>
    </row>
    <row r="7605" spans="1:8" outlineLevel="1">
      <c r="A7605" s="98" t="s">
        <v>361</v>
      </c>
      <c r="B7605" s="99" t="s">
        <v>316</v>
      </c>
      <c r="C7605" s="97" t="s">
        <v>687</v>
      </c>
      <c r="D7605" s="97" t="s">
        <v>688</v>
      </c>
      <c r="E7605" s="94"/>
      <c r="F7605" s="94"/>
      <c r="G7605" s="94">
        <v>100</v>
      </c>
      <c r="H7605" s="79"/>
    </row>
    <row r="7606" spans="1:8" outlineLevel="1">
      <c r="A7606" s="98" t="s">
        <v>317</v>
      </c>
      <c r="B7606" s="99" t="s">
        <v>318</v>
      </c>
      <c r="C7606" s="97" t="s">
        <v>688</v>
      </c>
      <c r="D7606" s="97" t="s">
        <v>689</v>
      </c>
      <c r="E7606" s="94"/>
      <c r="F7606" s="94"/>
      <c r="G7606" s="94">
        <v>100</v>
      </c>
      <c r="H7606" s="79"/>
    </row>
    <row r="7607" spans="1:8" outlineLevel="1">
      <c r="A7607" s="98" t="s">
        <v>319</v>
      </c>
      <c r="B7607" s="99" t="s">
        <v>320</v>
      </c>
      <c r="C7607" s="97" t="s">
        <v>2067</v>
      </c>
      <c r="D7607" s="97" t="s">
        <v>690</v>
      </c>
      <c r="E7607" s="94"/>
      <c r="F7607" s="94"/>
      <c r="G7607" s="94">
        <v>100</v>
      </c>
      <c r="H7607" s="79"/>
    </row>
    <row r="7608" spans="1:8" outlineLevel="1">
      <c r="A7608" s="100">
        <v>4</v>
      </c>
      <c r="B7608" s="101" t="s">
        <v>623</v>
      </c>
      <c r="C7608" s="97"/>
      <c r="D7608" s="97"/>
      <c r="E7608" s="94"/>
      <c r="F7608" s="94"/>
      <c r="G7608" s="94"/>
      <c r="H7608" s="79"/>
    </row>
    <row r="7609" spans="1:8" ht="31.5" outlineLevel="1">
      <c r="A7609" s="97" t="s">
        <v>406</v>
      </c>
      <c r="B7609" s="236" t="s">
        <v>321</v>
      </c>
      <c r="C7609" s="97" t="s">
        <v>690</v>
      </c>
      <c r="D7609" s="97" t="s">
        <v>690</v>
      </c>
      <c r="E7609" s="94"/>
      <c r="F7609" s="94"/>
      <c r="G7609" s="94">
        <v>100</v>
      </c>
      <c r="H7609" s="79"/>
    </row>
    <row r="7610" spans="1:8" ht="63" outlineLevel="1">
      <c r="A7610" s="97" t="s">
        <v>407</v>
      </c>
      <c r="B7610" s="236" t="s">
        <v>621</v>
      </c>
      <c r="C7610" s="97" t="s">
        <v>690</v>
      </c>
      <c r="D7610" s="97" t="s">
        <v>691</v>
      </c>
      <c r="E7610" s="94"/>
      <c r="F7610" s="94"/>
      <c r="G7610" s="94">
        <v>100</v>
      </c>
      <c r="H7610" s="79"/>
    </row>
    <row r="7611" spans="1:8" ht="31.5" outlineLevel="1">
      <c r="A7611" s="97" t="s">
        <v>408</v>
      </c>
      <c r="B7611" s="236" t="s">
        <v>764</v>
      </c>
      <c r="C7611" s="97" t="s">
        <v>690</v>
      </c>
      <c r="D7611" s="97" t="s">
        <v>691</v>
      </c>
      <c r="E7611" s="94"/>
      <c r="F7611" s="94"/>
      <c r="G7611" s="94">
        <v>100</v>
      </c>
      <c r="H7611" s="79"/>
    </row>
    <row r="7612" spans="1:8" ht="31.5" outlineLevel="1">
      <c r="A7612" s="97" t="s">
        <v>222</v>
      </c>
      <c r="B7612" s="236" t="s">
        <v>765</v>
      </c>
      <c r="C7612" s="97" t="s">
        <v>691</v>
      </c>
      <c r="D7612" s="97" t="s">
        <v>692</v>
      </c>
      <c r="E7612" s="94"/>
      <c r="F7612" s="94"/>
      <c r="G7612" s="94">
        <v>100</v>
      </c>
      <c r="H7612" s="79"/>
    </row>
    <row r="7613" spans="1:8" outlineLevel="1">
      <c r="A7613" s="263"/>
      <c r="B7613" s="264"/>
      <c r="C7613" s="263"/>
      <c r="D7613" s="263"/>
      <c r="E7613" s="83"/>
      <c r="F7613" s="83"/>
      <c r="G7613" s="154" t="s">
        <v>1094</v>
      </c>
      <c r="H7613" s="154" t="s">
        <v>378</v>
      </c>
    </row>
    <row r="7614" spans="1:8" outlineLevel="1">
      <c r="H7614" s="154" t="s">
        <v>709</v>
      </c>
    </row>
    <row r="7615" spans="1:8" outlineLevel="1">
      <c r="H7615" s="154" t="s">
        <v>266</v>
      </c>
    </row>
    <row r="7616" spans="1:8" outlineLevel="1">
      <c r="H7616" s="154"/>
    </row>
    <row r="7617" spans="1:8" outlineLevel="1">
      <c r="A7617" s="742" t="s">
        <v>628</v>
      </c>
      <c r="B7617" s="742"/>
      <c r="C7617" s="742"/>
      <c r="D7617" s="742"/>
      <c r="E7617" s="742"/>
      <c r="F7617" s="742"/>
      <c r="G7617" s="742"/>
      <c r="H7617" s="742"/>
    </row>
    <row r="7618" spans="1:8" outlineLevel="1">
      <c r="A7618" s="742" t="s">
        <v>455</v>
      </c>
      <c r="B7618" s="742"/>
      <c r="C7618" s="742"/>
      <c r="D7618" s="742"/>
      <c r="E7618" s="742"/>
      <c r="F7618" s="742"/>
      <c r="G7618" s="742"/>
      <c r="H7618" s="742"/>
    </row>
    <row r="7619" spans="1:8" outlineLevel="1">
      <c r="H7619" s="154" t="s">
        <v>322</v>
      </c>
    </row>
    <row r="7620" spans="1:8" outlineLevel="1">
      <c r="H7620" s="154" t="s">
        <v>323</v>
      </c>
    </row>
    <row r="7621" spans="1:8" outlineLevel="1">
      <c r="H7621" s="154" t="s">
        <v>324</v>
      </c>
    </row>
    <row r="7622" spans="1:8" outlineLevel="1">
      <c r="H7622" s="230" t="s">
        <v>325</v>
      </c>
    </row>
    <row r="7623" spans="1:8" outlineLevel="1">
      <c r="H7623" s="154" t="s">
        <v>2331</v>
      </c>
    </row>
    <row r="7624" spans="1:8" outlineLevel="1">
      <c r="H7624" s="154" t="s">
        <v>261</v>
      </c>
    </row>
    <row r="7625" spans="1:8" outlineLevel="1">
      <c r="A7625" s="86"/>
    </row>
    <row r="7626" spans="1:8" ht="30" customHeight="1" outlineLevel="1">
      <c r="A7626" s="743" t="s">
        <v>1722</v>
      </c>
      <c r="B7626" s="744"/>
      <c r="C7626" s="744"/>
      <c r="D7626" s="744"/>
      <c r="E7626" s="744"/>
      <c r="F7626" s="744"/>
      <c r="G7626" s="744"/>
      <c r="H7626" s="744"/>
    </row>
    <row r="7627" spans="1:8" outlineLevel="1">
      <c r="A7627" s="746" t="s">
        <v>2332</v>
      </c>
      <c r="B7627" s="746"/>
      <c r="C7627" s="746"/>
      <c r="D7627" s="746"/>
      <c r="E7627" s="746"/>
      <c r="F7627" s="746"/>
      <c r="G7627" s="746"/>
      <c r="H7627" s="746"/>
    </row>
    <row r="7628" spans="1:8" ht="16.5" outlineLevel="1" thickBot="1">
      <c r="A7628" s="87"/>
      <c r="B7628" s="666"/>
      <c r="C7628" s="231"/>
      <c r="D7628" s="231"/>
      <c r="E7628" s="231"/>
      <c r="F7628" s="231"/>
      <c r="G7628" s="231"/>
      <c r="H7628" s="231"/>
    </row>
    <row r="7629" spans="1:8" outlineLevel="1">
      <c r="A7629" s="750" t="s">
        <v>397</v>
      </c>
      <c r="B7629" s="753" t="s">
        <v>649</v>
      </c>
      <c r="C7629" s="756" t="s">
        <v>719</v>
      </c>
      <c r="D7629" s="756"/>
      <c r="E7629" s="756"/>
      <c r="F7629" s="756"/>
      <c r="G7629" s="757" t="s">
        <v>629</v>
      </c>
      <c r="H7629" s="759" t="s">
        <v>630</v>
      </c>
    </row>
    <row r="7630" spans="1:8" outlineLevel="1">
      <c r="A7630" s="751"/>
      <c r="B7630" s="754"/>
      <c r="C7630" s="704"/>
      <c r="D7630" s="704"/>
      <c r="E7630" s="704"/>
      <c r="F7630" s="704"/>
      <c r="G7630" s="703"/>
      <c r="H7630" s="760"/>
    </row>
    <row r="7631" spans="1:8" ht="32.25" outlineLevel="1" thickBot="1">
      <c r="A7631" s="752"/>
      <c r="B7631" s="755"/>
      <c r="C7631" s="88" t="s">
        <v>631</v>
      </c>
      <c r="D7631" s="88" t="s">
        <v>632</v>
      </c>
      <c r="E7631" s="88" t="s">
        <v>631</v>
      </c>
      <c r="F7631" s="88" t="s">
        <v>632</v>
      </c>
      <c r="G7631" s="758"/>
      <c r="H7631" s="761"/>
    </row>
    <row r="7632" spans="1:8" outlineLevel="1">
      <c r="A7632" s="89">
        <v>1</v>
      </c>
      <c r="B7632" s="604">
        <v>2</v>
      </c>
      <c r="C7632" s="90">
        <v>3</v>
      </c>
      <c r="D7632" s="90">
        <v>4</v>
      </c>
      <c r="E7632" s="90"/>
      <c r="F7632" s="90"/>
      <c r="G7632" s="91">
        <v>5</v>
      </c>
      <c r="H7632" s="604">
        <v>6</v>
      </c>
    </row>
    <row r="7633" spans="1:8" outlineLevel="1">
      <c r="A7633" s="89">
        <v>1</v>
      </c>
      <c r="B7633" s="92" t="s">
        <v>598</v>
      </c>
      <c r="C7633" s="90"/>
      <c r="D7633" s="90"/>
      <c r="E7633" s="94"/>
      <c r="F7633" s="94"/>
      <c r="G7633" s="95"/>
      <c r="H7633" s="663"/>
    </row>
    <row r="7634" spans="1:8" outlineLevel="1">
      <c r="A7634" s="96" t="s">
        <v>399</v>
      </c>
      <c r="B7634" s="237" t="s">
        <v>599</v>
      </c>
      <c r="C7634" s="97" t="s">
        <v>174</v>
      </c>
      <c r="D7634" s="97" t="s">
        <v>482</v>
      </c>
      <c r="E7634" s="94"/>
      <c r="F7634" s="94"/>
      <c r="G7634" s="94">
        <v>100</v>
      </c>
      <c r="H7634" s="79"/>
    </row>
    <row r="7635" spans="1:8" outlineLevel="1">
      <c r="A7635" s="97" t="s">
        <v>400</v>
      </c>
      <c r="B7635" s="236" t="s">
        <v>329</v>
      </c>
      <c r="C7635" s="97" t="s">
        <v>483</v>
      </c>
      <c r="D7635" s="97" t="s">
        <v>484</v>
      </c>
      <c r="E7635" s="94"/>
      <c r="F7635" s="94"/>
      <c r="G7635" s="94">
        <v>100</v>
      </c>
      <c r="H7635" s="79"/>
    </row>
    <row r="7636" spans="1:8" ht="31.5" outlineLevel="1">
      <c r="A7636" s="97" t="s">
        <v>411</v>
      </c>
      <c r="B7636" s="236" t="s">
        <v>730</v>
      </c>
      <c r="C7636" s="97" t="s">
        <v>485</v>
      </c>
      <c r="D7636" s="97" t="s">
        <v>486</v>
      </c>
      <c r="E7636" s="94"/>
      <c r="F7636" s="94"/>
      <c r="G7636" s="94">
        <v>100</v>
      </c>
      <c r="H7636" s="79"/>
    </row>
    <row r="7637" spans="1:8" ht="63" outlineLevel="1">
      <c r="A7637" s="98" t="s">
        <v>422</v>
      </c>
      <c r="B7637" s="99" t="s">
        <v>731</v>
      </c>
      <c r="C7637" s="97" t="s">
        <v>487</v>
      </c>
      <c r="D7637" s="97" t="s">
        <v>2103</v>
      </c>
      <c r="E7637" s="94"/>
      <c r="F7637" s="94"/>
      <c r="G7637" s="94">
        <v>100</v>
      </c>
      <c r="H7637" s="79"/>
    </row>
    <row r="7638" spans="1:8" ht="31.5" outlineLevel="1">
      <c r="A7638" s="98" t="s">
        <v>732</v>
      </c>
      <c r="B7638" s="99" t="s">
        <v>733</v>
      </c>
      <c r="C7638" s="97" t="s">
        <v>46</v>
      </c>
      <c r="D7638" s="97" t="s">
        <v>45</v>
      </c>
      <c r="E7638" s="94"/>
      <c r="F7638" s="94"/>
      <c r="G7638" s="94">
        <v>100</v>
      </c>
      <c r="H7638" s="79"/>
    </row>
    <row r="7639" spans="1:8" outlineLevel="1">
      <c r="A7639" s="98" t="s">
        <v>734</v>
      </c>
      <c r="B7639" s="99" t="s">
        <v>735</v>
      </c>
      <c r="C7639" s="97" t="s">
        <v>485</v>
      </c>
      <c r="D7639" s="97" t="s">
        <v>46</v>
      </c>
      <c r="E7639" s="94"/>
      <c r="F7639" s="94"/>
      <c r="G7639" s="94">
        <v>100</v>
      </c>
      <c r="H7639" s="79"/>
    </row>
    <row r="7640" spans="1:8" outlineLevel="1">
      <c r="A7640" s="100">
        <v>2</v>
      </c>
      <c r="B7640" s="101" t="s">
        <v>440</v>
      </c>
      <c r="C7640" s="97"/>
      <c r="D7640" s="97"/>
      <c r="E7640" s="94"/>
      <c r="F7640" s="94"/>
      <c r="G7640" s="94"/>
      <c r="H7640" s="79"/>
    </row>
    <row r="7641" spans="1:8" ht="31.5" outlineLevel="1">
      <c r="A7641" s="98" t="s">
        <v>402</v>
      </c>
      <c r="B7641" s="99" t="s">
        <v>736</v>
      </c>
      <c r="C7641" s="97" t="s">
        <v>46</v>
      </c>
      <c r="D7641" s="97" t="s">
        <v>45</v>
      </c>
      <c r="E7641" s="94"/>
      <c r="F7641" s="94"/>
      <c r="G7641" s="94">
        <v>100</v>
      </c>
      <c r="H7641" s="79"/>
    </row>
    <row r="7642" spans="1:8" ht="63" outlineLevel="1">
      <c r="A7642" s="98" t="s">
        <v>403</v>
      </c>
      <c r="B7642" s="99" t="s">
        <v>641</v>
      </c>
      <c r="C7642" s="97" t="s">
        <v>46</v>
      </c>
      <c r="D7642" s="97" t="s">
        <v>47</v>
      </c>
      <c r="E7642" s="94"/>
      <c r="F7642" s="94"/>
      <c r="G7642" s="94">
        <v>100</v>
      </c>
      <c r="H7642" s="79"/>
    </row>
    <row r="7643" spans="1:8" ht="31.5" outlineLevel="1">
      <c r="A7643" s="98" t="s">
        <v>404</v>
      </c>
      <c r="B7643" s="99" t="s">
        <v>642</v>
      </c>
      <c r="C7643" s="97" t="s">
        <v>47</v>
      </c>
      <c r="D7643" s="97" t="s">
        <v>48</v>
      </c>
      <c r="E7643" s="94"/>
      <c r="F7643" s="94"/>
      <c r="G7643" s="94">
        <v>100</v>
      </c>
      <c r="H7643" s="79"/>
    </row>
    <row r="7644" spans="1:8" ht="47.25" outlineLevel="1">
      <c r="A7644" s="100">
        <v>3</v>
      </c>
      <c r="B7644" s="101" t="s">
        <v>313</v>
      </c>
      <c r="C7644" s="97"/>
      <c r="D7644" s="97"/>
      <c r="E7644" s="94"/>
      <c r="F7644" s="94"/>
      <c r="G7644" s="94"/>
      <c r="H7644" s="79"/>
    </row>
    <row r="7645" spans="1:8" ht="31.5" outlineLevel="1">
      <c r="A7645" s="98" t="s">
        <v>441</v>
      </c>
      <c r="B7645" s="99" t="s">
        <v>314</v>
      </c>
      <c r="C7645" s="97" t="s">
        <v>48</v>
      </c>
      <c r="D7645" s="97" t="s">
        <v>47</v>
      </c>
      <c r="E7645" s="94"/>
      <c r="F7645" s="94"/>
      <c r="G7645" s="94">
        <v>100</v>
      </c>
      <c r="H7645" s="79"/>
    </row>
    <row r="7646" spans="1:8" outlineLevel="1">
      <c r="A7646" s="98" t="s">
        <v>359</v>
      </c>
      <c r="B7646" s="99" t="s">
        <v>315</v>
      </c>
      <c r="C7646" s="97" t="s">
        <v>48</v>
      </c>
      <c r="D7646" s="97" t="s">
        <v>49</v>
      </c>
      <c r="E7646" s="94"/>
      <c r="F7646" s="94"/>
      <c r="G7646" s="94">
        <v>100</v>
      </c>
      <c r="H7646" s="79"/>
    </row>
    <row r="7647" spans="1:8" outlineLevel="1">
      <c r="A7647" s="98" t="s">
        <v>361</v>
      </c>
      <c r="B7647" s="99" t="s">
        <v>316</v>
      </c>
      <c r="C7647" s="97" t="s">
        <v>49</v>
      </c>
      <c r="D7647" s="97" t="s">
        <v>50</v>
      </c>
      <c r="E7647" s="94"/>
      <c r="F7647" s="94"/>
      <c r="G7647" s="94">
        <v>100</v>
      </c>
      <c r="H7647" s="79"/>
    </row>
    <row r="7648" spans="1:8" outlineLevel="1">
      <c r="A7648" s="98" t="s">
        <v>317</v>
      </c>
      <c r="B7648" s="99" t="s">
        <v>318</v>
      </c>
      <c r="C7648" s="97" t="s">
        <v>50</v>
      </c>
      <c r="D7648" s="97" t="s">
        <v>51</v>
      </c>
      <c r="E7648" s="94"/>
      <c r="F7648" s="94"/>
      <c r="G7648" s="94">
        <v>100</v>
      </c>
      <c r="H7648" s="79"/>
    </row>
    <row r="7649" spans="1:8" outlineLevel="1">
      <c r="A7649" s="98" t="s">
        <v>319</v>
      </c>
      <c r="B7649" s="99" t="s">
        <v>320</v>
      </c>
      <c r="C7649" s="97" t="s">
        <v>51</v>
      </c>
      <c r="D7649" s="97" t="s">
        <v>52</v>
      </c>
      <c r="E7649" s="94"/>
      <c r="F7649" s="94"/>
      <c r="G7649" s="94">
        <v>100</v>
      </c>
      <c r="H7649" s="79"/>
    </row>
    <row r="7650" spans="1:8" outlineLevel="1">
      <c r="A7650" s="100">
        <v>4</v>
      </c>
      <c r="B7650" s="101" t="s">
        <v>623</v>
      </c>
      <c r="C7650" s="97"/>
      <c r="D7650" s="97"/>
      <c r="E7650" s="94"/>
      <c r="F7650" s="94"/>
      <c r="G7650" s="94"/>
      <c r="H7650" s="79"/>
    </row>
    <row r="7651" spans="1:8" ht="31.5" outlineLevel="1">
      <c r="A7651" s="97" t="s">
        <v>406</v>
      </c>
      <c r="B7651" s="236" t="s">
        <v>321</v>
      </c>
      <c r="C7651" s="97" t="s">
        <v>52</v>
      </c>
      <c r="D7651" s="97" t="s">
        <v>52</v>
      </c>
      <c r="E7651" s="94"/>
      <c r="F7651" s="94"/>
      <c r="G7651" s="94">
        <v>100</v>
      </c>
      <c r="H7651" s="79"/>
    </row>
    <row r="7652" spans="1:8" ht="63" outlineLevel="1">
      <c r="A7652" s="97" t="s">
        <v>407</v>
      </c>
      <c r="B7652" s="236" t="s">
        <v>621</v>
      </c>
      <c r="C7652" s="97" t="s">
        <v>52</v>
      </c>
      <c r="D7652" s="97" t="s">
        <v>53</v>
      </c>
      <c r="E7652" s="94"/>
      <c r="F7652" s="94"/>
      <c r="G7652" s="94">
        <v>100</v>
      </c>
      <c r="H7652" s="79"/>
    </row>
    <row r="7653" spans="1:8" ht="31.5" outlineLevel="1">
      <c r="A7653" s="97" t="s">
        <v>408</v>
      </c>
      <c r="B7653" s="236" t="s">
        <v>764</v>
      </c>
      <c r="C7653" s="97" t="s">
        <v>52</v>
      </c>
      <c r="D7653" s="97" t="s">
        <v>53</v>
      </c>
      <c r="E7653" s="94"/>
      <c r="F7653" s="94"/>
      <c r="G7653" s="94">
        <v>100</v>
      </c>
      <c r="H7653" s="79"/>
    </row>
    <row r="7654" spans="1:8" ht="31.5" outlineLevel="1">
      <c r="A7654" s="97" t="s">
        <v>222</v>
      </c>
      <c r="B7654" s="236" t="s">
        <v>765</v>
      </c>
      <c r="C7654" s="97" t="s">
        <v>53</v>
      </c>
      <c r="D7654" s="97" t="s">
        <v>54</v>
      </c>
      <c r="E7654" s="94"/>
      <c r="F7654" s="94"/>
      <c r="G7654" s="94">
        <v>100</v>
      </c>
      <c r="H7654" s="79"/>
    </row>
    <row r="7655" spans="1:8" outlineLevel="1">
      <c r="G7655" s="154" t="s">
        <v>1097</v>
      </c>
      <c r="H7655" s="154" t="s">
        <v>378</v>
      </c>
    </row>
    <row r="7656" spans="1:8" outlineLevel="1">
      <c r="H7656" s="154" t="s">
        <v>709</v>
      </c>
    </row>
    <row r="7657" spans="1:8" outlineLevel="1">
      <c r="H7657" s="154" t="s">
        <v>266</v>
      </c>
    </row>
    <row r="7658" spans="1:8" outlineLevel="1">
      <c r="H7658" s="154"/>
    </row>
    <row r="7659" spans="1:8" outlineLevel="1">
      <c r="A7659" s="742" t="s">
        <v>628</v>
      </c>
      <c r="B7659" s="742"/>
      <c r="C7659" s="742"/>
      <c r="D7659" s="742"/>
      <c r="E7659" s="742"/>
      <c r="F7659" s="742"/>
      <c r="G7659" s="742"/>
      <c r="H7659" s="742"/>
    </row>
    <row r="7660" spans="1:8" outlineLevel="1">
      <c r="A7660" s="742" t="s">
        <v>455</v>
      </c>
      <c r="B7660" s="742"/>
      <c r="C7660" s="742"/>
      <c r="D7660" s="742"/>
      <c r="E7660" s="742"/>
      <c r="F7660" s="742"/>
      <c r="G7660" s="742"/>
      <c r="H7660" s="742"/>
    </row>
    <row r="7661" spans="1:8" outlineLevel="1">
      <c r="H7661" s="154" t="s">
        <v>322</v>
      </c>
    </row>
    <row r="7662" spans="1:8" outlineLevel="1">
      <c r="H7662" s="154" t="s">
        <v>323</v>
      </c>
    </row>
    <row r="7663" spans="1:8" outlineLevel="1">
      <c r="H7663" s="154" t="s">
        <v>324</v>
      </c>
    </row>
    <row r="7664" spans="1:8" outlineLevel="1">
      <c r="H7664" s="230" t="s">
        <v>325</v>
      </c>
    </row>
    <row r="7665" spans="1:8" outlineLevel="1">
      <c r="H7665" s="154" t="s">
        <v>2331</v>
      </c>
    </row>
    <row r="7666" spans="1:8" outlineLevel="1">
      <c r="H7666" s="154" t="s">
        <v>261</v>
      </c>
    </row>
    <row r="7667" spans="1:8" outlineLevel="1">
      <c r="A7667" s="86"/>
    </row>
    <row r="7668" spans="1:8" ht="34.5" customHeight="1" outlineLevel="1">
      <c r="A7668" s="748" t="s">
        <v>2091</v>
      </c>
      <c r="B7668" s="749"/>
      <c r="C7668" s="749"/>
      <c r="D7668" s="749"/>
      <c r="E7668" s="749"/>
      <c r="F7668" s="749"/>
      <c r="G7668" s="749"/>
      <c r="H7668" s="749"/>
    </row>
    <row r="7669" spans="1:8" outlineLevel="1">
      <c r="A7669" s="664"/>
      <c r="B7669" s="664"/>
      <c r="C7669" s="664"/>
      <c r="D7669" s="665"/>
      <c r="E7669" s="665"/>
      <c r="F7669" s="665"/>
      <c r="G7669" s="665"/>
      <c r="H7669" s="665"/>
    </row>
    <row r="7670" spans="1:8" outlineLevel="1">
      <c r="A7670" s="746" t="s">
        <v>2332</v>
      </c>
      <c r="B7670" s="746"/>
      <c r="C7670" s="746"/>
      <c r="D7670" s="746"/>
      <c r="E7670" s="746"/>
      <c r="F7670" s="746"/>
      <c r="G7670" s="746"/>
      <c r="H7670" s="746"/>
    </row>
    <row r="7671" spans="1:8" ht="16.5" outlineLevel="1" thickBot="1">
      <c r="A7671" s="87"/>
      <c r="B7671" s="666"/>
      <c r="C7671" s="231"/>
      <c r="D7671" s="231"/>
      <c r="E7671" s="231"/>
      <c r="F7671" s="231"/>
      <c r="G7671" s="231"/>
      <c r="H7671" s="231"/>
    </row>
    <row r="7672" spans="1:8" outlineLevel="1">
      <c r="A7672" s="750" t="s">
        <v>397</v>
      </c>
      <c r="B7672" s="753" t="s">
        <v>649</v>
      </c>
      <c r="C7672" s="756" t="s">
        <v>719</v>
      </c>
      <c r="D7672" s="756"/>
      <c r="E7672" s="756"/>
      <c r="F7672" s="756"/>
      <c r="G7672" s="757" t="s">
        <v>629</v>
      </c>
      <c r="H7672" s="759" t="s">
        <v>630</v>
      </c>
    </row>
    <row r="7673" spans="1:8" outlineLevel="1">
      <c r="A7673" s="751"/>
      <c r="B7673" s="754"/>
      <c r="C7673" s="704"/>
      <c r="D7673" s="704"/>
      <c r="E7673" s="704"/>
      <c r="F7673" s="704"/>
      <c r="G7673" s="703"/>
      <c r="H7673" s="760"/>
    </row>
    <row r="7674" spans="1:8" ht="32.25" outlineLevel="1" thickBot="1">
      <c r="A7674" s="752"/>
      <c r="B7674" s="755"/>
      <c r="C7674" s="88" t="s">
        <v>631</v>
      </c>
      <c r="D7674" s="88" t="s">
        <v>632</v>
      </c>
      <c r="E7674" s="88" t="s">
        <v>631</v>
      </c>
      <c r="F7674" s="88" t="s">
        <v>632</v>
      </c>
      <c r="G7674" s="758"/>
      <c r="H7674" s="761"/>
    </row>
    <row r="7675" spans="1:8" outlineLevel="1">
      <c r="A7675" s="89">
        <v>1</v>
      </c>
      <c r="B7675" s="604">
        <v>2</v>
      </c>
      <c r="C7675" s="90">
        <v>3</v>
      </c>
      <c r="D7675" s="90">
        <v>4</v>
      </c>
      <c r="E7675" s="90"/>
      <c r="F7675" s="90"/>
      <c r="G7675" s="91">
        <v>5</v>
      </c>
      <c r="H7675" s="604">
        <v>6</v>
      </c>
    </row>
    <row r="7676" spans="1:8" outlineLevel="1">
      <c r="A7676" s="89">
        <v>1</v>
      </c>
      <c r="B7676" s="92" t="s">
        <v>598</v>
      </c>
      <c r="C7676" s="90"/>
      <c r="D7676" s="90"/>
      <c r="E7676" s="94"/>
      <c r="F7676" s="94"/>
      <c r="G7676" s="95"/>
      <c r="H7676" s="663"/>
    </row>
    <row r="7677" spans="1:8" outlineLevel="1">
      <c r="A7677" s="96" t="s">
        <v>399</v>
      </c>
      <c r="B7677" s="237" t="s">
        <v>599</v>
      </c>
      <c r="C7677" s="97" t="s">
        <v>7</v>
      </c>
      <c r="D7677" s="97" t="s">
        <v>167</v>
      </c>
      <c r="E7677" s="94"/>
      <c r="F7677" s="94"/>
      <c r="G7677" s="94">
        <v>100</v>
      </c>
      <c r="H7677" s="79"/>
    </row>
    <row r="7678" spans="1:8" outlineLevel="1">
      <c r="A7678" s="97" t="s">
        <v>400</v>
      </c>
      <c r="B7678" s="236" t="s">
        <v>329</v>
      </c>
      <c r="C7678" s="97" t="s">
        <v>168</v>
      </c>
      <c r="D7678" s="97" t="s">
        <v>169</v>
      </c>
      <c r="E7678" s="94"/>
      <c r="F7678" s="94"/>
      <c r="G7678" s="94">
        <v>100</v>
      </c>
      <c r="H7678" s="79"/>
    </row>
    <row r="7679" spans="1:8" ht="31.5" outlineLevel="1">
      <c r="A7679" s="97" t="s">
        <v>411</v>
      </c>
      <c r="B7679" s="236" t="s">
        <v>730</v>
      </c>
      <c r="C7679" s="97" t="s">
        <v>170</v>
      </c>
      <c r="D7679" s="97" t="s">
        <v>171</v>
      </c>
      <c r="E7679" s="94"/>
      <c r="F7679" s="94"/>
      <c r="G7679" s="94">
        <v>100</v>
      </c>
      <c r="H7679" s="79"/>
    </row>
    <row r="7680" spans="1:8" ht="63" outlineLevel="1">
      <c r="A7680" s="98" t="s">
        <v>422</v>
      </c>
      <c r="B7680" s="99" t="s">
        <v>731</v>
      </c>
      <c r="C7680" s="97" t="s">
        <v>172</v>
      </c>
      <c r="D7680" s="97" t="s">
        <v>173</v>
      </c>
      <c r="E7680" s="94"/>
      <c r="F7680" s="94"/>
      <c r="G7680" s="94">
        <v>100</v>
      </c>
      <c r="H7680" s="79"/>
    </row>
    <row r="7681" spans="1:8" ht="31.5" outlineLevel="1">
      <c r="A7681" s="98" t="s">
        <v>732</v>
      </c>
      <c r="B7681" s="99" t="s">
        <v>733</v>
      </c>
      <c r="C7681" s="97" t="s">
        <v>174</v>
      </c>
      <c r="D7681" s="97" t="s">
        <v>175</v>
      </c>
      <c r="E7681" s="94"/>
      <c r="F7681" s="94"/>
      <c r="G7681" s="94">
        <v>100</v>
      </c>
      <c r="H7681" s="79"/>
    </row>
    <row r="7682" spans="1:8" outlineLevel="1">
      <c r="A7682" s="98" t="s">
        <v>734</v>
      </c>
      <c r="B7682" s="99" t="s">
        <v>735</v>
      </c>
      <c r="C7682" s="97" t="s">
        <v>170</v>
      </c>
      <c r="D7682" s="97" t="s">
        <v>174</v>
      </c>
      <c r="E7682" s="94"/>
      <c r="F7682" s="94"/>
      <c r="G7682" s="94">
        <v>100</v>
      </c>
      <c r="H7682" s="79"/>
    </row>
    <row r="7683" spans="1:8" outlineLevel="1">
      <c r="A7683" s="100">
        <v>2</v>
      </c>
      <c r="B7683" s="101" t="s">
        <v>440</v>
      </c>
      <c r="C7683" s="97"/>
      <c r="D7683" s="97"/>
      <c r="E7683" s="94"/>
      <c r="F7683" s="94"/>
      <c r="G7683" s="94"/>
      <c r="H7683" s="79"/>
    </row>
    <row r="7684" spans="1:8" ht="31.5" outlineLevel="1">
      <c r="A7684" s="98" t="s">
        <v>402</v>
      </c>
      <c r="B7684" s="99" t="s">
        <v>736</v>
      </c>
      <c r="C7684" s="97" t="s">
        <v>683</v>
      </c>
      <c r="D7684" s="97" t="s">
        <v>684</v>
      </c>
      <c r="E7684" s="94"/>
      <c r="F7684" s="94"/>
      <c r="G7684" s="94">
        <v>100</v>
      </c>
      <c r="H7684" s="79"/>
    </row>
    <row r="7685" spans="1:8" ht="63" outlineLevel="1">
      <c r="A7685" s="98" t="s">
        <v>403</v>
      </c>
      <c r="B7685" s="99" t="s">
        <v>641</v>
      </c>
      <c r="C7685" s="97" t="s">
        <v>683</v>
      </c>
      <c r="D7685" s="97" t="s">
        <v>685</v>
      </c>
      <c r="E7685" s="94"/>
      <c r="F7685" s="94"/>
      <c r="G7685" s="94">
        <v>100</v>
      </c>
      <c r="H7685" s="79"/>
    </row>
    <row r="7686" spans="1:8" ht="31.5" outlineLevel="1">
      <c r="A7686" s="98" t="s">
        <v>404</v>
      </c>
      <c r="B7686" s="99" t="s">
        <v>642</v>
      </c>
      <c r="C7686" s="97" t="s">
        <v>685</v>
      </c>
      <c r="D7686" s="97" t="s">
        <v>686</v>
      </c>
      <c r="E7686" s="94"/>
      <c r="F7686" s="94"/>
      <c r="G7686" s="94">
        <v>100</v>
      </c>
      <c r="H7686" s="79"/>
    </row>
    <row r="7687" spans="1:8" ht="47.25" outlineLevel="1">
      <c r="A7687" s="100">
        <v>3</v>
      </c>
      <c r="B7687" s="101" t="s">
        <v>313</v>
      </c>
      <c r="C7687" s="97"/>
      <c r="D7687" s="97"/>
      <c r="E7687" s="94"/>
      <c r="F7687" s="94"/>
      <c r="G7687" s="94"/>
      <c r="H7687" s="79"/>
    </row>
    <row r="7688" spans="1:8" ht="31.5" outlineLevel="1">
      <c r="A7688" s="98" t="s">
        <v>441</v>
      </c>
      <c r="B7688" s="99" t="s">
        <v>314</v>
      </c>
      <c r="C7688" s="97" t="s">
        <v>686</v>
      </c>
      <c r="D7688" s="97" t="s">
        <v>685</v>
      </c>
      <c r="E7688" s="94"/>
      <c r="F7688" s="94"/>
      <c r="G7688" s="94">
        <v>100</v>
      </c>
      <c r="H7688" s="79"/>
    </row>
    <row r="7689" spans="1:8" outlineLevel="1">
      <c r="A7689" s="98" t="s">
        <v>359</v>
      </c>
      <c r="B7689" s="99" t="s">
        <v>315</v>
      </c>
      <c r="C7689" s="97" t="s">
        <v>686</v>
      </c>
      <c r="D7689" s="97" t="s">
        <v>687</v>
      </c>
      <c r="E7689" s="94"/>
      <c r="F7689" s="94"/>
      <c r="G7689" s="94">
        <v>100</v>
      </c>
      <c r="H7689" s="79"/>
    </row>
    <row r="7690" spans="1:8" outlineLevel="1">
      <c r="A7690" s="98" t="s">
        <v>361</v>
      </c>
      <c r="B7690" s="99" t="s">
        <v>316</v>
      </c>
      <c r="C7690" s="97" t="s">
        <v>687</v>
      </c>
      <c r="D7690" s="97" t="s">
        <v>688</v>
      </c>
      <c r="E7690" s="94"/>
      <c r="F7690" s="94"/>
      <c r="G7690" s="94">
        <v>100</v>
      </c>
      <c r="H7690" s="79"/>
    </row>
    <row r="7691" spans="1:8" outlineLevel="1">
      <c r="A7691" s="98" t="s">
        <v>317</v>
      </c>
      <c r="B7691" s="99" t="s">
        <v>318</v>
      </c>
      <c r="C7691" s="97" t="s">
        <v>688</v>
      </c>
      <c r="D7691" s="97" t="s">
        <v>689</v>
      </c>
      <c r="E7691" s="94"/>
      <c r="F7691" s="94"/>
      <c r="G7691" s="94">
        <v>100</v>
      </c>
      <c r="H7691" s="79"/>
    </row>
    <row r="7692" spans="1:8" outlineLevel="1">
      <c r="A7692" s="98" t="s">
        <v>319</v>
      </c>
      <c r="B7692" s="99" t="s">
        <v>320</v>
      </c>
      <c r="C7692" s="97" t="s">
        <v>2067</v>
      </c>
      <c r="D7692" s="97" t="s">
        <v>690</v>
      </c>
      <c r="E7692" s="94"/>
      <c r="F7692" s="94"/>
      <c r="G7692" s="94">
        <v>100</v>
      </c>
      <c r="H7692" s="79"/>
    </row>
    <row r="7693" spans="1:8" outlineLevel="1">
      <c r="A7693" s="100">
        <v>4</v>
      </c>
      <c r="B7693" s="101" t="s">
        <v>623</v>
      </c>
      <c r="C7693" s="97"/>
      <c r="D7693" s="97"/>
      <c r="E7693" s="94"/>
      <c r="F7693" s="94"/>
      <c r="G7693" s="94"/>
      <c r="H7693" s="79"/>
    </row>
    <row r="7694" spans="1:8" ht="31.5" outlineLevel="1">
      <c r="A7694" s="97" t="s">
        <v>406</v>
      </c>
      <c r="B7694" s="236" t="s">
        <v>321</v>
      </c>
      <c r="C7694" s="97" t="s">
        <v>690</v>
      </c>
      <c r="D7694" s="97" t="s">
        <v>690</v>
      </c>
      <c r="E7694" s="94"/>
      <c r="F7694" s="94"/>
      <c r="G7694" s="94">
        <v>100</v>
      </c>
      <c r="H7694" s="79"/>
    </row>
    <row r="7695" spans="1:8" ht="63" outlineLevel="1">
      <c r="A7695" s="97" t="s">
        <v>407</v>
      </c>
      <c r="B7695" s="236" t="s">
        <v>621</v>
      </c>
      <c r="C7695" s="97" t="s">
        <v>690</v>
      </c>
      <c r="D7695" s="97" t="s">
        <v>691</v>
      </c>
      <c r="E7695" s="94"/>
      <c r="F7695" s="94"/>
      <c r="G7695" s="94">
        <v>100</v>
      </c>
      <c r="H7695" s="79"/>
    </row>
    <row r="7696" spans="1:8" ht="31.5" outlineLevel="1">
      <c r="A7696" s="97" t="s">
        <v>408</v>
      </c>
      <c r="B7696" s="236" t="s">
        <v>764</v>
      </c>
      <c r="C7696" s="97" t="s">
        <v>690</v>
      </c>
      <c r="D7696" s="97" t="s">
        <v>691</v>
      </c>
      <c r="E7696" s="94"/>
      <c r="F7696" s="94"/>
      <c r="G7696" s="94">
        <v>100</v>
      </c>
      <c r="H7696" s="79"/>
    </row>
    <row r="7697" spans="1:8" ht="31.5" outlineLevel="1">
      <c r="A7697" s="97" t="s">
        <v>222</v>
      </c>
      <c r="B7697" s="236" t="s">
        <v>765</v>
      </c>
      <c r="C7697" s="97" t="s">
        <v>691</v>
      </c>
      <c r="D7697" s="97" t="s">
        <v>692</v>
      </c>
      <c r="E7697" s="94"/>
      <c r="F7697" s="94"/>
      <c r="G7697" s="94"/>
      <c r="H7697" s="79"/>
    </row>
    <row r="7698" spans="1:8" outlineLevel="1">
      <c r="G7698" s="154" t="s">
        <v>1098</v>
      </c>
      <c r="H7698" s="154" t="s">
        <v>378</v>
      </c>
    </row>
    <row r="7699" spans="1:8" outlineLevel="1">
      <c r="H7699" s="154" t="s">
        <v>709</v>
      </c>
    </row>
    <row r="7700" spans="1:8" outlineLevel="1">
      <c r="H7700" s="154" t="s">
        <v>266</v>
      </c>
    </row>
    <row r="7701" spans="1:8" outlineLevel="1">
      <c r="H7701" s="154"/>
    </row>
    <row r="7702" spans="1:8" outlineLevel="1">
      <c r="A7702" s="742" t="s">
        <v>628</v>
      </c>
      <c r="B7702" s="742"/>
      <c r="C7702" s="742"/>
      <c r="D7702" s="742"/>
      <c r="E7702" s="742"/>
      <c r="F7702" s="742"/>
      <c r="G7702" s="742"/>
      <c r="H7702" s="742"/>
    </row>
    <row r="7703" spans="1:8" outlineLevel="1">
      <c r="A7703" s="742" t="s">
        <v>455</v>
      </c>
      <c r="B7703" s="742"/>
      <c r="C7703" s="742"/>
      <c r="D7703" s="742"/>
      <c r="E7703" s="742"/>
      <c r="F7703" s="742"/>
      <c r="G7703" s="742"/>
      <c r="H7703" s="742"/>
    </row>
    <row r="7704" spans="1:8" outlineLevel="1">
      <c r="H7704" s="154" t="s">
        <v>322</v>
      </c>
    </row>
    <row r="7705" spans="1:8" outlineLevel="1">
      <c r="H7705" s="154" t="s">
        <v>323</v>
      </c>
    </row>
    <row r="7706" spans="1:8" outlineLevel="1">
      <c r="H7706" s="154" t="s">
        <v>324</v>
      </c>
    </row>
    <row r="7707" spans="1:8" outlineLevel="1">
      <c r="H7707" s="230" t="s">
        <v>325</v>
      </c>
    </row>
    <row r="7708" spans="1:8" outlineLevel="1">
      <c r="H7708" s="154" t="s">
        <v>2331</v>
      </c>
    </row>
    <row r="7709" spans="1:8" outlineLevel="1">
      <c r="H7709" s="154" t="s">
        <v>261</v>
      </c>
    </row>
    <row r="7710" spans="1:8" outlineLevel="1">
      <c r="A7710" s="86"/>
    </row>
    <row r="7711" spans="1:8" ht="33" customHeight="1" outlineLevel="1">
      <c r="A7711" s="748" t="s">
        <v>2092</v>
      </c>
      <c r="B7711" s="749"/>
      <c r="C7711" s="749"/>
      <c r="D7711" s="749"/>
      <c r="E7711" s="749"/>
      <c r="F7711" s="749"/>
      <c r="G7711" s="749"/>
      <c r="H7711" s="749"/>
    </row>
    <row r="7712" spans="1:8" outlineLevel="1">
      <c r="A7712" s="664"/>
      <c r="B7712" s="664"/>
      <c r="C7712" s="664"/>
      <c r="D7712" s="665"/>
      <c r="E7712" s="665"/>
      <c r="F7712" s="665"/>
      <c r="G7712" s="665"/>
      <c r="H7712" s="665"/>
    </row>
    <row r="7713" spans="1:8" outlineLevel="1">
      <c r="A7713" s="746" t="s">
        <v>2332</v>
      </c>
      <c r="B7713" s="746"/>
      <c r="C7713" s="746"/>
      <c r="D7713" s="746"/>
      <c r="E7713" s="746"/>
      <c r="F7713" s="746"/>
      <c r="G7713" s="746"/>
      <c r="H7713" s="746"/>
    </row>
    <row r="7714" spans="1:8" ht="16.5" outlineLevel="1" thickBot="1">
      <c r="A7714" s="87"/>
      <c r="B7714" s="666"/>
      <c r="C7714" s="231"/>
      <c r="D7714" s="231"/>
      <c r="E7714" s="231"/>
      <c r="F7714" s="231"/>
      <c r="G7714" s="231"/>
      <c r="H7714" s="231"/>
    </row>
    <row r="7715" spans="1:8" outlineLevel="1">
      <c r="A7715" s="750" t="s">
        <v>397</v>
      </c>
      <c r="B7715" s="753" t="s">
        <v>649</v>
      </c>
      <c r="C7715" s="756" t="s">
        <v>719</v>
      </c>
      <c r="D7715" s="756"/>
      <c r="E7715" s="756"/>
      <c r="F7715" s="756"/>
      <c r="G7715" s="757" t="s">
        <v>629</v>
      </c>
      <c r="H7715" s="759" t="s">
        <v>630</v>
      </c>
    </row>
    <row r="7716" spans="1:8" outlineLevel="1">
      <c r="A7716" s="751"/>
      <c r="B7716" s="754"/>
      <c r="C7716" s="704"/>
      <c r="D7716" s="704"/>
      <c r="E7716" s="704"/>
      <c r="F7716" s="704"/>
      <c r="G7716" s="703"/>
      <c r="H7716" s="760"/>
    </row>
    <row r="7717" spans="1:8" ht="32.25" outlineLevel="1" thickBot="1">
      <c r="A7717" s="752"/>
      <c r="B7717" s="755"/>
      <c r="C7717" s="88" t="s">
        <v>631</v>
      </c>
      <c r="D7717" s="88" t="s">
        <v>632</v>
      </c>
      <c r="E7717" s="88" t="s">
        <v>631</v>
      </c>
      <c r="F7717" s="88" t="s">
        <v>632</v>
      </c>
      <c r="G7717" s="758"/>
      <c r="H7717" s="761"/>
    </row>
    <row r="7718" spans="1:8" outlineLevel="1">
      <c r="A7718" s="89">
        <v>1</v>
      </c>
      <c r="B7718" s="604">
        <v>2</v>
      </c>
      <c r="C7718" s="90">
        <v>3</v>
      </c>
      <c r="D7718" s="90">
        <v>4</v>
      </c>
      <c r="E7718" s="90"/>
      <c r="F7718" s="90"/>
      <c r="G7718" s="91">
        <v>5</v>
      </c>
      <c r="H7718" s="604">
        <v>6</v>
      </c>
    </row>
    <row r="7719" spans="1:8" outlineLevel="1">
      <c r="A7719" s="89">
        <v>1</v>
      </c>
      <c r="B7719" s="92" t="s">
        <v>598</v>
      </c>
      <c r="C7719" s="90"/>
      <c r="D7719" s="90"/>
      <c r="E7719" s="94"/>
      <c r="F7719" s="94"/>
      <c r="G7719" s="95"/>
      <c r="H7719" s="663"/>
    </row>
    <row r="7720" spans="1:8" outlineLevel="1">
      <c r="A7720" s="96" t="s">
        <v>399</v>
      </c>
      <c r="B7720" s="237" t="s">
        <v>599</v>
      </c>
      <c r="C7720" s="97" t="s">
        <v>7</v>
      </c>
      <c r="D7720" s="97" t="s">
        <v>167</v>
      </c>
      <c r="E7720" s="94"/>
      <c r="F7720" s="94"/>
      <c r="G7720" s="94">
        <v>100</v>
      </c>
      <c r="H7720" s="79"/>
    </row>
    <row r="7721" spans="1:8" outlineLevel="1">
      <c r="A7721" s="97" t="s">
        <v>400</v>
      </c>
      <c r="B7721" s="236" t="s">
        <v>329</v>
      </c>
      <c r="C7721" s="97" t="s">
        <v>168</v>
      </c>
      <c r="D7721" s="97" t="s">
        <v>169</v>
      </c>
      <c r="E7721" s="94"/>
      <c r="F7721" s="94"/>
      <c r="G7721" s="94">
        <v>100</v>
      </c>
      <c r="H7721" s="79"/>
    </row>
    <row r="7722" spans="1:8" ht="31.5" outlineLevel="1">
      <c r="A7722" s="97" t="s">
        <v>411</v>
      </c>
      <c r="B7722" s="236" t="s">
        <v>730</v>
      </c>
      <c r="C7722" s="97" t="s">
        <v>170</v>
      </c>
      <c r="D7722" s="97" t="s">
        <v>171</v>
      </c>
      <c r="E7722" s="94"/>
      <c r="F7722" s="94"/>
      <c r="G7722" s="94">
        <v>100</v>
      </c>
      <c r="H7722" s="79"/>
    </row>
    <row r="7723" spans="1:8" ht="63" outlineLevel="1">
      <c r="A7723" s="98" t="s">
        <v>422</v>
      </c>
      <c r="B7723" s="99" t="s">
        <v>731</v>
      </c>
      <c r="C7723" s="97" t="s">
        <v>172</v>
      </c>
      <c r="D7723" s="97" t="s">
        <v>173</v>
      </c>
      <c r="E7723" s="94"/>
      <c r="F7723" s="94"/>
      <c r="G7723" s="94">
        <v>100</v>
      </c>
      <c r="H7723" s="79"/>
    </row>
    <row r="7724" spans="1:8" ht="31.5" outlineLevel="1">
      <c r="A7724" s="98" t="s">
        <v>732</v>
      </c>
      <c r="B7724" s="99" t="s">
        <v>733</v>
      </c>
      <c r="C7724" s="97" t="s">
        <v>174</v>
      </c>
      <c r="D7724" s="97" t="s">
        <v>175</v>
      </c>
      <c r="E7724" s="94"/>
      <c r="F7724" s="94"/>
      <c r="G7724" s="94">
        <v>100</v>
      </c>
      <c r="H7724" s="79"/>
    </row>
    <row r="7725" spans="1:8" outlineLevel="1">
      <c r="A7725" s="98" t="s">
        <v>734</v>
      </c>
      <c r="B7725" s="99" t="s">
        <v>735</v>
      </c>
      <c r="C7725" s="97" t="s">
        <v>170</v>
      </c>
      <c r="D7725" s="97" t="s">
        <v>174</v>
      </c>
      <c r="E7725" s="94"/>
      <c r="F7725" s="94"/>
      <c r="G7725" s="94">
        <v>100</v>
      </c>
      <c r="H7725" s="79"/>
    </row>
    <row r="7726" spans="1:8" outlineLevel="1">
      <c r="A7726" s="100">
        <v>2</v>
      </c>
      <c r="B7726" s="101" t="s">
        <v>440</v>
      </c>
      <c r="C7726" s="97"/>
      <c r="D7726" s="97"/>
      <c r="E7726" s="94"/>
      <c r="F7726" s="94"/>
      <c r="G7726" s="94"/>
      <c r="H7726" s="79"/>
    </row>
    <row r="7727" spans="1:8" ht="31.5" outlineLevel="1">
      <c r="A7727" s="98" t="s">
        <v>402</v>
      </c>
      <c r="B7727" s="99" t="s">
        <v>736</v>
      </c>
      <c r="C7727" s="97" t="s">
        <v>683</v>
      </c>
      <c r="D7727" s="97" t="s">
        <v>684</v>
      </c>
      <c r="E7727" s="94"/>
      <c r="F7727" s="94"/>
      <c r="G7727" s="94"/>
      <c r="H7727" s="79"/>
    </row>
    <row r="7728" spans="1:8" ht="63" outlineLevel="1">
      <c r="A7728" s="98" t="s">
        <v>403</v>
      </c>
      <c r="B7728" s="99" t="s">
        <v>641</v>
      </c>
      <c r="C7728" s="97" t="s">
        <v>683</v>
      </c>
      <c r="D7728" s="97" t="s">
        <v>685</v>
      </c>
      <c r="E7728" s="94"/>
      <c r="F7728" s="94"/>
      <c r="G7728" s="94"/>
      <c r="H7728" s="79"/>
    </row>
    <row r="7729" spans="1:8" ht="31.5" outlineLevel="1">
      <c r="A7729" s="98" t="s">
        <v>404</v>
      </c>
      <c r="B7729" s="99" t="s">
        <v>642</v>
      </c>
      <c r="C7729" s="97" t="s">
        <v>685</v>
      </c>
      <c r="D7729" s="97" t="s">
        <v>686</v>
      </c>
      <c r="E7729" s="94"/>
      <c r="F7729" s="94"/>
      <c r="G7729" s="94"/>
      <c r="H7729" s="79"/>
    </row>
    <row r="7730" spans="1:8" ht="47.25" outlineLevel="1">
      <c r="A7730" s="100">
        <v>3</v>
      </c>
      <c r="B7730" s="101" t="s">
        <v>313</v>
      </c>
      <c r="C7730" s="97"/>
      <c r="D7730" s="97"/>
      <c r="E7730" s="94"/>
      <c r="F7730" s="94"/>
      <c r="G7730" s="94"/>
      <c r="H7730" s="79"/>
    </row>
    <row r="7731" spans="1:8" ht="31.5" outlineLevel="1">
      <c r="A7731" s="98" t="s">
        <v>441</v>
      </c>
      <c r="B7731" s="99" t="s">
        <v>314</v>
      </c>
      <c r="C7731" s="97" t="s">
        <v>686</v>
      </c>
      <c r="D7731" s="97" t="s">
        <v>685</v>
      </c>
      <c r="E7731" s="94"/>
      <c r="F7731" s="94"/>
      <c r="G7731" s="94"/>
      <c r="H7731" s="79"/>
    </row>
    <row r="7732" spans="1:8" outlineLevel="1">
      <c r="A7732" s="98" t="s">
        <v>359</v>
      </c>
      <c r="B7732" s="99" t="s">
        <v>315</v>
      </c>
      <c r="C7732" s="97" t="s">
        <v>686</v>
      </c>
      <c r="D7732" s="97" t="s">
        <v>687</v>
      </c>
      <c r="E7732" s="94"/>
      <c r="F7732" s="94"/>
      <c r="G7732" s="94"/>
      <c r="H7732" s="79"/>
    </row>
    <row r="7733" spans="1:8" outlineLevel="1">
      <c r="A7733" s="98" t="s">
        <v>361</v>
      </c>
      <c r="B7733" s="99" t="s">
        <v>316</v>
      </c>
      <c r="C7733" s="97" t="s">
        <v>687</v>
      </c>
      <c r="D7733" s="97" t="s">
        <v>688</v>
      </c>
      <c r="E7733" s="94"/>
      <c r="F7733" s="94"/>
      <c r="G7733" s="94"/>
      <c r="H7733" s="79"/>
    </row>
    <row r="7734" spans="1:8" outlineLevel="1">
      <c r="A7734" s="98" t="s">
        <v>317</v>
      </c>
      <c r="B7734" s="99" t="s">
        <v>318</v>
      </c>
      <c r="C7734" s="97" t="s">
        <v>688</v>
      </c>
      <c r="D7734" s="97" t="s">
        <v>689</v>
      </c>
      <c r="E7734" s="94"/>
      <c r="F7734" s="94"/>
      <c r="G7734" s="94"/>
      <c r="H7734" s="79"/>
    </row>
    <row r="7735" spans="1:8" outlineLevel="1">
      <c r="A7735" s="98" t="s">
        <v>319</v>
      </c>
      <c r="B7735" s="99" t="s">
        <v>320</v>
      </c>
      <c r="C7735" s="97" t="s">
        <v>2067</v>
      </c>
      <c r="D7735" s="97" t="s">
        <v>690</v>
      </c>
      <c r="E7735" s="94"/>
      <c r="F7735" s="94"/>
      <c r="G7735" s="94"/>
      <c r="H7735" s="79"/>
    </row>
    <row r="7736" spans="1:8" outlineLevel="1">
      <c r="A7736" s="100">
        <v>4</v>
      </c>
      <c r="B7736" s="101" t="s">
        <v>623</v>
      </c>
      <c r="C7736" s="97"/>
      <c r="D7736" s="97"/>
      <c r="E7736" s="94"/>
      <c r="F7736" s="94"/>
      <c r="G7736" s="94"/>
      <c r="H7736" s="79"/>
    </row>
    <row r="7737" spans="1:8" ht="31.5" outlineLevel="1">
      <c r="A7737" s="97" t="s">
        <v>406</v>
      </c>
      <c r="B7737" s="236" t="s">
        <v>321</v>
      </c>
      <c r="C7737" s="97" t="s">
        <v>690</v>
      </c>
      <c r="D7737" s="97" t="s">
        <v>690</v>
      </c>
      <c r="E7737" s="94"/>
      <c r="F7737" s="94"/>
      <c r="G7737" s="94"/>
      <c r="H7737" s="79"/>
    </row>
    <row r="7738" spans="1:8" ht="63" outlineLevel="1">
      <c r="A7738" s="97" t="s">
        <v>407</v>
      </c>
      <c r="B7738" s="236" t="s">
        <v>621</v>
      </c>
      <c r="C7738" s="97" t="s">
        <v>690</v>
      </c>
      <c r="D7738" s="97" t="s">
        <v>691</v>
      </c>
      <c r="E7738" s="94"/>
      <c r="F7738" s="94"/>
      <c r="G7738" s="94"/>
      <c r="H7738" s="79"/>
    </row>
    <row r="7739" spans="1:8" ht="31.5" outlineLevel="1">
      <c r="A7739" s="97" t="s">
        <v>408</v>
      </c>
      <c r="B7739" s="236" t="s">
        <v>764</v>
      </c>
      <c r="C7739" s="97" t="s">
        <v>690</v>
      </c>
      <c r="D7739" s="97" t="s">
        <v>691</v>
      </c>
      <c r="E7739" s="94"/>
      <c r="F7739" s="94"/>
      <c r="G7739" s="94"/>
      <c r="H7739" s="79"/>
    </row>
    <row r="7740" spans="1:8" ht="31.5" outlineLevel="1">
      <c r="A7740" s="97" t="s">
        <v>222</v>
      </c>
      <c r="B7740" s="236" t="s">
        <v>765</v>
      </c>
      <c r="C7740" s="97" t="s">
        <v>691</v>
      </c>
      <c r="D7740" s="97" t="s">
        <v>692</v>
      </c>
      <c r="E7740" s="94"/>
      <c r="F7740" s="94"/>
      <c r="G7740" s="94"/>
      <c r="H7740" s="79"/>
    </row>
    <row r="7741" spans="1:8" outlineLevel="1">
      <c r="G7741" s="154" t="s">
        <v>1099</v>
      </c>
      <c r="H7741" s="154" t="s">
        <v>378</v>
      </c>
    </row>
    <row r="7742" spans="1:8" outlineLevel="1">
      <c r="H7742" s="154" t="s">
        <v>709</v>
      </c>
    </row>
    <row r="7743" spans="1:8" outlineLevel="1">
      <c r="H7743" s="154" t="s">
        <v>266</v>
      </c>
    </row>
    <row r="7744" spans="1:8" outlineLevel="1">
      <c r="H7744" s="154"/>
    </row>
    <row r="7745" spans="1:8" outlineLevel="1">
      <c r="A7745" s="742" t="s">
        <v>628</v>
      </c>
      <c r="B7745" s="742"/>
      <c r="C7745" s="742"/>
      <c r="D7745" s="742"/>
      <c r="E7745" s="742"/>
      <c r="F7745" s="742"/>
      <c r="G7745" s="742"/>
      <c r="H7745" s="742"/>
    </row>
    <row r="7746" spans="1:8" outlineLevel="1">
      <c r="A7746" s="742" t="s">
        <v>455</v>
      </c>
      <c r="B7746" s="742"/>
      <c r="C7746" s="742"/>
      <c r="D7746" s="742"/>
      <c r="E7746" s="742"/>
      <c r="F7746" s="742"/>
      <c r="G7746" s="742"/>
      <c r="H7746" s="742"/>
    </row>
    <row r="7747" spans="1:8" outlineLevel="1">
      <c r="H7747" s="154" t="s">
        <v>322</v>
      </c>
    </row>
    <row r="7748" spans="1:8" outlineLevel="1">
      <c r="H7748" s="154" t="s">
        <v>323</v>
      </c>
    </row>
    <row r="7749" spans="1:8" outlineLevel="1">
      <c r="H7749" s="154" t="s">
        <v>324</v>
      </c>
    </row>
    <row r="7750" spans="1:8" outlineLevel="1">
      <c r="H7750" s="230" t="s">
        <v>325</v>
      </c>
    </row>
    <row r="7751" spans="1:8" outlineLevel="1">
      <c r="H7751" s="154" t="s">
        <v>2331</v>
      </c>
    </row>
    <row r="7752" spans="1:8" outlineLevel="1">
      <c r="H7752" s="154" t="s">
        <v>261</v>
      </c>
    </row>
    <row r="7753" spans="1:8" outlineLevel="1">
      <c r="A7753" s="86"/>
    </row>
    <row r="7754" spans="1:8" ht="45" customHeight="1" outlineLevel="1">
      <c r="A7754" s="743" t="s">
        <v>2093</v>
      </c>
      <c r="B7754" s="744"/>
      <c r="C7754" s="744"/>
      <c r="D7754" s="744"/>
      <c r="E7754" s="744"/>
      <c r="F7754" s="744"/>
      <c r="G7754" s="744"/>
      <c r="H7754" s="744"/>
    </row>
    <row r="7755" spans="1:8" outlineLevel="1">
      <c r="A7755" s="664"/>
      <c r="B7755" s="664"/>
      <c r="C7755" s="664"/>
      <c r="D7755" s="665"/>
      <c r="E7755" s="665"/>
      <c r="F7755" s="665"/>
      <c r="G7755" s="665"/>
      <c r="H7755" s="665"/>
    </row>
    <row r="7756" spans="1:8" outlineLevel="1">
      <c r="A7756" s="746" t="s">
        <v>2332</v>
      </c>
      <c r="B7756" s="746"/>
      <c r="C7756" s="746"/>
      <c r="D7756" s="746"/>
      <c r="E7756" s="746"/>
      <c r="F7756" s="746"/>
      <c r="G7756" s="746"/>
      <c r="H7756" s="746"/>
    </row>
    <row r="7757" spans="1:8" ht="16.5" outlineLevel="1" thickBot="1">
      <c r="A7757" s="87"/>
      <c r="B7757" s="666"/>
      <c r="C7757" s="231"/>
      <c r="D7757" s="231"/>
      <c r="E7757" s="231"/>
      <c r="F7757" s="231"/>
      <c r="G7757" s="231"/>
      <c r="H7757" s="231"/>
    </row>
    <row r="7758" spans="1:8" outlineLevel="1">
      <c r="A7758" s="750" t="s">
        <v>397</v>
      </c>
      <c r="B7758" s="753" t="s">
        <v>649</v>
      </c>
      <c r="C7758" s="756" t="s">
        <v>719</v>
      </c>
      <c r="D7758" s="756"/>
      <c r="E7758" s="756"/>
      <c r="F7758" s="756"/>
      <c r="G7758" s="757" t="s">
        <v>629</v>
      </c>
      <c r="H7758" s="759" t="s">
        <v>630</v>
      </c>
    </row>
    <row r="7759" spans="1:8" outlineLevel="1">
      <c r="A7759" s="751"/>
      <c r="B7759" s="754"/>
      <c r="C7759" s="704"/>
      <c r="D7759" s="704"/>
      <c r="E7759" s="704"/>
      <c r="F7759" s="704"/>
      <c r="G7759" s="703"/>
      <c r="H7759" s="760"/>
    </row>
    <row r="7760" spans="1:8" ht="32.25" outlineLevel="1" thickBot="1">
      <c r="A7760" s="752"/>
      <c r="B7760" s="755"/>
      <c r="C7760" s="88" t="s">
        <v>631</v>
      </c>
      <c r="D7760" s="88" t="s">
        <v>632</v>
      </c>
      <c r="E7760" s="88" t="s">
        <v>631</v>
      </c>
      <c r="F7760" s="88" t="s">
        <v>632</v>
      </c>
      <c r="G7760" s="758"/>
      <c r="H7760" s="761"/>
    </row>
    <row r="7761" spans="1:8" outlineLevel="1">
      <c r="A7761" s="89">
        <v>1</v>
      </c>
      <c r="B7761" s="604">
        <v>2</v>
      </c>
      <c r="C7761" s="90">
        <v>3</v>
      </c>
      <c r="D7761" s="90">
        <v>4</v>
      </c>
      <c r="E7761" s="90"/>
      <c r="F7761" s="90"/>
      <c r="G7761" s="91">
        <v>5</v>
      </c>
      <c r="H7761" s="604">
        <v>6</v>
      </c>
    </row>
    <row r="7762" spans="1:8" outlineLevel="1">
      <c r="A7762" s="89">
        <v>1</v>
      </c>
      <c r="B7762" s="92" t="s">
        <v>598</v>
      </c>
      <c r="C7762" s="90"/>
      <c r="D7762" s="90"/>
      <c r="E7762" s="94"/>
      <c r="F7762" s="94"/>
      <c r="G7762" s="95"/>
      <c r="H7762" s="663"/>
    </row>
    <row r="7763" spans="1:8" outlineLevel="1">
      <c r="A7763" s="96" t="s">
        <v>399</v>
      </c>
      <c r="B7763" s="237" t="s">
        <v>599</v>
      </c>
      <c r="C7763" s="97" t="s">
        <v>7</v>
      </c>
      <c r="D7763" s="97" t="s">
        <v>167</v>
      </c>
      <c r="E7763" s="94"/>
      <c r="F7763" s="94"/>
      <c r="G7763" s="94">
        <v>100</v>
      </c>
      <c r="H7763" s="79"/>
    </row>
    <row r="7764" spans="1:8" outlineLevel="1">
      <c r="A7764" s="97" t="s">
        <v>400</v>
      </c>
      <c r="B7764" s="236" t="s">
        <v>329</v>
      </c>
      <c r="C7764" s="97" t="s">
        <v>168</v>
      </c>
      <c r="D7764" s="97" t="s">
        <v>169</v>
      </c>
      <c r="E7764" s="94"/>
      <c r="F7764" s="94"/>
      <c r="G7764" s="94">
        <v>100</v>
      </c>
      <c r="H7764" s="79"/>
    </row>
    <row r="7765" spans="1:8" ht="31.5" outlineLevel="1">
      <c r="A7765" s="97" t="s">
        <v>411</v>
      </c>
      <c r="B7765" s="236" t="s">
        <v>730</v>
      </c>
      <c r="C7765" s="97" t="s">
        <v>170</v>
      </c>
      <c r="D7765" s="97" t="s">
        <v>171</v>
      </c>
      <c r="E7765" s="94"/>
      <c r="F7765" s="94"/>
      <c r="G7765" s="94">
        <v>100</v>
      </c>
      <c r="H7765" s="79"/>
    </row>
    <row r="7766" spans="1:8" ht="63" outlineLevel="1">
      <c r="A7766" s="98" t="s">
        <v>422</v>
      </c>
      <c r="B7766" s="99" t="s">
        <v>731</v>
      </c>
      <c r="C7766" s="97" t="s">
        <v>172</v>
      </c>
      <c r="D7766" s="97" t="s">
        <v>173</v>
      </c>
      <c r="E7766" s="94"/>
      <c r="F7766" s="94"/>
      <c r="G7766" s="94">
        <v>100</v>
      </c>
      <c r="H7766" s="79"/>
    </row>
    <row r="7767" spans="1:8" ht="31.5" outlineLevel="1">
      <c r="A7767" s="98" t="s">
        <v>732</v>
      </c>
      <c r="B7767" s="99" t="s">
        <v>733</v>
      </c>
      <c r="C7767" s="97" t="s">
        <v>174</v>
      </c>
      <c r="D7767" s="97" t="s">
        <v>175</v>
      </c>
      <c r="E7767" s="94"/>
      <c r="F7767" s="94"/>
      <c r="G7767" s="94">
        <v>100</v>
      </c>
      <c r="H7767" s="79"/>
    </row>
    <row r="7768" spans="1:8" outlineLevel="1">
      <c r="A7768" s="98" t="s">
        <v>734</v>
      </c>
      <c r="B7768" s="99" t="s">
        <v>735</v>
      </c>
      <c r="C7768" s="97" t="s">
        <v>170</v>
      </c>
      <c r="D7768" s="97" t="s">
        <v>174</v>
      </c>
      <c r="E7768" s="94"/>
      <c r="F7768" s="94"/>
      <c r="G7768" s="94">
        <v>100</v>
      </c>
      <c r="H7768" s="79"/>
    </row>
    <row r="7769" spans="1:8" outlineLevel="1">
      <c r="A7769" s="100">
        <v>2</v>
      </c>
      <c r="B7769" s="101" t="s">
        <v>440</v>
      </c>
      <c r="C7769" s="97"/>
      <c r="D7769" s="97"/>
      <c r="E7769" s="94"/>
      <c r="F7769" s="94"/>
      <c r="G7769" s="94"/>
      <c r="H7769" s="79"/>
    </row>
    <row r="7770" spans="1:8" ht="31.5" outlineLevel="1">
      <c r="A7770" s="98" t="s">
        <v>402</v>
      </c>
      <c r="B7770" s="99" t="s">
        <v>736</v>
      </c>
      <c r="C7770" s="97" t="s">
        <v>683</v>
      </c>
      <c r="D7770" s="97" t="s">
        <v>684</v>
      </c>
      <c r="E7770" s="94"/>
      <c r="F7770" s="94"/>
      <c r="G7770" s="94"/>
      <c r="H7770" s="79"/>
    </row>
    <row r="7771" spans="1:8" ht="63" outlineLevel="1">
      <c r="A7771" s="98" t="s">
        <v>403</v>
      </c>
      <c r="B7771" s="99" t="s">
        <v>641</v>
      </c>
      <c r="C7771" s="97" t="s">
        <v>683</v>
      </c>
      <c r="D7771" s="97" t="s">
        <v>685</v>
      </c>
      <c r="E7771" s="94"/>
      <c r="F7771" s="94"/>
      <c r="G7771" s="94"/>
      <c r="H7771" s="79"/>
    </row>
    <row r="7772" spans="1:8" ht="31.5" outlineLevel="1">
      <c r="A7772" s="98" t="s">
        <v>404</v>
      </c>
      <c r="B7772" s="99" t="s">
        <v>642</v>
      </c>
      <c r="C7772" s="97" t="s">
        <v>685</v>
      </c>
      <c r="D7772" s="97" t="s">
        <v>686</v>
      </c>
      <c r="E7772" s="94"/>
      <c r="F7772" s="94"/>
      <c r="G7772" s="94"/>
      <c r="H7772" s="79"/>
    </row>
    <row r="7773" spans="1:8" ht="47.25" outlineLevel="1">
      <c r="A7773" s="100">
        <v>3</v>
      </c>
      <c r="B7773" s="101" t="s">
        <v>313</v>
      </c>
      <c r="C7773" s="97"/>
      <c r="D7773" s="97"/>
      <c r="E7773" s="94"/>
      <c r="F7773" s="94"/>
      <c r="G7773" s="94"/>
      <c r="H7773" s="79"/>
    </row>
    <row r="7774" spans="1:8" ht="31.5" outlineLevel="1">
      <c r="A7774" s="98" t="s">
        <v>441</v>
      </c>
      <c r="B7774" s="99" t="s">
        <v>314</v>
      </c>
      <c r="C7774" s="97" t="s">
        <v>686</v>
      </c>
      <c r="D7774" s="97" t="s">
        <v>685</v>
      </c>
      <c r="E7774" s="94"/>
      <c r="F7774" s="94"/>
      <c r="G7774" s="94"/>
      <c r="H7774" s="79"/>
    </row>
    <row r="7775" spans="1:8" outlineLevel="1">
      <c r="A7775" s="98" t="s">
        <v>359</v>
      </c>
      <c r="B7775" s="99" t="s">
        <v>315</v>
      </c>
      <c r="C7775" s="97" t="s">
        <v>686</v>
      </c>
      <c r="D7775" s="97" t="s">
        <v>687</v>
      </c>
      <c r="E7775" s="94"/>
      <c r="F7775" s="94"/>
      <c r="G7775" s="94"/>
      <c r="H7775" s="79"/>
    </row>
    <row r="7776" spans="1:8" outlineLevel="1">
      <c r="A7776" s="98" t="s">
        <v>361</v>
      </c>
      <c r="B7776" s="99" t="s">
        <v>316</v>
      </c>
      <c r="C7776" s="97" t="s">
        <v>687</v>
      </c>
      <c r="D7776" s="97" t="s">
        <v>688</v>
      </c>
      <c r="E7776" s="94"/>
      <c r="F7776" s="94"/>
      <c r="G7776" s="94"/>
      <c r="H7776" s="79"/>
    </row>
    <row r="7777" spans="1:8" outlineLevel="1">
      <c r="A7777" s="98" t="s">
        <v>317</v>
      </c>
      <c r="B7777" s="99" t="s">
        <v>318</v>
      </c>
      <c r="C7777" s="97" t="s">
        <v>688</v>
      </c>
      <c r="D7777" s="97" t="s">
        <v>689</v>
      </c>
      <c r="E7777" s="94"/>
      <c r="F7777" s="94"/>
      <c r="G7777" s="94"/>
      <c r="H7777" s="79"/>
    </row>
    <row r="7778" spans="1:8" outlineLevel="1">
      <c r="A7778" s="98" t="s">
        <v>319</v>
      </c>
      <c r="B7778" s="99" t="s">
        <v>320</v>
      </c>
      <c r="C7778" s="97" t="s">
        <v>2067</v>
      </c>
      <c r="D7778" s="97" t="s">
        <v>690</v>
      </c>
      <c r="E7778" s="94"/>
      <c r="F7778" s="94"/>
      <c r="G7778" s="94"/>
      <c r="H7778" s="79"/>
    </row>
    <row r="7779" spans="1:8" outlineLevel="1">
      <c r="A7779" s="100">
        <v>4</v>
      </c>
      <c r="B7779" s="101" t="s">
        <v>623</v>
      </c>
      <c r="C7779" s="97"/>
      <c r="D7779" s="97"/>
      <c r="E7779" s="94"/>
      <c r="F7779" s="94"/>
      <c r="G7779" s="94"/>
      <c r="H7779" s="79"/>
    </row>
    <row r="7780" spans="1:8" ht="31.5" outlineLevel="1">
      <c r="A7780" s="97" t="s">
        <v>406</v>
      </c>
      <c r="B7780" s="236" t="s">
        <v>321</v>
      </c>
      <c r="C7780" s="97" t="s">
        <v>690</v>
      </c>
      <c r="D7780" s="97" t="s">
        <v>690</v>
      </c>
      <c r="E7780" s="94"/>
      <c r="F7780" s="94"/>
      <c r="G7780" s="94"/>
      <c r="H7780" s="79"/>
    </row>
    <row r="7781" spans="1:8" ht="63" outlineLevel="1">
      <c r="A7781" s="97" t="s">
        <v>407</v>
      </c>
      <c r="B7781" s="236" t="s">
        <v>621</v>
      </c>
      <c r="C7781" s="97" t="s">
        <v>690</v>
      </c>
      <c r="D7781" s="97" t="s">
        <v>691</v>
      </c>
      <c r="E7781" s="94"/>
      <c r="F7781" s="94"/>
      <c r="G7781" s="94"/>
      <c r="H7781" s="79"/>
    </row>
    <row r="7782" spans="1:8" ht="31.5" outlineLevel="1">
      <c r="A7782" s="97" t="s">
        <v>408</v>
      </c>
      <c r="B7782" s="236" t="s">
        <v>764</v>
      </c>
      <c r="C7782" s="97" t="s">
        <v>690</v>
      </c>
      <c r="D7782" s="97" t="s">
        <v>691</v>
      </c>
      <c r="E7782" s="94"/>
      <c r="F7782" s="94"/>
      <c r="G7782" s="94"/>
      <c r="H7782" s="79"/>
    </row>
    <row r="7783" spans="1:8" ht="31.5" outlineLevel="1">
      <c r="A7783" s="97" t="s">
        <v>222</v>
      </c>
      <c r="B7783" s="236" t="s">
        <v>765</v>
      </c>
      <c r="C7783" s="97" t="s">
        <v>691</v>
      </c>
      <c r="D7783" s="97" t="s">
        <v>692</v>
      </c>
      <c r="E7783" s="94"/>
      <c r="F7783" s="94"/>
      <c r="G7783" s="94"/>
      <c r="H7783" s="79"/>
    </row>
    <row r="7784" spans="1:8" outlineLevel="1">
      <c r="G7784" s="154" t="s">
        <v>1100</v>
      </c>
      <c r="H7784" s="154" t="s">
        <v>378</v>
      </c>
    </row>
    <row r="7785" spans="1:8" outlineLevel="1">
      <c r="H7785" s="154" t="s">
        <v>709</v>
      </c>
    </row>
    <row r="7786" spans="1:8" outlineLevel="1">
      <c r="H7786" s="154" t="s">
        <v>266</v>
      </c>
    </row>
    <row r="7787" spans="1:8" outlineLevel="1">
      <c r="H7787" s="154"/>
    </row>
    <row r="7788" spans="1:8" outlineLevel="1">
      <c r="A7788" s="742" t="s">
        <v>628</v>
      </c>
      <c r="B7788" s="742"/>
      <c r="C7788" s="742"/>
      <c r="D7788" s="742"/>
      <c r="E7788" s="742"/>
      <c r="F7788" s="742"/>
      <c r="G7788" s="742"/>
      <c r="H7788" s="742"/>
    </row>
    <row r="7789" spans="1:8" outlineLevel="1">
      <c r="A7789" s="742" t="s">
        <v>455</v>
      </c>
      <c r="B7789" s="742"/>
      <c r="C7789" s="742"/>
      <c r="D7789" s="742"/>
      <c r="E7789" s="742"/>
      <c r="F7789" s="742"/>
      <c r="G7789" s="742"/>
      <c r="H7789" s="742"/>
    </row>
    <row r="7790" spans="1:8" outlineLevel="1">
      <c r="H7790" s="154" t="s">
        <v>322</v>
      </c>
    </row>
    <row r="7791" spans="1:8" outlineLevel="1">
      <c r="H7791" s="154" t="s">
        <v>323</v>
      </c>
    </row>
    <row r="7792" spans="1:8" outlineLevel="1">
      <c r="H7792" s="154" t="s">
        <v>324</v>
      </c>
    </row>
    <row r="7793" spans="1:8" outlineLevel="1">
      <c r="H7793" s="230" t="s">
        <v>325</v>
      </c>
    </row>
    <row r="7794" spans="1:8" outlineLevel="1">
      <c r="H7794" s="154" t="s">
        <v>2331</v>
      </c>
    </row>
    <row r="7795" spans="1:8" outlineLevel="1">
      <c r="H7795" s="154" t="s">
        <v>261</v>
      </c>
    </row>
    <row r="7796" spans="1:8" outlineLevel="1">
      <c r="A7796" s="86"/>
    </row>
    <row r="7797" spans="1:8" ht="38.25" customHeight="1" outlineLevel="1">
      <c r="A7797" s="743" t="s">
        <v>2094</v>
      </c>
      <c r="B7797" s="744"/>
      <c r="C7797" s="744"/>
      <c r="D7797" s="744"/>
      <c r="E7797" s="744"/>
      <c r="F7797" s="744"/>
      <c r="G7797" s="744"/>
      <c r="H7797" s="744"/>
    </row>
    <row r="7798" spans="1:8" outlineLevel="1">
      <c r="A7798" s="664"/>
      <c r="B7798" s="664"/>
      <c r="C7798" s="664"/>
      <c r="D7798" s="665"/>
      <c r="E7798" s="665"/>
      <c r="F7798" s="665"/>
      <c r="G7798" s="665"/>
      <c r="H7798" s="665"/>
    </row>
    <row r="7799" spans="1:8" outlineLevel="1">
      <c r="A7799" s="746" t="s">
        <v>2332</v>
      </c>
      <c r="B7799" s="746"/>
      <c r="C7799" s="746"/>
      <c r="D7799" s="746"/>
      <c r="E7799" s="746"/>
      <c r="F7799" s="746"/>
      <c r="G7799" s="746"/>
      <c r="H7799" s="746"/>
    </row>
    <row r="7800" spans="1:8" ht="16.5" outlineLevel="1" thickBot="1">
      <c r="A7800" s="87"/>
      <c r="B7800" s="666"/>
      <c r="C7800" s="231"/>
      <c r="D7800" s="231"/>
      <c r="E7800" s="231"/>
      <c r="F7800" s="231"/>
      <c r="G7800" s="231"/>
      <c r="H7800" s="231"/>
    </row>
    <row r="7801" spans="1:8" outlineLevel="1">
      <c r="A7801" s="750" t="s">
        <v>397</v>
      </c>
      <c r="B7801" s="753" t="s">
        <v>649</v>
      </c>
      <c r="C7801" s="756" t="s">
        <v>719</v>
      </c>
      <c r="D7801" s="756"/>
      <c r="E7801" s="756"/>
      <c r="F7801" s="756"/>
      <c r="G7801" s="757" t="s">
        <v>629</v>
      </c>
      <c r="H7801" s="759" t="s">
        <v>630</v>
      </c>
    </row>
    <row r="7802" spans="1:8" outlineLevel="1">
      <c r="A7802" s="751"/>
      <c r="B7802" s="754"/>
      <c r="C7802" s="704"/>
      <c r="D7802" s="704"/>
      <c r="E7802" s="704"/>
      <c r="F7802" s="704"/>
      <c r="G7802" s="703"/>
      <c r="H7802" s="760"/>
    </row>
    <row r="7803" spans="1:8" ht="32.25" outlineLevel="1" thickBot="1">
      <c r="A7803" s="752"/>
      <c r="B7803" s="755"/>
      <c r="C7803" s="88" t="s">
        <v>631</v>
      </c>
      <c r="D7803" s="88" t="s">
        <v>632</v>
      </c>
      <c r="E7803" s="88" t="s">
        <v>631</v>
      </c>
      <c r="F7803" s="88" t="s">
        <v>632</v>
      </c>
      <c r="G7803" s="758"/>
      <c r="H7803" s="761"/>
    </row>
    <row r="7804" spans="1:8" outlineLevel="1">
      <c r="A7804" s="89">
        <v>1</v>
      </c>
      <c r="B7804" s="604">
        <v>2</v>
      </c>
      <c r="C7804" s="90">
        <v>3</v>
      </c>
      <c r="D7804" s="90">
        <v>4</v>
      </c>
      <c r="E7804" s="90"/>
      <c r="F7804" s="90"/>
      <c r="G7804" s="91">
        <v>5</v>
      </c>
      <c r="H7804" s="604">
        <v>6</v>
      </c>
    </row>
    <row r="7805" spans="1:8" outlineLevel="1">
      <c r="A7805" s="89">
        <v>1</v>
      </c>
      <c r="B7805" s="92" t="s">
        <v>598</v>
      </c>
      <c r="C7805" s="90"/>
      <c r="D7805" s="90"/>
      <c r="E7805" s="94"/>
      <c r="F7805" s="94"/>
      <c r="G7805" s="95"/>
      <c r="H7805" s="663"/>
    </row>
    <row r="7806" spans="1:8" outlineLevel="1">
      <c r="A7806" s="96" t="s">
        <v>399</v>
      </c>
      <c r="B7806" s="237" t="s">
        <v>599</v>
      </c>
      <c r="C7806" s="97" t="s">
        <v>7</v>
      </c>
      <c r="D7806" s="97" t="s">
        <v>167</v>
      </c>
      <c r="E7806" s="94"/>
      <c r="F7806" s="94"/>
      <c r="G7806" s="94">
        <v>100</v>
      </c>
      <c r="H7806" s="79"/>
    </row>
    <row r="7807" spans="1:8" outlineLevel="1">
      <c r="A7807" s="97" t="s">
        <v>400</v>
      </c>
      <c r="B7807" s="236" t="s">
        <v>329</v>
      </c>
      <c r="C7807" s="97" t="s">
        <v>168</v>
      </c>
      <c r="D7807" s="97" t="s">
        <v>169</v>
      </c>
      <c r="E7807" s="94"/>
      <c r="F7807" s="94"/>
      <c r="G7807" s="94">
        <v>100</v>
      </c>
      <c r="H7807" s="79"/>
    </row>
    <row r="7808" spans="1:8" ht="31.5" outlineLevel="1">
      <c r="A7808" s="97" t="s">
        <v>411</v>
      </c>
      <c r="B7808" s="236" t="s">
        <v>730</v>
      </c>
      <c r="C7808" s="97" t="s">
        <v>170</v>
      </c>
      <c r="D7808" s="97" t="s">
        <v>171</v>
      </c>
      <c r="E7808" s="94"/>
      <c r="F7808" s="94"/>
      <c r="G7808" s="94">
        <v>100</v>
      </c>
      <c r="H7808" s="79"/>
    </row>
    <row r="7809" spans="1:8" ht="63" outlineLevel="1">
      <c r="A7809" s="98" t="s">
        <v>422</v>
      </c>
      <c r="B7809" s="99" t="s">
        <v>731</v>
      </c>
      <c r="C7809" s="97" t="s">
        <v>172</v>
      </c>
      <c r="D7809" s="97" t="s">
        <v>173</v>
      </c>
      <c r="E7809" s="94"/>
      <c r="F7809" s="94"/>
      <c r="G7809" s="94">
        <v>100</v>
      </c>
      <c r="H7809" s="79"/>
    </row>
    <row r="7810" spans="1:8" ht="31.5" outlineLevel="1">
      <c r="A7810" s="98" t="s">
        <v>732</v>
      </c>
      <c r="B7810" s="99" t="s">
        <v>733</v>
      </c>
      <c r="C7810" s="97" t="s">
        <v>174</v>
      </c>
      <c r="D7810" s="97" t="s">
        <v>175</v>
      </c>
      <c r="E7810" s="94"/>
      <c r="F7810" s="94"/>
      <c r="G7810" s="94">
        <v>100</v>
      </c>
      <c r="H7810" s="79"/>
    </row>
    <row r="7811" spans="1:8" outlineLevel="1">
      <c r="A7811" s="98" t="s">
        <v>734</v>
      </c>
      <c r="B7811" s="99" t="s">
        <v>735</v>
      </c>
      <c r="C7811" s="97" t="s">
        <v>170</v>
      </c>
      <c r="D7811" s="97" t="s">
        <v>174</v>
      </c>
      <c r="E7811" s="94"/>
      <c r="F7811" s="94"/>
      <c r="G7811" s="94">
        <v>100</v>
      </c>
      <c r="H7811" s="79"/>
    </row>
    <row r="7812" spans="1:8" outlineLevel="1">
      <c r="A7812" s="100">
        <v>2</v>
      </c>
      <c r="B7812" s="101" t="s">
        <v>440</v>
      </c>
      <c r="C7812" s="97"/>
      <c r="D7812" s="97"/>
      <c r="E7812" s="94"/>
      <c r="F7812" s="94"/>
      <c r="G7812" s="94"/>
      <c r="H7812" s="79"/>
    </row>
    <row r="7813" spans="1:8" ht="31.5" outlineLevel="1">
      <c r="A7813" s="98" t="s">
        <v>402</v>
      </c>
      <c r="B7813" s="99" t="s">
        <v>736</v>
      </c>
      <c r="C7813" s="97" t="s">
        <v>683</v>
      </c>
      <c r="D7813" s="97" t="s">
        <v>684</v>
      </c>
      <c r="E7813" s="94"/>
      <c r="F7813" s="94"/>
      <c r="G7813" s="94"/>
      <c r="H7813" s="79"/>
    </row>
    <row r="7814" spans="1:8" ht="63" outlineLevel="1">
      <c r="A7814" s="98" t="s">
        <v>403</v>
      </c>
      <c r="B7814" s="99" t="s">
        <v>641</v>
      </c>
      <c r="C7814" s="97" t="s">
        <v>683</v>
      </c>
      <c r="D7814" s="97" t="s">
        <v>685</v>
      </c>
      <c r="E7814" s="94"/>
      <c r="F7814" s="94"/>
      <c r="G7814" s="94"/>
      <c r="H7814" s="79"/>
    </row>
    <row r="7815" spans="1:8" ht="31.5" outlineLevel="1">
      <c r="A7815" s="98" t="s">
        <v>404</v>
      </c>
      <c r="B7815" s="99" t="s">
        <v>642</v>
      </c>
      <c r="C7815" s="97" t="s">
        <v>685</v>
      </c>
      <c r="D7815" s="97" t="s">
        <v>686</v>
      </c>
      <c r="E7815" s="94"/>
      <c r="F7815" s="94"/>
      <c r="G7815" s="94"/>
      <c r="H7815" s="79"/>
    </row>
    <row r="7816" spans="1:8" ht="47.25" outlineLevel="1">
      <c r="A7816" s="100">
        <v>3</v>
      </c>
      <c r="B7816" s="101" t="s">
        <v>313</v>
      </c>
      <c r="C7816" s="97"/>
      <c r="D7816" s="97"/>
      <c r="E7816" s="94"/>
      <c r="F7816" s="94"/>
      <c r="G7816" s="94"/>
      <c r="H7816" s="79"/>
    </row>
    <row r="7817" spans="1:8" ht="31.5" outlineLevel="1">
      <c r="A7817" s="98" t="s">
        <v>441</v>
      </c>
      <c r="B7817" s="99" t="s">
        <v>314</v>
      </c>
      <c r="C7817" s="97" t="s">
        <v>686</v>
      </c>
      <c r="D7817" s="97" t="s">
        <v>685</v>
      </c>
      <c r="E7817" s="94"/>
      <c r="F7817" s="94"/>
      <c r="G7817" s="94"/>
      <c r="H7817" s="79"/>
    </row>
    <row r="7818" spans="1:8" outlineLevel="1">
      <c r="A7818" s="98" t="s">
        <v>359</v>
      </c>
      <c r="B7818" s="99" t="s">
        <v>315</v>
      </c>
      <c r="C7818" s="97" t="s">
        <v>686</v>
      </c>
      <c r="D7818" s="97" t="s">
        <v>687</v>
      </c>
      <c r="E7818" s="94"/>
      <c r="F7818" s="94"/>
      <c r="G7818" s="94"/>
      <c r="H7818" s="79"/>
    </row>
    <row r="7819" spans="1:8" outlineLevel="1">
      <c r="A7819" s="98" t="s">
        <v>361</v>
      </c>
      <c r="B7819" s="99" t="s">
        <v>316</v>
      </c>
      <c r="C7819" s="97" t="s">
        <v>687</v>
      </c>
      <c r="D7819" s="97" t="s">
        <v>688</v>
      </c>
      <c r="E7819" s="94"/>
      <c r="F7819" s="94"/>
      <c r="G7819" s="94"/>
      <c r="H7819" s="79"/>
    </row>
    <row r="7820" spans="1:8" outlineLevel="1">
      <c r="A7820" s="98" t="s">
        <v>317</v>
      </c>
      <c r="B7820" s="99" t="s">
        <v>318</v>
      </c>
      <c r="C7820" s="97" t="s">
        <v>688</v>
      </c>
      <c r="D7820" s="97" t="s">
        <v>689</v>
      </c>
      <c r="E7820" s="94"/>
      <c r="F7820" s="94"/>
      <c r="G7820" s="94"/>
      <c r="H7820" s="79"/>
    </row>
    <row r="7821" spans="1:8" outlineLevel="1">
      <c r="A7821" s="98" t="s">
        <v>319</v>
      </c>
      <c r="B7821" s="99" t="s">
        <v>320</v>
      </c>
      <c r="C7821" s="97" t="s">
        <v>2067</v>
      </c>
      <c r="D7821" s="97" t="s">
        <v>690</v>
      </c>
      <c r="E7821" s="94"/>
      <c r="F7821" s="94"/>
      <c r="G7821" s="94"/>
      <c r="H7821" s="79"/>
    </row>
    <row r="7822" spans="1:8" outlineLevel="1">
      <c r="A7822" s="100">
        <v>4</v>
      </c>
      <c r="B7822" s="101" t="s">
        <v>623</v>
      </c>
      <c r="C7822" s="97"/>
      <c r="D7822" s="97"/>
      <c r="E7822" s="94"/>
      <c r="F7822" s="94"/>
      <c r="G7822" s="94"/>
      <c r="H7822" s="79"/>
    </row>
    <row r="7823" spans="1:8" ht="31.5" outlineLevel="1">
      <c r="A7823" s="97" t="s">
        <v>406</v>
      </c>
      <c r="B7823" s="236" t="s">
        <v>321</v>
      </c>
      <c r="C7823" s="97" t="s">
        <v>690</v>
      </c>
      <c r="D7823" s="97" t="s">
        <v>690</v>
      </c>
      <c r="E7823" s="94"/>
      <c r="F7823" s="94"/>
      <c r="G7823" s="94"/>
      <c r="H7823" s="79"/>
    </row>
    <row r="7824" spans="1:8" ht="63" outlineLevel="1">
      <c r="A7824" s="97" t="s">
        <v>407</v>
      </c>
      <c r="B7824" s="236" t="s">
        <v>621</v>
      </c>
      <c r="C7824" s="97" t="s">
        <v>690</v>
      </c>
      <c r="D7824" s="97" t="s">
        <v>691</v>
      </c>
      <c r="E7824" s="94"/>
      <c r="F7824" s="94"/>
      <c r="G7824" s="94"/>
      <c r="H7824" s="79"/>
    </row>
    <row r="7825" spans="1:8" ht="31.5" outlineLevel="1">
      <c r="A7825" s="97" t="s">
        <v>408</v>
      </c>
      <c r="B7825" s="236" t="s">
        <v>764</v>
      </c>
      <c r="C7825" s="97" t="s">
        <v>690</v>
      </c>
      <c r="D7825" s="97" t="s">
        <v>691</v>
      </c>
      <c r="E7825" s="94"/>
      <c r="F7825" s="94"/>
      <c r="G7825" s="94"/>
      <c r="H7825" s="79"/>
    </row>
    <row r="7826" spans="1:8" ht="31.5" outlineLevel="1">
      <c r="A7826" s="97" t="s">
        <v>222</v>
      </c>
      <c r="B7826" s="236" t="s">
        <v>765</v>
      </c>
      <c r="C7826" s="97" t="s">
        <v>691</v>
      </c>
      <c r="D7826" s="97" t="s">
        <v>692</v>
      </c>
      <c r="E7826" s="94"/>
      <c r="F7826" s="94"/>
      <c r="G7826" s="94"/>
      <c r="H7826" s="79"/>
    </row>
    <row r="7827" spans="1:8" outlineLevel="1">
      <c r="G7827" s="154" t="s">
        <v>1101</v>
      </c>
      <c r="H7827" s="154" t="s">
        <v>378</v>
      </c>
    </row>
    <row r="7828" spans="1:8" outlineLevel="1">
      <c r="H7828" s="154" t="s">
        <v>709</v>
      </c>
    </row>
    <row r="7829" spans="1:8" outlineLevel="1">
      <c r="H7829" s="154" t="s">
        <v>266</v>
      </c>
    </row>
    <row r="7830" spans="1:8" outlineLevel="1">
      <c r="H7830" s="154"/>
    </row>
    <row r="7831" spans="1:8" outlineLevel="1">
      <c r="A7831" s="742" t="s">
        <v>628</v>
      </c>
      <c r="B7831" s="742"/>
      <c r="C7831" s="742"/>
      <c r="D7831" s="742"/>
      <c r="E7831" s="742"/>
      <c r="F7831" s="742"/>
      <c r="G7831" s="742"/>
      <c r="H7831" s="742"/>
    </row>
    <row r="7832" spans="1:8" outlineLevel="1">
      <c r="A7832" s="742" t="s">
        <v>455</v>
      </c>
      <c r="B7832" s="742"/>
      <c r="C7832" s="742"/>
      <c r="D7832" s="742"/>
      <c r="E7832" s="742"/>
      <c r="F7832" s="742"/>
      <c r="G7832" s="742"/>
      <c r="H7832" s="742"/>
    </row>
    <row r="7833" spans="1:8" outlineLevel="1">
      <c r="H7833" s="154" t="s">
        <v>322</v>
      </c>
    </row>
    <row r="7834" spans="1:8" outlineLevel="1">
      <c r="H7834" s="154" t="s">
        <v>323</v>
      </c>
    </row>
    <row r="7835" spans="1:8" outlineLevel="1">
      <c r="H7835" s="154" t="s">
        <v>324</v>
      </c>
    </row>
    <row r="7836" spans="1:8" outlineLevel="1">
      <c r="H7836" s="230" t="s">
        <v>325</v>
      </c>
    </row>
    <row r="7837" spans="1:8" outlineLevel="1">
      <c r="H7837" s="154" t="s">
        <v>2331</v>
      </c>
    </row>
    <row r="7838" spans="1:8" outlineLevel="1">
      <c r="H7838" s="154" t="s">
        <v>261</v>
      </c>
    </row>
    <row r="7839" spans="1:8" outlineLevel="1">
      <c r="A7839" s="86"/>
    </row>
    <row r="7840" spans="1:8" ht="24" customHeight="1" outlineLevel="1">
      <c r="A7840" s="743" t="s">
        <v>1723</v>
      </c>
      <c r="B7840" s="744"/>
      <c r="C7840" s="744"/>
      <c r="D7840" s="744"/>
      <c r="E7840" s="744"/>
      <c r="F7840" s="744"/>
      <c r="G7840" s="744"/>
      <c r="H7840" s="744"/>
    </row>
    <row r="7841" spans="1:8" outlineLevel="1">
      <c r="A7841" s="664"/>
      <c r="B7841" s="664"/>
      <c r="C7841" s="664"/>
      <c r="D7841" s="665"/>
      <c r="E7841" s="665"/>
      <c r="F7841" s="665"/>
      <c r="G7841" s="665"/>
      <c r="H7841" s="665"/>
    </row>
    <row r="7842" spans="1:8" outlineLevel="1">
      <c r="A7842" s="746" t="s">
        <v>2332</v>
      </c>
      <c r="B7842" s="746"/>
      <c r="C7842" s="746"/>
      <c r="D7842" s="746"/>
      <c r="E7842" s="746"/>
      <c r="F7842" s="746"/>
      <c r="G7842" s="746"/>
      <c r="H7842" s="746"/>
    </row>
    <row r="7843" spans="1:8" ht="16.5" outlineLevel="1" thickBot="1">
      <c r="A7843" s="87"/>
      <c r="B7843" s="666"/>
      <c r="C7843" s="231"/>
      <c r="D7843" s="231"/>
      <c r="E7843" s="231"/>
      <c r="F7843" s="231"/>
      <c r="G7843" s="231"/>
      <c r="H7843" s="231"/>
    </row>
    <row r="7844" spans="1:8" outlineLevel="1">
      <c r="A7844" s="750" t="s">
        <v>397</v>
      </c>
      <c r="B7844" s="753" t="s">
        <v>649</v>
      </c>
      <c r="C7844" s="756" t="s">
        <v>719</v>
      </c>
      <c r="D7844" s="756"/>
      <c r="E7844" s="756"/>
      <c r="F7844" s="756"/>
      <c r="G7844" s="757" t="s">
        <v>629</v>
      </c>
      <c r="H7844" s="759" t="s">
        <v>630</v>
      </c>
    </row>
    <row r="7845" spans="1:8" outlineLevel="1">
      <c r="A7845" s="751"/>
      <c r="B7845" s="754"/>
      <c r="C7845" s="704"/>
      <c r="D7845" s="704"/>
      <c r="E7845" s="704"/>
      <c r="F7845" s="704"/>
      <c r="G7845" s="703"/>
      <c r="H7845" s="760"/>
    </row>
    <row r="7846" spans="1:8" ht="32.25" outlineLevel="1" thickBot="1">
      <c r="A7846" s="752"/>
      <c r="B7846" s="755"/>
      <c r="C7846" s="88" t="s">
        <v>631</v>
      </c>
      <c r="D7846" s="88" t="s">
        <v>632</v>
      </c>
      <c r="E7846" s="88" t="s">
        <v>631</v>
      </c>
      <c r="F7846" s="88" t="s">
        <v>632</v>
      </c>
      <c r="G7846" s="758"/>
      <c r="H7846" s="761"/>
    </row>
    <row r="7847" spans="1:8" outlineLevel="1">
      <c r="A7847" s="89">
        <v>1</v>
      </c>
      <c r="B7847" s="604">
        <v>2</v>
      </c>
      <c r="C7847" s="90">
        <v>3</v>
      </c>
      <c r="D7847" s="90">
        <v>4</v>
      </c>
      <c r="E7847" s="90"/>
      <c r="F7847" s="90"/>
      <c r="G7847" s="91">
        <v>5</v>
      </c>
      <c r="H7847" s="604">
        <v>6</v>
      </c>
    </row>
    <row r="7848" spans="1:8" outlineLevel="1">
      <c r="A7848" s="89">
        <v>1</v>
      </c>
      <c r="B7848" s="92" t="s">
        <v>598</v>
      </c>
      <c r="C7848" s="90"/>
      <c r="D7848" s="90"/>
      <c r="E7848" s="94"/>
      <c r="F7848" s="94"/>
      <c r="G7848" s="95"/>
      <c r="H7848" s="663"/>
    </row>
    <row r="7849" spans="1:8" outlineLevel="1">
      <c r="A7849" s="96" t="s">
        <v>399</v>
      </c>
      <c r="B7849" s="237" t="s">
        <v>599</v>
      </c>
      <c r="C7849" s="97" t="s">
        <v>7</v>
      </c>
      <c r="D7849" s="97" t="s">
        <v>167</v>
      </c>
      <c r="E7849" s="94"/>
      <c r="F7849" s="94"/>
      <c r="G7849" s="94">
        <v>100</v>
      </c>
      <c r="H7849" s="79"/>
    </row>
    <row r="7850" spans="1:8" outlineLevel="1">
      <c r="A7850" s="97" t="s">
        <v>400</v>
      </c>
      <c r="B7850" s="236" t="s">
        <v>329</v>
      </c>
      <c r="C7850" s="97" t="s">
        <v>168</v>
      </c>
      <c r="D7850" s="97" t="s">
        <v>169</v>
      </c>
      <c r="E7850" s="94"/>
      <c r="F7850" s="94"/>
      <c r="G7850" s="94">
        <v>100</v>
      </c>
      <c r="H7850" s="79"/>
    </row>
    <row r="7851" spans="1:8" ht="31.5" outlineLevel="1">
      <c r="A7851" s="97" t="s">
        <v>411</v>
      </c>
      <c r="B7851" s="236" t="s">
        <v>730</v>
      </c>
      <c r="C7851" s="97" t="s">
        <v>170</v>
      </c>
      <c r="D7851" s="97" t="s">
        <v>171</v>
      </c>
      <c r="E7851" s="94"/>
      <c r="F7851" s="94"/>
      <c r="G7851" s="94">
        <v>100</v>
      </c>
      <c r="H7851" s="79"/>
    </row>
    <row r="7852" spans="1:8" ht="63" outlineLevel="1">
      <c r="A7852" s="98" t="s">
        <v>422</v>
      </c>
      <c r="B7852" s="99" t="s">
        <v>731</v>
      </c>
      <c r="C7852" s="97" t="s">
        <v>172</v>
      </c>
      <c r="D7852" s="97" t="s">
        <v>173</v>
      </c>
      <c r="E7852" s="94"/>
      <c r="F7852" s="94"/>
      <c r="G7852" s="94">
        <v>100</v>
      </c>
      <c r="H7852" s="79"/>
    </row>
    <row r="7853" spans="1:8" ht="31.5" outlineLevel="1">
      <c r="A7853" s="98" t="s">
        <v>732</v>
      </c>
      <c r="B7853" s="99" t="s">
        <v>733</v>
      </c>
      <c r="C7853" s="97" t="s">
        <v>174</v>
      </c>
      <c r="D7853" s="97" t="s">
        <v>175</v>
      </c>
      <c r="E7853" s="94"/>
      <c r="F7853" s="94"/>
      <c r="G7853" s="94">
        <v>100</v>
      </c>
      <c r="H7853" s="79"/>
    </row>
    <row r="7854" spans="1:8" outlineLevel="1">
      <c r="A7854" s="98" t="s">
        <v>734</v>
      </c>
      <c r="B7854" s="99" t="s">
        <v>735</v>
      </c>
      <c r="C7854" s="97" t="s">
        <v>170</v>
      </c>
      <c r="D7854" s="97" t="s">
        <v>174</v>
      </c>
      <c r="E7854" s="94"/>
      <c r="F7854" s="94"/>
      <c r="G7854" s="94">
        <v>100</v>
      </c>
      <c r="H7854" s="79"/>
    </row>
    <row r="7855" spans="1:8" outlineLevel="1">
      <c r="A7855" s="100">
        <v>2</v>
      </c>
      <c r="B7855" s="101" t="s">
        <v>440</v>
      </c>
      <c r="C7855" s="97"/>
      <c r="D7855" s="97"/>
      <c r="E7855" s="94"/>
      <c r="F7855" s="94"/>
      <c r="G7855" s="94"/>
      <c r="H7855" s="79"/>
    </row>
    <row r="7856" spans="1:8" ht="31.5" outlineLevel="1">
      <c r="A7856" s="98" t="s">
        <v>402</v>
      </c>
      <c r="B7856" s="99" t="s">
        <v>736</v>
      </c>
      <c r="C7856" s="97" t="s">
        <v>129</v>
      </c>
      <c r="D7856" s="97" t="s">
        <v>130</v>
      </c>
      <c r="E7856" s="94"/>
      <c r="F7856" s="94"/>
      <c r="G7856" s="94">
        <v>100</v>
      </c>
      <c r="H7856" s="79"/>
    </row>
    <row r="7857" spans="1:8" ht="63" outlineLevel="1">
      <c r="A7857" s="98" t="s">
        <v>403</v>
      </c>
      <c r="B7857" s="99" t="s">
        <v>641</v>
      </c>
      <c r="C7857" s="97" t="s">
        <v>129</v>
      </c>
      <c r="D7857" s="97" t="s">
        <v>131</v>
      </c>
      <c r="E7857" s="94"/>
      <c r="F7857" s="94"/>
      <c r="G7857" s="94">
        <v>100</v>
      </c>
      <c r="H7857" s="79"/>
    </row>
    <row r="7858" spans="1:8" ht="31.5" outlineLevel="1">
      <c r="A7858" s="98" t="s">
        <v>404</v>
      </c>
      <c r="B7858" s="99" t="s">
        <v>642</v>
      </c>
      <c r="C7858" s="97" t="s">
        <v>131</v>
      </c>
      <c r="D7858" s="97" t="s">
        <v>132</v>
      </c>
      <c r="E7858" s="94"/>
      <c r="F7858" s="94"/>
      <c r="G7858" s="94">
        <v>100</v>
      </c>
      <c r="H7858" s="79"/>
    </row>
    <row r="7859" spans="1:8" ht="47.25" outlineLevel="1">
      <c r="A7859" s="100">
        <v>3</v>
      </c>
      <c r="B7859" s="101" t="s">
        <v>313</v>
      </c>
      <c r="C7859" s="97"/>
      <c r="D7859" s="97"/>
      <c r="E7859" s="94"/>
      <c r="F7859" s="94"/>
      <c r="G7859" s="94"/>
      <c r="H7859" s="79"/>
    </row>
    <row r="7860" spans="1:8" ht="31.5" outlineLevel="1">
      <c r="A7860" s="98" t="s">
        <v>441</v>
      </c>
      <c r="B7860" s="99" t="s">
        <v>314</v>
      </c>
      <c r="C7860" s="97" t="s">
        <v>132</v>
      </c>
      <c r="D7860" s="97" t="s">
        <v>131</v>
      </c>
      <c r="E7860" s="94"/>
      <c r="F7860" s="94"/>
      <c r="G7860" s="94">
        <v>100</v>
      </c>
      <c r="H7860" s="79"/>
    </row>
    <row r="7861" spans="1:8" outlineLevel="1">
      <c r="A7861" s="98" t="s">
        <v>359</v>
      </c>
      <c r="B7861" s="99" t="s">
        <v>315</v>
      </c>
      <c r="C7861" s="97" t="s">
        <v>132</v>
      </c>
      <c r="D7861" s="97" t="s">
        <v>133</v>
      </c>
      <c r="E7861" s="94"/>
      <c r="F7861" s="94"/>
      <c r="G7861" s="94">
        <v>100</v>
      </c>
      <c r="H7861" s="79"/>
    </row>
    <row r="7862" spans="1:8" outlineLevel="1">
      <c r="A7862" s="98" t="s">
        <v>361</v>
      </c>
      <c r="B7862" s="99" t="s">
        <v>316</v>
      </c>
      <c r="C7862" s="97" t="s">
        <v>133</v>
      </c>
      <c r="D7862" s="97" t="s">
        <v>788</v>
      </c>
      <c r="E7862" s="94"/>
      <c r="F7862" s="94"/>
      <c r="G7862" s="94">
        <v>100</v>
      </c>
      <c r="H7862" s="79"/>
    </row>
    <row r="7863" spans="1:8" outlineLevel="1">
      <c r="A7863" s="98" t="s">
        <v>317</v>
      </c>
      <c r="B7863" s="99" t="s">
        <v>318</v>
      </c>
      <c r="C7863" s="97" t="s">
        <v>788</v>
      </c>
      <c r="D7863" s="97" t="s">
        <v>789</v>
      </c>
      <c r="E7863" s="94"/>
      <c r="F7863" s="94"/>
      <c r="G7863" s="94">
        <v>100</v>
      </c>
      <c r="H7863" s="79"/>
    </row>
    <row r="7864" spans="1:8" outlineLevel="1">
      <c r="A7864" s="98" t="s">
        <v>319</v>
      </c>
      <c r="B7864" s="99" t="s">
        <v>320</v>
      </c>
      <c r="C7864" s="97" t="s">
        <v>1156</v>
      </c>
      <c r="D7864" s="97" t="s">
        <v>790</v>
      </c>
      <c r="E7864" s="94"/>
      <c r="F7864" s="94"/>
      <c r="G7864" s="94">
        <v>100</v>
      </c>
      <c r="H7864" s="79"/>
    </row>
    <row r="7865" spans="1:8" outlineLevel="1">
      <c r="A7865" s="100">
        <v>4</v>
      </c>
      <c r="B7865" s="101" t="s">
        <v>623</v>
      </c>
      <c r="C7865" s="97"/>
      <c r="D7865" s="97"/>
      <c r="E7865" s="94"/>
      <c r="F7865" s="94"/>
      <c r="G7865" s="94"/>
      <c r="H7865" s="79"/>
    </row>
    <row r="7866" spans="1:8" ht="31.5" outlineLevel="1">
      <c r="A7866" s="97" t="s">
        <v>406</v>
      </c>
      <c r="B7866" s="236" t="s">
        <v>321</v>
      </c>
      <c r="C7866" s="97" t="s">
        <v>690</v>
      </c>
      <c r="D7866" s="97" t="s">
        <v>690</v>
      </c>
      <c r="E7866" s="94"/>
      <c r="F7866" s="94"/>
      <c r="G7866" s="94">
        <v>100</v>
      </c>
      <c r="H7866" s="79"/>
    </row>
    <row r="7867" spans="1:8" ht="63" outlineLevel="1">
      <c r="A7867" s="97" t="s">
        <v>407</v>
      </c>
      <c r="B7867" s="236" t="s">
        <v>621</v>
      </c>
      <c r="C7867" s="97" t="s">
        <v>690</v>
      </c>
      <c r="D7867" s="97" t="s">
        <v>691</v>
      </c>
      <c r="E7867" s="94"/>
      <c r="F7867" s="94"/>
      <c r="G7867" s="94">
        <v>100</v>
      </c>
      <c r="H7867" s="79"/>
    </row>
    <row r="7868" spans="1:8" ht="31.5" outlineLevel="1">
      <c r="A7868" s="97" t="s">
        <v>408</v>
      </c>
      <c r="B7868" s="236" t="s">
        <v>764</v>
      </c>
      <c r="C7868" s="97" t="s">
        <v>690</v>
      </c>
      <c r="D7868" s="97" t="s">
        <v>691</v>
      </c>
      <c r="E7868" s="94"/>
      <c r="F7868" s="94"/>
      <c r="G7868" s="94">
        <v>100</v>
      </c>
      <c r="H7868" s="79"/>
    </row>
    <row r="7869" spans="1:8" ht="31.5" outlineLevel="1">
      <c r="A7869" s="97" t="s">
        <v>222</v>
      </c>
      <c r="B7869" s="236" t="s">
        <v>765</v>
      </c>
      <c r="C7869" s="97" t="s">
        <v>691</v>
      </c>
      <c r="D7869" s="97" t="s">
        <v>692</v>
      </c>
      <c r="E7869" s="94"/>
      <c r="F7869" s="94"/>
      <c r="G7869" s="94">
        <v>100</v>
      </c>
      <c r="H7869" s="79"/>
    </row>
    <row r="7870" spans="1:8" outlineLevel="1">
      <c r="G7870" s="154" t="s">
        <v>1102</v>
      </c>
      <c r="H7870" s="154" t="s">
        <v>378</v>
      </c>
    </row>
    <row r="7871" spans="1:8" outlineLevel="1">
      <c r="H7871" s="154" t="s">
        <v>709</v>
      </c>
    </row>
    <row r="7872" spans="1:8" outlineLevel="1">
      <c r="H7872" s="154" t="s">
        <v>266</v>
      </c>
    </row>
    <row r="7873" spans="1:8" outlineLevel="1">
      <c r="H7873" s="154"/>
    </row>
    <row r="7874" spans="1:8" outlineLevel="1">
      <c r="A7874" s="742" t="s">
        <v>628</v>
      </c>
      <c r="B7874" s="742"/>
      <c r="C7874" s="742"/>
      <c r="D7874" s="742"/>
      <c r="E7874" s="742"/>
      <c r="F7874" s="742"/>
      <c r="G7874" s="742"/>
      <c r="H7874" s="742"/>
    </row>
    <row r="7875" spans="1:8" outlineLevel="1">
      <c r="A7875" s="742" t="s">
        <v>455</v>
      </c>
      <c r="B7875" s="742"/>
      <c r="C7875" s="742"/>
      <c r="D7875" s="742"/>
      <c r="E7875" s="742"/>
      <c r="F7875" s="742"/>
      <c r="G7875" s="742"/>
      <c r="H7875" s="742"/>
    </row>
    <row r="7876" spans="1:8" outlineLevel="1">
      <c r="H7876" s="154" t="s">
        <v>322</v>
      </c>
    </row>
    <row r="7877" spans="1:8" outlineLevel="1">
      <c r="H7877" s="154" t="s">
        <v>323</v>
      </c>
    </row>
    <row r="7878" spans="1:8" outlineLevel="1">
      <c r="H7878" s="154" t="s">
        <v>324</v>
      </c>
    </row>
    <row r="7879" spans="1:8" outlineLevel="1">
      <c r="H7879" s="230" t="s">
        <v>325</v>
      </c>
    </row>
    <row r="7880" spans="1:8" outlineLevel="1">
      <c r="H7880" s="154" t="s">
        <v>2331</v>
      </c>
    </row>
    <row r="7881" spans="1:8" outlineLevel="1">
      <c r="H7881" s="154" t="s">
        <v>261</v>
      </c>
    </row>
    <row r="7882" spans="1:8" outlineLevel="1">
      <c r="A7882" s="86"/>
    </row>
    <row r="7883" spans="1:8" ht="27.75" customHeight="1" outlineLevel="1">
      <c r="A7883" s="743" t="s">
        <v>1724</v>
      </c>
      <c r="B7883" s="744"/>
      <c r="C7883" s="744"/>
      <c r="D7883" s="744"/>
      <c r="E7883" s="744"/>
      <c r="F7883" s="744"/>
      <c r="G7883" s="744"/>
      <c r="H7883" s="744"/>
    </row>
    <row r="7884" spans="1:8" outlineLevel="1">
      <c r="A7884" s="748"/>
      <c r="B7884" s="748"/>
      <c r="C7884" s="748"/>
      <c r="D7884" s="665"/>
      <c r="E7884" s="665"/>
      <c r="F7884" s="665"/>
      <c r="G7884" s="665"/>
      <c r="H7884" s="665"/>
    </row>
    <row r="7885" spans="1:8" outlineLevel="1">
      <c r="A7885" s="746" t="s">
        <v>2332</v>
      </c>
      <c r="B7885" s="746"/>
      <c r="C7885" s="746"/>
      <c r="D7885" s="746"/>
      <c r="E7885" s="746"/>
      <c r="F7885" s="746"/>
      <c r="G7885" s="746"/>
      <c r="H7885" s="746"/>
    </row>
    <row r="7886" spans="1:8" ht="16.5" outlineLevel="1" thickBot="1">
      <c r="A7886" s="87"/>
      <c r="B7886" s="666"/>
      <c r="C7886" s="231"/>
      <c r="D7886" s="231"/>
      <c r="E7886" s="231"/>
      <c r="F7886" s="231"/>
      <c r="G7886" s="231"/>
      <c r="H7886" s="231"/>
    </row>
    <row r="7887" spans="1:8" outlineLevel="1">
      <c r="A7887" s="750" t="s">
        <v>397</v>
      </c>
      <c r="B7887" s="753" t="s">
        <v>649</v>
      </c>
      <c r="C7887" s="756" t="s">
        <v>719</v>
      </c>
      <c r="D7887" s="756"/>
      <c r="E7887" s="756"/>
      <c r="F7887" s="756"/>
      <c r="G7887" s="757" t="s">
        <v>629</v>
      </c>
      <c r="H7887" s="759" t="s">
        <v>630</v>
      </c>
    </row>
    <row r="7888" spans="1:8" outlineLevel="1">
      <c r="A7888" s="751"/>
      <c r="B7888" s="754"/>
      <c r="C7888" s="704"/>
      <c r="D7888" s="704"/>
      <c r="E7888" s="704"/>
      <c r="F7888" s="704"/>
      <c r="G7888" s="703"/>
      <c r="H7888" s="760"/>
    </row>
    <row r="7889" spans="1:8" ht="32.25" outlineLevel="1" thickBot="1">
      <c r="A7889" s="752"/>
      <c r="B7889" s="755"/>
      <c r="C7889" s="88" t="s">
        <v>631</v>
      </c>
      <c r="D7889" s="88" t="s">
        <v>632</v>
      </c>
      <c r="E7889" s="88" t="s">
        <v>631</v>
      </c>
      <c r="F7889" s="88" t="s">
        <v>632</v>
      </c>
      <c r="G7889" s="758"/>
      <c r="H7889" s="761"/>
    </row>
    <row r="7890" spans="1:8" outlineLevel="1">
      <c r="A7890" s="89">
        <v>1</v>
      </c>
      <c r="B7890" s="604">
        <v>2</v>
      </c>
      <c r="C7890" s="90">
        <v>3</v>
      </c>
      <c r="D7890" s="90">
        <v>4</v>
      </c>
      <c r="E7890" s="90"/>
      <c r="F7890" s="90"/>
      <c r="G7890" s="91">
        <v>5</v>
      </c>
      <c r="H7890" s="604">
        <v>6</v>
      </c>
    </row>
    <row r="7891" spans="1:8" outlineLevel="1">
      <c r="A7891" s="89">
        <v>1</v>
      </c>
      <c r="B7891" s="92" t="s">
        <v>598</v>
      </c>
      <c r="C7891" s="90"/>
      <c r="D7891" s="90"/>
      <c r="E7891" s="94"/>
      <c r="F7891" s="94"/>
      <c r="G7891" s="95"/>
      <c r="H7891" s="663"/>
    </row>
    <row r="7892" spans="1:8" outlineLevel="1">
      <c r="A7892" s="96" t="s">
        <v>399</v>
      </c>
      <c r="B7892" s="237" t="s">
        <v>599</v>
      </c>
      <c r="C7892" s="97" t="s">
        <v>174</v>
      </c>
      <c r="D7892" s="97" t="s">
        <v>482</v>
      </c>
      <c r="E7892" s="94"/>
      <c r="F7892" s="94"/>
      <c r="G7892" s="94">
        <v>100</v>
      </c>
      <c r="H7892" s="79"/>
    </row>
    <row r="7893" spans="1:8" outlineLevel="1">
      <c r="A7893" s="97" t="s">
        <v>400</v>
      </c>
      <c r="B7893" s="236" t="s">
        <v>329</v>
      </c>
      <c r="C7893" s="97" t="s">
        <v>483</v>
      </c>
      <c r="D7893" s="97" t="s">
        <v>484</v>
      </c>
      <c r="E7893" s="94"/>
      <c r="F7893" s="94"/>
      <c r="G7893" s="94">
        <v>100</v>
      </c>
      <c r="H7893" s="79"/>
    </row>
    <row r="7894" spans="1:8" ht="31.5" outlineLevel="1">
      <c r="A7894" s="97" t="s">
        <v>411</v>
      </c>
      <c r="B7894" s="236" t="s">
        <v>730</v>
      </c>
      <c r="C7894" s="97" t="s">
        <v>485</v>
      </c>
      <c r="D7894" s="97" t="s">
        <v>486</v>
      </c>
      <c r="E7894" s="94"/>
      <c r="F7894" s="94"/>
      <c r="G7894" s="94">
        <v>100</v>
      </c>
      <c r="H7894" s="79"/>
    </row>
    <row r="7895" spans="1:8" ht="63" outlineLevel="1">
      <c r="A7895" s="98" t="s">
        <v>422</v>
      </c>
      <c r="B7895" s="99" t="s">
        <v>731</v>
      </c>
      <c r="C7895" s="97" t="s">
        <v>487</v>
      </c>
      <c r="D7895" s="97" t="s">
        <v>2103</v>
      </c>
      <c r="E7895" s="94"/>
      <c r="F7895" s="94"/>
      <c r="G7895" s="94">
        <v>100</v>
      </c>
      <c r="H7895" s="79"/>
    </row>
    <row r="7896" spans="1:8" ht="31.5" outlineLevel="1">
      <c r="A7896" s="98" t="s">
        <v>732</v>
      </c>
      <c r="B7896" s="99" t="s">
        <v>733</v>
      </c>
      <c r="C7896" s="97" t="s">
        <v>46</v>
      </c>
      <c r="D7896" s="97" t="s">
        <v>45</v>
      </c>
      <c r="E7896" s="94"/>
      <c r="F7896" s="94"/>
      <c r="G7896" s="94">
        <v>100</v>
      </c>
      <c r="H7896" s="79"/>
    </row>
    <row r="7897" spans="1:8" outlineLevel="1">
      <c r="A7897" s="98" t="s">
        <v>734</v>
      </c>
      <c r="B7897" s="99" t="s">
        <v>735</v>
      </c>
      <c r="C7897" s="97" t="s">
        <v>485</v>
      </c>
      <c r="D7897" s="97" t="s">
        <v>46</v>
      </c>
      <c r="E7897" s="94"/>
      <c r="F7897" s="94"/>
      <c r="G7897" s="94">
        <v>100</v>
      </c>
      <c r="H7897" s="79"/>
    </row>
    <row r="7898" spans="1:8" outlineLevel="1">
      <c r="A7898" s="100">
        <v>2</v>
      </c>
      <c r="B7898" s="101" t="s">
        <v>440</v>
      </c>
      <c r="C7898" s="97"/>
      <c r="D7898" s="97"/>
      <c r="E7898" s="94"/>
      <c r="F7898" s="94"/>
      <c r="G7898" s="94"/>
      <c r="H7898" s="79"/>
    </row>
    <row r="7899" spans="1:8" ht="31.5" outlineLevel="1">
      <c r="A7899" s="98" t="s">
        <v>402</v>
      </c>
      <c r="B7899" s="99" t="s">
        <v>736</v>
      </c>
      <c r="C7899" s="97" t="s">
        <v>46</v>
      </c>
      <c r="D7899" s="97" t="s">
        <v>45</v>
      </c>
      <c r="E7899" s="94"/>
      <c r="F7899" s="94"/>
      <c r="G7899" s="94">
        <v>100</v>
      </c>
      <c r="H7899" s="79"/>
    </row>
    <row r="7900" spans="1:8" ht="63" outlineLevel="1">
      <c r="A7900" s="98" t="s">
        <v>403</v>
      </c>
      <c r="B7900" s="99" t="s">
        <v>641</v>
      </c>
      <c r="C7900" s="97" t="s">
        <v>46</v>
      </c>
      <c r="D7900" s="97" t="s">
        <v>47</v>
      </c>
      <c r="E7900" s="94"/>
      <c r="F7900" s="94"/>
      <c r="G7900" s="94">
        <v>100</v>
      </c>
      <c r="H7900" s="79"/>
    </row>
    <row r="7901" spans="1:8" ht="31.5" outlineLevel="1">
      <c r="A7901" s="98" t="s">
        <v>404</v>
      </c>
      <c r="B7901" s="99" t="s">
        <v>642</v>
      </c>
      <c r="C7901" s="97" t="s">
        <v>47</v>
      </c>
      <c r="D7901" s="97" t="s">
        <v>48</v>
      </c>
      <c r="E7901" s="94"/>
      <c r="F7901" s="94"/>
      <c r="G7901" s="94">
        <v>100</v>
      </c>
      <c r="H7901" s="79"/>
    </row>
    <row r="7902" spans="1:8" ht="47.25" outlineLevel="1">
      <c r="A7902" s="100">
        <v>3</v>
      </c>
      <c r="B7902" s="101" t="s">
        <v>313</v>
      </c>
      <c r="C7902" s="97"/>
      <c r="D7902" s="97"/>
      <c r="E7902" s="94"/>
      <c r="F7902" s="94"/>
      <c r="G7902" s="94"/>
      <c r="H7902" s="79"/>
    </row>
    <row r="7903" spans="1:8" ht="31.5" outlineLevel="1">
      <c r="A7903" s="98" t="s">
        <v>441</v>
      </c>
      <c r="B7903" s="99" t="s">
        <v>314</v>
      </c>
      <c r="C7903" s="97" t="s">
        <v>48</v>
      </c>
      <c r="D7903" s="97" t="s">
        <v>47</v>
      </c>
      <c r="E7903" s="94"/>
      <c r="F7903" s="94"/>
      <c r="G7903" s="94">
        <v>100</v>
      </c>
      <c r="H7903" s="79"/>
    </row>
    <row r="7904" spans="1:8" outlineLevel="1">
      <c r="A7904" s="98" t="s">
        <v>359</v>
      </c>
      <c r="B7904" s="99" t="s">
        <v>315</v>
      </c>
      <c r="C7904" s="97" t="s">
        <v>48</v>
      </c>
      <c r="D7904" s="97" t="s">
        <v>49</v>
      </c>
      <c r="E7904" s="94"/>
      <c r="F7904" s="94"/>
      <c r="G7904" s="94">
        <v>100</v>
      </c>
      <c r="H7904" s="79"/>
    </row>
    <row r="7905" spans="1:8" outlineLevel="1">
      <c r="A7905" s="98" t="s">
        <v>361</v>
      </c>
      <c r="B7905" s="99" t="s">
        <v>316</v>
      </c>
      <c r="C7905" s="97" t="s">
        <v>49</v>
      </c>
      <c r="D7905" s="97" t="s">
        <v>50</v>
      </c>
      <c r="E7905" s="94"/>
      <c r="F7905" s="94"/>
      <c r="G7905" s="94">
        <v>100</v>
      </c>
      <c r="H7905" s="79"/>
    </row>
    <row r="7906" spans="1:8" outlineLevel="1">
      <c r="A7906" s="98" t="s">
        <v>317</v>
      </c>
      <c r="B7906" s="99" t="s">
        <v>318</v>
      </c>
      <c r="C7906" s="97" t="s">
        <v>50</v>
      </c>
      <c r="D7906" s="97" t="s">
        <v>51</v>
      </c>
      <c r="E7906" s="94"/>
      <c r="F7906" s="94"/>
      <c r="G7906" s="94">
        <v>100</v>
      </c>
      <c r="H7906" s="79"/>
    </row>
    <row r="7907" spans="1:8" outlineLevel="1">
      <c r="A7907" s="98" t="s">
        <v>319</v>
      </c>
      <c r="B7907" s="99" t="s">
        <v>320</v>
      </c>
      <c r="C7907" s="97" t="s">
        <v>51</v>
      </c>
      <c r="D7907" s="97" t="s">
        <v>52</v>
      </c>
      <c r="E7907" s="94"/>
      <c r="F7907" s="94"/>
      <c r="G7907" s="94">
        <v>100</v>
      </c>
      <c r="H7907" s="79"/>
    </row>
    <row r="7908" spans="1:8" outlineLevel="1">
      <c r="A7908" s="100">
        <v>4</v>
      </c>
      <c r="B7908" s="101" t="s">
        <v>623</v>
      </c>
      <c r="C7908" s="97"/>
      <c r="D7908" s="97"/>
      <c r="E7908" s="94"/>
      <c r="F7908" s="94"/>
      <c r="G7908" s="94"/>
      <c r="H7908" s="79"/>
    </row>
    <row r="7909" spans="1:8" ht="31.5" outlineLevel="1">
      <c r="A7909" s="97" t="s">
        <v>406</v>
      </c>
      <c r="B7909" s="236" t="s">
        <v>321</v>
      </c>
      <c r="C7909" s="97" t="s">
        <v>52</v>
      </c>
      <c r="D7909" s="97" t="s">
        <v>52</v>
      </c>
      <c r="E7909" s="94"/>
      <c r="F7909" s="94"/>
      <c r="G7909" s="94">
        <v>100</v>
      </c>
      <c r="H7909" s="79"/>
    </row>
    <row r="7910" spans="1:8" ht="63" outlineLevel="1">
      <c r="A7910" s="97" t="s">
        <v>407</v>
      </c>
      <c r="B7910" s="236" t="s">
        <v>621</v>
      </c>
      <c r="C7910" s="97" t="s">
        <v>52</v>
      </c>
      <c r="D7910" s="97" t="s">
        <v>53</v>
      </c>
      <c r="E7910" s="94"/>
      <c r="F7910" s="94"/>
      <c r="G7910" s="94">
        <v>100</v>
      </c>
      <c r="H7910" s="79"/>
    </row>
    <row r="7911" spans="1:8" ht="31.5" outlineLevel="1">
      <c r="A7911" s="97" t="s">
        <v>408</v>
      </c>
      <c r="B7911" s="236" t="s">
        <v>764</v>
      </c>
      <c r="C7911" s="97" t="s">
        <v>52</v>
      </c>
      <c r="D7911" s="97" t="s">
        <v>53</v>
      </c>
      <c r="E7911" s="94"/>
      <c r="F7911" s="94"/>
      <c r="G7911" s="94">
        <v>100</v>
      </c>
      <c r="H7911" s="79"/>
    </row>
    <row r="7912" spans="1:8" ht="31.5" outlineLevel="1">
      <c r="A7912" s="97" t="s">
        <v>222</v>
      </c>
      <c r="B7912" s="236" t="s">
        <v>765</v>
      </c>
      <c r="C7912" s="97" t="s">
        <v>53</v>
      </c>
      <c r="D7912" s="97" t="s">
        <v>54</v>
      </c>
      <c r="E7912" s="94"/>
      <c r="F7912" s="94"/>
      <c r="G7912" s="94">
        <v>100</v>
      </c>
      <c r="H7912" s="79"/>
    </row>
    <row r="7913" spans="1:8" outlineLevel="1">
      <c r="G7913" s="154" t="s">
        <v>1138</v>
      </c>
      <c r="H7913" s="154" t="s">
        <v>378</v>
      </c>
    </row>
    <row r="7914" spans="1:8" outlineLevel="1">
      <c r="H7914" s="154" t="s">
        <v>709</v>
      </c>
    </row>
    <row r="7915" spans="1:8" outlineLevel="1">
      <c r="H7915" s="154" t="s">
        <v>266</v>
      </c>
    </row>
    <row r="7916" spans="1:8" outlineLevel="1">
      <c r="H7916" s="154"/>
    </row>
    <row r="7917" spans="1:8" outlineLevel="1">
      <c r="A7917" s="742" t="s">
        <v>628</v>
      </c>
      <c r="B7917" s="742"/>
      <c r="C7917" s="742"/>
      <c r="D7917" s="742"/>
      <c r="E7917" s="742"/>
      <c r="F7917" s="742"/>
      <c r="G7917" s="742"/>
      <c r="H7917" s="742"/>
    </row>
    <row r="7918" spans="1:8" outlineLevel="1">
      <c r="A7918" s="742" t="s">
        <v>455</v>
      </c>
      <c r="B7918" s="742"/>
      <c r="C7918" s="742"/>
      <c r="D7918" s="742"/>
      <c r="E7918" s="742"/>
      <c r="F7918" s="742"/>
      <c r="G7918" s="742"/>
      <c r="H7918" s="742"/>
    </row>
    <row r="7919" spans="1:8" outlineLevel="1">
      <c r="H7919" s="154" t="s">
        <v>322</v>
      </c>
    </row>
    <row r="7920" spans="1:8" outlineLevel="1">
      <c r="H7920" s="154" t="s">
        <v>323</v>
      </c>
    </row>
    <row r="7921" spans="1:8" outlineLevel="1">
      <c r="H7921" s="154" t="s">
        <v>324</v>
      </c>
    </row>
    <row r="7922" spans="1:8" outlineLevel="1">
      <c r="H7922" s="230" t="s">
        <v>325</v>
      </c>
    </row>
    <row r="7923" spans="1:8" outlineLevel="1">
      <c r="H7923" s="154" t="s">
        <v>2331</v>
      </c>
    </row>
    <row r="7924" spans="1:8" outlineLevel="1">
      <c r="H7924" s="154" t="s">
        <v>261</v>
      </c>
    </row>
    <row r="7925" spans="1:8" outlineLevel="1">
      <c r="A7925" s="86"/>
    </row>
    <row r="7926" spans="1:8" outlineLevel="1">
      <c r="A7926" s="748" t="s">
        <v>1725</v>
      </c>
      <c r="B7926" s="749"/>
      <c r="C7926" s="749"/>
      <c r="D7926" s="749"/>
      <c r="E7926" s="749"/>
      <c r="F7926" s="749"/>
      <c r="G7926" s="749"/>
      <c r="H7926" s="749"/>
    </row>
    <row r="7927" spans="1:8" outlineLevel="1">
      <c r="A7927" s="748"/>
      <c r="B7927" s="748"/>
      <c r="C7927" s="748"/>
      <c r="D7927" s="665"/>
      <c r="E7927" s="665"/>
      <c r="F7927" s="665"/>
      <c r="G7927" s="665"/>
      <c r="H7927" s="665"/>
    </row>
    <row r="7928" spans="1:8" outlineLevel="1">
      <c r="A7928" s="664"/>
      <c r="B7928" s="664"/>
      <c r="C7928" s="664"/>
      <c r="D7928" s="665"/>
      <c r="E7928" s="665"/>
      <c r="F7928" s="665"/>
      <c r="G7928" s="665"/>
      <c r="H7928" s="665"/>
    </row>
    <row r="7929" spans="1:8" outlineLevel="1">
      <c r="A7929" s="746" t="s">
        <v>2332</v>
      </c>
      <c r="B7929" s="746"/>
      <c r="C7929" s="746"/>
      <c r="D7929" s="746"/>
      <c r="E7929" s="746"/>
      <c r="F7929" s="746"/>
      <c r="G7929" s="746"/>
      <c r="H7929" s="746"/>
    </row>
    <row r="7930" spans="1:8" ht="16.5" outlineLevel="1" thickBot="1">
      <c r="A7930" s="87"/>
      <c r="B7930" s="666"/>
      <c r="C7930" s="231"/>
      <c r="D7930" s="231"/>
      <c r="E7930" s="231"/>
      <c r="F7930" s="231"/>
      <c r="G7930" s="231"/>
      <c r="H7930" s="231"/>
    </row>
    <row r="7931" spans="1:8" outlineLevel="1">
      <c r="A7931" s="750" t="s">
        <v>397</v>
      </c>
      <c r="B7931" s="753" t="s">
        <v>649</v>
      </c>
      <c r="C7931" s="756" t="s">
        <v>719</v>
      </c>
      <c r="D7931" s="756"/>
      <c r="E7931" s="756"/>
      <c r="F7931" s="756"/>
      <c r="G7931" s="757" t="s">
        <v>629</v>
      </c>
      <c r="H7931" s="759" t="s">
        <v>630</v>
      </c>
    </row>
    <row r="7932" spans="1:8" outlineLevel="1">
      <c r="A7932" s="751"/>
      <c r="B7932" s="754"/>
      <c r="C7932" s="704"/>
      <c r="D7932" s="704"/>
      <c r="E7932" s="704"/>
      <c r="F7932" s="704"/>
      <c r="G7932" s="703"/>
      <c r="H7932" s="760"/>
    </row>
    <row r="7933" spans="1:8" ht="32.25" outlineLevel="1" thickBot="1">
      <c r="A7933" s="752"/>
      <c r="B7933" s="755"/>
      <c r="C7933" s="88" t="s">
        <v>631</v>
      </c>
      <c r="D7933" s="88" t="s">
        <v>632</v>
      </c>
      <c r="E7933" s="88" t="s">
        <v>631</v>
      </c>
      <c r="F7933" s="88" t="s">
        <v>632</v>
      </c>
      <c r="G7933" s="758"/>
      <c r="H7933" s="761"/>
    </row>
    <row r="7934" spans="1:8" outlineLevel="1">
      <c r="A7934" s="89">
        <v>1</v>
      </c>
      <c r="B7934" s="604">
        <v>2</v>
      </c>
      <c r="C7934" s="90">
        <v>3</v>
      </c>
      <c r="D7934" s="90">
        <v>4</v>
      </c>
      <c r="E7934" s="90"/>
      <c r="F7934" s="90"/>
      <c r="G7934" s="91">
        <v>5</v>
      </c>
      <c r="H7934" s="604">
        <v>6</v>
      </c>
    </row>
    <row r="7935" spans="1:8" outlineLevel="1">
      <c r="A7935" s="89">
        <v>1</v>
      </c>
      <c r="B7935" s="92" t="s">
        <v>598</v>
      </c>
      <c r="C7935" s="90"/>
      <c r="D7935" s="90"/>
      <c r="E7935" s="94"/>
      <c r="F7935" s="94"/>
      <c r="G7935" s="95"/>
      <c r="H7935" s="663"/>
    </row>
    <row r="7936" spans="1:8" outlineLevel="1">
      <c r="A7936" s="96" t="s">
        <v>399</v>
      </c>
      <c r="B7936" s="237" t="s">
        <v>599</v>
      </c>
      <c r="C7936" s="97" t="s">
        <v>174</v>
      </c>
      <c r="D7936" s="97" t="s">
        <v>482</v>
      </c>
      <c r="E7936" s="94"/>
      <c r="F7936" s="94"/>
      <c r="G7936" s="94">
        <v>100</v>
      </c>
      <c r="H7936" s="79"/>
    </row>
    <row r="7937" spans="1:8" outlineLevel="1">
      <c r="A7937" s="97" t="s">
        <v>400</v>
      </c>
      <c r="B7937" s="236" t="s">
        <v>329</v>
      </c>
      <c r="C7937" s="97" t="s">
        <v>483</v>
      </c>
      <c r="D7937" s="97" t="s">
        <v>484</v>
      </c>
      <c r="E7937" s="94"/>
      <c r="F7937" s="94"/>
      <c r="G7937" s="94">
        <v>100</v>
      </c>
      <c r="H7937" s="79"/>
    </row>
    <row r="7938" spans="1:8" ht="31.5" outlineLevel="1">
      <c r="A7938" s="97" t="s">
        <v>411</v>
      </c>
      <c r="B7938" s="236" t="s">
        <v>730</v>
      </c>
      <c r="C7938" s="97" t="s">
        <v>485</v>
      </c>
      <c r="D7938" s="97" t="s">
        <v>486</v>
      </c>
      <c r="E7938" s="94"/>
      <c r="F7938" s="94"/>
      <c r="G7938" s="94">
        <v>100</v>
      </c>
      <c r="H7938" s="79"/>
    </row>
    <row r="7939" spans="1:8" ht="63" outlineLevel="1">
      <c r="A7939" s="98" t="s">
        <v>422</v>
      </c>
      <c r="B7939" s="99" t="s">
        <v>731</v>
      </c>
      <c r="C7939" s="97" t="s">
        <v>487</v>
      </c>
      <c r="D7939" s="97" t="s">
        <v>2103</v>
      </c>
      <c r="E7939" s="94"/>
      <c r="F7939" s="94"/>
      <c r="G7939" s="94">
        <v>100</v>
      </c>
      <c r="H7939" s="79"/>
    </row>
    <row r="7940" spans="1:8" ht="31.5" outlineLevel="1">
      <c r="A7940" s="98" t="s">
        <v>732</v>
      </c>
      <c r="B7940" s="99" t="s">
        <v>733</v>
      </c>
      <c r="C7940" s="97" t="s">
        <v>46</v>
      </c>
      <c r="D7940" s="97" t="s">
        <v>45</v>
      </c>
      <c r="E7940" s="94"/>
      <c r="F7940" s="94"/>
      <c r="G7940" s="94">
        <v>100</v>
      </c>
      <c r="H7940" s="79"/>
    </row>
    <row r="7941" spans="1:8" outlineLevel="1">
      <c r="A7941" s="98" t="s">
        <v>734</v>
      </c>
      <c r="B7941" s="99" t="s">
        <v>735</v>
      </c>
      <c r="C7941" s="97" t="s">
        <v>485</v>
      </c>
      <c r="D7941" s="97" t="s">
        <v>46</v>
      </c>
      <c r="E7941" s="94"/>
      <c r="F7941" s="94"/>
      <c r="G7941" s="94">
        <v>100</v>
      </c>
      <c r="H7941" s="79"/>
    </row>
    <row r="7942" spans="1:8" outlineLevel="1">
      <c r="A7942" s="100">
        <v>2</v>
      </c>
      <c r="B7942" s="101" t="s">
        <v>440</v>
      </c>
      <c r="C7942" s="97"/>
      <c r="D7942" s="97"/>
      <c r="E7942" s="94"/>
      <c r="F7942" s="94"/>
      <c r="G7942" s="94"/>
      <c r="H7942" s="79"/>
    </row>
    <row r="7943" spans="1:8" ht="31.5" outlineLevel="1">
      <c r="A7943" s="98" t="s">
        <v>402</v>
      </c>
      <c r="B7943" s="99" t="s">
        <v>736</v>
      </c>
      <c r="C7943" s="97" t="s">
        <v>46</v>
      </c>
      <c r="D7943" s="97" t="s">
        <v>45</v>
      </c>
      <c r="E7943" s="94"/>
      <c r="F7943" s="94"/>
      <c r="G7943" s="94">
        <v>100</v>
      </c>
      <c r="H7943" s="79"/>
    </row>
    <row r="7944" spans="1:8" ht="63" outlineLevel="1">
      <c r="A7944" s="98" t="s">
        <v>403</v>
      </c>
      <c r="B7944" s="99" t="s">
        <v>641</v>
      </c>
      <c r="C7944" s="97" t="s">
        <v>46</v>
      </c>
      <c r="D7944" s="97" t="s">
        <v>47</v>
      </c>
      <c r="E7944" s="94"/>
      <c r="F7944" s="94"/>
      <c r="G7944" s="94">
        <v>100</v>
      </c>
      <c r="H7944" s="79"/>
    </row>
    <row r="7945" spans="1:8" ht="31.5" outlineLevel="1">
      <c r="A7945" s="98" t="s">
        <v>404</v>
      </c>
      <c r="B7945" s="99" t="s">
        <v>642</v>
      </c>
      <c r="C7945" s="97" t="s">
        <v>47</v>
      </c>
      <c r="D7945" s="97" t="s">
        <v>48</v>
      </c>
      <c r="E7945" s="94"/>
      <c r="F7945" s="94"/>
      <c r="G7945" s="94">
        <v>100</v>
      </c>
      <c r="H7945" s="79"/>
    </row>
    <row r="7946" spans="1:8" ht="47.25" outlineLevel="1">
      <c r="A7946" s="100">
        <v>3</v>
      </c>
      <c r="B7946" s="101" t="s">
        <v>313</v>
      </c>
      <c r="C7946" s="97"/>
      <c r="D7946" s="97"/>
      <c r="E7946" s="94"/>
      <c r="F7946" s="94"/>
      <c r="G7946" s="94"/>
      <c r="H7946" s="79"/>
    </row>
    <row r="7947" spans="1:8" ht="31.5" outlineLevel="1">
      <c r="A7947" s="98" t="s">
        <v>441</v>
      </c>
      <c r="B7947" s="99" t="s">
        <v>314</v>
      </c>
      <c r="C7947" s="97" t="s">
        <v>48</v>
      </c>
      <c r="D7947" s="97" t="s">
        <v>47</v>
      </c>
      <c r="E7947" s="94"/>
      <c r="F7947" s="94"/>
      <c r="G7947" s="94">
        <v>100</v>
      </c>
      <c r="H7947" s="79"/>
    </row>
    <row r="7948" spans="1:8" outlineLevel="1">
      <c r="A7948" s="98" t="s">
        <v>359</v>
      </c>
      <c r="B7948" s="99" t="s">
        <v>315</v>
      </c>
      <c r="C7948" s="97" t="s">
        <v>48</v>
      </c>
      <c r="D7948" s="97" t="s">
        <v>49</v>
      </c>
      <c r="E7948" s="94"/>
      <c r="F7948" s="94"/>
      <c r="G7948" s="94">
        <v>100</v>
      </c>
      <c r="H7948" s="79"/>
    </row>
    <row r="7949" spans="1:8" outlineLevel="1">
      <c r="A7949" s="98" t="s">
        <v>361</v>
      </c>
      <c r="B7949" s="99" t="s">
        <v>316</v>
      </c>
      <c r="C7949" s="97" t="s">
        <v>49</v>
      </c>
      <c r="D7949" s="97" t="s">
        <v>50</v>
      </c>
      <c r="E7949" s="94"/>
      <c r="F7949" s="94"/>
      <c r="G7949" s="94">
        <v>100</v>
      </c>
      <c r="H7949" s="79"/>
    </row>
    <row r="7950" spans="1:8" outlineLevel="1">
      <c r="A7950" s="98" t="s">
        <v>317</v>
      </c>
      <c r="B7950" s="99" t="s">
        <v>318</v>
      </c>
      <c r="C7950" s="97" t="s">
        <v>50</v>
      </c>
      <c r="D7950" s="97" t="s">
        <v>51</v>
      </c>
      <c r="E7950" s="94"/>
      <c r="F7950" s="94"/>
      <c r="G7950" s="94">
        <v>100</v>
      </c>
      <c r="H7950" s="79"/>
    </row>
    <row r="7951" spans="1:8" outlineLevel="1">
      <c r="A7951" s="98" t="s">
        <v>319</v>
      </c>
      <c r="B7951" s="99" t="s">
        <v>320</v>
      </c>
      <c r="C7951" s="97" t="s">
        <v>51</v>
      </c>
      <c r="D7951" s="97" t="s">
        <v>52</v>
      </c>
      <c r="E7951" s="94"/>
      <c r="F7951" s="94"/>
      <c r="G7951" s="94">
        <v>100</v>
      </c>
      <c r="H7951" s="79"/>
    </row>
    <row r="7952" spans="1:8" outlineLevel="1">
      <c r="A7952" s="100">
        <v>4</v>
      </c>
      <c r="B7952" s="101" t="s">
        <v>623</v>
      </c>
      <c r="C7952" s="97"/>
      <c r="D7952" s="97"/>
      <c r="E7952" s="94"/>
      <c r="F7952" s="94"/>
      <c r="G7952" s="94"/>
      <c r="H7952" s="79"/>
    </row>
    <row r="7953" spans="1:8" ht="31.5" outlineLevel="1">
      <c r="A7953" s="97" t="s">
        <v>406</v>
      </c>
      <c r="B7953" s="236" t="s">
        <v>321</v>
      </c>
      <c r="C7953" s="97" t="s">
        <v>52</v>
      </c>
      <c r="D7953" s="97" t="s">
        <v>52</v>
      </c>
      <c r="E7953" s="94"/>
      <c r="F7953" s="94"/>
      <c r="G7953" s="94">
        <v>100</v>
      </c>
      <c r="H7953" s="79"/>
    </row>
    <row r="7954" spans="1:8" ht="63" outlineLevel="1">
      <c r="A7954" s="97" t="s">
        <v>407</v>
      </c>
      <c r="B7954" s="236" t="s">
        <v>621</v>
      </c>
      <c r="C7954" s="97" t="s">
        <v>52</v>
      </c>
      <c r="D7954" s="97" t="s">
        <v>53</v>
      </c>
      <c r="E7954" s="94"/>
      <c r="F7954" s="94"/>
      <c r="G7954" s="94">
        <v>100</v>
      </c>
      <c r="H7954" s="79"/>
    </row>
    <row r="7955" spans="1:8" ht="31.5" outlineLevel="1">
      <c r="A7955" s="97" t="s">
        <v>408</v>
      </c>
      <c r="B7955" s="236" t="s">
        <v>764</v>
      </c>
      <c r="C7955" s="97" t="s">
        <v>52</v>
      </c>
      <c r="D7955" s="97" t="s">
        <v>53</v>
      </c>
      <c r="E7955" s="94"/>
      <c r="F7955" s="94"/>
      <c r="G7955" s="94">
        <v>100</v>
      </c>
      <c r="H7955" s="79"/>
    </row>
    <row r="7956" spans="1:8" ht="31.5" outlineLevel="1">
      <c r="A7956" s="97" t="s">
        <v>222</v>
      </c>
      <c r="B7956" s="236" t="s">
        <v>765</v>
      </c>
      <c r="C7956" s="97" t="s">
        <v>53</v>
      </c>
      <c r="D7956" s="97" t="s">
        <v>54</v>
      </c>
      <c r="E7956" s="94"/>
      <c r="F7956" s="94"/>
      <c r="G7956" s="94">
        <v>100</v>
      </c>
      <c r="H7956" s="79"/>
    </row>
    <row r="7957" spans="1:8" outlineLevel="1">
      <c r="G7957" s="154" t="s">
        <v>1435</v>
      </c>
      <c r="H7957" s="154" t="s">
        <v>378</v>
      </c>
    </row>
    <row r="7958" spans="1:8" outlineLevel="1">
      <c r="H7958" s="154" t="s">
        <v>709</v>
      </c>
    </row>
    <row r="7959" spans="1:8" outlineLevel="1">
      <c r="H7959" s="154" t="s">
        <v>266</v>
      </c>
    </row>
    <row r="7960" spans="1:8" outlineLevel="1">
      <c r="H7960" s="154"/>
    </row>
    <row r="7961" spans="1:8" outlineLevel="1">
      <c r="A7961" s="742" t="s">
        <v>628</v>
      </c>
      <c r="B7961" s="742"/>
      <c r="C7961" s="742"/>
      <c r="D7961" s="742"/>
      <c r="E7961" s="742"/>
      <c r="F7961" s="742"/>
      <c r="G7961" s="742"/>
      <c r="H7961" s="742"/>
    </row>
    <row r="7962" spans="1:8" outlineLevel="1">
      <c r="A7962" s="742" t="s">
        <v>455</v>
      </c>
      <c r="B7962" s="742"/>
      <c r="C7962" s="742"/>
      <c r="D7962" s="742"/>
      <c r="E7962" s="742"/>
      <c r="F7962" s="742"/>
      <c r="G7962" s="742"/>
      <c r="H7962" s="742"/>
    </row>
    <row r="7963" spans="1:8" outlineLevel="1">
      <c r="H7963" s="154" t="s">
        <v>322</v>
      </c>
    </row>
    <row r="7964" spans="1:8" outlineLevel="1">
      <c r="H7964" s="154" t="s">
        <v>323</v>
      </c>
    </row>
    <row r="7965" spans="1:8" outlineLevel="1">
      <c r="H7965" s="154" t="s">
        <v>324</v>
      </c>
    </row>
    <row r="7966" spans="1:8" outlineLevel="1">
      <c r="H7966" s="230" t="s">
        <v>325</v>
      </c>
    </row>
    <row r="7967" spans="1:8" outlineLevel="1">
      <c r="H7967" s="154" t="s">
        <v>2331</v>
      </c>
    </row>
    <row r="7968" spans="1:8" outlineLevel="1">
      <c r="H7968" s="154" t="s">
        <v>261</v>
      </c>
    </row>
    <row r="7969" spans="1:8" outlineLevel="1">
      <c r="A7969" s="86"/>
    </row>
    <row r="7970" spans="1:8" outlineLevel="1">
      <c r="A7970" s="748" t="s">
        <v>1726</v>
      </c>
      <c r="B7970" s="749"/>
      <c r="C7970" s="749"/>
      <c r="D7970" s="749"/>
      <c r="E7970" s="749"/>
      <c r="F7970" s="749"/>
      <c r="G7970" s="749"/>
      <c r="H7970" s="749"/>
    </row>
    <row r="7971" spans="1:8" outlineLevel="1">
      <c r="A7971" s="664"/>
      <c r="B7971" s="664"/>
      <c r="C7971" s="664"/>
      <c r="D7971" s="665"/>
      <c r="E7971" s="665"/>
      <c r="F7971" s="665"/>
      <c r="G7971" s="665"/>
      <c r="H7971" s="665"/>
    </row>
    <row r="7972" spans="1:8" outlineLevel="1">
      <c r="A7972" s="746" t="s">
        <v>2332</v>
      </c>
      <c r="B7972" s="746"/>
      <c r="C7972" s="746"/>
      <c r="D7972" s="746"/>
      <c r="E7972" s="746"/>
      <c r="F7972" s="746"/>
      <c r="G7972" s="746"/>
      <c r="H7972" s="746"/>
    </row>
    <row r="7973" spans="1:8" ht="16.5" outlineLevel="1" thickBot="1">
      <c r="A7973" s="87"/>
      <c r="B7973" s="666"/>
      <c r="C7973" s="231"/>
      <c r="D7973" s="231"/>
      <c r="E7973" s="231"/>
      <c r="F7973" s="231"/>
      <c r="G7973" s="231"/>
      <c r="H7973" s="231"/>
    </row>
    <row r="7974" spans="1:8" outlineLevel="1">
      <c r="A7974" s="750" t="s">
        <v>397</v>
      </c>
      <c r="B7974" s="753" t="s">
        <v>649</v>
      </c>
      <c r="C7974" s="756" t="s">
        <v>719</v>
      </c>
      <c r="D7974" s="756"/>
      <c r="E7974" s="756"/>
      <c r="F7974" s="756"/>
      <c r="G7974" s="757" t="s">
        <v>629</v>
      </c>
      <c r="H7974" s="759" t="s">
        <v>630</v>
      </c>
    </row>
    <row r="7975" spans="1:8" outlineLevel="1">
      <c r="A7975" s="751"/>
      <c r="B7975" s="754"/>
      <c r="C7975" s="704"/>
      <c r="D7975" s="704"/>
      <c r="E7975" s="704"/>
      <c r="F7975" s="704"/>
      <c r="G7975" s="703"/>
      <c r="H7975" s="760"/>
    </row>
    <row r="7976" spans="1:8" ht="32.25" outlineLevel="1" thickBot="1">
      <c r="A7976" s="752"/>
      <c r="B7976" s="755"/>
      <c r="C7976" s="88" t="s">
        <v>631</v>
      </c>
      <c r="D7976" s="88" t="s">
        <v>632</v>
      </c>
      <c r="E7976" s="88" t="s">
        <v>631</v>
      </c>
      <c r="F7976" s="88" t="s">
        <v>632</v>
      </c>
      <c r="G7976" s="758"/>
      <c r="H7976" s="761"/>
    </row>
    <row r="7977" spans="1:8" outlineLevel="1">
      <c r="A7977" s="89">
        <v>1</v>
      </c>
      <c r="B7977" s="604">
        <v>2</v>
      </c>
      <c r="C7977" s="90">
        <v>3</v>
      </c>
      <c r="D7977" s="90">
        <v>4</v>
      </c>
      <c r="E7977" s="90"/>
      <c r="F7977" s="90"/>
      <c r="G7977" s="91">
        <v>5</v>
      </c>
      <c r="H7977" s="604">
        <v>6</v>
      </c>
    </row>
    <row r="7978" spans="1:8" outlineLevel="1">
      <c r="A7978" s="89">
        <v>1</v>
      </c>
      <c r="B7978" s="92" t="s">
        <v>598</v>
      </c>
      <c r="C7978" s="90"/>
      <c r="D7978" s="90"/>
      <c r="E7978" s="94"/>
      <c r="F7978" s="94"/>
      <c r="G7978" s="95"/>
      <c r="H7978" s="663"/>
    </row>
    <row r="7979" spans="1:8" outlineLevel="1">
      <c r="A7979" s="96" t="s">
        <v>399</v>
      </c>
      <c r="B7979" s="237" t="s">
        <v>599</v>
      </c>
      <c r="C7979" s="97" t="s">
        <v>7</v>
      </c>
      <c r="D7979" s="97" t="s">
        <v>167</v>
      </c>
      <c r="E7979" s="94"/>
      <c r="F7979" s="94"/>
      <c r="G7979" s="94">
        <v>100</v>
      </c>
      <c r="H7979" s="79"/>
    </row>
    <row r="7980" spans="1:8" outlineLevel="1">
      <c r="A7980" s="97" t="s">
        <v>400</v>
      </c>
      <c r="B7980" s="236" t="s">
        <v>329</v>
      </c>
      <c r="C7980" s="97" t="s">
        <v>168</v>
      </c>
      <c r="D7980" s="97" t="s">
        <v>169</v>
      </c>
      <c r="E7980" s="94"/>
      <c r="F7980" s="94"/>
      <c r="G7980" s="94">
        <v>100</v>
      </c>
      <c r="H7980" s="79"/>
    </row>
    <row r="7981" spans="1:8" ht="31.5" outlineLevel="1">
      <c r="A7981" s="97" t="s">
        <v>411</v>
      </c>
      <c r="B7981" s="236" t="s">
        <v>730</v>
      </c>
      <c r="C7981" s="97" t="s">
        <v>170</v>
      </c>
      <c r="D7981" s="97" t="s">
        <v>171</v>
      </c>
      <c r="E7981" s="94"/>
      <c r="F7981" s="94"/>
      <c r="G7981" s="94">
        <v>100</v>
      </c>
      <c r="H7981" s="79"/>
    </row>
    <row r="7982" spans="1:8" ht="63" outlineLevel="1">
      <c r="A7982" s="98" t="s">
        <v>422</v>
      </c>
      <c r="B7982" s="99" t="s">
        <v>731</v>
      </c>
      <c r="C7982" s="97" t="s">
        <v>172</v>
      </c>
      <c r="D7982" s="97" t="s">
        <v>173</v>
      </c>
      <c r="E7982" s="94"/>
      <c r="F7982" s="94"/>
      <c r="G7982" s="94">
        <v>100</v>
      </c>
      <c r="H7982" s="79"/>
    </row>
    <row r="7983" spans="1:8" ht="31.5" outlineLevel="1">
      <c r="A7983" s="98" t="s">
        <v>732</v>
      </c>
      <c r="B7983" s="99" t="s">
        <v>733</v>
      </c>
      <c r="C7983" s="97" t="s">
        <v>174</v>
      </c>
      <c r="D7983" s="97" t="s">
        <v>175</v>
      </c>
      <c r="E7983" s="94"/>
      <c r="F7983" s="94"/>
      <c r="G7983" s="94">
        <v>100</v>
      </c>
      <c r="H7983" s="79"/>
    </row>
    <row r="7984" spans="1:8" outlineLevel="1">
      <c r="A7984" s="98" t="s">
        <v>734</v>
      </c>
      <c r="B7984" s="99" t="s">
        <v>735</v>
      </c>
      <c r="C7984" s="97" t="s">
        <v>170</v>
      </c>
      <c r="D7984" s="97" t="s">
        <v>174</v>
      </c>
      <c r="E7984" s="94"/>
      <c r="F7984" s="94"/>
      <c r="G7984" s="94">
        <v>100</v>
      </c>
      <c r="H7984" s="79"/>
    </row>
    <row r="7985" spans="1:8" outlineLevel="1">
      <c r="A7985" s="100">
        <v>2</v>
      </c>
      <c r="B7985" s="101" t="s">
        <v>440</v>
      </c>
      <c r="C7985" s="97"/>
      <c r="D7985" s="97"/>
      <c r="E7985" s="94"/>
      <c r="F7985" s="94"/>
      <c r="G7985" s="94"/>
      <c r="H7985" s="79"/>
    </row>
    <row r="7986" spans="1:8" ht="31.5" outlineLevel="1">
      <c r="A7986" s="98" t="s">
        <v>402</v>
      </c>
      <c r="B7986" s="99" t="s">
        <v>736</v>
      </c>
      <c r="C7986" s="97" t="s">
        <v>129</v>
      </c>
      <c r="D7986" s="97" t="s">
        <v>130</v>
      </c>
      <c r="E7986" s="94"/>
      <c r="F7986" s="94"/>
      <c r="G7986" s="94">
        <v>100</v>
      </c>
      <c r="H7986" s="79"/>
    </row>
    <row r="7987" spans="1:8" ht="63" outlineLevel="1">
      <c r="A7987" s="98" t="s">
        <v>403</v>
      </c>
      <c r="B7987" s="99" t="s">
        <v>641</v>
      </c>
      <c r="C7987" s="97" t="s">
        <v>129</v>
      </c>
      <c r="D7987" s="97" t="s">
        <v>131</v>
      </c>
      <c r="E7987" s="94"/>
      <c r="F7987" s="94"/>
      <c r="G7987" s="94">
        <v>100</v>
      </c>
      <c r="H7987" s="79"/>
    </row>
    <row r="7988" spans="1:8" ht="31.5" outlineLevel="1">
      <c r="A7988" s="98" t="s">
        <v>404</v>
      </c>
      <c r="B7988" s="99" t="s">
        <v>642</v>
      </c>
      <c r="C7988" s="97" t="s">
        <v>131</v>
      </c>
      <c r="D7988" s="97" t="s">
        <v>132</v>
      </c>
      <c r="E7988" s="94"/>
      <c r="F7988" s="94"/>
      <c r="G7988" s="94">
        <v>100</v>
      </c>
      <c r="H7988" s="79"/>
    </row>
    <row r="7989" spans="1:8" ht="47.25" outlineLevel="1">
      <c r="A7989" s="100">
        <v>3</v>
      </c>
      <c r="B7989" s="101" t="s">
        <v>313</v>
      </c>
      <c r="C7989" s="97"/>
      <c r="D7989" s="97"/>
      <c r="E7989" s="94"/>
      <c r="F7989" s="94"/>
      <c r="G7989" s="94"/>
      <c r="H7989" s="79"/>
    </row>
    <row r="7990" spans="1:8" ht="31.5" outlineLevel="1">
      <c r="A7990" s="98" t="s">
        <v>441</v>
      </c>
      <c r="B7990" s="99" t="s">
        <v>314</v>
      </c>
      <c r="C7990" s="97" t="s">
        <v>686</v>
      </c>
      <c r="D7990" s="97" t="s">
        <v>685</v>
      </c>
      <c r="E7990" s="94"/>
      <c r="F7990" s="94"/>
      <c r="G7990" s="94">
        <v>100</v>
      </c>
      <c r="H7990" s="79"/>
    </row>
    <row r="7991" spans="1:8" outlineLevel="1">
      <c r="A7991" s="98" t="s">
        <v>359</v>
      </c>
      <c r="B7991" s="99" t="s">
        <v>315</v>
      </c>
      <c r="C7991" s="97" t="s">
        <v>686</v>
      </c>
      <c r="D7991" s="97" t="s">
        <v>687</v>
      </c>
      <c r="E7991" s="94"/>
      <c r="F7991" s="94"/>
      <c r="G7991" s="94">
        <v>100</v>
      </c>
      <c r="H7991" s="79"/>
    </row>
    <row r="7992" spans="1:8" outlineLevel="1">
      <c r="A7992" s="98" t="s">
        <v>361</v>
      </c>
      <c r="B7992" s="99" t="s">
        <v>316</v>
      </c>
      <c r="C7992" s="97" t="s">
        <v>687</v>
      </c>
      <c r="D7992" s="97" t="s">
        <v>688</v>
      </c>
      <c r="E7992" s="94"/>
      <c r="F7992" s="94"/>
      <c r="G7992" s="94">
        <v>100</v>
      </c>
      <c r="H7992" s="79"/>
    </row>
    <row r="7993" spans="1:8" outlineLevel="1">
      <c r="A7993" s="98" t="s">
        <v>317</v>
      </c>
      <c r="B7993" s="99" t="s">
        <v>318</v>
      </c>
      <c r="C7993" s="97" t="s">
        <v>688</v>
      </c>
      <c r="D7993" s="97" t="s">
        <v>689</v>
      </c>
      <c r="E7993" s="94"/>
      <c r="F7993" s="94"/>
      <c r="G7993" s="94">
        <v>100</v>
      </c>
      <c r="H7993" s="79"/>
    </row>
    <row r="7994" spans="1:8" outlineLevel="1">
      <c r="A7994" s="98" t="s">
        <v>319</v>
      </c>
      <c r="B7994" s="99" t="s">
        <v>320</v>
      </c>
      <c r="C7994" s="97" t="s">
        <v>2067</v>
      </c>
      <c r="D7994" s="97" t="s">
        <v>690</v>
      </c>
      <c r="E7994" s="94"/>
      <c r="F7994" s="94"/>
      <c r="G7994" s="94">
        <v>100</v>
      </c>
      <c r="H7994" s="79"/>
    </row>
    <row r="7995" spans="1:8" outlineLevel="1">
      <c r="A7995" s="100">
        <v>4</v>
      </c>
      <c r="B7995" s="101" t="s">
        <v>623</v>
      </c>
      <c r="C7995" s="97"/>
      <c r="D7995" s="97"/>
      <c r="E7995" s="94"/>
      <c r="F7995" s="94"/>
      <c r="G7995" s="94"/>
      <c r="H7995" s="79"/>
    </row>
    <row r="7996" spans="1:8" ht="31.5" outlineLevel="1">
      <c r="A7996" s="97" t="s">
        <v>406</v>
      </c>
      <c r="B7996" s="236" t="s">
        <v>321</v>
      </c>
      <c r="C7996" s="97" t="s">
        <v>690</v>
      </c>
      <c r="D7996" s="97" t="s">
        <v>690</v>
      </c>
      <c r="E7996" s="94"/>
      <c r="F7996" s="94"/>
      <c r="G7996" s="94">
        <v>100</v>
      </c>
      <c r="H7996" s="79"/>
    </row>
    <row r="7997" spans="1:8" ht="63" outlineLevel="1">
      <c r="A7997" s="97" t="s">
        <v>407</v>
      </c>
      <c r="B7997" s="236" t="s">
        <v>621</v>
      </c>
      <c r="C7997" s="97" t="s">
        <v>690</v>
      </c>
      <c r="D7997" s="97" t="s">
        <v>691</v>
      </c>
      <c r="E7997" s="94"/>
      <c r="F7997" s="94"/>
      <c r="G7997" s="94">
        <v>100</v>
      </c>
      <c r="H7997" s="79"/>
    </row>
    <row r="7998" spans="1:8" ht="31.5" outlineLevel="1">
      <c r="A7998" s="97" t="s">
        <v>408</v>
      </c>
      <c r="B7998" s="236" t="s">
        <v>764</v>
      </c>
      <c r="C7998" s="97" t="s">
        <v>690</v>
      </c>
      <c r="D7998" s="97" t="s">
        <v>691</v>
      </c>
      <c r="E7998" s="94"/>
      <c r="F7998" s="94"/>
      <c r="G7998" s="94">
        <v>100</v>
      </c>
      <c r="H7998" s="79"/>
    </row>
    <row r="7999" spans="1:8" ht="31.5" outlineLevel="1">
      <c r="A7999" s="97" t="s">
        <v>222</v>
      </c>
      <c r="B7999" s="236" t="s">
        <v>765</v>
      </c>
      <c r="C7999" s="97" t="s">
        <v>691</v>
      </c>
      <c r="D7999" s="97" t="s">
        <v>692</v>
      </c>
      <c r="E7999" s="94"/>
      <c r="F7999" s="94"/>
      <c r="G7999" s="94">
        <v>100</v>
      </c>
      <c r="H7999" s="79"/>
    </row>
    <row r="8000" spans="1:8" outlineLevel="1">
      <c r="G8000" s="154" t="s">
        <v>1436</v>
      </c>
      <c r="H8000" s="154" t="s">
        <v>378</v>
      </c>
    </row>
    <row r="8001" spans="1:8" outlineLevel="1">
      <c r="H8001" s="154" t="s">
        <v>709</v>
      </c>
    </row>
    <row r="8002" spans="1:8" outlineLevel="1">
      <c r="H8002" s="154" t="s">
        <v>266</v>
      </c>
    </row>
    <row r="8003" spans="1:8" outlineLevel="1">
      <c r="H8003" s="154"/>
    </row>
    <row r="8004" spans="1:8" outlineLevel="1">
      <c r="A8004" s="742" t="s">
        <v>628</v>
      </c>
      <c r="B8004" s="742"/>
      <c r="C8004" s="742"/>
      <c r="D8004" s="742"/>
      <c r="E8004" s="742"/>
      <c r="F8004" s="742"/>
      <c r="G8004" s="742"/>
      <c r="H8004" s="742"/>
    </row>
    <row r="8005" spans="1:8" outlineLevel="1">
      <c r="A8005" s="742" t="s">
        <v>455</v>
      </c>
      <c r="B8005" s="742"/>
      <c r="C8005" s="742"/>
      <c r="D8005" s="742"/>
      <c r="E8005" s="742"/>
      <c r="F8005" s="742"/>
      <c r="G8005" s="742"/>
      <c r="H8005" s="742"/>
    </row>
    <row r="8006" spans="1:8" outlineLevel="1">
      <c r="H8006" s="154" t="s">
        <v>322</v>
      </c>
    </row>
    <row r="8007" spans="1:8" outlineLevel="1">
      <c r="H8007" s="154" t="s">
        <v>323</v>
      </c>
    </row>
    <row r="8008" spans="1:8" outlineLevel="1">
      <c r="H8008" s="154" t="s">
        <v>324</v>
      </c>
    </row>
    <row r="8009" spans="1:8" outlineLevel="1">
      <c r="H8009" s="230" t="s">
        <v>325</v>
      </c>
    </row>
    <row r="8010" spans="1:8" outlineLevel="1">
      <c r="H8010" s="154" t="s">
        <v>2331</v>
      </c>
    </row>
    <row r="8011" spans="1:8" outlineLevel="1">
      <c r="H8011" s="154" t="s">
        <v>261</v>
      </c>
    </row>
    <row r="8012" spans="1:8" outlineLevel="1">
      <c r="A8012" s="86"/>
    </row>
    <row r="8013" spans="1:8" outlineLevel="1">
      <c r="A8013" s="748" t="s">
        <v>2089</v>
      </c>
      <c r="B8013" s="749"/>
      <c r="C8013" s="749"/>
      <c r="D8013" s="749"/>
      <c r="E8013" s="749"/>
      <c r="F8013" s="749"/>
      <c r="G8013" s="749"/>
      <c r="H8013" s="749"/>
    </row>
    <row r="8014" spans="1:8" outlineLevel="1">
      <c r="A8014" s="748"/>
      <c r="B8014" s="748"/>
      <c r="C8014" s="748"/>
      <c r="D8014" s="665"/>
      <c r="E8014" s="665"/>
      <c r="F8014" s="665"/>
      <c r="G8014" s="665"/>
      <c r="H8014" s="665"/>
    </row>
    <row r="8015" spans="1:8" outlineLevel="1">
      <c r="A8015" s="664"/>
      <c r="B8015" s="664"/>
      <c r="C8015" s="664"/>
      <c r="D8015" s="665"/>
      <c r="E8015" s="665"/>
      <c r="F8015" s="665"/>
      <c r="G8015" s="665"/>
      <c r="H8015" s="665"/>
    </row>
    <row r="8016" spans="1:8" outlineLevel="1">
      <c r="A8016" s="746" t="s">
        <v>2332</v>
      </c>
      <c r="B8016" s="746"/>
      <c r="C8016" s="746"/>
      <c r="D8016" s="746"/>
      <c r="E8016" s="746"/>
      <c r="F8016" s="746"/>
      <c r="G8016" s="746"/>
      <c r="H8016" s="746"/>
    </row>
    <row r="8017" spans="1:8" ht="16.5" outlineLevel="1" thickBot="1">
      <c r="A8017" s="87"/>
      <c r="B8017" s="666"/>
      <c r="C8017" s="231"/>
      <c r="D8017" s="231"/>
      <c r="E8017" s="231"/>
      <c r="F8017" s="231"/>
      <c r="G8017" s="231"/>
      <c r="H8017" s="231"/>
    </row>
    <row r="8018" spans="1:8" outlineLevel="1">
      <c r="A8018" s="750" t="s">
        <v>397</v>
      </c>
      <c r="B8018" s="753" t="s">
        <v>649</v>
      </c>
      <c r="C8018" s="756" t="s">
        <v>719</v>
      </c>
      <c r="D8018" s="756"/>
      <c r="E8018" s="756"/>
      <c r="F8018" s="756"/>
      <c r="G8018" s="757" t="s">
        <v>629</v>
      </c>
      <c r="H8018" s="759" t="s">
        <v>630</v>
      </c>
    </row>
    <row r="8019" spans="1:8" outlineLevel="1">
      <c r="A8019" s="751"/>
      <c r="B8019" s="754"/>
      <c r="C8019" s="704"/>
      <c r="D8019" s="704"/>
      <c r="E8019" s="704"/>
      <c r="F8019" s="704"/>
      <c r="G8019" s="703"/>
      <c r="H8019" s="760"/>
    </row>
    <row r="8020" spans="1:8" ht="32.25" outlineLevel="1" thickBot="1">
      <c r="A8020" s="752"/>
      <c r="B8020" s="755"/>
      <c r="C8020" s="88" t="s">
        <v>631</v>
      </c>
      <c r="D8020" s="88" t="s">
        <v>632</v>
      </c>
      <c r="E8020" s="88" t="s">
        <v>631</v>
      </c>
      <c r="F8020" s="88" t="s">
        <v>632</v>
      </c>
      <c r="G8020" s="758"/>
      <c r="H8020" s="761"/>
    </row>
    <row r="8021" spans="1:8" outlineLevel="1">
      <c r="A8021" s="89">
        <v>1</v>
      </c>
      <c r="B8021" s="604">
        <v>2</v>
      </c>
      <c r="C8021" s="90">
        <v>3</v>
      </c>
      <c r="D8021" s="90">
        <v>4</v>
      </c>
      <c r="E8021" s="90"/>
      <c r="F8021" s="90"/>
      <c r="G8021" s="91">
        <v>5</v>
      </c>
      <c r="H8021" s="604">
        <v>6</v>
      </c>
    </row>
    <row r="8022" spans="1:8" outlineLevel="1">
      <c r="A8022" s="89">
        <v>1</v>
      </c>
      <c r="B8022" s="92" t="s">
        <v>598</v>
      </c>
      <c r="C8022" s="90"/>
      <c r="D8022" s="90"/>
      <c r="E8022" s="94"/>
      <c r="F8022" s="94"/>
      <c r="G8022" s="95"/>
      <c r="H8022" s="663"/>
    </row>
    <row r="8023" spans="1:8" outlineLevel="1">
      <c r="A8023" s="96" t="s">
        <v>399</v>
      </c>
      <c r="B8023" s="237" t="s">
        <v>599</v>
      </c>
      <c r="C8023" s="97" t="s">
        <v>174</v>
      </c>
      <c r="D8023" s="97" t="s">
        <v>482</v>
      </c>
      <c r="E8023" s="94"/>
      <c r="F8023" s="94"/>
      <c r="G8023" s="94">
        <v>100</v>
      </c>
      <c r="H8023" s="79"/>
    </row>
    <row r="8024" spans="1:8" outlineLevel="1">
      <c r="A8024" s="97" t="s">
        <v>400</v>
      </c>
      <c r="B8024" s="236" t="s">
        <v>329</v>
      </c>
      <c r="C8024" s="97" t="s">
        <v>483</v>
      </c>
      <c r="D8024" s="97" t="s">
        <v>484</v>
      </c>
      <c r="E8024" s="94"/>
      <c r="F8024" s="94"/>
      <c r="G8024" s="94">
        <v>100</v>
      </c>
      <c r="H8024" s="79"/>
    </row>
    <row r="8025" spans="1:8" ht="31.5" outlineLevel="1">
      <c r="A8025" s="97" t="s">
        <v>411</v>
      </c>
      <c r="B8025" s="236" t="s">
        <v>730</v>
      </c>
      <c r="C8025" s="97" t="s">
        <v>485</v>
      </c>
      <c r="D8025" s="97" t="s">
        <v>486</v>
      </c>
      <c r="E8025" s="94"/>
      <c r="F8025" s="94"/>
      <c r="G8025" s="94">
        <v>100</v>
      </c>
      <c r="H8025" s="79"/>
    </row>
    <row r="8026" spans="1:8" ht="63" outlineLevel="1">
      <c r="A8026" s="98" t="s">
        <v>422</v>
      </c>
      <c r="B8026" s="99" t="s">
        <v>731</v>
      </c>
      <c r="C8026" s="97" t="s">
        <v>487</v>
      </c>
      <c r="D8026" s="97" t="s">
        <v>2103</v>
      </c>
      <c r="E8026" s="94"/>
      <c r="F8026" s="94"/>
      <c r="G8026" s="94">
        <v>100</v>
      </c>
      <c r="H8026" s="79"/>
    </row>
    <row r="8027" spans="1:8" ht="31.5" outlineLevel="1">
      <c r="A8027" s="98" t="s">
        <v>732</v>
      </c>
      <c r="B8027" s="99" t="s">
        <v>733</v>
      </c>
      <c r="C8027" s="97" t="s">
        <v>46</v>
      </c>
      <c r="D8027" s="97" t="s">
        <v>45</v>
      </c>
      <c r="E8027" s="94"/>
      <c r="F8027" s="94"/>
      <c r="G8027" s="94">
        <v>100</v>
      </c>
      <c r="H8027" s="79"/>
    </row>
    <row r="8028" spans="1:8" outlineLevel="1">
      <c r="A8028" s="98" t="s">
        <v>734</v>
      </c>
      <c r="B8028" s="99" t="s">
        <v>735</v>
      </c>
      <c r="C8028" s="97" t="s">
        <v>485</v>
      </c>
      <c r="D8028" s="97" t="s">
        <v>46</v>
      </c>
      <c r="E8028" s="94"/>
      <c r="F8028" s="94"/>
      <c r="G8028" s="94">
        <v>100</v>
      </c>
      <c r="H8028" s="79"/>
    </row>
    <row r="8029" spans="1:8" outlineLevel="1">
      <c r="A8029" s="100">
        <v>2</v>
      </c>
      <c r="B8029" s="101" t="s">
        <v>440</v>
      </c>
      <c r="C8029" s="97"/>
      <c r="D8029" s="97"/>
      <c r="E8029" s="94"/>
      <c r="F8029" s="94"/>
      <c r="G8029" s="94"/>
      <c r="H8029" s="79"/>
    </row>
    <row r="8030" spans="1:8" ht="31.5" outlineLevel="1">
      <c r="A8030" s="98" t="s">
        <v>402</v>
      </c>
      <c r="B8030" s="99" t="s">
        <v>736</v>
      </c>
      <c r="C8030" s="97" t="s">
        <v>46</v>
      </c>
      <c r="D8030" s="97" t="s">
        <v>45</v>
      </c>
      <c r="E8030" s="94"/>
      <c r="F8030" s="94"/>
      <c r="G8030" s="94">
        <v>100</v>
      </c>
      <c r="H8030" s="79"/>
    </row>
    <row r="8031" spans="1:8" ht="63" outlineLevel="1">
      <c r="A8031" s="98" t="s">
        <v>403</v>
      </c>
      <c r="B8031" s="99" t="s">
        <v>641</v>
      </c>
      <c r="C8031" s="97" t="s">
        <v>46</v>
      </c>
      <c r="D8031" s="97" t="s">
        <v>47</v>
      </c>
      <c r="E8031" s="94"/>
      <c r="F8031" s="94"/>
      <c r="G8031" s="94">
        <v>100</v>
      </c>
      <c r="H8031" s="79"/>
    </row>
    <row r="8032" spans="1:8" ht="31.5" outlineLevel="1">
      <c r="A8032" s="98" t="s">
        <v>404</v>
      </c>
      <c r="B8032" s="99" t="s">
        <v>642</v>
      </c>
      <c r="C8032" s="97" t="s">
        <v>47</v>
      </c>
      <c r="D8032" s="97" t="s">
        <v>48</v>
      </c>
      <c r="E8032" s="94"/>
      <c r="F8032" s="94"/>
      <c r="G8032" s="94">
        <v>100</v>
      </c>
      <c r="H8032" s="79"/>
    </row>
    <row r="8033" spans="1:8" ht="47.25" outlineLevel="1">
      <c r="A8033" s="100">
        <v>3</v>
      </c>
      <c r="B8033" s="101" t="s">
        <v>313</v>
      </c>
      <c r="C8033" s="97"/>
      <c r="D8033" s="97"/>
      <c r="E8033" s="94"/>
      <c r="F8033" s="94"/>
      <c r="G8033" s="94"/>
      <c r="H8033" s="79"/>
    </row>
    <row r="8034" spans="1:8" ht="31.5" outlineLevel="1">
      <c r="A8034" s="98" t="s">
        <v>441</v>
      </c>
      <c r="B8034" s="99" t="s">
        <v>314</v>
      </c>
      <c r="C8034" s="97" t="s">
        <v>132</v>
      </c>
      <c r="D8034" s="97" t="s">
        <v>131</v>
      </c>
      <c r="E8034" s="94"/>
      <c r="F8034" s="94"/>
      <c r="G8034" s="94">
        <v>100</v>
      </c>
      <c r="H8034" s="79"/>
    </row>
    <row r="8035" spans="1:8" outlineLevel="1">
      <c r="A8035" s="98" t="s">
        <v>359</v>
      </c>
      <c r="B8035" s="99" t="s">
        <v>315</v>
      </c>
      <c r="C8035" s="97" t="s">
        <v>132</v>
      </c>
      <c r="D8035" s="97" t="s">
        <v>133</v>
      </c>
      <c r="E8035" s="94"/>
      <c r="F8035" s="94"/>
      <c r="G8035" s="94">
        <v>100</v>
      </c>
      <c r="H8035" s="79"/>
    </row>
    <row r="8036" spans="1:8" outlineLevel="1">
      <c r="A8036" s="98" t="s">
        <v>361</v>
      </c>
      <c r="B8036" s="99" t="s">
        <v>316</v>
      </c>
      <c r="C8036" s="97" t="s">
        <v>133</v>
      </c>
      <c r="D8036" s="97" t="s">
        <v>788</v>
      </c>
      <c r="E8036" s="94"/>
      <c r="F8036" s="94"/>
      <c r="G8036" s="94">
        <v>100</v>
      </c>
      <c r="H8036" s="79"/>
    </row>
    <row r="8037" spans="1:8" outlineLevel="1">
      <c r="A8037" s="98" t="s">
        <v>317</v>
      </c>
      <c r="B8037" s="99" t="s">
        <v>318</v>
      </c>
      <c r="C8037" s="97" t="s">
        <v>788</v>
      </c>
      <c r="D8037" s="97" t="s">
        <v>789</v>
      </c>
      <c r="E8037" s="94"/>
      <c r="F8037" s="94"/>
      <c r="G8037" s="94">
        <v>100</v>
      </c>
      <c r="H8037" s="79"/>
    </row>
    <row r="8038" spans="1:8" outlineLevel="1">
      <c r="A8038" s="98" t="s">
        <v>319</v>
      </c>
      <c r="B8038" s="99" t="s">
        <v>320</v>
      </c>
      <c r="C8038" s="97" t="s">
        <v>789</v>
      </c>
      <c r="D8038" s="97" t="s">
        <v>790</v>
      </c>
      <c r="E8038" s="94"/>
      <c r="F8038" s="94"/>
      <c r="G8038" s="94">
        <v>100</v>
      </c>
      <c r="H8038" s="79"/>
    </row>
    <row r="8039" spans="1:8" outlineLevel="1">
      <c r="A8039" s="100">
        <v>4</v>
      </c>
      <c r="B8039" s="101" t="s">
        <v>623</v>
      </c>
      <c r="C8039" s="97"/>
      <c r="D8039" s="97"/>
      <c r="E8039" s="94"/>
      <c r="F8039" s="94"/>
      <c r="G8039" s="94"/>
      <c r="H8039" s="79"/>
    </row>
    <row r="8040" spans="1:8" ht="31.5" outlineLevel="1">
      <c r="A8040" s="97" t="s">
        <v>406</v>
      </c>
      <c r="B8040" s="236" t="s">
        <v>321</v>
      </c>
      <c r="C8040" s="97" t="s">
        <v>790</v>
      </c>
      <c r="D8040" s="97" t="s">
        <v>790</v>
      </c>
      <c r="E8040" s="94"/>
      <c r="F8040" s="94"/>
      <c r="G8040" s="94">
        <v>100</v>
      </c>
      <c r="H8040" s="79"/>
    </row>
    <row r="8041" spans="1:8" ht="63" outlineLevel="1">
      <c r="A8041" s="97" t="s">
        <v>407</v>
      </c>
      <c r="B8041" s="236" t="s">
        <v>621</v>
      </c>
      <c r="C8041" s="97" t="s">
        <v>790</v>
      </c>
      <c r="D8041" s="97" t="s">
        <v>791</v>
      </c>
      <c r="E8041" s="94"/>
      <c r="F8041" s="94"/>
      <c r="G8041" s="94">
        <v>100</v>
      </c>
      <c r="H8041" s="79"/>
    </row>
    <row r="8042" spans="1:8" ht="31.5" outlineLevel="1">
      <c r="A8042" s="97" t="s">
        <v>408</v>
      </c>
      <c r="B8042" s="236" t="s">
        <v>764</v>
      </c>
      <c r="C8042" s="97" t="s">
        <v>790</v>
      </c>
      <c r="D8042" s="97" t="s">
        <v>791</v>
      </c>
      <c r="E8042" s="94"/>
      <c r="F8042" s="94"/>
      <c r="G8042" s="94">
        <v>100</v>
      </c>
      <c r="H8042" s="79"/>
    </row>
    <row r="8043" spans="1:8" ht="31.5" outlineLevel="1">
      <c r="A8043" s="97" t="s">
        <v>222</v>
      </c>
      <c r="B8043" s="236" t="s">
        <v>765</v>
      </c>
      <c r="C8043" s="97" t="s">
        <v>791</v>
      </c>
      <c r="D8043" s="97" t="s">
        <v>792</v>
      </c>
      <c r="E8043" s="94"/>
      <c r="F8043" s="94"/>
      <c r="G8043" s="94">
        <v>100</v>
      </c>
      <c r="H8043" s="79"/>
    </row>
    <row r="8044" spans="1:8" outlineLevel="1">
      <c r="G8044" s="154" t="s">
        <v>1437</v>
      </c>
      <c r="H8044" s="154" t="s">
        <v>378</v>
      </c>
    </row>
    <row r="8045" spans="1:8" outlineLevel="1">
      <c r="H8045" s="154" t="s">
        <v>709</v>
      </c>
    </row>
    <row r="8046" spans="1:8" outlineLevel="1">
      <c r="H8046" s="154" t="s">
        <v>266</v>
      </c>
    </row>
    <row r="8047" spans="1:8" outlineLevel="1">
      <c r="H8047" s="154"/>
    </row>
    <row r="8048" spans="1:8" outlineLevel="1">
      <c r="A8048" s="742" t="s">
        <v>628</v>
      </c>
      <c r="B8048" s="742"/>
      <c r="C8048" s="742"/>
      <c r="D8048" s="742"/>
      <c r="E8048" s="742"/>
      <c r="F8048" s="742"/>
      <c r="G8048" s="742"/>
      <c r="H8048" s="742"/>
    </row>
    <row r="8049" spans="1:8" outlineLevel="1">
      <c r="A8049" s="742" t="s">
        <v>455</v>
      </c>
      <c r="B8049" s="742"/>
      <c r="C8049" s="742"/>
      <c r="D8049" s="742"/>
      <c r="E8049" s="742"/>
      <c r="F8049" s="742"/>
      <c r="G8049" s="742"/>
      <c r="H8049" s="742"/>
    </row>
    <row r="8050" spans="1:8" outlineLevel="1">
      <c r="H8050" s="154" t="s">
        <v>322</v>
      </c>
    </row>
    <row r="8051" spans="1:8" outlineLevel="1">
      <c r="H8051" s="154" t="s">
        <v>323</v>
      </c>
    </row>
    <row r="8052" spans="1:8" outlineLevel="1">
      <c r="H8052" s="154" t="s">
        <v>324</v>
      </c>
    </row>
    <row r="8053" spans="1:8" outlineLevel="1">
      <c r="H8053" s="230" t="s">
        <v>325</v>
      </c>
    </row>
    <row r="8054" spans="1:8" outlineLevel="1">
      <c r="H8054" s="154" t="s">
        <v>2331</v>
      </c>
    </row>
    <row r="8055" spans="1:8" outlineLevel="1">
      <c r="H8055" s="154" t="s">
        <v>261</v>
      </c>
    </row>
    <row r="8056" spans="1:8" outlineLevel="1">
      <c r="A8056" s="86"/>
    </row>
    <row r="8057" spans="1:8" outlineLevel="1">
      <c r="A8057" s="748" t="s">
        <v>1727</v>
      </c>
      <c r="B8057" s="749"/>
      <c r="C8057" s="749"/>
      <c r="D8057" s="749"/>
      <c r="E8057" s="749"/>
      <c r="F8057" s="749"/>
      <c r="G8057" s="749"/>
      <c r="H8057" s="749"/>
    </row>
    <row r="8058" spans="1:8" outlineLevel="1">
      <c r="A8058" s="664"/>
      <c r="B8058" s="664"/>
      <c r="C8058" s="664"/>
      <c r="D8058" s="665"/>
      <c r="E8058" s="665"/>
      <c r="F8058" s="665"/>
      <c r="G8058" s="665"/>
      <c r="H8058" s="665"/>
    </row>
    <row r="8059" spans="1:8" outlineLevel="1">
      <c r="A8059" s="746" t="s">
        <v>2332</v>
      </c>
      <c r="B8059" s="746"/>
      <c r="C8059" s="746"/>
      <c r="D8059" s="746"/>
      <c r="E8059" s="746"/>
      <c r="F8059" s="746"/>
      <c r="G8059" s="746"/>
      <c r="H8059" s="746"/>
    </row>
    <row r="8060" spans="1:8" ht="16.5" outlineLevel="1" thickBot="1">
      <c r="A8060" s="87"/>
      <c r="B8060" s="666"/>
      <c r="C8060" s="231"/>
      <c r="D8060" s="231"/>
      <c r="E8060" s="231"/>
      <c r="F8060" s="231"/>
      <c r="G8060" s="231"/>
      <c r="H8060" s="231"/>
    </row>
    <row r="8061" spans="1:8" outlineLevel="1">
      <c r="A8061" s="750" t="s">
        <v>397</v>
      </c>
      <c r="B8061" s="753" t="s">
        <v>649</v>
      </c>
      <c r="C8061" s="756" t="s">
        <v>719</v>
      </c>
      <c r="D8061" s="756"/>
      <c r="E8061" s="756"/>
      <c r="F8061" s="756"/>
      <c r="G8061" s="757" t="s">
        <v>629</v>
      </c>
      <c r="H8061" s="759" t="s">
        <v>630</v>
      </c>
    </row>
    <row r="8062" spans="1:8" outlineLevel="1">
      <c r="A8062" s="751"/>
      <c r="B8062" s="754"/>
      <c r="C8062" s="704"/>
      <c r="D8062" s="704"/>
      <c r="E8062" s="704"/>
      <c r="F8062" s="704"/>
      <c r="G8062" s="703"/>
      <c r="H8062" s="760"/>
    </row>
    <row r="8063" spans="1:8" ht="32.25" outlineLevel="1" thickBot="1">
      <c r="A8063" s="752"/>
      <c r="B8063" s="755"/>
      <c r="C8063" s="88" t="s">
        <v>631</v>
      </c>
      <c r="D8063" s="88" t="s">
        <v>632</v>
      </c>
      <c r="E8063" s="88" t="s">
        <v>631</v>
      </c>
      <c r="F8063" s="88" t="s">
        <v>632</v>
      </c>
      <c r="G8063" s="758"/>
      <c r="H8063" s="761"/>
    </row>
    <row r="8064" spans="1:8" outlineLevel="1">
      <c r="A8064" s="89">
        <v>1</v>
      </c>
      <c r="B8064" s="604">
        <v>2</v>
      </c>
      <c r="C8064" s="90">
        <v>3</v>
      </c>
      <c r="D8064" s="90">
        <v>4</v>
      </c>
      <c r="E8064" s="90"/>
      <c r="F8064" s="90"/>
      <c r="G8064" s="91">
        <v>5</v>
      </c>
      <c r="H8064" s="604">
        <v>6</v>
      </c>
    </row>
    <row r="8065" spans="1:8" outlineLevel="1">
      <c r="A8065" s="89">
        <v>1</v>
      </c>
      <c r="B8065" s="92" t="s">
        <v>598</v>
      </c>
      <c r="C8065" s="90"/>
      <c r="D8065" s="90"/>
      <c r="E8065" s="94"/>
      <c r="F8065" s="94"/>
      <c r="G8065" s="95"/>
      <c r="H8065" s="663"/>
    </row>
    <row r="8066" spans="1:8" outlineLevel="1">
      <c r="A8066" s="96" t="s">
        <v>399</v>
      </c>
      <c r="B8066" s="237" t="s">
        <v>599</v>
      </c>
      <c r="C8066" s="97" t="s">
        <v>7</v>
      </c>
      <c r="D8066" s="97" t="s">
        <v>167</v>
      </c>
      <c r="E8066" s="94"/>
      <c r="F8066" s="94"/>
      <c r="G8066" s="94">
        <v>100</v>
      </c>
      <c r="H8066" s="79"/>
    </row>
    <row r="8067" spans="1:8" outlineLevel="1">
      <c r="A8067" s="97" t="s">
        <v>400</v>
      </c>
      <c r="B8067" s="236" t="s">
        <v>329</v>
      </c>
      <c r="C8067" s="97" t="s">
        <v>168</v>
      </c>
      <c r="D8067" s="97" t="s">
        <v>169</v>
      </c>
      <c r="E8067" s="94"/>
      <c r="F8067" s="94"/>
      <c r="G8067" s="94">
        <v>100</v>
      </c>
      <c r="H8067" s="79"/>
    </row>
    <row r="8068" spans="1:8" ht="31.5" outlineLevel="1">
      <c r="A8068" s="97" t="s">
        <v>411</v>
      </c>
      <c r="B8068" s="236" t="s">
        <v>730</v>
      </c>
      <c r="C8068" s="97" t="s">
        <v>170</v>
      </c>
      <c r="D8068" s="97" t="s">
        <v>171</v>
      </c>
      <c r="E8068" s="94"/>
      <c r="F8068" s="94"/>
      <c r="G8068" s="94">
        <v>100</v>
      </c>
      <c r="H8068" s="79"/>
    </row>
    <row r="8069" spans="1:8" ht="63" outlineLevel="1">
      <c r="A8069" s="98" t="s">
        <v>422</v>
      </c>
      <c r="B8069" s="99" t="s">
        <v>731</v>
      </c>
      <c r="C8069" s="97" t="s">
        <v>172</v>
      </c>
      <c r="D8069" s="97" t="s">
        <v>173</v>
      </c>
      <c r="E8069" s="94"/>
      <c r="F8069" s="94"/>
      <c r="G8069" s="94">
        <v>100</v>
      </c>
      <c r="H8069" s="79"/>
    </row>
    <row r="8070" spans="1:8" ht="31.5" outlineLevel="1">
      <c r="A8070" s="98" t="s">
        <v>732</v>
      </c>
      <c r="B8070" s="99" t="s">
        <v>733</v>
      </c>
      <c r="C8070" s="97" t="s">
        <v>174</v>
      </c>
      <c r="D8070" s="97" t="s">
        <v>175</v>
      </c>
      <c r="E8070" s="94"/>
      <c r="F8070" s="94"/>
      <c r="G8070" s="94">
        <v>100</v>
      </c>
      <c r="H8070" s="79"/>
    </row>
    <row r="8071" spans="1:8" outlineLevel="1">
      <c r="A8071" s="98" t="s">
        <v>734</v>
      </c>
      <c r="B8071" s="99" t="s">
        <v>735</v>
      </c>
      <c r="C8071" s="97" t="s">
        <v>170</v>
      </c>
      <c r="D8071" s="97" t="s">
        <v>174</v>
      </c>
      <c r="E8071" s="94"/>
      <c r="F8071" s="94"/>
      <c r="G8071" s="94">
        <v>100</v>
      </c>
      <c r="H8071" s="79"/>
    </row>
    <row r="8072" spans="1:8" outlineLevel="1">
      <c r="A8072" s="100">
        <v>2</v>
      </c>
      <c r="B8072" s="101" t="s">
        <v>440</v>
      </c>
      <c r="C8072" s="97"/>
      <c r="D8072" s="97"/>
      <c r="E8072" s="94"/>
      <c r="F8072" s="94"/>
      <c r="G8072" s="94"/>
      <c r="H8072" s="79"/>
    </row>
    <row r="8073" spans="1:8" ht="31.5" outlineLevel="1">
      <c r="A8073" s="98" t="s">
        <v>402</v>
      </c>
      <c r="B8073" s="99" t="s">
        <v>736</v>
      </c>
      <c r="C8073" s="97" t="s">
        <v>683</v>
      </c>
      <c r="D8073" s="97" t="s">
        <v>684</v>
      </c>
      <c r="E8073" s="94"/>
      <c r="F8073" s="94"/>
      <c r="G8073" s="94">
        <v>100</v>
      </c>
      <c r="H8073" s="79"/>
    </row>
    <row r="8074" spans="1:8" ht="63" outlineLevel="1">
      <c r="A8074" s="98" t="s">
        <v>403</v>
      </c>
      <c r="B8074" s="99" t="s">
        <v>641</v>
      </c>
      <c r="C8074" s="97" t="s">
        <v>683</v>
      </c>
      <c r="D8074" s="97" t="s">
        <v>685</v>
      </c>
      <c r="E8074" s="94"/>
      <c r="F8074" s="94"/>
      <c r="G8074" s="94">
        <v>100</v>
      </c>
      <c r="H8074" s="79"/>
    </row>
    <row r="8075" spans="1:8" ht="31.5" outlineLevel="1">
      <c r="A8075" s="98" t="s">
        <v>404</v>
      </c>
      <c r="B8075" s="99" t="s">
        <v>642</v>
      </c>
      <c r="C8075" s="97" t="s">
        <v>685</v>
      </c>
      <c r="D8075" s="97" t="s">
        <v>686</v>
      </c>
      <c r="E8075" s="94"/>
      <c r="F8075" s="94"/>
      <c r="G8075" s="94">
        <v>100</v>
      </c>
      <c r="H8075" s="79"/>
    </row>
    <row r="8076" spans="1:8" ht="47.25" outlineLevel="1">
      <c r="A8076" s="100">
        <v>3</v>
      </c>
      <c r="B8076" s="101" t="s">
        <v>313</v>
      </c>
      <c r="C8076" s="97"/>
      <c r="D8076" s="97"/>
      <c r="E8076" s="94"/>
      <c r="F8076" s="94"/>
      <c r="G8076" s="94"/>
      <c r="H8076" s="79"/>
    </row>
    <row r="8077" spans="1:8" ht="31.5" outlineLevel="1">
      <c r="A8077" s="98" t="s">
        <v>441</v>
      </c>
      <c r="B8077" s="99" t="s">
        <v>314</v>
      </c>
      <c r="C8077" s="97" t="s">
        <v>686</v>
      </c>
      <c r="D8077" s="97" t="s">
        <v>685</v>
      </c>
      <c r="E8077" s="94"/>
      <c r="F8077" s="94"/>
      <c r="G8077" s="94">
        <v>100</v>
      </c>
      <c r="H8077" s="79"/>
    </row>
    <row r="8078" spans="1:8" outlineLevel="1">
      <c r="A8078" s="98" t="s">
        <v>359</v>
      </c>
      <c r="B8078" s="99" t="s">
        <v>315</v>
      </c>
      <c r="C8078" s="97" t="s">
        <v>686</v>
      </c>
      <c r="D8078" s="97" t="s">
        <v>687</v>
      </c>
      <c r="E8078" s="94"/>
      <c r="F8078" s="94"/>
      <c r="G8078" s="94">
        <v>100</v>
      </c>
      <c r="H8078" s="79"/>
    </row>
    <row r="8079" spans="1:8" outlineLevel="1">
      <c r="A8079" s="98" t="s">
        <v>361</v>
      </c>
      <c r="B8079" s="99" t="s">
        <v>316</v>
      </c>
      <c r="C8079" s="97" t="s">
        <v>687</v>
      </c>
      <c r="D8079" s="97" t="s">
        <v>688</v>
      </c>
      <c r="E8079" s="94"/>
      <c r="F8079" s="94"/>
      <c r="G8079" s="94">
        <v>100</v>
      </c>
      <c r="H8079" s="79"/>
    </row>
    <row r="8080" spans="1:8" outlineLevel="1">
      <c r="A8080" s="98" t="s">
        <v>317</v>
      </c>
      <c r="B8080" s="99" t="s">
        <v>318</v>
      </c>
      <c r="C8080" s="97" t="s">
        <v>688</v>
      </c>
      <c r="D8080" s="97" t="s">
        <v>689</v>
      </c>
      <c r="E8080" s="94"/>
      <c r="F8080" s="94"/>
      <c r="G8080" s="94">
        <v>100</v>
      </c>
      <c r="H8080" s="79"/>
    </row>
    <row r="8081" spans="1:8" outlineLevel="1">
      <c r="A8081" s="98" t="s">
        <v>319</v>
      </c>
      <c r="B8081" s="99" t="s">
        <v>320</v>
      </c>
      <c r="C8081" s="97" t="s">
        <v>2067</v>
      </c>
      <c r="D8081" s="97" t="s">
        <v>690</v>
      </c>
      <c r="E8081" s="94"/>
      <c r="F8081" s="94"/>
      <c r="G8081" s="94">
        <v>100</v>
      </c>
      <c r="H8081" s="79"/>
    </row>
    <row r="8082" spans="1:8" outlineLevel="1">
      <c r="A8082" s="100">
        <v>4</v>
      </c>
      <c r="B8082" s="101" t="s">
        <v>623</v>
      </c>
      <c r="C8082" s="97"/>
      <c r="D8082" s="97"/>
      <c r="E8082" s="94"/>
      <c r="F8082" s="94"/>
      <c r="G8082" s="94"/>
      <c r="H8082" s="79"/>
    </row>
    <row r="8083" spans="1:8" ht="31.5" outlineLevel="1">
      <c r="A8083" s="97" t="s">
        <v>406</v>
      </c>
      <c r="B8083" s="236" t="s">
        <v>321</v>
      </c>
      <c r="C8083" s="97" t="s">
        <v>690</v>
      </c>
      <c r="D8083" s="97" t="s">
        <v>690</v>
      </c>
      <c r="E8083" s="94"/>
      <c r="F8083" s="94"/>
      <c r="G8083" s="94">
        <v>100</v>
      </c>
      <c r="H8083" s="79"/>
    </row>
    <row r="8084" spans="1:8" ht="63" outlineLevel="1">
      <c r="A8084" s="97" t="s">
        <v>407</v>
      </c>
      <c r="B8084" s="236" t="s">
        <v>621</v>
      </c>
      <c r="C8084" s="97" t="s">
        <v>690</v>
      </c>
      <c r="D8084" s="97" t="s">
        <v>691</v>
      </c>
      <c r="E8084" s="94"/>
      <c r="F8084" s="94"/>
      <c r="G8084" s="94">
        <v>100</v>
      </c>
      <c r="H8084" s="79"/>
    </row>
    <row r="8085" spans="1:8" ht="31.5" outlineLevel="1">
      <c r="A8085" s="97" t="s">
        <v>408</v>
      </c>
      <c r="B8085" s="236" t="s">
        <v>764</v>
      </c>
      <c r="C8085" s="97" t="s">
        <v>690</v>
      </c>
      <c r="D8085" s="97" t="s">
        <v>691</v>
      </c>
      <c r="E8085" s="94"/>
      <c r="F8085" s="94"/>
      <c r="G8085" s="94">
        <v>100</v>
      </c>
      <c r="H8085" s="79"/>
    </row>
    <row r="8086" spans="1:8" ht="31.5" outlineLevel="1">
      <c r="A8086" s="97" t="s">
        <v>222</v>
      </c>
      <c r="B8086" s="236" t="s">
        <v>765</v>
      </c>
      <c r="C8086" s="97" t="s">
        <v>691</v>
      </c>
      <c r="D8086" s="97" t="s">
        <v>692</v>
      </c>
      <c r="E8086" s="94"/>
      <c r="F8086" s="94"/>
      <c r="G8086" s="94">
        <v>100</v>
      </c>
      <c r="H8086" s="79"/>
    </row>
    <row r="8087" spans="1:8" outlineLevel="1">
      <c r="G8087" s="154" t="s">
        <v>1438</v>
      </c>
      <c r="H8087" s="154" t="s">
        <v>378</v>
      </c>
    </row>
    <row r="8088" spans="1:8" outlineLevel="1">
      <c r="H8088" s="154" t="s">
        <v>709</v>
      </c>
    </row>
    <row r="8089" spans="1:8" outlineLevel="1">
      <c r="H8089" s="154" t="s">
        <v>266</v>
      </c>
    </row>
    <row r="8090" spans="1:8" outlineLevel="1">
      <c r="H8090" s="154"/>
    </row>
    <row r="8091" spans="1:8" ht="15.75" customHeight="1" outlineLevel="1">
      <c r="A8091" s="742" t="s">
        <v>628</v>
      </c>
      <c r="B8091" s="742"/>
      <c r="C8091" s="742"/>
      <c r="D8091" s="742"/>
      <c r="E8091" s="742"/>
      <c r="F8091" s="742"/>
      <c r="G8091" s="742"/>
      <c r="H8091" s="742"/>
    </row>
    <row r="8092" spans="1:8" ht="15.75" customHeight="1" outlineLevel="1">
      <c r="A8092" s="742" t="s">
        <v>455</v>
      </c>
      <c r="B8092" s="742"/>
      <c r="C8092" s="742"/>
      <c r="D8092" s="742"/>
      <c r="E8092" s="742"/>
      <c r="F8092" s="742"/>
      <c r="G8092" s="742"/>
      <c r="H8092" s="742"/>
    </row>
    <row r="8093" spans="1:8" outlineLevel="1">
      <c r="H8093" s="154" t="s">
        <v>322</v>
      </c>
    </row>
    <row r="8094" spans="1:8" outlineLevel="1">
      <c r="H8094" s="154" t="s">
        <v>323</v>
      </c>
    </row>
    <row r="8095" spans="1:8" outlineLevel="1">
      <c r="H8095" s="154" t="s">
        <v>324</v>
      </c>
    </row>
    <row r="8096" spans="1:8" outlineLevel="1">
      <c r="H8096" s="230" t="s">
        <v>325</v>
      </c>
    </row>
    <row r="8097" spans="1:8" outlineLevel="1">
      <c r="H8097" s="154" t="s">
        <v>2331</v>
      </c>
    </row>
    <row r="8098" spans="1:8" outlineLevel="1">
      <c r="H8098" s="154" t="s">
        <v>261</v>
      </c>
    </row>
    <row r="8099" spans="1:8" outlineLevel="1">
      <c r="A8099" s="86"/>
    </row>
    <row r="8100" spans="1:8" ht="33.75" customHeight="1" outlineLevel="1">
      <c r="A8100" s="743" t="s">
        <v>1728</v>
      </c>
      <c r="B8100" s="744"/>
      <c r="C8100" s="744"/>
      <c r="D8100" s="744"/>
      <c r="E8100" s="744"/>
      <c r="F8100" s="744"/>
      <c r="G8100" s="744"/>
      <c r="H8100" s="744"/>
    </row>
    <row r="8101" spans="1:8" outlineLevel="1">
      <c r="A8101" s="664"/>
      <c r="B8101" s="664"/>
      <c r="C8101" s="664"/>
      <c r="D8101" s="665"/>
      <c r="E8101" s="665"/>
      <c r="F8101" s="665"/>
      <c r="G8101" s="665"/>
      <c r="H8101" s="665"/>
    </row>
    <row r="8102" spans="1:8" outlineLevel="1">
      <c r="A8102" s="746" t="s">
        <v>2332</v>
      </c>
      <c r="B8102" s="746"/>
      <c r="C8102" s="746"/>
      <c r="D8102" s="746"/>
      <c r="E8102" s="746"/>
      <c r="F8102" s="746"/>
      <c r="G8102" s="746"/>
      <c r="H8102" s="746"/>
    </row>
    <row r="8103" spans="1:8" ht="16.5" outlineLevel="1" thickBot="1">
      <c r="A8103" s="87"/>
      <c r="B8103" s="666"/>
      <c r="C8103" s="231"/>
      <c r="D8103" s="231"/>
      <c r="E8103" s="231"/>
      <c r="F8103" s="231"/>
      <c r="G8103" s="231"/>
      <c r="H8103" s="231"/>
    </row>
    <row r="8104" spans="1:8" ht="15.75" customHeight="1" outlineLevel="1">
      <c r="A8104" s="750" t="s">
        <v>397</v>
      </c>
      <c r="B8104" s="753" t="s">
        <v>649</v>
      </c>
      <c r="C8104" s="756" t="s">
        <v>719</v>
      </c>
      <c r="D8104" s="756"/>
      <c r="E8104" s="756"/>
      <c r="F8104" s="756"/>
      <c r="G8104" s="757" t="s">
        <v>629</v>
      </c>
      <c r="H8104" s="759" t="s">
        <v>630</v>
      </c>
    </row>
    <row r="8105" spans="1:8" outlineLevel="1">
      <c r="A8105" s="751"/>
      <c r="B8105" s="754"/>
      <c r="C8105" s="704"/>
      <c r="D8105" s="704"/>
      <c r="E8105" s="704"/>
      <c r="F8105" s="704"/>
      <c r="G8105" s="703"/>
      <c r="H8105" s="760"/>
    </row>
    <row r="8106" spans="1:8" ht="32.25" outlineLevel="1" thickBot="1">
      <c r="A8106" s="752"/>
      <c r="B8106" s="755"/>
      <c r="C8106" s="88" t="s">
        <v>631</v>
      </c>
      <c r="D8106" s="88" t="s">
        <v>632</v>
      </c>
      <c r="E8106" s="88" t="s">
        <v>631</v>
      </c>
      <c r="F8106" s="88" t="s">
        <v>632</v>
      </c>
      <c r="G8106" s="758"/>
      <c r="H8106" s="761"/>
    </row>
    <row r="8107" spans="1:8" outlineLevel="1">
      <c r="A8107" s="89">
        <v>1</v>
      </c>
      <c r="B8107" s="604">
        <v>2</v>
      </c>
      <c r="C8107" s="90">
        <v>3</v>
      </c>
      <c r="D8107" s="90">
        <v>4</v>
      </c>
      <c r="E8107" s="90"/>
      <c r="F8107" s="90"/>
      <c r="G8107" s="91">
        <v>5</v>
      </c>
      <c r="H8107" s="604">
        <v>6</v>
      </c>
    </row>
    <row r="8108" spans="1:8" outlineLevel="1">
      <c r="A8108" s="89">
        <v>1</v>
      </c>
      <c r="B8108" s="92" t="s">
        <v>598</v>
      </c>
      <c r="C8108" s="90"/>
      <c r="D8108" s="90"/>
      <c r="E8108" s="94"/>
      <c r="F8108" s="94"/>
      <c r="G8108" s="95"/>
      <c r="H8108" s="663"/>
    </row>
    <row r="8109" spans="1:8" outlineLevel="1">
      <c r="A8109" s="96" t="s">
        <v>399</v>
      </c>
      <c r="B8109" s="237" t="s">
        <v>599</v>
      </c>
      <c r="C8109" s="97" t="s">
        <v>7</v>
      </c>
      <c r="D8109" s="97" t="s">
        <v>167</v>
      </c>
      <c r="E8109" s="94"/>
      <c r="F8109" s="94"/>
      <c r="G8109" s="94">
        <v>100</v>
      </c>
      <c r="H8109" s="79"/>
    </row>
    <row r="8110" spans="1:8" outlineLevel="1">
      <c r="A8110" s="97" t="s">
        <v>400</v>
      </c>
      <c r="B8110" s="236" t="s">
        <v>329</v>
      </c>
      <c r="C8110" s="97" t="s">
        <v>168</v>
      </c>
      <c r="D8110" s="97" t="s">
        <v>169</v>
      </c>
      <c r="E8110" s="94"/>
      <c r="F8110" s="94"/>
      <c r="G8110" s="94">
        <v>100</v>
      </c>
      <c r="H8110" s="79"/>
    </row>
    <row r="8111" spans="1:8" ht="31.5" outlineLevel="1">
      <c r="A8111" s="97" t="s">
        <v>411</v>
      </c>
      <c r="B8111" s="236" t="s">
        <v>730</v>
      </c>
      <c r="C8111" s="97" t="s">
        <v>170</v>
      </c>
      <c r="D8111" s="97" t="s">
        <v>171</v>
      </c>
      <c r="E8111" s="94"/>
      <c r="F8111" s="94"/>
      <c r="G8111" s="94">
        <v>100</v>
      </c>
      <c r="H8111" s="79"/>
    </row>
    <row r="8112" spans="1:8" ht="63" outlineLevel="1">
      <c r="A8112" s="98" t="s">
        <v>422</v>
      </c>
      <c r="B8112" s="99" t="s">
        <v>731</v>
      </c>
      <c r="C8112" s="97" t="s">
        <v>172</v>
      </c>
      <c r="D8112" s="97" t="s">
        <v>173</v>
      </c>
      <c r="E8112" s="94"/>
      <c r="F8112" s="94"/>
      <c r="G8112" s="94">
        <v>100</v>
      </c>
      <c r="H8112" s="79"/>
    </row>
    <row r="8113" spans="1:8" ht="31.5" outlineLevel="1">
      <c r="A8113" s="98" t="s">
        <v>732</v>
      </c>
      <c r="B8113" s="99" t="s">
        <v>733</v>
      </c>
      <c r="C8113" s="97" t="s">
        <v>174</v>
      </c>
      <c r="D8113" s="97" t="s">
        <v>175</v>
      </c>
      <c r="E8113" s="94"/>
      <c r="F8113" s="94"/>
      <c r="G8113" s="94">
        <v>100</v>
      </c>
      <c r="H8113" s="79"/>
    </row>
    <row r="8114" spans="1:8" outlineLevel="1">
      <c r="A8114" s="98" t="s">
        <v>734</v>
      </c>
      <c r="B8114" s="99" t="s">
        <v>735</v>
      </c>
      <c r="C8114" s="97" t="s">
        <v>170</v>
      </c>
      <c r="D8114" s="97" t="s">
        <v>174</v>
      </c>
      <c r="E8114" s="94"/>
      <c r="F8114" s="94"/>
      <c r="G8114" s="94">
        <v>100</v>
      </c>
      <c r="H8114" s="79"/>
    </row>
    <row r="8115" spans="1:8" outlineLevel="1">
      <c r="A8115" s="100">
        <v>2</v>
      </c>
      <c r="B8115" s="101" t="s">
        <v>440</v>
      </c>
      <c r="C8115" s="97"/>
      <c r="D8115" s="97"/>
      <c r="E8115" s="94"/>
      <c r="F8115" s="94"/>
      <c r="G8115" s="94"/>
      <c r="H8115" s="79"/>
    </row>
    <row r="8116" spans="1:8" ht="31.5" outlineLevel="1">
      <c r="A8116" s="98" t="s">
        <v>402</v>
      </c>
      <c r="B8116" s="99" t="s">
        <v>736</v>
      </c>
      <c r="C8116" s="97" t="s">
        <v>46</v>
      </c>
      <c r="D8116" s="97" t="s">
        <v>45</v>
      </c>
      <c r="E8116" s="94"/>
      <c r="F8116" s="94"/>
      <c r="G8116" s="94">
        <v>100</v>
      </c>
      <c r="H8116" s="79"/>
    </row>
    <row r="8117" spans="1:8" ht="63" outlineLevel="1">
      <c r="A8117" s="98" t="s">
        <v>403</v>
      </c>
      <c r="B8117" s="99" t="s">
        <v>641</v>
      </c>
      <c r="C8117" s="97" t="s">
        <v>46</v>
      </c>
      <c r="D8117" s="97" t="s">
        <v>47</v>
      </c>
      <c r="E8117" s="94"/>
      <c r="F8117" s="94"/>
      <c r="G8117" s="94">
        <v>100</v>
      </c>
      <c r="H8117" s="79"/>
    </row>
    <row r="8118" spans="1:8" ht="31.5" outlineLevel="1">
      <c r="A8118" s="98" t="s">
        <v>404</v>
      </c>
      <c r="B8118" s="99" t="s">
        <v>642</v>
      </c>
      <c r="C8118" s="97" t="s">
        <v>47</v>
      </c>
      <c r="D8118" s="97" t="s">
        <v>48</v>
      </c>
      <c r="E8118" s="94"/>
      <c r="F8118" s="94"/>
      <c r="G8118" s="94">
        <v>100</v>
      </c>
      <c r="H8118" s="79"/>
    </row>
    <row r="8119" spans="1:8" ht="47.25" outlineLevel="1">
      <c r="A8119" s="100">
        <v>3</v>
      </c>
      <c r="B8119" s="101" t="s">
        <v>313</v>
      </c>
      <c r="C8119" s="97"/>
      <c r="D8119" s="97"/>
      <c r="E8119" s="94"/>
      <c r="F8119" s="94"/>
      <c r="G8119" s="94"/>
      <c r="H8119" s="79"/>
    </row>
    <row r="8120" spans="1:8" ht="31.5" outlineLevel="1">
      <c r="A8120" s="98" t="s">
        <v>441</v>
      </c>
      <c r="B8120" s="99" t="s">
        <v>314</v>
      </c>
      <c r="C8120" s="97" t="s">
        <v>48</v>
      </c>
      <c r="D8120" s="97" t="s">
        <v>47</v>
      </c>
      <c r="E8120" s="94"/>
      <c r="F8120" s="94"/>
      <c r="G8120" s="94">
        <v>100</v>
      </c>
      <c r="H8120" s="79"/>
    </row>
    <row r="8121" spans="1:8" outlineLevel="1">
      <c r="A8121" s="98" t="s">
        <v>359</v>
      </c>
      <c r="B8121" s="99" t="s">
        <v>315</v>
      </c>
      <c r="C8121" s="97" t="s">
        <v>48</v>
      </c>
      <c r="D8121" s="97" t="s">
        <v>49</v>
      </c>
      <c r="E8121" s="94"/>
      <c r="F8121" s="94"/>
      <c r="G8121" s="94">
        <v>100</v>
      </c>
      <c r="H8121" s="79"/>
    </row>
    <row r="8122" spans="1:8" outlineLevel="1">
      <c r="A8122" s="98" t="s">
        <v>361</v>
      </c>
      <c r="B8122" s="99" t="s">
        <v>316</v>
      </c>
      <c r="C8122" s="97" t="s">
        <v>49</v>
      </c>
      <c r="D8122" s="97" t="s">
        <v>50</v>
      </c>
      <c r="E8122" s="94"/>
      <c r="F8122" s="94"/>
      <c r="G8122" s="94">
        <v>100</v>
      </c>
      <c r="H8122" s="79"/>
    </row>
    <row r="8123" spans="1:8" outlineLevel="1">
      <c r="A8123" s="98" t="s">
        <v>317</v>
      </c>
      <c r="B8123" s="99" t="s">
        <v>318</v>
      </c>
      <c r="C8123" s="97" t="s">
        <v>50</v>
      </c>
      <c r="D8123" s="97" t="s">
        <v>51</v>
      </c>
      <c r="E8123" s="94"/>
      <c r="F8123" s="94"/>
      <c r="G8123" s="94">
        <v>100</v>
      </c>
      <c r="H8123" s="79"/>
    </row>
    <row r="8124" spans="1:8" outlineLevel="1">
      <c r="A8124" s="98" t="s">
        <v>319</v>
      </c>
      <c r="B8124" s="99" t="s">
        <v>320</v>
      </c>
      <c r="C8124" s="97" t="s">
        <v>2090</v>
      </c>
      <c r="D8124" s="97" t="s">
        <v>52</v>
      </c>
      <c r="E8124" s="94"/>
      <c r="F8124" s="94"/>
      <c r="G8124" s="94">
        <v>100</v>
      </c>
      <c r="H8124" s="79"/>
    </row>
    <row r="8125" spans="1:8" outlineLevel="1">
      <c r="A8125" s="100">
        <v>4</v>
      </c>
      <c r="B8125" s="101" t="s">
        <v>623</v>
      </c>
      <c r="C8125" s="97"/>
      <c r="D8125" s="97"/>
      <c r="E8125" s="94"/>
      <c r="F8125" s="94"/>
      <c r="G8125" s="94"/>
      <c r="H8125" s="79"/>
    </row>
    <row r="8126" spans="1:8" ht="31.5" outlineLevel="1">
      <c r="A8126" s="97" t="s">
        <v>406</v>
      </c>
      <c r="B8126" s="236" t="s">
        <v>321</v>
      </c>
      <c r="C8126" s="97" t="s">
        <v>52</v>
      </c>
      <c r="D8126" s="97" t="s">
        <v>52</v>
      </c>
      <c r="E8126" s="94"/>
      <c r="F8126" s="94"/>
      <c r="G8126" s="94">
        <v>100</v>
      </c>
      <c r="H8126" s="79"/>
    </row>
    <row r="8127" spans="1:8" ht="63" outlineLevel="1">
      <c r="A8127" s="97" t="s">
        <v>407</v>
      </c>
      <c r="B8127" s="236" t="s">
        <v>621</v>
      </c>
      <c r="C8127" s="97" t="s">
        <v>52</v>
      </c>
      <c r="D8127" s="97" t="s">
        <v>53</v>
      </c>
      <c r="E8127" s="94"/>
      <c r="F8127" s="94"/>
      <c r="G8127" s="94">
        <v>100</v>
      </c>
      <c r="H8127" s="79"/>
    </row>
    <row r="8128" spans="1:8" ht="31.5" outlineLevel="1">
      <c r="A8128" s="97" t="s">
        <v>408</v>
      </c>
      <c r="B8128" s="236" t="s">
        <v>764</v>
      </c>
      <c r="C8128" s="97" t="s">
        <v>52</v>
      </c>
      <c r="D8128" s="97" t="s">
        <v>53</v>
      </c>
      <c r="E8128" s="94"/>
      <c r="F8128" s="94"/>
      <c r="G8128" s="94">
        <v>100</v>
      </c>
      <c r="H8128" s="79"/>
    </row>
    <row r="8129" spans="1:8" ht="31.5" outlineLevel="1">
      <c r="A8129" s="97" t="s">
        <v>222</v>
      </c>
      <c r="B8129" s="236" t="s">
        <v>765</v>
      </c>
      <c r="C8129" s="97" t="s">
        <v>53</v>
      </c>
      <c r="D8129" s="97" t="s">
        <v>54</v>
      </c>
      <c r="E8129" s="94"/>
      <c r="F8129" s="94"/>
      <c r="G8129" s="94">
        <v>100</v>
      </c>
      <c r="H8129" s="79"/>
    </row>
    <row r="8130" spans="1:8" outlineLevel="1">
      <c r="G8130" s="154" t="s">
        <v>1439</v>
      </c>
      <c r="H8130" s="154" t="s">
        <v>378</v>
      </c>
    </row>
    <row r="8131" spans="1:8" outlineLevel="1">
      <c r="H8131" s="154" t="s">
        <v>709</v>
      </c>
    </row>
    <row r="8132" spans="1:8" outlineLevel="1">
      <c r="H8132" s="154" t="s">
        <v>266</v>
      </c>
    </row>
    <row r="8133" spans="1:8" outlineLevel="1">
      <c r="H8133" s="154"/>
    </row>
    <row r="8134" spans="1:8" outlineLevel="1">
      <c r="A8134" s="742" t="s">
        <v>628</v>
      </c>
      <c r="B8134" s="742"/>
      <c r="C8134" s="742"/>
      <c r="D8134" s="742"/>
      <c r="E8134" s="742"/>
      <c r="F8134" s="742"/>
      <c r="G8134" s="742"/>
      <c r="H8134" s="742"/>
    </row>
    <row r="8135" spans="1:8" outlineLevel="1">
      <c r="A8135" s="742" t="s">
        <v>455</v>
      </c>
      <c r="B8135" s="742"/>
      <c r="C8135" s="742"/>
      <c r="D8135" s="742"/>
      <c r="E8135" s="742"/>
      <c r="F8135" s="742"/>
      <c r="G8135" s="742"/>
      <c r="H8135" s="742"/>
    </row>
    <row r="8136" spans="1:8" outlineLevel="1">
      <c r="H8136" s="154" t="s">
        <v>322</v>
      </c>
    </row>
    <row r="8137" spans="1:8" outlineLevel="1">
      <c r="H8137" s="154" t="s">
        <v>323</v>
      </c>
    </row>
    <row r="8138" spans="1:8" outlineLevel="1">
      <c r="H8138" s="154" t="s">
        <v>324</v>
      </c>
    </row>
    <row r="8139" spans="1:8" outlineLevel="1">
      <c r="H8139" s="230" t="s">
        <v>325</v>
      </c>
    </row>
    <row r="8140" spans="1:8" outlineLevel="1">
      <c r="H8140" s="154" t="s">
        <v>2331</v>
      </c>
    </row>
    <row r="8141" spans="1:8" outlineLevel="1">
      <c r="H8141" s="154" t="s">
        <v>261</v>
      </c>
    </row>
    <row r="8142" spans="1:8" outlineLevel="1">
      <c r="A8142" s="86"/>
    </row>
    <row r="8143" spans="1:8" ht="18.75" customHeight="1" outlineLevel="1">
      <c r="A8143" s="743" t="s">
        <v>1932</v>
      </c>
      <c r="B8143" s="744"/>
      <c r="C8143" s="744"/>
      <c r="D8143" s="744"/>
      <c r="E8143" s="744"/>
      <c r="F8143" s="744"/>
      <c r="G8143" s="744"/>
      <c r="H8143" s="744"/>
    </row>
    <row r="8144" spans="1:8" outlineLevel="1">
      <c r="A8144" s="746" t="s">
        <v>2332</v>
      </c>
      <c r="B8144" s="746"/>
      <c r="C8144" s="746"/>
      <c r="D8144" s="746"/>
      <c r="E8144" s="746"/>
      <c r="F8144" s="746"/>
      <c r="G8144" s="746"/>
      <c r="H8144" s="746"/>
    </row>
    <row r="8145" spans="1:8" ht="16.5" outlineLevel="1" thickBot="1">
      <c r="A8145" s="87"/>
      <c r="B8145" s="666"/>
      <c r="C8145" s="231"/>
      <c r="D8145" s="231"/>
      <c r="E8145" s="231"/>
      <c r="F8145" s="231"/>
      <c r="G8145" s="231"/>
      <c r="H8145" s="231"/>
    </row>
    <row r="8146" spans="1:8" outlineLevel="1">
      <c r="A8146" s="750" t="s">
        <v>397</v>
      </c>
      <c r="B8146" s="753" t="s">
        <v>649</v>
      </c>
      <c r="C8146" s="756" t="s">
        <v>719</v>
      </c>
      <c r="D8146" s="756"/>
      <c r="E8146" s="756"/>
      <c r="F8146" s="756"/>
      <c r="G8146" s="757" t="s">
        <v>629</v>
      </c>
      <c r="H8146" s="759" t="s">
        <v>630</v>
      </c>
    </row>
    <row r="8147" spans="1:8" outlineLevel="1">
      <c r="A8147" s="751"/>
      <c r="B8147" s="754"/>
      <c r="C8147" s="704"/>
      <c r="D8147" s="704"/>
      <c r="E8147" s="704"/>
      <c r="F8147" s="704"/>
      <c r="G8147" s="703"/>
      <c r="H8147" s="760"/>
    </row>
    <row r="8148" spans="1:8" ht="32.25" outlineLevel="1" thickBot="1">
      <c r="A8148" s="752"/>
      <c r="B8148" s="755"/>
      <c r="C8148" s="88" t="s">
        <v>631</v>
      </c>
      <c r="D8148" s="88" t="s">
        <v>632</v>
      </c>
      <c r="E8148" s="88" t="s">
        <v>631</v>
      </c>
      <c r="F8148" s="88" t="s">
        <v>632</v>
      </c>
      <c r="G8148" s="758"/>
      <c r="H8148" s="761"/>
    </row>
    <row r="8149" spans="1:8" outlineLevel="1">
      <c r="A8149" s="89">
        <v>1</v>
      </c>
      <c r="B8149" s="604">
        <v>2</v>
      </c>
      <c r="C8149" s="90">
        <v>3</v>
      </c>
      <c r="D8149" s="90">
        <v>4</v>
      </c>
      <c r="E8149" s="90"/>
      <c r="F8149" s="90"/>
      <c r="G8149" s="91">
        <v>5</v>
      </c>
      <c r="H8149" s="604">
        <v>6</v>
      </c>
    </row>
    <row r="8150" spans="1:8" outlineLevel="1">
      <c r="A8150" s="89">
        <v>1</v>
      </c>
      <c r="B8150" s="92" t="s">
        <v>598</v>
      </c>
      <c r="C8150" s="90"/>
      <c r="D8150" s="90"/>
      <c r="E8150" s="94"/>
      <c r="F8150" s="94"/>
      <c r="G8150" s="95"/>
      <c r="H8150" s="663"/>
    </row>
    <row r="8151" spans="1:8" outlineLevel="1">
      <c r="A8151" s="96" t="s">
        <v>399</v>
      </c>
      <c r="B8151" s="237" t="s">
        <v>599</v>
      </c>
      <c r="C8151" s="97" t="s">
        <v>7</v>
      </c>
      <c r="D8151" s="97" t="s">
        <v>167</v>
      </c>
      <c r="E8151" s="94"/>
      <c r="F8151" s="94"/>
      <c r="G8151" s="94">
        <v>100</v>
      </c>
      <c r="H8151" s="79"/>
    </row>
    <row r="8152" spans="1:8" outlineLevel="1">
      <c r="A8152" s="97" t="s">
        <v>400</v>
      </c>
      <c r="B8152" s="236" t="s">
        <v>329</v>
      </c>
      <c r="C8152" s="97" t="s">
        <v>168</v>
      </c>
      <c r="D8152" s="97" t="s">
        <v>169</v>
      </c>
      <c r="E8152" s="94"/>
      <c r="F8152" s="94"/>
      <c r="G8152" s="94">
        <v>100</v>
      </c>
      <c r="H8152" s="79"/>
    </row>
    <row r="8153" spans="1:8" ht="31.5" outlineLevel="1">
      <c r="A8153" s="97" t="s">
        <v>411</v>
      </c>
      <c r="B8153" s="236" t="s">
        <v>730</v>
      </c>
      <c r="C8153" s="97" t="s">
        <v>170</v>
      </c>
      <c r="D8153" s="97" t="s">
        <v>171</v>
      </c>
      <c r="E8153" s="94"/>
      <c r="F8153" s="94"/>
      <c r="G8153" s="94">
        <v>100</v>
      </c>
      <c r="H8153" s="79"/>
    </row>
    <row r="8154" spans="1:8" ht="63" outlineLevel="1">
      <c r="A8154" s="98" t="s">
        <v>422</v>
      </c>
      <c r="B8154" s="99" t="s">
        <v>731</v>
      </c>
      <c r="C8154" s="97" t="s">
        <v>172</v>
      </c>
      <c r="D8154" s="97" t="s">
        <v>173</v>
      </c>
      <c r="E8154" s="94"/>
      <c r="F8154" s="94"/>
      <c r="G8154" s="94">
        <v>100</v>
      </c>
      <c r="H8154" s="79"/>
    </row>
    <row r="8155" spans="1:8" ht="31.5" outlineLevel="1">
      <c r="A8155" s="98" t="s">
        <v>732</v>
      </c>
      <c r="B8155" s="99" t="s">
        <v>733</v>
      </c>
      <c r="C8155" s="97" t="s">
        <v>174</v>
      </c>
      <c r="D8155" s="97" t="s">
        <v>175</v>
      </c>
      <c r="E8155" s="94"/>
      <c r="F8155" s="94"/>
      <c r="G8155" s="94">
        <v>100</v>
      </c>
      <c r="H8155" s="79"/>
    </row>
    <row r="8156" spans="1:8" outlineLevel="1">
      <c r="A8156" s="98" t="s">
        <v>734</v>
      </c>
      <c r="B8156" s="99" t="s">
        <v>735</v>
      </c>
      <c r="C8156" s="97" t="s">
        <v>170</v>
      </c>
      <c r="D8156" s="97" t="s">
        <v>174</v>
      </c>
      <c r="E8156" s="94"/>
      <c r="F8156" s="94"/>
      <c r="G8156" s="94">
        <v>100</v>
      </c>
      <c r="H8156" s="79"/>
    </row>
    <row r="8157" spans="1:8" outlineLevel="1">
      <c r="A8157" s="100">
        <v>2</v>
      </c>
      <c r="B8157" s="101" t="s">
        <v>440</v>
      </c>
      <c r="C8157" s="97"/>
      <c r="D8157" s="97"/>
      <c r="E8157" s="94"/>
      <c r="F8157" s="94"/>
      <c r="G8157" s="94"/>
      <c r="H8157" s="79"/>
    </row>
    <row r="8158" spans="1:8" ht="31.5" outlineLevel="1">
      <c r="A8158" s="98" t="s">
        <v>402</v>
      </c>
      <c r="B8158" s="99" t="s">
        <v>736</v>
      </c>
      <c r="C8158" s="97" t="s">
        <v>129</v>
      </c>
      <c r="D8158" s="97" t="s">
        <v>130</v>
      </c>
      <c r="E8158" s="94"/>
      <c r="F8158" s="94"/>
      <c r="G8158" s="94">
        <v>100</v>
      </c>
      <c r="H8158" s="79"/>
    </row>
    <row r="8159" spans="1:8" ht="63" outlineLevel="1">
      <c r="A8159" s="98" t="s">
        <v>403</v>
      </c>
      <c r="B8159" s="99" t="s">
        <v>641</v>
      </c>
      <c r="C8159" s="97" t="s">
        <v>129</v>
      </c>
      <c r="D8159" s="97" t="s">
        <v>131</v>
      </c>
      <c r="E8159" s="94"/>
      <c r="F8159" s="94"/>
      <c r="G8159" s="94">
        <v>100</v>
      </c>
      <c r="H8159" s="79"/>
    </row>
    <row r="8160" spans="1:8" ht="31.5" outlineLevel="1">
      <c r="A8160" s="98" t="s">
        <v>404</v>
      </c>
      <c r="B8160" s="99" t="s">
        <v>642</v>
      </c>
      <c r="C8160" s="97" t="s">
        <v>131</v>
      </c>
      <c r="D8160" s="97" t="s">
        <v>132</v>
      </c>
      <c r="E8160" s="94"/>
      <c r="F8160" s="94"/>
      <c r="G8160" s="94">
        <v>100</v>
      </c>
      <c r="H8160" s="79"/>
    </row>
    <row r="8161" spans="1:8" ht="47.25" outlineLevel="1">
      <c r="A8161" s="100">
        <v>3</v>
      </c>
      <c r="B8161" s="101" t="s">
        <v>313</v>
      </c>
      <c r="C8161" s="97"/>
      <c r="D8161" s="97"/>
      <c r="E8161" s="94"/>
      <c r="F8161" s="94"/>
      <c r="G8161" s="94"/>
      <c r="H8161" s="79"/>
    </row>
    <row r="8162" spans="1:8" ht="31.5" outlineLevel="1">
      <c r="A8162" s="98" t="s">
        <v>441</v>
      </c>
      <c r="B8162" s="99" t="s">
        <v>314</v>
      </c>
      <c r="C8162" s="97" t="s">
        <v>132</v>
      </c>
      <c r="D8162" s="97" t="s">
        <v>131</v>
      </c>
      <c r="E8162" s="94"/>
      <c r="F8162" s="94"/>
      <c r="G8162" s="94">
        <v>100</v>
      </c>
      <c r="H8162" s="79"/>
    </row>
    <row r="8163" spans="1:8" outlineLevel="1">
      <c r="A8163" s="98" t="s">
        <v>359</v>
      </c>
      <c r="B8163" s="99" t="s">
        <v>315</v>
      </c>
      <c r="C8163" s="97" t="s">
        <v>132</v>
      </c>
      <c r="D8163" s="97" t="s">
        <v>133</v>
      </c>
      <c r="E8163" s="94"/>
      <c r="F8163" s="94"/>
      <c r="G8163" s="94">
        <v>100</v>
      </c>
      <c r="H8163" s="79"/>
    </row>
    <row r="8164" spans="1:8" outlineLevel="1">
      <c r="A8164" s="98" t="s">
        <v>361</v>
      </c>
      <c r="B8164" s="99" t="s">
        <v>316</v>
      </c>
      <c r="C8164" s="97" t="s">
        <v>133</v>
      </c>
      <c r="D8164" s="97" t="s">
        <v>788</v>
      </c>
      <c r="E8164" s="94"/>
      <c r="F8164" s="94"/>
      <c r="G8164" s="94">
        <v>100</v>
      </c>
      <c r="H8164" s="79"/>
    </row>
    <row r="8165" spans="1:8" outlineLevel="1">
      <c r="A8165" s="98" t="s">
        <v>317</v>
      </c>
      <c r="B8165" s="99" t="s">
        <v>318</v>
      </c>
      <c r="C8165" s="97" t="s">
        <v>788</v>
      </c>
      <c r="D8165" s="97" t="s">
        <v>789</v>
      </c>
      <c r="E8165" s="94"/>
      <c r="F8165" s="94"/>
      <c r="G8165" s="94">
        <v>100</v>
      </c>
      <c r="H8165" s="79"/>
    </row>
    <row r="8166" spans="1:8" outlineLevel="1">
      <c r="A8166" s="98" t="s">
        <v>319</v>
      </c>
      <c r="B8166" s="99" t="s">
        <v>320</v>
      </c>
      <c r="C8166" s="97" t="s">
        <v>1156</v>
      </c>
      <c r="D8166" s="97" t="s">
        <v>790</v>
      </c>
      <c r="E8166" s="94"/>
      <c r="F8166" s="94"/>
      <c r="G8166" s="94">
        <v>100</v>
      </c>
      <c r="H8166" s="79"/>
    </row>
    <row r="8167" spans="1:8" outlineLevel="1">
      <c r="A8167" s="100">
        <v>4</v>
      </c>
      <c r="B8167" s="101" t="s">
        <v>623</v>
      </c>
      <c r="C8167" s="97"/>
      <c r="D8167" s="97"/>
      <c r="E8167" s="94"/>
      <c r="F8167" s="94"/>
      <c r="G8167" s="94"/>
      <c r="H8167" s="79"/>
    </row>
    <row r="8168" spans="1:8" ht="31.5" outlineLevel="1">
      <c r="A8168" s="97" t="s">
        <v>406</v>
      </c>
      <c r="B8168" s="236" t="s">
        <v>321</v>
      </c>
      <c r="C8168" s="97" t="s">
        <v>790</v>
      </c>
      <c r="D8168" s="97" t="s">
        <v>790</v>
      </c>
      <c r="E8168" s="94"/>
      <c r="F8168" s="94"/>
      <c r="G8168" s="94">
        <v>100</v>
      </c>
      <c r="H8168" s="79"/>
    </row>
    <row r="8169" spans="1:8" ht="63" outlineLevel="1">
      <c r="A8169" s="97" t="s">
        <v>407</v>
      </c>
      <c r="B8169" s="236" t="s">
        <v>621</v>
      </c>
      <c r="C8169" s="97" t="s">
        <v>790</v>
      </c>
      <c r="D8169" s="97" t="s">
        <v>791</v>
      </c>
      <c r="E8169" s="94"/>
      <c r="F8169" s="94"/>
      <c r="G8169" s="94">
        <v>100</v>
      </c>
      <c r="H8169" s="79"/>
    </row>
    <row r="8170" spans="1:8" ht="31.5" outlineLevel="1">
      <c r="A8170" s="97" t="s">
        <v>408</v>
      </c>
      <c r="B8170" s="236" t="s">
        <v>764</v>
      </c>
      <c r="C8170" s="97" t="s">
        <v>790</v>
      </c>
      <c r="D8170" s="97" t="s">
        <v>791</v>
      </c>
      <c r="E8170" s="94"/>
      <c r="F8170" s="94"/>
      <c r="G8170" s="94">
        <v>100</v>
      </c>
      <c r="H8170" s="79"/>
    </row>
    <row r="8171" spans="1:8" ht="31.5" outlineLevel="1">
      <c r="A8171" s="97" t="s">
        <v>222</v>
      </c>
      <c r="B8171" s="236" t="s">
        <v>765</v>
      </c>
      <c r="C8171" s="97" t="s">
        <v>791</v>
      </c>
      <c r="D8171" s="97" t="s">
        <v>792</v>
      </c>
      <c r="E8171" s="94"/>
      <c r="F8171" s="94"/>
      <c r="G8171" s="94">
        <v>100</v>
      </c>
      <c r="H8171" s="79"/>
    </row>
    <row r="8172" spans="1:8" outlineLevel="1">
      <c r="A8172" s="263"/>
      <c r="B8172" s="264"/>
      <c r="C8172" s="263"/>
      <c r="D8172" s="263"/>
      <c r="E8172" s="83"/>
      <c r="F8172" s="83"/>
      <c r="G8172" s="154" t="s">
        <v>1440</v>
      </c>
      <c r="H8172" s="154" t="s">
        <v>378</v>
      </c>
    </row>
    <row r="8173" spans="1:8" outlineLevel="1">
      <c r="H8173" s="154" t="s">
        <v>709</v>
      </c>
    </row>
    <row r="8174" spans="1:8" outlineLevel="1">
      <c r="H8174" s="154" t="s">
        <v>266</v>
      </c>
    </row>
    <row r="8175" spans="1:8" outlineLevel="1">
      <c r="H8175" s="154"/>
    </row>
    <row r="8176" spans="1:8" outlineLevel="1">
      <c r="A8176" s="742" t="s">
        <v>628</v>
      </c>
      <c r="B8176" s="742"/>
      <c r="C8176" s="742"/>
      <c r="D8176" s="742"/>
      <c r="E8176" s="742"/>
      <c r="F8176" s="742"/>
      <c r="G8176" s="742"/>
      <c r="H8176" s="742"/>
    </row>
    <row r="8177" spans="1:8" outlineLevel="1">
      <c r="A8177" s="742" t="s">
        <v>455</v>
      </c>
      <c r="B8177" s="742"/>
      <c r="C8177" s="742"/>
      <c r="D8177" s="742"/>
      <c r="E8177" s="742"/>
      <c r="F8177" s="742"/>
      <c r="G8177" s="742"/>
      <c r="H8177" s="742"/>
    </row>
    <row r="8178" spans="1:8" outlineLevel="1">
      <c r="H8178" s="154" t="s">
        <v>322</v>
      </c>
    </row>
    <row r="8179" spans="1:8" outlineLevel="1">
      <c r="H8179" s="154" t="s">
        <v>323</v>
      </c>
    </row>
    <row r="8180" spans="1:8" outlineLevel="1">
      <c r="H8180" s="154" t="s">
        <v>324</v>
      </c>
    </row>
    <row r="8181" spans="1:8" outlineLevel="1">
      <c r="H8181" s="230" t="s">
        <v>325</v>
      </c>
    </row>
    <row r="8182" spans="1:8" outlineLevel="1">
      <c r="H8182" s="154" t="s">
        <v>2331</v>
      </c>
    </row>
    <row r="8183" spans="1:8" outlineLevel="1">
      <c r="H8183" s="154" t="s">
        <v>261</v>
      </c>
    </row>
    <row r="8184" spans="1:8" outlineLevel="1">
      <c r="A8184" s="86"/>
    </row>
    <row r="8185" spans="1:8" outlineLevel="1">
      <c r="A8185" s="743" t="s">
        <v>1729</v>
      </c>
      <c r="B8185" s="744"/>
      <c r="C8185" s="744"/>
      <c r="D8185" s="744"/>
      <c r="E8185" s="744"/>
      <c r="F8185" s="744"/>
      <c r="G8185" s="744"/>
      <c r="H8185" s="744"/>
    </row>
    <row r="8186" spans="1:8" outlineLevel="1">
      <c r="A8186" s="746" t="s">
        <v>2332</v>
      </c>
      <c r="B8186" s="746"/>
      <c r="C8186" s="746"/>
      <c r="D8186" s="746"/>
      <c r="E8186" s="746"/>
      <c r="F8186" s="746"/>
      <c r="G8186" s="746"/>
      <c r="H8186" s="746"/>
    </row>
    <row r="8187" spans="1:8" ht="16.5" outlineLevel="1" thickBot="1">
      <c r="A8187" s="87"/>
      <c r="B8187" s="666"/>
      <c r="C8187" s="231"/>
      <c r="D8187" s="231"/>
      <c r="E8187" s="231"/>
      <c r="F8187" s="231"/>
      <c r="G8187" s="231"/>
      <c r="H8187" s="231"/>
    </row>
    <row r="8188" spans="1:8" outlineLevel="1">
      <c r="A8188" s="750" t="s">
        <v>397</v>
      </c>
      <c r="B8188" s="753" t="s">
        <v>649</v>
      </c>
      <c r="C8188" s="756" t="s">
        <v>719</v>
      </c>
      <c r="D8188" s="756"/>
      <c r="E8188" s="756"/>
      <c r="F8188" s="756"/>
      <c r="G8188" s="757" t="s">
        <v>629</v>
      </c>
      <c r="H8188" s="759" t="s">
        <v>630</v>
      </c>
    </row>
    <row r="8189" spans="1:8" outlineLevel="1">
      <c r="A8189" s="751"/>
      <c r="B8189" s="754"/>
      <c r="C8189" s="704"/>
      <c r="D8189" s="704"/>
      <c r="E8189" s="704"/>
      <c r="F8189" s="704"/>
      <c r="G8189" s="703"/>
      <c r="H8189" s="760"/>
    </row>
    <row r="8190" spans="1:8" ht="32.25" outlineLevel="1" thickBot="1">
      <c r="A8190" s="752"/>
      <c r="B8190" s="755"/>
      <c r="C8190" s="88" t="s">
        <v>631</v>
      </c>
      <c r="D8190" s="88" t="s">
        <v>632</v>
      </c>
      <c r="E8190" s="88" t="s">
        <v>631</v>
      </c>
      <c r="F8190" s="88" t="s">
        <v>632</v>
      </c>
      <c r="G8190" s="758"/>
      <c r="H8190" s="761"/>
    </row>
    <row r="8191" spans="1:8" outlineLevel="1">
      <c r="A8191" s="89">
        <v>1</v>
      </c>
      <c r="B8191" s="604">
        <v>2</v>
      </c>
      <c r="C8191" s="90">
        <v>3</v>
      </c>
      <c r="D8191" s="90">
        <v>4</v>
      </c>
      <c r="E8191" s="90"/>
      <c r="F8191" s="90"/>
      <c r="G8191" s="91">
        <v>5</v>
      </c>
      <c r="H8191" s="604">
        <v>6</v>
      </c>
    </row>
    <row r="8192" spans="1:8" outlineLevel="1">
      <c r="A8192" s="89">
        <v>1</v>
      </c>
      <c r="B8192" s="92" t="s">
        <v>598</v>
      </c>
      <c r="C8192" s="93"/>
      <c r="D8192" s="93"/>
      <c r="E8192" s="94"/>
      <c r="F8192" s="94"/>
      <c r="G8192" s="95"/>
      <c r="H8192" s="663"/>
    </row>
    <row r="8193" spans="1:8" outlineLevel="1">
      <c r="A8193" s="96" t="s">
        <v>399</v>
      </c>
      <c r="B8193" s="237" t="s">
        <v>599</v>
      </c>
      <c r="C8193" s="97" t="s">
        <v>9</v>
      </c>
      <c r="D8193" s="97" t="s">
        <v>169</v>
      </c>
      <c r="E8193" s="94"/>
      <c r="F8193" s="94"/>
      <c r="G8193" s="94">
        <v>100</v>
      </c>
      <c r="H8193" s="79"/>
    </row>
    <row r="8194" spans="1:8" outlineLevel="1">
      <c r="A8194" s="97" t="s">
        <v>400</v>
      </c>
      <c r="B8194" s="236" t="s">
        <v>329</v>
      </c>
      <c r="C8194" s="97" t="s">
        <v>170</v>
      </c>
      <c r="D8194" s="97" t="s">
        <v>326</v>
      </c>
      <c r="E8194" s="94"/>
      <c r="F8194" s="94"/>
      <c r="G8194" s="94">
        <v>100</v>
      </c>
      <c r="H8194" s="79"/>
    </row>
    <row r="8195" spans="1:8" ht="31.5" outlineLevel="1">
      <c r="A8195" s="97" t="s">
        <v>411</v>
      </c>
      <c r="B8195" s="236" t="s">
        <v>730</v>
      </c>
      <c r="C8195" s="97" t="s">
        <v>170</v>
      </c>
      <c r="D8195" s="97" t="s">
        <v>326</v>
      </c>
      <c r="E8195" s="94"/>
      <c r="F8195" s="94"/>
      <c r="G8195" s="94">
        <v>100</v>
      </c>
      <c r="H8195" s="79"/>
    </row>
    <row r="8196" spans="1:8" ht="63" outlineLevel="1">
      <c r="A8196" s="98" t="s">
        <v>422</v>
      </c>
      <c r="B8196" s="99" t="s">
        <v>731</v>
      </c>
      <c r="C8196" s="97" t="s">
        <v>172</v>
      </c>
      <c r="D8196" s="97" t="s">
        <v>175</v>
      </c>
      <c r="E8196" s="94"/>
      <c r="F8196" s="94"/>
      <c r="G8196" s="94">
        <v>100</v>
      </c>
      <c r="H8196" s="79"/>
    </row>
    <row r="8197" spans="1:8" ht="31.5" outlineLevel="1">
      <c r="A8197" s="98" t="s">
        <v>732</v>
      </c>
      <c r="B8197" s="99" t="s">
        <v>733</v>
      </c>
      <c r="C8197" s="97" t="s">
        <v>328</v>
      </c>
      <c r="D8197" s="97" t="s">
        <v>175</v>
      </c>
      <c r="E8197" s="94"/>
      <c r="F8197" s="94"/>
      <c r="G8197" s="94">
        <v>100</v>
      </c>
      <c r="H8197" s="79"/>
    </row>
    <row r="8198" spans="1:8" outlineLevel="1">
      <c r="A8198" s="98" t="s">
        <v>734</v>
      </c>
      <c r="B8198" s="99" t="s">
        <v>735</v>
      </c>
      <c r="C8198" s="97" t="s">
        <v>175</v>
      </c>
      <c r="D8198" s="97" t="s">
        <v>482</v>
      </c>
      <c r="E8198" s="94"/>
      <c r="F8198" s="94"/>
      <c r="G8198" s="94">
        <v>100</v>
      </c>
      <c r="H8198" s="79"/>
    </row>
    <row r="8199" spans="1:8" outlineLevel="1">
      <c r="A8199" s="100">
        <v>2</v>
      </c>
      <c r="B8199" s="101" t="s">
        <v>440</v>
      </c>
      <c r="C8199" s="97"/>
      <c r="D8199" s="97"/>
      <c r="E8199" s="94"/>
      <c r="F8199" s="94"/>
      <c r="G8199" s="94"/>
      <c r="H8199" s="79"/>
    </row>
    <row r="8200" spans="1:8" ht="31.5" outlineLevel="1">
      <c r="A8200" s="98" t="s">
        <v>402</v>
      </c>
      <c r="B8200" s="99" t="s">
        <v>736</v>
      </c>
      <c r="C8200" s="97" t="s">
        <v>482</v>
      </c>
      <c r="D8200" s="97" t="s">
        <v>176</v>
      </c>
      <c r="E8200" s="94"/>
      <c r="F8200" s="94"/>
      <c r="G8200" s="94">
        <v>100</v>
      </c>
      <c r="H8200" s="79"/>
    </row>
    <row r="8201" spans="1:8" ht="63" outlineLevel="1">
      <c r="A8201" s="98" t="s">
        <v>403</v>
      </c>
      <c r="B8201" s="99" t="s">
        <v>641</v>
      </c>
      <c r="C8201" s="97" t="s">
        <v>482</v>
      </c>
      <c r="D8201" s="97" t="s">
        <v>176</v>
      </c>
      <c r="E8201" s="94"/>
      <c r="F8201" s="94"/>
      <c r="G8201" s="94">
        <v>100</v>
      </c>
      <c r="H8201" s="79"/>
    </row>
    <row r="8202" spans="1:8" ht="31.5" outlineLevel="1">
      <c r="A8202" s="98" t="s">
        <v>404</v>
      </c>
      <c r="B8202" s="99" t="s">
        <v>642</v>
      </c>
      <c r="C8202" s="97" t="s">
        <v>482</v>
      </c>
      <c r="D8202" s="97" t="s">
        <v>176</v>
      </c>
      <c r="E8202" s="94"/>
      <c r="F8202" s="94"/>
      <c r="G8202" s="94">
        <v>100</v>
      </c>
      <c r="H8202" s="79"/>
    </row>
    <row r="8203" spans="1:8" ht="47.25" outlineLevel="1">
      <c r="A8203" s="100">
        <v>3</v>
      </c>
      <c r="B8203" s="101" t="s">
        <v>313</v>
      </c>
      <c r="C8203" s="97"/>
      <c r="D8203" s="97"/>
      <c r="E8203" s="94"/>
      <c r="F8203" s="94"/>
      <c r="G8203" s="94"/>
      <c r="H8203" s="79"/>
    </row>
    <row r="8204" spans="1:8" ht="31.5" outlineLevel="1">
      <c r="A8204" s="98" t="s">
        <v>441</v>
      </c>
      <c r="B8204" s="99" t="s">
        <v>314</v>
      </c>
      <c r="C8204" s="97" t="s">
        <v>176</v>
      </c>
      <c r="D8204" s="97" t="s">
        <v>177</v>
      </c>
      <c r="E8204" s="94"/>
      <c r="F8204" s="94"/>
      <c r="G8204" s="94">
        <v>100</v>
      </c>
      <c r="H8204" s="79"/>
    </row>
    <row r="8205" spans="1:8" outlineLevel="1">
      <c r="A8205" s="98" t="s">
        <v>359</v>
      </c>
      <c r="B8205" s="99" t="s">
        <v>315</v>
      </c>
      <c r="C8205" s="97" t="s">
        <v>1185</v>
      </c>
      <c r="D8205" s="97" t="s">
        <v>467</v>
      </c>
      <c r="E8205" s="94"/>
      <c r="F8205" s="94"/>
      <c r="G8205" s="94">
        <v>100</v>
      </c>
      <c r="H8205" s="79"/>
    </row>
    <row r="8206" spans="1:8" outlineLevel="1">
      <c r="A8206" s="98" t="s">
        <v>361</v>
      </c>
      <c r="B8206" s="99" t="s">
        <v>316</v>
      </c>
      <c r="C8206" s="97" t="s">
        <v>468</v>
      </c>
      <c r="D8206" s="97" t="s">
        <v>469</v>
      </c>
      <c r="E8206" s="94"/>
      <c r="F8206" s="94"/>
      <c r="G8206" s="94">
        <v>100</v>
      </c>
      <c r="H8206" s="79"/>
    </row>
    <row r="8207" spans="1:8" outlineLevel="1">
      <c r="A8207" s="98" t="s">
        <v>317</v>
      </c>
      <c r="B8207" s="99" t="s">
        <v>318</v>
      </c>
      <c r="C8207" s="97" t="s">
        <v>469</v>
      </c>
      <c r="D8207" s="97" t="s">
        <v>470</v>
      </c>
      <c r="E8207" s="94"/>
      <c r="F8207" s="94"/>
      <c r="G8207" s="94">
        <v>100</v>
      </c>
      <c r="H8207" s="79"/>
    </row>
    <row r="8208" spans="1:8" outlineLevel="1">
      <c r="A8208" s="98" t="s">
        <v>319</v>
      </c>
      <c r="B8208" s="99" t="s">
        <v>320</v>
      </c>
      <c r="C8208" s="97" t="s">
        <v>470</v>
      </c>
      <c r="D8208" s="97" t="s">
        <v>471</v>
      </c>
      <c r="E8208" s="94"/>
      <c r="F8208" s="94"/>
      <c r="G8208" s="94">
        <v>100</v>
      </c>
      <c r="H8208" s="79"/>
    </row>
    <row r="8209" spans="1:8" outlineLevel="1">
      <c r="A8209" s="100">
        <v>4</v>
      </c>
      <c r="B8209" s="101" t="s">
        <v>623</v>
      </c>
      <c r="C8209" s="97"/>
      <c r="D8209" s="97"/>
      <c r="E8209" s="94"/>
      <c r="F8209" s="94"/>
      <c r="G8209" s="94">
        <v>100</v>
      </c>
      <c r="H8209" s="79"/>
    </row>
    <row r="8210" spans="1:8" ht="31.5" outlineLevel="1">
      <c r="A8210" s="97" t="s">
        <v>406</v>
      </c>
      <c r="B8210" s="236" t="s">
        <v>321</v>
      </c>
      <c r="C8210" s="97" t="s">
        <v>471</v>
      </c>
      <c r="D8210" s="97" t="s">
        <v>471</v>
      </c>
      <c r="E8210" s="94"/>
      <c r="F8210" s="94"/>
      <c r="G8210" s="94">
        <v>100</v>
      </c>
      <c r="H8210" s="79"/>
    </row>
    <row r="8211" spans="1:8" ht="63" outlineLevel="1">
      <c r="A8211" s="97" t="s">
        <v>407</v>
      </c>
      <c r="B8211" s="236" t="s">
        <v>621</v>
      </c>
      <c r="C8211" s="97" t="s">
        <v>471</v>
      </c>
      <c r="D8211" s="97" t="s">
        <v>471</v>
      </c>
      <c r="E8211" s="94"/>
      <c r="F8211" s="94"/>
      <c r="G8211" s="94">
        <v>100</v>
      </c>
      <c r="H8211" s="79"/>
    </row>
    <row r="8212" spans="1:8" ht="31.5" outlineLevel="1">
      <c r="A8212" s="97" t="s">
        <v>408</v>
      </c>
      <c r="B8212" s="236" t="s">
        <v>764</v>
      </c>
      <c r="C8212" s="97" t="s">
        <v>471</v>
      </c>
      <c r="D8212" s="97" t="s">
        <v>472</v>
      </c>
      <c r="E8212" s="94"/>
      <c r="F8212" s="94"/>
      <c r="G8212" s="94">
        <v>100</v>
      </c>
      <c r="H8212" s="79"/>
    </row>
    <row r="8213" spans="1:8" ht="31.5" outlineLevel="1">
      <c r="A8213" s="97" t="s">
        <v>222</v>
      </c>
      <c r="B8213" s="236" t="s">
        <v>765</v>
      </c>
      <c r="C8213" s="97" t="s">
        <v>327</v>
      </c>
      <c r="D8213" s="97" t="s">
        <v>472</v>
      </c>
      <c r="E8213" s="94"/>
      <c r="F8213" s="94"/>
      <c r="G8213" s="94">
        <v>100</v>
      </c>
      <c r="H8213" s="79"/>
    </row>
    <row r="8214" spans="1:8" outlineLevel="1">
      <c r="A8214" s="263"/>
      <c r="B8214" s="264"/>
      <c r="C8214" s="263"/>
      <c r="D8214" s="263"/>
      <c r="E8214" s="83"/>
      <c r="F8214" s="83"/>
      <c r="G8214" s="154" t="s">
        <v>1441</v>
      </c>
      <c r="H8214" s="154" t="s">
        <v>378</v>
      </c>
    </row>
    <row r="8215" spans="1:8" outlineLevel="1">
      <c r="H8215" s="154" t="s">
        <v>709</v>
      </c>
    </row>
    <row r="8216" spans="1:8" outlineLevel="1">
      <c r="H8216" s="154" t="s">
        <v>266</v>
      </c>
    </row>
    <row r="8217" spans="1:8" outlineLevel="1">
      <c r="H8217" s="154"/>
    </row>
    <row r="8218" spans="1:8" outlineLevel="1">
      <c r="A8218" s="742" t="s">
        <v>628</v>
      </c>
      <c r="B8218" s="742"/>
      <c r="C8218" s="742"/>
      <c r="D8218" s="742"/>
      <c r="E8218" s="742"/>
      <c r="F8218" s="742"/>
      <c r="G8218" s="742"/>
      <c r="H8218" s="742"/>
    </row>
    <row r="8219" spans="1:8" outlineLevel="1">
      <c r="A8219" s="742" t="s">
        <v>455</v>
      </c>
      <c r="B8219" s="742"/>
      <c r="C8219" s="742"/>
      <c r="D8219" s="742"/>
      <c r="E8219" s="742"/>
      <c r="F8219" s="742"/>
      <c r="G8219" s="742"/>
      <c r="H8219" s="742"/>
    </row>
    <row r="8220" spans="1:8" outlineLevel="1">
      <c r="H8220" s="154" t="s">
        <v>322</v>
      </c>
    </row>
    <row r="8221" spans="1:8" outlineLevel="1">
      <c r="H8221" s="154" t="s">
        <v>323</v>
      </c>
    </row>
    <row r="8222" spans="1:8" outlineLevel="1">
      <c r="H8222" s="154" t="s">
        <v>324</v>
      </c>
    </row>
    <row r="8223" spans="1:8" outlineLevel="1">
      <c r="H8223" s="230" t="s">
        <v>325</v>
      </c>
    </row>
    <row r="8224" spans="1:8" outlineLevel="1">
      <c r="H8224" s="154" t="s">
        <v>2331</v>
      </c>
    </row>
    <row r="8225" spans="1:8" outlineLevel="1">
      <c r="H8225" s="154" t="s">
        <v>261</v>
      </c>
    </row>
    <row r="8226" spans="1:8" outlineLevel="1">
      <c r="A8226" s="86"/>
    </row>
    <row r="8227" spans="1:8" outlineLevel="1">
      <c r="A8227" s="748" t="s">
        <v>1730</v>
      </c>
      <c r="B8227" s="749"/>
      <c r="C8227" s="749"/>
      <c r="D8227" s="749"/>
      <c r="E8227" s="749"/>
      <c r="F8227" s="749"/>
      <c r="G8227" s="749"/>
      <c r="H8227" s="749"/>
    </row>
    <row r="8228" spans="1:8" outlineLevel="1">
      <c r="A8228" s="746" t="s">
        <v>2332</v>
      </c>
      <c r="B8228" s="746"/>
      <c r="C8228" s="746"/>
      <c r="D8228" s="746"/>
      <c r="E8228" s="746"/>
      <c r="F8228" s="746"/>
      <c r="G8228" s="746"/>
      <c r="H8228" s="746"/>
    </row>
    <row r="8229" spans="1:8" ht="16.5" outlineLevel="1" thickBot="1">
      <c r="A8229" s="87"/>
      <c r="B8229" s="666"/>
      <c r="C8229" s="231"/>
      <c r="D8229" s="231"/>
      <c r="E8229" s="231"/>
      <c r="F8229" s="231"/>
      <c r="G8229" s="231"/>
      <c r="H8229" s="231"/>
    </row>
    <row r="8230" spans="1:8" outlineLevel="1">
      <c r="A8230" s="750" t="s">
        <v>397</v>
      </c>
      <c r="B8230" s="753" t="s">
        <v>649</v>
      </c>
      <c r="C8230" s="756" t="s">
        <v>719</v>
      </c>
      <c r="D8230" s="756"/>
      <c r="E8230" s="756"/>
      <c r="F8230" s="756"/>
      <c r="G8230" s="757" t="s">
        <v>629</v>
      </c>
      <c r="H8230" s="759" t="s">
        <v>630</v>
      </c>
    </row>
    <row r="8231" spans="1:8" outlineLevel="1">
      <c r="A8231" s="751"/>
      <c r="B8231" s="754"/>
      <c r="C8231" s="704"/>
      <c r="D8231" s="704"/>
      <c r="E8231" s="704"/>
      <c r="F8231" s="704"/>
      <c r="G8231" s="703"/>
      <c r="H8231" s="760"/>
    </row>
    <row r="8232" spans="1:8" ht="32.25" outlineLevel="1" thickBot="1">
      <c r="A8232" s="752"/>
      <c r="B8232" s="755"/>
      <c r="C8232" s="88" t="s">
        <v>631</v>
      </c>
      <c r="D8232" s="88" t="s">
        <v>632</v>
      </c>
      <c r="E8232" s="88" t="s">
        <v>631</v>
      </c>
      <c r="F8232" s="88" t="s">
        <v>632</v>
      </c>
      <c r="G8232" s="758"/>
      <c r="H8232" s="761"/>
    </row>
    <row r="8233" spans="1:8" outlineLevel="1">
      <c r="A8233" s="89">
        <v>1</v>
      </c>
      <c r="B8233" s="604">
        <v>2</v>
      </c>
      <c r="C8233" s="90">
        <v>3</v>
      </c>
      <c r="D8233" s="90">
        <v>4</v>
      </c>
      <c r="E8233" s="90"/>
      <c r="F8233" s="90"/>
      <c r="G8233" s="91">
        <v>5</v>
      </c>
      <c r="H8233" s="604">
        <v>6</v>
      </c>
    </row>
    <row r="8234" spans="1:8" outlineLevel="1">
      <c r="A8234" s="89">
        <v>1</v>
      </c>
      <c r="B8234" s="92" t="s">
        <v>598</v>
      </c>
      <c r="C8234" s="93"/>
      <c r="D8234" s="93"/>
      <c r="E8234" s="94"/>
      <c r="F8234" s="94"/>
      <c r="G8234" s="95"/>
      <c r="H8234" s="663"/>
    </row>
    <row r="8235" spans="1:8" outlineLevel="1">
      <c r="A8235" s="96" t="s">
        <v>399</v>
      </c>
      <c r="B8235" s="237" t="s">
        <v>599</v>
      </c>
      <c r="C8235" s="97" t="s">
        <v>9</v>
      </c>
      <c r="D8235" s="97" t="s">
        <v>169</v>
      </c>
      <c r="E8235" s="94"/>
      <c r="F8235" s="94"/>
      <c r="G8235" s="94">
        <v>100</v>
      </c>
      <c r="H8235" s="79"/>
    </row>
    <row r="8236" spans="1:8" outlineLevel="1">
      <c r="A8236" s="97" t="s">
        <v>400</v>
      </c>
      <c r="B8236" s="236" t="s">
        <v>329</v>
      </c>
      <c r="C8236" s="97" t="s">
        <v>170</v>
      </c>
      <c r="D8236" s="97" t="s">
        <v>326</v>
      </c>
      <c r="E8236" s="94"/>
      <c r="F8236" s="94"/>
      <c r="G8236" s="94">
        <v>100</v>
      </c>
      <c r="H8236" s="79"/>
    </row>
    <row r="8237" spans="1:8" ht="31.5" outlineLevel="1">
      <c r="A8237" s="97" t="s">
        <v>411</v>
      </c>
      <c r="B8237" s="236" t="s">
        <v>730</v>
      </c>
      <c r="C8237" s="97" t="s">
        <v>170</v>
      </c>
      <c r="D8237" s="97" t="s">
        <v>326</v>
      </c>
      <c r="E8237" s="94"/>
      <c r="F8237" s="94"/>
      <c r="G8237" s="94">
        <v>100</v>
      </c>
      <c r="H8237" s="79"/>
    </row>
    <row r="8238" spans="1:8" ht="63" outlineLevel="1">
      <c r="A8238" s="98" t="s">
        <v>422</v>
      </c>
      <c r="B8238" s="99" t="s">
        <v>731</v>
      </c>
      <c r="C8238" s="97" t="s">
        <v>172</v>
      </c>
      <c r="D8238" s="97" t="s">
        <v>175</v>
      </c>
      <c r="E8238" s="94"/>
      <c r="F8238" s="94"/>
      <c r="G8238" s="94">
        <v>100</v>
      </c>
      <c r="H8238" s="79"/>
    </row>
    <row r="8239" spans="1:8" ht="31.5" outlineLevel="1">
      <c r="A8239" s="98" t="s">
        <v>732</v>
      </c>
      <c r="B8239" s="99" t="s">
        <v>733</v>
      </c>
      <c r="C8239" s="97" t="s">
        <v>328</v>
      </c>
      <c r="D8239" s="97" t="s">
        <v>175</v>
      </c>
      <c r="E8239" s="94"/>
      <c r="F8239" s="94"/>
      <c r="G8239" s="94">
        <v>100</v>
      </c>
      <c r="H8239" s="79"/>
    </row>
    <row r="8240" spans="1:8" outlineLevel="1">
      <c r="A8240" s="98" t="s">
        <v>734</v>
      </c>
      <c r="B8240" s="99" t="s">
        <v>735</v>
      </c>
      <c r="C8240" s="97" t="s">
        <v>175</v>
      </c>
      <c r="D8240" s="97" t="s">
        <v>482</v>
      </c>
      <c r="E8240" s="94"/>
      <c r="F8240" s="94"/>
      <c r="G8240" s="94">
        <v>100</v>
      </c>
      <c r="H8240" s="79"/>
    </row>
    <row r="8241" spans="1:8" outlineLevel="1">
      <c r="A8241" s="100">
        <v>2</v>
      </c>
      <c r="B8241" s="101" t="s">
        <v>440</v>
      </c>
      <c r="C8241" s="97"/>
      <c r="D8241" s="97"/>
      <c r="E8241" s="94"/>
      <c r="F8241" s="94"/>
      <c r="G8241" s="94"/>
      <c r="H8241" s="79"/>
    </row>
    <row r="8242" spans="1:8" ht="31.5" outlineLevel="1">
      <c r="A8242" s="98" t="s">
        <v>402</v>
      </c>
      <c r="B8242" s="99" t="s">
        <v>736</v>
      </c>
      <c r="C8242" s="97" t="s">
        <v>482</v>
      </c>
      <c r="D8242" s="97" t="s">
        <v>176</v>
      </c>
      <c r="E8242" s="94"/>
      <c r="F8242" s="94"/>
      <c r="G8242" s="94">
        <v>100</v>
      </c>
      <c r="H8242" s="79"/>
    </row>
    <row r="8243" spans="1:8" ht="63" outlineLevel="1">
      <c r="A8243" s="98" t="s">
        <v>403</v>
      </c>
      <c r="B8243" s="99" t="s">
        <v>641</v>
      </c>
      <c r="C8243" s="97" t="s">
        <v>482</v>
      </c>
      <c r="D8243" s="97" t="s">
        <v>176</v>
      </c>
      <c r="E8243" s="94"/>
      <c r="F8243" s="94"/>
      <c r="G8243" s="94">
        <v>100</v>
      </c>
      <c r="H8243" s="79"/>
    </row>
    <row r="8244" spans="1:8" ht="31.5" outlineLevel="1">
      <c r="A8244" s="98" t="s">
        <v>404</v>
      </c>
      <c r="B8244" s="99" t="s">
        <v>642</v>
      </c>
      <c r="C8244" s="97" t="s">
        <v>482</v>
      </c>
      <c r="D8244" s="97" t="s">
        <v>176</v>
      </c>
      <c r="E8244" s="94"/>
      <c r="F8244" s="94"/>
      <c r="G8244" s="94">
        <v>100</v>
      </c>
      <c r="H8244" s="79"/>
    </row>
    <row r="8245" spans="1:8" ht="47.25" outlineLevel="1">
      <c r="A8245" s="100">
        <v>3</v>
      </c>
      <c r="B8245" s="101" t="s">
        <v>313</v>
      </c>
      <c r="C8245" s="97"/>
      <c r="D8245" s="97"/>
      <c r="E8245" s="94"/>
      <c r="F8245" s="94"/>
      <c r="G8245" s="94"/>
      <c r="H8245" s="79"/>
    </row>
    <row r="8246" spans="1:8" ht="31.5" outlineLevel="1">
      <c r="A8246" s="98" t="s">
        <v>441</v>
      </c>
      <c r="B8246" s="99" t="s">
        <v>314</v>
      </c>
      <c r="C8246" s="97" t="s">
        <v>176</v>
      </c>
      <c r="D8246" s="97" t="s">
        <v>177</v>
      </c>
      <c r="E8246" s="94"/>
      <c r="F8246" s="94"/>
      <c r="G8246" s="94">
        <v>100</v>
      </c>
      <c r="H8246" s="79"/>
    </row>
    <row r="8247" spans="1:8" outlineLevel="1">
      <c r="A8247" s="98" t="s">
        <v>359</v>
      </c>
      <c r="B8247" s="99" t="s">
        <v>315</v>
      </c>
      <c r="C8247" s="97" t="s">
        <v>1185</v>
      </c>
      <c r="D8247" s="97" t="s">
        <v>467</v>
      </c>
      <c r="E8247" s="94"/>
      <c r="F8247" s="94"/>
      <c r="G8247" s="94">
        <v>100</v>
      </c>
      <c r="H8247" s="79"/>
    </row>
    <row r="8248" spans="1:8" outlineLevel="1">
      <c r="A8248" s="98" t="s">
        <v>361</v>
      </c>
      <c r="B8248" s="99" t="s">
        <v>316</v>
      </c>
      <c r="C8248" s="97" t="s">
        <v>468</v>
      </c>
      <c r="D8248" s="97" t="s">
        <v>469</v>
      </c>
      <c r="E8248" s="94"/>
      <c r="F8248" s="94"/>
      <c r="G8248" s="94">
        <v>100</v>
      </c>
      <c r="H8248" s="79"/>
    </row>
    <row r="8249" spans="1:8" outlineLevel="1">
      <c r="A8249" s="98" t="s">
        <v>317</v>
      </c>
      <c r="B8249" s="99" t="s">
        <v>318</v>
      </c>
      <c r="C8249" s="97" t="s">
        <v>469</v>
      </c>
      <c r="D8249" s="97" t="s">
        <v>470</v>
      </c>
      <c r="E8249" s="94"/>
      <c r="F8249" s="94"/>
      <c r="G8249" s="94">
        <v>100</v>
      </c>
      <c r="H8249" s="79"/>
    </row>
    <row r="8250" spans="1:8" outlineLevel="1">
      <c r="A8250" s="98" t="s">
        <v>319</v>
      </c>
      <c r="B8250" s="99" t="s">
        <v>320</v>
      </c>
      <c r="C8250" s="97" t="s">
        <v>470</v>
      </c>
      <c r="D8250" s="97" t="s">
        <v>471</v>
      </c>
      <c r="E8250" s="94"/>
      <c r="F8250" s="94"/>
      <c r="G8250" s="94">
        <v>100</v>
      </c>
      <c r="H8250" s="79"/>
    </row>
    <row r="8251" spans="1:8" outlineLevel="1">
      <c r="A8251" s="100">
        <v>4</v>
      </c>
      <c r="B8251" s="101" t="s">
        <v>623</v>
      </c>
      <c r="C8251" s="97"/>
      <c r="D8251" s="97"/>
      <c r="E8251" s="94"/>
      <c r="F8251" s="94"/>
      <c r="G8251" s="94">
        <v>100</v>
      </c>
      <c r="H8251" s="79"/>
    </row>
    <row r="8252" spans="1:8" ht="31.5" outlineLevel="1">
      <c r="A8252" s="97" t="s">
        <v>406</v>
      </c>
      <c r="B8252" s="236" t="s">
        <v>321</v>
      </c>
      <c r="C8252" s="97" t="s">
        <v>471</v>
      </c>
      <c r="D8252" s="97" t="s">
        <v>471</v>
      </c>
      <c r="E8252" s="94"/>
      <c r="F8252" s="94"/>
      <c r="G8252" s="94">
        <v>100</v>
      </c>
      <c r="H8252" s="79"/>
    </row>
    <row r="8253" spans="1:8" ht="63" outlineLevel="1">
      <c r="A8253" s="97" t="s">
        <v>407</v>
      </c>
      <c r="B8253" s="236" t="s">
        <v>621</v>
      </c>
      <c r="C8253" s="97" t="s">
        <v>471</v>
      </c>
      <c r="D8253" s="97" t="s">
        <v>471</v>
      </c>
      <c r="E8253" s="94"/>
      <c r="F8253" s="94"/>
      <c r="G8253" s="94">
        <v>100</v>
      </c>
      <c r="H8253" s="79"/>
    </row>
    <row r="8254" spans="1:8" ht="31.5" outlineLevel="1">
      <c r="A8254" s="97" t="s">
        <v>408</v>
      </c>
      <c r="B8254" s="236" t="s">
        <v>764</v>
      </c>
      <c r="C8254" s="97" t="s">
        <v>471</v>
      </c>
      <c r="D8254" s="97" t="s">
        <v>472</v>
      </c>
      <c r="E8254" s="94"/>
      <c r="F8254" s="94"/>
      <c r="G8254" s="94">
        <v>100</v>
      </c>
      <c r="H8254" s="79"/>
    </row>
    <row r="8255" spans="1:8" ht="31.5" outlineLevel="1">
      <c r="A8255" s="97" t="s">
        <v>222</v>
      </c>
      <c r="B8255" s="236" t="s">
        <v>765</v>
      </c>
      <c r="C8255" s="97" t="s">
        <v>327</v>
      </c>
      <c r="D8255" s="97" t="s">
        <v>472</v>
      </c>
      <c r="E8255" s="94"/>
      <c r="F8255" s="94"/>
      <c r="G8255" s="94">
        <v>100</v>
      </c>
      <c r="H8255" s="79"/>
    </row>
    <row r="8256" spans="1:8" outlineLevel="1">
      <c r="A8256" s="263"/>
      <c r="B8256" s="264"/>
      <c r="C8256" s="263"/>
      <c r="D8256" s="263"/>
      <c r="E8256" s="83"/>
      <c r="F8256" s="83"/>
      <c r="G8256" s="154" t="s">
        <v>1442</v>
      </c>
      <c r="H8256" s="154" t="s">
        <v>378</v>
      </c>
    </row>
    <row r="8257" spans="1:8" outlineLevel="1">
      <c r="H8257" s="154" t="s">
        <v>709</v>
      </c>
    </row>
    <row r="8258" spans="1:8" outlineLevel="1">
      <c r="H8258" s="154" t="s">
        <v>266</v>
      </c>
    </row>
    <row r="8259" spans="1:8" outlineLevel="1">
      <c r="H8259" s="154"/>
    </row>
    <row r="8260" spans="1:8" outlineLevel="1">
      <c r="A8260" s="742" t="s">
        <v>628</v>
      </c>
      <c r="B8260" s="742"/>
      <c r="C8260" s="742"/>
      <c r="D8260" s="742"/>
      <c r="E8260" s="742"/>
      <c r="F8260" s="742"/>
      <c r="G8260" s="742"/>
      <c r="H8260" s="742"/>
    </row>
    <row r="8261" spans="1:8" outlineLevel="1">
      <c r="A8261" s="742" t="s">
        <v>455</v>
      </c>
      <c r="B8261" s="742"/>
      <c r="C8261" s="742"/>
      <c r="D8261" s="742"/>
      <c r="E8261" s="742"/>
      <c r="F8261" s="742"/>
      <c r="G8261" s="742"/>
      <c r="H8261" s="742"/>
    </row>
    <row r="8262" spans="1:8" outlineLevel="1">
      <c r="H8262" s="154" t="s">
        <v>322</v>
      </c>
    </row>
    <row r="8263" spans="1:8" outlineLevel="1">
      <c r="H8263" s="154" t="s">
        <v>323</v>
      </c>
    </row>
    <row r="8264" spans="1:8" outlineLevel="1">
      <c r="H8264" s="154" t="s">
        <v>324</v>
      </c>
    </row>
    <row r="8265" spans="1:8" outlineLevel="1">
      <c r="H8265" s="230" t="s">
        <v>325</v>
      </c>
    </row>
    <row r="8266" spans="1:8" outlineLevel="1">
      <c r="H8266" s="154" t="s">
        <v>2331</v>
      </c>
    </row>
    <row r="8267" spans="1:8" outlineLevel="1">
      <c r="H8267" s="154" t="s">
        <v>261</v>
      </c>
    </row>
    <row r="8268" spans="1:8" outlineLevel="1">
      <c r="A8268" s="86"/>
    </row>
    <row r="8269" spans="1:8" outlineLevel="1">
      <c r="A8269" s="748" t="s">
        <v>1731</v>
      </c>
      <c r="B8269" s="749"/>
      <c r="C8269" s="749"/>
      <c r="D8269" s="749"/>
      <c r="E8269" s="749"/>
      <c r="F8269" s="749"/>
      <c r="G8269" s="749"/>
      <c r="H8269" s="749"/>
    </row>
    <row r="8270" spans="1:8" outlineLevel="1">
      <c r="A8270" s="746" t="s">
        <v>2332</v>
      </c>
      <c r="B8270" s="746"/>
      <c r="C8270" s="746"/>
      <c r="D8270" s="746"/>
      <c r="E8270" s="746"/>
      <c r="F8270" s="746"/>
      <c r="G8270" s="746"/>
      <c r="H8270" s="746"/>
    </row>
    <row r="8271" spans="1:8" ht="16.5" outlineLevel="1" thickBot="1">
      <c r="A8271" s="87"/>
      <c r="B8271" s="666"/>
      <c r="C8271" s="231"/>
      <c r="D8271" s="231"/>
      <c r="E8271" s="231"/>
      <c r="F8271" s="231"/>
      <c r="G8271" s="231"/>
      <c r="H8271" s="231"/>
    </row>
    <row r="8272" spans="1:8" outlineLevel="1">
      <c r="A8272" s="750" t="s">
        <v>397</v>
      </c>
      <c r="B8272" s="753" t="s">
        <v>649</v>
      </c>
      <c r="C8272" s="756" t="s">
        <v>719</v>
      </c>
      <c r="D8272" s="756"/>
      <c r="E8272" s="756"/>
      <c r="F8272" s="756"/>
      <c r="G8272" s="757" t="s">
        <v>629</v>
      </c>
      <c r="H8272" s="759" t="s">
        <v>630</v>
      </c>
    </row>
    <row r="8273" spans="1:8" outlineLevel="1">
      <c r="A8273" s="751"/>
      <c r="B8273" s="754"/>
      <c r="C8273" s="704"/>
      <c r="D8273" s="704"/>
      <c r="E8273" s="704"/>
      <c r="F8273" s="704"/>
      <c r="G8273" s="703"/>
      <c r="H8273" s="760"/>
    </row>
    <row r="8274" spans="1:8" ht="32.25" outlineLevel="1" thickBot="1">
      <c r="A8274" s="752"/>
      <c r="B8274" s="755"/>
      <c r="C8274" s="88" t="s">
        <v>631</v>
      </c>
      <c r="D8274" s="88" t="s">
        <v>632</v>
      </c>
      <c r="E8274" s="88" t="s">
        <v>631</v>
      </c>
      <c r="F8274" s="88" t="s">
        <v>632</v>
      </c>
      <c r="G8274" s="758"/>
      <c r="H8274" s="761"/>
    </row>
    <row r="8275" spans="1:8" outlineLevel="1">
      <c r="A8275" s="89">
        <v>1</v>
      </c>
      <c r="B8275" s="604">
        <v>2</v>
      </c>
      <c r="C8275" s="90">
        <v>3</v>
      </c>
      <c r="D8275" s="90">
        <v>4</v>
      </c>
      <c r="E8275" s="90"/>
      <c r="F8275" s="90"/>
      <c r="G8275" s="91">
        <v>5</v>
      </c>
      <c r="H8275" s="604">
        <v>6</v>
      </c>
    </row>
    <row r="8276" spans="1:8" outlineLevel="1">
      <c r="A8276" s="89">
        <v>1</v>
      </c>
      <c r="B8276" s="92" t="s">
        <v>598</v>
      </c>
      <c r="C8276" s="93"/>
      <c r="D8276" s="93"/>
      <c r="E8276" s="94"/>
      <c r="F8276" s="94"/>
      <c r="G8276" s="95"/>
      <c r="H8276" s="663"/>
    </row>
    <row r="8277" spans="1:8" outlineLevel="1">
      <c r="A8277" s="96" t="s">
        <v>399</v>
      </c>
      <c r="B8277" s="237" t="s">
        <v>599</v>
      </c>
      <c r="C8277" s="97" t="s">
        <v>9</v>
      </c>
      <c r="D8277" s="97" t="s">
        <v>169</v>
      </c>
      <c r="E8277" s="94"/>
      <c r="F8277" s="94"/>
      <c r="G8277" s="94">
        <v>100</v>
      </c>
      <c r="H8277" s="79"/>
    </row>
    <row r="8278" spans="1:8" outlineLevel="1">
      <c r="A8278" s="97" t="s">
        <v>400</v>
      </c>
      <c r="B8278" s="236" t="s">
        <v>329</v>
      </c>
      <c r="C8278" s="97" t="s">
        <v>170</v>
      </c>
      <c r="D8278" s="97" t="s">
        <v>326</v>
      </c>
      <c r="E8278" s="94"/>
      <c r="F8278" s="94"/>
      <c r="G8278" s="94">
        <v>100</v>
      </c>
      <c r="H8278" s="79"/>
    </row>
    <row r="8279" spans="1:8" ht="31.5" outlineLevel="1">
      <c r="A8279" s="97" t="s">
        <v>411</v>
      </c>
      <c r="B8279" s="236" t="s">
        <v>730</v>
      </c>
      <c r="C8279" s="97" t="s">
        <v>170</v>
      </c>
      <c r="D8279" s="97" t="s">
        <v>326</v>
      </c>
      <c r="E8279" s="94"/>
      <c r="F8279" s="94"/>
      <c r="G8279" s="94">
        <v>100</v>
      </c>
      <c r="H8279" s="79"/>
    </row>
    <row r="8280" spans="1:8" ht="63" outlineLevel="1">
      <c r="A8280" s="98" t="s">
        <v>422</v>
      </c>
      <c r="B8280" s="99" t="s">
        <v>731</v>
      </c>
      <c r="C8280" s="97" t="s">
        <v>172</v>
      </c>
      <c r="D8280" s="97" t="s">
        <v>175</v>
      </c>
      <c r="E8280" s="94"/>
      <c r="F8280" s="94"/>
      <c r="G8280" s="94">
        <v>100</v>
      </c>
      <c r="H8280" s="79"/>
    </row>
    <row r="8281" spans="1:8" ht="31.5" outlineLevel="1">
      <c r="A8281" s="98" t="s">
        <v>732</v>
      </c>
      <c r="B8281" s="99" t="s">
        <v>733</v>
      </c>
      <c r="C8281" s="97" t="s">
        <v>328</v>
      </c>
      <c r="D8281" s="97" t="s">
        <v>175</v>
      </c>
      <c r="E8281" s="94"/>
      <c r="F8281" s="94"/>
      <c r="G8281" s="94">
        <v>100</v>
      </c>
      <c r="H8281" s="79"/>
    </row>
    <row r="8282" spans="1:8" outlineLevel="1">
      <c r="A8282" s="98" t="s">
        <v>734</v>
      </c>
      <c r="B8282" s="99" t="s">
        <v>735</v>
      </c>
      <c r="C8282" s="97" t="s">
        <v>175</v>
      </c>
      <c r="D8282" s="97" t="s">
        <v>482</v>
      </c>
      <c r="E8282" s="94"/>
      <c r="F8282" s="94"/>
      <c r="G8282" s="94">
        <v>100</v>
      </c>
      <c r="H8282" s="79"/>
    </row>
    <row r="8283" spans="1:8" outlineLevel="1">
      <c r="A8283" s="100">
        <v>2</v>
      </c>
      <c r="B8283" s="101" t="s">
        <v>440</v>
      </c>
      <c r="C8283" s="97"/>
      <c r="D8283" s="97"/>
      <c r="E8283" s="94"/>
      <c r="F8283" s="94"/>
      <c r="G8283" s="94"/>
      <c r="H8283" s="79"/>
    </row>
    <row r="8284" spans="1:8" ht="31.5" outlineLevel="1">
      <c r="A8284" s="98" t="s">
        <v>402</v>
      </c>
      <c r="B8284" s="99" t="s">
        <v>736</v>
      </c>
      <c r="C8284" s="97" t="s">
        <v>482</v>
      </c>
      <c r="D8284" s="97" t="s">
        <v>176</v>
      </c>
      <c r="E8284" s="94"/>
      <c r="F8284" s="94"/>
      <c r="G8284" s="94">
        <v>100</v>
      </c>
      <c r="H8284" s="79"/>
    </row>
    <row r="8285" spans="1:8" ht="63" outlineLevel="1">
      <c r="A8285" s="98" t="s">
        <v>403</v>
      </c>
      <c r="B8285" s="99" t="s">
        <v>641</v>
      </c>
      <c r="C8285" s="97" t="s">
        <v>482</v>
      </c>
      <c r="D8285" s="97" t="s">
        <v>176</v>
      </c>
      <c r="E8285" s="94"/>
      <c r="F8285" s="94"/>
      <c r="G8285" s="94">
        <v>100</v>
      </c>
      <c r="H8285" s="79"/>
    </row>
    <row r="8286" spans="1:8" ht="31.5" outlineLevel="1">
      <c r="A8286" s="98" t="s">
        <v>404</v>
      </c>
      <c r="B8286" s="99" t="s">
        <v>642</v>
      </c>
      <c r="C8286" s="97" t="s">
        <v>482</v>
      </c>
      <c r="D8286" s="97" t="s">
        <v>176</v>
      </c>
      <c r="E8286" s="94"/>
      <c r="F8286" s="94"/>
      <c r="G8286" s="94">
        <v>100</v>
      </c>
      <c r="H8286" s="79"/>
    </row>
    <row r="8287" spans="1:8" ht="47.25" outlineLevel="1">
      <c r="A8287" s="100">
        <v>3</v>
      </c>
      <c r="B8287" s="101" t="s">
        <v>313</v>
      </c>
      <c r="C8287" s="97"/>
      <c r="D8287" s="97"/>
      <c r="E8287" s="94"/>
      <c r="F8287" s="94"/>
      <c r="G8287" s="94"/>
      <c r="H8287" s="79"/>
    </row>
    <row r="8288" spans="1:8" ht="31.5" outlineLevel="1">
      <c r="A8288" s="98" t="s">
        <v>441</v>
      </c>
      <c r="B8288" s="99" t="s">
        <v>314</v>
      </c>
      <c r="C8288" s="97" t="s">
        <v>176</v>
      </c>
      <c r="D8288" s="97" t="s">
        <v>177</v>
      </c>
      <c r="E8288" s="94"/>
      <c r="F8288" s="94"/>
      <c r="G8288" s="94">
        <v>100</v>
      </c>
      <c r="H8288" s="79"/>
    </row>
    <row r="8289" spans="1:8" outlineLevel="1">
      <c r="A8289" s="98" t="s">
        <v>359</v>
      </c>
      <c r="B8289" s="99" t="s">
        <v>315</v>
      </c>
      <c r="C8289" s="97" t="s">
        <v>1185</v>
      </c>
      <c r="D8289" s="97" t="s">
        <v>467</v>
      </c>
      <c r="E8289" s="94"/>
      <c r="F8289" s="94"/>
      <c r="G8289" s="94">
        <v>100</v>
      </c>
      <c r="H8289" s="79"/>
    </row>
    <row r="8290" spans="1:8" outlineLevel="1">
      <c r="A8290" s="98" t="s">
        <v>361</v>
      </c>
      <c r="B8290" s="99" t="s">
        <v>316</v>
      </c>
      <c r="C8290" s="97" t="s">
        <v>468</v>
      </c>
      <c r="D8290" s="97" t="s">
        <v>469</v>
      </c>
      <c r="E8290" s="94"/>
      <c r="F8290" s="94"/>
      <c r="G8290" s="94">
        <v>100</v>
      </c>
      <c r="H8290" s="79"/>
    </row>
    <row r="8291" spans="1:8" outlineLevel="1">
      <c r="A8291" s="98" t="s">
        <v>317</v>
      </c>
      <c r="B8291" s="99" t="s">
        <v>318</v>
      </c>
      <c r="C8291" s="97" t="s">
        <v>469</v>
      </c>
      <c r="D8291" s="97" t="s">
        <v>470</v>
      </c>
      <c r="E8291" s="94"/>
      <c r="F8291" s="94"/>
      <c r="G8291" s="94">
        <v>100</v>
      </c>
      <c r="H8291" s="79"/>
    </row>
    <row r="8292" spans="1:8" outlineLevel="1">
      <c r="A8292" s="98" t="s">
        <v>319</v>
      </c>
      <c r="B8292" s="99" t="s">
        <v>320</v>
      </c>
      <c r="C8292" s="97" t="s">
        <v>470</v>
      </c>
      <c r="D8292" s="97" t="s">
        <v>471</v>
      </c>
      <c r="E8292" s="94"/>
      <c r="F8292" s="94"/>
      <c r="G8292" s="94">
        <v>100</v>
      </c>
      <c r="H8292" s="79"/>
    </row>
    <row r="8293" spans="1:8" outlineLevel="1">
      <c r="A8293" s="100">
        <v>4</v>
      </c>
      <c r="B8293" s="101" t="s">
        <v>623</v>
      </c>
      <c r="C8293" s="97"/>
      <c r="D8293" s="97"/>
      <c r="E8293" s="94"/>
      <c r="F8293" s="94"/>
      <c r="G8293" s="94">
        <v>100</v>
      </c>
      <c r="H8293" s="79"/>
    </row>
    <row r="8294" spans="1:8" ht="31.5" outlineLevel="1">
      <c r="A8294" s="97" t="s">
        <v>406</v>
      </c>
      <c r="B8294" s="236" t="s">
        <v>321</v>
      </c>
      <c r="C8294" s="97" t="s">
        <v>471</v>
      </c>
      <c r="D8294" s="97" t="s">
        <v>471</v>
      </c>
      <c r="E8294" s="94"/>
      <c r="F8294" s="94"/>
      <c r="G8294" s="94">
        <v>100</v>
      </c>
      <c r="H8294" s="79"/>
    </row>
    <row r="8295" spans="1:8" ht="63" outlineLevel="1">
      <c r="A8295" s="97" t="s">
        <v>407</v>
      </c>
      <c r="B8295" s="236" t="s">
        <v>621</v>
      </c>
      <c r="C8295" s="97" t="s">
        <v>471</v>
      </c>
      <c r="D8295" s="97" t="s">
        <v>471</v>
      </c>
      <c r="E8295" s="94"/>
      <c r="F8295" s="94"/>
      <c r="G8295" s="94">
        <v>100</v>
      </c>
      <c r="H8295" s="79"/>
    </row>
    <row r="8296" spans="1:8" ht="31.5" outlineLevel="1">
      <c r="A8296" s="97" t="s">
        <v>408</v>
      </c>
      <c r="B8296" s="236" t="s">
        <v>764</v>
      </c>
      <c r="C8296" s="97" t="s">
        <v>471</v>
      </c>
      <c r="D8296" s="97" t="s">
        <v>472</v>
      </c>
      <c r="E8296" s="94"/>
      <c r="F8296" s="94"/>
      <c r="G8296" s="94">
        <v>100</v>
      </c>
      <c r="H8296" s="79"/>
    </row>
    <row r="8297" spans="1:8" ht="31.5" outlineLevel="1">
      <c r="A8297" s="97" t="s">
        <v>222</v>
      </c>
      <c r="B8297" s="236" t="s">
        <v>765</v>
      </c>
      <c r="C8297" s="97" t="s">
        <v>327</v>
      </c>
      <c r="D8297" s="97" t="s">
        <v>472</v>
      </c>
      <c r="E8297" s="94"/>
      <c r="F8297" s="94"/>
      <c r="G8297" s="94">
        <v>100</v>
      </c>
      <c r="H8297" s="79"/>
    </row>
    <row r="8298" spans="1:8" outlineLevel="1">
      <c r="A8298" s="263"/>
      <c r="B8298" s="264"/>
      <c r="C8298" s="263"/>
      <c r="D8298" s="263"/>
      <c r="E8298" s="83"/>
      <c r="F8298" s="83"/>
      <c r="G8298" s="154" t="s">
        <v>1443</v>
      </c>
      <c r="H8298" s="154" t="s">
        <v>378</v>
      </c>
    </row>
    <row r="8299" spans="1:8" outlineLevel="1">
      <c r="H8299" s="154" t="s">
        <v>709</v>
      </c>
    </row>
    <row r="8300" spans="1:8" outlineLevel="1">
      <c r="H8300" s="154" t="s">
        <v>266</v>
      </c>
    </row>
    <row r="8301" spans="1:8" outlineLevel="1">
      <c r="H8301" s="154"/>
    </row>
    <row r="8302" spans="1:8" outlineLevel="1">
      <c r="A8302" s="742" t="s">
        <v>628</v>
      </c>
      <c r="B8302" s="742"/>
      <c r="C8302" s="742"/>
      <c r="D8302" s="742"/>
      <c r="E8302" s="742"/>
      <c r="F8302" s="742"/>
      <c r="G8302" s="742"/>
      <c r="H8302" s="742"/>
    </row>
    <row r="8303" spans="1:8" outlineLevel="1">
      <c r="A8303" s="742" t="s">
        <v>455</v>
      </c>
      <c r="B8303" s="742"/>
      <c r="C8303" s="742"/>
      <c r="D8303" s="742"/>
      <c r="E8303" s="742"/>
      <c r="F8303" s="742"/>
      <c r="G8303" s="742"/>
      <c r="H8303" s="742"/>
    </row>
    <row r="8304" spans="1:8" outlineLevel="1">
      <c r="H8304" s="154" t="s">
        <v>322</v>
      </c>
    </row>
    <row r="8305" spans="1:8" outlineLevel="1">
      <c r="H8305" s="154" t="s">
        <v>323</v>
      </c>
    </row>
    <row r="8306" spans="1:8" outlineLevel="1">
      <c r="H8306" s="154" t="s">
        <v>324</v>
      </c>
    </row>
    <row r="8307" spans="1:8" outlineLevel="1">
      <c r="H8307" s="230" t="s">
        <v>325</v>
      </c>
    </row>
    <row r="8308" spans="1:8" outlineLevel="1">
      <c r="H8308" s="154" t="s">
        <v>2331</v>
      </c>
    </row>
    <row r="8309" spans="1:8" outlineLevel="1">
      <c r="H8309" s="154" t="s">
        <v>261</v>
      </c>
    </row>
    <row r="8310" spans="1:8" outlineLevel="1">
      <c r="A8310" s="86"/>
    </row>
    <row r="8311" spans="1:8" outlineLevel="1">
      <c r="A8311" s="748" t="s">
        <v>1732</v>
      </c>
      <c r="B8311" s="749"/>
      <c r="C8311" s="749"/>
      <c r="D8311" s="749"/>
      <c r="E8311" s="749"/>
      <c r="F8311" s="749"/>
      <c r="G8311" s="749"/>
      <c r="H8311" s="749"/>
    </row>
    <row r="8312" spans="1:8" outlineLevel="1">
      <c r="A8312" s="746" t="s">
        <v>2332</v>
      </c>
      <c r="B8312" s="746"/>
      <c r="C8312" s="746"/>
      <c r="D8312" s="746"/>
      <c r="E8312" s="746"/>
      <c r="F8312" s="746"/>
      <c r="G8312" s="746"/>
      <c r="H8312" s="746"/>
    </row>
    <row r="8313" spans="1:8" ht="16.5" outlineLevel="1" thickBot="1">
      <c r="A8313" s="87"/>
      <c r="B8313" s="666"/>
      <c r="C8313" s="231"/>
      <c r="D8313" s="231"/>
      <c r="E8313" s="231"/>
      <c r="F8313" s="231"/>
      <c r="G8313" s="231"/>
      <c r="H8313" s="231"/>
    </row>
    <row r="8314" spans="1:8" outlineLevel="1">
      <c r="A8314" s="750" t="s">
        <v>397</v>
      </c>
      <c r="B8314" s="753" t="s">
        <v>649</v>
      </c>
      <c r="C8314" s="756" t="s">
        <v>719</v>
      </c>
      <c r="D8314" s="756"/>
      <c r="E8314" s="756"/>
      <c r="F8314" s="756"/>
      <c r="G8314" s="757" t="s">
        <v>629</v>
      </c>
      <c r="H8314" s="759" t="s">
        <v>630</v>
      </c>
    </row>
    <row r="8315" spans="1:8" outlineLevel="1">
      <c r="A8315" s="751"/>
      <c r="B8315" s="754"/>
      <c r="C8315" s="704"/>
      <c r="D8315" s="704"/>
      <c r="E8315" s="704"/>
      <c r="F8315" s="704"/>
      <c r="G8315" s="703"/>
      <c r="H8315" s="760"/>
    </row>
    <row r="8316" spans="1:8" ht="32.25" outlineLevel="1" thickBot="1">
      <c r="A8316" s="752"/>
      <c r="B8316" s="755"/>
      <c r="C8316" s="88" t="s">
        <v>631</v>
      </c>
      <c r="D8316" s="88" t="s">
        <v>632</v>
      </c>
      <c r="E8316" s="88" t="s">
        <v>631</v>
      </c>
      <c r="F8316" s="88" t="s">
        <v>632</v>
      </c>
      <c r="G8316" s="758"/>
      <c r="H8316" s="761"/>
    </row>
    <row r="8317" spans="1:8" outlineLevel="1">
      <c r="A8317" s="89">
        <v>1</v>
      </c>
      <c r="B8317" s="604">
        <v>2</v>
      </c>
      <c r="C8317" s="90">
        <v>3</v>
      </c>
      <c r="D8317" s="90">
        <v>4</v>
      </c>
      <c r="E8317" s="90"/>
      <c r="F8317" s="90"/>
      <c r="G8317" s="91">
        <v>5</v>
      </c>
      <c r="H8317" s="604">
        <v>6</v>
      </c>
    </row>
    <row r="8318" spans="1:8" outlineLevel="1">
      <c r="A8318" s="89">
        <v>1</v>
      </c>
      <c r="B8318" s="92" t="s">
        <v>598</v>
      </c>
      <c r="C8318" s="93"/>
      <c r="D8318" s="93"/>
      <c r="E8318" s="94"/>
      <c r="F8318" s="94"/>
      <c r="G8318" s="95"/>
      <c r="H8318" s="663"/>
    </row>
    <row r="8319" spans="1:8" outlineLevel="1">
      <c r="A8319" s="96" t="s">
        <v>399</v>
      </c>
      <c r="B8319" s="237" t="s">
        <v>599</v>
      </c>
      <c r="C8319" s="97" t="s">
        <v>9</v>
      </c>
      <c r="D8319" s="97" t="s">
        <v>169</v>
      </c>
      <c r="E8319" s="94"/>
      <c r="F8319" s="94"/>
      <c r="G8319" s="94">
        <v>100</v>
      </c>
      <c r="H8319" s="79"/>
    </row>
    <row r="8320" spans="1:8" outlineLevel="1">
      <c r="A8320" s="97" t="s">
        <v>400</v>
      </c>
      <c r="B8320" s="236" t="s">
        <v>329</v>
      </c>
      <c r="C8320" s="97" t="s">
        <v>170</v>
      </c>
      <c r="D8320" s="97" t="s">
        <v>326</v>
      </c>
      <c r="E8320" s="94"/>
      <c r="F8320" s="94"/>
      <c r="G8320" s="94">
        <v>100</v>
      </c>
      <c r="H8320" s="79"/>
    </row>
    <row r="8321" spans="1:8" ht="31.5" outlineLevel="1">
      <c r="A8321" s="97" t="s">
        <v>411</v>
      </c>
      <c r="B8321" s="236" t="s">
        <v>730</v>
      </c>
      <c r="C8321" s="97" t="s">
        <v>170</v>
      </c>
      <c r="D8321" s="97" t="s">
        <v>326</v>
      </c>
      <c r="E8321" s="94"/>
      <c r="F8321" s="94"/>
      <c r="G8321" s="94">
        <v>100</v>
      </c>
      <c r="H8321" s="79"/>
    </row>
    <row r="8322" spans="1:8" ht="63" outlineLevel="1">
      <c r="A8322" s="98" t="s">
        <v>422</v>
      </c>
      <c r="B8322" s="99" t="s">
        <v>731</v>
      </c>
      <c r="C8322" s="97" t="s">
        <v>172</v>
      </c>
      <c r="D8322" s="97" t="s">
        <v>175</v>
      </c>
      <c r="E8322" s="94"/>
      <c r="F8322" s="94"/>
      <c r="G8322" s="94">
        <v>100</v>
      </c>
      <c r="H8322" s="79"/>
    </row>
    <row r="8323" spans="1:8" ht="31.5" outlineLevel="1">
      <c r="A8323" s="98" t="s">
        <v>732</v>
      </c>
      <c r="B8323" s="99" t="s">
        <v>733</v>
      </c>
      <c r="C8323" s="97" t="s">
        <v>328</v>
      </c>
      <c r="D8323" s="97" t="s">
        <v>175</v>
      </c>
      <c r="E8323" s="94"/>
      <c r="F8323" s="94"/>
      <c r="G8323" s="94">
        <v>100</v>
      </c>
      <c r="H8323" s="79"/>
    </row>
    <row r="8324" spans="1:8" outlineLevel="1">
      <c r="A8324" s="98" t="s">
        <v>734</v>
      </c>
      <c r="B8324" s="99" t="s">
        <v>735</v>
      </c>
      <c r="C8324" s="97" t="s">
        <v>175</v>
      </c>
      <c r="D8324" s="97" t="s">
        <v>482</v>
      </c>
      <c r="E8324" s="94"/>
      <c r="F8324" s="94"/>
      <c r="G8324" s="94">
        <v>100</v>
      </c>
      <c r="H8324" s="79"/>
    </row>
    <row r="8325" spans="1:8" outlineLevel="1">
      <c r="A8325" s="100">
        <v>2</v>
      </c>
      <c r="B8325" s="101" t="s">
        <v>440</v>
      </c>
      <c r="C8325" s="97"/>
      <c r="D8325" s="97"/>
      <c r="E8325" s="94"/>
      <c r="F8325" s="94"/>
      <c r="G8325" s="94"/>
      <c r="H8325" s="79"/>
    </row>
    <row r="8326" spans="1:8" ht="31.5" outlineLevel="1">
      <c r="A8326" s="98" t="s">
        <v>402</v>
      </c>
      <c r="B8326" s="99" t="s">
        <v>736</v>
      </c>
      <c r="C8326" s="97" t="s">
        <v>482</v>
      </c>
      <c r="D8326" s="97" t="s">
        <v>176</v>
      </c>
      <c r="E8326" s="94"/>
      <c r="F8326" s="94"/>
      <c r="G8326" s="94">
        <v>100</v>
      </c>
      <c r="H8326" s="79"/>
    </row>
    <row r="8327" spans="1:8" ht="63" outlineLevel="1">
      <c r="A8327" s="98" t="s">
        <v>403</v>
      </c>
      <c r="B8327" s="99" t="s">
        <v>641</v>
      </c>
      <c r="C8327" s="97" t="s">
        <v>482</v>
      </c>
      <c r="D8327" s="97" t="s">
        <v>176</v>
      </c>
      <c r="E8327" s="94"/>
      <c r="F8327" s="94"/>
      <c r="G8327" s="94">
        <v>100</v>
      </c>
      <c r="H8327" s="79"/>
    </row>
    <row r="8328" spans="1:8" ht="31.5" outlineLevel="1">
      <c r="A8328" s="98" t="s">
        <v>404</v>
      </c>
      <c r="B8328" s="99" t="s">
        <v>642</v>
      </c>
      <c r="C8328" s="97" t="s">
        <v>482</v>
      </c>
      <c r="D8328" s="97" t="s">
        <v>176</v>
      </c>
      <c r="E8328" s="94"/>
      <c r="F8328" s="94"/>
      <c r="G8328" s="94">
        <v>100</v>
      </c>
      <c r="H8328" s="79"/>
    </row>
    <row r="8329" spans="1:8" ht="47.25" outlineLevel="1">
      <c r="A8329" s="100">
        <v>3</v>
      </c>
      <c r="B8329" s="101" t="s">
        <v>313</v>
      </c>
      <c r="C8329" s="97"/>
      <c r="D8329" s="97"/>
      <c r="E8329" s="94"/>
      <c r="F8329" s="94"/>
      <c r="G8329" s="94"/>
      <c r="H8329" s="79"/>
    </row>
    <row r="8330" spans="1:8" ht="31.5" outlineLevel="1">
      <c r="A8330" s="98" t="s">
        <v>441</v>
      </c>
      <c r="B8330" s="99" t="s">
        <v>314</v>
      </c>
      <c r="C8330" s="97" t="s">
        <v>176</v>
      </c>
      <c r="D8330" s="97" t="s">
        <v>177</v>
      </c>
      <c r="E8330" s="94"/>
      <c r="F8330" s="94"/>
      <c r="G8330" s="94">
        <v>100</v>
      </c>
      <c r="H8330" s="79"/>
    </row>
    <row r="8331" spans="1:8" outlineLevel="1">
      <c r="A8331" s="98" t="s">
        <v>359</v>
      </c>
      <c r="B8331" s="99" t="s">
        <v>315</v>
      </c>
      <c r="C8331" s="97" t="s">
        <v>1185</v>
      </c>
      <c r="D8331" s="97" t="s">
        <v>467</v>
      </c>
      <c r="E8331" s="94"/>
      <c r="F8331" s="94"/>
      <c r="G8331" s="94">
        <v>100</v>
      </c>
      <c r="H8331" s="79"/>
    </row>
    <row r="8332" spans="1:8" outlineLevel="1">
      <c r="A8332" s="98" t="s">
        <v>361</v>
      </c>
      <c r="B8332" s="99" t="s">
        <v>316</v>
      </c>
      <c r="C8332" s="97" t="s">
        <v>468</v>
      </c>
      <c r="D8332" s="97" t="s">
        <v>469</v>
      </c>
      <c r="E8332" s="94"/>
      <c r="F8332" s="94"/>
      <c r="G8332" s="94">
        <v>100</v>
      </c>
      <c r="H8332" s="79"/>
    </row>
    <row r="8333" spans="1:8" outlineLevel="1">
      <c r="A8333" s="98" t="s">
        <v>317</v>
      </c>
      <c r="B8333" s="99" t="s">
        <v>318</v>
      </c>
      <c r="C8333" s="97" t="s">
        <v>469</v>
      </c>
      <c r="D8333" s="97" t="s">
        <v>470</v>
      </c>
      <c r="E8333" s="94"/>
      <c r="F8333" s="94"/>
      <c r="G8333" s="94">
        <v>100</v>
      </c>
      <c r="H8333" s="79"/>
    </row>
    <row r="8334" spans="1:8" outlineLevel="1">
      <c r="A8334" s="98" t="s">
        <v>319</v>
      </c>
      <c r="B8334" s="99" t="s">
        <v>320</v>
      </c>
      <c r="C8334" s="97" t="s">
        <v>470</v>
      </c>
      <c r="D8334" s="97" t="s">
        <v>471</v>
      </c>
      <c r="E8334" s="94"/>
      <c r="F8334" s="94"/>
      <c r="G8334" s="94">
        <v>100</v>
      </c>
      <c r="H8334" s="79"/>
    </row>
    <row r="8335" spans="1:8" outlineLevel="1">
      <c r="A8335" s="100">
        <v>4</v>
      </c>
      <c r="B8335" s="101" t="s">
        <v>623</v>
      </c>
      <c r="C8335" s="97"/>
      <c r="D8335" s="97"/>
      <c r="E8335" s="94"/>
      <c r="F8335" s="94"/>
      <c r="G8335" s="94">
        <v>100</v>
      </c>
      <c r="H8335" s="79"/>
    </row>
    <row r="8336" spans="1:8" ht="31.5" outlineLevel="1">
      <c r="A8336" s="97" t="s">
        <v>406</v>
      </c>
      <c r="B8336" s="236" t="s">
        <v>321</v>
      </c>
      <c r="C8336" s="97" t="s">
        <v>471</v>
      </c>
      <c r="D8336" s="97" t="s">
        <v>471</v>
      </c>
      <c r="E8336" s="94"/>
      <c r="F8336" s="94"/>
      <c r="G8336" s="94">
        <v>100</v>
      </c>
      <c r="H8336" s="79"/>
    </row>
    <row r="8337" spans="1:8" ht="63" outlineLevel="1">
      <c r="A8337" s="97" t="s">
        <v>407</v>
      </c>
      <c r="B8337" s="236" t="s">
        <v>621</v>
      </c>
      <c r="C8337" s="97" t="s">
        <v>471</v>
      </c>
      <c r="D8337" s="97" t="s">
        <v>471</v>
      </c>
      <c r="E8337" s="94"/>
      <c r="F8337" s="94"/>
      <c r="G8337" s="94">
        <v>100</v>
      </c>
      <c r="H8337" s="79"/>
    </row>
    <row r="8338" spans="1:8" ht="31.5" outlineLevel="1">
      <c r="A8338" s="97" t="s">
        <v>408</v>
      </c>
      <c r="B8338" s="236" t="s">
        <v>764</v>
      </c>
      <c r="C8338" s="97" t="s">
        <v>471</v>
      </c>
      <c r="D8338" s="97" t="s">
        <v>472</v>
      </c>
      <c r="E8338" s="94"/>
      <c r="F8338" s="94"/>
      <c r="G8338" s="94">
        <v>100</v>
      </c>
      <c r="H8338" s="79"/>
    </row>
    <row r="8339" spans="1:8" ht="31.5" outlineLevel="1">
      <c r="A8339" s="97" t="s">
        <v>222</v>
      </c>
      <c r="B8339" s="236" t="s">
        <v>765</v>
      </c>
      <c r="C8339" s="97" t="s">
        <v>327</v>
      </c>
      <c r="D8339" s="97" t="s">
        <v>472</v>
      </c>
      <c r="E8339" s="94"/>
      <c r="F8339" s="94"/>
      <c r="G8339" s="94">
        <v>100</v>
      </c>
      <c r="H8339" s="79"/>
    </row>
    <row r="8340" spans="1:8" outlineLevel="1">
      <c r="A8340" s="263"/>
      <c r="B8340" s="264"/>
      <c r="C8340" s="263"/>
      <c r="D8340" s="263"/>
      <c r="E8340" s="83"/>
      <c r="F8340" s="83"/>
      <c r="G8340" s="154" t="s">
        <v>1444</v>
      </c>
      <c r="H8340" s="154" t="s">
        <v>378</v>
      </c>
    </row>
    <row r="8341" spans="1:8" outlineLevel="1">
      <c r="H8341" s="154" t="s">
        <v>709</v>
      </c>
    </row>
    <row r="8342" spans="1:8" outlineLevel="1">
      <c r="H8342" s="154" t="s">
        <v>266</v>
      </c>
    </row>
    <row r="8343" spans="1:8" outlineLevel="1">
      <c r="H8343" s="154"/>
    </row>
    <row r="8344" spans="1:8" outlineLevel="1">
      <c r="A8344" s="742" t="s">
        <v>628</v>
      </c>
      <c r="B8344" s="742"/>
      <c r="C8344" s="742"/>
      <c r="D8344" s="742"/>
      <c r="E8344" s="742"/>
      <c r="F8344" s="742"/>
      <c r="G8344" s="742"/>
      <c r="H8344" s="742"/>
    </row>
    <row r="8345" spans="1:8" outlineLevel="1">
      <c r="A8345" s="742" t="s">
        <v>455</v>
      </c>
      <c r="B8345" s="742"/>
      <c r="C8345" s="742"/>
      <c r="D8345" s="742"/>
      <c r="E8345" s="742"/>
      <c r="F8345" s="742"/>
      <c r="G8345" s="742"/>
      <c r="H8345" s="742"/>
    </row>
    <row r="8346" spans="1:8" outlineLevel="1">
      <c r="H8346" s="154" t="s">
        <v>322</v>
      </c>
    </row>
    <row r="8347" spans="1:8" outlineLevel="1">
      <c r="H8347" s="154" t="s">
        <v>323</v>
      </c>
    </row>
    <row r="8348" spans="1:8" outlineLevel="1">
      <c r="H8348" s="154" t="s">
        <v>324</v>
      </c>
    </row>
    <row r="8349" spans="1:8" outlineLevel="1">
      <c r="H8349" s="230" t="s">
        <v>325</v>
      </c>
    </row>
    <row r="8350" spans="1:8" outlineLevel="1">
      <c r="H8350" s="154" t="s">
        <v>2331</v>
      </c>
    </row>
    <row r="8351" spans="1:8" outlineLevel="1">
      <c r="H8351" s="154" t="s">
        <v>261</v>
      </c>
    </row>
    <row r="8352" spans="1:8" outlineLevel="1">
      <c r="A8352" s="86"/>
    </row>
    <row r="8353" spans="1:8" outlineLevel="1">
      <c r="A8353" s="748" t="s">
        <v>1733</v>
      </c>
      <c r="B8353" s="749"/>
      <c r="C8353" s="749"/>
      <c r="D8353" s="749"/>
      <c r="E8353" s="749"/>
      <c r="F8353" s="749"/>
      <c r="G8353" s="749"/>
      <c r="H8353" s="749"/>
    </row>
    <row r="8354" spans="1:8" outlineLevel="1">
      <c r="A8354" s="746" t="s">
        <v>2332</v>
      </c>
      <c r="B8354" s="746"/>
      <c r="C8354" s="746"/>
      <c r="D8354" s="746"/>
      <c r="E8354" s="746"/>
      <c r="F8354" s="746"/>
      <c r="G8354" s="746"/>
      <c r="H8354" s="746"/>
    </row>
    <row r="8355" spans="1:8" ht="16.5" outlineLevel="1" thickBot="1">
      <c r="A8355" s="87"/>
      <c r="B8355" s="666"/>
      <c r="C8355" s="231"/>
      <c r="D8355" s="231"/>
      <c r="E8355" s="231"/>
      <c r="F8355" s="231"/>
      <c r="G8355" s="231"/>
      <c r="H8355" s="231"/>
    </row>
    <row r="8356" spans="1:8" outlineLevel="1">
      <c r="A8356" s="750" t="s">
        <v>397</v>
      </c>
      <c r="B8356" s="753" t="s">
        <v>649</v>
      </c>
      <c r="C8356" s="756" t="s">
        <v>719</v>
      </c>
      <c r="D8356" s="756"/>
      <c r="E8356" s="756"/>
      <c r="F8356" s="756"/>
      <c r="G8356" s="757" t="s">
        <v>629</v>
      </c>
      <c r="H8356" s="759" t="s">
        <v>630</v>
      </c>
    </row>
    <row r="8357" spans="1:8" outlineLevel="1">
      <c r="A8357" s="751"/>
      <c r="B8357" s="754"/>
      <c r="C8357" s="704"/>
      <c r="D8357" s="704"/>
      <c r="E8357" s="704"/>
      <c r="F8357" s="704"/>
      <c r="G8357" s="703"/>
      <c r="H8357" s="760"/>
    </row>
    <row r="8358" spans="1:8" ht="32.25" outlineLevel="1" thickBot="1">
      <c r="A8358" s="752"/>
      <c r="B8358" s="755"/>
      <c r="C8358" s="88" t="s">
        <v>631</v>
      </c>
      <c r="D8358" s="88" t="s">
        <v>632</v>
      </c>
      <c r="E8358" s="88" t="s">
        <v>631</v>
      </c>
      <c r="F8358" s="88" t="s">
        <v>632</v>
      </c>
      <c r="G8358" s="758"/>
      <c r="H8358" s="761"/>
    </row>
    <row r="8359" spans="1:8" outlineLevel="1">
      <c r="A8359" s="89">
        <v>1</v>
      </c>
      <c r="B8359" s="604">
        <v>2</v>
      </c>
      <c r="C8359" s="90">
        <v>3</v>
      </c>
      <c r="D8359" s="90">
        <v>4</v>
      </c>
      <c r="E8359" s="90"/>
      <c r="F8359" s="90"/>
      <c r="G8359" s="91">
        <v>5</v>
      </c>
      <c r="H8359" s="604">
        <v>6</v>
      </c>
    </row>
    <row r="8360" spans="1:8" outlineLevel="1">
      <c r="A8360" s="89">
        <v>1</v>
      </c>
      <c r="B8360" s="92" t="s">
        <v>598</v>
      </c>
      <c r="C8360" s="93"/>
      <c r="D8360" s="93"/>
      <c r="E8360" s="94"/>
      <c r="F8360" s="94"/>
      <c r="G8360" s="95"/>
      <c r="H8360" s="663"/>
    </row>
    <row r="8361" spans="1:8" outlineLevel="1">
      <c r="A8361" s="96" t="s">
        <v>399</v>
      </c>
      <c r="B8361" s="237" t="s">
        <v>599</v>
      </c>
      <c r="C8361" s="97" t="s">
        <v>9</v>
      </c>
      <c r="D8361" s="97" t="s">
        <v>169</v>
      </c>
      <c r="E8361" s="94"/>
      <c r="F8361" s="94"/>
      <c r="G8361" s="94">
        <v>100</v>
      </c>
      <c r="H8361" s="79"/>
    </row>
    <row r="8362" spans="1:8" outlineLevel="1">
      <c r="A8362" s="97" t="s">
        <v>400</v>
      </c>
      <c r="B8362" s="236" t="s">
        <v>329</v>
      </c>
      <c r="C8362" s="97" t="s">
        <v>170</v>
      </c>
      <c r="D8362" s="97" t="s">
        <v>326</v>
      </c>
      <c r="E8362" s="94"/>
      <c r="F8362" s="94"/>
      <c r="G8362" s="94">
        <v>100</v>
      </c>
      <c r="H8362" s="79"/>
    </row>
    <row r="8363" spans="1:8" ht="31.5" outlineLevel="1">
      <c r="A8363" s="97" t="s">
        <v>411</v>
      </c>
      <c r="B8363" s="236" t="s">
        <v>730</v>
      </c>
      <c r="C8363" s="97" t="s">
        <v>170</v>
      </c>
      <c r="D8363" s="97" t="s">
        <v>326</v>
      </c>
      <c r="E8363" s="94"/>
      <c r="F8363" s="94"/>
      <c r="G8363" s="94">
        <v>100</v>
      </c>
      <c r="H8363" s="79"/>
    </row>
    <row r="8364" spans="1:8" ht="63" outlineLevel="1">
      <c r="A8364" s="98" t="s">
        <v>422</v>
      </c>
      <c r="B8364" s="99" t="s">
        <v>731</v>
      </c>
      <c r="C8364" s="97" t="s">
        <v>172</v>
      </c>
      <c r="D8364" s="97" t="s">
        <v>175</v>
      </c>
      <c r="E8364" s="94"/>
      <c r="F8364" s="94"/>
      <c r="G8364" s="94">
        <v>100</v>
      </c>
      <c r="H8364" s="79"/>
    </row>
    <row r="8365" spans="1:8" ht="31.5" outlineLevel="1">
      <c r="A8365" s="98" t="s">
        <v>732</v>
      </c>
      <c r="B8365" s="99" t="s">
        <v>733</v>
      </c>
      <c r="C8365" s="97" t="s">
        <v>328</v>
      </c>
      <c r="D8365" s="97" t="s">
        <v>175</v>
      </c>
      <c r="E8365" s="94"/>
      <c r="F8365" s="94"/>
      <c r="G8365" s="94">
        <v>100</v>
      </c>
      <c r="H8365" s="79"/>
    </row>
    <row r="8366" spans="1:8" outlineLevel="1">
      <c r="A8366" s="98" t="s">
        <v>734</v>
      </c>
      <c r="B8366" s="99" t="s">
        <v>735</v>
      </c>
      <c r="C8366" s="97" t="s">
        <v>175</v>
      </c>
      <c r="D8366" s="97" t="s">
        <v>482</v>
      </c>
      <c r="E8366" s="94"/>
      <c r="F8366" s="94"/>
      <c r="G8366" s="94">
        <v>100</v>
      </c>
      <c r="H8366" s="79"/>
    </row>
    <row r="8367" spans="1:8" outlineLevel="1">
      <c r="A8367" s="100">
        <v>2</v>
      </c>
      <c r="B8367" s="101" t="s">
        <v>440</v>
      </c>
      <c r="C8367" s="97"/>
      <c r="D8367" s="97"/>
      <c r="E8367" s="94"/>
      <c r="F8367" s="94"/>
      <c r="G8367" s="94"/>
      <c r="H8367" s="79"/>
    </row>
    <row r="8368" spans="1:8" ht="31.5" outlineLevel="1">
      <c r="A8368" s="98" t="s">
        <v>402</v>
      </c>
      <c r="B8368" s="99" t="s">
        <v>736</v>
      </c>
      <c r="C8368" s="97" t="s">
        <v>482</v>
      </c>
      <c r="D8368" s="97" t="s">
        <v>176</v>
      </c>
      <c r="E8368" s="94"/>
      <c r="F8368" s="94"/>
      <c r="G8368" s="94">
        <v>100</v>
      </c>
      <c r="H8368" s="79"/>
    </row>
    <row r="8369" spans="1:8" ht="63" outlineLevel="1">
      <c r="A8369" s="98" t="s">
        <v>403</v>
      </c>
      <c r="B8369" s="99" t="s">
        <v>641</v>
      </c>
      <c r="C8369" s="97" t="s">
        <v>482</v>
      </c>
      <c r="D8369" s="97" t="s">
        <v>176</v>
      </c>
      <c r="E8369" s="94"/>
      <c r="F8369" s="94"/>
      <c r="G8369" s="94">
        <v>100</v>
      </c>
      <c r="H8369" s="79"/>
    </row>
    <row r="8370" spans="1:8" ht="31.5" outlineLevel="1">
      <c r="A8370" s="98" t="s">
        <v>404</v>
      </c>
      <c r="B8370" s="99" t="s">
        <v>642</v>
      </c>
      <c r="C8370" s="97" t="s">
        <v>482</v>
      </c>
      <c r="D8370" s="97" t="s">
        <v>176</v>
      </c>
      <c r="E8370" s="94"/>
      <c r="F8370" s="94"/>
      <c r="G8370" s="94">
        <v>100</v>
      </c>
      <c r="H8370" s="79"/>
    </row>
    <row r="8371" spans="1:8" ht="47.25" outlineLevel="1">
      <c r="A8371" s="100">
        <v>3</v>
      </c>
      <c r="B8371" s="101" t="s">
        <v>313</v>
      </c>
      <c r="C8371" s="97"/>
      <c r="D8371" s="97"/>
      <c r="E8371" s="94"/>
      <c r="F8371" s="94"/>
      <c r="G8371" s="94"/>
      <c r="H8371" s="79"/>
    </row>
    <row r="8372" spans="1:8" ht="31.5" outlineLevel="1">
      <c r="A8372" s="98" t="s">
        <v>441</v>
      </c>
      <c r="B8372" s="99" t="s">
        <v>314</v>
      </c>
      <c r="C8372" s="97" t="s">
        <v>176</v>
      </c>
      <c r="D8372" s="97" t="s">
        <v>177</v>
      </c>
      <c r="E8372" s="94"/>
      <c r="F8372" s="94"/>
      <c r="G8372" s="94">
        <v>100</v>
      </c>
      <c r="H8372" s="79"/>
    </row>
    <row r="8373" spans="1:8" outlineLevel="1">
      <c r="A8373" s="98" t="s">
        <v>359</v>
      </c>
      <c r="B8373" s="99" t="s">
        <v>315</v>
      </c>
      <c r="C8373" s="97" t="s">
        <v>1185</v>
      </c>
      <c r="D8373" s="97" t="s">
        <v>467</v>
      </c>
      <c r="E8373" s="94"/>
      <c r="F8373" s="94"/>
      <c r="G8373" s="94">
        <v>100</v>
      </c>
      <c r="H8373" s="79"/>
    </row>
    <row r="8374" spans="1:8" outlineLevel="1">
      <c r="A8374" s="98" t="s">
        <v>361</v>
      </c>
      <c r="B8374" s="99" t="s">
        <v>316</v>
      </c>
      <c r="C8374" s="97" t="s">
        <v>468</v>
      </c>
      <c r="D8374" s="97" t="s">
        <v>469</v>
      </c>
      <c r="E8374" s="94"/>
      <c r="F8374" s="94"/>
      <c r="G8374" s="94">
        <v>100</v>
      </c>
      <c r="H8374" s="79"/>
    </row>
    <row r="8375" spans="1:8" outlineLevel="1">
      <c r="A8375" s="98" t="s">
        <v>317</v>
      </c>
      <c r="B8375" s="99" t="s">
        <v>318</v>
      </c>
      <c r="C8375" s="97" t="s">
        <v>469</v>
      </c>
      <c r="D8375" s="97" t="s">
        <v>470</v>
      </c>
      <c r="E8375" s="94"/>
      <c r="F8375" s="94"/>
      <c r="G8375" s="94">
        <v>100</v>
      </c>
      <c r="H8375" s="79"/>
    </row>
    <row r="8376" spans="1:8" outlineLevel="1">
      <c r="A8376" s="98" t="s">
        <v>319</v>
      </c>
      <c r="B8376" s="99" t="s">
        <v>320</v>
      </c>
      <c r="C8376" s="97" t="s">
        <v>470</v>
      </c>
      <c r="D8376" s="97" t="s">
        <v>471</v>
      </c>
      <c r="E8376" s="94"/>
      <c r="F8376" s="94"/>
      <c r="G8376" s="94">
        <v>100</v>
      </c>
      <c r="H8376" s="79"/>
    </row>
    <row r="8377" spans="1:8" outlineLevel="1">
      <c r="A8377" s="100">
        <v>4</v>
      </c>
      <c r="B8377" s="101" t="s">
        <v>623</v>
      </c>
      <c r="C8377" s="97"/>
      <c r="D8377" s="97"/>
      <c r="E8377" s="94"/>
      <c r="F8377" s="94"/>
      <c r="G8377" s="94">
        <v>100</v>
      </c>
      <c r="H8377" s="79"/>
    </row>
    <row r="8378" spans="1:8" ht="31.5" outlineLevel="1">
      <c r="A8378" s="97" t="s">
        <v>406</v>
      </c>
      <c r="B8378" s="236" t="s">
        <v>321</v>
      </c>
      <c r="C8378" s="97" t="s">
        <v>471</v>
      </c>
      <c r="D8378" s="97" t="s">
        <v>471</v>
      </c>
      <c r="E8378" s="94"/>
      <c r="F8378" s="94"/>
      <c r="G8378" s="94">
        <v>100</v>
      </c>
      <c r="H8378" s="79"/>
    </row>
    <row r="8379" spans="1:8" ht="63" outlineLevel="1">
      <c r="A8379" s="97" t="s">
        <v>407</v>
      </c>
      <c r="B8379" s="236" t="s">
        <v>621</v>
      </c>
      <c r="C8379" s="97" t="s">
        <v>471</v>
      </c>
      <c r="D8379" s="97" t="s">
        <v>471</v>
      </c>
      <c r="E8379" s="94"/>
      <c r="F8379" s="94"/>
      <c r="G8379" s="94">
        <v>100</v>
      </c>
      <c r="H8379" s="79"/>
    </row>
    <row r="8380" spans="1:8" ht="31.5" outlineLevel="1">
      <c r="A8380" s="97" t="s">
        <v>408</v>
      </c>
      <c r="B8380" s="236" t="s">
        <v>764</v>
      </c>
      <c r="C8380" s="97" t="s">
        <v>471</v>
      </c>
      <c r="D8380" s="97" t="s">
        <v>472</v>
      </c>
      <c r="E8380" s="94"/>
      <c r="F8380" s="94"/>
      <c r="G8380" s="94">
        <v>100</v>
      </c>
      <c r="H8380" s="79"/>
    </row>
    <row r="8381" spans="1:8" ht="31.5" outlineLevel="1">
      <c r="A8381" s="97" t="s">
        <v>222</v>
      </c>
      <c r="B8381" s="236" t="s">
        <v>765</v>
      </c>
      <c r="C8381" s="97" t="s">
        <v>327</v>
      </c>
      <c r="D8381" s="97" t="s">
        <v>472</v>
      </c>
      <c r="E8381" s="94"/>
      <c r="F8381" s="94"/>
      <c r="G8381" s="94">
        <v>100</v>
      </c>
      <c r="H8381" s="79"/>
    </row>
    <row r="8382" spans="1:8" outlineLevel="1">
      <c r="A8382" s="263"/>
      <c r="B8382" s="264"/>
      <c r="C8382" s="263"/>
      <c r="D8382" s="263"/>
      <c r="E8382" s="83"/>
      <c r="F8382" s="83"/>
      <c r="G8382" s="154" t="s">
        <v>1445</v>
      </c>
      <c r="H8382" s="154" t="s">
        <v>378</v>
      </c>
    </row>
    <row r="8383" spans="1:8" outlineLevel="1">
      <c r="H8383" s="154" t="s">
        <v>709</v>
      </c>
    </row>
    <row r="8384" spans="1:8" outlineLevel="1">
      <c r="H8384" s="154" t="s">
        <v>266</v>
      </c>
    </row>
    <row r="8385" spans="1:8" outlineLevel="1">
      <c r="H8385" s="154"/>
    </row>
    <row r="8386" spans="1:8" outlineLevel="1">
      <c r="A8386" s="742" t="s">
        <v>628</v>
      </c>
      <c r="B8386" s="742"/>
      <c r="C8386" s="742"/>
      <c r="D8386" s="742"/>
      <c r="E8386" s="742"/>
      <c r="F8386" s="742"/>
      <c r="G8386" s="742"/>
      <c r="H8386" s="742"/>
    </row>
    <row r="8387" spans="1:8" outlineLevel="1">
      <c r="A8387" s="742" t="s">
        <v>455</v>
      </c>
      <c r="B8387" s="742"/>
      <c r="C8387" s="742"/>
      <c r="D8387" s="742"/>
      <c r="E8387" s="742"/>
      <c r="F8387" s="742"/>
      <c r="G8387" s="742"/>
      <c r="H8387" s="742"/>
    </row>
    <row r="8388" spans="1:8" outlineLevel="1">
      <c r="H8388" s="154" t="s">
        <v>322</v>
      </c>
    </row>
    <row r="8389" spans="1:8" outlineLevel="1">
      <c r="H8389" s="154" t="s">
        <v>323</v>
      </c>
    </row>
    <row r="8390" spans="1:8" outlineLevel="1">
      <c r="H8390" s="154" t="s">
        <v>324</v>
      </c>
    </row>
    <row r="8391" spans="1:8" outlineLevel="1">
      <c r="H8391" s="230" t="s">
        <v>325</v>
      </c>
    </row>
    <row r="8392" spans="1:8" outlineLevel="1">
      <c r="H8392" s="154" t="s">
        <v>2331</v>
      </c>
    </row>
    <row r="8393" spans="1:8" outlineLevel="1">
      <c r="H8393" s="154" t="s">
        <v>261</v>
      </c>
    </row>
    <row r="8394" spans="1:8" outlineLevel="1">
      <c r="A8394" s="86"/>
    </row>
    <row r="8395" spans="1:8" outlineLevel="1">
      <c r="A8395" s="748" t="s">
        <v>1734</v>
      </c>
      <c r="B8395" s="749"/>
      <c r="C8395" s="749"/>
      <c r="D8395" s="749"/>
      <c r="E8395" s="749"/>
      <c r="F8395" s="749"/>
      <c r="G8395" s="749"/>
      <c r="H8395" s="749"/>
    </row>
    <row r="8396" spans="1:8" outlineLevel="1">
      <c r="A8396" s="746" t="s">
        <v>2332</v>
      </c>
      <c r="B8396" s="746"/>
      <c r="C8396" s="746"/>
      <c r="D8396" s="746"/>
      <c r="E8396" s="746"/>
      <c r="F8396" s="746"/>
      <c r="G8396" s="746"/>
      <c r="H8396" s="746"/>
    </row>
    <row r="8397" spans="1:8" ht="16.5" outlineLevel="1" thickBot="1">
      <c r="A8397" s="87"/>
      <c r="B8397" s="666"/>
      <c r="C8397" s="231"/>
      <c r="D8397" s="231"/>
      <c r="E8397" s="231"/>
      <c r="F8397" s="231"/>
      <c r="G8397" s="231"/>
      <c r="H8397" s="231"/>
    </row>
    <row r="8398" spans="1:8" outlineLevel="1">
      <c r="A8398" s="750" t="s">
        <v>397</v>
      </c>
      <c r="B8398" s="753" t="s">
        <v>649</v>
      </c>
      <c r="C8398" s="756" t="s">
        <v>719</v>
      </c>
      <c r="D8398" s="756"/>
      <c r="E8398" s="756"/>
      <c r="F8398" s="756"/>
      <c r="G8398" s="757" t="s">
        <v>629</v>
      </c>
      <c r="H8398" s="759" t="s">
        <v>630</v>
      </c>
    </row>
    <row r="8399" spans="1:8" outlineLevel="1">
      <c r="A8399" s="751"/>
      <c r="B8399" s="754"/>
      <c r="C8399" s="704"/>
      <c r="D8399" s="704"/>
      <c r="E8399" s="704"/>
      <c r="F8399" s="704"/>
      <c r="G8399" s="703"/>
      <c r="H8399" s="760"/>
    </row>
    <row r="8400" spans="1:8" ht="32.25" outlineLevel="1" thickBot="1">
      <c r="A8400" s="752"/>
      <c r="B8400" s="755"/>
      <c r="C8400" s="88" t="s">
        <v>631</v>
      </c>
      <c r="D8400" s="88" t="s">
        <v>632</v>
      </c>
      <c r="E8400" s="88" t="s">
        <v>631</v>
      </c>
      <c r="F8400" s="88" t="s">
        <v>632</v>
      </c>
      <c r="G8400" s="758"/>
      <c r="H8400" s="761"/>
    </row>
    <row r="8401" spans="1:8" outlineLevel="1">
      <c r="A8401" s="89">
        <v>1</v>
      </c>
      <c r="B8401" s="604">
        <v>2</v>
      </c>
      <c r="C8401" s="90">
        <v>3</v>
      </c>
      <c r="D8401" s="90">
        <v>4</v>
      </c>
      <c r="E8401" s="90"/>
      <c r="F8401" s="90"/>
      <c r="G8401" s="91">
        <v>5</v>
      </c>
      <c r="H8401" s="604">
        <v>6</v>
      </c>
    </row>
    <row r="8402" spans="1:8" outlineLevel="1">
      <c r="A8402" s="89">
        <v>1</v>
      </c>
      <c r="B8402" s="92" t="s">
        <v>598</v>
      </c>
      <c r="C8402" s="93"/>
      <c r="D8402" s="93"/>
      <c r="E8402" s="94"/>
      <c r="F8402" s="94"/>
      <c r="G8402" s="95"/>
      <c r="H8402" s="663"/>
    </row>
    <row r="8403" spans="1:8" outlineLevel="1">
      <c r="A8403" s="96" t="s">
        <v>399</v>
      </c>
      <c r="B8403" s="237" t="s">
        <v>599</v>
      </c>
      <c r="C8403" s="97" t="s">
        <v>9</v>
      </c>
      <c r="D8403" s="97" t="s">
        <v>169</v>
      </c>
      <c r="E8403" s="94"/>
      <c r="F8403" s="94"/>
      <c r="G8403" s="94">
        <v>100</v>
      </c>
      <c r="H8403" s="79"/>
    </row>
    <row r="8404" spans="1:8" outlineLevel="1">
      <c r="A8404" s="97" t="s">
        <v>400</v>
      </c>
      <c r="B8404" s="236" t="s">
        <v>329</v>
      </c>
      <c r="C8404" s="97" t="s">
        <v>170</v>
      </c>
      <c r="D8404" s="97" t="s">
        <v>326</v>
      </c>
      <c r="E8404" s="94"/>
      <c r="F8404" s="94"/>
      <c r="G8404" s="94">
        <v>100</v>
      </c>
      <c r="H8404" s="79"/>
    </row>
    <row r="8405" spans="1:8" ht="31.5" outlineLevel="1">
      <c r="A8405" s="97" t="s">
        <v>411</v>
      </c>
      <c r="B8405" s="236" t="s">
        <v>730</v>
      </c>
      <c r="C8405" s="97" t="s">
        <v>170</v>
      </c>
      <c r="D8405" s="97" t="s">
        <v>326</v>
      </c>
      <c r="E8405" s="94"/>
      <c r="F8405" s="94"/>
      <c r="G8405" s="94">
        <v>100</v>
      </c>
      <c r="H8405" s="79"/>
    </row>
    <row r="8406" spans="1:8" ht="63" outlineLevel="1">
      <c r="A8406" s="98" t="s">
        <v>422</v>
      </c>
      <c r="B8406" s="99" t="s">
        <v>731</v>
      </c>
      <c r="C8406" s="97" t="s">
        <v>172</v>
      </c>
      <c r="D8406" s="97" t="s">
        <v>175</v>
      </c>
      <c r="E8406" s="94"/>
      <c r="F8406" s="94"/>
      <c r="G8406" s="94">
        <v>100</v>
      </c>
      <c r="H8406" s="79"/>
    </row>
    <row r="8407" spans="1:8" ht="31.5" outlineLevel="1">
      <c r="A8407" s="98" t="s">
        <v>732</v>
      </c>
      <c r="B8407" s="99" t="s">
        <v>733</v>
      </c>
      <c r="C8407" s="97" t="s">
        <v>328</v>
      </c>
      <c r="D8407" s="97" t="s">
        <v>175</v>
      </c>
      <c r="E8407" s="94"/>
      <c r="F8407" s="94"/>
      <c r="G8407" s="94">
        <v>100</v>
      </c>
      <c r="H8407" s="79"/>
    </row>
    <row r="8408" spans="1:8" outlineLevel="1">
      <c r="A8408" s="98" t="s">
        <v>734</v>
      </c>
      <c r="B8408" s="99" t="s">
        <v>735</v>
      </c>
      <c r="C8408" s="97" t="s">
        <v>175</v>
      </c>
      <c r="D8408" s="97" t="s">
        <v>482</v>
      </c>
      <c r="E8408" s="94"/>
      <c r="F8408" s="94"/>
      <c r="G8408" s="94">
        <v>100</v>
      </c>
      <c r="H8408" s="79"/>
    </row>
    <row r="8409" spans="1:8" outlineLevel="1">
      <c r="A8409" s="100">
        <v>2</v>
      </c>
      <c r="B8409" s="101" t="s">
        <v>440</v>
      </c>
      <c r="C8409" s="97"/>
      <c r="D8409" s="97"/>
      <c r="E8409" s="94"/>
      <c r="F8409" s="94"/>
      <c r="G8409" s="94"/>
      <c r="H8409" s="79"/>
    </row>
    <row r="8410" spans="1:8" ht="31.5" outlineLevel="1">
      <c r="A8410" s="98" t="s">
        <v>402</v>
      </c>
      <c r="B8410" s="99" t="s">
        <v>736</v>
      </c>
      <c r="C8410" s="97" t="s">
        <v>482</v>
      </c>
      <c r="D8410" s="97" t="s">
        <v>176</v>
      </c>
      <c r="E8410" s="94"/>
      <c r="F8410" s="94"/>
      <c r="G8410" s="94">
        <v>100</v>
      </c>
      <c r="H8410" s="79"/>
    </row>
    <row r="8411" spans="1:8" ht="63" outlineLevel="1">
      <c r="A8411" s="98" t="s">
        <v>403</v>
      </c>
      <c r="B8411" s="99" t="s">
        <v>641</v>
      </c>
      <c r="C8411" s="97" t="s">
        <v>482</v>
      </c>
      <c r="D8411" s="97" t="s">
        <v>176</v>
      </c>
      <c r="E8411" s="94"/>
      <c r="F8411" s="94"/>
      <c r="G8411" s="94">
        <v>100</v>
      </c>
      <c r="H8411" s="79"/>
    </row>
    <row r="8412" spans="1:8" ht="31.5" outlineLevel="1">
      <c r="A8412" s="98" t="s">
        <v>404</v>
      </c>
      <c r="B8412" s="99" t="s">
        <v>642</v>
      </c>
      <c r="C8412" s="97" t="s">
        <v>482</v>
      </c>
      <c r="D8412" s="97" t="s">
        <v>176</v>
      </c>
      <c r="E8412" s="94"/>
      <c r="F8412" s="94"/>
      <c r="G8412" s="94">
        <v>100</v>
      </c>
      <c r="H8412" s="79"/>
    </row>
    <row r="8413" spans="1:8" ht="47.25" outlineLevel="1">
      <c r="A8413" s="100">
        <v>3</v>
      </c>
      <c r="B8413" s="101" t="s">
        <v>313</v>
      </c>
      <c r="C8413" s="97"/>
      <c r="D8413" s="97"/>
      <c r="E8413" s="94"/>
      <c r="F8413" s="94"/>
      <c r="G8413" s="94"/>
      <c r="H8413" s="79"/>
    </row>
    <row r="8414" spans="1:8" ht="31.5" outlineLevel="1">
      <c r="A8414" s="98" t="s">
        <v>441</v>
      </c>
      <c r="B8414" s="99" t="s">
        <v>314</v>
      </c>
      <c r="C8414" s="97" t="s">
        <v>176</v>
      </c>
      <c r="D8414" s="97" t="s">
        <v>177</v>
      </c>
      <c r="E8414" s="94"/>
      <c r="F8414" s="94"/>
      <c r="G8414" s="94">
        <v>100</v>
      </c>
      <c r="H8414" s="79"/>
    </row>
    <row r="8415" spans="1:8" outlineLevel="1">
      <c r="A8415" s="98" t="s">
        <v>359</v>
      </c>
      <c r="B8415" s="99" t="s">
        <v>315</v>
      </c>
      <c r="C8415" s="97" t="s">
        <v>1185</v>
      </c>
      <c r="D8415" s="97" t="s">
        <v>467</v>
      </c>
      <c r="E8415" s="94"/>
      <c r="F8415" s="94"/>
      <c r="G8415" s="94">
        <v>100</v>
      </c>
      <c r="H8415" s="79"/>
    </row>
    <row r="8416" spans="1:8" outlineLevel="1">
      <c r="A8416" s="98" t="s">
        <v>361</v>
      </c>
      <c r="B8416" s="99" t="s">
        <v>316</v>
      </c>
      <c r="C8416" s="97" t="s">
        <v>468</v>
      </c>
      <c r="D8416" s="97" t="s">
        <v>469</v>
      </c>
      <c r="E8416" s="94"/>
      <c r="F8416" s="94"/>
      <c r="G8416" s="94">
        <v>100</v>
      </c>
      <c r="H8416" s="79"/>
    </row>
    <row r="8417" spans="1:8" outlineLevel="1">
      <c r="A8417" s="98" t="s">
        <v>317</v>
      </c>
      <c r="B8417" s="99" t="s">
        <v>318</v>
      </c>
      <c r="C8417" s="97" t="s">
        <v>469</v>
      </c>
      <c r="D8417" s="97" t="s">
        <v>470</v>
      </c>
      <c r="E8417" s="94"/>
      <c r="F8417" s="94"/>
      <c r="G8417" s="94">
        <v>100</v>
      </c>
      <c r="H8417" s="79"/>
    </row>
    <row r="8418" spans="1:8" outlineLevel="1">
      <c r="A8418" s="98" t="s">
        <v>319</v>
      </c>
      <c r="B8418" s="99" t="s">
        <v>320</v>
      </c>
      <c r="C8418" s="97" t="s">
        <v>470</v>
      </c>
      <c r="D8418" s="97" t="s">
        <v>471</v>
      </c>
      <c r="E8418" s="94"/>
      <c r="F8418" s="94"/>
      <c r="G8418" s="94">
        <v>100</v>
      </c>
      <c r="H8418" s="79"/>
    </row>
    <row r="8419" spans="1:8" outlineLevel="1">
      <c r="A8419" s="100">
        <v>4</v>
      </c>
      <c r="B8419" s="101" t="s">
        <v>623</v>
      </c>
      <c r="C8419" s="97"/>
      <c r="D8419" s="97"/>
      <c r="E8419" s="94"/>
      <c r="F8419" s="94"/>
      <c r="G8419" s="94">
        <v>100</v>
      </c>
      <c r="H8419" s="79"/>
    </row>
    <row r="8420" spans="1:8" ht="31.5" outlineLevel="1">
      <c r="A8420" s="97" t="s">
        <v>406</v>
      </c>
      <c r="B8420" s="236" t="s">
        <v>321</v>
      </c>
      <c r="C8420" s="97" t="s">
        <v>471</v>
      </c>
      <c r="D8420" s="97" t="s">
        <v>471</v>
      </c>
      <c r="E8420" s="94"/>
      <c r="F8420" s="94"/>
      <c r="G8420" s="94">
        <v>100</v>
      </c>
      <c r="H8420" s="79"/>
    </row>
    <row r="8421" spans="1:8" ht="63" outlineLevel="1">
      <c r="A8421" s="97" t="s">
        <v>407</v>
      </c>
      <c r="B8421" s="236" t="s">
        <v>621</v>
      </c>
      <c r="C8421" s="97" t="s">
        <v>471</v>
      </c>
      <c r="D8421" s="97" t="s">
        <v>471</v>
      </c>
      <c r="E8421" s="94"/>
      <c r="F8421" s="94"/>
      <c r="G8421" s="94">
        <v>100</v>
      </c>
      <c r="H8421" s="79"/>
    </row>
    <row r="8422" spans="1:8" ht="31.5" outlineLevel="1">
      <c r="A8422" s="97" t="s">
        <v>408</v>
      </c>
      <c r="B8422" s="236" t="s">
        <v>764</v>
      </c>
      <c r="C8422" s="97" t="s">
        <v>471</v>
      </c>
      <c r="D8422" s="97" t="s">
        <v>472</v>
      </c>
      <c r="E8422" s="94"/>
      <c r="F8422" s="94"/>
      <c r="G8422" s="94">
        <v>100</v>
      </c>
      <c r="H8422" s="79"/>
    </row>
    <row r="8423" spans="1:8" ht="31.5" outlineLevel="1">
      <c r="A8423" s="97" t="s">
        <v>222</v>
      </c>
      <c r="B8423" s="236" t="s">
        <v>765</v>
      </c>
      <c r="C8423" s="97" t="s">
        <v>327</v>
      </c>
      <c r="D8423" s="97" t="s">
        <v>472</v>
      </c>
      <c r="E8423" s="94"/>
      <c r="F8423" s="94"/>
      <c r="G8423" s="94">
        <v>100</v>
      </c>
      <c r="H8423" s="79"/>
    </row>
    <row r="8424" spans="1:8" outlineLevel="1">
      <c r="A8424" s="263"/>
      <c r="B8424" s="264"/>
      <c r="C8424" s="263"/>
      <c r="D8424" s="263"/>
      <c r="E8424" s="83"/>
      <c r="F8424" s="83"/>
      <c r="G8424" s="154" t="s">
        <v>1446</v>
      </c>
      <c r="H8424" s="154" t="s">
        <v>378</v>
      </c>
    </row>
    <row r="8425" spans="1:8" outlineLevel="1">
      <c r="H8425" s="154" t="s">
        <v>709</v>
      </c>
    </row>
    <row r="8426" spans="1:8" outlineLevel="1">
      <c r="H8426" s="154" t="s">
        <v>266</v>
      </c>
    </row>
    <row r="8427" spans="1:8" outlineLevel="1">
      <c r="H8427" s="154"/>
    </row>
    <row r="8428" spans="1:8" outlineLevel="1">
      <c r="A8428" s="742" t="s">
        <v>628</v>
      </c>
      <c r="B8428" s="742"/>
      <c r="C8428" s="742"/>
      <c r="D8428" s="742"/>
      <c r="E8428" s="742"/>
      <c r="F8428" s="742"/>
      <c r="G8428" s="742"/>
      <c r="H8428" s="742"/>
    </row>
    <row r="8429" spans="1:8" outlineLevel="1">
      <c r="A8429" s="742" t="s">
        <v>455</v>
      </c>
      <c r="B8429" s="742"/>
      <c r="C8429" s="742"/>
      <c r="D8429" s="742"/>
      <c r="E8429" s="742"/>
      <c r="F8429" s="742"/>
      <c r="G8429" s="742"/>
      <c r="H8429" s="742"/>
    </row>
    <row r="8430" spans="1:8" outlineLevel="1">
      <c r="H8430" s="154" t="s">
        <v>322</v>
      </c>
    </row>
    <row r="8431" spans="1:8" outlineLevel="1">
      <c r="H8431" s="154" t="s">
        <v>323</v>
      </c>
    </row>
    <row r="8432" spans="1:8" outlineLevel="1">
      <c r="H8432" s="154" t="s">
        <v>324</v>
      </c>
    </row>
    <row r="8433" spans="1:8" outlineLevel="1">
      <c r="H8433" s="230" t="s">
        <v>325</v>
      </c>
    </row>
    <row r="8434" spans="1:8" outlineLevel="1">
      <c r="H8434" s="154" t="s">
        <v>2331</v>
      </c>
    </row>
    <row r="8435" spans="1:8" outlineLevel="1">
      <c r="H8435" s="154" t="s">
        <v>261</v>
      </c>
    </row>
    <row r="8436" spans="1:8" outlineLevel="1">
      <c r="A8436" s="86"/>
    </row>
    <row r="8437" spans="1:8" outlineLevel="1">
      <c r="A8437" s="748" t="s">
        <v>1735</v>
      </c>
      <c r="B8437" s="749"/>
      <c r="C8437" s="749"/>
      <c r="D8437" s="749"/>
      <c r="E8437" s="749"/>
      <c r="F8437" s="749"/>
      <c r="G8437" s="749"/>
      <c r="H8437" s="749"/>
    </row>
    <row r="8438" spans="1:8" outlineLevel="1">
      <c r="A8438" s="746" t="s">
        <v>2332</v>
      </c>
      <c r="B8438" s="746"/>
      <c r="C8438" s="746"/>
      <c r="D8438" s="746"/>
      <c r="E8438" s="746"/>
      <c r="F8438" s="746"/>
      <c r="G8438" s="746"/>
      <c r="H8438" s="746"/>
    </row>
    <row r="8439" spans="1:8" ht="16.5" outlineLevel="1" thickBot="1">
      <c r="A8439" s="87"/>
      <c r="B8439" s="666"/>
      <c r="C8439" s="231"/>
      <c r="D8439" s="231"/>
      <c r="E8439" s="231"/>
      <c r="F8439" s="231"/>
      <c r="G8439" s="231"/>
      <c r="H8439" s="231"/>
    </row>
    <row r="8440" spans="1:8" outlineLevel="1">
      <c r="A8440" s="750" t="s">
        <v>397</v>
      </c>
      <c r="B8440" s="753" t="s">
        <v>649</v>
      </c>
      <c r="C8440" s="756" t="s">
        <v>719</v>
      </c>
      <c r="D8440" s="756"/>
      <c r="E8440" s="756"/>
      <c r="F8440" s="756"/>
      <c r="G8440" s="757" t="s">
        <v>629</v>
      </c>
      <c r="H8440" s="759" t="s">
        <v>630</v>
      </c>
    </row>
    <row r="8441" spans="1:8" outlineLevel="1">
      <c r="A8441" s="751"/>
      <c r="B8441" s="754"/>
      <c r="C8441" s="704"/>
      <c r="D8441" s="704"/>
      <c r="E8441" s="704"/>
      <c r="F8441" s="704"/>
      <c r="G8441" s="703"/>
      <c r="H8441" s="760"/>
    </row>
    <row r="8442" spans="1:8" ht="32.25" outlineLevel="1" thickBot="1">
      <c r="A8442" s="752"/>
      <c r="B8442" s="755"/>
      <c r="C8442" s="88" t="s">
        <v>631</v>
      </c>
      <c r="D8442" s="88" t="s">
        <v>632</v>
      </c>
      <c r="E8442" s="88" t="s">
        <v>631</v>
      </c>
      <c r="F8442" s="88" t="s">
        <v>632</v>
      </c>
      <c r="G8442" s="758"/>
      <c r="H8442" s="761"/>
    </row>
    <row r="8443" spans="1:8" outlineLevel="1">
      <c r="A8443" s="89">
        <v>1</v>
      </c>
      <c r="B8443" s="604">
        <v>2</v>
      </c>
      <c r="C8443" s="90">
        <v>3</v>
      </c>
      <c r="D8443" s="90">
        <v>4</v>
      </c>
      <c r="E8443" s="90"/>
      <c r="F8443" s="90"/>
      <c r="G8443" s="91">
        <v>5</v>
      </c>
      <c r="H8443" s="604">
        <v>6</v>
      </c>
    </row>
    <row r="8444" spans="1:8" outlineLevel="1">
      <c r="A8444" s="89">
        <v>1</v>
      </c>
      <c r="B8444" s="92" t="s">
        <v>598</v>
      </c>
      <c r="C8444" s="93"/>
      <c r="D8444" s="93"/>
      <c r="E8444" s="94"/>
      <c r="F8444" s="94"/>
      <c r="G8444" s="95"/>
      <c r="H8444" s="663"/>
    </row>
    <row r="8445" spans="1:8" outlineLevel="1">
      <c r="A8445" s="96" t="s">
        <v>399</v>
      </c>
      <c r="B8445" s="237" t="s">
        <v>599</v>
      </c>
      <c r="C8445" s="97" t="s">
        <v>9</v>
      </c>
      <c r="D8445" s="97" t="s">
        <v>169</v>
      </c>
      <c r="E8445" s="94"/>
      <c r="F8445" s="94"/>
      <c r="G8445" s="94">
        <v>100</v>
      </c>
      <c r="H8445" s="79"/>
    </row>
    <row r="8446" spans="1:8" outlineLevel="1">
      <c r="A8446" s="97" t="s">
        <v>400</v>
      </c>
      <c r="B8446" s="236" t="s">
        <v>329</v>
      </c>
      <c r="C8446" s="97" t="s">
        <v>170</v>
      </c>
      <c r="D8446" s="97" t="s">
        <v>326</v>
      </c>
      <c r="E8446" s="94"/>
      <c r="F8446" s="94"/>
      <c r="G8446" s="94">
        <v>100</v>
      </c>
      <c r="H8446" s="79"/>
    </row>
    <row r="8447" spans="1:8" ht="31.5" outlineLevel="1">
      <c r="A8447" s="97" t="s">
        <v>411</v>
      </c>
      <c r="B8447" s="236" t="s">
        <v>730</v>
      </c>
      <c r="C8447" s="97" t="s">
        <v>170</v>
      </c>
      <c r="D8447" s="97" t="s">
        <v>326</v>
      </c>
      <c r="E8447" s="94"/>
      <c r="F8447" s="94"/>
      <c r="G8447" s="94">
        <v>100</v>
      </c>
      <c r="H8447" s="79"/>
    </row>
    <row r="8448" spans="1:8" ht="63" outlineLevel="1">
      <c r="A8448" s="98" t="s">
        <v>422</v>
      </c>
      <c r="B8448" s="99" t="s">
        <v>731</v>
      </c>
      <c r="C8448" s="97" t="s">
        <v>172</v>
      </c>
      <c r="D8448" s="97" t="s">
        <v>175</v>
      </c>
      <c r="E8448" s="94"/>
      <c r="F8448" s="94"/>
      <c r="G8448" s="94">
        <v>100</v>
      </c>
      <c r="H8448" s="79"/>
    </row>
    <row r="8449" spans="1:8" ht="31.5" outlineLevel="1">
      <c r="A8449" s="98" t="s">
        <v>732</v>
      </c>
      <c r="B8449" s="99" t="s">
        <v>733</v>
      </c>
      <c r="C8449" s="97" t="s">
        <v>328</v>
      </c>
      <c r="D8449" s="97" t="s">
        <v>175</v>
      </c>
      <c r="E8449" s="94"/>
      <c r="F8449" s="94"/>
      <c r="G8449" s="94">
        <v>100</v>
      </c>
      <c r="H8449" s="79"/>
    </row>
    <row r="8450" spans="1:8" outlineLevel="1">
      <c r="A8450" s="98" t="s">
        <v>734</v>
      </c>
      <c r="B8450" s="99" t="s">
        <v>735</v>
      </c>
      <c r="C8450" s="97" t="s">
        <v>175</v>
      </c>
      <c r="D8450" s="97" t="s">
        <v>482</v>
      </c>
      <c r="E8450" s="94"/>
      <c r="F8450" s="94"/>
      <c r="G8450" s="94">
        <v>100</v>
      </c>
      <c r="H8450" s="79"/>
    </row>
    <row r="8451" spans="1:8" outlineLevel="1">
      <c r="A8451" s="100">
        <v>2</v>
      </c>
      <c r="B8451" s="101" t="s">
        <v>440</v>
      </c>
      <c r="C8451" s="97"/>
      <c r="D8451" s="97"/>
      <c r="E8451" s="94"/>
      <c r="F8451" s="94"/>
      <c r="G8451" s="94"/>
      <c r="H8451" s="79"/>
    </row>
    <row r="8452" spans="1:8" ht="31.5" outlineLevel="1">
      <c r="A8452" s="98" t="s">
        <v>402</v>
      </c>
      <c r="B8452" s="99" t="s">
        <v>736</v>
      </c>
      <c r="C8452" s="97" t="s">
        <v>482</v>
      </c>
      <c r="D8452" s="97" t="s">
        <v>176</v>
      </c>
      <c r="E8452" s="94"/>
      <c r="F8452" s="94"/>
      <c r="G8452" s="94">
        <v>100</v>
      </c>
      <c r="H8452" s="79"/>
    </row>
    <row r="8453" spans="1:8" ht="63" outlineLevel="1">
      <c r="A8453" s="98" t="s">
        <v>403</v>
      </c>
      <c r="B8453" s="99" t="s">
        <v>641</v>
      </c>
      <c r="C8453" s="97" t="s">
        <v>482</v>
      </c>
      <c r="D8453" s="97" t="s">
        <v>176</v>
      </c>
      <c r="E8453" s="94"/>
      <c r="F8453" s="94"/>
      <c r="G8453" s="94">
        <v>100</v>
      </c>
      <c r="H8453" s="79"/>
    </row>
    <row r="8454" spans="1:8" ht="31.5" outlineLevel="1">
      <c r="A8454" s="98" t="s">
        <v>404</v>
      </c>
      <c r="B8454" s="99" t="s">
        <v>642</v>
      </c>
      <c r="C8454" s="97" t="s">
        <v>482</v>
      </c>
      <c r="D8454" s="97" t="s">
        <v>176</v>
      </c>
      <c r="E8454" s="94"/>
      <c r="F8454" s="94"/>
      <c r="G8454" s="94">
        <v>100</v>
      </c>
      <c r="H8454" s="79"/>
    </row>
    <row r="8455" spans="1:8" ht="47.25" outlineLevel="1">
      <c r="A8455" s="100">
        <v>3</v>
      </c>
      <c r="B8455" s="101" t="s">
        <v>313</v>
      </c>
      <c r="C8455" s="97"/>
      <c r="D8455" s="97"/>
      <c r="E8455" s="94"/>
      <c r="F8455" s="94"/>
      <c r="G8455" s="94"/>
      <c r="H8455" s="79"/>
    </row>
    <row r="8456" spans="1:8" ht="31.5" outlineLevel="1">
      <c r="A8456" s="98" t="s">
        <v>441</v>
      </c>
      <c r="B8456" s="99" t="s">
        <v>314</v>
      </c>
      <c r="C8456" s="97" t="s">
        <v>176</v>
      </c>
      <c r="D8456" s="97" t="s">
        <v>177</v>
      </c>
      <c r="E8456" s="94"/>
      <c r="F8456" s="94"/>
      <c r="G8456" s="94">
        <v>100</v>
      </c>
      <c r="H8456" s="79"/>
    </row>
    <row r="8457" spans="1:8" outlineLevel="1">
      <c r="A8457" s="98" t="s">
        <v>359</v>
      </c>
      <c r="B8457" s="99" t="s">
        <v>315</v>
      </c>
      <c r="C8457" s="97" t="s">
        <v>1185</v>
      </c>
      <c r="D8457" s="97" t="s">
        <v>467</v>
      </c>
      <c r="E8457" s="94"/>
      <c r="F8457" s="94"/>
      <c r="G8457" s="94">
        <v>100</v>
      </c>
      <c r="H8457" s="79"/>
    </row>
    <row r="8458" spans="1:8" outlineLevel="1">
      <c r="A8458" s="98" t="s">
        <v>361</v>
      </c>
      <c r="B8458" s="99" t="s">
        <v>316</v>
      </c>
      <c r="C8458" s="97" t="s">
        <v>468</v>
      </c>
      <c r="D8458" s="97" t="s">
        <v>469</v>
      </c>
      <c r="E8458" s="94"/>
      <c r="F8458" s="94"/>
      <c r="G8458" s="94">
        <v>100</v>
      </c>
      <c r="H8458" s="79"/>
    </row>
    <row r="8459" spans="1:8" outlineLevel="1">
      <c r="A8459" s="98" t="s">
        <v>317</v>
      </c>
      <c r="B8459" s="99" t="s">
        <v>318</v>
      </c>
      <c r="C8459" s="97" t="s">
        <v>469</v>
      </c>
      <c r="D8459" s="97" t="s">
        <v>470</v>
      </c>
      <c r="E8459" s="94"/>
      <c r="F8459" s="94"/>
      <c r="G8459" s="94">
        <v>100</v>
      </c>
      <c r="H8459" s="79"/>
    </row>
    <row r="8460" spans="1:8" outlineLevel="1">
      <c r="A8460" s="98" t="s">
        <v>319</v>
      </c>
      <c r="B8460" s="99" t="s">
        <v>320</v>
      </c>
      <c r="C8460" s="97" t="s">
        <v>470</v>
      </c>
      <c r="D8460" s="97" t="s">
        <v>471</v>
      </c>
      <c r="E8460" s="94"/>
      <c r="F8460" s="94"/>
      <c r="G8460" s="94">
        <v>100</v>
      </c>
      <c r="H8460" s="79"/>
    </row>
    <row r="8461" spans="1:8" outlineLevel="1">
      <c r="A8461" s="100">
        <v>4</v>
      </c>
      <c r="B8461" s="101" t="s">
        <v>623</v>
      </c>
      <c r="C8461" s="97"/>
      <c r="D8461" s="97"/>
      <c r="E8461" s="94"/>
      <c r="F8461" s="94"/>
      <c r="G8461" s="94">
        <v>100</v>
      </c>
      <c r="H8461" s="79"/>
    </row>
    <row r="8462" spans="1:8" ht="31.5" outlineLevel="1">
      <c r="A8462" s="97" t="s">
        <v>406</v>
      </c>
      <c r="B8462" s="236" t="s">
        <v>321</v>
      </c>
      <c r="C8462" s="97" t="s">
        <v>471</v>
      </c>
      <c r="D8462" s="97" t="s">
        <v>471</v>
      </c>
      <c r="E8462" s="94"/>
      <c r="F8462" s="94"/>
      <c r="G8462" s="94">
        <v>100</v>
      </c>
      <c r="H8462" s="79"/>
    </row>
    <row r="8463" spans="1:8" ht="63" outlineLevel="1">
      <c r="A8463" s="97" t="s">
        <v>407</v>
      </c>
      <c r="B8463" s="236" t="s">
        <v>621</v>
      </c>
      <c r="C8463" s="97" t="s">
        <v>471</v>
      </c>
      <c r="D8463" s="97" t="s">
        <v>471</v>
      </c>
      <c r="E8463" s="94"/>
      <c r="F8463" s="94"/>
      <c r="G8463" s="94">
        <v>100</v>
      </c>
      <c r="H8463" s="79"/>
    </row>
    <row r="8464" spans="1:8" ht="31.5" outlineLevel="1">
      <c r="A8464" s="97" t="s">
        <v>408</v>
      </c>
      <c r="B8464" s="236" t="s">
        <v>764</v>
      </c>
      <c r="C8464" s="97" t="s">
        <v>471</v>
      </c>
      <c r="D8464" s="97" t="s">
        <v>472</v>
      </c>
      <c r="E8464" s="94"/>
      <c r="F8464" s="94"/>
      <c r="G8464" s="94">
        <v>100</v>
      </c>
      <c r="H8464" s="79"/>
    </row>
    <row r="8465" spans="1:8" ht="31.5" outlineLevel="1">
      <c r="A8465" s="97" t="s">
        <v>222</v>
      </c>
      <c r="B8465" s="236" t="s">
        <v>765</v>
      </c>
      <c r="C8465" s="97" t="s">
        <v>327</v>
      </c>
      <c r="D8465" s="97" t="s">
        <v>472</v>
      </c>
      <c r="E8465" s="94"/>
      <c r="F8465" s="94"/>
      <c r="G8465" s="94">
        <v>100</v>
      </c>
      <c r="H8465" s="79"/>
    </row>
    <row r="8466" spans="1:8" outlineLevel="1">
      <c r="A8466" s="263"/>
      <c r="B8466" s="264"/>
      <c r="C8466" s="263"/>
      <c r="D8466" s="263"/>
      <c r="E8466" s="83"/>
      <c r="F8466" s="83"/>
      <c r="G8466" s="154" t="s">
        <v>1447</v>
      </c>
      <c r="H8466" s="154" t="s">
        <v>378</v>
      </c>
    </row>
    <row r="8467" spans="1:8" outlineLevel="1">
      <c r="H8467" s="154" t="s">
        <v>709</v>
      </c>
    </row>
    <row r="8468" spans="1:8" outlineLevel="1">
      <c r="H8468" s="154" t="s">
        <v>266</v>
      </c>
    </row>
    <row r="8469" spans="1:8" outlineLevel="1">
      <c r="H8469" s="154"/>
    </row>
    <row r="8470" spans="1:8" outlineLevel="1">
      <c r="A8470" s="742" t="s">
        <v>628</v>
      </c>
      <c r="B8470" s="742"/>
      <c r="C8470" s="742"/>
      <c r="D8470" s="742"/>
      <c r="E8470" s="742"/>
      <c r="F8470" s="742"/>
      <c r="G8470" s="742"/>
      <c r="H8470" s="742"/>
    </row>
    <row r="8471" spans="1:8" outlineLevel="1">
      <c r="A8471" s="742" t="s">
        <v>455</v>
      </c>
      <c r="B8471" s="742"/>
      <c r="C8471" s="742"/>
      <c r="D8471" s="742"/>
      <c r="E8471" s="742"/>
      <c r="F8471" s="742"/>
      <c r="G8471" s="742"/>
      <c r="H8471" s="742"/>
    </row>
    <row r="8472" spans="1:8" outlineLevel="1">
      <c r="H8472" s="154" t="s">
        <v>322</v>
      </c>
    </row>
    <row r="8473" spans="1:8" outlineLevel="1">
      <c r="H8473" s="154" t="s">
        <v>323</v>
      </c>
    </row>
    <row r="8474" spans="1:8" outlineLevel="1">
      <c r="H8474" s="154" t="s">
        <v>324</v>
      </c>
    </row>
    <row r="8475" spans="1:8" outlineLevel="1">
      <c r="H8475" s="230" t="s">
        <v>325</v>
      </c>
    </row>
    <row r="8476" spans="1:8" outlineLevel="1">
      <c r="H8476" s="154" t="s">
        <v>2331</v>
      </c>
    </row>
    <row r="8477" spans="1:8" outlineLevel="1">
      <c r="H8477" s="154" t="s">
        <v>261</v>
      </c>
    </row>
    <row r="8478" spans="1:8" outlineLevel="1">
      <c r="A8478" s="86"/>
    </row>
    <row r="8479" spans="1:8" outlineLevel="1">
      <c r="A8479" s="748" t="s">
        <v>1736</v>
      </c>
      <c r="B8479" s="749"/>
      <c r="C8479" s="749"/>
      <c r="D8479" s="749"/>
      <c r="E8479" s="749"/>
      <c r="F8479" s="749"/>
      <c r="G8479" s="749"/>
      <c r="H8479" s="749"/>
    </row>
    <row r="8480" spans="1:8" outlineLevel="1">
      <c r="A8480" s="746" t="s">
        <v>2332</v>
      </c>
      <c r="B8480" s="746"/>
      <c r="C8480" s="746"/>
      <c r="D8480" s="746"/>
      <c r="E8480" s="746"/>
      <c r="F8480" s="746"/>
      <c r="G8480" s="746"/>
      <c r="H8480" s="746"/>
    </row>
    <row r="8481" spans="1:8" ht="16.5" outlineLevel="1" thickBot="1">
      <c r="A8481" s="87"/>
      <c r="B8481" s="666"/>
      <c r="C8481" s="231"/>
      <c r="D8481" s="231"/>
      <c r="E8481" s="231"/>
      <c r="F8481" s="231"/>
      <c r="G8481" s="231"/>
      <c r="H8481" s="231"/>
    </row>
    <row r="8482" spans="1:8" outlineLevel="1">
      <c r="A8482" s="750" t="s">
        <v>397</v>
      </c>
      <c r="B8482" s="753" t="s">
        <v>649</v>
      </c>
      <c r="C8482" s="756" t="s">
        <v>719</v>
      </c>
      <c r="D8482" s="756"/>
      <c r="E8482" s="756"/>
      <c r="F8482" s="756"/>
      <c r="G8482" s="757" t="s">
        <v>629</v>
      </c>
      <c r="H8482" s="759" t="s">
        <v>630</v>
      </c>
    </row>
    <row r="8483" spans="1:8" outlineLevel="1">
      <c r="A8483" s="751"/>
      <c r="B8483" s="754"/>
      <c r="C8483" s="704"/>
      <c r="D8483" s="704"/>
      <c r="E8483" s="704"/>
      <c r="F8483" s="704"/>
      <c r="G8483" s="703"/>
      <c r="H8483" s="760"/>
    </row>
    <row r="8484" spans="1:8" ht="32.25" outlineLevel="1" thickBot="1">
      <c r="A8484" s="752"/>
      <c r="B8484" s="755"/>
      <c r="C8484" s="88" t="s">
        <v>631</v>
      </c>
      <c r="D8484" s="88" t="s">
        <v>632</v>
      </c>
      <c r="E8484" s="88" t="s">
        <v>631</v>
      </c>
      <c r="F8484" s="88" t="s">
        <v>632</v>
      </c>
      <c r="G8484" s="758"/>
      <c r="H8484" s="761"/>
    </row>
    <row r="8485" spans="1:8" outlineLevel="1">
      <c r="A8485" s="89">
        <v>1</v>
      </c>
      <c r="B8485" s="604">
        <v>2</v>
      </c>
      <c r="C8485" s="90">
        <v>3</v>
      </c>
      <c r="D8485" s="90">
        <v>4</v>
      </c>
      <c r="E8485" s="90"/>
      <c r="F8485" s="90"/>
      <c r="G8485" s="91">
        <v>5</v>
      </c>
      <c r="H8485" s="604">
        <v>6</v>
      </c>
    </row>
    <row r="8486" spans="1:8" outlineLevel="1">
      <c r="A8486" s="89">
        <v>1</v>
      </c>
      <c r="B8486" s="92" t="s">
        <v>598</v>
      </c>
      <c r="C8486" s="93"/>
      <c r="D8486" s="93"/>
      <c r="E8486" s="94"/>
      <c r="F8486" s="94"/>
      <c r="G8486" s="95"/>
      <c r="H8486" s="663"/>
    </row>
    <row r="8487" spans="1:8" outlineLevel="1">
      <c r="A8487" s="96" t="s">
        <v>399</v>
      </c>
      <c r="B8487" s="237" t="s">
        <v>599</v>
      </c>
      <c r="C8487" s="97" t="s">
        <v>9</v>
      </c>
      <c r="D8487" s="97" t="s">
        <v>169</v>
      </c>
      <c r="E8487" s="94"/>
      <c r="F8487" s="94"/>
      <c r="G8487" s="94">
        <v>100</v>
      </c>
      <c r="H8487" s="79"/>
    </row>
    <row r="8488" spans="1:8" outlineLevel="1">
      <c r="A8488" s="97" t="s">
        <v>400</v>
      </c>
      <c r="B8488" s="236" t="s">
        <v>329</v>
      </c>
      <c r="C8488" s="97" t="s">
        <v>170</v>
      </c>
      <c r="D8488" s="97" t="s">
        <v>326</v>
      </c>
      <c r="E8488" s="94"/>
      <c r="F8488" s="94"/>
      <c r="G8488" s="94">
        <v>100</v>
      </c>
      <c r="H8488" s="79"/>
    </row>
    <row r="8489" spans="1:8" ht="31.5" outlineLevel="1">
      <c r="A8489" s="97" t="s">
        <v>411</v>
      </c>
      <c r="B8489" s="236" t="s">
        <v>730</v>
      </c>
      <c r="C8489" s="97" t="s">
        <v>170</v>
      </c>
      <c r="D8489" s="97" t="s">
        <v>326</v>
      </c>
      <c r="E8489" s="94"/>
      <c r="F8489" s="94"/>
      <c r="G8489" s="94">
        <v>100</v>
      </c>
      <c r="H8489" s="79"/>
    </row>
    <row r="8490" spans="1:8" ht="63" outlineLevel="1">
      <c r="A8490" s="98" t="s">
        <v>422</v>
      </c>
      <c r="B8490" s="99" t="s">
        <v>731</v>
      </c>
      <c r="C8490" s="97" t="s">
        <v>172</v>
      </c>
      <c r="D8490" s="97" t="s">
        <v>175</v>
      </c>
      <c r="E8490" s="94"/>
      <c r="F8490" s="94"/>
      <c r="G8490" s="94">
        <v>100</v>
      </c>
      <c r="H8490" s="79"/>
    </row>
    <row r="8491" spans="1:8" ht="31.5" outlineLevel="1">
      <c r="A8491" s="98" t="s">
        <v>732</v>
      </c>
      <c r="B8491" s="99" t="s">
        <v>733</v>
      </c>
      <c r="C8491" s="97" t="s">
        <v>328</v>
      </c>
      <c r="D8491" s="97" t="s">
        <v>175</v>
      </c>
      <c r="E8491" s="94"/>
      <c r="F8491" s="94"/>
      <c r="G8491" s="94">
        <v>100</v>
      </c>
      <c r="H8491" s="79"/>
    </row>
    <row r="8492" spans="1:8" outlineLevel="1">
      <c r="A8492" s="98" t="s">
        <v>734</v>
      </c>
      <c r="B8492" s="99" t="s">
        <v>735</v>
      </c>
      <c r="C8492" s="97" t="s">
        <v>175</v>
      </c>
      <c r="D8492" s="97" t="s">
        <v>482</v>
      </c>
      <c r="E8492" s="94"/>
      <c r="F8492" s="94"/>
      <c r="G8492" s="94">
        <v>100</v>
      </c>
      <c r="H8492" s="79"/>
    </row>
    <row r="8493" spans="1:8" outlineLevel="1">
      <c r="A8493" s="100">
        <v>2</v>
      </c>
      <c r="B8493" s="101" t="s">
        <v>440</v>
      </c>
      <c r="C8493" s="97"/>
      <c r="D8493" s="97"/>
      <c r="E8493" s="94"/>
      <c r="F8493" s="94"/>
      <c r="G8493" s="94"/>
      <c r="H8493" s="79"/>
    </row>
    <row r="8494" spans="1:8" ht="31.5" outlineLevel="1">
      <c r="A8494" s="98" t="s">
        <v>402</v>
      </c>
      <c r="B8494" s="99" t="s">
        <v>736</v>
      </c>
      <c r="C8494" s="97" t="s">
        <v>482</v>
      </c>
      <c r="D8494" s="97" t="s">
        <v>176</v>
      </c>
      <c r="E8494" s="94"/>
      <c r="F8494" s="94"/>
      <c r="G8494" s="94">
        <v>100</v>
      </c>
      <c r="H8494" s="79"/>
    </row>
    <row r="8495" spans="1:8" ht="63" outlineLevel="1">
      <c r="A8495" s="98" t="s">
        <v>403</v>
      </c>
      <c r="B8495" s="99" t="s">
        <v>641</v>
      </c>
      <c r="C8495" s="97" t="s">
        <v>482</v>
      </c>
      <c r="D8495" s="97" t="s">
        <v>176</v>
      </c>
      <c r="E8495" s="94"/>
      <c r="F8495" s="94"/>
      <c r="G8495" s="94">
        <v>100</v>
      </c>
      <c r="H8495" s="79"/>
    </row>
    <row r="8496" spans="1:8" ht="31.5" outlineLevel="1">
      <c r="A8496" s="98" t="s">
        <v>404</v>
      </c>
      <c r="B8496" s="99" t="s">
        <v>642</v>
      </c>
      <c r="C8496" s="97" t="s">
        <v>482</v>
      </c>
      <c r="D8496" s="97" t="s">
        <v>176</v>
      </c>
      <c r="E8496" s="94"/>
      <c r="F8496" s="94"/>
      <c r="G8496" s="94">
        <v>100</v>
      </c>
      <c r="H8496" s="79"/>
    </row>
    <row r="8497" spans="1:8" ht="47.25" outlineLevel="1">
      <c r="A8497" s="100">
        <v>3</v>
      </c>
      <c r="B8497" s="101" t="s">
        <v>313</v>
      </c>
      <c r="C8497" s="97"/>
      <c r="D8497" s="97"/>
      <c r="E8497" s="94"/>
      <c r="F8497" s="94"/>
      <c r="G8497" s="94"/>
      <c r="H8497" s="79"/>
    </row>
    <row r="8498" spans="1:8" ht="31.5" outlineLevel="1">
      <c r="A8498" s="98" t="s">
        <v>441</v>
      </c>
      <c r="B8498" s="99" t="s">
        <v>314</v>
      </c>
      <c r="C8498" s="97" t="s">
        <v>176</v>
      </c>
      <c r="D8498" s="97" t="s">
        <v>177</v>
      </c>
      <c r="E8498" s="94"/>
      <c r="F8498" s="94"/>
      <c r="G8498" s="94">
        <v>100</v>
      </c>
      <c r="H8498" s="79"/>
    </row>
    <row r="8499" spans="1:8" outlineLevel="1">
      <c r="A8499" s="98" t="s">
        <v>359</v>
      </c>
      <c r="B8499" s="99" t="s">
        <v>315</v>
      </c>
      <c r="C8499" s="97" t="s">
        <v>1185</v>
      </c>
      <c r="D8499" s="97" t="s">
        <v>467</v>
      </c>
      <c r="E8499" s="94"/>
      <c r="F8499" s="94"/>
      <c r="G8499" s="94">
        <v>100</v>
      </c>
      <c r="H8499" s="79"/>
    </row>
    <row r="8500" spans="1:8" outlineLevel="1">
      <c r="A8500" s="98" t="s">
        <v>361</v>
      </c>
      <c r="B8500" s="99" t="s">
        <v>316</v>
      </c>
      <c r="C8500" s="97" t="s">
        <v>468</v>
      </c>
      <c r="D8500" s="97" t="s">
        <v>469</v>
      </c>
      <c r="E8500" s="94"/>
      <c r="F8500" s="94"/>
      <c r="G8500" s="94">
        <v>100</v>
      </c>
      <c r="H8500" s="79"/>
    </row>
    <row r="8501" spans="1:8" outlineLevel="1">
      <c r="A8501" s="98" t="s">
        <v>317</v>
      </c>
      <c r="B8501" s="99" t="s">
        <v>318</v>
      </c>
      <c r="C8501" s="97" t="s">
        <v>469</v>
      </c>
      <c r="D8501" s="97" t="s">
        <v>470</v>
      </c>
      <c r="E8501" s="94"/>
      <c r="F8501" s="94"/>
      <c r="G8501" s="94">
        <v>100</v>
      </c>
      <c r="H8501" s="79"/>
    </row>
    <row r="8502" spans="1:8" outlineLevel="1">
      <c r="A8502" s="98" t="s">
        <v>319</v>
      </c>
      <c r="B8502" s="99" t="s">
        <v>320</v>
      </c>
      <c r="C8502" s="97" t="s">
        <v>470</v>
      </c>
      <c r="D8502" s="97" t="s">
        <v>471</v>
      </c>
      <c r="E8502" s="94"/>
      <c r="F8502" s="94"/>
      <c r="G8502" s="94">
        <v>100</v>
      </c>
      <c r="H8502" s="79"/>
    </row>
    <row r="8503" spans="1:8" outlineLevel="1">
      <c r="A8503" s="100">
        <v>4</v>
      </c>
      <c r="B8503" s="101" t="s">
        <v>623</v>
      </c>
      <c r="C8503" s="97"/>
      <c r="D8503" s="97"/>
      <c r="E8503" s="94"/>
      <c r="F8503" s="94"/>
      <c r="G8503" s="94">
        <v>100</v>
      </c>
      <c r="H8503" s="79"/>
    </row>
    <row r="8504" spans="1:8" ht="31.5" outlineLevel="1">
      <c r="A8504" s="97" t="s">
        <v>406</v>
      </c>
      <c r="B8504" s="236" t="s">
        <v>321</v>
      </c>
      <c r="C8504" s="97" t="s">
        <v>471</v>
      </c>
      <c r="D8504" s="97" t="s">
        <v>471</v>
      </c>
      <c r="E8504" s="94"/>
      <c r="F8504" s="94"/>
      <c r="G8504" s="94">
        <v>100</v>
      </c>
      <c r="H8504" s="79"/>
    </row>
    <row r="8505" spans="1:8" ht="63" outlineLevel="1">
      <c r="A8505" s="97" t="s">
        <v>407</v>
      </c>
      <c r="B8505" s="236" t="s">
        <v>621</v>
      </c>
      <c r="C8505" s="97" t="s">
        <v>471</v>
      </c>
      <c r="D8505" s="97" t="s">
        <v>471</v>
      </c>
      <c r="E8505" s="94"/>
      <c r="F8505" s="94"/>
      <c r="G8505" s="94">
        <v>100</v>
      </c>
      <c r="H8505" s="79"/>
    </row>
    <row r="8506" spans="1:8" ht="31.5" outlineLevel="1">
      <c r="A8506" s="97" t="s">
        <v>408</v>
      </c>
      <c r="B8506" s="236" t="s">
        <v>764</v>
      </c>
      <c r="C8506" s="97" t="s">
        <v>471</v>
      </c>
      <c r="D8506" s="97" t="s">
        <v>472</v>
      </c>
      <c r="E8506" s="94"/>
      <c r="F8506" s="94"/>
      <c r="G8506" s="94">
        <v>100</v>
      </c>
      <c r="H8506" s="79"/>
    </row>
    <row r="8507" spans="1:8" ht="31.5" outlineLevel="1">
      <c r="A8507" s="97" t="s">
        <v>222</v>
      </c>
      <c r="B8507" s="236" t="s">
        <v>765</v>
      </c>
      <c r="C8507" s="97" t="s">
        <v>327</v>
      </c>
      <c r="D8507" s="97" t="s">
        <v>472</v>
      </c>
      <c r="E8507" s="94"/>
      <c r="F8507" s="94"/>
      <c r="G8507" s="94">
        <v>100</v>
      </c>
      <c r="H8507" s="79"/>
    </row>
    <row r="8508" spans="1:8" outlineLevel="1">
      <c r="A8508" s="263"/>
      <c r="B8508" s="264"/>
      <c r="C8508" s="263"/>
      <c r="D8508" s="263"/>
      <c r="E8508" s="83"/>
      <c r="F8508" s="83"/>
      <c r="G8508" s="154" t="s">
        <v>1448</v>
      </c>
      <c r="H8508" s="154" t="s">
        <v>378</v>
      </c>
    </row>
    <row r="8509" spans="1:8" outlineLevel="1">
      <c r="H8509" s="154" t="s">
        <v>709</v>
      </c>
    </row>
    <row r="8510" spans="1:8" outlineLevel="1">
      <c r="H8510" s="154" t="s">
        <v>266</v>
      </c>
    </row>
    <row r="8511" spans="1:8" outlineLevel="1">
      <c r="H8511" s="154"/>
    </row>
    <row r="8512" spans="1:8" outlineLevel="1">
      <c r="A8512" s="742" t="s">
        <v>628</v>
      </c>
      <c r="B8512" s="742"/>
      <c r="C8512" s="742"/>
      <c r="D8512" s="742"/>
      <c r="E8512" s="742"/>
      <c r="F8512" s="742"/>
      <c r="G8512" s="742"/>
      <c r="H8512" s="742"/>
    </row>
    <row r="8513" spans="1:8" outlineLevel="1">
      <c r="A8513" s="742" t="s">
        <v>455</v>
      </c>
      <c r="B8513" s="742"/>
      <c r="C8513" s="742"/>
      <c r="D8513" s="742"/>
      <c r="E8513" s="742"/>
      <c r="F8513" s="742"/>
      <c r="G8513" s="742"/>
      <c r="H8513" s="742"/>
    </row>
    <row r="8514" spans="1:8" outlineLevel="1">
      <c r="H8514" s="154" t="s">
        <v>322</v>
      </c>
    </row>
    <row r="8515" spans="1:8" outlineLevel="1">
      <c r="H8515" s="154" t="s">
        <v>323</v>
      </c>
    </row>
    <row r="8516" spans="1:8" outlineLevel="1">
      <c r="H8516" s="154" t="s">
        <v>324</v>
      </c>
    </row>
    <row r="8517" spans="1:8" outlineLevel="1">
      <c r="H8517" s="230" t="s">
        <v>325</v>
      </c>
    </row>
    <row r="8518" spans="1:8" outlineLevel="1">
      <c r="H8518" s="154" t="s">
        <v>2331</v>
      </c>
    </row>
    <row r="8519" spans="1:8" outlineLevel="1">
      <c r="H8519" s="154" t="s">
        <v>261</v>
      </c>
    </row>
    <row r="8520" spans="1:8" outlineLevel="1">
      <c r="A8520" s="86"/>
    </row>
    <row r="8521" spans="1:8" ht="26.25" customHeight="1" outlineLevel="1">
      <c r="A8521" s="743" t="s">
        <v>1737</v>
      </c>
      <c r="B8521" s="744"/>
      <c r="C8521" s="744"/>
      <c r="D8521" s="744"/>
      <c r="E8521" s="744"/>
      <c r="F8521" s="744"/>
      <c r="G8521" s="744"/>
      <c r="H8521" s="744"/>
    </row>
    <row r="8522" spans="1:8" outlineLevel="1">
      <c r="A8522" s="746" t="s">
        <v>2332</v>
      </c>
      <c r="B8522" s="746"/>
      <c r="C8522" s="746"/>
      <c r="D8522" s="746"/>
      <c r="E8522" s="746"/>
      <c r="F8522" s="746"/>
      <c r="G8522" s="746"/>
      <c r="H8522" s="746"/>
    </row>
    <row r="8523" spans="1:8" ht="16.5" outlineLevel="1" thickBot="1">
      <c r="A8523" s="87"/>
      <c r="B8523" s="666"/>
      <c r="C8523" s="231"/>
      <c r="D8523" s="231"/>
      <c r="E8523" s="231"/>
      <c r="F8523" s="231"/>
      <c r="G8523" s="231"/>
      <c r="H8523" s="231"/>
    </row>
    <row r="8524" spans="1:8" outlineLevel="1">
      <c r="A8524" s="750" t="s">
        <v>397</v>
      </c>
      <c r="B8524" s="753" t="s">
        <v>649</v>
      </c>
      <c r="C8524" s="756" t="s">
        <v>719</v>
      </c>
      <c r="D8524" s="756"/>
      <c r="E8524" s="756"/>
      <c r="F8524" s="756"/>
      <c r="G8524" s="757" t="s">
        <v>629</v>
      </c>
      <c r="H8524" s="759" t="s">
        <v>630</v>
      </c>
    </row>
    <row r="8525" spans="1:8" outlineLevel="1">
      <c r="A8525" s="751"/>
      <c r="B8525" s="754"/>
      <c r="C8525" s="704"/>
      <c r="D8525" s="704"/>
      <c r="E8525" s="704"/>
      <c r="F8525" s="704"/>
      <c r="G8525" s="703"/>
      <c r="H8525" s="760"/>
    </row>
    <row r="8526" spans="1:8" ht="32.25" outlineLevel="1" thickBot="1">
      <c r="A8526" s="752"/>
      <c r="B8526" s="755"/>
      <c r="C8526" s="88" t="s">
        <v>631</v>
      </c>
      <c r="D8526" s="88" t="s">
        <v>632</v>
      </c>
      <c r="E8526" s="88" t="s">
        <v>631</v>
      </c>
      <c r="F8526" s="88" t="s">
        <v>632</v>
      </c>
      <c r="G8526" s="758"/>
      <c r="H8526" s="761"/>
    </row>
    <row r="8527" spans="1:8" outlineLevel="1">
      <c r="A8527" s="89">
        <v>1</v>
      </c>
      <c r="B8527" s="604">
        <v>2</v>
      </c>
      <c r="C8527" s="90">
        <v>3</v>
      </c>
      <c r="D8527" s="90">
        <v>4</v>
      </c>
      <c r="E8527" s="90"/>
      <c r="F8527" s="90"/>
      <c r="G8527" s="91">
        <v>5</v>
      </c>
      <c r="H8527" s="604">
        <v>6</v>
      </c>
    </row>
    <row r="8528" spans="1:8" outlineLevel="1">
      <c r="A8528" s="89">
        <v>1</v>
      </c>
      <c r="B8528" s="92" t="s">
        <v>598</v>
      </c>
      <c r="C8528" s="93"/>
      <c r="D8528" s="93"/>
      <c r="E8528" s="94"/>
      <c r="F8528" s="94"/>
      <c r="G8528" s="95"/>
      <c r="H8528" s="663"/>
    </row>
    <row r="8529" spans="1:8" outlineLevel="1">
      <c r="A8529" s="96" t="s">
        <v>399</v>
      </c>
      <c r="B8529" s="237" t="s">
        <v>599</v>
      </c>
      <c r="C8529" s="97" t="s">
        <v>9</v>
      </c>
      <c r="D8529" s="97" t="s">
        <v>169</v>
      </c>
      <c r="E8529" s="94"/>
      <c r="F8529" s="94"/>
      <c r="G8529" s="94">
        <v>100</v>
      </c>
      <c r="H8529" s="79"/>
    </row>
    <row r="8530" spans="1:8" outlineLevel="1">
      <c r="A8530" s="97" t="s">
        <v>400</v>
      </c>
      <c r="B8530" s="236" t="s">
        <v>329</v>
      </c>
      <c r="C8530" s="97" t="s">
        <v>170</v>
      </c>
      <c r="D8530" s="97" t="s">
        <v>326</v>
      </c>
      <c r="E8530" s="94"/>
      <c r="F8530" s="94"/>
      <c r="G8530" s="94">
        <v>100</v>
      </c>
      <c r="H8530" s="79"/>
    </row>
    <row r="8531" spans="1:8" ht="31.5" outlineLevel="1">
      <c r="A8531" s="97" t="s">
        <v>411</v>
      </c>
      <c r="B8531" s="236" t="s">
        <v>730</v>
      </c>
      <c r="C8531" s="97" t="s">
        <v>170</v>
      </c>
      <c r="D8531" s="97" t="s">
        <v>326</v>
      </c>
      <c r="E8531" s="94"/>
      <c r="F8531" s="94"/>
      <c r="G8531" s="94">
        <v>100</v>
      </c>
      <c r="H8531" s="79"/>
    </row>
    <row r="8532" spans="1:8" ht="63" outlineLevel="1">
      <c r="A8532" s="98" t="s">
        <v>422</v>
      </c>
      <c r="B8532" s="99" t="s">
        <v>731</v>
      </c>
      <c r="C8532" s="97" t="s">
        <v>172</v>
      </c>
      <c r="D8532" s="97" t="s">
        <v>175</v>
      </c>
      <c r="E8532" s="94"/>
      <c r="F8532" s="94"/>
      <c r="G8532" s="94">
        <v>100</v>
      </c>
      <c r="H8532" s="79"/>
    </row>
    <row r="8533" spans="1:8" ht="31.5" outlineLevel="1">
      <c r="A8533" s="98" t="s">
        <v>732</v>
      </c>
      <c r="B8533" s="99" t="s">
        <v>733</v>
      </c>
      <c r="C8533" s="97" t="s">
        <v>328</v>
      </c>
      <c r="D8533" s="97" t="s">
        <v>175</v>
      </c>
      <c r="E8533" s="94"/>
      <c r="F8533" s="94"/>
      <c r="G8533" s="94">
        <v>100</v>
      </c>
      <c r="H8533" s="79"/>
    </row>
    <row r="8534" spans="1:8" outlineLevel="1">
      <c r="A8534" s="98" t="s">
        <v>734</v>
      </c>
      <c r="B8534" s="99" t="s">
        <v>735</v>
      </c>
      <c r="C8534" s="97" t="s">
        <v>175</v>
      </c>
      <c r="D8534" s="97" t="s">
        <v>482</v>
      </c>
      <c r="E8534" s="94"/>
      <c r="F8534" s="94"/>
      <c r="G8534" s="94">
        <v>100</v>
      </c>
      <c r="H8534" s="79"/>
    </row>
    <row r="8535" spans="1:8" outlineLevel="1">
      <c r="A8535" s="100">
        <v>2</v>
      </c>
      <c r="B8535" s="101" t="s">
        <v>440</v>
      </c>
      <c r="C8535" s="97"/>
      <c r="D8535" s="97"/>
      <c r="E8535" s="94"/>
      <c r="F8535" s="94"/>
      <c r="G8535" s="94"/>
      <c r="H8535" s="79"/>
    </row>
    <row r="8536" spans="1:8" ht="31.5" outlineLevel="1">
      <c r="A8536" s="98" t="s">
        <v>402</v>
      </c>
      <c r="B8536" s="99" t="s">
        <v>736</v>
      </c>
      <c r="C8536" s="97" t="s">
        <v>482</v>
      </c>
      <c r="D8536" s="97" t="s">
        <v>176</v>
      </c>
      <c r="E8536" s="94"/>
      <c r="F8536" s="94"/>
      <c r="G8536" s="94">
        <v>100</v>
      </c>
      <c r="H8536" s="79"/>
    </row>
    <row r="8537" spans="1:8" ht="63" outlineLevel="1">
      <c r="A8537" s="98" t="s">
        <v>403</v>
      </c>
      <c r="B8537" s="99" t="s">
        <v>641</v>
      </c>
      <c r="C8537" s="97" t="s">
        <v>482</v>
      </c>
      <c r="D8537" s="97" t="s">
        <v>176</v>
      </c>
      <c r="E8537" s="94"/>
      <c r="F8537" s="94"/>
      <c r="G8537" s="94">
        <v>100</v>
      </c>
      <c r="H8537" s="79"/>
    </row>
    <row r="8538" spans="1:8" ht="31.5" outlineLevel="1">
      <c r="A8538" s="98" t="s">
        <v>404</v>
      </c>
      <c r="B8538" s="99" t="s">
        <v>642</v>
      </c>
      <c r="C8538" s="97" t="s">
        <v>482</v>
      </c>
      <c r="D8538" s="97" t="s">
        <v>176</v>
      </c>
      <c r="E8538" s="94"/>
      <c r="F8538" s="94"/>
      <c r="G8538" s="94">
        <v>100</v>
      </c>
      <c r="H8538" s="79"/>
    </row>
    <row r="8539" spans="1:8" ht="47.25" outlineLevel="1">
      <c r="A8539" s="100">
        <v>3</v>
      </c>
      <c r="B8539" s="101" t="s">
        <v>313</v>
      </c>
      <c r="C8539" s="97"/>
      <c r="D8539" s="97"/>
      <c r="E8539" s="94"/>
      <c r="F8539" s="94"/>
      <c r="G8539" s="94"/>
      <c r="H8539" s="79"/>
    </row>
    <row r="8540" spans="1:8" ht="31.5" outlineLevel="1">
      <c r="A8540" s="98" t="s">
        <v>441</v>
      </c>
      <c r="B8540" s="99" t="s">
        <v>314</v>
      </c>
      <c r="C8540" s="97" t="s">
        <v>176</v>
      </c>
      <c r="D8540" s="97" t="s">
        <v>177</v>
      </c>
      <c r="E8540" s="94"/>
      <c r="F8540" s="94"/>
      <c r="G8540" s="94">
        <v>100</v>
      </c>
      <c r="H8540" s="79"/>
    </row>
    <row r="8541" spans="1:8" outlineLevel="1">
      <c r="A8541" s="98" t="s">
        <v>359</v>
      </c>
      <c r="B8541" s="99" t="s">
        <v>315</v>
      </c>
      <c r="C8541" s="97" t="s">
        <v>1185</v>
      </c>
      <c r="D8541" s="97" t="s">
        <v>467</v>
      </c>
      <c r="E8541" s="94"/>
      <c r="F8541" s="94"/>
      <c r="G8541" s="94">
        <v>100</v>
      </c>
      <c r="H8541" s="79"/>
    </row>
    <row r="8542" spans="1:8" outlineLevel="1">
      <c r="A8542" s="98" t="s">
        <v>361</v>
      </c>
      <c r="B8542" s="99" t="s">
        <v>316</v>
      </c>
      <c r="C8542" s="97" t="s">
        <v>468</v>
      </c>
      <c r="D8542" s="97" t="s">
        <v>469</v>
      </c>
      <c r="E8542" s="94"/>
      <c r="F8542" s="94"/>
      <c r="G8542" s="94">
        <v>100</v>
      </c>
      <c r="H8542" s="79"/>
    </row>
    <row r="8543" spans="1:8" outlineLevel="1">
      <c r="A8543" s="98" t="s">
        <v>317</v>
      </c>
      <c r="B8543" s="99" t="s">
        <v>318</v>
      </c>
      <c r="C8543" s="97" t="s">
        <v>469</v>
      </c>
      <c r="D8543" s="97" t="s">
        <v>470</v>
      </c>
      <c r="E8543" s="94"/>
      <c r="F8543" s="94"/>
      <c r="G8543" s="94">
        <v>100</v>
      </c>
      <c r="H8543" s="79"/>
    </row>
    <row r="8544" spans="1:8" outlineLevel="1">
      <c r="A8544" s="98" t="s">
        <v>319</v>
      </c>
      <c r="B8544" s="99" t="s">
        <v>320</v>
      </c>
      <c r="C8544" s="97" t="s">
        <v>470</v>
      </c>
      <c r="D8544" s="97" t="s">
        <v>471</v>
      </c>
      <c r="E8544" s="94"/>
      <c r="F8544" s="94"/>
      <c r="G8544" s="94">
        <v>100</v>
      </c>
      <c r="H8544" s="79"/>
    </row>
    <row r="8545" spans="1:8" outlineLevel="1">
      <c r="A8545" s="100">
        <v>4</v>
      </c>
      <c r="B8545" s="101" t="s">
        <v>623</v>
      </c>
      <c r="C8545" s="97"/>
      <c r="D8545" s="97"/>
      <c r="E8545" s="94"/>
      <c r="F8545" s="94"/>
      <c r="G8545" s="94">
        <v>100</v>
      </c>
      <c r="H8545" s="79"/>
    </row>
    <row r="8546" spans="1:8" ht="31.5" outlineLevel="1">
      <c r="A8546" s="97" t="s">
        <v>406</v>
      </c>
      <c r="B8546" s="236" t="s">
        <v>321</v>
      </c>
      <c r="C8546" s="97" t="s">
        <v>471</v>
      </c>
      <c r="D8546" s="97" t="s">
        <v>471</v>
      </c>
      <c r="E8546" s="94"/>
      <c r="F8546" s="94"/>
      <c r="G8546" s="94">
        <v>100</v>
      </c>
      <c r="H8546" s="79"/>
    </row>
    <row r="8547" spans="1:8" ht="63" outlineLevel="1">
      <c r="A8547" s="97" t="s">
        <v>407</v>
      </c>
      <c r="B8547" s="236" t="s">
        <v>621</v>
      </c>
      <c r="C8547" s="97" t="s">
        <v>471</v>
      </c>
      <c r="D8547" s="97" t="s">
        <v>471</v>
      </c>
      <c r="E8547" s="94"/>
      <c r="F8547" s="94"/>
      <c r="G8547" s="94">
        <v>100</v>
      </c>
      <c r="H8547" s="79"/>
    </row>
    <row r="8548" spans="1:8" ht="31.5" outlineLevel="1">
      <c r="A8548" s="97" t="s">
        <v>408</v>
      </c>
      <c r="B8548" s="236" t="s">
        <v>764</v>
      </c>
      <c r="C8548" s="97" t="s">
        <v>471</v>
      </c>
      <c r="D8548" s="97" t="s">
        <v>472</v>
      </c>
      <c r="E8548" s="94"/>
      <c r="F8548" s="94"/>
      <c r="G8548" s="94">
        <v>100</v>
      </c>
      <c r="H8548" s="79"/>
    </row>
    <row r="8549" spans="1:8" ht="31.5" outlineLevel="1">
      <c r="A8549" s="97" t="s">
        <v>222</v>
      </c>
      <c r="B8549" s="236" t="s">
        <v>765</v>
      </c>
      <c r="C8549" s="97" t="s">
        <v>327</v>
      </c>
      <c r="D8549" s="97" t="s">
        <v>472</v>
      </c>
      <c r="E8549" s="94"/>
      <c r="F8549" s="94"/>
      <c r="G8549" s="94">
        <v>100</v>
      </c>
      <c r="H8549" s="79"/>
    </row>
    <row r="8550" spans="1:8" outlineLevel="1">
      <c r="G8550" s="154" t="s">
        <v>1449</v>
      </c>
      <c r="H8550" s="154" t="s">
        <v>378</v>
      </c>
    </row>
    <row r="8551" spans="1:8" outlineLevel="1">
      <c r="H8551" s="154" t="s">
        <v>709</v>
      </c>
    </row>
    <row r="8552" spans="1:8" outlineLevel="1">
      <c r="H8552" s="154" t="s">
        <v>266</v>
      </c>
    </row>
    <row r="8553" spans="1:8" outlineLevel="1">
      <c r="H8553" s="154"/>
    </row>
    <row r="8554" spans="1:8" outlineLevel="1">
      <c r="A8554" s="742" t="s">
        <v>628</v>
      </c>
      <c r="B8554" s="742"/>
      <c r="C8554" s="742"/>
      <c r="D8554" s="742"/>
      <c r="E8554" s="742"/>
      <c r="F8554" s="742"/>
      <c r="G8554" s="742"/>
      <c r="H8554" s="742"/>
    </row>
    <row r="8555" spans="1:8" outlineLevel="1">
      <c r="A8555" s="742" t="s">
        <v>455</v>
      </c>
      <c r="B8555" s="742"/>
      <c r="C8555" s="742"/>
      <c r="D8555" s="742"/>
      <c r="E8555" s="742"/>
      <c r="F8555" s="742"/>
      <c r="G8555" s="742"/>
      <c r="H8555" s="742"/>
    </row>
    <row r="8556" spans="1:8" outlineLevel="1">
      <c r="H8556" s="154" t="s">
        <v>322</v>
      </c>
    </row>
    <row r="8557" spans="1:8" outlineLevel="1">
      <c r="H8557" s="154" t="s">
        <v>323</v>
      </c>
    </row>
    <row r="8558" spans="1:8" outlineLevel="1">
      <c r="H8558" s="154" t="s">
        <v>324</v>
      </c>
    </row>
    <row r="8559" spans="1:8" outlineLevel="1">
      <c r="H8559" s="230" t="s">
        <v>325</v>
      </c>
    </row>
    <row r="8560" spans="1:8" outlineLevel="1">
      <c r="H8560" s="154" t="s">
        <v>2331</v>
      </c>
    </row>
    <row r="8561" spans="1:8" outlineLevel="1">
      <c r="H8561" s="154" t="s">
        <v>261</v>
      </c>
    </row>
    <row r="8562" spans="1:8" outlineLevel="1">
      <c r="A8562" s="86"/>
    </row>
    <row r="8563" spans="1:8" outlineLevel="1">
      <c r="A8563" s="748" t="s">
        <v>1738</v>
      </c>
      <c r="B8563" s="749"/>
      <c r="C8563" s="749"/>
      <c r="D8563" s="749"/>
      <c r="E8563" s="749"/>
      <c r="F8563" s="749"/>
      <c r="G8563" s="749"/>
      <c r="H8563" s="749"/>
    </row>
    <row r="8564" spans="1:8" outlineLevel="1">
      <c r="A8564" s="746" t="s">
        <v>2332</v>
      </c>
      <c r="B8564" s="746"/>
      <c r="C8564" s="746"/>
      <c r="D8564" s="746"/>
      <c r="E8564" s="746"/>
      <c r="F8564" s="746"/>
      <c r="G8564" s="746"/>
      <c r="H8564" s="746"/>
    </row>
    <row r="8565" spans="1:8" ht="16.5" outlineLevel="1" thickBot="1">
      <c r="A8565" s="87"/>
      <c r="B8565" s="666"/>
      <c r="C8565" s="231"/>
      <c r="D8565" s="231"/>
      <c r="E8565" s="231"/>
      <c r="F8565" s="231"/>
      <c r="G8565" s="231"/>
      <c r="H8565" s="231"/>
    </row>
    <row r="8566" spans="1:8" outlineLevel="1">
      <c r="A8566" s="750" t="s">
        <v>397</v>
      </c>
      <c r="B8566" s="753" t="s">
        <v>649</v>
      </c>
      <c r="C8566" s="756" t="s">
        <v>719</v>
      </c>
      <c r="D8566" s="756"/>
      <c r="E8566" s="756"/>
      <c r="F8566" s="756"/>
      <c r="G8566" s="757" t="s">
        <v>629</v>
      </c>
      <c r="H8566" s="759" t="s">
        <v>630</v>
      </c>
    </row>
    <row r="8567" spans="1:8" outlineLevel="1">
      <c r="A8567" s="751"/>
      <c r="B8567" s="754"/>
      <c r="C8567" s="704"/>
      <c r="D8567" s="704"/>
      <c r="E8567" s="704"/>
      <c r="F8567" s="704"/>
      <c r="G8567" s="703"/>
      <c r="H8567" s="760"/>
    </row>
    <row r="8568" spans="1:8" ht="32.25" outlineLevel="1" thickBot="1">
      <c r="A8568" s="752"/>
      <c r="B8568" s="755"/>
      <c r="C8568" s="88" t="s">
        <v>631</v>
      </c>
      <c r="D8568" s="88" t="s">
        <v>632</v>
      </c>
      <c r="E8568" s="88" t="s">
        <v>631</v>
      </c>
      <c r="F8568" s="88" t="s">
        <v>632</v>
      </c>
      <c r="G8568" s="758"/>
      <c r="H8568" s="761"/>
    </row>
    <row r="8569" spans="1:8" outlineLevel="1">
      <c r="A8569" s="89">
        <v>1</v>
      </c>
      <c r="B8569" s="604">
        <v>2</v>
      </c>
      <c r="C8569" s="90">
        <v>3</v>
      </c>
      <c r="D8569" s="90">
        <v>4</v>
      </c>
      <c r="E8569" s="90"/>
      <c r="F8569" s="90"/>
      <c r="G8569" s="91">
        <v>5</v>
      </c>
      <c r="H8569" s="604">
        <v>6</v>
      </c>
    </row>
    <row r="8570" spans="1:8" outlineLevel="1">
      <c r="A8570" s="89">
        <v>1</v>
      </c>
      <c r="B8570" s="92" t="s">
        <v>598</v>
      </c>
      <c r="C8570" s="93"/>
      <c r="D8570" s="93"/>
      <c r="E8570" s="94"/>
      <c r="F8570" s="94"/>
      <c r="G8570" s="95"/>
      <c r="H8570" s="663"/>
    </row>
    <row r="8571" spans="1:8" outlineLevel="1">
      <c r="A8571" s="96" t="s">
        <v>399</v>
      </c>
      <c r="B8571" s="237" t="s">
        <v>599</v>
      </c>
      <c r="C8571" s="97" t="s">
        <v>174</v>
      </c>
      <c r="D8571" s="97" t="s">
        <v>482</v>
      </c>
      <c r="E8571" s="94"/>
      <c r="F8571" s="94"/>
      <c r="G8571" s="94">
        <v>100</v>
      </c>
      <c r="H8571" s="79"/>
    </row>
    <row r="8572" spans="1:8" outlineLevel="1">
      <c r="A8572" s="97" t="s">
        <v>400</v>
      </c>
      <c r="B8572" s="236" t="s">
        <v>329</v>
      </c>
      <c r="C8572" s="97" t="s">
        <v>483</v>
      </c>
      <c r="D8572" s="97" t="s">
        <v>484</v>
      </c>
      <c r="E8572" s="94"/>
      <c r="F8572" s="94"/>
      <c r="G8572" s="94">
        <v>100</v>
      </c>
      <c r="H8572" s="79"/>
    </row>
    <row r="8573" spans="1:8" ht="31.5" outlineLevel="1">
      <c r="A8573" s="97" t="s">
        <v>411</v>
      </c>
      <c r="B8573" s="236" t="s">
        <v>730</v>
      </c>
      <c r="C8573" s="97" t="s">
        <v>485</v>
      </c>
      <c r="D8573" s="97" t="s">
        <v>486</v>
      </c>
      <c r="E8573" s="94"/>
      <c r="F8573" s="94"/>
      <c r="G8573" s="94">
        <v>100</v>
      </c>
      <c r="H8573" s="79"/>
    </row>
    <row r="8574" spans="1:8" ht="63" outlineLevel="1">
      <c r="A8574" s="98" t="s">
        <v>422</v>
      </c>
      <c r="B8574" s="99" t="s">
        <v>731</v>
      </c>
      <c r="C8574" s="97" t="s">
        <v>487</v>
      </c>
      <c r="D8574" s="97" t="s">
        <v>2103</v>
      </c>
      <c r="E8574" s="94"/>
      <c r="F8574" s="94"/>
      <c r="G8574" s="94">
        <v>100</v>
      </c>
      <c r="H8574" s="79"/>
    </row>
    <row r="8575" spans="1:8" ht="31.5" outlineLevel="1">
      <c r="A8575" s="98" t="s">
        <v>732</v>
      </c>
      <c r="B8575" s="99" t="s">
        <v>733</v>
      </c>
      <c r="C8575" s="97" t="s">
        <v>46</v>
      </c>
      <c r="D8575" s="97" t="s">
        <v>45</v>
      </c>
      <c r="E8575" s="94"/>
      <c r="F8575" s="94"/>
      <c r="G8575" s="94">
        <v>100</v>
      </c>
      <c r="H8575" s="79"/>
    </row>
    <row r="8576" spans="1:8" outlineLevel="1">
      <c r="A8576" s="98" t="s">
        <v>734</v>
      </c>
      <c r="B8576" s="99" t="s">
        <v>735</v>
      </c>
      <c r="C8576" s="97" t="s">
        <v>485</v>
      </c>
      <c r="D8576" s="97" t="s">
        <v>46</v>
      </c>
      <c r="E8576" s="94"/>
      <c r="F8576" s="94"/>
      <c r="G8576" s="94">
        <v>100</v>
      </c>
      <c r="H8576" s="79"/>
    </row>
    <row r="8577" spans="1:8" outlineLevel="1">
      <c r="A8577" s="100">
        <v>2</v>
      </c>
      <c r="B8577" s="101" t="s">
        <v>440</v>
      </c>
      <c r="C8577" s="97"/>
      <c r="D8577" s="97"/>
      <c r="E8577" s="94"/>
      <c r="F8577" s="94"/>
      <c r="G8577" s="94"/>
      <c r="H8577" s="79"/>
    </row>
    <row r="8578" spans="1:8" ht="31.5" outlineLevel="1">
      <c r="A8578" s="98" t="s">
        <v>402</v>
      </c>
      <c r="B8578" s="99" t="s">
        <v>736</v>
      </c>
      <c r="C8578" s="97" t="s">
        <v>46</v>
      </c>
      <c r="D8578" s="97" t="s">
        <v>45</v>
      </c>
      <c r="E8578" s="94"/>
      <c r="F8578" s="94"/>
      <c r="G8578" s="94">
        <v>100</v>
      </c>
      <c r="H8578" s="79"/>
    </row>
    <row r="8579" spans="1:8" ht="63" outlineLevel="1">
      <c r="A8579" s="98" t="s">
        <v>403</v>
      </c>
      <c r="B8579" s="99" t="s">
        <v>641</v>
      </c>
      <c r="C8579" s="97" t="s">
        <v>46</v>
      </c>
      <c r="D8579" s="97" t="s">
        <v>47</v>
      </c>
      <c r="E8579" s="94"/>
      <c r="F8579" s="94"/>
      <c r="G8579" s="94">
        <v>100</v>
      </c>
      <c r="H8579" s="79"/>
    </row>
    <row r="8580" spans="1:8" ht="31.5" outlineLevel="1">
      <c r="A8580" s="98" t="s">
        <v>404</v>
      </c>
      <c r="B8580" s="99" t="s">
        <v>642</v>
      </c>
      <c r="C8580" s="97" t="s">
        <v>47</v>
      </c>
      <c r="D8580" s="97" t="s">
        <v>48</v>
      </c>
      <c r="E8580" s="94"/>
      <c r="F8580" s="94"/>
      <c r="G8580" s="94">
        <v>100</v>
      </c>
      <c r="H8580" s="79"/>
    </row>
    <row r="8581" spans="1:8" ht="47.25" outlineLevel="1">
      <c r="A8581" s="100">
        <v>3</v>
      </c>
      <c r="B8581" s="101" t="s">
        <v>313</v>
      </c>
      <c r="C8581" s="97"/>
      <c r="D8581" s="97"/>
      <c r="E8581" s="94"/>
      <c r="F8581" s="94"/>
      <c r="G8581" s="94"/>
      <c r="H8581" s="79"/>
    </row>
    <row r="8582" spans="1:8" ht="31.5" outlineLevel="1">
      <c r="A8582" s="98" t="s">
        <v>441</v>
      </c>
      <c r="B8582" s="99" t="s">
        <v>314</v>
      </c>
      <c r="C8582" s="97" t="s">
        <v>48</v>
      </c>
      <c r="D8582" s="97" t="s">
        <v>47</v>
      </c>
      <c r="E8582" s="94"/>
      <c r="F8582" s="94"/>
      <c r="G8582" s="94">
        <v>100</v>
      </c>
      <c r="H8582" s="79"/>
    </row>
    <row r="8583" spans="1:8" outlineLevel="1">
      <c r="A8583" s="98" t="s">
        <v>359</v>
      </c>
      <c r="B8583" s="99" t="s">
        <v>315</v>
      </c>
      <c r="C8583" s="97" t="s">
        <v>48</v>
      </c>
      <c r="D8583" s="97" t="s">
        <v>49</v>
      </c>
      <c r="E8583" s="94"/>
      <c r="F8583" s="94"/>
      <c r="G8583" s="94">
        <v>100</v>
      </c>
      <c r="H8583" s="79"/>
    </row>
    <row r="8584" spans="1:8" outlineLevel="1">
      <c r="A8584" s="98" t="s">
        <v>361</v>
      </c>
      <c r="B8584" s="99" t="s">
        <v>316</v>
      </c>
      <c r="C8584" s="97" t="s">
        <v>49</v>
      </c>
      <c r="D8584" s="97" t="s">
        <v>50</v>
      </c>
      <c r="E8584" s="94"/>
      <c r="F8584" s="94"/>
      <c r="G8584" s="94">
        <v>100</v>
      </c>
      <c r="H8584" s="79"/>
    </row>
    <row r="8585" spans="1:8" outlineLevel="1">
      <c r="A8585" s="98" t="s">
        <v>317</v>
      </c>
      <c r="B8585" s="99" t="s">
        <v>318</v>
      </c>
      <c r="C8585" s="97" t="s">
        <v>50</v>
      </c>
      <c r="D8585" s="97" t="s">
        <v>51</v>
      </c>
      <c r="E8585" s="94"/>
      <c r="F8585" s="94"/>
      <c r="G8585" s="94">
        <v>100</v>
      </c>
      <c r="H8585" s="79"/>
    </row>
    <row r="8586" spans="1:8" outlineLevel="1">
      <c r="A8586" s="98" t="s">
        <v>319</v>
      </c>
      <c r="B8586" s="99" t="s">
        <v>320</v>
      </c>
      <c r="C8586" s="97" t="s">
        <v>51</v>
      </c>
      <c r="D8586" s="97" t="s">
        <v>52</v>
      </c>
      <c r="E8586" s="94"/>
      <c r="F8586" s="94"/>
      <c r="G8586" s="94">
        <v>100</v>
      </c>
      <c r="H8586" s="79"/>
    </row>
    <row r="8587" spans="1:8" outlineLevel="1">
      <c r="A8587" s="100">
        <v>4</v>
      </c>
      <c r="B8587" s="101" t="s">
        <v>623</v>
      </c>
      <c r="C8587" s="97"/>
      <c r="D8587" s="97"/>
      <c r="E8587" s="94"/>
      <c r="F8587" s="94"/>
      <c r="G8587" s="94">
        <v>100</v>
      </c>
      <c r="H8587" s="79"/>
    </row>
    <row r="8588" spans="1:8" ht="31.5" outlineLevel="1">
      <c r="A8588" s="97" t="s">
        <v>406</v>
      </c>
      <c r="B8588" s="236" t="s">
        <v>321</v>
      </c>
      <c r="C8588" s="97" t="s">
        <v>52</v>
      </c>
      <c r="D8588" s="97" t="s">
        <v>52</v>
      </c>
      <c r="E8588" s="94"/>
      <c r="F8588" s="94"/>
      <c r="G8588" s="94">
        <v>100</v>
      </c>
      <c r="H8588" s="79"/>
    </row>
    <row r="8589" spans="1:8" ht="63" outlineLevel="1">
      <c r="A8589" s="97" t="s">
        <v>407</v>
      </c>
      <c r="B8589" s="236" t="s">
        <v>621</v>
      </c>
      <c r="C8589" s="97" t="s">
        <v>52</v>
      </c>
      <c r="D8589" s="97" t="s">
        <v>53</v>
      </c>
      <c r="E8589" s="94"/>
      <c r="F8589" s="94"/>
      <c r="G8589" s="94">
        <v>100</v>
      </c>
      <c r="H8589" s="79"/>
    </row>
    <row r="8590" spans="1:8" ht="31.5" outlineLevel="1">
      <c r="A8590" s="97" t="s">
        <v>408</v>
      </c>
      <c r="B8590" s="236" t="s">
        <v>764</v>
      </c>
      <c r="C8590" s="97" t="s">
        <v>52</v>
      </c>
      <c r="D8590" s="97" t="s">
        <v>53</v>
      </c>
      <c r="E8590" s="94"/>
      <c r="F8590" s="94"/>
      <c r="G8590" s="94">
        <v>100</v>
      </c>
      <c r="H8590" s="79"/>
    </row>
    <row r="8591" spans="1:8" ht="31.5" outlineLevel="1">
      <c r="A8591" s="97" t="s">
        <v>222</v>
      </c>
      <c r="B8591" s="236" t="s">
        <v>765</v>
      </c>
      <c r="C8591" s="97" t="s">
        <v>53</v>
      </c>
      <c r="D8591" s="97" t="s">
        <v>54</v>
      </c>
      <c r="E8591" s="94"/>
      <c r="F8591" s="94"/>
      <c r="G8591" s="94">
        <v>100</v>
      </c>
      <c r="H8591" s="79"/>
    </row>
    <row r="8592" spans="1:8" outlineLevel="1">
      <c r="G8592" s="154" t="s">
        <v>1450</v>
      </c>
      <c r="H8592" s="154" t="s">
        <v>378</v>
      </c>
    </row>
    <row r="8593" spans="1:8" outlineLevel="1">
      <c r="H8593" s="154" t="s">
        <v>709</v>
      </c>
    </row>
    <row r="8594" spans="1:8" outlineLevel="1">
      <c r="H8594" s="154" t="s">
        <v>266</v>
      </c>
    </row>
    <row r="8595" spans="1:8" outlineLevel="1">
      <c r="H8595" s="154"/>
    </row>
    <row r="8596" spans="1:8" outlineLevel="1">
      <c r="A8596" s="742" t="s">
        <v>628</v>
      </c>
      <c r="B8596" s="742"/>
      <c r="C8596" s="742"/>
      <c r="D8596" s="742"/>
      <c r="E8596" s="742"/>
      <c r="F8596" s="742"/>
      <c r="G8596" s="742"/>
      <c r="H8596" s="742"/>
    </row>
    <row r="8597" spans="1:8" outlineLevel="1">
      <c r="A8597" s="742" t="s">
        <v>455</v>
      </c>
      <c r="B8597" s="742"/>
      <c r="C8597" s="742"/>
      <c r="D8597" s="742"/>
      <c r="E8597" s="742"/>
      <c r="F8597" s="742"/>
      <c r="G8597" s="742"/>
      <c r="H8597" s="742"/>
    </row>
    <row r="8598" spans="1:8" outlineLevel="1">
      <c r="H8598" s="154" t="s">
        <v>322</v>
      </c>
    </row>
    <row r="8599" spans="1:8" outlineLevel="1">
      <c r="H8599" s="154" t="s">
        <v>323</v>
      </c>
    </row>
    <row r="8600" spans="1:8" outlineLevel="1">
      <c r="H8600" s="154" t="s">
        <v>324</v>
      </c>
    </row>
    <row r="8601" spans="1:8" outlineLevel="1">
      <c r="H8601" s="230" t="s">
        <v>325</v>
      </c>
    </row>
    <row r="8602" spans="1:8" outlineLevel="1">
      <c r="H8602" s="154" t="s">
        <v>2331</v>
      </c>
    </row>
    <row r="8603" spans="1:8" outlineLevel="1">
      <c r="H8603" s="154" t="s">
        <v>261</v>
      </c>
    </row>
    <row r="8604" spans="1:8" outlineLevel="1">
      <c r="A8604" s="86"/>
    </row>
    <row r="8605" spans="1:8" outlineLevel="1">
      <c r="A8605" s="748" t="s">
        <v>1739</v>
      </c>
      <c r="B8605" s="749"/>
      <c r="C8605" s="749"/>
      <c r="D8605" s="749"/>
      <c r="E8605" s="749"/>
      <c r="F8605" s="749"/>
      <c r="G8605" s="749"/>
      <c r="H8605" s="749"/>
    </row>
    <row r="8606" spans="1:8" outlineLevel="1">
      <c r="A8606" s="746" t="s">
        <v>2332</v>
      </c>
      <c r="B8606" s="746"/>
      <c r="C8606" s="746"/>
      <c r="D8606" s="746"/>
      <c r="E8606" s="746"/>
      <c r="F8606" s="746"/>
      <c r="G8606" s="746"/>
      <c r="H8606" s="746"/>
    </row>
    <row r="8607" spans="1:8" ht="16.5" outlineLevel="1" thickBot="1">
      <c r="A8607" s="87"/>
      <c r="B8607" s="666"/>
      <c r="C8607" s="231"/>
      <c r="D8607" s="231"/>
      <c r="E8607" s="231"/>
      <c r="F8607" s="231"/>
      <c r="G8607" s="231"/>
      <c r="H8607" s="231"/>
    </row>
    <row r="8608" spans="1:8" outlineLevel="1">
      <c r="A8608" s="750" t="s">
        <v>397</v>
      </c>
      <c r="B8608" s="753" t="s">
        <v>649</v>
      </c>
      <c r="C8608" s="756" t="s">
        <v>719</v>
      </c>
      <c r="D8608" s="756"/>
      <c r="E8608" s="756"/>
      <c r="F8608" s="756"/>
      <c r="G8608" s="757" t="s">
        <v>629</v>
      </c>
      <c r="H8608" s="759" t="s">
        <v>630</v>
      </c>
    </row>
    <row r="8609" spans="1:8" outlineLevel="1">
      <c r="A8609" s="751"/>
      <c r="B8609" s="754"/>
      <c r="C8609" s="704"/>
      <c r="D8609" s="704"/>
      <c r="E8609" s="704"/>
      <c r="F8609" s="704"/>
      <c r="G8609" s="703"/>
      <c r="H8609" s="760"/>
    </row>
    <row r="8610" spans="1:8" ht="32.25" outlineLevel="1" thickBot="1">
      <c r="A8610" s="752"/>
      <c r="B8610" s="755"/>
      <c r="C8610" s="88" t="s">
        <v>631</v>
      </c>
      <c r="D8610" s="88" t="s">
        <v>632</v>
      </c>
      <c r="E8610" s="88" t="s">
        <v>631</v>
      </c>
      <c r="F8610" s="88" t="s">
        <v>632</v>
      </c>
      <c r="G8610" s="758"/>
      <c r="H8610" s="761"/>
    </row>
    <row r="8611" spans="1:8" outlineLevel="1">
      <c r="A8611" s="89">
        <v>1</v>
      </c>
      <c r="B8611" s="604">
        <v>2</v>
      </c>
      <c r="C8611" s="90">
        <v>3</v>
      </c>
      <c r="D8611" s="90">
        <v>4</v>
      </c>
      <c r="E8611" s="90"/>
      <c r="F8611" s="90"/>
      <c r="G8611" s="91">
        <v>5</v>
      </c>
      <c r="H8611" s="604">
        <v>6</v>
      </c>
    </row>
    <row r="8612" spans="1:8" outlineLevel="1">
      <c r="A8612" s="89">
        <v>1</v>
      </c>
      <c r="B8612" s="92" t="s">
        <v>598</v>
      </c>
      <c r="C8612" s="93"/>
      <c r="D8612" s="93"/>
      <c r="E8612" s="94"/>
      <c r="F8612" s="94"/>
      <c r="G8612" s="95"/>
      <c r="H8612" s="663"/>
    </row>
    <row r="8613" spans="1:8" outlineLevel="1">
      <c r="A8613" s="96" t="s">
        <v>399</v>
      </c>
      <c r="B8613" s="237" t="s">
        <v>599</v>
      </c>
      <c r="C8613" s="97" t="s">
        <v>174</v>
      </c>
      <c r="D8613" s="97" t="s">
        <v>482</v>
      </c>
      <c r="E8613" s="94"/>
      <c r="F8613" s="94"/>
      <c r="G8613" s="94">
        <v>100</v>
      </c>
      <c r="H8613" s="79"/>
    </row>
    <row r="8614" spans="1:8" outlineLevel="1">
      <c r="A8614" s="97" t="s">
        <v>400</v>
      </c>
      <c r="B8614" s="236" t="s">
        <v>329</v>
      </c>
      <c r="C8614" s="97" t="s">
        <v>483</v>
      </c>
      <c r="D8614" s="97" t="s">
        <v>484</v>
      </c>
      <c r="E8614" s="94"/>
      <c r="F8614" s="94"/>
      <c r="G8614" s="94">
        <v>100</v>
      </c>
      <c r="H8614" s="79"/>
    </row>
    <row r="8615" spans="1:8" ht="31.5" outlineLevel="1">
      <c r="A8615" s="97" t="s">
        <v>411</v>
      </c>
      <c r="B8615" s="236" t="s">
        <v>730</v>
      </c>
      <c r="C8615" s="97" t="s">
        <v>485</v>
      </c>
      <c r="D8615" s="97" t="s">
        <v>486</v>
      </c>
      <c r="E8615" s="94"/>
      <c r="F8615" s="94"/>
      <c r="G8615" s="94">
        <v>100</v>
      </c>
      <c r="H8615" s="79"/>
    </row>
    <row r="8616" spans="1:8" ht="63" outlineLevel="1">
      <c r="A8616" s="98" t="s">
        <v>422</v>
      </c>
      <c r="B8616" s="99" t="s">
        <v>731</v>
      </c>
      <c r="C8616" s="97" t="s">
        <v>487</v>
      </c>
      <c r="D8616" s="97" t="s">
        <v>2103</v>
      </c>
      <c r="E8616" s="94"/>
      <c r="F8616" s="94"/>
      <c r="G8616" s="94">
        <v>100</v>
      </c>
      <c r="H8616" s="79"/>
    </row>
    <row r="8617" spans="1:8" ht="31.5" outlineLevel="1">
      <c r="A8617" s="98" t="s">
        <v>732</v>
      </c>
      <c r="B8617" s="99" t="s">
        <v>733</v>
      </c>
      <c r="C8617" s="97" t="s">
        <v>46</v>
      </c>
      <c r="D8617" s="97" t="s">
        <v>45</v>
      </c>
      <c r="E8617" s="94"/>
      <c r="F8617" s="94"/>
      <c r="G8617" s="94">
        <v>100</v>
      </c>
      <c r="H8617" s="79"/>
    </row>
    <row r="8618" spans="1:8" outlineLevel="1">
      <c r="A8618" s="98" t="s">
        <v>734</v>
      </c>
      <c r="B8618" s="99" t="s">
        <v>735</v>
      </c>
      <c r="C8618" s="97" t="s">
        <v>485</v>
      </c>
      <c r="D8618" s="97" t="s">
        <v>46</v>
      </c>
      <c r="E8618" s="94"/>
      <c r="F8618" s="94"/>
      <c r="G8618" s="94">
        <v>100</v>
      </c>
      <c r="H8618" s="79"/>
    </row>
    <row r="8619" spans="1:8" outlineLevel="1">
      <c r="A8619" s="100">
        <v>2</v>
      </c>
      <c r="B8619" s="101" t="s">
        <v>440</v>
      </c>
      <c r="C8619" s="97"/>
      <c r="D8619" s="97"/>
      <c r="E8619" s="94"/>
      <c r="F8619" s="94"/>
      <c r="G8619" s="94"/>
      <c r="H8619" s="79"/>
    </row>
    <row r="8620" spans="1:8" ht="31.5" outlineLevel="1">
      <c r="A8620" s="98" t="s">
        <v>402</v>
      </c>
      <c r="B8620" s="99" t="s">
        <v>736</v>
      </c>
      <c r="C8620" s="97" t="s">
        <v>46</v>
      </c>
      <c r="D8620" s="97" t="s">
        <v>45</v>
      </c>
      <c r="E8620" s="94"/>
      <c r="F8620" s="94"/>
      <c r="G8620" s="94">
        <v>100</v>
      </c>
      <c r="H8620" s="79"/>
    </row>
    <row r="8621" spans="1:8" ht="63" outlineLevel="1">
      <c r="A8621" s="98" t="s">
        <v>403</v>
      </c>
      <c r="B8621" s="99" t="s">
        <v>641</v>
      </c>
      <c r="C8621" s="97" t="s">
        <v>46</v>
      </c>
      <c r="D8621" s="97" t="s">
        <v>47</v>
      </c>
      <c r="E8621" s="94"/>
      <c r="F8621" s="94"/>
      <c r="G8621" s="94">
        <v>100</v>
      </c>
      <c r="H8621" s="79"/>
    </row>
    <row r="8622" spans="1:8" ht="31.5" outlineLevel="1">
      <c r="A8622" s="98" t="s">
        <v>404</v>
      </c>
      <c r="B8622" s="99" t="s">
        <v>642</v>
      </c>
      <c r="C8622" s="97" t="s">
        <v>47</v>
      </c>
      <c r="D8622" s="97" t="s">
        <v>48</v>
      </c>
      <c r="E8622" s="94"/>
      <c r="F8622" s="94"/>
      <c r="G8622" s="94">
        <v>100</v>
      </c>
      <c r="H8622" s="79"/>
    </row>
    <row r="8623" spans="1:8" ht="47.25" outlineLevel="1">
      <c r="A8623" s="100">
        <v>3</v>
      </c>
      <c r="B8623" s="101" t="s">
        <v>313</v>
      </c>
      <c r="C8623" s="97"/>
      <c r="D8623" s="97"/>
      <c r="E8623" s="94"/>
      <c r="F8623" s="94"/>
      <c r="G8623" s="94"/>
      <c r="H8623" s="79"/>
    </row>
    <row r="8624" spans="1:8" ht="31.5" outlineLevel="1">
      <c r="A8624" s="98" t="s">
        <v>441</v>
      </c>
      <c r="B8624" s="99" t="s">
        <v>314</v>
      </c>
      <c r="C8624" s="97" t="s">
        <v>48</v>
      </c>
      <c r="D8624" s="97" t="s">
        <v>47</v>
      </c>
      <c r="E8624" s="94"/>
      <c r="F8624" s="94"/>
      <c r="G8624" s="94">
        <v>100</v>
      </c>
      <c r="H8624" s="79"/>
    </row>
    <row r="8625" spans="1:8" outlineLevel="1">
      <c r="A8625" s="98" t="s">
        <v>359</v>
      </c>
      <c r="B8625" s="99" t="s">
        <v>315</v>
      </c>
      <c r="C8625" s="97" t="s">
        <v>48</v>
      </c>
      <c r="D8625" s="97" t="s">
        <v>49</v>
      </c>
      <c r="E8625" s="94"/>
      <c r="F8625" s="94"/>
      <c r="G8625" s="94">
        <v>100</v>
      </c>
      <c r="H8625" s="79"/>
    </row>
    <row r="8626" spans="1:8" outlineLevel="1">
      <c r="A8626" s="98" t="s">
        <v>361</v>
      </c>
      <c r="B8626" s="99" t="s">
        <v>316</v>
      </c>
      <c r="C8626" s="97" t="s">
        <v>49</v>
      </c>
      <c r="D8626" s="97" t="s">
        <v>50</v>
      </c>
      <c r="E8626" s="94"/>
      <c r="F8626" s="94"/>
      <c r="G8626" s="94">
        <v>100</v>
      </c>
      <c r="H8626" s="79"/>
    </row>
    <row r="8627" spans="1:8" outlineLevel="1">
      <c r="A8627" s="98" t="s">
        <v>317</v>
      </c>
      <c r="B8627" s="99" t="s">
        <v>318</v>
      </c>
      <c r="C8627" s="97" t="s">
        <v>50</v>
      </c>
      <c r="D8627" s="97" t="s">
        <v>51</v>
      </c>
      <c r="E8627" s="94"/>
      <c r="F8627" s="94"/>
      <c r="G8627" s="94">
        <v>100</v>
      </c>
      <c r="H8627" s="79"/>
    </row>
    <row r="8628" spans="1:8" outlineLevel="1">
      <c r="A8628" s="98" t="s">
        <v>319</v>
      </c>
      <c r="B8628" s="99" t="s">
        <v>320</v>
      </c>
      <c r="C8628" s="97" t="s">
        <v>51</v>
      </c>
      <c r="D8628" s="97" t="s">
        <v>52</v>
      </c>
      <c r="E8628" s="94"/>
      <c r="F8628" s="94"/>
      <c r="G8628" s="94">
        <v>100</v>
      </c>
      <c r="H8628" s="79"/>
    </row>
    <row r="8629" spans="1:8" outlineLevel="1">
      <c r="A8629" s="100">
        <v>4</v>
      </c>
      <c r="B8629" s="101" t="s">
        <v>623</v>
      </c>
      <c r="C8629" s="97"/>
      <c r="D8629" s="97"/>
      <c r="E8629" s="94"/>
      <c r="F8629" s="94"/>
      <c r="G8629" s="94">
        <v>100</v>
      </c>
      <c r="H8629" s="79"/>
    </row>
    <row r="8630" spans="1:8" ht="31.5" outlineLevel="1">
      <c r="A8630" s="97" t="s">
        <v>406</v>
      </c>
      <c r="B8630" s="236" t="s">
        <v>321</v>
      </c>
      <c r="C8630" s="97" t="s">
        <v>52</v>
      </c>
      <c r="D8630" s="97" t="s">
        <v>52</v>
      </c>
      <c r="E8630" s="94"/>
      <c r="F8630" s="94"/>
      <c r="G8630" s="94">
        <v>100</v>
      </c>
      <c r="H8630" s="79"/>
    </row>
    <row r="8631" spans="1:8" ht="63" outlineLevel="1">
      <c r="A8631" s="97" t="s">
        <v>407</v>
      </c>
      <c r="B8631" s="236" t="s">
        <v>621</v>
      </c>
      <c r="C8631" s="97" t="s">
        <v>52</v>
      </c>
      <c r="D8631" s="97" t="s">
        <v>53</v>
      </c>
      <c r="E8631" s="94"/>
      <c r="F8631" s="94"/>
      <c r="G8631" s="94">
        <v>100</v>
      </c>
      <c r="H8631" s="79"/>
    </row>
    <row r="8632" spans="1:8" ht="31.5" outlineLevel="1">
      <c r="A8632" s="97" t="s">
        <v>408</v>
      </c>
      <c r="B8632" s="236" t="s">
        <v>764</v>
      </c>
      <c r="C8632" s="97" t="s">
        <v>52</v>
      </c>
      <c r="D8632" s="97" t="s">
        <v>53</v>
      </c>
      <c r="E8632" s="94"/>
      <c r="F8632" s="94"/>
      <c r="G8632" s="94">
        <v>100</v>
      </c>
      <c r="H8632" s="79"/>
    </row>
    <row r="8633" spans="1:8" ht="31.5" outlineLevel="1">
      <c r="A8633" s="97" t="s">
        <v>222</v>
      </c>
      <c r="B8633" s="236" t="s">
        <v>765</v>
      </c>
      <c r="C8633" s="97" t="s">
        <v>53</v>
      </c>
      <c r="D8633" s="97" t="s">
        <v>54</v>
      </c>
      <c r="E8633" s="94"/>
      <c r="F8633" s="94"/>
      <c r="G8633" s="94">
        <v>100</v>
      </c>
      <c r="H8633" s="79"/>
    </row>
    <row r="8634" spans="1:8" outlineLevel="1">
      <c r="G8634" s="154" t="s">
        <v>1451</v>
      </c>
      <c r="H8634" s="154" t="s">
        <v>378</v>
      </c>
    </row>
    <row r="8635" spans="1:8" outlineLevel="1">
      <c r="H8635" s="154" t="s">
        <v>709</v>
      </c>
    </row>
    <row r="8636" spans="1:8" outlineLevel="1">
      <c r="H8636" s="154" t="s">
        <v>266</v>
      </c>
    </row>
    <row r="8637" spans="1:8" outlineLevel="1">
      <c r="H8637" s="154"/>
    </row>
    <row r="8638" spans="1:8" outlineLevel="1">
      <c r="A8638" s="742" t="s">
        <v>628</v>
      </c>
      <c r="B8638" s="742"/>
      <c r="C8638" s="742"/>
      <c r="D8638" s="742"/>
      <c r="E8638" s="742"/>
      <c r="F8638" s="742"/>
      <c r="G8638" s="742"/>
      <c r="H8638" s="742"/>
    </row>
    <row r="8639" spans="1:8" outlineLevel="1">
      <c r="A8639" s="742" t="s">
        <v>455</v>
      </c>
      <c r="B8639" s="742"/>
      <c r="C8639" s="742"/>
      <c r="D8639" s="742"/>
      <c r="E8639" s="742"/>
      <c r="F8639" s="742"/>
      <c r="G8639" s="742"/>
      <c r="H8639" s="742"/>
    </row>
    <row r="8640" spans="1:8" outlineLevel="1">
      <c r="H8640" s="154" t="s">
        <v>322</v>
      </c>
    </row>
    <row r="8641" spans="1:8" outlineLevel="1">
      <c r="H8641" s="154" t="s">
        <v>323</v>
      </c>
    </row>
    <row r="8642" spans="1:8" outlineLevel="1">
      <c r="H8642" s="154" t="s">
        <v>324</v>
      </c>
    </row>
    <row r="8643" spans="1:8" outlineLevel="1">
      <c r="H8643" s="230" t="s">
        <v>325</v>
      </c>
    </row>
    <row r="8644" spans="1:8" outlineLevel="1">
      <c r="H8644" s="154" t="s">
        <v>2331</v>
      </c>
    </row>
    <row r="8645" spans="1:8" outlineLevel="1">
      <c r="H8645" s="154" t="s">
        <v>261</v>
      </c>
    </row>
    <row r="8646" spans="1:8" outlineLevel="1">
      <c r="A8646" s="86"/>
    </row>
    <row r="8647" spans="1:8" outlineLevel="1">
      <c r="A8647" s="748" t="s">
        <v>1740</v>
      </c>
      <c r="B8647" s="749"/>
      <c r="C8647" s="749"/>
      <c r="D8647" s="749"/>
      <c r="E8647" s="749"/>
      <c r="F8647" s="749"/>
      <c r="G8647" s="749"/>
      <c r="H8647" s="749"/>
    </row>
    <row r="8648" spans="1:8" outlineLevel="1">
      <c r="A8648" s="746" t="s">
        <v>2332</v>
      </c>
      <c r="B8648" s="746"/>
      <c r="C8648" s="746"/>
      <c r="D8648" s="746"/>
      <c r="E8648" s="746"/>
      <c r="F8648" s="746"/>
      <c r="G8648" s="746"/>
      <c r="H8648" s="746"/>
    </row>
    <row r="8649" spans="1:8" ht="16.5" outlineLevel="1" thickBot="1">
      <c r="A8649" s="87"/>
      <c r="B8649" s="666"/>
      <c r="C8649" s="231"/>
      <c r="D8649" s="231"/>
      <c r="E8649" s="231"/>
      <c r="F8649" s="231"/>
      <c r="G8649" s="231"/>
      <c r="H8649" s="231"/>
    </row>
    <row r="8650" spans="1:8" outlineLevel="1">
      <c r="A8650" s="750" t="s">
        <v>397</v>
      </c>
      <c r="B8650" s="753" t="s">
        <v>649</v>
      </c>
      <c r="C8650" s="756" t="s">
        <v>719</v>
      </c>
      <c r="D8650" s="756"/>
      <c r="E8650" s="756"/>
      <c r="F8650" s="756"/>
      <c r="G8650" s="757" t="s">
        <v>629</v>
      </c>
      <c r="H8650" s="759" t="s">
        <v>630</v>
      </c>
    </row>
    <row r="8651" spans="1:8" outlineLevel="1">
      <c r="A8651" s="751"/>
      <c r="B8651" s="754"/>
      <c r="C8651" s="704"/>
      <c r="D8651" s="704"/>
      <c r="E8651" s="704"/>
      <c r="F8651" s="704"/>
      <c r="G8651" s="703"/>
      <c r="H8651" s="760"/>
    </row>
    <row r="8652" spans="1:8" ht="32.25" outlineLevel="1" thickBot="1">
      <c r="A8652" s="752"/>
      <c r="B8652" s="755"/>
      <c r="C8652" s="88" t="s">
        <v>631</v>
      </c>
      <c r="D8652" s="88" t="s">
        <v>632</v>
      </c>
      <c r="E8652" s="88" t="s">
        <v>631</v>
      </c>
      <c r="F8652" s="88" t="s">
        <v>632</v>
      </c>
      <c r="G8652" s="758"/>
      <c r="H8652" s="761"/>
    </row>
    <row r="8653" spans="1:8" outlineLevel="1">
      <c r="A8653" s="89">
        <v>1</v>
      </c>
      <c r="B8653" s="604">
        <v>2</v>
      </c>
      <c r="C8653" s="90">
        <v>3</v>
      </c>
      <c r="D8653" s="90">
        <v>4</v>
      </c>
      <c r="E8653" s="90"/>
      <c r="F8653" s="90"/>
      <c r="G8653" s="91">
        <v>5</v>
      </c>
      <c r="H8653" s="604">
        <v>6</v>
      </c>
    </row>
    <row r="8654" spans="1:8" outlineLevel="1">
      <c r="A8654" s="89">
        <v>1</v>
      </c>
      <c r="B8654" s="92" t="s">
        <v>598</v>
      </c>
      <c r="C8654" s="93"/>
      <c r="D8654" s="93"/>
      <c r="E8654" s="94"/>
      <c r="F8654" s="94"/>
      <c r="G8654" s="95"/>
      <c r="H8654" s="663"/>
    </row>
    <row r="8655" spans="1:8" outlineLevel="1">
      <c r="A8655" s="96" t="s">
        <v>399</v>
      </c>
      <c r="B8655" s="237" t="s">
        <v>599</v>
      </c>
      <c r="C8655" s="97" t="s">
        <v>174</v>
      </c>
      <c r="D8655" s="97" t="s">
        <v>482</v>
      </c>
      <c r="E8655" s="94"/>
      <c r="F8655" s="94"/>
      <c r="G8655" s="94">
        <v>100</v>
      </c>
      <c r="H8655" s="79"/>
    </row>
    <row r="8656" spans="1:8" outlineLevel="1">
      <c r="A8656" s="97" t="s">
        <v>400</v>
      </c>
      <c r="B8656" s="236" t="s">
        <v>329</v>
      </c>
      <c r="C8656" s="97" t="s">
        <v>483</v>
      </c>
      <c r="D8656" s="97" t="s">
        <v>484</v>
      </c>
      <c r="E8656" s="94"/>
      <c r="F8656" s="94"/>
      <c r="G8656" s="94">
        <v>100</v>
      </c>
      <c r="H8656" s="79"/>
    </row>
    <row r="8657" spans="1:8" ht="31.5" outlineLevel="1">
      <c r="A8657" s="97" t="s">
        <v>411</v>
      </c>
      <c r="B8657" s="236" t="s">
        <v>730</v>
      </c>
      <c r="C8657" s="97" t="s">
        <v>485</v>
      </c>
      <c r="D8657" s="97" t="s">
        <v>486</v>
      </c>
      <c r="E8657" s="94"/>
      <c r="F8657" s="94"/>
      <c r="G8657" s="94">
        <v>100</v>
      </c>
      <c r="H8657" s="79"/>
    </row>
    <row r="8658" spans="1:8" ht="63" outlineLevel="1">
      <c r="A8658" s="98" t="s">
        <v>422</v>
      </c>
      <c r="B8658" s="99" t="s">
        <v>731</v>
      </c>
      <c r="C8658" s="97" t="s">
        <v>487</v>
      </c>
      <c r="D8658" s="97" t="s">
        <v>2103</v>
      </c>
      <c r="E8658" s="94"/>
      <c r="F8658" s="94"/>
      <c r="G8658" s="94">
        <v>100</v>
      </c>
      <c r="H8658" s="79"/>
    </row>
    <row r="8659" spans="1:8" ht="31.5" outlineLevel="1">
      <c r="A8659" s="98" t="s">
        <v>732</v>
      </c>
      <c r="B8659" s="99" t="s">
        <v>733</v>
      </c>
      <c r="C8659" s="97" t="s">
        <v>46</v>
      </c>
      <c r="D8659" s="97" t="s">
        <v>45</v>
      </c>
      <c r="E8659" s="94"/>
      <c r="F8659" s="94"/>
      <c r="G8659" s="94">
        <v>100</v>
      </c>
      <c r="H8659" s="79"/>
    </row>
    <row r="8660" spans="1:8" outlineLevel="1">
      <c r="A8660" s="98" t="s">
        <v>734</v>
      </c>
      <c r="B8660" s="99" t="s">
        <v>735</v>
      </c>
      <c r="C8660" s="97" t="s">
        <v>485</v>
      </c>
      <c r="D8660" s="97" t="s">
        <v>46</v>
      </c>
      <c r="E8660" s="94"/>
      <c r="F8660" s="94"/>
      <c r="G8660" s="94">
        <v>100</v>
      </c>
      <c r="H8660" s="79"/>
    </row>
    <row r="8661" spans="1:8" outlineLevel="1">
      <c r="A8661" s="100">
        <v>2</v>
      </c>
      <c r="B8661" s="101" t="s">
        <v>440</v>
      </c>
      <c r="C8661" s="97"/>
      <c r="D8661" s="97"/>
      <c r="E8661" s="94"/>
      <c r="F8661" s="94"/>
      <c r="G8661" s="94"/>
      <c r="H8661" s="79"/>
    </row>
    <row r="8662" spans="1:8" ht="31.5" outlineLevel="1">
      <c r="A8662" s="98" t="s">
        <v>402</v>
      </c>
      <c r="B8662" s="99" t="s">
        <v>736</v>
      </c>
      <c r="C8662" s="97" t="s">
        <v>46</v>
      </c>
      <c r="D8662" s="97" t="s">
        <v>45</v>
      </c>
      <c r="E8662" s="94"/>
      <c r="F8662" s="94"/>
      <c r="G8662" s="94">
        <v>100</v>
      </c>
      <c r="H8662" s="79"/>
    </row>
    <row r="8663" spans="1:8" ht="63" outlineLevel="1">
      <c r="A8663" s="98" t="s">
        <v>403</v>
      </c>
      <c r="B8663" s="99" t="s">
        <v>641</v>
      </c>
      <c r="C8663" s="97" t="s">
        <v>46</v>
      </c>
      <c r="D8663" s="97" t="s">
        <v>47</v>
      </c>
      <c r="E8663" s="94"/>
      <c r="F8663" s="94"/>
      <c r="G8663" s="94">
        <v>100</v>
      </c>
      <c r="H8663" s="79"/>
    </row>
    <row r="8664" spans="1:8" ht="31.5" outlineLevel="1">
      <c r="A8664" s="98" t="s">
        <v>404</v>
      </c>
      <c r="B8664" s="99" t="s">
        <v>642</v>
      </c>
      <c r="C8664" s="97" t="s">
        <v>47</v>
      </c>
      <c r="D8664" s="97" t="s">
        <v>48</v>
      </c>
      <c r="E8664" s="94"/>
      <c r="F8664" s="94"/>
      <c r="G8664" s="94">
        <v>100</v>
      </c>
      <c r="H8664" s="79"/>
    </row>
    <row r="8665" spans="1:8" ht="47.25" outlineLevel="1">
      <c r="A8665" s="100">
        <v>3</v>
      </c>
      <c r="B8665" s="101" t="s">
        <v>313</v>
      </c>
      <c r="C8665" s="97"/>
      <c r="D8665" s="97"/>
      <c r="E8665" s="94"/>
      <c r="F8665" s="94"/>
      <c r="G8665" s="94"/>
      <c r="H8665" s="79"/>
    </row>
    <row r="8666" spans="1:8" ht="31.5" outlineLevel="1">
      <c r="A8666" s="98" t="s">
        <v>441</v>
      </c>
      <c r="B8666" s="99" t="s">
        <v>314</v>
      </c>
      <c r="C8666" s="97" t="s">
        <v>48</v>
      </c>
      <c r="D8666" s="97" t="s">
        <v>47</v>
      </c>
      <c r="E8666" s="94"/>
      <c r="F8666" s="94"/>
      <c r="G8666" s="94">
        <v>100</v>
      </c>
      <c r="H8666" s="79"/>
    </row>
    <row r="8667" spans="1:8" outlineLevel="1">
      <c r="A8667" s="98" t="s">
        <v>359</v>
      </c>
      <c r="B8667" s="99" t="s">
        <v>315</v>
      </c>
      <c r="C8667" s="97" t="s">
        <v>48</v>
      </c>
      <c r="D8667" s="97" t="s">
        <v>49</v>
      </c>
      <c r="E8667" s="94"/>
      <c r="F8667" s="94"/>
      <c r="G8667" s="94">
        <v>100</v>
      </c>
      <c r="H8667" s="79"/>
    </row>
    <row r="8668" spans="1:8" outlineLevel="1">
      <c r="A8668" s="98" t="s">
        <v>361</v>
      </c>
      <c r="B8668" s="99" t="s">
        <v>316</v>
      </c>
      <c r="C8668" s="97" t="s">
        <v>49</v>
      </c>
      <c r="D8668" s="97" t="s">
        <v>50</v>
      </c>
      <c r="E8668" s="94"/>
      <c r="F8668" s="94"/>
      <c r="G8668" s="94">
        <v>100</v>
      </c>
      <c r="H8668" s="79"/>
    </row>
    <row r="8669" spans="1:8" outlineLevel="1">
      <c r="A8669" s="98" t="s">
        <v>317</v>
      </c>
      <c r="B8669" s="99" t="s">
        <v>318</v>
      </c>
      <c r="C8669" s="97" t="s">
        <v>50</v>
      </c>
      <c r="D8669" s="97" t="s">
        <v>51</v>
      </c>
      <c r="E8669" s="94"/>
      <c r="F8669" s="94"/>
      <c r="G8669" s="94">
        <v>100</v>
      </c>
      <c r="H8669" s="79"/>
    </row>
    <row r="8670" spans="1:8" outlineLevel="1">
      <c r="A8670" s="98" t="s">
        <v>319</v>
      </c>
      <c r="B8670" s="99" t="s">
        <v>320</v>
      </c>
      <c r="C8670" s="97" t="s">
        <v>51</v>
      </c>
      <c r="D8670" s="97" t="s">
        <v>52</v>
      </c>
      <c r="E8670" s="94"/>
      <c r="F8670" s="94"/>
      <c r="G8670" s="94">
        <v>100</v>
      </c>
      <c r="H8670" s="79"/>
    </row>
    <row r="8671" spans="1:8" outlineLevel="1">
      <c r="A8671" s="100">
        <v>4</v>
      </c>
      <c r="B8671" s="101" t="s">
        <v>623</v>
      </c>
      <c r="C8671" s="97"/>
      <c r="D8671" s="97"/>
      <c r="E8671" s="94"/>
      <c r="F8671" s="94"/>
      <c r="G8671" s="94"/>
      <c r="H8671" s="79"/>
    </row>
    <row r="8672" spans="1:8" ht="31.5" outlineLevel="1">
      <c r="A8672" s="97" t="s">
        <v>406</v>
      </c>
      <c r="B8672" s="236" t="s">
        <v>321</v>
      </c>
      <c r="C8672" s="97" t="s">
        <v>52</v>
      </c>
      <c r="D8672" s="97" t="s">
        <v>52</v>
      </c>
      <c r="E8672" s="94"/>
      <c r="F8672" s="94"/>
      <c r="G8672" s="94">
        <v>100</v>
      </c>
      <c r="H8672" s="79"/>
    </row>
    <row r="8673" spans="1:8" ht="63" outlineLevel="1">
      <c r="A8673" s="97" t="s">
        <v>407</v>
      </c>
      <c r="B8673" s="236" t="s">
        <v>621</v>
      </c>
      <c r="C8673" s="97" t="s">
        <v>52</v>
      </c>
      <c r="D8673" s="97" t="s">
        <v>53</v>
      </c>
      <c r="E8673" s="94"/>
      <c r="F8673" s="94"/>
      <c r="G8673" s="94">
        <v>100</v>
      </c>
      <c r="H8673" s="79"/>
    </row>
    <row r="8674" spans="1:8" ht="31.5" outlineLevel="1">
      <c r="A8674" s="97" t="s">
        <v>408</v>
      </c>
      <c r="B8674" s="236" t="s">
        <v>764</v>
      </c>
      <c r="C8674" s="97" t="s">
        <v>52</v>
      </c>
      <c r="D8674" s="97" t="s">
        <v>53</v>
      </c>
      <c r="E8674" s="94"/>
      <c r="F8674" s="94"/>
      <c r="G8674" s="94">
        <v>100</v>
      </c>
      <c r="H8674" s="79"/>
    </row>
    <row r="8675" spans="1:8" ht="31.5" outlineLevel="1">
      <c r="A8675" s="97" t="s">
        <v>222</v>
      </c>
      <c r="B8675" s="236" t="s">
        <v>765</v>
      </c>
      <c r="C8675" s="97" t="s">
        <v>53</v>
      </c>
      <c r="D8675" s="97" t="s">
        <v>54</v>
      </c>
      <c r="E8675" s="94"/>
      <c r="F8675" s="94"/>
      <c r="G8675" s="94">
        <v>100</v>
      </c>
      <c r="H8675" s="79"/>
    </row>
    <row r="8676" spans="1:8" outlineLevel="1">
      <c r="G8676" s="154" t="s">
        <v>1452</v>
      </c>
      <c r="H8676" s="154" t="s">
        <v>378</v>
      </c>
    </row>
    <row r="8677" spans="1:8" outlineLevel="1">
      <c r="H8677" s="154" t="s">
        <v>709</v>
      </c>
    </row>
    <row r="8678" spans="1:8" outlineLevel="1">
      <c r="H8678" s="154" t="s">
        <v>266</v>
      </c>
    </row>
    <row r="8679" spans="1:8" outlineLevel="1">
      <c r="H8679" s="154"/>
    </row>
    <row r="8680" spans="1:8" outlineLevel="1">
      <c r="A8680" s="742" t="s">
        <v>628</v>
      </c>
      <c r="B8680" s="742"/>
      <c r="C8680" s="742"/>
      <c r="D8680" s="742"/>
      <c r="E8680" s="742"/>
      <c r="F8680" s="742"/>
      <c r="G8680" s="742"/>
      <c r="H8680" s="742"/>
    </row>
    <row r="8681" spans="1:8" outlineLevel="1">
      <c r="A8681" s="742" t="s">
        <v>455</v>
      </c>
      <c r="B8681" s="742"/>
      <c r="C8681" s="742"/>
      <c r="D8681" s="742"/>
      <c r="E8681" s="742"/>
      <c r="F8681" s="742"/>
      <c r="G8681" s="742"/>
      <c r="H8681" s="742"/>
    </row>
    <row r="8682" spans="1:8" outlineLevel="1">
      <c r="H8682" s="154" t="s">
        <v>322</v>
      </c>
    </row>
    <row r="8683" spans="1:8" outlineLevel="1">
      <c r="H8683" s="154" t="s">
        <v>323</v>
      </c>
    </row>
    <row r="8684" spans="1:8" outlineLevel="1">
      <c r="H8684" s="154" t="s">
        <v>324</v>
      </c>
    </row>
    <row r="8685" spans="1:8" outlineLevel="1">
      <c r="H8685" s="230" t="s">
        <v>325</v>
      </c>
    </row>
    <row r="8686" spans="1:8" outlineLevel="1">
      <c r="H8686" s="154" t="s">
        <v>2331</v>
      </c>
    </row>
    <row r="8687" spans="1:8" outlineLevel="1">
      <c r="H8687" s="154" t="s">
        <v>261</v>
      </c>
    </row>
    <row r="8688" spans="1:8" outlineLevel="1">
      <c r="A8688" s="86"/>
    </row>
    <row r="8689" spans="1:8" outlineLevel="1">
      <c r="A8689" s="748" t="s">
        <v>1741</v>
      </c>
      <c r="B8689" s="749"/>
      <c r="C8689" s="749"/>
      <c r="D8689" s="749"/>
      <c r="E8689" s="749"/>
      <c r="F8689" s="749"/>
      <c r="G8689" s="749"/>
      <c r="H8689" s="749"/>
    </row>
    <row r="8690" spans="1:8" outlineLevel="1">
      <c r="A8690" s="745"/>
      <c r="B8690" s="745"/>
      <c r="C8690" s="745"/>
      <c r="D8690" s="745"/>
      <c r="E8690" s="745"/>
      <c r="F8690" s="745"/>
      <c r="G8690" s="745"/>
      <c r="H8690" s="745"/>
    </row>
    <row r="8691" spans="1:8" outlineLevel="1">
      <c r="A8691" s="746" t="s">
        <v>2332</v>
      </c>
      <c r="B8691" s="746"/>
      <c r="C8691" s="746"/>
      <c r="D8691" s="746"/>
      <c r="E8691" s="746"/>
      <c r="F8691" s="746"/>
      <c r="G8691" s="746"/>
      <c r="H8691" s="746"/>
    </row>
    <row r="8692" spans="1:8" ht="16.5" outlineLevel="1" thickBot="1">
      <c r="A8692" s="87"/>
      <c r="B8692" s="666"/>
      <c r="C8692" s="231"/>
      <c r="D8692" s="231"/>
      <c r="E8692" s="231"/>
      <c r="F8692" s="231"/>
      <c r="G8692" s="231"/>
      <c r="H8692" s="231"/>
    </row>
    <row r="8693" spans="1:8" outlineLevel="1">
      <c r="A8693" s="750" t="s">
        <v>397</v>
      </c>
      <c r="B8693" s="753" t="s">
        <v>649</v>
      </c>
      <c r="C8693" s="756" t="s">
        <v>719</v>
      </c>
      <c r="D8693" s="756"/>
      <c r="E8693" s="756"/>
      <c r="F8693" s="756"/>
      <c r="G8693" s="757" t="s">
        <v>629</v>
      </c>
      <c r="H8693" s="759" t="s">
        <v>630</v>
      </c>
    </row>
    <row r="8694" spans="1:8" outlineLevel="1">
      <c r="A8694" s="751"/>
      <c r="B8694" s="754"/>
      <c r="C8694" s="704"/>
      <c r="D8694" s="704"/>
      <c r="E8694" s="704"/>
      <c r="F8694" s="704"/>
      <c r="G8694" s="703"/>
      <c r="H8694" s="760"/>
    </row>
    <row r="8695" spans="1:8" ht="32.25" outlineLevel="1" thickBot="1">
      <c r="A8695" s="752"/>
      <c r="B8695" s="755"/>
      <c r="C8695" s="88" t="s">
        <v>631</v>
      </c>
      <c r="D8695" s="88" t="s">
        <v>632</v>
      </c>
      <c r="E8695" s="88" t="s">
        <v>631</v>
      </c>
      <c r="F8695" s="88" t="s">
        <v>632</v>
      </c>
      <c r="G8695" s="758"/>
      <c r="H8695" s="761"/>
    </row>
    <row r="8696" spans="1:8" outlineLevel="1">
      <c r="A8696" s="89">
        <v>1</v>
      </c>
      <c r="B8696" s="604">
        <v>2</v>
      </c>
      <c r="C8696" s="90">
        <v>3</v>
      </c>
      <c r="D8696" s="90">
        <v>4</v>
      </c>
      <c r="E8696" s="90"/>
      <c r="F8696" s="90"/>
      <c r="G8696" s="91">
        <v>5</v>
      </c>
      <c r="H8696" s="604">
        <v>6</v>
      </c>
    </row>
    <row r="8697" spans="1:8" outlineLevel="1">
      <c r="A8697" s="89">
        <v>1</v>
      </c>
      <c r="B8697" s="92" t="s">
        <v>598</v>
      </c>
      <c r="C8697" s="93"/>
      <c r="D8697" s="93"/>
      <c r="E8697" s="94"/>
      <c r="F8697" s="94"/>
      <c r="G8697" s="95"/>
      <c r="H8697" s="663"/>
    </row>
    <row r="8698" spans="1:8" outlineLevel="1">
      <c r="A8698" s="96" t="s">
        <v>399</v>
      </c>
      <c r="B8698" s="237" t="s">
        <v>599</v>
      </c>
      <c r="C8698" s="97" t="s">
        <v>388</v>
      </c>
      <c r="D8698" s="97" t="s">
        <v>0</v>
      </c>
      <c r="E8698" s="94"/>
      <c r="F8698" s="94"/>
      <c r="G8698" s="94">
        <v>100</v>
      </c>
      <c r="H8698" s="79"/>
    </row>
    <row r="8699" spans="1:8" outlineLevel="1">
      <c r="A8699" s="97" t="s">
        <v>400</v>
      </c>
      <c r="B8699" s="236" t="s">
        <v>329</v>
      </c>
      <c r="C8699" s="97" t="s">
        <v>1</v>
      </c>
      <c r="D8699" s="97" t="s">
        <v>2</v>
      </c>
      <c r="E8699" s="94"/>
      <c r="F8699" s="94"/>
      <c r="G8699" s="94">
        <v>100</v>
      </c>
      <c r="H8699" s="79"/>
    </row>
    <row r="8700" spans="1:8" ht="31.5" outlineLevel="1">
      <c r="A8700" s="97" t="s">
        <v>411</v>
      </c>
      <c r="B8700" s="236" t="s">
        <v>730</v>
      </c>
      <c r="C8700" s="97" t="s">
        <v>3</v>
      </c>
      <c r="D8700" s="97" t="s">
        <v>4</v>
      </c>
      <c r="E8700" s="94"/>
      <c r="F8700" s="94"/>
      <c r="G8700" s="94">
        <v>100</v>
      </c>
      <c r="H8700" s="79"/>
    </row>
    <row r="8701" spans="1:8" ht="63" outlineLevel="1">
      <c r="A8701" s="98" t="s">
        <v>422</v>
      </c>
      <c r="B8701" s="99" t="s">
        <v>731</v>
      </c>
      <c r="C8701" s="97" t="s">
        <v>5</v>
      </c>
      <c r="D8701" s="97" t="s">
        <v>6</v>
      </c>
      <c r="E8701" s="94"/>
      <c r="F8701" s="94"/>
      <c r="G8701" s="94">
        <v>100</v>
      </c>
      <c r="H8701" s="79"/>
    </row>
    <row r="8702" spans="1:8" ht="31.5" outlineLevel="1">
      <c r="A8702" s="98" t="s">
        <v>732</v>
      </c>
      <c r="B8702" s="99" t="s">
        <v>733</v>
      </c>
      <c r="C8702" s="97" t="s">
        <v>7</v>
      </c>
      <c r="D8702" s="97" t="s">
        <v>6</v>
      </c>
      <c r="E8702" s="94"/>
      <c r="F8702" s="94"/>
      <c r="G8702" s="94">
        <v>100</v>
      </c>
      <c r="H8702" s="79"/>
    </row>
    <row r="8703" spans="1:8" outlineLevel="1">
      <c r="A8703" s="98" t="s">
        <v>734</v>
      </c>
      <c r="B8703" s="99" t="s">
        <v>735</v>
      </c>
      <c r="C8703" s="97" t="s">
        <v>3</v>
      </c>
      <c r="D8703" s="97" t="s">
        <v>7</v>
      </c>
      <c r="E8703" s="94"/>
      <c r="F8703" s="94"/>
      <c r="G8703" s="94">
        <v>100</v>
      </c>
      <c r="H8703" s="79"/>
    </row>
    <row r="8704" spans="1:8" outlineLevel="1">
      <c r="A8704" s="100">
        <v>2</v>
      </c>
      <c r="B8704" s="101" t="s">
        <v>440</v>
      </c>
      <c r="C8704" s="97"/>
      <c r="D8704" s="97"/>
      <c r="E8704" s="94"/>
      <c r="F8704" s="94"/>
      <c r="G8704" s="94"/>
      <c r="H8704" s="79"/>
    </row>
    <row r="8705" spans="1:8" ht="31.5" outlineLevel="1">
      <c r="A8705" s="98" t="s">
        <v>402</v>
      </c>
      <c r="B8705" s="99" t="s">
        <v>736</v>
      </c>
      <c r="C8705" s="97" t="s">
        <v>388</v>
      </c>
      <c r="D8705" s="97" t="s">
        <v>6</v>
      </c>
      <c r="E8705" s="94"/>
      <c r="F8705" s="94"/>
      <c r="G8705" s="94">
        <v>100</v>
      </c>
      <c r="H8705" s="79"/>
    </row>
    <row r="8706" spans="1:8" ht="63" outlineLevel="1">
      <c r="A8706" s="98" t="s">
        <v>403</v>
      </c>
      <c r="B8706" s="99" t="s">
        <v>641</v>
      </c>
      <c r="C8706" s="97" t="s">
        <v>7</v>
      </c>
      <c r="D8706" s="97" t="s">
        <v>8</v>
      </c>
      <c r="E8706" s="94"/>
      <c r="F8706" s="94"/>
      <c r="G8706" s="94">
        <v>100</v>
      </c>
      <c r="H8706" s="79"/>
    </row>
    <row r="8707" spans="1:8" ht="31.5" outlineLevel="1">
      <c r="A8707" s="98" t="s">
        <v>404</v>
      </c>
      <c r="B8707" s="99" t="s">
        <v>642</v>
      </c>
      <c r="C8707" s="97" t="s">
        <v>8</v>
      </c>
      <c r="D8707" s="97" t="s">
        <v>9</v>
      </c>
      <c r="E8707" s="94"/>
      <c r="F8707" s="94"/>
      <c r="G8707" s="94">
        <v>100</v>
      </c>
      <c r="H8707" s="79"/>
    </row>
    <row r="8708" spans="1:8" ht="47.25" outlineLevel="1">
      <c r="A8708" s="100">
        <v>3</v>
      </c>
      <c r="B8708" s="101" t="s">
        <v>313</v>
      </c>
      <c r="C8708" s="97"/>
      <c r="D8708" s="97"/>
      <c r="E8708" s="94"/>
      <c r="F8708" s="94"/>
      <c r="G8708" s="94"/>
      <c r="H8708" s="79"/>
    </row>
    <row r="8709" spans="1:8" ht="31.5" outlineLevel="1">
      <c r="A8709" s="98" t="s">
        <v>441</v>
      </c>
      <c r="B8709" s="99" t="s">
        <v>314</v>
      </c>
      <c r="C8709" s="97" t="s">
        <v>9</v>
      </c>
      <c r="D8709" s="97" t="s">
        <v>8</v>
      </c>
      <c r="E8709" s="94"/>
      <c r="F8709" s="94"/>
      <c r="G8709" s="94">
        <v>100</v>
      </c>
      <c r="H8709" s="79"/>
    </row>
    <row r="8710" spans="1:8" outlineLevel="1">
      <c r="A8710" s="98" t="s">
        <v>359</v>
      </c>
      <c r="B8710" s="99" t="s">
        <v>315</v>
      </c>
      <c r="C8710" s="97" t="s">
        <v>9</v>
      </c>
      <c r="D8710" s="97" t="s">
        <v>10</v>
      </c>
      <c r="E8710" s="94"/>
      <c r="F8710" s="94"/>
      <c r="G8710" s="94">
        <v>100</v>
      </c>
      <c r="H8710" s="79"/>
    </row>
    <row r="8711" spans="1:8" outlineLevel="1">
      <c r="A8711" s="98" t="s">
        <v>361</v>
      </c>
      <c r="B8711" s="99" t="s">
        <v>316</v>
      </c>
      <c r="C8711" s="97" t="s">
        <v>10</v>
      </c>
      <c r="D8711" s="97" t="s">
        <v>11</v>
      </c>
      <c r="E8711" s="94"/>
      <c r="F8711" s="94"/>
      <c r="G8711" s="94">
        <v>100</v>
      </c>
      <c r="H8711" s="79"/>
    </row>
    <row r="8712" spans="1:8" outlineLevel="1">
      <c r="A8712" s="98" t="s">
        <v>317</v>
      </c>
      <c r="B8712" s="99" t="s">
        <v>318</v>
      </c>
      <c r="C8712" s="97" t="s">
        <v>11</v>
      </c>
      <c r="D8712" s="97" t="s">
        <v>12</v>
      </c>
      <c r="E8712" s="94"/>
      <c r="F8712" s="94"/>
      <c r="G8712" s="94">
        <v>100</v>
      </c>
      <c r="H8712" s="79"/>
    </row>
    <row r="8713" spans="1:8" outlineLevel="1">
      <c r="A8713" s="98" t="s">
        <v>319</v>
      </c>
      <c r="B8713" s="99" t="s">
        <v>320</v>
      </c>
      <c r="C8713" s="97" t="s">
        <v>12</v>
      </c>
      <c r="D8713" s="97" t="s">
        <v>13</v>
      </c>
      <c r="E8713" s="94"/>
      <c r="F8713" s="94"/>
      <c r="G8713" s="94">
        <v>100</v>
      </c>
      <c r="H8713" s="79"/>
    </row>
    <row r="8714" spans="1:8" outlineLevel="1">
      <c r="A8714" s="100">
        <v>4</v>
      </c>
      <c r="B8714" s="101" t="s">
        <v>623</v>
      </c>
      <c r="C8714" s="97"/>
      <c r="D8714" s="97"/>
      <c r="E8714" s="94"/>
      <c r="F8714" s="94"/>
      <c r="G8714" s="94"/>
      <c r="H8714" s="79"/>
    </row>
    <row r="8715" spans="1:8" ht="31.5" outlineLevel="1">
      <c r="A8715" s="97" t="s">
        <v>406</v>
      </c>
      <c r="B8715" s="236" t="s">
        <v>321</v>
      </c>
      <c r="C8715" s="97" t="s">
        <v>13</v>
      </c>
      <c r="D8715" s="97" t="s">
        <v>13</v>
      </c>
      <c r="E8715" s="94"/>
      <c r="F8715" s="94"/>
      <c r="G8715" s="94">
        <v>100</v>
      </c>
      <c r="H8715" s="79"/>
    </row>
    <row r="8716" spans="1:8" ht="63" outlineLevel="1">
      <c r="A8716" s="97" t="s">
        <v>407</v>
      </c>
      <c r="B8716" s="236" t="s">
        <v>621</v>
      </c>
      <c r="C8716" s="97" t="s">
        <v>13</v>
      </c>
      <c r="D8716" s="97" t="s">
        <v>14</v>
      </c>
      <c r="E8716" s="94"/>
      <c r="F8716" s="94"/>
      <c r="G8716" s="94">
        <v>100</v>
      </c>
      <c r="H8716" s="79"/>
    </row>
    <row r="8717" spans="1:8" ht="31.5" outlineLevel="1">
      <c r="A8717" s="97" t="s">
        <v>408</v>
      </c>
      <c r="B8717" s="236" t="s">
        <v>764</v>
      </c>
      <c r="C8717" s="97" t="s">
        <v>13</v>
      </c>
      <c r="D8717" s="97" t="s">
        <v>14</v>
      </c>
      <c r="E8717" s="94"/>
      <c r="F8717" s="94"/>
      <c r="G8717" s="94">
        <v>100</v>
      </c>
      <c r="H8717" s="79"/>
    </row>
    <row r="8718" spans="1:8" ht="31.5" outlineLevel="1">
      <c r="A8718" s="97" t="s">
        <v>222</v>
      </c>
      <c r="B8718" s="236" t="s">
        <v>765</v>
      </c>
      <c r="C8718" s="97" t="s">
        <v>14</v>
      </c>
      <c r="D8718" s="97" t="s">
        <v>15</v>
      </c>
      <c r="E8718" s="94"/>
      <c r="F8718" s="94"/>
      <c r="G8718" s="94">
        <v>100</v>
      </c>
      <c r="H8718" s="79"/>
    </row>
    <row r="8719" spans="1:8" outlineLevel="1">
      <c r="G8719" s="154" t="s">
        <v>1453</v>
      </c>
      <c r="H8719" s="154" t="s">
        <v>378</v>
      </c>
    </row>
    <row r="8720" spans="1:8" outlineLevel="1">
      <c r="H8720" s="154" t="s">
        <v>709</v>
      </c>
    </row>
    <row r="8721" spans="1:8" outlineLevel="1">
      <c r="H8721" s="154" t="s">
        <v>266</v>
      </c>
    </row>
    <row r="8722" spans="1:8" outlineLevel="1">
      <c r="H8722" s="154"/>
    </row>
    <row r="8723" spans="1:8" outlineLevel="1">
      <c r="A8723" s="742" t="s">
        <v>628</v>
      </c>
      <c r="B8723" s="742"/>
      <c r="C8723" s="742"/>
      <c r="D8723" s="742"/>
      <c r="E8723" s="742"/>
      <c r="F8723" s="742"/>
      <c r="G8723" s="742"/>
      <c r="H8723" s="742"/>
    </row>
    <row r="8724" spans="1:8" outlineLevel="1">
      <c r="A8724" s="742" t="s">
        <v>455</v>
      </c>
      <c r="B8724" s="742"/>
      <c r="C8724" s="742"/>
      <c r="D8724" s="742"/>
      <c r="E8724" s="742"/>
      <c r="F8724" s="742"/>
      <c r="G8724" s="742"/>
      <c r="H8724" s="742"/>
    </row>
    <row r="8725" spans="1:8" outlineLevel="1">
      <c r="H8725" s="154" t="s">
        <v>322</v>
      </c>
    </row>
    <row r="8726" spans="1:8" outlineLevel="1">
      <c r="H8726" s="154" t="s">
        <v>323</v>
      </c>
    </row>
    <row r="8727" spans="1:8" outlineLevel="1">
      <c r="H8727" s="154" t="s">
        <v>324</v>
      </c>
    </row>
    <row r="8728" spans="1:8" outlineLevel="1">
      <c r="H8728" s="230" t="s">
        <v>325</v>
      </c>
    </row>
    <row r="8729" spans="1:8" outlineLevel="1">
      <c r="H8729" s="154" t="s">
        <v>2331</v>
      </c>
    </row>
    <row r="8730" spans="1:8" outlineLevel="1">
      <c r="H8730" s="154" t="s">
        <v>261</v>
      </c>
    </row>
    <row r="8731" spans="1:8" outlineLevel="1">
      <c r="A8731" s="86"/>
    </row>
    <row r="8732" spans="1:8" outlineLevel="1">
      <c r="A8732" s="748" t="s">
        <v>1742</v>
      </c>
      <c r="B8732" s="749"/>
      <c r="C8732" s="749"/>
      <c r="D8732" s="749"/>
      <c r="E8732" s="749"/>
      <c r="F8732" s="749"/>
      <c r="G8732" s="749"/>
      <c r="H8732" s="749"/>
    </row>
    <row r="8733" spans="1:8" outlineLevel="1">
      <c r="A8733" s="745"/>
      <c r="B8733" s="745"/>
      <c r="C8733" s="745"/>
      <c r="D8733" s="745"/>
      <c r="E8733" s="745"/>
      <c r="F8733" s="745"/>
      <c r="G8733" s="745"/>
      <c r="H8733" s="745"/>
    </row>
    <row r="8734" spans="1:8" outlineLevel="1">
      <c r="A8734" s="746" t="s">
        <v>2332</v>
      </c>
      <c r="B8734" s="746"/>
      <c r="C8734" s="746"/>
      <c r="D8734" s="746"/>
      <c r="E8734" s="746"/>
      <c r="F8734" s="746"/>
      <c r="G8734" s="746"/>
      <c r="H8734" s="746"/>
    </row>
    <row r="8735" spans="1:8" ht="16.5" outlineLevel="1" thickBot="1">
      <c r="A8735" s="87"/>
      <c r="B8735" s="666"/>
      <c r="C8735" s="231"/>
      <c r="D8735" s="231"/>
      <c r="E8735" s="231"/>
      <c r="F8735" s="231"/>
      <c r="G8735" s="231"/>
      <c r="H8735" s="231"/>
    </row>
    <row r="8736" spans="1:8" outlineLevel="1">
      <c r="A8736" s="750" t="s">
        <v>397</v>
      </c>
      <c r="B8736" s="753" t="s">
        <v>649</v>
      </c>
      <c r="C8736" s="756" t="s">
        <v>719</v>
      </c>
      <c r="D8736" s="756"/>
      <c r="E8736" s="756"/>
      <c r="F8736" s="756"/>
      <c r="G8736" s="757" t="s">
        <v>629</v>
      </c>
      <c r="H8736" s="759" t="s">
        <v>630</v>
      </c>
    </row>
    <row r="8737" spans="1:8" outlineLevel="1">
      <c r="A8737" s="751"/>
      <c r="B8737" s="754"/>
      <c r="C8737" s="704"/>
      <c r="D8737" s="704"/>
      <c r="E8737" s="704"/>
      <c r="F8737" s="704"/>
      <c r="G8737" s="703"/>
      <c r="H8737" s="760"/>
    </row>
    <row r="8738" spans="1:8" ht="32.25" outlineLevel="1" thickBot="1">
      <c r="A8738" s="752"/>
      <c r="B8738" s="755"/>
      <c r="C8738" s="88" t="s">
        <v>631</v>
      </c>
      <c r="D8738" s="88" t="s">
        <v>632</v>
      </c>
      <c r="E8738" s="88" t="s">
        <v>631</v>
      </c>
      <c r="F8738" s="88" t="s">
        <v>632</v>
      </c>
      <c r="G8738" s="758"/>
      <c r="H8738" s="761"/>
    </row>
    <row r="8739" spans="1:8" outlineLevel="1">
      <c r="A8739" s="89">
        <v>1</v>
      </c>
      <c r="B8739" s="604">
        <v>2</v>
      </c>
      <c r="C8739" s="90">
        <v>3</v>
      </c>
      <c r="D8739" s="90">
        <v>4</v>
      </c>
      <c r="E8739" s="90"/>
      <c r="F8739" s="90"/>
      <c r="G8739" s="91">
        <v>5</v>
      </c>
      <c r="H8739" s="604">
        <v>6</v>
      </c>
    </row>
    <row r="8740" spans="1:8" outlineLevel="1">
      <c r="A8740" s="89">
        <v>1</v>
      </c>
      <c r="B8740" s="92" t="s">
        <v>598</v>
      </c>
      <c r="C8740" s="93"/>
      <c r="D8740" s="93"/>
      <c r="E8740" s="94"/>
      <c r="F8740" s="94"/>
      <c r="G8740" s="95"/>
      <c r="H8740" s="663"/>
    </row>
    <row r="8741" spans="1:8" outlineLevel="1">
      <c r="A8741" s="96" t="s">
        <v>399</v>
      </c>
      <c r="B8741" s="237" t="s">
        <v>599</v>
      </c>
      <c r="C8741" s="97" t="s">
        <v>388</v>
      </c>
      <c r="D8741" s="97" t="s">
        <v>0</v>
      </c>
      <c r="E8741" s="94"/>
      <c r="F8741" s="94"/>
      <c r="G8741" s="94">
        <v>100</v>
      </c>
      <c r="H8741" s="79"/>
    </row>
    <row r="8742" spans="1:8" outlineLevel="1">
      <c r="A8742" s="97" t="s">
        <v>400</v>
      </c>
      <c r="B8742" s="236" t="s">
        <v>329</v>
      </c>
      <c r="C8742" s="97" t="s">
        <v>1</v>
      </c>
      <c r="D8742" s="97" t="s">
        <v>2</v>
      </c>
      <c r="E8742" s="94"/>
      <c r="F8742" s="94"/>
      <c r="G8742" s="94">
        <v>100</v>
      </c>
      <c r="H8742" s="79"/>
    </row>
    <row r="8743" spans="1:8" ht="31.5" outlineLevel="1">
      <c r="A8743" s="97" t="s">
        <v>411</v>
      </c>
      <c r="B8743" s="236" t="s">
        <v>730</v>
      </c>
      <c r="C8743" s="97" t="s">
        <v>3</v>
      </c>
      <c r="D8743" s="97" t="s">
        <v>4</v>
      </c>
      <c r="E8743" s="94"/>
      <c r="F8743" s="94"/>
      <c r="G8743" s="94">
        <v>100</v>
      </c>
      <c r="H8743" s="79"/>
    </row>
    <row r="8744" spans="1:8" ht="63" outlineLevel="1">
      <c r="A8744" s="98" t="s">
        <v>422</v>
      </c>
      <c r="B8744" s="99" t="s">
        <v>731</v>
      </c>
      <c r="C8744" s="97" t="s">
        <v>5</v>
      </c>
      <c r="D8744" s="97" t="s">
        <v>6</v>
      </c>
      <c r="E8744" s="94"/>
      <c r="F8744" s="94"/>
      <c r="G8744" s="94">
        <v>100</v>
      </c>
      <c r="H8744" s="79"/>
    </row>
    <row r="8745" spans="1:8" ht="31.5" outlineLevel="1">
      <c r="A8745" s="98" t="s">
        <v>732</v>
      </c>
      <c r="B8745" s="99" t="s">
        <v>733</v>
      </c>
      <c r="C8745" s="97" t="s">
        <v>7</v>
      </c>
      <c r="D8745" s="97" t="s">
        <v>6</v>
      </c>
      <c r="E8745" s="94"/>
      <c r="F8745" s="94"/>
      <c r="G8745" s="94">
        <v>100</v>
      </c>
      <c r="H8745" s="79"/>
    </row>
    <row r="8746" spans="1:8" outlineLevel="1">
      <c r="A8746" s="98" t="s">
        <v>734</v>
      </c>
      <c r="B8746" s="99" t="s">
        <v>735</v>
      </c>
      <c r="C8746" s="97" t="s">
        <v>3</v>
      </c>
      <c r="D8746" s="97" t="s">
        <v>7</v>
      </c>
      <c r="E8746" s="94"/>
      <c r="F8746" s="94"/>
      <c r="G8746" s="94">
        <v>100</v>
      </c>
      <c r="H8746" s="79"/>
    </row>
    <row r="8747" spans="1:8" outlineLevel="1">
      <c r="A8747" s="100">
        <v>2</v>
      </c>
      <c r="B8747" s="101" t="s">
        <v>440</v>
      </c>
      <c r="C8747" s="97"/>
      <c r="D8747" s="97"/>
      <c r="E8747" s="94"/>
      <c r="F8747" s="94"/>
      <c r="G8747" s="94"/>
      <c r="H8747" s="79"/>
    </row>
    <row r="8748" spans="1:8" ht="31.5" outlineLevel="1">
      <c r="A8748" s="98" t="s">
        <v>402</v>
      </c>
      <c r="B8748" s="99" t="s">
        <v>736</v>
      </c>
      <c r="C8748" s="97" t="s">
        <v>388</v>
      </c>
      <c r="D8748" s="97" t="s">
        <v>6</v>
      </c>
      <c r="E8748" s="94"/>
      <c r="F8748" s="94"/>
      <c r="G8748" s="94">
        <v>100</v>
      </c>
      <c r="H8748" s="79"/>
    </row>
    <row r="8749" spans="1:8" ht="63" outlineLevel="1">
      <c r="A8749" s="98" t="s">
        <v>403</v>
      </c>
      <c r="B8749" s="99" t="s">
        <v>641</v>
      </c>
      <c r="C8749" s="97" t="s">
        <v>7</v>
      </c>
      <c r="D8749" s="97" t="s">
        <v>8</v>
      </c>
      <c r="E8749" s="94"/>
      <c r="F8749" s="94"/>
      <c r="G8749" s="94">
        <v>100</v>
      </c>
      <c r="H8749" s="79"/>
    </row>
    <row r="8750" spans="1:8" ht="31.5" outlineLevel="1">
      <c r="A8750" s="98" t="s">
        <v>404</v>
      </c>
      <c r="B8750" s="99" t="s">
        <v>642</v>
      </c>
      <c r="C8750" s="97" t="s">
        <v>8</v>
      </c>
      <c r="D8750" s="97" t="s">
        <v>9</v>
      </c>
      <c r="E8750" s="94"/>
      <c r="F8750" s="94"/>
      <c r="G8750" s="94">
        <v>100</v>
      </c>
      <c r="H8750" s="79"/>
    </row>
    <row r="8751" spans="1:8" ht="47.25" outlineLevel="1">
      <c r="A8751" s="100">
        <v>3</v>
      </c>
      <c r="B8751" s="101" t="s">
        <v>313</v>
      </c>
      <c r="C8751" s="97"/>
      <c r="D8751" s="97"/>
      <c r="E8751" s="94"/>
      <c r="F8751" s="94"/>
      <c r="G8751" s="94"/>
      <c r="H8751" s="79"/>
    </row>
    <row r="8752" spans="1:8" ht="31.5" outlineLevel="1">
      <c r="A8752" s="98" t="s">
        <v>441</v>
      </c>
      <c r="B8752" s="99" t="s">
        <v>314</v>
      </c>
      <c r="C8752" s="97" t="s">
        <v>9</v>
      </c>
      <c r="D8752" s="97" t="s">
        <v>8</v>
      </c>
      <c r="E8752" s="94"/>
      <c r="F8752" s="94"/>
      <c r="G8752" s="94">
        <v>100</v>
      </c>
      <c r="H8752" s="79"/>
    </row>
    <row r="8753" spans="1:8" outlineLevel="1">
      <c r="A8753" s="98" t="s">
        <v>359</v>
      </c>
      <c r="B8753" s="99" t="s">
        <v>315</v>
      </c>
      <c r="C8753" s="97" t="s">
        <v>9</v>
      </c>
      <c r="D8753" s="97" t="s">
        <v>10</v>
      </c>
      <c r="E8753" s="94"/>
      <c r="F8753" s="94"/>
      <c r="G8753" s="94">
        <v>100</v>
      </c>
      <c r="H8753" s="79"/>
    </row>
    <row r="8754" spans="1:8" outlineLevel="1">
      <c r="A8754" s="98" t="s">
        <v>361</v>
      </c>
      <c r="B8754" s="99" t="s">
        <v>316</v>
      </c>
      <c r="C8754" s="97" t="s">
        <v>10</v>
      </c>
      <c r="D8754" s="97" t="s">
        <v>11</v>
      </c>
      <c r="E8754" s="94"/>
      <c r="F8754" s="94"/>
      <c r="G8754" s="94">
        <v>100</v>
      </c>
      <c r="H8754" s="79"/>
    </row>
    <row r="8755" spans="1:8" outlineLevel="1">
      <c r="A8755" s="98" t="s">
        <v>317</v>
      </c>
      <c r="B8755" s="99" t="s">
        <v>318</v>
      </c>
      <c r="C8755" s="97" t="s">
        <v>11</v>
      </c>
      <c r="D8755" s="97" t="s">
        <v>12</v>
      </c>
      <c r="E8755" s="94"/>
      <c r="F8755" s="94"/>
      <c r="G8755" s="94">
        <v>100</v>
      </c>
      <c r="H8755" s="79"/>
    </row>
    <row r="8756" spans="1:8" outlineLevel="1">
      <c r="A8756" s="98" t="s">
        <v>319</v>
      </c>
      <c r="B8756" s="99" t="s">
        <v>320</v>
      </c>
      <c r="C8756" s="97" t="s">
        <v>12</v>
      </c>
      <c r="D8756" s="97" t="s">
        <v>13</v>
      </c>
      <c r="E8756" s="94"/>
      <c r="F8756" s="94"/>
      <c r="G8756" s="94">
        <v>100</v>
      </c>
      <c r="H8756" s="79"/>
    </row>
    <row r="8757" spans="1:8" outlineLevel="1">
      <c r="A8757" s="100">
        <v>4</v>
      </c>
      <c r="B8757" s="101" t="s">
        <v>623</v>
      </c>
      <c r="C8757" s="97"/>
      <c r="D8757" s="97"/>
      <c r="E8757" s="94"/>
      <c r="F8757" s="94"/>
      <c r="G8757" s="94"/>
      <c r="H8757" s="79"/>
    </row>
    <row r="8758" spans="1:8" ht="31.5" outlineLevel="1">
      <c r="A8758" s="97" t="s">
        <v>406</v>
      </c>
      <c r="B8758" s="236" t="s">
        <v>321</v>
      </c>
      <c r="C8758" s="97" t="s">
        <v>13</v>
      </c>
      <c r="D8758" s="97" t="s">
        <v>13</v>
      </c>
      <c r="E8758" s="94"/>
      <c r="F8758" s="94"/>
      <c r="G8758" s="94">
        <v>100</v>
      </c>
      <c r="H8758" s="79"/>
    </row>
    <row r="8759" spans="1:8" ht="63" outlineLevel="1">
      <c r="A8759" s="97" t="s">
        <v>407</v>
      </c>
      <c r="B8759" s="236" t="s">
        <v>621</v>
      </c>
      <c r="C8759" s="97" t="s">
        <v>13</v>
      </c>
      <c r="D8759" s="97" t="s">
        <v>14</v>
      </c>
      <c r="E8759" s="94"/>
      <c r="F8759" s="94"/>
      <c r="G8759" s="94">
        <v>100</v>
      </c>
      <c r="H8759" s="79"/>
    </row>
    <row r="8760" spans="1:8" ht="31.5" outlineLevel="1">
      <c r="A8760" s="97" t="s">
        <v>408</v>
      </c>
      <c r="B8760" s="236" t="s">
        <v>764</v>
      </c>
      <c r="C8760" s="97" t="s">
        <v>13</v>
      </c>
      <c r="D8760" s="97" t="s">
        <v>14</v>
      </c>
      <c r="E8760" s="94"/>
      <c r="F8760" s="94"/>
      <c r="G8760" s="94">
        <v>100</v>
      </c>
      <c r="H8760" s="79"/>
    </row>
    <row r="8761" spans="1:8" ht="31.5" outlineLevel="1">
      <c r="A8761" s="97" t="s">
        <v>222</v>
      </c>
      <c r="B8761" s="236" t="s">
        <v>765</v>
      </c>
      <c r="C8761" s="97" t="s">
        <v>14</v>
      </c>
      <c r="D8761" s="97" t="s">
        <v>15</v>
      </c>
      <c r="E8761" s="94"/>
      <c r="F8761" s="94"/>
      <c r="G8761" s="94">
        <v>100</v>
      </c>
      <c r="H8761" s="79"/>
    </row>
    <row r="8762" spans="1:8" outlineLevel="1">
      <c r="G8762" s="154" t="s">
        <v>1454</v>
      </c>
      <c r="H8762" s="154" t="s">
        <v>378</v>
      </c>
    </row>
    <row r="8763" spans="1:8" outlineLevel="1">
      <c r="H8763" s="154" t="s">
        <v>709</v>
      </c>
    </row>
    <row r="8764" spans="1:8" outlineLevel="1">
      <c r="H8764" s="154" t="s">
        <v>266</v>
      </c>
    </row>
    <row r="8765" spans="1:8" outlineLevel="1">
      <c r="H8765" s="154"/>
    </row>
    <row r="8766" spans="1:8" outlineLevel="1">
      <c r="A8766" s="742" t="s">
        <v>628</v>
      </c>
      <c r="B8766" s="742"/>
      <c r="C8766" s="742"/>
      <c r="D8766" s="742"/>
      <c r="E8766" s="742"/>
      <c r="F8766" s="742"/>
      <c r="G8766" s="742"/>
      <c r="H8766" s="742"/>
    </row>
    <row r="8767" spans="1:8" outlineLevel="1">
      <c r="A8767" s="742" t="s">
        <v>455</v>
      </c>
      <c r="B8767" s="742"/>
      <c r="C8767" s="742"/>
      <c r="D8767" s="742"/>
      <c r="E8767" s="742"/>
      <c r="F8767" s="742"/>
      <c r="G8767" s="742"/>
      <c r="H8767" s="742"/>
    </row>
    <row r="8768" spans="1:8" outlineLevel="1">
      <c r="H8768" s="154" t="s">
        <v>322</v>
      </c>
    </row>
    <row r="8769" spans="1:8" outlineLevel="1">
      <c r="H8769" s="154" t="s">
        <v>323</v>
      </c>
    </row>
    <row r="8770" spans="1:8" outlineLevel="1">
      <c r="H8770" s="154" t="s">
        <v>324</v>
      </c>
    </row>
    <row r="8771" spans="1:8" outlineLevel="1">
      <c r="H8771" s="230" t="s">
        <v>325</v>
      </c>
    </row>
    <row r="8772" spans="1:8" outlineLevel="1">
      <c r="H8772" s="154" t="s">
        <v>2331</v>
      </c>
    </row>
    <row r="8773" spans="1:8" outlineLevel="1">
      <c r="H8773" s="154" t="s">
        <v>261</v>
      </c>
    </row>
    <row r="8774" spans="1:8" outlineLevel="1">
      <c r="A8774" s="86"/>
    </row>
    <row r="8775" spans="1:8" outlineLevel="1">
      <c r="A8775" s="748" t="s">
        <v>1743</v>
      </c>
      <c r="B8775" s="749"/>
      <c r="C8775" s="749"/>
      <c r="D8775" s="749"/>
      <c r="E8775" s="749"/>
      <c r="F8775" s="749"/>
      <c r="G8775" s="749"/>
      <c r="H8775" s="749"/>
    </row>
    <row r="8776" spans="1:8" outlineLevel="1">
      <c r="A8776" s="745"/>
      <c r="B8776" s="745"/>
      <c r="C8776" s="745"/>
      <c r="D8776" s="745"/>
      <c r="E8776" s="745"/>
      <c r="F8776" s="745"/>
      <c r="G8776" s="745"/>
      <c r="H8776" s="745"/>
    </row>
    <row r="8777" spans="1:8" outlineLevel="1">
      <c r="A8777" s="746" t="s">
        <v>2332</v>
      </c>
      <c r="B8777" s="746"/>
      <c r="C8777" s="746"/>
      <c r="D8777" s="746"/>
      <c r="E8777" s="746"/>
      <c r="F8777" s="746"/>
      <c r="G8777" s="746"/>
      <c r="H8777" s="746"/>
    </row>
    <row r="8778" spans="1:8" ht="16.5" outlineLevel="1" thickBot="1">
      <c r="A8778" s="87"/>
      <c r="B8778" s="666"/>
      <c r="C8778" s="231"/>
      <c r="D8778" s="231"/>
      <c r="E8778" s="231"/>
      <c r="F8778" s="231"/>
      <c r="G8778" s="231"/>
      <c r="H8778" s="231"/>
    </row>
    <row r="8779" spans="1:8" outlineLevel="1">
      <c r="A8779" s="750" t="s">
        <v>397</v>
      </c>
      <c r="B8779" s="753" t="s">
        <v>649</v>
      </c>
      <c r="C8779" s="756" t="s">
        <v>719</v>
      </c>
      <c r="D8779" s="756"/>
      <c r="E8779" s="756"/>
      <c r="F8779" s="756"/>
      <c r="G8779" s="757" t="s">
        <v>629</v>
      </c>
      <c r="H8779" s="759" t="s">
        <v>630</v>
      </c>
    </row>
    <row r="8780" spans="1:8" outlineLevel="1">
      <c r="A8780" s="751"/>
      <c r="B8780" s="754"/>
      <c r="C8780" s="704"/>
      <c r="D8780" s="704"/>
      <c r="E8780" s="704"/>
      <c r="F8780" s="704"/>
      <c r="G8780" s="703"/>
      <c r="H8780" s="760"/>
    </row>
    <row r="8781" spans="1:8" ht="32.25" outlineLevel="1" thickBot="1">
      <c r="A8781" s="752"/>
      <c r="B8781" s="755"/>
      <c r="C8781" s="88" t="s">
        <v>631</v>
      </c>
      <c r="D8781" s="88" t="s">
        <v>632</v>
      </c>
      <c r="E8781" s="88" t="s">
        <v>631</v>
      </c>
      <c r="F8781" s="88" t="s">
        <v>632</v>
      </c>
      <c r="G8781" s="758"/>
      <c r="H8781" s="761"/>
    </row>
    <row r="8782" spans="1:8" outlineLevel="1">
      <c r="A8782" s="89">
        <v>1</v>
      </c>
      <c r="B8782" s="604">
        <v>2</v>
      </c>
      <c r="C8782" s="90">
        <v>3</v>
      </c>
      <c r="D8782" s="90">
        <v>4</v>
      </c>
      <c r="E8782" s="90"/>
      <c r="F8782" s="90"/>
      <c r="G8782" s="91">
        <v>5</v>
      </c>
      <c r="H8782" s="604">
        <v>6</v>
      </c>
    </row>
    <row r="8783" spans="1:8" outlineLevel="1">
      <c r="A8783" s="89">
        <v>1</v>
      </c>
      <c r="B8783" s="92" t="s">
        <v>598</v>
      </c>
      <c r="C8783" s="93"/>
      <c r="D8783" s="93"/>
      <c r="E8783" s="94"/>
      <c r="F8783" s="94"/>
      <c r="G8783" s="95"/>
      <c r="H8783" s="663"/>
    </row>
    <row r="8784" spans="1:8" outlineLevel="1">
      <c r="A8784" s="96" t="s">
        <v>399</v>
      </c>
      <c r="B8784" s="237" t="s">
        <v>599</v>
      </c>
      <c r="C8784" s="97" t="s">
        <v>388</v>
      </c>
      <c r="D8784" s="97" t="s">
        <v>0</v>
      </c>
      <c r="E8784" s="94"/>
      <c r="F8784" s="94"/>
      <c r="G8784" s="94">
        <v>100</v>
      </c>
      <c r="H8784" s="79"/>
    </row>
    <row r="8785" spans="1:8" outlineLevel="1">
      <c r="A8785" s="97" t="s">
        <v>400</v>
      </c>
      <c r="B8785" s="236" t="s">
        <v>329</v>
      </c>
      <c r="C8785" s="97" t="s">
        <v>1</v>
      </c>
      <c r="D8785" s="97" t="s">
        <v>2</v>
      </c>
      <c r="E8785" s="94"/>
      <c r="F8785" s="94"/>
      <c r="G8785" s="94">
        <v>100</v>
      </c>
      <c r="H8785" s="79"/>
    </row>
    <row r="8786" spans="1:8" ht="31.5" outlineLevel="1">
      <c r="A8786" s="97" t="s">
        <v>411</v>
      </c>
      <c r="B8786" s="236" t="s">
        <v>730</v>
      </c>
      <c r="C8786" s="97" t="s">
        <v>3</v>
      </c>
      <c r="D8786" s="97" t="s">
        <v>4</v>
      </c>
      <c r="E8786" s="94"/>
      <c r="F8786" s="94"/>
      <c r="G8786" s="94">
        <v>100</v>
      </c>
      <c r="H8786" s="79"/>
    </row>
    <row r="8787" spans="1:8" ht="63" outlineLevel="1">
      <c r="A8787" s="98" t="s">
        <v>422</v>
      </c>
      <c r="B8787" s="99" t="s">
        <v>731</v>
      </c>
      <c r="C8787" s="97" t="s">
        <v>5</v>
      </c>
      <c r="D8787" s="97" t="s">
        <v>6</v>
      </c>
      <c r="E8787" s="94"/>
      <c r="F8787" s="94"/>
      <c r="G8787" s="94">
        <v>100</v>
      </c>
      <c r="H8787" s="79"/>
    </row>
    <row r="8788" spans="1:8" ht="31.5" outlineLevel="1">
      <c r="A8788" s="98" t="s">
        <v>732</v>
      </c>
      <c r="B8788" s="99" t="s">
        <v>733</v>
      </c>
      <c r="C8788" s="97" t="s">
        <v>7</v>
      </c>
      <c r="D8788" s="97" t="s">
        <v>6</v>
      </c>
      <c r="E8788" s="94"/>
      <c r="F8788" s="94"/>
      <c r="G8788" s="94">
        <v>100</v>
      </c>
      <c r="H8788" s="79"/>
    </row>
    <row r="8789" spans="1:8" outlineLevel="1">
      <c r="A8789" s="98" t="s">
        <v>734</v>
      </c>
      <c r="B8789" s="99" t="s">
        <v>735</v>
      </c>
      <c r="C8789" s="97" t="s">
        <v>3</v>
      </c>
      <c r="D8789" s="97" t="s">
        <v>7</v>
      </c>
      <c r="E8789" s="94"/>
      <c r="F8789" s="94"/>
      <c r="G8789" s="94">
        <v>100</v>
      </c>
      <c r="H8789" s="79"/>
    </row>
    <row r="8790" spans="1:8" outlineLevel="1">
      <c r="A8790" s="100">
        <v>2</v>
      </c>
      <c r="B8790" s="101" t="s">
        <v>440</v>
      </c>
      <c r="C8790" s="97"/>
      <c r="D8790" s="97"/>
      <c r="E8790" s="94"/>
      <c r="F8790" s="94"/>
      <c r="G8790" s="94"/>
      <c r="H8790" s="79"/>
    </row>
    <row r="8791" spans="1:8" ht="31.5" outlineLevel="1">
      <c r="A8791" s="98" t="s">
        <v>402</v>
      </c>
      <c r="B8791" s="99" t="s">
        <v>736</v>
      </c>
      <c r="C8791" s="97" t="s">
        <v>388</v>
      </c>
      <c r="D8791" s="97" t="s">
        <v>6</v>
      </c>
      <c r="E8791" s="94"/>
      <c r="F8791" s="94"/>
      <c r="G8791" s="94">
        <v>100</v>
      </c>
      <c r="H8791" s="79"/>
    </row>
    <row r="8792" spans="1:8" ht="63" outlineLevel="1">
      <c r="A8792" s="98" t="s">
        <v>403</v>
      </c>
      <c r="B8792" s="99" t="s">
        <v>641</v>
      </c>
      <c r="C8792" s="97" t="s">
        <v>7</v>
      </c>
      <c r="D8792" s="97" t="s">
        <v>8</v>
      </c>
      <c r="E8792" s="94"/>
      <c r="F8792" s="94"/>
      <c r="G8792" s="94">
        <v>100</v>
      </c>
      <c r="H8792" s="79"/>
    </row>
    <row r="8793" spans="1:8" ht="31.5" outlineLevel="1">
      <c r="A8793" s="98" t="s">
        <v>404</v>
      </c>
      <c r="B8793" s="99" t="s">
        <v>642</v>
      </c>
      <c r="C8793" s="97" t="s">
        <v>8</v>
      </c>
      <c r="D8793" s="97" t="s">
        <v>9</v>
      </c>
      <c r="E8793" s="94"/>
      <c r="F8793" s="94"/>
      <c r="G8793" s="94">
        <v>100</v>
      </c>
      <c r="H8793" s="79"/>
    </row>
    <row r="8794" spans="1:8" ht="47.25" outlineLevel="1">
      <c r="A8794" s="100">
        <v>3</v>
      </c>
      <c r="B8794" s="101" t="s">
        <v>313</v>
      </c>
      <c r="C8794" s="97"/>
      <c r="D8794" s="97"/>
      <c r="E8794" s="94"/>
      <c r="F8794" s="94"/>
      <c r="G8794" s="94"/>
      <c r="H8794" s="79"/>
    </row>
    <row r="8795" spans="1:8" ht="31.5" outlineLevel="1">
      <c r="A8795" s="98" t="s">
        <v>441</v>
      </c>
      <c r="B8795" s="99" t="s">
        <v>314</v>
      </c>
      <c r="C8795" s="97" t="s">
        <v>9</v>
      </c>
      <c r="D8795" s="97" t="s">
        <v>8</v>
      </c>
      <c r="E8795" s="94"/>
      <c r="F8795" s="94"/>
      <c r="G8795" s="94">
        <v>100</v>
      </c>
      <c r="H8795" s="79"/>
    </row>
    <row r="8796" spans="1:8" outlineLevel="1">
      <c r="A8796" s="98" t="s">
        <v>359</v>
      </c>
      <c r="B8796" s="99" t="s">
        <v>315</v>
      </c>
      <c r="C8796" s="97" t="s">
        <v>9</v>
      </c>
      <c r="D8796" s="97" t="s">
        <v>10</v>
      </c>
      <c r="E8796" s="94"/>
      <c r="F8796" s="94"/>
      <c r="G8796" s="94">
        <v>100</v>
      </c>
      <c r="H8796" s="79"/>
    </row>
    <row r="8797" spans="1:8" outlineLevel="1">
      <c r="A8797" s="98" t="s">
        <v>361</v>
      </c>
      <c r="B8797" s="99" t="s">
        <v>316</v>
      </c>
      <c r="C8797" s="97" t="s">
        <v>10</v>
      </c>
      <c r="D8797" s="97" t="s">
        <v>11</v>
      </c>
      <c r="E8797" s="94"/>
      <c r="F8797" s="94"/>
      <c r="G8797" s="94">
        <v>100</v>
      </c>
      <c r="H8797" s="79"/>
    </row>
    <row r="8798" spans="1:8" outlineLevel="1">
      <c r="A8798" s="98" t="s">
        <v>317</v>
      </c>
      <c r="B8798" s="99" t="s">
        <v>318</v>
      </c>
      <c r="C8798" s="97" t="s">
        <v>11</v>
      </c>
      <c r="D8798" s="97" t="s">
        <v>12</v>
      </c>
      <c r="E8798" s="94"/>
      <c r="F8798" s="94"/>
      <c r="G8798" s="94">
        <v>100</v>
      </c>
      <c r="H8798" s="79"/>
    </row>
    <row r="8799" spans="1:8" outlineLevel="1">
      <c r="A8799" s="98" t="s">
        <v>319</v>
      </c>
      <c r="B8799" s="99" t="s">
        <v>320</v>
      </c>
      <c r="C8799" s="97" t="s">
        <v>12</v>
      </c>
      <c r="D8799" s="97" t="s">
        <v>13</v>
      </c>
      <c r="E8799" s="94"/>
      <c r="F8799" s="94"/>
      <c r="G8799" s="94">
        <v>100</v>
      </c>
      <c r="H8799" s="79"/>
    </row>
    <row r="8800" spans="1:8" outlineLevel="1">
      <c r="A8800" s="100">
        <v>4</v>
      </c>
      <c r="B8800" s="101" t="s">
        <v>623</v>
      </c>
      <c r="C8800" s="97"/>
      <c r="D8800" s="97"/>
      <c r="E8800" s="94"/>
      <c r="F8800" s="94"/>
      <c r="G8800" s="94"/>
      <c r="H8800" s="79"/>
    </row>
    <row r="8801" spans="1:8" ht="31.5" outlineLevel="1">
      <c r="A8801" s="97" t="s">
        <v>406</v>
      </c>
      <c r="B8801" s="236" t="s">
        <v>321</v>
      </c>
      <c r="C8801" s="97" t="s">
        <v>13</v>
      </c>
      <c r="D8801" s="97" t="s">
        <v>13</v>
      </c>
      <c r="E8801" s="94"/>
      <c r="F8801" s="94"/>
      <c r="G8801" s="94">
        <v>100</v>
      </c>
      <c r="H8801" s="79"/>
    </row>
    <row r="8802" spans="1:8" ht="63" outlineLevel="1">
      <c r="A8802" s="97" t="s">
        <v>407</v>
      </c>
      <c r="B8802" s="236" t="s">
        <v>621</v>
      </c>
      <c r="C8802" s="97" t="s">
        <v>13</v>
      </c>
      <c r="D8802" s="97" t="s">
        <v>14</v>
      </c>
      <c r="E8802" s="94"/>
      <c r="F8802" s="94"/>
      <c r="G8802" s="94">
        <v>100</v>
      </c>
      <c r="H8802" s="79"/>
    </row>
    <row r="8803" spans="1:8" ht="31.5" outlineLevel="1">
      <c r="A8803" s="97" t="s">
        <v>408</v>
      </c>
      <c r="B8803" s="236" t="s">
        <v>764</v>
      </c>
      <c r="C8803" s="97" t="s">
        <v>13</v>
      </c>
      <c r="D8803" s="97" t="s">
        <v>14</v>
      </c>
      <c r="E8803" s="94"/>
      <c r="F8803" s="94"/>
      <c r="G8803" s="94">
        <v>100</v>
      </c>
      <c r="H8803" s="79"/>
    </row>
    <row r="8804" spans="1:8" ht="31.5" outlineLevel="1">
      <c r="A8804" s="97" t="s">
        <v>222</v>
      </c>
      <c r="B8804" s="236" t="s">
        <v>765</v>
      </c>
      <c r="C8804" s="97" t="s">
        <v>14</v>
      </c>
      <c r="D8804" s="97" t="s">
        <v>15</v>
      </c>
      <c r="E8804" s="94"/>
      <c r="F8804" s="94"/>
      <c r="G8804" s="94">
        <v>100</v>
      </c>
      <c r="H8804" s="79"/>
    </row>
    <row r="8805" spans="1:8" outlineLevel="1">
      <c r="G8805" s="154" t="s">
        <v>1455</v>
      </c>
      <c r="H8805" s="154" t="s">
        <v>378</v>
      </c>
    </row>
    <row r="8806" spans="1:8" outlineLevel="1">
      <c r="H8806" s="154" t="s">
        <v>709</v>
      </c>
    </row>
    <row r="8807" spans="1:8" outlineLevel="1">
      <c r="H8807" s="154" t="s">
        <v>266</v>
      </c>
    </row>
    <row r="8808" spans="1:8" outlineLevel="1">
      <c r="H8808" s="154"/>
    </row>
    <row r="8809" spans="1:8" outlineLevel="1">
      <c r="A8809" s="742" t="s">
        <v>628</v>
      </c>
      <c r="B8809" s="742"/>
      <c r="C8809" s="742"/>
      <c r="D8809" s="742"/>
      <c r="E8809" s="742"/>
      <c r="F8809" s="742"/>
      <c r="G8809" s="742"/>
      <c r="H8809" s="742"/>
    </row>
    <row r="8810" spans="1:8" outlineLevel="1">
      <c r="A8810" s="742" t="s">
        <v>455</v>
      </c>
      <c r="B8810" s="742"/>
      <c r="C8810" s="742"/>
      <c r="D8810" s="742"/>
      <c r="E8810" s="742"/>
      <c r="F8810" s="742"/>
      <c r="G8810" s="742"/>
      <c r="H8810" s="742"/>
    </row>
    <row r="8811" spans="1:8" outlineLevel="1">
      <c r="H8811" s="154" t="s">
        <v>322</v>
      </c>
    </row>
    <row r="8812" spans="1:8" outlineLevel="1">
      <c r="H8812" s="154" t="s">
        <v>323</v>
      </c>
    </row>
    <row r="8813" spans="1:8" outlineLevel="1">
      <c r="H8813" s="154" t="s">
        <v>324</v>
      </c>
    </row>
    <row r="8814" spans="1:8" outlineLevel="1">
      <c r="H8814" s="230" t="s">
        <v>325</v>
      </c>
    </row>
    <row r="8815" spans="1:8" outlineLevel="1">
      <c r="H8815" s="154" t="s">
        <v>2331</v>
      </c>
    </row>
    <row r="8816" spans="1:8" outlineLevel="1">
      <c r="H8816" s="154" t="s">
        <v>261</v>
      </c>
    </row>
    <row r="8817" spans="1:8" outlineLevel="1">
      <c r="A8817" s="86"/>
    </row>
    <row r="8818" spans="1:8" outlineLevel="1">
      <c r="A8818" s="748" t="s">
        <v>1744</v>
      </c>
      <c r="B8818" s="749"/>
      <c r="C8818" s="749"/>
      <c r="D8818" s="749"/>
      <c r="E8818" s="749"/>
      <c r="F8818" s="749"/>
      <c r="G8818" s="749"/>
      <c r="H8818" s="749"/>
    </row>
    <row r="8819" spans="1:8" outlineLevel="1">
      <c r="A8819" s="745"/>
      <c r="B8819" s="745"/>
      <c r="C8819" s="745"/>
      <c r="D8819" s="745"/>
      <c r="E8819" s="745"/>
      <c r="F8819" s="745"/>
      <c r="G8819" s="745"/>
      <c r="H8819" s="745"/>
    </row>
    <row r="8820" spans="1:8" outlineLevel="1">
      <c r="A8820" s="746" t="s">
        <v>2332</v>
      </c>
      <c r="B8820" s="746"/>
      <c r="C8820" s="746"/>
      <c r="D8820" s="746"/>
      <c r="E8820" s="746"/>
      <c r="F8820" s="746"/>
      <c r="G8820" s="746"/>
      <c r="H8820" s="746"/>
    </row>
    <row r="8821" spans="1:8" ht="16.5" outlineLevel="1" thickBot="1">
      <c r="A8821" s="87"/>
      <c r="B8821" s="666"/>
      <c r="C8821" s="231"/>
      <c r="D8821" s="231"/>
      <c r="E8821" s="231"/>
      <c r="F8821" s="231"/>
      <c r="G8821" s="231"/>
      <c r="H8821" s="231"/>
    </row>
    <row r="8822" spans="1:8" outlineLevel="1">
      <c r="A8822" s="750" t="s">
        <v>397</v>
      </c>
      <c r="B8822" s="753" t="s">
        <v>649</v>
      </c>
      <c r="C8822" s="756" t="s">
        <v>719</v>
      </c>
      <c r="D8822" s="756"/>
      <c r="E8822" s="756"/>
      <c r="F8822" s="756"/>
      <c r="G8822" s="757" t="s">
        <v>629</v>
      </c>
      <c r="H8822" s="759" t="s">
        <v>630</v>
      </c>
    </row>
    <row r="8823" spans="1:8" outlineLevel="1">
      <c r="A8823" s="751"/>
      <c r="B8823" s="754"/>
      <c r="C8823" s="704"/>
      <c r="D8823" s="704"/>
      <c r="E8823" s="704"/>
      <c r="F8823" s="704"/>
      <c r="G8823" s="703"/>
      <c r="H8823" s="760"/>
    </row>
    <row r="8824" spans="1:8" ht="32.25" outlineLevel="1" thickBot="1">
      <c r="A8824" s="752"/>
      <c r="B8824" s="755"/>
      <c r="C8824" s="88" t="s">
        <v>631</v>
      </c>
      <c r="D8824" s="88" t="s">
        <v>632</v>
      </c>
      <c r="E8824" s="88" t="s">
        <v>631</v>
      </c>
      <c r="F8824" s="88" t="s">
        <v>632</v>
      </c>
      <c r="G8824" s="758"/>
      <c r="H8824" s="761"/>
    </row>
    <row r="8825" spans="1:8" outlineLevel="1">
      <c r="A8825" s="89">
        <v>1</v>
      </c>
      <c r="B8825" s="604">
        <v>2</v>
      </c>
      <c r="C8825" s="90">
        <v>3</v>
      </c>
      <c r="D8825" s="90">
        <v>4</v>
      </c>
      <c r="E8825" s="90"/>
      <c r="F8825" s="90"/>
      <c r="G8825" s="91">
        <v>5</v>
      </c>
      <c r="H8825" s="604">
        <v>6</v>
      </c>
    </row>
    <row r="8826" spans="1:8" outlineLevel="1">
      <c r="A8826" s="89">
        <v>1</v>
      </c>
      <c r="B8826" s="92" t="s">
        <v>598</v>
      </c>
      <c r="C8826" s="93"/>
      <c r="D8826" s="93"/>
      <c r="E8826" s="94"/>
      <c r="F8826" s="94"/>
      <c r="G8826" s="95"/>
      <c r="H8826" s="663"/>
    </row>
    <row r="8827" spans="1:8" outlineLevel="1">
      <c r="A8827" s="96" t="s">
        <v>399</v>
      </c>
      <c r="B8827" s="237" t="s">
        <v>599</v>
      </c>
      <c r="C8827" s="97" t="s">
        <v>388</v>
      </c>
      <c r="D8827" s="97" t="s">
        <v>0</v>
      </c>
      <c r="E8827" s="94"/>
      <c r="F8827" s="94"/>
      <c r="G8827" s="94">
        <v>100</v>
      </c>
      <c r="H8827" s="79"/>
    </row>
    <row r="8828" spans="1:8" outlineLevel="1">
      <c r="A8828" s="97" t="s">
        <v>400</v>
      </c>
      <c r="B8828" s="236" t="s">
        <v>329</v>
      </c>
      <c r="C8828" s="97" t="s">
        <v>1</v>
      </c>
      <c r="D8828" s="97" t="s">
        <v>2</v>
      </c>
      <c r="E8828" s="94"/>
      <c r="F8828" s="94"/>
      <c r="G8828" s="94">
        <v>100</v>
      </c>
      <c r="H8828" s="79"/>
    </row>
    <row r="8829" spans="1:8" ht="31.5" outlineLevel="1">
      <c r="A8829" s="97" t="s">
        <v>411</v>
      </c>
      <c r="B8829" s="236" t="s">
        <v>730</v>
      </c>
      <c r="C8829" s="97" t="s">
        <v>3</v>
      </c>
      <c r="D8829" s="97" t="s">
        <v>4</v>
      </c>
      <c r="E8829" s="94"/>
      <c r="F8829" s="94"/>
      <c r="G8829" s="94">
        <v>100</v>
      </c>
      <c r="H8829" s="79"/>
    </row>
    <row r="8830" spans="1:8" ht="63" outlineLevel="1">
      <c r="A8830" s="98" t="s">
        <v>422</v>
      </c>
      <c r="B8830" s="99" t="s">
        <v>731</v>
      </c>
      <c r="C8830" s="97" t="s">
        <v>5</v>
      </c>
      <c r="D8830" s="97" t="s">
        <v>6</v>
      </c>
      <c r="E8830" s="94"/>
      <c r="F8830" s="94"/>
      <c r="G8830" s="94">
        <v>100</v>
      </c>
      <c r="H8830" s="79"/>
    </row>
    <row r="8831" spans="1:8" ht="31.5" outlineLevel="1">
      <c r="A8831" s="98" t="s">
        <v>732</v>
      </c>
      <c r="B8831" s="99" t="s">
        <v>733</v>
      </c>
      <c r="C8831" s="97" t="s">
        <v>7</v>
      </c>
      <c r="D8831" s="97" t="s">
        <v>6</v>
      </c>
      <c r="E8831" s="94"/>
      <c r="F8831" s="94"/>
      <c r="G8831" s="94">
        <v>100</v>
      </c>
      <c r="H8831" s="79"/>
    </row>
    <row r="8832" spans="1:8" outlineLevel="1">
      <c r="A8832" s="98" t="s">
        <v>734</v>
      </c>
      <c r="B8832" s="99" t="s">
        <v>735</v>
      </c>
      <c r="C8832" s="97" t="s">
        <v>3</v>
      </c>
      <c r="D8832" s="97" t="s">
        <v>7</v>
      </c>
      <c r="E8832" s="94"/>
      <c r="F8832" s="94"/>
      <c r="G8832" s="94">
        <v>100</v>
      </c>
      <c r="H8832" s="79"/>
    </row>
    <row r="8833" spans="1:8" outlineLevel="1">
      <c r="A8833" s="100">
        <v>2</v>
      </c>
      <c r="B8833" s="101" t="s">
        <v>440</v>
      </c>
      <c r="C8833" s="97"/>
      <c r="D8833" s="97"/>
      <c r="E8833" s="94"/>
      <c r="F8833" s="94"/>
      <c r="G8833" s="94"/>
      <c r="H8833" s="79"/>
    </row>
    <row r="8834" spans="1:8" ht="31.5" outlineLevel="1">
      <c r="A8834" s="98" t="s">
        <v>402</v>
      </c>
      <c r="B8834" s="99" t="s">
        <v>736</v>
      </c>
      <c r="C8834" s="97" t="s">
        <v>388</v>
      </c>
      <c r="D8834" s="97" t="s">
        <v>6</v>
      </c>
      <c r="E8834" s="94"/>
      <c r="F8834" s="94"/>
      <c r="G8834" s="94">
        <v>100</v>
      </c>
      <c r="H8834" s="79"/>
    </row>
    <row r="8835" spans="1:8" ht="63" outlineLevel="1">
      <c r="A8835" s="98" t="s">
        <v>403</v>
      </c>
      <c r="B8835" s="99" t="s">
        <v>641</v>
      </c>
      <c r="C8835" s="97" t="s">
        <v>7</v>
      </c>
      <c r="D8835" s="97" t="s">
        <v>8</v>
      </c>
      <c r="E8835" s="94"/>
      <c r="F8835" s="94"/>
      <c r="G8835" s="94">
        <v>100</v>
      </c>
      <c r="H8835" s="79"/>
    </row>
    <row r="8836" spans="1:8" ht="31.5" outlineLevel="1">
      <c r="A8836" s="98" t="s">
        <v>404</v>
      </c>
      <c r="B8836" s="99" t="s">
        <v>642</v>
      </c>
      <c r="C8836" s="97" t="s">
        <v>8</v>
      </c>
      <c r="D8836" s="97" t="s">
        <v>9</v>
      </c>
      <c r="E8836" s="94"/>
      <c r="F8836" s="94"/>
      <c r="G8836" s="94">
        <v>100</v>
      </c>
      <c r="H8836" s="79"/>
    </row>
    <row r="8837" spans="1:8" ht="47.25" outlineLevel="1">
      <c r="A8837" s="100">
        <v>3</v>
      </c>
      <c r="B8837" s="101" t="s">
        <v>313</v>
      </c>
      <c r="C8837" s="97"/>
      <c r="D8837" s="97"/>
      <c r="E8837" s="94"/>
      <c r="F8837" s="94"/>
      <c r="G8837" s="94"/>
      <c r="H8837" s="79"/>
    </row>
    <row r="8838" spans="1:8" ht="31.5" outlineLevel="1">
      <c r="A8838" s="98" t="s">
        <v>441</v>
      </c>
      <c r="B8838" s="99" t="s">
        <v>314</v>
      </c>
      <c r="C8838" s="97" t="s">
        <v>9</v>
      </c>
      <c r="D8838" s="97" t="s">
        <v>8</v>
      </c>
      <c r="E8838" s="94"/>
      <c r="F8838" s="94"/>
      <c r="G8838" s="94">
        <v>100</v>
      </c>
      <c r="H8838" s="79"/>
    </row>
    <row r="8839" spans="1:8" outlineLevel="1">
      <c r="A8839" s="98" t="s">
        <v>359</v>
      </c>
      <c r="B8839" s="99" t="s">
        <v>315</v>
      </c>
      <c r="C8839" s="97" t="s">
        <v>9</v>
      </c>
      <c r="D8839" s="97" t="s">
        <v>10</v>
      </c>
      <c r="E8839" s="94"/>
      <c r="F8839" s="94"/>
      <c r="G8839" s="94">
        <v>100</v>
      </c>
      <c r="H8839" s="79"/>
    </row>
    <row r="8840" spans="1:8" outlineLevel="1">
      <c r="A8840" s="98" t="s">
        <v>361</v>
      </c>
      <c r="B8840" s="99" t="s">
        <v>316</v>
      </c>
      <c r="C8840" s="97" t="s">
        <v>10</v>
      </c>
      <c r="D8840" s="97" t="s">
        <v>11</v>
      </c>
      <c r="E8840" s="94"/>
      <c r="F8840" s="94"/>
      <c r="G8840" s="94">
        <v>100</v>
      </c>
      <c r="H8840" s="79"/>
    </row>
    <row r="8841" spans="1:8" outlineLevel="1">
      <c r="A8841" s="98" t="s">
        <v>317</v>
      </c>
      <c r="B8841" s="99" t="s">
        <v>318</v>
      </c>
      <c r="C8841" s="97" t="s">
        <v>11</v>
      </c>
      <c r="D8841" s="97" t="s">
        <v>12</v>
      </c>
      <c r="E8841" s="94"/>
      <c r="F8841" s="94"/>
      <c r="G8841" s="94">
        <v>100</v>
      </c>
      <c r="H8841" s="79"/>
    </row>
    <row r="8842" spans="1:8" outlineLevel="1">
      <c r="A8842" s="98" t="s">
        <v>319</v>
      </c>
      <c r="B8842" s="99" t="s">
        <v>320</v>
      </c>
      <c r="C8842" s="97" t="s">
        <v>12</v>
      </c>
      <c r="D8842" s="97" t="s">
        <v>13</v>
      </c>
      <c r="E8842" s="94"/>
      <c r="F8842" s="94"/>
      <c r="G8842" s="94">
        <v>100</v>
      </c>
      <c r="H8842" s="79"/>
    </row>
    <row r="8843" spans="1:8" outlineLevel="1">
      <c r="A8843" s="100">
        <v>4</v>
      </c>
      <c r="B8843" s="101" t="s">
        <v>623</v>
      </c>
      <c r="C8843" s="97"/>
      <c r="D8843" s="97"/>
      <c r="E8843" s="94"/>
      <c r="F8843" s="94"/>
      <c r="G8843" s="94"/>
      <c r="H8843" s="79"/>
    </row>
    <row r="8844" spans="1:8" ht="31.5" outlineLevel="1">
      <c r="A8844" s="97" t="s">
        <v>406</v>
      </c>
      <c r="B8844" s="236" t="s">
        <v>321</v>
      </c>
      <c r="C8844" s="97" t="s">
        <v>13</v>
      </c>
      <c r="D8844" s="97" t="s">
        <v>13</v>
      </c>
      <c r="E8844" s="94"/>
      <c r="F8844" s="94"/>
      <c r="G8844" s="94">
        <v>100</v>
      </c>
      <c r="H8844" s="79"/>
    </row>
    <row r="8845" spans="1:8" ht="63" outlineLevel="1">
      <c r="A8845" s="97" t="s">
        <v>407</v>
      </c>
      <c r="B8845" s="236" t="s">
        <v>621</v>
      </c>
      <c r="C8845" s="97" t="s">
        <v>13</v>
      </c>
      <c r="D8845" s="97" t="s">
        <v>14</v>
      </c>
      <c r="E8845" s="94"/>
      <c r="F8845" s="94"/>
      <c r="G8845" s="94">
        <v>100</v>
      </c>
      <c r="H8845" s="79"/>
    </row>
    <row r="8846" spans="1:8" ht="31.5" outlineLevel="1">
      <c r="A8846" s="97" t="s">
        <v>408</v>
      </c>
      <c r="B8846" s="236" t="s">
        <v>764</v>
      </c>
      <c r="C8846" s="97" t="s">
        <v>13</v>
      </c>
      <c r="D8846" s="97" t="s">
        <v>14</v>
      </c>
      <c r="E8846" s="94"/>
      <c r="F8846" s="94"/>
      <c r="G8846" s="94">
        <v>100</v>
      </c>
      <c r="H8846" s="79"/>
    </row>
    <row r="8847" spans="1:8" ht="31.5" outlineLevel="1">
      <c r="A8847" s="97" t="s">
        <v>222</v>
      </c>
      <c r="B8847" s="236" t="s">
        <v>765</v>
      </c>
      <c r="C8847" s="97" t="s">
        <v>14</v>
      </c>
      <c r="D8847" s="97" t="s">
        <v>15</v>
      </c>
      <c r="E8847" s="94"/>
      <c r="F8847" s="94"/>
      <c r="G8847" s="94">
        <v>100</v>
      </c>
      <c r="H8847" s="79"/>
    </row>
    <row r="8848" spans="1:8" outlineLevel="1">
      <c r="G8848" s="154" t="s">
        <v>1456</v>
      </c>
      <c r="H8848" s="154" t="s">
        <v>378</v>
      </c>
    </row>
    <row r="8849" spans="1:8" outlineLevel="1">
      <c r="H8849" s="154" t="s">
        <v>709</v>
      </c>
    </row>
    <row r="8850" spans="1:8" outlineLevel="1">
      <c r="H8850" s="154" t="s">
        <v>266</v>
      </c>
    </row>
    <row r="8851" spans="1:8" outlineLevel="1">
      <c r="H8851" s="154"/>
    </row>
    <row r="8852" spans="1:8" outlineLevel="1">
      <c r="A8852" s="742" t="s">
        <v>628</v>
      </c>
      <c r="B8852" s="742"/>
      <c r="C8852" s="742"/>
      <c r="D8852" s="742"/>
      <c r="E8852" s="742"/>
      <c r="F8852" s="742"/>
      <c r="G8852" s="742"/>
      <c r="H8852" s="742"/>
    </row>
    <row r="8853" spans="1:8" outlineLevel="1">
      <c r="A8853" s="742" t="s">
        <v>455</v>
      </c>
      <c r="B8853" s="742"/>
      <c r="C8853" s="742"/>
      <c r="D8853" s="742"/>
      <c r="E8853" s="742"/>
      <c r="F8853" s="742"/>
      <c r="G8853" s="742"/>
      <c r="H8853" s="742"/>
    </row>
    <row r="8854" spans="1:8" outlineLevel="1">
      <c r="H8854" s="154" t="s">
        <v>322</v>
      </c>
    </row>
    <row r="8855" spans="1:8" outlineLevel="1">
      <c r="H8855" s="154" t="s">
        <v>323</v>
      </c>
    </row>
    <row r="8856" spans="1:8" outlineLevel="1">
      <c r="H8856" s="154" t="s">
        <v>324</v>
      </c>
    </row>
    <row r="8857" spans="1:8" outlineLevel="1">
      <c r="H8857" s="230" t="s">
        <v>325</v>
      </c>
    </row>
    <row r="8858" spans="1:8" outlineLevel="1">
      <c r="H8858" s="154" t="s">
        <v>2331</v>
      </c>
    </row>
    <row r="8859" spans="1:8" outlineLevel="1">
      <c r="H8859" s="154" t="s">
        <v>261</v>
      </c>
    </row>
    <row r="8860" spans="1:8" outlineLevel="1">
      <c r="A8860" s="86"/>
    </row>
    <row r="8861" spans="1:8" outlineLevel="1">
      <c r="A8861" s="748" t="s">
        <v>1745</v>
      </c>
      <c r="B8861" s="749"/>
      <c r="C8861" s="749"/>
      <c r="D8861" s="749"/>
      <c r="E8861" s="749"/>
      <c r="F8861" s="749"/>
      <c r="G8861" s="749"/>
      <c r="H8861" s="749"/>
    </row>
    <row r="8862" spans="1:8" outlineLevel="1">
      <c r="A8862" s="745"/>
      <c r="B8862" s="745"/>
      <c r="C8862" s="745"/>
      <c r="D8862" s="745"/>
      <c r="E8862" s="745"/>
      <c r="F8862" s="745"/>
      <c r="G8862" s="745"/>
      <c r="H8862" s="745"/>
    </row>
    <row r="8863" spans="1:8" outlineLevel="1">
      <c r="A8863" s="746" t="s">
        <v>2332</v>
      </c>
      <c r="B8863" s="746"/>
      <c r="C8863" s="746"/>
      <c r="D8863" s="746"/>
      <c r="E8863" s="746"/>
      <c r="F8863" s="746"/>
      <c r="G8863" s="746"/>
      <c r="H8863" s="746"/>
    </row>
    <row r="8864" spans="1:8" ht="16.5" outlineLevel="1" thickBot="1">
      <c r="A8864" s="87"/>
      <c r="B8864" s="666"/>
      <c r="C8864" s="231"/>
      <c r="D8864" s="231"/>
      <c r="E8864" s="231"/>
      <c r="F8864" s="231"/>
      <c r="G8864" s="231"/>
      <c r="H8864" s="231"/>
    </row>
    <row r="8865" spans="1:8" outlineLevel="1">
      <c r="A8865" s="750" t="s">
        <v>397</v>
      </c>
      <c r="B8865" s="753" t="s">
        <v>649</v>
      </c>
      <c r="C8865" s="756" t="s">
        <v>719</v>
      </c>
      <c r="D8865" s="756"/>
      <c r="E8865" s="756"/>
      <c r="F8865" s="756"/>
      <c r="G8865" s="757" t="s">
        <v>629</v>
      </c>
      <c r="H8865" s="759" t="s">
        <v>630</v>
      </c>
    </row>
    <row r="8866" spans="1:8" outlineLevel="1">
      <c r="A8866" s="751"/>
      <c r="B8866" s="754"/>
      <c r="C8866" s="704"/>
      <c r="D8866" s="704"/>
      <c r="E8866" s="704"/>
      <c r="F8866" s="704"/>
      <c r="G8866" s="703"/>
      <c r="H8866" s="760"/>
    </row>
    <row r="8867" spans="1:8" ht="32.25" outlineLevel="1" thickBot="1">
      <c r="A8867" s="752"/>
      <c r="B8867" s="755"/>
      <c r="C8867" s="88" t="s">
        <v>631</v>
      </c>
      <c r="D8867" s="88" t="s">
        <v>632</v>
      </c>
      <c r="E8867" s="88" t="s">
        <v>631</v>
      </c>
      <c r="F8867" s="88" t="s">
        <v>632</v>
      </c>
      <c r="G8867" s="758"/>
      <c r="H8867" s="761"/>
    </row>
    <row r="8868" spans="1:8" outlineLevel="1">
      <c r="A8868" s="89">
        <v>1</v>
      </c>
      <c r="B8868" s="604">
        <v>2</v>
      </c>
      <c r="C8868" s="90">
        <v>3</v>
      </c>
      <c r="D8868" s="90">
        <v>4</v>
      </c>
      <c r="E8868" s="90"/>
      <c r="F8868" s="90"/>
      <c r="G8868" s="91">
        <v>5</v>
      </c>
      <c r="H8868" s="604">
        <v>6</v>
      </c>
    </row>
    <row r="8869" spans="1:8" outlineLevel="1">
      <c r="A8869" s="89">
        <v>1</v>
      </c>
      <c r="B8869" s="92" t="s">
        <v>598</v>
      </c>
      <c r="C8869" s="93"/>
      <c r="D8869" s="93"/>
      <c r="E8869" s="94"/>
      <c r="F8869" s="94"/>
      <c r="G8869" s="95"/>
      <c r="H8869" s="663"/>
    </row>
    <row r="8870" spans="1:8" outlineLevel="1">
      <c r="A8870" s="96" t="s">
        <v>399</v>
      </c>
      <c r="B8870" s="237" t="s">
        <v>599</v>
      </c>
      <c r="C8870" s="97" t="s">
        <v>388</v>
      </c>
      <c r="D8870" s="97" t="s">
        <v>0</v>
      </c>
      <c r="E8870" s="94"/>
      <c r="F8870" s="94"/>
      <c r="G8870" s="94">
        <v>100</v>
      </c>
      <c r="H8870" s="79"/>
    </row>
    <row r="8871" spans="1:8" outlineLevel="1">
      <c r="A8871" s="97" t="s">
        <v>400</v>
      </c>
      <c r="B8871" s="236" t="s">
        <v>329</v>
      </c>
      <c r="C8871" s="97" t="s">
        <v>1</v>
      </c>
      <c r="D8871" s="97" t="s">
        <v>2</v>
      </c>
      <c r="E8871" s="94"/>
      <c r="F8871" s="94"/>
      <c r="G8871" s="94">
        <v>100</v>
      </c>
      <c r="H8871" s="79"/>
    </row>
    <row r="8872" spans="1:8" ht="31.5" outlineLevel="1">
      <c r="A8872" s="97" t="s">
        <v>411</v>
      </c>
      <c r="B8872" s="236" t="s">
        <v>730</v>
      </c>
      <c r="C8872" s="97" t="s">
        <v>3</v>
      </c>
      <c r="D8872" s="97" t="s">
        <v>4</v>
      </c>
      <c r="E8872" s="94"/>
      <c r="F8872" s="94"/>
      <c r="G8872" s="94">
        <v>100</v>
      </c>
      <c r="H8872" s="79"/>
    </row>
    <row r="8873" spans="1:8" ht="63" outlineLevel="1">
      <c r="A8873" s="98" t="s">
        <v>422</v>
      </c>
      <c r="B8873" s="99" t="s">
        <v>731</v>
      </c>
      <c r="C8873" s="97" t="s">
        <v>5</v>
      </c>
      <c r="D8873" s="97" t="s">
        <v>6</v>
      </c>
      <c r="E8873" s="94"/>
      <c r="F8873" s="94"/>
      <c r="G8873" s="94">
        <v>100</v>
      </c>
      <c r="H8873" s="79"/>
    </row>
    <row r="8874" spans="1:8" ht="31.5" outlineLevel="1">
      <c r="A8874" s="98" t="s">
        <v>732</v>
      </c>
      <c r="B8874" s="99" t="s">
        <v>733</v>
      </c>
      <c r="C8874" s="97" t="s">
        <v>7</v>
      </c>
      <c r="D8874" s="97" t="s">
        <v>6</v>
      </c>
      <c r="E8874" s="94"/>
      <c r="F8874" s="94"/>
      <c r="G8874" s="94">
        <v>100</v>
      </c>
      <c r="H8874" s="79"/>
    </row>
    <row r="8875" spans="1:8" outlineLevel="1">
      <c r="A8875" s="98" t="s">
        <v>734</v>
      </c>
      <c r="B8875" s="99" t="s">
        <v>735</v>
      </c>
      <c r="C8875" s="97" t="s">
        <v>3</v>
      </c>
      <c r="D8875" s="97" t="s">
        <v>7</v>
      </c>
      <c r="E8875" s="94"/>
      <c r="F8875" s="94"/>
      <c r="G8875" s="94">
        <v>100</v>
      </c>
      <c r="H8875" s="79"/>
    </row>
    <row r="8876" spans="1:8" outlineLevel="1">
      <c r="A8876" s="100">
        <v>2</v>
      </c>
      <c r="B8876" s="101" t="s">
        <v>440</v>
      </c>
      <c r="C8876" s="97"/>
      <c r="D8876" s="97"/>
      <c r="E8876" s="94"/>
      <c r="F8876" s="94"/>
      <c r="G8876" s="94"/>
      <c r="H8876" s="79"/>
    </row>
    <row r="8877" spans="1:8" ht="31.5" outlineLevel="1">
      <c r="A8877" s="98" t="s">
        <v>402</v>
      </c>
      <c r="B8877" s="99" t="s">
        <v>736</v>
      </c>
      <c r="C8877" s="97" t="s">
        <v>388</v>
      </c>
      <c r="D8877" s="97" t="s">
        <v>6</v>
      </c>
      <c r="E8877" s="94"/>
      <c r="F8877" s="94"/>
      <c r="G8877" s="94">
        <v>100</v>
      </c>
      <c r="H8877" s="79"/>
    </row>
    <row r="8878" spans="1:8" ht="63" outlineLevel="1">
      <c r="A8878" s="98" t="s">
        <v>403</v>
      </c>
      <c r="B8878" s="99" t="s">
        <v>641</v>
      </c>
      <c r="C8878" s="97" t="s">
        <v>7</v>
      </c>
      <c r="D8878" s="97" t="s">
        <v>8</v>
      </c>
      <c r="E8878" s="94"/>
      <c r="F8878" s="94"/>
      <c r="G8878" s="94">
        <v>100</v>
      </c>
      <c r="H8878" s="79"/>
    </row>
    <row r="8879" spans="1:8" ht="31.5" outlineLevel="1">
      <c r="A8879" s="98" t="s">
        <v>404</v>
      </c>
      <c r="B8879" s="99" t="s">
        <v>642</v>
      </c>
      <c r="C8879" s="97" t="s">
        <v>8</v>
      </c>
      <c r="D8879" s="97" t="s">
        <v>9</v>
      </c>
      <c r="E8879" s="94"/>
      <c r="F8879" s="94"/>
      <c r="G8879" s="94">
        <v>100</v>
      </c>
      <c r="H8879" s="79"/>
    </row>
    <row r="8880" spans="1:8" ht="47.25" outlineLevel="1">
      <c r="A8880" s="100">
        <v>3</v>
      </c>
      <c r="B8880" s="101" t="s">
        <v>313</v>
      </c>
      <c r="C8880" s="97"/>
      <c r="D8880" s="97"/>
      <c r="E8880" s="94"/>
      <c r="F8880" s="94"/>
      <c r="G8880" s="94"/>
      <c r="H8880" s="79"/>
    </row>
    <row r="8881" spans="1:8" ht="31.5" outlineLevel="1">
      <c r="A8881" s="98" t="s">
        <v>441</v>
      </c>
      <c r="B8881" s="99" t="s">
        <v>314</v>
      </c>
      <c r="C8881" s="97" t="s">
        <v>9</v>
      </c>
      <c r="D8881" s="97" t="s">
        <v>8</v>
      </c>
      <c r="E8881" s="94"/>
      <c r="F8881" s="94"/>
      <c r="G8881" s="94">
        <v>100</v>
      </c>
      <c r="H8881" s="79"/>
    </row>
    <row r="8882" spans="1:8" outlineLevel="1">
      <c r="A8882" s="98" t="s">
        <v>359</v>
      </c>
      <c r="B8882" s="99" t="s">
        <v>315</v>
      </c>
      <c r="C8882" s="97" t="s">
        <v>9</v>
      </c>
      <c r="D8882" s="97" t="s">
        <v>10</v>
      </c>
      <c r="E8882" s="94"/>
      <c r="F8882" s="94"/>
      <c r="G8882" s="94">
        <v>100</v>
      </c>
      <c r="H8882" s="79"/>
    </row>
    <row r="8883" spans="1:8" outlineLevel="1">
      <c r="A8883" s="98" t="s">
        <v>361</v>
      </c>
      <c r="B8883" s="99" t="s">
        <v>316</v>
      </c>
      <c r="C8883" s="97" t="s">
        <v>10</v>
      </c>
      <c r="D8883" s="97" t="s">
        <v>11</v>
      </c>
      <c r="E8883" s="94"/>
      <c r="F8883" s="94"/>
      <c r="G8883" s="94">
        <v>100</v>
      </c>
      <c r="H8883" s="79"/>
    </row>
    <row r="8884" spans="1:8" outlineLevel="1">
      <c r="A8884" s="98" t="s">
        <v>317</v>
      </c>
      <c r="B8884" s="99" t="s">
        <v>318</v>
      </c>
      <c r="C8884" s="97" t="s">
        <v>11</v>
      </c>
      <c r="D8884" s="97" t="s">
        <v>12</v>
      </c>
      <c r="E8884" s="94"/>
      <c r="F8884" s="94"/>
      <c r="G8884" s="94">
        <v>100</v>
      </c>
      <c r="H8884" s="79"/>
    </row>
    <row r="8885" spans="1:8" outlineLevel="1">
      <c r="A8885" s="98" t="s">
        <v>319</v>
      </c>
      <c r="B8885" s="99" t="s">
        <v>320</v>
      </c>
      <c r="C8885" s="97" t="s">
        <v>12</v>
      </c>
      <c r="D8885" s="97" t="s">
        <v>13</v>
      </c>
      <c r="E8885" s="94"/>
      <c r="F8885" s="94"/>
      <c r="G8885" s="94">
        <v>100</v>
      </c>
      <c r="H8885" s="79"/>
    </row>
    <row r="8886" spans="1:8" outlineLevel="1">
      <c r="A8886" s="100">
        <v>4</v>
      </c>
      <c r="B8886" s="101" t="s">
        <v>623</v>
      </c>
      <c r="C8886" s="97"/>
      <c r="D8886" s="97"/>
      <c r="E8886" s="94"/>
      <c r="F8886" s="94"/>
      <c r="G8886" s="94"/>
      <c r="H8886" s="79"/>
    </row>
    <row r="8887" spans="1:8" ht="31.5" outlineLevel="1">
      <c r="A8887" s="97" t="s">
        <v>406</v>
      </c>
      <c r="B8887" s="236" t="s">
        <v>321</v>
      </c>
      <c r="C8887" s="97" t="s">
        <v>13</v>
      </c>
      <c r="D8887" s="97" t="s">
        <v>13</v>
      </c>
      <c r="E8887" s="94"/>
      <c r="F8887" s="94"/>
      <c r="G8887" s="94">
        <v>100</v>
      </c>
      <c r="H8887" s="79"/>
    </row>
    <row r="8888" spans="1:8" ht="63" outlineLevel="1">
      <c r="A8888" s="97" t="s">
        <v>407</v>
      </c>
      <c r="B8888" s="236" t="s">
        <v>621</v>
      </c>
      <c r="C8888" s="97" t="s">
        <v>13</v>
      </c>
      <c r="D8888" s="97" t="s">
        <v>14</v>
      </c>
      <c r="E8888" s="94"/>
      <c r="F8888" s="94"/>
      <c r="G8888" s="94">
        <v>100</v>
      </c>
      <c r="H8888" s="79"/>
    </row>
    <row r="8889" spans="1:8" ht="31.5" outlineLevel="1">
      <c r="A8889" s="97" t="s">
        <v>408</v>
      </c>
      <c r="B8889" s="236" t="s">
        <v>764</v>
      </c>
      <c r="C8889" s="97" t="s">
        <v>13</v>
      </c>
      <c r="D8889" s="97" t="s">
        <v>14</v>
      </c>
      <c r="E8889" s="94"/>
      <c r="F8889" s="94"/>
      <c r="G8889" s="94">
        <v>100</v>
      </c>
      <c r="H8889" s="79"/>
    </row>
    <row r="8890" spans="1:8" ht="31.5" outlineLevel="1">
      <c r="A8890" s="97" t="s">
        <v>222</v>
      </c>
      <c r="B8890" s="236" t="s">
        <v>765</v>
      </c>
      <c r="C8890" s="97" t="s">
        <v>14</v>
      </c>
      <c r="D8890" s="97" t="s">
        <v>15</v>
      </c>
      <c r="E8890" s="94"/>
      <c r="F8890" s="94"/>
      <c r="G8890" s="94">
        <v>100</v>
      </c>
      <c r="H8890" s="79"/>
    </row>
    <row r="8891" spans="1:8" outlineLevel="1">
      <c r="G8891" s="154" t="s">
        <v>1457</v>
      </c>
      <c r="H8891" s="154" t="s">
        <v>378</v>
      </c>
    </row>
    <row r="8892" spans="1:8" outlineLevel="1">
      <c r="H8892" s="154" t="s">
        <v>709</v>
      </c>
    </row>
    <row r="8893" spans="1:8" outlineLevel="1">
      <c r="H8893" s="154" t="s">
        <v>266</v>
      </c>
    </row>
    <row r="8894" spans="1:8" outlineLevel="1">
      <c r="H8894" s="154"/>
    </row>
    <row r="8895" spans="1:8" outlineLevel="1">
      <c r="A8895" s="742" t="s">
        <v>628</v>
      </c>
      <c r="B8895" s="742"/>
      <c r="C8895" s="742"/>
      <c r="D8895" s="742"/>
      <c r="E8895" s="742"/>
      <c r="F8895" s="742"/>
      <c r="G8895" s="742"/>
      <c r="H8895" s="742"/>
    </row>
    <row r="8896" spans="1:8" outlineLevel="1">
      <c r="A8896" s="742" t="s">
        <v>455</v>
      </c>
      <c r="B8896" s="742"/>
      <c r="C8896" s="742"/>
      <c r="D8896" s="742"/>
      <c r="E8896" s="742"/>
      <c r="F8896" s="742"/>
      <c r="G8896" s="742"/>
      <c r="H8896" s="742"/>
    </row>
    <row r="8897" spans="1:8" outlineLevel="1">
      <c r="H8897" s="154" t="s">
        <v>322</v>
      </c>
    </row>
    <row r="8898" spans="1:8" outlineLevel="1">
      <c r="H8898" s="154" t="s">
        <v>323</v>
      </c>
    </row>
    <row r="8899" spans="1:8" outlineLevel="1">
      <c r="H8899" s="154" t="s">
        <v>324</v>
      </c>
    </row>
    <row r="8900" spans="1:8" outlineLevel="1">
      <c r="H8900" s="230" t="s">
        <v>325</v>
      </c>
    </row>
    <row r="8901" spans="1:8" outlineLevel="1">
      <c r="H8901" s="154" t="s">
        <v>2331</v>
      </c>
    </row>
    <row r="8902" spans="1:8" outlineLevel="1">
      <c r="H8902" s="154" t="s">
        <v>261</v>
      </c>
    </row>
    <row r="8903" spans="1:8" outlineLevel="1">
      <c r="A8903" s="86"/>
    </row>
    <row r="8904" spans="1:8" outlineLevel="1">
      <c r="A8904" s="748" t="s">
        <v>1746</v>
      </c>
      <c r="B8904" s="749"/>
      <c r="C8904" s="749"/>
      <c r="D8904" s="749"/>
      <c r="E8904" s="749"/>
      <c r="F8904" s="749"/>
      <c r="G8904" s="749"/>
      <c r="H8904" s="749"/>
    </row>
    <row r="8905" spans="1:8" outlineLevel="1">
      <c r="A8905" s="745"/>
      <c r="B8905" s="745"/>
      <c r="C8905" s="745"/>
      <c r="D8905" s="745"/>
      <c r="E8905" s="745"/>
      <c r="F8905" s="745"/>
      <c r="G8905" s="745"/>
      <c r="H8905" s="745"/>
    </row>
    <row r="8906" spans="1:8" outlineLevel="1">
      <c r="A8906" s="746" t="s">
        <v>2332</v>
      </c>
      <c r="B8906" s="746"/>
      <c r="C8906" s="746"/>
      <c r="D8906" s="746"/>
      <c r="E8906" s="746"/>
      <c r="F8906" s="746"/>
      <c r="G8906" s="746"/>
      <c r="H8906" s="746"/>
    </row>
    <row r="8907" spans="1:8" ht="16.5" outlineLevel="1" thickBot="1">
      <c r="A8907" s="87"/>
      <c r="B8907" s="666"/>
      <c r="C8907" s="231"/>
      <c r="D8907" s="231"/>
      <c r="E8907" s="231"/>
      <c r="F8907" s="231"/>
      <c r="G8907" s="231"/>
      <c r="H8907" s="231"/>
    </row>
    <row r="8908" spans="1:8" outlineLevel="1">
      <c r="A8908" s="750" t="s">
        <v>397</v>
      </c>
      <c r="B8908" s="753" t="s">
        <v>649</v>
      </c>
      <c r="C8908" s="756" t="s">
        <v>719</v>
      </c>
      <c r="D8908" s="756"/>
      <c r="E8908" s="756"/>
      <c r="F8908" s="756"/>
      <c r="G8908" s="757" t="s">
        <v>629</v>
      </c>
      <c r="H8908" s="759" t="s">
        <v>630</v>
      </c>
    </row>
    <row r="8909" spans="1:8" outlineLevel="1">
      <c r="A8909" s="751"/>
      <c r="B8909" s="754"/>
      <c r="C8909" s="704"/>
      <c r="D8909" s="704"/>
      <c r="E8909" s="704"/>
      <c r="F8909" s="704"/>
      <c r="G8909" s="703"/>
      <c r="H8909" s="760"/>
    </row>
    <row r="8910" spans="1:8" ht="32.25" outlineLevel="1" thickBot="1">
      <c r="A8910" s="752"/>
      <c r="B8910" s="755"/>
      <c r="C8910" s="88" t="s">
        <v>631</v>
      </c>
      <c r="D8910" s="88" t="s">
        <v>632</v>
      </c>
      <c r="E8910" s="88" t="s">
        <v>631</v>
      </c>
      <c r="F8910" s="88" t="s">
        <v>632</v>
      </c>
      <c r="G8910" s="758"/>
      <c r="H8910" s="761"/>
    </row>
    <row r="8911" spans="1:8" outlineLevel="1">
      <c r="A8911" s="89">
        <v>1</v>
      </c>
      <c r="B8911" s="604">
        <v>2</v>
      </c>
      <c r="C8911" s="90">
        <v>3</v>
      </c>
      <c r="D8911" s="90">
        <v>4</v>
      </c>
      <c r="E8911" s="90"/>
      <c r="F8911" s="90"/>
      <c r="G8911" s="91">
        <v>5</v>
      </c>
      <c r="H8911" s="604">
        <v>6</v>
      </c>
    </row>
    <row r="8912" spans="1:8" outlineLevel="1">
      <c r="A8912" s="89">
        <v>1</v>
      </c>
      <c r="B8912" s="92" t="s">
        <v>598</v>
      </c>
      <c r="C8912" s="93"/>
      <c r="D8912" s="93"/>
      <c r="E8912" s="94"/>
      <c r="F8912" s="94"/>
      <c r="G8912" s="95"/>
      <c r="H8912" s="663"/>
    </row>
    <row r="8913" spans="1:8" outlineLevel="1">
      <c r="A8913" s="96" t="s">
        <v>399</v>
      </c>
      <c r="B8913" s="237" t="s">
        <v>599</v>
      </c>
      <c r="C8913" s="97" t="s">
        <v>388</v>
      </c>
      <c r="D8913" s="97" t="s">
        <v>0</v>
      </c>
      <c r="E8913" s="94"/>
      <c r="F8913" s="94"/>
      <c r="G8913" s="94">
        <v>100</v>
      </c>
      <c r="H8913" s="79"/>
    </row>
    <row r="8914" spans="1:8" outlineLevel="1">
      <c r="A8914" s="97" t="s">
        <v>400</v>
      </c>
      <c r="B8914" s="236" t="s">
        <v>329</v>
      </c>
      <c r="C8914" s="97" t="s">
        <v>1</v>
      </c>
      <c r="D8914" s="97" t="s">
        <v>2</v>
      </c>
      <c r="E8914" s="94"/>
      <c r="F8914" s="94"/>
      <c r="G8914" s="94">
        <v>100</v>
      </c>
      <c r="H8914" s="79"/>
    </row>
    <row r="8915" spans="1:8" ht="31.5" outlineLevel="1">
      <c r="A8915" s="97" t="s">
        <v>411</v>
      </c>
      <c r="B8915" s="236" t="s">
        <v>730</v>
      </c>
      <c r="C8915" s="97" t="s">
        <v>3</v>
      </c>
      <c r="D8915" s="97" t="s">
        <v>4</v>
      </c>
      <c r="E8915" s="94"/>
      <c r="F8915" s="94"/>
      <c r="G8915" s="94">
        <v>100</v>
      </c>
      <c r="H8915" s="79"/>
    </row>
    <row r="8916" spans="1:8" ht="63" outlineLevel="1">
      <c r="A8916" s="98" t="s">
        <v>422</v>
      </c>
      <c r="B8916" s="99" t="s">
        <v>731</v>
      </c>
      <c r="C8916" s="97" t="s">
        <v>5</v>
      </c>
      <c r="D8916" s="97" t="s">
        <v>6</v>
      </c>
      <c r="E8916" s="94"/>
      <c r="F8916" s="94"/>
      <c r="G8916" s="94">
        <v>100</v>
      </c>
      <c r="H8916" s="79"/>
    </row>
    <row r="8917" spans="1:8" ht="31.5" outlineLevel="1">
      <c r="A8917" s="98" t="s">
        <v>732</v>
      </c>
      <c r="B8917" s="99" t="s">
        <v>733</v>
      </c>
      <c r="C8917" s="97" t="s">
        <v>7</v>
      </c>
      <c r="D8917" s="97" t="s">
        <v>6</v>
      </c>
      <c r="E8917" s="94"/>
      <c r="F8917" s="94"/>
      <c r="G8917" s="94">
        <v>100</v>
      </c>
      <c r="H8917" s="79"/>
    </row>
    <row r="8918" spans="1:8" outlineLevel="1">
      <c r="A8918" s="98" t="s">
        <v>734</v>
      </c>
      <c r="B8918" s="99" t="s">
        <v>735</v>
      </c>
      <c r="C8918" s="97" t="s">
        <v>3</v>
      </c>
      <c r="D8918" s="97" t="s">
        <v>7</v>
      </c>
      <c r="E8918" s="94"/>
      <c r="F8918" s="94"/>
      <c r="G8918" s="94">
        <v>100</v>
      </c>
      <c r="H8918" s="79"/>
    </row>
    <row r="8919" spans="1:8" outlineLevel="1">
      <c r="A8919" s="100">
        <v>2</v>
      </c>
      <c r="B8919" s="101" t="s">
        <v>440</v>
      </c>
      <c r="C8919" s="97"/>
      <c r="D8919" s="97"/>
      <c r="E8919" s="94"/>
      <c r="F8919" s="94"/>
      <c r="G8919" s="94"/>
      <c r="H8919" s="79"/>
    </row>
    <row r="8920" spans="1:8" ht="31.5" outlineLevel="1">
      <c r="A8920" s="98" t="s">
        <v>402</v>
      </c>
      <c r="B8920" s="99" t="s">
        <v>736</v>
      </c>
      <c r="C8920" s="97" t="s">
        <v>388</v>
      </c>
      <c r="D8920" s="97" t="s">
        <v>6</v>
      </c>
      <c r="E8920" s="94"/>
      <c r="F8920" s="94"/>
      <c r="G8920" s="94">
        <v>100</v>
      </c>
      <c r="H8920" s="79"/>
    </row>
    <row r="8921" spans="1:8" ht="63" outlineLevel="1">
      <c r="A8921" s="98" t="s">
        <v>403</v>
      </c>
      <c r="B8921" s="99" t="s">
        <v>641</v>
      </c>
      <c r="C8921" s="97" t="s">
        <v>7</v>
      </c>
      <c r="D8921" s="97" t="s">
        <v>8</v>
      </c>
      <c r="E8921" s="94"/>
      <c r="F8921" s="94"/>
      <c r="G8921" s="94">
        <v>100</v>
      </c>
      <c r="H8921" s="79"/>
    </row>
    <row r="8922" spans="1:8" ht="31.5" outlineLevel="1">
      <c r="A8922" s="98" t="s">
        <v>404</v>
      </c>
      <c r="B8922" s="99" t="s">
        <v>642</v>
      </c>
      <c r="C8922" s="97" t="s">
        <v>8</v>
      </c>
      <c r="D8922" s="97" t="s">
        <v>9</v>
      </c>
      <c r="E8922" s="94"/>
      <c r="F8922" s="94"/>
      <c r="G8922" s="94">
        <v>100</v>
      </c>
      <c r="H8922" s="79"/>
    </row>
    <row r="8923" spans="1:8" ht="47.25" outlineLevel="1">
      <c r="A8923" s="100">
        <v>3</v>
      </c>
      <c r="B8923" s="101" t="s">
        <v>313</v>
      </c>
      <c r="C8923" s="97"/>
      <c r="D8923" s="97"/>
      <c r="E8923" s="94"/>
      <c r="F8923" s="94"/>
      <c r="G8923" s="94"/>
      <c r="H8923" s="79"/>
    </row>
    <row r="8924" spans="1:8" ht="31.5" outlineLevel="1">
      <c r="A8924" s="98" t="s">
        <v>441</v>
      </c>
      <c r="B8924" s="99" t="s">
        <v>314</v>
      </c>
      <c r="C8924" s="97" t="s">
        <v>9</v>
      </c>
      <c r="D8924" s="97" t="s">
        <v>8</v>
      </c>
      <c r="E8924" s="94"/>
      <c r="F8924" s="94"/>
      <c r="G8924" s="94">
        <v>100</v>
      </c>
      <c r="H8924" s="79"/>
    </row>
    <row r="8925" spans="1:8" outlineLevel="1">
      <c r="A8925" s="98" t="s">
        <v>359</v>
      </c>
      <c r="B8925" s="99" t="s">
        <v>315</v>
      </c>
      <c r="C8925" s="97" t="s">
        <v>9</v>
      </c>
      <c r="D8925" s="97" t="s">
        <v>10</v>
      </c>
      <c r="E8925" s="94"/>
      <c r="F8925" s="94"/>
      <c r="G8925" s="94">
        <v>100</v>
      </c>
      <c r="H8925" s="79"/>
    </row>
    <row r="8926" spans="1:8" outlineLevel="1">
      <c r="A8926" s="98" t="s">
        <v>361</v>
      </c>
      <c r="B8926" s="99" t="s">
        <v>316</v>
      </c>
      <c r="C8926" s="97" t="s">
        <v>10</v>
      </c>
      <c r="D8926" s="97" t="s">
        <v>11</v>
      </c>
      <c r="E8926" s="94"/>
      <c r="F8926" s="94"/>
      <c r="G8926" s="94">
        <v>100</v>
      </c>
      <c r="H8926" s="79"/>
    </row>
    <row r="8927" spans="1:8" outlineLevel="1">
      <c r="A8927" s="98" t="s">
        <v>317</v>
      </c>
      <c r="B8927" s="99" t="s">
        <v>318</v>
      </c>
      <c r="C8927" s="97" t="s">
        <v>11</v>
      </c>
      <c r="D8927" s="97" t="s">
        <v>12</v>
      </c>
      <c r="E8927" s="94"/>
      <c r="F8927" s="94"/>
      <c r="G8927" s="94">
        <v>100</v>
      </c>
      <c r="H8927" s="79"/>
    </row>
    <row r="8928" spans="1:8" outlineLevel="1">
      <c r="A8928" s="98" t="s">
        <v>319</v>
      </c>
      <c r="B8928" s="99" t="s">
        <v>320</v>
      </c>
      <c r="C8928" s="97" t="s">
        <v>12</v>
      </c>
      <c r="D8928" s="97" t="s">
        <v>13</v>
      </c>
      <c r="E8928" s="94"/>
      <c r="F8928" s="94"/>
      <c r="G8928" s="94">
        <v>100</v>
      </c>
      <c r="H8928" s="79"/>
    </row>
    <row r="8929" spans="1:8" outlineLevel="1">
      <c r="A8929" s="100">
        <v>4</v>
      </c>
      <c r="B8929" s="101" t="s">
        <v>623</v>
      </c>
      <c r="C8929" s="97"/>
      <c r="D8929" s="97"/>
      <c r="E8929" s="94"/>
      <c r="F8929" s="94"/>
      <c r="G8929" s="94"/>
      <c r="H8929" s="79"/>
    </row>
    <row r="8930" spans="1:8" ht="31.5" outlineLevel="1">
      <c r="A8930" s="97" t="s">
        <v>406</v>
      </c>
      <c r="B8930" s="236" t="s">
        <v>321</v>
      </c>
      <c r="C8930" s="97" t="s">
        <v>13</v>
      </c>
      <c r="D8930" s="97" t="s">
        <v>13</v>
      </c>
      <c r="E8930" s="94"/>
      <c r="F8930" s="94"/>
      <c r="G8930" s="94">
        <v>100</v>
      </c>
      <c r="H8930" s="79"/>
    </row>
    <row r="8931" spans="1:8" ht="63" outlineLevel="1">
      <c r="A8931" s="97" t="s">
        <v>407</v>
      </c>
      <c r="B8931" s="236" t="s">
        <v>621</v>
      </c>
      <c r="C8931" s="97" t="s">
        <v>13</v>
      </c>
      <c r="D8931" s="97" t="s">
        <v>14</v>
      </c>
      <c r="E8931" s="94"/>
      <c r="F8931" s="94"/>
      <c r="G8931" s="94">
        <v>100</v>
      </c>
      <c r="H8931" s="79"/>
    </row>
    <row r="8932" spans="1:8" ht="31.5" outlineLevel="1">
      <c r="A8932" s="97" t="s">
        <v>408</v>
      </c>
      <c r="B8932" s="236" t="s">
        <v>764</v>
      </c>
      <c r="C8932" s="97" t="s">
        <v>13</v>
      </c>
      <c r="D8932" s="97" t="s">
        <v>14</v>
      </c>
      <c r="E8932" s="94"/>
      <c r="F8932" s="94"/>
      <c r="G8932" s="94">
        <v>100</v>
      </c>
      <c r="H8932" s="79"/>
    </row>
    <row r="8933" spans="1:8" ht="31.5" outlineLevel="1">
      <c r="A8933" s="97" t="s">
        <v>222</v>
      </c>
      <c r="B8933" s="236" t="s">
        <v>765</v>
      </c>
      <c r="C8933" s="97" t="s">
        <v>14</v>
      </c>
      <c r="D8933" s="97" t="s">
        <v>15</v>
      </c>
      <c r="E8933" s="94"/>
      <c r="F8933" s="94"/>
      <c r="G8933" s="94">
        <v>100</v>
      </c>
      <c r="H8933" s="79"/>
    </row>
    <row r="8934" spans="1:8" outlineLevel="1">
      <c r="G8934" s="154" t="s">
        <v>1458</v>
      </c>
      <c r="H8934" s="154" t="s">
        <v>378</v>
      </c>
    </row>
    <row r="8935" spans="1:8" outlineLevel="1">
      <c r="H8935" s="154" t="s">
        <v>709</v>
      </c>
    </row>
    <row r="8936" spans="1:8" outlineLevel="1">
      <c r="H8936" s="154" t="s">
        <v>266</v>
      </c>
    </row>
    <row r="8937" spans="1:8" outlineLevel="1">
      <c r="H8937" s="154"/>
    </row>
    <row r="8938" spans="1:8" outlineLevel="1">
      <c r="A8938" s="742" t="s">
        <v>628</v>
      </c>
      <c r="B8938" s="742"/>
      <c r="C8938" s="742"/>
      <c r="D8938" s="742"/>
      <c r="E8938" s="742"/>
      <c r="F8938" s="742"/>
      <c r="G8938" s="742"/>
      <c r="H8938" s="742"/>
    </row>
    <row r="8939" spans="1:8" outlineLevel="1">
      <c r="A8939" s="742" t="s">
        <v>455</v>
      </c>
      <c r="B8939" s="742"/>
      <c r="C8939" s="742"/>
      <c r="D8939" s="742"/>
      <c r="E8939" s="742"/>
      <c r="F8939" s="742"/>
      <c r="G8939" s="742"/>
      <c r="H8939" s="742"/>
    </row>
    <row r="8940" spans="1:8" outlineLevel="1">
      <c r="H8940" s="154" t="s">
        <v>322</v>
      </c>
    </row>
    <row r="8941" spans="1:8" outlineLevel="1">
      <c r="H8941" s="154" t="s">
        <v>323</v>
      </c>
    </row>
    <row r="8942" spans="1:8" outlineLevel="1">
      <c r="H8942" s="154" t="s">
        <v>324</v>
      </c>
    </row>
    <row r="8943" spans="1:8" outlineLevel="1">
      <c r="H8943" s="230" t="s">
        <v>325</v>
      </c>
    </row>
    <row r="8944" spans="1:8" outlineLevel="1">
      <c r="H8944" s="154" t="s">
        <v>2331</v>
      </c>
    </row>
    <row r="8945" spans="1:8" outlineLevel="1">
      <c r="H8945" s="154" t="s">
        <v>261</v>
      </c>
    </row>
    <row r="8946" spans="1:8" outlineLevel="1">
      <c r="A8946" s="86"/>
    </row>
    <row r="8947" spans="1:8" ht="23.25" customHeight="1" outlineLevel="1">
      <c r="A8947" s="743" t="s">
        <v>1747</v>
      </c>
      <c r="B8947" s="744"/>
      <c r="C8947" s="744"/>
      <c r="D8947" s="744"/>
      <c r="E8947" s="744"/>
      <c r="F8947" s="744"/>
      <c r="G8947" s="744"/>
      <c r="H8947" s="744"/>
    </row>
    <row r="8948" spans="1:8" outlineLevel="1">
      <c r="A8948" s="664"/>
      <c r="B8948" s="665"/>
      <c r="C8948" s="665"/>
      <c r="D8948" s="665"/>
      <c r="E8948" s="665"/>
      <c r="F8948" s="665"/>
      <c r="G8948" s="665"/>
      <c r="H8948" s="665"/>
    </row>
    <row r="8949" spans="1:8" outlineLevel="1">
      <c r="A8949" s="746" t="s">
        <v>2332</v>
      </c>
      <c r="B8949" s="746"/>
      <c r="C8949" s="746"/>
      <c r="D8949" s="746"/>
      <c r="E8949" s="746"/>
      <c r="F8949" s="746"/>
      <c r="G8949" s="746"/>
      <c r="H8949" s="746"/>
    </row>
    <row r="8950" spans="1:8" ht="16.5" outlineLevel="1" thickBot="1">
      <c r="A8950" s="87"/>
      <c r="B8950" s="666"/>
      <c r="C8950" s="231"/>
      <c r="D8950" s="231"/>
      <c r="E8950" s="231"/>
      <c r="F8950" s="231"/>
      <c r="G8950" s="231"/>
      <c r="H8950" s="231"/>
    </row>
    <row r="8951" spans="1:8" outlineLevel="1">
      <c r="A8951" s="750" t="s">
        <v>397</v>
      </c>
      <c r="B8951" s="753" t="s">
        <v>649</v>
      </c>
      <c r="C8951" s="756" t="s">
        <v>719</v>
      </c>
      <c r="D8951" s="756"/>
      <c r="E8951" s="756"/>
      <c r="F8951" s="756"/>
      <c r="G8951" s="757" t="s">
        <v>629</v>
      </c>
      <c r="H8951" s="759" t="s">
        <v>630</v>
      </c>
    </row>
    <row r="8952" spans="1:8" outlineLevel="1">
      <c r="A8952" s="751"/>
      <c r="B8952" s="754"/>
      <c r="C8952" s="704"/>
      <c r="D8952" s="704"/>
      <c r="E8952" s="704"/>
      <c r="F8952" s="704"/>
      <c r="G8952" s="703"/>
      <c r="H8952" s="760"/>
    </row>
    <row r="8953" spans="1:8" ht="32.25" outlineLevel="1" thickBot="1">
      <c r="A8953" s="752"/>
      <c r="B8953" s="755"/>
      <c r="C8953" s="88" t="s">
        <v>631</v>
      </c>
      <c r="D8953" s="88" t="s">
        <v>632</v>
      </c>
      <c r="E8953" s="88" t="s">
        <v>631</v>
      </c>
      <c r="F8953" s="88" t="s">
        <v>632</v>
      </c>
      <c r="G8953" s="758"/>
      <c r="H8953" s="761"/>
    </row>
    <row r="8954" spans="1:8" outlineLevel="1">
      <c r="A8954" s="89">
        <v>1</v>
      </c>
      <c r="B8954" s="604">
        <v>2</v>
      </c>
      <c r="C8954" s="90">
        <v>3</v>
      </c>
      <c r="D8954" s="90">
        <v>4</v>
      </c>
      <c r="E8954" s="90"/>
      <c r="F8954" s="90"/>
      <c r="G8954" s="91">
        <v>5</v>
      </c>
      <c r="H8954" s="604">
        <v>6</v>
      </c>
    </row>
    <row r="8955" spans="1:8" outlineLevel="1">
      <c r="A8955" s="89">
        <v>1</v>
      </c>
      <c r="B8955" s="92" t="s">
        <v>598</v>
      </c>
      <c r="C8955" s="93"/>
      <c r="D8955" s="93"/>
      <c r="E8955" s="94"/>
      <c r="F8955" s="94"/>
      <c r="G8955" s="95"/>
      <c r="H8955" s="663"/>
    </row>
    <row r="8956" spans="1:8" outlineLevel="1">
      <c r="A8956" s="96" t="s">
        <v>399</v>
      </c>
      <c r="B8956" s="237" t="s">
        <v>599</v>
      </c>
      <c r="C8956" s="97" t="s">
        <v>9</v>
      </c>
      <c r="D8956" s="97" t="s">
        <v>169</v>
      </c>
      <c r="E8956" s="94"/>
      <c r="F8956" s="94"/>
      <c r="G8956" s="94">
        <v>100</v>
      </c>
      <c r="H8956" s="79"/>
    </row>
    <row r="8957" spans="1:8" outlineLevel="1">
      <c r="A8957" s="97" t="s">
        <v>400</v>
      </c>
      <c r="B8957" s="236" t="s">
        <v>329</v>
      </c>
      <c r="C8957" s="97" t="s">
        <v>170</v>
      </c>
      <c r="D8957" s="97" t="s">
        <v>326</v>
      </c>
      <c r="E8957" s="94"/>
      <c r="F8957" s="94"/>
      <c r="G8957" s="94">
        <v>100</v>
      </c>
      <c r="H8957" s="79"/>
    </row>
    <row r="8958" spans="1:8" ht="31.5" outlineLevel="1">
      <c r="A8958" s="97" t="s">
        <v>411</v>
      </c>
      <c r="B8958" s="236" t="s">
        <v>730</v>
      </c>
      <c r="C8958" s="97" t="s">
        <v>170</v>
      </c>
      <c r="D8958" s="97" t="s">
        <v>326</v>
      </c>
      <c r="E8958" s="94"/>
      <c r="F8958" s="94"/>
      <c r="G8958" s="94">
        <v>100</v>
      </c>
      <c r="H8958" s="79"/>
    </row>
    <row r="8959" spans="1:8" ht="63" outlineLevel="1">
      <c r="A8959" s="98" t="s">
        <v>422</v>
      </c>
      <c r="B8959" s="99" t="s">
        <v>731</v>
      </c>
      <c r="C8959" s="97" t="s">
        <v>172</v>
      </c>
      <c r="D8959" s="97" t="s">
        <v>175</v>
      </c>
      <c r="E8959" s="94"/>
      <c r="F8959" s="94"/>
      <c r="G8959" s="94">
        <v>100</v>
      </c>
      <c r="H8959" s="79"/>
    </row>
    <row r="8960" spans="1:8" ht="31.5" outlineLevel="1">
      <c r="A8960" s="98" t="s">
        <v>732</v>
      </c>
      <c r="B8960" s="99" t="s">
        <v>733</v>
      </c>
      <c r="C8960" s="97" t="s">
        <v>328</v>
      </c>
      <c r="D8960" s="97" t="s">
        <v>175</v>
      </c>
      <c r="E8960" s="94"/>
      <c r="F8960" s="94"/>
      <c r="G8960" s="94">
        <v>100</v>
      </c>
      <c r="H8960" s="79"/>
    </row>
    <row r="8961" spans="1:8" outlineLevel="1">
      <c r="A8961" s="98" t="s">
        <v>734</v>
      </c>
      <c r="B8961" s="99" t="s">
        <v>735</v>
      </c>
      <c r="C8961" s="97" t="s">
        <v>175</v>
      </c>
      <c r="D8961" s="97" t="s">
        <v>482</v>
      </c>
      <c r="E8961" s="94"/>
      <c r="F8961" s="94"/>
      <c r="G8961" s="94">
        <v>100</v>
      </c>
      <c r="H8961" s="79"/>
    </row>
    <row r="8962" spans="1:8" outlineLevel="1">
      <c r="A8962" s="100">
        <v>2</v>
      </c>
      <c r="B8962" s="101" t="s">
        <v>440</v>
      </c>
      <c r="C8962" s="97"/>
      <c r="D8962" s="97"/>
      <c r="E8962" s="94"/>
      <c r="F8962" s="94"/>
      <c r="G8962" s="94"/>
      <c r="H8962" s="79"/>
    </row>
    <row r="8963" spans="1:8" ht="31.5" outlineLevel="1">
      <c r="A8963" s="98" t="s">
        <v>402</v>
      </c>
      <c r="B8963" s="99" t="s">
        <v>736</v>
      </c>
      <c r="C8963" s="97" t="s">
        <v>482</v>
      </c>
      <c r="D8963" s="97" t="s">
        <v>176</v>
      </c>
      <c r="E8963" s="94"/>
      <c r="F8963" s="94"/>
      <c r="G8963" s="94">
        <v>100</v>
      </c>
      <c r="H8963" s="79"/>
    </row>
    <row r="8964" spans="1:8" ht="63" outlineLevel="1">
      <c r="A8964" s="98" t="s">
        <v>403</v>
      </c>
      <c r="B8964" s="99" t="s">
        <v>641</v>
      </c>
      <c r="C8964" s="97" t="s">
        <v>482</v>
      </c>
      <c r="D8964" s="97" t="s">
        <v>176</v>
      </c>
      <c r="E8964" s="94"/>
      <c r="F8964" s="94"/>
      <c r="G8964" s="94">
        <v>100</v>
      </c>
      <c r="H8964" s="79"/>
    </row>
    <row r="8965" spans="1:8" ht="31.5" outlineLevel="1">
      <c r="A8965" s="98" t="s">
        <v>404</v>
      </c>
      <c r="B8965" s="99" t="s">
        <v>642</v>
      </c>
      <c r="C8965" s="97" t="s">
        <v>482</v>
      </c>
      <c r="D8965" s="97" t="s">
        <v>176</v>
      </c>
      <c r="E8965" s="94"/>
      <c r="F8965" s="94"/>
      <c r="G8965" s="94">
        <v>100</v>
      </c>
      <c r="H8965" s="79"/>
    </row>
    <row r="8966" spans="1:8" ht="47.25" outlineLevel="1">
      <c r="A8966" s="100">
        <v>3</v>
      </c>
      <c r="B8966" s="101" t="s">
        <v>313</v>
      </c>
      <c r="C8966" s="97"/>
      <c r="D8966" s="97"/>
      <c r="E8966" s="94"/>
      <c r="F8966" s="94"/>
      <c r="G8966" s="94"/>
      <c r="H8966" s="79"/>
    </row>
    <row r="8967" spans="1:8" ht="31.5" outlineLevel="1">
      <c r="A8967" s="98" t="s">
        <v>441</v>
      </c>
      <c r="B8967" s="99" t="s">
        <v>314</v>
      </c>
      <c r="C8967" s="97" t="s">
        <v>176</v>
      </c>
      <c r="D8967" s="97" t="s">
        <v>177</v>
      </c>
      <c r="E8967" s="94"/>
      <c r="F8967" s="94"/>
      <c r="G8967" s="94">
        <v>100</v>
      </c>
      <c r="H8967" s="79"/>
    </row>
    <row r="8968" spans="1:8" outlineLevel="1">
      <c r="A8968" s="98" t="s">
        <v>359</v>
      </c>
      <c r="B8968" s="99" t="s">
        <v>315</v>
      </c>
      <c r="C8968" s="97" t="s">
        <v>1185</v>
      </c>
      <c r="D8968" s="97" t="s">
        <v>467</v>
      </c>
      <c r="E8968" s="94"/>
      <c r="F8968" s="94"/>
      <c r="G8968" s="94">
        <v>100</v>
      </c>
      <c r="H8968" s="79"/>
    </row>
    <row r="8969" spans="1:8" outlineLevel="1">
      <c r="A8969" s="98" t="s">
        <v>361</v>
      </c>
      <c r="B8969" s="99" t="s">
        <v>316</v>
      </c>
      <c r="C8969" s="97" t="s">
        <v>468</v>
      </c>
      <c r="D8969" s="97" t="s">
        <v>469</v>
      </c>
      <c r="E8969" s="94"/>
      <c r="F8969" s="94"/>
      <c r="G8969" s="94">
        <v>100</v>
      </c>
      <c r="H8969" s="79"/>
    </row>
    <row r="8970" spans="1:8" outlineLevel="1">
      <c r="A8970" s="98" t="s">
        <v>317</v>
      </c>
      <c r="B8970" s="99" t="s">
        <v>318</v>
      </c>
      <c r="C8970" s="97" t="s">
        <v>469</v>
      </c>
      <c r="D8970" s="97" t="s">
        <v>470</v>
      </c>
      <c r="E8970" s="94"/>
      <c r="F8970" s="94"/>
      <c r="G8970" s="94">
        <v>100</v>
      </c>
      <c r="H8970" s="79"/>
    </row>
    <row r="8971" spans="1:8" outlineLevel="1">
      <c r="A8971" s="98" t="s">
        <v>319</v>
      </c>
      <c r="B8971" s="99" t="s">
        <v>320</v>
      </c>
      <c r="C8971" s="97" t="s">
        <v>470</v>
      </c>
      <c r="D8971" s="97" t="s">
        <v>471</v>
      </c>
      <c r="E8971" s="94"/>
      <c r="F8971" s="94"/>
      <c r="G8971" s="94">
        <v>100</v>
      </c>
      <c r="H8971" s="79"/>
    </row>
    <row r="8972" spans="1:8" outlineLevel="1">
      <c r="A8972" s="100">
        <v>4</v>
      </c>
      <c r="B8972" s="101" t="s">
        <v>623</v>
      </c>
      <c r="C8972" s="97"/>
      <c r="D8972" s="97"/>
      <c r="E8972" s="94"/>
      <c r="F8972" s="94"/>
      <c r="G8972" s="94">
        <v>100</v>
      </c>
      <c r="H8972" s="79"/>
    </row>
    <row r="8973" spans="1:8" ht="31.5" outlineLevel="1">
      <c r="A8973" s="97" t="s">
        <v>406</v>
      </c>
      <c r="B8973" s="236" t="s">
        <v>321</v>
      </c>
      <c r="C8973" s="97" t="s">
        <v>471</v>
      </c>
      <c r="D8973" s="97" t="s">
        <v>471</v>
      </c>
      <c r="E8973" s="94"/>
      <c r="F8973" s="94"/>
      <c r="G8973" s="94">
        <v>100</v>
      </c>
      <c r="H8973" s="79"/>
    </row>
    <row r="8974" spans="1:8" ht="63" outlineLevel="1">
      <c r="A8974" s="97" t="s">
        <v>407</v>
      </c>
      <c r="B8974" s="236" t="s">
        <v>621</v>
      </c>
      <c r="C8974" s="97" t="s">
        <v>471</v>
      </c>
      <c r="D8974" s="97" t="s">
        <v>471</v>
      </c>
      <c r="E8974" s="94"/>
      <c r="F8974" s="94"/>
      <c r="G8974" s="94">
        <v>100</v>
      </c>
      <c r="H8974" s="79"/>
    </row>
    <row r="8975" spans="1:8" ht="31.5" outlineLevel="1">
      <c r="A8975" s="97" t="s">
        <v>408</v>
      </c>
      <c r="B8975" s="236" t="s">
        <v>764</v>
      </c>
      <c r="C8975" s="97" t="s">
        <v>471</v>
      </c>
      <c r="D8975" s="97" t="s">
        <v>472</v>
      </c>
      <c r="E8975" s="94"/>
      <c r="F8975" s="94"/>
      <c r="G8975" s="94"/>
      <c r="H8975" s="79"/>
    </row>
    <row r="8976" spans="1:8" ht="31.5" outlineLevel="1">
      <c r="A8976" s="97" t="s">
        <v>222</v>
      </c>
      <c r="B8976" s="236" t="s">
        <v>765</v>
      </c>
      <c r="C8976" s="97" t="s">
        <v>327</v>
      </c>
      <c r="D8976" s="97" t="s">
        <v>472</v>
      </c>
      <c r="E8976" s="94"/>
      <c r="F8976" s="94"/>
      <c r="G8976" s="94"/>
      <c r="H8976" s="79"/>
    </row>
    <row r="8977" spans="1:8" outlineLevel="1">
      <c r="G8977" s="154" t="s">
        <v>1459</v>
      </c>
      <c r="H8977" s="154" t="s">
        <v>378</v>
      </c>
    </row>
    <row r="8978" spans="1:8" outlineLevel="1">
      <c r="H8978" s="154" t="s">
        <v>709</v>
      </c>
    </row>
    <row r="8979" spans="1:8" outlineLevel="1">
      <c r="H8979" s="154" t="s">
        <v>266</v>
      </c>
    </row>
    <row r="8980" spans="1:8" outlineLevel="1">
      <c r="H8980" s="154"/>
    </row>
    <row r="8981" spans="1:8" outlineLevel="1">
      <c r="A8981" s="742" t="s">
        <v>628</v>
      </c>
      <c r="B8981" s="742"/>
      <c r="C8981" s="742"/>
      <c r="D8981" s="742"/>
      <c r="E8981" s="742"/>
      <c r="F8981" s="742"/>
      <c r="G8981" s="742"/>
      <c r="H8981" s="742"/>
    </row>
    <row r="8982" spans="1:8" outlineLevel="1">
      <c r="A8982" s="742" t="s">
        <v>455</v>
      </c>
      <c r="B8982" s="742"/>
      <c r="C8982" s="742"/>
      <c r="D8982" s="742"/>
      <c r="E8982" s="742"/>
      <c r="F8982" s="742"/>
      <c r="G8982" s="742"/>
      <c r="H8982" s="742"/>
    </row>
    <row r="8983" spans="1:8" outlineLevel="1">
      <c r="H8983" s="154" t="s">
        <v>322</v>
      </c>
    </row>
    <row r="8984" spans="1:8" outlineLevel="1">
      <c r="H8984" s="154" t="s">
        <v>323</v>
      </c>
    </row>
    <row r="8985" spans="1:8" outlineLevel="1">
      <c r="H8985" s="154" t="s">
        <v>324</v>
      </c>
    </row>
    <row r="8986" spans="1:8" outlineLevel="1">
      <c r="H8986" s="230" t="s">
        <v>325</v>
      </c>
    </row>
    <row r="8987" spans="1:8" outlineLevel="1">
      <c r="H8987" s="154" t="s">
        <v>2331</v>
      </c>
    </row>
    <row r="8988" spans="1:8" outlineLevel="1">
      <c r="H8988" s="154" t="s">
        <v>261</v>
      </c>
    </row>
    <row r="8989" spans="1:8" outlineLevel="1">
      <c r="A8989" s="86"/>
    </row>
    <row r="8990" spans="1:8" outlineLevel="1">
      <c r="A8990" s="748" t="s">
        <v>1749</v>
      </c>
      <c r="B8990" s="749"/>
      <c r="C8990" s="749"/>
      <c r="D8990" s="749"/>
      <c r="E8990" s="749"/>
      <c r="F8990" s="749"/>
      <c r="G8990" s="749"/>
      <c r="H8990" s="749"/>
    </row>
    <row r="8991" spans="1:8" outlineLevel="1">
      <c r="A8991" s="664"/>
      <c r="B8991" s="665"/>
      <c r="C8991" s="665"/>
      <c r="D8991" s="665"/>
      <c r="E8991" s="665"/>
      <c r="F8991" s="665"/>
      <c r="G8991" s="665"/>
      <c r="H8991" s="665"/>
    </row>
    <row r="8992" spans="1:8" outlineLevel="1">
      <c r="A8992" s="746" t="s">
        <v>2332</v>
      </c>
      <c r="B8992" s="746"/>
      <c r="C8992" s="746"/>
      <c r="D8992" s="746"/>
      <c r="E8992" s="746"/>
      <c r="F8992" s="746"/>
      <c r="G8992" s="746"/>
      <c r="H8992" s="746"/>
    </row>
    <row r="8993" spans="1:8" ht="16.5" outlineLevel="1" thickBot="1">
      <c r="A8993" s="87"/>
      <c r="B8993" s="666"/>
      <c r="C8993" s="231"/>
      <c r="D8993" s="231"/>
      <c r="E8993" s="231"/>
      <c r="F8993" s="231"/>
      <c r="G8993" s="231"/>
      <c r="H8993" s="231"/>
    </row>
    <row r="8994" spans="1:8" outlineLevel="1">
      <c r="A8994" s="750" t="s">
        <v>397</v>
      </c>
      <c r="B8994" s="753" t="s">
        <v>649</v>
      </c>
      <c r="C8994" s="756" t="s">
        <v>719</v>
      </c>
      <c r="D8994" s="756"/>
      <c r="E8994" s="756"/>
      <c r="F8994" s="756"/>
      <c r="G8994" s="757" t="s">
        <v>629</v>
      </c>
      <c r="H8994" s="759" t="s">
        <v>630</v>
      </c>
    </row>
    <row r="8995" spans="1:8" outlineLevel="1">
      <c r="A8995" s="751"/>
      <c r="B8995" s="754"/>
      <c r="C8995" s="704"/>
      <c r="D8995" s="704"/>
      <c r="E8995" s="704"/>
      <c r="F8995" s="704"/>
      <c r="G8995" s="703"/>
      <c r="H8995" s="760"/>
    </row>
    <row r="8996" spans="1:8" ht="32.25" outlineLevel="1" thickBot="1">
      <c r="A8996" s="752"/>
      <c r="B8996" s="755"/>
      <c r="C8996" s="88" t="s">
        <v>631</v>
      </c>
      <c r="D8996" s="88" t="s">
        <v>632</v>
      </c>
      <c r="E8996" s="88" t="s">
        <v>631</v>
      </c>
      <c r="F8996" s="88" t="s">
        <v>632</v>
      </c>
      <c r="G8996" s="758"/>
      <c r="H8996" s="761"/>
    </row>
    <row r="8997" spans="1:8" outlineLevel="1">
      <c r="A8997" s="89">
        <v>1</v>
      </c>
      <c r="B8997" s="604">
        <v>2</v>
      </c>
      <c r="C8997" s="90">
        <v>3</v>
      </c>
      <c r="D8997" s="90">
        <v>4</v>
      </c>
      <c r="E8997" s="90"/>
      <c r="F8997" s="90"/>
      <c r="G8997" s="91">
        <v>5</v>
      </c>
      <c r="H8997" s="604">
        <v>6</v>
      </c>
    </row>
    <row r="8998" spans="1:8" outlineLevel="1">
      <c r="A8998" s="89">
        <v>1</v>
      </c>
      <c r="B8998" s="92" t="s">
        <v>598</v>
      </c>
      <c r="C8998" s="93"/>
      <c r="D8998" s="93"/>
      <c r="E8998" s="94"/>
      <c r="F8998" s="94"/>
      <c r="G8998" s="95"/>
      <c r="H8998" s="663"/>
    </row>
    <row r="8999" spans="1:8" outlineLevel="1">
      <c r="A8999" s="96" t="s">
        <v>399</v>
      </c>
      <c r="B8999" s="237" t="s">
        <v>599</v>
      </c>
      <c r="C8999" s="97" t="s">
        <v>9</v>
      </c>
      <c r="D8999" s="97" t="s">
        <v>169</v>
      </c>
      <c r="E8999" s="94"/>
      <c r="F8999" s="94"/>
      <c r="G8999" s="94">
        <v>100</v>
      </c>
      <c r="H8999" s="79"/>
    </row>
    <row r="9000" spans="1:8" outlineLevel="1">
      <c r="A9000" s="97" t="s">
        <v>400</v>
      </c>
      <c r="B9000" s="236" t="s">
        <v>329</v>
      </c>
      <c r="C9000" s="97" t="s">
        <v>170</v>
      </c>
      <c r="D9000" s="97" t="s">
        <v>326</v>
      </c>
      <c r="E9000" s="94"/>
      <c r="F9000" s="94"/>
      <c r="G9000" s="94">
        <v>100</v>
      </c>
      <c r="H9000" s="79"/>
    </row>
    <row r="9001" spans="1:8" ht="31.5" outlineLevel="1">
      <c r="A9001" s="97" t="s">
        <v>411</v>
      </c>
      <c r="B9001" s="236" t="s">
        <v>730</v>
      </c>
      <c r="C9001" s="97" t="s">
        <v>170</v>
      </c>
      <c r="D9001" s="97" t="s">
        <v>326</v>
      </c>
      <c r="E9001" s="94"/>
      <c r="F9001" s="94"/>
      <c r="G9001" s="94">
        <v>100</v>
      </c>
      <c r="H9001" s="79"/>
    </row>
    <row r="9002" spans="1:8" ht="63" outlineLevel="1">
      <c r="A9002" s="98" t="s">
        <v>422</v>
      </c>
      <c r="B9002" s="99" t="s">
        <v>731</v>
      </c>
      <c r="C9002" s="97" t="s">
        <v>172</v>
      </c>
      <c r="D9002" s="97" t="s">
        <v>175</v>
      </c>
      <c r="E9002" s="94"/>
      <c r="F9002" s="94"/>
      <c r="G9002" s="94">
        <v>100</v>
      </c>
      <c r="H9002" s="79"/>
    </row>
    <row r="9003" spans="1:8" ht="31.5" outlineLevel="1">
      <c r="A9003" s="98" t="s">
        <v>732</v>
      </c>
      <c r="B9003" s="99" t="s">
        <v>733</v>
      </c>
      <c r="C9003" s="97" t="s">
        <v>328</v>
      </c>
      <c r="D9003" s="97" t="s">
        <v>175</v>
      </c>
      <c r="E9003" s="94"/>
      <c r="F9003" s="94"/>
      <c r="G9003" s="94">
        <v>100</v>
      </c>
      <c r="H9003" s="79"/>
    </row>
    <row r="9004" spans="1:8" outlineLevel="1">
      <c r="A9004" s="98" t="s">
        <v>734</v>
      </c>
      <c r="B9004" s="99" t="s">
        <v>735</v>
      </c>
      <c r="C9004" s="97" t="s">
        <v>175</v>
      </c>
      <c r="D9004" s="97" t="s">
        <v>482</v>
      </c>
      <c r="E9004" s="94"/>
      <c r="F9004" s="94"/>
      <c r="G9004" s="94">
        <v>100</v>
      </c>
      <c r="H9004" s="79"/>
    </row>
    <row r="9005" spans="1:8" outlineLevel="1">
      <c r="A9005" s="100">
        <v>2</v>
      </c>
      <c r="B9005" s="101" t="s">
        <v>440</v>
      </c>
      <c r="C9005" s="97"/>
      <c r="D9005" s="97"/>
      <c r="E9005" s="94"/>
      <c r="F9005" s="94"/>
      <c r="G9005" s="94"/>
      <c r="H9005" s="79"/>
    </row>
    <row r="9006" spans="1:8" ht="31.5" outlineLevel="1">
      <c r="A9006" s="98" t="s">
        <v>402</v>
      </c>
      <c r="B9006" s="99" t="s">
        <v>736</v>
      </c>
      <c r="C9006" s="97" t="s">
        <v>482</v>
      </c>
      <c r="D9006" s="97" t="s">
        <v>176</v>
      </c>
      <c r="E9006" s="94"/>
      <c r="F9006" s="94"/>
      <c r="G9006" s="94">
        <v>100</v>
      </c>
      <c r="H9006" s="79"/>
    </row>
    <row r="9007" spans="1:8" ht="63" outlineLevel="1">
      <c r="A9007" s="98" t="s">
        <v>403</v>
      </c>
      <c r="B9007" s="99" t="s">
        <v>641</v>
      </c>
      <c r="C9007" s="97" t="s">
        <v>482</v>
      </c>
      <c r="D9007" s="97" t="s">
        <v>176</v>
      </c>
      <c r="E9007" s="94"/>
      <c r="F9007" s="94"/>
      <c r="G9007" s="94">
        <v>100</v>
      </c>
      <c r="H9007" s="79"/>
    </row>
    <row r="9008" spans="1:8" ht="31.5" outlineLevel="1">
      <c r="A9008" s="98" t="s">
        <v>404</v>
      </c>
      <c r="B9008" s="99" t="s">
        <v>642</v>
      </c>
      <c r="C9008" s="97" t="s">
        <v>482</v>
      </c>
      <c r="D9008" s="97" t="s">
        <v>176</v>
      </c>
      <c r="E9008" s="94"/>
      <c r="F9008" s="94"/>
      <c r="G9008" s="94">
        <v>100</v>
      </c>
      <c r="H9008" s="79"/>
    </row>
    <row r="9009" spans="1:8" ht="47.25" outlineLevel="1">
      <c r="A9009" s="100">
        <v>3</v>
      </c>
      <c r="B9009" s="101" t="s">
        <v>313</v>
      </c>
      <c r="C9009" s="97"/>
      <c r="D9009" s="97"/>
      <c r="E9009" s="94"/>
      <c r="F9009" s="94"/>
      <c r="G9009" s="94"/>
      <c r="H9009" s="79"/>
    </row>
    <row r="9010" spans="1:8" ht="31.5" outlineLevel="1">
      <c r="A9010" s="98" t="s">
        <v>441</v>
      </c>
      <c r="B9010" s="99" t="s">
        <v>314</v>
      </c>
      <c r="C9010" s="97" t="s">
        <v>176</v>
      </c>
      <c r="D9010" s="97" t="s">
        <v>177</v>
      </c>
      <c r="E9010" s="94"/>
      <c r="F9010" s="94"/>
      <c r="G9010" s="94">
        <v>100</v>
      </c>
      <c r="H9010" s="79"/>
    </row>
    <row r="9011" spans="1:8" outlineLevel="1">
      <c r="A9011" s="98" t="s">
        <v>359</v>
      </c>
      <c r="B9011" s="99" t="s">
        <v>315</v>
      </c>
      <c r="C9011" s="97" t="s">
        <v>1185</v>
      </c>
      <c r="D9011" s="97" t="s">
        <v>467</v>
      </c>
      <c r="E9011" s="94"/>
      <c r="F9011" s="94"/>
      <c r="G9011" s="94">
        <v>100</v>
      </c>
      <c r="H9011" s="79"/>
    </row>
    <row r="9012" spans="1:8" outlineLevel="1">
      <c r="A9012" s="98" t="s">
        <v>361</v>
      </c>
      <c r="B9012" s="99" t="s">
        <v>316</v>
      </c>
      <c r="C9012" s="97" t="s">
        <v>468</v>
      </c>
      <c r="D9012" s="97" t="s">
        <v>469</v>
      </c>
      <c r="E9012" s="94"/>
      <c r="F9012" s="94"/>
      <c r="G9012" s="94">
        <v>100</v>
      </c>
      <c r="H9012" s="79"/>
    </row>
    <row r="9013" spans="1:8" outlineLevel="1">
      <c r="A9013" s="98" t="s">
        <v>317</v>
      </c>
      <c r="B9013" s="99" t="s">
        <v>318</v>
      </c>
      <c r="C9013" s="97" t="s">
        <v>469</v>
      </c>
      <c r="D9013" s="97" t="s">
        <v>470</v>
      </c>
      <c r="E9013" s="94"/>
      <c r="F9013" s="94"/>
      <c r="G9013" s="94">
        <v>100</v>
      </c>
      <c r="H9013" s="79"/>
    </row>
    <row r="9014" spans="1:8" outlineLevel="1">
      <c r="A9014" s="98" t="s">
        <v>319</v>
      </c>
      <c r="B9014" s="99" t="s">
        <v>320</v>
      </c>
      <c r="C9014" s="97" t="s">
        <v>470</v>
      </c>
      <c r="D9014" s="97" t="s">
        <v>471</v>
      </c>
      <c r="E9014" s="94"/>
      <c r="F9014" s="94"/>
      <c r="G9014" s="94">
        <v>100</v>
      </c>
      <c r="H9014" s="79"/>
    </row>
    <row r="9015" spans="1:8" outlineLevel="1">
      <c r="A9015" s="100">
        <v>4</v>
      </c>
      <c r="B9015" s="101" t="s">
        <v>623</v>
      </c>
      <c r="C9015" s="97"/>
      <c r="D9015" s="97"/>
      <c r="E9015" s="94"/>
      <c r="F9015" s="94"/>
      <c r="G9015" s="94">
        <v>100</v>
      </c>
      <c r="H9015" s="79"/>
    </row>
    <row r="9016" spans="1:8" ht="31.5" outlineLevel="1">
      <c r="A9016" s="97" t="s">
        <v>406</v>
      </c>
      <c r="B9016" s="236" t="s">
        <v>321</v>
      </c>
      <c r="C9016" s="97" t="s">
        <v>471</v>
      </c>
      <c r="D9016" s="97" t="s">
        <v>471</v>
      </c>
      <c r="E9016" s="94"/>
      <c r="F9016" s="94"/>
      <c r="G9016" s="94">
        <v>100</v>
      </c>
      <c r="H9016" s="79"/>
    </row>
    <row r="9017" spans="1:8" ht="63" outlineLevel="1">
      <c r="A9017" s="97" t="s">
        <v>407</v>
      </c>
      <c r="B9017" s="236" t="s">
        <v>621</v>
      </c>
      <c r="C9017" s="97" t="s">
        <v>471</v>
      </c>
      <c r="D9017" s="97" t="s">
        <v>471</v>
      </c>
      <c r="E9017" s="94"/>
      <c r="F9017" s="94"/>
      <c r="G9017" s="94">
        <v>100</v>
      </c>
      <c r="H9017" s="79"/>
    </row>
    <row r="9018" spans="1:8" ht="31.5" outlineLevel="1">
      <c r="A9018" s="97" t="s">
        <v>408</v>
      </c>
      <c r="B9018" s="236" t="s">
        <v>764</v>
      </c>
      <c r="C9018" s="97" t="s">
        <v>471</v>
      </c>
      <c r="D9018" s="97" t="s">
        <v>472</v>
      </c>
      <c r="E9018" s="94"/>
      <c r="F9018" s="94"/>
      <c r="G9018" s="94">
        <v>100</v>
      </c>
      <c r="H9018" s="79"/>
    </row>
    <row r="9019" spans="1:8" ht="31.5" outlineLevel="1">
      <c r="A9019" s="97" t="s">
        <v>222</v>
      </c>
      <c r="B9019" s="236" t="s">
        <v>765</v>
      </c>
      <c r="C9019" s="97" t="s">
        <v>327</v>
      </c>
      <c r="D9019" s="97" t="s">
        <v>472</v>
      </c>
      <c r="E9019" s="94"/>
      <c r="F9019" s="94"/>
      <c r="G9019" s="94">
        <v>100</v>
      </c>
      <c r="H9019" s="79"/>
    </row>
    <row r="9020" spans="1:8" outlineLevel="1">
      <c r="G9020" s="154" t="s">
        <v>1460</v>
      </c>
      <c r="H9020" s="154" t="s">
        <v>378</v>
      </c>
    </row>
    <row r="9021" spans="1:8" outlineLevel="1">
      <c r="H9021" s="154" t="s">
        <v>709</v>
      </c>
    </row>
    <row r="9022" spans="1:8" outlineLevel="1">
      <c r="H9022" s="154" t="s">
        <v>266</v>
      </c>
    </row>
    <row r="9023" spans="1:8" outlineLevel="1">
      <c r="H9023" s="154"/>
    </row>
    <row r="9024" spans="1:8" outlineLevel="1">
      <c r="A9024" s="742" t="s">
        <v>628</v>
      </c>
      <c r="B9024" s="742"/>
      <c r="C9024" s="742"/>
      <c r="D9024" s="742"/>
      <c r="E9024" s="742"/>
      <c r="F9024" s="742"/>
      <c r="G9024" s="742"/>
      <c r="H9024" s="742"/>
    </row>
    <row r="9025" spans="1:8" outlineLevel="1">
      <c r="A9025" s="742" t="s">
        <v>455</v>
      </c>
      <c r="B9025" s="742"/>
      <c r="C9025" s="742"/>
      <c r="D9025" s="742"/>
      <c r="E9025" s="742"/>
      <c r="F9025" s="742"/>
      <c r="G9025" s="742"/>
      <c r="H9025" s="742"/>
    </row>
    <row r="9026" spans="1:8" outlineLevel="1">
      <c r="H9026" s="154" t="s">
        <v>322</v>
      </c>
    </row>
    <row r="9027" spans="1:8" outlineLevel="1">
      <c r="H9027" s="154" t="s">
        <v>323</v>
      </c>
    </row>
    <row r="9028" spans="1:8" outlineLevel="1">
      <c r="H9028" s="154" t="s">
        <v>324</v>
      </c>
    </row>
    <row r="9029" spans="1:8" outlineLevel="1">
      <c r="H9029" s="230" t="s">
        <v>325</v>
      </c>
    </row>
    <row r="9030" spans="1:8" outlineLevel="1">
      <c r="H9030" s="154" t="s">
        <v>2331</v>
      </c>
    </row>
    <row r="9031" spans="1:8" outlineLevel="1">
      <c r="H9031" s="154" t="s">
        <v>261</v>
      </c>
    </row>
    <row r="9032" spans="1:8" outlineLevel="1">
      <c r="A9032" s="86"/>
    </row>
    <row r="9033" spans="1:8" outlineLevel="1">
      <c r="A9033" s="748" t="s">
        <v>1750</v>
      </c>
      <c r="B9033" s="749"/>
      <c r="C9033" s="749"/>
      <c r="D9033" s="749"/>
      <c r="E9033" s="749"/>
      <c r="F9033" s="749"/>
      <c r="G9033" s="749"/>
      <c r="H9033" s="749"/>
    </row>
    <row r="9034" spans="1:8" outlineLevel="1">
      <c r="A9034" s="746" t="s">
        <v>2332</v>
      </c>
      <c r="B9034" s="746"/>
      <c r="C9034" s="746"/>
      <c r="D9034" s="746"/>
      <c r="E9034" s="746"/>
      <c r="F9034" s="746"/>
      <c r="G9034" s="746"/>
      <c r="H9034" s="746"/>
    </row>
    <row r="9035" spans="1:8" ht="16.5" outlineLevel="1" thickBot="1">
      <c r="A9035" s="87"/>
      <c r="B9035" s="666"/>
      <c r="C9035" s="231"/>
      <c r="D9035" s="231"/>
      <c r="E9035" s="231"/>
      <c r="F9035" s="231"/>
      <c r="G9035" s="231"/>
      <c r="H9035" s="231"/>
    </row>
    <row r="9036" spans="1:8" outlineLevel="1">
      <c r="A9036" s="750" t="s">
        <v>397</v>
      </c>
      <c r="B9036" s="753" t="s">
        <v>649</v>
      </c>
      <c r="C9036" s="756" t="s">
        <v>719</v>
      </c>
      <c r="D9036" s="756"/>
      <c r="E9036" s="756"/>
      <c r="F9036" s="756"/>
      <c r="G9036" s="757" t="s">
        <v>629</v>
      </c>
      <c r="H9036" s="759" t="s">
        <v>630</v>
      </c>
    </row>
    <row r="9037" spans="1:8" outlineLevel="1">
      <c r="A9037" s="751"/>
      <c r="B9037" s="754"/>
      <c r="C9037" s="704"/>
      <c r="D9037" s="704"/>
      <c r="E9037" s="704"/>
      <c r="F9037" s="704"/>
      <c r="G9037" s="703"/>
      <c r="H9037" s="760"/>
    </row>
    <row r="9038" spans="1:8" ht="32.25" outlineLevel="1" thickBot="1">
      <c r="A9038" s="752"/>
      <c r="B9038" s="755"/>
      <c r="C9038" s="88" t="s">
        <v>631</v>
      </c>
      <c r="D9038" s="88" t="s">
        <v>632</v>
      </c>
      <c r="E9038" s="88" t="s">
        <v>631</v>
      </c>
      <c r="F9038" s="88" t="s">
        <v>632</v>
      </c>
      <c r="G9038" s="758"/>
      <c r="H9038" s="761"/>
    </row>
    <row r="9039" spans="1:8" outlineLevel="1">
      <c r="A9039" s="89">
        <v>1</v>
      </c>
      <c r="B9039" s="604">
        <v>2</v>
      </c>
      <c r="C9039" s="90">
        <v>3</v>
      </c>
      <c r="D9039" s="90">
        <v>4</v>
      </c>
      <c r="E9039" s="90"/>
      <c r="F9039" s="90"/>
      <c r="G9039" s="91">
        <v>5</v>
      </c>
      <c r="H9039" s="604">
        <v>6</v>
      </c>
    </row>
    <row r="9040" spans="1:8" outlineLevel="1">
      <c r="A9040" s="89">
        <v>1</v>
      </c>
      <c r="B9040" s="92" t="s">
        <v>598</v>
      </c>
      <c r="C9040" s="93"/>
      <c r="D9040" s="93"/>
      <c r="E9040" s="94"/>
      <c r="F9040" s="94"/>
      <c r="G9040" s="95"/>
      <c r="H9040" s="663"/>
    </row>
    <row r="9041" spans="1:8" outlineLevel="1">
      <c r="A9041" s="96" t="s">
        <v>399</v>
      </c>
      <c r="B9041" s="237" t="s">
        <v>599</v>
      </c>
      <c r="C9041" s="97" t="s">
        <v>174</v>
      </c>
      <c r="D9041" s="97" t="s">
        <v>482</v>
      </c>
      <c r="E9041" s="94"/>
      <c r="F9041" s="94"/>
      <c r="G9041" s="94">
        <v>100</v>
      </c>
      <c r="H9041" s="79"/>
    </row>
    <row r="9042" spans="1:8" outlineLevel="1">
      <c r="A9042" s="97" t="s">
        <v>400</v>
      </c>
      <c r="B9042" s="236" t="s">
        <v>329</v>
      </c>
      <c r="C9042" s="97" t="s">
        <v>483</v>
      </c>
      <c r="D9042" s="97" t="s">
        <v>484</v>
      </c>
      <c r="E9042" s="94"/>
      <c r="F9042" s="94"/>
      <c r="G9042" s="94">
        <v>100</v>
      </c>
      <c r="H9042" s="79"/>
    </row>
    <row r="9043" spans="1:8" ht="31.5" outlineLevel="1">
      <c r="A9043" s="97" t="s">
        <v>411</v>
      </c>
      <c r="B9043" s="236" t="s">
        <v>730</v>
      </c>
      <c r="C9043" s="97" t="s">
        <v>485</v>
      </c>
      <c r="D9043" s="97" t="s">
        <v>486</v>
      </c>
      <c r="E9043" s="94"/>
      <c r="F9043" s="94"/>
      <c r="G9043" s="94">
        <v>100</v>
      </c>
      <c r="H9043" s="79"/>
    </row>
    <row r="9044" spans="1:8" ht="63" outlineLevel="1">
      <c r="A9044" s="98" t="s">
        <v>422</v>
      </c>
      <c r="B9044" s="99" t="s">
        <v>731</v>
      </c>
      <c r="C9044" s="97" t="s">
        <v>487</v>
      </c>
      <c r="D9044" s="97" t="s">
        <v>2103</v>
      </c>
      <c r="E9044" s="94"/>
      <c r="F9044" s="94"/>
      <c r="G9044" s="94">
        <v>100</v>
      </c>
      <c r="H9044" s="79"/>
    </row>
    <row r="9045" spans="1:8" ht="31.5" outlineLevel="1">
      <c r="A9045" s="98" t="s">
        <v>732</v>
      </c>
      <c r="B9045" s="99" t="s">
        <v>733</v>
      </c>
      <c r="C9045" s="97" t="s">
        <v>46</v>
      </c>
      <c r="D9045" s="97" t="s">
        <v>45</v>
      </c>
      <c r="E9045" s="94"/>
      <c r="F9045" s="94"/>
      <c r="G9045" s="94">
        <v>100</v>
      </c>
      <c r="H9045" s="79"/>
    </row>
    <row r="9046" spans="1:8" outlineLevel="1">
      <c r="A9046" s="98" t="s">
        <v>734</v>
      </c>
      <c r="B9046" s="99" t="s">
        <v>735</v>
      </c>
      <c r="C9046" s="97" t="s">
        <v>485</v>
      </c>
      <c r="D9046" s="97" t="s">
        <v>46</v>
      </c>
      <c r="E9046" s="94"/>
      <c r="F9046" s="94"/>
      <c r="G9046" s="94">
        <v>100</v>
      </c>
      <c r="H9046" s="79"/>
    </row>
    <row r="9047" spans="1:8" outlineLevel="1">
      <c r="A9047" s="100">
        <v>2</v>
      </c>
      <c r="B9047" s="101" t="s">
        <v>440</v>
      </c>
      <c r="C9047" s="97"/>
      <c r="D9047" s="97"/>
      <c r="E9047" s="94"/>
      <c r="F9047" s="94"/>
      <c r="G9047" s="94">
        <v>100</v>
      </c>
      <c r="H9047" s="79"/>
    </row>
    <row r="9048" spans="1:8" ht="31.5" outlineLevel="1">
      <c r="A9048" s="98" t="s">
        <v>402</v>
      </c>
      <c r="B9048" s="99" t="s">
        <v>736</v>
      </c>
      <c r="C9048" s="97" t="s">
        <v>46</v>
      </c>
      <c r="D9048" s="97" t="s">
        <v>45</v>
      </c>
      <c r="E9048" s="94"/>
      <c r="F9048" s="94"/>
      <c r="G9048" s="94">
        <v>100</v>
      </c>
      <c r="H9048" s="79"/>
    </row>
    <row r="9049" spans="1:8" ht="63" outlineLevel="1">
      <c r="A9049" s="98" t="s">
        <v>403</v>
      </c>
      <c r="B9049" s="99" t="s">
        <v>641</v>
      </c>
      <c r="C9049" s="97" t="s">
        <v>46</v>
      </c>
      <c r="D9049" s="97" t="s">
        <v>47</v>
      </c>
      <c r="E9049" s="94"/>
      <c r="F9049" s="94"/>
      <c r="G9049" s="94">
        <v>100</v>
      </c>
      <c r="H9049" s="79"/>
    </row>
    <row r="9050" spans="1:8" ht="31.5" outlineLevel="1">
      <c r="A9050" s="98" t="s">
        <v>404</v>
      </c>
      <c r="B9050" s="99" t="s">
        <v>642</v>
      </c>
      <c r="C9050" s="97" t="s">
        <v>47</v>
      </c>
      <c r="D9050" s="97" t="s">
        <v>48</v>
      </c>
      <c r="E9050" s="94"/>
      <c r="F9050" s="94"/>
      <c r="G9050" s="94">
        <v>100</v>
      </c>
      <c r="H9050" s="79"/>
    </row>
    <row r="9051" spans="1:8" ht="47.25" outlineLevel="1">
      <c r="A9051" s="100">
        <v>3</v>
      </c>
      <c r="B9051" s="101" t="s">
        <v>313</v>
      </c>
      <c r="C9051" s="97"/>
      <c r="D9051" s="97"/>
      <c r="E9051" s="94"/>
      <c r="F9051" s="94"/>
      <c r="G9051" s="94"/>
      <c r="H9051" s="79"/>
    </row>
    <row r="9052" spans="1:8" ht="31.5" outlineLevel="1">
      <c r="A9052" s="98" t="s">
        <v>441</v>
      </c>
      <c r="B9052" s="99" t="s">
        <v>314</v>
      </c>
      <c r="C9052" s="97" t="s">
        <v>48</v>
      </c>
      <c r="D9052" s="97" t="s">
        <v>47</v>
      </c>
      <c r="E9052" s="94"/>
      <c r="F9052" s="94"/>
      <c r="G9052" s="94">
        <v>100</v>
      </c>
      <c r="H9052" s="79"/>
    </row>
    <row r="9053" spans="1:8" outlineLevel="1">
      <c r="A9053" s="98" t="s">
        <v>359</v>
      </c>
      <c r="B9053" s="99" t="s">
        <v>315</v>
      </c>
      <c r="C9053" s="97" t="s">
        <v>48</v>
      </c>
      <c r="D9053" s="97" t="s">
        <v>49</v>
      </c>
      <c r="E9053" s="94"/>
      <c r="F9053" s="94"/>
      <c r="G9053" s="94">
        <v>100</v>
      </c>
      <c r="H9053" s="79"/>
    </row>
    <row r="9054" spans="1:8" outlineLevel="1">
      <c r="A9054" s="98" t="s">
        <v>361</v>
      </c>
      <c r="B9054" s="99" t="s">
        <v>316</v>
      </c>
      <c r="C9054" s="97" t="s">
        <v>49</v>
      </c>
      <c r="D9054" s="97" t="s">
        <v>50</v>
      </c>
      <c r="E9054" s="94"/>
      <c r="F9054" s="94"/>
      <c r="G9054" s="94">
        <v>100</v>
      </c>
      <c r="H9054" s="79"/>
    </row>
    <row r="9055" spans="1:8" outlineLevel="1">
      <c r="A9055" s="98" t="s">
        <v>317</v>
      </c>
      <c r="B9055" s="99" t="s">
        <v>318</v>
      </c>
      <c r="C9055" s="97" t="s">
        <v>50</v>
      </c>
      <c r="D9055" s="97" t="s">
        <v>51</v>
      </c>
      <c r="E9055" s="94"/>
      <c r="F9055" s="94"/>
      <c r="G9055" s="94">
        <v>100</v>
      </c>
      <c r="H9055" s="79"/>
    </row>
    <row r="9056" spans="1:8" outlineLevel="1">
      <c r="A9056" s="98" t="s">
        <v>319</v>
      </c>
      <c r="B9056" s="99" t="s">
        <v>320</v>
      </c>
      <c r="C9056" s="97" t="s">
        <v>51</v>
      </c>
      <c r="D9056" s="97" t="s">
        <v>52</v>
      </c>
      <c r="E9056" s="94"/>
      <c r="F9056" s="94"/>
      <c r="G9056" s="94">
        <v>100</v>
      </c>
      <c r="H9056" s="79"/>
    </row>
    <row r="9057" spans="1:8" outlineLevel="1">
      <c r="A9057" s="100">
        <v>4</v>
      </c>
      <c r="B9057" s="101" t="s">
        <v>623</v>
      </c>
      <c r="C9057" s="97"/>
      <c r="D9057" s="97"/>
      <c r="E9057" s="94"/>
      <c r="F9057" s="94"/>
      <c r="G9057" s="94">
        <v>100</v>
      </c>
      <c r="H9057" s="79"/>
    </row>
    <row r="9058" spans="1:8" ht="31.5" outlineLevel="1">
      <c r="A9058" s="97" t="s">
        <v>406</v>
      </c>
      <c r="B9058" s="236" t="s">
        <v>321</v>
      </c>
      <c r="C9058" s="97" t="s">
        <v>52</v>
      </c>
      <c r="D9058" s="97" t="s">
        <v>52</v>
      </c>
      <c r="E9058" s="94"/>
      <c r="F9058" s="94"/>
      <c r="G9058" s="94">
        <v>100</v>
      </c>
      <c r="H9058" s="79"/>
    </row>
    <row r="9059" spans="1:8" ht="63" outlineLevel="1">
      <c r="A9059" s="97" t="s">
        <v>407</v>
      </c>
      <c r="B9059" s="236" t="s">
        <v>621</v>
      </c>
      <c r="C9059" s="97" t="s">
        <v>52</v>
      </c>
      <c r="D9059" s="97" t="s">
        <v>53</v>
      </c>
      <c r="E9059" s="94"/>
      <c r="F9059" s="94"/>
      <c r="G9059" s="94">
        <v>100</v>
      </c>
      <c r="H9059" s="79"/>
    </row>
    <row r="9060" spans="1:8" ht="31.5" outlineLevel="1">
      <c r="A9060" s="97" t="s">
        <v>408</v>
      </c>
      <c r="B9060" s="236" t="s">
        <v>764</v>
      </c>
      <c r="C9060" s="97" t="s">
        <v>52</v>
      </c>
      <c r="D9060" s="97" t="s">
        <v>53</v>
      </c>
      <c r="E9060" s="94"/>
      <c r="F9060" s="94"/>
      <c r="G9060" s="94">
        <v>100</v>
      </c>
      <c r="H9060" s="79"/>
    </row>
    <row r="9061" spans="1:8" ht="31.5" outlineLevel="1">
      <c r="A9061" s="97" t="s">
        <v>222</v>
      </c>
      <c r="B9061" s="236" t="s">
        <v>765</v>
      </c>
      <c r="C9061" s="97" t="s">
        <v>53</v>
      </c>
      <c r="D9061" s="97" t="s">
        <v>54</v>
      </c>
      <c r="E9061" s="94"/>
      <c r="F9061" s="94"/>
      <c r="G9061" s="94"/>
      <c r="H9061" s="79"/>
    </row>
    <row r="9062" spans="1:8" outlineLevel="1">
      <c r="G9062" s="154" t="s">
        <v>1461</v>
      </c>
      <c r="H9062" s="154" t="s">
        <v>378</v>
      </c>
    </row>
    <row r="9063" spans="1:8" outlineLevel="1">
      <c r="H9063" s="154" t="s">
        <v>709</v>
      </c>
    </row>
    <row r="9064" spans="1:8" outlineLevel="1">
      <c r="H9064" s="154" t="s">
        <v>266</v>
      </c>
    </row>
    <row r="9065" spans="1:8" outlineLevel="1">
      <c r="H9065" s="154"/>
    </row>
    <row r="9066" spans="1:8" outlineLevel="1">
      <c r="A9066" s="742" t="s">
        <v>628</v>
      </c>
      <c r="B9066" s="742"/>
      <c r="C9066" s="742"/>
      <c r="D9066" s="742"/>
      <c r="E9066" s="742"/>
      <c r="F9066" s="742"/>
      <c r="G9066" s="742"/>
      <c r="H9066" s="742"/>
    </row>
    <row r="9067" spans="1:8" outlineLevel="1">
      <c r="A9067" s="742" t="s">
        <v>455</v>
      </c>
      <c r="B9067" s="742"/>
      <c r="C9067" s="742"/>
      <c r="D9067" s="742"/>
      <c r="E9067" s="742"/>
      <c r="F9067" s="742"/>
      <c r="G9067" s="742"/>
      <c r="H9067" s="742"/>
    </row>
    <row r="9068" spans="1:8" outlineLevel="1">
      <c r="H9068" s="154" t="s">
        <v>322</v>
      </c>
    </row>
    <row r="9069" spans="1:8" outlineLevel="1">
      <c r="H9069" s="154" t="s">
        <v>323</v>
      </c>
    </row>
    <row r="9070" spans="1:8" outlineLevel="1">
      <c r="H9070" s="154" t="s">
        <v>324</v>
      </c>
    </row>
    <row r="9071" spans="1:8" outlineLevel="1">
      <c r="H9071" s="230" t="s">
        <v>325</v>
      </c>
    </row>
    <row r="9072" spans="1:8" outlineLevel="1">
      <c r="H9072" s="154" t="s">
        <v>2331</v>
      </c>
    </row>
    <row r="9073" spans="1:8" outlineLevel="1">
      <c r="H9073" s="154" t="s">
        <v>261</v>
      </c>
    </row>
    <row r="9074" spans="1:8" outlineLevel="1">
      <c r="A9074" s="86"/>
    </row>
    <row r="9075" spans="1:8" outlineLevel="1">
      <c r="A9075" s="748" t="s">
        <v>1751</v>
      </c>
      <c r="B9075" s="749"/>
      <c r="C9075" s="749"/>
      <c r="D9075" s="749"/>
      <c r="E9075" s="749"/>
      <c r="F9075" s="749"/>
      <c r="G9075" s="749"/>
      <c r="H9075" s="749"/>
    </row>
    <row r="9076" spans="1:8" outlineLevel="1">
      <c r="A9076" s="746" t="s">
        <v>2332</v>
      </c>
      <c r="B9076" s="746"/>
      <c r="C9076" s="746"/>
      <c r="D9076" s="746"/>
      <c r="E9076" s="746"/>
      <c r="F9076" s="746"/>
      <c r="G9076" s="746"/>
      <c r="H9076" s="746"/>
    </row>
    <row r="9077" spans="1:8" ht="16.5" outlineLevel="1" thickBot="1">
      <c r="A9077" s="87"/>
      <c r="B9077" s="666"/>
      <c r="C9077" s="231"/>
      <c r="D9077" s="231"/>
      <c r="E9077" s="231"/>
      <c r="F9077" s="231"/>
      <c r="G9077" s="231"/>
      <c r="H9077" s="231"/>
    </row>
    <row r="9078" spans="1:8" outlineLevel="1">
      <c r="A9078" s="750" t="s">
        <v>397</v>
      </c>
      <c r="B9078" s="753" t="s">
        <v>649</v>
      </c>
      <c r="C9078" s="756" t="s">
        <v>719</v>
      </c>
      <c r="D9078" s="756"/>
      <c r="E9078" s="756"/>
      <c r="F9078" s="756"/>
      <c r="G9078" s="757" t="s">
        <v>629</v>
      </c>
      <c r="H9078" s="759" t="s">
        <v>630</v>
      </c>
    </row>
    <row r="9079" spans="1:8" outlineLevel="1">
      <c r="A9079" s="751"/>
      <c r="B9079" s="754"/>
      <c r="C9079" s="704"/>
      <c r="D9079" s="704"/>
      <c r="E9079" s="704"/>
      <c r="F9079" s="704"/>
      <c r="G9079" s="703"/>
      <c r="H9079" s="760"/>
    </row>
    <row r="9080" spans="1:8" ht="32.25" outlineLevel="1" thickBot="1">
      <c r="A9080" s="752"/>
      <c r="B9080" s="755"/>
      <c r="C9080" s="88" t="s">
        <v>631</v>
      </c>
      <c r="D9080" s="88" t="s">
        <v>632</v>
      </c>
      <c r="E9080" s="88" t="s">
        <v>631</v>
      </c>
      <c r="F9080" s="88" t="s">
        <v>632</v>
      </c>
      <c r="G9080" s="758"/>
      <c r="H9080" s="761"/>
    </row>
    <row r="9081" spans="1:8" outlineLevel="1">
      <c r="A9081" s="89">
        <v>1</v>
      </c>
      <c r="B9081" s="604">
        <v>2</v>
      </c>
      <c r="C9081" s="90">
        <v>3</v>
      </c>
      <c r="D9081" s="90">
        <v>4</v>
      </c>
      <c r="E9081" s="90"/>
      <c r="F9081" s="90"/>
      <c r="G9081" s="91">
        <v>5</v>
      </c>
      <c r="H9081" s="604">
        <v>6</v>
      </c>
    </row>
    <row r="9082" spans="1:8" outlineLevel="1">
      <c r="A9082" s="89">
        <v>1</v>
      </c>
      <c r="B9082" s="92" t="s">
        <v>598</v>
      </c>
      <c r="C9082" s="93"/>
      <c r="D9082" s="93"/>
      <c r="E9082" s="94"/>
      <c r="F9082" s="94"/>
      <c r="G9082" s="95"/>
      <c r="H9082" s="663"/>
    </row>
    <row r="9083" spans="1:8" outlineLevel="1">
      <c r="A9083" s="96" t="s">
        <v>399</v>
      </c>
      <c r="B9083" s="237" t="s">
        <v>599</v>
      </c>
      <c r="C9083" s="97" t="s">
        <v>174</v>
      </c>
      <c r="D9083" s="97" t="s">
        <v>482</v>
      </c>
      <c r="E9083" s="94"/>
      <c r="F9083" s="94"/>
      <c r="G9083" s="94">
        <v>100</v>
      </c>
      <c r="H9083" s="79"/>
    </row>
    <row r="9084" spans="1:8" outlineLevel="1">
      <c r="A9084" s="97" t="s">
        <v>400</v>
      </c>
      <c r="B9084" s="236" t="s">
        <v>329</v>
      </c>
      <c r="C9084" s="97" t="s">
        <v>483</v>
      </c>
      <c r="D9084" s="97" t="s">
        <v>484</v>
      </c>
      <c r="E9084" s="94"/>
      <c r="F9084" s="94"/>
      <c r="G9084" s="94">
        <v>100</v>
      </c>
      <c r="H9084" s="79"/>
    </row>
    <row r="9085" spans="1:8" ht="31.5" outlineLevel="1">
      <c r="A9085" s="97" t="s">
        <v>411</v>
      </c>
      <c r="B9085" s="236" t="s">
        <v>730</v>
      </c>
      <c r="C9085" s="97" t="s">
        <v>485</v>
      </c>
      <c r="D9085" s="97" t="s">
        <v>486</v>
      </c>
      <c r="E9085" s="94"/>
      <c r="F9085" s="94"/>
      <c r="G9085" s="94">
        <v>100</v>
      </c>
      <c r="H9085" s="79"/>
    </row>
    <row r="9086" spans="1:8" ht="63" outlineLevel="1">
      <c r="A9086" s="98" t="s">
        <v>422</v>
      </c>
      <c r="B9086" s="99" t="s">
        <v>731</v>
      </c>
      <c r="C9086" s="97" t="s">
        <v>487</v>
      </c>
      <c r="D9086" s="97" t="s">
        <v>2103</v>
      </c>
      <c r="E9086" s="94"/>
      <c r="F9086" s="94"/>
      <c r="G9086" s="94">
        <v>100</v>
      </c>
      <c r="H9086" s="79"/>
    </row>
    <row r="9087" spans="1:8" ht="31.5" outlineLevel="1">
      <c r="A9087" s="98" t="s">
        <v>732</v>
      </c>
      <c r="B9087" s="99" t="s">
        <v>733</v>
      </c>
      <c r="C9087" s="97" t="s">
        <v>46</v>
      </c>
      <c r="D9087" s="97" t="s">
        <v>45</v>
      </c>
      <c r="E9087" s="94"/>
      <c r="F9087" s="94"/>
      <c r="G9087" s="94">
        <v>100</v>
      </c>
      <c r="H9087" s="79"/>
    </row>
    <row r="9088" spans="1:8" outlineLevel="1">
      <c r="A9088" s="98" t="s">
        <v>734</v>
      </c>
      <c r="B9088" s="99" t="s">
        <v>735</v>
      </c>
      <c r="C9088" s="97" t="s">
        <v>485</v>
      </c>
      <c r="D9088" s="97" t="s">
        <v>46</v>
      </c>
      <c r="E9088" s="94"/>
      <c r="F9088" s="94"/>
      <c r="G9088" s="94">
        <v>100</v>
      </c>
      <c r="H9088" s="79"/>
    </row>
    <row r="9089" spans="1:8" outlineLevel="1">
      <c r="A9089" s="100">
        <v>2</v>
      </c>
      <c r="B9089" s="101" t="s">
        <v>440</v>
      </c>
      <c r="C9089" s="97"/>
      <c r="D9089" s="97"/>
      <c r="E9089" s="94"/>
      <c r="F9089" s="94"/>
      <c r="G9089" s="94"/>
      <c r="H9089" s="79"/>
    </row>
    <row r="9090" spans="1:8" ht="31.5" outlineLevel="1">
      <c r="A9090" s="98" t="s">
        <v>402</v>
      </c>
      <c r="B9090" s="99" t="s">
        <v>736</v>
      </c>
      <c r="C9090" s="97" t="s">
        <v>46</v>
      </c>
      <c r="D9090" s="97" t="s">
        <v>45</v>
      </c>
      <c r="E9090" s="94"/>
      <c r="F9090" s="94"/>
      <c r="G9090" s="94">
        <v>100</v>
      </c>
      <c r="H9090" s="79"/>
    </row>
    <row r="9091" spans="1:8" ht="63" outlineLevel="1">
      <c r="A9091" s="98" t="s">
        <v>403</v>
      </c>
      <c r="B9091" s="99" t="s">
        <v>641</v>
      </c>
      <c r="C9091" s="97" t="s">
        <v>46</v>
      </c>
      <c r="D9091" s="97" t="s">
        <v>47</v>
      </c>
      <c r="E9091" s="94"/>
      <c r="F9091" s="94"/>
      <c r="G9091" s="94">
        <v>100</v>
      </c>
      <c r="H9091" s="79"/>
    </row>
    <row r="9092" spans="1:8" ht="31.5" outlineLevel="1">
      <c r="A9092" s="98" t="s">
        <v>404</v>
      </c>
      <c r="B9092" s="99" t="s">
        <v>642</v>
      </c>
      <c r="C9092" s="97" t="s">
        <v>47</v>
      </c>
      <c r="D9092" s="97" t="s">
        <v>48</v>
      </c>
      <c r="E9092" s="94"/>
      <c r="F9092" s="94"/>
      <c r="G9092" s="94">
        <v>100</v>
      </c>
      <c r="H9092" s="79"/>
    </row>
    <row r="9093" spans="1:8" ht="47.25" outlineLevel="1">
      <c r="A9093" s="100">
        <v>3</v>
      </c>
      <c r="B9093" s="101" t="s">
        <v>313</v>
      </c>
      <c r="C9093" s="97"/>
      <c r="D9093" s="97"/>
      <c r="E9093" s="94"/>
      <c r="F9093" s="94"/>
      <c r="G9093" s="94"/>
      <c r="H9093" s="79"/>
    </row>
    <row r="9094" spans="1:8" ht="31.5" outlineLevel="1">
      <c r="A9094" s="98" t="s">
        <v>441</v>
      </c>
      <c r="B9094" s="99" t="s">
        <v>314</v>
      </c>
      <c r="C9094" s="97" t="s">
        <v>48</v>
      </c>
      <c r="D9094" s="97" t="s">
        <v>47</v>
      </c>
      <c r="E9094" s="94"/>
      <c r="F9094" s="94"/>
      <c r="G9094" s="94">
        <v>100</v>
      </c>
      <c r="H9094" s="79"/>
    </row>
    <row r="9095" spans="1:8" outlineLevel="1">
      <c r="A9095" s="98" t="s">
        <v>359</v>
      </c>
      <c r="B9095" s="99" t="s">
        <v>315</v>
      </c>
      <c r="C9095" s="97" t="s">
        <v>48</v>
      </c>
      <c r="D9095" s="97" t="s">
        <v>49</v>
      </c>
      <c r="E9095" s="94"/>
      <c r="F9095" s="94"/>
      <c r="G9095" s="94">
        <v>100</v>
      </c>
      <c r="H9095" s="79"/>
    </row>
    <row r="9096" spans="1:8" outlineLevel="1">
      <c r="A9096" s="98" t="s">
        <v>361</v>
      </c>
      <c r="B9096" s="99" t="s">
        <v>316</v>
      </c>
      <c r="C9096" s="97" t="s">
        <v>49</v>
      </c>
      <c r="D9096" s="97" t="s">
        <v>50</v>
      </c>
      <c r="E9096" s="94"/>
      <c r="F9096" s="94"/>
      <c r="G9096" s="94">
        <v>100</v>
      </c>
      <c r="H9096" s="79"/>
    </row>
    <row r="9097" spans="1:8" outlineLevel="1">
      <c r="A9097" s="98" t="s">
        <v>317</v>
      </c>
      <c r="B9097" s="99" t="s">
        <v>318</v>
      </c>
      <c r="C9097" s="97" t="s">
        <v>50</v>
      </c>
      <c r="D9097" s="97" t="s">
        <v>51</v>
      </c>
      <c r="E9097" s="94"/>
      <c r="F9097" s="94"/>
      <c r="G9097" s="94">
        <v>100</v>
      </c>
      <c r="H9097" s="79"/>
    </row>
    <row r="9098" spans="1:8" outlineLevel="1">
      <c r="A9098" s="98" t="s">
        <v>319</v>
      </c>
      <c r="B9098" s="99" t="s">
        <v>320</v>
      </c>
      <c r="C9098" s="97" t="s">
        <v>51</v>
      </c>
      <c r="D9098" s="97" t="s">
        <v>52</v>
      </c>
      <c r="E9098" s="94"/>
      <c r="F9098" s="94"/>
      <c r="G9098" s="94">
        <v>100</v>
      </c>
      <c r="H9098" s="79"/>
    </row>
    <row r="9099" spans="1:8" outlineLevel="1">
      <c r="A9099" s="100">
        <v>4</v>
      </c>
      <c r="B9099" s="101" t="s">
        <v>623</v>
      </c>
      <c r="C9099" s="97"/>
      <c r="D9099" s="97"/>
      <c r="E9099" s="94"/>
      <c r="F9099" s="94"/>
      <c r="G9099" s="94">
        <v>100</v>
      </c>
      <c r="H9099" s="79"/>
    </row>
    <row r="9100" spans="1:8" ht="31.5" outlineLevel="1">
      <c r="A9100" s="97" t="s">
        <v>406</v>
      </c>
      <c r="B9100" s="236" t="s">
        <v>321</v>
      </c>
      <c r="C9100" s="97" t="s">
        <v>52</v>
      </c>
      <c r="D9100" s="97" t="s">
        <v>52</v>
      </c>
      <c r="E9100" s="94"/>
      <c r="F9100" s="94"/>
      <c r="G9100" s="94">
        <v>100</v>
      </c>
      <c r="H9100" s="79"/>
    </row>
    <row r="9101" spans="1:8" ht="63" outlineLevel="1">
      <c r="A9101" s="97" t="s">
        <v>407</v>
      </c>
      <c r="B9101" s="236" t="s">
        <v>621</v>
      </c>
      <c r="C9101" s="97" t="s">
        <v>52</v>
      </c>
      <c r="D9101" s="97" t="s">
        <v>53</v>
      </c>
      <c r="E9101" s="94"/>
      <c r="F9101" s="94"/>
      <c r="G9101" s="94">
        <v>100</v>
      </c>
      <c r="H9101" s="79"/>
    </row>
    <row r="9102" spans="1:8" ht="31.5" outlineLevel="1">
      <c r="A9102" s="97" t="s">
        <v>408</v>
      </c>
      <c r="B9102" s="236" t="s">
        <v>764</v>
      </c>
      <c r="C9102" s="97" t="s">
        <v>52</v>
      </c>
      <c r="D9102" s="97" t="s">
        <v>53</v>
      </c>
      <c r="E9102" s="94"/>
      <c r="F9102" s="94"/>
      <c r="G9102" s="94">
        <v>100</v>
      </c>
      <c r="H9102" s="79"/>
    </row>
    <row r="9103" spans="1:8" ht="31.5" outlineLevel="1">
      <c r="A9103" s="97" t="s">
        <v>222</v>
      </c>
      <c r="B9103" s="236" t="s">
        <v>765</v>
      </c>
      <c r="C9103" s="97" t="s">
        <v>53</v>
      </c>
      <c r="D9103" s="97" t="s">
        <v>54</v>
      </c>
      <c r="E9103" s="94"/>
      <c r="F9103" s="94"/>
      <c r="G9103" s="94"/>
      <c r="H9103" s="79"/>
    </row>
    <row r="9104" spans="1:8" outlineLevel="1">
      <c r="G9104" s="154" t="s">
        <v>1462</v>
      </c>
      <c r="H9104" s="154" t="s">
        <v>378</v>
      </c>
    </row>
    <row r="9105" spans="1:8" outlineLevel="1">
      <c r="H9105" s="154" t="s">
        <v>709</v>
      </c>
    </row>
    <row r="9106" spans="1:8" outlineLevel="1">
      <c r="H9106" s="154" t="s">
        <v>266</v>
      </c>
    </row>
    <row r="9107" spans="1:8" outlineLevel="1">
      <c r="H9107" s="154"/>
    </row>
    <row r="9108" spans="1:8" outlineLevel="1">
      <c r="A9108" s="742" t="s">
        <v>628</v>
      </c>
      <c r="B9108" s="742"/>
      <c r="C9108" s="742"/>
      <c r="D9108" s="742"/>
      <c r="E9108" s="742"/>
      <c r="F9108" s="742"/>
      <c r="G9108" s="742"/>
      <c r="H9108" s="742"/>
    </row>
    <row r="9109" spans="1:8" outlineLevel="1">
      <c r="A9109" s="742" t="s">
        <v>455</v>
      </c>
      <c r="B9109" s="742"/>
      <c r="C9109" s="742"/>
      <c r="D9109" s="742"/>
      <c r="E9109" s="742"/>
      <c r="F9109" s="742"/>
      <c r="G9109" s="742"/>
      <c r="H9109" s="742"/>
    </row>
    <row r="9110" spans="1:8" outlineLevel="1">
      <c r="H9110" s="154" t="s">
        <v>322</v>
      </c>
    </row>
    <row r="9111" spans="1:8" outlineLevel="1">
      <c r="H9111" s="154" t="s">
        <v>323</v>
      </c>
    </row>
    <row r="9112" spans="1:8" outlineLevel="1">
      <c r="H9112" s="154" t="s">
        <v>324</v>
      </c>
    </row>
    <row r="9113" spans="1:8" outlineLevel="1">
      <c r="H9113" s="230" t="s">
        <v>325</v>
      </c>
    </row>
    <row r="9114" spans="1:8" outlineLevel="1">
      <c r="H9114" s="154" t="s">
        <v>2331</v>
      </c>
    </row>
    <row r="9115" spans="1:8" outlineLevel="1">
      <c r="H9115" s="154" t="s">
        <v>261</v>
      </c>
    </row>
    <row r="9116" spans="1:8" outlineLevel="1">
      <c r="A9116" s="86"/>
    </row>
    <row r="9117" spans="1:8" outlineLevel="1">
      <c r="A9117" s="748" t="s">
        <v>1752</v>
      </c>
      <c r="B9117" s="749"/>
      <c r="C9117" s="749"/>
      <c r="D9117" s="749"/>
      <c r="E9117" s="749"/>
      <c r="F9117" s="749"/>
      <c r="G9117" s="749"/>
      <c r="H9117" s="749"/>
    </row>
    <row r="9118" spans="1:8" outlineLevel="1">
      <c r="A9118" s="664"/>
      <c r="B9118" s="665"/>
      <c r="C9118" s="665"/>
      <c r="D9118" s="665"/>
      <c r="E9118" s="665"/>
      <c r="F9118" s="665"/>
      <c r="G9118" s="665"/>
      <c r="H9118" s="665"/>
    </row>
    <row r="9119" spans="1:8" outlineLevel="1">
      <c r="A9119" s="746" t="s">
        <v>2332</v>
      </c>
      <c r="B9119" s="746"/>
      <c r="C9119" s="746"/>
      <c r="D9119" s="746"/>
      <c r="E9119" s="746"/>
      <c r="F9119" s="746"/>
      <c r="G9119" s="746"/>
      <c r="H9119" s="746"/>
    </row>
    <row r="9120" spans="1:8" ht="16.5" outlineLevel="1" thickBot="1">
      <c r="A9120" s="87"/>
      <c r="B9120" s="666"/>
      <c r="C9120" s="231"/>
      <c r="D9120" s="231"/>
      <c r="E9120" s="231"/>
      <c r="F9120" s="231"/>
      <c r="G9120" s="231"/>
      <c r="H9120" s="231"/>
    </row>
    <row r="9121" spans="1:8" outlineLevel="1">
      <c r="A9121" s="750" t="s">
        <v>397</v>
      </c>
      <c r="B9121" s="753" t="s">
        <v>649</v>
      </c>
      <c r="C9121" s="756" t="s">
        <v>719</v>
      </c>
      <c r="D9121" s="756"/>
      <c r="E9121" s="756"/>
      <c r="F9121" s="756"/>
      <c r="G9121" s="757" t="s">
        <v>629</v>
      </c>
      <c r="H9121" s="759" t="s">
        <v>630</v>
      </c>
    </row>
    <row r="9122" spans="1:8" outlineLevel="1">
      <c r="A9122" s="751"/>
      <c r="B9122" s="754"/>
      <c r="C9122" s="704"/>
      <c r="D9122" s="704"/>
      <c r="E9122" s="704"/>
      <c r="F9122" s="704"/>
      <c r="G9122" s="703"/>
      <c r="H9122" s="760"/>
    </row>
    <row r="9123" spans="1:8" ht="32.25" outlineLevel="1" thickBot="1">
      <c r="A9123" s="752"/>
      <c r="B9123" s="755"/>
      <c r="C9123" s="88" t="s">
        <v>631</v>
      </c>
      <c r="D9123" s="88" t="s">
        <v>632</v>
      </c>
      <c r="E9123" s="88" t="s">
        <v>631</v>
      </c>
      <c r="F9123" s="88" t="s">
        <v>632</v>
      </c>
      <c r="G9123" s="758"/>
      <c r="H9123" s="761"/>
    </row>
    <row r="9124" spans="1:8" outlineLevel="1">
      <c r="A9124" s="89">
        <v>1</v>
      </c>
      <c r="B9124" s="604">
        <v>2</v>
      </c>
      <c r="C9124" s="90">
        <v>3</v>
      </c>
      <c r="D9124" s="90">
        <v>4</v>
      </c>
      <c r="E9124" s="90"/>
      <c r="F9124" s="90"/>
      <c r="G9124" s="91">
        <v>5</v>
      </c>
      <c r="H9124" s="604">
        <v>6</v>
      </c>
    </row>
    <row r="9125" spans="1:8" outlineLevel="1">
      <c r="A9125" s="89">
        <v>1</v>
      </c>
      <c r="B9125" s="92" t="s">
        <v>598</v>
      </c>
      <c r="C9125" s="90"/>
      <c r="D9125" s="90"/>
      <c r="E9125" s="94"/>
      <c r="F9125" s="94"/>
      <c r="G9125" s="95"/>
      <c r="H9125" s="663"/>
    </row>
    <row r="9126" spans="1:8" outlineLevel="1">
      <c r="A9126" s="96" t="s">
        <v>399</v>
      </c>
      <c r="B9126" s="237" t="s">
        <v>599</v>
      </c>
      <c r="C9126" s="97" t="s">
        <v>7</v>
      </c>
      <c r="D9126" s="97" t="s">
        <v>167</v>
      </c>
      <c r="E9126" s="94"/>
      <c r="F9126" s="94"/>
      <c r="G9126" s="94">
        <v>100</v>
      </c>
      <c r="H9126" s="79"/>
    </row>
    <row r="9127" spans="1:8" outlineLevel="1">
      <c r="A9127" s="97" t="s">
        <v>400</v>
      </c>
      <c r="B9127" s="236" t="s">
        <v>329</v>
      </c>
      <c r="C9127" s="97" t="s">
        <v>168</v>
      </c>
      <c r="D9127" s="97" t="s">
        <v>169</v>
      </c>
      <c r="E9127" s="94"/>
      <c r="F9127" s="94"/>
      <c r="G9127" s="94">
        <v>100</v>
      </c>
      <c r="H9127" s="79"/>
    </row>
    <row r="9128" spans="1:8" ht="31.5" outlineLevel="1">
      <c r="A9128" s="97" t="s">
        <v>411</v>
      </c>
      <c r="B9128" s="236" t="s">
        <v>730</v>
      </c>
      <c r="C9128" s="97" t="s">
        <v>170</v>
      </c>
      <c r="D9128" s="97" t="s">
        <v>171</v>
      </c>
      <c r="E9128" s="94"/>
      <c r="F9128" s="94"/>
      <c r="G9128" s="94">
        <v>100</v>
      </c>
      <c r="H9128" s="79"/>
    </row>
    <row r="9129" spans="1:8" ht="63" outlineLevel="1">
      <c r="A9129" s="98" t="s">
        <v>422</v>
      </c>
      <c r="B9129" s="99" t="s">
        <v>731</v>
      </c>
      <c r="C9129" s="97" t="s">
        <v>172</v>
      </c>
      <c r="D9129" s="97" t="s">
        <v>173</v>
      </c>
      <c r="E9129" s="94"/>
      <c r="F9129" s="94"/>
      <c r="G9129" s="94">
        <v>100</v>
      </c>
      <c r="H9129" s="79"/>
    </row>
    <row r="9130" spans="1:8" ht="31.5" outlineLevel="1">
      <c r="A9130" s="98" t="s">
        <v>732</v>
      </c>
      <c r="B9130" s="99" t="s">
        <v>733</v>
      </c>
      <c r="C9130" s="97" t="s">
        <v>174</v>
      </c>
      <c r="D9130" s="97" t="s">
        <v>175</v>
      </c>
      <c r="E9130" s="94"/>
      <c r="F9130" s="94"/>
      <c r="G9130" s="94">
        <v>100</v>
      </c>
      <c r="H9130" s="79"/>
    </row>
    <row r="9131" spans="1:8" outlineLevel="1">
      <c r="A9131" s="98" t="s">
        <v>734</v>
      </c>
      <c r="B9131" s="99" t="s">
        <v>735</v>
      </c>
      <c r="C9131" s="97" t="s">
        <v>170</v>
      </c>
      <c r="D9131" s="97" t="s">
        <v>174</v>
      </c>
      <c r="E9131" s="94"/>
      <c r="F9131" s="94"/>
      <c r="G9131" s="94">
        <v>100</v>
      </c>
      <c r="H9131" s="79"/>
    </row>
    <row r="9132" spans="1:8" outlineLevel="1">
      <c r="A9132" s="100">
        <v>2</v>
      </c>
      <c r="B9132" s="101" t="s">
        <v>440</v>
      </c>
      <c r="C9132" s="97"/>
      <c r="D9132" s="97"/>
      <c r="E9132" s="94"/>
      <c r="F9132" s="94"/>
      <c r="G9132" s="94"/>
      <c r="H9132" s="79"/>
    </row>
    <row r="9133" spans="1:8" ht="31.5" outlineLevel="1">
      <c r="A9133" s="98" t="s">
        <v>402</v>
      </c>
      <c r="B9133" s="99" t="s">
        <v>736</v>
      </c>
      <c r="C9133" s="97" t="s">
        <v>129</v>
      </c>
      <c r="D9133" s="97" t="s">
        <v>130</v>
      </c>
      <c r="E9133" s="94"/>
      <c r="F9133" s="94"/>
      <c r="G9133" s="94">
        <v>100</v>
      </c>
      <c r="H9133" s="79"/>
    </row>
    <row r="9134" spans="1:8" ht="63" outlineLevel="1">
      <c r="A9134" s="98" t="s">
        <v>403</v>
      </c>
      <c r="B9134" s="99" t="s">
        <v>641</v>
      </c>
      <c r="C9134" s="97" t="s">
        <v>129</v>
      </c>
      <c r="D9134" s="97" t="s">
        <v>131</v>
      </c>
      <c r="E9134" s="94"/>
      <c r="F9134" s="94"/>
      <c r="G9134" s="94">
        <v>100</v>
      </c>
      <c r="H9134" s="79"/>
    </row>
    <row r="9135" spans="1:8" ht="31.5" outlineLevel="1">
      <c r="A9135" s="98" t="s">
        <v>404</v>
      </c>
      <c r="B9135" s="99" t="s">
        <v>642</v>
      </c>
      <c r="C9135" s="97" t="s">
        <v>131</v>
      </c>
      <c r="D9135" s="97" t="s">
        <v>132</v>
      </c>
      <c r="E9135" s="94"/>
      <c r="F9135" s="94"/>
      <c r="G9135" s="94">
        <v>100</v>
      </c>
      <c r="H9135" s="79"/>
    </row>
    <row r="9136" spans="1:8" ht="47.25" outlineLevel="1">
      <c r="A9136" s="100">
        <v>3</v>
      </c>
      <c r="B9136" s="101" t="s">
        <v>313</v>
      </c>
      <c r="C9136" s="97"/>
      <c r="D9136" s="97"/>
      <c r="E9136" s="94"/>
      <c r="F9136" s="94"/>
      <c r="G9136" s="94"/>
      <c r="H9136" s="79"/>
    </row>
    <row r="9137" spans="1:8" ht="31.5" outlineLevel="1">
      <c r="A9137" s="98" t="s">
        <v>441</v>
      </c>
      <c r="B9137" s="99" t="s">
        <v>314</v>
      </c>
      <c r="C9137" s="97" t="s">
        <v>132</v>
      </c>
      <c r="D9137" s="97" t="s">
        <v>131</v>
      </c>
      <c r="E9137" s="94"/>
      <c r="F9137" s="94"/>
      <c r="G9137" s="94">
        <v>100</v>
      </c>
      <c r="H9137" s="79"/>
    </row>
    <row r="9138" spans="1:8" outlineLevel="1">
      <c r="A9138" s="98" t="s">
        <v>359</v>
      </c>
      <c r="B9138" s="99" t="s">
        <v>315</v>
      </c>
      <c r="C9138" s="97" t="s">
        <v>132</v>
      </c>
      <c r="D9138" s="97" t="s">
        <v>133</v>
      </c>
      <c r="E9138" s="94"/>
      <c r="F9138" s="94"/>
      <c r="G9138" s="94">
        <v>100</v>
      </c>
      <c r="H9138" s="79"/>
    </row>
    <row r="9139" spans="1:8" outlineLevel="1">
      <c r="A9139" s="98" t="s">
        <v>361</v>
      </c>
      <c r="B9139" s="99" t="s">
        <v>316</v>
      </c>
      <c r="C9139" s="97" t="s">
        <v>133</v>
      </c>
      <c r="D9139" s="97" t="s">
        <v>788</v>
      </c>
      <c r="E9139" s="94"/>
      <c r="F9139" s="94"/>
      <c r="G9139" s="94">
        <v>100</v>
      </c>
      <c r="H9139" s="79"/>
    </row>
    <row r="9140" spans="1:8" outlineLevel="1">
      <c r="A9140" s="98" t="s">
        <v>317</v>
      </c>
      <c r="B9140" s="99" t="s">
        <v>318</v>
      </c>
      <c r="C9140" s="97" t="s">
        <v>788</v>
      </c>
      <c r="D9140" s="97" t="s">
        <v>789</v>
      </c>
      <c r="E9140" s="94"/>
      <c r="F9140" s="94"/>
      <c r="G9140" s="94">
        <v>100</v>
      </c>
      <c r="H9140" s="79"/>
    </row>
    <row r="9141" spans="1:8" outlineLevel="1">
      <c r="A9141" s="98" t="s">
        <v>319</v>
      </c>
      <c r="B9141" s="99" t="s">
        <v>320</v>
      </c>
      <c r="C9141" s="97" t="s">
        <v>1156</v>
      </c>
      <c r="D9141" s="97" t="s">
        <v>790</v>
      </c>
      <c r="E9141" s="94"/>
      <c r="F9141" s="94"/>
      <c r="G9141" s="94">
        <v>100</v>
      </c>
      <c r="H9141" s="79"/>
    </row>
    <row r="9142" spans="1:8" outlineLevel="1">
      <c r="A9142" s="100">
        <v>4</v>
      </c>
      <c r="B9142" s="101" t="s">
        <v>623</v>
      </c>
      <c r="C9142" s="97"/>
      <c r="D9142" s="97"/>
      <c r="E9142" s="94"/>
      <c r="F9142" s="94"/>
      <c r="G9142" s="94"/>
      <c r="H9142" s="79"/>
    </row>
    <row r="9143" spans="1:8" ht="31.5" outlineLevel="1">
      <c r="A9143" s="97" t="s">
        <v>406</v>
      </c>
      <c r="B9143" s="236" t="s">
        <v>321</v>
      </c>
      <c r="C9143" s="97" t="s">
        <v>790</v>
      </c>
      <c r="D9143" s="97" t="s">
        <v>790</v>
      </c>
      <c r="E9143" s="94"/>
      <c r="F9143" s="94"/>
      <c r="G9143" s="94">
        <v>100</v>
      </c>
      <c r="H9143" s="79"/>
    </row>
    <row r="9144" spans="1:8" ht="63" outlineLevel="1">
      <c r="A9144" s="97" t="s">
        <v>407</v>
      </c>
      <c r="B9144" s="236" t="s">
        <v>621</v>
      </c>
      <c r="C9144" s="97" t="s">
        <v>790</v>
      </c>
      <c r="D9144" s="97" t="s">
        <v>791</v>
      </c>
      <c r="E9144" s="94"/>
      <c r="F9144" s="94"/>
      <c r="G9144" s="94">
        <v>100</v>
      </c>
      <c r="H9144" s="79"/>
    </row>
    <row r="9145" spans="1:8" ht="31.5" outlineLevel="1">
      <c r="A9145" s="97" t="s">
        <v>408</v>
      </c>
      <c r="B9145" s="236" t="s">
        <v>764</v>
      </c>
      <c r="C9145" s="97" t="s">
        <v>790</v>
      </c>
      <c r="D9145" s="97" t="s">
        <v>791</v>
      </c>
      <c r="E9145" s="94"/>
      <c r="F9145" s="94"/>
      <c r="G9145" s="94">
        <v>100</v>
      </c>
      <c r="H9145" s="79"/>
    </row>
    <row r="9146" spans="1:8" ht="31.5" outlineLevel="1">
      <c r="A9146" s="97" t="s">
        <v>222</v>
      </c>
      <c r="B9146" s="236" t="s">
        <v>765</v>
      </c>
      <c r="C9146" s="97" t="s">
        <v>791</v>
      </c>
      <c r="D9146" s="97" t="s">
        <v>792</v>
      </c>
      <c r="E9146" s="94"/>
      <c r="F9146" s="94"/>
      <c r="G9146" s="94">
        <v>100</v>
      </c>
      <c r="H9146" s="79"/>
    </row>
    <row r="9147" spans="1:8" outlineLevel="1">
      <c r="A9147" s="263"/>
      <c r="B9147" s="264"/>
      <c r="C9147" s="263"/>
      <c r="D9147" s="263"/>
      <c r="E9147" s="83"/>
      <c r="F9147" s="83"/>
      <c r="G9147" s="272" t="s">
        <v>1463</v>
      </c>
      <c r="H9147" s="154" t="s">
        <v>378</v>
      </c>
    </row>
    <row r="9148" spans="1:8" outlineLevel="1">
      <c r="H9148" s="154" t="s">
        <v>709</v>
      </c>
    </row>
    <row r="9149" spans="1:8" outlineLevel="1">
      <c r="H9149" s="154" t="s">
        <v>266</v>
      </c>
    </row>
    <row r="9150" spans="1:8" outlineLevel="1">
      <c r="H9150" s="154"/>
    </row>
    <row r="9151" spans="1:8" outlineLevel="1">
      <c r="A9151" s="742" t="s">
        <v>628</v>
      </c>
      <c r="B9151" s="742"/>
      <c r="C9151" s="742"/>
      <c r="D9151" s="742"/>
      <c r="E9151" s="742"/>
      <c r="F9151" s="742"/>
      <c r="G9151" s="742"/>
      <c r="H9151" s="742"/>
    </row>
    <row r="9152" spans="1:8" outlineLevel="1">
      <c r="A9152" s="742" t="s">
        <v>455</v>
      </c>
      <c r="B9152" s="742"/>
      <c r="C9152" s="742"/>
      <c r="D9152" s="742"/>
      <c r="E9152" s="742"/>
      <c r="F9152" s="742"/>
      <c r="G9152" s="742"/>
      <c r="H9152" s="742"/>
    </row>
    <row r="9153" spans="1:8" outlineLevel="1">
      <c r="H9153" s="154" t="s">
        <v>322</v>
      </c>
    </row>
    <row r="9154" spans="1:8" outlineLevel="1">
      <c r="H9154" s="154" t="s">
        <v>323</v>
      </c>
    </row>
    <row r="9155" spans="1:8" outlineLevel="1">
      <c r="H9155" s="154" t="s">
        <v>324</v>
      </c>
    </row>
    <row r="9156" spans="1:8" outlineLevel="1">
      <c r="H9156" s="230" t="s">
        <v>325</v>
      </c>
    </row>
    <row r="9157" spans="1:8" outlineLevel="1">
      <c r="H9157" s="154" t="s">
        <v>2331</v>
      </c>
    </row>
    <row r="9158" spans="1:8" outlineLevel="1">
      <c r="H9158" s="154" t="s">
        <v>261</v>
      </c>
    </row>
    <row r="9159" spans="1:8" outlineLevel="1">
      <c r="A9159" s="86"/>
    </row>
    <row r="9160" spans="1:8" outlineLevel="1">
      <c r="A9160" s="748" t="s">
        <v>1753</v>
      </c>
      <c r="B9160" s="749"/>
      <c r="C9160" s="749"/>
      <c r="D9160" s="749"/>
      <c r="E9160" s="749"/>
      <c r="F9160" s="749"/>
      <c r="G9160" s="749"/>
      <c r="H9160" s="749"/>
    </row>
    <row r="9161" spans="1:8" outlineLevel="1">
      <c r="A9161" s="746" t="s">
        <v>2332</v>
      </c>
      <c r="B9161" s="746"/>
      <c r="C9161" s="746"/>
      <c r="D9161" s="746"/>
      <c r="E9161" s="746"/>
      <c r="F9161" s="746"/>
      <c r="G9161" s="746"/>
      <c r="H9161" s="746"/>
    </row>
    <row r="9162" spans="1:8" ht="16.5" outlineLevel="1" thickBot="1">
      <c r="A9162" s="87"/>
      <c r="B9162" s="666"/>
      <c r="C9162" s="231"/>
      <c r="D9162" s="231"/>
      <c r="E9162" s="231"/>
      <c r="F9162" s="231"/>
      <c r="G9162" s="231"/>
      <c r="H9162" s="231"/>
    </row>
    <row r="9163" spans="1:8" outlineLevel="1">
      <c r="A9163" s="750" t="s">
        <v>397</v>
      </c>
      <c r="B9163" s="753" t="s">
        <v>649</v>
      </c>
      <c r="C9163" s="756" t="s">
        <v>719</v>
      </c>
      <c r="D9163" s="756"/>
      <c r="E9163" s="756"/>
      <c r="F9163" s="756"/>
      <c r="G9163" s="757" t="s">
        <v>629</v>
      </c>
      <c r="H9163" s="759" t="s">
        <v>630</v>
      </c>
    </row>
    <row r="9164" spans="1:8" outlineLevel="1">
      <c r="A9164" s="751"/>
      <c r="B9164" s="754"/>
      <c r="C9164" s="704"/>
      <c r="D9164" s="704"/>
      <c r="E9164" s="704"/>
      <c r="F9164" s="704"/>
      <c r="G9164" s="703"/>
      <c r="H9164" s="760"/>
    </row>
    <row r="9165" spans="1:8" ht="32.25" outlineLevel="1" thickBot="1">
      <c r="A9165" s="752"/>
      <c r="B9165" s="755"/>
      <c r="C9165" s="88" t="s">
        <v>631</v>
      </c>
      <c r="D9165" s="88" t="s">
        <v>632</v>
      </c>
      <c r="E9165" s="88" t="s">
        <v>631</v>
      </c>
      <c r="F9165" s="88" t="s">
        <v>632</v>
      </c>
      <c r="G9165" s="758"/>
      <c r="H9165" s="761"/>
    </row>
    <row r="9166" spans="1:8" outlineLevel="1">
      <c r="A9166" s="89">
        <v>1</v>
      </c>
      <c r="B9166" s="604">
        <v>2</v>
      </c>
      <c r="C9166" s="90">
        <v>3</v>
      </c>
      <c r="D9166" s="90">
        <v>4</v>
      </c>
      <c r="E9166" s="90"/>
      <c r="F9166" s="90"/>
      <c r="G9166" s="91">
        <v>5</v>
      </c>
      <c r="H9166" s="604">
        <v>6</v>
      </c>
    </row>
    <row r="9167" spans="1:8" outlineLevel="1">
      <c r="A9167" s="89">
        <v>1</v>
      </c>
      <c r="B9167" s="92" t="s">
        <v>598</v>
      </c>
      <c r="C9167" s="93"/>
      <c r="D9167" s="93"/>
      <c r="E9167" s="94"/>
      <c r="F9167" s="94"/>
      <c r="G9167" s="95"/>
      <c r="H9167" s="663"/>
    </row>
    <row r="9168" spans="1:8" outlineLevel="1">
      <c r="A9168" s="96" t="s">
        <v>399</v>
      </c>
      <c r="B9168" s="237" t="s">
        <v>599</v>
      </c>
      <c r="C9168" s="97" t="s">
        <v>9</v>
      </c>
      <c r="D9168" s="97" t="s">
        <v>169</v>
      </c>
      <c r="E9168" s="94"/>
      <c r="F9168" s="94"/>
      <c r="G9168" s="94">
        <v>100</v>
      </c>
      <c r="H9168" s="79"/>
    </row>
    <row r="9169" spans="1:8" outlineLevel="1">
      <c r="A9169" s="97" t="s">
        <v>400</v>
      </c>
      <c r="B9169" s="236" t="s">
        <v>329</v>
      </c>
      <c r="C9169" s="97" t="s">
        <v>170</v>
      </c>
      <c r="D9169" s="97" t="s">
        <v>326</v>
      </c>
      <c r="E9169" s="94"/>
      <c r="F9169" s="94"/>
      <c r="G9169" s="94">
        <v>100</v>
      </c>
      <c r="H9169" s="79"/>
    </row>
    <row r="9170" spans="1:8" ht="31.5" outlineLevel="1">
      <c r="A9170" s="97" t="s">
        <v>411</v>
      </c>
      <c r="B9170" s="236" t="s">
        <v>730</v>
      </c>
      <c r="C9170" s="97" t="s">
        <v>170</v>
      </c>
      <c r="D9170" s="97" t="s">
        <v>326</v>
      </c>
      <c r="E9170" s="94"/>
      <c r="F9170" s="94"/>
      <c r="G9170" s="94">
        <v>100</v>
      </c>
      <c r="H9170" s="79"/>
    </row>
    <row r="9171" spans="1:8" ht="63" outlineLevel="1">
      <c r="A9171" s="98" t="s">
        <v>422</v>
      </c>
      <c r="B9171" s="99" t="s">
        <v>731</v>
      </c>
      <c r="C9171" s="97" t="s">
        <v>172</v>
      </c>
      <c r="D9171" s="97" t="s">
        <v>175</v>
      </c>
      <c r="E9171" s="94"/>
      <c r="F9171" s="94"/>
      <c r="G9171" s="94">
        <v>100</v>
      </c>
      <c r="H9171" s="79"/>
    </row>
    <row r="9172" spans="1:8" ht="31.5" outlineLevel="1">
      <c r="A9172" s="98" t="s">
        <v>732</v>
      </c>
      <c r="B9172" s="99" t="s">
        <v>733</v>
      </c>
      <c r="C9172" s="97" t="s">
        <v>328</v>
      </c>
      <c r="D9172" s="97" t="s">
        <v>175</v>
      </c>
      <c r="E9172" s="94"/>
      <c r="F9172" s="94"/>
      <c r="G9172" s="94">
        <v>100</v>
      </c>
      <c r="H9172" s="79"/>
    </row>
    <row r="9173" spans="1:8" outlineLevel="1">
      <c r="A9173" s="98" t="s">
        <v>734</v>
      </c>
      <c r="B9173" s="99" t="s">
        <v>735</v>
      </c>
      <c r="C9173" s="97" t="s">
        <v>175</v>
      </c>
      <c r="D9173" s="97" t="s">
        <v>482</v>
      </c>
      <c r="E9173" s="94"/>
      <c r="F9173" s="94"/>
      <c r="G9173" s="94">
        <v>100</v>
      </c>
      <c r="H9173" s="79"/>
    </row>
    <row r="9174" spans="1:8" outlineLevel="1">
      <c r="A9174" s="100">
        <v>2</v>
      </c>
      <c r="B9174" s="101" t="s">
        <v>440</v>
      </c>
      <c r="C9174" s="97"/>
      <c r="D9174" s="97"/>
      <c r="E9174" s="94"/>
      <c r="F9174" s="94"/>
      <c r="G9174" s="94"/>
      <c r="H9174" s="79"/>
    </row>
    <row r="9175" spans="1:8" ht="31.5" outlineLevel="1">
      <c r="A9175" s="98" t="s">
        <v>402</v>
      </c>
      <c r="B9175" s="99" t="s">
        <v>736</v>
      </c>
      <c r="C9175" s="97" t="s">
        <v>482</v>
      </c>
      <c r="D9175" s="97" t="s">
        <v>176</v>
      </c>
      <c r="E9175" s="94"/>
      <c r="F9175" s="94"/>
      <c r="G9175" s="94">
        <v>100</v>
      </c>
      <c r="H9175" s="79"/>
    </row>
    <row r="9176" spans="1:8" ht="63" outlineLevel="1">
      <c r="A9176" s="98" t="s">
        <v>403</v>
      </c>
      <c r="B9176" s="99" t="s">
        <v>641</v>
      </c>
      <c r="C9176" s="97" t="s">
        <v>482</v>
      </c>
      <c r="D9176" s="97" t="s">
        <v>176</v>
      </c>
      <c r="E9176" s="94"/>
      <c r="F9176" s="94"/>
      <c r="G9176" s="94">
        <v>100</v>
      </c>
      <c r="H9176" s="79"/>
    </row>
    <row r="9177" spans="1:8" ht="31.5" outlineLevel="1">
      <c r="A9177" s="98" t="s">
        <v>404</v>
      </c>
      <c r="B9177" s="99" t="s">
        <v>642</v>
      </c>
      <c r="C9177" s="97" t="s">
        <v>482</v>
      </c>
      <c r="D9177" s="97" t="s">
        <v>176</v>
      </c>
      <c r="E9177" s="94"/>
      <c r="F9177" s="94"/>
      <c r="G9177" s="94">
        <v>100</v>
      </c>
      <c r="H9177" s="79"/>
    </row>
    <row r="9178" spans="1:8" ht="47.25" outlineLevel="1">
      <c r="A9178" s="100">
        <v>3</v>
      </c>
      <c r="B9178" s="101" t="s">
        <v>313</v>
      </c>
      <c r="C9178" s="97"/>
      <c r="D9178" s="97"/>
      <c r="E9178" s="94"/>
      <c r="F9178" s="94"/>
      <c r="G9178" s="94"/>
      <c r="H9178" s="79"/>
    </row>
    <row r="9179" spans="1:8" ht="31.5" outlineLevel="1">
      <c r="A9179" s="98" t="s">
        <v>441</v>
      </c>
      <c r="B9179" s="99" t="s">
        <v>314</v>
      </c>
      <c r="C9179" s="97" t="s">
        <v>176</v>
      </c>
      <c r="D9179" s="97" t="s">
        <v>177</v>
      </c>
      <c r="E9179" s="94"/>
      <c r="F9179" s="94"/>
      <c r="G9179" s="94">
        <v>100</v>
      </c>
      <c r="H9179" s="79"/>
    </row>
    <row r="9180" spans="1:8" outlineLevel="1">
      <c r="A9180" s="98" t="s">
        <v>359</v>
      </c>
      <c r="B9180" s="99" t="s">
        <v>315</v>
      </c>
      <c r="C9180" s="97" t="s">
        <v>1185</v>
      </c>
      <c r="D9180" s="97" t="s">
        <v>467</v>
      </c>
      <c r="E9180" s="94"/>
      <c r="F9180" s="94"/>
      <c r="G9180" s="94">
        <v>100</v>
      </c>
      <c r="H9180" s="79"/>
    </row>
    <row r="9181" spans="1:8" outlineLevel="1">
      <c r="A9181" s="98" t="s">
        <v>361</v>
      </c>
      <c r="B9181" s="99" t="s">
        <v>316</v>
      </c>
      <c r="C9181" s="97" t="s">
        <v>468</v>
      </c>
      <c r="D9181" s="97" t="s">
        <v>469</v>
      </c>
      <c r="E9181" s="94"/>
      <c r="F9181" s="94"/>
      <c r="G9181" s="94">
        <v>100</v>
      </c>
      <c r="H9181" s="79"/>
    </row>
    <row r="9182" spans="1:8" outlineLevel="1">
      <c r="A9182" s="98" t="s">
        <v>317</v>
      </c>
      <c r="B9182" s="99" t="s">
        <v>318</v>
      </c>
      <c r="C9182" s="97" t="s">
        <v>469</v>
      </c>
      <c r="D9182" s="97" t="s">
        <v>470</v>
      </c>
      <c r="E9182" s="94"/>
      <c r="F9182" s="94"/>
      <c r="G9182" s="94">
        <v>100</v>
      </c>
      <c r="H9182" s="79"/>
    </row>
    <row r="9183" spans="1:8" outlineLevel="1">
      <c r="A9183" s="98" t="s">
        <v>319</v>
      </c>
      <c r="B9183" s="99" t="s">
        <v>320</v>
      </c>
      <c r="C9183" s="97" t="s">
        <v>470</v>
      </c>
      <c r="D9183" s="97" t="s">
        <v>471</v>
      </c>
      <c r="E9183" s="94"/>
      <c r="F9183" s="94"/>
      <c r="G9183" s="94">
        <v>100</v>
      </c>
      <c r="H9183" s="79"/>
    </row>
    <row r="9184" spans="1:8" outlineLevel="1">
      <c r="A9184" s="100">
        <v>4</v>
      </c>
      <c r="B9184" s="101" t="s">
        <v>623</v>
      </c>
      <c r="C9184" s="97"/>
      <c r="D9184" s="97"/>
      <c r="E9184" s="94"/>
      <c r="F9184" s="94"/>
      <c r="G9184" s="94">
        <v>100</v>
      </c>
      <c r="H9184" s="79"/>
    </row>
    <row r="9185" spans="1:8" ht="31.5" outlineLevel="1">
      <c r="A9185" s="97" t="s">
        <v>406</v>
      </c>
      <c r="B9185" s="236" t="s">
        <v>321</v>
      </c>
      <c r="C9185" s="97" t="s">
        <v>471</v>
      </c>
      <c r="D9185" s="97" t="s">
        <v>471</v>
      </c>
      <c r="E9185" s="94"/>
      <c r="F9185" s="94"/>
      <c r="G9185" s="94">
        <v>100</v>
      </c>
      <c r="H9185" s="79"/>
    </row>
    <row r="9186" spans="1:8" ht="63" outlineLevel="1">
      <c r="A9186" s="97" t="s">
        <v>407</v>
      </c>
      <c r="B9186" s="236" t="s">
        <v>621</v>
      </c>
      <c r="C9186" s="97" t="s">
        <v>471</v>
      </c>
      <c r="D9186" s="97" t="s">
        <v>471</v>
      </c>
      <c r="E9186" s="94"/>
      <c r="F9186" s="94"/>
      <c r="G9186" s="94">
        <v>100</v>
      </c>
      <c r="H9186" s="79"/>
    </row>
    <row r="9187" spans="1:8" ht="31.5" outlineLevel="1">
      <c r="A9187" s="97" t="s">
        <v>408</v>
      </c>
      <c r="B9187" s="236" t="s">
        <v>764</v>
      </c>
      <c r="C9187" s="97" t="s">
        <v>471</v>
      </c>
      <c r="D9187" s="97" t="s">
        <v>472</v>
      </c>
      <c r="E9187" s="94"/>
      <c r="F9187" s="94"/>
      <c r="G9187" s="94">
        <v>100</v>
      </c>
      <c r="H9187" s="79"/>
    </row>
    <row r="9188" spans="1:8" ht="31.5" outlineLevel="1">
      <c r="A9188" s="97" t="s">
        <v>222</v>
      </c>
      <c r="B9188" s="236" t="s">
        <v>765</v>
      </c>
      <c r="C9188" s="97" t="s">
        <v>327</v>
      </c>
      <c r="D9188" s="97" t="s">
        <v>472</v>
      </c>
      <c r="E9188" s="94"/>
      <c r="F9188" s="94"/>
      <c r="G9188" s="94">
        <v>100</v>
      </c>
      <c r="H9188" s="79"/>
    </row>
    <row r="9189" spans="1:8" outlineLevel="1">
      <c r="A9189" s="263"/>
      <c r="B9189" s="264"/>
      <c r="C9189" s="263"/>
      <c r="D9189" s="263"/>
      <c r="E9189" s="83"/>
      <c r="F9189" s="83"/>
      <c r="G9189" s="272" t="s">
        <v>1464</v>
      </c>
      <c r="H9189" s="154" t="s">
        <v>378</v>
      </c>
    </row>
    <row r="9190" spans="1:8" outlineLevel="1">
      <c r="H9190" s="154" t="s">
        <v>709</v>
      </c>
    </row>
    <row r="9191" spans="1:8" outlineLevel="1">
      <c r="H9191" s="154" t="s">
        <v>266</v>
      </c>
    </row>
    <row r="9192" spans="1:8" outlineLevel="1">
      <c r="H9192" s="154"/>
    </row>
    <row r="9193" spans="1:8" outlineLevel="1">
      <c r="A9193" s="742" t="s">
        <v>628</v>
      </c>
      <c r="B9193" s="742"/>
      <c r="C9193" s="742"/>
      <c r="D9193" s="742"/>
      <c r="E9193" s="742"/>
      <c r="F9193" s="742"/>
      <c r="G9193" s="742"/>
      <c r="H9193" s="742"/>
    </row>
    <row r="9194" spans="1:8" outlineLevel="1">
      <c r="A9194" s="742" t="s">
        <v>455</v>
      </c>
      <c r="B9194" s="742"/>
      <c r="C9194" s="742"/>
      <c r="D9194" s="742"/>
      <c r="E9194" s="742"/>
      <c r="F9194" s="742"/>
      <c r="G9194" s="742"/>
      <c r="H9194" s="742"/>
    </row>
    <row r="9195" spans="1:8" outlineLevel="1">
      <c r="H9195" s="154" t="s">
        <v>322</v>
      </c>
    </row>
    <row r="9196" spans="1:8" outlineLevel="1">
      <c r="H9196" s="154" t="s">
        <v>323</v>
      </c>
    </row>
    <row r="9197" spans="1:8" outlineLevel="1">
      <c r="H9197" s="154" t="s">
        <v>324</v>
      </c>
    </row>
    <row r="9198" spans="1:8" outlineLevel="1">
      <c r="H9198" s="230" t="s">
        <v>325</v>
      </c>
    </row>
    <row r="9199" spans="1:8" outlineLevel="1">
      <c r="H9199" s="154" t="s">
        <v>2331</v>
      </c>
    </row>
    <row r="9200" spans="1:8" outlineLevel="1">
      <c r="H9200" s="154" t="s">
        <v>261</v>
      </c>
    </row>
    <row r="9201" spans="1:8" outlineLevel="1">
      <c r="A9201" s="86"/>
    </row>
    <row r="9202" spans="1:8" outlineLevel="1">
      <c r="A9202" s="748" t="s">
        <v>1754</v>
      </c>
      <c r="B9202" s="749"/>
      <c r="C9202" s="749"/>
      <c r="D9202" s="749"/>
      <c r="E9202" s="749"/>
      <c r="F9202" s="749"/>
      <c r="G9202" s="749"/>
      <c r="H9202" s="749"/>
    </row>
    <row r="9203" spans="1:8" outlineLevel="1">
      <c r="A9203" s="746" t="s">
        <v>2332</v>
      </c>
      <c r="B9203" s="746"/>
      <c r="C9203" s="746"/>
      <c r="D9203" s="746"/>
      <c r="E9203" s="746"/>
      <c r="F9203" s="746"/>
      <c r="G9203" s="746"/>
      <c r="H9203" s="746"/>
    </row>
    <row r="9204" spans="1:8" ht="16.5" outlineLevel="1" thickBot="1">
      <c r="A9204" s="87"/>
      <c r="B9204" s="666"/>
      <c r="C9204" s="231"/>
      <c r="D9204" s="231"/>
      <c r="E9204" s="231"/>
      <c r="F9204" s="231"/>
      <c r="G9204" s="231"/>
      <c r="H9204" s="231"/>
    </row>
    <row r="9205" spans="1:8" outlineLevel="1">
      <c r="A9205" s="750" t="s">
        <v>397</v>
      </c>
      <c r="B9205" s="753" t="s">
        <v>649</v>
      </c>
      <c r="C9205" s="756" t="s">
        <v>719</v>
      </c>
      <c r="D9205" s="756"/>
      <c r="E9205" s="756"/>
      <c r="F9205" s="756"/>
      <c r="G9205" s="757" t="s">
        <v>629</v>
      </c>
      <c r="H9205" s="759" t="s">
        <v>630</v>
      </c>
    </row>
    <row r="9206" spans="1:8" outlineLevel="1">
      <c r="A9206" s="751"/>
      <c r="B9206" s="754"/>
      <c r="C9206" s="704"/>
      <c r="D9206" s="704"/>
      <c r="E9206" s="704"/>
      <c r="F9206" s="704"/>
      <c r="G9206" s="703"/>
      <c r="H9206" s="760"/>
    </row>
    <row r="9207" spans="1:8" ht="32.25" outlineLevel="1" thickBot="1">
      <c r="A9207" s="752"/>
      <c r="B9207" s="755"/>
      <c r="C9207" s="88" t="s">
        <v>631</v>
      </c>
      <c r="D9207" s="88" t="s">
        <v>632</v>
      </c>
      <c r="E9207" s="88" t="s">
        <v>631</v>
      </c>
      <c r="F9207" s="88" t="s">
        <v>632</v>
      </c>
      <c r="G9207" s="758"/>
      <c r="H9207" s="761"/>
    </row>
    <row r="9208" spans="1:8" outlineLevel="1">
      <c r="A9208" s="89">
        <v>1</v>
      </c>
      <c r="B9208" s="604">
        <v>2</v>
      </c>
      <c r="C9208" s="90">
        <v>3</v>
      </c>
      <c r="D9208" s="90">
        <v>4</v>
      </c>
      <c r="E9208" s="90"/>
      <c r="F9208" s="90"/>
      <c r="G9208" s="91">
        <v>5</v>
      </c>
      <c r="H9208" s="604">
        <v>6</v>
      </c>
    </row>
    <row r="9209" spans="1:8" outlineLevel="1">
      <c r="A9209" s="89">
        <v>1</v>
      </c>
      <c r="B9209" s="92" t="s">
        <v>598</v>
      </c>
      <c r="C9209" s="93"/>
      <c r="D9209" s="93"/>
      <c r="E9209" s="94"/>
      <c r="F9209" s="94"/>
      <c r="G9209" s="95"/>
      <c r="H9209" s="663"/>
    </row>
    <row r="9210" spans="1:8" outlineLevel="1">
      <c r="A9210" s="96" t="s">
        <v>399</v>
      </c>
      <c r="B9210" s="237" t="s">
        <v>599</v>
      </c>
      <c r="C9210" s="97" t="s">
        <v>9</v>
      </c>
      <c r="D9210" s="97" t="s">
        <v>169</v>
      </c>
      <c r="E9210" s="94"/>
      <c r="F9210" s="94"/>
      <c r="G9210" s="94">
        <v>100</v>
      </c>
      <c r="H9210" s="79"/>
    </row>
    <row r="9211" spans="1:8" outlineLevel="1">
      <c r="A9211" s="97" t="s">
        <v>400</v>
      </c>
      <c r="B9211" s="236" t="s">
        <v>329</v>
      </c>
      <c r="C9211" s="97" t="s">
        <v>170</v>
      </c>
      <c r="D9211" s="97" t="s">
        <v>326</v>
      </c>
      <c r="E9211" s="94"/>
      <c r="F9211" s="94"/>
      <c r="G9211" s="94">
        <v>100</v>
      </c>
      <c r="H9211" s="79"/>
    </row>
    <row r="9212" spans="1:8" ht="31.5" outlineLevel="1">
      <c r="A9212" s="97" t="s">
        <v>411</v>
      </c>
      <c r="B9212" s="236" t="s">
        <v>730</v>
      </c>
      <c r="C9212" s="97" t="s">
        <v>170</v>
      </c>
      <c r="D9212" s="97" t="s">
        <v>326</v>
      </c>
      <c r="E9212" s="94"/>
      <c r="F9212" s="94"/>
      <c r="G9212" s="94">
        <v>100</v>
      </c>
      <c r="H9212" s="79"/>
    </row>
    <row r="9213" spans="1:8" ht="63" outlineLevel="1">
      <c r="A9213" s="98" t="s">
        <v>422</v>
      </c>
      <c r="B9213" s="99" t="s">
        <v>731</v>
      </c>
      <c r="C9213" s="97" t="s">
        <v>172</v>
      </c>
      <c r="D9213" s="97" t="s">
        <v>175</v>
      </c>
      <c r="E9213" s="94"/>
      <c r="F9213" s="94"/>
      <c r="G9213" s="94">
        <v>100</v>
      </c>
      <c r="H9213" s="79"/>
    </row>
    <row r="9214" spans="1:8" ht="31.5" outlineLevel="1">
      <c r="A9214" s="98" t="s">
        <v>732</v>
      </c>
      <c r="B9214" s="99" t="s">
        <v>733</v>
      </c>
      <c r="C9214" s="97" t="s">
        <v>328</v>
      </c>
      <c r="D9214" s="97" t="s">
        <v>175</v>
      </c>
      <c r="E9214" s="94"/>
      <c r="F9214" s="94"/>
      <c r="G9214" s="94">
        <v>100</v>
      </c>
      <c r="H9214" s="79"/>
    </row>
    <row r="9215" spans="1:8" outlineLevel="1">
      <c r="A9215" s="98" t="s">
        <v>734</v>
      </c>
      <c r="B9215" s="99" t="s">
        <v>735</v>
      </c>
      <c r="C9215" s="97" t="s">
        <v>175</v>
      </c>
      <c r="D9215" s="97" t="s">
        <v>482</v>
      </c>
      <c r="E9215" s="94"/>
      <c r="F9215" s="94"/>
      <c r="G9215" s="94">
        <v>100</v>
      </c>
      <c r="H9215" s="79"/>
    </row>
    <row r="9216" spans="1:8" outlineLevel="1">
      <c r="A9216" s="100">
        <v>2</v>
      </c>
      <c r="B9216" s="101" t="s">
        <v>440</v>
      </c>
      <c r="C9216" s="97"/>
      <c r="D9216" s="97"/>
      <c r="E9216" s="94"/>
      <c r="F9216" s="94"/>
      <c r="G9216" s="94"/>
      <c r="H9216" s="79"/>
    </row>
    <row r="9217" spans="1:8" ht="31.5" outlineLevel="1">
      <c r="A9217" s="98" t="s">
        <v>402</v>
      </c>
      <c r="B9217" s="99" t="s">
        <v>736</v>
      </c>
      <c r="C9217" s="97" t="s">
        <v>482</v>
      </c>
      <c r="D9217" s="97" t="s">
        <v>176</v>
      </c>
      <c r="E9217" s="94"/>
      <c r="F9217" s="94"/>
      <c r="G9217" s="94">
        <v>100</v>
      </c>
      <c r="H9217" s="79"/>
    </row>
    <row r="9218" spans="1:8" ht="63" outlineLevel="1">
      <c r="A9218" s="98" t="s">
        <v>403</v>
      </c>
      <c r="B9218" s="99" t="s">
        <v>641</v>
      </c>
      <c r="C9218" s="97" t="s">
        <v>482</v>
      </c>
      <c r="D9218" s="97" t="s">
        <v>176</v>
      </c>
      <c r="E9218" s="94"/>
      <c r="F9218" s="94"/>
      <c r="G9218" s="94">
        <v>100</v>
      </c>
      <c r="H9218" s="79"/>
    </row>
    <row r="9219" spans="1:8" ht="31.5" outlineLevel="1">
      <c r="A9219" s="98" t="s">
        <v>404</v>
      </c>
      <c r="B9219" s="99" t="s">
        <v>642</v>
      </c>
      <c r="C9219" s="97" t="s">
        <v>482</v>
      </c>
      <c r="D9219" s="97" t="s">
        <v>176</v>
      </c>
      <c r="E9219" s="94"/>
      <c r="F9219" s="94"/>
      <c r="G9219" s="94">
        <v>100</v>
      </c>
      <c r="H9219" s="79"/>
    </row>
    <row r="9220" spans="1:8" ht="47.25" outlineLevel="1">
      <c r="A9220" s="100">
        <v>3</v>
      </c>
      <c r="B9220" s="101" t="s">
        <v>313</v>
      </c>
      <c r="C9220" s="97"/>
      <c r="D9220" s="97"/>
      <c r="E9220" s="94"/>
      <c r="F9220" s="94"/>
      <c r="G9220" s="94"/>
      <c r="H9220" s="79"/>
    </row>
    <row r="9221" spans="1:8" ht="31.5" outlineLevel="1">
      <c r="A9221" s="98" t="s">
        <v>441</v>
      </c>
      <c r="B9221" s="99" t="s">
        <v>314</v>
      </c>
      <c r="C9221" s="97" t="s">
        <v>176</v>
      </c>
      <c r="D9221" s="97" t="s">
        <v>177</v>
      </c>
      <c r="E9221" s="94"/>
      <c r="F9221" s="94"/>
      <c r="G9221" s="94">
        <v>100</v>
      </c>
      <c r="H9221" s="79"/>
    </row>
    <row r="9222" spans="1:8" outlineLevel="1">
      <c r="A9222" s="98" t="s">
        <v>359</v>
      </c>
      <c r="B9222" s="99" t="s">
        <v>315</v>
      </c>
      <c r="C9222" s="97" t="s">
        <v>1185</v>
      </c>
      <c r="D9222" s="97" t="s">
        <v>467</v>
      </c>
      <c r="E9222" s="94"/>
      <c r="F9222" s="94"/>
      <c r="G9222" s="94">
        <v>100</v>
      </c>
      <c r="H9222" s="79"/>
    </row>
    <row r="9223" spans="1:8" outlineLevel="1">
      <c r="A9223" s="98" t="s">
        <v>361</v>
      </c>
      <c r="B9223" s="99" t="s">
        <v>316</v>
      </c>
      <c r="C9223" s="97" t="s">
        <v>468</v>
      </c>
      <c r="D9223" s="97" t="s">
        <v>469</v>
      </c>
      <c r="E9223" s="94"/>
      <c r="F9223" s="94"/>
      <c r="G9223" s="94">
        <v>100</v>
      </c>
      <c r="H9223" s="79"/>
    </row>
    <row r="9224" spans="1:8" outlineLevel="1">
      <c r="A9224" s="98" t="s">
        <v>317</v>
      </c>
      <c r="B9224" s="99" t="s">
        <v>318</v>
      </c>
      <c r="C9224" s="97" t="s">
        <v>469</v>
      </c>
      <c r="D9224" s="97" t="s">
        <v>470</v>
      </c>
      <c r="E9224" s="94"/>
      <c r="F9224" s="94"/>
      <c r="G9224" s="94">
        <v>100</v>
      </c>
      <c r="H9224" s="79"/>
    </row>
    <row r="9225" spans="1:8" outlineLevel="1">
      <c r="A9225" s="98" t="s">
        <v>319</v>
      </c>
      <c r="B9225" s="99" t="s">
        <v>320</v>
      </c>
      <c r="C9225" s="97" t="s">
        <v>470</v>
      </c>
      <c r="D9225" s="97" t="s">
        <v>471</v>
      </c>
      <c r="E9225" s="94"/>
      <c r="F9225" s="94"/>
      <c r="G9225" s="94">
        <v>100</v>
      </c>
      <c r="H9225" s="79"/>
    </row>
    <row r="9226" spans="1:8" outlineLevel="1">
      <c r="A9226" s="100">
        <v>4</v>
      </c>
      <c r="B9226" s="101" t="s">
        <v>623</v>
      </c>
      <c r="C9226" s="97"/>
      <c r="D9226" s="97"/>
      <c r="E9226" s="94"/>
      <c r="F9226" s="94"/>
      <c r="G9226" s="94">
        <v>100</v>
      </c>
      <c r="H9226" s="79"/>
    </row>
    <row r="9227" spans="1:8" ht="31.5" outlineLevel="1">
      <c r="A9227" s="97" t="s">
        <v>406</v>
      </c>
      <c r="B9227" s="236" t="s">
        <v>321</v>
      </c>
      <c r="C9227" s="97" t="s">
        <v>471</v>
      </c>
      <c r="D9227" s="97" t="s">
        <v>471</v>
      </c>
      <c r="E9227" s="94"/>
      <c r="F9227" s="94"/>
      <c r="G9227" s="94">
        <v>100</v>
      </c>
      <c r="H9227" s="79"/>
    </row>
    <row r="9228" spans="1:8" ht="63" outlineLevel="1">
      <c r="A9228" s="97" t="s">
        <v>407</v>
      </c>
      <c r="B9228" s="236" t="s">
        <v>621</v>
      </c>
      <c r="C9228" s="97" t="s">
        <v>471</v>
      </c>
      <c r="D9228" s="97" t="s">
        <v>471</v>
      </c>
      <c r="E9228" s="94"/>
      <c r="F9228" s="94"/>
      <c r="G9228" s="94">
        <v>100</v>
      </c>
      <c r="H9228" s="79"/>
    </row>
    <row r="9229" spans="1:8" ht="31.5" outlineLevel="1">
      <c r="A9229" s="97" t="s">
        <v>408</v>
      </c>
      <c r="B9229" s="236" t="s">
        <v>764</v>
      </c>
      <c r="C9229" s="97" t="s">
        <v>471</v>
      </c>
      <c r="D9229" s="97" t="s">
        <v>472</v>
      </c>
      <c r="E9229" s="94"/>
      <c r="F9229" s="94"/>
      <c r="G9229" s="94">
        <v>100</v>
      </c>
      <c r="H9229" s="79"/>
    </row>
    <row r="9230" spans="1:8" ht="31.5" outlineLevel="1">
      <c r="A9230" s="97" t="s">
        <v>222</v>
      </c>
      <c r="B9230" s="236" t="s">
        <v>765</v>
      </c>
      <c r="C9230" s="97" t="s">
        <v>327</v>
      </c>
      <c r="D9230" s="97" t="s">
        <v>472</v>
      </c>
      <c r="E9230" s="94"/>
      <c r="F9230" s="94"/>
      <c r="G9230" s="94">
        <v>100</v>
      </c>
      <c r="H9230" s="79"/>
    </row>
    <row r="9231" spans="1:8" outlineLevel="1">
      <c r="G9231" s="154" t="s">
        <v>1465</v>
      </c>
      <c r="H9231" s="154" t="s">
        <v>378</v>
      </c>
    </row>
    <row r="9232" spans="1:8" outlineLevel="1">
      <c r="H9232" s="154" t="s">
        <v>709</v>
      </c>
    </row>
    <row r="9233" spans="1:8" outlineLevel="1">
      <c r="H9233" s="154" t="s">
        <v>266</v>
      </c>
    </row>
    <row r="9234" spans="1:8" outlineLevel="1">
      <c r="H9234" s="154"/>
    </row>
    <row r="9235" spans="1:8" outlineLevel="1">
      <c r="A9235" s="742" t="s">
        <v>628</v>
      </c>
      <c r="B9235" s="742"/>
      <c r="C9235" s="742"/>
      <c r="D9235" s="742"/>
      <c r="E9235" s="742"/>
      <c r="F9235" s="742"/>
      <c r="G9235" s="742"/>
      <c r="H9235" s="742"/>
    </row>
    <row r="9236" spans="1:8" outlineLevel="1">
      <c r="A9236" s="742" t="s">
        <v>455</v>
      </c>
      <c r="B9236" s="742"/>
      <c r="C9236" s="742"/>
      <c r="D9236" s="742"/>
      <c r="E9236" s="742"/>
      <c r="F9236" s="742"/>
      <c r="G9236" s="742"/>
      <c r="H9236" s="742"/>
    </row>
    <row r="9237" spans="1:8" outlineLevel="1">
      <c r="H9237" s="154" t="s">
        <v>322</v>
      </c>
    </row>
    <row r="9238" spans="1:8" outlineLevel="1">
      <c r="H9238" s="154" t="s">
        <v>323</v>
      </c>
    </row>
    <row r="9239" spans="1:8" outlineLevel="1">
      <c r="H9239" s="154" t="s">
        <v>324</v>
      </c>
    </row>
    <row r="9240" spans="1:8" outlineLevel="1">
      <c r="H9240" s="230" t="s">
        <v>325</v>
      </c>
    </row>
    <row r="9241" spans="1:8" outlineLevel="1">
      <c r="H9241" s="154" t="s">
        <v>2331</v>
      </c>
    </row>
    <row r="9242" spans="1:8" outlineLevel="1">
      <c r="H9242" s="154" t="s">
        <v>261</v>
      </c>
    </row>
    <row r="9243" spans="1:8" outlineLevel="1">
      <c r="A9243" s="86"/>
    </row>
    <row r="9244" spans="1:8" outlineLevel="1">
      <c r="A9244" s="748" t="s">
        <v>1755</v>
      </c>
      <c r="B9244" s="749"/>
      <c r="C9244" s="749"/>
      <c r="D9244" s="749"/>
      <c r="E9244" s="749"/>
      <c r="F9244" s="749"/>
      <c r="G9244" s="749"/>
      <c r="H9244" s="749"/>
    </row>
    <row r="9245" spans="1:8" outlineLevel="1">
      <c r="A9245" s="746" t="s">
        <v>2332</v>
      </c>
      <c r="B9245" s="746"/>
      <c r="C9245" s="746"/>
      <c r="D9245" s="746"/>
      <c r="E9245" s="746"/>
      <c r="F9245" s="746"/>
      <c r="G9245" s="746"/>
      <c r="H9245" s="746"/>
    </row>
    <row r="9246" spans="1:8" ht="16.5" outlineLevel="1" thickBot="1">
      <c r="A9246" s="87"/>
      <c r="B9246" s="666"/>
      <c r="C9246" s="231"/>
      <c r="D9246" s="231"/>
      <c r="E9246" s="231"/>
      <c r="F9246" s="231"/>
      <c r="G9246" s="231"/>
      <c r="H9246" s="231"/>
    </row>
    <row r="9247" spans="1:8" outlineLevel="1">
      <c r="A9247" s="750" t="s">
        <v>397</v>
      </c>
      <c r="B9247" s="753" t="s">
        <v>649</v>
      </c>
      <c r="C9247" s="756" t="s">
        <v>719</v>
      </c>
      <c r="D9247" s="756"/>
      <c r="E9247" s="756"/>
      <c r="F9247" s="756"/>
      <c r="G9247" s="757" t="s">
        <v>629</v>
      </c>
      <c r="H9247" s="759" t="s">
        <v>630</v>
      </c>
    </row>
    <row r="9248" spans="1:8" outlineLevel="1">
      <c r="A9248" s="751"/>
      <c r="B9248" s="754"/>
      <c r="C9248" s="704"/>
      <c r="D9248" s="704"/>
      <c r="E9248" s="704"/>
      <c r="F9248" s="704"/>
      <c r="G9248" s="703"/>
      <c r="H9248" s="760"/>
    </row>
    <row r="9249" spans="1:8" ht="32.25" outlineLevel="1" thickBot="1">
      <c r="A9249" s="752"/>
      <c r="B9249" s="755"/>
      <c r="C9249" s="88" t="s">
        <v>631</v>
      </c>
      <c r="D9249" s="88" t="s">
        <v>632</v>
      </c>
      <c r="E9249" s="88" t="s">
        <v>631</v>
      </c>
      <c r="F9249" s="88" t="s">
        <v>632</v>
      </c>
      <c r="G9249" s="758"/>
      <c r="H9249" s="761"/>
    </row>
    <row r="9250" spans="1:8" outlineLevel="1">
      <c r="A9250" s="89">
        <v>1</v>
      </c>
      <c r="B9250" s="604">
        <v>2</v>
      </c>
      <c r="C9250" s="90">
        <v>3</v>
      </c>
      <c r="D9250" s="90">
        <v>4</v>
      </c>
      <c r="E9250" s="90"/>
      <c r="F9250" s="90"/>
      <c r="G9250" s="91">
        <v>5</v>
      </c>
      <c r="H9250" s="604">
        <v>6</v>
      </c>
    </row>
    <row r="9251" spans="1:8" outlineLevel="1">
      <c r="A9251" s="89">
        <v>1</v>
      </c>
      <c r="B9251" s="92" t="s">
        <v>598</v>
      </c>
      <c r="C9251" s="93"/>
      <c r="D9251" s="93"/>
      <c r="E9251" s="94"/>
      <c r="F9251" s="94"/>
      <c r="G9251" s="95"/>
      <c r="H9251" s="663"/>
    </row>
    <row r="9252" spans="1:8" outlineLevel="1">
      <c r="A9252" s="96" t="s">
        <v>399</v>
      </c>
      <c r="B9252" s="237" t="s">
        <v>599</v>
      </c>
      <c r="C9252" s="97" t="s">
        <v>174</v>
      </c>
      <c r="D9252" s="97" t="s">
        <v>482</v>
      </c>
      <c r="E9252" s="94"/>
      <c r="F9252" s="94"/>
      <c r="G9252" s="94">
        <v>100</v>
      </c>
      <c r="H9252" s="79"/>
    </row>
    <row r="9253" spans="1:8" outlineLevel="1">
      <c r="A9253" s="97" t="s">
        <v>400</v>
      </c>
      <c r="B9253" s="236" t="s">
        <v>329</v>
      </c>
      <c r="C9253" s="97" t="s">
        <v>483</v>
      </c>
      <c r="D9253" s="97" t="s">
        <v>484</v>
      </c>
      <c r="E9253" s="94"/>
      <c r="F9253" s="94"/>
      <c r="G9253" s="94">
        <v>100</v>
      </c>
      <c r="H9253" s="79"/>
    </row>
    <row r="9254" spans="1:8" ht="31.5" outlineLevel="1">
      <c r="A9254" s="97" t="s">
        <v>411</v>
      </c>
      <c r="B9254" s="236" t="s">
        <v>730</v>
      </c>
      <c r="C9254" s="97" t="s">
        <v>485</v>
      </c>
      <c r="D9254" s="97" t="s">
        <v>486</v>
      </c>
      <c r="E9254" s="94"/>
      <c r="F9254" s="94"/>
      <c r="G9254" s="94">
        <v>100</v>
      </c>
      <c r="H9254" s="79"/>
    </row>
    <row r="9255" spans="1:8" ht="63" outlineLevel="1">
      <c r="A9255" s="98" t="s">
        <v>422</v>
      </c>
      <c r="B9255" s="99" t="s">
        <v>731</v>
      </c>
      <c r="C9255" s="97" t="s">
        <v>487</v>
      </c>
      <c r="D9255" s="97" t="s">
        <v>2103</v>
      </c>
      <c r="E9255" s="94"/>
      <c r="F9255" s="94"/>
      <c r="G9255" s="94">
        <v>100</v>
      </c>
      <c r="H9255" s="79"/>
    </row>
    <row r="9256" spans="1:8" ht="31.5" outlineLevel="1">
      <c r="A9256" s="98" t="s">
        <v>732</v>
      </c>
      <c r="B9256" s="99" t="s">
        <v>733</v>
      </c>
      <c r="C9256" s="97" t="s">
        <v>46</v>
      </c>
      <c r="D9256" s="97" t="s">
        <v>45</v>
      </c>
      <c r="E9256" s="94"/>
      <c r="F9256" s="94"/>
      <c r="G9256" s="94">
        <v>100</v>
      </c>
      <c r="H9256" s="79"/>
    </row>
    <row r="9257" spans="1:8" outlineLevel="1">
      <c r="A9257" s="98" t="s">
        <v>734</v>
      </c>
      <c r="B9257" s="99" t="s">
        <v>735</v>
      </c>
      <c r="C9257" s="97" t="s">
        <v>485</v>
      </c>
      <c r="D9257" s="97" t="s">
        <v>46</v>
      </c>
      <c r="E9257" s="94"/>
      <c r="F9257" s="94"/>
      <c r="G9257" s="94">
        <v>100</v>
      </c>
      <c r="H9257" s="79"/>
    </row>
    <row r="9258" spans="1:8" outlineLevel="1">
      <c r="A9258" s="100">
        <v>2</v>
      </c>
      <c r="B9258" s="101" t="s">
        <v>440</v>
      </c>
      <c r="C9258" s="97"/>
      <c r="D9258" s="97"/>
      <c r="E9258" s="94"/>
      <c r="F9258" s="94"/>
      <c r="G9258" s="94"/>
      <c r="H9258" s="79"/>
    </row>
    <row r="9259" spans="1:8" ht="31.5" outlineLevel="1">
      <c r="A9259" s="98" t="s">
        <v>402</v>
      </c>
      <c r="B9259" s="99" t="s">
        <v>736</v>
      </c>
      <c r="C9259" s="97" t="s">
        <v>46</v>
      </c>
      <c r="D9259" s="97" t="s">
        <v>45</v>
      </c>
      <c r="E9259" s="94"/>
      <c r="F9259" s="94"/>
      <c r="G9259" s="94">
        <v>100</v>
      </c>
      <c r="H9259" s="79"/>
    </row>
    <row r="9260" spans="1:8" ht="63" outlineLevel="1">
      <c r="A9260" s="98" t="s">
        <v>403</v>
      </c>
      <c r="B9260" s="99" t="s">
        <v>641</v>
      </c>
      <c r="C9260" s="97" t="s">
        <v>46</v>
      </c>
      <c r="D9260" s="97" t="s">
        <v>47</v>
      </c>
      <c r="E9260" s="94"/>
      <c r="F9260" s="94"/>
      <c r="G9260" s="94">
        <v>100</v>
      </c>
      <c r="H9260" s="79"/>
    </row>
    <row r="9261" spans="1:8" ht="31.5" outlineLevel="1">
      <c r="A9261" s="98" t="s">
        <v>404</v>
      </c>
      <c r="B9261" s="99" t="s">
        <v>642</v>
      </c>
      <c r="C9261" s="97" t="s">
        <v>47</v>
      </c>
      <c r="D9261" s="97" t="s">
        <v>48</v>
      </c>
      <c r="E9261" s="94"/>
      <c r="F9261" s="94"/>
      <c r="G9261" s="94">
        <v>100</v>
      </c>
      <c r="H9261" s="79"/>
    </row>
    <row r="9262" spans="1:8" ht="47.25" outlineLevel="1">
      <c r="A9262" s="100">
        <v>3</v>
      </c>
      <c r="B9262" s="101" t="s">
        <v>313</v>
      </c>
      <c r="C9262" s="97"/>
      <c r="D9262" s="97"/>
      <c r="E9262" s="94"/>
      <c r="F9262" s="94"/>
      <c r="G9262" s="94"/>
      <c r="H9262" s="79"/>
    </row>
    <row r="9263" spans="1:8" ht="31.5" outlineLevel="1">
      <c r="A9263" s="98" t="s">
        <v>441</v>
      </c>
      <c r="B9263" s="99" t="s">
        <v>314</v>
      </c>
      <c r="C9263" s="97" t="s">
        <v>48</v>
      </c>
      <c r="D9263" s="97" t="s">
        <v>47</v>
      </c>
      <c r="E9263" s="94"/>
      <c r="F9263" s="94"/>
      <c r="G9263" s="94">
        <v>100</v>
      </c>
      <c r="H9263" s="79"/>
    </row>
    <row r="9264" spans="1:8" outlineLevel="1">
      <c r="A9264" s="98" t="s">
        <v>359</v>
      </c>
      <c r="B9264" s="99" t="s">
        <v>315</v>
      </c>
      <c r="C9264" s="97" t="s">
        <v>48</v>
      </c>
      <c r="D9264" s="97" t="s">
        <v>49</v>
      </c>
      <c r="E9264" s="94"/>
      <c r="F9264" s="94"/>
      <c r="G9264" s="94">
        <v>100</v>
      </c>
      <c r="H9264" s="79"/>
    </row>
    <row r="9265" spans="1:8" outlineLevel="1">
      <c r="A9265" s="98" t="s">
        <v>361</v>
      </c>
      <c r="B9265" s="99" t="s">
        <v>316</v>
      </c>
      <c r="C9265" s="97" t="s">
        <v>49</v>
      </c>
      <c r="D9265" s="97" t="s">
        <v>50</v>
      </c>
      <c r="E9265" s="94"/>
      <c r="F9265" s="94"/>
      <c r="G9265" s="94">
        <v>100</v>
      </c>
      <c r="H9265" s="79"/>
    </row>
    <row r="9266" spans="1:8" outlineLevel="1">
      <c r="A9266" s="98" t="s">
        <v>317</v>
      </c>
      <c r="B9266" s="99" t="s">
        <v>318</v>
      </c>
      <c r="C9266" s="97" t="s">
        <v>50</v>
      </c>
      <c r="D9266" s="97" t="s">
        <v>51</v>
      </c>
      <c r="E9266" s="94"/>
      <c r="F9266" s="94"/>
      <c r="G9266" s="94">
        <v>100</v>
      </c>
      <c r="H9266" s="79"/>
    </row>
    <row r="9267" spans="1:8" outlineLevel="1">
      <c r="A9267" s="98" t="s">
        <v>319</v>
      </c>
      <c r="B9267" s="99" t="s">
        <v>320</v>
      </c>
      <c r="C9267" s="97" t="s">
        <v>51</v>
      </c>
      <c r="D9267" s="97" t="s">
        <v>52</v>
      </c>
      <c r="E9267" s="94"/>
      <c r="F9267" s="94"/>
      <c r="G9267" s="94">
        <v>100</v>
      </c>
      <c r="H9267" s="79"/>
    </row>
    <row r="9268" spans="1:8" outlineLevel="1">
      <c r="A9268" s="100">
        <v>4</v>
      </c>
      <c r="B9268" s="101" t="s">
        <v>623</v>
      </c>
      <c r="C9268" s="97"/>
      <c r="D9268" s="97"/>
      <c r="E9268" s="94"/>
      <c r="F9268" s="94"/>
      <c r="G9268" s="94">
        <v>100</v>
      </c>
      <c r="H9268" s="79"/>
    </row>
    <row r="9269" spans="1:8" ht="31.5" outlineLevel="1">
      <c r="A9269" s="97" t="s">
        <v>406</v>
      </c>
      <c r="B9269" s="236" t="s">
        <v>321</v>
      </c>
      <c r="C9269" s="97" t="s">
        <v>52</v>
      </c>
      <c r="D9269" s="97" t="s">
        <v>52</v>
      </c>
      <c r="E9269" s="94"/>
      <c r="F9269" s="94"/>
      <c r="G9269" s="94">
        <v>100</v>
      </c>
      <c r="H9269" s="79"/>
    </row>
    <row r="9270" spans="1:8" ht="63" outlineLevel="1">
      <c r="A9270" s="97" t="s">
        <v>407</v>
      </c>
      <c r="B9270" s="236" t="s">
        <v>621</v>
      </c>
      <c r="C9270" s="97" t="s">
        <v>52</v>
      </c>
      <c r="D9270" s="97" t="s">
        <v>53</v>
      </c>
      <c r="E9270" s="94"/>
      <c r="F9270" s="94"/>
      <c r="G9270" s="94">
        <v>100</v>
      </c>
      <c r="H9270" s="79"/>
    </row>
    <row r="9271" spans="1:8" ht="15.75" customHeight="1" outlineLevel="1">
      <c r="A9271" s="97" t="s">
        <v>408</v>
      </c>
      <c r="B9271" s="236" t="s">
        <v>764</v>
      </c>
      <c r="C9271" s="97" t="s">
        <v>52</v>
      </c>
      <c r="D9271" s="97" t="s">
        <v>53</v>
      </c>
      <c r="E9271" s="94"/>
      <c r="F9271" s="94"/>
      <c r="G9271" s="94">
        <v>100</v>
      </c>
      <c r="H9271" s="79"/>
    </row>
    <row r="9272" spans="1:8" ht="15.75" customHeight="1" outlineLevel="1">
      <c r="A9272" s="97" t="s">
        <v>222</v>
      </c>
      <c r="B9272" s="236" t="s">
        <v>765</v>
      </c>
      <c r="C9272" s="97" t="s">
        <v>53</v>
      </c>
      <c r="D9272" s="97" t="s">
        <v>54</v>
      </c>
      <c r="E9272" s="94"/>
      <c r="F9272" s="94"/>
      <c r="G9272" s="94">
        <v>100</v>
      </c>
      <c r="H9272" s="79"/>
    </row>
    <row r="9273" spans="1:8" ht="15.75" customHeight="1" outlineLevel="1">
      <c r="G9273" s="154" t="s">
        <v>1466</v>
      </c>
      <c r="H9273" s="154" t="s">
        <v>378</v>
      </c>
    </row>
    <row r="9274" spans="1:8" ht="15.75" customHeight="1" outlineLevel="1">
      <c r="H9274" s="154" t="s">
        <v>709</v>
      </c>
    </row>
    <row r="9275" spans="1:8" ht="15.75" customHeight="1" outlineLevel="1">
      <c r="H9275" s="154" t="s">
        <v>266</v>
      </c>
    </row>
    <row r="9276" spans="1:8" ht="15.75" customHeight="1" outlineLevel="1">
      <c r="H9276" s="154"/>
    </row>
    <row r="9277" spans="1:8" ht="15.75" customHeight="1" outlineLevel="1">
      <c r="A9277" s="742" t="s">
        <v>628</v>
      </c>
      <c r="B9277" s="742"/>
      <c r="C9277" s="742"/>
      <c r="D9277" s="742"/>
      <c r="E9277" s="742"/>
      <c r="F9277" s="742"/>
      <c r="G9277" s="742"/>
      <c r="H9277" s="742"/>
    </row>
    <row r="9278" spans="1:8" ht="15.75" customHeight="1" outlineLevel="1">
      <c r="A9278" s="742" t="s">
        <v>455</v>
      </c>
      <c r="B9278" s="742"/>
      <c r="C9278" s="742"/>
      <c r="D9278" s="742"/>
      <c r="E9278" s="742"/>
      <c r="F9278" s="742"/>
      <c r="G9278" s="742"/>
      <c r="H9278" s="742"/>
    </row>
    <row r="9279" spans="1:8" ht="15.75" customHeight="1" outlineLevel="1">
      <c r="H9279" s="154" t="s">
        <v>322</v>
      </c>
    </row>
    <row r="9280" spans="1:8" ht="15.75" customHeight="1" outlineLevel="1">
      <c r="H9280" s="154" t="s">
        <v>323</v>
      </c>
    </row>
    <row r="9281" spans="1:8" ht="15.75" customHeight="1" outlineLevel="1">
      <c r="H9281" s="154" t="s">
        <v>324</v>
      </c>
    </row>
    <row r="9282" spans="1:8" ht="15.75" customHeight="1" outlineLevel="1">
      <c r="H9282" s="230" t="s">
        <v>325</v>
      </c>
    </row>
    <row r="9283" spans="1:8" ht="15.75" customHeight="1" outlineLevel="1">
      <c r="H9283" s="154" t="s">
        <v>2331</v>
      </c>
    </row>
    <row r="9284" spans="1:8" ht="15.75" customHeight="1" outlineLevel="1">
      <c r="H9284" s="154" t="s">
        <v>261</v>
      </c>
    </row>
    <row r="9285" spans="1:8" ht="15.75" customHeight="1" outlineLevel="1">
      <c r="A9285" s="86"/>
    </row>
    <row r="9286" spans="1:8" ht="15.75" customHeight="1" outlineLevel="1">
      <c r="A9286" s="748" t="s">
        <v>1756</v>
      </c>
      <c r="B9286" s="749"/>
      <c r="C9286" s="749"/>
      <c r="D9286" s="749"/>
      <c r="E9286" s="749"/>
      <c r="F9286" s="749"/>
      <c r="G9286" s="749"/>
      <c r="H9286" s="749"/>
    </row>
    <row r="9287" spans="1:8" ht="15.75" customHeight="1" outlineLevel="1">
      <c r="A9287" s="664"/>
      <c r="B9287" s="665"/>
      <c r="C9287" s="665"/>
      <c r="D9287" s="665"/>
      <c r="E9287" s="665"/>
      <c r="F9287" s="665"/>
      <c r="G9287" s="665"/>
      <c r="H9287" s="665"/>
    </row>
    <row r="9288" spans="1:8" ht="15.75" customHeight="1" outlineLevel="1">
      <c r="A9288" s="746" t="s">
        <v>2332</v>
      </c>
      <c r="B9288" s="746"/>
      <c r="C9288" s="746"/>
      <c r="D9288" s="746"/>
      <c r="E9288" s="746"/>
      <c r="F9288" s="746"/>
      <c r="G9288" s="746"/>
      <c r="H9288" s="746"/>
    </row>
    <row r="9289" spans="1:8" ht="15.75" customHeight="1" outlineLevel="1" thickBot="1">
      <c r="A9289" s="87"/>
      <c r="B9289" s="666"/>
      <c r="C9289" s="231"/>
      <c r="D9289" s="231"/>
      <c r="E9289" s="231"/>
      <c r="F9289" s="231"/>
      <c r="G9289" s="231"/>
      <c r="H9289" s="231"/>
    </row>
    <row r="9290" spans="1:8" ht="15.75" customHeight="1" outlineLevel="1">
      <c r="A9290" s="750" t="s">
        <v>397</v>
      </c>
      <c r="B9290" s="753" t="s">
        <v>649</v>
      </c>
      <c r="C9290" s="756" t="s">
        <v>719</v>
      </c>
      <c r="D9290" s="756"/>
      <c r="E9290" s="756"/>
      <c r="F9290" s="756"/>
      <c r="G9290" s="757" t="s">
        <v>629</v>
      </c>
      <c r="H9290" s="759" t="s">
        <v>630</v>
      </c>
    </row>
    <row r="9291" spans="1:8" ht="15.75" customHeight="1" outlineLevel="1">
      <c r="A9291" s="751"/>
      <c r="B9291" s="754"/>
      <c r="C9291" s="704"/>
      <c r="D9291" s="704"/>
      <c r="E9291" s="704"/>
      <c r="F9291" s="704"/>
      <c r="G9291" s="703"/>
      <c r="H9291" s="760"/>
    </row>
    <row r="9292" spans="1:8" ht="15.75" customHeight="1" outlineLevel="1" thickBot="1">
      <c r="A9292" s="752"/>
      <c r="B9292" s="755"/>
      <c r="C9292" s="88" t="s">
        <v>631</v>
      </c>
      <c r="D9292" s="88" t="s">
        <v>632</v>
      </c>
      <c r="E9292" s="88" t="s">
        <v>631</v>
      </c>
      <c r="F9292" s="88" t="s">
        <v>632</v>
      </c>
      <c r="G9292" s="758"/>
      <c r="H9292" s="761"/>
    </row>
    <row r="9293" spans="1:8" ht="15.75" customHeight="1" outlineLevel="1">
      <c r="A9293" s="89">
        <v>1</v>
      </c>
      <c r="B9293" s="604">
        <v>2</v>
      </c>
      <c r="C9293" s="90">
        <v>3</v>
      </c>
      <c r="D9293" s="90">
        <v>4</v>
      </c>
      <c r="E9293" s="90"/>
      <c r="F9293" s="90"/>
      <c r="G9293" s="91">
        <v>5</v>
      </c>
      <c r="H9293" s="604">
        <v>6</v>
      </c>
    </row>
    <row r="9294" spans="1:8" ht="15.75" customHeight="1" outlineLevel="1">
      <c r="A9294" s="89">
        <v>1</v>
      </c>
      <c r="B9294" s="92" t="s">
        <v>598</v>
      </c>
      <c r="C9294" s="90"/>
      <c r="D9294" s="90"/>
      <c r="E9294" s="94"/>
      <c r="F9294" s="94"/>
      <c r="G9294" s="95"/>
      <c r="H9294" s="663"/>
    </row>
    <row r="9295" spans="1:8" ht="15.75" customHeight="1" outlineLevel="1">
      <c r="A9295" s="96" t="s">
        <v>399</v>
      </c>
      <c r="B9295" s="237" t="s">
        <v>599</v>
      </c>
      <c r="C9295" s="97" t="s">
        <v>7</v>
      </c>
      <c r="D9295" s="97" t="s">
        <v>167</v>
      </c>
      <c r="E9295" s="94"/>
      <c r="F9295" s="94"/>
      <c r="G9295" s="94">
        <v>100</v>
      </c>
      <c r="H9295" s="79"/>
    </row>
    <row r="9296" spans="1:8" ht="15.75" customHeight="1" outlineLevel="1">
      <c r="A9296" s="97" t="s">
        <v>400</v>
      </c>
      <c r="B9296" s="236" t="s">
        <v>329</v>
      </c>
      <c r="C9296" s="97" t="s">
        <v>168</v>
      </c>
      <c r="D9296" s="97" t="s">
        <v>169</v>
      </c>
      <c r="E9296" s="94"/>
      <c r="F9296" s="94"/>
      <c r="G9296" s="94">
        <v>100</v>
      </c>
      <c r="H9296" s="79"/>
    </row>
    <row r="9297" spans="1:8" ht="39.75" customHeight="1" outlineLevel="1">
      <c r="A9297" s="97" t="s">
        <v>411</v>
      </c>
      <c r="B9297" s="236" t="s">
        <v>730</v>
      </c>
      <c r="C9297" s="97" t="s">
        <v>170</v>
      </c>
      <c r="D9297" s="97" t="s">
        <v>171</v>
      </c>
      <c r="E9297" s="94"/>
      <c r="F9297" s="94"/>
      <c r="G9297" s="94">
        <v>100</v>
      </c>
      <c r="H9297" s="79"/>
    </row>
    <row r="9298" spans="1:8" ht="66.75" customHeight="1" outlineLevel="1">
      <c r="A9298" s="98" t="s">
        <v>422</v>
      </c>
      <c r="B9298" s="99" t="s">
        <v>731</v>
      </c>
      <c r="C9298" s="97" t="s">
        <v>172</v>
      </c>
      <c r="D9298" s="97" t="s">
        <v>173</v>
      </c>
      <c r="E9298" s="94"/>
      <c r="F9298" s="94"/>
      <c r="G9298" s="94">
        <v>100</v>
      </c>
      <c r="H9298" s="79"/>
    </row>
    <row r="9299" spans="1:8" ht="30" customHeight="1" outlineLevel="1">
      <c r="A9299" s="98" t="s">
        <v>732</v>
      </c>
      <c r="B9299" s="99" t="s">
        <v>733</v>
      </c>
      <c r="C9299" s="97" t="s">
        <v>174</v>
      </c>
      <c r="D9299" s="97" t="s">
        <v>175</v>
      </c>
      <c r="E9299" s="94"/>
      <c r="F9299" s="94"/>
      <c r="G9299" s="94">
        <v>100</v>
      </c>
      <c r="H9299" s="79"/>
    </row>
    <row r="9300" spans="1:8" ht="15.75" customHeight="1" outlineLevel="1">
      <c r="A9300" s="98" t="s">
        <v>734</v>
      </c>
      <c r="B9300" s="99" t="s">
        <v>735</v>
      </c>
      <c r="C9300" s="97" t="s">
        <v>170</v>
      </c>
      <c r="D9300" s="97" t="s">
        <v>174</v>
      </c>
      <c r="E9300" s="94"/>
      <c r="F9300" s="94"/>
      <c r="G9300" s="94">
        <v>100</v>
      </c>
      <c r="H9300" s="79"/>
    </row>
    <row r="9301" spans="1:8" ht="15.75" customHeight="1" outlineLevel="1">
      <c r="A9301" s="100">
        <v>2</v>
      </c>
      <c r="B9301" s="101" t="s">
        <v>440</v>
      </c>
      <c r="C9301" s="97"/>
      <c r="D9301" s="97"/>
      <c r="E9301" s="94"/>
      <c r="F9301" s="94"/>
      <c r="G9301" s="94"/>
      <c r="H9301" s="79"/>
    </row>
    <row r="9302" spans="1:8" ht="15.75" customHeight="1" outlineLevel="1">
      <c r="A9302" s="98" t="s">
        <v>402</v>
      </c>
      <c r="B9302" s="99" t="s">
        <v>736</v>
      </c>
      <c r="C9302" s="97" t="s">
        <v>129</v>
      </c>
      <c r="D9302" s="97" t="s">
        <v>130</v>
      </c>
      <c r="E9302" s="94"/>
      <c r="F9302" s="94"/>
      <c r="G9302" s="94">
        <v>100</v>
      </c>
      <c r="H9302" s="79"/>
    </row>
    <row r="9303" spans="1:8" ht="50.25" customHeight="1" outlineLevel="1">
      <c r="A9303" s="98" t="s">
        <v>403</v>
      </c>
      <c r="B9303" s="99" t="s">
        <v>641</v>
      </c>
      <c r="C9303" s="97" t="s">
        <v>129</v>
      </c>
      <c r="D9303" s="97" t="s">
        <v>131</v>
      </c>
      <c r="E9303" s="94"/>
      <c r="F9303" s="94"/>
      <c r="G9303" s="94">
        <v>100</v>
      </c>
      <c r="H9303" s="79"/>
    </row>
    <row r="9304" spans="1:8" ht="37.5" customHeight="1" outlineLevel="1">
      <c r="A9304" s="98" t="s">
        <v>404</v>
      </c>
      <c r="B9304" s="99" t="s">
        <v>642</v>
      </c>
      <c r="C9304" s="97" t="s">
        <v>131</v>
      </c>
      <c r="D9304" s="97" t="s">
        <v>132</v>
      </c>
      <c r="E9304" s="94"/>
      <c r="F9304" s="94"/>
      <c r="G9304" s="94">
        <v>100</v>
      </c>
      <c r="H9304" s="79"/>
    </row>
    <row r="9305" spans="1:8" ht="15.75" customHeight="1" outlineLevel="1">
      <c r="A9305" s="100">
        <v>3</v>
      </c>
      <c r="B9305" s="101" t="s">
        <v>313</v>
      </c>
      <c r="C9305" s="97"/>
      <c r="D9305" s="97"/>
      <c r="E9305" s="94"/>
      <c r="F9305" s="94"/>
      <c r="G9305" s="94"/>
      <c r="H9305" s="79"/>
    </row>
    <row r="9306" spans="1:8" ht="40.5" customHeight="1" outlineLevel="1">
      <c r="A9306" s="98" t="s">
        <v>441</v>
      </c>
      <c r="B9306" s="99" t="s">
        <v>314</v>
      </c>
      <c r="C9306" s="97" t="s">
        <v>132</v>
      </c>
      <c r="D9306" s="97" t="s">
        <v>131</v>
      </c>
      <c r="E9306" s="94"/>
      <c r="F9306" s="94"/>
      <c r="G9306" s="94">
        <v>100</v>
      </c>
      <c r="H9306" s="79"/>
    </row>
    <row r="9307" spans="1:8" ht="15.75" customHeight="1" outlineLevel="1">
      <c r="A9307" s="98" t="s">
        <v>359</v>
      </c>
      <c r="B9307" s="99" t="s">
        <v>315</v>
      </c>
      <c r="C9307" s="97" t="s">
        <v>132</v>
      </c>
      <c r="D9307" s="97" t="s">
        <v>133</v>
      </c>
      <c r="E9307" s="94"/>
      <c r="F9307" s="94"/>
      <c r="G9307" s="94">
        <v>100</v>
      </c>
      <c r="H9307" s="79"/>
    </row>
    <row r="9308" spans="1:8" ht="15.75" customHeight="1" outlineLevel="1">
      <c r="A9308" s="98" t="s">
        <v>361</v>
      </c>
      <c r="B9308" s="99" t="s">
        <v>316</v>
      </c>
      <c r="C9308" s="97" t="s">
        <v>133</v>
      </c>
      <c r="D9308" s="97" t="s">
        <v>788</v>
      </c>
      <c r="E9308" s="94"/>
      <c r="F9308" s="94"/>
      <c r="G9308" s="94">
        <v>100</v>
      </c>
      <c r="H9308" s="79"/>
    </row>
    <row r="9309" spans="1:8" ht="15.75" customHeight="1" outlineLevel="1">
      <c r="A9309" s="98" t="s">
        <v>317</v>
      </c>
      <c r="B9309" s="99" t="s">
        <v>318</v>
      </c>
      <c r="C9309" s="97" t="s">
        <v>788</v>
      </c>
      <c r="D9309" s="97" t="s">
        <v>789</v>
      </c>
      <c r="E9309" s="94"/>
      <c r="F9309" s="94"/>
      <c r="G9309" s="94">
        <v>100</v>
      </c>
      <c r="H9309" s="79"/>
    </row>
    <row r="9310" spans="1:8" ht="15.75" customHeight="1" outlineLevel="1">
      <c r="A9310" s="98" t="s">
        <v>319</v>
      </c>
      <c r="B9310" s="99" t="s">
        <v>320</v>
      </c>
      <c r="C9310" s="97" t="s">
        <v>1156</v>
      </c>
      <c r="D9310" s="97" t="s">
        <v>790</v>
      </c>
      <c r="E9310" s="94"/>
      <c r="F9310" s="94"/>
      <c r="G9310" s="94">
        <v>100</v>
      </c>
      <c r="H9310" s="79"/>
    </row>
    <row r="9311" spans="1:8" ht="15.75" customHeight="1" outlineLevel="1">
      <c r="A9311" s="100">
        <v>4</v>
      </c>
      <c r="B9311" s="101" t="s">
        <v>623</v>
      </c>
      <c r="C9311" s="97"/>
      <c r="D9311" s="97"/>
      <c r="E9311" s="94"/>
      <c r="F9311" s="94"/>
      <c r="G9311" s="94"/>
      <c r="H9311" s="79"/>
    </row>
    <row r="9312" spans="1:8" ht="15.75" customHeight="1" outlineLevel="1">
      <c r="A9312" s="97" t="s">
        <v>406</v>
      </c>
      <c r="B9312" s="236" t="s">
        <v>321</v>
      </c>
      <c r="C9312" s="97" t="s">
        <v>790</v>
      </c>
      <c r="D9312" s="97" t="s">
        <v>790</v>
      </c>
      <c r="E9312" s="94"/>
      <c r="F9312" s="94"/>
      <c r="G9312" s="94">
        <v>100</v>
      </c>
      <c r="H9312" s="79"/>
    </row>
    <row r="9313" spans="1:8" ht="52.5" customHeight="1" outlineLevel="1">
      <c r="A9313" s="97" t="s">
        <v>407</v>
      </c>
      <c r="B9313" s="236" t="s">
        <v>621</v>
      </c>
      <c r="C9313" s="97" t="s">
        <v>790</v>
      </c>
      <c r="D9313" s="97" t="s">
        <v>791</v>
      </c>
      <c r="E9313" s="94"/>
      <c r="F9313" s="94"/>
      <c r="G9313" s="94">
        <v>100</v>
      </c>
      <c r="H9313" s="79"/>
    </row>
    <row r="9314" spans="1:8" ht="30.75" customHeight="1" outlineLevel="1">
      <c r="A9314" s="97" t="s">
        <v>408</v>
      </c>
      <c r="B9314" s="236" t="s">
        <v>764</v>
      </c>
      <c r="C9314" s="97" t="s">
        <v>790</v>
      </c>
      <c r="D9314" s="97" t="s">
        <v>791</v>
      </c>
      <c r="E9314" s="94"/>
      <c r="F9314" s="94"/>
      <c r="G9314" s="94">
        <v>100</v>
      </c>
      <c r="H9314" s="79"/>
    </row>
    <row r="9315" spans="1:8" ht="42.75" customHeight="1" outlineLevel="1">
      <c r="A9315" s="97" t="s">
        <v>222</v>
      </c>
      <c r="B9315" s="236" t="s">
        <v>765</v>
      </c>
      <c r="C9315" s="97" t="s">
        <v>791</v>
      </c>
      <c r="D9315" s="97" t="s">
        <v>792</v>
      </c>
      <c r="E9315" s="94"/>
      <c r="F9315" s="94"/>
      <c r="G9315" s="94">
        <v>100</v>
      </c>
      <c r="H9315" s="79"/>
    </row>
    <row r="9316" spans="1:8" ht="15.75" customHeight="1" outlineLevel="1">
      <c r="G9316" s="154" t="s">
        <v>1467</v>
      </c>
      <c r="H9316" s="154" t="s">
        <v>378</v>
      </c>
    </row>
    <row r="9317" spans="1:8" ht="15.75" customHeight="1" outlineLevel="1">
      <c r="H9317" s="154" t="s">
        <v>709</v>
      </c>
    </row>
    <row r="9318" spans="1:8" ht="15.75" customHeight="1" outlineLevel="1">
      <c r="H9318" s="154" t="s">
        <v>266</v>
      </c>
    </row>
    <row r="9319" spans="1:8" ht="15.75" customHeight="1" outlineLevel="1">
      <c r="H9319" s="154"/>
    </row>
    <row r="9320" spans="1:8" ht="15.75" customHeight="1" outlineLevel="1">
      <c r="A9320" s="742" t="s">
        <v>628</v>
      </c>
      <c r="B9320" s="742"/>
      <c r="C9320" s="742"/>
      <c r="D9320" s="742"/>
      <c r="E9320" s="742"/>
      <c r="F9320" s="742"/>
      <c r="G9320" s="742"/>
      <c r="H9320" s="742"/>
    </row>
    <row r="9321" spans="1:8" ht="15.75" customHeight="1" outlineLevel="1">
      <c r="A9321" s="742" t="s">
        <v>455</v>
      </c>
      <c r="B9321" s="742"/>
      <c r="C9321" s="742"/>
      <c r="D9321" s="742"/>
      <c r="E9321" s="742"/>
      <c r="F9321" s="742"/>
      <c r="G9321" s="742"/>
      <c r="H9321" s="742"/>
    </row>
    <row r="9322" spans="1:8" ht="15.75" customHeight="1" outlineLevel="1">
      <c r="H9322" s="154" t="s">
        <v>322</v>
      </c>
    </row>
    <row r="9323" spans="1:8" ht="15.75" customHeight="1" outlineLevel="1">
      <c r="H9323" s="154" t="s">
        <v>323</v>
      </c>
    </row>
    <row r="9324" spans="1:8" ht="15.75" customHeight="1" outlineLevel="1">
      <c r="H9324" s="154" t="s">
        <v>324</v>
      </c>
    </row>
    <row r="9325" spans="1:8" ht="15.75" customHeight="1" outlineLevel="1">
      <c r="H9325" s="230" t="s">
        <v>325</v>
      </c>
    </row>
    <row r="9326" spans="1:8" ht="15.75" customHeight="1" outlineLevel="1">
      <c r="H9326" s="154" t="s">
        <v>2331</v>
      </c>
    </row>
    <row r="9327" spans="1:8" ht="15.75" customHeight="1" outlineLevel="1">
      <c r="H9327" s="154" t="s">
        <v>261</v>
      </c>
    </row>
    <row r="9328" spans="1:8" ht="15.75" customHeight="1" outlineLevel="1">
      <c r="A9328" s="86"/>
    </row>
    <row r="9329" spans="1:8" ht="15.75" customHeight="1" outlineLevel="1">
      <c r="A9329" s="748" t="s">
        <v>1757</v>
      </c>
      <c r="B9329" s="749"/>
      <c r="C9329" s="749"/>
      <c r="D9329" s="749"/>
      <c r="E9329" s="749"/>
      <c r="F9329" s="749"/>
      <c r="G9329" s="749"/>
      <c r="H9329" s="749"/>
    </row>
    <row r="9330" spans="1:8" ht="15.75" customHeight="1" outlineLevel="1">
      <c r="A9330" s="664"/>
      <c r="B9330" s="665"/>
      <c r="C9330" s="665"/>
      <c r="D9330" s="665"/>
      <c r="E9330" s="665"/>
      <c r="F9330" s="665"/>
      <c r="G9330" s="665"/>
      <c r="H9330" s="665"/>
    </row>
    <row r="9331" spans="1:8" ht="15.75" customHeight="1" outlineLevel="1">
      <c r="A9331" s="746" t="s">
        <v>2332</v>
      </c>
      <c r="B9331" s="746"/>
      <c r="C9331" s="746"/>
      <c r="D9331" s="746"/>
      <c r="E9331" s="746"/>
      <c r="F9331" s="746"/>
      <c r="G9331" s="746"/>
      <c r="H9331" s="746"/>
    </row>
    <row r="9332" spans="1:8" ht="15.75" customHeight="1" outlineLevel="1" thickBot="1">
      <c r="A9332" s="87"/>
      <c r="B9332" s="666"/>
      <c r="C9332" s="231"/>
      <c r="D9332" s="231"/>
      <c r="E9332" s="231"/>
      <c r="F9332" s="231"/>
      <c r="G9332" s="231"/>
      <c r="H9332" s="231"/>
    </row>
    <row r="9333" spans="1:8" ht="15.75" customHeight="1" outlineLevel="1">
      <c r="A9333" s="750" t="s">
        <v>397</v>
      </c>
      <c r="B9333" s="753" t="s">
        <v>649</v>
      </c>
      <c r="C9333" s="756" t="s">
        <v>719</v>
      </c>
      <c r="D9333" s="756"/>
      <c r="E9333" s="756"/>
      <c r="F9333" s="756"/>
      <c r="G9333" s="757" t="s">
        <v>629</v>
      </c>
      <c r="H9333" s="759" t="s">
        <v>630</v>
      </c>
    </row>
    <row r="9334" spans="1:8" ht="15.75" customHeight="1" outlineLevel="1">
      <c r="A9334" s="751"/>
      <c r="B9334" s="754"/>
      <c r="C9334" s="704"/>
      <c r="D9334" s="704"/>
      <c r="E9334" s="704"/>
      <c r="F9334" s="704"/>
      <c r="G9334" s="703"/>
      <c r="H9334" s="760"/>
    </row>
    <row r="9335" spans="1:8" ht="15.75" customHeight="1" outlineLevel="1" thickBot="1">
      <c r="A9335" s="752"/>
      <c r="B9335" s="755"/>
      <c r="C9335" s="88" t="s">
        <v>631</v>
      </c>
      <c r="D9335" s="88" t="s">
        <v>632</v>
      </c>
      <c r="E9335" s="88" t="s">
        <v>631</v>
      </c>
      <c r="F9335" s="88" t="s">
        <v>632</v>
      </c>
      <c r="G9335" s="758"/>
      <c r="H9335" s="761"/>
    </row>
    <row r="9336" spans="1:8" ht="15.75" customHeight="1" outlineLevel="1">
      <c r="A9336" s="89">
        <v>1</v>
      </c>
      <c r="B9336" s="604">
        <v>2</v>
      </c>
      <c r="C9336" s="90">
        <v>3</v>
      </c>
      <c r="D9336" s="90">
        <v>4</v>
      </c>
      <c r="E9336" s="90"/>
      <c r="F9336" s="90"/>
      <c r="G9336" s="91">
        <v>5</v>
      </c>
      <c r="H9336" s="604">
        <v>6</v>
      </c>
    </row>
    <row r="9337" spans="1:8" ht="15.75" customHeight="1" outlineLevel="1">
      <c r="A9337" s="89">
        <v>1</v>
      </c>
      <c r="B9337" s="92" t="s">
        <v>598</v>
      </c>
      <c r="C9337" s="90"/>
      <c r="D9337" s="90"/>
      <c r="E9337" s="94"/>
      <c r="F9337" s="94"/>
      <c r="G9337" s="95"/>
      <c r="H9337" s="663"/>
    </row>
    <row r="9338" spans="1:8" ht="15.75" customHeight="1" outlineLevel="1">
      <c r="A9338" s="96" t="s">
        <v>399</v>
      </c>
      <c r="B9338" s="237" t="s">
        <v>599</v>
      </c>
      <c r="C9338" s="97" t="s">
        <v>7</v>
      </c>
      <c r="D9338" s="97" t="s">
        <v>167</v>
      </c>
      <c r="E9338" s="94"/>
      <c r="F9338" s="94"/>
      <c r="G9338" s="94">
        <v>100</v>
      </c>
      <c r="H9338" s="79"/>
    </row>
    <row r="9339" spans="1:8" ht="15.75" customHeight="1" outlineLevel="1">
      <c r="A9339" s="97" t="s">
        <v>400</v>
      </c>
      <c r="B9339" s="236" t="s">
        <v>329</v>
      </c>
      <c r="C9339" s="97" t="s">
        <v>168</v>
      </c>
      <c r="D9339" s="97" t="s">
        <v>169</v>
      </c>
      <c r="E9339" s="94"/>
      <c r="F9339" s="94"/>
      <c r="G9339" s="94">
        <v>100</v>
      </c>
      <c r="H9339" s="79"/>
    </row>
    <row r="9340" spans="1:8" ht="15.75" customHeight="1" outlineLevel="1">
      <c r="A9340" s="97" t="s">
        <v>411</v>
      </c>
      <c r="B9340" s="236" t="s">
        <v>730</v>
      </c>
      <c r="C9340" s="97" t="s">
        <v>170</v>
      </c>
      <c r="D9340" s="97" t="s">
        <v>171</v>
      </c>
      <c r="E9340" s="94"/>
      <c r="F9340" s="94"/>
      <c r="G9340" s="94">
        <v>100</v>
      </c>
      <c r="H9340" s="79"/>
    </row>
    <row r="9341" spans="1:8" ht="15.75" customHeight="1" outlineLevel="1">
      <c r="A9341" s="98" t="s">
        <v>422</v>
      </c>
      <c r="B9341" s="99" t="s">
        <v>731</v>
      </c>
      <c r="C9341" s="97" t="s">
        <v>172</v>
      </c>
      <c r="D9341" s="97" t="s">
        <v>173</v>
      </c>
      <c r="E9341" s="94"/>
      <c r="F9341" s="94"/>
      <c r="G9341" s="94">
        <v>100</v>
      </c>
      <c r="H9341" s="79"/>
    </row>
    <row r="9342" spans="1:8" ht="15.75" customHeight="1" outlineLevel="1">
      <c r="A9342" s="98" t="s">
        <v>732</v>
      </c>
      <c r="B9342" s="99" t="s">
        <v>733</v>
      </c>
      <c r="C9342" s="97" t="s">
        <v>174</v>
      </c>
      <c r="D9342" s="97" t="s">
        <v>175</v>
      </c>
      <c r="E9342" s="94"/>
      <c r="F9342" s="94"/>
      <c r="G9342" s="94">
        <v>100</v>
      </c>
      <c r="H9342" s="79"/>
    </row>
    <row r="9343" spans="1:8" ht="15.75" customHeight="1" outlineLevel="1">
      <c r="A9343" s="98" t="s">
        <v>734</v>
      </c>
      <c r="B9343" s="99" t="s">
        <v>735</v>
      </c>
      <c r="C9343" s="97" t="s">
        <v>170</v>
      </c>
      <c r="D9343" s="97" t="s">
        <v>174</v>
      </c>
      <c r="E9343" s="94"/>
      <c r="F9343" s="94"/>
      <c r="G9343" s="94">
        <v>100</v>
      </c>
      <c r="H9343" s="79"/>
    </row>
    <row r="9344" spans="1:8" ht="15.75" customHeight="1" outlineLevel="1">
      <c r="A9344" s="100">
        <v>2</v>
      </c>
      <c r="B9344" s="101" t="s">
        <v>440</v>
      </c>
      <c r="C9344" s="97"/>
      <c r="D9344" s="97"/>
      <c r="E9344" s="94"/>
      <c r="F9344" s="94"/>
      <c r="G9344" s="94"/>
      <c r="H9344" s="79"/>
    </row>
    <row r="9345" spans="1:8" ht="15.75" customHeight="1" outlineLevel="1">
      <c r="A9345" s="98" t="s">
        <v>402</v>
      </c>
      <c r="B9345" s="99" t="s">
        <v>736</v>
      </c>
      <c r="C9345" s="97" t="s">
        <v>129</v>
      </c>
      <c r="D9345" s="97" t="s">
        <v>130</v>
      </c>
      <c r="E9345" s="94"/>
      <c r="F9345" s="94"/>
      <c r="G9345" s="94">
        <v>100</v>
      </c>
      <c r="H9345" s="79"/>
    </row>
    <row r="9346" spans="1:8" ht="50.25" customHeight="1" outlineLevel="1">
      <c r="A9346" s="98" t="s">
        <v>403</v>
      </c>
      <c r="B9346" s="99" t="s">
        <v>641</v>
      </c>
      <c r="C9346" s="97" t="s">
        <v>129</v>
      </c>
      <c r="D9346" s="97" t="s">
        <v>131</v>
      </c>
      <c r="E9346" s="94"/>
      <c r="F9346" s="94"/>
      <c r="G9346" s="94">
        <v>100</v>
      </c>
      <c r="H9346" s="79"/>
    </row>
    <row r="9347" spans="1:8" ht="39" customHeight="1" outlineLevel="1">
      <c r="A9347" s="98" t="s">
        <v>404</v>
      </c>
      <c r="B9347" s="99" t="s">
        <v>642</v>
      </c>
      <c r="C9347" s="97" t="s">
        <v>131</v>
      </c>
      <c r="D9347" s="97" t="s">
        <v>132</v>
      </c>
      <c r="E9347" s="94"/>
      <c r="F9347" s="94"/>
      <c r="G9347" s="94">
        <v>100</v>
      </c>
      <c r="H9347" s="79"/>
    </row>
    <row r="9348" spans="1:8" ht="15.75" customHeight="1" outlineLevel="1">
      <c r="A9348" s="100">
        <v>3</v>
      </c>
      <c r="B9348" s="101" t="s">
        <v>313</v>
      </c>
      <c r="C9348" s="97"/>
      <c r="D9348" s="97"/>
      <c r="E9348" s="94"/>
      <c r="F9348" s="94"/>
      <c r="G9348" s="94">
        <v>100</v>
      </c>
      <c r="H9348" s="79"/>
    </row>
    <row r="9349" spans="1:8" ht="31.5" customHeight="1" outlineLevel="1">
      <c r="A9349" s="98" t="s">
        <v>441</v>
      </c>
      <c r="B9349" s="99" t="s">
        <v>314</v>
      </c>
      <c r="C9349" s="97" t="s">
        <v>686</v>
      </c>
      <c r="D9349" s="97" t="s">
        <v>685</v>
      </c>
      <c r="E9349" s="94"/>
      <c r="F9349" s="94"/>
      <c r="G9349" s="94">
        <v>100</v>
      </c>
      <c r="H9349" s="79"/>
    </row>
    <row r="9350" spans="1:8" ht="15.75" customHeight="1" outlineLevel="1">
      <c r="A9350" s="98" t="s">
        <v>359</v>
      </c>
      <c r="B9350" s="99" t="s">
        <v>315</v>
      </c>
      <c r="C9350" s="97" t="s">
        <v>686</v>
      </c>
      <c r="D9350" s="97" t="s">
        <v>687</v>
      </c>
      <c r="E9350" s="94"/>
      <c r="F9350" s="94"/>
      <c r="G9350" s="94">
        <v>100</v>
      </c>
      <c r="H9350" s="79"/>
    </row>
    <row r="9351" spans="1:8" ht="15.75" customHeight="1" outlineLevel="1">
      <c r="A9351" s="98" t="s">
        <v>361</v>
      </c>
      <c r="B9351" s="99" t="s">
        <v>316</v>
      </c>
      <c r="C9351" s="97" t="s">
        <v>687</v>
      </c>
      <c r="D9351" s="97" t="s">
        <v>688</v>
      </c>
      <c r="E9351" s="94"/>
      <c r="F9351" s="94"/>
      <c r="G9351" s="94">
        <v>100</v>
      </c>
      <c r="H9351" s="79"/>
    </row>
    <row r="9352" spans="1:8" ht="15.75" customHeight="1" outlineLevel="1">
      <c r="A9352" s="98" t="s">
        <v>317</v>
      </c>
      <c r="B9352" s="99" t="s">
        <v>318</v>
      </c>
      <c r="C9352" s="97" t="s">
        <v>688</v>
      </c>
      <c r="D9352" s="97" t="s">
        <v>689</v>
      </c>
      <c r="E9352" s="94"/>
      <c r="F9352" s="94"/>
      <c r="G9352" s="94">
        <v>100</v>
      </c>
      <c r="H9352" s="79"/>
    </row>
    <row r="9353" spans="1:8" ht="16.5" customHeight="1" outlineLevel="1">
      <c r="A9353" s="98" t="s">
        <v>319</v>
      </c>
      <c r="B9353" s="99" t="s">
        <v>320</v>
      </c>
      <c r="C9353" s="97" t="s">
        <v>2067</v>
      </c>
      <c r="D9353" s="97" t="s">
        <v>690</v>
      </c>
      <c r="E9353" s="94"/>
      <c r="F9353" s="94"/>
      <c r="G9353" s="94">
        <v>100</v>
      </c>
      <c r="H9353" s="79"/>
    </row>
    <row r="9354" spans="1:8" ht="15.75" customHeight="1" outlineLevel="1">
      <c r="A9354" s="100">
        <v>4</v>
      </c>
      <c r="B9354" s="101" t="s">
        <v>623</v>
      </c>
      <c r="C9354" s="97"/>
      <c r="D9354" s="97"/>
      <c r="E9354" s="94"/>
      <c r="F9354" s="94"/>
      <c r="G9354" s="94"/>
      <c r="H9354" s="79"/>
    </row>
    <row r="9355" spans="1:8" ht="31.5" customHeight="1" outlineLevel="1">
      <c r="A9355" s="97" t="s">
        <v>406</v>
      </c>
      <c r="B9355" s="236" t="s">
        <v>321</v>
      </c>
      <c r="C9355" s="97" t="s">
        <v>690</v>
      </c>
      <c r="D9355" s="97" t="s">
        <v>690</v>
      </c>
      <c r="E9355" s="94"/>
      <c r="F9355" s="94"/>
      <c r="G9355" s="94">
        <v>100</v>
      </c>
      <c r="H9355" s="79"/>
    </row>
    <row r="9356" spans="1:8" ht="47.25" customHeight="1" outlineLevel="1">
      <c r="A9356" s="97" t="s">
        <v>407</v>
      </c>
      <c r="B9356" s="236" t="s">
        <v>621</v>
      </c>
      <c r="C9356" s="97" t="s">
        <v>690</v>
      </c>
      <c r="D9356" s="97" t="s">
        <v>691</v>
      </c>
      <c r="E9356" s="94"/>
      <c r="F9356" s="94"/>
      <c r="G9356" s="94">
        <v>100</v>
      </c>
      <c r="H9356" s="79"/>
    </row>
    <row r="9357" spans="1:8" ht="39" customHeight="1" outlineLevel="1">
      <c r="A9357" s="97" t="s">
        <v>408</v>
      </c>
      <c r="B9357" s="236" t="s">
        <v>764</v>
      </c>
      <c r="C9357" s="97" t="s">
        <v>690</v>
      </c>
      <c r="D9357" s="97" t="s">
        <v>691</v>
      </c>
      <c r="E9357" s="94"/>
      <c r="F9357" s="94"/>
      <c r="G9357" s="94">
        <v>100</v>
      </c>
      <c r="H9357" s="79"/>
    </row>
    <row r="9358" spans="1:8" ht="34.5" customHeight="1" outlineLevel="1">
      <c r="A9358" s="97" t="s">
        <v>222</v>
      </c>
      <c r="B9358" s="236" t="s">
        <v>765</v>
      </c>
      <c r="C9358" s="97" t="s">
        <v>691</v>
      </c>
      <c r="D9358" s="97" t="s">
        <v>692</v>
      </c>
      <c r="E9358" s="94"/>
      <c r="F9358" s="94"/>
      <c r="G9358" s="94">
        <v>100</v>
      </c>
      <c r="H9358" s="79"/>
    </row>
    <row r="9359" spans="1:8" ht="15.75" customHeight="1" outlineLevel="1">
      <c r="G9359" s="154" t="s">
        <v>1468</v>
      </c>
      <c r="H9359" s="154" t="s">
        <v>378</v>
      </c>
    </row>
    <row r="9360" spans="1:8" ht="15.75" customHeight="1" outlineLevel="1">
      <c r="H9360" s="154" t="s">
        <v>709</v>
      </c>
    </row>
    <row r="9361" spans="1:8" ht="15.75" customHeight="1" outlineLevel="1">
      <c r="H9361" s="154" t="s">
        <v>266</v>
      </c>
    </row>
    <row r="9362" spans="1:8" ht="15.75" customHeight="1" outlineLevel="1">
      <c r="H9362" s="154"/>
    </row>
    <row r="9363" spans="1:8" ht="15.75" customHeight="1" outlineLevel="1">
      <c r="A9363" s="742" t="s">
        <v>628</v>
      </c>
      <c r="B9363" s="742"/>
      <c r="C9363" s="742"/>
      <c r="D9363" s="742"/>
      <c r="E9363" s="742"/>
      <c r="F9363" s="742"/>
      <c r="G9363" s="742"/>
      <c r="H9363" s="742"/>
    </row>
    <row r="9364" spans="1:8" ht="15.75" customHeight="1" outlineLevel="1">
      <c r="A9364" s="742" t="s">
        <v>455</v>
      </c>
      <c r="B9364" s="742"/>
      <c r="C9364" s="742"/>
      <c r="D9364" s="742"/>
      <c r="E9364" s="742"/>
      <c r="F9364" s="742"/>
      <c r="G9364" s="742"/>
      <c r="H9364" s="742"/>
    </row>
    <row r="9365" spans="1:8" ht="15.75" customHeight="1" outlineLevel="1">
      <c r="H9365" s="154" t="s">
        <v>322</v>
      </c>
    </row>
    <row r="9366" spans="1:8" ht="15.75" customHeight="1" outlineLevel="1">
      <c r="H9366" s="154" t="s">
        <v>323</v>
      </c>
    </row>
    <row r="9367" spans="1:8" ht="15.75" customHeight="1" outlineLevel="1">
      <c r="H9367" s="154" t="s">
        <v>324</v>
      </c>
    </row>
    <row r="9368" spans="1:8" ht="15.75" customHeight="1" outlineLevel="1">
      <c r="H9368" s="230" t="s">
        <v>325</v>
      </c>
    </row>
    <row r="9369" spans="1:8" ht="15.75" customHeight="1" outlineLevel="1">
      <c r="H9369" s="154" t="s">
        <v>2331</v>
      </c>
    </row>
    <row r="9370" spans="1:8" ht="15.75" customHeight="1" outlineLevel="1">
      <c r="H9370" s="154" t="s">
        <v>261</v>
      </c>
    </row>
    <row r="9371" spans="1:8" ht="15.75" customHeight="1" outlineLevel="1">
      <c r="A9371" s="86"/>
    </row>
    <row r="9372" spans="1:8" ht="24.75" customHeight="1" outlineLevel="1">
      <c r="A9372" s="743" t="s">
        <v>2059</v>
      </c>
      <c r="B9372" s="744"/>
      <c r="C9372" s="744"/>
      <c r="D9372" s="744"/>
      <c r="E9372" s="744"/>
      <c r="F9372" s="744"/>
      <c r="G9372" s="744"/>
      <c r="H9372" s="744"/>
    </row>
    <row r="9373" spans="1:8" ht="15.75" customHeight="1" outlineLevel="1">
      <c r="A9373" s="664"/>
      <c r="B9373" s="665"/>
      <c r="C9373" s="665"/>
      <c r="D9373" s="665"/>
      <c r="E9373" s="665"/>
      <c r="F9373" s="665"/>
      <c r="G9373" s="665"/>
      <c r="H9373" s="665"/>
    </row>
    <row r="9374" spans="1:8" ht="15.75" customHeight="1" outlineLevel="1">
      <c r="A9374" s="746" t="s">
        <v>2332</v>
      </c>
      <c r="B9374" s="746"/>
      <c r="C9374" s="746"/>
      <c r="D9374" s="746"/>
      <c r="E9374" s="746"/>
      <c r="F9374" s="746"/>
      <c r="G9374" s="746"/>
      <c r="H9374" s="746"/>
    </row>
    <row r="9375" spans="1:8" ht="15.75" customHeight="1" outlineLevel="1" thickBot="1">
      <c r="A9375" s="87"/>
      <c r="B9375" s="666"/>
      <c r="C9375" s="231"/>
      <c r="D9375" s="231"/>
      <c r="E9375" s="231"/>
      <c r="F9375" s="231"/>
      <c r="G9375" s="231"/>
      <c r="H9375" s="231"/>
    </row>
    <row r="9376" spans="1:8" ht="15.75" customHeight="1" outlineLevel="1">
      <c r="A9376" s="750" t="s">
        <v>397</v>
      </c>
      <c r="B9376" s="753" t="s">
        <v>649</v>
      </c>
      <c r="C9376" s="756" t="s">
        <v>719</v>
      </c>
      <c r="D9376" s="756"/>
      <c r="E9376" s="756"/>
      <c r="F9376" s="756"/>
      <c r="G9376" s="757" t="s">
        <v>629</v>
      </c>
      <c r="H9376" s="759" t="s">
        <v>630</v>
      </c>
    </row>
    <row r="9377" spans="1:8" ht="15.75" customHeight="1" outlineLevel="1">
      <c r="A9377" s="751"/>
      <c r="B9377" s="754"/>
      <c r="C9377" s="704"/>
      <c r="D9377" s="704"/>
      <c r="E9377" s="704"/>
      <c r="F9377" s="704"/>
      <c r="G9377" s="703"/>
      <c r="H9377" s="760"/>
    </row>
    <row r="9378" spans="1:8" ht="15.75" customHeight="1" outlineLevel="1" thickBot="1">
      <c r="A9378" s="752"/>
      <c r="B9378" s="755"/>
      <c r="C9378" s="88" t="s">
        <v>631</v>
      </c>
      <c r="D9378" s="88" t="s">
        <v>632</v>
      </c>
      <c r="E9378" s="88" t="s">
        <v>631</v>
      </c>
      <c r="F9378" s="88" t="s">
        <v>632</v>
      </c>
      <c r="G9378" s="758"/>
      <c r="H9378" s="761"/>
    </row>
    <row r="9379" spans="1:8" ht="15.75" customHeight="1" outlineLevel="1">
      <c r="A9379" s="89">
        <v>1</v>
      </c>
      <c r="B9379" s="604">
        <v>2</v>
      </c>
      <c r="C9379" s="90">
        <v>3</v>
      </c>
      <c r="D9379" s="90">
        <v>4</v>
      </c>
      <c r="E9379" s="90"/>
      <c r="F9379" s="90"/>
      <c r="G9379" s="91">
        <v>5</v>
      </c>
      <c r="H9379" s="604">
        <v>6</v>
      </c>
    </row>
    <row r="9380" spans="1:8" ht="15.75" customHeight="1" outlineLevel="1">
      <c r="A9380" s="89">
        <v>1</v>
      </c>
      <c r="B9380" s="92" t="s">
        <v>598</v>
      </c>
      <c r="C9380" s="90"/>
      <c r="D9380" s="90"/>
      <c r="E9380" s="94"/>
      <c r="F9380" s="94"/>
      <c r="G9380" s="95"/>
      <c r="H9380" s="663"/>
    </row>
    <row r="9381" spans="1:8" ht="15.75" customHeight="1" outlineLevel="1">
      <c r="A9381" s="96" t="s">
        <v>399</v>
      </c>
      <c r="B9381" s="237" t="s">
        <v>599</v>
      </c>
      <c r="C9381" s="97" t="s">
        <v>7</v>
      </c>
      <c r="D9381" s="97" t="s">
        <v>167</v>
      </c>
      <c r="E9381" s="94"/>
      <c r="F9381" s="94"/>
      <c r="G9381" s="94">
        <v>100</v>
      </c>
      <c r="H9381" s="79"/>
    </row>
    <row r="9382" spans="1:8" ht="15.75" customHeight="1" outlineLevel="1">
      <c r="A9382" s="97" t="s">
        <v>400</v>
      </c>
      <c r="B9382" s="236" t="s">
        <v>329</v>
      </c>
      <c r="C9382" s="97" t="s">
        <v>168</v>
      </c>
      <c r="D9382" s="97" t="s">
        <v>169</v>
      </c>
      <c r="E9382" s="94"/>
      <c r="F9382" s="94"/>
      <c r="G9382" s="94">
        <v>100</v>
      </c>
      <c r="H9382" s="79"/>
    </row>
    <row r="9383" spans="1:8" ht="38.25" customHeight="1" outlineLevel="1">
      <c r="A9383" s="97" t="s">
        <v>411</v>
      </c>
      <c r="B9383" s="236" t="s">
        <v>730</v>
      </c>
      <c r="C9383" s="97" t="s">
        <v>170</v>
      </c>
      <c r="D9383" s="97" t="s">
        <v>171</v>
      </c>
      <c r="E9383" s="94"/>
      <c r="F9383" s="94"/>
      <c r="G9383" s="94">
        <v>100</v>
      </c>
      <c r="H9383" s="79"/>
    </row>
    <row r="9384" spans="1:8" ht="63" customHeight="1" outlineLevel="1">
      <c r="A9384" s="98" t="s">
        <v>422</v>
      </c>
      <c r="B9384" s="99" t="s">
        <v>731</v>
      </c>
      <c r="C9384" s="97" t="s">
        <v>172</v>
      </c>
      <c r="D9384" s="97" t="s">
        <v>173</v>
      </c>
      <c r="E9384" s="94"/>
      <c r="F9384" s="94"/>
      <c r="G9384" s="94">
        <v>100</v>
      </c>
      <c r="H9384" s="79"/>
    </row>
    <row r="9385" spans="1:8" ht="30.75" customHeight="1" outlineLevel="1">
      <c r="A9385" s="98" t="s">
        <v>732</v>
      </c>
      <c r="B9385" s="99" t="s">
        <v>733</v>
      </c>
      <c r="C9385" s="97" t="s">
        <v>174</v>
      </c>
      <c r="D9385" s="97" t="s">
        <v>175</v>
      </c>
      <c r="E9385" s="94"/>
      <c r="F9385" s="94"/>
      <c r="G9385" s="94">
        <v>100</v>
      </c>
      <c r="H9385" s="79"/>
    </row>
    <row r="9386" spans="1:8" ht="19.5" customHeight="1" outlineLevel="1">
      <c r="A9386" s="98" t="s">
        <v>734</v>
      </c>
      <c r="B9386" s="99" t="s">
        <v>735</v>
      </c>
      <c r="C9386" s="97" t="s">
        <v>170</v>
      </c>
      <c r="D9386" s="97" t="s">
        <v>174</v>
      </c>
      <c r="E9386" s="94"/>
      <c r="F9386" s="94"/>
      <c r="G9386" s="94">
        <v>100</v>
      </c>
      <c r="H9386" s="79"/>
    </row>
    <row r="9387" spans="1:8" ht="15.75" customHeight="1" outlineLevel="1">
      <c r="A9387" s="100">
        <v>2</v>
      </c>
      <c r="B9387" s="101" t="s">
        <v>440</v>
      </c>
      <c r="C9387" s="97"/>
      <c r="D9387" s="97"/>
      <c r="E9387" s="94"/>
      <c r="F9387" s="94"/>
      <c r="G9387" s="94"/>
      <c r="H9387" s="79"/>
    </row>
    <row r="9388" spans="1:8" ht="32.25" customHeight="1" outlineLevel="1">
      <c r="A9388" s="98" t="s">
        <v>402</v>
      </c>
      <c r="B9388" s="99" t="s">
        <v>736</v>
      </c>
      <c r="C9388" s="97" t="s">
        <v>683</v>
      </c>
      <c r="D9388" s="97" t="s">
        <v>684</v>
      </c>
      <c r="E9388" s="94"/>
      <c r="F9388" s="94"/>
      <c r="G9388" s="94">
        <v>100</v>
      </c>
      <c r="H9388" s="79"/>
    </row>
    <row r="9389" spans="1:8" ht="50.25" customHeight="1" outlineLevel="1">
      <c r="A9389" s="98" t="s">
        <v>403</v>
      </c>
      <c r="B9389" s="99" t="s">
        <v>641</v>
      </c>
      <c r="C9389" s="97" t="s">
        <v>683</v>
      </c>
      <c r="D9389" s="97" t="s">
        <v>685</v>
      </c>
      <c r="E9389" s="94"/>
      <c r="F9389" s="94"/>
      <c r="G9389" s="94">
        <v>100</v>
      </c>
      <c r="H9389" s="79"/>
    </row>
    <row r="9390" spans="1:8" ht="46.5" customHeight="1" outlineLevel="1">
      <c r="A9390" s="98" t="s">
        <v>404</v>
      </c>
      <c r="B9390" s="99" t="s">
        <v>642</v>
      </c>
      <c r="C9390" s="97" t="s">
        <v>685</v>
      </c>
      <c r="D9390" s="97" t="s">
        <v>686</v>
      </c>
      <c r="E9390" s="94"/>
      <c r="F9390" s="94"/>
      <c r="G9390" s="94">
        <v>100</v>
      </c>
      <c r="H9390" s="79"/>
    </row>
    <row r="9391" spans="1:8" ht="15.75" customHeight="1" outlineLevel="1">
      <c r="A9391" s="100">
        <v>3</v>
      </c>
      <c r="B9391" s="101" t="s">
        <v>313</v>
      </c>
      <c r="C9391" s="97"/>
      <c r="D9391" s="97"/>
      <c r="E9391" s="94"/>
      <c r="F9391" s="94"/>
      <c r="G9391" s="94"/>
      <c r="H9391" s="79"/>
    </row>
    <row r="9392" spans="1:8" ht="46.5" customHeight="1" outlineLevel="1">
      <c r="A9392" s="98" t="s">
        <v>441</v>
      </c>
      <c r="B9392" s="99" t="s">
        <v>314</v>
      </c>
      <c r="C9392" s="97" t="s">
        <v>686</v>
      </c>
      <c r="D9392" s="97" t="s">
        <v>685</v>
      </c>
      <c r="E9392" s="94"/>
      <c r="F9392" s="94"/>
      <c r="G9392" s="94">
        <v>100</v>
      </c>
      <c r="H9392" s="79"/>
    </row>
    <row r="9393" spans="1:8" ht="20.25" customHeight="1" outlineLevel="1">
      <c r="A9393" s="98" t="s">
        <v>359</v>
      </c>
      <c r="B9393" s="99" t="s">
        <v>315</v>
      </c>
      <c r="C9393" s="97" t="s">
        <v>686</v>
      </c>
      <c r="D9393" s="97" t="s">
        <v>687</v>
      </c>
      <c r="E9393" s="94"/>
      <c r="F9393" s="94"/>
      <c r="G9393" s="94">
        <v>100</v>
      </c>
      <c r="H9393" s="79"/>
    </row>
    <row r="9394" spans="1:8" ht="15.75" customHeight="1" outlineLevel="1">
      <c r="A9394" s="98" t="s">
        <v>361</v>
      </c>
      <c r="B9394" s="99" t="s">
        <v>316</v>
      </c>
      <c r="C9394" s="97" t="s">
        <v>687</v>
      </c>
      <c r="D9394" s="97" t="s">
        <v>688</v>
      </c>
      <c r="E9394" s="94"/>
      <c r="F9394" s="94"/>
      <c r="G9394" s="94">
        <v>100</v>
      </c>
      <c r="H9394" s="79"/>
    </row>
    <row r="9395" spans="1:8" ht="15.75" customHeight="1" outlineLevel="1">
      <c r="A9395" s="98" t="s">
        <v>317</v>
      </c>
      <c r="B9395" s="99" t="s">
        <v>318</v>
      </c>
      <c r="C9395" s="97" t="s">
        <v>688</v>
      </c>
      <c r="D9395" s="97" t="s">
        <v>689</v>
      </c>
      <c r="E9395" s="94"/>
      <c r="F9395" s="94"/>
      <c r="G9395" s="94">
        <v>100</v>
      </c>
      <c r="H9395" s="79"/>
    </row>
    <row r="9396" spans="1:8" ht="15.75" customHeight="1" outlineLevel="1">
      <c r="A9396" s="98" t="s">
        <v>319</v>
      </c>
      <c r="B9396" s="99" t="s">
        <v>320</v>
      </c>
      <c r="C9396" s="97" t="s">
        <v>2067</v>
      </c>
      <c r="D9396" s="97" t="s">
        <v>690</v>
      </c>
      <c r="E9396" s="94"/>
      <c r="F9396" s="94"/>
      <c r="G9396" s="94">
        <v>100</v>
      </c>
      <c r="H9396" s="79"/>
    </row>
    <row r="9397" spans="1:8" ht="15.75" customHeight="1" outlineLevel="1">
      <c r="A9397" s="100">
        <v>4</v>
      </c>
      <c r="B9397" s="101" t="s">
        <v>623</v>
      </c>
      <c r="C9397" s="97"/>
      <c r="D9397" s="97"/>
      <c r="E9397" s="94"/>
      <c r="F9397" s="94"/>
      <c r="G9397" s="94"/>
      <c r="H9397" s="79"/>
    </row>
    <row r="9398" spans="1:8" ht="30.75" customHeight="1" outlineLevel="1">
      <c r="A9398" s="97" t="s">
        <v>406</v>
      </c>
      <c r="B9398" s="236" t="s">
        <v>321</v>
      </c>
      <c r="C9398" s="97" t="s">
        <v>690</v>
      </c>
      <c r="D9398" s="97" t="s">
        <v>690</v>
      </c>
      <c r="E9398" s="94"/>
      <c r="F9398" s="94"/>
      <c r="G9398" s="94">
        <v>100</v>
      </c>
      <c r="H9398" s="79"/>
    </row>
    <row r="9399" spans="1:8" ht="58.5" customHeight="1" outlineLevel="1">
      <c r="A9399" s="97" t="s">
        <v>407</v>
      </c>
      <c r="B9399" s="236" t="s">
        <v>621</v>
      </c>
      <c r="C9399" s="97" t="s">
        <v>690</v>
      </c>
      <c r="D9399" s="97" t="s">
        <v>691</v>
      </c>
      <c r="E9399" s="94"/>
      <c r="F9399" s="94"/>
      <c r="G9399" s="94">
        <v>100</v>
      </c>
      <c r="H9399" s="79"/>
    </row>
    <row r="9400" spans="1:8" ht="36" customHeight="1" outlineLevel="1">
      <c r="A9400" s="97" t="s">
        <v>408</v>
      </c>
      <c r="B9400" s="236" t="s">
        <v>764</v>
      </c>
      <c r="C9400" s="97" t="s">
        <v>690</v>
      </c>
      <c r="D9400" s="97" t="s">
        <v>691</v>
      </c>
      <c r="E9400" s="94"/>
      <c r="F9400" s="94"/>
      <c r="G9400" s="94">
        <v>100</v>
      </c>
      <c r="H9400" s="79"/>
    </row>
    <row r="9401" spans="1:8" ht="38.25" customHeight="1" outlineLevel="1">
      <c r="A9401" s="97" t="s">
        <v>222</v>
      </c>
      <c r="B9401" s="236" t="s">
        <v>765</v>
      </c>
      <c r="C9401" s="97" t="s">
        <v>691</v>
      </c>
      <c r="D9401" s="97" t="s">
        <v>692</v>
      </c>
      <c r="E9401" s="94"/>
      <c r="F9401" s="94"/>
      <c r="G9401" s="94">
        <v>100</v>
      </c>
      <c r="H9401" s="79"/>
    </row>
    <row r="9402" spans="1:8" ht="15.75" customHeight="1" outlineLevel="1">
      <c r="G9402" s="154" t="s">
        <v>1469</v>
      </c>
      <c r="H9402" s="154" t="s">
        <v>378</v>
      </c>
    </row>
    <row r="9403" spans="1:8" ht="15.75" customHeight="1" outlineLevel="1">
      <c r="H9403" s="154" t="s">
        <v>709</v>
      </c>
    </row>
    <row r="9404" spans="1:8" ht="15.75" customHeight="1" outlineLevel="1">
      <c r="H9404" s="154" t="s">
        <v>266</v>
      </c>
    </row>
    <row r="9405" spans="1:8" ht="15.75" customHeight="1" outlineLevel="1">
      <c r="H9405" s="154"/>
    </row>
    <row r="9406" spans="1:8" ht="15.75" customHeight="1" outlineLevel="1">
      <c r="A9406" s="742" t="s">
        <v>628</v>
      </c>
      <c r="B9406" s="742"/>
      <c r="C9406" s="742"/>
      <c r="D9406" s="742"/>
      <c r="E9406" s="742"/>
      <c r="F9406" s="742"/>
      <c r="G9406" s="742"/>
      <c r="H9406" s="742"/>
    </row>
    <row r="9407" spans="1:8" ht="15.75" customHeight="1" outlineLevel="1">
      <c r="A9407" s="742" t="s">
        <v>455</v>
      </c>
      <c r="B9407" s="742"/>
      <c r="C9407" s="742"/>
      <c r="D9407" s="742"/>
      <c r="E9407" s="742"/>
      <c r="F9407" s="742"/>
      <c r="G9407" s="742"/>
      <c r="H9407" s="742"/>
    </row>
    <row r="9408" spans="1:8" ht="15.75" customHeight="1" outlineLevel="1">
      <c r="H9408" s="154" t="s">
        <v>322</v>
      </c>
    </row>
    <row r="9409" spans="1:8" ht="15.75" customHeight="1" outlineLevel="1">
      <c r="H9409" s="154" t="s">
        <v>323</v>
      </c>
    </row>
    <row r="9410" spans="1:8" ht="15.75" customHeight="1" outlineLevel="1">
      <c r="H9410" s="154" t="s">
        <v>324</v>
      </c>
    </row>
    <row r="9411" spans="1:8" ht="15.75" customHeight="1" outlineLevel="1">
      <c r="H9411" s="230" t="s">
        <v>325</v>
      </c>
    </row>
    <row r="9412" spans="1:8" ht="15.75" customHeight="1" outlineLevel="1">
      <c r="H9412" s="154" t="s">
        <v>2331</v>
      </c>
    </row>
    <row r="9413" spans="1:8" ht="15.75" customHeight="1" outlineLevel="1">
      <c r="H9413" s="154" t="s">
        <v>261</v>
      </c>
    </row>
    <row r="9414" spans="1:8" ht="15.75" customHeight="1" outlineLevel="1">
      <c r="A9414" s="86"/>
    </row>
    <row r="9415" spans="1:8" ht="25.5" customHeight="1" outlineLevel="1">
      <c r="A9415" s="743" t="s">
        <v>2060</v>
      </c>
      <c r="B9415" s="744"/>
      <c r="C9415" s="744"/>
      <c r="D9415" s="744"/>
      <c r="E9415" s="744"/>
      <c r="F9415" s="744"/>
      <c r="G9415" s="744"/>
      <c r="H9415" s="744"/>
    </row>
    <row r="9416" spans="1:8" ht="15.75" customHeight="1" outlineLevel="1">
      <c r="A9416" s="664"/>
      <c r="B9416" s="665"/>
      <c r="C9416" s="665"/>
      <c r="D9416" s="665"/>
      <c r="E9416" s="665"/>
      <c r="F9416" s="665"/>
      <c r="G9416" s="665"/>
      <c r="H9416" s="665"/>
    </row>
    <row r="9417" spans="1:8" ht="15.75" customHeight="1" outlineLevel="1">
      <c r="A9417" s="746" t="s">
        <v>2332</v>
      </c>
      <c r="B9417" s="746"/>
      <c r="C9417" s="746"/>
      <c r="D9417" s="746"/>
      <c r="E9417" s="746"/>
      <c r="F9417" s="746"/>
      <c r="G9417" s="746"/>
      <c r="H9417" s="746"/>
    </row>
    <row r="9418" spans="1:8" ht="15.75" customHeight="1" outlineLevel="1" thickBot="1">
      <c r="A9418" s="87"/>
      <c r="B9418" s="666"/>
      <c r="C9418" s="231"/>
      <c r="D9418" s="231"/>
      <c r="E9418" s="231"/>
      <c r="F9418" s="231"/>
      <c r="G9418" s="231"/>
      <c r="H9418" s="231"/>
    </row>
    <row r="9419" spans="1:8" ht="15.75" customHeight="1" outlineLevel="1">
      <c r="A9419" s="750" t="s">
        <v>397</v>
      </c>
      <c r="B9419" s="753" t="s">
        <v>649</v>
      </c>
      <c r="C9419" s="756" t="s">
        <v>719</v>
      </c>
      <c r="D9419" s="756"/>
      <c r="E9419" s="756"/>
      <c r="F9419" s="756"/>
      <c r="G9419" s="757" t="s">
        <v>629</v>
      </c>
      <c r="H9419" s="759" t="s">
        <v>630</v>
      </c>
    </row>
    <row r="9420" spans="1:8" ht="15.75" customHeight="1" outlineLevel="1">
      <c r="A9420" s="751"/>
      <c r="B9420" s="754"/>
      <c r="C9420" s="704"/>
      <c r="D9420" s="704"/>
      <c r="E9420" s="704"/>
      <c r="F9420" s="704"/>
      <c r="G9420" s="703"/>
      <c r="H9420" s="760"/>
    </row>
    <row r="9421" spans="1:8" ht="15.75" customHeight="1" outlineLevel="1" thickBot="1">
      <c r="A9421" s="752"/>
      <c r="B9421" s="755"/>
      <c r="C9421" s="88" t="s">
        <v>631</v>
      </c>
      <c r="D9421" s="88" t="s">
        <v>632</v>
      </c>
      <c r="E9421" s="88" t="s">
        <v>631</v>
      </c>
      <c r="F9421" s="88" t="s">
        <v>632</v>
      </c>
      <c r="G9421" s="758"/>
      <c r="H9421" s="761"/>
    </row>
    <row r="9422" spans="1:8" ht="15.75" customHeight="1" outlineLevel="1">
      <c r="A9422" s="89">
        <v>1</v>
      </c>
      <c r="B9422" s="604">
        <v>2</v>
      </c>
      <c r="C9422" s="90">
        <v>3</v>
      </c>
      <c r="D9422" s="90">
        <v>4</v>
      </c>
      <c r="E9422" s="90"/>
      <c r="F9422" s="90"/>
      <c r="G9422" s="91">
        <v>5</v>
      </c>
      <c r="H9422" s="604">
        <v>6</v>
      </c>
    </row>
    <row r="9423" spans="1:8" ht="15.75" customHeight="1" outlineLevel="1">
      <c r="A9423" s="89">
        <v>1</v>
      </c>
      <c r="B9423" s="92" t="s">
        <v>598</v>
      </c>
      <c r="C9423" s="90"/>
      <c r="D9423" s="90"/>
      <c r="E9423" s="94"/>
      <c r="F9423" s="94"/>
      <c r="G9423" s="95"/>
      <c r="H9423" s="663"/>
    </row>
    <row r="9424" spans="1:8" ht="15.75" customHeight="1" outlineLevel="1">
      <c r="A9424" s="96" t="s">
        <v>399</v>
      </c>
      <c r="B9424" s="237" t="s">
        <v>599</v>
      </c>
      <c r="C9424" s="97" t="s">
        <v>7</v>
      </c>
      <c r="D9424" s="97" t="s">
        <v>167</v>
      </c>
      <c r="E9424" s="94"/>
      <c r="F9424" s="94"/>
      <c r="G9424" s="94">
        <v>100</v>
      </c>
      <c r="H9424" s="79"/>
    </row>
    <row r="9425" spans="1:8" ht="15.75" customHeight="1" outlineLevel="1">
      <c r="A9425" s="97" t="s">
        <v>400</v>
      </c>
      <c r="B9425" s="236" t="s">
        <v>329</v>
      </c>
      <c r="C9425" s="97" t="s">
        <v>168</v>
      </c>
      <c r="D9425" s="97" t="s">
        <v>169</v>
      </c>
      <c r="E9425" s="94"/>
      <c r="F9425" s="94"/>
      <c r="G9425" s="94">
        <v>100</v>
      </c>
      <c r="H9425" s="79"/>
    </row>
    <row r="9426" spans="1:8" ht="41.25" customHeight="1" outlineLevel="1">
      <c r="A9426" s="97" t="s">
        <v>411</v>
      </c>
      <c r="B9426" s="236" t="s">
        <v>730</v>
      </c>
      <c r="C9426" s="97" t="s">
        <v>170</v>
      </c>
      <c r="D9426" s="97" t="s">
        <v>171</v>
      </c>
      <c r="E9426" s="94"/>
      <c r="F9426" s="94"/>
      <c r="G9426" s="94">
        <v>100</v>
      </c>
      <c r="H9426" s="79"/>
    </row>
    <row r="9427" spans="1:8" ht="68.25" customHeight="1" outlineLevel="1">
      <c r="A9427" s="98" t="s">
        <v>422</v>
      </c>
      <c r="B9427" s="99" t="s">
        <v>731</v>
      </c>
      <c r="C9427" s="97" t="s">
        <v>172</v>
      </c>
      <c r="D9427" s="97" t="s">
        <v>173</v>
      </c>
      <c r="E9427" s="94"/>
      <c r="F9427" s="94"/>
      <c r="G9427" s="94">
        <v>100</v>
      </c>
      <c r="H9427" s="79"/>
    </row>
    <row r="9428" spans="1:8" ht="32.25" customHeight="1" outlineLevel="1">
      <c r="A9428" s="98" t="s">
        <v>732</v>
      </c>
      <c r="B9428" s="99" t="s">
        <v>733</v>
      </c>
      <c r="C9428" s="97" t="s">
        <v>174</v>
      </c>
      <c r="D9428" s="97" t="s">
        <v>175</v>
      </c>
      <c r="E9428" s="94"/>
      <c r="F9428" s="94"/>
      <c r="G9428" s="94">
        <v>100</v>
      </c>
      <c r="H9428" s="79"/>
    </row>
    <row r="9429" spans="1:8" ht="21" customHeight="1" outlineLevel="1">
      <c r="A9429" s="98" t="s">
        <v>734</v>
      </c>
      <c r="B9429" s="99" t="s">
        <v>735</v>
      </c>
      <c r="C9429" s="97" t="s">
        <v>170</v>
      </c>
      <c r="D9429" s="97" t="s">
        <v>174</v>
      </c>
      <c r="E9429" s="94"/>
      <c r="F9429" s="94"/>
      <c r="G9429" s="94">
        <v>100</v>
      </c>
      <c r="H9429" s="79"/>
    </row>
    <row r="9430" spans="1:8" ht="15.75" customHeight="1" outlineLevel="1">
      <c r="A9430" s="100">
        <v>2</v>
      </c>
      <c r="B9430" s="101" t="s">
        <v>440</v>
      </c>
      <c r="C9430" s="97"/>
      <c r="D9430" s="97"/>
      <c r="E9430" s="94"/>
      <c r="F9430" s="94"/>
      <c r="G9430" s="94"/>
      <c r="H9430" s="79"/>
    </row>
    <row r="9431" spans="1:8" ht="36.75" customHeight="1" outlineLevel="1">
      <c r="A9431" s="98" t="s">
        <v>402</v>
      </c>
      <c r="B9431" s="99" t="s">
        <v>736</v>
      </c>
      <c r="C9431" s="97" t="s">
        <v>683</v>
      </c>
      <c r="D9431" s="97" t="s">
        <v>684</v>
      </c>
      <c r="E9431" s="94"/>
      <c r="F9431" s="94"/>
      <c r="G9431" s="94">
        <v>100</v>
      </c>
      <c r="H9431" s="79"/>
    </row>
    <row r="9432" spans="1:8" ht="70.5" customHeight="1" outlineLevel="1">
      <c r="A9432" s="98" t="s">
        <v>403</v>
      </c>
      <c r="B9432" s="99" t="s">
        <v>641</v>
      </c>
      <c r="C9432" s="97" t="s">
        <v>683</v>
      </c>
      <c r="D9432" s="97" t="s">
        <v>685</v>
      </c>
      <c r="E9432" s="94"/>
      <c r="F9432" s="94"/>
      <c r="G9432" s="94">
        <v>100</v>
      </c>
      <c r="H9432" s="79"/>
    </row>
    <row r="9433" spans="1:8" ht="37.5" customHeight="1" outlineLevel="1">
      <c r="A9433" s="98" t="s">
        <v>404</v>
      </c>
      <c r="B9433" s="99" t="s">
        <v>642</v>
      </c>
      <c r="C9433" s="97" t="s">
        <v>685</v>
      </c>
      <c r="D9433" s="97" t="s">
        <v>686</v>
      </c>
      <c r="E9433" s="94"/>
      <c r="F9433" s="94"/>
      <c r="G9433" s="94">
        <v>100</v>
      </c>
      <c r="H9433" s="79"/>
    </row>
    <row r="9434" spans="1:8" ht="15.75" customHeight="1" outlineLevel="1">
      <c r="A9434" s="100">
        <v>3</v>
      </c>
      <c r="B9434" s="101" t="s">
        <v>313</v>
      </c>
      <c r="C9434" s="97"/>
      <c r="D9434" s="97"/>
      <c r="E9434" s="94"/>
      <c r="F9434" s="94"/>
      <c r="G9434" s="94"/>
      <c r="H9434" s="79"/>
    </row>
    <row r="9435" spans="1:8" ht="42.75" customHeight="1" outlineLevel="1">
      <c r="A9435" s="98" t="s">
        <v>441</v>
      </c>
      <c r="B9435" s="99" t="s">
        <v>314</v>
      </c>
      <c r="C9435" s="97" t="s">
        <v>686</v>
      </c>
      <c r="D9435" s="97" t="s">
        <v>685</v>
      </c>
      <c r="E9435" s="94"/>
      <c r="F9435" s="94"/>
      <c r="G9435" s="94">
        <v>100</v>
      </c>
      <c r="H9435" s="79"/>
    </row>
    <row r="9436" spans="1:8" ht="15.75" customHeight="1" outlineLevel="1">
      <c r="A9436" s="98" t="s">
        <v>359</v>
      </c>
      <c r="B9436" s="99" t="s">
        <v>315</v>
      </c>
      <c r="C9436" s="97" t="s">
        <v>686</v>
      </c>
      <c r="D9436" s="97" t="s">
        <v>687</v>
      </c>
      <c r="E9436" s="94"/>
      <c r="F9436" s="94"/>
      <c r="G9436" s="94">
        <v>100</v>
      </c>
      <c r="H9436" s="79"/>
    </row>
    <row r="9437" spans="1:8" ht="15.75" customHeight="1" outlineLevel="1">
      <c r="A9437" s="98" t="s">
        <v>361</v>
      </c>
      <c r="B9437" s="99" t="s">
        <v>316</v>
      </c>
      <c r="C9437" s="97" t="s">
        <v>687</v>
      </c>
      <c r="D9437" s="97" t="s">
        <v>688</v>
      </c>
      <c r="E9437" s="94"/>
      <c r="F9437" s="94"/>
      <c r="G9437" s="94">
        <v>100</v>
      </c>
      <c r="H9437" s="79"/>
    </row>
    <row r="9438" spans="1:8" ht="15.75" customHeight="1" outlineLevel="1">
      <c r="A9438" s="98" t="s">
        <v>317</v>
      </c>
      <c r="B9438" s="99" t="s">
        <v>318</v>
      </c>
      <c r="C9438" s="97" t="s">
        <v>688</v>
      </c>
      <c r="D9438" s="97" t="s">
        <v>689</v>
      </c>
      <c r="E9438" s="94"/>
      <c r="F9438" s="94"/>
      <c r="G9438" s="94">
        <v>100</v>
      </c>
      <c r="H9438" s="79"/>
    </row>
    <row r="9439" spans="1:8" ht="17.25" customHeight="1" outlineLevel="1">
      <c r="A9439" s="98" t="s">
        <v>319</v>
      </c>
      <c r="B9439" s="99" t="s">
        <v>320</v>
      </c>
      <c r="C9439" s="97" t="s">
        <v>2067</v>
      </c>
      <c r="D9439" s="97" t="s">
        <v>690</v>
      </c>
      <c r="E9439" s="94"/>
      <c r="F9439" s="94"/>
      <c r="G9439" s="94">
        <v>100</v>
      </c>
      <c r="H9439" s="79"/>
    </row>
    <row r="9440" spans="1:8" ht="15.75" customHeight="1" outlineLevel="1">
      <c r="A9440" s="100">
        <v>4</v>
      </c>
      <c r="B9440" s="101" t="s">
        <v>623</v>
      </c>
      <c r="C9440" s="97"/>
      <c r="D9440" s="97"/>
      <c r="E9440" s="94"/>
      <c r="F9440" s="94"/>
      <c r="G9440" s="94"/>
      <c r="H9440" s="79"/>
    </row>
    <row r="9441" spans="1:8" ht="46.5" customHeight="1" outlineLevel="1">
      <c r="A9441" s="97" t="s">
        <v>406</v>
      </c>
      <c r="B9441" s="236" t="s">
        <v>321</v>
      </c>
      <c r="C9441" s="97" t="s">
        <v>690</v>
      </c>
      <c r="D9441" s="97" t="s">
        <v>690</v>
      </c>
      <c r="E9441" s="94"/>
      <c r="F9441" s="94"/>
      <c r="G9441" s="94">
        <v>100</v>
      </c>
      <c r="H9441" s="79"/>
    </row>
    <row r="9442" spans="1:8" ht="46.5" customHeight="1" outlineLevel="1">
      <c r="A9442" s="97" t="s">
        <v>407</v>
      </c>
      <c r="B9442" s="236" t="s">
        <v>621</v>
      </c>
      <c r="C9442" s="97" t="s">
        <v>690</v>
      </c>
      <c r="D9442" s="97" t="s">
        <v>691</v>
      </c>
      <c r="E9442" s="94"/>
      <c r="F9442" s="94"/>
      <c r="G9442" s="94">
        <v>100</v>
      </c>
      <c r="H9442" s="79"/>
    </row>
    <row r="9443" spans="1:8" ht="46.5" customHeight="1" outlineLevel="1">
      <c r="A9443" s="97" t="s">
        <v>408</v>
      </c>
      <c r="B9443" s="236" t="s">
        <v>764</v>
      </c>
      <c r="C9443" s="97" t="s">
        <v>690</v>
      </c>
      <c r="D9443" s="97" t="s">
        <v>691</v>
      </c>
      <c r="E9443" s="94"/>
      <c r="F9443" s="94"/>
      <c r="G9443" s="94">
        <v>100</v>
      </c>
      <c r="H9443" s="79"/>
    </row>
    <row r="9444" spans="1:8" ht="46.5" customHeight="1" outlineLevel="1">
      <c r="A9444" s="97" t="s">
        <v>222</v>
      </c>
      <c r="B9444" s="236" t="s">
        <v>765</v>
      </c>
      <c r="C9444" s="97" t="s">
        <v>691</v>
      </c>
      <c r="D9444" s="97" t="s">
        <v>692</v>
      </c>
      <c r="E9444" s="94"/>
      <c r="F9444" s="94"/>
      <c r="G9444" s="94">
        <v>100</v>
      </c>
      <c r="H9444" s="79"/>
    </row>
    <row r="9445" spans="1:8" outlineLevel="1">
      <c r="G9445" s="154" t="s">
        <v>1470</v>
      </c>
      <c r="H9445" s="154" t="s">
        <v>378</v>
      </c>
    </row>
    <row r="9446" spans="1:8" outlineLevel="1">
      <c r="H9446" s="154" t="s">
        <v>709</v>
      </c>
    </row>
    <row r="9447" spans="1:8" outlineLevel="1">
      <c r="H9447" s="154" t="s">
        <v>266</v>
      </c>
    </row>
    <row r="9448" spans="1:8" outlineLevel="1">
      <c r="H9448" s="154"/>
    </row>
    <row r="9449" spans="1:8" ht="15.75" customHeight="1" outlineLevel="1">
      <c r="A9449" s="742" t="s">
        <v>628</v>
      </c>
      <c r="B9449" s="742"/>
      <c r="C9449" s="742"/>
      <c r="D9449" s="742"/>
      <c r="E9449" s="742"/>
      <c r="F9449" s="742"/>
      <c r="G9449" s="742"/>
      <c r="H9449" s="742"/>
    </row>
    <row r="9450" spans="1:8" ht="15.75" customHeight="1" outlineLevel="1">
      <c r="A9450" s="742" t="s">
        <v>455</v>
      </c>
      <c r="B9450" s="742"/>
      <c r="C9450" s="742"/>
      <c r="D9450" s="742"/>
      <c r="E9450" s="742"/>
      <c r="F9450" s="742"/>
      <c r="G9450" s="742"/>
      <c r="H9450" s="742"/>
    </row>
    <row r="9451" spans="1:8" outlineLevel="1">
      <c r="H9451" s="154" t="s">
        <v>322</v>
      </c>
    </row>
    <row r="9452" spans="1:8" outlineLevel="1">
      <c r="H9452" s="154" t="s">
        <v>323</v>
      </c>
    </row>
    <row r="9453" spans="1:8" outlineLevel="1">
      <c r="H9453" s="154" t="s">
        <v>324</v>
      </c>
    </row>
    <row r="9454" spans="1:8" outlineLevel="1">
      <c r="H9454" s="230" t="s">
        <v>325</v>
      </c>
    </row>
    <row r="9455" spans="1:8" outlineLevel="1">
      <c r="H9455" s="154" t="s">
        <v>2331</v>
      </c>
    </row>
    <row r="9456" spans="1:8" outlineLevel="1">
      <c r="H9456" s="154" t="s">
        <v>261</v>
      </c>
    </row>
    <row r="9457" spans="1:8" outlineLevel="1">
      <c r="A9457" s="86"/>
    </row>
    <row r="9458" spans="1:8" ht="30.75" customHeight="1" outlineLevel="1">
      <c r="A9458" s="743" t="s">
        <v>1758</v>
      </c>
      <c r="B9458" s="744"/>
      <c r="C9458" s="744"/>
      <c r="D9458" s="744"/>
      <c r="E9458" s="744"/>
      <c r="F9458" s="744"/>
      <c r="G9458" s="744"/>
      <c r="H9458" s="744"/>
    </row>
    <row r="9459" spans="1:8" outlineLevel="1">
      <c r="A9459" s="746" t="s">
        <v>2332</v>
      </c>
      <c r="B9459" s="746"/>
      <c r="C9459" s="746"/>
      <c r="D9459" s="746"/>
      <c r="E9459" s="746"/>
      <c r="F9459" s="746"/>
      <c r="G9459" s="746"/>
      <c r="H9459" s="746"/>
    </row>
    <row r="9460" spans="1:8" ht="15.75" customHeight="1" outlineLevel="1" thickBot="1">
      <c r="A9460" s="87"/>
      <c r="B9460" s="666"/>
      <c r="C9460" s="231"/>
      <c r="D9460" s="231"/>
      <c r="E9460" s="231"/>
      <c r="F9460" s="231"/>
      <c r="G9460" s="231"/>
      <c r="H9460" s="231"/>
    </row>
    <row r="9461" spans="1:8" outlineLevel="1">
      <c r="A9461" s="750" t="s">
        <v>397</v>
      </c>
      <c r="B9461" s="753" t="s">
        <v>649</v>
      </c>
      <c r="C9461" s="756" t="s">
        <v>719</v>
      </c>
      <c r="D9461" s="756"/>
      <c r="E9461" s="756"/>
      <c r="F9461" s="756"/>
      <c r="G9461" s="757" t="s">
        <v>629</v>
      </c>
      <c r="H9461" s="759" t="s">
        <v>630</v>
      </c>
    </row>
    <row r="9462" spans="1:8" ht="15.75" customHeight="1" outlineLevel="1">
      <c r="A9462" s="751"/>
      <c r="B9462" s="754"/>
      <c r="C9462" s="704"/>
      <c r="D9462" s="704"/>
      <c r="E9462" s="704"/>
      <c r="F9462" s="704"/>
      <c r="G9462" s="703"/>
      <c r="H9462" s="760"/>
    </row>
    <row r="9463" spans="1:8" ht="32.25" outlineLevel="1" thickBot="1">
      <c r="A9463" s="752"/>
      <c r="B9463" s="755"/>
      <c r="C9463" s="88" t="s">
        <v>631</v>
      </c>
      <c r="D9463" s="88" t="s">
        <v>632</v>
      </c>
      <c r="E9463" s="88" t="s">
        <v>631</v>
      </c>
      <c r="F9463" s="88" t="s">
        <v>632</v>
      </c>
      <c r="G9463" s="758"/>
      <c r="H9463" s="761"/>
    </row>
    <row r="9464" spans="1:8" outlineLevel="1">
      <c r="A9464" s="89">
        <v>1</v>
      </c>
      <c r="B9464" s="604">
        <v>2</v>
      </c>
      <c r="C9464" s="90">
        <v>3</v>
      </c>
      <c r="D9464" s="90">
        <v>4</v>
      </c>
      <c r="E9464" s="90"/>
      <c r="F9464" s="90"/>
      <c r="G9464" s="91">
        <v>5</v>
      </c>
      <c r="H9464" s="604">
        <v>6</v>
      </c>
    </row>
    <row r="9465" spans="1:8" outlineLevel="1">
      <c r="A9465" s="89">
        <v>1</v>
      </c>
      <c r="B9465" s="92" t="s">
        <v>598</v>
      </c>
      <c r="C9465" s="90"/>
      <c r="D9465" s="90"/>
      <c r="E9465" s="94"/>
      <c r="F9465" s="94"/>
      <c r="G9465" s="95"/>
      <c r="H9465" s="663"/>
    </row>
    <row r="9466" spans="1:8" outlineLevel="1">
      <c r="A9466" s="96" t="s">
        <v>399</v>
      </c>
      <c r="B9466" s="237" t="s">
        <v>599</v>
      </c>
      <c r="C9466" s="97" t="s">
        <v>129</v>
      </c>
      <c r="D9466" s="97" t="s">
        <v>571</v>
      </c>
      <c r="E9466" s="94"/>
      <c r="F9466" s="94"/>
      <c r="G9466" s="94"/>
      <c r="H9466" s="79"/>
    </row>
    <row r="9467" spans="1:8" outlineLevel="1">
      <c r="A9467" s="97" t="s">
        <v>400</v>
      </c>
      <c r="B9467" s="236" t="s">
        <v>329</v>
      </c>
      <c r="C9467" s="97" t="s">
        <v>572</v>
      </c>
      <c r="D9467" s="97" t="s">
        <v>573</v>
      </c>
      <c r="E9467" s="94"/>
      <c r="F9467" s="94"/>
      <c r="G9467" s="94"/>
      <c r="H9467" s="79"/>
    </row>
    <row r="9468" spans="1:8" ht="31.5" outlineLevel="1">
      <c r="A9468" s="97" t="s">
        <v>411</v>
      </c>
      <c r="B9468" s="236" t="s">
        <v>730</v>
      </c>
      <c r="C9468" s="97" t="s">
        <v>681</v>
      </c>
      <c r="D9468" s="97" t="s">
        <v>1162</v>
      </c>
      <c r="E9468" s="94"/>
      <c r="F9468" s="94"/>
      <c r="G9468" s="94"/>
      <c r="H9468" s="79"/>
    </row>
    <row r="9469" spans="1:8" ht="63" outlineLevel="1">
      <c r="A9469" s="98" t="s">
        <v>422</v>
      </c>
      <c r="B9469" s="99" t="s">
        <v>731</v>
      </c>
      <c r="C9469" s="97" t="s">
        <v>792</v>
      </c>
      <c r="D9469" s="97" t="s">
        <v>130</v>
      </c>
      <c r="E9469" s="94"/>
      <c r="F9469" s="94"/>
      <c r="G9469" s="94"/>
      <c r="H9469" s="79"/>
    </row>
    <row r="9470" spans="1:8" ht="31.5" outlineLevel="1">
      <c r="A9470" s="98" t="s">
        <v>732</v>
      </c>
      <c r="B9470" s="99" t="s">
        <v>733</v>
      </c>
      <c r="C9470" s="97" t="s">
        <v>46</v>
      </c>
      <c r="D9470" s="97" t="s">
        <v>45</v>
      </c>
      <c r="E9470" s="94"/>
      <c r="F9470" s="94"/>
      <c r="G9470" s="94"/>
      <c r="H9470" s="79"/>
    </row>
    <row r="9471" spans="1:8" outlineLevel="1">
      <c r="A9471" s="98" t="s">
        <v>734</v>
      </c>
      <c r="B9471" s="99" t="s">
        <v>735</v>
      </c>
      <c r="C9471" s="97" t="s">
        <v>2097</v>
      </c>
      <c r="D9471" s="97" t="s">
        <v>46</v>
      </c>
      <c r="E9471" s="94"/>
      <c r="F9471" s="94"/>
      <c r="G9471" s="94"/>
      <c r="H9471" s="79"/>
    </row>
    <row r="9472" spans="1:8" outlineLevel="1">
      <c r="A9472" s="100">
        <v>2</v>
      </c>
      <c r="B9472" s="101" t="s">
        <v>440</v>
      </c>
      <c r="C9472" s="97"/>
      <c r="D9472" s="97"/>
      <c r="E9472" s="94"/>
      <c r="F9472" s="94"/>
      <c r="G9472" s="94"/>
      <c r="H9472" s="79"/>
    </row>
    <row r="9473" spans="1:8" ht="31.5" outlineLevel="1">
      <c r="A9473" s="98" t="s">
        <v>402</v>
      </c>
      <c r="B9473" s="99" t="s">
        <v>736</v>
      </c>
      <c r="C9473" s="97" t="s">
        <v>46</v>
      </c>
      <c r="D9473" s="97" t="s">
        <v>45</v>
      </c>
      <c r="E9473" s="94"/>
      <c r="F9473" s="94"/>
      <c r="G9473" s="94"/>
      <c r="H9473" s="79"/>
    </row>
    <row r="9474" spans="1:8" ht="63" outlineLevel="1">
      <c r="A9474" s="98" t="s">
        <v>403</v>
      </c>
      <c r="B9474" s="99" t="s">
        <v>641</v>
      </c>
      <c r="C9474" s="97" t="s">
        <v>46</v>
      </c>
      <c r="D9474" s="97" t="s">
        <v>47</v>
      </c>
      <c r="E9474" s="94"/>
      <c r="F9474" s="94"/>
      <c r="G9474" s="94"/>
      <c r="H9474" s="79"/>
    </row>
    <row r="9475" spans="1:8" ht="31.5" outlineLevel="1">
      <c r="A9475" s="98" t="s">
        <v>404</v>
      </c>
      <c r="B9475" s="99" t="s">
        <v>642</v>
      </c>
      <c r="C9475" s="97" t="s">
        <v>47</v>
      </c>
      <c r="D9475" s="97" t="s">
        <v>48</v>
      </c>
      <c r="E9475" s="94"/>
      <c r="F9475" s="94"/>
      <c r="G9475" s="94"/>
      <c r="H9475" s="79"/>
    </row>
    <row r="9476" spans="1:8" ht="47.25" outlineLevel="1">
      <c r="A9476" s="100">
        <v>3</v>
      </c>
      <c r="B9476" s="101" t="s">
        <v>313</v>
      </c>
      <c r="C9476" s="97"/>
      <c r="D9476" s="97"/>
      <c r="E9476" s="94"/>
      <c r="F9476" s="94"/>
      <c r="G9476" s="94"/>
      <c r="H9476" s="79"/>
    </row>
    <row r="9477" spans="1:8" ht="31.5" outlineLevel="1">
      <c r="A9477" s="98" t="s">
        <v>441</v>
      </c>
      <c r="B9477" s="99" t="s">
        <v>314</v>
      </c>
      <c r="C9477" s="97" t="s">
        <v>48</v>
      </c>
      <c r="D9477" s="97" t="s">
        <v>47</v>
      </c>
      <c r="E9477" s="94"/>
      <c r="F9477" s="94"/>
      <c r="G9477" s="94"/>
      <c r="H9477" s="79"/>
    </row>
    <row r="9478" spans="1:8" outlineLevel="1">
      <c r="A9478" s="98" t="s">
        <v>359</v>
      </c>
      <c r="B9478" s="99" t="s">
        <v>315</v>
      </c>
      <c r="C9478" s="97" t="s">
        <v>48</v>
      </c>
      <c r="D9478" s="97" t="s">
        <v>49</v>
      </c>
      <c r="E9478" s="94"/>
      <c r="F9478" s="94"/>
      <c r="G9478" s="94"/>
      <c r="H9478" s="79"/>
    </row>
    <row r="9479" spans="1:8" outlineLevel="1">
      <c r="A9479" s="98" t="s">
        <v>361</v>
      </c>
      <c r="B9479" s="99" t="s">
        <v>316</v>
      </c>
      <c r="C9479" s="97" t="s">
        <v>49</v>
      </c>
      <c r="D9479" s="97" t="s">
        <v>50</v>
      </c>
      <c r="E9479" s="94"/>
      <c r="F9479" s="94"/>
      <c r="G9479" s="94"/>
      <c r="H9479" s="79"/>
    </row>
    <row r="9480" spans="1:8" outlineLevel="1">
      <c r="A9480" s="98" t="s">
        <v>317</v>
      </c>
      <c r="B9480" s="99" t="s">
        <v>318</v>
      </c>
      <c r="C9480" s="97" t="s">
        <v>50</v>
      </c>
      <c r="D9480" s="97" t="s">
        <v>51</v>
      </c>
      <c r="E9480" s="94"/>
      <c r="F9480" s="94"/>
      <c r="G9480" s="94"/>
      <c r="H9480" s="79"/>
    </row>
    <row r="9481" spans="1:8" outlineLevel="1">
      <c r="A9481" s="98" t="s">
        <v>319</v>
      </c>
      <c r="B9481" s="99" t="s">
        <v>320</v>
      </c>
      <c r="C9481" s="97" t="s">
        <v>51</v>
      </c>
      <c r="D9481" s="97" t="s">
        <v>52</v>
      </c>
      <c r="E9481" s="94"/>
      <c r="F9481" s="94"/>
      <c r="G9481" s="94"/>
      <c r="H9481" s="79"/>
    </row>
    <row r="9482" spans="1:8" outlineLevel="1">
      <c r="A9482" s="100">
        <v>4</v>
      </c>
      <c r="B9482" s="101" t="s">
        <v>623</v>
      </c>
      <c r="C9482" s="97"/>
      <c r="D9482" s="97"/>
      <c r="E9482" s="94"/>
      <c r="F9482" s="94"/>
      <c r="G9482" s="94"/>
      <c r="H9482" s="79"/>
    </row>
    <row r="9483" spans="1:8" ht="31.5" outlineLevel="1">
      <c r="A9483" s="97" t="s">
        <v>406</v>
      </c>
      <c r="B9483" s="236" t="s">
        <v>321</v>
      </c>
      <c r="C9483" s="97" t="s">
        <v>52</v>
      </c>
      <c r="D9483" s="97" t="s">
        <v>52</v>
      </c>
      <c r="E9483" s="94"/>
      <c r="F9483" s="94"/>
      <c r="G9483" s="94"/>
      <c r="H9483" s="79"/>
    </row>
    <row r="9484" spans="1:8" ht="63" outlineLevel="1">
      <c r="A9484" s="97" t="s">
        <v>407</v>
      </c>
      <c r="B9484" s="236" t="s">
        <v>621</v>
      </c>
      <c r="C9484" s="97" t="s">
        <v>52</v>
      </c>
      <c r="D9484" s="97" t="s">
        <v>53</v>
      </c>
      <c r="E9484" s="94"/>
      <c r="F9484" s="94"/>
      <c r="G9484" s="94"/>
      <c r="H9484" s="79"/>
    </row>
    <row r="9485" spans="1:8" ht="31.5" outlineLevel="1">
      <c r="A9485" s="97" t="s">
        <v>408</v>
      </c>
      <c r="B9485" s="236" t="s">
        <v>764</v>
      </c>
      <c r="C9485" s="97" t="s">
        <v>52</v>
      </c>
      <c r="D9485" s="97" t="s">
        <v>53</v>
      </c>
      <c r="E9485" s="94"/>
      <c r="F9485" s="94"/>
      <c r="G9485" s="94"/>
      <c r="H9485" s="79"/>
    </row>
    <row r="9486" spans="1:8" ht="31.5" outlineLevel="1">
      <c r="A9486" s="97" t="s">
        <v>222</v>
      </c>
      <c r="B9486" s="236" t="s">
        <v>765</v>
      </c>
      <c r="C9486" s="97" t="s">
        <v>53</v>
      </c>
      <c r="D9486" s="97" t="s">
        <v>54</v>
      </c>
      <c r="E9486" s="94"/>
      <c r="F9486" s="94"/>
      <c r="G9486" s="94"/>
      <c r="H9486" s="79"/>
    </row>
    <row r="9487" spans="1:8" ht="31.5" outlineLevel="1">
      <c r="A9487" s="97" t="s">
        <v>222</v>
      </c>
      <c r="B9487" s="236" t="s">
        <v>765</v>
      </c>
      <c r="C9487" s="97" t="s">
        <v>53</v>
      </c>
      <c r="D9487" s="97" t="s">
        <v>54</v>
      </c>
      <c r="E9487" s="94"/>
      <c r="F9487" s="94"/>
      <c r="G9487" s="94"/>
      <c r="H9487" s="79"/>
    </row>
    <row r="9488" spans="1:8" outlineLevel="1">
      <c r="G9488" s="154" t="s">
        <v>1471</v>
      </c>
      <c r="H9488" s="154" t="s">
        <v>378</v>
      </c>
    </row>
    <row r="9489" spans="1:8" outlineLevel="1">
      <c r="H9489" s="154" t="s">
        <v>709</v>
      </c>
    </row>
    <row r="9490" spans="1:8" outlineLevel="1">
      <c r="H9490" s="154" t="s">
        <v>266</v>
      </c>
    </row>
    <row r="9491" spans="1:8" outlineLevel="1">
      <c r="H9491" s="154"/>
    </row>
    <row r="9492" spans="1:8" outlineLevel="1">
      <c r="A9492" s="742" t="s">
        <v>628</v>
      </c>
      <c r="B9492" s="742"/>
      <c r="C9492" s="742"/>
      <c r="D9492" s="742"/>
      <c r="E9492" s="742"/>
      <c r="F9492" s="742"/>
      <c r="G9492" s="742"/>
      <c r="H9492" s="742"/>
    </row>
    <row r="9493" spans="1:8" outlineLevel="1">
      <c r="A9493" s="742" t="s">
        <v>455</v>
      </c>
      <c r="B9493" s="742"/>
      <c r="C9493" s="742"/>
      <c r="D9493" s="742"/>
      <c r="E9493" s="742"/>
      <c r="F9493" s="742"/>
      <c r="G9493" s="742"/>
      <c r="H9493" s="742"/>
    </row>
    <row r="9494" spans="1:8" outlineLevel="1">
      <c r="H9494" s="154" t="s">
        <v>322</v>
      </c>
    </row>
    <row r="9495" spans="1:8" outlineLevel="1">
      <c r="H9495" s="154" t="s">
        <v>323</v>
      </c>
    </row>
    <row r="9496" spans="1:8" outlineLevel="1">
      <c r="H9496" s="154" t="s">
        <v>324</v>
      </c>
    </row>
    <row r="9497" spans="1:8" outlineLevel="1">
      <c r="H9497" s="230" t="s">
        <v>325</v>
      </c>
    </row>
    <row r="9498" spans="1:8" outlineLevel="1">
      <c r="H9498" s="154" t="s">
        <v>2331</v>
      </c>
    </row>
    <row r="9499" spans="1:8" outlineLevel="1">
      <c r="H9499" s="154" t="s">
        <v>261</v>
      </c>
    </row>
    <row r="9500" spans="1:8" outlineLevel="1">
      <c r="A9500" s="86"/>
    </row>
    <row r="9501" spans="1:8" ht="27" customHeight="1" outlineLevel="1">
      <c r="A9501" s="743" t="s">
        <v>1759</v>
      </c>
      <c r="B9501" s="744"/>
      <c r="C9501" s="744"/>
      <c r="D9501" s="744"/>
      <c r="E9501" s="744"/>
      <c r="F9501" s="744"/>
      <c r="G9501" s="744"/>
      <c r="H9501" s="744"/>
    </row>
    <row r="9502" spans="1:8" outlineLevel="1">
      <c r="A9502" s="746" t="s">
        <v>2332</v>
      </c>
      <c r="B9502" s="746"/>
      <c r="C9502" s="746"/>
      <c r="D9502" s="746"/>
      <c r="E9502" s="746"/>
      <c r="F9502" s="746"/>
      <c r="G9502" s="746"/>
      <c r="H9502" s="746"/>
    </row>
    <row r="9503" spans="1:8" ht="16.5" outlineLevel="1" thickBot="1">
      <c r="A9503" s="87"/>
      <c r="B9503" s="666"/>
      <c r="C9503" s="231"/>
      <c r="D9503" s="231"/>
      <c r="E9503" s="231"/>
      <c r="F9503" s="231"/>
      <c r="G9503" s="231"/>
      <c r="H9503" s="231"/>
    </row>
    <row r="9504" spans="1:8" outlineLevel="1">
      <c r="A9504" s="750" t="s">
        <v>397</v>
      </c>
      <c r="B9504" s="753" t="s">
        <v>649</v>
      </c>
      <c r="C9504" s="756" t="s">
        <v>719</v>
      </c>
      <c r="D9504" s="756"/>
      <c r="E9504" s="756"/>
      <c r="F9504" s="756"/>
      <c r="G9504" s="757" t="s">
        <v>629</v>
      </c>
      <c r="H9504" s="759" t="s">
        <v>630</v>
      </c>
    </row>
    <row r="9505" spans="1:8" outlineLevel="1">
      <c r="A9505" s="751"/>
      <c r="B9505" s="754"/>
      <c r="C9505" s="704"/>
      <c r="D9505" s="704"/>
      <c r="E9505" s="704"/>
      <c r="F9505" s="704"/>
      <c r="G9505" s="703"/>
      <c r="H9505" s="760"/>
    </row>
    <row r="9506" spans="1:8" ht="32.25" outlineLevel="1" thickBot="1">
      <c r="A9506" s="752"/>
      <c r="B9506" s="755"/>
      <c r="C9506" s="88" t="s">
        <v>631</v>
      </c>
      <c r="D9506" s="88" t="s">
        <v>632</v>
      </c>
      <c r="E9506" s="88" t="s">
        <v>631</v>
      </c>
      <c r="F9506" s="88" t="s">
        <v>632</v>
      </c>
      <c r="G9506" s="758"/>
      <c r="H9506" s="761"/>
    </row>
    <row r="9507" spans="1:8" outlineLevel="1">
      <c r="A9507" s="89">
        <v>1</v>
      </c>
      <c r="B9507" s="604">
        <v>2</v>
      </c>
      <c r="C9507" s="90">
        <v>3</v>
      </c>
      <c r="D9507" s="90">
        <v>4</v>
      </c>
      <c r="E9507" s="90"/>
      <c r="F9507" s="90"/>
      <c r="G9507" s="91">
        <v>5</v>
      </c>
      <c r="H9507" s="604">
        <v>6</v>
      </c>
    </row>
    <row r="9508" spans="1:8" outlineLevel="1">
      <c r="A9508" s="89">
        <v>1</v>
      </c>
      <c r="B9508" s="92" t="s">
        <v>598</v>
      </c>
      <c r="C9508" s="90"/>
      <c r="D9508" s="90"/>
      <c r="E9508" s="94"/>
      <c r="F9508" s="94"/>
      <c r="G9508" s="95"/>
      <c r="H9508" s="663"/>
    </row>
    <row r="9509" spans="1:8" outlineLevel="1">
      <c r="A9509" s="96" t="s">
        <v>399</v>
      </c>
      <c r="B9509" s="237" t="s">
        <v>599</v>
      </c>
      <c r="C9509" s="97" t="s">
        <v>129</v>
      </c>
      <c r="D9509" s="97" t="s">
        <v>571</v>
      </c>
      <c r="E9509" s="94"/>
      <c r="F9509" s="94"/>
      <c r="G9509" s="94"/>
      <c r="H9509" s="79"/>
    </row>
    <row r="9510" spans="1:8" outlineLevel="1">
      <c r="A9510" s="97" t="s">
        <v>400</v>
      </c>
      <c r="B9510" s="236" t="s">
        <v>329</v>
      </c>
      <c r="C9510" s="97" t="s">
        <v>572</v>
      </c>
      <c r="D9510" s="97" t="s">
        <v>573</v>
      </c>
      <c r="E9510" s="94"/>
      <c r="F9510" s="94"/>
      <c r="G9510" s="94"/>
      <c r="H9510" s="79"/>
    </row>
    <row r="9511" spans="1:8" ht="31.5" outlineLevel="1">
      <c r="A9511" s="97" t="s">
        <v>411</v>
      </c>
      <c r="B9511" s="236" t="s">
        <v>730</v>
      </c>
      <c r="C9511" s="97" t="s">
        <v>681</v>
      </c>
      <c r="D9511" s="97" t="s">
        <v>1162</v>
      </c>
      <c r="E9511" s="94"/>
      <c r="F9511" s="94"/>
      <c r="G9511" s="94"/>
      <c r="H9511" s="79"/>
    </row>
    <row r="9512" spans="1:8" ht="63" outlineLevel="1">
      <c r="A9512" s="98" t="s">
        <v>422</v>
      </c>
      <c r="B9512" s="99" t="s">
        <v>731</v>
      </c>
      <c r="C9512" s="97" t="s">
        <v>792</v>
      </c>
      <c r="D9512" s="97" t="s">
        <v>130</v>
      </c>
      <c r="E9512" s="94"/>
      <c r="F9512" s="94"/>
      <c r="G9512" s="94"/>
      <c r="H9512" s="79"/>
    </row>
    <row r="9513" spans="1:8" ht="31.5" outlineLevel="1">
      <c r="A9513" s="98" t="s">
        <v>732</v>
      </c>
      <c r="B9513" s="99" t="s">
        <v>733</v>
      </c>
      <c r="C9513" s="97" t="s">
        <v>46</v>
      </c>
      <c r="D9513" s="97" t="s">
        <v>45</v>
      </c>
      <c r="E9513" s="94"/>
      <c r="F9513" s="94"/>
      <c r="G9513" s="94"/>
      <c r="H9513" s="79"/>
    </row>
    <row r="9514" spans="1:8" outlineLevel="1">
      <c r="A9514" s="98" t="s">
        <v>734</v>
      </c>
      <c r="B9514" s="99" t="s">
        <v>735</v>
      </c>
      <c r="C9514" s="97" t="s">
        <v>2097</v>
      </c>
      <c r="D9514" s="97" t="s">
        <v>46</v>
      </c>
      <c r="E9514" s="94"/>
      <c r="F9514" s="94"/>
      <c r="G9514" s="94"/>
      <c r="H9514" s="79"/>
    </row>
    <row r="9515" spans="1:8" outlineLevel="1">
      <c r="A9515" s="100">
        <v>2</v>
      </c>
      <c r="B9515" s="101" t="s">
        <v>440</v>
      </c>
      <c r="C9515" s="97"/>
      <c r="D9515" s="97"/>
      <c r="E9515" s="94"/>
      <c r="F9515" s="94"/>
      <c r="G9515" s="94"/>
      <c r="H9515" s="79"/>
    </row>
    <row r="9516" spans="1:8" ht="31.5" outlineLevel="1">
      <c r="A9516" s="98" t="s">
        <v>402</v>
      </c>
      <c r="B9516" s="99" t="s">
        <v>736</v>
      </c>
      <c r="C9516" s="97" t="s">
        <v>46</v>
      </c>
      <c r="D9516" s="97" t="s">
        <v>45</v>
      </c>
      <c r="E9516" s="94"/>
      <c r="F9516" s="94"/>
      <c r="G9516" s="94"/>
      <c r="H9516" s="79"/>
    </row>
    <row r="9517" spans="1:8" ht="63" outlineLevel="1">
      <c r="A9517" s="98" t="s">
        <v>403</v>
      </c>
      <c r="B9517" s="99" t="s">
        <v>641</v>
      </c>
      <c r="C9517" s="97" t="s">
        <v>46</v>
      </c>
      <c r="D9517" s="97" t="s">
        <v>47</v>
      </c>
      <c r="E9517" s="94"/>
      <c r="F9517" s="94"/>
      <c r="G9517" s="94"/>
      <c r="H9517" s="79"/>
    </row>
    <row r="9518" spans="1:8" ht="31.5" outlineLevel="1">
      <c r="A9518" s="98" t="s">
        <v>404</v>
      </c>
      <c r="B9518" s="99" t="s">
        <v>642</v>
      </c>
      <c r="C9518" s="97" t="s">
        <v>47</v>
      </c>
      <c r="D9518" s="97" t="s">
        <v>48</v>
      </c>
      <c r="E9518" s="94"/>
      <c r="F9518" s="94"/>
      <c r="G9518" s="94"/>
      <c r="H9518" s="79"/>
    </row>
    <row r="9519" spans="1:8" ht="47.25" outlineLevel="1">
      <c r="A9519" s="100">
        <v>3</v>
      </c>
      <c r="B9519" s="101" t="s">
        <v>313</v>
      </c>
      <c r="C9519" s="97"/>
      <c r="D9519" s="97"/>
      <c r="E9519" s="94"/>
      <c r="F9519" s="94"/>
      <c r="G9519" s="94"/>
      <c r="H9519" s="79"/>
    </row>
    <row r="9520" spans="1:8" ht="31.5" outlineLevel="1">
      <c r="A9520" s="98" t="s">
        <v>441</v>
      </c>
      <c r="B9520" s="99" t="s">
        <v>314</v>
      </c>
      <c r="C9520" s="97" t="s">
        <v>48</v>
      </c>
      <c r="D9520" s="97" t="s">
        <v>47</v>
      </c>
      <c r="E9520" s="94"/>
      <c r="F9520" s="94"/>
      <c r="G9520" s="94"/>
      <c r="H9520" s="79"/>
    </row>
    <row r="9521" spans="1:8" outlineLevel="1">
      <c r="A9521" s="98" t="s">
        <v>359</v>
      </c>
      <c r="B9521" s="99" t="s">
        <v>315</v>
      </c>
      <c r="C9521" s="97" t="s">
        <v>48</v>
      </c>
      <c r="D9521" s="97" t="s">
        <v>49</v>
      </c>
      <c r="E9521" s="94"/>
      <c r="F9521" s="94"/>
      <c r="G9521" s="94"/>
      <c r="H9521" s="79"/>
    </row>
    <row r="9522" spans="1:8" outlineLevel="1">
      <c r="A9522" s="98" t="s">
        <v>361</v>
      </c>
      <c r="B9522" s="99" t="s">
        <v>316</v>
      </c>
      <c r="C9522" s="97" t="s">
        <v>49</v>
      </c>
      <c r="D9522" s="97" t="s">
        <v>50</v>
      </c>
      <c r="E9522" s="94"/>
      <c r="F9522" s="94"/>
      <c r="G9522" s="94"/>
      <c r="H9522" s="79"/>
    </row>
    <row r="9523" spans="1:8" outlineLevel="1">
      <c r="A9523" s="98" t="s">
        <v>317</v>
      </c>
      <c r="B9523" s="99" t="s">
        <v>318</v>
      </c>
      <c r="C9523" s="97" t="s">
        <v>50</v>
      </c>
      <c r="D9523" s="97" t="s">
        <v>51</v>
      </c>
      <c r="E9523" s="94"/>
      <c r="F9523" s="94"/>
      <c r="G9523" s="94"/>
      <c r="H9523" s="79"/>
    </row>
    <row r="9524" spans="1:8" outlineLevel="1">
      <c r="A9524" s="98" t="s">
        <v>319</v>
      </c>
      <c r="B9524" s="99" t="s">
        <v>320</v>
      </c>
      <c r="C9524" s="97" t="s">
        <v>51</v>
      </c>
      <c r="D9524" s="97" t="s">
        <v>52</v>
      </c>
      <c r="E9524" s="94"/>
      <c r="F9524" s="94"/>
      <c r="G9524" s="94"/>
      <c r="H9524" s="79"/>
    </row>
    <row r="9525" spans="1:8" outlineLevel="1">
      <c r="A9525" s="100">
        <v>4</v>
      </c>
      <c r="B9525" s="101" t="s">
        <v>623</v>
      </c>
      <c r="C9525" s="97"/>
      <c r="D9525" s="97"/>
      <c r="E9525" s="94"/>
      <c r="F9525" s="94"/>
      <c r="G9525" s="94"/>
      <c r="H9525" s="79"/>
    </row>
    <row r="9526" spans="1:8" ht="31.5" outlineLevel="1">
      <c r="A9526" s="97" t="s">
        <v>406</v>
      </c>
      <c r="B9526" s="236" t="s">
        <v>321</v>
      </c>
      <c r="C9526" s="97" t="s">
        <v>52</v>
      </c>
      <c r="D9526" s="97" t="s">
        <v>52</v>
      </c>
      <c r="E9526" s="94"/>
      <c r="F9526" s="94"/>
      <c r="G9526" s="94"/>
      <c r="H9526" s="79"/>
    </row>
    <row r="9527" spans="1:8" ht="63" outlineLevel="1">
      <c r="A9527" s="97" t="s">
        <v>407</v>
      </c>
      <c r="B9527" s="236" t="s">
        <v>621</v>
      </c>
      <c r="C9527" s="97" t="s">
        <v>52</v>
      </c>
      <c r="D9527" s="97" t="s">
        <v>53</v>
      </c>
      <c r="E9527" s="94"/>
      <c r="F9527" s="94"/>
      <c r="G9527" s="94"/>
      <c r="H9527" s="79"/>
    </row>
    <row r="9528" spans="1:8" ht="31.5" outlineLevel="1">
      <c r="A9528" s="97" t="s">
        <v>408</v>
      </c>
      <c r="B9528" s="236" t="s">
        <v>764</v>
      </c>
      <c r="C9528" s="97" t="s">
        <v>52</v>
      </c>
      <c r="D9528" s="97" t="s">
        <v>53</v>
      </c>
      <c r="E9528" s="94"/>
      <c r="F9528" s="94"/>
      <c r="G9528" s="94"/>
      <c r="H9528" s="79"/>
    </row>
    <row r="9529" spans="1:8" ht="31.5" outlineLevel="1">
      <c r="A9529" s="97" t="s">
        <v>222</v>
      </c>
      <c r="B9529" s="236" t="s">
        <v>765</v>
      </c>
      <c r="C9529" s="97" t="s">
        <v>53</v>
      </c>
      <c r="D9529" s="97" t="s">
        <v>54</v>
      </c>
      <c r="E9529" s="94"/>
      <c r="F9529" s="94"/>
      <c r="G9529" s="94"/>
      <c r="H9529" s="79"/>
    </row>
    <row r="9530" spans="1:8" ht="31.5" outlineLevel="1">
      <c r="A9530" s="97" t="s">
        <v>222</v>
      </c>
      <c r="B9530" s="236" t="s">
        <v>765</v>
      </c>
      <c r="C9530" s="97" t="s">
        <v>53</v>
      </c>
      <c r="D9530" s="97" t="s">
        <v>54</v>
      </c>
      <c r="E9530" s="94"/>
      <c r="F9530" s="94"/>
      <c r="G9530" s="94"/>
      <c r="H9530" s="79"/>
    </row>
    <row r="9531" spans="1:8" outlineLevel="1">
      <c r="G9531" s="154" t="s">
        <v>1472</v>
      </c>
      <c r="H9531" s="154" t="s">
        <v>378</v>
      </c>
    </row>
    <row r="9532" spans="1:8" outlineLevel="1">
      <c r="H9532" s="154" t="s">
        <v>709</v>
      </c>
    </row>
    <row r="9533" spans="1:8" outlineLevel="1">
      <c r="H9533" s="154" t="s">
        <v>266</v>
      </c>
    </row>
    <row r="9534" spans="1:8" outlineLevel="1">
      <c r="H9534" s="154"/>
    </row>
    <row r="9535" spans="1:8" outlineLevel="1">
      <c r="A9535" s="742" t="s">
        <v>628</v>
      </c>
      <c r="B9535" s="742"/>
      <c r="C9535" s="742"/>
      <c r="D9535" s="742"/>
      <c r="E9535" s="742"/>
      <c r="F9535" s="742"/>
      <c r="G9535" s="742"/>
      <c r="H9535" s="742"/>
    </row>
    <row r="9536" spans="1:8" outlineLevel="1">
      <c r="A9536" s="742" t="s">
        <v>455</v>
      </c>
      <c r="B9536" s="742"/>
      <c r="C9536" s="742"/>
      <c r="D9536" s="742"/>
      <c r="E9536" s="742"/>
      <c r="F9536" s="742"/>
      <c r="G9536" s="742"/>
      <c r="H9536" s="742"/>
    </row>
    <row r="9537" spans="1:8" outlineLevel="1">
      <c r="H9537" s="154" t="s">
        <v>322</v>
      </c>
    </row>
    <row r="9538" spans="1:8" outlineLevel="1">
      <c r="H9538" s="154" t="s">
        <v>323</v>
      </c>
    </row>
    <row r="9539" spans="1:8" outlineLevel="1">
      <c r="H9539" s="154" t="s">
        <v>324</v>
      </c>
    </row>
    <row r="9540" spans="1:8" outlineLevel="1">
      <c r="H9540" s="230" t="s">
        <v>325</v>
      </c>
    </row>
    <row r="9541" spans="1:8" outlineLevel="1">
      <c r="H9541" s="154" t="s">
        <v>2331</v>
      </c>
    </row>
    <row r="9542" spans="1:8" outlineLevel="1">
      <c r="H9542" s="154" t="s">
        <v>261</v>
      </c>
    </row>
    <row r="9543" spans="1:8" outlineLevel="1">
      <c r="A9543" s="86"/>
    </row>
    <row r="9544" spans="1:8" outlineLevel="1">
      <c r="A9544" s="748" t="s">
        <v>1760</v>
      </c>
      <c r="B9544" s="749"/>
      <c r="C9544" s="749"/>
      <c r="D9544" s="749"/>
      <c r="E9544" s="749"/>
      <c r="F9544" s="749"/>
      <c r="G9544" s="749"/>
      <c r="H9544" s="749"/>
    </row>
    <row r="9545" spans="1:8" outlineLevel="1">
      <c r="A9545" s="746" t="s">
        <v>2332</v>
      </c>
      <c r="B9545" s="746"/>
      <c r="C9545" s="746"/>
      <c r="D9545" s="746"/>
      <c r="E9545" s="746"/>
      <c r="F9545" s="746"/>
      <c r="G9545" s="746"/>
      <c r="H9545" s="746"/>
    </row>
    <row r="9546" spans="1:8" ht="16.5" outlineLevel="1" thickBot="1">
      <c r="A9546" s="87"/>
      <c r="B9546" s="666"/>
      <c r="C9546" s="231"/>
      <c r="D9546" s="231"/>
      <c r="E9546" s="231"/>
      <c r="F9546" s="231"/>
      <c r="G9546" s="231"/>
      <c r="H9546" s="231"/>
    </row>
    <row r="9547" spans="1:8" outlineLevel="1">
      <c r="A9547" s="750" t="s">
        <v>397</v>
      </c>
      <c r="B9547" s="753" t="s">
        <v>649</v>
      </c>
      <c r="C9547" s="756" t="s">
        <v>719</v>
      </c>
      <c r="D9547" s="756"/>
      <c r="E9547" s="756"/>
      <c r="F9547" s="756"/>
      <c r="G9547" s="757" t="s">
        <v>629</v>
      </c>
      <c r="H9547" s="759" t="s">
        <v>630</v>
      </c>
    </row>
    <row r="9548" spans="1:8" outlineLevel="1">
      <c r="A9548" s="751"/>
      <c r="B9548" s="754"/>
      <c r="C9548" s="704"/>
      <c r="D9548" s="704"/>
      <c r="E9548" s="704"/>
      <c r="F9548" s="704"/>
      <c r="G9548" s="703"/>
      <c r="H9548" s="760"/>
    </row>
    <row r="9549" spans="1:8" ht="32.25" outlineLevel="1" thickBot="1">
      <c r="A9549" s="752"/>
      <c r="B9549" s="755"/>
      <c r="C9549" s="88" t="s">
        <v>631</v>
      </c>
      <c r="D9549" s="88" t="s">
        <v>632</v>
      </c>
      <c r="E9549" s="88" t="s">
        <v>631</v>
      </c>
      <c r="F9549" s="88" t="s">
        <v>632</v>
      </c>
      <c r="G9549" s="758"/>
      <c r="H9549" s="761"/>
    </row>
    <row r="9550" spans="1:8" outlineLevel="1">
      <c r="A9550" s="89">
        <v>1</v>
      </c>
      <c r="B9550" s="604">
        <v>2</v>
      </c>
      <c r="C9550" s="90">
        <v>3</v>
      </c>
      <c r="D9550" s="90">
        <v>4</v>
      </c>
      <c r="E9550" s="90"/>
      <c r="F9550" s="90"/>
      <c r="G9550" s="91">
        <v>5</v>
      </c>
      <c r="H9550" s="604">
        <v>6</v>
      </c>
    </row>
    <row r="9551" spans="1:8" outlineLevel="1">
      <c r="A9551" s="89">
        <v>1</v>
      </c>
      <c r="B9551" s="92" t="s">
        <v>598</v>
      </c>
      <c r="C9551" s="90"/>
      <c r="D9551" s="90"/>
      <c r="E9551" s="94"/>
      <c r="F9551" s="94"/>
      <c r="G9551" s="95"/>
      <c r="H9551" s="663"/>
    </row>
    <row r="9552" spans="1:8" outlineLevel="1">
      <c r="A9552" s="96" t="s">
        <v>399</v>
      </c>
      <c r="B9552" s="237" t="s">
        <v>599</v>
      </c>
      <c r="C9552" s="97" t="s">
        <v>129</v>
      </c>
      <c r="D9552" s="97" t="s">
        <v>571</v>
      </c>
      <c r="E9552" s="94"/>
      <c r="F9552" s="94"/>
      <c r="G9552" s="94"/>
      <c r="H9552" s="79"/>
    </row>
    <row r="9553" spans="1:8" outlineLevel="1">
      <c r="A9553" s="97" t="s">
        <v>400</v>
      </c>
      <c r="B9553" s="236" t="s">
        <v>329</v>
      </c>
      <c r="C9553" s="97" t="s">
        <v>572</v>
      </c>
      <c r="D9553" s="97" t="s">
        <v>573</v>
      </c>
      <c r="E9553" s="94"/>
      <c r="F9553" s="94"/>
      <c r="G9553" s="94"/>
      <c r="H9553" s="79"/>
    </row>
    <row r="9554" spans="1:8" ht="31.5" outlineLevel="1">
      <c r="A9554" s="97" t="s">
        <v>411</v>
      </c>
      <c r="B9554" s="236" t="s">
        <v>730</v>
      </c>
      <c r="C9554" s="97" t="s">
        <v>681</v>
      </c>
      <c r="D9554" s="97" t="s">
        <v>1162</v>
      </c>
      <c r="E9554" s="94"/>
      <c r="F9554" s="94"/>
      <c r="G9554" s="94"/>
      <c r="H9554" s="79"/>
    </row>
    <row r="9555" spans="1:8" ht="63" outlineLevel="1">
      <c r="A9555" s="98" t="s">
        <v>422</v>
      </c>
      <c r="B9555" s="99" t="s">
        <v>731</v>
      </c>
      <c r="C9555" s="97" t="s">
        <v>792</v>
      </c>
      <c r="D9555" s="97" t="s">
        <v>130</v>
      </c>
      <c r="E9555" s="94"/>
      <c r="F9555" s="94"/>
      <c r="G9555" s="94"/>
      <c r="H9555" s="79"/>
    </row>
    <row r="9556" spans="1:8" ht="31.5" outlineLevel="1">
      <c r="A9556" s="98" t="s">
        <v>732</v>
      </c>
      <c r="B9556" s="99" t="s">
        <v>733</v>
      </c>
      <c r="C9556" s="97" t="s">
        <v>46</v>
      </c>
      <c r="D9556" s="97" t="s">
        <v>45</v>
      </c>
      <c r="E9556" s="94"/>
      <c r="F9556" s="94"/>
      <c r="G9556" s="94"/>
      <c r="H9556" s="79"/>
    </row>
    <row r="9557" spans="1:8" outlineLevel="1">
      <c r="A9557" s="98" t="s">
        <v>734</v>
      </c>
      <c r="B9557" s="99" t="s">
        <v>735</v>
      </c>
      <c r="C9557" s="97" t="s">
        <v>2097</v>
      </c>
      <c r="D9557" s="97" t="s">
        <v>46</v>
      </c>
      <c r="E9557" s="94"/>
      <c r="F9557" s="94"/>
      <c r="G9557" s="94"/>
      <c r="H9557" s="79"/>
    </row>
    <row r="9558" spans="1:8" outlineLevel="1">
      <c r="A9558" s="100">
        <v>2</v>
      </c>
      <c r="B9558" s="101" t="s">
        <v>440</v>
      </c>
      <c r="C9558" s="97"/>
      <c r="D9558" s="97"/>
      <c r="E9558" s="94"/>
      <c r="F9558" s="94"/>
      <c r="G9558" s="94"/>
      <c r="H9558" s="79"/>
    </row>
    <row r="9559" spans="1:8" ht="31.5" outlineLevel="1">
      <c r="A9559" s="98" t="s">
        <v>402</v>
      </c>
      <c r="B9559" s="99" t="s">
        <v>736</v>
      </c>
      <c r="C9559" s="97" t="s">
        <v>46</v>
      </c>
      <c r="D9559" s="97" t="s">
        <v>45</v>
      </c>
      <c r="E9559" s="94"/>
      <c r="F9559" s="94"/>
      <c r="G9559" s="94"/>
      <c r="H9559" s="79"/>
    </row>
    <row r="9560" spans="1:8" ht="63" outlineLevel="1">
      <c r="A9560" s="98" t="s">
        <v>403</v>
      </c>
      <c r="B9560" s="99" t="s">
        <v>641</v>
      </c>
      <c r="C9560" s="97" t="s">
        <v>46</v>
      </c>
      <c r="D9560" s="97" t="s">
        <v>47</v>
      </c>
      <c r="E9560" s="94"/>
      <c r="F9560" s="94"/>
      <c r="G9560" s="94"/>
      <c r="H9560" s="79"/>
    </row>
    <row r="9561" spans="1:8" ht="31.5" outlineLevel="1">
      <c r="A9561" s="98" t="s">
        <v>404</v>
      </c>
      <c r="B9561" s="99" t="s">
        <v>642</v>
      </c>
      <c r="C9561" s="97" t="s">
        <v>47</v>
      </c>
      <c r="D9561" s="97" t="s">
        <v>48</v>
      </c>
      <c r="E9561" s="94"/>
      <c r="F9561" s="94"/>
      <c r="G9561" s="94"/>
      <c r="H9561" s="79"/>
    </row>
    <row r="9562" spans="1:8" ht="47.25" outlineLevel="1">
      <c r="A9562" s="100">
        <v>3</v>
      </c>
      <c r="B9562" s="101" t="s">
        <v>313</v>
      </c>
      <c r="C9562" s="97"/>
      <c r="D9562" s="97"/>
      <c r="E9562" s="94"/>
      <c r="F9562" s="94"/>
      <c r="G9562" s="94"/>
      <c r="H9562" s="79"/>
    </row>
    <row r="9563" spans="1:8" ht="31.5" outlineLevel="1">
      <c r="A9563" s="98" t="s">
        <v>441</v>
      </c>
      <c r="B9563" s="99" t="s">
        <v>314</v>
      </c>
      <c r="C9563" s="97" t="s">
        <v>48</v>
      </c>
      <c r="D9563" s="97" t="s">
        <v>47</v>
      </c>
      <c r="E9563" s="94"/>
      <c r="F9563" s="94"/>
      <c r="G9563" s="94"/>
      <c r="H9563" s="79"/>
    </row>
    <row r="9564" spans="1:8" outlineLevel="1">
      <c r="A9564" s="98" t="s">
        <v>359</v>
      </c>
      <c r="B9564" s="99" t="s">
        <v>315</v>
      </c>
      <c r="C9564" s="97" t="s">
        <v>48</v>
      </c>
      <c r="D9564" s="97" t="s">
        <v>49</v>
      </c>
      <c r="E9564" s="94"/>
      <c r="F9564" s="94"/>
      <c r="G9564" s="94"/>
      <c r="H9564" s="79"/>
    </row>
    <row r="9565" spans="1:8" outlineLevel="1">
      <c r="A9565" s="98" t="s">
        <v>361</v>
      </c>
      <c r="B9565" s="99" t="s">
        <v>316</v>
      </c>
      <c r="C9565" s="97" t="s">
        <v>49</v>
      </c>
      <c r="D9565" s="97" t="s">
        <v>50</v>
      </c>
      <c r="E9565" s="94"/>
      <c r="F9565" s="94"/>
      <c r="G9565" s="94"/>
      <c r="H9565" s="79"/>
    </row>
    <row r="9566" spans="1:8" outlineLevel="1">
      <c r="A9566" s="98" t="s">
        <v>317</v>
      </c>
      <c r="B9566" s="99" t="s">
        <v>318</v>
      </c>
      <c r="C9566" s="97" t="s">
        <v>50</v>
      </c>
      <c r="D9566" s="97" t="s">
        <v>51</v>
      </c>
      <c r="E9566" s="94"/>
      <c r="F9566" s="94"/>
      <c r="G9566" s="94"/>
      <c r="H9566" s="79"/>
    </row>
    <row r="9567" spans="1:8" outlineLevel="1">
      <c r="A9567" s="98" t="s">
        <v>319</v>
      </c>
      <c r="B9567" s="99" t="s">
        <v>320</v>
      </c>
      <c r="C9567" s="97" t="s">
        <v>51</v>
      </c>
      <c r="D9567" s="97" t="s">
        <v>52</v>
      </c>
      <c r="E9567" s="94"/>
      <c r="F9567" s="94"/>
      <c r="G9567" s="94"/>
      <c r="H9567" s="79"/>
    </row>
    <row r="9568" spans="1:8" outlineLevel="1">
      <c r="A9568" s="100">
        <v>4</v>
      </c>
      <c r="B9568" s="101" t="s">
        <v>623</v>
      </c>
      <c r="C9568" s="97"/>
      <c r="D9568" s="97"/>
      <c r="E9568" s="94"/>
      <c r="F9568" s="94"/>
      <c r="G9568" s="94"/>
      <c r="H9568" s="79"/>
    </row>
    <row r="9569" spans="1:8" ht="31.5" outlineLevel="1">
      <c r="A9569" s="97" t="s">
        <v>406</v>
      </c>
      <c r="B9569" s="236" t="s">
        <v>321</v>
      </c>
      <c r="C9569" s="97" t="s">
        <v>52</v>
      </c>
      <c r="D9569" s="97" t="s">
        <v>52</v>
      </c>
      <c r="E9569" s="94"/>
      <c r="F9569" s="94"/>
      <c r="G9569" s="94"/>
      <c r="H9569" s="79"/>
    </row>
    <row r="9570" spans="1:8" ht="63" outlineLevel="1">
      <c r="A9570" s="97" t="s">
        <v>407</v>
      </c>
      <c r="B9570" s="236" t="s">
        <v>621</v>
      </c>
      <c r="C9570" s="97" t="s">
        <v>52</v>
      </c>
      <c r="D9570" s="97" t="s">
        <v>53</v>
      </c>
      <c r="E9570" s="94"/>
      <c r="F9570" s="94"/>
      <c r="G9570" s="94"/>
      <c r="H9570" s="79"/>
    </row>
    <row r="9571" spans="1:8" ht="31.5" outlineLevel="1">
      <c r="A9571" s="97" t="s">
        <v>408</v>
      </c>
      <c r="B9571" s="236" t="s">
        <v>764</v>
      </c>
      <c r="C9571" s="97" t="s">
        <v>52</v>
      </c>
      <c r="D9571" s="97" t="s">
        <v>53</v>
      </c>
      <c r="E9571" s="94"/>
      <c r="F9571" s="94"/>
      <c r="G9571" s="94"/>
      <c r="H9571" s="79"/>
    </row>
    <row r="9572" spans="1:8" ht="31.5" outlineLevel="1">
      <c r="A9572" s="97" t="s">
        <v>222</v>
      </c>
      <c r="B9572" s="236" t="s">
        <v>765</v>
      </c>
      <c r="C9572" s="97" t="s">
        <v>53</v>
      </c>
      <c r="D9572" s="97" t="s">
        <v>54</v>
      </c>
      <c r="E9572" s="94"/>
      <c r="F9572" s="94"/>
      <c r="G9572" s="94"/>
      <c r="H9572" s="79"/>
    </row>
    <row r="9573" spans="1:8" outlineLevel="1">
      <c r="C9573" s="263"/>
      <c r="D9573" s="263"/>
      <c r="G9573" s="154" t="s">
        <v>1473</v>
      </c>
      <c r="H9573" s="154" t="s">
        <v>378</v>
      </c>
    </row>
    <row r="9574" spans="1:8" outlineLevel="1">
      <c r="H9574" s="154" t="s">
        <v>709</v>
      </c>
    </row>
    <row r="9575" spans="1:8" outlineLevel="1">
      <c r="H9575" s="154" t="s">
        <v>266</v>
      </c>
    </row>
    <row r="9576" spans="1:8" outlineLevel="1">
      <c r="H9576" s="154"/>
    </row>
    <row r="9577" spans="1:8" outlineLevel="1">
      <c r="A9577" s="742" t="s">
        <v>628</v>
      </c>
      <c r="B9577" s="742"/>
      <c r="C9577" s="742"/>
      <c r="D9577" s="742"/>
      <c r="E9577" s="742"/>
      <c r="F9577" s="742"/>
      <c r="G9577" s="742"/>
      <c r="H9577" s="742"/>
    </row>
    <row r="9578" spans="1:8" outlineLevel="1">
      <c r="A9578" s="742" t="s">
        <v>455</v>
      </c>
      <c r="B9578" s="742"/>
      <c r="C9578" s="742"/>
      <c r="D9578" s="742"/>
      <c r="E9578" s="742"/>
      <c r="F9578" s="742"/>
      <c r="G9578" s="742"/>
      <c r="H9578" s="742"/>
    </row>
    <row r="9579" spans="1:8" outlineLevel="1">
      <c r="H9579" s="154" t="s">
        <v>322</v>
      </c>
    </row>
    <row r="9580" spans="1:8" outlineLevel="1">
      <c r="H9580" s="154" t="s">
        <v>323</v>
      </c>
    </row>
    <row r="9581" spans="1:8" outlineLevel="1">
      <c r="H9581" s="154" t="s">
        <v>324</v>
      </c>
    </row>
    <row r="9582" spans="1:8" outlineLevel="1">
      <c r="H9582" s="230" t="s">
        <v>325</v>
      </c>
    </row>
    <row r="9583" spans="1:8" outlineLevel="1">
      <c r="H9583" s="154" t="s">
        <v>2331</v>
      </c>
    </row>
    <row r="9584" spans="1:8" outlineLevel="1">
      <c r="H9584" s="154" t="s">
        <v>261</v>
      </c>
    </row>
    <row r="9585" spans="1:8" outlineLevel="1">
      <c r="A9585" s="86"/>
    </row>
    <row r="9586" spans="1:8" outlineLevel="1">
      <c r="A9586" s="748" t="s">
        <v>1761</v>
      </c>
      <c r="B9586" s="749"/>
      <c r="C9586" s="749"/>
      <c r="D9586" s="749"/>
      <c r="E9586" s="749"/>
      <c r="F9586" s="749"/>
      <c r="G9586" s="749"/>
      <c r="H9586" s="749"/>
    </row>
    <row r="9587" spans="1:8" outlineLevel="1">
      <c r="A9587" s="746" t="s">
        <v>2332</v>
      </c>
      <c r="B9587" s="746"/>
      <c r="C9587" s="746"/>
      <c r="D9587" s="746"/>
      <c r="E9587" s="746"/>
      <c r="F9587" s="746"/>
      <c r="G9587" s="746"/>
      <c r="H9587" s="746"/>
    </row>
    <row r="9588" spans="1:8" ht="16.5" outlineLevel="1" thickBot="1">
      <c r="A9588" s="87"/>
      <c r="B9588" s="666"/>
      <c r="C9588" s="231"/>
      <c r="D9588" s="231"/>
      <c r="E9588" s="231"/>
      <c r="F9588" s="231"/>
      <c r="G9588" s="231"/>
      <c r="H9588" s="231"/>
    </row>
    <row r="9589" spans="1:8" outlineLevel="1">
      <c r="A9589" s="750" t="s">
        <v>397</v>
      </c>
      <c r="B9589" s="753" t="s">
        <v>649</v>
      </c>
      <c r="C9589" s="756" t="s">
        <v>719</v>
      </c>
      <c r="D9589" s="756"/>
      <c r="E9589" s="756"/>
      <c r="F9589" s="756"/>
      <c r="G9589" s="757" t="s">
        <v>629</v>
      </c>
      <c r="H9589" s="759" t="s">
        <v>630</v>
      </c>
    </row>
    <row r="9590" spans="1:8" outlineLevel="1">
      <c r="A9590" s="751"/>
      <c r="B9590" s="754"/>
      <c r="C9590" s="704"/>
      <c r="D9590" s="704"/>
      <c r="E9590" s="704"/>
      <c r="F9590" s="704"/>
      <c r="G9590" s="703"/>
      <c r="H9590" s="760"/>
    </row>
    <row r="9591" spans="1:8" ht="32.25" outlineLevel="1" thickBot="1">
      <c r="A9591" s="752"/>
      <c r="B9591" s="755"/>
      <c r="C9591" s="88" t="s">
        <v>631</v>
      </c>
      <c r="D9591" s="88" t="s">
        <v>632</v>
      </c>
      <c r="E9591" s="88" t="s">
        <v>631</v>
      </c>
      <c r="F9591" s="88" t="s">
        <v>632</v>
      </c>
      <c r="G9591" s="758"/>
      <c r="H9591" s="761"/>
    </row>
    <row r="9592" spans="1:8" outlineLevel="1">
      <c r="A9592" s="89">
        <v>1</v>
      </c>
      <c r="B9592" s="604">
        <v>2</v>
      </c>
      <c r="C9592" s="90">
        <v>3</v>
      </c>
      <c r="D9592" s="90">
        <v>4</v>
      </c>
      <c r="E9592" s="90"/>
      <c r="F9592" s="90"/>
      <c r="G9592" s="91">
        <v>5</v>
      </c>
      <c r="H9592" s="604">
        <v>6</v>
      </c>
    </row>
    <row r="9593" spans="1:8" outlineLevel="1">
      <c r="A9593" s="89">
        <v>1</v>
      </c>
      <c r="B9593" s="92" t="s">
        <v>598</v>
      </c>
      <c r="C9593" s="90"/>
      <c r="D9593" s="90"/>
      <c r="E9593" s="94"/>
      <c r="F9593" s="94"/>
      <c r="G9593" s="95"/>
      <c r="H9593" s="663"/>
    </row>
    <row r="9594" spans="1:8" outlineLevel="1">
      <c r="A9594" s="96" t="s">
        <v>399</v>
      </c>
      <c r="B9594" s="237" t="s">
        <v>599</v>
      </c>
      <c r="C9594" s="97" t="s">
        <v>129</v>
      </c>
      <c r="D9594" s="97" t="s">
        <v>571</v>
      </c>
      <c r="E9594" s="94"/>
      <c r="F9594" s="94"/>
      <c r="G9594" s="94"/>
      <c r="H9594" s="79"/>
    </row>
    <row r="9595" spans="1:8" outlineLevel="1">
      <c r="A9595" s="97" t="s">
        <v>400</v>
      </c>
      <c r="B9595" s="236" t="s">
        <v>329</v>
      </c>
      <c r="C9595" s="97" t="s">
        <v>572</v>
      </c>
      <c r="D9595" s="97" t="s">
        <v>573</v>
      </c>
      <c r="E9595" s="94"/>
      <c r="F9595" s="94"/>
      <c r="G9595" s="94"/>
      <c r="H9595" s="79"/>
    </row>
    <row r="9596" spans="1:8" ht="31.5" outlineLevel="1">
      <c r="A9596" s="97" t="s">
        <v>411</v>
      </c>
      <c r="B9596" s="236" t="s">
        <v>730</v>
      </c>
      <c r="C9596" s="97" t="s">
        <v>681</v>
      </c>
      <c r="D9596" s="97" t="s">
        <v>1162</v>
      </c>
      <c r="E9596" s="94"/>
      <c r="F9596" s="94"/>
      <c r="G9596" s="94"/>
      <c r="H9596" s="79"/>
    </row>
    <row r="9597" spans="1:8" ht="63" outlineLevel="1">
      <c r="A9597" s="98" t="s">
        <v>422</v>
      </c>
      <c r="B9597" s="99" t="s">
        <v>731</v>
      </c>
      <c r="C9597" s="97" t="s">
        <v>792</v>
      </c>
      <c r="D9597" s="97" t="s">
        <v>130</v>
      </c>
      <c r="E9597" s="94"/>
      <c r="F9597" s="94"/>
      <c r="G9597" s="94"/>
      <c r="H9597" s="79"/>
    </row>
    <row r="9598" spans="1:8" ht="31.5" outlineLevel="1">
      <c r="A9598" s="98" t="s">
        <v>732</v>
      </c>
      <c r="B9598" s="99" t="s">
        <v>733</v>
      </c>
      <c r="C9598" s="97" t="s">
        <v>46</v>
      </c>
      <c r="D9598" s="97" t="s">
        <v>45</v>
      </c>
      <c r="E9598" s="94"/>
      <c r="F9598" s="94"/>
      <c r="G9598" s="94"/>
      <c r="H9598" s="79"/>
    </row>
    <row r="9599" spans="1:8" outlineLevel="1">
      <c r="A9599" s="98" t="s">
        <v>734</v>
      </c>
      <c r="B9599" s="99" t="s">
        <v>735</v>
      </c>
      <c r="C9599" s="97" t="s">
        <v>2097</v>
      </c>
      <c r="D9599" s="97" t="s">
        <v>46</v>
      </c>
      <c r="E9599" s="94"/>
      <c r="F9599" s="94"/>
      <c r="G9599" s="94"/>
      <c r="H9599" s="79"/>
    </row>
    <row r="9600" spans="1:8" outlineLevel="1">
      <c r="A9600" s="100">
        <v>2</v>
      </c>
      <c r="B9600" s="101" t="s">
        <v>440</v>
      </c>
      <c r="C9600" s="97"/>
      <c r="D9600" s="97"/>
      <c r="E9600" s="94"/>
      <c r="F9600" s="94"/>
      <c r="G9600" s="94"/>
      <c r="H9600" s="79"/>
    </row>
    <row r="9601" spans="1:8" ht="31.5" outlineLevel="1">
      <c r="A9601" s="98" t="s">
        <v>402</v>
      </c>
      <c r="B9601" s="99" t="s">
        <v>736</v>
      </c>
      <c r="C9601" s="97" t="s">
        <v>46</v>
      </c>
      <c r="D9601" s="97" t="s">
        <v>45</v>
      </c>
      <c r="E9601" s="94"/>
      <c r="F9601" s="94"/>
      <c r="G9601" s="94"/>
      <c r="H9601" s="79"/>
    </row>
    <row r="9602" spans="1:8" ht="63" outlineLevel="1">
      <c r="A9602" s="98" t="s">
        <v>403</v>
      </c>
      <c r="B9602" s="99" t="s">
        <v>641</v>
      </c>
      <c r="C9602" s="97" t="s">
        <v>46</v>
      </c>
      <c r="D9602" s="97" t="s">
        <v>47</v>
      </c>
      <c r="E9602" s="94"/>
      <c r="F9602" s="94"/>
      <c r="G9602" s="94"/>
      <c r="H9602" s="79"/>
    </row>
    <row r="9603" spans="1:8" ht="31.5" outlineLevel="1">
      <c r="A9603" s="98" t="s">
        <v>404</v>
      </c>
      <c r="B9603" s="99" t="s">
        <v>642</v>
      </c>
      <c r="C9603" s="97" t="s">
        <v>47</v>
      </c>
      <c r="D9603" s="97" t="s">
        <v>48</v>
      </c>
      <c r="E9603" s="94"/>
      <c r="F9603" s="94"/>
      <c r="G9603" s="94"/>
      <c r="H9603" s="79"/>
    </row>
    <row r="9604" spans="1:8" ht="47.25" outlineLevel="1">
      <c r="A9604" s="100">
        <v>3</v>
      </c>
      <c r="B9604" s="101" t="s">
        <v>313</v>
      </c>
      <c r="C9604" s="97"/>
      <c r="D9604" s="97"/>
      <c r="E9604" s="94"/>
      <c r="F9604" s="94"/>
      <c r="G9604" s="94"/>
      <c r="H9604" s="79"/>
    </row>
    <row r="9605" spans="1:8" ht="31.5" outlineLevel="1">
      <c r="A9605" s="98" t="s">
        <v>441</v>
      </c>
      <c r="B9605" s="99" t="s">
        <v>314</v>
      </c>
      <c r="C9605" s="97" t="s">
        <v>48</v>
      </c>
      <c r="D9605" s="97" t="s">
        <v>47</v>
      </c>
      <c r="E9605" s="94"/>
      <c r="F9605" s="94"/>
      <c r="G9605" s="94"/>
      <c r="H9605" s="79"/>
    </row>
    <row r="9606" spans="1:8" outlineLevel="1">
      <c r="A9606" s="98" t="s">
        <v>359</v>
      </c>
      <c r="B9606" s="99" t="s">
        <v>315</v>
      </c>
      <c r="C9606" s="97" t="s">
        <v>48</v>
      </c>
      <c r="D9606" s="97" t="s">
        <v>49</v>
      </c>
      <c r="E9606" s="94"/>
      <c r="F9606" s="94"/>
      <c r="G9606" s="94"/>
      <c r="H9606" s="79"/>
    </row>
    <row r="9607" spans="1:8" outlineLevel="1">
      <c r="A9607" s="98" t="s">
        <v>361</v>
      </c>
      <c r="B9607" s="99" t="s">
        <v>316</v>
      </c>
      <c r="C9607" s="97" t="s">
        <v>49</v>
      </c>
      <c r="D9607" s="97" t="s">
        <v>50</v>
      </c>
      <c r="E9607" s="94"/>
      <c r="F9607" s="94"/>
      <c r="G9607" s="94"/>
      <c r="H9607" s="79"/>
    </row>
    <row r="9608" spans="1:8" outlineLevel="1">
      <c r="A9608" s="98" t="s">
        <v>317</v>
      </c>
      <c r="B9608" s="99" t="s">
        <v>318</v>
      </c>
      <c r="C9608" s="97" t="s">
        <v>50</v>
      </c>
      <c r="D9608" s="97" t="s">
        <v>51</v>
      </c>
      <c r="E9608" s="94"/>
      <c r="F9608" s="94"/>
      <c r="G9608" s="94"/>
      <c r="H9608" s="79"/>
    </row>
    <row r="9609" spans="1:8" outlineLevel="1">
      <c r="A9609" s="98" t="s">
        <v>319</v>
      </c>
      <c r="B9609" s="99" t="s">
        <v>320</v>
      </c>
      <c r="C9609" s="97" t="s">
        <v>51</v>
      </c>
      <c r="D9609" s="97" t="s">
        <v>52</v>
      </c>
      <c r="E9609" s="94"/>
      <c r="F9609" s="94"/>
      <c r="G9609" s="94"/>
      <c r="H9609" s="79"/>
    </row>
    <row r="9610" spans="1:8" outlineLevel="1">
      <c r="A9610" s="100">
        <v>4</v>
      </c>
      <c r="B9610" s="101" t="s">
        <v>623</v>
      </c>
      <c r="C9610" s="97"/>
      <c r="D9610" s="97"/>
      <c r="E9610" s="94"/>
      <c r="F9610" s="94"/>
      <c r="G9610" s="94"/>
      <c r="H9610" s="79"/>
    </row>
    <row r="9611" spans="1:8" ht="31.5" outlineLevel="1">
      <c r="A9611" s="97" t="s">
        <v>406</v>
      </c>
      <c r="B9611" s="236" t="s">
        <v>321</v>
      </c>
      <c r="C9611" s="97" t="s">
        <v>52</v>
      </c>
      <c r="D9611" s="97" t="s">
        <v>52</v>
      </c>
      <c r="E9611" s="94"/>
      <c r="F9611" s="94"/>
      <c r="G9611" s="94"/>
      <c r="H9611" s="79"/>
    </row>
    <row r="9612" spans="1:8" ht="63" outlineLevel="1">
      <c r="A9612" s="97" t="s">
        <v>407</v>
      </c>
      <c r="B9612" s="236" t="s">
        <v>621</v>
      </c>
      <c r="C9612" s="97" t="s">
        <v>52</v>
      </c>
      <c r="D9612" s="97" t="s">
        <v>53</v>
      </c>
      <c r="E9612" s="94"/>
      <c r="F9612" s="94"/>
      <c r="G9612" s="94"/>
      <c r="H9612" s="79"/>
    </row>
    <row r="9613" spans="1:8" ht="31.5" outlineLevel="1">
      <c r="A9613" s="97" t="s">
        <v>408</v>
      </c>
      <c r="B9613" s="236" t="s">
        <v>764</v>
      </c>
      <c r="C9613" s="97" t="s">
        <v>52</v>
      </c>
      <c r="D9613" s="97" t="s">
        <v>53</v>
      </c>
      <c r="E9613" s="94"/>
      <c r="F9613" s="94"/>
      <c r="G9613" s="94"/>
      <c r="H9613" s="79"/>
    </row>
    <row r="9614" spans="1:8" ht="31.5" outlineLevel="1">
      <c r="A9614" s="97" t="s">
        <v>222</v>
      </c>
      <c r="B9614" s="236" t="s">
        <v>765</v>
      </c>
      <c r="C9614" s="97" t="s">
        <v>53</v>
      </c>
      <c r="D9614" s="97" t="s">
        <v>54</v>
      </c>
      <c r="E9614" s="94"/>
      <c r="F9614" s="94"/>
      <c r="G9614" s="94"/>
      <c r="H9614" s="79"/>
    </row>
    <row r="9615" spans="1:8" outlineLevel="1">
      <c r="G9615" s="154" t="s">
        <v>1474</v>
      </c>
      <c r="H9615" s="154" t="s">
        <v>378</v>
      </c>
    </row>
    <row r="9616" spans="1:8" outlineLevel="1">
      <c r="H9616" s="154" t="s">
        <v>709</v>
      </c>
    </row>
    <row r="9617" spans="1:8" outlineLevel="1">
      <c r="H9617" s="154" t="s">
        <v>266</v>
      </c>
    </row>
    <row r="9618" spans="1:8" outlineLevel="1">
      <c r="H9618" s="154"/>
    </row>
    <row r="9619" spans="1:8" outlineLevel="1">
      <c r="A9619" s="742" t="s">
        <v>628</v>
      </c>
      <c r="B9619" s="742"/>
      <c r="C9619" s="742"/>
      <c r="D9619" s="742"/>
      <c r="E9619" s="742"/>
      <c r="F9619" s="742"/>
      <c r="G9619" s="742"/>
      <c r="H9619" s="742"/>
    </row>
    <row r="9620" spans="1:8" outlineLevel="1">
      <c r="A9620" s="742" t="s">
        <v>455</v>
      </c>
      <c r="B9620" s="742"/>
      <c r="C9620" s="742"/>
      <c r="D9620" s="742"/>
      <c r="E9620" s="742"/>
      <c r="F9620" s="742"/>
      <c r="G9620" s="742"/>
      <c r="H9620" s="742"/>
    </row>
    <row r="9621" spans="1:8" outlineLevel="1">
      <c r="H9621" s="154" t="s">
        <v>322</v>
      </c>
    </row>
    <row r="9622" spans="1:8" outlineLevel="1">
      <c r="H9622" s="154" t="s">
        <v>323</v>
      </c>
    </row>
    <row r="9623" spans="1:8" outlineLevel="1">
      <c r="H9623" s="154" t="s">
        <v>324</v>
      </c>
    </row>
    <row r="9624" spans="1:8" outlineLevel="1">
      <c r="H9624" s="230" t="s">
        <v>325</v>
      </c>
    </row>
    <row r="9625" spans="1:8" outlineLevel="1">
      <c r="H9625" s="154" t="s">
        <v>2331</v>
      </c>
    </row>
    <row r="9626" spans="1:8" outlineLevel="1">
      <c r="H9626" s="154" t="s">
        <v>261</v>
      </c>
    </row>
    <row r="9627" spans="1:8" outlineLevel="1">
      <c r="A9627" s="86"/>
    </row>
    <row r="9628" spans="1:8" outlineLevel="1">
      <c r="A9628" s="748" t="s">
        <v>1762</v>
      </c>
      <c r="B9628" s="749"/>
      <c r="C9628" s="749"/>
      <c r="D9628" s="749"/>
      <c r="E9628" s="749"/>
      <c r="F9628" s="749"/>
      <c r="G9628" s="749"/>
      <c r="H9628" s="749"/>
    </row>
    <row r="9629" spans="1:8" outlineLevel="1">
      <c r="A9629" s="746" t="s">
        <v>2332</v>
      </c>
      <c r="B9629" s="746"/>
      <c r="C9629" s="746"/>
      <c r="D9629" s="746"/>
      <c r="E9629" s="746"/>
      <c r="F9629" s="746"/>
      <c r="G9629" s="746"/>
      <c r="H9629" s="746"/>
    </row>
    <row r="9630" spans="1:8" ht="16.5" outlineLevel="1" thickBot="1">
      <c r="A9630" s="87"/>
      <c r="B9630" s="666"/>
      <c r="C9630" s="231"/>
      <c r="D9630" s="231"/>
      <c r="E9630" s="231"/>
      <c r="F9630" s="231"/>
      <c r="G9630" s="231"/>
      <c r="H9630" s="231"/>
    </row>
    <row r="9631" spans="1:8" outlineLevel="1">
      <c r="A9631" s="750" t="s">
        <v>397</v>
      </c>
      <c r="B9631" s="753" t="s">
        <v>649</v>
      </c>
      <c r="C9631" s="756" t="s">
        <v>719</v>
      </c>
      <c r="D9631" s="756"/>
      <c r="E9631" s="756"/>
      <c r="F9631" s="756"/>
      <c r="G9631" s="757" t="s">
        <v>629</v>
      </c>
      <c r="H9631" s="759" t="s">
        <v>630</v>
      </c>
    </row>
    <row r="9632" spans="1:8" outlineLevel="1">
      <c r="A9632" s="751"/>
      <c r="B9632" s="754"/>
      <c r="C9632" s="704"/>
      <c r="D9632" s="704"/>
      <c r="E9632" s="704"/>
      <c r="F9632" s="704"/>
      <c r="G9632" s="703"/>
      <c r="H9632" s="760"/>
    </row>
    <row r="9633" spans="1:8" ht="32.25" outlineLevel="1" thickBot="1">
      <c r="A9633" s="752"/>
      <c r="B9633" s="755"/>
      <c r="C9633" s="88" t="s">
        <v>631</v>
      </c>
      <c r="D9633" s="88" t="s">
        <v>632</v>
      </c>
      <c r="E9633" s="88" t="s">
        <v>631</v>
      </c>
      <c r="F9633" s="88" t="s">
        <v>632</v>
      </c>
      <c r="G9633" s="758"/>
      <c r="H9633" s="761"/>
    </row>
    <row r="9634" spans="1:8" outlineLevel="1">
      <c r="A9634" s="89">
        <v>1</v>
      </c>
      <c r="B9634" s="604">
        <v>2</v>
      </c>
      <c r="C9634" s="90">
        <v>3</v>
      </c>
      <c r="D9634" s="90">
        <v>4</v>
      </c>
      <c r="E9634" s="90"/>
      <c r="F9634" s="90"/>
      <c r="G9634" s="91">
        <v>5</v>
      </c>
      <c r="H9634" s="604">
        <v>6</v>
      </c>
    </row>
    <row r="9635" spans="1:8" outlineLevel="1">
      <c r="A9635" s="89">
        <v>1</v>
      </c>
      <c r="B9635" s="92" t="s">
        <v>598</v>
      </c>
      <c r="C9635" s="90"/>
      <c r="D9635" s="90"/>
      <c r="E9635" s="94"/>
      <c r="F9635" s="94"/>
      <c r="G9635" s="95"/>
      <c r="H9635" s="663"/>
    </row>
    <row r="9636" spans="1:8" outlineLevel="1">
      <c r="A9636" s="96" t="s">
        <v>399</v>
      </c>
      <c r="B9636" s="237" t="s">
        <v>599</v>
      </c>
      <c r="C9636" s="97" t="s">
        <v>129</v>
      </c>
      <c r="D9636" s="97" t="s">
        <v>571</v>
      </c>
      <c r="E9636" s="94"/>
      <c r="F9636" s="94"/>
      <c r="G9636" s="94"/>
      <c r="H9636" s="79"/>
    </row>
    <row r="9637" spans="1:8" outlineLevel="1">
      <c r="A9637" s="97" t="s">
        <v>400</v>
      </c>
      <c r="B9637" s="236" t="s">
        <v>329</v>
      </c>
      <c r="C9637" s="97" t="s">
        <v>572</v>
      </c>
      <c r="D9637" s="97" t="s">
        <v>573</v>
      </c>
      <c r="E9637" s="94"/>
      <c r="F9637" s="94"/>
      <c r="G9637" s="94"/>
      <c r="H9637" s="79"/>
    </row>
    <row r="9638" spans="1:8" ht="31.5" outlineLevel="1">
      <c r="A9638" s="97" t="s">
        <v>411</v>
      </c>
      <c r="B9638" s="236" t="s">
        <v>730</v>
      </c>
      <c r="C9638" s="97" t="s">
        <v>681</v>
      </c>
      <c r="D9638" s="97" t="s">
        <v>1162</v>
      </c>
      <c r="E9638" s="94"/>
      <c r="F9638" s="94"/>
      <c r="G9638" s="94"/>
      <c r="H9638" s="79"/>
    </row>
    <row r="9639" spans="1:8" ht="63" outlineLevel="1">
      <c r="A9639" s="98" t="s">
        <v>422</v>
      </c>
      <c r="B9639" s="99" t="s">
        <v>731</v>
      </c>
      <c r="C9639" s="97" t="s">
        <v>792</v>
      </c>
      <c r="D9639" s="97" t="s">
        <v>130</v>
      </c>
      <c r="E9639" s="94"/>
      <c r="F9639" s="94"/>
      <c r="G9639" s="94"/>
      <c r="H9639" s="79"/>
    </row>
    <row r="9640" spans="1:8" ht="31.5" outlineLevel="1">
      <c r="A9640" s="98" t="s">
        <v>732</v>
      </c>
      <c r="B9640" s="99" t="s">
        <v>733</v>
      </c>
      <c r="C9640" s="97" t="s">
        <v>46</v>
      </c>
      <c r="D9640" s="97" t="s">
        <v>45</v>
      </c>
      <c r="E9640" s="94"/>
      <c r="F9640" s="94"/>
      <c r="G9640" s="94"/>
      <c r="H9640" s="79"/>
    </row>
    <row r="9641" spans="1:8" outlineLevel="1">
      <c r="A9641" s="98" t="s">
        <v>734</v>
      </c>
      <c r="B9641" s="99" t="s">
        <v>735</v>
      </c>
      <c r="C9641" s="97" t="s">
        <v>2097</v>
      </c>
      <c r="D9641" s="97" t="s">
        <v>46</v>
      </c>
      <c r="E9641" s="94"/>
      <c r="F9641" s="94"/>
      <c r="G9641" s="94"/>
      <c r="H9641" s="79"/>
    </row>
    <row r="9642" spans="1:8" outlineLevel="1">
      <c r="A9642" s="100">
        <v>2</v>
      </c>
      <c r="B9642" s="101" t="s">
        <v>440</v>
      </c>
      <c r="C9642" s="97"/>
      <c r="D9642" s="97"/>
      <c r="E9642" s="94"/>
      <c r="F9642" s="94"/>
      <c r="G9642" s="94"/>
      <c r="H9642" s="79"/>
    </row>
    <row r="9643" spans="1:8" ht="31.5" outlineLevel="1">
      <c r="A9643" s="98" t="s">
        <v>402</v>
      </c>
      <c r="B9643" s="99" t="s">
        <v>736</v>
      </c>
      <c r="C9643" s="97" t="s">
        <v>46</v>
      </c>
      <c r="D9643" s="97" t="s">
        <v>45</v>
      </c>
      <c r="E9643" s="94"/>
      <c r="F9643" s="94"/>
      <c r="G9643" s="94"/>
      <c r="H9643" s="79"/>
    </row>
    <row r="9644" spans="1:8" ht="63" outlineLevel="1">
      <c r="A9644" s="98" t="s">
        <v>403</v>
      </c>
      <c r="B9644" s="99" t="s">
        <v>641</v>
      </c>
      <c r="C9644" s="97" t="s">
        <v>46</v>
      </c>
      <c r="D9644" s="97" t="s">
        <v>47</v>
      </c>
      <c r="E9644" s="94"/>
      <c r="F9644" s="94"/>
      <c r="G9644" s="94"/>
      <c r="H9644" s="79"/>
    </row>
    <row r="9645" spans="1:8" ht="31.5" outlineLevel="1">
      <c r="A9645" s="98" t="s">
        <v>404</v>
      </c>
      <c r="B9645" s="99" t="s">
        <v>642</v>
      </c>
      <c r="C9645" s="97" t="s">
        <v>47</v>
      </c>
      <c r="D9645" s="97" t="s">
        <v>48</v>
      </c>
      <c r="E9645" s="94"/>
      <c r="F9645" s="94"/>
      <c r="G9645" s="94"/>
      <c r="H9645" s="79"/>
    </row>
    <row r="9646" spans="1:8" ht="47.25" outlineLevel="1">
      <c r="A9646" s="100">
        <v>3</v>
      </c>
      <c r="B9646" s="101" t="s">
        <v>313</v>
      </c>
      <c r="C9646" s="97"/>
      <c r="D9646" s="97"/>
      <c r="E9646" s="94"/>
      <c r="F9646" s="94"/>
      <c r="G9646" s="94"/>
      <c r="H9646" s="79"/>
    </row>
    <row r="9647" spans="1:8" ht="31.5" outlineLevel="1">
      <c r="A9647" s="98" t="s">
        <v>441</v>
      </c>
      <c r="B9647" s="99" t="s">
        <v>314</v>
      </c>
      <c r="C9647" s="97" t="s">
        <v>48</v>
      </c>
      <c r="D9647" s="97" t="s">
        <v>47</v>
      </c>
      <c r="E9647" s="94"/>
      <c r="F9647" s="94"/>
      <c r="G9647" s="94"/>
      <c r="H9647" s="79"/>
    </row>
    <row r="9648" spans="1:8" outlineLevel="1">
      <c r="A9648" s="98" t="s">
        <v>359</v>
      </c>
      <c r="B9648" s="99" t="s">
        <v>315</v>
      </c>
      <c r="C9648" s="97" t="s">
        <v>48</v>
      </c>
      <c r="D9648" s="97" t="s">
        <v>49</v>
      </c>
      <c r="E9648" s="94"/>
      <c r="F9648" s="94"/>
      <c r="G9648" s="94"/>
      <c r="H9648" s="79"/>
    </row>
    <row r="9649" spans="1:8" outlineLevel="1">
      <c r="A9649" s="98" t="s">
        <v>361</v>
      </c>
      <c r="B9649" s="99" t="s">
        <v>316</v>
      </c>
      <c r="C9649" s="97" t="s">
        <v>49</v>
      </c>
      <c r="D9649" s="97" t="s">
        <v>50</v>
      </c>
      <c r="E9649" s="94"/>
      <c r="F9649" s="94"/>
      <c r="G9649" s="94"/>
      <c r="H9649" s="79"/>
    </row>
    <row r="9650" spans="1:8" outlineLevel="1">
      <c r="A9650" s="98" t="s">
        <v>317</v>
      </c>
      <c r="B9650" s="99" t="s">
        <v>318</v>
      </c>
      <c r="C9650" s="97" t="s">
        <v>50</v>
      </c>
      <c r="D9650" s="97" t="s">
        <v>51</v>
      </c>
      <c r="E9650" s="94"/>
      <c r="F9650" s="94"/>
      <c r="G9650" s="94"/>
      <c r="H9650" s="79"/>
    </row>
    <row r="9651" spans="1:8" outlineLevel="1">
      <c r="A9651" s="98" t="s">
        <v>319</v>
      </c>
      <c r="B9651" s="99" t="s">
        <v>320</v>
      </c>
      <c r="C9651" s="97" t="s">
        <v>51</v>
      </c>
      <c r="D9651" s="97" t="s">
        <v>52</v>
      </c>
      <c r="E9651" s="94"/>
      <c r="F9651" s="94"/>
      <c r="G9651" s="94"/>
      <c r="H9651" s="79"/>
    </row>
    <row r="9652" spans="1:8" outlineLevel="1">
      <c r="A9652" s="100">
        <v>4</v>
      </c>
      <c r="B9652" s="101" t="s">
        <v>623</v>
      </c>
      <c r="C9652" s="97"/>
      <c r="D9652" s="97"/>
      <c r="E9652" s="94"/>
      <c r="F9652" s="94"/>
      <c r="G9652" s="94"/>
      <c r="H9652" s="79"/>
    </row>
    <row r="9653" spans="1:8" ht="31.5" outlineLevel="1">
      <c r="A9653" s="97" t="s">
        <v>406</v>
      </c>
      <c r="B9653" s="236" t="s">
        <v>321</v>
      </c>
      <c r="C9653" s="97" t="s">
        <v>52</v>
      </c>
      <c r="D9653" s="97" t="s">
        <v>52</v>
      </c>
      <c r="E9653" s="94"/>
      <c r="F9653" s="94"/>
      <c r="G9653" s="94"/>
      <c r="H9653" s="79"/>
    </row>
    <row r="9654" spans="1:8" ht="63" outlineLevel="1">
      <c r="A9654" s="97" t="s">
        <v>407</v>
      </c>
      <c r="B9654" s="236" t="s">
        <v>621</v>
      </c>
      <c r="C9654" s="97" t="s">
        <v>52</v>
      </c>
      <c r="D9654" s="97" t="s">
        <v>53</v>
      </c>
      <c r="E9654" s="94"/>
      <c r="F9654" s="94"/>
      <c r="G9654" s="94"/>
      <c r="H9654" s="79"/>
    </row>
    <row r="9655" spans="1:8" ht="31.5" outlineLevel="1">
      <c r="A9655" s="97" t="s">
        <v>408</v>
      </c>
      <c r="B9655" s="236" t="s">
        <v>764</v>
      </c>
      <c r="C9655" s="97" t="s">
        <v>52</v>
      </c>
      <c r="D9655" s="97" t="s">
        <v>53</v>
      </c>
      <c r="E9655" s="94"/>
      <c r="F9655" s="94"/>
      <c r="G9655" s="94"/>
      <c r="H9655" s="79"/>
    </row>
    <row r="9656" spans="1:8" ht="31.5" outlineLevel="1">
      <c r="A9656" s="97" t="s">
        <v>222</v>
      </c>
      <c r="B9656" s="236" t="s">
        <v>765</v>
      </c>
      <c r="C9656" s="97" t="s">
        <v>53</v>
      </c>
      <c r="D9656" s="97" t="s">
        <v>54</v>
      </c>
      <c r="E9656" s="94"/>
      <c r="F9656" s="94"/>
      <c r="G9656" s="94"/>
      <c r="H9656" s="79"/>
    </row>
    <row r="9657" spans="1:8" outlineLevel="1">
      <c r="G9657" s="154" t="s">
        <v>1476</v>
      </c>
      <c r="H9657" s="154" t="s">
        <v>378</v>
      </c>
    </row>
    <row r="9658" spans="1:8" outlineLevel="1">
      <c r="H9658" s="154" t="s">
        <v>709</v>
      </c>
    </row>
    <row r="9659" spans="1:8" outlineLevel="1">
      <c r="H9659" s="154" t="s">
        <v>266</v>
      </c>
    </row>
    <row r="9660" spans="1:8" outlineLevel="1">
      <c r="H9660" s="154"/>
    </row>
    <row r="9661" spans="1:8" outlineLevel="1">
      <c r="A9661" s="742" t="s">
        <v>628</v>
      </c>
      <c r="B9661" s="742"/>
      <c r="C9661" s="742"/>
      <c r="D9661" s="742"/>
      <c r="E9661" s="742"/>
      <c r="F9661" s="742"/>
      <c r="G9661" s="742"/>
      <c r="H9661" s="742"/>
    </row>
    <row r="9662" spans="1:8" outlineLevel="1">
      <c r="A9662" s="742" t="s">
        <v>455</v>
      </c>
      <c r="B9662" s="742"/>
      <c r="C9662" s="742"/>
      <c r="D9662" s="742"/>
      <c r="E9662" s="742"/>
      <c r="F9662" s="742"/>
      <c r="G9662" s="742"/>
      <c r="H9662" s="742"/>
    </row>
    <row r="9663" spans="1:8" outlineLevel="1">
      <c r="H9663" s="154" t="s">
        <v>322</v>
      </c>
    </row>
    <row r="9664" spans="1:8" outlineLevel="1">
      <c r="H9664" s="154" t="s">
        <v>323</v>
      </c>
    </row>
    <row r="9665" spans="1:8" outlineLevel="1">
      <c r="H9665" s="154" t="s">
        <v>324</v>
      </c>
    </row>
    <row r="9666" spans="1:8" outlineLevel="1">
      <c r="H9666" s="230" t="s">
        <v>325</v>
      </c>
    </row>
    <row r="9667" spans="1:8" outlineLevel="1">
      <c r="H9667" s="154" t="s">
        <v>2331</v>
      </c>
    </row>
    <row r="9668" spans="1:8" outlineLevel="1">
      <c r="H9668" s="154" t="s">
        <v>261</v>
      </c>
    </row>
    <row r="9669" spans="1:8" outlineLevel="1">
      <c r="A9669" s="86"/>
    </row>
    <row r="9670" spans="1:8" ht="21" customHeight="1" outlineLevel="1">
      <c r="A9670" s="743" t="s">
        <v>2061</v>
      </c>
      <c r="B9670" s="744"/>
      <c r="C9670" s="744"/>
      <c r="D9670" s="744"/>
      <c r="E9670" s="744"/>
      <c r="F9670" s="744"/>
      <c r="G9670" s="744"/>
      <c r="H9670" s="744"/>
    </row>
    <row r="9671" spans="1:8" outlineLevel="1">
      <c r="A9671" s="664"/>
      <c r="B9671" s="665"/>
      <c r="C9671" s="665"/>
      <c r="D9671" s="665"/>
      <c r="E9671" s="665"/>
      <c r="F9671" s="665"/>
      <c r="G9671" s="665"/>
      <c r="H9671" s="665"/>
    </row>
    <row r="9672" spans="1:8" outlineLevel="1">
      <c r="A9672" s="746" t="s">
        <v>2332</v>
      </c>
      <c r="B9672" s="746"/>
      <c r="C9672" s="746"/>
      <c r="D9672" s="746"/>
      <c r="E9672" s="746"/>
      <c r="F9672" s="746"/>
      <c r="G9672" s="746"/>
      <c r="H9672" s="746"/>
    </row>
    <row r="9673" spans="1:8" ht="16.5" outlineLevel="1" thickBot="1">
      <c r="A9673" s="87"/>
      <c r="B9673" s="666"/>
      <c r="C9673" s="231"/>
      <c r="D9673" s="231"/>
      <c r="E9673" s="231"/>
      <c r="F9673" s="231"/>
      <c r="G9673" s="231"/>
      <c r="H9673" s="231"/>
    </row>
    <row r="9674" spans="1:8" outlineLevel="1">
      <c r="A9674" s="750" t="s">
        <v>397</v>
      </c>
      <c r="B9674" s="753" t="s">
        <v>649</v>
      </c>
      <c r="C9674" s="756" t="s">
        <v>719</v>
      </c>
      <c r="D9674" s="756"/>
      <c r="E9674" s="756"/>
      <c r="F9674" s="756"/>
      <c r="G9674" s="757" t="s">
        <v>629</v>
      </c>
      <c r="H9674" s="759" t="s">
        <v>630</v>
      </c>
    </row>
    <row r="9675" spans="1:8" outlineLevel="1">
      <c r="A9675" s="751"/>
      <c r="B9675" s="754"/>
      <c r="C9675" s="704"/>
      <c r="D9675" s="704"/>
      <c r="E9675" s="704"/>
      <c r="F9675" s="704"/>
      <c r="G9675" s="703"/>
      <c r="H9675" s="760"/>
    </row>
    <row r="9676" spans="1:8" ht="32.25" outlineLevel="1" thickBot="1">
      <c r="A9676" s="752"/>
      <c r="B9676" s="755"/>
      <c r="C9676" s="88" t="s">
        <v>631</v>
      </c>
      <c r="D9676" s="88" t="s">
        <v>632</v>
      </c>
      <c r="E9676" s="88" t="s">
        <v>631</v>
      </c>
      <c r="F9676" s="88" t="s">
        <v>632</v>
      </c>
      <c r="G9676" s="758"/>
      <c r="H9676" s="761"/>
    </row>
    <row r="9677" spans="1:8" outlineLevel="1">
      <c r="A9677" s="89">
        <v>1</v>
      </c>
      <c r="B9677" s="604">
        <v>2</v>
      </c>
      <c r="C9677" s="90">
        <v>3</v>
      </c>
      <c r="D9677" s="90">
        <v>4</v>
      </c>
      <c r="E9677" s="90"/>
      <c r="F9677" s="90"/>
      <c r="G9677" s="91">
        <v>5</v>
      </c>
      <c r="H9677" s="604">
        <v>6</v>
      </c>
    </row>
    <row r="9678" spans="1:8" outlineLevel="1">
      <c r="A9678" s="89">
        <v>1</v>
      </c>
      <c r="B9678" s="92" t="s">
        <v>598</v>
      </c>
      <c r="C9678" s="90"/>
      <c r="D9678" s="90"/>
      <c r="E9678" s="94"/>
      <c r="F9678" s="94"/>
      <c r="G9678" s="95"/>
      <c r="H9678" s="663"/>
    </row>
    <row r="9679" spans="1:8" outlineLevel="1">
      <c r="A9679" s="96" t="s">
        <v>399</v>
      </c>
      <c r="B9679" s="237" t="s">
        <v>599</v>
      </c>
      <c r="C9679" s="97" t="s">
        <v>174</v>
      </c>
      <c r="D9679" s="97" t="s">
        <v>482</v>
      </c>
      <c r="E9679" s="94"/>
      <c r="F9679" s="94"/>
      <c r="G9679" s="94">
        <v>100</v>
      </c>
      <c r="H9679" s="79"/>
    </row>
    <row r="9680" spans="1:8" outlineLevel="1">
      <c r="A9680" s="97" t="s">
        <v>400</v>
      </c>
      <c r="B9680" s="236" t="s">
        <v>329</v>
      </c>
      <c r="C9680" s="97" t="s">
        <v>483</v>
      </c>
      <c r="D9680" s="97" t="s">
        <v>484</v>
      </c>
      <c r="E9680" s="94"/>
      <c r="F9680" s="94"/>
      <c r="G9680" s="94">
        <v>100</v>
      </c>
      <c r="H9680" s="79"/>
    </row>
    <row r="9681" spans="1:8" ht="31.5" outlineLevel="1">
      <c r="A9681" s="97" t="s">
        <v>411</v>
      </c>
      <c r="B9681" s="236" t="s">
        <v>730</v>
      </c>
      <c r="C9681" s="97" t="s">
        <v>485</v>
      </c>
      <c r="D9681" s="97" t="s">
        <v>486</v>
      </c>
      <c r="E9681" s="94"/>
      <c r="F9681" s="94"/>
      <c r="G9681" s="94">
        <v>100</v>
      </c>
      <c r="H9681" s="79"/>
    </row>
    <row r="9682" spans="1:8" ht="63" outlineLevel="1">
      <c r="A9682" s="98" t="s">
        <v>422</v>
      </c>
      <c r="B9682" s="99" t="s">
        <v>731</v>
      </c>
      <c r="C9682" s="97" t="s">
        <v>487</v>
      </c>
      <c r="D9682" s="97" t="s">
        <v>173</v>
      </c>
      <c r="E9682" s="94"/>
      <c r="F9682" s="94"/>
      <c r="G9682" s="94">
        <v>100</v>
      </c>
      <c r="H9682" s="79"/>
    </row>
    <row r="9683" spans="1:8" ht="31.5" outlineLevel="1">
      <c r="A9683" s="98" t="s">
        <v>732</v>
      </c>
      <c r="B9683" s="99" t="s">
        <v>733</v>
      </c>
      <c r="C9683" s="97" t="s">
        <v>174</v>
      </c>
      <c r="D9683" s="97" t="s">
        <v>175</v>
      </c>
      <c r="E9683" s="94"/>
      <c r="F9683" s="94"/>
      <c r="G9683" s="94">
        <v>100</v>
      </c>
      <c r="H9683" s="79"/>
    </row>
    <row r="9684" spans="1:8" outlineLevel="1">
      <c r="A9684" s="98" t="s">
        <v>734</v>
      </c>
      <c r="B9684" s="99" t="s">
        <v>735</v>
      </c>
      <c r="C9684" s="97" t="s">
        <v>485</v>
      </c>
      <c r="D9684" s="97" t="s">
        <v>174</v>
      </c>
      <c r="E9684" s="94"/>
      <c r="F9684" s="94"/>
      <c r="G9684" s="94">
        <v>100</v>
      </c>
      <c r="H9684" s="79"/>
    </row>
    <row r="9685" spans="1:8" outlineLevel="1">
      <c r="A9685" s="100">
        <v>2</v>
      </c>
      <c r="B9685" s="101" t="s">
        <v>440</v>
      </c>
      <c r="C9685" s="97"/>
      <c r="D9685" s="97"/>
      <c r="E9685" s="94"/>
      <c r="F9685" s="94"/>
      <c r="G9685" s="94"/>
      <c r="H9685" s="79"/>
    </row>
    <row r="9686" spans="1:8" ht="31.5" outlineLevel="1">
      <c r="A9686" s="98" t="s">
        <v>402</v>
      </c>
      <c r="B9686" s="99" t="s">
        <v>736</v>
      </c>
      <c r="C9686" s="97" t="s">
        <v>683</v>
      </c>
      <c r="D9686" s="97" t="s">
        <v>684</v>
      </c>
      <c r="E9686" s="94"/>
      <c r="F9686" s="94"/>
      <c r="G9686" s="94">
        <v>100</v>
      </c>
      <c r="H9686" s="79"/>
    </row>
    <row r="9687" spans="1:8" ht="63" outlineLevel="1">
      <c r="A9687" s="98" t="s">
        <v>403</v>
      </c>
      <c r="B9687" s="99" t="s">
        <v>641</v>
      </c>
      <c r="C9687" s="97" t="s">
        <v>683</v>
      </c>
      <c r="D9687" s="97" t="s">
        <v>685</v>
      </c>
      <c r="E9687" s="94"/>
      <c r="F9687" s="94"/>
      <c r="G9687" s="94">
        <v>100</v>
      </c>
      <c r="H9687" s="79"/>
    </row>
    <row r="9688" spans="1:8" ht="31.5" outlineLevel="1">
      <c r="A9688" s="98" t="s">
        <v>404</v>
      </c>
      <c r="B9688" s="99" t="s">
        <v>642</v>
      </c>
      <c r="C9688" s="97" t="s">
        <v>685</v>
      </c>
      <c r="D9688" s="97" t="s">
        <v>686</v>
      </c>
      <c r="E9688" s="94"/>
      <c r="F9688" s="94"/>
      <c r="G9688" s="94">
        <v>100</v>
      </c>
      <c r="H9688" s="79"/>
    </row>
    <row r="9689" spans="1:8" ht="47.25" outlineLevel="1">
      <c r="A9689" s="100">
        <v>3</v>
      </c>
      <c r="B9689" s="101" t="s">
        <v>313</v>
      </c>
      <c r="C9689" s="97"/>
      <c r="D9689" s="97"/>
      <c r="E9689" s="94"/>
      <c r="F9689" s="94"/>
      <c r="G9689" s="94"/>
      <c r="H9689" s="79"/>
    </row>
    <row r="9690" spans="1:8" ht="31.5" outlineLevel="1">
      <c r="A9690" s="98" t="s">
        <v>441</v>
      </c>
      <c r="B9690" s="99" t="s">
        <v>314</v>
      </c>
      <c r="C9690" s="97" t="s">
        <v>686</v>
      </c>
      <c r="D9690" s="97" t="s">
        <v>685</v>
      </c>
      <c r="E9690" s="94"/>
      <c r="F9690" s="94"/>
      <c r="G9690" s="94">
        <v>100</v>
      </c>
      <c r="H9690" s="79"/>
    </row>
    <row r="9691" spans="1:8" outlineLevel="1">
      <c r="A9691" s="98" t="s">
        <v>359</v>
      </c>
      <c r="B9691" s="99" t="s">
        <v>315</v>
      </c>
      <c r="C9691" s="97" t="s">
        <v>686</v>
      </c>
      <c r="D9691" s="97" t="s">
        <v>687</v>
      </c>
      <c r="E9691" s="94"/>
      <c r="F9691" s="94"/>
      <c r="G9691" s="94">
        <v>100</v>
      </c>
      <c r="H9691" s="79"/>
    </row>
    <row r="9692" spans="1:8" outlineLevel="1">
      <c r="A9692" s="98" t="s">
        <v>361</v>
      </c>
      <c r="B9692" s="99" t="s">
        <v>316</v>
      </c>
      <c r="C9692" s="97" t="s">
        <v>687</v>
      </c>
      <c r="D9692" s="97" t="s">
        <v>688</v>
      </c>
      <c r="E9692" s="94"/>
      <c r="F9692" s="94"/>
      <c r="G9692" s="94">
        <v>100</v>
      </c>
      <c r="H9692" s="79"/>
    </row>
    <row r="9693" spans="1:8" outlineLevel="1">
      <c r="A9693" s="98" t="s">
        <v>317</v>
      </c>
      <c r="B9693" s="99" t="s">
        <v>318</v>
      </c>
      <c r="C9693" s="97" t="s">
        <v>688</v>
      </c>
      <c r="D9693" s="97" t="s">
        <v>689</v>
      </c>
      <c r="E9693" s="94"/>
      <c r="F9693" s="94"/>
      <c r="G9693" s="94">
        <v>100</v>
      </c>
      <c r="H9693" s="79"/>
    </row>
    <row r="9694" spans="1:8" outlineLevel="1">
      <c r="A9694" s="98" t="s">
        <v>319</v>
      </c>
      <c r="B9694" s="99" t="s">
        <v>320</v>
      </c>
      <c r="C9694" s="97" t="s">
        <v>2067</v>
      </c>
      <c r="D9694" s="97" t="s">
        <v>690</v>
      </c>
      <c r="E9694" s="94"/>
      <c r="F9694" s="94"/>
      <c r="G9694" s="94">
        <v>100</v>
      </c>
      <c r="H9694" s="79"/>
    </row>
    <row r="9695" spans="1:8" outlineLevel="1">
      <c r="A9695" s="100">
        <v>4</v>
      </c>
      <c r="B9695" s="101" t="s">
        <v>623</v>
      </c>
      <c r="C9695" s="97"/>
      <c r="D9695" s="97"/>
      <c r="E9695" s="94"/>
      <c r="F9695" s="94"/>
      <c r="G9695" s="94"/>
      <c r="H9695" s="79"/>
    </row>
    <row r="9696" spans="1:8" ht="31.5" outlineLevel="1">
      <c r="A9696" s="97" t="s">
        <v>406</v>
      </c>
      <c r="B9696" s="236" t="s">
        <v>321</v>
      </c>
      <c r="C9696" s="97" t="s">
        <v>690</v>
      </c>
      <c r="D9696" s="97" t="s">
        <v>690</v>
      </c>
      <c r="E9696" s="94"/>
      <c r="F9696" s="94"/>
      <c r="G9696" s="94">
        <v>100</v>
      </c>
      <c r="H9696" s="79"/>
    </row>
    <row r="9697" spans="1:8" ht="63" outlineLevel="1">
      <c r="A9697" s="97" t="s">
        <v>407</v>
      </c>
      <c r="B9697" s="236" t="s">
        <v>621</v>
      </c>
      <c r="C9697" s="97" t="s">
        <v>690</v>
      </c>
      <c r="D9697" s="97" t="s">
        <v>691</v>
      </c>
      <c r="E9697" s="94"/>
      <c r="F9697" s="94"/>
      <c r="G9697" s="94">
        <v>100</v>
      </c>
      <c r="H9697" s="79"/>
    </row>
    <row r="9698" spans="1:8" ht="31.5" outlineLevel="1">
      <c r="A9698" s="97" t="s">
        <v>408</v>
      </c>
      <c r="B9698" s="236" t="s">
        <v>764</v>
      </c>
      <c r="C9698" s="97" t="s">
        <v>690</v>
      </c>
      <c r="D9698" s="97" t="s">
        <v>691</v>
      </c>
      <c r="E9698" s="94"/>
      <c r="F9698" s="94"/>
      <c r="G9698" s="94">
        <v>100</v>
      </c>
      <c r="H9698" s="79"/>
    </row>
    <row r="9699" spans="1:8" ht="31.5" outlineLevel="1">
      <c r="A9699" s="97" t="s">
        <v>222</v>
      </c>
      <c r="B9699" s="236" t="s">
        <v>765</v>
      </c>
      <c r="C9699" s="97" t="s">
        <v>691</v>
      </c>
      <c r="D9699" s="97" t="s">
        <v>692</v>
      </c>
      <c r="E9699" s="94"/>
      <c r="F9699" s="94"/>
      <c r="G9699" s="94">
        <v>100</v>
      </c>
      <c r="H9699" s="79"/>
    </row>
    <row r="9700" spans="1:8" outlineLevel="1">
      <c r="G9700" s="154" t="s">
        <v>1478</v>
      </c>
      <c r="H9700" s="154" t="s">
        <v>378</v>
      </c>
    </row>
    <row r="9701" spans="1:8" outlineLevel="1">
      <c r="H9701" s="154" t="s">
        <v>709</v>
      </c>
    </row>
    <row r="9702" spans="1:8" outlineLevel="1">
      <c r="H9702" s="154" t="s">
        <v>266</v>
      </c>
    </row>
    <row r="9703" spans="1:8" outlineLevel="1">
      <c r="H9703" s="154"/>
    </row>
    <row r="9704" spans="1:8" outlineLevel="1">
      <c r="A9704" s="742" t="s">
        <v>628</v>
      </c>
      <c r="B9704" s="742"/>
      <c r="C9704" s="742"/>
      <c r="D9704" s="742"/>
      <c r="E9704" s="742"/>
      <c r="F9704" s="742"/>
      <c r="G9704" s="742"/>
      <c r="H9704" s="742"/>
    </row>
    <row r="9705" spans="1:8" outlineLevel="1">
      <c r="A9705" s="742" t="s">
        <v>455</v>
      </c>
      <c r="B9705" s="742"/>
      <c r="C9705" s="742"/>
      <c r="D9705" s="742"/>
      <c r="E9705" s="742"/>
      <c r="F9705" s="742"/>
      <c r="G9705" s="742"/>
      <c r="H9705" s="742"/>
    </row>
    <row r="9706" spans="1:8" outlineLevel="1">
      <c r="H9706" s="154" t="s">
        <v>322</v>
      </c>
    </row>
    <row r="9707" spans="1:8" outlineLevel="1">
      <c r="H9707" s="154" t="s">
        <v>323</v>
      </c>
    </row>
    <row r="9708" spans="1:8" outlineLevel="1">
      <c r="H9708" s="154" t="s">
        <v>324</v>
      </c>
    </row>
    <row r="9709" spans="1:8" outlineLevel="1">
      <c r="H9709" s="230" t="s">
        <v>325</v>
      </c>
    </row>
    <row r="9710" spans="1:8" outlineLevel="1">
      <c r="H9710" s="154" t="s">
        <v>2331</v>
      </c>
    </row>
    <row r="9711" spans="1:8" outlineLevel="1">
      <c r="H9711" s="154" t="s">
        <v>261</v>
      </c>
    </row>
    <row r="9712" spans="1:8" outlineLevel="1">
      <c r="A9712" s="86"/>
    </row>
    <row r="9713" spans="1:8" outlineLevel="1">
      <c r="A9713" s="743" t="s">
        <v>1934</v>
      </c>
      <c r="B9713" s="744"/>
      <c r="C9713" s="744"/>
      <c r="D9713" s="744"/>
      <c r="E9713" s="744"/>
      <c r="F9713" s="744"/>
      <c r="G9713" s="744"/>
      <c r="H9713" s="744"/>
    </row>
    <row r="9714" spans="1:8" outlineLevel="1">
      <c r="A9714" s="664"/>
      <c r="B9714" s="665"/>
      <c r="C9714" s="665"/>
      <c r="D9714" s="665"/>
      <c r="E9714" s="665"/>
      <c r="F9714" s="665"/>
      <c r="G9714" s="665"/>
      <c r="H9714" s="665"/>
    </row>
    <row r="9715" spans="1:8" outlineLevel="1">
      <c r="A9715" s="746" t="s">
        <v>2332</v>
      </c>
      <c r="B9715" s="746"/>
      <c r="C9715" s="746"/>
      <c r="D9715" s="746"/>
      <c r="E9715" s="746"/>
      <c r="F9715" s="746"/>
      <c r="G9715" s="746"/>
      <c r="H9715" s="746"/>
    </row>
    <row r="9716" spans="1:8" ht="16.5" outlineLevel="1" thickBot="1">
      <c r="A9716" s="87"/>
      <c r="B9716" s="666"/>
      <c r="C9716" s="231"/>
      <c r="D9716" s="231"/>
      <c r="E9716" s="231"/>
      <c r="F9716" s="231"/>
      <c r="G9716" s="231"/>
      <c r="H9716" s="231"/>
    </row>
    <row r="9717" spans="1:8" outlineLevel="1">
      <c r="A9717" s="750" t="s">
        <v>397</v>
      </c>
      <c r="B9717" s="753" t="s">
        <v>649</v>
      </c>
      <c r="C9717" s="756" t="s">
        <v>719</v>
      </c>
      <c r="D9717" s="756"/>
      <c r="E9717" s="756"/>
      <c r="F9717" s="756"/>
      <c r="G9717" s="757" t="s">
        <v>629</v>
      </c>
      <c r="H9717" s="759" t="s">
        <v>630</v>
      </c>
    </row>
    <row r="9718" spans="1:8" outlineLevel="1">
      <c r="A9718" s="751"/>
      <c r="B9718" s="754"/>
      <c r="C9718" s="704"/>
      <c r="D9718" s="704"/>
      <c r="E9718" s="704"/>
      <c r="F9718" s="704"/>
      <c r="G9718" s="703"/>
      <c r="H9718" s="760"/>
    </row>
    <row r="9719" spans="1:8" ht="32.25" outlineLevel="1" thickBot="1">
      <c r="A9719" s="752"/>
      <c r="B9719" s="755"/>
      <c r="C9719" s="88" t="s">
        <v>631</v>
      </c>
      <c r="D9719" s="88" t="s">
        <v>632</v>
      </c>
      <c r="E9719" s="88" t="s">
        <v>631</v>
      </c>
      <c r="F9719" s="88" t="s">
        <v>632</v>
      </c>
      <c r="G9719" s="758"/>
      <c r="H9719" s="761"/>
    </row>
    <row r="9720" spans="1:8" outlineLevel="1">
      <c r="A9720" s="89">
        <v>1</v>
      </c>
      <c r="B9720" s="604">
        <v>2</v>
      </c>
      <c r="C9720" s="90">
        <v>3</v>
      </c>
      <c r="D9720" s="90">
        <v>4</v>
      </c>
      <c r="E9720" s="90"/>
      <c r="F9720" s="90"/>
      <c r="G9720" s="91">
        <v>5</v>
      </c>
      <c r="H9720" s="604">
        <v>6</v>
      </c>
    </row>
    <row r="9721" spans="1:8" outlineLevel="1">
      <c r="A9721" s="89">
        <v>1</v>
      </c>
      <c r="B9721" s="92" t="s">
        <v>598</v>
      </c>
      <c r="C9721" s="90"/>
      <c r="D9721" s="90"/>
      <c r="E9721" s="94"/>
      <c r="F9721" s="94"/>
      <c r="G9721" s="95"/>
      <c r="H9721" s="663"/>
    </row>
    <row r="9722" spans="1:8" outlineLevel="1">
      <c r="A9722" s="96" t="s">
        <v>399</v>
      </c>
      <c r="B9722" s="237" t="s">
        <v>599</v>
      </c>
      <c r="C9722" s="97" t="s">
        <v>174</v>
      </c>
      <c r="D9722" s="97" t="s">
        <v>482</v>
      </c>
      <c r="E9722" s="94"/>
      <c r="F9722" s="94"/>
      <c r="G9722" s="94">
        <v>100</v>
      </c>
      <c r="H9722" s="79"/>
    </row>
    <row r="9723" spans="1:8" outlineLevel="1">
      <c r="A9723" s="97" t="s">
        <v>400</v>
      </c>
      <c r="B9723" s="236" t="s">
        <v>329</v>
      </c>
      <c r="C9723" s="97" t="s">
        <v>483</v>
      </c>
      <c r="D9723" s="97" t="s">
        <v>484</v>
      </c>
      <c r="E9723" s="94"/>
      <c r="F9723" s="94"/>
      <c r="G9723" s="94">
        <v>100</v>
      </c>
      <c r="H9723" s="79"/>
    </row>
    <row r="9724" spans="1:8" ht="31.5" outlineLevel="1">
      <c r="A9724" s="97" t="s">
        <v>411</v>
      </c>
      <c r="B9724" s="236" t="s">
        <v>730</v>
      </c>
      <c r="C9724" s="97" t="s">
        <v>485</v>
      </c>
      <c r="D9724" s="97" t="s">
        <v>486</v>
      </c>
      <c r="E9724" s="94"/>
      <c r="F9724" s="94"/>
      <c r="G9724" s="94">
        <v>100</v>
      </c>
      <c r="H9724" s="79"/>
    </row>
    <row r="9725" spans="1:8" ht="63" outlineLevel="1">
      <c r="A9725" s="98" t="s">
        <v>422</v>
      </c>
      <c r="B9725" s="99" t="s">
        <v>731</v>
      </c>
      <c r="C9725" s="97" t="s">
        <v>487</v>
      </c>
      <c r="D9725" s="97" t="s">
        <v>173</v>
      </c>
      <c r="E9725" s="94"/>
      <c r="F9725" s="94"/>
      <c r="G9725" s="94">
        <v>100</v>
      </c>
      <c r="H9725" s="79"/>
    </row>
    <row r="9726" spans="1:8" ht="31.5" outlineLevel="1">
      <c r="A9726" s="98" t="s">
        <v>732</v>
      </c>
      <c r="B9726" s="99" t="s">
        <v>733</v>
      </c>
      <c r="C9726" s="97" t="s">
        <v>174</v>
      </c>
      <c r="D9726" s="97" t="s">
        <v>175</v>
      </c>
      <c r="E9726" s="94"/>
      <c r="F9726" s="94"/>
      <c r="G9726" s="94">
        <v>100</v>
      </c>
      <c r="H9726" s="79"/>
    </row>
    <row r="9727" spans="1:8" outlineLevel="1">
      <c r="A9727" s="98" t="s">
        <v>734</v>
      </c>
      <c r="B9727" s="99" t="s">
        <v>735</v>
      </c>
      <c r="C9727" s="97" t="s">
        <v>485</v>
      </c>
      <c r="D9727" s="97" t="s">
        <v>174</v>
      </c>
      <c r="E9727" s="94"/>
      <c r="F9727" s="94"/>
      <c r="G9727" s="94">
        <v>100</v>
      </c>
      <c r="H9727" s="79"/>
    </row>
    <row r="9728" spans="1:8" outlineLevel="1">
      <c r="A9728" s="100">
        <v>2</v>
      </c>
      <c r="B9728" s="101" t="s">
        <v>440</v>
      </c>
      <c r="C9728" s="97"/>
      <c r="D9728" s="97"/>
      <c r="E9728" s="94"/>
      <c r="F9728" s="94"/>
      <c r="G9728" s="94"/>
      <c r="H9728" s="79"/>
    </row>
    <row r="9729" spans="1:8" ht="31.5" outlineLevel="1">
      <c r="A9729" s="98" t="s">
        <v>402</v>
      </c>
      <c r="B9729" s="99" t="s">
        <v>736</v>
      </c>
      <c r="C9729" s="97" t="s">
        <v>129</v>
      </c>
      <c r="D9729" s="97" t="s">
        <v>130</v>
      </c>
      <c r="E9729" s="94"/>
      <c r="F9729" s="94"/>
      <c r="G9729" s="94">
        <v>100</v>
      </c>
      <c r="H9729" s="79"/>
    </row>
    <row r="9730" spans="1:8" ht="63" outlineLevel="1">
      <c r="A9730" s="98" t="s">
        <v>403</v>
      </c>
      <c r="B9730" s="99" t="s">
        <v>641</v>
      </c>
      <c r="C9730" s="97" t="s">
        <v>129</v>
      </c>
      <c r="D9730" s="97" t="s">
        <v>131</v>
      </c>
      <c r="E9730" s="94"/>
      <c r="F9730" s="94"/>
      <c r="G9730" s="94">
        <v>100</v>
      </c>
      <c r="H9730" s="79"/>
    </row>
    <row r="9731" spans="1:8" ht="31.5" outlineLevel="1">
      <c r="A9731" s="98" t="s">
        <v>404</v>
      </c>
      <c r="B9731" s="99" t="s">
        <v>642</v>
      </c>
      <c r="C9731" s="97" t="s">
        <v>131</v>
      </c>
      <c r="D9731" s="97" t="s">
        <v>132</v>
      </c>
      <c r="E9731" s="94"/>
      <c r="F9731" s="94"/>
      <c r="G9731" s="94">
        <v>100</v>
      </c>
      <c r="H9731" s="79"/>
    </row>
    <row r="9732" spans="1:8" ht="47.25" outlineLevel="1">
      <c r="A9732" s="100">
        <v>3</v>
      </c>
      <c r="B9732" s="101" t="s">
        <v>313</v>
      </c>
      <c r="C9732" s="97"/>
      <c r="D9732" s="97"/>
      <c r="E9732" s="94"/>
      <c r="F9732" s="94"/>
      <c r="G9732" s="94"/>
      <c r="H9732" s="79"/>
    </row>
    <row r="9733" spans="1:8" ht="31.5" outlineLevel="1">
      <c r="A9733" s="98" t="s">
        <v>441</v>
      </c>
      <c r="B9733" s="99" t="s">
        <v>314</v>
      </c>
      <c r="C9733" s="97" t="s">
        <v>132</v>
      </c>
      <c r="D9733" s="97" t="s">
        <v>131</v>
      </c>
      <c r="E9733" s="94"/>
      <c r="F9733" s="94"/>
      <c r="G9733" s="94">
        <v>100</v>
      </c>
      <c r="H9733" s="79"/>
    </row>
    <row r="9734" spans="1:8" outlineLevel="1">
      <c r="A9734" s="98" t="s">
        <v>359</v>
      </c>
      <c r="B9734" s="99" t="s">
        <v>315</v>
      </c>
      <c r="C9734" s="97" t="s">
        <v>132</v>
      </c>
      <c r="D9734" s="97" t="s">
        <v>133</v>
      </c>
      <c r="E9734" s="94"/>
      <c r="F9734" s="94"/>
      <c r="G9734" s="94">
        <v>100</v>
      </c>
      <c r="H9734" s="79"/>
    </row>
    <row r="9735" spans="1:8" outlineLevel="1">
      <c r="A9735" s="98" t="s">
        <v>361</v>
      </c>
      <c r="B9735" s="99" t="s">
        <v>316</v>
      </c>
      <c r="C9735" s="97" t="s">
        <v>133</v>
      </c>
      <c r="D9735" s="97" t="s">
        <v>788</v>
      </c>
      <c r="E9735" s="94"/>
      <c r="F9735" s="94"/>
      <c r="G9735" s="94">
        <v>100</v>
      </c>
      <c r="H9735" s="79"/>
    </row>
    <row r="9736" spans="1:8" outlineLevel="1">
      <c r="A9736" s="98" t="s">
        <v>317</v>
      </c>
      <c r="B9736" s="99" t="s">
        <v>318</v>
      </c>
      <c r="C9736" s="97" t="s">
        <v>788</v>
      </c>
      <c r="D9736" s="97" t="s">
        <v>789</v>
      </c>
      <c r="E9736" s="94"/>
      <c r="F9736" s="94"/>
      <c r="G9736" s="94">
        <v>100</v>
      </c>
      <c r="H9736" s="79"/>
    </row>
    <row r="9737" spans="1:8" outlineLevel="1">
      <c r="A9737" s="98" t="s">
        <v>319</v>
      </c>
      <c r="B9737" s="99" t="s">
        <v>320</v>
      </c>
      <c r="C9737" s="97" t="s">
        <v>1156</v>
      </c>
      <c r="D9737" s="97" t="s">
        <v>790</v>
      </c>
      <c r="E9737" s="94"/>
      <c r="F9737" s="94"/>
      <c r="G9737" s="94">
        <v>100</v>
      </c>
      <c r="H9737" s="79"/>
    </row>
    <row r="9738" spans="1:8" outlineLevel="1">
      <c r="A9738" s="100">
        <v>4</v>
      </c>
      <c r="B9738" s="101" t="s">
        <v>623</v>
      </c>
      <c r="C9738" s="97"/>
      <c r="D9738" s="97"/>
      <c r="E9738" s="94"/>
      <c r="F9738" s="94"/>
      <c r="G9738" s="94"/>
      <c r="H9738" s="79"/>
    </row>
    <row r="9739" spans="1:8" ht="31.5" outlineLevel="1">
      <c r="A9739" s="97" t="s">
        <v>406</v>
      </c>
      <c r="B9739" s="236" t="s">
        <v>321</v>
      </c>
      <c r="C9739" s="97" t="s">
        <v>790</v>
      </c>
      <c r="D9739" s="97" t="s">
        <v>790</v>
      </c>
      <c r="E9739" s="94"/>
      <c r="F9739" s="94"/>
      <c r="G9739" s="94">
        <v>100</v>
      </c>
      <c r="H9739" s="79"/>
    </row>
    <row r="9740" spans="1:8" ht="63" outlineLevel="1">
      <c r="A9740" s="97" t="s">
        <v>407</v>
      </c>
      <c r="B9740" s="236" t="s">
        <v>621</v>
      </c>
      <c r="C9740" s="97" t="s">
        <v>790</v>
      </c>
      <c r="D9740" s="97" t="s">
        <v>791</v>
      </c>
      <c r="E9740" s="94"/>
      <c r="F9740" s="94"/>
      <c r="G9740" s="94">
        <v>100</v>
      </c>
      <c r="H9740" s="79"/>
    </row>
    <row r="9741" spans="1:8" ht="31.5" outlineLevel="1">
      <c r="A9741" s="97" t="s">
        <v>408</v>
      </c>
      <c r="B9741" s="236" t="s">
        <v>764</v>
      </c>
      <c r="C9741" s="97" t="s">
        <v>790</v>
      </c>
      <c r="D9741" s="97" t="s">
        <v>791</v>
      </c>
      <c r="E9741" s="94"/>
      <c r="F9741" s="94"/>
      <c r="G9741" s="94">
        <v>100</v>
      </c>
      <c r="H9741" s="79"/>
    </row>
    <row r="9742" spans="1:8" ht="31.5" outlineLevel="1">
      <c r="A9742" s="97" t="s">
        <v>222</v>
      </c>
      <c r="B9742" s="236" t="s">
        <v>765</v>
      </c>
      <c r="C9742" s="97" t="s">
        <v>791</v>
      </c>
      <c r="D9742" s="97" t="s">
        <v>792</v>
      </c>
      <c r="E9742" s="94"/>
      <c r="F9742" s="94"/>
      <c r="G9742" s="94">
        <v>100</v>
      </c>
      <c r="H9742" s="79"/>
    </row>
    <row r="9743" spans="1:8" outlineLevel="1">
      <c r="G9743" s="154" t="s">
        <v>1479</v>
      </c>
      <c r="H9743" s="154" t="s">
        <v>378</v>
      </c>
    </row>
    <row r="9744" spans="1:8" outlineLevel="1">
      <c r="H9744" s="154" t="s">
        <v>709</v>
      </c>
    </row>
    <row r="9745" spans="1:8" outlineLevel="1">
      <c r="H9745" s="154" t="s">
        <v>266</v>
      </c>
    </row>
    <row r="9746" spans="1:8" outlineLevel="1">
      <c r="H9746" s="154"/>
    </row>
    <row r="9747" spans="1:8" outlineLevel="1">
      <c r="A9747" s="742" t="s">
        <v>628</v>
      </c>
      <c r="B9747" s="742"/>
      <c r="C9747" s="742"/>
      <c r="D9747" s="742"/>
      <c r="E9747" s="742"/>
      <c r="F9747" s="742"/>
      <c r="G9747" s="742"/>
      <c r="H9747" s="742"/>
    </row>
    <row r="9748" spans="1:8" outlineLevel="1">
      <c r="A9748" s="742" t="s">
        <v>455</v>
      </c>
      <c r="B9748" s="742"/>
      <c r="C9748" s="742"/>
      <c r="D9748" s="742"/>
      <c r="E9748" s="742"/>
      <c r="F9748" s="742"/>
      <c r="G9748" s="742"/>
      <c r="H9748" s="742"/>
    </row>
    <row r="9749" spans="1:8" outlineLevel="1">
      <c r="H9749" s="154" t="s">
        <v>322</v>
      </c>
    </row>
    <row r="9750" spans="1:8" outlineLevel="1">
      <c r="H9750" s="154" t="s">
        <v>323</v>
      </c>
    </row>
    <row r="9751" spans="1:8" outlineLevel="1">
      <c r="H9751" s="154" t="s">
        <v>324</v>
      </c>
    </row>
    <row r="9752" spans="1:8" outlineLevel="1">
      <c r="H9752" s="230" t="s">
        <v>325</v>
      </c>
    </row>
    <row r="9753" spans="1:8" outlineLevel="1">
      <c r="H9753" s="154" t="s">
        <v>2331</v>
      </c>
    </row>
    <row r="9754" spans="1:8" outlineLevel="1">
      <c r="H9754" s="154" t="s">
        <v>261</v>
      </c>
    </row>
    <row r="9755" spans="1:8" outlineLevel="1">
      <c r="A9755" s="86"/>
    </row>
    <row r="9756" spans="1:8" outlineLevel="1">
      <c r="A9756" s="748" t="s">
        <v>1763</v>
      </c>
      <c r="B9756" s="749"/>
      <c r="C9756" s="749"/>
      <c r="D9756" s="749"/>
      <c r="E9756" s="749"/>
      <c r="F9756" s="749"/>
      <c r="G9756" s="749"/>
      <c r="H9756" s="749"/>
    </row>
    <row r="9757" spans="1:8" outlineLevel="1">
      <c r="A9757" s="746" t="s">
        <v>2332</v>
      </c>
      <c r="B9757" s="746"/>
      <c r="C9757" s="746"/>
      <c r="D9757" s="746"/>
      <c r="E9757" s="746"/>
      <c r="F9757" s="746"/>
      <c r="G9757" s="746"/>
      <c r="H9757" s="746"/>
    </row>
    <row r="9758" spans="1:8" ht="16.5" outlineLevel="1" thickBot="1">
      <c r="A9758" s="87"/>
      <c r="B9758" s="666"/>
      <c r="C9758" s="231"/>
      <c r="D9758" s="231"/>
      <c r="E9758" s="231"/>
      <c r="F9758" s="231"/>
      <c r="G9758" s="231"/>
      <c r="H9758" s="231"/>
    </row>
    <row r="9759" spans="1:8" outlineLevel="1">
      <c r="A9759" s="750" t="s">
        <v>397</v>
      </c>
      <c r="B9759" s="753" t="s">
        <v>649</v>
      </c>
      <c r="C9759" s="756" t="s">
        <v>719</v>
      </c>
      <c r="D9759" s="756"/>
      <c r="E9759" s="756"/>
      <c r="F9759" s="756"/>
      <c r="G9759" s="757" t="s">
        <v>629</v>
      </c>
      <c r="H9759" s="759" t="s">
        <v>630</v>
      </c>
    </row>
    <row r="9760" spans="1:8" outlineLevel="1">
      <c r="A9760" s="751"/>
      <c r="B9760" s="754"/>
      <c r="C9760" s="704"/>
      <c r="D9760" s="704"/>
      <c r="E9760" s="704"/>
      <c r="F9760" s="704"/>
      <c r="G9760" s="703"/>
      <c r="H9760" s="760"/>
    </row>
    <row r="9761" spans="1:8" ht="32.25" outlineLevel="1" thickBot="1">
      <c r="A9761" s="752"/>
      <c r="B9761" s="755"/>
      <c r="C9761" s="88" t="s">
        <v>631</v>
      </c>
      <c r="D9761" s="88" t="s">
        <v>632</v>
      </c>
      <c r="E9761" s="88" t="s">
        <v>631</v>
      </c>
      <c r="F9761" s="88" t="s">
        <v>632</v>
      </c>
      <c r="G9761" s="758"/>
      <c r="H9761" s="761"/>
    </row>
    <row r="9762" spans="1:8" outlineLevel="1">
      <c r="A9762" s="89">
        <v>1</v>
      </c>
      <c r="B9762" s="604">
        <v>2</v>
      </c>
      <c r="C9762" s="90">
        <v>3</v>
      </c>
      <c r="D9762" s="90">
        <v>4</v>
      </c>
      <c r="E9762" s="90"/>
      <c r="F9762" s="90"/>
      <c r="G9762" s="91">
        <v>5</v>
      </c>
      <c r="H9762" s="604">
        <v>6</v>
      </c>
    </row>
    <row r="9763" spans="1:8" outlineLevel="1">
      <c r="A9763" s="89">
        <v>1</v>
      </c>
      <c r="B9763" s="92" t="s">
        <v>598</v>
      </c>
      <c r="C9763" s="93"/>
      <c r="D9763" s="93"/>
      <c r="E9763" s="94"/>
      <c r="F9763" s="94"/>
      <c r="G9763" s="95"/>
      <c r="H9763" s="663"/>
    </row>
    <row r="9764" spans="1:8" outlineLevel="1">
      <c r="A9764" s="96" t="s">
        <v>399</v>
      </c>
      <c r="B9764" s="237" t="s">
        <v>599</v>
      </c>
      <c r="C9764" s="97" t="s">
        <v>174</v>
      </c>
      <c r="D9764" s="97" t="s">
        <v>482</v>
      </c>
      <c r="E9764" s="94"/>
      <c r="F9764" s="94"/>
      <c r="G9764" s="94">
        <v>100</v>
      </c>
      <c r="H9764" s="79"/>
    </row>
    <row r="9765" spans="1:8" outlineLevel="1">
      <c r="A9765" s="97" t="s">
        <v>400</v>
      </c>
      <c r="B9765" s="236" t="s">
        <v>329</v>
      </c>
      <c r="C9765" s="97" t="s">
        <v>483</v>
      </c>
      <c r="D9765" s="97" t="s">
        <v>484</v>
      </c>
      <c r="E9765" s="94"/>
      <c r="F9765" s="94"/>
      <c r="G9765" s="94">
        <v>100</v>
      </c>
      <c r="H9765" s="79"/>
    </row>
    <row r="9766" spans="1:8" ht="31.5" outlineLevel="1">
      <c r="A9766" s="97" t="s">
        <v>411</v>
      </c>
      <c r="B9766" s="236" t="s">
        <v>730</v>
      </c>
      <c r="C9766" s="97" t="s">
        <v>485</v>
      </c>
      <c r="D9766" s="97" t="s">
        <v>486</v>
      </c>
      <c r="E9766" s="94"/>
      <c r="F9766" s="94"/>
      <c r="G9766" s="94">
        <v>100</v>
      </c>
      <c r="H9766" s="79"/>
    </row>
    <row r="9767" spans="1:8" ht="63" outlineLevel="1">
      <c r="A9767" s="98" t="s">
        <v>422</v>
      </c>
      <c r="B9767" s="99" t="s">
        <v>731</v>
      </c>
      <c r="C9767" s="97" t="s">
        <v>487</v>
      </c>
      <c r="D9767" s="97" t="s">
        <v>2103</v>
      </c>
      <c r="E9767" s="94"/>
      <c r="F9767" s="94"/>
      <c r="G9767" s="94">
        <v>100</v>
      </c>
      <c r="H9767" s="79"/>
    </row>
    <row r="9768" spans="1:8" ht="31.5" outlineLevel="1">
      <c r="A9768" s="98" t="s">
        <v>732</v>
      </c>
      <c r="B9768" s="99" t="s">
        <v>733</v>
      </c>
      <c r="C9768" s="97" t="s">
        <v>46</v>
      </c>
      <c r="D9768" s="97" t="s">
        <v>45</v>
      </c>
      <c r="E9768" s="94"/>
      <c r="F9768" s="94"/>
      <c r="G9768" s="94">
        <v>100</v>
      </c>
      <c r="H9768" s="79"/>
    </row>
    <row r="9769" spans="1:8" outlineLevel="1">
      <c r="A9769" s="98" t="s">
        <v>734</v>
      </c>
      <c r="B9769" s="99" t="s">
        <v>735</v>
      </c>
      <c r="C9769" s="97" t="s">
        <v>485</v>
      </c>
      <c r="D9769" s="97" t="s">
        <v>46</v>
      </c>
      <c r="E9769" s="94"/>
      <c r="F9769" s="94"/>
      <c r="G9769" s="94">
        <v>100</v>
      </c>
      <c r="H9769" s="79"/>
    </row>
    <row r="9770" spans="1:8" outlineLevel="1">
      <c r="A9770" s="100">
        <v>2</v>
      </c>
      <c r="B9770" s="101" t="s">
        <v>440</v>
      </c>
      <c r="C9770" s="97"/>
      <c r="D9770" s="97"/>
      <c r="E9770" s="94"/>
      <c r="F9770" s="94"/>
      <c r="G9770" s="94"/>
      <c r="H9770" s="79"/>
    </row>
    <row r="9771" spans="1:8" ht="31.5" outlineLevel="1">
      <c r="A9771" s="98" t="s">
        <v>402</v>
      </c>
      <c r="B9771" s="99" t="s">
        <v>736</v>
      </c>
      <c r="C9771" s="97" t="s">
        <v>46</v>
      </c>
      <c r="D9771" s="97" t="s">
        <v>45</v>
      </c>
      <c r="E9771" s="94"/>
      <c r="F9771" s="94"/>
      <c r="G9771" s="94">
        <v>100</v>
      </c>
      <c r="H9771" s="79"/>
    </row>
    <row r="9772" spans="1:8" ht="63" outlineLevel="1">
      <c r="A9772" s="98" t="s">
        <v>403</v>
      </c>
      <c r="B9772" s="99" t="s">
        <v>641</v>
      </c>
      <c r="C9772" s="97" t="s">
        <v>46</v>
      </c>
      <c r="D9772" s="97" t="s">
        <v>47</v>
      </c>
      <c r="E9772" s="94"/>
      <c r="F9772" s="94"/>
      <c r="G9772" s="94">
        <v>100</v>
      </c>
      <c r="H9772" s="79"/>
    </row>
    <row r="9773" spans="1:8" ht="31.5" outlineLevel="1">
      <c r="A9773" s="98" t="s">
        <v>404</v>
      </c>
      <c r="B9773" s="99" t="s">
        <v>642</v>
      </c>
      <c r="C9773" s="97" t="s">
        <v>47</v>
      </c>
      <c r="D9773" s="97" t="s">
        <v>48</v>
      </c>
      <c r="E9773" s="94"/>
      <c r="F9773" s="94"/>
      <c r="G9773" s="94">
        <v>100</v>
      </c>
      <c r="H9773" s="79"/>
    </row>
    <row r="9774" spans="1:8" ht="47.25" outlineLevel="1">
      <c r="A9774" s="100">
        <v>3</v>
      </c>
      <c r="B9774" s="101" t="s">
        <v>313</v>
      </c>
      <c r="C9774" s="97"/>
      <c r="D9774" s="97"/>
      <c r="E9774" s="94"/>
      <c r="F9774" s="94"/>
      <c r="G9774" s="94"/>
      <c r="H9774" s="79"/>
    </row>
    <row r="9775" spans="1:8" ht="31.5" outlineLevel="1">
      <c r="A9775" s="98" t="s">
        <v>441</v>
      </c>
      <c r="B9775" s="99" t="s">
        <v>314</v>
      </c>
      <c r="C9775" s="97" t="s">
        <v>48</v>
      </c>
      <c r="D9775" s="97" t="s">
        <v>47</v>
      </c>
      <c r="E9775" s="94"/>
      <c r="F9775" s="94"/>
      <c r="G9775" s="94">
        <v>100</v>
      </c>
      <c r="H9775" s="79"/>
    </row>
    <row r="9776" spans="1:8" outlineLevel="1">
      <c r="A9776" s="98" t="s">
        <v>359</v>
      </c>
      <c r="B9776" s="99" t="s">
        <v>315</v>
      </c>
      <c r="C9776" s="97" t="s">
        <v>48</v>
      </c>
      <c r="D9776" s="97" t="s">
        <v>49</v>
      </c>
      <c r="E9776" s="94"/>
      <c r="F9776" s="94"/>
      <c r="G9776" s="94">
        <v>100</v>
      </c>
      <c r="H9776" s="79"/>
    </row>
    <row r="9777" spans="1:8" outlineLevel="1">
      <c r="A9777" s="98" t="s">
        <v>361</v>
      </c>
      <c r="B9777" s="99" t="s">
        <v>316</v>
      </c>
      <c r="C9777" s="97" t="s">
        <v>49</v>
      </c>
      <c r="D9777" s="97" t="s">
        <v>50</v>
      </c>
      <c r="E9777" s="94"/>
      <c r="F9777" s="94"/>
      <c r="G9777" s="94">
        <v>100</v>
      </c>
      <c r="H9777" s="79"/>
    </row>
    <row r="9778" spans="1:8" outlineLevel="1">
      <c r="A9778" s="98" t="s">
        <v>317</v>
      </c>
      <c r="B9778" s="99" t="s">
        <v>318</v>
      </c>
      <c r="C9778" s="97" t="s">
        <v>50</v>
      </c>
      <c r="D9778" s="97" t="s">
        <v>51</v>
      </c>
      <c r="E9778" s="94"/>
      <c r="F9778" s="94"/>
      <c r="G9778" s="94">
        <v>100</v>
      </c>
      <c r="H9778" s="79"/>
    </row>
    <row r="9779" spans="1:8" outlineLevel="1">
      <c r="A9779" s="98" t="s">
        <v>319</v>
      </c>
      <c r="B9779" s="99" t="s">
        <v>320</v>
      </c>
      <c r="C9779" s="97" t="s">
        <v>51</v>
      </c>
      <c r="D9779" s="97" t="s">
        <v>52</v>
      </c>
      <c r="E9779" s="94"/>
      <c r="F9779" s="94"/>
      <c r="G9779" s="94">
        <v>100</v>
      </c>
      <c r="H9779" s="79"/>
    </row>
    <row r="9780" spans="1:8" outlineLevel="1">
      <c r="A9780" s="100">
        <v>4</v>
      </c>
      <c r="B9780" s="101" t="s">
        <v>623</v>
      </c>
      <c r="C9780" s="97"/>
      <c r="D9780" s="97"/>
      <c r="E9780" s="94"/>
      <c r="F9780" s="94"/>
      <c r="G9780" s="94"/>
      <c r="H9780" s="79"/>
    </row>
    <row r="9781" spans="1:8" ht="31.5" outlineLevel="1">
      <c r="A9781" s="97" t="s">
        <v>406</v>
      </c>
      <c r="B9781" s="236" t="s">
        <v>321</v>
      </c>
      <c r="C9781" s="97" t="s">
        <v>52</v>
      </c>
      <c r="D9781" s="97" t="s">
        <v>52</v>
      </c>
      <c r="E9781" s="94"/>
      <c r="F9781" s="94"/>
      <c r="G9781" s="94">
        <v>100</v>
      </c>
      <c r="H9781" s="79"/>
    </row>
    <row r="9782" spans="1:8" ht="63" outlineLevel="1">
      <c r="A9782" s="97" t="s">
        <v>407</v>
      </c>
      <c r="B9782" s="236" t="s">
        <v>621</v>
      </c>
      <c r="C9782" s="97" t="s">
        <v>52</v>
      </c>
      <c r="D9782" s="97" t="s">
        <v>53</v>
      </c>
      <c r="E9782" s="94"/>
      <c r="F9782" s="94"/>
      <c r="G9782" s="94">
        <v>100</v>
      </c>
      <c r="H9782" s="79"/>
    </row>
    <row r="9783" spans="1:8" ht="31.5" outlineLevel="1">
      <c r="A9783" s="97" t="s">
        <v>408</v>
      </c>
      <c r="B9783" s="236" t="s">
        <v>764</v>
      </c>
      <c r="C9783" s="97" t="s">
        <v>52</v>
      </c>
      <c r="D9783" s="97" t="s">
        <v>53</v>
      </c>
      <c r="E9783" s="94"/>
      <c r="F9783" s="94"/>
      <c r="G9783" s="94">
        <v>100</v>
      </c>
      <c r="H9783" s="79"/>
    </row>
    <row r="9784" spans="1:8" ht="31.5" outlineLevel="1">
      <c r="A9784" s="97" t="s">
        <v>222</v>
      </c>
      <c r="B9784" s="236" t="s">
        <v>765</v>
      </c>
      <c r="C9784" s="97" t="s">
        <v>53</v>
      </c>
      <c r="D9784" s="97" t="s">
        <v>54</v>
      </c>
      <c r="E9784" s="94"/>
      <c r="F9784" s="94"/>
      <c r="G9784" s="94">
        <v>100</v>
      </c>
      <c r="H9784" s="79"/>
    </row>
    <row r="9785" spans="1:8" outlineLevel="1">
      <c r="G9785" s="154" t="s">
        <v>1624</v>
      </c>
      <c r="H9785" s="154" t="s">
        <v>378</v>
      </c>
    </row>
    <row r="9786" spans="1:8" outlineLevel="1">
      <c r="H9786" s="154" t="s">
        <v>709</v>
      </c>
    </row>
    <row r="9787" spans="1:8" outlineLevel="1">
      <c r="H9787" s="154" t="s">
        <v>266</v>
      </c>
    </row>
    <row r="9788" spans="1:8" outlineLevel="1">
      <c r="H9788" s="154"/>
    </row>
    <row r="9789" spans="1:8" outlineLevel="1">
      <c r="A9789" s="742" t="s">
        <v>628</v>
      </c>
      <c r="B9789" s="742"/>
      <c r="C9789" s="742"/>
      <c r="D9789" s="742"/>
      <c r="E9789" s="742"/>
      <c r="F9789" s="742"/>
      <c r="G9789" s="742"/>
      <c r="H9789" s="742"/>
    </row>
    <row r="9790" spans="1:8" outlineLevel="1">
      <c r="A9790" s="742" t="s">
        <v>455</v>
      </c>
      <c r="B9790" s="742"/>
      <c r="C9790" s="742"/>
      <c r="D9790" s="742"/>
      <c r="E9790" s="742"/>
      <c r="F9790" s="742"/>
      <c r="G9790" s="742"/>
      <c r="H9790" s="742"/>
    </row>
    <row r="9791" spans="1:8" outlineLevel="1">
      <c r="H9791" s="154" t="s">
        <v>322</v>
      </c>
    </row>
    <row r="9792" spans="1:8" outlineLevel="1">
      <c r="H9792" s="154" t="s">
        <v>323</v>
      </c>
    </row>
    <row r="9793" spans="1:8" outlineLevel="1">
      <c r="H9793" s="154" t="s">
        <v>324</v>
      </c>
    </row>
    <row r="9794" spans="1:8" outlineLevel="1">
      <c r="H9794" s="230" t="s">
        <v>325</v>
      </c>
    </row>
    <row r="9795" spans="1:8" outlineLevel="1">
      <c r="H9795" s="154" t="s">
        <v>2331</v>
      </c>
    </row>
    <row r="9796" spans="1:8" outlineLevel="1">
      <c r="H9796" s="154" t="s">
        <v>261</v>
      </c>
    </row>
    <row r="9797" spans="1:8" outlineLevel="1">
      <c r="A9797" s="86"/>
    </row>
    <row r="9798" spans="1:8" outlineLevel="1">
      <c r="A9798" s="748" t="s">
        <v>1935</v>
      </c>
      <c r="B9798" s="749"/>
      <c r="C9798" s="749"/>
      <c r="D9798" s="749"/>
      <c r="E9798" s="749"/>
      <c r="F9798" s="749"/>
      <c r="G9798" s="749"/>
      <c r="H9798" s="749"/>
    </row>
    <row r="9799" spans="1:8" outlineLevel="1">
      <c r="A9799" s="746" t="s">
        <v>2332</v>
      </c>
      <c r="B9799" s="746"/>
      <c r="C9799" s="746"/>
      <c r="D9799" s="746"/>
      <c r="E9799" s="746"/>
      <c r="F9799" s="746"/>
      <c r="G9799" s="746"/>
      <c r="H9799" s="746"/>
    </row>
    <row r="9800" spans="1:8" ht="16.5" outlineLevel="1" thickBot="1">
      <c r="A9800" s="87"/>
      <c r="B9800" s="666"/>
      <c r="C9800" s="231"/>
      <c r="D9800" s="231"/>
      <c r="E9800" s="231"/>
      <c r="F9800" s="231"/>
      <c r="G9800" s="231"/>
      <c r="H9800" s="231"/>
    </row>
    <row r="9801" spans="1:8" outlineLevel="1">
      <c r="A9801" s="750" t="s">
        <v>397</v>
      </c>
      <c r="B9801" s="753" t="s">
        <v>649</v>
      </c>
      <c r="C9801" s="756" t="s">
        <v>719</v>
      </c>
      <c r="D9801" s="756"/>
      <c r="E9801" s="756"/>
      <c r="F9801" s="756"/>
      <c r="G9801" s="757" t="s">
        <v>629</v>
      </c>
      <c r="H9801" s="759" t="s">
        <v>630</v>
      </c>
    </row>
    <row r="9802" spans="1:8" outlineLevel="1">
      <c r="A9802" s="751"/>
      <c r="B9802" s="754"/>
      <c r="C9802" s="704"/>
      <c r="D9802" s="704"/>
      <c r="E9802" s="704"/>
      <c r="F9802" s="704"/>
      <c r="G9802" s="703"/>
      <c r="H9802" s="760"/>
    </row>
    <row r="9803" spans="1:8" ht="32.25" outlineLevel="1" thickBot="1">
      <c r="A9803" s="752"/>
      <c r="B9803" s="755"/>
      <c r="C9803" s="88" t="s">
        <v>631</v>
      </c>
      <c r="D9803" s="88" t="s">
        <v>632</v>
      </c>
      <c r="E9803" s="88" t="s">
        <v>631</v>
      </c>
      <c r="F9803" s="88" t="s">
        <v>632</v>
      </c>
      <c r="G9803" s="758"/>
      <c r="H9803" s="761"/>
    </row>
    <row r="9804" spans="1:8" outlineLevel="1">
      <c r="A9804" s="89">
        <v>1</v>
      </c>
      <c r="B9804" s="604">
        <v>2</v>
      </c>
      <c r="C9804" s="90">
        <v>3</v>
      </c>
      <c r="D9804" s="90">
        <v>4</v>
      </c>
      <c r="E9804" s="90"/>
      <c r="F9804" s="90"/>
      <c r="G9804" s="91">
        <v>5</v>
      </c>
      <c r="H9804" s="604">
        <v>6</v>
      </c>
    </row>
    <row r="9805" spans="1:8" outlineLevel="1">
      <c r="A9805" s="89">
        <v>1</v>
      </c>
      <c r="B9805" s="92" t="s">
        <v>598</v>
      </c>
      <c r="C9805" s="90"/>
      <c r="D9805" s="90"/>
      <c r="E9805" s="94"/>
      <c r="F9805" s="94"/>
      <c r="G9805" s="95"/>
      <c r="H9805" s="663"/>
    </row>
    <row r="9806" spans="1:8" outlineLevel="1">
      <c r="A9806" s="96" t="s">
        <v>399</v>
      </c>
      <c r="B9806" s="237" t="s">
        <v>599</v>
      </c>
      <c r="C9806" s="97" t="s">
        <v>129</v>
      </c>
      <c r="D9806" s="97" t="s">
        <v>571</v>
      </c>
      <c r="E9806" s="94"/>
      <c r="F9806" s="94"/>
      <c r="G9806" s="94">
        <v>100</v>
      </c>
      <c r="H9806" s="79"/>
    </row>
    <row r="9807" spans="1:8" outlineLevel="1">
      <c r="A9807" s="97" t="s">
        <v>400</v>
      </c>
      <c r="B9807" s="236" t="s">
        <v>329</v>
      </c>
      <c r="C9807" s="97" t="s">
        <v>572</v>
      </c>
      <c r="D9807" s="97" t="s">
        <v>573</v>
      </c>
      <c r="E9807" s="94"/>
      <c r="F9807" s="94"/>
      <c r="G9807" s="94">
        <v>100</v>
      </c>
      <c r="H9807" s="79"/>
    </row>
    <row r="9808" spans="1:8" ht="31.5" outlineLevel="1">
      <c r="A9808" s="97" t="s">
        <v>411</v>
      </c>
      <c r="B9808" s="236" t="s">
        <v>730</v>
      </c>
      <c r="C9808" s="97" t="s">
        <v>681</v>
      </c>
      <c r="D9808" s="97" t="s">
        <v>1936</v>
      </c>
      <c r="E9808" s="94"/>
      <c r="F9808" s="94"/>
      <c r="G9808" s="94">
        <v>100</v>
      </c>
      <c r="H9808" s="79"/>
    </row>
    <row r="9809" spans="1:8" ht="63" outlineLevel="1">
      <c r="A9809" s="98" t="s">
        <v>422</v>
      </c>
      <c r="B9809" s="99" t="s">
        <v>731</v>
      </c>
      <c r="C9809" s="97" t="s">
        <v>1937</v>
      </c>
      <c r="D9809" s="97" t="s">
        <v>1938</v>
      </c>
      <c r="E9809" s="94"/>
      <c r="F9809" s="94"/>
      <c r="G9809" s="94">
        <v>100</v>
      </c>
      <c r="H9809" s="79"/>
    </row>
    <row r="9810" spans="1:8" ht="31.5" outlineLevel="1">
      <c r="A9810" s="98" t="s">
        <v>732</v>
      </c>
      <c r="B9810" s="99" t="s">
        <v>733</v>
      </c>
      <c r="C9810" s="97" t="s">
        <v>129</v>
      </c>
      <c r="D9810" s="97" t="s">
        <v>130</v>
      </c>
      <c r="E9810" s="94"/>
      <c r="F9810" s="94"/>
      <c r="G9810" s="94">
        <v>100</v>
      </c>
      <c r="H9810" s="79"/>
    </row>
    <row r="9811" spans="1:8" outlineLevel="1">
      <c r="A9811" s="98" t="s">
        <v>734</v>
      </c>
      <c r="B9811" s="99" t="s">
        <v>735</v>
      </c>
      <c r="C9811" s="97" t="s">
        <v>681</v>
      </c>
      <c r="D9811" s="97" t="s">
        <v>129</v>
      </c>
      <c r="E9811" s="94"/>
      <c r="F9811" s="94"/>
      <c r="G9811" s="94">
        <v>100</v>
      </c>
      <c r="H9811" s="79"/>
    </row>
    <row r="9812" spans="1:8" outlineLevel="1">
      <c r="A9812" s="100">
        <v>2</v>
      </c>
      <c r="B9812" s="101" t="s">
        <v>440</v>
      </c>
      <c r="C9812" s="97"/>
      <c r="D9812" s="97"/>
      <c r="E9812" s="94"/>
      <c r="F9812" s="94"/>
      <c r="G9812" s="94"/>
      <c r="H9812" s="79"/>
    </row>
    <row r="9813" spans="1:8" ht="31.5" outlineLevel="1">
      <c r="A9813" s="98" t="s">
        <v>402</v>
      </c>
      <c r="B9813" s="99" t="s">
        <v>736</v>
      </c>
      <c r="C9813" s="97" t="s">
        <v>129</v>
      </c>
      <c r="D9813" s="97" t="s">
        <v>684</v>
      </c>
      <c r="E9813" s="94"/>
      <c r="F9813" s="94"/>
      <c r="G9813" s="94">
        <v>100</v>
      </c>
      <c r="H9813" s="79"/>
    </row>
    <row r="9814" spans="1:8" ht="63" outlineLevel="1">
      <c r="A9814" s="98" t="s">
        <v>403</v>
      </c>
      <c r="B9814" s="99" t="s">
        <v>641</v>
      </c>
      <c r="C9814" s="97" t="s">
        <v>683</v>
      </c>
      <c r="D9814" s="97" t="s">
        <v>685</v>
      </c>
      <c r="E9814" s="94"/>
      <c r="F9814" s="94"/>
      <c r="G9814" s="94">
        <v>100</v>
      </c>
      <c r="H9814" s="79"/>
    </row>
    <row r="9815" spans="1:8" ht="31.5" outlineLevel="1">
      <c r="A9815" s="98" t="s">
        <v>404</v>
      </c>
      <c r="B9815" s="99" t="s">
        <v>642</v>
      </c>
      <c r="C9815" s="97" t="s">
        <v>685</v>
      </c>
      <c r="D9815" s="97" t="s">
        <v>686</v>
      </c>
      <c r="E9815" s="94"/>
      <c r="F9815" s="94"/>
      <c r="G9815" s="94">
        <v>100</v>
      </c>
      <c r="H9815" s="79"/>
    </row>
    <row r="9816" spans="1:8" ht="47.25" outlineLevel="1">
      <c r="A9816" s="100">
        <v>3</v>
      </c>
      <c r="B9816" s="101" t="s">
        <v>313</v>
      </c>
      <c r="C9816" s="97"/>
      <c r="D9816" s="97"/>
      <c r="E9816" s="94"/>
      <c r="F9816" s="94"/>
      <c r="G9816" s="94"/>
      <c r="H9816" s="79"/>
    </row>
    <row r="9817" spans="1:8" ht="31.5" outlineLevel="1">
      <c r="A9817" s="98" t="s">
        <v>441</v>
      </c>
      <c r="B9817" s="99" t="s">
        <v>314</v>
      </c>
      <c r="C9817" s="97" t="s">
        <v>686</v>
      </c>
      <c r="D9817" s="97" t="s">
        <v>685</v>
      </c>
      <c r="E9817" s="94"/>
      <c r="F9817" s="94"/>
      <c r="G9817" s="94">
        <v>100</v>
      </c>
      <c r="H9817" s="79"/>
    </row>
    <row r="9818" spans="1:8" outlineLevel="1">
      <c r="A9818" s="98" t="s">
        <v>359</v>
      </c>
      <c r="B9818" s="99" t="s">
        <v>315</v>
      </c>
      <c r="C9818" s="97" t="s">
        <v>686</v>
      </c>
      <c r="D9818" s="97" t="s">
        <v>687</v>
      </c>
      <c r="E9818" s="94"/>
      <c r="F9818" s="94"/>
      <c r="G9818" s="94">
        <v>100</v>
      </c>
      <c r="H9818" s="79"/>
    </row>
    <row r="9819" spans="1:8" outlineLevel="1">
      <c r="A9819" s="98" t="s">
        <v>361</v>
      </c>
      <c r="B9819" s="99" t="s">
        <v>316</v>
      </c>
      <c r="C9819" s="97" t="s">
        <v>687</v>
      </c>
      <c r="D9819" s="97" t="s">
        <v>688</v>
      </c>
      <c r="E9819" s="94"/>
      <c r="F9819" s="94"/>
      <c r="G9819" s="94">
        <v>100</v>
      </c>
      <c r="H9819" s="79"/>
    </row>
    <row r="9820" spans="1:8" outlineLevel="1">
      <c r="A9820" s="98" t="s">
        <v>317</v>
      </c>
      <c r="B9820" s="99" t="s">
        <v>318</v>
      </c>
      <c r="C9820" s="97" t="s">
        <v>688</v>
      </c>
      <c r="D9820" s="97" t="s">
        <v>689</v>
      </c>
      <c r="E9820" s="94"/>
      <c r="F9820" s="94"/>
      <c r="G9820" s="94">
        <v>100</v>
      </c>
      <c r="H9820" s="79"/>
    </row>
    <row r="9821" spans="1:8" outlineLevel="1">
      <c r="A9821" s="98" t="s">
        <v>319</v>
      </c>
      <c r="B9821" s="99" t="s">
        <v>320</v>
      </c>
      <c r="C9821" s="97" t="s">
        <v>689</v>
      </c>
      <c r="D9821" s="97" t="s">
        <v>690</v>
      </c>
      <c r="E9821" s="94"/>
      <c r="F9821" s="94"/>
      <c r="G9821" s="94">
        <v>100</v>
      </c>
      <c r="H9821" s="79"/>
    </row>
    <row r="9822" spans="1:8" outlineLevel="1">
      <c r="A9822" s="100">
        <v>4</v>
      </c>
      <c r="B9822" s="101" t="s">
        <v>623</v>
      </c>
      <c r="C9822" s="97"/>
      <c r="D9822" s="97"/>
      <c r="E9822" s="94"/>
      <c r="F9822" s="94"/>
      <c r="G9822" s="94"/>
      <c r="H9822" s="79"/>
    </row>
    <row r="9823" spans="1:8" ht="31.5" outlineLevel="1">
      <c r="A9823" s="97" t="s">
        <v>406</v>
      </c>
      <c r="B9823" s="236" t="s">
        <v>321</v>
      </c>
      <c r="C9823" s="97" t="s">
        <v>690</v>
      </c>
      <c r="D9823" s="97" t="s">
        <v>690</v>
      </c>
      <c r="E9823" s="94"/>
      <c r="F9823" s="94"/>
      <c r="G9823" s="94">
        <v>100</v>
      </c>
      <c r="H9823" s="79"/>
    </row>
    <row r="9824" spans="1:8" ht="63" outlineLevel="1">
      <c r="A9824" s="97" t="s">
        <v>407</v>
      </c>
      <c r="B9824" s="236" t="s">
        <v>621</v>
      </c>
      <c r="C9824" s="97" t="s">
        <v>690</v>
      </c>
      <c r="D9824" s="97" t="s">
        <v>691</v>
      </c>
      <c r="E9824" s="94"/>
      <c r="F9824" s="94"/>
      <c r="G9824" s="94">
        <v>100</v>
      </c>
      <c r="H9824" s="79"/>
    </row>
    <row r="9825" spans="1:8" ht="31.5" outlineLevel="1">
      <c r="A9825" s="97" t="s">
        <v>408</v>
      </c>
      <c r="B9825" s="236" t="s">
        <v>764</v>
      </c>
      <c r="C9825" s="97" t="s">
        <v>690</v>
      </c>
      <c r="D9825" s="97" t="s">
        <v>691</v>
      </c>
      <c r="E9825" s="94"/>
      <c r="F9825" s="94"/>
      <c r="G9825" s="94">
        <v>100</v>
      </c>
      <c r="H9825" s="79"/>
    </row>
    <row r="9826" spans="1:8" ht="31.5" outlineLevel="1">
      <c r="A9826" s="97" t="s">
        <v>222</v>
      </c>
      <c r="B9826" s="236" t="s">
        <v>765</v>
      </c>
      <c r="C9826" s="97" t="s">
        <v>691</v>
      </c>
      <c r="D9826" s="97" t="s">
        <v>692</v>
      </c>
      <c r="E9826" s="94"/>
      <c r="F9826" s="94"/>
      <c r="G9826" s="94">
        <v>100</v>
      </c>
      <c r="H9826" s="79"/>
    </row>
    <row r="9827" spans="1:8" outlineLevel="1">
      <c r="G9827" s="154" t="s">
        <v>1625</v>
      </c>
      <c r="H9827" s="154" t="s">
        <v>378</v>
      </c>
    </row>
    <row r="9828" spans="1:8" outlineLevel="1">
      <c r="H9828" s="154" t="s">
        <v>709</v>
      </c>
    </row>
    <row r="9829" spans="1:8" outlineLevel="1">
      <c r="H9829" s="154" t="s">
        <v>266</v>
      </c>
    </row>
    <row r="9830" spans="1:8" outlineLevel="1">
      <c r="H9830" s="154"/>
    </row>
    <row r="9831" spans="1:8" outlineLevel="1">
      <c r="A9831" s="742" t="s">
        <v>628</v>
      </c>
      <c r="B9831" s="742"/>
      <c r="C9831" s="742"/>
      <c r="D9831" s="742"/>
      <c r="E9831" s="742"/>
      <c r="F9831" s="742"/>
      <c r="G9831" s="742"/>
      <c r="H9831" s="742"/>
    </row>
    <row r="9832" spans="1:8" outlineLevel="1">
      <c r="A9832" s="742" t="s">
        <v>455</v>
      </c>
      <c r="B9832" s="742"/>
      <c r="C9832" s="742"/>
      <c r="D9832" s="742"/>
      <c r="E9832" s="742"/>
      <c r="F9832" s="742"/>
      <c r="G9832" s="742"/>
      <c r="H9832" s="742"/>
    </row>
    <row r="9833" spans="1:8" outlineLevel="1">
      <c r="H9833" s="154" t="s">
        <v>322</v>
      </c>
    </row>
    <row r="9834" spans="1:8" outlineLevel="1">
      <c r="H9834" s="154" t="s">
        <v>323</v>
      </c>
    </row>
    <row r="9835" spans="1:8" outlineLevel="1">
      <c r="H9835" s="154" t="s">
        <v>324</v>
      </c>
    </row>
    <row r="9836" spans="1:8" outlineLevel="1">
      <c r="H9836" s="230" t="s">
        <v>325</v>
      </c>
    </row>
    <row r="9837" spans="1:8" outlineLevel="1">
      <c r="H9837" s="154" t="s">
        <v>2331</v>
      </c>
    </row>
    <row r="9838" spans="1:8" outlineLevel="1">
      <c r="H9838" s="154" t="s">
        <v>261</v>
      </c>
    </row>
    <row r="9839" spans="1:8" outlineLevel="1">
      <c r="A9839" s="86"/>
    </row>
    <row r="9840" spans="1:8" ht="24" customHeight="1" outlineLevel="1">
      <c r="A9840" s="743" t="s">
        <v>1764</v>
      </c>
      <c r="B9840" s="744"/>
      <c r="C9840" s="744"/>
      <c r="D9840" s="744"/>
      <c r="E9840" s="744"/>
      <c r="F9840" s="744"/>
      <c r="G9840" s="744"/>
      <c r="H9840" s="744"/>
    </row>
    <row r="9841" spans="1:8" outlineLevel="1">
      <c r="A9841" s="746" t="s">
        <v>2332</v>
      </c>
      <c r="B9841" s="746"/>
      <c r="C9841" s="746"/>
      <c r="D9841" s="746"/>
      <c r="E9841" s="746"/>
      <c r="F9841" s="746"/>
      <c r="G9841" s="746"/>
      <c r="H9841" s="746"/>
    </row>
    <row r="9842" spans="1:8" ht="16.5" outlineLevel="1" thickBot="1">
      <c r="A9842" s="87"/>
      <c r="B9842" s="666"/>
      <c r="C9842" s="231"/>
      <c r="D9842" s="231"/>
      <c r="E9842" s="231"/>
      <c r="F9842" s="231"/>
      <c r="G9842" s="231"/>
      <c r="H9842" s="231"/>
    </row>
    <row r="9843" spans="1:8" outlineLevel="1">
      <c r="A9843" s="750" t="s">
        <v>397</v>
      </c>
      <c r="B9843" s="753" t="s">
        <v>649</v>
      </c>
      <c r="C9843" s="756" t="s">
        <v>719</v>
      </c>
      <c r="D9843" s="756"/>
      <c r="E9843" s="756"/>
      <c r="F9843" s="756"/>
      <c r="G9843" s="757" t="s">
        <v>629</v>
      </c>
      <c r="H9843" s="759" t="s">
        <v>630</v>
      </c>
    </row>
    <row r="9844" spans="1:8" outlineLevel="1">
      <c r="A9844" s="751"/>
      <c r="B9844" s="754"/>
      <c r="C9844" s="704"/>
      <c r="D9844" s="704"/>
      <c r="E9844" s="704"/>
      <c r="F9844" s="704"/>
      <c r="G9844" s="703"/>
      <c r="H9844" s="760"/>
    </row>
    <row r="9845" spans="1:8" ht="32.25" outlineLevel="1" thickBot="1">
      <c r="A9845" s="752"/>
      <c r="B9845" s="755"/>
      <c r="C9845" s="88" t="s">
        <v>631</v>
      </c>
      <c r="D9845" s="88" t="s">
        <v>632</v>
      </c>
      <c r="E9845" s="88" t="s">
        <v>631</v>
      </c>
      <c r="F9845" s="88" t="s">
        <v>632</v>
      </c>
      <c r="G9845" s="758"/>
      <c r="H9845" s="761"/>
    </row>
    <row r="9846" spans="1:8" outlineLevel="1">
      <c r="A9846" s="89">
        <v>1</v>
      </c>
      <c r="B9846" s="604">
        <v>2</v>
      </c>
      <c r="C9846" s="90">
        <v>3</v>
      </c>
      <c r="D9846" s="90">
        <v>4</v>
      </c>
      <c r="E9846" s="90"/>
      <c r="F9846" s="90"/>
      <c r="G9846" s="91">
        <v>5</v>
      </c>
      <c r="H9846" s="604">
        <v>6</v>
      </c>
    </row>
    <row r="9847" spans="1:8" outlineLevel="1">
      <c r="A9847" s="89">
        <v>1</v>
      </c>
      <c r="B9847" s="92" t="s">
        <v>598</v>
      </c>
      <c r="C9847" s="90"/>
      <c r="D9847" s="90"/>
      <c r="E9847" s="94"/>
      <c r="F9847" s="94"/>
      <c r="G9847" s="95"/>
      <c r="H9847" s="663"/>
    </row>
    <row r="9848" spans="1:8" outlineLevel="1">
      <c r="A9848" s="96" t="s">
        <v>399</v>
      </c>
      <c r="B9848" s="237" t="s">
        <v>599</v>
      </c>
      <c r="C9848" s="97" t="s">
        <v>683</v>
      </c>
      <c r="D9848" s="97" t="s">
        <v>39</v>
      </c>
      <c r="E9848" s="94"/>
      <c r="F9848" s="94"/>
      <c r="G9848" s="94">
        <v>100</v>
      </c>
      <c r="H9848" s="79"/>
    </row>
    <row r="9849" spans="1:8" outlineLevel="1">
      <c r="A9849" s="97" t="s">
        <v>400</v>
      </c>
      <c r="B9849" s="236" t="s">
        <v>329</v>
      </c>
      <c r="C9849" s="97" t="s">
        <v>40</v>
      </c>
      <c r="D9849" s="97" t="s">
        <v>41</v>
      </c>
      <c r="E9849" s="94"/>
      <c r="F9849" s="94"/>
      <c r="G9849" s="94">
        <v>100</v>
      </c>
      <c r="H9849" s="79"/>
    </row>
    <row r="9850" spans="1:8" ht="31.5" outlineLevel="1">
      <c r="A9850" s="97" t="s">
        <v>411</v>
      </c>
      <c r="B9850" s="236" t="s">
        <v>730</v>
      </c>
      <c r="C9850" s="97" t="s">
        <v>42</v>
      </c>
      <c r="D9850" s="97" t="s">
        <v>43</v>
      </c>
      <c r="E9850" s="94"/>
      <c r="F9850" s="94"/>
      <c r="G9850" s="94">
        <v>100</v>
      </c>
      <c r="H9850" s="79"/>
    </row>
    <row r="9851" spans="1:8" ht="63" outlineLevel="1">
      <c r="A9851" s="98" t="s">
        <v>422</v>
      </c>
      <c r="B9851" s="99" t="s">
        <v>731</v>
      </c>
      <c r="C9851" s="97" t="s">
        <v>44</v>
      </c>
      <c r="D9851" s="97" t="s">
        <v>682</v>
      </c>
      <c r="E9851" s="94"/>
      <c r="F9851" s="94"/>
      <c r="G9851" s="94">
        <v>100</v>
      </c>
      <c r="H9851" s="79"/>
    </row>
    <row r="9852" spans="1:8" ht="31.5" outlineLevel="1">
      <c r="A9852" s="98" t="s">
        <v>732</v>
      </c>
      <c r="B9852" s="99" t="s">
        <v>733</v>
      </c>
      <c r="C9852" s="97" t="s">
        <v>683</v>
      </c>
      <c r="D9852" s="97" t="s">
        <v>684</v>
      </c>
      <c r="E9852" s="94"/>
      <c r="F9852" s="94"/>
      <c r="G9852" s="94">
        <v>100</v>
      </c>
      <c r="H9852" s="79"/>
    </row>
    <row r="9853" spans="1:8" outlineLevel="1">
      <c r="A9853" s="98" t="s">
        <v>734</v>
      </c>
      <c r="B9853" s="99" t="s">
        <v>735</v>
      </c>
      <c r="C9853" s="97" t="s">
        <v>42</v>
      </c>
      <c r="D9853" s="97" t="s">
        <v>683</v>
      </c>
      <c r="E9853" s="94"/>
      <c r="F9853" s="94"/>
      <c r="G9853" s="94">
        <v>100</v>
      </c>
      <c r="H9853" s="79"/>
    </row>
    <row r="9854" spans="1:8" outlineLevel="1">
      <c r="A9854" s="100">
        <v>2</v>
      </c>
      <c r="B9854" s="101" t="s">
        <v>440</v>
      </c>
      <c r="C9854" s="97"/>
      <c r="D9854" s="97"/>
      <c r="E9854" s="94"/>
      <c r="F9854" s="94"/>
      <c r="G9854" s="94"/>
      <c r="H9854" s="79"/>
    </row>
    <row r="9855" spans="1:8" ht="31.5" outlineLevel="1">
      <c r="A9855" s="98" t="s">
        <v>402</v>
      </c>
      <c r="B9855" s="99" t="s">
        <v>736</v>
      </c>
      <c r="C9855" s="97" t="s">
        <v>683</v>
      </c>
      <c r="D9855" s="97" t="s">
        <v>684</v>
      </c>
      <c r="E9855" s="94"/>
      <c r="F9855" s="94"/>
      <c r="G9855" s="94">
        <v>100</v>
      </c>
      <c r="H9855" s="79"/>
    </row>
    <row r="9856" spans="1:8" ht="63" outlineLevel="1">
      <c r="A9856" s="98" t="s">
        <v>403</v>
      </c>
      <c r="B9856" s="99" t="s">
        <v>641</v>
      </c>
      <c r="C9856" s="97" t="s">
        <v>683</v>
      </c>
      <c r="D9856" s="97" t="s">
        <v>685</v>
      </c>
      <c r="E9856" s="94"/>
      <c r="F9856" s="94"/>
      <c r="G9856" s="94">
        <v>100</v>
      </c>
      <c r="H9856" s="79"/>
    </row>
    <row r="9857" spans="1:8" ht="31.5" outlineLevel="1">
      <c r="A9857" s="98" t="s">
        <v>404</v>
      </c>
      <c r="B9857" s="99" t="s">
        <v>642</v>
      </c>
      <c r="C9857" s="97" t="s">
        <v>685</v>
      </c>
      <c r="D9857" s="97" t="s">
        <v>686</v>
      </c>
      <c r="E9857" s="94"/>
      <c r="F9857" s="94"/>
      <c r="G9857" s="94">
        <v>100</v>
      </c>
      <c r="H9857" s="79"/>
    </row>
    <row r="9858" spans="1:8" ht="47.25" outlineLevel="1">
      <c r="A9858" s="100">
        <v>3</v>
      </c>
      <c r="B9858" s="101" t="s">
        <v>313</v>
      </c>
      <c r="C9858" s="97"/>
      <c r="D9858" s="97"/>
      <c r="E9858" s="94"/>
      <c r="F9858" s="94"/>
      <c r="G9858" s="94">
        <v>100</v>
      </c>
      <c r="H9858" s="79"/>
    </row>
    <row r="9859" spans="1:8" ht="31.5" outlineLevel="1">
      <c r="A9859" s="98" t="s">
        <v>441</v>
      </c>
      <c r="B9859" s="99" t="s">
        <v>314</v>
      </c>
      <c r="C9859" s="97" t="s">
        <v>686</v>
      </c>
      <c r="D9859" s="97" t="s">
        <v>685</v>
      </c>
      <c r="E9859" s="94"/>
      <c r="F9859" s="94"/>
      <c r="G9859" s="94">
        <v>100</v>
      </c>
      <c r="H9859" s="79"/>
    </row>
    <row r="9860" spans="1:8" outlineLevel="1">
      <c r="A9860" s="98" t="s">
        <v>359</v>
      </c>
      <c r="B9860" s="99" t="s">
        <v>315</v>
      </c>
      <c r="C9860" s="97" t="s">
        <v>686</v>
      </c>
      <c r="D9860" s="97" t="s">
        <v>687</v>
      </c>
      <c r="E9860" s="94"/>
      <c r="F9860" s="94"/>
      <c r="G9860" s="94">
        <v>100</v>
      </c>
      <c r="H9860" s="79"/>
    </row>
    <row r="9861" spans="1:8" outlineLevel="1">
      <c r="A9861" s="98" t="s">
        <v>361</v>
      </c>
      <c r="B9861" s="99" t="s">
        <v>316</v>
      </c>
      <c r="C9861" s="97" t="s">
        <v>687</v>
      </c>
      <c r="D9861" s="97" t="s">
        <v>688</v>
      </c>
      <c r="E9861" s="94"/>
      <c r="F9861" s="94"/>
      <c r="G9861" s="94">
        <v>100</v>
      </c>
      <c r="H9861" s="79"/>
    </row>
    <row r="9862" spans="1:8" outlineLevel="1">
      <c r="A9862" s="98" t="s">
        <v>317</v>
      </c>
      <c r="B9862" s="99" t="s">
        <v>318</v>
      </c>
      <c r="C9862" s="97" t="s">
        <v>688</v>
      </c>
      <c r="D9862" s="97" t="s">
        <v>689</v>
      </c>
      <c r="E9862" s="94"/>
      <c r="F9862" s="94"/>
      <c r="G9862" s="94">
        <v>100</v>
      </c>
      <c r="H9862" s="79"/>
    </row>
    <row r="9863" spans="1:8" outlineLevel="1">
      <c r="A9863" s="98" t="s">
        <v>319</v>
      </c>
      <c r="B9863" s="99" t="s">
        <v>320</v>
      </c>
      <c r="C9863" s="97" t="s">
        <v>689</v>
      </c>
      <c r="D9863" s="97" t="s">
        <v>690</v>
      </c>
      <c r="E9863" s="94"/>
      <c r="F9863" s="94"/>
      <c r="G9863" s="94">
        <v>100</v>
      </c>
      <c r="H9863" s="79"/>
    </row>
    <row r="9864" spans="1:8" outlineLevel="1">
      <c r="A9864" s="100">
        <v>4</v>
      </c>
      <c r="B9864" s="101" t="s">
        <v>623</v>
      </c>
      <c r="C9864" s="97"/>
      <c r="D9864" s="97"/>
      <c r="E9864" s="94"/>
      <c r="F9864" s="94"/>
      <c r="G9864" s="94"/>
      <c r="H9864" s="79"/>
    </row>
    <row r="9865" spans="1:8" ht="31.5" outlineLevel="1">
      <c r="A9865" s="97" t="s">
        <v>406</v>
      </c>
      <c r="B9865" s="236" t="s">
        <v>321</v>
      </c>
      <c r="C9865" s="97" t="s">
        <v>690</v>
      </c>
      <c r="D9865" s="97" t="s">
        <v>690</v>
      </c>
      <c r="E9865" s="94"/>
      <c r="F9865" s="94"/>
      <c r="G9865" s="94">
        <v>100</v>
      </c>
      <c r="H9865" s="79"/>
    </row>
    <row r="9866" spans="1:8" ht="63" outlineLevel="1">
      <c r="A9866" s="97" t="s">
        <v>407</v>
      </c>
      <c r="B9866" s="236" t="s">
        <v>621</v>
      </c>
      <c r="C9866" s="97" t="s">
        <v>690</v>
      </c>
      <c r="D9866" s="97" t="s">
        <v>691</v>
      </c>
      <c r="E9866" s="94"/>
      <c r="F9866" s="94"/>
      <c r="G9866" s="94">
        <v>100</v>
      </c>
      <c r="H9866" s="79"/>
    </row>
    <row r="9867" spans="1:8" ht="31.5" outlineLevel="1">
      <c r="A9867" s="97" t="s">
        <v>408</v>
      </c>
      <c r="B9867" s="236" t="s">
        <v>764</v>
      </c>
      <c r="C9867" s="97" t="s">
        <v>690</v>
      </c>
      <c r="D9867" s="97" t="s">
        <v>691</v>
      </c>
      <c r="E9867" s="94"/>
      <c r="F9867" s="94"/>
      <c r="G9867" s="94">
        <v>100</v>
      </c>
      <c r="H9867" s="79"/>
    </row>
    <row r="9868" spans="1:8" ht="31.5" outlineLevel="1">
      <c r="A9868" s="97" t="s">
        <v>222</v>
      </c>
      <c r="B9868" s="236" t="s">
        <v>765</v>
      </c>
      <c r="C9868" s="97" t="s">
        <v>691</v>
      </c>
      <c r="D9868" s="97" t="s">
        <v>692</v>
      </c>
      <c r="E9868" s="94"/>
      <c r="F9868" s="94"/>
      <c r="G9868" s="94"/>
      <c r="H9868" s="79"/>
    </row>
    <row r="9869" spans="1:8" outlineLevel="1">
      <c r="G9869" s="154" t="s">
        <v>1626</v>
      </c>
      <c r="H9869" s="154" t="s">
        <v>378</v>
      </c>
    </row>
    <row r="9870" spans="1:8" outlineLevel="1">
      <c r="H9870" s="154" t="s">
        <v>709</v>
      </c>
    </row>
    <row r="9871" spans="1:8" outlineLevel="1">
      <c r="H9871" s="154" t="s">
        <v>266</v>
      </c>
    </row>
    <row r="9872" spans="1:8" outlineLevel="1">
      <c r="H9872" s="154"/>
    </row>
    <row r="9873" spans="1:8" outlineLevel="1">
      <c r="A9873" s="742" t="s">
        <v>628</v>
      </c>
      <c r="B9873" s="742"/>
      <c r="C9873" s="742"/>
      <c r="D9873" s="742"/>
      <c r="E9873" s="742"/>
      <c r="F9873" s="742"/>
      <c r="G9873" s="742"/>
      <c r="H9873" s="742"/>
    </row>
    <row r="9874" spans="1:8" outlineLevel="1">
      <c r="A9874" s="742" t="s">
        <v>455</v>
      </c>
      <c r="B9874" s="742"/>
      <c r="C9874" s="742"/>
      <c r="D9874" s="742"/>
      <c r="E9874" s="742"/>
      <c r="F9874" s="742"/>
      <c r="G9874" s="742"/>
      <c r="H9874" s="742"/>
    </row>
    <row r="9875" spans="1:8" outlineLevel="1">
      <c r="H9875" s="154" t="s">
        <v>322</v>
      </c>
    </row>
    <row r="9876" spans="1:8" outlineLevel="1">
      <c r="H9876" s="154" t="s">
        <v>323</v>
      </c>
    </row>
    <row r="9877" spans="1:8" outlineLevel="1">
      <c r="H9877" s="154" t="s">
        <v>324</v>
      </c>
    </row>
    <row r="9878" spans="1:8" outlineLevel="1">
      <c r="H9878" s="230" t="s">
        <v>325</v>
      </c>
    </row>
    <row r="9879" spans="1:8" outlineLevel="1">
      <c r="H9879" s="154" t="s">
        <v>2331</v>
      </c>
    </row>
    <row r="9880" spans="1:8" outlineLevel="1">
      <c r="H9880" s="154" t="s">
        <v>261</v>
      </c>
    </row>
    <row r="9881" spans="1:8" outlineLevel="1">
      <c r="A9881" s="86"/>
    </row>
    <row r="9882" spans="1:8" ht="27" customHeight="1" outlineLevel="1">
      <c r="A9882" s="743" t="s">
        <v>1765</v>
      </c>
      <c r="B9882" s="744"/>
      <c r="C9882" s="744"/>
      <c r="D9882" s="744"/>
      <c r="E9882" s="744"/>
      <c r="F9882" s="744"/>
      <c r="G9882" s="744"/>
      <c r="H9882" s="744"/>
    </row>
    <row r="9883" spans="1:8" outlineLevel="1">
      <c r="A9883" s="746" t="s">
        <v>2332</v>
      </c>
      <c r="B9883" s="746"/>
      <c r="C9883" s="746"/>
      <c r="D9883" s="746"/>
      <c r="E9883" s="746"/>
      <c r="F9883" s="746"/>
      <c r="G9883" s="746"/>
      <c r="H9883" s="746"/>
    </row>
    <row r="9884" spans="1:8" ht="16.5" outlineLevel="1" thickBot="1">
      <c r="A9884" s="87"/>
      <c r="B9884" s="666"/>
      <c r="C9884" s="231"/>
      <c r="D9884" s="231"/>
      <c r="E9884" s="231"/>
      <c r="F9884" s="231"/>
      <c r="G9884" s="231"/>
      <c r="H9884" s="231"/>
    </row>
    <row r="9885" spans="1:8" outlineLevel="1">
      <c r="A9885" s="750" t="s">
        <v>397</v>
      </c>
      <c r="B9885" s="753" t="s">
        <v>649</v>
      </c>
      <c r="C9885" s="756" t="s">
        <v>719</v>
      </c>
      <c r="D9885" s="756"/>
      <c r="E9885" s="756"/>
      <c r="F9885" s="756"/>
      <c r="G9885" s="757" t="s">
        <v>629</v>
      </c>
      <c r="H9885" s="759" t="s">
        <v>630</v>
      </c>
    </row>
    <row r="9886" spans="1:8" outlineLevel="1">
      <c r="A9886" s="751"/>
      <c r="B9886" s="754"/>
      <c r="C9886" s="704"/>
      <c r="D9886" s="704"/>
      <c r="E9886" s="704"/>
      <c r="F9886" s="704"/>
      <c r="G9886" s="703"/>
      <c r="H9886" s="760"/>
    </row>
    <row r="9887" spans="1:8" ht="32.25" outlineLevel="1" thickBot="1">
      <c r="A9887" s="752"/>
      <c r="B9887" s="755"/>
      <c r="C9887" s="88" t="s">
        <v>631</v>
      </c>
      <c r="D9887" s="88" t="s">
        <v>632</v>
      </c>
      <c r="E9887" s="88" t="s">
        <v>631</v>
      </c>
      <c r="F9887" s="88" t="s">
        <v>632</v>
      </c>
      <c r="G9887" s="758"/>
      <c r="H9887" s="761"/>
    </row>
    <row r="9888" spans="1:8" outlineLevel="1">
      <c r="A9888" s="89">
        <v>1</v>
      </c>
      <c r="B9888" s="604">
        <v>2</v>
      </c>
      <c r="C9888" s="90">
        <v>3</v>
      </c>
      <c r="D9888" s="90">
        <v>4</v>
      </c>
      <c r="E9888" s="90"/>
      <c r="F9888" s="90"/>
      <c r="G9888" s="91">
        <v>5</v>
      </c>
      <c r="H9888" s="604">
        <v>6</v>
      </c>
    </row>
    <row r="9889" spans="1:8" outlineLevel="1">
      <c r="A9889" s="89">
        <v>1</v>
      </c>
      <c r="B9889" s="92" t="s">
        <v>598</v>
      </c>
      <c r="C9889" s="90"/>
      <c r="D9889" s="90"/>
      <c r="E9889" s="94"/>
      <c r="F9889" s="94"/>
      <c r="G9889" s="95"/>
      <c r="H9889" s="663"/>
    </row>
    <row r="9890" spans="1:8" outlineLevel="1">
      <c r="A9890" s="96" t="s">
        <v>399</v>
      </c>
      <c r="B9890" s="237" t="s">
        <v>599</v>
      </c>
      <c r="C9890" s="97" t="s">
        <v>683</v>
      </c>
      <c r="D9890" s="97" t="s">
        <v>39</v>
      </c>
      <c r="E9890" s="94"/>
      <c r="F9890" s="94"/>
      <c r="G9890" s="94">
        <v>100</v>
      </c>
      <c r="H9890" s="79"/>
    </row>
    <row r="9891" spans="1:8" outlineLevel="1">
      <c r="A9891" s="97" t="s">
        <v>400</v>
      </c>
      <c r="B9891" s="236" t="s">
        <v>329</v>
      </c>
      <c r="C9891" s="97" t="s">
        <v>40</v>
      </c>
      <c r="D9891" s="97" t="s">
        <v>41</v>
      </c>
      <c r="E9891" s="94"/>
      <c r="F9891" s="94"/>
      <c r="G9891" s="94">
        <v>100</v>
      </c>
      <c r="H9891" s="79"/>
    </row>
    <row r="9892" spans="1:8" ht="31.5" outlineLevel="1">
      <c r="A9892" s="97" t="s">
        <v>411</v>
      </c>
      <c r="B9892" s="236" t="s">
        <v>730</v>
      </c>
      <c r="C9892" s="97" t="s">
        <v>42</v>
      </c>
      <c r="D9892" s="97" t="s">
        <v>43</v>
      </c>
      <c r="E9892" s="94"/>
      <c r="F9892" s="94"/>
      <c r="G9892" s="94">
        <v>100</v>
      </c>
      <c r="H9892" s="79"/>
    </row>
    <row r="9893" spans="1:8" ht="63" outlineLevel="1">
      <c r="A9893" s="98" t="s">
        <v>422</v>
      </c>
      <c r="B9893" s="99" t="s">
        <v>731</v>
      </c>
      <c r="C9893" s="97" t="s">
        <v>44</v>
      </c>
      <c r="D9893" s="97" t="s">
        <v>682</v>
      </c>
      <c r="E9893" s="94"/>
      <c r="F9893" s="94"/>
      <c r="G9893" s="94">
        <v>100</v>
      </c>
      <c r="H9893" s="79"/>
    </row>
    <row r="9894" spans="1:8" ht="31.5" outlineLevel="1">
      <c r="A9894" s="98" t="s">
        <v>732</v>
      </c>
      <c r="B9894" s="99" t="s">
        <v>733</v>
      </c>
      <c r="C9894" s="97" t="s">
        <v>683</v>
      </c>
      <c r="D9894" s="97" t="s">
        <v>684</v>
      </c>
      <c r="E9894" s="94"/>
      <c r="F9894" s="94"/>
      <c r="G9894" s="94">
        <v>100</v>
      </c>
      <c r="H9894" s="79"/>
    </row>
    <row r="9895" spans="1:8" outlineLevel="1">
      <c r="A9895" s="98" t="s">
        <v>734</v>
      </c>
      <c r="B9895" s="99" t="s">
        <v>735</v>
      </c>
      <c r="C9895" s="97" t="s">
        <v>42</v>
      </c>
      <c r="D9895" s="97" t="s">
        <v>683</v>
      </c>
      <c r="E9895" s="94"/>
      <c r="F9895" s="94"/>
      <c r="G9895" s="94">
        <v>100</v>
      </c>
      <c r="H9895" s="79"/>
    </row>
    <row r="9896" spans="1:8" outlineLevel="1">
      <c r="A9896" s="100">
        <v>2</v>
      </c>
      <c r="B9896" s="101" t="s">
        <v>440</v>
      </c>
      <c r="C9896" s="97"/>
      <c r="D9896" s="97"/>
      <c r="E9896" s="94"/>
      <c r="F9896" s="94"/>
      <c r="G9896" s="94"/>
      <c r="H9896" s="79"/>
    </row>
    <row r="9897" spans="1:8" ht="31.5" outlineLevel="1">
      <c r="A9897" s="98" t="s">
        <v>402</v>
      </c>
      <c r="B9897" s="99" t="s">
        <v>736</v>
      </c>
      <c r="C9897" s="97" t="s">
        <v>683</v>
      </c>
      <c r="D9897" s="97" t="s">
        <v>684</v>
      </c>
      <c r="E9897" s="94"/>
      <c r="F9897" s="94"/>
      <c r="G9897" s="94">
        <v>100</v>
      </c>
      <c r="H9897" s="79"/>
    </row>
    <row r="9898" spans="1:8" ht="63" outlineLevel="1">
      <c r="A9898" s="98" t="s">
        <v>403</v>
      </c>
      <c r="B9898" s="99" t="s">
        <v>641</v>
      </c>
      <c r="C9898" s="97" t="s">
        <v>683</v>
      </c>
      <c r="D9898" s="97" t="s">
        <v>685</v>
      </c>
      <c r="E9898" s="94"/>
      <c r="F9898" s="94"/>
      <c r="G9898" s="94">
        <v>100</v>
      </c>
      <c r="H9898" s="79"/>
    </row>
    <row r="9899" spans="1:8" ht="31.5" outlineLevel="1">
      <c r="A9899" s="98" t="s">
        <v>404</v>
      </c>
      <c r="B9899" s="99" t="s">
        <v>642</v>
      </c>
      <c r="C9899" s="97" t="s">
        <v>685</v>
      </c>
      <c r="D9899" s="97" t="s">
        <v>686</v>
      </c>
      <c r="E9899" s="94"/>
      <c r="F9899" s="94"/>
      <c r="G9899" s="94">
        <v>100</v>
      </c>
      <c r="H9899" s="79"/>
    </row>
    <row r="9900" spans="1:8" ht="47.25" outlineLevel="1">
      <c r="A9900" s="100">
        <v>3</v>
      </c>
      <c r="B9900" s="101" t="s">
        <v>313</v>
      </c>
      <c r="C9900" s="97"/>
      <c r="D9900" s="97"/>
      <c r="E9900" s="94"/>
      <c r="F9900" s="94"/>
      <c r="G9900" s="94"/>
      <c r="H9900" s="79"/>
    </row>
    <row r="9901" spans="1:8" ht="31.5" outlineLevel="1">
      <c r="A9901" s="98" t="s">
        <v>441</v>
      </c>
      <c r="B9901" s="99" t="s">
        <v>314</v>
      </c>
      <c r="C9901" s="97" t="s">
        <v>686</v>
      </c>
      <c r="D9901" s="97" t="s">
        <v>685</v>
      </c>
      <c r="E9901" s="94"/>
      <c r="F9901" s="94"/>
      <c r="G9901" s="94">
        <v>100</v>
      </c>
      <c r="H9901" s="79"/>
    </row>
    <row r="9902" spans="1:8" outlineLevel="1">
      <c r="A9902" s="98" t="s">
        <v>359</v>
      </c>
      <c r="B9902" s="99" t="s">
        <v>315</v>
      </c>
      <c r="C9902" s="97" t="s">
        <v>686</v>
      </c>
      <c r="D9902" s="97" t="s">
        <v>687</v>
      </c>
      <c r="E9902" s="94"/>
      <c r="F9902" s="94"/>
      <c r="G9902" s="94">
        <v>100</v>
      </c>
      <c r="H9902" s="79"/>
    </row>
    <row r="9903" spans="1:8" outlineLevel="1">
      <c r="A9903" s="98" t="s">
        <v>361</v>
      </c>
      <c r="B9903" s="99" t="s">
        <v>316</v>
      </c>
      <c r="C9903" s="97" t="s">
        <v>687</v>
      </c>
      <c r="D9903" s="97" t="s">
        <v>688</v>
      </c>
      <c r="E9903" s="94"/>
      <c r="F9903" s="94"/>
      <c r="G9903" s="94">
        <v>100</v>
      </c>
      <c r="H9903" s="79"/>
    </row>
    <row r="9904" spans="1:8" outlineLevel="1">
      <c r="A9904" s="98" t="s">
        <v>317</v>
      </c>
      <c r="B9904" s="99" t="s">
        <v>318</v>
      </c>
      <c r="C9904" s="97" t="s">
        <v>688</v>
      </c>
      <c r="D9904" s="97" t="s">
        <v>689</v>
      </c>
      <c r="E9904" s="94"/>
      <c r="F9904" s="94"/>
      <c r="G9904" s="94">
        <v>100</v>
      </c>
      <c r="H9904" s="79"/>
    </row>
    <row r="9905" spans="1:8" outlineLevel="1">
      <c r="A9905" s="98" t="s">
        <v>319</v>
      </c>
      <c r="B9905" s="99" t="s">
        <v>320</v>
      </c>
      <c r="C9905" s="97" t="s">
        <v>689</v>
      </c>
      <c r="D9905" s="97" t="s">
        <v>690</v>
      </c>
      <c r="E9905" s="94"/>
      <c r="F9905" s="94"/>
      <c r="G9905" s="94">
        <v>100</v>
      </c>
      <c r="H9905" s="79"/>
    </row>
    <row r="9906" spans="1:8" outlineLevel="1">
      <c r="A9906" s="100">
        <v>4</v>
      </c>
      <c r="B9906" s="101" t="s">
        <v>623</v>
      </c>
      <c r="C9906" s="97"/>
      <c r="D9906" s="97"/>
      <c r="E9906" s="94"/>
      <c r="F9906" s="94"/>
      <c r="G9906" s="94"/>
      <c r="H9906" s="79"/>
    </row>
    <row r="9907" spans="1:8" ht="31.5" outlineLevel="1">
      <c r="A9907" s="97" t="s">
        <v>406</v>
      </c>
      <c r="B9907" s="236" t="s">
        <v>321</v>
      </c>
      <c r="C9907" s="97" t="s">
        <v>690</v>
      </c>
      <c r="D9907" s="97" t="s">
        <v>690</v>
      </c>
      <c r="E9907" s="94"/>
      <c r="F9907" s="94"/>
      <c r="G9907" s="94">
        <v>100</v>
      </c>
      <c r="H9907" s="79"/>
    </row>
    <row r="9908" spans="1:8" ht="63" outlineLevel="1">
      <c r="A9908" s="97" t="s">
        <v>407</v>
      </c>
      <c r="B9908" s="236" t="s">
        <v>621</v>
      </c>
      <c r="C9908" s="97" t="s">
        <v>690</v>
      </c>
      <c r="D9908" s="97" t="s">
        <v>691</v>
      </c>
      <c r="E9908" s="94"/>
      <c r="F9908" s="94"/>
      <c r="G9908" s="94">
        <v>100</v>
      </c>
      <c r="H9908" s="79"/>
    </row>
    <row r="9909" spans="1:8" ht="31.5" outlineLevel="1">
      <c r="A9909" s="97" t="s">
        <v>408</v>
      </c>
      <c r="B9909" s="236" t="s">
        <v>764</v>
      </c>
      <c r="C9909" s="97" t="s">
        <v>690</v>
      </c>
      <c r="D9909" s="97" t="s">
        <v>691</v>
      </c>
      <c r="E9909" s="94"/>
      <c r="F9909" s="94"/>
      <c r="G9909" s="94">
        <v>100</v>
      </c>
      <c r="H9909" s="79"/>
    </row>
    <row r="9910" spans="1:8" ht="31.5" outlineLevel="1">
      <c r="A9910" s="97" t="s">
        <v>222</v>
      </c>
      <c r="B9910" s="236" t="s">
        <v>765</v>
      </c>
      <c r="C9910" s="97" t="s">
        <v>691</v>
      </c>
      <c r="D9910" s="97" t="s">
        <v>692</v>
      </c>
      <c r="E9910" s="94"/>
      <c r="F9910" s="94"/>
      <c r="G9910" s="94">
        <v>100</v>
      </c>
      <c r="H9910" s="79"/>
    </row>
    <row r="9911" spans="1:8" outlineLevel="1">
      <c r="G9911" s="154" t="s">
        <v>1635</v>
      </c>
      <c r="H9911" s="154" t="s">
        <v>378</v>
      </c>
    </row>
    <row r="9912" spans="1:8" outlineLevel="1">
      <c r="H9912" s="154" t="s">
        <v>709</v>
      </c>
    </row>
    <row r="9913" spans="1:8" outlineLevel="1">
      <c r="H9913" s="154" t="s">
        <v>266</v>
      </c>
    </row>
    <row r="9914" spans="1:8" outlineLevel="1">
      <c r="H9914" s="154"/>
    </row>
    <row r="9915" spans="1:8" outlineLevel="1">
      <c r="A9915" s="742" t="s">
        <v>628</v>
      </c>
      <c r="B9915" s="742"/>
      <c r="C9915" s="742"/>
      <c r="D9915" s="742"/>
      <c r="E9915" s="742"/>
      <c r="F9915" s="742"/>
      <c r="G9915" s="742"/>
      <c r="H9915" s="742"/>
    </row>
    <row r="9916" spans="1:8" outlineLevel="1">
      <c r="A9916" s="742" t="s">
        <v>455</v>
      </c>
      <c r="B9916" s="742"/>
      <c r="C9916" s="742"/>
      <c r="D9916" s="742"/>
      <c r="E9916" s="742"/>
      <c r="F9916" s="742"/>
      <c r="G9916" s="742"/>
      <c r="H9916" s="742"/>
    </row>
    <row r="9917" spans="1:8" outlineLevel="1">
      <c r="H9917" s="154" t="s">
        <v>322</v>
      </c>
    </row>
    <row r="9918" spans="1:8" outlineLevel="1">
      <c r="H9918" s="154" t="s">
        <v>323</v>
      </c>
    </row>
    <row r="9919" spans="1:8" outlineLevel="1">
      <c r="H9919" s="154" t="s">
        <v>324</v>
      </c>
    </row>
    <row r="9920" spans="1:8" outlineLevel="1">
      <c r="H9920" s="230" t="s">
        <v>325</v>
      </c>
    </row>
    <row r="9921" spans="1:8" outlineLevel="1">
      <c r="H9921" s="154" t="s">
        <v>2331</v>
      </c>
    </row>
    <row r="9922" spans="1:8" outlineLevel="1">
      <c r="H9922" s="154" t="s">
        <v>261</v>
      </c>
    </row>
    <row r="9923" spans="1:8" outlineLevel="1">
      <c r="A9923" s="86"/>
    </row>
    <row r="9924" spans="1:8" ht="21.75" customHeight="1" outlineLevel="1">
      <c r="A9924" s="743" t="s">
        <v>1766</v>
      </c>
      <c r="B9924" s="744"/>
      <c r="C9924" s="744"/>
      <c r="D9924" s="744"/>
      <c r="E9924" s="744"/>
      <c r="F9924" s="744"/>
      <c r="G9924" s="744"/>
      <c r="H9924" s="744"/>
    </row>
    <row r="9925" spans="1:8" outlineLevel="1">
      <c r="A9925" s="746" t="s">
        <v>2332</v>
      </c>
      <c r="B9925" s="746"/>
      <c r="C9925" s="746"/>
      <c r="D9925" s="746"/>
      <c r="E9925" s="746"/>
      <c r="F9925" s="746"/>
      <c r="G9925" s="746"/>
      <c r="H9925" s="746"/>
    </row>
    <row r="9926" spans="1:8" ht="16.5" outlineLevel="1" thickBot="1">
      <c r="A9926" s="87"/>
      <c r="B9926" s="666"/>
      <c r="C9926" s="231"/>
      <c r="D9926" s="231"/>
      <c r="E9926" s="231"/>
      <c r="F9926" s="231"/>
      <c r="G9926" s="231"/>
      <c r="H9926" s="231"/>
    </row>
    <row r="9927" spans="1:8" outlineLevel="1">
      <c r="A9927" s="750" t="s">
        <v>397</v>
      </c>
      <c r="B9927" s="753" t="s">
        <v>649</v>
      </c>
      <c r="C9927" s="756" t="s">
        <v>719</v>
      </c>
      <c r="D9927" s="756"/>
      <c r="E9927" s="756"/>
      <c r="F9927" s="756"/>
      <c r="G9927" s="757" t="s">
        <v>629</v>
      </c>
      <c r="H9927" s="759" t="s">
        <v>630</v>
      </c>
    </row>
    <row r="9928" spans="1:8" outlineLevel="1">
      <c r="A9928" s="751"/>
      <c r="B9928" s="754"/>
      <c r="C9928" s="704"/>
      <c r="D9928" s="704"/>
      <c r="E9928" s="704"/>
      <c r="F9928" s="704"/>
      <c r="G9928" s="703"/>
      <c r="H9928" s="760"/>
    </row>
    <row r="9929" spans="1:8" ht="32.25" outlineLevel="1" thickBot="1">
      <c r="A9929" s="752"/>
      <c r="B9929" s="755"/>
      <c r="C9929" s="88" t="s">
        <v>631</v>
      </c>
      <c r="D9929" s="88" t="s">
        <v>632</v>
      </c>
      <c r="E9929" s="88" t="s">
        <v>631</v>
      </c>
      <c r="F9929" s="88" t="s">
        <v>632</v>
      </c>
      <c r="G9929" s="758"/>
      <c r="H9929" s="761"/>
    </row>
    <row r="9930" spans="1:8" outlineLevel="1">
      <c r="A9930" s="89">
        <v>1</v>
      </c>
      <c r="B9930" s="604">
        <v>2</v>
      </c>
      <c r="C9930" s="90">
        <v>3</v>
      </c>
      <c r="D9930" s="90">
        <v>4</v>
      </c>
      <c r="E9930" s="90"/>
      <c r="F9930" s="90"/>
      <c r="G9930" s="91">
        <v>5</v>
      </c>
      <c r="H9930" s="604">
        <v>6</v>
      </c>
    </row>
    <row r="9931" spans="1:8" outlineLevel="1">
      <c r="A9931" s="89">
        <v>1</v>
      </c>
      <c r="B9931" s="92" t="s">
        <v>598</v>
      </c>
      <c r="C9931" s="90"/>
      <c r="D9931" s="90"/>
      <c r="E9931" s="94"/>
      <c r="F9931" s="94"/>
      <c r="G9931" s="95"/>
      <c r="H9931" s="663"/>
    </row>
    <row r="9932" spans="1:8" outlineLevel="1">
      <c r="A9932" s="96" t="s">
        <v>399</v>
      </c>
      <c r="B9932" s="237" t="s">
        <v>599</v>
      </c>
      <c r="C9932" s="97" t="s">
        <v>46</v>
      </c>
      <c r="D9932" s="97" t="s">
        <v>2098</v>
      </c>
      <c r="E9932" s="94"/>
      <c r="F9932" s="94"/>
      <c r="G9932" s="94">
        <v>100</v>
      </c>
      <c r="H9932" s="79"/>
    </row>
    <row r="9933" spans="1:8" outlineLevel="1">
      <c r="A9933" s="97" t="s">
        <v>400</v>
      </c>
      <c r="B9933" s="236" t="s">
        <v>329</v>
      </c>
      <c r="C9933" s="97" t="s">
        <v>2099</v>
      </c>
      <c r="D9933" s="97" t="s">
        <v>2100</v>
      </c>
      <c r="E9933" s="94"/>
      <c r="F9933" s="94"/>
      <c r="G9933" s="94">
        <v>100</v>
      </c>
      <c r="H9933" s="79"/>
    </row>
    <row r="9934" spans="1:8" ht="31.5" outlineLevel="1">
      <c r="A9934" s="97" t="s">
        <v>411</v>
      </c>
      <c r="B9934" s="236" t="s">
        <v>730</v>
      </c>
      <c r="C9934" s="97" t="s">
        <v>2097</v>
      </c>
      <c r="D9934" s="97" t="s">
        <v>2101</v>
      </c>
      <c r="E9934" s="94"/>
      <c r="F9934" s="94"/>
      <c r="G9934" s="94">
        <v>100</v>
      </c>
      <c r="H9934" s="79"/>
    </row>
    <row r="9935" spans="1:8" ht="63" outlineLevel="1">
      <c r="A9935" s="98" t="s">
        <v>422</v>
      </c>
      <c r="B9935" s="99" t="s">
        <v>731</v>
      </c>
      <c r="C9935" s="97" t="s">
        <v>2102</v>
      </c>
      <c r="D9935" s="97" t="s">
        <v>2103</v>
      </c>
      <c r="E9935" s="94"/>
      <c r="F9935" s="94"/>
      <c r="G9935" s="94">
        <v>100</v>
      </c>
      <c r="H9935" s="79"/>
    </row>
    <row r="9936" spans="1:8" ht="31.5" outlineLevel="1">
      <c r="A9936" s="98" t="s">
        <v>732</v>
      </c>
      <c r="B9936" s="99" t="s">
        <v>733</v>
      </c>
      <c r="C9936" s="97" t="s">
        <v>46</v>
      </c>
      <c r="D9936" s="97" t="s">
        <v>45</v>
      </c>
      <c r="E9936" s="94"/>
      <c r="F9936" s="94"/>
      <c r="G9936" s="94">
        <v>100</v>
      </c>
      <c r="H9936" s="79"/>
    </row>
    <row r="9937" spans="1:8" outlineLevel="1">
      <c r="A9937" s="98" t="s">
        <v>734</v>
      </c>
      <c r="B9937" s="99" t="s">
        <v>735</v>
      </c>
      <c r="C9937" s="97" t="s">
        <v>2097</v>
      </c>
      <c r="D9937" s="97" t="s">
        <v>46</v>
      </c>
      <c r="E9937" s="94"/>
      <c r="F9937" s="94"/>
      <c r="G9937" s="94">
        <v>100</v>
      </c>
      <c r="H9937" s="79"/>
    </row>
    <row r="9938" spans="1:8" outlineLevel="1">
      <c r="A9938" s="100">
        <v>2</v>
      </c>
      <c r="B9938" s="101" t="s">
        <v>440</v>
      </c>
      <c r="C9938" s="97"/>
      <c r="D9938" s="97"/>
      <c r="E9938" s="94"/>
      <c r="F9938" s="94"/>
      <c r="G9938" s="94"/>
      <c r="H9938" s="79"/>
    </row>
    <row r="9939" spans="1:8" ht="31.5" outlineLevel="1">
      <c r="A9939" s="98" t="s">
        <v>402</v>
      </c>
      <c r="B9939" s="99" t="s">
        <v>736</v>
      </c>
      <c r="C9939" s="97" t="s">
        <v>46</v>
      </c>
      <c r="D9939" s="97" t="s">
        <v>45</v>
      </c>
      <c r="E9939" s="94"/>
      <c r="F9939" s="94"/>
      <c r="G9939" s="94">
        <v>100</v>
      </c>
      <c r="H9939" s="79"/>
    </row>
    <row r="9940" spans="1:8" ht="63" outlineLevel="1">
      <c r="A9940" s="98" t="s">
        <v>403</v>
      </c>
      <c r="B9940" s="99" t="s">
        <v>641</v>
      </c>
      <c r="C9940" s="97" t="s">
        <v>46</v>
      </c>
      <c r="D9940" s="97" t="s">
        <v>47</v>
      </c>
      <c r="E9940" s="94"/>
      <c r="F9940" s="94"/>
      <c r="G9940" s="94">
        <v>100</v>
      </c>
      <c r="H9940" s="79"/>
    </row>
    <row r="9941" spans="1:8" ht="31.5" outlineLevel="1">
      <c r="A9941" s="98" t="s">
        <v>404</v>
      </c>
      <c r="B9941" s="99" t="s">
        <v>642</v>
      </c>
      <c r="C9941" s="97" t="s">
        <v>47</v>
      </c>
      <c r="D9941" s="97" t="s">
        <v>48</v>
      </c>
      <c r="E9941" s="94"/>
      <c r="F9941" s="94"/>
      <c r="G9941" s="94">
        <v>100</v>
      </c>
      <c r="H9941" s="79"/>
    </row>
    <row r="9942" spans="1:8" ht="47.25" outlineLevel="1">
      <c r="A9942" s="100">
        <v>3</v>
      </c>
      <c r="B9942" s="101" t="s">
        <v>313</v>
      </c>
      <c r="C9942" s="97"/>
      <c r="D9942" s="97"/>
      <c r="E9942" s="94"/>
      <c r="F9942" s="94"/>
      <c r="G9942" s="94"/>
      <c r="H9942" s="79"/>
    </row>
    <row r="9943" spans="1:8" ht="31.5" outlineLevel="1">
      <c r="A9943" s="98" t="s">
        <v>441</v>
      </c>
      <c r="B9943" s="99" t="s">
        <v>314</v>
      </c>
      <c r="C9943" s="97" t="s">
        <v>48</v>
      </c>
      <c r="D9943" s="97" t="s">
        <v>47</v>
      </c>
      <c r="E9943" s="94"/>
      <c r="F9943" s="94"/>
      <c r="G9943" s="94">
        <v>100</v>
      </c>
      <c r="H9943" s="79"/>
    </row>
    <row r="9944" spans="1:8" outlineLevel="1">
      <c r="A9944" s="98" t="s">
        <v>359</v>
      </c>
      <c r="B9944" s="99" t="s">
        <v>315</v>
      </c>
      <c r="C9944" s="97" t="s">
        <v>48</v>
      </c>
      <c r="D9944" s="97" t="s">
        <v>49</v>
      </c>
      <c r="E9944" s="94"/>
      <c r="F9944" s="94"/>
      <c r="G9944" s="94">
        <v>100</v>
      </c>
      <c r="H9944" s="79"/>
    </row>
    <row r="9945" spans="1:8" outlineLevel="1">
      <c r="A9945" s="98" t="s">
        <v>361</v>
      </c>
      <c r="B9945" s="99" t="s">
        <v>316</v>
      </c>
      <c r="C9945" s="97" t="s">
        <v>49</v>
      </c>
      <c r="D9945" s="97" t="s">
        <v>50</v>
      </c>
      <c r="E9945" s="94"/>
      <c r="F9945" s="94"/>
      <c r="G9945" s="94">
        <v>100</v>
      </c>
      <c r="H9945" s="79"/>
    </row>
    <row r="9946" spans="1:8" outlineLevel="1">
      <c r="A9946" s="98" t="s">
        <v>317</v>
      </c>
      <c r="B9946" s="99" t="s">
        <v>318</v>
      </c>
      <c r="C9946" s="97" t="s">
        <v>50</v>
      </c>
      <c r="D9946" s="97" t="s">
        <v>51</v>
      </c>
      <c r="E9946" s="94"/>
      <c r="F9946" s="94"/>
      <c r="G9946" s="94">
        <v>100</v>
      </c>
      <c r="H9946" s="79"/>
    </row>
    <row r="9947" spans="1:8" outlineLevel="1">
      <c r="A9947" s="98" t="s">
        <v>319</v>
      </c>
      <c r="B9947" s="99" t="s">
        <v>320</v>
      </c>
      <c r="C9947" s="97" t="s">
        <v>51</v>
      </c>
      <c r="D9947" s="97" t="s">
        <v>52</v>
      </c>
      <c r="E9947" s="94"/>
      <c r="F9947" s="94"/>
      <c r="G9947" s="94">
        <v>100</v>
      </c>
      <c r="H9947" s="79"/>
    </row>
    <row r="9948" spans="1:8" outlineLevel="1">
      <c r="A9948" s="100">
        <v>4</v>
      </c>
      <c r="B9948" s="101" t="s">
        <v>623</v>
      </c>
      <c r="C9948" s="97"/>
      <c r="D9948" s="97"/>
      <c r="E9948" s="94"/>
      <c r="F9948" s="94"/>
      <c r="G9948" s="94"/>
      <c r="H9948" s="79"/>
    </row>
    <row r="9949" spans="1:8" ht="31.5" outlineLevel="1">
      <c r="A9949" s="97" t="s">
        <v>406</v>
      </c>
      <c r="B9949" s="236" t="s">
        <v>321</v>
      </c>
      <c r="C9949" s="97" t="s">
        <v>52</v>
      </c>
      <c r="D9949" s="97" t="s">
        <v>52</v>
      </c>
      <c r="E9949" s="94"/>
      <c r="F9949" s="94"/>
      <c r="G9949" s="94">
        <v>100</v>
      </c>
      <c r="H9949" s="79"/>
    </row>
    <row r="9950" spans="1:8" ht="63" outlineLevel="1">
      <c r="A9950" s="97" t="s">
        <v>407</v>
      </c>
      <c r="B9950" s="236" t="s">
        <v>621</v>
      </c>
      <c r="C9950" s="97" t="s">
        <v>52</v>
      </c>
      <c r="D9950" s="97" t="s">
        <v>53</v>
      </c>
      <c r="E9950" s="94"/>
      <c r="F9950" s="94"/>
      <c r="G9950" s="94">
        <v>100</v>
      </c>
      <c r="H9950" s="79"/>
    </row>
    <row r="9951" spans="1:8" ht="31.5" outlineLevel="1">
      <c r="A9951" s="97" t="s">
        <v>408</v>
      </c>
      <c r="B9951" s="236" t="s">
        <v>764</v>
      </c>
      <c r="C9951" s="97" t="s">
        <v>52</v>
      </c>
      <c r="D9951" s="97" t="s">
        <v>53</v>
      </c>
      <c r="E9951" s="94"/>
      <c r="F9951" s="94"/>
      <c r="G9951" s="94">
        <v>100</v>
      </c>
      <c r="H9951" s="79"/>
    </row>
    <row r="9952" spans="1:8" ht="31.5" outlineLevel="1">
      <c r="A9952" s="97" t="s">
        <v>222</v>
      </c>
      <c r="B9952" s="236" t="s">
        <v>765</v>
      </c>
      <c r="C9952" s="97" t="s">
        <v>53</v>
      </c>
      <c r="D9952" s="97" t="s">
        <v>54</v>
      </c>
      <c r="E9952" s="94"/>
      <c r="F9952" s="94"/>
      <c r="G9952" s="94">
        <v>100</v>
      </c>
      <c r="H9952" s="79"/>
    </row>
    <row r="9953" spans="1:8" outlineLevel="1">
      <c r="G9953" s="154" t="s">
        <v>1636</v>
      </c>
      <c r="H9953" s="154" t="s">
        <v>378</v>
      </c>
    </row>
    <row r="9954" spans="1:8" outlineLevel="1">
      <c r="H9954" s="154" t="s">
        <v>709</v>
      </c>
    </row>
    <row r="9955" spans="1:8" outlineLevel="1">
      <c r="H9955" s="154" t="s">
        <v>266</v>
      </c>
    </row>
    <row r="9956" spans="1:8" outlineLevel="1">
      <c r="H9956" s="154"/>
    </row>
    <row r="9957" spans="1:8" outlineLevel="1">
      <c r="A9957" s="742" t="s">
        <v>628</v>
      </c>
      <c r="B9957" s="742"/>
      <c r="C9957" s="742"/>
      <c r="D9957" s="742"/>
      <c r="E9957" s="742"/>
      <c r="F9957" s="742"/>
      <c r="G9957" s="742"/>
      <c r="H9957" s="742"/>
    </row>
    <row r="9958" spans="1:8" outlineLevel="1">
      <c r="A9958" s="742" t="s">
        <v>455</v>
      </c>
      <c r="B9958" s="742"/>
      <c r="C9958" s="742"/>
      <c r="D9958" s="742"/>
      <c r="E9958" s="742"/>
      <c r="F9958" s="742"/>
      <c r="G9958" s="742"/>
      <c r="H9958" s="742"/>
    </row>
    <row r="9959" spans="1:8" outlineLevel="1">
      <c r="H9959" s="154" t="s">
        <v>322</v>
      </c>
    </row>
    <row r="9960" spans="1:8" outlineLevel="1">
      <c r="H9960" s="154" t="s">
        <v>323</v>
      </c>
    </row>
    <row r="9961" spans="1:8" outlineLevel="1">
      <c r="H9961" s="154" t="s">
        <v>324</v>
      </c>
    </row>
    <row r="9962" spans="1:8" outlineLevel="1">
      <c r="H9962" s="230" t="s">
        <v>325</v>
      </c>
    </row>
    <row r="9963" spans="1:8" outlineLevel="1">
      <c r="H9963" s="154" t="s">
        <v>2331</v>
      </c>
    </row>
    <row r="9964" spans="1:8" outlineLevel="1">
      <c r="H9964" s="154" t="s">
        <v>261</v>
      </c>
    </row>
    <row r="9965" spans="1:8" outlineLevel="1">
      <c r="A9965" s="86"/>
    </row>
    <row r="9966" spans="1:8" ht="22.5" customHeight="1" outlineLevel="1">
      <c r="A9966" s="743" t="s">
        <v>1767</v>
      </c>
      <c r="B9966" s="744"/>
      <c r="C9966" s="744"/>
      <c r="D9966" s="744"/>
      <c r="E9966" s="744"/>
      <c r="F9966" s="744"/>
      <c r="G9966" s="744"/>
      <c r="H9966" s="744"/>
    </row>
    <row r="9967" spans="1:8" outlineLevel="1">
      <c r="A9967" s="746" t="s">
        <v>2332</v>
      </c>
      <c r="B9967" s="746"/>
      <c r="C9967" s="746"/>
      <c r="D9967" s="746"/>
      <c r="E9967" s="746"/>
      <c r="F9967" s="746"/>
      <c r="G9967" s="746"/>
      <c r="H9967" s="746"/>
    </row>
    <row r="9968" spans="1:8" ht="16.5" outlineLevel="1" thickBot="1">
      <c r="A9968" s="87"/>
      <c r="B9968" s="666"/>
      <c r="C9968" s="231"/>
      <c r="D9968" s="231"/>
      <c r="E9968" s="231"/>
      <c r="F9968" s="231"/>
      <c r="G9968" s="231"/>
      <c r="H9968" s="231"/>
    </row>
    <row r="9969" spans="1:8" outlineLevel="1">
      <c r="A9969" s="750" t="s">
        <v>397</v>
      </c>
      <c r="B9969" s="753" t="s">
        <v>649</v>
      </c>
      <c r="C9969" s="756" t="s">
        <v>719</v>
      </c>
      <c r="D9969" s="756"/>
      <c r="E9969" s="756"/>
      <c r="F9969" s="756"/>
      <c r="G9969" s="757" t="s">
        <v>629</v>
      </c>
      <c r="H9969" s="759" t="s">
        <v>630</v>
      </c>
    </row>
    <row r="9970" spans="1:8" outlineLevel="1">
      <c r="A9970" s="751"/>
      <c r="B9970" s="754"/>
      <c r="C9970" s="704"/>
      <c r="D9970" s="704"/>
      <c r="E9970" s="704"/>
      <c r="F9970" s="704"/>
      <c r="G9970" s="703"/>
      <c r="H9970" s="760"/>
    </row>
    <row r="9971" spans="1:8" ht="32.25" outlineLevel="1" thickBot="1">
      <c r="A9971" s="752"/>
      <c r="B9971" s="755"/>
      <c r="C9971" s="88" t="s">
        <v>631</v>
      </c>
      <c r="D9971" s="88" t="s">
        <v>632</v>
      </c>
      <c r="E9971" s="88" t="s">
        <v>631</v>
      </c>
      <c r="F9971" s="88" t="s">
        <v>632</v>
      </c>
      <c r="G9971" s="758"/>
      <c r="H9971" s="761"/>
    </row>
    <row r="9972" spans="1:8" outlineLevel="1">
      <c r="A9972" s="89">
        <v>1</v>
      </c>
      <c r="B9972" s="604">
        <v>2</v>
      </c>
      <c r="C9972" s="90">
        <v>3</v>
      </c>
      <c r="D9972" s="90">
        <v>4</v>
      </c>
      <c r="E9972" s="90"/>
      <c r="F9972" s="90"/>
      <c r="G9972" s="91">
        <v>5</v>
      </c>
      <c r="H9972" s="604">
        <v>6</v>
      </c>
    </row>
    <row r="9973" spans="1:8" outlineLevel="1">
      <c r="A9973" s="89">
        <v>1</v>
      </c>
      <c r="B9973" s="92" t="s">
        <v>598</v>
      </c>
      <c r="C9973" s="90"/>
      <c r="D9973" s="90"/>
      <c r="E9973" s="94"/>
      <c r="F9973" s="94"/>
      <c r="G9973" s="95"/>
      <c r="H9973" s="663"/>
    </row>
    <row r="9974" spans="1:8" outlineLevel="1">
      <c r="A9974" s="96" t="s">
        <v>399</v>
      </c>
      <c r="B9974" s="237" t="s">
        <v>599</v>
      </c>
      <c r="C9974" s="97" t="s">
        <v>46</v>
      </c>
      <c r="D9974" s="97" t="s">
        <v>2098</v>
      </c>
      <c r="E9974" s="94"/>
      <c r="F9974" s="94"/>
      <c r="G9974" s="94"/>
      <c r="H9974" s="79"/>
    </row>
    <row r="9975" spans="1:8" outlineLevel="1">
      <c r="A9975" s="97" t="s">
        <v>400</v>
      </c>
      <c r="B9975" s="236" t="s">
        <v>329</v>
      </c>
      <c r="C9975" s="97" t="s">
        <v>2099</v>
      </c>
      <c r="D9975" s="97" t="s">
        <v>2100</v>
      </c>
      <c r="E9975" s="94"/>
      <c r="F9975" s="94"/>
      <c r="G9975" s="94"/>
      <c r="H9975" s="79"/>
    </row>
    <row r="9976" spans="1:8" ht="31.5" outlineLevel="1">
      <c r="A9976" s="97" t="s">
        <v>411</v>
      </c>
      <c r="B9976" s="236" t="s">
        <v>730</v>
      </c>
      <c r="C9976" s="97" t="s">
        <v>2097</v>
      </c>
      <c r="D9976" s="97" t="s">
        <v>2101</v>
      </c>
      <c r="E9976" s="94"/>
      <c r="F9976" s="94"/>
      <c r="G9976" s="94"/>
      <c r="H9976" s="79"/>
    </row>
    <row r="9977" spans="1:8" ht="63" outlineLevel="1">
      <c r="A9977" s="98" t="s">
        <v>422</v>
      </c>
      <c r="B9977" s="99" t="s">
        <v>731</v>
      </c>
      <c r="C9977" s="97" t="s">
        <v>2102</v>
      </c>
      <c r="D9977" s="97" t="s">
        <v>2103</v>
      </c>
      <c r="E9977" s="94"/>
      <c r="F9977" s="94"/>
      <c r="G9977" s="94"/>
      <c r="H9977" s="79"/>
    </row>
    <row r="9978" spans="1:8" ht="31.5" outlineLevel="1">
      <c r="A9978" s="98" t="s">
        <v>732</v>
      </c>
      <c r="B9978" s="99" t="s">
        <v>733</v>
      </c>
      <c r="C9978" s="97" t="s">
        <v>46</v>
      </c>
      <c r="D9978" s="97" t="s">
        <v>45</v>
      </c>
      <c r="E9978" s="94"/>
      <c r="F9978" s="94"/>
      <c r="G9978" s="94"/>
      <c r="H9978" s="79"/>
    </row>
    <row r="9979" spans="1:8" outlineLevel="1">
      <c r="A9979" s="98" t="s">
        <v>734</v>
      </c>
      <c r="B9979" s="99" t="s">
        <v>735</v>
      </c>
      <c r="C9979" s="97" t="s">
        <v>2097</v>
      </c>
      <c r="D9979" s="97" t="s">
        <v>46</v>
      </c>
      <c r="E9979" s="94"/>
      <c r="F9979" s="94"/>
      <c r="G9979" s="94"/>
      <c r="H9979" s="79"/>
    </row>
    <row r="9980" spans="1:8" outlineLevel="1">
      <c r="A9980" s="100">
        <v>2</v>
      </c>
      <c r="B9980" s="101" t="s">
        <v>440</v>
      </c>
      <c r="C9980" s="97"/>
      <c r="D9980" s="97"/>
      <c r="E9980" s="94"/>
      <c r="F9980" s="94"/>
      <c r="G9980" s="94"/>
      <c r="H9980" s="79"/>
    </row>
    <row r="9981" spans="1:8" ht="31.5" outlineLevel="1">
      <c r="A9981" s="98" t="s">
        <v>402</v>
      </c>
      <c r="B9981" s="99" t="s">
        <v>736</v>
      </c>
      <c r="C9981" s="97" t="s">
        <v>46</v>
      </c>
      <c r="D9981" s="97" t="s">
        <v>45</v>
      </c>
      <c r="E9981" s="94"/>
      <c r="F9981" s="94"/>
      <c r="G9981" s="94"/>
      <c r="H9981" s="79"/>
    </row>
    <row r="9982" spans="1:8" ht="63" outlineLevel="1">
      <c r="A9982" s="98" t="s">
        <v>403</v>
      </c>
      <c r="B9982" s="99" t="s">
        <v>641</v>
      </c>
      <c r="C9982" s="97" t="s">
        <v>46</v>
      </c>
      <c r="D9982" s="97" t="s">
        <v>47</v>
      </c>
      <c r="E9982" s="94"/>
      <c r="F9982" s="94"/>
      <c r="G9982" s="94"/>
      <c r="H9982" s="79"/>
    </row>
    <row r="9983" spans="1:8" ht="31.5" outlineLevel="1">
      <c r="A9983" s="98" t="s">
        <v>404</v>
      </c>
      <c r="B9983" s="99" t="s">
        <v>642</v>
      </c>
      <c r="C9983" s="97" t="s">
        <v>47</v>
      </c>
      <c r="D9983" s="97" t="s">
        <v>48</v>
      </c>
      <c r="E9983" s="94"/>
      <c r="F9983" s="94"/>
      <c r="G9983" s="94"/>
      <c r="H9983" s="79"/>
    </row>
    <row r="9984" spans="1:8" ht="47.25" outlineLevel="1">
      <c r="A9984" s="100">
        <v>3</v>
      </c>
      <c r="B9984" s="101" t="s">
        <v>313</v>
      </c>
      <c r="C9984" s="97"/>
      <c r="D9984" s="97"/>
      <c r="E9984" s="94"/>
      <c r="F9984" s="94"/>
      <c r="G9984" s="94"/>
      <c r="H9984" s="79"/>
    </row>
    <row r="9985" spans="1:8" ht="31.5" outlineLevel="1">
      <c r="A9985" s="98" t="s">
        <v>441</v>
      </c>
      <c r="B9985" s="99" t="s">
        <v>314</v>
      </c>
      <c r="C9985" s="97" t="s">
        <v>48</v>
      </c>
      <c r="D9985" s="97" t="s">
        <v>47</v>
      </c>
      <c r="E9985" s="94"/>
      <c r="F9985" s="94"/>
      <c r="G9985" s="94"/>
      <c r="H9985" s="79"/>
    </row>
    <row r="9986" spans="1:8" outlineLevel="1">
      <c r="A9986" s="98" t="s">
        <v>359</v>
      </c>
      <c r="B9986" s="99" t="s">
        <v>315</v>
      </c>
      <c r="C9986" s="97" t="s">
        <v>48</v>
      </c>
      <c r="D9986" s="97" t="s">
        <v>49</v>
      </c>
      <c r="E9986" s="94"/>
      <c r="F9986" s="94"/>
      <c r="G9986" s="94"/>
      <c r="H9986" s="79"/>
    </row>
    <row r="9987" spans="1:8" outlineLevel="1">
      <c r="A9987" s="98" t="s">
        <v>361</v>
      </c>
      <c r="B9987" s="99" t="s">
        <v>316</v>
      </c>
      <c r="C9987" s="97" t="s">
        <v>49</v>
      </c>
      <c r="D9987" s="97" t="s">
        <v>50</v>
      </c>
      <c r="E9987" s="94"/>
      <c r="F9987" s="94"/>
      <c r="G9987" s="94"/>
      <c r="H9987" s="79"/>
    </row>
    <row r="9988" spans="1:8" outlineLevel="1">
      <c r="A9988" s="98" t="s">
        <v>317</v>
      </c>
      <c r="B9988" s="99" t="s">
        <v>318</v>
      </c>
      <c r="C9988" s="97" t="s">
        <v>50</v>
      </c>
      <c r="D9988" s="97" t="s">
        <v>51</v>
      </c>
      <c r="E9988" s="94"/>
      <c r="F9988" s="94"/>
      <c r="G9988" s="94"/>
      <c r="H9988" s="79"/>
    </row>
    <row r="9989" spans="1:8" outlineLevel="1">
      <c r="A9989" s="98" t="s">
        <v>319</v>
      </c>
      <c r="B9989" s="99" t="s">
        <v>320</v>
      </c>
      <c r="C9989" s="97" t="s">
        <v>51</v>
      </c>
      <c r="D9989" s="97" t="s">
        <v>52</v>
      </c>
      <c r="E9989" s="94"/>
      <c r="F9989" s="94"/>
      <c r="G9989" s="94"/>
      <c r="H9989" s="79"/>
    </row>
    <row r="9990" spans="1:8" outlineLevel="1">
      <c r="A9990" s="100">
        <v>4</v>
      </c>
      <c r="B9990" s="101" t="s">
        <v>623</v>
      </c>
      <c r="C9990" s="97"/>
      <c r="D9990" s="97"/>
      <c r="E9990" s="94"/>
      <c r="F9990" s="94"/>
      <c r="G9990" s="94"/>
      <c r="H9990" s="79"/>
    </row>
    <row r="9991" spans="1:8" ht="31.5" outlineLevel="1">
      <c r="A9991" s="97" t="s">
        <v>406</v>
      </c>
      <c r="B9991" s="236" t="s">
        <v>321</v>
      </c>
      <c r="C9991" s="97" t="s">
        <v>52</v>
      </c>
      <c r="D9991" s="97" t="s">
        <v>52</v>
      </c>
      <c r="E9991" s="94"/>
      <c r="F9991" s="94"/>
      <c r="G9991" s="94"/>
      <c r="H9991" s="79"/>
    </row>
    <row r="9992" spans="1:8" ht="63" outlineLevel="1">
      <c r="A9992" s="97" t="s">
        <v>407</v>
      </c>
      <c r="B9992" s="236" t="s">
        <v>621</v>
      </c>
      <c r="C9992" s="97" t="s">
        <v>52</v>
      </c>
      <c r="D9992" s="97" t="s">
        <v>53</v>
      </c>
      <c r="E9992" s="94"/>
      <c r="F9992" s="94"/>
      <c r="G9992" s="94"/>
      <c r="H9992" s="79"/>
    </row>
    <row r="9993" spans="1:8" ht="31.5" outlineLevel="1">
      <c r="A9993" s="97" t="s">
        <v>408</v>
      </c>
      <c r="B9993" s="236" t="s">
        <v>764</v>
      </c>
      <c r="C9993" s="97" t="s">
        <v>52</v>
      </c>
      <c r="D9993" s="97" t="s">
        <v>53</v>
      </c>
      <c r="E9993" s="94"/>
      <c r="F9993" s="94"/>
      <c r="G9993" s="94"/>
      <c r="H9993" s="79"/>
    </row>
    <row r="9994" spans="1:8" ht="31.5" outlineLevel="1">
      <c r="A9994" s="97" t="s">
        <v>222</v>
      </c>
      <c r="B9994" s="236" t="s">
        <v>765</v>
      </c>
      <c r="C9994" s="97" t="s">
        <v>53</v>
      </c>
      <c r="D9994" s="97" t="s">
        <v>54</v>
      </c>
      <c r="E9994" s="94"/>
      <c r="F9994" s="94"/>
      <c r="G9994" s="94"/>
      <c r="H9994" s="79"/>
    </row>
    <row r="9995" spans="1:8" outlineLevel="1">
      <c r="G9995" s="154" t="s">
        <v>1637</v>
      </c>
      <c r="H9995" s="154" t="s">
        <v>378</v>
      </c>
    </row>
    <row r="9996" spans="1:8" outlineLevel="1">
      <c r="H9996" s="154" t="s">
        <v>709</v>
      </c>
    </row>
    <row r="9997" spans="1:8" outlineLevel="1">
      <c r="H9997" s="154" t="s">
        <v>266</v>
      </c>
    </row>
    <row r="9998" spans="1:8" outlineLevel="1">
      <c r="H9998" s="154"/>
    </row>
    <row r="9999" spans="1:8" outlineLevel="1">
      <c r="A9999" s="742" t="s">
        <v>628</v>
      </c>
      <c r="B9999" s="742"/>
      <c r="C9999" s="742"/>
      <c r="D9999" s="742"/>
      <c r="E9999" s="742"/>
      <c r="F9999" s="742"/>
      <c r="G9999" s="742"/>
      <c r="H9999" s="742"/>
    </row>
    <row r="10000" spans="1:8" outlineLevel="1">
      <c r="A10000" s="742" t="s">
        <v>455</v>
      </c>
      <c r="B10000" s="742"/>
      <c r="C10000" s="742"/>
      <c r="D10000" s="742"/>
      <c r="E10000" s="742"/>
      <c r="F10000" s="742"/>
      <c r="G10000" s="742"/>
      <c r="H10000" s="742"/>
    </row>
    <row r="10001" spans="1:8" outlineLevel="1">
      <c r="H10001" s="154" t="s">
        <v>322</v>
      </c>
    </row>
    <row r="10002" spans="1:8" outlineLevel="1">
      <c r="H10002" s="154" t="s">
        <v>323</v>
      </c>
    </row>
    <row r="10003" spans="1:8" outlineLevel="1">
      <c r="H10003" s="154" t="s">
        <v>324</v>
      </c>
    </row>
    <row r="10004" spans="1:8" outlineLevel="1">
      <c r="H10004" s="230" t="s">
        <v>325</v>
      </c>
    </row>
    <row r="10005" spans="1:8" outlineLevel="1">
      <c r="H10005" s="154" t="s">
        <v>2331</v>
      </c>
    </row>
    <row r="10006" spans="1:8" outlineLevel="1">
      <c r="H10006" s="154" t="s">
        <v>261</v>
      </c>
    </row>
    <row r="10007" spans="1:8" outlineLevel="1">
      <c r="A10007" s="86"/>
    </row>
    <row r="10008" spans="1:8" outlineLevel="1">
      <c r="A10008" s="748" t="s">
        <v>1952</v>
      </c>
      <c r="B10008" s="749"/>
      <c r="C10008" s="749"/>
      <c r="D10008" s="749"/>
      <c r="E10008" s="749"/>
      <c r="F10008" s="749"/>
      <c r="G10008" s="749"/>
      <c r="H10008" s="749"/>
    </row>
    <row r="10009" spans="1:8" outlineLevel="1">
      <c r="A10009" s="746" t="s">
        <v>2332</v>
      </c>
      <c r="B10009" s="746"/>
      <c r="C10009" s="746"/>
      <c r="D10009" s="746"/>
      <c r="E10009" s="746"/>
      <c r="F10009" s="746"/>
      <c r="G10009" s="746"/>
      <c r="H10009" s="746"/>
    </row>
    <row r="10010" spans="1:8" ht="16.5" outlineLevel="1" thickBot="1">
      <c r="A10010" s="87"/>
      <c r="B10010" s="666"/>
      <c r="C10010" s="231"/>
      <c r="D10010" s="231"/>
      <c r="E10010" s="231"/>
      <c r="F10010" s="231"/>
      <c r="G10010" s="231"/>
      <c r="H10010" s="231"/>
    </row>
    <row r="10011" spans="1:8" outlineLevel="1">
      <c r="A10011" s="750" t="s">
        <v>397</v>
      </c>
      <c r="B10011" s="753" t="s">
        <v>649</v>
      </c>
      <c r="C10011" s="756" t="s">
        <v>719</v>
      </c>
      <c r="D10011" s="756"/>
      <c r="E10011" s="756"/>
      <c r="F10011" s="756"/>
      <c r="G10011" s="757" t="s">
        <v>629</v>
      </c>
      <c r="H10011" s="759" t="s">
        <v>630</v>
      </c>
    </row>
    <row r="10012" spans="1:8" outlineLevel="1">
      <c r="A10012" s="751"/>
      <c r="B10012" s="754"/>
      <c r="C10012" s="704"/>
      <c r="D10012" s="704"/>
      <c r="E10012" s="704"/>
      <c r="F10012" s="704"/>
      <c r="G10012" s="703"/>
      <c r="H10012" s="760"/>
    </row>
    <row r="10013" spans="1:8" ht="32.25" outlineLevel="1" thickBot="1">
      <c r="A10013" s="752"/>
      <c r="B10013" s="755"/>
      <c r="C10013" s="88" t="s">
        <v>631</v>
      </c>
      <c r="D10013" s="88" t="s">
        <v>632</v>
      </c>
      <c r="E10013" s="88" t="s">
        <v>631</v>
      </c>
      <c r="F10013" s="88" t="s">
        <v>632</v>
      </c>
      <c r="G10013" s="758"/>
      <c r="H10013" s="761"/>
    </row>
    <row r="10014" spans="1:8" outlineLevel="1">
      <c r="A10014" s="89">
        <v>1</v>
      </c>
      <c r="B10014" s="604">
        <v>2</v>
      </c>
      <c r="C10014" s="90">
        <v>3</v>
      </c>
      <c r="D10014" s="90">
        <v>4</v>
      </c>
      <c r="E10014" s="90"/>
      <c r="F10014" s="90"/>
      <c r="G10014" s="91">
        <v>5</v>
      </c>
      <c r="H10014" s="604">
        <v>6</v>
      </c>
    </row>
    <row r="10015" spans="1:8" outlineLevel="1">
      <c r="A10015" s="89">
        <v>1</v>
      </c>
      <c r="B10015" s="92" t="s">
        <v>598</v>
      </c>
      <c r="C10015" s="90"/>
      <c r="D10015" s="90"/>
      <c r="E10015" s="94"/>
      <c r="F10015" s="94"/>
      <c r="G10015" s="95"/>
      <c r="H10015" s="663"/>
    </row>
    <row r="10016" spans="1:8" outlineLevel="1">
      <c r="A10016" s="96" t="s">
        <v>399</v>
      </c>
      <c r="B10016" s="237" t="s">
        <v>599</v>
      </c>
      <c r="C10016" s="97" t="s">
        <v>46</v>
      </c>
      <c r="D10016" s="97" t="s">
        <v>2098</v>
      </c>
      <c r="E10016" s="94"/>
      <c r="F10016" s="94"/>
      <c r="G10016" s="94">
        <v>100</v>
      </c>
      <c r="H10016" s="79"/>
    </row>
    <row r="10017" spans="1:8" outlineLevel="1">
      <c r="A10017" s="97" t="s">
        <v>400</v>
      </c>
      <c r="B10017" s="236" t="s">
        <v>329</v>
      </c>
      <c r="C10017" s="97" t="s">
        <v>2099</v>
      </c>
      <c r="D10017" s="97" t="s">
        <v>2100</v>
      </c>
      <c r="E10017" s="94"/>
      <c r="F10017" s="94"/>
      <c r="G10017" s="94">
        <v>100</v>
      </c>
      <c r="H10017" s="79"/>
    </row>
    <row r="10018" spans="1:8" ht="31.5" outlineLevel="1">
      <c r="A10018" s="97" t="s">
        <v>411</v>
      </c>
      <c r="B10018" s="236" t="s">
        <v>730</v>
      </c>
      <c r="C10018" s="97" t="s">
        <v>2097</v>
      </c>
      <c r="D10018" s="97" t="s">
        <v>2101</v>
      </c>
      <c r="E10018" s="94"/>
      <c r="F10018" s="94"/>
      <c r="G10018" s="94">
        <v>100</v>
      </c>
      <c r="H10018" s="79"/>
    </row>
    <row r="10019" spans="1:8" ht="63" outlineLevel="1">
      <c r="A10019" s="98" t="s">
        <v>422</v>
      </c>
      <c r="B10019" s="99" t="s">
        <v>731</v>
      </c>
      <c r="C10019" s="97" t="s">
        <v>2102</v>
      </c>
      <c r="D10019" s="97" t="s">
        <v>2103</v>
      </c>
      <c r="E10019" s="94"/>
      <c r="F10019" s="94"/>
      <c r="G10019" s="94">
        <v>100</v>
      </c>
      <c r="H10019" s="79"/>
    </row>
    <row r="10020" spans="1:8" ht="31.5" outlineLevel="1">
      <c r="A10020" s="98" t="s">
        <v>732</v>
      </c>
      <c r="B10020" s="99" t="s">
        <v>733</v>
      </c>
      <c r="C10020" s="97" t="s">
        <v>46</v>
      </c>
      <c r="D10020" s="97" t="s">
        <v>45</v>
      </c>
      <c r="E10020" s="94"/>
      <c r="F10020" s="94"/>
      <c r="G10020" s="94">
        <v>100</v>
      </c>
      <c r="H10020" s="79"/>
    </row>
    <row r="10021" spans="1:8" outlineLevel="1">
      <c r="A10021" s="98" t="s">
        <v>734</v>
      </c>
      <c r="B10021" s="99" t="s">
        <v>735</v>
      </c>
      <c r="C10021" s="97" t="s">
        <v>2097</v>
      </c>
      <c r="D10021" s="97" t="s">
        <v>46</v>
      </c>
      <c r="E10021" s="94"/>
      <c r="F10021" s="94"/>
      <c r="G10021" s="94">
        <v>100</v>
      </c>
      <c r="H10021" s="79"/>
    </row>
    <row r="10022" spans="1:8" outlineLevel="1">
      <c r="A10022" s="100">
        <v>2</v>
      </c>
      <c r="B10022" s="101" t="s">
        <v>440</v>
      </c>
      <c r="C10022" s="97"/>
      <c r="D10022" s="97"/>
      <c r="E10022" s="94"/>
      <c r="F10022" s="94"/>
      <c r="G10022" s="94"/>
      <c r="H10022" s="79"/>
    </row>
    <row r="10023" spans="1:8" ht="31.5" outlineLevel="1">
      <c r="A10023" s="98" t="s">
        <v>402</v>
      </c>
      <c r="B10023" s="99" t="s">
        <v>736</v>
      </c>
      <c r="C10023" s="97" t="s">
        <v>46</v>
      </c>
      <c r="D10023" s="97" t="s">
        <v>130</v>
      </c>
      <c r="E10023" s="94"/>
      <c r="F10023" s="94"/>
      <c r="G10023" s="94">
        <v>100</v>
      </c>
      <c r="H10023" s="79"/>
    </row>
    <row r="10024" spans="1:8" ht="63" outlineLevel="1">
      <c r="A10024" s="98" t="s">
        <v>403</v>
      </c>
      <c r="B10024" s="99" t="s">
        <v>641</v>
      </c>
      <c r="C10024" s="97" t="s">
        <v>129</v>
      </c>
      <c r="D10024" s="97" t="s">
        <v>131</v>
      </c>
      <c r="E10024" s="94"/>
      <c r="F10024" s="94"/>
      <c r="G10024" s="94">
        <v>100</v>
      </c>
      <c r="H10024" s="79"/>
    </row>
    <row r="10025" spans="1:8" ht="31.5" outlineLevel="1">
      <c r="A10025" s="98" t="s">
        <v>404</v>
      </c>
      <c r="B10025" s="99" t="s">
        <v>642</v>
      </c>
      <c r="C10025" s="97" t="s">
        <v>131</v>
      </c>
      <c r="D10025" s="97" t="s">
        <v>132</v>
      </c>
      <c r="E10025" s="94"/>
      <c r="F10025" s="94"/>
      <c r="G10025" s="94">
        <v>100</v>
      </c>
      <c r="H10025" s="79"/>
    </row>
    <row r="10026" spans="1:8" ht="47.25" outlineLevel="1">
      <c r="A10026" s="100">
        <v>3</v>
      </c>
      <c r="B10026" s="101" t="s">
        <v>313</v>
      </c>
      <c r="C10026" s="97"/>
      <c r="D10026" s="97"/>
      <c r="E10026" s="94"/>
      <c r="F10026" s="94"/>
      <c r="G10026" s="94"/>
      <c r="H10026" s="79"/>
    </row>
    <row r="10027" spans="1:8" ht="31.5" outlineLevel="1">
      <c r="A10027" s="98" t="s">
        <v>441</v>
      </c>
      <c r="B10027" s="99" t="s">
        <v>314</v>
      </c>
      <c r="C10027" s="97" t="s">
        <v>132</v>
      </c>
      <c r="D10027" s="97" t="s">
        <v>131</v>
      </c>
      <c r="E10027" s="94"/>
      <c r="F10027" s="94"/>
      <c r="G10027" s="94">
        <v>100</v>
      </c>
      <c r="H10027" s="79"/>
    </row>
    <row r="10028" spans="1:8" outlineLevel="1">
      <c r="A10028" s="98" t="s">
        <v>359</v>
      </c>
      <c r="B10028" s="99" t="s">
        <v>315</v>
      </c>
      <c r="C10028" s="97" t="s">
        <v>132</v>
      </c>
      <c r="D10028" s="97" t="s">
        <v>133</v>
      </c>
      <c r="E10028" s="94"/>
      <c r="F10028" s="94"/>
      <c r="G10028" s="94">
        <v>100</v>
      </c>
      <c r="H10028" s="79"/>
    </row>
    <row r="10029" spans="1:8" outlineLevel="1">
      <c r="A10029" s="98" t="s">
        <v>361</v>
      </c>
      <c r="B10029" s="99" t="s">
        <v>316</v>
      </c>
      <c r="C10029" s="97" t="s">
        <v>133</v>
      </c>
      <c r="D10029" s="97" t="s">
        <v>788</v>
      </c>
      <c r="E10029" s="94"/>
      <c r="F10029" s="94"/>
      <c r="G10029" s="94">
        <v>100</v>
      </c>
      <c r="H10029" s="79"/>
    </row>
    <row r="10030" spans="1:8" outlineLevel="1">
      <c r="A10030" s="98" t="s">
        <v>317</v>
      </c>
      <c r="B10030" s="99" t="s">
        <v>318</v>
      </c>
      <c r="C10030" s="97" t="s">
        <v>788</v>
      </c>
      <c r="D10030" s="97" t="s">
        <v>789</v>
      </c>
      <c r="E10030" s="94"/>
      <c r="F10030" s="94"/>
      <c r="G10030" s="94">
        <v>100</v>
      </c>
      <c r="H10030" s="79"/>
    </row>
    <row r="10031" spans="1:8" outlineLevel="1">
      <c r="A10031" s="98" t="s">
        <v>319</v>
      </c>
      <c r="B10031" s="99" t="s">
        <v>320</v>
      </c>
      <c r="C10031" s="97" t="s">
        <v>789</v>
      </c>
      <c r="D10031" s="97" t="s">
        <v>790</v>
      </c>
      <c r="E10031" s="94"/>
      <c r="F10031" s="94"/>
      <c r="G10031" s="94">
        <v>100</v>
      </c>
      <c r="H10031" s="79"/>
    </row>
    <row r="10032" spans="1:8" outlineLevel="1">
      <c r="A10032" s="100">
        <v>4</v>
      </c>
      <c r="B10032" s="101" t="s">
        <v>623</v>
      </c>
      <c r="C10032" s="97"/>
      <c r="D10032" s="97"/>
      <c r="E10032" s="94"/>
      <c r="F10032" s="94"/>
      <c r="G10032" s="94"/>
      <c r="H10032" s="79"/>
    </row>
    <row r="10033" spans="1:8" ht="31.5" outlineLevel="1">
      <c r="A10033" s="97" t="s">
        <v>406</v>
      </c>
      <c r="B10033" s="236" t="s">
        <v>321</v>
      </c>
      <c r="C10033" s="97" t="s">
        <v>790</v>
      </c>
      <c r="D10033" s="97" t="s">
        <v>790</v>
      </c>
      <c r="E10033" s="94"/>
      <c r="F10033" s="94"/>
      <c r="G10033" s="94">
        <v>100</v>
      </c>
      <c r="H10033" s="79"/>
    </row>
    <row r="10034" spans="1:8" ht="63" outlineLevel="1">
      <c r="A10034" s="97" t="s">
        <v>407</v>
      </c>
      <c r="B10034" s="236" t="s">
        <v>621</v>
      </c>
      <c r="C10034" s="97" t="s">
        <v>790</v>
      </c>
      <c r="D10034" s="97" t="s">
        <v>791</v>
      </c>
      <c r="E10034" s="94"/>
      <c r="F10034" s="94"/>
      <c r="G10034" s="94">
        <v>100</v>
      </c>
      <c r="H10034" s="79"/>
    </row>
    <row r="10035" spans="1:8" ht="31.5" outlineLevel="1">
      <c r="A10035" s="97" t="s">
        <v>408</v>
      </c>
      <c r="B10035" s="236" t="s">
        <v>764</v>
      </c>
      <c r="C10035" s="97" t="s">
        <v>790</v>
      </c>
      <c r="D10035" s="97" t="s">
        <v>791</v>
      </c>
      <c r="E10035" s="94"/>
      <c r="F10035" s="94"/>
      <c r="G10035" s="94">
        <v>100</v>
      </c>
      <c r="H10035" s="79"/>
    </row>
    <row r="10036" spans="1:8" ht="31.5" outlineLevel="1">
      <c r="A10036" s="97" t="s">
        <v>222</v>
      </c>
      <c r="B10036" s="236" t="s">
        <v>765</v>
      </c>
      <c r="C10036" s="97" t="s">
        <v>791</v>
      </c>
      <c r="D10036" s="97" t="s">
        <v>792</v>
      </c>
      <c r="E10036" s="94"/>
      <c r="F10036" s="94"/>
      <c r="G10036" s="94">
        <v>100</v>
      </c>
      <c r="H10036" s="79"/>
    </row>
    <row r="10037" spans="1:8" outlineLevel="1">
      <c r="G10037" s="154" t="s">
        <v>1653</v>
      </c>
      <c r="H10037" s="154" t="s">
        <v>378</v>
      </c>
    </row>
    <row r="10038" spans="1:8" outlineLevel="1">
      <c r="H10038" s="154" t="s">
        <v>709</v>
      </c>
    </row>
    <row r="10039" spans="1:8" outlineLevel="1">
      <c r="H10039" s="154" t="s">
        <v>266</v>
      </c>
    </row>
    <row r="10040" spans="1:8" outlineLevel="1">
      <c r="H10040" s="154"/>
    </row>
    <row r="10041" spans="1:8" outlineLevel="1">
      <c r="A10041" s="742" t="s">
        <v>628</v>
      </c>
      <c r="B10041" s="742"/>
      <c r="C10041" s="742"/>
      <c r="D10041" s="742"/>
      <c r="E10041" s="742"/>
      <c r="F10041" s="742"/>
      <c r="G10041" s="742"/>
      <c r="H10041" s="742"/>
    </row>
    <row r="10042" spans="1:8" outlineLevel="1">
      <c r="A10042" s="742" t="s">
        <v>455</v>
      </c>
      <c r="B10042" s="742"/>
      <c r="C10042" s="742"/>
      <c r="D10042" s="742"/>
      <c r="E10042" s="742"/>
      <c r="F10042" s="742"/>
      <c r="G10042" s="742"/>
      <c r="H10042" s="742"/>
    </row>
    <row r="10043" spans="1:8" outlineLevel="1">
      <c r="H10043" s="154" t="s">
        <v>322</v>
      </c>
    </row>
    <row r="10044" spans="1:8" outlineLevel="1">
      <c r="H10044" s="154" t="s">
        <v>323</v>
      </c>
    </row>
    <row r="10045" spans="1:8" outlineLevel="1">
      <c r="H10045" s="154" t="s">
        <v>324</v>
      </c>
    </row>
    <row r="10046" spans="1:8" outlineLevel="1">
      <c r="H10046" s="230" t="s">
        <v>325</v>
      </c>
    </row>
    <row r="10047" spans="1:8" outlineLevel="1">
      <c r="H10047" s="154" t="s">
        <v>2331</v>
      </c>
    </row>
    <row r="10048" spans="1:8" outlineLevel="1">
      <c r="H10048" s="154" t="s">
        <v>261</v>
      </c>
    </row>
    <row r="10049" spans="1:8" outlineLevel="1">
      <c r="A10049" s="86"/>
    </row>
    <row r="10050" spans="1:8" ht="29.25" customHeight="1" outlineLevel="1">
      <c r="A10050" s="743" t="s">
        <v>1768</v>
      </c>
      <c r="B10050" s="744"/>
      <c r="C10050" s="744"/>
      <c r="D10050" s="744"/>
      <c r="E10050" s="744"/>
      <c r="F10050" s="744"/>
      <c r="G10050" s="744"/>
      <c r="H10050" s="744"/>
    </row>
    <row r="10051" spans="1:8" ht="15.75" customHeight="1" outlineLevel="1">
      <c r="A10051" s="746" t="s">
        <v>2332</v>
      </c>
      <c r="B10051" s="746"/>
      <c r="C10051" s="746"/>
      <c r="D10051" s="746"/>
      <c r="E10051" s="746"/>
      <c r="F10051" s="746"/>
      <c r="G10051" s="746"/>
      <c r="H10051" s="746"/>
    </row>
    <row r="10052" spans="1:8" ht="16.5" outlineLevel="1" thickBot="1">
      <c r="A10052" s="87"/>
      <c r="B10052" s="666"/>
      <c r="C10052" s="231"/>
      <c r="D10052" s="231"/>
      <c r="E10052" s="231"/>
      <c r="F10052" s="231"/>
      <c r="G10052" s="231"/>
      <c r="H10052" s="231"/>
    </row>
    <row r="10053" spans="1:8" outlineLevel="1">
      <c r="A10053" s="750" t="s">
        <v>397</v>
      </c>
      <c r="B10053" s="753" t="s">
        <v>649</v>
      </c>
      <c r="C10053" s="756" t="s">
        <v>719</v>
      </c>
      <c r="D10053" s="756"/>
      <c r="E10053" s="756"/>
      <c r="F10053" s="756"/>
      <c r="G10053" s="757" t="s">
        <v>629</v>
      </c>
      <c r="H10053" s="759" t="s">
        <v>630</v>
      </c>
    </row>
    <row r="10054" spans="1:8" outlineLevel="1">
      <c r="A10054" s="751"/>
      <c r="B10054" s="754"/>
      <c r="C10054" s="704"/>
      <c r="D10054" s="704"/>
      <c r="E10054" s="704"/>
      <c r="F10054" s="704"/>
      <c r="G10054" s="703"/>
      <c r="H10054" s="760"/>
    </row>
    <row r="10055" spans="1:8" ht="32.25" outlineLevel="1" thickBot="1">
      <c r="A10055" s="752"/>
      <c r="B10055" s="755"/>
      <c r="C10055" s="88" t="s">
        <v>631</v>
      </c>
      <c r="D10055" s="88" t="s">
        <v>632</v>
      </c>
      <c r="E10055" s="88" t="s">
        <v>631</v>
      </c>
      <c r="F10055" s="88" t="s">
        <v>632</v>
      </c>
      <c r="G10055" s="758"/>
      <c r="H10055" s="761"/>
    </row>
    <row r="10056" spans="1:8" outlineLevel="1">
      <c r="A10056" s="89">
        <v>1</v>
      </c>
      <c r="B10056" s="604">
        <v>2</v>
      </c>
      <c r="C10056" s="90">
        <v>3</v>
      </c>
      <c r="D10056" s="90">
        <v>4</v>
      </c>
      <c r="E10056" s="90"/>
      <c r="F10056" s="90"/>
      <c r="G10056" s="91">
        <v>5</v>
      </c>
      <c r="H10056" s="604">
        <v>6</v>
      </c>
    </row>
    <row r="10057" spans="1:8" outlineLevel="1">
      <c r="A10057" s="89">
        <v>1</v>
      </c>
      <c r="B10057" s="92" t="s">
        <v>598</v>
      </c>
      <c r="C10057" s="90"/>
      <c r="D10057" s="90"/>
      <c r="E10057" s="94"/>
      <c r="F10057" s="94"/>
      <c r="G10057" s="95"/>
      <c r="H10057" s="663"/>
    </row>
    <row r="10058" spans="1:8" outlineLevel="1">
      <c r="A10058" s="96" t="s">
        <v>399</v>
      </c>
      <c r="B10058" s="237" t="s">
        <v>599</v>
      </c>
      <c r="C10058" s="97" t="s">
        <v>683</v>
      </c>
      <c r="D10058" s="97" t="s">
        <v>39</v>
      </c>
      <c r="E10058" s="94"/>
      <c r="F10058" s="94"/>
      <c r="G10058" s="94">
        <v>100</v>
      </c>
      <c r="H10058" s="79"/>
    </row>
    <row r="10059" spans="1:8" outlineLevel="1">
      <c r="A10059" s="97" t="s">
        <v>400</v>
      </c>
      <c r="B10059" s="236" t="s">
        <v>329</v>
      </c>
      <c r="C10059" s="97" t="s">
        <v>40</v>
      </c>
      <c r="D10059" s="97" t="s">
        <v>41</v>
      </c>
      <c r="E10059" s="94"/>
      <c r="F10059" s="94"/>
      <c r="G10059" s="94">
        <v>100</v>
      </c>
      <c r="H10059" s="79"/>
    </row>
    <row r="10060" spans="1:8" ht="31.5" outlineLevel="1">
      <c r="A10060" s="97" t="s">
        <v>411</v>
      </c>
      <c r="B10060" s="236" t="s">
        <v>730</v>
      </c>
      <c r="C10060" s="97" t="s">
        <v>42</v>
      </c>
      <c r="D10060" s="97" t="s">
        <v>43</v>
      </c>
      <c r="E10060" s="94"/>
      <c r="F10060" s="94"/>
      <c r="G10060" s="94">
        <v>100</v>
      </c>
      <c r="H10060" s="79"/>
    </row>
    <row r="10061" spans="1:8" ht="63" outlineLevel="1">
      <c r="A10061" s="98" t="s">
        <v>422</v>
      </c>
      <c r="B10061" s="99" t="s">
        <v>731</v>
      </c>
      <c r="C10061" s="97" t="s">
        <v>44</v>
      </c>
      <c r="D10061" s="97" t="s">
        <v>682</v>
      </c>
      <c r="E10061" s="94"/>
      <c r="F10061" s="94"/>
      <c r="G10061" s="94">
        <v>100</v>
      </c>
      <c r="H10061" s="79"/>
    </row>
    <row r="10062" spans="1:8" ht="31.5" outlineLevel="1">
      <c r="A10062" s="98" t="s">
        <v>732</v>
      </c>
      <c r="B10062" s="99" t="s">
        <v>733</v>
      </c>
      <c r="C10062" s="97" t="s">
        <v>683</v>
      </c>
      <c r="D10062" s="97" t="s">
        <v>684</v>
      </c>
      <c r="E10062" s="94"/>
      <c r="F10062" s="94"/>
      <c r="G10062" s="94">
        <v>100</v>
      </c>
      <c r="H10062" s="79"/>
    </row>
    <row r="10063" spans="1:8" outlineLevel="1">
      <c r="A10063" s="98" t="s">
        <v>734</v>
      </c>
      <c r="B10063" s="99" t="s">
        <v>735</v>
      </c>
      <c r="C10063" s="97" t="s">
        <v>42</v>
      </c>
      <c r="D10063" s="97" t="s">
        <v>683</v>
      </c>
      <c r="E10063" s="94"/>
      <c r="F10063" s="94"/>
      <c r="G10063" s="94">
        <v>100</v>
      </c>
      <c r="H10063" s="79"/>
    </row>
    <row r="10064" spans="1:8" outlineLevel="1">
      <c r="A10064" s="100">
        <v>2</v>
      </c>
      <c r="B10064" s="101" t="s">
        <v>440</v>
      </c>
      <c r="C10064" s="97"/>
      <c r="D10064" s="97"/>
      <c r="E10064" s="94"/>
      <c r="F10064" s="94"/>
      <c r="G10064" s="94">
        <v>100</v>
      </c>
      <c r="H10064" s="79"/>
    </row>
    <row r="10065" spans="1:8" ht="31.5" outlineLevel="1">
      <c r="A10065" s="98" t="s">
        <v>402</v>
      </c>
      <c r="B10065" s="99" t="s">
        <v>736</v>
      </c>
      <c r="C10065" s="97" t="s">
        <v>683</v>
      </c>
      <c r="D10065" s="97" t="s">
        <v>684</v>
      </c>
      <c r="E10065" s="94"/>
      <c r="F10065" s="94"/>
      <c r="G10065" s="94">
        <v>100</v>
      </c>
      <c r="H10065" s="79"/>
    </row>
    <row r="10066" spans="1:8" ht="63" outlineLevel="1">
      <c r="A10066" s="98" t="s">
        <v>403</v>
      </c>
      <c r="B10066" s="99" t="s">
        <v>641</v>
      </c>
      <c r="C10066" s="97" t="s">
        <v>683</v>
      </c>
      <c r="D10066" s="97" t="s">
        <v>685</v>
      </c>
      <c r="E10066" s="94"/>
      <c r="F10066" s="94"/>
      <c r="G10066" s="94">
        <v>100</v>
      </c>
      <c r="H10066" s="79"/>
    </row>
    <row r="10067" spans="1:8" ht="31.5" outlineLevel="1">
      <c r="A10067" s="98" t="s">
        <v>404</v>
      </c>
      <c r="B10067" s="99" t="s">
        <v>642</v>
      </c>
      <c r="C10067" s="97" t="s">
        <v>685</v>
      </c>
      <c r="D10067" s="97" t="s">
        <v>686</v>
      </c>
      <c r="E10067" s="94"/>
      <c r="F10067" s="94"/>
      <c r="G10067" s="94">
        <v>100</v>
      </c>
      <c r="H10067" s="79"/>
    </row>
    <row r="10068" spans="1:8" ht="47.25" outlineLevel="1">
      <c r="A10068" s="100">
        <v>3</v>
      </c>
      <c r="B10068" s="101" t="s">
        <v>313</v>
      </c>
      <c r="C10068" s="97"/>
      <c r="D10068" s="97"/>
      <c r="E10068" s="94"/>
      <c r="F10068" s="94"/>
      <c r="G10068" s="94">
        <v>100</v>
      </c>
      <c r="H10068" s="79"/>
    </row>
    <row r="10069" spans="1:8" ht="31.5" outlineLevel="1">
      <c r="A10069" s="98" t="s">
        <v>441</v>
      </c>
      <c r="B10069" s="99" t="s">
        <v>314</v>
      </c>
      <c r="C10069" s="97" t="s">
        <v>686</v>
      </c>
      <c r="D10069" s="97" t="s">
        <v>685</v>
      </c>
      <c r="E10069" s="94"/>
      <c r="F10069" s="94"/>
      <c r="G10069" s="94">
        <v>100</v>
      </c>
      <c r="H10069" s="79"/>
    </row>
    <row r="10070" spans="1:8" outlineLevel="1">
      <c r="A10070" s="98" t="s">
        <v>359</v>
      </c>
      <c r="B10070" s="99" t="s">
        <v>315</v>
      </c>
      <c r="C10070" s="97" t="s">
        <v>686</v>
      </c>
      <c r="D10070" s="97" t="s">
        <v>687</v>
      </c>
      <c r="E10070" s="94"/>
      <c r="F10070" s="94"/>
      <c r="G10070" s="94">
        <v>100</v>
      </c>
      <c r="H10070" s="79"/>
    </row>
    <row r="10071" spans="1:8" outlineLevel="1">
      <c r="A10071" s="98" t="s">
        <v>361</v>
      </c>
      <c r="B10071" s="99" t="s">
        <v>316</v>
      </c>
      <c r="C10071" s="97" t="s">
        <v>687</v>
      </c>
      <c r="D10071" s="97" t="s">
        <v>688</v>
      </c>
      <c r="E10071" s="94"/>
      <c r="F10071" s="94"/>
      <c r="G10071" s="94">
        <v>100</v>
      </c>
      <c r="H10071" s="79"/>
    </row>
    <row r="10072" spans="1:8" outlineLevel="1">
      <c r="A10072" s="98" t="s">
        <v>317</v>
      </c>
      <c r="B10072" s="99" t="s">
        <v>318</v>
      </c>
      <c r="C10072" s="97" t="s">
        <v>688</v>
      </c>
      <c r="D10072" s="97" t="s">
        <v>689</v>
      </c>
      <c r="E10072" s="94"/>
      <c r="F10072" s="94"/>
      <c r="G10072" s="94">
        <v>100</v>
      </c>
      <c r="H10072" s="79"/>
    </row>
    <row r="10073" spans="1:8" outlineLevel="1">
      <c r="A10073" s="98" t="s">
        <v>319</v>
      </c>
      <c r="B10073" s="99" t="s">
        <v>320</v>
      </c>
      <c r="C10073" s="97" t="s">
        <v>689</v>
      </c>
      <c r="D10073" s="97" t="s">
        <v>690</v>
      </c>
      <c r="E10073" s="94"/>
      <c r="F10073" s="94"/>
      <c r="G10073" s="94">
        <v>100</v>
      </c>
      <c r="H10073" s="79"/>
    </row>
    <row r="10074" spans="1:8" outlineLevel="1">
      <c r="A10074" s="100">
        <v>4</v>
      </c>
      <c r="B10074" s="101" t="s">
        <v>623</v>
      </c>
      <c r="C10074" s="97"/>
      <c r="D10074" s="97"/>
      <c r="E10074" s="94"/>
      <c r="F10074" s="94"/>
      <c r="G10074" s="94">
        <v>100</v>
      </c>
      <c r="H10074" s="79"/>
    </row>
    <row r="10075" spans="1:8" ht="31.5" outlineLevel="1">
      <c r="A10075" s="97" t="s">
        <v>406</v>
      </c>
      <c r="B10075" s="236" t="s">
        <v>321</v>
      </c>
      <c r="C10075" s="97" t="s">
        <v>690</v>
      </c>
      <c r="D10075" s="97" t="s">
        <v>690</v>
      </c>
      <c r="E10075" s="94"/>
      <c r="F10075" s="94"/>
      <c r="G10075" s="94">
        <v>100</v>
      </c>
      <c r="H10075" s="79"/>
    </row>
    <row r="10076" spans="1:8" ht="63" outlineLevel="1">
      <c r="A10076" s="97" t="s">
        <v>407</v>
      </c>
      <c r="B10076" s="236" t="s">
        <v>621</v>
      </c>
      <c r="C10076" s="97" t="s">
        <v>690</v>
      </c>
      <c r="D10076" s="97" t="s">
        <v>691</v>
      </c>
      <c r="E10076" s="94"/>
      <c r="F10076" s="94"/>
      <c r="G10076" s="94">
        <v>100</v>
      </c>
      <c r="H10076" s="79"/>
    </row>
    <row r="10077" spans="1:8" ht="31.5" outlineLevel="1">
      <c r="A10077" s="97" t="s">
        <v>408</v>
      </c>
      <c r="B10077" s="236" t="s">
        <v>764</v>
      </c>
      <c r="C10077" s="97" t="s">
        <v>690</v>
      </c>
      <c r="D10077" s="97" t="s">
        <v>691</v>
      </c>
      <c r="E10077" s="94"/>
      <c r="F10077" s="94"/>
      <c r="G10077" s="94">
        <v>100</v>
      </c>
      <c r="H10077" s="79"/>
    </row>
    <row r="10078" spans="1:8" ht="31.5" outlineLevel="1">
      <c r="A10078" s="97" t="s">
        <v>222</v>
      </c>
      <c r="B10078" s="236" t="s">
        <v>765</v>
      </c>
      <c r="C10078" s="97" t="s">
        <v>691</v>
      </c>
      <c r="D10078" s="97" t="s">
        <v>692</v>
      </c>
      <c r="E10078" s="94"/>
      <c r="F10078" s="94"/>
      <c r="G10078" s="94">
        <v>100</v>
      </c>
      <c r="H10078" s="79"/>
    </row>
    <row r="10079" spans="1:8" outlineLevel="1">
      <c r="G10079" s="154" t="s">
        <v>1654</v>
      </c>
      <c r="H10079" s="154" t="s">
        <v>378</v>
      </c>
    </row>
    <row r="10080" spans="1:8" outlineLevel="1">
      <c r="H10080" s="154" t="s">
        <v>709</v>
      </c>
    </row>
    <row r="10081" spans="1:8" outlineLevel="1">
      <c r="H10081" s="154" t="s">
        <v>266</v>
      </c>
    </row>
    <row r="10082" spans="1:8" outlineLevel="1">
      <c r="H10082" s="154"/>
    </row>
    <row r="10083" spans="1:8" outlineLevel="1">
      <c r="A10083" s="742" t="s">
        <v>628</v>
      </c>
      <c r="B10083" s="742"/>
      <c r="C10083" s="742"/>
      <c r="D10083" s="742"/>
      <c r="E10083" s="742"/>
      <c r="F10083" s="742"/>
      <c r="G10083" s="742"/>
      <c r="H10083" s="742"/>
    </row>
    <row r="10084" spans="1:8" outlineLevel="1">
      <c r="A10084" s="742" t="s">
        <v>455</v>
      </c>
      <c r="B10084" s="742"/>
      <c r="C10084" s="742"/>
      <c r="D10084" s="742"/>
      <c r="E10084" s="742"/>
      <c r="F10084" s="742"/>
      <c r="G10084" s="742"/>
      <c r="H10084" s="742"/>
    </row>
    <row r="10085" spans="1:8" outlineLevel="1">
      <c r="H10085" s="154" t="s">
        <v>322</v>
      </c>
    </row>
    <row r="10086" spans="1:8" outlineLevel="1">
      <c r="H10086" s="154" t="s">
        <v>323</v>
      </c>
    </row>
    <row r="10087" spans="1:8" outlineLevel="1">
      <c r="H10087" s="154" t="s">
        <v>324</v>
      </c>
    </row>
    <row r="10088" spans="1:8" outlineLevel="1">
      <c r="H10088" s="230" t="s">
        <v>325</v>
      </c>
    </row>
    <row r="10089" spans="1:8" outlineLevel="1">
      <c r="H10089" s="154" t="s">
        <v>2331</v>
      </c>
    </row>
    <row r="10090" spans="1:8" outlineLevel="1">
      <c r="H10090" s="154" t="s">
        <v>261</v>
      </c>
    </row>
    <row r="10091" spans="1:8" outlineLevel="1">
      <c r="A10091" s="86"/>
    </row>
    <row r="10092" spans="1:8" outlineLevel="1">
      <c r="A10092" s="748" t="s">
        <v>1769</v>
      </c>
      <c r="B10092" s="749"/>
      <c r="C10092" s="749"/>
      <c r="D10092" s="749"/>
      <c r="E10092" s="749"/>
      <c r="F10092" s="749"/>
      <c r="G10092" s="749"/>
      <c r="H10092" s="749"/>
    </row>
    <row r="10093" spans="1:8" outlineLevel="1">
      <c r="A10093" s="746" t="s">
        <v>2332</v>
      </c>
      <c r="B10093" s="746"/>
      <c r="C10093" s="746"/>
      <c r="D10093" s="746"/>
      <c r="E10093" s="746"/>
      <c r="F10093" s="746"/>
      <c r="G10093" s="746"/>
      <c r="H10093" s="746"/>
    </row>
    <row r="10094" spans="1:8" ht="15.75" customHeight="1" outlineLevel="1" thickBot="1">
      <c r="A10094" s="87"/>
      <c r="B10094" s="666"/>
      <c r="C10094" s="231"/>
      <c r="D10094" s="231"/>
      <c r="E10094" s="231"/>
      <c r="F10094" s="231"/>
      <c r="G10094" s="231"/>
      <c r="H10094" s="231"/>
    </row>
    <row r="10095" spans="1:8" outlineLevel="1">
      <c r="A10095" s="750" t="s">
        <v>397</v>
      </c>
      <c r="B10095" s="753" t="s">
        <v>649</v>
      </c>
      <c r="C10095" s="756" t="s">
        <v>719</v>
      </c>
      <c r="D10095" s="756"/>
      <c r="E10095" s="756"/>
      <c r="F10095" s="756"/>
      <c r="G10095" s="757" t="s">
        <v>629</v>
      </c>
      <c r="H10095" s="759" t="s">
        <v>630</v>
      </c>
    </row>
    <row r="10096" spans="1:8" outlineLevel="1">
      <c r="A10096" s="751"/>
      <c r="B10096" s="754"/>
      <c r="C10096" s="704"/>
      <c r="D10096" s="704"/>
      <c r="E10096" s="704"/>
      <c r="F10096" s="704"/>
      <c r="G10096" s="703"/>
      <c r="H10096" s="760"/>
    </row>
    <row r="10097" spans="1:8" ht="32.25" outlineLevel="1" thickBot="1">
      <c r="A10097" s="752"/>
      <c r="B10097" s="755"/>
      <c r="C10097" s="88" t="s">
        <v>631</v>
      </c>
      <c r="D10097" s="88" t="s">
        <v>632</v>
      </c>
      <c r="E10097" s="88" t="s">
        <v>631</v>
      </c>
      <c r="F10097" s="88" t="s">
        <v>632</v>
      </c>
      <c r="G10097" s="758"/>
      <c r="H10097" s="761"/>
    </row>
    <row r="10098" spans="1:8" outlineLevel="1">
      <c r="A10098" s="89">
        <v>1</v>
      </c>
      <c r="B10098" s="604">
        <v>2</v>
      </c>
      <c r="C10098" s="90">
        <v>3</v>
      </c>
      <c r="D10098" s="90">
        <v>4</v>
      </c>
      <c r="E10098" s="90"/>
      <c r="F10098" s="90"/>
      <c r="G10098" s="91">
        <v>5</v>
      </c>
      <c r="H10098" s="604">
        <v>6</v>
      </c>
    </row>
    <row r="10099" spans="1:8" outlineLevel="1">
      <c r="A10099" s="89">
        <v>1</v>
      </c>
      <c r="B10099" s="92" t="s">
        <v>598</v>
      </c>
      <c r="C10099" s="90"/>
      <c r="D10099" s="90"/>
      <c r="E10099" s="94"/>
      <c r="F10099" s="94"/>
      <c r="G10099" s="95"/>
      <c r="H10099" s="663"/>
    </row>
    <row r="10100" spans="1:8" outlineLevel="1">
      <c r="A10100" s="96" t="s">
        <v>399</v>
      </c>
      <c r="B10100" s="237" t="s">
        <v>599</v>
      </c>
      <c r="C10100" s="97" t="s">
        <v>46</v>
      </c>
      <c r="D10100" s="97" t="s">
        <v>2098</v>
      </c>
      <c r="E10100" s="94"/>
      <c r="F10100" s="94"/>
      <c r="G10100" s="94"/>
      <c r="H10100" s="79"/>
    </row>
    <row r="10101" spans="1:8" outlineLevel="1">
      <c r="A10101" s="97" t="s">
        <v>400</v>
      </c>
      <c r="B10101" s="236" t="s">
        <v>329</v>
      </c>
      <c r="C10101" s="97" t="s">
        <v>2099</v>
      </c>
      <c r="D10101" s="97" t="s">
        <v>2100</v>
      </c>
      <c r="E10101" s="94"/>
      <c r="F10101" s="94"/>
      <c r="G10101" s="94"/>
      <c r="H10101" s="79"/>
    </row>
    <row r="10102" spans="1:8" ht="31.5" outlineLevel="1">
      <c r="A10102" s="97" t="s">
        <v>411</v>
      </c>
      <c r="B10102" s="236" t="s">
        <v>730</v>
      </c>
      <c r="C10102" s="97" t="s">
        <v>2097</v>
      </c>
      <c r="D10102" s="97" t="s">
        <v>2101</v>
      </c>
      <c r="E10102" s="94"/>
      <c r="F10102" s="94"/>
      <c r="G10102" s="94"/>
      <c r="H10102" s="79"/>
    </row>
    <row r="10103" spans="1:8" ht="63" outlineLevel="1">
      <c r="A10103" s="98" t="s">
        <v>422</v>
      </c>
      <c r="B10103" s="99" t="s">
        <v>731</v>
      </c>
      <c r="C10103" s="97" t="s">
        <v>2102</v>
      </c>
      <c r="D10103" s="97" t="s">
        <v>2103</v>
      </c>
      <c r="E10103" s="94"/>
      <c r="F10103" s="94"/>
      <c r="G10103" s="94"/>
      <c r="H10103" s="79"/>
    </row>
    <row r="10104" spans="1:8" ht="31.5" outlineLevel="1">
      <c r="A10104" s="98" t="s">
        <v>732</v>
      </c>
      <c r="B10104" s="99" t="s">
        <v>733</v>
      </c>
      <c r="C10104" s="97" t="s">
        <v>46</v>
      </c>
      <c r="D10104" s="97" t="s">
        <v>45</v>
      </c>
      <c r="E10104" s="94"/>
      <c r="F10104" s="94"/>
      <c r="G10104" s="94"/>
      <c r="H10104" s="79"/>
    </row>
    <row r="10105" spans="1:8" outlineLevel="1">
      <c r="A10105" s="98" t="s">
        <v>734</v>
      </c>
      <c r="B10105" s="99" t="s">
        <v>735</v>
      </c>
      <c r="C10105" s="97" t="s">
        <v>2097</v>
      </c>
      <c r="D10105" s="97" t="s">
        <v>46</v>
      </c>
      <c r="E10105" s="94"/>
      <c r="F10105" s="94"/>
      <c r="G10105" s="94"/>
      <c r="H10105" s="79"/>
    </row>
    <row r="10106" spans="1:8" outlineLevel="1">
      <c r="A10106" s="100">
        <v>2</v>
      </c>
      <c r="B10106" s="101" t="s">
        <v>440</v>
      </c>
      <c r="C10106" s="97"/>
      <c r="D10106" s="97"/>
      <c r="E10106" s="94"/>
      <c r="F10106" s="94"/>
      <c r="G10106" s="94"/>
      <c r="H10106" s="79"/>
    </row>
    <row r="10107" spans="1:8" ht="31.5" outlineLevel="1">
      <c r="A10107" s="98" t="s">
        <v>402</v>
      </c>
      <c r="B10107" s="99" t="s">
        <v>736</v>
      </c>
      <c r="C10107" s="97" t="s">
        <v>46</v>
      </c>
      <c r="D10107" s="97" t="s">
        <v>45</v>
      </c>
      <c r="E10107" s="94"/>
      <c r="F10107" s="94"/>
      <c r="G10107" s="94"/>
      <c r="H10107" s="79"/>
    </row>
    <row r="10108" spans="1:8" ht="63" outlineLevel="1">
      <c r="A10108" s="98" t="s">
        <v>403</v>
      </c>
      <c r="B10108" s="99" t="s">
        <v>641</v>
      </c>
      <c r="C10108" s="97" t="s">
        <v>46</v>
      </c>
      <c r="D10108" s="97" t="s">
        <v>47</v>
      </c>
      <c r="E10108" s="94"/>
      <c r="F10108" s="94"/>
      <c r="G10108" s="94"/>
      <c r="H10108" s="79"/>
    </row>
    <row r="10109" spans="1:8" ht="31.5" outlineLevel="1">
      <c r="A10109" s="98" t="s">
        <v>404</v>
      </c>
      <c r="B10109" s="99" t="s">
        <v>642</v>
      </c>
      <c r="C10109" s="97" t="s">
        <v>47</v>
      </c>
      <c r="D10109" s="97" t="s">
        <v>48</v>
      </c>
      <c r="E10109" s="94"/>
      <c r="F10109" s="94"/>
      <c r="G10109" s="94"/>
      <c r="H10109" s="79"/>
    </row>
    <row r="10110" spans="1:8" ht="47.25" outlineLevel="1">
      <c r="A10110" s="100">
        <v>3</v>
      </c>
      <c r="B10110" s="101" t="s">
        <v>313</v>
      </c>
      <c r="C10110" s="97"/>
      <c r="D10110" s="97"/>
      <c r="E10110" s="94"/>
      <c r="F10110" s="94"/>
      <c r="G10110" s="94"/>
      <c r="H10110" s="79"/>
    </row>
    <row r="10111" spans="1:8" ht="31.5" outlineLevel="1">
      <c r="A10111" s="98" t="s">
        <v>441</v>
      </c>
      <c r="B10111" s="99" t="s">
        <v>314</v>
      </c>
      <c r="C10111" s="97" t="s">
        <v>48</v>
      </c>
      <c r="D10111" s="97" t="s">
        <v>47</v>
      </c>
      <c r="E10111" s="94"/>
      <c r="F10111" s="94"/>
      <c r="G10111" s="94"/>
      <c r="H10111" s="79"/>
    </row>
    <row r="10112" spans="1:8" outlineLevel="1">
      <c r="A10112" s="98" t="s">
        <v>359</v>
      </c>
      <c r="B10112" s="99" t="s">
        <v>315</v>
      </c>
      <c r="C10112" s="97" t="s">
        <v>48</v>
      </c>
      <c r="D10112" s="97" t="s">
        <v>49</v>
      </c>
      <c r="E10112" s="94"/>
      <c r="F10112" s="94"/>
      <c r="G10112" s="94"/>
      <c r="H10112" s="79"/>
    </row>
    <row r="10113" spans="1:8" outlineLevel="1">
      <c r="A10113" s="98" t="s">
        <v>361</v>
      </c>
      <c r="B10113" s="99" t="s">
        <v>316</v>
      </c>
      <c r="C10113" s="97" t="s">
        <v>49</v>
      </c>
      <c r="D10113" s="97" t="s">
        <v>50</v>
      </c>
      <c r="E10113" s="94"/>
      <c r="F10113" s="94"/>
      <c r="G10113" s="94"/>
      <c r="H10113" s="79"/>
    </row>
    <row r="10114" spans="1:8" outlineLevel="1">
      <c r="A10114" s="98" t="s">
        <v>317</v>
      </c>
      <c r="B10114" s="99" t="s">
        <v>318</v>
      </c>
      <c r="C10114" s="97" t="s">
        <v>50</v>
      </c>
      <c r="D10114" s="97" t="s">
        <v>51</v>
      </c>
      <c r="E10114" s="94"/>
      <c r="F10114" s="94"/>
      <c r="G10114" s="94"/>
      <c r="H10114" s="79"/>
    </row>
    <row r="10115" spans="1:8" outlineLevel="1">
      <c r="A10115" s="98" t="s">
        <v>319</v>
      </c>
      <c r="B10115" s="99" t="s">
        <v>320</v>
      </c>
      <c r="C10115" s="97" t="s">
        <v>51</v>
      </c>
      <c r="D10115" s="97" t="s">
        <v>52</v>
      </c>
      <c r="E10115" s="94"/>
      <c r="F10115" s="94"/>
      <c r="G10115" s="94"/>
      <c r="H10115" s="79"/>
    </row>
    <row r="10116" spans="1:8" outlineLevel="1">
      <c r="A10116" s="100">
        <v>4</v>
      </c>
      <c r="B10116" s="101" t="s">
        <v>623</v>
      </c>
      <c r="C10116" s="97"/>
      <c r="D10116" s="97"/>
      <c r="E10116" s="94"/>
      <c r="F10116" s="94"/>
      <c r="G10116" s="94"/>
      <c r="H10116" s="79"/>
    </row>
    <row r="10117" spans="1:8" ht="31.5" outlineLevel="1">
      <c r="A10117" s="97" t="s">
        <v>406</v>
      </c>
      <c r="B10117" s="236" t="s">
        <v>321</v>
      </c>
      <c r="C10117" s="97" t="s">
        <v>52</v>
      </c>
      <c r="D10117" s="97" t="s">
        <v>52</v>
      </c>
      <c r="E10117" s="94"/>
      <c r="F10117" s="94"/>
      <c r="G10117" s="94"/>
      <c r="H10117" s="79"/>
    </row>
    <row r="10118" spans="1:8" ht="63" outlineLevel="1">
      <c r="A10118" s="97" t="s">
        <v>407</v>
      </c>
      <c r="B10118" s="236" t="s">
        <v>621</v>
      </c>
      <c r="C10118" s="97" t="s">
        <v>52</v>
      </c>
      <c r="D10118" s="97" t="s">
        <v>53</v>
      </c>
      <c r="E10118" s="94"/>
      <c r="F10118" s="94"/>
      <c r="G10118" s="94"/>
      <c r="H10118" s="79"/>
    </row>
    <row r="10119" spans="1:8" ht="31.5" outlineLevel="1">
      <c r="A10119" s="97" t="s">
        <v>408</v>
      </c>
      <c r="B10119" s="236" t="s">
        <v>764</v>
      </c>
      <c r="C10119" s="97" t="s">
        <v>52</v>
      </c>
      <c r="D10119" s="97" t="s">
        <v>53</v>
      </c>
      <c r="E10119" s="94"/>
      <c r="F10119" s="94"/>
      <c r="G10119" s="94"/>
      <c r="H10119" s="79"/>
    </row>
    <row r="10120" spans="1:8" ht="31.5" outlineLevel="1">
      <c r="A10120" s="97" t="s">
        <v>222</v>
      </c>
      <c r="B10120" s="236" t="s">
        <v>765</v>
      </c>
      <c r="C10120" s="97" t="s">
        <v>53</v>
      </c>
      <c r="D10120" s="97" t="s">
        <v>54</v>
      </c>
      <c r="E10120" s="94"/>
      <c r="F10120" s="94"/>
      <c r="G10120" s="94"/>
      <c r="H10120" s="79"/>
    </row>
    <row r="10121" spans="1:8" outlineLevel="1">
      <c r="G10121" s="154" t="s">
        <v>1986</v>
      </c>
      <c r="H10121" s="154" t="s">
        <v>378</v>
      </c>
    </row>
    <row r="10122" spans="1:8" outlineLevel="1">
      <c r="H10122" s="154" t="s">
        <v>709</v>
      </c>
    </row>
    <row r="10123" spans="1:8" outlineLevel="1">
      <c r="H10123" s="154" t="s">
        <v>266</v>
      </c>
    </row>
    <row r="10124" spans="1:8" outlineLevel="1">
      <c r="H10124" s="154"/>
    </row>
    <row r="10125" spans="1:8" outlineLevel="1">
      <c r="A10125" s="742" t="s">
        <v>628</v>
      </c>
      <c r="B10125" s="742"/>
      <c r="C10125" s="742"/>
      <c r="D10125" s="742"/>
      <c r="E10125" s="742"/>
      <c r="F10125" s="742"/>
      <c r="G10125" s="742"/>
      <c r="H10125" s="742"/>
    </row>
    <row r="10126" spans="1:8" outlineLevel="1">
      <c r="A10126" s="742" t="s">
        <v>455</v>
      </c>
      <c r="B10126" s="742"/>
      <c r="C10126" s="742"/>
      <c r="D10126" s="742"/>
      <c r="E10126" s="742"/>
      <c r="F10126" s="742"/>
      <c r="G10126" s="742"/>
      <c r="H10126" s="742"/>
    </row>
    <row r="10127" spans="1:8" outlineLevel="1">
      <c r="H10127" s="154" t="s">
        <v>322</v>
      </c>
    </row>
    <row r="10128" spans="1:8" outlineLevel="1">
      <c r="H10128" s="154" t="s">
        <v>323</v>
      </c>
    </row>
    <row r="10129" spans="1:8" outlineLevel="1">
      <c r="H10129" s="154" t="s">
        <v>324</v>
      </c>
    </row>
    <row r="10130" spans="1:8" outlineLevel="1">
      <c r="H10130" s="230" t="s">
        <v>325</v>
      </c>
    </row>
    <row r="10131" spans="1:8" outlineLevel="1">
      <c r="H10131" s="154" t="s">
        <v>2331</v>
      </c>
    </row>
    <row r="10132" spans="1:8" outlineLevel="1">
      <c r="H10132" s="154" t="s">
        <v>261</v>
      </c>
    </row>
    <row r="10133" spans="1:8" outlineLevel="1">
      <c r="A10133" s="86"/>
    </row>
    <row r="10134" spans="1:8" outlineLevel="1">
      <c r="A10134" s="748" t="s">
        <v>2305</v>
      </c>
      <c r="B10134" s="749"/>
      <c r="C10134" s="749"/>
      <c r="D10134" s="749"/>
      <c r="E10134" s="749"/>
      <c r="F10134" s="749"/>
      <c r="G10134" s="749"/>
      <c r="H10134" s="749"/>
    </row>
    <row r="10135" spans="1:8" outlineLevel="1">
      <c r="A10135" s="746" t="s">
        <v>2332</v>
      </c>
      <c r="B10135" s="746"/>
      <c r="C10135" s="746"/>
      <c r="D10135" s="746"/>
      <c r="E10135" s="746"/>
      <c r="F10135" s="746"/>
      <c r="G10135" s="746"/>
      <c r="H10135" s="746"/>
    </row>
    <row r="10136" spans="1:8" ht="16.5" outlineLevel="1" thickBot="1">
      <c r="A10136" s="87"/>
      <c r="B10136" s="666"/>
      <c r="C10136" s="231"/>
      <c r="D10136" s="231"/>
      <c r="E10136" s="231"/>
      <c r="F10136" s="231"/>
      <c r="G10136" s="231"/>
      <c r="H10136" s="231"/>
    </row>
    <row r="10137" spans="1:8" outlineLevel="1">
      <c r="A10137" s="750" t="s">
        <v>397</v>
      </c>
      <c r="B10137" s="753" t="s">
        <v>649</v>
      </c>
      <c r="C10137" s="756" t="s">
        <v>719</v>
      </c>
      <c r="D10137" s="756"/>
      <c r="E10137" s="756"/>
      <c r="F10137" s="756"/>
      <c r="G10137" s="757" t="s">
        <v>629</v>
      </c>
      <c r="H10137" s="759" t="s">
        <v>630</v>
      </c>
    </row>
    <row r="10138" spans="1:8" outlineLevel="1">
      <c r="A10138" s="751"/>
      <c r="B10138" s="754"/>
      <c r="C10138" s="704"/>
      <c r="D10138" s="704"/>
      <c r="E10138" s="704"/>
      <c r="F10138" s="704"/>
      <c r="G10138" s="703"/>
      <c r="H10138" s="760"/>
    </row>
    <row r="10139" spans="1:8" ht="32.25" outlineLevel="1" thickBot="1">
      <c r="A10139" s="752"/>
      <c r="B10139" s="755"/>
      <c r="C10139" s="88" t="s">
        <v>631</v>
      </c>
      <c r="D10139" s="88" t="s">
        <v>632</v>
      </c>
      <c r="E10139" s="88" t="s">
        <v>631</v>
      </c>
      <c r="F10139" s="88" t="s">
        <v>632</v>
      </c>
      <c r="G10139" s="758"/>
      <c r="H10139" s="761"/>
    </row>
    <row r="10140" spans="1:8" outlineLevel="1">
      <c r="A10140" s="89">
        <v>1</v>
      </c>
      <c r="B10140" s="604">
        <v>2</v>
      </c>
      <c r="C10140" s="90">
        <v>3</v>
      </c>
      <c r="D10140" s="90">
        <v>4</v>
      </c>
      <c r="E10140" s="90"/>
      <c r="F10140" s="90"/>
      <c r="G10140" s="91">
        <v>5</v>
      </c>
      <c r="H10140" s="604">
        <v>6</v>
      </c>
    </row>
    <row r="10141" spans="1:8" outlineLevel="1">
      <c r="A10141" s="89">
        <v>1</v>
      </c>
      <c r="B10141" s="92" t="s">
        <v>598</v>
      </c>
      <c r="C10141" s="90"/>
      <c r="D10141" s="90"/>
      <c r="E10141" s="94"/>
      <c r="F10141" s="94"/>
      <c r="G10141" s="95"/>
      <c r="H10141" s="663"/>
    </row>
    <row r="10142" spans="1:8" outlineLevel="1">
      <c r="A10142" s="96" t="s">
        <v>399</v>
      </c>
      <c r="B10142" s="237" t="s">
        <v>599</v>
      </c>
      <c r="C10142" s="97" t="s">
        <v>683</v>
      </c>
      <c r="D10142" s="97" t="s">
        <v>39</v>
      </c>
      <c r="E10142" s="94"/>
      <c r="F10142" s="94"/>
      <c r="G10142" s="94">
        <v>100</v>
      </c>
      <c r="H10142" s="79"/>
    </row>
    <row r="10143" spans="1:8" outlineLevel="1">
      <c r="A10143" s="97" t="s">
        <v>400</v>
      </c>
      <c r="B10143" s="236" t="s">
        <v>329</v>
      </c>
      <c r="C10143" s="97" t="s">
        <v>40</v>
      </c>
      <c r="D10143" s="97" t="s">
        <v>41</v>
      </c>
      <c r="E10143" s="94"/>
      <c r="F10143" s="94"/>
      <c r="G10143" s="94">
        <v>100</v>
      </c>
      <c r="H10143" s="79"/>
    </row>
    <row r="10144" spans="1:8" ht="31.5" outlineLevel="1">
      <c r="A10144" s="97" t="s">
        <v>411</v>
      </c>
      <c r="B10144" s="236" t="s">
        <v>730</v>
      </c>
      <c r="C10144" s="97" t="s">
        <v>42</v>
      </c>
      <c r="D10144" s="97" t="s">
        <v>43</v>
      </c>
      <c r="E10144" s="94"/>
      <c r="F10144" s="94"/>
      <c r="G10144" s="94">
        <v>100</v>
      </c>
      <c r="H10144" s="79"/>
    </row>
    <row r="10145" spans="1:8" ht="63" outlineLevel="1">
      <c r="A10145" s="98" t="s">
        <v>422</v>
      </c>
      <c r="B10145" s="99" t="s">
        <v>731</v>
      </c>
      <c r="C10145" s="97" t="s">
        <v>44</v>
      </c>
      <c r="D10145" s="97" t="s">
        <v>682</v>
      </c>
      <c r="E10145" s="94"/>
      <c r="F10145" s="94"/>
      <c r="G10145" s="94">
        <v>100</v>
      </c>
      <c r="H10145" s="79"/>
    </row>
    <row r="10146" spans="1:8" ht="31.5" outlineLevel="1">
      <c r="A10146" s="98" t="s">
        <v>732</v>
      </c>
      <c r="B10146" s="99" t="s">
        <v>733</v>
      </c>
      <c r="C10146" s="97" t="s">
        <v>683</v>
      </c>
      <c r="D10146" s="97" t="s">
        <v>684</v>
      </c>
      <c r="E10146" s="94"/>
      <c r="F10146" s="94"/>
      <c r="G10146" s="94">
        <v>100</v>
      </c>
      <c r="H10146" s="79"/>
    </row>
    <row r="10147" spans="1:8" outlineLevel="1">
      <c r="A10147" s="98" t="s">
        <v>734</v>
      </c>
      <c r="B10147" s="99" t="s">
        <v>735</v>
      </c>
      <c r="C10147" s="97" t="s">
        <v>42</v>
      </c>
      <c r="D10147" s="97" t="s">
        <v>683</v>
      </c>
      <c r="E10147" s="94"/>
      <c r="F10147" s="94"/>
      <c r="G10147" s="94">
        <v>100</v>
      </c>
      <c r="H10147" s="79"/>
    </row>
    <row r="10148" spans="1:8" outlineLevel="1">
      <c r="A10148" s="100">
        <v>2</v>
      </c>
      <c r="B10148" s="101" t="s">
        <v>440</v>
      </c>
      <c r="C10148" s="97"/>
      <c r="D10148" s="97"/>
      <c r="E10148" s="94"/>
      <c r="F10148" s="94"/>
      <c r="G10148" s="94">
        <v>100</v>
      </c>
      <c r="H10148" s="79"/>
    </row>
    <row r="10149" spans="1:8" ht="31.5" outlineLevel="1">
      <c r="A10149" s="98" t="s">
        <v>402</v>
      </c>
      <c r="B10149" s="99" t="s">
        <v>736</v>
      </c>
      <c r="C10149" s="97" t="s">
        <v>683</v>
      </c>
      <c r="D10149" s="97" t="s">
        <v>684</v>
      </c>
      <c r="E10149" s="94"/>
      <c r="F10149" s="94"/>
      <c r="G10149" s="94">
        <v>100</v>
      </c>
      <c r="H10149" s="79"/>
    </row>
    <row r="10150" spans="1:8" ht="63" outlineLevel="1">
      <c r="A10150" s="98" t="s">
        <v>403</v>
      </c>
      <c r="B10150" s="99" t="s">
        <v>641</v>
      </c>
      <c r="C10150" s="97" t="s">
        <v>683</v>
      </c>
      <c r="D10150" s="97" t="s">
        <v>685</v>
      </c>
      <c r="E10150" s="94"/>
      <c r="F10150" s="94"/>
      <c r="G10150" s="94">
        <v>100</v>
      </c>
      <c r="H10150" s="79"/>
    </row>
    <row r="10151" spans="1:8" ht="31.5" outlineLevel="1">
      <c r="A10151" s="98" t="s">
        <v>404</v>
      </c>
      <c r="B10151" s="99" t="s">
        <v>642</v>
      </c>
      <c r="C10151" s="97" t="s">
        <v>685</v>
      </c>
      <c r="D10151" s="97" t="s">
        <v>686</v>
      </c>
      <c r="E10151" s="94"/>
      <c r="F10151" s="94"/>
      <c r="G10151" s="94">
        <v>100</v>
      </c>
      <c r="H10151" s="79"/>
    </row>
    <row r="10152" spans="1:8" ht="47.25" outlineLevel="1">
      <c r="A10152" s="100">
        <v>3</v>
      </c>
      <c r="B10152" s="101" t="s">
        <v>313</v>
      </c>
      <c r="C10152" s="97"/>
      <c r="D10152" s="97"/>
      <c r="E10152" s="94"/>
      <c r="F10152" s="94"/>
      <c r="G10152" s="94">
        <v>100</v>
      </c>
      <c r="H10152" s="79"/>
    </row>
    <row r="10153" spans="1:8" ht="31.5" outlineLevel="1">
      <c r="A10153" s="98" t="s">
        <v>441</v>
      </c>
      <c r="B10153" s="99" t="s">
        <v>314</v>
      </c>
      <c r="C10153" s="97" t="s">
        <v>686</v>
      </c>
      <c r="D10153" s="97" t="s">
        <v>685</v>
      </c>
      <c r="E10153" s="94"/>
      <c r="F10153" s="94"/>
      <c r="G10153" s="94">
        <v>100</v>
      </c>
      <c r="H10153" s="79"/>
    </row>
    <row r="10154" spans="1:8" outlineLevel="1">
      <c r="A10154" s="98" t="s">
        <v>359</v>
      </c>
      <c r="B10154" s="99" t="s">
        <v>315</v>
      </c>
      <c r="C10154" s="97" t="s">
        <v>686</v>
      </c>
      <c r="D10154" s="97" t="s">
        <v>687</v>
      </c>
      <c r="E10154" s="94"/>
      <c r="F10154" s="94"/>
      <c r="G10154" s="94">
        <v>100</v>
      </c>
      <c r="H10154" s="79"/>
    </row>
    <row r="10155" spans="1:8" outlineLevel="1">
      <c r="A10155" s="98" t="s">
        <v>361</v>
      </c>
      <c r="B10155" s="99" t="s">
        <v>316</v>
      </c>
      <c r="C10155" s="97" t="s">
        <v>687</v>
      </c>
      <c r="D10155" s="97" t="s">
        <v>688</v>
      </c>
      <c r="E10155" s="94"/>
      <c r="F10155" s="94"/>
      <c r="G10155" s="94">
        <v>100</v>
      </c>
      <c r="H10155" s="79"/>
    </row>
    <row r="10156" spans="1:8" outlineLevel="1">
      <c r="A10156" s="98" t="s">
        <v>317</v>
      </c>
      <c r="B10156" s="99" t="s">
        <v>318</v>
      </c>
      <c r="C10156" s="97" t="s">
        <v>688</v>
      </c>
      <c r="D10156" s="97" t="s">
        <v>689</v>
      </c>
      <c r="E10156" s="94"/>
      <c r="F10156" s="94"/>
      <c r="G10156" s="94">
        <v>100</v>
      </c>
      <c r="H10156" s="79"/>
    </row>
    <row r="10157" spans="1:8" outlineLevel="1">
      <c r="A10157" s="98" t="s">
        <v>319</v>
      </c>
      <c r="B10157" s="99" t="s">
        <v>320</v>
      </c>
      <c r="C10157" s="97" t="s">
        <v>689</v>
      </c>
      <c r="D10157" s="97" t="s">
        <v>690</v>
      </c>
      <c r="E10157" s="94"/>
      <c r="F10157" s="94"/>
      <c r="G10157" s="94">
        <v>100</v>
      </c>
      <c r="H10157" s="79"/>
    </row>
    <row r="10158" spans="1:8" outlineLevel="1">
      <c r="A10158" s="100">
        <v>4</v>
      </c>
      <c r="B10158" s="101" t="s">
        <v>623</v>
      </c>
      <c r="C10158" s="97"/>
      <c r="D10158" s="97"/>
      <c r="E10158" s="94"/>
      <c r="F10158" s="94"/>
      <c r="G10158" s="94">
        <v>100</v>
      </c>
      <c r="H10158" s="79"/>
    </row>
    <row r="10159" spans="1:8" ht="31.5" outlineLevel="1">
      <c r="A10159" s="97" t="s">
        <v>406</v>
      </c>
      <c r="B10159" s="236" t="s">
        <v>321</v>
      </c>
      <c r="C10159" s="97" t="s">
        <v>690</v>
      </c>
      <c r="D10159" s="97" t="s">
        <v>690</v>
      </c>
      <c r="E10159" s="94"/>
      <c r="F10159" s="94"/>
      <c r="G10159" s="94">
        <v>100</v>
      </c>
      <c r="H10159" s="79"/>
    </row>
    <row r="10160" spans="1:8" ht="63" outlineLevel="1">
      <c r="A10160" s="97" t="s">
        <v>407</v>
      </c>
      <c r="B10160" s="236" t="s">
        <v>621</v>
      </c>
      <c r="C10160" s="97" t="s">
        <v>690</v>
      </c>
      <c r="D10160" s="97" t="s">
        <v>691</v>
      </c>
      <c r="E10160" s="94"/>
      <c r="F10160" s="94"/>
      <c r="G10160" s="94">
        <v>100</v>
      </c>
      <c r="H10160" s="79"/>
    </row>
    <row r="10161" spans="1:8" ht="31.5" outlineLevel="1">
      <c r="A10161" s="97" t="s">
        <v>408</v>
      </c>
      <c r="B10161" s="236" t="s">
        <v>764</v>
      </c>
      <c r="C10161" s="97" t="s">
        <v>690</v>
      </c>
      <c r="D10161" s="97" t="s">
        <v>691</v>
      </c>
      <c r="E10161" s="94"/>
      <c r="F10161" s="94"/>
      <c r="G10161" s="94">
        <v>100</v>
      </c>
      <c r="H10161" s="79"/>
    </row>
    <row r="10162" spans="1:8" ht="31.5" outlineLevel="1">
      <c r="A10162" s="97" t="s">
        <v>222</v>
      </c>
      <c r="B10162" s="236" t="s">
        <v>765</v>
      </c>
      <c r="C10162" s="97" t="s">
        <v>691</v>
      </c>
      <c r="D10162" s="97" t="s">
        <v>692</v>
      </c>
      <c r="E10162" s="94"/>
      <c r="F10162" s="94"/>
      <c r="G10162" s="94">
        <v>100</v>
      </c>
      <c r="H10162" s="79"/>
    </row>
    <row r="10163" spans="1:8" outlineLevel="1">
      <c r="G10163" s="154" t="s">
        <v>1999</v>
      </c>
      <c r="H10163" s="154" t="s">
        <v>378</v>
      </c>
    </row>
    <row r="10164" spans="1:8" outlineLevel="1">
      <c r="H10164" s="154" t="s">
        <v>709</v>
      </c>
    </row>
    <row r="10165" spans="1:8" outlineLevel="1">
      <c r="H10165" s="154" t="s">
        <v>266</v>
      </c>
    </row>
    <row r="10166" spans="1:8" outlineLevel="1">
      <c r="H10166" s="154"/>
    </row>
    <row r="10167" spans="1:8" outlineLevel="1">
      <c r="A10167" s="742" t="s">
        <v>628</v>
      </c>
      <c r="B10167" s="742"/>
      <c r="C10167" s="742"/>
      <c r="D10167" s="742"/>
      <c r="E10167" s="742"/>
      <c r="F10167" s="742"/>
      <c r="G10167" s="742"/>
      <c r="H10167" s="742"/>
    </row>
    <row r="10168" spans="1:8" outlineLevel="1">
      <c r="A10168" s="742" t="s">
        <v>455</v>
      </c>
      <c r="B10168" s="742"/>
      <c r="C10168" s="742"/>
      <c r="D10168" s="742"/>
      <c r="E10168" s="742"/>
      <c r="F10168" s="742"/>
      <c r="G10168" s="742"/>
      <c r="H10168" s="742"/>
    </row>
    <row r="10169" spans="1:8" outlineLevel="1">
      <c r="H10169" s="154" t="s">
        <v>322</v>
      </c>
    </row>
    <row r="10170" spans="1:8" outlineLevel="1">
      <c r="H10170" s="154" t="s">
        <v>323</v>
      </c>
    </row>
    <row r="10171" spans="1:8" outlineLevel="1">
      <c r="H10171" s="154" t="s">
        <v>324</v>
      </c>
    </row>
    <row r="10172" spans="1:8" outlineLevel="1">
      <c r="H10172" s="230" t="s">
        <v>325</v>
      </c>
    </row>
    <row r="10173" spans="1:8" outlineLevel="1">
      <c r="H10173" s="154" t="s">
        <v>2331</v>
      </c>
    </row>
    <row r="10174" spans="1:8" outlineLevel="1">
      <c r="H10174" s="154" t="s">
        <v>261</v>
      </c>
    </row>
    <row r="10175" spans="1:8" outlineLevel="1">
      <c r="A10175" s="86"/>
    </row>
    <row r="10176" spans="1:8" outlineLevel="1">
      <c r="A10176" s="748" t="s">
        <v>2095</v>
      </c>
      <c r="B10176" s="749"/>
      <c r="C10176" s="749"/>
      <c r="D10176" s="749"/>
      <c r="E10176" s="749"/>
      <c r="F10176" s="749"/>
      <c r="G10176" s="749"/>
      <c r="H10176" s="749"/>
    </row>
    <row r="10177" spans="1:8" outlineLevel="1">
      <c r="A10177" s="746" t="s">
        <v>2332</v>
      </c>
      <c r="B10177" s="746"/>
      <c r="C10177" s="746"/>
      <c r="D10177" s="746"/>
      <c r="E10177" s="746"/>
      <c r="F10177" s="746"/>
      <c r="G10177" s="746"/>
      <c r="H10177" s="746"/>
    </row>
    <row r="10178" spans="1:8" ht="16.5" outlineLevel="1" thickBot="1">
      <c r="A10178" s="87"/>
      <c r="B10178" s="666"/>
      <c r="C10178" s="231"/>
      <c r="D10178" s="231"/>
      <c r="E10178" s="231"/>
      <c r="F10178" s="231"/>
      <c r="G10178" s="231"/>
      <c r="H10178" s="231"/>
    </row>
    <row r="10179" spans="1:8" outlineLevel="1">
      <c r="A10179" s="750" t="s">
        <v>397</v>
      </c>
      <c r="B10179" s="753" t="s">
        <v>649</v>
      </c>
      <c r="C10179" s="756" t="s">
        <v>719</v>
      </c>
      <c r="D10179" s="756"/>
      <c r="E10179" s="756"/>
      <c r="F10179" s="756"/>
      <c r="G10179" s="757" t="s">
        <v>629</v>
      </c>
      <c r="H10179" s="759" t="s">
        <v>630</v>
      </c>
    </row>
    <row r="10180" spans="1:8" outlineLevel="1">
      <c r="A10180" s="751"/>
      <c r="B10180" s="754"/>
      <c r="C10180" s="704"/>
      <c r="D10180" s="704"/>
      <c r="E10180" s="704"/>
      <c r="F10180" s="704"/>
      <c r="G10180" s="703"/>
      <c r="H10180" s="760"/>
    </row>
    <row r="10181" spans="1:8" ht="32.25" outlineLevel="1" thickBot="1">
      <c r="A10181" s="752"/>
      <c r="B10181" s="755"/>
      <c r="C10181" s="88" t="s">
        <v>631</v>
      </c>
      <c r="D10181" s="88" t="s">
        <v>632</v>
      </c>
      <c r="E10181" s="88" t="s">
        <v>631</v>
      </c>
      <c r="F10181" s="88" t="s">
        <v>632</v>
      </c>
      <c r="G10181" s="758"/>
      <c r="H10181" s="761"/>
    </row>
    <row r="10182" spans="1:8" outlineLevel="1">
      <c r="A10182" s="89">
        <v>1</v>
      </c>
      <c r="B10182" s="604">
        <v>2</v>
      </c>
      <c r="C10182" s="90">
        <v>3</v>
      </c>
      <c r="D10182" s="90">
        <v>4</v>
      </c>
      <c r="E10182" s="90"/>
      <c r="F10182" s="90"/>
      <c r="G10182" s="91">
        <v>5</v>
      </c>
      <c r="H10182" s="604">
        <v>6</v>
      </c>
    </row>
    <row r="10183" spans="1:8" outlineLevel="1">
      <c r="A10183" s="89">
        <v>1</v>
      </c>
      <c r="B10183" s="92" t="s">
        <v>598</v>
      </c>
      <c r="C10183" s="90"/>
      <c r="D10183" s="90"/>
      <c r="E10183" s="94"/>
      <c r="F10183" s="94"/>
      <c r="G10183" s="95"/>
      <c r="H10183" s="663"/>
    </row>
    <row r="10184" spans="1:8" outlineLevel="1">
      <c r="A10184" s="96" t="s">
        <v>399</v>
      </c>
      <c r="B10184" s="237" t="s">
        <v>599</v>
      </c>
      <c r="C10184" s="97" t="s">
        <v>683</v>
      </c>
      <c r="D10184" s="97" t="s">
        <v>39</v>
      </c>
      <c r="E10184" s="94"/>
      <c r="F10184" s="94"/>
      <c r="G10184" s="94">
        <v>100</v>
      </c>
      <c r="H10184" s="79"/>
    </row>
    <row r="10185" spans="1:8" outlineLevel="1">
      <c r="A10185" s="97" t="s">
        <v>400</v>
      </c>
      <c r="B10185" s="236" t="s">
        <v>329</v>
      </c>
      <c r="C10185" s="97" t="s">
        <v>40</v>
      </c>
      <c r="D10185" s="97" t="s">
        <v>41</v>
      </c>
      <c r="E10185" s="94"/>
      <c r="F10185" s="94"/>
      <c r="G10185" s="94">
        <v>100</v>
      </c>
      <c r="H10185" s="79"/>
    </row>
    <row r="10186" spans="1:8" ht="31.5" outlineLevel="1">
      <c r="A10186" s="97" t="s">
        <v>411</v>
      </c>
      <c r="B10186" s="236" t="s">
        <v>730</v>
      </c>
      <c r="C10186" s="97" t="s">
        <v>42</v>
      </c>
      <c r="D10186" s="97" t="s">
        <v>43</v>
      </c>
      <c r="E10186" s="94"/>
      <c r="F10186" s="94"/>
      <c r="G10186" s="94">
        <v>100</v>
      </c>
      <c r="H10186" s="79"/>
    </row>
    <row r="10187" spans="1:8" ht="63" outlineLevel="1">
      <c r="A10187" s="98" t="s">
        <v>422</v>
      </c>
      <c r="B10187" s="99" t="s">
        <v>731</v>
      </c>
      <c r="C10187" s="97" t="s">
        <v>44</v>
      </c>
      <c r="D10187" s="97" t="s">
        <v>682</v>
      </c>
      <c r="E10187" s="94"/>
      <c r="F10187" s="94"/>
      <c r="G10187" s="94">
        <v>100</v>
      </c>
      <c r="H10187" s="79"/>
    </row>
    <row r="10188" spans="1:8" ht="31.5" outlineLevel="1">
      <c r="A10188" s="98" t="s">
        <v>732</v>
      </c>
      <c r="B10188" s="99" t="s">
        <v>733</v>
      </c>
      <c r="C10188" s="97" t="s">
        <v>683</v>
      </c>
      <c r="D10188" s="97" t="s">
        <v>684</v>
      </c>
      <c r="E10188" s="94"/>
      <c r="F10188" s="94"/>
      <c r="G10188" s="94">
        <v>100</v>
      </c>
      <c r="H10188" s="79"/>
    </row>
    <row r="10189" spans="1:8" outlineLevel="1">
      <c r="A10189" s="98" t="s">
        <v>734</v>
      </c>
      <c r="B10189" s="99" t="s">
        <v>735</v>
      </c>
      <c r="C10189" s="97" t="s">
        <v>42</v>
      </c>
      <c r="D10189" s="97" t="s">
        <v>683</v>
      </c>
      <c r="E10189" s="94"/>
      <c r="F10189" s="94"/>
      <c r="G10189" s="94">
        <v>100</v>
      </c>
      <c r="H10189" s="79"/>
    </row>
    <row r="10190" spans="1:8" outlineLevel="1">
      <c r="A10190" s="100">
        <v>2</v>
      </c>
      <c r="B10190" s="101" t="s">
        <v>440</v>
      </c>
      <c r="C10190" s="97"/>
      <c r="D10190" s="97"/>
      <c r="E10190" s="94"/>
      <c r="F10190" s="94"/>
      <c r="G10190" s="94">
        <v>100</v>
      </c>
      <c r="H10190" s="79"/>
    </row>
    <row r="10191" spans="1:8" ht="31.5" outlineLevel="1">
      <c r="A10191" s="98" t="s">
        <v>402</v>
      </c>
      <c r="B10191" s="99" t="s">
        <v>736</v>
      </c>
      <c r="C10191" s="97" t="s">
        <v>683</v>
      </c>
      <c r="D10191" s="97" t="s">
        <v>684</v>
      </c>
      <c r="E10191" s="94"/>
      <c r="F10191" s="94"/>
      <c r="G10191" s="94">
        <v>100</v>
      </c>
      <c r="H10191" s="79"/>
    </row>
    <row r="10192" spans="1:8" ht="63" outlineLevel="1">
      <c r="A10192" s="98" t="s">
        <v>403</v>
      </c>
      <c r="B10192" s="99" t="s">
        <v>641</v>
      </c>
      <c r="C10192" s="97" t="s">
        <v>683</v>
      </c>
      <c r="D10192" s="97" t="s">
        <v>685</v>
      </c>
      <c r="E10192" s="94"/>
      <c r="F10192" s="94"/>
      <c r="G10192" s="94">
        <v>100</v>
      </c>
      <c r="H10192" s="79"/>
    </row>
    <row r="10193" spans="1:8" ht="31.5" outlineLevel="1">
      <c r="A10193" s="98" t="s">
        <v>404</v>
      </c>
      <c r="B10193" s="99" t="s">
        <v>642</v>
      </c>
      <c r="C10193" s="97" t="s">
        <v>685</v>
      </c>
      <c r="D10193" s="97" t="s">
        <v>686</v>
      </c>
      <c r="E10193" s="94"/>
      <c r="F10193" s="94"/>
      <c r="G10193" s="94">
        <v>100</v>
      </c>
      <c r="H10193" s="79"/>
    </row>
    <row r="10194" spans="1:8" ht="47.25" outlineLevel="1">
      <c r="A10194" s="100">
        <v>3</v>
      </c>
      <c r="B10194" s="101" t="s">
        <v>313</v>
      </c>
      <c r="C10194" s="97"/>
      <c r="D10194" s="97"/>
      <c r="E10194" s="94"/>
      <c r="F10194" s="94"/>
      <c r="G10194" s="94">
        <v>100</v>
      </c>
      <c r="H10194" s="79"/>
    </row>
    <row r="10195" spans="1:8" ht="31.5" outlineLevel="1">
      <c r="A10195" s="98" t="s">
        <v>441</v>
      </c>
      <c r="B10195" s="99" t="s">
        <v>314</v>
      </c>
      <c r="C10195" s="97" t="s">
        <v>686</v>
      </c>
      <c r="D10195" s="97" t="s">
        <v>685</v>
      </c>
      <c r="E10195" s="94"/>
      <c r="F10195" s="94"/>
      <c r="G10195" s="94">
        <v>100</v>
      </c>
      <c r="H10195" s="79"/>
    </row>
    <row r="10196" spans="1:8" outlineLevel="1">
      <c r="A10196" s="98" t="s">
        <v>359</v>
      </c>
      <c r="B10196" s="99" t="s">
        <v>315</v>
      </c>
      <c r="C10196" s="97" t="s">
        <v>686</v>
      </c>
      <c r="D10196" s="97" t="s">
        <v>687</v>
      </c>
      <c r="E10196" s="94"/>
      <c r="F10196" s="94"/>
      <c r="G10196" s="94">
        <v>100</v>
      </c>
      <c r="H10196" s="79"/>
    </row>
    <row r="10197" spans="1:8" outlineLevel="1">
      <c r="A10197" s="98" t="s">
        <v>361</v>
      </c>
      <c r="B10197" s="99" t="s">
        <v>316</v>
      </c>
      <c r="C10197" s="97" t="s">
        <v>687</v>
      </c>
      <c r="D10197" s="97" t="s">
        <v>688</v>
      </c>
      <c r="E10197" s="94"/>
      <c r="F10197" s="94"/>
      <c r="G10197" s="94">
        <v>100</v>
      </c>
      <c r="H10197" s="79"/>
    </row>
    <row r="10198" spans="1:8" outlineLevel="1">
      <c r="A10198" s="98" t="s">
        <v>317</v>
      </c>
      <c r="B10198" s="99" t="s">
        <v>318</v>
      </c>
      <c r="C10198" s="97" t="s">
        <v>688</v>
      </c>
      <c r="D10198" s="97" t="s">
        <v>689</v>
      </c>
      <c r="E10198" s="94"/>
      <c r="F10198" s="94"/>
      <c r="G10198" s="94">
        <v>100</v>
      </c>
      <c r="H10198" s="79"/>
    </row>
    <row r="10199" spans="1:8" outlineLevel="1">
      <c r="A10199" s="98" t="s">
        <v>319</v>
      </c>
      <c r="B10199" s="99" t="s">
        <v>320</v>
      </c>
      <c r="C10199" s="97" t="s">
        <v>689</v>
      </c>
      <c r="D10199" s="97" t="s">
        <v>690</v>
      </c>
      <c r="E10199" s="94"/>
      <c r="F10199" s="94"/>
      <c r="G10199" s="94">
        <v>100</v>
      </c>
      <c r="H10199" s="79"/>
    </row>
    <row r="10200" spans="1:8" outlineLevel="1">
      <c r="A10200" s="100">
        <v>4</v>
      </c>
      <c r="B10200" s="101" t="s">
        <v>623</v>
      </c>
      <c r="C10200" s="97"/>
      <c r="D10200" s="97"/>
      <c r="E10200" s="94"/>
      <c r="F10200" s="94"/>
      <c r="G10200" s="94">
        <v>100</v>
      </c>
      <c r="H10200" s="79"/>
    </row>
    <row r="10201" spans="1:8" ht="31.5" outlineLevel="1">
      <c r="A10201" s="97" t="s">
        <v>406</v>
      </c>
      <c r="B10201" s="236" t="s">
        <v>321</v>
      </c>
      <c r="C10201" s="97" t="s">
        <v>690</v>
      </c>
      <c r="D10201" s="97" t="s">
        <v>690</v>
      </c>
      <c r="E10201" s="94"/>
      <c r="F10201" s="94"/>
      <c r="G10201" s="94">
        <v>100</v>
      </c>
      <c r="H10201" s="79"/>
    </row>
    <row r="10202" spans="1:8" ht="63" outlineLevel="1">
      <c r="A10202" s="97" t="s">
        <v>407</v>
      </c>
      <c r="B10202" s="236" t="s">
        <v>621</v>
      </c>
      <c r="C10202" s="97" t="s">
        <v>690</v>
      </c>
      <c r="D10202" s="97" t="s">
        <v>691</v>
      </c>
      <c r="E10202" s="94"/>
      <c r="F10202" s="94"/>
      <c r="G10202" s="94">
        <v>100</v>
      </c>
      <c r="H10202" s="79"/>
    </row>
    <row r="10203" spans="1:8" ht="31.5" outlineLevel="1">
      <c r="A10203" s="97" t="s">
        <v>408</v>
      </c>
      <c r="B10203" s="236" t="s">
        <v>764</v>
      </c>
      <c r="C10203" s="97" t="s">
        <v>690</v>
      </c>
      <c r="D10203" s="97" t="s">
        <v>691</v>
      </c>
      <c r="E10203" s="94"/>
      <c r="F10203" s="94"/>
      <c r="G10203" s="94">
        <v>100</v>
      </c>
      <c r="H10203" s="79"/>
    </row>
    <row r="10204" spans="1:8" ht="31.5" outlineLevel="1">
      <c r="A10204" s="97" t="s">
        <v>222</v>
      </c>
      <c r="B10204" s="236" t="s">
        <v>765</v>
      </c>
      <c r="C10204" s="97" t="s">
        <v>691</v>
      </c>
      <c r="D10204" s="97" t="s">
        <v>692</v>
      </c>
      <c r="E10204" s="94"/>
      <c r="F10204" s="94"/>
      <c r="G10204" s="94">
        <v>100</v>
      </c>
      <c r="H10204" s="79"/>
    </row>
    <row r="10205" spans="1:8" outlineLevel="1">
      <c r="G10205" s="154" t="s">
        <v>2200</v>
      </c>
      <c r="H10205" s="154" t="s">
        <v>378</v>
      </c>
    </row>
    <row r="10206" spans="1:8" outlineLevel="1">
      <c r="H10206" s="154" t="s">
        <v>709</v>
      </c>
    </row>
    <row r="10207" spans="1:8" outlineLevel="1">
      <c r="H10207" s="154" t="s">
        <v>266</v>
      </c>
    </row>
    <row r="10208" spans="1:8" outlineLevel="1">
      <c r="H10208" s="154"/>
    </row>
    <row r="10209" spans="1:8" outlineLevel="1">
      <c r="A10209" s="742" t="s">
        <v>628</v>
      </c>
      <c r="B10209" s="742"/>
      <c r="C10209" s="742"/>
      <c r="D10209" s="742"/>
      <c r="E10209" s="742"/>
      <c r="F10209" s="742"/>
      <c r="G10209" s="742"/>
      <c r="H10209" s="742"/>
    </row>
    <row r="10210" spans="1:8" outlineLevel="1">
      <c r="A10210" s="742" t="s">
        <v>455</v>
      </c>
      <c r="B10210" s="742"/>
      <c r="C10210" s="742"/>
      <c r="D10210" s="742"/>
      <c r="E10210" s="742"/>
      <c r="F10210" s="742"/>
      <c r="G10210" s="742"/>
      <c r="H10210" s="742"/>
    </row>
    <row r="10211" spans="1:8" outlineLevel="1">
      <c r="H10211" s="154" t="s">
        <v>322</v>
      </c>
    </row>
    <row r="10212" spans="1:8" outlineLevel="1">
      <c r="H10212" s="154" t="s">
        <v>323</v>
      </c>
    </row>
    <row r="10213" spans="1:8" outlineLevel="1">
      <c r="H10213" s="154" t="s">
        <v>324</v>
      </c>
    </row>
    <row r="10214" spans="1:8" outlineLevel="1">
      <c r="H10214" s="230" t="s">
        <v>325</v>
      </c>
    </row>
    <row r="10215" spans="1:8" outlineLevel="1">
      <c r="H10215" s="154" t="s">
        <v>2331</v>
      </c>
    </row>
    <row r="10216" spans="1:8" outlineLevel="1">
      <c r="H10216" s="154" t="s">
        <v>261</v>
      </c>
    </row>
    <row r="10217" spans="1:8" outlineLevel="1">
      <c r="A10217" s="86"/>
    </row>
    <row r="10218" spans="1:8" outlineLevel="1">
      <c r="A10218" s="762" t="s">
        <v>2306</v>
      </c>
      <c r="B10218" s="763"/>
      <c r="C10218" s="763"/>
      <c r="D10218" s="763"/>
      <c r="E10218" s="763"/>
      <c r="F10218" s="763"/>
      <c r="G10218" s="763"/>
      <c r="H10218" s="763"/>
    </row>
    <row r="10219" spans="1:8" outlineLevel="1">
      <c r="A10219" s="745"/>
      <c r="B10219" s="745"/>
      <c r="C10219" s="745"/>
      <c r="D10219" s="745"/>
      <c r="E10219" s="745"/>
      <c r="F10219" s="745"/>
      <c r="G10219" s="745"/>
      <c r="H10219" s="745"/>
    </row>
    <row r="10220" spans="1:8" outlineLevel="1">
      <c r="A10220" s="746" t="s">
        <v>2332</v>
      </c>
      <c r="B10220" s="746"/>
      <c r="C10220" s="746"/>
      <c r="D10220" s="746"/>
      <c r="E10220" s="746"/>
      <c r="F10220" s="746"/>
      <c r="G10220" s="746"/>
      <c r="H10220" s="746"/>
    </row>
    <row r="10221" spans="1:8" ht="16.5" outlineLevel="1" thickBot="1">
      <c r="A10221" s="87"/>
      <c r="B10221" s="666"/>
      <c r="C10221" s="231"/>
      <c r="D10221" s="231"/>
      <c r="E10221" s="231"/>
      <c r="F10221" s="231"/>
      <c r="G10221" s="231"/>
      <c r="H10221" s="231"/>
    </row>
    <row r="10222" spans="1:8" outlineLevel="1">
      <c r="A10222" s="750" t="s">
        <v>397</v>
      </c>
      <c r="B10222" s="753" t="s">
        <v>649</v>
      </c>
      <c r="C10222" s="756" t="s">
        <v>719</v>
      </c>
      <c r="D10222" s="756"/>
      <c r="E10222" s="756"/>
      <c r="F10222" s="756"/>
      <c r="G10222" s="757" t="s">
        <v>629</v>
      </c>
      <c r="H10222" s="759" t="s">
        <v>630</v>
      </c>
    </row>
    <row r="10223" spans="1:8" outlineLevel="1">
      <c r="A10223" s="751"/>
      <c r="B10223" s="754"/>
      <c r="C10223" s="704"/>
      <c r="D10223" s="704"/>
      <c r="E10223" s="704"/>
      <c r="F10223" s="704"/>
      <c r="G10223" s="703"/>
      <c r="H10223" s="760"/>
    </row>
    <row r="10224" spans="1:8" ht="32.25" outlineLevel="1" thickBot="1">
      <c r="A10224" s="752"/>
      <c r="B10224" s="755"/>
      <c r="C10224" s="88" t="s">
        <v>631</v>
      </c>
      <c r="D10224" s="88" t="s">
        <v>632</v>
      </c>
      <c r="E10224" s="88" t="s">
        <v>631</v>
      </c>
      <c r="F10224" s="88" t="s">
        <v>632</v>
      </c>
      <c r="G10224" s="758"/>
      <c r="H10224" s="761"/>
    </row>
    <row r="10225" spans="1:8" outlineLevel="1">
      <c r="A10225" s="89">
        <v>1</v>
      </c>
      <c r="B10225" s="604">
        <v>2</v>
      </c>
      <c r="C10225" s="90">
        <v>3</v>
      </c>
      <c r="D10225" s="90">
        <v>4</v>
      </c>
      <c r="E10225" s="90"/>
      <c r="F10225" s="90"/>
      <c r="G10225" s="91">
        <v>5</v>
      </c>
      <c r="H10225" s="604">
        <v>6</v>
      </c>
    </row>
    <row r="10226" spans="1:8" outlineLevel="1">
      <c r="A10226" s="89">
        <v>1</v>
      </c>
      <c r="B10226" s="92" t="s">
        <v>598</v>
      </c>
      <c r="C10226" s="90"/>
      <c r="D10226" s="90"/>
      <c r="E10226" s="94"/>
      <c r="F10226" s="94"/>
      <c r="G10226" s="95"/>
      <c r="H10226" s="663"/>
    </row>
    <row r="10227" spans="1:8" outlineLevel="1">
      <c r="A10227" s="96" t="s">
        <v>399</v>
      </c>
      <c r="B10227" s="237" t="s">
        <v>599</v>
      </c>
      <c r="C10227" s="97" t="s">
        <v>7</v>
      </c>
      <c r="D10227" s="97" t="s">
        <v>167</v>
      </c>
      <c r="E10227" s="94"/>
      <c r="F10227" s="94"/>
      <c r="G10227" s="94">
        <v>100</v>
      </c>
      <c r="H10227" s="79"/>
    </row>
    <row r="10228" spans="1:8" outlineLevel="1">
      <c r="A10228" s="97" t="s">
        <v>400</v>
      </c>
      <c r="B10228" s="236" t="s">
        <v>329</v>
      </c>
      <c r="C10228" s="97" t="s">
        <v>168</v>
      </c>
      <c r="D10228" s="97" t="s">
        <v>169</v>
      </c>
      <c r="E10228" s="94"/>
      <c r="F10228" s="94"/>
      <c r="G10228" s="94">
        <v>100</v>
      </c>
      <c r="H10228" s="79"/>
    </row>
    <row r="10229" spans="1:8" ht="31.5" outlineLevel="1">
      <c r="A10229" s="97" t="s">
        <v>411</v>
      </c>
      <c r="B10229" s="236" t="s">
        <v>730</v>
      </c>
      <c r="C10229" s="97" t="s">
        <v>170</v>
      </c>
      <c r="D10229" s="97" t="s">
        <v>171</v>
      </c>
      <c r="E10229" s="94"/>
      <c r="F10229" s="94"/>
      <c r="G10229" s="94">
        <v>100</v>
      </c>
      <c r="H10229" s="79"/>
    </row>
    <row r="10230" spans="1:8" ht="63" outlineLevel="1">
      <c r="A10230" s="98" t="s">
        <v>422</v>
      </c>
      <c r="B10230" s="99" t="s">
        <v>731</v>
      </c>
      <c r="C10230" s="97" t="s">
        <v>172</v>
      </c>
      <c r="D10230" s="97" t="s">
        <v>173</v>
      </c>
      <c r="E10230" s="94"/>
      <c r="F10230" s="94"/>
      <c r="G10230" s="94">
        <v>100</v>
      </c>
      <c r="H10230" s="79"/>
    </row>
    <row r="10231" spans="1:8" ht="31.5" outlineLevel="1">
      <c r="A10231" s="98" t="s">
        <v>732</v>
      </c>
      <c r="B10231" s="99" t="s">
        <v>733</v>
      </c>
      <c r="C10231" s="97" t="s">
        <v>174</v>
      </c>
      <c r="D10231" s="97" t="s">
        <v>175</v>
      </c>
      <c r="E10231" s="94"/>
      <c r="F10231" s="94"/>
      <c r="G10231" s="94">
        <v>100</v>
      </c>
      <c r="H10231" s="79"/>
    </row>
    <row r="10232" spans="1:8" outlineLevel="1">
      <c r="A10232" s="98" t="s">
        <v>734</v>
      </c>
      <c r="B10232" s="99" t="s">
        <v>735</v>
      </c>
      <c r="C10232" s="97" t="s">
        <v>170</v>
      </c>
      <c r="D10232" s="97" t="s">
        <v>174</v>
      </c>
      <c r="E10232" s="94"/>
      <c r="F10232" s="94"/>
      <c r="G10232" s="94">
        <v>100</v>
      </c>
      <c r="H10232" s="79"/>
    </row>
    <row r="10233" spans="1:8" outlineLevel="1">
      <c r="A10233" s="100">
        <v>2</v>
      </c>
      <c r="B10233" s="101" t="s">
        <v>440</v>
      </c>
      <c r="C10233" s="97"/>
      <c r="D10233" s="97"/>
      <c r="E10233" s="94"/>
      <c r="F10233" s="94"/>
      <c r="G10233" s="94"/>
      <c r="H10233" s="79"/>
    </row>
    <row r="10234" spans="1:8" ht="31.5" outlineLevel="1">
      <c r="A10234" s="98" t="s">
        <v>402</v>
      </c>
      <c r="B10234" s="99" t="s">
        <v>736</v>
      </c>
      <c r="C10234" s="97" t="s">
        <v>46</v>
      </c>
      <c r="D10234" s="97" t="s">
        <v>45</v>
      </c>
      <c r="E10234" s="94"/>
      <c r="F10234" s="94"/>
      <c r="G10234" s="94"/>
      <c r="H10234" s="79"/>
    </row>
    <row r="10235" spans="1:8" ht="63" outlineLevel="1">
      <c r="A10235" s="98" t="s">
        <v>403</v>
      </c>
      <c r="B10235" s="99" t="s">
        <v>641</v>
      </c>
      <c r="C10235" s="97" t="s">
        <v>46</v>
      </c>
      <c r="D10235" s="97" t="s">
        <v>47</v>
      </c>
      <c r="E10235" s="94"/>
      <c r="F10235" s="94"/>
      <c r="G10235" s="94"/>
      <c r="H10235" s="79"/>
    </row>
    <row r="10236" spans="1:8" ht="31.5" outlineLevel="1">
      <c r="A10236" s="98" t="s">
        <v>404</v>
      </c>
      <c r="B10236" s="99" t="s">
        <v>642</v>
      </c>
      <c r="C10236" s="97" t="s">
        <v>47</v>
      </c>
      <c r="D10236" s="97" t="s">
        <v>48</v>
      </c>
      <c r="E10236" s="94"/>
      <c r="F10236" s="94"/>
      <c r="G10236" s="94"/>
      <c r="H10236" s="79"/>
    </row>
    <row r="10237" spans="1:8" ht="47.25" outlineLevel="1">
      <c r="A10237" s="100">
        <v>3</v>
      </c>
      <c r="B10237" s="101" t="s">
        <v>313</v>
      </c>
      <c r="C10237" s="97"/>
      <c r="D10237" s="97"/>
      <c r="E10237" s="94"/>
      <c r="F10237" s="94"/>
      <c r="G10237" s="94"/>
      <c r="H10237" s="79"/>
    </row>
    <row r="10238" spans="1:8" ht="31.5" outlineLevel="1">
      <c r="A10238" s="98" t="s">
        <v>441</v>
      </c>
      <c r="B10238" s="99" t="s">
        <v>314</v>
      </c>
      <c r="C10238" s="97" t="s">
        <v>48</v>
      </c>
      <c r="D10238" s="97" t="s">
        <v>47</v>
      </c>
      <c r="E10238" s="94"/>
      <c r="F10238" s="94"/>
      <c r="G10238" s="94"/>
      <c r="H10238" s="79"/>
    </row>
    <row r="10239" spans="1:8" outlineLevel="1">
      <c r="A10239" s="98" t="s">
        <v>359</v>
      </c>
      <c r="B10239" s="99" t="s">
        <v>315</v>
      </c>
      <c r="C10239" s="97" t="s">
        <v>48</v>
      </c>
      <c r="D10239" s="97" t="s">
        <v>49</v>
      </c>
      <c r="E10239" s="94"/>
      <c r="F10239" s="94"/>
      <c r="G10239" s="94"/>
      <c r="H10239" s="79"/>
    </row>
    <row r="10240" spans="1:8" outlineLevel="1">
      <c r="A10240" s="98" t="s">
        <v>361</v>
      </c>
      <c r="B10240" s="99" t="s">
        <v>316</v>
      </c>
      <c r="C10240" s="97" t="s">
        <v>49</v>
      </c>
      <c r="D10240" s="97" t="s">
        <v>50</v>
      </c>
      <c r="E10240" s="94"/>
      <c r="F10240" s="94"/>
      <c r="G10240" s="94"/>
      <c r="H10240" s="79"/>
    </row>
    <row r="10241" spans="1:8" outlineLevel="1">
      <c r="A10241" s="98" t="s">
        <v>317</v>
      </c>
      <c r="B10241" s="99" t="s">
        <v>318</v>
      </c>
      <c r="C10241" s="97" t="s">
        <v>50</v>
      </c>
      <c r="D10241" s="97" t="s">
        <v>51</v>
      </c>
      <c r="E10241" s="94"/>
      <c r="F10241" s="94"/>
      <c r="G10241" s="94"/>
      <c r="H10241" s="79"/>
    </row>
    <row r="10242" spans="1:8" outlineLevel="1">
      <c r="A10242" s="98" t="s">
        <v>319</v>
      </c>
      <c r="B10242" s="99" t="s">
        <v>320</v>
      </c>
      <c r="C10242" s="97" t="s">
        <v>2090</v>
      </c>
      <c r="D10242" s="97" t="s">
        <v>52</v>
      </c>
      <c r="E10242" s="94"/>
      <c r="F10242" s="94"/>
      <c r="G10242" s="94"/>
      <c r="H10242" s="79"/>
    </row>
    <row r="10243" spans="1:8" outlineLevel="1">
      <c r="A10243" s="100">
        <v>4</v>
      </c>
      <c r="B10243" s="101" t="s">
        <v>623</v>
      </c>
      <c r="C10243" s="97"/>
      <c r="D10243" s="97"/>
      <c r="E10243" s="94"/>
      <c r="F10243" s="94"/>
      <c r="G10243" s="94"/>
      <c r="H10243" s="79"/>
    </row>
    <row r="10244" spans="1:8" ht="31.5" outlineLevel="1">
      <c r="A10244" s="97" t="s">
        <v>406</v>
      </c>
      <c r="B10244" s="236" t="s">
        <v>321</v>
      </c>
      <c r="C10244" s="97" t="s">
        <v>52</v>
      </c>
      <c r="D10244" s="97" t="s">
        <v>52</v>
      </c>
      <c r="E10244" s="94"/>
      <c r="F10244" s="94"/>
      <c r="G10244" s="94"/>
      <c r="H10244" s="79"/>
    </row>
    <row r="10245" spans="1:8" ht="63" outlineLevel="1">
      <c r="A10245" s="97" t="s">
        <v>407</v>
      </c>
      <c r="B10245" s="236" t="s">
        <v>621</v>
      </c>
      <c r="C10245" s="97" t="s">
        <v>52</v>
      </c>
      <c r="D10245" s="97" t="s">
        <v>53</v>
      </c>
      <c r="E10245" s="94"/>
      <c r="F10245" s="94"/>
      <c r="G10245" s="94"/>
      <c r="H10245" s="79"/>
    </row>
    <row r="10246" spans="1:8" ht="31.5" outlineLevel="1">
      <c r="A10246" s="97" t="s">
        <v>408</v>
      </c>
      <c r="B10246" s="236" t="s">
        <v>764</v>
      </c>
      <c r="C10246" s="97" t="s">
        <v>52</v>
      </c>
      <c r="D10246" s="97" t="s">
        <v>53</v>
      </c>
      <c r="E10246" s="94"/>
      <c r="F10246" s="94"/>
      <c r="G10246" s="94"/>
      <c r="H10246" s="79"/>
    </row>
    <row r="10247" spans="1:8" ht="31.5" outlineLevel="1">
      <c r="A10247" s="97" t="s">
        <v>222</v>
      </c>
      <c r="B10247" s="236" t="s">
        <v>765</v>
      </c>
      <c r="C10247" s="97" t="s">
        <v>53</v>
      </c>
      <c r="D10247" s="97" t="s">
        <v>54</v>
      </c>
      <c r="E10247" s="94"/>
      <c r="F10247" s="94"/>
      <c r="G10247" s="94"/>
      <c r="H10247" s="79"/>
    </row>
    <row r="10248" spans="1:8" outlineLevel="1">
      <c r="G10248" s="154" t="s">
        <v>2201</v>
      </c>
      <c r="H10248" s="154" t="s">
        <v>378</v>
      </c>
    </row>
    <row r="10249" spans="1:8" outlineLevel="1">
      <c r="H10249" s="154" t="s">
        <v>709</v>
      </c>
    </row>
    <row r="10250" spans="1:8" outlineLevel="1">
      <c r="H10250" s="154" t="s">
        <v>266</v>
      </c>
    </row>
    <row r="10251" spans="1:8" outlineLevel="1">
      <c r="H10251" s="154"/>
    </row>
    <row r="10252" spans="1:8" outlineLevel="1">
      <c r="A10252" s="742" t="s">
        <v>628</v>
      </c>
      <c r="B10252" s="742"/>
      <c r="C10252" s="742"/>
      <c r="D10252" s="742"/>
      <c r="E10252" s="742"/>
      <c r="F10252" s="742"/>
      <c r="G10252" s="742"/>
      <c r="H10252" s="742"/>
    </row>
    <row r="10253" spans="1:8" outlineLevel="1">
      <c r="A10253" s="742" t="s">
        <v>455</v>
      </c>
      <c r="B10253" s="742"/>
      <c r="C10253" s="742"/>
      <c r="D10253" s="742"/>
      <c r="E10253" s="742"/>
      <c r="F10253" s="742"/>
      <c r="G10253" s="742"/>
      <c r="H10253" s="742"/>
    </row>
    <row r="10254" spans="1:8" outlineLevel="1">
      <c r="H10254" s="154" t="s">
        <v>322</v>
      </c>
    </row>
    <row r="10255" spans="1:8" outlineLevel="1">
      <c r="H10255" s="154" t="s">
        <v>323</v>
      </c>
    </row>
    <row r="10256" spans="1:8" outlineLevel="1">
      <c r="H10256" s="154" t="s">
        <v>324</v>
      </c>
    </row>
    <row r="10257" spans="1:8" outlineLevel="1">
      <c r="H10257" s="230" t="s">
        <v>325</v>
      </c>
    </row>
    <row r="10258" spans="1:8" outlineLevel="1">
      <c r="H10258" s="154" t="s">
        <v>2331</v>
      </c>
    </row>
    <row r="10259" spans="1:8" outlineLevel="1">
      <c r="H10259" s="154" t="s">
        <v>261</v>
      </c>
    </row>
    <row r="10260" spans="1:8" outlineLevel="1">
      <c r="A10260" s="86"/>
    </row>
    <row r="10261" spans="1:8" outlineLevel="1">
      <c r="A10261" s="762" t="s">
        <v>2307</v>
      </c>
      <c r="B10261" s="763"/>
      <c r="C10261" s="763"/>
      <c r="D10261" s="763"/>
      <c r="E10261" s="763"/>
      <c r="F10261" s="763"/>
      <c r="G10261" s="763"/>
      <c r="H10261" s="763"/>
    </row>
    <row r="10262" spans="1:8" outlineLevel="1">
      <c r="A10262" s="745"/>
      <c r="B10262" s="745"/>
      <c r="C10262" s="745"/>
      <c r="D10262" s="745"/>
      <c r="E10262" s="745"/>
      <c r="F10262" s="745"/>
      <c r="G10262" s="745"/>
      <c r="H10262" s="745"/>
    </row>
    <row r="10263" spans="1:8" outlineLevel="1">
      <c r="A10263" s="746" t="s">
        <v>2332</v>
      </c>
      <c r="B10263" s="746"/>
      <c r="C10263" s="746"/>
      <c r="D10263" s="746"/>
      <c r="E10263" s="746"/>
      <c r="F10263" s="746"/>
      <c r="G10263" s="746"/>
      <c r="H10263" s="746"/>
    </row>
    <row r="10264" spans="1:8" ht="16.5" outlineLevel="1" thickBot="1">
      <c r="A10264" s="87"/>
      <c r="B10264" s="666"/>
      <c r="C10264" s="231"/>
      <c r="D10264" s="231"/>
      <c r="E10264" s="231"/>
      <c r="F10264" s="231"/>
      <c r="G10264" s="231"/>
      <c r="H10264" s="231"/>
    </row>
    <row r="10265" spans="1:8" outlineLevel="1">
      <c r="A10265" s="750" t="s">
        <v>397</v>
      </c>
      <c r="B10265" s="753" t="s">
        <v>649</v>
      </c>
      <c r="C10265" s="756" t="s">
        <v>719</v>
      </c>
      <c r="D10265" s="756"/>
      <c r="E10265" s="756"/>
      <c r="F10265" s="756"/>
      <c r="G10265" s="757" t="s">
        <v>629</v>
      </c>
      <c r="H10265" s="759" t="s">
        <v>630</v>
      </c>
    </row>
    <row r="10266" spans="1:8" outlineLevel="1">
      <c r="A10266" s="751"/>
      <c r="B10266" s="754"/>
      <c r="C10266" s="704"/>
      <c r="D10266" s="704"/>
      <c r="E10266" s="704"/>
      <c r="F10266" s="704"/>
      <c r="G10266" s="703"/>
      <c r="H10266" s="760"/>
    </row>
    <row r="10267" spans="1:8" ht="32.25" outlineLevel="1" thickBot="1">
      <c r="A10267" s="752"/>
      <c r="B10267" s="755"/>
      <c r="C10267" s="88" t="s">
        <v>631</v>
      </c>
      <c r="D10267" s="88" t="s">
        <v>632</v>
      </c>
      <c r="E10267" s="88" t="s">
        <v>631</v>
      </c>
      <c r="F10267" s="88" t="s">
        <v>632</v>
      </c>
      <c r="G10267" s="758"/>
      <c r="H10267" s="761"/>
    </row>
    <row r="10268" spans="1:8" outlineLevel="1">
      <c r="A10268" s="89">
        <v>1</v>
      </c>
      <c r="B10268" s="604">
        <v>2</v>
      </c>
      <c r="C10268" s="90">
        <v>3</v>
      </c>
      <c r="D10268" s="90">
        <v>4</v>
      </c>
      <c r="E10268" s="90"/>
      <c r="F10268" s="90"/>
      <c r="G10268" s="91">
        <v>5</v>
      </c>
      <c r="H10268" s="604">
        <v>6</v>
      </c>
    </row>
    <row r="10269" spans="1:8" outlineLevel="1">
      <c r="A10269" s="89">
        <v>1</v>
      </c>
      <c r="B10269" s="92" t="s">
        <v>598</v>
      </c>
      <c r="C10269" s="90"/>
      <c r="D10269" s="90"/>
      <c r="E10269" s="94"/>
      <c r="F10269" s="94"/>
      <c r="G10269" s="95"/>
      <c r="H10269" s="663"/>
    </row>
    <row r="10270" spans="1:8" outlineLevel="1">
      <c r="A10270" s="96" t="s">
        <v>399</v>
      </c>
      <c r="B10270" s="237" t="s">
        <v>599</v>
      </c>
      <c r="C10270" s="97" t="s">
        <v>7</v>
      </c>
      <c r="D10270" s="97" t="s">
        <v>167</v>
      </c>
      <c r="E10270" s="94"/>
      <c r="F10270" s="94"/>
      <c r="G10270" s="94">
        <v>100</v>
      </c>
      <c r="H10270" s="79"/>
    </row>
    <row r="10271" spans="1:8" outlineLevel="1">
      <c r="A10271" s="97" t="s">
        <v>400</v>
      </c>
      <c r="B10271" s="236" t="s">
        <v>329</v>
      </c>
      <c r="C10271" s="97" t="s">
        <v>168</v>
      </c>
      <c r="D10271" s="97" t="s">
        <v>169</v>
      </c>
      <c r="E10271" s="94"/>
      <c r="F10271" s="94"/>
      <c r="G10271" s="94">
        <v>100</v>
      </c>
      <c r="H10271" s="79"/>
    </row>
    <row r="10272" spans="1:8" ht="31.5" outlineLevel="1">
      <c r="A10272" s="97" t="s">
        <v>411</v>
      </c>
      <c r="B10272" s="236" t="s">
        <v>730</v>
      </c>
      <c r="C10272" s="97" t="s">
        <v>170</v>
      </c>
      <c r="D10272" s="97" t="s">
        <v>171</v>
      </c>
      <c r="E10272" s="94"/>
      <c r="F10272" s="94"/>
      <c r="G10272" s="94">
        <v>100</v>
      </c>
      <c r="H10272" s="79"/>
    </row>
    <row r="10273" spans="1:8" ht="63" outlineLevel="1">
      <c r="A10273" s="98" t="s">
        <v>422</v>
      </c>
      <c r="B10273" s="99" t="s">
        <v>731</v>
      </c>
      <c r="C10273" s="97" t="s">
        <v>172</v>
      </c>
      <c r="D10273" s="97" t="s">
        <v>173</v>
      </c>
      <c r="E10273" s="94"/>
      <c r="F10273" s="94"/>
      <c r="G10273" s="94">
        <v>100</v>
      </c>
      <c r="H10273" s="79"/>
    </row>
    <row r="10274" spans="1:8" ht="31.5" outlineLevel="1">
      <c r="A10274" s="98" t="s">
        <v>732</v>
      </c>
      <c r="B10274" s="99" t="s">
        <v>733</v>
      </c>
      <c r="C10274" s="97" t="s">
        <v>174</v>
      </c>
      <c r="D10274" s="97" t="s">
        <v>175</v>
      </c>
      <c r="E10274" s="94"/>
      <c r="F10274" s="94"/>
      <c r="G10274" s="94">
        <v>100</v>
      </c>
      <c r="H10274" s="79"/>
    </row>
    <row r="10275" spans="1:8" outlineLevel="1">
      <c r="A10275" s="98" t="s">
        <v>734</v>
      </c>
      <c r="B10275" s="99" t="s">
        <v>735</v>
      </c>
      <c r="C10275" s="97" t="s">
        <v>170</v>
      </c>
      <c r="D10275" s="97" t="s">
        <v>174</v>
      </c>
      <c r="E10275" s="94"/>
      <c r="F10275" s="94"/>
      <c r="G10275" s="94">
        <v>100</v>
      </c>
      <c r="H10275" s="79"/>
    </row>
    <row r="10276" spans="1:8" outlineLevel="1">
      <c r="A10276" s="100">
        <v>2</v>
      </c>
      <c r="B10276" s="101" t="s">
        <v>440</v>
      </c>
      <c r="C10276" s="97"/>
      <c r="D10276" s="97"/>
      <c r="E10276" s="94"/>
      <c r="F10276" s="94"/>
      <c r="G10276" s="94"/>
      <c r="H10276" s="79"/>
    </row>
    <row r="10277" spans="1:8" ht="31.5" outlineLevel="1">
      <c r="A10277" s="98" t="s">
        <v>402</v>
      </c>
      <c r="B10277" s="99" t="s">
        <v>736</v>
      </c>
      <c r="C10277" s="97" t="s">
        <v>46</v>
      </c>
      <c r="D10277" s="97" t="s">
        <v>45</v>
      </c>
      <c r="E10277" s="94"/>
      <c r="F10277" s="94"/>
      <c r="G10277" s="94"/>
      <c r="H10277" s="79"/>
    </row>
    <row r="10278" spans="1:8" ht="63" outlineLevel="1">
      <c r="A10278" s="98" t="s">
        <v>403</v>
      </c>
      <c r="B10278" s="99" t="s">
        <v>641</v>
      </c>
      <c r="C10278" s="97" t="s">
        <v>46</v>
      </c>
      <c r="D10278" s="97" t="s">
        <v>47</v>
      </c>
      <c r="E10278" s="94"/>
      <c r="F10278" s="94"/>
      <c r="G10278" s="94"/>
      <c r="H10278" s="79"/>
    </row>
    <row r="10279" spans="1:8" ht="31.5" outlineLevel="1">
      <c r="A10279" s="98" t="s">
        <v>404</v>
      </c>
      <c r="B10279" s="99" t="s">
        <v>642</v>
      </c>
      <c r="C10279" s="97" t="s">
        <v>47</v>
      </c>
      <c r="D10279" s="97" t="s">
        <v>48</v>
      </c>
      <c r="E10279" s="94"/>
      <c r="F10279" s="94"/>
      <c r="G10279" s="94"/>
      <c r="H10279" s="79"/>
    </row>
    <row r="10280" spans="1:8" ht="47.25" outlineLevel="1">
      <c r="A10280" s="100">
        <v>3</v>
      </c>
      <c r="B10280" s="101" t="s">
        <v>313</v>
      </c>
      <c r="C10280" s="97"/>
      <c r="D10280" s="97"/>
      <c r="E10280" s="94"/>
      <c r="F10280" s="94"/>
      <c r="G10280" s="94"/>
      <c r="H10280" s="79"/>
    </row>
    <row r="10281" spans="1:8" ht="31.5" outlineLevel="1">
      <c r="A10281" s="98" t="s">
        <v>441</v>
      </c>
      <c r="B10281" s="99" t="s">
        <v>314</v>
      </c>
      <c r="C10281" s="97" t="s">
        <v>48</v>
      </c>
      <c r="D10281" s="97" t="s">
        <v>47</v>
      </c>
      <c r="E10281" s="94"/>
      <c r="F10281" s="94"/>
      <c r="G10281" s="94"/>
      <c r="H10281" s="79"/>
    </row>
    <row r="10282" spans="1:8" outlineLevel="1">
      <c r="A10282" s="98" t="s">
        <v>359</v>
      </c>
      <c r="B10282" s="99" t="s">
        <v>315</v>
      </c>
      <c r="C10282" s="97" t="s">
        <v>48</v>
      </c>
      <c r="D10282" s="97" t="s">
        <v>49</v>
      </c>
      <c r="E10282" s="94"/>
      <c r="F10282" s="94"/>
      <c r="G10282" s="94"/>
      <c r="H10282" s="79"/>
    </row>
    <row r="10283" spans="1:8" outlineLevel="1">
      <c r="A10283" s="98" t="s">
        <v>361</v>
      </c>
      <c r="B10283" s="99" t="s">
        <v>316</v>
      </c>
      <c r="C10283" s="97" t="s">
        <v>49</v>
      </c>
      <c r="D10283" s="97" t="s">
        <v>50</v>
      </c>
      <c r="E10283" s="94"/>
      <c r="F10283" s="94"/>
      <c r="G10283" s="94"/>
      <c r="H10283" s="79"/>
    </row>
    <row r="10284" spans="1:8" outlineLevel="1">
      <c r="A10284" s="98" t="s">
        <v>317</v>
      </c>
      <c r="B10284" s="99" t="s">
        <v>318</v>
      </c>
      <c r="C10284" s="97" t="s">
        <v>50</v>
      </c>
      <c r="D10284" s="97" t="s">
        <v>51</v>
      </c>
      <c r="E10284" s="94"/>
      <c r="F10284" s="94"/>
      <c r="G10284" s="94"/>
      <c r="H10284" s="79"/>
    </row>
    <row r="10285" spans="1:8" outlineLevel="1">
      <c r="A10285" s="98" t="s">
        <v>319</v>
      </c>
      <c r="B10285" s="99" t="s">
        <v>320</v>
      </c>
      <c r="C10285" s="97" t="s">
        <v>2090</v>
      </c>
      <c r="D10285" s="97" t="s">
        <v>52</v>
      </c>
      <c r="E10285" s="94"/>
      <c r="F10285" s="94"/>
      <c r="G10285" s="94"/>
      <c r="H10285" s="79"/>
    </row>
    <row r="10286" spans="1:8" outlineLevel="1">
      <c r="A10286" s="100">
        <v>4</v>
      </c>
      <c r="B10286" s="101" t="s">
        <v>623</v>
      </c>
      <c r="C10286" s="97"/>
      <c r="D10286" s="97"/>
      <c r="E10286" s="94"/>
      <c r="F10286" s="94"/>
      <c r="G10286" s="94"/>
      <c r="H10286" s="79"/>
    </row>
    <row r="10287" spans="1:8" ht="31.5" outlineLevel="1">
      <c r="A10287" s="97" t="s">
        <v>406</v>
      </c>
      <c r="B10287" s="236" t="s">
        <v>321</v>
      </c>
      <c r="C10287" s="97" t="s">
        <v>52</v>
      </c>
      <c r="D10287" s="97" t="s">
        <v>52</v>
      </c>
      <c r="E10287" s="94"/>
      <c r="F10287" s="94"/>
      <c r="G10287" s="94"/>
      <c r="H10287" s="79"/>
    </row>
    <row r="10288" spans="1:8" ht="63" outlineLevel="1">
      <c r="A10288" s="97" t="s">
        <v>407</v>
      </c>
      <c r="B10288" s="236" t="s">
        <v>621</v>
      </c>
      <c r="C10288" s="97" t="s">
        <v>52</v>
      </c>
      <c r="D10288" s="97" t="s">
        <v>53</v>
      </c>
      <c r="E10288" s="94"/>
      <c r="F10288" s="94"/>
      <c r="G10288" s="94"/>
      <c r="H10288" s="79"/>
    </row>
    <row r="10289" spans="1:8" ht="31.5" outlineLevel="1">
      <c r="A10289" s="97" t="s">
        <v>408</v>
      </c>
      <c r="B10289" s="236" t="s">
        <v>764</v>
      </c>
      <c r="C10289" s="97" t="s">
        <v>52</v>
      </c>
      <c r="D10289" s="97" t="s">
        <v>53</v>
      </c>
      <c r="E10289" s="94"/>
      <c r="F10289" s="94"/>
      <c r="G10289" s="94"/>
      <c r="H10289" s="79"/>
    </row>
    <row r="10290" spans="1:8" ht="31.5" outlineLevel="1">
      <c r="A10290" s="97" t="s">
        <v>222</v>
      </c>
      <c r="B10290" s="236" t="s">
        <v>765</v>
      </c>
      <c r="C10290" s="97" t="s">
        <v>53</v>
      </c>
      <c r="D10290" s="97" t="s">
        <v>54</v>
      </c>
      <c r="E10290" s="94"/>
      <c r="F10290" s="94"/>
      <c r="G10290" s="94"/>
      <c r="H10290" s="79"/>
    </row>
    <row r="10291" spans="1:8" outlineLevel="1">
      <c r="G10291" s="154" t="s">
        <v>2202</v>
      </c>
      <c r="H10291" s="154" t="s">
        <v>378</v>
      </c>
    </row>
    <row r="10292" spans="1:8" outlineLevel="1">
      <c r="H10292" s="154" t="s">
        <v>709</v>
      </c>
    </row>
    <row r="10293" spans="1:8" outlineLevel="1">
      <c r="H10293" s="154" t="s">
        <v>266</v>
      </c>
    </row>
    <row r="10294" spans="1:8" outlineLevel="1">
      <c r="H10294" s="154"/>
    </row>
    <row r="10295" spans="1:8" outlineLevel="1">
      <c r="A10295" s="742" t="s">
        <v>628</v>
      </c>
      <c r="B10295" s="742"/>
      <c r="C10295" s="742"/>
      <c r="D10295" s="742"/>
      <c r="E10295" s="742"/>
      <c r="F10295" s="742"/>
      <c r="G10295" s="742"/>
      <c r="H10295" s="742"/>
    </row>
    <row r="10296" spans="1:8" outlineLevel="1">
      <c r="A10296" s="742" t="s">
        <v>455</v>
      </c>
      <c r="B10296" s="742"/>
      <c r="C10296" s="742"/>
      <c r="D10296" s="742"/>
      <c r="E10296" s="742"/>
      <c r="F10296" s="742"/>
      <c r="G10296" s="742"/>
      <c r="H10296" s="742"/>
    </row>
    <row r="10297" spans="1:8" outlineLevel="1">
      <c r="H10297" s="154" t="s">
        <v>322</v>
      </c>
    </row>
    <row r="10298" spans="1:8" outlineLevel="1">
      <c r="H10298" s="154" t="s">
        <v>323</v>
      </c>
    </row>
    <row r="10299" spans="1:8" outlineLevel="1">
      <c r="H10299" s="154" t="s">
        <v>324</v>
      </c>
    </row>
    <row r="10300" spans="1:8" outlineLevel="1">
      <c r="H10300" s="230" t="s">
        <v>325</v>
      </c>
    </row>
    <row r="10301" spans="1:8" outlineLevel="1">
      <c r="H10301" s="154" t="s">
        <v>2331</v>
      </c>
    </row>
    <row r="10302" spans="1:8" outlineLevel="1">
      <c r="H10302" s="154" t="s">
        <v>261</v>
      </c>
    </row>
    <row r="10303" spans="1:8" outlineLevel="1">
      <c r="A10303" s="86"/>
    </row>
    <row r="10304" spans="1:8" outlineLevel="1">
      <c r="A10304" s="762" t="s">
        <v>2308</v>
      </c>
      <c r="B10304" s="763"/>
      <c r="C10304" s="763"/>
      <c r="D10304" s="763"/>
      <c r="E10304" s="763"/>
      <c r="F10304" s="763"/>
      <c r="G10304" s="763"/>
      <c r="H10304" s="763"/>
    </row>
    <row r="10305" spans="1:8" outlineLevel="1">
      <c r="A10305" s="745"/>
      <c r="B10305" s="745"/>
      <c r="C10305" s="745"/>
      <c r="D10305" s="745"/>
      <c r="E10305" s="745"/>
      <c r="F10305" s="745"/>
      <c r="G10305" s="745"/>
      <c r="H10305" s="745"/>
    </row>
    <row r="10306" spans="1:8" outlineLevel="1">
      <c r="A10306" s="746" t="s">
        <v>2332</v>
      </c>
      <c r="B10306" s="746"/>
      <c r="C10306" s="746"/>
      <c r="D10306" s="746"/>
      <c r="E10306" s="746"/>
      <c r="F10306" s="746"/>
      <c r="G10306" s="746"/>
      <c r="H10306" s="746"/>
    </row>
    <row r="10307" spans="1:8" ht="16.5" outlineLevel="1" thickBot="1">
      <c r="A10307" s="87"/>
      <c r="B10307" s="666"/>
      <c r="C10307" s="231"/>
      <c r="D10307" s="231"/>
      <c r="E10307" s="231"/>
      <c r="F10307" s="231"/>
      <c r="G10307" s="231"/>
      <c r="H10307" s="231"/>
    </row>
    <row r="10308" spans="1:8" outlineLevel="1">
      <c r="A10308" s="750" t="s">
        <v>397</v>
      </c>
      <c r="B10308" s="753" t="s">
        <v>649</v>
      </c>
      <c r="C10308" s="756" t="s">
        <v>719</v>
      </c>
      <c r="D10308" s="756"/>
      <c r="E10308" s="756"/>
      <c r="F10308" s="756"/>
      <c r="G10308" s="757" t="s">
        <v>629</v>
      </c>
      <c r="H10308" s="759" t="s">
        <v>630</v>
      </c>
    </row>
    <row r="10309" spans="1:8" outlineLevel="1">
      <c r="A10309" s="751"/>
      <c r="B10309" s="754"/>
      <c r="C10309" s="704"/>
      <c r="D10309" s="704"/>
      <c r="E10309" s="704"/>
      <c r="F10309" s="704"/>
      <c r="G10309" s="703"/>
      <c r="H10309" s="760"/>
    </row>
    <row r="10310" spans="1:8" ht="32.25" outlineLevel="1" thickBot="1">
      <c r="A10310" s="752"/>
      <c r="B10310" s="755"/>
      <c r="C10310" s="88" t="s">
        <v>631</v>
      </c>
      <c r="D10310" s="88" t="s">
        <v>632</v>
      </c>
      <c r="E10310" s="88" t="s">
        <v>631</v>
      </c>
      <c r="F10310" s="88" t="s">
        <v>632</v>
      </c>
      <c r="G10310" s="758"/>
      <c r="H10310" s="761"/>
    </row>
    <row r="10311" spans="1:8" outlineLevel="1">
      <c r="A10311" s="89">
        <v>1</v>
      </c>
      <c r="B10311" s="604">
        <v>2</v>
      </c>
      <c r="C10311" s="90">
        <v>3</v>
      </c>
      <c r="D10311" s="90">
        <v>4</v>
      </c>
      <c r="E10311" s="90"/>
      <c r="F10311" s="90"/>
      <c r="G10311" s="91">
        <v>5</v>
      </c>
      <c r="H10311" s="604">
        <v>6</v>
      </c>
    </row>
    <row r="10312" spans="1:8" outlineLevel="1">
      <c r="A10312" s="89">
        <v>1</v>
      </c>
      <c r="B10312" s="92" t="s">
        <v>598</v>
      </c>
      <c r="C10312" s="90"/>
      <c r="D10312" s="90"/>
      <c r="E10312" s="94"/>
      <c r="F10312" s="94"/>
      <c r="G10312" s="95"/>
      <c r="H10312" s="663"/>
    </row>
    <row r="10313" spans="1:8" outlineLevel="1">
      <c r="A10313" s="96" t="s">
        <v>399</v>
      </c>
      <c r="B10313" s="237" t="s">
        <v>599</v>
      </c>
      <c r="C10313" s="97" t="s">
        <v>7</v>
      </c>
      <c r="D10313" s="97" t="s">
        <v>167</v>
      </c>
      <c r="E10313" s="94"/>
      <c r="F10313" s="94"/>
      <c r="G10313" s="94">
        <v>100</v>
      </c>
      <c r="H10313" s="79"/>
    </row>
    <row r="10314" spans="1:8" outlineLevel="1">
      <c r="A10314" s="97" t="s">
        <v>400</v>
      </c>
      <c r="B10314" s="236" t="s">
        <v>329</v>
      </c>
      <c r="C10314" s="97" t="s">
        <v>168</v>
      </c>
      <c r="D10314" s="97" t="s">
        <v>169</v>
      </c>
      <c r="E10314" s="94"/>
      <c r="F10314" s="94"/>
      <c r="G10314" s="94">
        <v>100</v>
      </c>
      <c r="H10314" s="79"/>
    </row>
    <row r="10315" spans="1:8" ht="31.5" outlineLevel="1">
      <c r="A10315" s="97" t="s">
        <v>411</v>
      </c>
      <c r="B10315" s="236" t="s">
        <v>730</v>
      </c>
      <c r="C10315" s="97" t="s">
        <v>170</v>
      </c>
      <c r="D10315" s="97" t="s">
        <v>171</v>
      </c>
      <c r="E10315" s="94"/>
      <c r="F10315" s="94"/>
      <c r="G10315" s="94">
        <v>100</v>
      </c>
      <c r="H10315" s="79"/>
    </row>
    <row r="10316" spans="1:8" ht="63" outlineLevel="1">
      <c r="A10316" s="98" t="s">
        <v>422</v>
      </c>
      <c r="B10316" s="99" t="s">
        <v>731</v>
      </c>
      <c r="C10316" s="97" t="s">
        <v>172</v>
      </c>
      <c r="D10316" s="97" t="s">
        <v>173</v>
      </c>
      <c r="E10316" s="94"/>
      <c r="F10316" s="94"/>
      <c r="G10316" s="94">
        <v>100</v>
      </c>
      <c r="H10316" s="79"/>
    </row>
    <row r="10317" spans="1:8" ht="31.5" outlineLevel="1">
      <c r="A10317" s="98" t="s">
        <v>732</v>
      </c>
      <c r="B10317" s="99" t="s">
        <v>733</v>
      </c>
      <c r="C10317" s="97" t="s">
        <v>174</v>
      </c>
      <c r="D10317" s="97" t="s">
        <v>175</v>
      </c>
      <c r="E10317" s="94"/>
      <c r="F10317" s="94"/>
      <c r="G10317" s="94">
        <v>100</v>
      </c>
      <c r="H10317" s="79"/>
    </row>
    <row r="10318" spans="1:8" outlineLevel="1">
      <c r="A10318" s="98" t="s">
        <v>734</v>
      </c>
      <c r="B10318" s="99" t="s">
        <v>735</v>
      </c>
      <c r="C10318" s="97" t="s">
        <v>170</v>
      </c>
      <c r="D10318" s="97" t="s">
        <v>174</v>
      </c>
      <c r="E10318" s="94"/>
      <c r="F10318" s="94"/>
      <c r="G10318" s="94">
        <v>100</v>
      </c>
      <c r="H10318" s="79"/>
    </row>
    <row r="10319" spans="1:8" outlineLevel="1">
      <c r="A10319" s="100">
        <v>2</v>
      </c>
      <c r="B10319" s="101" t="s">
        <v>440</v>
      </c>
      <c r="C10319" s="97"/>
      <c r="D10319" s="97"/>
      <c r="E10319" s="94"/>
      <c r="F10319" s="94"/>
      <c r="G10319" s="94"/>
      <c r="H10319" s="79"/>
    </row>
    <row r="10320" spans="1:8" ht="31.5" outlineLevel="1">
      <c r="A10320" s="98" t="s">
        <v>402</v>
      </c>
      <c r="B10320" s="99" t="s">
        <v>736</v>
      </c>
      <c r="C10320" s="97" t="s">
        <v>46</v>
      </c>
      <c r="D10320" s="97" t="s">
        <v>45</v>
      </c>
      <c r="E10320" s="94"/>
      <c r="F10320" s="94"/>
      <c r="G10320" s="94"/>
      <c r="H10320" s="79"/>
    </row>
    <row r="10321" spans="1:8" ht="63" outlineLevel="1">
      <c r="A10321" s="98" t="s">
        <v>403</v>
      </c>
      <c r="B10321" s="99" t="s">
        <v>641</v>
      </c>
      <c r="C10321" s="97" t="s">
        <v>46</v>
      </c>
      <c r="D10321" s="97" t="s">
        <v>47</v>
      </c>
      <c r="E10321" s="94"/>
      <c r="F10321" s="94"/>
      <c r="G10321" s="94"/>
      <c r="H10321" s="79"/>
    </row>
    <row r="10322" spans="1:8" ht="31.5" outlineLevel="1">
      <c r="A10322" s="98" t="s">
        <v>404</v>
      </c>
      <c r="B10322" s="99" t="s">
        <v>642</v>
      </c>
      <c r="C10322" s="97" t="s">
        <v>47</v>
      </c>
      <c r="D10322" s="97" t="s">
        <v>48</v>
      </c>
      <c r="E10322" s="94"/>
      <c r="F10322" s="94"/>
      <c r="G10322" s="94"/>
      <c r="H10322" s="79"/>
    </row>
    <row r="10323" spans="1:8" ht="47.25" outlineLevel="1">
      <c r="A10323" s="100">
        <v>3</v>
      </c>
      <c r="B10323" s="101" t="s">
        <v>313</v>
      </c>
      <c r="C10323" s="97"/>
      <c r="D10323" s="97"/>
      <c r="E10323" s="94"/>
      <c r="F10323" s="94"/>
      <c r="G10323" s="94"/>
      <c r="H10323" s="79"/>
    </row>
    <row r="10324" spans="1:8" ht="31.5" outlineLevel="1">
      <c r="A10324" s="98" t="s">
        <v>441</v>
      </c>
      <c r="B10324" s="99" t="s">
        <v>314</v>
      </c>
      <c r="C10324" s="97" t="s">
        <v>48</v>
      </c>
      <c r="D10324" s="97" t="s">
        <v>47</v>
      </c>
      <c r="E10324" s="94"/>
      <c r="F10324" s="94"/>
      <c r="G10324" s="94"/>
      <c r="H10324" s="79"/>
    </row>
    <row r="10325" spans="1:8" outlineLevel="1">
      <c r="A10325" s="98" t="s">
        <v>359</v>
      </c>
      <c r="B10325" s="99" t="s">
        <v>315</v>
      </c>
      <c r="C10325" s="97" t="s">
        <v>48</v>
      </c>
      <c r="D10325" s="97" t="s">
        <v>49</v>
      </c>
      <c r="E10325" s="94"/>
      <c r="F10325" s="94"/>
      <c r="G10325" s="94"/>
      <c r="H10325" s="79"/>
    </row>
    <row r="10326" spans="1:8" outlineLevel="1">
      <c r="A10326" s="98" t="s">
        <v>361</v>
      </c>
      <c r="B10326" s="99" t="s">
        <v>316</v>
      </c>
      <c r="C10326" s="97" t="s">
        <v>49</v>
      </c>
      <c r="D10326" s="97" t="s">
        <v>50</v>
      </c>
      <c r="E10326" s="94"/>
      <c r="F10326" s="94"/>
      <c r="G10326" s="94"/>
      <c r="H10326" s="79"/>
    </row>
    <row r="10327" spans="1:8" outlineLevel="1">
      <c r="A10327" s="98" t="s">
        <v>317</v>
      </c>
      <c r="B10327" s="99" t="s">
        <v>318</v>
      </c>
      <c r="C10327" s="97" t="s">
        <v>50</v>
      </c>
      <c r="D10327" s="97" t="s">
        <v>51</v>
      </c>
      <c r="E10327" s="94"/>
      <c r="F10327" s="94"/>
      <c r="G10327" s="94"/>
      <c r="H10327" s="79"/>
    </row>
    <row r="10328" spans="1:8" outlineLevel="1">
      <c r="A10328" s="98" t="s">
        <v>319</v>
      </c>
      <c r="B10328" s="99" t="s">
        <v>320</v>
      </c>
      <c r="C10328" s="97" t="s">
        <v>2090</v>
      </c>
      <c r="D10328" s="97" t="s">
        <v>52</v>
      </c>
      <c r="E10328" s="94"/>
      <c r="F10328" s="94"/>
      <c r="G10328" s="94"/>
      <c r="H10328" s="79"/>
    </row>
    <row r="10329" spans="1:8" outlineLevel="1">
      <c r="A10329" s="100">
        <v>4</v>
      </c>
      <c r="B10329" s="101" t="s">
        <v>623</v>
      </c>
      <c r="C10329" s="97"/>
      <c r="D10329" s="97"/>
      <c r="E10329" s="94"/>
      <c r="F10329" s="94"/>
      <c r="G10329" s="94"/>
      <c r="H10329" s="79"/>
    </row>
    <row r="10330" spans="1:8" ht="31.5" outlineLevel="1">
      <c r="A10330" s="97" t="s">
        <v>406</v>
      </c>
      <c r="B10330" s="236" t="s">
        <v>321</v>
      </c>
      <c r="C10330" s="97" t="s">
        <v>52</v>
      </c>
      <c r="D10330" s="97" t="s">
        <v>52</v>
      </c>
      <c r="E10330" s="94"/>
      <c r="F10330" s="94"/>
      <c r="G10330" s="94"/>
      <c r="H10330" s="79"/>
    </row>
    <row r="10331" spans="1:8" ht="63" outlineLevel="1">
      <c r="A10331" s="97" t="s">
        <v>407</v>
      </c>
      <c r="B10331" s="236" t="s">
        <v>621</v>
      </c>
      <c r="C10331" s="97" t="s">
        <v>52</v>
      </c>
      <c r="D10331" s="97" t="s">
        <v>53</v>
      </c>
      <c r="E10331" s="94"/>
      <c r="F10331" s="94"/>
      <c r="G10331" s="94"/>
      <c r="H10331" s="79"/>
    </row>
    <row r="10332" spans="1:8" ht="31.5" outlineLevel="1">
      <c r="A10332" s="97" t="s">
        <v>408</v>
      </c>
      <c r="B10332" s="236" t="s">
        <v>764</v>
      </c>
      <c r="C10332" s="97" t="s">
        <v>52</v>
      </c>
      <c r="D10332" s="97" t="s">
        <v>53</v>
      </c>
      <c r="E10332" s="94"/>
      <c r="F10332" s="94"/>
      <c r="G10332" s="94"/>
      <c r="H10332" s="79"/>
    </row>
    <row r="10333" spans="1:8" ht="31.5" outlineLevel="1">
      <c r="A10333" s="97" t="s">
        <v>222</v>
      </c>
      <c r="B10333" s="236" t="s">
        <v>765</v>
      </c>
      <c r="C10333" s="97" t="s">
        <v>53</v>
      </c>
      <c r="D10333" s="97" t="s">
        <v>54</v>
      </c>
      <c r="E10333" s="94"/>
      <c r="F10333" s="94"/>
      <c r="G10333" s="94"/>
      <c r="H10333" s="79"/>
    </row>
    <row r="10334" spans="1:8" outlineLevel="1">
      <c r="G10334" s="154" t="s">
        <v>2203</v>
      </c>
      <c r="H10334" s="154" t="s">
        <v>378</v>
      </c>
    </row>
    <row r="10335" spans="1:8" outlineLevel="1">
      <c r="H10335" s="154" t="s">
        <v>709</v>
      </c>
    </row>
    <row r="10336" spans="1:8" outlineLevel="1">
      <c r="H10336" s="154" t="s">
        <v>266</v>
      </c>
    </row>
    <row r="10337" spans="1:8" outlineLevel="1">
      <c r="H10337" s="154"/>
    </row>
    <row r="10338" spans="1:8" outlineLevel="1">
      <c r="A10338" s="742" t="s">
        <v>628</v>
      </c>
      <c r="B10338" s="742"/>
      <c r="C10338" s="742"/>
      <c r="D10338" s="742"/>
      <c r="E10338" s="742"/>
      <c r="F10338" s="742"/>
      <c r="G10338" s="742"/>
      <c r="H10338" s="742"/>
    </row>
    <row r="10339" spans="1:8" outlineLevel="1">
      <c r="A10339" s="742" t="s">
        <v>455</v>
      </c>
      <c r="B10339" s="742"/>
      <c r="C10339" s="742"/>
      <c r="D10339" s="742"/>
      <c r="E10339" s="742"/>
      <c r="F10339" s="742"/>
      <c r="G10339" s="742"/>
      <c r="H10339" s="742"/>
    </row>
    <row r="10340" spans="1:8" outlineLevel="1">
      <c r="H10340" s="154" t="s">
        <v>322</v>
      </c>
    </row>
    <row r="10341" spans="1:8" outlineLevel="1">
      <c r="H10341" s="154" t="s">
        <v>323</v>
      </c>
    </row>
    <row r="10342" spans="1:8" outlineLevel="1">
      <c r="H10342" s="154" t="s">
        <v>324</v>
      </c>
    </row>
    <row r="10343" spans="1:8" outlineLevel="1">
      <c r="H10343" s="230" t="s">
        <v>325</v>
      </c>
    </row>
    <row r="10344" spans="1:8" outlineLevel="1">
      <c r="H10344" s="154" t="s">
        <v>2331</v>
      </c>
    </row>
    <row r="10345" spans="1:8" outlineLevel="1">
      <c r="H10345" s="154" t="s">
        <v>261</v>
      </c>
    </row>
    <row r="10346" spans="1:8" outlineLevel="1">
      <c r="A10346" s="86"/>
    </row>
    <row r="10347" spans="1:8" outlineLevel="1">
      <c r="A10347" s="762" t="s">
        <v>2309</v>
      </c>
      <c r="B10347" s="763"/>
      <c r="C10347" s="763"/>
      <c r="D10347" s="763"/>
      <c r="E10347" s="763"/>
      <c r="F10347" s="763"/>
      <c r="G10347" s="763"/>
      <c r="H10347" s="763"/>
    </row>
    <row r="10348" spans="1:8" outlineLevel="1">
      <c r="A10348" s="745"/>
      <c r="B10348" s="745"/>
      <c r="C10348" s="745"/>
      <c r="D10348" s="745"/>
      <c r="E10348" s="745"/>
      <c r="F10348" s="745"/>
      <c r="G10348" s="745"/>
      <c r="H10348" s="745"/>
    </row>
    <row r="10349" spans="1:8" outlineLevel="1">
      <c r="A10349" s="746" t="s">
        <v>2332</v>
      </c>
      <c r="B10349" s="746"/>
      <c r="C10349" s="746"/>
      <c r="D10349" s="746"/>
      <c r="E10349" s="746"/>
      <c r="F10349" s="746"/>
      <c r="G10349" s="746"/>
      <c r="H10349" s="746"/>
    </row>
    <row r="10350" spans="1:8" ht="16.5" outlineLevel="1" thickBot="1">
      <c r="A10350" s="87"/>
      <c r="B10350" s="666"/>
      <c r="C10350" s="231"/>
      <c r="D10350" s="231"/>
      <c r="E10350" s="231"/>
      <c r="F10350" s="231"/>
      <c r="G10350" s="231"/>
      <c r="H10350" s="231"/>
    </row>
    <row r="10351" spans="1:8" outlineLevel="1">
      <c r="A10351" s="750" t="s">
        <v>397</v>
      </c>
      <c r="B10351" s="753" t="s">
        <v>649</v>
      </c>
      <c r="C10351" s="756" t="s">
        <v>719</v>
      </c>
      <c r="D10351" s="756"/>
      <c r="E10351" s="756"/>
      <c r="F10351" s="756"/>
      <c r="G10351" s="757" t="s">
        <v>629</v>
      </c>
      <c r="H10351" s="759" t="s">
        <v>630</v>
      </c>
    </row>
    <row r="10352" spans="1:8" outlineLevel="1">
      <c r="A10352" s="751"/>
      <c r="B10352" s="754"/>
      <c r="C10352" s="704"/>
      <c r="D10352" s="704"/>
      <c r="E10352" s="704"/>
      <c r="F10352" s="704"/>
      <c r="G10352" s="703"/>
      <c r="H10352" s="760"/>
    </row>
    <row r="10353" spans="1:8" ht="32.25" outlineLevel="1" thickBot="1">
      <c r="A10353" s="752"/>
      <c r="B10353" s="755"/>
      <c r="C10353" s="88" t="s">
        <v>631</v>
      </c>
      <c r="D10353" s="88" t="s">
        <v>632</v>
      </c>
      <c r="E10353" s="88" t="s">
        <v>631</v>
      </c>
      <c r="F10353" s="88" t="s">
        <v>632</v>
      </c>
      <c r="G10353" s="758"/>
      <c r="H10353" s="761"/>
    </row>
    <row r="10354" spans="1:8" outlineLevel="1">
      <c r="A10354" s="89">
        <v>1</v>
      </c>
      <c r="B10354" s="604">
        <v>2</v>
      </c>
      <c r="C10354" s="90">
        <v>3</v>
      </c>
      <c r="D10354" s="90">
        <v>4</v>
      </c>
      <c r="E10354" s="90"/>
      <c r="F10354" s="90"/>
      <c r="G10354" s="91">
        <v>5</v>
      </c>
      <c r="H10354" s="604">
        <v>6</v>
      </c>
    </row>
    <row r="10355" spans="1:8" outlineLevel="1">
      <c r="A10355" s="89">
        <v>1</v>
      </c>
      <c r="B10355" s="92" t="s">
        <v>598</v>
      </c>
      <c r="C10355" s="90"/>
      <c r="D10355" s="90"/>
      <c r="E10355" s="94"/>
      <c r="F10355" s="94"/>
      <c r="G10355" s="95"/>
      <c r="H10355" s="663"/>
    </row>
    <row r="10356" spans="1:8" outlineLevel="1">
      <c r="A10356" s="96" t="s">
        <v>399</v>
      </c>
      <c r="B10356" s="237" t="s">
        <v>599</v>
      </c>
      <c r="C10356" s="97" t="s">
        <v>7</v>
      </c>
      <c r="D10356" s="97" t="s">
        <v>167</v>
      </c>
      <c r="E10356" s="94"/>
      <c r="F10356" s="94"/>
      <c r="G10356" s="94">
        <v>100</v>
      </c>
      <c r="H10356" s="79"/>
    </row>
    <row r="10357" spans="1:8" outlineLevel="1">
      <c r="A10357" s="97" t="s">
        <v>400</v>
      </c>
      <c r="B10357" s="236" t="s">
        <v>329</v>
      </c>
      <c r="C10357" s="97" t="s">
        <v>168</v>
      </c>
      <c r="D10357" s="97" t="s">
        <v>169</v>
      </c>
      <c r="E10357" s="94"/>
      <c r="F10357" s="94"/>
      <c r="G10357" s="94">
        <v>100</v>
      </c>
      <c r="H10357" s="79"/>
    </row>
    <row r="10358" spans="1:8" ht="31.5" outlineLevel="1">
      <c r="A10358" s="97" t="s">
        <v>411</v>
      </c>
      <c r="B10358" s="236" t="s">
        <v>730</v>
      </c>
      <c r="C10358" s="97" t="s">
        <v>170</v>
      </c>
      <c r="D10358" s="97" t="s">
        <v>171</v>
      </c>
      <c r="E10358" s="94"/>
      <c r="F10358" s="94"/>
      <c r="G10358" s="94">
        <v>100</v>
      </c>
      <c r="H10358" s="79"/>
    </row>
    <row r="10359" spans="1:8" ht="63" outlineLevel="1">
      <c r="A10359" s="98" t="s">
        <v>422</v>
      </c>
      <c r="B10359" s="99" t="s">
        <v>731</v>
      </c>
      <c r="C10359" s="97" t="s">
        <v>172</v>
      </c>
      <c r="D10359" s="97" t="s">
        <v>173</v>
      </c>
      <c r="E10359" s="94"/>
      <c r="F10359" s="94"/>
      <c r="G10359" s="94">
        <v>100</v>
      </c>
      <c r="H10359" s="79"/>
    </row>
    <row r="10360" spans="1:8" ht="31.5" outlineLevel="1">
      <c r="A10360" s="98" t="s">
        <v>732</v>
      </c>
      <c r="B10360" s="99" t="s">
        <v>733</v>
      </c>
      <c r="C10360" s="97" t="s">
        <v>174</v>
      </c>
      <c r="D10360" s="97" t="s">
        <v>175</v>
      </c>
      <c r="E10360" s="94"/>
      <c r="F10360" s="94"/>
      <c r="G10360" s="94">
        <v>100</v>
      </c>
      <c r="H10360" s="79"/>
    </row>
    <row r="10361" spans="1:8" outlineLevel="1">
      <c r="A10361" s="98" t="s">
        <v>734</v>
      </c>
      <c r="B10361" s="99" t="s">
        <v>735</v>
      </c>
      <c r="C10361" s="97" t="s">
        <v>170</v>
      </c>
      <c r="D10361" s="97" t="s">
        <v>174</v>
      </c>
      <c r="E10361" s="94"/>
      <c r="F10361" s="94"/>
      <c r="G10361" s="94">
        <v>100</v>
      </c>
      <c r="H10361" s="79"/>
    </row>
    <row r="10362" spans="1:8" outlineLevel="1">
      <c r="A10362" s="100">
        <v>2</v>
      </c>
      <c r="B10362" s="101" t="s">
        <v>440</v>
      </c>
      <c r="C10362" s="97"/>
      <c r="D10362" s="97"/>
      <c r="E10362" s="94"/>
      <c r="F10362" s="94"/>
      <c r="G10362" s="94"/>
      <c r="H10362" s="79"/>
    </row>
    <row r="10363" spans="1:8" ht="31.5" outlineLevel="1">
      <c r="A10363" s="98" t="s">
        <v>402</v>
      </c>
      <c r="B10363" s="99" t="s">
        <v>736</v>
      </c>
      <c r="C10363" s="97" t="s">
        <v>46</v>
      </c>
      <c r="D10363" s="97" t="s">
        <v>45</v>
      </c>
      <c r="E10363" s="94"/>
      <c r="F10363" s="94"/>
      <c r="G10363" s="94"/>
      <c r="H10363" s="79"/>
    </row>
    <row r="10364" spans="1:8" ht="63" outlineLevel="1">
      <c r="A10364" s="98" t="s">
        <v>403</v>
      </c>
      <c r="B10364" s="99" t="s">
        <v>641</v>
      </c>
      <c r="C10364" s="97" t="s">
        <v>46</v>
      </c>
      <c r="D10364" s="97" t="s">
        <v>47</v>
      </c>
      <c r="E10364" s="94"/>
      <c r="F10364" s="94"/>
      <c r="G10364" s="94"/>
      <c r="H10364" s="79"/>
    </row>
    <row r="10365" spans="1:8" ht="31.5" outlineLevel="1">
      <c r="A10365" s="98" t="s">
        <v>404</v>
      </c>
      <c r="B10365" s="99" t="s">
        <v>642</v>
      </c>
      <c r="C10365" s="97" t="s">
        <v>47</v>
      </c>
      <c r="D10365" s="97" t="s">
        <v>48</v>
      </c>
      <c r="E10365" s="94"/>
      <c r="F10365" s="94"/>
      <c r="G10365" s="94"/>
      <c r="H10365" s="79"/>
    </row>
    <row r="10366" spans="1:8" ht="47.25" outlineLevel="1">
      <c r="A10366" s="100">
        <v>3</v>
      </c>
      <c r="B10366" s="101" t="s">
        <v>313</v>
      </c>
      <c r="C10366" s="97"/>
      <c r="D10366" s="97"/>
      <c r="E10366" s="94"/>
      <c r="F10366" s="94"/>
      <c r="G10366" s="94"/>
      <c r="H10366" s="79"/>
    </row>
    <row r="10367" spans="1:8" ht="31.5" outlineLevel="1">
      <c r="A10367" s="98" t="s">
        <v>441</v>
      </c>
      <c r="B10367" s="99" t="s">
        <v>314</v>
      </c>
      <c r="C10367" s="97" t="s">
        <v>48</v>
      </c>
      <c r="D10367" s="97" t="s">
        <v>47</v>
      </c>
      <c r="E10367" s="94"/>
      <c r="F10367" s="94"/>
      <c r="G10367" s="94"/>
      <c r="H10367" s="79"/>
    </row>
    <row r="10368" spans="1:8" outlineLevel="1">
      <c r="A10368" s="98" t="s">
        <v>359</v>
      </c>
      <c r="B10368" s="99" t="s">
        <v>315</v>
      </c>
      <c r="C10368" s="97" t="s">
        <v>48</v>
      </c>
      <c r="D10368" s="97" t="s">
        <v>49</v>
      </c>
      <c r="E10368" s="94"/>
      <c r="F10368" s="94"/>
      <c r="G10368" s="94"/>
      <c r="H10368" s="79"/>
    </row>
    <row r="10369" spans="1:8" outlineLevel="1">
      <c r="A10369" s="98" t="s">
        <v>361</v>
      </c>
      <c r="B10369" s="99" t="s">
        <v>316</v>
      </c>
      <c r="C10369" s="97" t="s">
        <v>49</v>
      </c>
      <c r="D10369" s="97" t="s">
        <v>50</v>
      </c>
      <c r="E10369" s="94"/>
      <c r="F10369" s="94"/>
      <c r="G10369" s="94"/>
      <c r="H10369" s="79"/>
    </row>
    <row r="10370" spans="1:8" outlineLevel="1">
      <c r="A10370" s="98" t="s">
        <v>317</v>
      </c>
      <c r="B10370" s="99" t="s">
        <v>318</v>
      </c>
      <c r="C10370" s="97" t="s">
        <v>50</v>
      </c>
      <c r="D10370" s="97" t="s">
        <v>51</v>
      </c>
      <c r="E10370" s="94"/>
      <c r="F10370" s="94"/>
      <c r="G10370" s="94"/>
      <c r="H10370" s="79"/>
    </row>
    <row r="10371" spans="1:8" outlineLevel="1">
      <c r="A10371" s="98" t="s">
        <v>319</v>
      </c>
      <c r="B10371" s="99" t="s">
        <v>320</v>
      </c>
      <c r="C10371" s="97" t="s">
        <v>2090</v>
      </c>
      <c r="D10371" s="97" t="s">
        <v>52</v>
      </c>
      <c r="E10371" s="94"/>
      <c r="F10371" s="94"/>
      <c r="G10371" s="94"/>
      <c r="H10371" s="79"/>
    </row>
    <row r="10372" spans="1:8" outlineLevel="1">
      <c r="A10372" s="100">
        <v>4</v>
      </c>
      <c r="B10372" s="101" t="s">
        <v>623</v>
      </c>
      <c r="C10372" s="97"/>
      <c r="D10372" s="97"/>
      <c r="E10372" s="94"/>
      <c r="F10372" s="94"/>
      <c r="G10372" s="94"/>
      <c r="H10372" s="79"/>
    </row>
    <row r="10373" spans="1:8" ht="31.5" outlineLevel="1">
      <c r="A10373" s="97" t="s">
        <v>406</v>
      </c>
      <c r="B10373" s="236" t="s">
        <v>321</v>
      </c>
      <c r="C10373" s="97" t="s">
        <v>52</v>
      </c>
      <c r="D10373" s="97" t="s">
        <v>52</v>
      </c>
      <c r="E10373" s="94"/>
      <c r="F10373" s="94"/>
      <c r="G10373" s="94"/>
      <c r="H10373" s="79"/>
    </row>
    <row r="10374" spans="1:8" ht="63" outlineLevel="1">
      <c r="A10374" s="97" t="s">
        <v>407</v>
      </c>
      <c r="B10374" s="236" t="s">
        <v>621</v>
      </c>
      <c r="C10374" s="97" t="s">
        <v>52</v>
      </c>
      <c r="D10374" s="97" t="s">
        <v>53</v>
      </c>
      <c r="E10374" s="94"/>
      <c r="F10374" s="94"/>
      <c r="G10374" s="94"/>
      <c r="H10374" s="79"/>
    </row>
    <row r="10375" spans="1:8" ht="31.5" outlineLevel="1">
      <c r="A10375" s="97" t="s">
        <v>408</v>
      </c>
      <c r="B10375" s="236" t="s">
        <v>764</v>
      </c>
      <c r="C10375" s="97" t="s">
        <v>52</v>
      </c>
      <c r="D10375" s="97" t="s">
        <v>53</v>
      </c>
      <c r="E10375" s="94"/>
      <c r="F10375" s="94"/>
      <c r="G10375" s="94"/>
      <c r="H10375" s="79"/>
    </row>
    <row r="10376" spans="1:8" ht="31.5" outlineLevel="1">
      <c r="A10376" s="97" t="s">
        <v>222</v>
      </c>
      <c r="B10376" s="236" t="s">
        <v>765</v>
      </c>
      <c r="C10376" s="97" t="s">
        <v>53</v>
      </c>
      <c r="D10376" s="97" t="s">
        <v>54</v>
      </c>
      <c r="E10376" s="94"/>
      <c r="F10376" s="94"/>
      <c r="G10376" s="94"/>
      <c r="H10376" s="79"/>
    </row>
    <row r="10377" spans="1:8" outlineLevel="1">
      <c r="G10377" s="154" t="s">
        <v>2204</v>
      </c>
      <c r="H10377" s="154" t="s">
        <v>378</v>
      </c>
    </row>
    <row r="10378" spans="1:8" outlineLevel="1">
      <c r="H10378" s="154" t="s">
        <v>709</v>
      </c>
    </row>
    <row r="10379" spans="1:8" outlineLevel="1">
      <c r="H10379" s="154" t="s">
        <v>266</v>
      </c>
    </row>
    <row r="10380" spans="1:8" outlineLevel="1">
      <c r="H10380" s="154"/>
    </row>
    <row r="10381" spans="1:8" outlineLevel="1">
      <c r="A10381" s="742" t="s">
        <v>628</v>
      </c>
      <c r="B10381" s="742"/>
      <c r="C10381" s="742"/>
      <c r="D10381" s="742"/>
      <c r="E10381" s="742"/>
      <c r="F10381" s="742"/>
      <c r="G10381" s="742"/>
      <c r="H10381" s="742"/>
    </row>
    <row r="10382" spans="1:8" outlineLevel="1">
      <c r="A10382" s="742" t="s">
        <v>455</v>
      </c>
      <c r="B10382" s="742"/>
      <c r="C10382" s="742"/>
      <c r="D10382" s="742"/>
      <c r="E10382" s="742"/>
      <c r="F10382" s="742"/>
      <c r="G10382" s="742"/>
      <c r="H10382" s="742"/>
    </row>
    <row r="10383" spans="1:8" outlineLevel="1">
      <c r="H10383" s="154" t="s">
        <v>322</v>
      </c>
    </row>
    <row r="10384" spans="1:8" outlineLevel="1">
      <c r="H10384" s="154" t="s">
        <v>323</v>
      </c>
    </row>
    <row r="10385" spans="1:8" outlineLevel="1">
      <c r="H10385" s="154" t="s">
        <v>324</v>
      </c>
    </row>
    <row r="10386" spans="1:8" outlineLevel="1">
      <c r="H10386" s="230" t="s">
        <v>325</v>
      </c>
    </row>
    <row r="10387" spans="1:8" outlineLevel="1">
      <c r="H10387" s="154" t="s">
        <v>2331</v>
      </c>
    </row>
    <row r="10388" spans="1:8" outlineLevel="1">
      <c r="H10388" s="154" t="s">
        <v>261</v>
      </c>
    </row>
    <row r="10389" spans="1:8" outlineLevel="1">
      <c r="A10389" s="86"/>
    </row>
    <row r="10390" spans="1:8" outlineLevel="1">
      <c r="A10390" s="762" t="s">
        <v>2310</v>
      </c>
      <c r="B10390" s="763"/>
      <c r="C10390" s="763"/>
      <c r="D10390" s="763"/>
      <c r="E10390" s="763"/>
      <c r="F10390" s="763"/>
      <c r="G10390" s="763"/>
      <c r="H10390" s="763"/>
    </row>
    <row r="10391" spans="1:8" outlineLevel="1">
      <c r="A10391" s="745"/>
      <c r="B10391" s="745"/>
      <c r="C10391" s="745"/>
      <c r="D10391" s="745"/>
      <c r="E10391" s="745"/>
      <c r="F10391" s="745"/>
      <c r="G10391" s="745"/>
      <c r="H10391" s="745"/>
    </row>
    <row r="10392" spans="1:8" outlineLevel="1">
      <c r="A10392" s="746" t="s">
        <v>2332</v>
      </c>
      <c r="B10392" s="746"/>
      <c r="C10392" s="746"/>
      <c r="D10392" s="746"/>
      <c r="E10392" s="746"/>
      <c r="F10392" s="746"/>
      <c r="G10392" s="746"/>
      <c r="H10392" s="746"/>
    </row>
    <row r="10393" spans="1:8" ht="16.5" outlineLevel="1" thickBot="1">
      <c r="A10393" s="87"/>
      <c r="B10393" s="666"/>
      <c r="C10393" s="231"/>
      <c r="D10393" s="231"/>
      <c r="E10393" s="231"/>
      <c r="F10393" s="231"/>
      <c r="G10393" s="231"/>
      <c r="H10393" s="231"/>
    </row>
    <row r="10394" spans="1:8" outlineLevel="1">
      <c r="A10394" s="750" t="s">
        <v>397</v>
      </c>
      <c r="B10394" s="753" t="s">
        <v>649</v>
      </c>
      <c r="C10394" s="756" t="s">
        <v>719</v>
      </c>
      <c r="D10394" s="756"/>
      <c r="E10394" s="756"/>
      <c r="F10394" s="756"/>
      <c r="G10394" s="757" t="s">
        <v>629</v>
      </c>
      <c r="H10394" s="759" t="s">
        <v>630</v>
      </c>
    </row>
    <row r="10395" spans="1:8" outlineLevel="1">
      <c r="A10395" s="751"/>
      <c r="B10395" s="754"/>
      <c r="C10395" s="704"/>
      <c r="D10395" s="704"/>
      <c r="E10395" s="704"/>
      <c r="F10395" s="704"/>
      <c r="G10395" s="703"/>
      <c r="H10395" s="760"/>
    </row>
    <row r="10396" spans="1:8" ht="32.25" outlineLevel="1" thickBot="1">
      <c r="A10396" s="752"/>
      <c r="B10396" s="755"/>
      <c r="C10396" s="88" t="s">
        <v>631</v>
      </c>
      <c r="D10396" s="88" t="s">
        <v>632</v>
      </c>
      <c r="E10396" s="88" t="s">
        <v>631</v>
      </c>
      <c r="F10396" s="88" t="s">
        <v>632</v>
      </c>
      <c r="G10396" s="758"/>
      <c r="H10396" s="761"/>
    </row>
    <row r="10397" spans="1:8" outlineLevel="1">
      <c r="A10397" s="89">
        <v>1</v>
      </c>
      <c r="B10397" s="604">
        <v>2</v>
      </c>
      <c r="C10397" s="90">
        <v>3</v>
      </c>
      <c r="D10397" s="90">
        <v>4</v>
      </c>
      <c r="E10397" s="90"/>
      <c r="F10397" s="90"/>
      <c r="G10397" s="91">
        <v>5</v>
      </c>
      <c r="H10397" s="604">
        <v>6</v>
      </c>
    </row>
    <row r="10398" spans="1:8" outlineLevel="1">
      <c r="A10398" s="89">
        <v>1</v>
      </c>
      <c r="B10398" s="92" t="s">
        <v>598</v>
      </c>
      <c r="C10398" s="90"/>
      <c r="D10398" s="90"/>
      <c r="E10398" s="94"/>
      <c r="F10398" s="94"/>
      <c r="G10398" s="95"/>
      <c r="H10398" s="663"/>
    </row>
    <row r="10399" spans="1:8" outlineLevel="1">
      <c r="A10399" s="96" t="s">
        <v>399</v>
      </c>
      <c r="B10399" s="237" t="s">
        <v>599</v>
      </c>
      <c r="C10399" s="97" t="s">
        <v>7</v>
      </c>
      <c r="D10399" s="97" t="s">
        <v>167</v>
      </c>
      <c r="E10399" s="94"/>
      <c r="F10399" s="94"/>
      <c r="G10399" s="94">
        <v>100</v>
      </c>
      <c r="H10399" s="79"/>
    </row>
    <row r="10400" spans="1:8" outlineLevel="1">
      <c r="A10400" s="97" t="s">
        <v>400</v>
      </c>
      <c r="B10400" s="236" t="s">
        <v>329</v>
      </c>
      <c r="C10400" s="97" t="s">
        <v>168</v>
      </c>
      <c r="D10400" s="97" t="s">
        <v>169</v>
      </c>
      <c r="E10400" s="94"/>
      <c r="F10400" s="94"/>
      <c r="G10400" s="94">
        <v>100</v>
      </c>
      <c r="H10400" s="79"/>
    </row>
    <row r="10401" spans="1:8" ht="31.5" outlineLevel="1">
      <c r="A10401" s="97" t="s">
        <v>411</v>
      </c>
      <c r="B10401" s="236" t="s">
        <v>730</v>
      </c>
      <c r="C10401" s="97" t="s">
        <v>170</v>
      </c>
      <c r="D10401" s="97" t="s">
        <v>171</v>
      </c>
      <c r="E10401" s="94"/>
      <c r="F10401" s="94"/>
      <c r="G10401" s="94">
        <v>100</v>
      </c>
      <c r="H10401" s="79"/>
    </row>
    <row r="10402" spans="1:8" ht="63" outlineLevel="1">
      <c r="A10402" s="98" t="s">
        <v>422</v>
      </c>
      <c r="B10402" s="99" t="s">
        <v>731</v>
      </c>
      <c r="C10402" s="97" t="s">
        <v>172</v>
      </c>
      <c r="D10402" s="97" t="s">
        <v>173</v>
      </c>
      <c r="E10402" s="94"/>
      <c r="F10402" s="94"/>
      <c r="G10402" s="94">
        <v>100</v>
      </c>
      <c r="H10402" s="79"/>
    </row>
    <row r="10403" spans="1:8" ht="31.5" outlineLevel="1">
      <c r="A10403" s="98" t="s">
        <v>732</v>
      </c>
      <c r="B10403" s="99" t="s">
        <v>733</v>
      </c>
      <c r="C10403" s="97" t="s">
        <v>174</v>
      </c>
      <c r="D10403" s="97" t="s">
        <v>175</v>
      </c>
      <c r="E10403" s="94"/>
      <c r="F10403" s="94"/>
      <c r="G10403" s="94">
        <v>100</v>
      </c>
      <c r="H10403" s="79"/>
    </row>
    <row r="10404" spans="1:8" outlineLevel="1">
      <c r="A10404" s="98" t="s">
        <v>734</v>
      </c>
      <c r="B10404" s="99" t="s">
        <v>735</v>
      </c>
      <c r="C10404" s="97" t="s">
        <v>170</v>
      </c>
      <c r="D10404" s="97" t="s">
        <v>174</v>
      </c>
      <c r="E10404" s="94"/>
      <c r="F10404" s="94"/>
      <c r="G10404" s="94">
        <v>100</v>
      </c>
      <c r="H10404" s="79"/>
    </row>
    <row r="10405" spans="1:8" outlineLevel="1">
      <c r="A10405" s="100">
        <v>2</v>
      </c>
      <c r="B10405" s="101" t="s">
        <v>440</v>
      </c>
      <c r="C10405" s="97"/>
      <c r="D10405" s="97"/>
      <c r="E10405" s="94"/>
      <c r="F10405" s="94"/>
      <c r="G10405" s="94"/>
      <c r="H10405" s="79"/>
    </row>
    <row r="10406" spans="1:8" ht="31.5" outlineLevel="1">
      <c r="A10406" s="98" t="s">
        <v>402</v>
      </c>
      <c r="B10406" s="99" t="s">
        <v>736</v>
      </c>
      <c r="C10406" s="97" t="s">
        <v>46</v>
      </c>
      <c r="D10406" s="97" t="s">
        <v>45</v>
      </c>
      <c r="E10406" s="94"/>
      <c r="F10406" s="94"/>
      <c r="G10406" s="94"/>
      <c r="H10406" s="79"/>
    </row>
    <row r="10407" spans="1:8" ht="63" outlineLevel="1">
      <c r="A10407" s="98" t="s">
        <v>403</v>
      </c>
      <c r="B10407" s="99" t="s">
        <v>641</v>
      </c>
      <c r="C10407" s="97" t="s">
        <v>46</v>
      </c>
      <c r="D10407" s="97" t="s">
        <v>47</v>
      </c>
      <c r="E10407" s="94"/>
      <c r="F10407" s="94"/>
      <c r="G10407" s="94"/>
      <c r="H10407" s="79"/>
    </row>
    <row r="10408" spans="1:8" ht="31.5" outlineLevel="1">
      <c r="A10408" s="98" t="s">
        <v>404</v>
      </c>
      <c r="B10408" s="99" t="s">
        <v>642</v>
      </c>
      <c r="C10408" s="97" t="s">
        <v>47</v>
      </c>
      <c r="D10408" s="97" t="s">
        <v>48</v>
      </c>
      <c r="E10408" s="94"/>
      <c r="F10408" s="94"/>
      <c r="G10408" s="94"/>
      <c r="H10408" s="79"/>
    </row>
    <row r="10409" spans="1:8" ht="47.25" outlineLevel="1">
      <c r="A10409" s="100">
        <v>3</v>
      </c>
      <c r="B10409" s="101" t="s">
        <v>313</v>
      </c>
      <c r="C10409" s="97"/>
      <c r="D10409" s="97"/>
      <c r="E10409" s="94"/>
      <c r="F10409" s="94"/>
      <c r="G10409" s="94"/>
      <c r="H10409" s="79"/>
    </row>
    <row r="10410" spans="1:8" ht="31.5" outlineLevel="1">
      <c r="A10410" s="98" t="s">
        <v>441</v>
      </c>
      <c r="B10410" s="99" t="s">
        <v>314</v>
      </c>
      <c r="C10410" s="97" t="s">
        <v>48</v>
      </c>
      <c r="D10410" s="97" t="s">
        <v>47</v>
      </c>
      <c r="E10410" s="94"/>
      <c r="F10410" s="94"/>
      <c r="G10410" s="94"/>
      <c r="H10410" s="79"/>
    </row>
    <row r="10411" spans="1:8" outlineLevel="1">
      <c r="A10411" s="98" t="s">
        <v>359</v>
      </c>
      <c r="B10411" s="99" t="s">
        <v>315</v>
      </c>
      <c r="C10411" s="97" t="s">
        <v>48</v>
      </c>
      <c r="D10411" s="97" t="s">
        <v>49</v>
      </c>
      <c r="E10411" s="94"/>
      <c r="F10411" s="94"/>
      <c r="G10411" s="94"/>
      <c r="H10411" s="79"/>
    </row>
    <row r="10412" spans="1:8" outlineLevel="1">
      <c r="A10412" s="98" t="s">
        <v>361</v>
      </c>
      <c r="B10412" s="99" t="s">
        <v>316</v>
      </c>
      <c r="C10412" s="97" t="s">
        <v>49</v>
      </c>
      <c r="D10412" s="97" t="s">
        <v>50</v>
      </c>
      <c r="E10412" s="94"/>
      <c r="F10412" s="94"/>
      <c r="G10412" s="94"/>
      <c r="H10412" s="79"/>
    </row>
    <row r="10413" spans="1:8" outlineLevel="1">
      <c r="A10413" s="98" t="s">
        <v>317</v>
      </c>
      <c r="B10413" s="99" t="s">
        <v>318</v>
      </c>
      <c r="C10413" s="97" t="s">
        <v>50</v>
      </c>
      <c r="D10413" s="97" t="s">
        <v>51</v>
      </c>
      <c r="E10413" s="94"/>
      <c r="F10413" s="94"/>
      <c r="G10413" s="94"/>
      <c r="H10413" s="79"/>
    </row>
    <row r="10414" spans="1:8" outlineLevel="1">
      <c r="A10414" s="98" t="s">
        <v>319</v>
      </c>
      <c r="B10414" s="99" t="s">
        <v>320</v>
      </c>
      <c r="C10414" s="97" t="s">
        <v>2090</v>
      </c>
      <c r="D10414" s="97" t="s">
        <v>52</v>
      </c>
      <c r="E10414" s="94"/>
      <c r="F10414" s="94"/>
      <c r="G10414" s="94"/>
      <c r="H10414" s="79"/>
    </row>
    <row r="10415" spans="1:8" outlineLevel="1">
      <c r="A10415" s="100">
        <v>4</v>
      </c>
      <c r="B10415" s="101" t="s">
        <v>623</v>
      </c>
      <c r="C10415" s="97"/>
      <c r="D10415" s="97"/>
      <c r="E10415" s="94"/>
      <c r="F10415" s="94"/>
      <c r="G10415" s="94"/>
      <c r="H10415" s="79"/>
    </row>
    <row r="10416" spans="1:8" ht="31.5" outlineLevel="1">
      <c r="A10416" s="97" t="s">
        <v>406</v>
      </c>
      <c r="B10416" s="236" t="s">
        <v>321</v>
      </c>
      <c r="C10416" s="97" t="s">
        <v>52</v>
      </c>
      <c r="D10416" s="97" t="s">
        <v>52</v>
      </c>
      <c r="E10416" s="94"/>
      <c r="F10416" s="94"/>
      <c r="G10416" s="94"/>
      <c r="H10416" s="79"/>
    </row>
    <row r="10417" spans="1:8" ht="63" outlineLevel="1">
      <c r="A10417" s="97" t="s">
        <v>407</v>
      </c>
      <c r="B10417" s="236" t="s">
        <v>621</v>
      </c>
      <c r="C10417" s="97" t="s">
        <v>52</v>
      </c>
      <c r="D10417" s="97" t="s">
        <v>53</v>
      </c>
      <c r="E10417" s="94"/>
      <c r="F10417" s="94"/>
      <c r="G10417" s="94"/>
      <c r="H10417" s="79"/>
    </row>
    <row r="10418" spans="1:8" ht="31.5" outlineLevel="1">
      <c r="A10418" s="97" t="s">
        <v>408</v>
      </c>
      <c r="B10418" s="236" t="s">
        <v>764</v>
      </c>
      <c r="C10418" s="97" t="s">
        <v>52</v>
      </c>
      <c r="D10418" s="97" t="s">
        <v>53</v>
      </c>
      <c r="E10418" s="94"/>
      <c r="F10418" s="94"/>
      <c r="G10418" s="94"/>
      <c r="H10418" s="79"/>
    </row>
    <row r="10419" spans="1:8" ht="31.5" outlineLevel="1">
      <c r="A10419" s="97" t="s">
        <v>222</v>
      </c>
      <c r="B10419" s="236" t="s">
        <v>765</v>
      </c>
      <c r="C10419" s="97" t="s">
        <v>53</v>
      </c>
      <c r="D10419" s="97" t="s">
        <v>54</v>
      </c>
      <c r="E10419" s="94"/>
      <c r="F10419" s="94"/>
      <c r="G10419" s="94"/>
      <c r="H10419" s="79"/>
    </row>
    <row r="10420" spans="1:8" outlineLevel="1">
      <c r="G10420" s="154" t="s">
        <v>2205</v>
      </c>
      <c r="H10420" s="154" t="s">
        <v>378</v>
      </c>
    </row>
    <row r="10421" spans="1:8" outlineLevel="1">
      <c r="H10421" s="154" t="s">
        <v>709</v>
      </c>
    </row>
    <row r="10422" spans="1:8" outlineLevel="1">
      <c r="H10422" s="154" t="s">
        <v>266</v>
      </c>
    </row>
    <row r="10423" spans="1:8" outlineLevel="1">
      <c r="H10423" s="154"/>
    </row>
    <row r="10424" spans="1:8" outlineLevel="1">
      <c r="A10424" s="742" t="s">
        <v>628</v>
      </c>
      <c r="B10424" s="742"/>
      <c r="C10424" s="742"/>
      <c r="D10424" s="742"/>
      <c r="E10424" s="742"/>
      <c r="F10424" s="742"/>
      <c r="G10424" s="742"/>
      <c r="H10424" s="742"/>
    </row>
    <row r="10425" spans="1:8" outlineLevel="1">
      <c r="A10425" s="742" t="s">
        <v>455</v>
      </c>
      <c r="B10425" s="742"/>
      <c r="C10425" s="742"/>
      <c r="D10425" s="742"/>
      <c r="E10425" s="742"/>
      <c r="F10425" s="742"/>
      <c r="G10425" s="742"/>
      <c r="H10425" s="742"/>
    </row>
    <row r="10426" spans="1:8" outlineLevel="1">
      <c r="H10426" s="154" t="s">
        <v>322</v>
      </c>
    </row>
    <row r="10427" spans="1:8" outlineLevel="1">
      <c r="H10427" s="154" t="s">
        <v>323</v>
      </c>
    </row>
    <row r="10428" spans="1:8" outlineLevel="1">
      <c r="H10428" s="154" t="s">
        <v>324</v>
      </c>
    </row>
    <row r="10429" spans="1:8" outlineLevel="1">
      <c r="H10429" s="230" t="s">
        <v>325</v>
      </c>
    </row>
    <row r="10430" spans="1:8" outlineLevel="1">
      <c r="H10430" s="154" t="s">
        <v>2331</v>
      </c>
    </row>
    <row r="10431" spans="1:8" outlineLevel="1">
      <c r="H10431" s="154" t="s">
        <v>261</v>
      </c>
    </row>
    <row r="10432" spans="1:8" outlineLevel="1">
      <c r="A10432" s="86"/>
    </row>
    <row r="10433" spans="1:8" outlineLevel="1">
      <c r="A10433" s="762" t="s">
        <v>2311</v>
      </c>
      <c r="B10433" s="763"/>
      <c r="C10433" s="763"/>
      <c r="D10433" s="763"/>
      <c r="E10433" s="763"/>
      <c r="F10433" s="763"/>
      <c r="G10433" s="763"/>
      <c r="H10433" s="763"/>
    </row>
    <row r="10434" spans="1:8" outlineLevel="1">
      <c r="A10434" s="745"/>
      <c r="B10434" s="745"/>
      <c r="C10434" s="745"/>
      <c r="D10434" s="745"/>
      <c r="E10434" s="745"/>
      <c r="F10434" s="745"/>
      <c r="G10434" s="745"/>
      <c r="H10434" s="745"/>
    </row>
    <row r="10435" spans="1:8" outlineLevel="1">
      <c r="A10435" s="746" t="s">
        <v>2332</v>
      </c>
      <c r="B10435" s="746"/>
      <c r="C10435" s="746"/>
      <c r="D10435" s="746"/>
      <c r="E10435" s="746"/>
      <c r="F10435" s="746"/>
      <c r="G10435" s="746"/>
      <c r="H10435" s="746"/>
    </row>
    <row r="10436" spans="1:8" ht="16.5" outlineLevel="1" thickBot="1">
      <c r="A10436" s="87"/>
      <c r="B10436" s="666"/>
      <c r="C10436" s="231"/>
      <c r="D10436" s="231"/>
      <c r="E10436" s="231"/>
      <c r="F10436" s="231"/>
      <c r="G10436" s="231"/>
      <c r="H10436" s="231"/>
    </row>
    <row r="10437" spans="1:8" outlineLevel="1">
      <c r="A10437" s="750" t="s">
        <v>397</v>
      </c>
      <c r="B10437" s="753" t="s">
        <v>649</v>
      </c>
      <c r="C10437" s="756" t="s">
        <v>719</v>
      </c>
      <c r="D10437" s="756"/>
      <c r="E10437" s="756"/>
      <c r="F10437" s="756"/>
      <c r="G10437" s="757" t="s">
        <v>629</v>
      </c>
      <c r="H10437" s="759" t="s">
        <v>630</v>
      </c>
    </row>
    <row r="10438" spans="1:8" outlineLevel="1">
      <c r="A10438" s="751"/>
      <c r="B10438" s="754"/>
      <c r="C10438" s="704"/>
      <c r="D10438" s="704"/>
      <c r="E10438" s="704"/>
      <c r="F10438" s="704"/>
      <c r="G10438" s="703"/>
      <c r="H10438" s="760"/>
    </row>
    <row r="10439" spans="1:8" ht="32.25" outlineLevel="1" thickBot="1">
      <c r="A10439" s="752"/>
      <c r="B10439" s="755"/>
      <c r="C10439" s="88" t="s">
        <v>631</v>
      </c>
      <c r="D10439" s="88" t="s">
        <v>632</v>
      </c>
      <c r="E10439" s="88" t="s">
        <v>631</v>
      </c>
      <c r="F10439" s="88" t="s">
        <v>632</v>
      </c>
      <c r="G10439" s="758"/>
      <c r="H10439" s="761"/>
    </row>
    <row r="10440" spans="1:8" outlineLevel="1">
      <c r="A10440" s="89">
        <v>1</v>
      </c>
      <c r="B10440" s="604">
        <v>2</v>
      </c>
      <c r="C10440" s="90">
        <v>3</v>
      </c>
      <c r="D10440" s="90">
        <v>4</v>
      </c>
      <c r="E10440" s="90"/>
      <c r="F10440" s="90"/>
      <c r="G10440" s="91">
        <v>5</v>
      </c>
      <c r="H10440" s="604">
        <v>6</v>
      </c>
    </row>
    <row r="10441" spans="1:8" outlineLevel="1">
      <c r="A10441" s="89">
        <v>1</v>
      </c>
      <c r="B10441" s="92" t="s">
        <v>598</v>
      </c>
      <c r="C10441" s="90"/>
      <c r="D10441" s="90"/>
      <c r="E10441" s="94"/>
      <c r="F10441" s="94"/>
      <c r="G10441" s="95"/>
      <c r="H10441" s="663"/>
    </row>
    <row r="10442" spans="1:8" outlineLevel="1">
      <c r="A10442" s="96" t="s">
        <v>399</v>
      </c>
      <c r="B10442" s="237" t="s">
        <v>599</v>
      </c>
      <c r="C10442" s="97" t="s">
        <v>7</v>
      </c>
      <c r="D10442" s="97" t="s">
        <v>167</v>
      </c>
      <c r="E10442" s="94"/>
      <c r="F10442" s="94"/>
      <c r="G10442" s="94">
        <v>100</v>
      </c>
      <c r="H10442" s="79"/>
    </row>
    <row r="10443" spans="1:8" outlineLevel="1">
      <c r="A10443" s="97" t="s">
        <v>400</v>
      </c>
      <c r="B10443" s="236" t="s">
        <v>329</v>
      </c>
      <c r="C10443" s="97" t="s">
        <v>168</v>
      </c>
      <c r="D10443" s="97" t="s">
        <v>169</v>
      </c>
      <c r="E10443" s="94"/>
      <c r="F10443" s="94"/>
      <c r="G10443" s="94">
        <v>100</v>
      </c>
      <c r="H10443" s="79"/>
    </row>
    <row r="10444" spans="1:8" ht="31.5" outlineLevel="1">
      <c r="A10444" s="97" t="s">
        <v>411</v>
      </c>
      <c r="B10444" s="236" t="s">
        <v>730</v>
      </c>
      <c r="C10444" s="97" t="s">
        <v>170</v>
      </c>
      <c r="D10444" s="97" t="s">
        <v>171</v>
      </c>
      <c r="E10444" s="94"/>
      <c r="F10444" s="94"/>
      <c r="G10444" s="94">
        <v>100</v>
      </c>
      <c r="H10444" s="79"/>
    </row>
    <row r="10445" spans="1:8" ht="63" outlineLevel="1">
      <c r="A10445" s="98" t="s">
        <v>422</v>
      </c>
      <c r="B10445" s="99" t="s">
        <v>731</v>
      </c>
      <c r="C10445" s="97" t="s">
        <v>172</v>
      </c>
      <c r="D10445" s="97" t="s">
        <v>173</v>
      </c>
      <c r="E10445" s="94"/>
      <c r="F10445" s="94"/>
      <c r="G10445" s="94">
        <v>100</v>
      </c>
      <c r="H10445" s="79"/>
    </row>
    <row r="10446" spans="1:8" ht="31.5" outlineLevel="1">
      <c r="A10446" s="98" t="s">
        <v>732</v>
      </c>
      <c r="B10446" s="99" t="s">
        <v>733</v>
      </c>
      <c r="C10446" s="97" t="s">
        <v>174</v>
      </c>
      <c r="D10446" s="97" t="s">
        <v>175</v>
      </c>
      <c r="E10446" s="94"/>
      <c r="F10446" s="94"/>
      <c r="G10446" s="94">
        <v>100</v>
      </c>
      <c r="H10446" s="79"/>
    </row>
    <row r="10447" spans="1:8" outlineLevel="1">
      <c r="A10447" s="98" t="s">
        <v>734</v>
      </c>
      <c r="B10447" s="99" t="s">
        <v>735</v>
      </c>
      <c r="C10447" s="97" t="s">
        <v>170</v>
      </c>
      <c r="D10447" s="97" t="s">
        <v>174</v>
      </c>
      <c r="E10447" s="94"/>
      <c r="F10447" s="94"/>
      <c r="G10447" s="94">
        <v>100</v>
      </c>
      <c r="H10447" s="79"/>
    </row>
    <row r="10448" spans="1:8" outlineLevel="1">
      <c r="A10448" s="100">
        <v>2</v>
      </c>
      <c r="B10448" s="101" t="s">
        <v>440</v>
      </c>
      <c r="C10448" s="97"/>
      <c r="D10448" s="97"/>
      <c r="E10448" s="94"/>
      <c r="F10448" s="94"/>
      <c r="G10448" s="94"/>
      <c r="H10448" s="79"/>
    </row>
    <row r="10449" spans="1:8" ht="31.5" outlineLevel="1">
      <c r="A10449" s="98" t="s">
        <v>402</v>
      </c>
      <c r="B10449" s="99" t="s">
        <v>736</v>
      </c>
      <c r="C10449" s="97" t="s">
        <v>46</v>
      </c>
      <c r="D10449" s="97" t="s">
        <v>45</v>
      </c>
      <c r="E10449" s="94"/>
      <c r="F10449" s="94"/>
      <c r="G10449" s="94"/>
      <c r="H10449" s="79"/>
    </row>
    <row r="10450" spans="1:8" ht="63" outlineLevel="1">
      <c r="A10450" s="98" t="s">
        <v>403</v>
      </c>
      <c r="B10450" s="99" t="s">
        <v>641</v>
      </c>
      <c r="C10450" s="97" t="s">
        <v>46</v>
      </c>
      <c r="D10450" s="97" t="s">
        <v>47</v>
      </c>
      <c r="E10450" s="94"/>
      <c r="F10450" s="94"/>
      <c r="G10450" s="94"/>
      <c r="H10450" s="79"/>
    </row>
    <row r="10451" spans="1:8" ht="31.5" outlineLevel="1">
      <c r="A10451" s="98" t="s">
        <v>404</v>
      </c>
      <c r="B10451" s="99" t="s">
        <v>642</v>
      </c>
      <c r="C10451" s="97" t="s">
        <v>47</v>
      </c>
      <c r="D10451" s="97" t="s">
        <v>48</v>
      </c>
      <c r="E10451" s="94"/>
      <c r="F10451" s="94"/>
      <c r="G10451" s="94"/>
      <c r="H10451" s="79"/>
    </row>
    <row r="10452" spans="1:8" ht="47.25" outlineLevel="1">
      <c r="A10452" s="100">
        <v>3</v>
      </c>
      <c r="B10452" s="101" t="s">
        <v>313</v>
      </c>
      <c r="C10452" s="97"/>
      <c r="D10452" s="97"/>
      <c r="E10452" s="94"/>
      <c r="F10452" s="94"/>
      <c r="G10452" s="94"/>
      <c r="H10452" s="79"/>
    </row>
    <row r="10453" spans="1:8" ht="31.5" outlineLevel="1">
      <c r="A10453" s="98" t="s">
        <v>441</v>
      </c>
      <c r="B10453" s="99" t="s">
        <v>314</v>
      </c>
      <c r="C10453" s="97" t="s">
        <v>48</v>
      </c>
      <c r="D10453" s="97" t="s">
        <v>47</v>
      </c>
      <c r="E10453" s="94"/>
      <c r="F10453" s="94"/>
      <c r="G10453" s="94"/>
      <c r="H10453" s="79"/>
    </row>
    <row r="10454" spans="1:8" outlineLevel="1">
      <c r="A10454" s="98" t="s">
        <v>359</v>
      </c>
      <c r="B10454" s="99" t="s">
        <v>315</v>
      </c>
      <c r="C10454" s="97" t="s">
        <v>48</v>
      </c>
      <c r="D10454" s="97" t="s">
        <v>49</v>
      </c>
      <c r="E10454" s="94"/>
      <c r="F10454" s="94"/>
      <c r="G10454" s="94"/>
      <c r="H10454" s="79"/>
    </row>
    <row r="10455" spans="1:8" outlineLevel="1">
      <c r="A10455" s="98" t="s">
        <v>361</v>
      </c>
      <c r="B10455" s="99" t="s">
        <v>316</v>
      </c>
      <c r="C10455" s="97" t="s">
        <v>49</v>
      </c>
      <c r="D10455" s="97" t="s">
        <v>50</v>
      </c>
      <c r="E10455" s="94"/>
      <c r="F10455" s="94"/>
      <c r="G10455" s="94"/>
      <c r="H10455" s="79"/>
    </row>
    <row r="10456" spans="1:8" outlineLevel="1">
      <c r="A10456" s="98" t="s">
        <v>317</v>
      </c>
      <c r="B10456" s="99" t="s">
        <v>318</v>
      </c>
      <c r="C10456" s="97" t="s">
        <v>50</v>
      </c>
      <c r="D10456" s="97" t="s">
        <v>51</v>
      </c>
      <c r="E10456" s="94"/>
      <c r="F10456" s="94"/>
      <c r="G10456" s="94"/>
      <c r="H10456" s="79"/>
    </row>
    <row r="10457" spans="1:8" outlineLevel="1">
      <c r="A10457" s="98" t="s">
        <v>319</v>
      </c>
      <c r="B10457" s="99" t="s">
        <v>320</v>
      </c>
      <c r="C10457" s="97" t="s">
        <v>2090</v>
      </c>
      <c r="D10457" s="97" t="s">
        <v>52</v>
      </c>
      <c r="E10457" s="94"/>
      <c r="F10457" s="94"/>
      <c r="G10457" s="94"/>
      <c r="H10457" s="79"/>
    </row>
    <row r="10458" spans="1:8" outlineLevel="1">
      <c r="A10458" s="100">
        <v>4</v>
      </c>
      <c r="B10458" s="101" t="s">
        <v>623</v>
      </c>
      <c r="C10458" s="97"/>
      <c r="D10458" s="97"/>
      <c r="E10458" s="94"/>
      <c r="F10458" s="94"/>
      <c r="G10458" s="94"/>
      <c r="H10458" s="79"/>
    </row>
    <row r="10459" spans="1:8" ht="31.5" outlineLevel="1">
      <c r="A10459" s="97" t="s">
        <v>406</v>
      </c>
      <c r="B10459" s="236" t="s">
        <v>321</v>
      </c>
      <c r="C10459" s="97" t="s">
        <v>52</v>
      </c>
      <c r="D10459" s="97" t="s">
        <v>52</v>
      </c>
      <c r="E10459" s="94"/>
      <c r="F10459" s="94"/>
      <c r="G10459" s="94"/>
      <c r="H10459" s="79"/>
    </row>
    <row r="10460" spans="1:8" ht="63" outlineLevel="1">
      <c r="A10460" s="97" t="s">
        <v>407</v>
      </c>
      <c r="B10460" s="236" t="s">
        <v>621</v>
      </c>
      <c r="C10460" s="97" t="s">
        <v>52</v>
      </c>
      <c r="D10460" s="97" t="s">
        <v>53</v>
      </c>
      <c r="E10460" s="94"/>
      <c r="F10460" s="94"/>
      <c r="G10460" s="94"/>
      <c r="H10460" s="79"/>
    </row>
    <row r="10461" spans="1:8" ht="31.5" outlineLevel="1">
      <c r="A10461" s="97" t="s">
        <v>408</v>
      </c>
      <c r="B10461" s="236" t="s">
        <v>764</v>
      </c>
      <c r="C10461" s="97" t="s">
        <v>52</v>
      </c>
      <c r="D10461" s="97" t="s">
        <v>53</v>
      </c>
      <c r="E10461" s="94"/>
      <c r="F10461" s="94"/>
      <c r="G10461" s="94"/>
      <c r="H10461" s="79"/>
    </row>
    <row r="10462" spans="1:8" ht="31.5" outlineLevel="1">
      <c r="A10462" s="97" t="s">
        <v>222</v>
      </c>
      <c r="B10462" s="236" t="s">
        <v>765</v>
      </c>
      <c r="C10462" s="97" t="s">
        <v>53</v>
      </c>
      <c r="D10462" s="97" t="s">
        <v>54</v>
      </c>
      <c r="E10462" s="94"/>
      <c r="F10462" s="94"/>
      <c r="G10462" s="94"/>
      <c r="H10462" s="79"/>
    </row>
    <row r="10463" spans="1:8" outlineLevel="1">
      <c r="G10463" s="154" t="s">
        <v>2206</v>
      </c>
      <c r="H10463" s="154" t="s">
        <v>378</v>
      </c>
    </row>
    <row r="10464" spans="1:8" outlineLevel="1">
      <c r="H10464" s="154" t="s">
        <v>709</v>
      </c>
    </row>
    <row r="10465" spans="1:8" outlineLevel="1">
      <c r="H10465" s="154" t="s">
        <v>266</v>
      </c>
    </row>
    <row r="10466" spans="1:8" outlineLevel="1">
      <c r="H10466" s="154"/>
    </row>
    <row r="10467" spans="1:8" outlineLevel="1">
      <c r="A10467" s="742" t="s">
        <v>628</v>
      </c>
      <c r="B10467" s="742"/>
      <c r="C10467" s="742"/>
      <c r="D10467" s="742"/>
      <c r="E10467" s="742"/>
      <c r="F10467" s="742"/>
      <c r="G10467" s="742"/>
      <c r="H10467" s="742"/>
    </row>
    <row r="10468" spans="1:8" outlineLevel="1">
      <c r="A10468" s="742" t="s">
        <v>455</v>
      </c>
      <c r="B10468" s="742"/>
      <c r="C10468" s="742"/>
      <c r="D10468" s="742"/>
      <c r="E10468" s="742"/>
      <c r="F10468" s="742"/>
      <c r="G10468" s="742"/>
      <c r="H10468" s="742"/>
    </row>
    <row r="10469" spans="1:8" outlineLevel="1">
      <c r="H10469" s="154" t="s">
        <v>322</v>
      </c>
    </row>
    <row r="10470" spans="1:8" outlineLevel="1">
      <c r="H10470" s="154" t="s">
        <v>323</v>
      </c>
    </row>
    <row r="10471" spans="1:8" outlineLevel="1">
      <c r="H10471" s="154" t="s">
        <v>324</v>
      </c>
    </row>
    <row r="10472" spans="1:8" outlineLevel="1">
      <c r="H10472" s="230" t="s">
        <v>325</v>
      </c>
    </row>
    <row r="10473" spans="1:8" outlineLevel="1">
      <c r="H10473" s="154" t="s">
        <v>2331</v>
      </c>
    </row>
    <row r="10474" spans="1:8" outlineLevel="1">
      <c r="H10474" s="154" t="s">
        <v>261</v>
      </c>
    </row>
    <row r="10475" spans="1:8" outlineLevel="1">
      <c r="A10475" s="86"/>
    </row>
    <row r="10476" spans="1:8" outlineLevel="1">
      <c r="A10476" s="762" t="s">
        <v>2312</v>
      </c>
      <c r="B10476" s="763"/>
      <c r="C10476" s="763"/>
      <c r="D10476" s="763"/>
      <c r="E10476" s="763"/>
      <c r="F10476" s="763"/>
      <c r="G10476" s="763"/>
      <c r="H10476" s="763"/>
    </row>
    <row r="10477" spans="1:8" outlineLevel="1">
      <c r="A10477" s="745"/>
      <c r="B10477" s="745"/>
      <c r="C10477" s="745"/>
      <c r="D10477" s="745"/>
      <c r="E10477" s="745"/>
      <c r="F10477" s="745"/>
      <c r="G10477" s="745"/>
      <c r="H10477" s="745"/>
    </row>
    <row r="10478" spans="1:8" outlineLevel="1">
      <c r="A10478" s="746" t="s">
        <v>2332</v>
      </c>
      <c r="B10478" s="746"/>
      <c r="C10478" s="746"/>
      <c r="D10478" s="746"/>
      <c r="E10478" s="746"/>
      <c r="F10478" s="746"/>
      <c r="G10478" s="746"/>
      <c r="H10478" s="746"/>
    </row>
    <row r="10479" spans="1:8" ht="16.5" outlineLevel="1" thickBot="1">
      <c r="A10479" s="87"/>
      <c r="B10479" s="666"/>
      <c r="C10479" s="231"/>
      <c r="D10479" s="231"/>
      <c r="E10479" s="231"/>
      <c r="F10479" s="231"/>
      <c r="G10479" s="231"/>
      <c r="H10479" s="231"/>
    </row>
    <row r="10480" spans="1:8" outlineLevel="1">
      <c r="A10480" s="750" t="s">
        <v>397</v>
      </c>
      <c r="B10480" s="753" t="s">
        <v>649</v>
      </c>
      <c r="C10480" s="756" t="s">
        <v>719</v>
      </c>
      <c r="D10480" s="756"/>
      <c r="E10480" s="756"/>
      <c r="F10480" s="756"/>
      <c r="G10480" s="757" t="s">
        <v>629</v>
      </c>
      <c r="H10480" s="759" t="s">
        <v>630</v>
      </c>
    </row>
    <row r="10481" spans="1:8" outlineLevel="1">
      <c r="A10481" s="751"/>
      <c r="B10481" s="754"/>
      <c r="C10481" s="704"/>
      <c r="D10481" s="704"/>
      <c r="E10481" s="704"/>
      <c r="F10481" s="704"/>
      <c r="G10481" s="703"/>
      <c r="H10481" s="760"/>
    </row>
    <row r="10482" spans="1:8" ht="32.25" outlineLevel="1" thickBot="1">
      <c r="A10482" s="752"/>
      <c r="B10482" s="755"/>
      <c r="C10482" s="88" t="s">
        <v>631</v>
      </c>
      <c r="D10482" s="88" t="s">
        <v>632</v>
      </c>
      <c r="E10482" s="88" t="s">
        <v>631</v>
      </c>
      <c r="F10482" s="88" t="s">
        <v>632</v>
      </c>
      <c r="G10482" s="758"/>
      <c r="H10482" s="761"/>
    </row>
    <row r="10483" spans="1:8" outlineLevel="1">
      <c r="A10483" s="89">
        <v>1</v>
      </c>
      <c r="B10483" s="604">
        <v>2</v>
      </c>
      <c r="C10483" s="90">
        <v>3</v>
      </c>
      <c r="D10483" s="90">
        <v>4</v>
      </c>
      <c r="E10483" s="90"/>
      <c r="F10483" s="90"/>
      <c r="G10483" s="91">
        <v>5</v>
      </c>
      <c r="H10483" s="604">
        <v>6</v>
      </c>
    </row>
    <row r="10484" spans="1:8" outlineLevel="1">
      <c r="A10484" s="89">
        <v>1</v>
      </c>
      <c r="B10484" s="92" t="s">
        <v>598</v>
      </c>
      <c r="C10484" s="90"/>
      <c r="D10484" s="90"/>
      <c r="E10484" s="94"/>
      <c r="F10484" s="94"/>
      <c r="G10484" s="95"/>
      <c r="H10484" s="663"/>
    </row>
    <row r="10485" spans="1:8" outlineLevel="1">
      <c r="A10485" s="96" t="s">
        <v>399</v>
      </c>
      <c r="B10485" s="237" t="s">
        <v>599</v>
      </c>
      <c r="C10485" s="97" t="s">
        <v>7</v>
      </c>
      <c r="D10485" s="97" t="s">
        <v>167</v>
      </c>
      <c r="E10485" s="94"/>
      <c r="F10485" s="94"/>
      <c r="G10485" s="94">
        <v>100</v>
      </c>
      <c r="H10485" s="79"/>
    </row>
    <row r="10486" spans="1:8" outlineLevel="1">
      <c r="A10486" s="97" t="s">
        <v>400</v>
      </c>
      <c r="B10486" s="236" t="s">
        <v>329</v>
      </c>
      <c r="C10486" s="97" t="s">
        <v>168</v>
      </c>
      <c r="D10486" s="97" t="s">
        <v>169</v>
      </c>
      <c r="E10486" s="94"/>
      <c r="F10486" s="94"/>
      <c r="G10486" s="94">
        <v>100</v>
      </c>
      <c r="H10486" s="79"/>
    </row>
    <row r="10487" spans="1:8" ht="31.5" outlineLevel="1">
      <c r="A10487" s="97" t="s">
        <v>411</v>
      </c>
      <c r="B10487" s="236" t="s">
        <v>730</v>
      </c>
      <c r="C10487" s="97" t="s">
        <v>170</v>
      </c>
      <c r="D10487" s="97" t="s">
        <v>171</v>
      </c>
      <c r="E10487" s="94"/>
      <c r="F10487" s="94"/>
      <c r="G10487" s="94">
        <v>100</v>
      </c>
      <c r="H10487" s="79"/>
    </row>
    <row r="10488" spans="1:8" ht="63" outlineLevel="1">
      <c r="A10488" s="98" t="s">
        <v>422</v>
      </c>
      <c r="B10488" s="99" t="s">
        <v>731</v>
      </c>
      <c r="C10488" s="97" t="s">
        <v>172</v>
      </c>
      <c r="D10488" s="97" t="s">
        <v>173</v>
      </c>
      <c r="E10488" s="94"/>
      <c r="F10488" s="94"/>
      <c r="G10488" s="94">
        <v>100</v>
      </c>
      <c r="H10488" s="79"/>
    </row>
    <row r="10489" spans="1:8" ht="31.5" outlineLevel="1">
      <c r="A10489" s="98" t="s">
        <v>732</v>
      </c>
      <c r="B10489" s="99" t="s">
        <v>733</v>
      </c>
      <c r="C10489" s="97" t="s">
        <v>174</v>
      </c>
      <c r="D10489" s="97" t="s">
        <v>175</v>
      </c>
      <c r="E10489" s="94"/>
      <c r="F10489" s="94"/>
      <c r="G10489" s="94">
        <v>100</v>
      </c>
      <c r="H10489" s="79"/>
    </row>
    <row r="10490" spans="1:8" outlineLevel="1">
      <c r="A10490" s="98" t="s">
        <v>734</v>
      </c>
      <c r="B10490" s="99" t="s">
        <v>735</v>
      </c>
      <c r="C10490" s="97" t="s">
        <v>170</v>
      </c>
      <c r="D10490" s="97" t="s">
        <v>174</v>
      </c>
      <c r="E10490" s="94"/>
      <c r="F10490" s="94"/>
      <c r="G10490" s="94">
        <v>100</v>
      </c>
      <c r="H10490" s="79"/>
    </row>
    <row r="10491" spans="1:8" outlineLevel="1">
      <c r="A10491" s="100">
        <v>2</v>
      </c>
      <c r="B10491" s="101" t="s">
        <v>440</v>
      </c>
      <c r="C10491" s="97"/>
      <c r="D10491" s="97"/>
      <c r="E10491" s="94"/>
      <c r="F10491" s="94"/>
      <c r="G10491" s="94"/>
      <c r="H10491" s="79"/>
    </row>
    <row r="10492" spans="1:8" ht="31.5" outlineLevel="1">
      <c r="A10492" s="98" t="s">
        <v>402</v>
      </c>
      <c r="B10492" s="99" t="s">
        <v>736</v>
      </c>
      <c r="C10492" s="97" t="s">
        <v>46</v>
      </c>
      <c r="D10492" s="97" t="s">
        <v>45</v>
      </c>
      <c r="E10492" s="94"/>
      <c r="F10492" s="94"/>
      <c r="G10492" s="94"/>
      <c r="H10492" s="79"/>
    </row>
    <row r="10493" spans="1:8" ht="63" outlineLevel="1">
      <c r="A10493" s="98" t="s">
        <v>403</v>
      </c>
      <c r="B10493" s="99" t="s">
        <v>641</v>
      </c>
      <c r="C10493" s="97" t="s">
        <v>46</v>
      </c>
      <c r="D10493" s="97" t="s">
        <v>47</v>
      </c>
      <c r="E10493" s="94"/>
      <c r="F10493" s="94"/>
      <c r="G10493" s="94"/>
      <c r="H10493" s="79"/>
    </row>
    <row r="10494" spans="1:8" ht="31.5" outlineLevel="1">
      <c r="A10494" s="98" t="s">
        <v>404</v>
      </c>
      <c r="B10494" s="99" t="s">
        <v>642</v>
      </c>
      <c r="C10494" s="97" t="s">
        <v>47</v>
      </c>
      <c r="D10494" s="97" t="s">
        <v>48</v>
      </c>
      <c r="E10494" s="94"/>
      <c r="F10494" s="94"/>
      <c r="G10494" s="94"/>
      <c r="H10494" s="79"/>
    </row>
    <row r="10495" spans="1:8" ht="47.25" outlineLevel="1">
      <c r="A10495" s="100">
        <v>3</v>
      </c>
      <c r="B10495" s="101" t="s">
        <v>313</v>
      </c>
      <c r="C10495" s="97"/>
      <c r="D10495" s="97"/>
      <c r="E10495" s="94"/>
      <c r="F10495" s="94"/>
      <c r="G10495" s="94"/>
      <c r="H10495" s="79"/>
    </row>
    <row r="10496" spans="1:8" ht="31.5" outlineLevel="1">
      <c r="A10496" s="98" t="s">
        <v>441</v>
      </c>
      <c r="B10496" s="99" t="s">
        <v>314</v>
      </c>
      <c r="C10496" s="97" t="s">
        <v>48</v>
      </c>
      <c r="D10496" s="97" t="s">
        <v>47</v>
      </c>
      <c r="E10496" s="94"/>
      <c r="F10496" s="94"/>
      <c r="G10496" s="94"/>
      <c r="H10496" s="79"/>
    </row>
    <row r="10497" spans="1:8" outlineLevel="1">
      <c r="A10497" s="98" t="s">
        <v>359</v>
      </c>
      <c r="B10497" s="99" t="s">
        <v>315</v>
      </c>
      <c r="C10497" s="97" t="s">
        <v>48</v>
      </c>
      <c r="D10497" s="97" t="s">
        <v>49</v>
      </c>
      <c r="E10497" s="94"/>
      <c r="F10497" s="94"/>
      <c r="G10497" s="94"/>
      <c r="H10497" s="79"/>
    </row>
    <row r="10498" spans="1:8" outlineLevel="1">
      <c r="A10498" s="98" t="s">
        <v>361</v>
      </c>
      <c r="B10498" s="99" t="s">
        <v>316</v>
      </c>
      <c r="C10498" s="97" t="s">
        <v>49</v>
      </c>
      <c r="D10498" s="97" t="s">
        <v>50</v>
      </c>
      <c r="E10498" s="94"/>
      <c r="F10498" s="94"/>
      <c r="G10498" s="94"/>
      <c r="H10498" s="79"/>
    </row>
    <row r="10499" spans="1:8" outlineLevel="1">
      <c r="A10499" s="98" t="s">
        <v>317</v>
      </c>
      <c r="B10499" s="99" t="s">
        <v>318</v>
      </c>
      <c r="C10499" s="97" t="s">
        <v>50</v>
      </c>
      <c r="D10499" s="97" t="s">
        <v>51</v>
      </c>
      <c r="E10499" s="94"/>
      <c r="F10499" s="94"/>
      <c r="G10499" s="94"/>
      <c r="H10499" s="79"/>
    </row>
    <row r="10500" spans="1:8" outlineLevel="1">
      <c r="A10500" s="98" t="s">
        <v>319</v>
      </c>
      <c r="B10500" s="99" t="s">
        <v>320</v>
      </c>
      <c r="C10500" s="97" t="s">
        <v>2090</v>
      </c>
      <c r="D10500" s="97" t="s">
        <v>52</v>
      </c>
      <c r="E10500" s="94"/>
      <c r="F10500" s="94"/>
      <c r="G10500" s="94"/>
      <c r="H10500" s="79"/>
    </row>
    <row r="10501" spans="1:8" outlineLevel="1">
      <c r="A10501" s="100">
        <v>4</v>
      </c>
      <c r="B10501" s="101" t="s">
        <v>623</v>
      </c>
      <c r="C10501" s="97"/>
      <c r="D10501" s="97"/>
      <c r="E10501" s="94"/>
      <c r="F10501" s="94"/>
      <c r="G10501" s="94"/>
      <c r="H10501" s="79"/>
    </row>
    <row r="10502" spans="1:8" ht="31.5" outlineLevel="1">
      <c r="A10502" s="97" t="s">
        <v>406</v>
      </c>
      <c r="B10502" s="236" t="s">
        <v>321</v>
      </c>
      <c r="C10502" s="97" t="s">
        <v>52</v>
      </c>
      <c r="D10502" s="97" t="s">
        <v>52</v>
      </c>
      <c r="E10502" s="94"/>
      <c r="F10502" s="94"/>
      <c r="G10502" s="94"/>
      <c r="H10502" s="79"/>
    </row>
    <row r="10503" spans="1:8" ht="63" outlineLevel="1">
      <c r="A10503" s="97" t="s">
        <v>407</v>
      </c>
      <c r="B10503" s="236" t="s">
        <v>621</v>
      </c>
      <c r="C10503" s="97" t="s">
        <v>52</v>
      </c>
      <c r="D10503" s="97" t="s">
        <v>53</v>
      </c>
      <c r="E10503" s="94"/>
      <c r="F10503" s="94"/>
      <c r="G10503" s="94"/>
      <c r="H10503" s="79"/>
    </row>
    <row r="10504" spans="1:8" ht="31.5" outlineLevel="1">
      <c r="A10504" s="97" t="s">
        <v>408</v>
      </c>
      <c r="B10504" s="236" t="s">
        <v>764</v>
      </c>
      <c r="C10504" s="97" t="s">
        <v>52</v>
      </c>
      <c r="D10504" s="97" t="s">
        <v>53</v>
      </c>
      <c r="E10504" s="94"/>
      <c r="F10504" s="94"/>
      <c r="G10504" s="94"/>
      <c r="H10504" s="79"/>
    </row>
    <row r="10505" spans="1:8" ht="31.5" outlineLevel="1">
      <c r="A10505" s="97" t="s">
        <v>222</v>
      </c>
      <c r="B10505" s="236" t="s">
        <v>765</v>
      </c>
      <c r="C10505" s="97" t="s">
        <v>53</v>
      </c>
      <c r="D10505" s="97" t="s">
        <v>54</v>
      </c>
      <c r="E10505" s="94"/>
      <c r="F10505" s="94"/>
      <c r="G10505" s="94"/>
      <c r="H10505" s="79"/>
    </row>
    <row r="10506" spans="1:8" outlineLevel="1">
      <c r="G10506" s="154" t="s">
        <v>2207</v>
      </c>
      <c r="H10506" s="154" t="s">
        <v>378</v>
      </c>
    </row>
    <row r="10507" spans="1:8" outlineLevel="1">
      <c r="H10507" s="154" t="s">
        <v>709</v>
      </c>
    </row>
    <row r="10508" spans="1:8" outlineLevel="1">
      <c r="H10508" s="154" t="s">
        <v>266</v>
      </c>
    </row>
    <row r="10509" spans="1:8" outlineLevel="1">
      <c r="H10509" s="154"/>
    </row>
    <row r="10510" spans="1:8" outlineLevel="1">
      <c r="A10510" s="742" t="s">
        <v>628</v>
      </c>
      <c r="B10510" s="742"/>
      <c r="C10510" s="742"/>
      <c r="D10510" s="742"/>
      <c r="E10510" s="742"/>
      <c r="F10510" s="742"/>
      <c r="G10510" s="742"/>
      <c r="H10510" s="742"/>
    </row>
    <row r="10511" spans="1:8" outlineLevel="1">
      <c r="A10511" s="742" t="s">
        <v>455</v>
      </c>
      <c r="B10511" s="742"/>
      <c r="C10511" s="742"/>
      <c r="D10511" s="742"/>
      <c r="E10511" s="742"/>
      <c r="F10511" s="742"/>
      <c r="G10511" s="742"/>
      <c r="H10511" s="742"/>
    </row>
    <row r="10512" spans="1:8" outlineLevel="1">
      <c r="H10512" s="154" t="s">
        <v>322</v>
      </c>
    </row>
    <row r="10513" spans="1:8" outlineLevel="1">
      <c r="H10513" s="154" t="s">
        <v>323</v>
      </c>
    </row>
    <row r="10514" spans="1:8" outlineLevel="1">
      <c r="H10514" s="154" t="s">
        <v>324</v>
      </c>
    </row>
    <row r="10515" spans="1:8" outlineLevel="1">
      <c r="H10515" s="230" t="s">
        <v>325</v>
      </c>
    </row>
    <row r="10516" spans="1:8" outlineLevel="1">
      <c r="H10516" s="154" t="s">
        <v>2331</v>
      </c>
    </row>
    <row r="10517" spans="1:8" outlineLevel="1">
      <c r="H10517" s="154" t="s">
        <v>261</v>
      </c>
    </row>
    <row r="10518" spans="1:8" outlineLevel="1">
      <c r="A10518" s="86"/>
    </row>
    <row r="10519" spans="1:8" outlineLevel="1">
      <c r="A10519" s="762" t="s">
        <v>2313</v>
      </c>
      <c r="B10519" s="763"/>
      <c r="C10519" s="763"/>
      <c r="D10519" s="763"/>
      <c r="E10519" s="763"/>
      <c r="F10519" s="763"/>
      <c r="G10519" s="763"/>
      <c r="H10519" s="763"/>
    </row>
    <row r="10520" spans="1:8" outlineLevel="1">
      <c r="A10520" s="745"/>
      <c r="B10520" s="745"/>
      <c r="C10520" s="745"/>
      <c r="D10520" s="745"/>
      <c r="E10520" s="745"/>
      <c r="F10520" s="745"/>
      <c r="G10520" s="745"/>
      <c r="H10520" s="745"/>
    </row>
    <row r="10521" spans="1:8" outlineLevel="1">
      <c r="A10521" s="746" t="s">
        <v>2332</v>
      </c>
      <c r="B10521" s="746"/>
      <c r="C10521" s="746"/>
      <c r="D10521" s="746"/>
      <c r="E10521" s="746"/>
      <c r="F10521" s="746"/>
      <c r="G10521" s="746"/>
      <c r="H10521" s="746"/>
    </row>
    <row r="10522" spans="1:8" ht="16.5" outlineLevel="1" thickBot="1">
      <c r="A10522" s="87"/>
      <c r="B10522" s="666"/>
      <c r="C10522" s="231"/>
      <c r="D10522" s="231"/>
      <c r="E10522" s="231"/>
      <c r="F10522" s="231"/>
      <c r="G10522" s="231"/>
      <c r="H10522" s="231"/>
    </row>
    <row r="10523" spans="1:8" outlineLevel="1">
      <c r="A10523" s="750" t="s">
        <v>397</v>
      </c>
      <c r="B10523" s="753" t="s">
        <v>649</v>
      </c>
      <c r="C10523" s="756" t="s">
        <v>719</v>
      </c>
      <c r="D10523" s="756"/>
      <c r="E10523" s="756"/>
      <c r="F10523" s="756"/>
      <c r="G10523" s="757" t="s">
        <v>629</v>
      </c>
      <c r="H10523" s="759" t="s">
        <v>630</v>
      </c>
    </row>
    <row r="10524" spans="1:8" outlineLevel="1">
      <c r="A10524" s="751"/>
      <c r="B10524" s="754"/>
      <c r="C10524" s="704"/>
      <c r="D10524" s="704"/>
      <c r="E10524" s="704"/>
      <c r="F10524" s="704"/>
      <c r="G10524" s="703"/>
      <c r="H10524" s="760"/>
    </row>
    <row r="10525" spans="1:8" ht="32.25" outlineLevel="1" thickBot="1">
      <c r="A10525" s="752"/>
      <c r="B10525" s="755"/>
      <c r="C10525" s="88" t="s">
        <v>631</v>
      </c>
      <c r="D10525" s="88" t="s">
        <v>632</v>
      </c>
      <c r="E10525" s="88" t="s">
        <v>631</v>
      </c>
      <c r="F10525" s="88" t="s">
        <v>632</v>
      </c>
      <c r="G10525" s="758"/>
      <c r="H10525" s="761"/>
    </row>
    <row r="10526" spans="1:8" outlineLevel="1">
      <c r="A10526" s="89">
        <v>1</v>
      </c>
      <c r="B10526" s="604">
        <v>2</v>
      </c>
      <c r="C10526" s="90">
        <v>3</v>
      </c>
      <c r="D10526" s="90">
        <v>4</v>
      </c>
      <c r="E10526" s="90"/>
      <c r="F10526" s="90"/>
      <c r="G10526" s="91">
        <v>5</v>
      </c>
      <c r="H10526" s="604">
        <v>6</v>
      </c>
    </row>
    <row r="10527" spans="1:8" outlineLevel="1">
      <c r="A10527" s="89">
        <v>1</v>
      </c>
      <c r="B10527" s="92" t="s">
        <v>598</v>
      </c>
      <c r="C10527" s="90"/>
      <c r="D10527" s="90"/>
      <c r="E10527" s="94"/>
      <c r="F10527" s="94"/>
      <c r="G10527" s="95"/>
      <c r="H10527" s="663"/>
    </row>
    <row r="10528" spans="1:8" outlineLevel="1">
      <c r="A10528" s="96" t="s">
        <v>399</v>
      </c>
      <c r="B10528" s="237" t="s">
        <v>599</v>
      </c>
      <c r="C10528" s="97" t="s">
        <v>7</v>
      </c>
      <c r="D10528" s="97" t="s">
        <v>167</v>
      </c>
      <c r="E10528" s="94"/>
      <c r="F10528" s="94"/>
      <c r="G10528" s="94">
        <v>100</v>
      </c>
      <c r="H10528" s="79"/>
    </row>
    <row r="10529" spans="1:8" outlineLevel="1">
      <c r="A10529" s="97" t="s">
        <v>400</v>
      </c>
      <c r="B10529" s="236" t="s">
        <v>329</v>
      </c>
      <c r="C10529" s="97" t="s">
        <v>168</v>
      </c>
      <c r="D10529" s="97" t="s">
        <v>169</v>
      </c>
      <c r="E10529" s="94"/>
      <c r="F10529" s="94"/>
      <c r="G10529" s="94">
        <v>100</v>
      </c>
      <c r="H10529" s="79"/>
    </row>
    <row r="10530" spans="1:8" ht="31.5" outlineLevel="1">
      <c r="A10530" s="97" t="s">
        <v>411</v>
      </c>
      <c r="B10530" s="236" t="s">
        <v>730</v>
      </c>
      <c r="C10530" s="97" t="s">
        <v>170</v>
      </c>
      <c r="D10530" s="97" t="s">
        <v>171</v>
      </c>
      <c r="E10530" s="94"/>
      <c r="F10530" s="94"/>
      <c r="G10530" s="94">
        <v>100</v>
      </c>
      <c r="H10530" s="79"/>
    </row>
    <row r="10531" spans="1:8" ht="63" outlineLevel="1">
      <c r="A10531" s="98" t="s">
        <v>422</v>
      </c>
      <c r="B10531" s="99" t="s">
        <v>731</v>
      </c>
      <c r="C10531" s="97" t="s">
        <v>172</v>
      </c>
      <c r="D10531" s="97" t="s">
        <v>173</v>
      </c>
      <c r="E10531" s="94"/>
      <c r="F10531" s="94"/>
      <c r="G10531" s="94">
        <v>100</v>
      </c>
      <c r="H10531" s="79"/>
    </row>
    <row r="10532" spans="1:8" ht="31.5" outlineLevel="1">
      <c r="A10532" s="98" t="s">
        <v>732</v>
      </c>
      <c r="B10532" s="99" t="s">
        <v>733</v>
      </c>
      <c r="C10532" s="97" t="s">
        <v>174</v>
      </c>
      <c r="D10532" s="97" t="s">
        <v>175</v>
      </c>
      <c r="E10532" s="94"/>
      <c r="F10532" s="94"/>
      <c r="G10532" s="94">
        <v>100</v>
      </c>
      <c r="H10532" s="79"/>
    </row>
    <row r="10533" spans="1:8" outlineLevel="1">
      <c r="A10533" s="98" t="s">
        <v>734</v>
      </c>
      <c r="B10533" s="99" t="s">
        <v>735</v>
      </c>
      <c r="C10533" s="97" t="s">
        <v>170</v>
      </c>
      <c r="D10533" s="97" t="s">
        <v>174</v>
      </c>
      <c r="E10533" s="94"/>
      <c r="F10533" s="94"/>
      <c r="G10533" s="94">
        <v>100</v>
      </c>
      <c r="H10533" s="79"/>
    </row>
    <row r="10534" spans="1:8" outlineLevel="1">
      <c r="A10534" s="100">
        <v>2</v>
      </c>
      <c r="B10534" s="101" t="s">
        <v>440</v>
      </c>
      <c r="C10534" s="97"/>
      <c r="D10534" s="97"/>
      <c r="E10534" s="94"/>
      <c r="F10534" s="94"/>
      <c r="G10534" s="94"/>
      <c r="H10534" s="79"/>
    </row>
    <row r="10535" spans="1:8" ht="31.5" outlineLevel="1">
      <c r="A10535" s="98" t="s">
        <v>402</v>
      </c>
      <c r="B10535" s="99" t="s">
        <v>736</v>
      </c>
      <c r="C10535" s="97" t="s">
        <v>46</v>
      </c>
      <c r="D10535" s="97" t="s">
        <v>45</v>
      </c>
      <c r="E10535" s="94"/>
      <c r="F10535" s="94"/>
      <c r="G10535" s="94"/>
      <c r="H10535" s="79"/>
    </row>
    <row r="10536" spans="1:8" ht="63" outlineLevel="1">
      <c r="A10536" s="98" t="s">
        <v>403</v>
      </c>
      <c r="B10536" s="99" t="s">
        <v>641</v>
      </c>
      <c r="C10536" s="97" t="s">
        <v>46</v>
      </c>
      <c r="D10536" s="97" t="s">
        <v>47</v>
      </c>
      <c r="E10536" s="94"/>
      <c r="F10536" s="94"/>
      <c r="G10536" s="94"/>
      <c r="H10536" s="79"/>
    </row>
    <row r="10537" spans="1:8" ht="31.5" outlineLevel="1">
      <c r="A10537" s="98" t="s">
        <v>404</v>
      </c>
      <c r="B10537" s="99" t="s">
        <v>642</v>
      </c>
      <c r="C10537" s="97" t="s">
        <v>47</v>
      </c>
      <c r="D10537" s="97" t="s">
        <v>48</v>
      </c>
      <c r="E10537" s="94"/>
      <c r="F10537" s="94"/>
      <c r="G10537" s="94"/>
      <c r="H10537" s="79"/>
    </row>
    <row r="10538" spans="1:8" ht="47.25" outlineLevel="1">
      <c r="A10538" s="100">
        <v>3</v>
      </c>
      <c r="B10538" s="101" t="s">
        <v>313</v>
      </c>
      <c r="C10538" s="97"/>
      <c r="D10538" s="97"/>
      <c r="E10538" s="94"/>
      <c r="F10538" s="94"/>
      <c r="G10538" s="94"/>
      <c r="H10538" s="79"/>
    </row>
    <row r="10539" spans="1:8" ht="31.5" outlineLevel="1">
      <c r="A10539" s="98" t="s">
        <v>441</v>
      </c>
      <c r="B10539" s="99" t="s">
        <v>314</v>
      </c>
      <c r="C10539" s="97" t="s">
        <v>48</v>
      </c>
      <c r="D10539" s="97" t="s">
        <v>47</v>
      </c>
      <c r="E10539" s="94"/>
      <c r="F10539" s="94"/>
      <c r="G10539" s="94"/>
      <c r="H10539" s="79"/>
    </row>
    <row r="10540" spans="1:8" outlineLevel="1">
      <c r="A10540" s="98" t="s">
        <v>359</v>
      </c>
      <c r="B10540" s="99" t="s">
        <v>315</v>
      </c>
      <c r="C10540" s="97" t="s">
        <v>48</v>
      </c>
      <c r="D10540" s="97" t="s">
        <v>49</v>
      </c>
      <c r="E10540" s="94"/>
      <c r="F10540" s="94"/>
      <c r="G10540" s="94"/>
      <c r="H10540" s="79"/>
    </row>
    <row r="10541" spans="1:8" outlineLevel="1">
      <c r="A10541" s="98" t="s">
        <v>361</v>
      </c>
      <c r="B10541" s="99" t="s">
        <v>316</v>
      </c>
      <c r="C10541" s="97" t="s">
        <v>49</v>
      </c>
      <c r="D10541" s="97" t="s">
        <v>50</v>
      </c>
      <c r="E10541" s="94"/>
      <c r="F10541" s="94"/>
      <c r="G10541" s="94"/>
      <c r="H10541" s="79"/>
    </row>
    <row r="10542" spans="1:8" outlineLevel="1">
      <c r="A10542" s="98" t="s">
        <v>317</v>
      </c>
      <c r="B10542" s="99" t="s">
        <v>318</v>
      </c>
      <c r="C10542" s="97" t="s">
        <v>50</v>
      </c>
      <c r="D10542" s="97" t="s">
        <v>51</v>
      </c>
      <c r="E10542" s="94"/>
      <c r="F10542" s="94"/>
      <c r="G10542" s="94"/>
      <c r="H10542" s="79"/>
    </row>
    <row r="10543" spans="1:8" outlineLevel="1">
      <c r="A10543" s="98" t="s">
        <v>319</v>
      </c>
      <c r="B10543" s="99" t="s">
        <v>320</v>
      </c>
      <c r="C10543" s="97" t="s">
        <v>2090</v>
      </c>
      <c r="D10543" s="97" t="s">
        <v>52</v>
      </c>
      <c r="E10543" s="94"/>
      <c r="F10543" s="94"/>
      <c r="G10543" s="94"/>
      <c r="H10543" s="79"/>
    </row>
    <row r="10544" spans="1:8" outlineLevel="1">
      <c r="A10544" s="100">
        <v>4</v>
      </c>
      <c r="B10544" s="101" t="s">
        <v>623</v>
      </c>
      <c r="C10544" s="97"/>
      <c r="D10544" s="97"/>
      <c r="E10544" s="94"/>
      <c r="F10544" s="94"/>
      <c r="G10544" s="94"/>
      <c r="H10544" s="79"/>
    </row>
    <row r="10545" spans="1:8" ht="31.5" outlineLevel="1">
      <c r="A10545" s="97" t="s">
        <v>406</v>
      </c>
      <c r="B10545" s="236" t="s">
        <v>321</v>
      </c>
      <c r="C10545" s="97" t="s">
        <v>52</v>
      </c>
      <c r="D10545" s="97" t="s">
        <v>52</v>
      </c>
      <c r="E10545" s="94"/>
      <c r="F10545" s="94"/>
      <c r="G10545" s="94"/>
      <c r="H10545" s="79"/>
    </row>
    <row r="10546" spans="1:8" ht="63" outlineLevel="1">
      <c r="A10546" s="97" t="s">
        <v>407</v>
      </c>
      <c r="B10546" s="236" t="s">
        <v>621</v>
      </c>
      <c r="C10546" s="97" t="s">
        <v>52</v>
      </c>
      <c r="D10546" s="97" t="s">
        <v>53</v>
      </c>
      <c r="E10546" s="94"/>
      <c r="F10546" s="94"/>
      <c r="G10546" s="94"/>
      <c r="H10546" s="79"/>
    </row>
    <row r="10547" spans="1:8" ht="31.5" outlineLevel="1">
      <c r="A10547" s="97" t="s">
        <v>408</v>
      </c>
      <c r="B10547" s="236" t="s">
        <v>764</v>
      </c>
      <c r="C10547" s="97" t="s">
        <v>52</v>
      </c>
      <c r="D10547" s="97" t="s">
        <v>53</v>
      </c>
      <c r="E10547" s="94"/>
      <c r="F10547" s="94"/>
      <c r="G10547" s="94"/>
      <c r="H10547" s="79"/>
    </row>
    <row r="10548" spans="1:8" ht="31.5" outlineLevel="1">
      <c r="A10548" s="97" t="s">
        <v>222</v>
      </c>
      <c r="B10548" s="236" t="s">
        <v>765</v>
      </c>
      <c r="C10548" s="97" t="s">
        <v>53</v>
      </c>
      <c r="D10548" s="97" t="s">
        <v>54</v>
      </c>
      <c r="E10548" s="94"/>
      <c r="F10548" s="94"/>
      <c r="G10548" s="94"/>
      <c r="H10548" s="79"/>
    </row>
    <row r="10549" spans="1:8" outlineLevel="1">
      <c r="G10549" s="154" t="s">
        <v>1104</v>
      </c>
      <c r="H10549" s="154" t="s">
        <v>378</v>
      </c>
    </row>
    <row r="10550" spans="1:8" outlineLevel="1">
      <c r="H10550" s="154" t="s">
        <v>709</v>
      </c>
    </row>
    <row r="10551" spans="1:8" outlineLevel="1">
      <c r="H10551" s="154" t="s">
        <v>266</v>
      </c>
    </row>
    <row r="10552" spans="1:8" outlineLevel="1">
      <c r="H10552" s="154"/>
    </row>
    <row r="10553" spans="1:8" outlineLevel="1">
      <c r="A10553" s="742" t="s">
        <v>628</v>
      </c>
      <c r="B10553" s="742"/>
      <c r="C10553" s="742"/>
      <c r="D10553" s="742"/>
      <c r="E10553" s="742"/>
      <c r="F10553" s="742"/>
      <c r="G10553" s="742"/>
      <c r="H10553" s="742"/>
    </row>
    <row r="10554" spans="1:8" outlineLevel="1">
      <c r="A10554" s="742" t="s">
        <v>455</v>
      </c>
      <c r="B10554" s="742"/>
      <c r="C10554" s="742"/>
      <c r="D10554" s="742"/>
      <c r="E10554" s="742"/>
      <c r="F10554" s="742"/>
      <c r="G10554" s="742"/>
      <c r="H10554" s="742"/>
    </row>
    <row r="10555" spans="1:8" outlineLevel="1">
      <c r="H10555" s="154" t="s">
        <v>322</v>
      </c>
    </row>
    <row r="10556" spans="1:8" outlineLevel="1">
      <c r="H10556" s="154" t="s">
        <v>323</v>
      </c>
    </row>
    <row r="10557" spans="1:8" outlineLevel="1">
      <c r="H10557" s="154" t="s">
        <v>324</v>
      </c>
    </row>
    <row r="10558" spans="1:8" outlineLevel="1">
      <c r="H10558" s="230" t="s">
        <v>325</v>
      </c>
    </row>
    <row r="10559" spans="1:8" outlineLevel="1">
      <c r="H10559" s="154" t="s">
        <v>2331</v>
      </c>
    </row>
    <row r="10560" spans="1:8" outlineLevel="1">
      <c r="H10560" s="154" t="s">
        <v>261</v>
      </c>
    </row>
    <row r="10561" spans="1:8" outlineLevel="1">
      <c r="A10561" s="86"/>
    </row>
    <row r="10562" spans="1:8" outlineLevel="1">
      <c r="A10562" s="748" t="s">
        <v>785</v>
      </c>
      <c r="B10562" s="749"/>
      <c r="C10562" s="749"/>
      <c r="D10562" s="749"/>
      <c r="E10562" s="749"/>
      <c r="F10562" s="749"/>
      <c r="G10562" s="749"/>
      <c r="H10562" s="749"/>
    </row>
    <row r="10563" spans="1:8" outlineLevel="1">
      <c r="A10563" s="746" t="s">
        <v>2332</v>
      </c>
      <c r="B10563" s="746"/>
      <c r="C10563" s="746"/>
      <c r="D10563" s="746"/>
      <c r="E10563" s="746"/>
      <c r="F10563" s="746"/>
      <c r="G10563" s="746"/>
      <c r="H10563" s="746"/>
    </row>
    <row r="10564" spans="1:8" ht="16.5" outlineLevel="1" thickBot="1">
      <c r="A10564" s="87"/>
      <c r="B10564" s="666"/>
      <c r="C10564" s="231"/>
      <c r="D10564" s="231"/>
      <c r="E10564" s="231"/>
      <c r="F10564" s="231"/>
      <c r="G10564" s="231"/>
      <c r="H10564" s="231"/>
    </row>
    <row r="10565" spans="1:8" ht="15.75" customHeight="1" outlineLevel="1">
      <c r="A10565" s="750" t="s">
        <v>397</v>
      </c>
      <c r="B10565" s="753" t="s">
        <v>649</v>
      </c>
      <c r="C10565" s="756" t="s">
        <v>719</v>
      </c>
      <c r="D10565" s="756"/>
      <c r="E10565" s="756"/>
      <c r="F10565" s="756"/>
      <c r="G10565" s="757" t="s">
        <v>629</v>
      </c>
      <c r="H10565" s="759" t="s">
        <v>630</v>
      </c>
    </row>
    <row r="10566" spans="1:8" outlineLevel="1">
      <c r="A10566" s="751"/>
      <c r="B10566" s="754"/>
      <c r="C10566" s="704"/>
      <c r="D10566" s="704"/>
      <c r="E10566" s="704"/>
      <c r="F10566" s="704"/>
      <c r="G10566" s="703"/>
      <c r="H10566" s="760"/>
    </row>
    <row r="10567" spans="1:8" ht="32.25" outlineLevel="1" thickBot="1">
      <c r="A10567" s="752"/>
      <c r="B10567" s="755"/>
      <c r="C10567" s="88" t="s">
        <v>631</v>
      </c>
      <c r="D10567" s="88" t="s">
        <v>632</v>
      </c>
      <c r="E10567" s="88" t="s">
        <v>631</v>
      </c>
      <c r="F10567" s="88" t="s">
        <v>632</v>
      </c>
      <c r="G10567" s="758"/>
      <c r="H10567" s="761"/>
    </row>
    <row r="10568" spans="1:8" outlineLevel="1">
      <c r="A10568" s="89">
        <v>1</v>
      </c>
      <c r="B10568" s="604">
        <v>2</v>
      </c>
      <c r="C10568" s="90">
        <v>3</v>
      </c>
      <c r="D10568" s="90">
        <v>4</v>
      </c>
      <c r="E10568" s="90"/>
      <c r="F10568" s="90"/>
      <c r="G10568" s="91">
        <v>5</v>
      </c>
      <c r="H10568" s="604">
        <v>6</v>
      </c>
    </row>
    <row r="10569" spans="1:8" outlineLevel="1">
      <c r="A10569" s="89">
        <v>1</v>
      </c>
      <c r="B10569" s="92" t="s">
        <v>598</v>
      </c>
      <c r="C10569" s="93"/>
      <c r="D10569" s="93"/>
      <c r="E10569" s="94"/>
      <c r="F10569" s="94"/>
      <c r="G10569" s="95"/>
      <c r="H10569" s="663"/>
    </row>
    <row r="10570" spans="1:8" outlineLevel="1">
      <c r="A10570" s="96" t="s">
        <v>399</v>
      </c>
      <c r="B10570" s="237" t="s">
        <v>599</v>
      </c>
      <c r="C10570" s="97" t="s">
        <v>388</v>
      </c>
      <c r="D10570" s="97" t="s">
        <v>0</v>
      </c>
      <c r="E10570" s="94"/>
      <c r="F10570" s="94"/>
      <c r="G10570" s="94">
        <v>100</v>
      </c>
      <c r="H10570" s="79"/>
    </row>
    <row r="10571" spans="1:8" outlineLevel="1">
      <c r="A10571" s="97" t="s">
        <v>400</v>
      </c>
      <c r="B10571" s="236" t="s">
        <v>329</v>
      </c>
      <c r="C10571" s="97" t="s">
        <v>1</v>
      </c>
      <c r="D10571" s="97" t="s">
        <v>2</v>
      </c>
      <c r="E10571" s="94"/>
      <c r="F10571" s="94"/>
      <c r="G10571" s="94">
        <v>100</v>
      </c>
      <c r="H10571" s="79"/>
    </row>
    <row r="10572" spans="1:8" ht="31.5" outlineLevel="1">
      <c r="A10572" s="97" t="s">
        <v>411</v>
      </c>
      <c r="B10572" s="236" t="s">
        <v>730</v>
      </c>
      <c r="C10572" s="97" t="s">
        <v>3</v>
      </c>
      <c r="D10572" s="97" t="s">
        <v>4</v>
      </c>
      <c r="E10572" s="94"/>
      <c r="F10572" s="94"/>
      <c r="G10572" s="94">
        <v>100</v>
      </c>
      <c r="H10572" s="79"/>
    </row>
    <row r="10573" spans="1:8" ht="63" outlineLevel="1">
      <c r="A10573" s="98" t="s">
        <v>422</v>
      </c>
      <c r="B10573" s="99" t="s">
        <v>731</v>
      </c>
      <c r="C10573" s="97" t="s">
        <v>5</v>
      </c>
      <c r="D10573" s="97" t="s">
        <v>6</v>
      </c>
      <c r="E10573" s="94"/>
      <c r="F10573" s="94"/>
      <c r="G10573" s="94">
        <v>100</v>
      </c>
      <c r="H10573" s="79"/>
    </row>
    <row r="10574" spans="1:8" ht="31.5" outlineLevel="1">
      <c r="A10574" s="98" t="s">
        <v>732</v>
      </c>
      <c r="B10574" s="99" t="s">
        <v>733</v>
      </c>
      <c r="C10574" s="97" t="s">
        <v>7</v>
      </c>
      <c r="D10574" s="97" t="s">
        <v>6</v>
      </c>
      <c r="E10574" s="94"/>
      <c r="F10574" s="94"/>
      <c r="G10574" s="94">
        <v>100</v>
      </c>
      <c r="H10574" s="79"/>
    </row>
    <row r="10575" spans="1:8" outlineLevel="1">
      <c r="A10575" s="98" t="s">
        <v>734</v>
      </c>
      <c r="B10575" s="99" t="s">
        <v>735</v>
      </c>
      <c r="C10575" s="97" t="s">
        <v>3</v>
      </c>
      <c r="D10575" s="97" t="s">
        <v>7</v>
      </c>
      <c r="E10575" s="94"/>
      <c r="F10575" s="94"/>
      <c r="G10575" s="94">
        <v>100</v>
      </c>
      <c r="H10575" s="79"/>
    </row>
    <row r="10576" spans="1:8" outlineLevel="1">
      <c r="A10576" s="100">
        <v>2</v>
      </c>
      <c r="B10576" s="101" t="s">
        <v>440</v>
      </c>
      <c r="C10576" s="97"/>
      <c r="D10576" s="97"/>
      <c r="E10576" s="94"/>
      <c r="F10576" s="94"/>
      <c r="G10576" s="94"/>
      <c r="H10576" s="79"/>
    </row>
    <row r="10577" spans="1:8" ht="31.5" outlineLevel="1">
      <c r="A10577" s="98" t="s">
        <v>402</v>
      </c>
      <c r="B10577" s="99" t="s">
        <v>736</v>
      </c>
      <c r="C10577" s="97" t="s">
        <v>388</v>
      </c>
      <c r="D10577" s="97" t="s">
        <v>6</v>
      </c>
      <c r="E10577" s="94"/>
      <c r="F10577" s="94"/>
      <c r="G10577" s="94">
        <v>100</v>
      </c>
      <c r="H10577" s="79"/>
    </row>
    <row r="10578" spans="1:8" ht="63" outlineLevel="1">
      <c r="A10578" s="98" t="s">
        <v>403</v>
      </c>
      <c r="B10578" s="99" t="s">
        <v>641</v>
      </c>
      <c r="C10578" s="97" t="s">
        <v>7</v>
      </c>
      <c r="D10578" s="97" t="s">
        <v>8</v>
      </c>
      <c r="E10578" s="94"/>
      <c r="F10578" s="94"/>
      <c r="G10578" s="94">
        <v>100</v>
      </c>
      <c r="H10578" s="79"/>
    </row>
    <row r="10579" spans="1:8" ht="31.5" outlineLevel="1">
      <c r="A10579" s="98" t="s">
        <v>404</v>
      </c>
      <c r="B10579" s="99" t="s">
        <v>642</v>
      </c>
      <c r="C10579" s="97" t="s">
        <v>8</v>
      </c>
      <c r="D10579" s="97" t="s">
        <v>9</v>
      </c>
      <c r="E10579" s="94"/>
      <c r="F10579" s="94"/>
      <c r="G10579" s="94">
        <v>100</v>
      </c>
      <c r="H10579" s="79"/>
    </row>
    <row r="10580" spans="1:8" ht="47.25" outlineLevel="1">
      <c r="A10580" s="100">
        <v>3</v>
      </c>
      <c r="B10580" s="101" t="s">
        <v>313</v>
      </c>
      <c r="C10580" s="97"/>
      <c r="D10580" s="97"/>
      <c r="E10580" s="94"/>
      <c r="F10580" s="94"/>
      <c r="G10580" s="94"/>
      <c r="H10580" s="79"/>
    </row>
    <row r="10581" spans="1:8" ht="31.5" outlineLevel="1">
      <c r="A10581" s="98" t="s">
        <v>441</v>
      </c>
      <c r="B10581" s="99" t="s">
        <v>314</v>
      </c>
      <c r="C10581" s="97" t="s">
        <v>9</v>
      </c>
      <c r="D10581" s="97" t="s">
        <v>8</v>
      </c>
      <c r="E10581" s="94"/>
      <c r="F10581" s="94"/>
      <c r="G10581" s="94">
        <v>100</v>
      </c>
      <c r="H10581" s="79"/>
    </row>
    <row r="10582" spans="1:8" outlineLevel="1">
      <c r="A10582" s="98" t="s">
        <v>359</v>
      </c>
      <c r="B10582" s="99" t="s">
        <v>315</v>
      </c>
      <c r="C10582" s="97" t="s">
        <v>9</v>
      </c>
      <c r="D10582" s="97" t="s">
        <v>10</v>
      </c>
      <c r="E10582" s="94"/>
      <c r="F10582" s="94"/>
      <c r="G10582" s="94">
        <v>100</v>
      </c>
      <c r="H10582" s="79"/>
    </row>
    <row r="10583" spans="1:8" outlineLevel="1">
      <c r="A10583" s="98" t="s">
        <v>361</v>
      </c>
      <c r="B10583" s="99" t="s">
        <v>316</v>
      </c>
      <c r="C10583" s="97" t="s">
        <v>10</v>
      </c>
      <c r="D10583" s="97" t="s">
        <v>11</v>
      </c>
      <c r="E10583" s="94"/>
      <c r="F10583" s="94"/>
      <c r="G10583" s="94">
        <v>100</v>
      </c>
      <c r="H10583" s="79"/>
    </row>
    <row r="10584" spans="1:8" outlineLevel="1">
      <c r="A10584" s="98" t="s">
        <v>317</v>
      </c>
      <c r="B10584" s="99" t="s">
        <v>318</v>
      </c>
      <c r="C10584" s="97" t="s">
        <v>11</v>
      </c>
      <c r="D10584" s="97" t="s">
        <v>12</v>
      </c>
      <c r="E10584" s="94"/>
      <c r="F10584" s="94"/>
      <c r="G10584" s="94">
        <v>100</v>
      </c>
      <c r="H10584" s="79"/>
    </row>
    <row r="10585" spans="1:8" outlineLevel="1">
      <c r="A10585" s="98" t="s">
        <v>319</v>
      </c>
      <c r="B10585" s="99" t="s">
        <v>320</v>
      </c>
      <c r="C10585" s="97" t="s">
        <v>12</v>
      </c>
      <c r="D10585" s="97" t="s">
        <v>13</v>
      </c>
      <c r="E10585" s="94"/>
      <c r="F10585" s="94"/>
      <c r="G10585" s="94">
        <v>100</v>
      </c>
      <c r="H10585" s="79"/>
    </row>
    <row r="10586" spans="1:8" outlineLevel="1">
      <c r="A10586" s="100">
        <v>4</v>
      </c>
      <c r="B10586" s="101" t="s">
        <v>623</v>
      </c>
      <c r="C10586" s="97"/>
      <c r="D10586" s="97"/>
      <c r="E10586" s="94"/>
      <c r="F10586" s="94"/>
      <c r="G10586" s="94"/>
      <c r="H10586" s="79"/>
    </row>
    <row r="10587" spans="1:8" ht="31.5" outlineLevel="1">
      <c r="A10587" s="97" t="s">
        <v>406</v>
      </c>
      <c r="B10587" s="236" t="s">
        <v>321</v>
      </c>
      <c r="C10587" s="97" t="s">
        <v>13</v>
      </c>
      <c r="D10587" s="97" t="s">
        <v>13</v>
      </c>
      <c r="E10587" s="94"/>
      <c r="F10587" s="94"/>
      <c r="G10587" s="94">
        <v>100</v>
      </c>
      <c r="H10587" s="79"/>
    </row>
    <row r="10588" spans="1:8" ht="63" outlineLevel="1">
      <c r="A10588" s="97" t="s">
        <v>407</v>
      </c>
      <c r="B10588" s="236" t="s">
        <v>621</v>
      </c>
      <c r="C10588" s="97" t="s">
        <v>13</v>
      </c>
      <c r="D10588" s="97" t="s">
        <v>14</v>
      </c>
      <c r="E10588" s="94"/>
      <c r="F10588" s="94"/>
      <c r="G10588" s="94">
        <v>100</v>
      </c>
      <c r="H10588" s="79"/>
    </row>
    <row r="10589" spans="1:8" ht="31.5" outlineLevel="1">
      <c r="A10589" s="97" t="s">
        <v>408</v>
      </c>
      <c r="B10589" s="236" t="s">
        <v>764</v>
      </c>
      <c r="C10589" s="97" t="s">
        <v>13</v>
      </c>
      <c r="D10589" s="97" t="s">
        <v>14</v>
      </c>
      <c r="E10589" s="94"/>
      <c r="F10589" s="94"/>
      <c r="G10589" s="94">
        <v>100</v>
      </c>
      <c r="H10589" s="79"/>
    </row>
    <row r="10590" spans="1:8" ht="31.5" outlineLevel="1">
      <c r="A10590" s="97" t="s">
        <v>222</v>
      </c>
      <c r="B10590" s="236" t="s">
        <v>765</v>
      </c>
      <c r="C10590" s="97" t="s">
        <v>14</v>
      </c>
      <c r="D10590" s="97" t="s">
        <v>15</v>
      </c>
      <c r="E10590" s="94"/>
      <c r="F10590" s="94"/>
      <c r="G10590" s="94">
        <v>100</v>
      </c>
      <c r="H10590" s="79"/>
    </row>
    <row r="10591" spans="1:8" outlineLevel="1">
      <c r="A10591" s="263"/>
      <c r="B10591" s="264"/>
      <c r="C10591" s="263"/>
      <c r="D10591" s="263"/>
      <c r="E10591" s="83"/>
      <c r="F10591" s="83"/>
      <c r="G10591" s="272" t="s">
        <v>1105</v>
      </c>
      <c r="H10591" s="154" t="s">
        <v>378</v>
      </c>
    </row>
    <row r="10592" spans="1:8" outlineLevel="1">
      <c r="H10592" s="154" t="s">
        <v>709</v>
      </c>
    </row>
    <row r="10593" spans="1:8" outlineLevel="1">
      <c r="H10593" s="154" t="s">
        <v>266</v>
      </c>
    </row>
    <row r="10594" spans="1:8" outlineLevel="1">
      <c r="H10594" s="154"/>
    </row>
    <row r="10595" spans="1:8" outlineLevel="1">
      <c r="A10595" s="742" t="s">
        <v>628</v>
      </c>
      <c r="B10595" s="742"/>
      <c r="C10595" s="742"/>
      <c r="D10595" s="742"/>
      <c r="E10595" s="742"/>
      <c r="F10595" s="742"/>
      <c r="G10595" s="742"/>
      <c r="H10595" s="742"/>
    </row>
    <row r="10596" spans="1:8" outlineLevel="1">
      <c r="A10596" s="742" t="s">
        <v>455</v>
      </c>
      <c r="B10596" s="742"/>
      <c r="C10596" s="742"/>
      <c r="D10596" s="742"/>
      <c r="E10596" s="742"/>
      <c r="F10596" s="742"/>
      <c r="G10596" s="742"/>
      <c r="H10596" s="742"/>
    </row>
    <row r="10597" spans="1:8" outlineLevel="1">
      <c r="H10597" s="154" t="s">
        <v>322</v>
      </c>
    </row>
    <row r="10598" spans="1:8" outlineLevel="1">
      <c r="H10598" s="154" t="s">
        <v>323</v>
      </c>
    </row>
    <row r="10599" spans="1:8" outlineLevel="1">
      <c r="H10599" s="154" t="s">
        <v>324</v>
      </c>
    </row>
    <row r="10600" spans="1:8" outlineLevel="1">
      <c r="H10600" s="230" t="s">
        <v>325</v>
      </c>
    </row>
    <row r="10601" spans="1:8" outlineLevel="1">
      <c r="H10601" s="154" t="s">
        <v>2331</v>
      </c>
    </row>
    <row r="10602" spans="1:8" outlineLevel="1">
      <c r="H10602" s="154" t="s">
        <v>261</v>
      </c>
    </row>
    <row r="10603" spans="1:8" outlineLevel="1">
      <c r="A10603" s="86"/>
    </row>
    <row r="10604" spans="1:8" ht="39" customHeight="1" outlineLevel="1">
      <c r="A10604" s="743" t="s">
        <v>786</v>
      </c>
      <c r="B10604" s="744"/>
      <c r="C10604" s="744"/>
      <c r="D10604" s="744"/>
      <c r="E10604" s="744"/>
      <c r="F10604" s="744"/>
      <c r="G10604" s="744"/>
      <c r="H10604" s="744"/>
    </row>
    <row r="10605" spans="1:8" outlineLevel="1">
      <c r="A10605" s="746" t="s">
        <v>2332</v>
      </c>
      <c r="B10605" s="746"/>
      <c r="C10605" s="746"/>
      <c r="D10605" s="746"/>
      <c r="E10605" s="746"/>
      <c r="F10605" s="746"/>
      <c r="G10605" s="746"/>
      <c r="H10605" s="746"/>
    </row>
    <row r="10606" spans="1:8" ht="16.5" outlineLevel="1" thickBot="1">
      <c r="A10606" s="87"/>
      <c r="B10606" s="666"/>
      <c r="C10606" s="231"/>
      <c r="D10606" s="231"/>
      <c r="E10606" s="231"/>
      <c r="F10606" s="231"/>
      <c r="G10606" s="231"/>
      <c r="H10606" s="231"/>
    </row>
    <row r="10607" spans="1:8" ht="15.75" customHeight="1" outlineLevel="1">
      <c r="A10607" s="750" t="s">
        <v>397</v>
      </c>
      <c r="B10607" s="753" t="s">
        <v>649</v>
      </c>
      <c r="C10607" s="756" t="s">
        <v>719</v>
      </c>
      <c r="D10607" s="756"/>
      <c r="E10607" s="756"/>
      <c r="F10607" s="756"/>
      <c r="G10607" s="757" t="s">
        <v>629</v>
      </c>
      <c r="H10607" s="759" t="s">
        <v>630</v>
      </c>
    </row>
    <row r="10608" spans="1:8" outlineLevel="1">
      <c r="A10608" s="751"/>
      <c r="B10608" s="754"/>
      <c r="C10608" s="704"/>
      <c r="D10608" s="704"/>
      <c r="E10608" s="704"/>
      <c r="F10608" s="704"/>
      <c r="G10608" s="703"/>
      <c r="H10608" s="760"/>
    </row>
    <row r="10609" spans="1:8" ht="32.25" outlineLevel="1" thickBot="1">
      <c r="A10609" s="752"/>
      <c r="B10609" s="755"/>
      <c r="C10609" s="88" t="s">
        <v>631</v>
      </c>
      <c r="D10609" s="88" t="s">
        <v>632</v>
      </c>
      <c r="E10609" s="88" t="s">
        <v>631</v>
      </c>
      <c r="F10609" s="88" t="s">
        <v>632</v>
      </c>
      <c r="G10609" s="758"/>
      <c r="H10609" s="761"/>
    </row>
    <row r="10610" spans="1:8" outlineLevel="1">
      <c r="A10610" s="89">
        <v>1</v>
      </c>
      <c r="B10610" s="604">
        <v>2</v>
      </c>
      <c r="C10610" s="90">
        <v>3</v>
      </c>
      <c r="D10610" s="90">
        <v>4</v>
      </c>
      <c r="E10610" s="90"/>
      <c r="F10610" s="90"/>
      <c r="G10610" s="91">
        <v>5</v>
      </c>
      <c r="H10610" s="604">
        <v>6</v>
      </c>
    </row>
    <row r="10611" spans="1:8" outlineLevel="1">
      <c r="A10611" s="89">
        <v>1</v>
      </c>
      <c r="B10611" s="92" t="s">
        <v>598</v>
      </c>
      <c r="C10611" s="90"/>
      <c r="D10611" s="90"/>
      <c r="E10611" s="94"/>
      <c r="F10611" s="94"/>
      <c r="G10611" s="95"/>
      <c r="H10611" s="663"/>
    </row>
    <row r="10612" spans="1:8" outlineLevel="1">
      <c r="A10612" s="96" t="s">
        <v>399</v>
      </c>
      <c r="B10612" s="237" t="s">
        <v>599</v>
      </c>
      <c r="C10612" s="97" t="s">
        <v>174</v>
      </c>
      <c r="D10612" s="97" t="s">
        <v>482</v>
      </c>
      <c r="E10612" s="94"/>
      <c r="F10612" s="94"/>
      <c r="G10612" s="94">
        <v>100</v>
      </c>
      <c r="H10612" s="79"/>
    </row>
    <row r="10613" spans="1:8" outlineLevel="1">
      <c r="A10613" s="97" t="s">
        <v>400</v>
      </c>
      <c r="B10613" s="236" t="s">
        <v>329</v>
      </c>
      <c r="C10613" s="97" t="s">
        <v>483</v>
      </c>
      <c r="D10613" s="97" t="s">
        <v>484</v>
      </c>
      <c r="E10613" s="94"/>
      <c r="F10613" s="94"/>
      <c r="G10613" s="94">
        <v>100</v>
      </c>
      <c r="H10613" s="79"/>
    </row>
    <row r="10614" spans="1:8" ht="31.5" outlineLevel="1">
      <c r="A10614" s="97" t="s">
        <v>411</v>
      </c>
      <c r="B10614" s="236" t="s">
        <v>730</v>
      </c>
      <c r="C10614" s="97" t="s">
        <v>485</v>
      </c>
      <c r="D10614" s="97" t="s">
        <v>486</v>
      </c>
      <c r="E10614" s="94"/>
      <c r="F10614" s="94"/>
      <c r="G10614" s="94">
        <v>100</v>
      </c>
      <c r="H10614" s="79"/>
    </row>
    <row r="10615" spans="1:8" ht="63" outlineLevel="1">
      <c r="A10615" s="98" t="s">
        <v>422</v>
      </c>
      <c r="B10615" s="99" t="s">
        <v>731</v>
      </c>
      <c r="C10615" s="97" t="s">
        <v>487</v>
      </c>
      <c r="D10615" s="97" t="s">
        <v>2103</v>
      </c>
      <c r="E10615" s="94"/>
      <c r="F10615" s="94"/>
      <c r="G10615" s="94">
        <v>100</v>
      </c>
      <c r="H10615" s="79"/>
    </row>
    <row r="10616" spans="1:8" ht="31.5" outlineLevel="1">
      <c r="A10616" s="98" t="s">
        <v>732</v>
      </c>
      <c r="B10616" s="99" t="s">
        <v>733</v>
      </c>
      <c r="C10616" s="97" t="s">
        <v>46</v>
      </c>
      <c r="D10616" s="97" t="s">
        <v>45</v>
      </c>
      <c r="E10616" s="94"/>
      <c r="F10616" s="94"/>
      <c r="G10616" s="94">
        <v>100</v>
      </c>
      <c r="H10616" s="79"/>
    </row>
    <row r="10617" spans="1:8" outlineLevel="1">
      <c r="A10617" s="98" t="s">
        <v>734</v>
      </c>
      <c r="B10617" s="99" t="s">
        <v>735</v>
      </c>
      <c r="C10617" s="97" t="s">
        <v>485</v>
      </c>
      <c r="D10617" s="97" t="s">
        <v>46</v>
      </c>
      <c r="E10617" s="94"/>
      <c r="F10617" s="94"/>
      <c r="G10617" s="94">
        <v>100</v>
      </c>
      <c r="H10617" s="79"/>
    </row>
    <row r="10618" spans="1:8" outlineLevel="1">
      <c r="A10618" s="100">
        <v>2</v>
      </c>
      <c r="B10618" s="101" t="s">
        <v>440</v>
      </c>
      <c r="C10618" s="97"/>
      <c r="D10618" s="97"/>
      <c r="E10618" s="94"/>
      <c r="F10618" s="94"/>
      <c r="G10618" s="94"/>
      <c r="H10618" s="79"/>
    </row>
    <row r="10619" spans="1:8" ht="31.5" outlineLevel="1">
      <c r="A10619" s="98" t="s">
        <v>402</v>
      </c>
      <c r="B10619" s="99" t="s">
        <v>736</v>
      </c>
      <c r="C10619" s="97" t="s">
        <v>46</v>
      </c>
      <c r="D10619" s="97" t="s">
        <v>45</v>
      </c>
      <c r="E10619" s="94"/>
      <c r="F10619" s="94"/>
      <c r="G10619" s="94">
        <v>100</v>
      </c>
      <c r="H10619" s="79"/>
    </row>
    <row r="10620" spans="1:8" ht="63" outlineLevel="1">
      <c r="A10620" s="98" t="s">
        <v>403</v>
      </c>
      <c r="B10620" s="99" t="s">
        <v>641</v>
      </c>
      <c r="C10620" s="97" t="s">
        <v>46</v>
      </c>
      <c r="D10620" s="97" t="s">
        <v>47</v>
      </c>
      <c r="E10620" s="94"/>
      <c r="F10620" s="94"/>
      <c r="G10620" s="94">
        <v>100</v>
      </c>
      <c r="H10620" s="79"/>
    </row>
    <row r="10621" spans="1:8" ht="31.5" outlineLevel="1">
      <c r="A10621" s="98" t="s">
        <v>404</v>
      </c>
      <c r="B10621" s="99" t="s">
        <v>642</v>
      </c>
      <c r="C10621" s="97" t="s">
        <v>47</v>
      </c>
      <c r="D10621" s="97" t="s">
        <v>48</v>
      </c>
      <c r="E10621" s="94"/>
      <c r="F10621" s="94"/>
      <c r="G10621" s="94">
        <v>100</v>
      </c>
      <c r="H10621" s="79"/>
    </row>
    <row r="10622" spans="1:8" ht="47.25" outlineLevel="1">
      <c r="A10622" s="100">
        <v>3</v>
      </c>
      <c r="B10622" s="101" t="s">
        <v>313</v>
      </c>
      <c r="C10622" s="97"/>
      <c r="D10622" s="97"/>
      <c r="E10622" s="94"/>
      <c r="F10622" s="94"/>
      <c r="G10622" s="94"/>
      <c r="H10622" s="79"/>
    </row>
    <row r="10623" spans="1:8" ht="31.5" outlineLevel="1">
      <c r="A10623" s="98" t="s">
        <v>441</v>
      </c>
      <c r="B10623" s="99" t="s">
        <v>314</v>
      </c>
      <c r="C10623" s="97" t="s">
        <v>48</v>
      </c>
      <c r="D10623" s="97" t="s">
        <v>47</v>
      </c>
      <c r="E10623" s="94"/>
      <c r="F10623" s="94"/>
      <c r="G10623" s="94">
        <v>100</v>
      </c>
      <c r="H10623" s="79"/>
    </row>
    <row r="10624" spans="1:8" outlineLevel="1">
      <c r="A10624" s="98" t="s">
        <v>359</v>
      </c>
      <c r="B10624" s="99" t="s">
        <v>315</v>
      </c>
      <c r="C10624" s="97" t="s">
        <v>48</v>
      </c>
      <c r="D10624" s="97" t="s">
        <v>49</v>
      </c>
      <c r="E10624" s="94"/>
      <c r="F10624" s="94"/>
      <c r="G10624" s="94">
        <v>100</v>
      </c>
      <c r="H10624" s="79"/>
    </row>
    <row r="10625" spans="1:8" outlineLevel="1">
      <c r="A10625" s="98" t="s">
        <v>361</v>
      </c>
      <c r="B10625" s="99" t="s">
        <v>316</v>
      </c>
      <c r="C10625" s="97" t="s">
        <v>49</v>
      </c>
      <c r="D10625" s="97" t="s">
        <v>50</v>
      </c>
      <c r="E10625" s="94"/>
      <c r="F10625" s="94"/>
      <c r="G10625" s="94">
        <v>100</v>
      </c>
      <c r="H10625" s="79"/>
    </row>
    <row r="10626" spans="1:8" outlineLevel="1">
      <c r="A10626" s="98" t="s">
        <v>317</v>
      </c>
      <c r="B10626" s="99" t="s">
        <v>318</v>
      </c>
      <c r="C10626" s="97" t="s">
        <v>50</v>
      </c>
      <c r="D10626" s="97" t="s">
        <v>51</v>
      </c>
      <c r="E10626" s="94"/>
      <c r="F10626" s="94"/>
      <c r="G10626" s="94">
        <v>100</v>
      </c>
      <c r="H10626" s="79"/>
    </row>
    <row r="10627" spans="1:8" outlineLevel="1">
      <c r="A10627" s="98" t="s">
        <v>319</v>
      </c>
      <c r="B10627" s="99" t="s">
        <v>320</v>
      </c>
      <c r="C10627" s="97" t="s">
        <v>51</v>
      </c>
      <c r="D10627" s="97" t="s">
        <v>52</v>
      </c>
      <c r="E10627" s="94"/>
      <c r="F10627" s="94"/>
      <c r="G10627" s="94">
        <v>100</v>
      </c>
      <c r="H10627" s="79"/>
    </row>
    <row r="10628" spans="1:8" outlineLevel="1">
      <c r="A10628" s="100">
        <v>4</v>
      </c>
      <c r="B10628" s="101" t="s">
        <v>623</v>
      </c>
      <c r="C10628" s="97"/>
      <c r="D10628" s="97"/>
      <c r="E10628" s="94"/>
      <c r="F10628" s="94"/>
      <c r="G10628" s="94">
        <v>100</v>
      </c>
      <c r="H10628" s="79"/>
    </row>
    <row r="10629" spans="1:8" ht="31.5" outlineLevel="1">
      <c r="A10629" s="97" t="s">
        <v>406</v>
      </c>
      <c r="B10629" s="236" t="s">
        <v>321</v>
      </c>
      <c r="C10629" s="97" t="s">
        <v>52</v>
      </c>
      <c r="D10629" s="97" t="s">
        <v>52</v>
      </c>
      <c r="E10629" s="94"/>
      <c r="F10629" s="94"/>
      <c r="G10629" s="94">
        <v>100</v>
      </c>
      <c r="H10629" s="79"/>
    </row>
    <row r="10630" spans="1:8" ht="63" outlineLevel="1">
      <c r="A10630" s="97" t="s">
        <v>407</v>
      </c>
      <c r="B10630" s="236" t="s">
        <v>621</v>
      </c>
      <c r="C10630" s="97" t="s">
        <v>52</v>
      </c>
      <c r="D10630" s="97" t="s">
        <v>53</v>
      </c>
      <c r="E10630" s="94"/>
      <c r="F10630" s="94"/>
      <c r="G10630" s="94">
        <v>100</v>
      </c>
      <c r="H10630" s="79"/>
    </row>
    <row r="10631" spans="1:8" ht="31.5" outlineLevel="1">
      <c r="A10631" s="97" t="s">
        <v>408</v>
      </c>
      <c r="B10631" s="236" t="s">
        <v>764</v>
      </c>
      <c r="C10631" s="97" t="s">
        <v>52</v>
      </c>
      <c r="D10631" s="97" t="s">
        <v>53</v>
      </c>
      <c r="E10631" s="94"/>
      <c r="F10631" s="94"/>
      <c r="G10631" s="94">
        <v>100</v>
      </c>
      <c r="H10631" s="79"/>
    </row>
    <row r="10632" spans="1:8" ht="31.5" outlineLevel="1">
      <c r="A10632" s="97" t="s">
        <v>222</v>
      </c>
      <c r="B10632" s="236" t="s">
        <v>765</v>
      </c>
      <c r="C10632" s="97" t="s">
        <v>53</v>
      </c>
      <c r="D10632" s="97" t="s">
        <v>54</v>
      </c>
      <c r="E10632" s="94"/>
      <c r="F10632" s="94"/>
      <c r="G10632" s="94">
        <v>100</v>
      </c>
      <c r="H10632" s="79"/>
    </row>
    <row r="10633" spans="1:8" outlineLevel="1">
      <c r="A10633" s="263"/>
      <c r="B10633" s="264"/>
      <c r="C10633" s="263"/>
      <c r="D10633" s="263"/>
      <c r="E10633" s="83"/>
      <c r="F10633" s="83"/>
      <c r="G10633" s="272" t="s">
        <v>1106</v>
      </c>
      <c r="H10633" s="154" t="s">
        <v>378</v>
      </c>
    </row>
    <row r="10634" spans="1:8" outlineLevel="1">
      <c r="H10634" s="154" t="s">
        <v>709</v>
      </c>
    </row>
    <row r="10635" spans="1:8" outlineLevel="1">
      <c r="H10635" s="154" t="s">
        <v>266</v>
      </c>
    </row>
    <row r="10636" spans="1:8" outlineLevel="1">
      <c r="H10636" s="154"/>
    </row>
    <row r="10637" spans="1:8" outlineLevel="1">
      <c r="A10637" s="742" t="s">
        <v>628</v>
      </c>
      <c r="B10637" s="742"/>
      <c r="C10637" s="742"/>
      <c r="D10637" s="742"/>
      <c r="E10637" s="742"/>
      <c r="F10637" s="742"/>
      <c r="G10637" s="742"/>
      <c r="H10637" s="742"/>
    </row>
    <row r="10638" spans="1:8" outlineLevel="1">
      <c r="A10638" s="742" t="s">
        <v>455</v>
      </c>
      <c r="B10638" s="742"/>
      <c r="C10638" s="742"/>
      <c r="D10638" s="742"/>
      <c r="E10638" s="742"/>
      <c r="F10638" s="742"/>
      <c r="G10638" s="742"/>
      <c r="H10638" s="742"/>
    </row>
    <row r="10639" spans="1:8" outlineLevel="1">
      <c r="H10639" s="154" t="s">
        <v>322</v>
      </c>
    </row>
    <row r="10640" spans="1:8" outlineLevel="1">
      <c r="H10640" s="154" t="s">
        <v>323</v>
      </c>
    </row>
    <row r="10641" spans="1:8" outlineLevel="1">
      <c r="H10641" s="154" t="s">
        <v>324</v>
      </c>
    </row>
    <row r="10642" spans="1:8" outlineLevel="1">
      <c r="H10642" s="230" t="s">
        <v>325</v>
      </c>
    </row>
    <row r="10643" spans="1:8" outlineLevel="1">
      <c r="H10643" s="154" t="s">
        <v>2331</v>
      </c>
    </row>
    <row r="10644" spans="1:8" outlineLevel="1">
      <c r="H10644" s="154" t="s">
        <v>261</v>
      </c>
    </row>
    <row r="10645" spans="1:8" outlineLevel="1">
      <c r="A10645" s="86"/>
    </row>
    <row r="10646" spans="1:8" outlineLevel="1">
      <c r="A10646" s="748" t="s">
        <v>1267</v>
      </c>
      <c r="B10646" s="749"/>
      <c r="C10646" s="749"/>
      <c r="D10646" s="749"/>
      <c r="E10646" s="749"/>
      <c r="F10646" s="749"/>
      <c r="G10646" s="749"/>
      <c r="H10646" s="749"/>
    </row>
    <row r="10647" spans="1:8" outlineLevel="1">
      <c r="A10647" s="746" t="s">
        <v>2332</v>
      </c>
      <c r="B10647" s="746"/>
      <c r="C10647" s="746"/>
      <c r="D10647" s="746"/>
      <c r="E10647" s="746"/>
      <c r="F10647" s="746"/>
      <c r="G10647" s="746"/>
      <c r="H10647" s="746"/>
    </row>
    <row r="10648" spans="1:8" ht="16.5" outlineLevel="1" thickBot="1">
      <c r="A10648" s="87"/>
      <c r="B10648" s="666"/>
      <c r="C10648" s="231"/>
      <c r="D10648" s="231"/>
      <c r="E10648" s="231"/>
      <c r="F10648" s="231"/>
      <c r="G10648" s="231"/>
      <c r="H10648" s="231"/>
    </row>
    <row r="10649" spans="1:8" ht="15.75" customHeight="1" outlineLevel="1">
      <c r="A10649" s="750" t="s">
        <v>397</v>
      </c>
      <c r="B10649" s="753" t="s">
        <v>649</v>
      </c>
      <c r="C10649" s="756" t="s">
        <v>719</v>
      </c>
      <c r="D10649" s="756"/>
      <c r="E10649" s="756"/>
      <c r="F10649" s="756"/>
      <c r="G10649" s="757" t="s">
        <v>629</v>
      </c>
      <c r="H10649" s="759" t="s">
        <v>630</v>
      </c>
    </row>
    <row r="10650" spans="1:8" outlineLevel="1">
      <c r="A10650" s="751"/>
      <c r="B10650" s="754"/>
      <c r="C10650" s="704"/>
      <c r="D10650" s="704"/>
      <c r="E10650" s="704"/>
      <c r="F10650" s="704"/>
      <c r="G10650" s="703"/>
      <c r="H10650" s="760"/>
    </row>
    <row r="10651" spans="1:8" ht="32.25" outlineLevel="1" thickBot="1">
      <c r="A10651" s="752"/>
      <c r="B10651" s="755"/>
      <c r="C10651" s="88" t="s">
        <v>631</v>
      </c>
      <c r="D10651" s="88" t="s">
        <v>632</v>
      </c>
      <c r="E10651" s="88" t="s">
        <v>631</v>
      </c>
      <c r="F10651" s="88" t="s">
        <v>632</v>
      </c>
      <c r="G10651" s="758"/>
      <c r="H10651" s="761"/>
    </row>
    <row r="10652" spans="1:8" outlineLevel="1">
      <c r="A10652" s="89">
        <v>1</v>
      </c>
      <c r="B10652" s="604">
        <v>2</v>
      </c>
      <c r="C10652" s="90">
        <v>3</v>
      </c>
      <c r="D10652" s="90">
        <v>4</v>
      </c>
      <c r="E10652" s="90"/>
      <c r="F10652" s="90"/>
      <c r="G10652" s="91">
        <v>5</v>
      </c>
      <c r="H10652" s="604">
        <v>6</v>
      </c>
    </row>
    <row r="10653" spans="1:8" outlineLevel="1">
      <c r="A10653" s="89">
        <v>1</v>
      </c>
      <c r="B10653" s="92" t="s">
        <v>598</v>
      </c>
      <c r="C10653" s="93"/>
      <c r="D10653" s="93"/>
      <c r="E10653" s="94"/>
      <c r="F10653" s="94"/>
      <c r="G10653" s="95"/>
      <c r="H10653" s="663"/>
    </row>
    <row r="10654" spans="1:8" outlineLevel="1">
      <c r="A10654" s="96" t="s">
        <v>399</v>
      </c>
      <c r="B10654" s="237" t="s">
        <v>599</v>
      </c>
      <c r="C10654" s="97" t="s">
        <v>388</v>
      </c>
      <c r="D10654" s="97" t="s">
        <v>0</v>
      </c>
      <c r="E10654" s="94"/>
      <c r="F10654" s="94"/>
      <c r="G10654" s="94">
        <v>100</v>
      </c>
      <c r="H10654" s="79"/>
    </row>
    <row r="10655" spans="1:8" outlineLevel="1">
      <c r="A10655" s="97" t="s">
        <v>400</v>
      </c>
      <c r="B10655" s="236" t="s">
        <v>329</v>
      </c>
      <c r="C10655" s="97" t="s">
        <v>1</v>
      </c>
      <c r="D10655" s="97" t="s">
        <v>2</v>
      </c>
      <c r="E10655" s="94"/>
      <c r="F10655" s="94"/>
      <c r="G10655" s="94">
        <v>100</v>
      </c>
      <c r="H10655" s="79"/>
    </row>
    <row r="10656" spans="1:8" ht="31.5" outlineLevel="1">
      <c r="A10656" s="97" t="s">
        <v>411</v>
      </c>
      <c r="B10656" s="236" t="s">
        <v>730</v>
      </c>
      <c r="C10656" s="97" t="s">
        <v>3</v>
      </c>
      <c r="D10656" s="97" t="s">
        <v>4</v>
      </c>
      <c r="E10656" s="94"/>
      <c r="F10656" s="94"/>
      <c r="G10656" s="94">
        <v>100</v>
      </c>
      <c r="H10656" s="79"/>
    </row>
    <row r="10657" spans="1:8" ht="63" outlineLevel="1">
      <c r="A10657" s="98" t="s">
        <v>422</v>
      </c>
      <c r="B10657" s="99" t="s">
        <v>731</v>
      </c>
      <c r="C10657" s="97" t="s">
        <v>5</v>
      </c>
      <c r="D10657" s="97" t="s">
        <v>6</v>
      </c>
      <c r="E10657" s="94"/>
      <c r="F10657" s="94"/>
      <c r="G10657" s="94">
        <v>100</v>
      </c>
      <c r="H10657" s="79"/>
    </row>
    <row r="10658" spans="1:8" ht="31.5" outlineLevel="1">
      <c r="A10658" s="98" t="s">
        <v>732</v>
      </c>
      <c r="B10658" s="99" t="s">
        <v>733</v>
      </c>
      <c r="C10658" s="97" t="s">
        <v>7</v>
      </c>
      <c r="D10658" s="97" t="s">
        <v>6</v>
      </c>
      <c r="E10658" s="94"/>
      <c r="F10658" s="94"/>
      <c r="G10658" s="94">
        <v>100</v>
      </c>
      <c r="H10658" s="79"/>
    </row>
    <row r="10659" spans="1:8" outlineLevel="1">
      <c r="A10659" s="98" t="s">
        <v>734</v>
      </c>
      <c r="B10659" s="99" t="s">
        <v>735</v>
      </c>
      <c r="C10659" s="97" t="s">
        <v>3</v>
      </c>
      <c r="D10659" s="97" t="s">
        <v>7</v>
      </c>
      <c r="E10659" s="94"/>
      <c r="F10659" s="94"/>
      <c r="G10659" s="94">
        <v>100</v>
      </c>
      <c r="H10659" s="79"/>
    </row>
    <row r="10660" spans="1:8" outlineLevel="1">
      <c r="A10660" s="100">
        <v>2</v>
      </c>
      <c r="B10660" s="101" t="s">
        <v>440</v>
      </c>
      <c r="C10660" s="97"/>
      <c r="D10660" s="97"/>
      <c r="E10660" s="94"/>
      <c r="F10660" s="94"/>
      <c r="G10660" s="94"/>
      <c r="H10660" s="79"/>
    </row>
    <row r="10661" spans="1:8" ht="31.5" outlineLevel="1">
      <c r="A10661" s="98" t="s">
        <v>402</v>
      </c>
      <c r="B10661" s="99" t="s">
        <v>736</v>
      </c>
      <c r="C10661" s="97" t="s">
        <v>388</v>
      </c>
      <c r="D10661" s="97" t="s">
        <v>6</v>
      </c>
      <c r="E10661" s="94"/>
      <c r="F10661" s="94"/>
      <c r="G10661" s="94">
        <v>100</v>
      </c>
      <c r="H10661" s="79"/>
    </row>
    <row r="10662" spans="1:8" ht="63" outlineLevel="1">
      <c r="A10662" s="98" t="s">
        <v>403</v>
      </c>
      <c r="B10662" s="99" t="s">
        <v>641</v>
      </c>
      <c r="C10662" s="97" t="s">
        <v>7</v>
      </c>
      <c r="D10662" s="97" t="s">
        <v>8</v>
      </c>
      <c r="E10662" s="94"/>
      <c r="F10662" s="94"/>
      <c r="G10662" s="94">
        <v>100</v>
      </c>
      <c r="H10662" s="79"/>
    </row>
    <row r="10663" spans="1:8" ht="31.5" outlineLevel="1">
      <c r="A10663" s="98" t="s">
        <v>404</v>
      </c>
      <c r="B10663" s="99" t="s">
        <v>642</v>
      </c>
      <c r="C10663" s="97" t="s">
        <v>8</v>
      </c>
      <c r="D10663" s="97" t="s">
        <v>9</v>
      </c>
      <c r="E10663" s="94"/>
      <c r="F10663" s="94"/>
      <c r="G10663" s="94">
        <v>100</v>
      </c>
      <c r="H10663" s="79"/>
    </row>
    <row r="10664" spans="1:8" ht="47.25" outlineLevel="1">
      <c r="A10664" s="100">
        <v>3</v>
      </c>
      <c r="B10664" s="101" t="s">
        <v>313</v>
      </c>
      <c r="C10664" s="97"/>
      <c r="D10664" s="97"/>
      <c r="E10664" s="94"/>
      <c r="F10664" s="94"/>
      <c r="G10664" s="94"/>
      <c r="H10664" s="79"/>
    </row>
    <row r="10665" spans="1:8" ht="31.5" outlineLevel="1">
      <c r="A10665" s="98" t="s">
        <v>441</v>
      </c>
      <c r="B10665" s="99" t="s">
        <v>314</v>
      </c>
      <c r="C10665" s="97" t="s">
        <v>9</v>
      </c>
      <c r="D10665" s="97" t="s">
        <v>8</v>
      </c>
      <c r="E10665" s="94"/>
      <c r="F10665" s="94"/>
      <c r="G10665" s="94">
        <v>100</v>
      </c>
      <c r="H10665" s="79"/>
    </row>
    <row r="10666" spans="1:8" outlineLevel="1">
      <c r="A10666" s="98" t="s">
        <v>359</v>
      </c>
      <c r="B10666" s="99" t="s">
        <v>315</v>
      </c>
      <c r="C10666" s="97" t="s">
        <v>9</v>
      </c>
      <c r="D10666" s="97" t="s">
        <v>10</v>
      </c>
      <c r="E10666" s="94"/>
      <c r="F10666" s="94"/>
      <c r="G10666" s="94">
        <v>100</v>
      </c>
      <c r="H10666" s="79"/>
    </row>
    <row r="10667" spans="1:8" outlineLevel="1">
      <c r="A10667" s="98" t="s">
        <v>361</v>
      </c>
      <c r="B10667" s="99" t="s">
        <v>316</v>
      </c>
      <c r="C10667" s="97" t="s">
        <v>10</v>
      </c>
      <c r="D10667" s="97" t="s">
        <v>11</v>
      </c>
      <c r="E10667" s="94"/>
      <c r="F10667" s="94"/>
      <c r="G10667" s="94">
        <v>100</v>
      </c>
      <c r="H10667" s="79"/>
    </row>
    <row r="10668" spans="1:8" outlineLevel="1">
      <c r="A10668" s="98" t="s">
        <v>317</v>
      </c>
      <c r="B10668" s="99" t="s">
        <v>318</v>
      </c>
      <c r="C10668" s="97" t="s">
        <v>11</v>
      </c>
      <c r="D10668" s="97" t="s">
        <v>12</v>
      </c>
      <c r="E10668" s="94"/>
      <c r="F10668" s="94"/>
      <c r="G10668" s="94">
        <v>100</v>
      </c>
      <c r="H10668" s="79"/>
    </row>
    <row r="10669" spans="1:8" outlineLevel="1">
      <c r="A10669" s="98" t="s">
        <v>319</v>
      </c>
      <c r="B10669" s="99" t="s">
        <v>320</v>
      </c>
      <c r="C10669" s="97" t="s">
        <v>12</v>
      </c>
      <c r="D10669" s="97" t="s">
        <v>13</v>
      </c>
      <c r="E10669" s="94"/>
      <c r="F10669" s="94"/>
      <c r="G10669" s="94">
        <v>100</v>
      </c>
      <c r="H10669" s="79"/>
    </row>
    <row r="10670" spans="1:8" outlineLevel="1">
      <c r="A10670" s="100">
        <v>4</v>
      </c>
      <c r="B10670" s="101" t="s">
        <v>623</v>
      </c>
      <c r="C10670" s="97"/>
      <c r="D10670" s="97"/>
      <c r="E10670" s="94"/>
      <c r="F10670" s="94"/>
      <c r="G10670" s="94"/>
      <c r="H10670" s="79"/>
    </row>
    <row r="10671" spans="1:8" ht="31.5" outlineLevel="1">
      <c r="A10671" s="97" t="s">
        <v>406</v>
      </c>
      <c r="B10671" s="236" t="s">
        <v>321</v>
      </c>
      <c r="C10671" s="97" t="s">
        <v>13</v>
      </c>
      <c r="D10671" s="97" t="s">
        <v>13</v>
      </c>
      <c r="E10671" s="94"/>
      <c r="F10671" s="94"/>
      <c r="G10671" s="94">
        <v>100</v>
      </c>
      <c r="H10671" s="79"/>
    </row>
    <row r="10672" spans="1:8" ht="63" outlineLevel="1">
      <c r="A10672" s="97" t="s">
        <v>407</v>
      </c>
      <c r="B10672" s="236" t="s">
        <v>621</v>
      </c>
      <c r="C10672" s="97" t="s">
        <v>13</v>
      </c>
      <c r="D10672" s="97" t="s">
        <v>14</v>
      </c>
      <c r="E10672" s="94"/>
      <c r="F10672" s="94"/>
      <c r="G10672" s="94">
        <v>100</v>
      </c>
      <c r="H10672" s="79"/>
    </row>
    <row r="10673" spans="1:8" ht="31.5" outlineLevel="1">
      <c r="A10673" s="97" t="s">
        <v>408</v>
      </c>
      <c r="B10673" s="236" t="s">
        <v>764</v>
      </c>
      <c r="C10673" s="97" t="s">
        <v>13</v>
      </c>
      <c r="D10673" s="97" t="s">
        <v>14</v>
      </c>
      <c r="E10673" s="94"/>
      <c r="F10673" s="94"/>
      <c r="G10673" s="94">
        <v>100</v>
      </c>
      <c r="H10673" s="79"/>
    </row>
    <row r="10674" spans="1:8" ht="31.5" outlineLevel="1">
      <c r="A10674" s="97" t="s">
        <v>222</v>
      </c>
      <c r="B10674" s="236" t="s">
        <v>765</v>
      </c>
      <c r="C10674" s="97" t="s">
        <v>14</v>
      </c>
      <c r="D10674" s="97" t="s">
        <v>15</v>
      </c>
      <c r="E10674" s="94"/>
      <c r="F10674" s="94"/>
      <c r="G10674" s="94">
        <v>100</v>
      </c>
      <c r="H10674" s="79"/>
    </row>
    <row r="10675" spans="1:8" outlineLevel="1">
      <c r="A10675" s="263"/>
      <c r="B10675" s="264"/>
      <c r="C10675" s="263"/>
      <c r="D10675" s="263"/>
      <c r="E10675" s="83"/>
      <c r="F10675" s="83"/>
      <c r="G10675" s="272" t="s">
        <v>1107</v>
      </c>
      <c r="H10675" s="154" t="s">
        <v>378</v>
      </c>
    </row>
    <row r="10676" spans="1:8" outlineLevel="1">
      <c r="H10676" s="154" t="s">
        <v>709</v>
      </c>
    </row>
    <row r="10677" spans="1:8" outlineLevel="1">
      <c r="H10677" s="154" t="s">
        <v>266</v>
      </c>
    </row>
    <row r="10678" spans="1:8" outlineLevel="1">
      <c r="H10678" s="154"/>
    </row>
    <row r="10679" spans="1:8" outlineLevel="1">
      <c r="A10679" s="742" t="s">
        <v>628</v>
      </c>
      <c r="B10679" s="742"/>
      <c r="C10679" s="742"/>
      <c r="D10679" s="742"/>
      <c r="E10679" s="742"/>
      <c r="F10679" s="742"/>
      <c r="G10679" s="742"/>
      <c r="H10679" s="742"/>
    </row>
    <row r="10680" spans="1:8" outlineLevel="1">
      <c r="A10680" s="742" t="s">
        <v>455</v>
      </c>
      <c r="B10680" s="742"/>
      <c r="C10680" s="742"/>
      <c r="D10680" s="742"/>
      <c r="E10680" s="742"/>
      <c r="F10680" s="742"/>
      <c r="G10680" s="742"/>
      <c r="H10680" s="742"/>
    </row>
    <row r="10681" spans="1:8" outlineLevel="1">
      <c r="H10681" s="154" t="s">
        <v>322</v>
      </c>
    </row>
    <row r="10682" spans="1:8" outlineLevel="1">
      <c r="H10682" s="154" t="s">
        <v>323</v>
      </c>
    </row>
    <row r="10683" spans="1:8" outlineLevel="1">
      <c r="H10683" s="154" t="s">
        <v>324</v>
      </c>
    </row>
    <row r="10684" spans="1:8" outlineLevel="1">
      <c r="H10684" s="230" t="s">
        <v>325</v>
      </c>
    </row>
    <row r="10685" spans="1:8" outlineLevel="1">
      <c r="H10685" s="154" t="s">
        <v>2331</v>
      </c>
    </row>
    <row r="10686" spans="1:8" outlineLevel="1">
      <c r="H10686" s="154" t="s">
        <v>261</v>
      </c>
    </row>
    <row r="10687" spans="1:8" outlineLevel="1">
      <c r="A10687" s="86"/>
    </row>
    <row r="10688" spans="1:8" outlineLevel="1">
      <c r="A10688" s="748" t="s">
        <v>1268</v>
      </c>
      <c r="B10688" s="749"/>
      <c r="C10688" s="749"/>
      <c r="D10688" s="749"/>
      <c r="E10688" s="749"/>
      <c r="F10688" s="749"/>
      <c r="G10688" s="749"/>
      <c r="H10688" s="749"/>
    </row>
    <row r="10689" spans="1:8" outlineLevel="1">
      <c r="A10689" s="746" t="s">
        <v>2332</v>
      </c>
      <c r="B10689" s="746"/>
      <c r="C10689" s="746"/>
      <c r="D10689" s="746"/>
      <c r="E10689" s="746"/>
      <c r="F10689" s="746"/>
      <c r="G10689" s="746"/>
      <c r="H10689" s="746"/>
    </row>
    <row r="10690" spans="1:8" ht="16.5" outlineLevel="1" thickBot="1">
      <c r="A10690" s="87"/>
      <c r="B10690" s="666"/>
      <c r="C10690" s="231"/>
      <c r="D10690" s="231"/>
      <c r="E10690" s="231"/>
      <c r="F10690" s="231"/>
      <c r="G10690" s="231"/>
      <c r="H10690" s="231"/>
    </row>
    <row r="10691" spans="1:8" ht="15.75" customHeight="1" outlineLevel="1">
      <c r="A10691" s="750" t="s">
        <v>397</v>
      </c>
      <c r="B10691" s="753" t="s">
        <v>649</v>
      </c>
      <c r="C10691" s="756" t="s">
        <v>719</v>
      </c>
      <c r="D10691" s="756"/>
      <c r="E10691" s="756"/>
      <c r="F10691" s="756"/>
      <c r="G10691" s="757" t="s">
        <v>629</v>
      </c>
      <c r="H10691" s="759" t="s">
        <v>630</v>
      </c>
    </row>
    <row r="10692" spans="1:8" outlineLevel="1">
      <c r="A10692" s="751"/>
      <c r="B10692" s="754"/>
      <c r="C10692" s="704"/>
      <c r="D10692" s="704"/>
      <c r="E10692" s="704"/>
      <c r="F10692" s="704"/>
      <c r="G10692" s="703"/>
      <c r="H10692" s="760"/>
    </row>
    <row r="10693" spans="1:8" ht="32.25" outlineLevel="1" thickBot="1">
      <c r="A10693" s="752"/>
      <c r="B10693" s="755"/>
      <c r="C10693" s="88" t="s">
        <v>631</v>
      </c>
      <c r="D10693" s="88" t="s">
        <v>632</v>
      </c>
      <c r="E10693" s="88" t="s">
        <v>631</v>
      </c>
      <c r="F10693" s="88" t="s">
        <v>632</v>
      </c>
      <c r="G10693" s="758"/>
      <c r="H10693" s="761"/>
    </row>
    <row r="10694" spans="1:8" outlineLevel="1">
      <c r="A10694" s="89">
        <v>1</v>
      </c>
      <c r="B10694" s="604">
        <v>2</v>
      </c>
      <c r="C10694" s="90">
        <v>3</v>
      </c>
      <c r="D10694" s="90">
        <v>4</v>
      </c>
      <c r="E10694" s="90"/>
      <c r="F10694" s="90"/>
      <c r="G10694" s="91">
        <v>5</v>
      </c>
      <c r="H10694" s="604">
        <v>6</v>
      </c>
    </row>
    <row r="10695" spans="1:8" outlineLevel="1">
      <c r="A10695" s="89">
        <v>1</v>
      </c>
      <c r="B10695" s="92" t="s">
        <v>598</v>
      </c>
      <c r="C10695" s="93"/>
      <c r="D10695" s="93"/>
      <c r="E10695" s="94"/>
      <c r="F10695" s="94"/>
      <c r="G10695" s="95"/>
      <c r="H10695" s="663"/>
    </row>
    <row r="10696" spans="1:8" outlineLevel="1">
      <c r="A10696" s="96" t="s">
        <v>399</v>
      </c>
      <c r="B10696" s="237" t="s">
        <v>599</v>
      </c>
      <c r="C10696" s="97" t="s">
        <v>9</v>
      </c>
      <c r="D10696" s="97" t="s">
        <v>169</v>
      </c>
      <c r="E10696" s="94"/>
      <c r="F10696" s="94"/>
      <c r="G10696" s="94">
        <v>100</v>
      </c>
      <c r="H10696" s="79"/>
    </row>
    <row r="10697" spans="1:8" outlineLevel="1">
      <c r="A10697" s="97" t="s">
        <v>400</v>
      </c>
      <c r="B10697" s="236" t="s">
        <v>329</v>
      </c>
      <c r="C10697" s="97" t="s">
        <v>170</v>
      </c>
      <c r="D10697" s="97" t="s">
        <v>326</v>
      </c>
      <c r="E10697" s="94"/>
      <c r="F10697" s="94"/>
      <c r="G10697" s="94">
        <v>100</v>
      </c>
      <c r="H10697" s="79"/>
    </row>
    <row r="10698" spans="1:8" ht="31.5" outlineLevel="1">
      <c r="A10698" s="97" t="s">
        <v>411</v>
      </c>
      <c r="B10698" s="236" t="s">
        <v>730</v>
      </c>
      <c r="C10698" s="97" t="s">
        <v>170</v>
      </c>
      <c r="D10698" s="97" t="s">
        <v>326</v>
      </c>
      <c r="E10698" s="94"/>
      <c r="F10698" s="94"/>
      <c r="G10698" s="94">
        <v>100</v>
      </c>
      <c r="H10698" s="79"/>
    </row>
    <row r="10699" spans="1:8" ht="63" outlineLevel="1">
      <c r="A10699" s="98" t="s">
        <v>422</v>
      </c>
      <c r="B10699" s="99" t="s">
        <v>731</v>
      </c>
      <c r="C10699" s="97" t="s">
        <v>172</v>
      </c>
      <c r="D10699" s="97" t="s">
        <v>175</v>
      </c>
      <c r="E10699" s="94"/>
      <c r="F10699" s="94"/>
      <c r="G10699" s="94">
        <v>100</v>
      </c>
      <c r="H10699" s="79"/>
    </row>
    <row r="10700" spans="1:8" ht="31.5" outlineLevel="1">
      <c r="A10700" s="98" t="s">
        <v>732</v>
      </c>
      <c r="B10700" s="99" t="s">
        <v>733</v>
      </c>
      <c r="C10700" s="97" t="s">
        <v>328</v>
      </c>
      <c r="D10700" s="97" t="s">
        <v>175</v>
      </c>
      <c r="E10700" s="94"/>
      <c r="F10700" s="94"/>
      <c r="G10700" s="94">
        <v>100</v>
      </c>
      <c r="H10700" s="79"/>
    </row>
    <row r="10701" spans="1:8" outlineLevel="1">
      <c r="A10701" s="98" t="s">
        <v>734</v>
      </c>
      <c r="B10701" s="99" t="s">
        <v>735</v>
      </c>
      <c r="C10701" s="97" t="s">
        <v>175</v>
      </c>
      <c r="D10701" s="97" t="s">
        <v>482</v>
      </c>
      <c r="E10701" s="94"/>
      <c r="F10701" s="94"/>
      <c r="G10701" s="94">
        <v>100</v>
      </c>
      <c r="H10701" s="79"/>
    </row>
    <row r="10702" spans="1:8" outlineLevel="1">
      <c r="A10702" s="100">
        <v>2</v>
      </c>
      <c r="B10702" s="101" t="s">
        <v>440</v>
      </c>
      <c r="C10702" s="97"/>
      <c r="D10702" s="97"/>
      <c r="E10702" s="94"/>
      <c r="F10702" s="94"/>
      <c r="G10702" s="94"/>
      <c r="H10702" s="79"/>
    </row>
    <row r="10703" spans="1:8" ht="31.5" outlineLevel="1">
      <c r="A10703" s="98" t="s">
        <v>402</v>
      </c>
      <c r="B10703" s="99" t="s">
        <v>736</v>
      </c>
      <c r="C10703" s="97" t="s">
        <v>482</v>
      </c>
      <c r="D10703" s="97" t="s">
        <v>176</v>
      </c>
      <c r="E10703" s="94"/>
      <c r="F10703" s="94"/>
      <c r="G10703" s="94">
        <v>100</v>
      </c>
      <c r="H10703" s="79"/>
    </row>
    <row r="10704" spans="1:8" ht="63" outlineLevel="1">
      <c r="A10704" s="98" t="s">
        <v>403</v>
      </c>
      <c r="B10704" s="99" t="s">
        <v>641</v>
      </c>
      <c r="C10704" s="97" t="s">
        <v>482</v>
      </c>
      <c r="D10704" s="97" t="s">
        <v>176</v>
      </c>
      <c r="E10704" s="94"/>
      <c r="F10704" s="94"/>
      <c r="G10704" s="94">
        <v>100</v>
      </c>
      <c r="H10704" s="79"/>
    </row>
    <row r="10705" spans="1:8" ht="31.5" outlineLevel="1">
      <c r="A10705" s="98" t="s">
        <v>404</v>
      </c>
      <c r="B10705" s="99" t="s">
        <v>642</v>
      </c>
      <c r="C10705" s="97" t="s">
        <v>482</v>
      </c>
      <c r="D10705" s="97" t="s">
        <v>176</v>
      </c>
      <c r="E10705" s="94"/>
      <c r="F10705" s="94"/>
      <c r="G10705" s="94">
        <v>100</v>
      </c>
      <c r="H10705" s="79"/>
    </row>
    <row r="10706" spans="1:8" ht="47.25" outlineLevel="1">
      <c r="A10706" s="100">
        <v>3</v>
      </c>
      <c r="B10706" s="101" t="s">
        <v>313</v>
      </c>
      <c r="C10706" s="97"/>
      <c r="D10706" s="97"/>
      <c r="E10706" s="94"/>
      <c r="F10706" s="94"/>
      <c r="G10706" s="94"/>
      <c r="H10706" s="79"/>
    </row>
    <row r="10707" spans="1:8" ht="31.5" outlineLevel="1">
      <c r="A10707" s="98" t="s">
        <v>441</v>
      </c>
      <c r="B10707" s="99" t="s">
        <v>314</v>
      </c>
      <c r="C10707" s="97" t="s">
        <v>176</v>
      </c>
      <c r="D10707" s="97" t="s">
        <v>177</v>
      </c>
      <c r="E10707" s="94"/>
      <c r="F10707" s="94"/>
      <c r="G10707" s="94">
        <v>100</v>
      </c>
      <c r="H10707" s="79"/>
    </row>
    <row r="10708" spans="1:8" outlineLevel="1">
      <c r="A10708" s="98" t="s">
        <v>359</v>
      </c>
      <c r="B10708" s="99" t="s">
        <v>315</v>
      </c>
      <c r="C10708" s="97" t="s">
        <v>1185</v>
      </c>
      <c r="D10708" s="97" t="s">
        <v>467</v>
      </c>
      <c r="E10708" s="94"/>
      <c r="F10708" s="94"/>
      <c r="G10708" s="94">
        <v>100</v>
      </c>
      <c r="H10708" s="79"/>
    </row>
    <row r="10709" spans="1:8" outlineLevel="1">
      <c r="A10709" s="98" t="s">
        <v>361</v>
      </c>
      <c r="B10709" s="99" t="s">
        <v>316</v>
      </c>
      <c r="C10709" s="97" t="s">
        <v>468</v>
      </c>
      <c r="D10709" s="97" t="s">
        <v>469</v>
      </c>
      <c r="E10709" s="94"/>
      <c r="F10709" s="94"/>
      <c r="G10709" s="94">
        <v>100</v>
      </c>
      <c r="H10709" s="79"/>
    </row>
    <row r="10710" spans="1:8" outlineLevel="1">
      <c r="A10710" s="98" t="s">
        <v>317</v>
      </c>
      <c r="B10710" s="99" t="s">
        <v>318</v>
      </c>
      <c r="C10710" s="97" t="s">
        <v>469</v>
      </c>
      <c r="D10710" s="97" t="s">
        <v>470</v>
      </c>
      <c r="E10710" s="94"/>
      <c r="F10710" s="94"/>
      <c r="G10710" s="94">
        <v>100</v>
      </c>
      <c r="H10710" s="79"/>
    </row>
    <row r="10711" spans="1:8" outlineLevel="1">
      <c r="A10711" s="98" t="s">
        <v>319</v>
      </c>
      <c r="B10711" s="99" t="s">
        <v>320</v>
      </c>
      <c r="C10711" s="97" t="s">
        <v>470</v>
      </c>
      <c r="D10711" s="97" t="s">
        <v>471</v>
      </c>
      <c r="E10711" s="94"/>
      <c r="F10711" s="94"/>
      <c r="G10711" s="94">
        <v>100</v>
      </c>
      <c r="H10711" s="79"/>
    </row>
    <row r="10712" spans="1:8" outlineLevel="1">
      <c r="A10712" s="100">
        <v>4</v>
      </c>
      <c r="B10712" s="101" t="s">
        <v>623</v>
      </c>
      <c r="C10712" s="97"/>
      <c r="D10712" s="97"/>
      <c r="E10712" s="94"/>
      <c r="F10712" s="94"/>
      <c r="G10712" s="94">
        <v>100</v>
      </c>
      <c r="H10712" s="79"/>
    </row>
    <row r="10713" spans="1:8" ht="31.5" outlineLevel="1">
      <c r="A10713" s="97" t="s">
        <v>406</v>
      </c>
      <c r="B10713" s="236" t="s">
        <v>321</v>
      </c>
      <c r="C10713" s="97" t="s">
        <v>471</v>
      </c>
      <c r="D10713" s="97" t="s">
        <v>471</v>
      </c>
      <c r="E10713" s="94"/>
      <c r="F10713" s="94"/>
      <c r="G10713" s="94">
        <v>100</v>
      </c>
      <c r="H10713" s="79"/>
    </row>
    <row r="10714" spans="1:8" ht="63" outlineLevel="1">
      <c r="A10714" s="97" t="s">
        <v>407</v>
      </c>
      <c r="B10714" s="236" t="s">
        <v>621</v>
      </c>
      <c r="C10714" s="97" t="s">
        <v>471</v>
      </c>
      <c r="D10714" s="97" t="s">
        <v>471</v>
      </c>
      <c r="E10714" s="94"/>
      <c r="F10714" s="94"/>
      <c r="G10714" s="94">
        <v>100</v>
      </c>
      <c r="H10714" s="79"/>
    </row>
    <row r="10715" spans="1:8" ht="31.5" outlineLevel="1">
      <c r="A10715" s="97" t="s">
        <v>408</v>
      </c>
      <c r="B10715" s="236" t="s">
        <v>764</v>
      </c>
      <c r="C10715" s="97" t="s">
        <v>471</v>
      </c>
      <c r="D10715" s="97" t="s">
        <v>472</v>
      </c>
      <c r="E10715" s="94"/>
      <c r="F10715" s="94"/>
      <c r="G10715" s="94">
        <v>100</v>
      </c>
      <c r="H10715" s="79"/>
    </row>
    <row r="10716" spans="1:8" ht="31.5" outlineLevel="1">
      <c r="A10716" s="97" t="s">
        <v>222</v>
      </c>
      <c r="B10716" s="236" t="s">
        <v>765</v>
      </c>
      <c r="C10716" s="97" t="s">
        <v>327</v>
      </c>
      <c r="D10716" s="97" t="s">
        <v>472</v>
      </c>
      <c r="E10716" s="94"/>
      <c r="F10716" s="94"/>
      <c r="G10716" s="94">
        <v>100</v>
      </c>
      <c r="H10716" s="79"/>
    </row>
    <row r="10717" spans="1:8" outlineLevel="1">
      <c r="A10717" s="263"/>
      <c r="B10717" s="264"/>
      <c r="C10717" s="263"/>
      <c r="D10717" s="263"/>
      <c r="E10717" s="83"/>
      <c r="F10717" s="83"/>
      <c r="G10717" s="272" t="s">
        <v>1108</v>
      </c>
      <c r="H10717" s="154" t="s">
        <v>378</v>
      </c>
    </row>
    <row r="10718" spans="1:8" outlineLevel="1">
      <c r="H10718" s="154" t="s">
        <v>709</v>
      </c>
    </row>
    <row r="10719" spans="1:8" outlineLevel="1">
      <c r="H10719" s="154" t="s">
        <v>266</v>
      </c>
    </row>
    <row r="10720" spans="1:8" outlineLevel="1">
      <c r="H10720" s="154"/>
    </row>
    <row r="10721" spans="1:8" outlineLevel="1">
      <c r="A10721" s="742" t="s">
        <v>628</v>
      </c>
      <c r="B10721" s="742"/>
      <c r="C10721" s="742"/>
      <c r="D10721" s="742"/>
      <c r="E10721" s="742"/>
      <c r="F10721" s="742"/>
      <c r="G10721" s="742"/>
      <c r="H10721" s="742"/>
    </row>
    <row r="10722" spans="1:8" outlineLevel="1">
      <c r="A10722" s="742" t="s">
        <v>455</v>
      </c>
      <c r="B10722" s="742"/>
      <c r="C10722" s="742"/>
      <c r="D10722" s="742"/>
      <c r="E10722" s="742"/>
      <c r="F10722" s="742"/>
      <c r="G10722" s="742"/>
      <c r="H10722" s="742"/>
    </row>
    <row r="10723" spans="1:8" outlineLevel="1">
      <c r="H10723" s="154" t="s">
        <v>322</v>
      </c>
    </row>
    <row r="10724" spans="1:8" outlineLevel="1">
      <c r="H10724" s="154" t="s">
        <v>323</v>
      </c>
    </row>
    <row r="10725" spans="1:8" outlineLevel="1">
      <c r="H10725" s="154" t="s">
        <v>324</v>
      </c>
    </row>
    <row r="10726" spans="1:8" outlineLevel="1">
      <c r="H10726" s="230" t="s">
        <v>325</v>
      </c>
    </row>
    <row r="10727" spans="1:8" outlineLevel="1">
      <c r="H10727" s="154" t="s">
        <v>2331</v>
      </c>
    </row>
    <row r="10728" spans="1:8" outlineLevel="1">
      <c r="H10728" s="154" t="s">
        <v>261</v>
      </c>
    </row>
    <row r="10729" spans="1:8" outlineLevel="1">
      <c r="A10729" s="86"/>
    </row>
    <row r="10730" spans="1:8" outlineLevel="1">
      <c r="A10730" s="748" t="s">
        <v>1269</v>
      </c>
      <c r="B10730" s="749"/>
      <c r="C10730" s="749"/>
      <c r="D10730" s="749"/>
      <c r="E10730" s="749"/>
      <c r="F10730" s="749"/>
      <c r="G10730" s="749"/>
      <c r="H10730" s="749"/>
    </row>
    <row r="10731" spans="1:8" outlineLevel="1">
      <c r="A10731" s="746" t="s">
        <v>2332</v>
      </c>
      <c r="B10731" s="746"/>
      <c r="C10731" s="746"/>
      <c r="D10731" s="746"/>
      <c r="E10731" s="746"/>
      <c r="F10731" s="746"/>
      <c r="G10731" s="746"/>
      <c r="H10731" s="746"/>
    </row>
    <row r="10732" spans="1:8" ht="16.5" outlineLevel="1" thickBot="1">
      <c r="A10732" s="87"/>
      <c r="B10732" s="666"/>
      <c r="C10732" s="231"/>
      <c r="D10732" s="231"/>
      <c r="E10732" s="231"/>
      <c r="F10732" s="231"/>
      <c r="G10732" s="231"/>
      <c r="H10732" s="231"/>
    </row>
    <row r="10733" spans="1:8" ht="15.75" customHeight="1" outlineLevel="1">
      <c r="A10733" s="750" t="s">
        <v>397</v>
      </c>
      <c r="B10733" s="753" t="s">
        <v>649</v>
      </c>
      <c r="C10733" s="756" t="s">
        <v>719</v>
      </c>
      <c r="D10733" s="756"/>
      <c r="E10733" s="756"/>
      <c r="F10733" s="756"/>
      <c r="G10733" s="757" t="s">
        <v>629</v>
      </c>
      <c r="H10733" s="759" t="s">
        <v>630</v>
      </c>
    </row>
    <row r="10734" spans="1:8" outlineLevel="1">
      <c r="A10734" s="751"/>
      <c r="B10734" s="754"/>
      <c r="C10734" s="704"/>
      <c r="D10734" s="704"/>
      <c r="E10734" s="704"/>
      <c r="F10734" s="704"/>
      <c r="G10734" s="703"/>
      <c r="H10734" s="760"/>
    </row>
    <row r="10735" spans="1:8" ht="32.25" outlineLevel="1" thickBot="1">
      <c r="A10735" s="752"/>
      <c r="B10735" s="755"/>
      <c r="C10735" s="88" t="s">
        <v>631</v>
      </c>
      <c r="D10735" s="88" t="s">
        <v>632</v>
      </c>
      <c r="E10735" s="88" t="s">
        <v>631</v>
      </c>
      <c r="F10735" s="88" t="s">
        <v>632</v>
      </c>
      <c r="G10735" s="758"/>
      <c r="H10735" s="761"/>
    </row>
    <row r="10736" spans="1:8" outlineLevel="1">
      <c r="A10736" s="89">
        <v>1</v>
      </c>
      <c r="B10736" s="604">
        <v>2</v>
      </c>
      <c r="C10736" s="90">
        <v>3</v>
      </c>
      <c r="D10736" s="90">
        <v>4</v>
      </c>
      <c r="E10736" s="90"/>
      <c r="F10736" s="90"/>
      <c r="G10736" s="91">
        <v>5</v>
      </c>
      <c r="H10736" s="604">
        <v>6</v>
      </c>
    </row>
    <row r="10737" spans="1:8" outlineLevel="1">
      <c r="A10737" s="89">
        <v>1</v>
      </c>
      <c r="B10737" s="92" t="s">
        <v>598</v>
      </c>
      <c r="C10737" s="93"/>
      <c r="D10737" s="93"/>
      <c r="E10737" s="94"/>
      <c r="F10737" s="94"/>
      <c r="G10737" s="95"/>
      <c r="H10737" s="663"/>
    </row>
    <row r="10738" spans="1:8" outlineLevel="1">
      <c r="A10738" s="96" t="s">
        <v>399</v>
      </c>
      <c r="B10738" s="237" t="s">
        <v>599</v>
      </c>
      <c r="C10738" s="97" t="s">
        <v>388</v>
      </c>
      <c r="D10738" s="97" t="s">
        <v>0</v>
      </c>
      <c r="E10738" s="94"/>
      <c r="F10738" s="94"/>
      <c r="G10738" s="94">
        <v>100</v>
      </c>
      <c r="H10738" s="79"/>
    </row>
    <row r="10739" spans="1:8" outlineLevel="1">
      <c r="A10739" s="97" t="s">
        <v>400</v>
      </c>
      <c r="B10739" s="236" t="s">
        <v>329</v>
      </c>
      <c r="C10739" s="97" t="s">
        <v>1</v>
      </c>
      <c r="D10739" s="97" t="s">
        <v>2</v>
      </c>
      <c r="E10739" s="94"/>
      <c r="F10739" s="94"/>
      <c r="G10739" s="94">
        <v>100</v>
      </c>
      <c r="H10739" s="79"/>
    </row>
    <row r="10740" spans="1:8" ht="31.5" outlineLevel="1">
      <c r="A10740" s="97" t="s">
        <v>411</v>
      </c>
      <c r="B10740" s="236" t="s">
        <v>730</v>
      </c>
      <c r="C10740" s="97" t="s">
        <v>3</v>
      </c>
      <c r="D10740" s="97" t="s">
        <v>4</v>
      </c>
      <c r="E10740" s="94"/>
      <c r="F10740" s="94"/>
      <c r="G10740" s="94">
        <v>100</v>
      </c>
      <c r="H10740" s="79"/>
    </row>
    <row r="10741" spans="1:8" ht="63" outlineLevel="1">
      <c r="A10741" s="98" t="s">
        <v>422</v>
      </c>
      <c r="B10741" s="99" t="s">
        <v>731</v>
      </c>
      <c r="C10741" s="97" t="s">
        <v>5</v>
      </c>
      <c r="D10741" s="97" t="s">
        <v>6</v>
      </c>
      <c r="E10741" s="94"/>
      <c r="F10741" s="94"/>
      <c r="G10741" s="94">
        <v>100</v>
      </c>
      <c r="H10741" s="79"/>
    </row>
    <row r="10742" spans="1:8" ht="31.5" outlineLevel="1">
      <c r="A10742" s="98" t="s">
        <v>732</v>
      </c>
      <c r="B10742" s="99" t="s">
        <v>733</v>
      </c>
      <c r="C10742" s="97" t="s">
        <v>7</v>
      </c>
      <c r="D10742" s="97" t="s">
        <v>6</v>
      </c>
      <c r="E10742" s="94"/>
      <c r="F10742" s="94"/>
      <c r="G10742" s="94">
        <v>100</v>
      </c>
      <c r="H10742" s="79"/>
    </row>
    <row r="10743" spans="1:8" outlineLevel="1">
      <c r="A10743" s="98" t="s">
        <v>734</v>
      </c>
      <c r="B10743" s="99" t="s">
        <v>735</v>
      </c>
      <c r="C10743" s="97" t="s">
        <v>3</v>
      </c>
      <c r="D10743" s="97" t="s">
        <v>7</v>
      </c>
      <c r="E10743" s="94"/>
      <c r="F10743" s="94"/>
      <c r="G10743" s="94">
        <v>100</v>
      </c>
      <c r="H10743" s="79"/>
    </row>
    <row r="10744" spans="1:8" outlineLevel="1">
      <c r="A10744" s="100">
        <v>2</v>
      </c>
      <c r="B10744" s="101" t="s">
        <v>440</v>
      </c>
      <c r="C10744" s="97"/>
      <c r="D10744" s="97"/>
      <c r="E10744" s="94"/>
      <c r="F10744" s="94"/>
      <c r="G10744" s="94"/>
      <c r="H10744" s="79"/>
    </row>
    <row r="10745" spans="1:8" ht="31.5" outlineLevel="1">
      <c r="A10745" s="98" t="s">
        <v>402</v>
      </c>
      <c r="B10745" s="99" t="s">
        <v>736</v>
      </c>
      <c r="C10745" s="97" t="s">
        <v>388</v>
      </c>
      <c r="D10745" s="97" t="s">
        <v>6</v>
      </c>
      <c r="E10745" s="94"/>
      <c r="F10745" s="94"/>
      <c r="G10745" s="94">
        <v>100</v>
      </c>
      <c r="H10745" s="79"/>
    </row>
    <row r="10746" spans="1:8" ht="63" outlineLevel="1">
      <c r="A10746" s="98" t="s">
        <v>403</v>
      </c>
      <c r="B10746" s="99" t="s">
        <v>641</v>
      </c>
      <c r="C10746" s="97" t="s">
        <v>7</v>
      </c>
      <c r="D10746" s="97" t="s">
        <v>8</v>
      </c>
      <c r="E10746" s="94"/>
      <c r="F10746" s="94"/>
      <c r="G10746" s="94">
        <v>100</v>
      </c>
      <c r="H10746" s="79"/>
    </row>
    <row r="10747" spans="1:8" ht="31.5" outlineLevel="1">
      <c r="A10747" s="98" t="s">
        <v>404</v>
      </c>
      <c r="B10747" s="99" t="s">
        <v>642</v>
      </c>
      <c r="C10747" s="97" t="s">
        <v>8</v>
      </c>
      <c r="D10747" s="97" t="s">
        <v>9</v>
      </c>
      <c r="E10747" s="94"/>
      <c r="F10747" s="94"/>
      <c r="G10747" s="94">
        <v>100</v>
      </c>
      <c r="H10747" s="79"/>
    </row>
    <row r="10748" spans="1:8" ht="47.25" outlineLevel="1">
      <c r="A10748" s="100">
        <v>3</v>
      </c>
      <c r="B10748" s="101" t="s">
        <v>313</v>
      </c>
      <c r="C10748" s="97"/>
      <c r="D10748" s="97"/>
      <c r="E10748" s="94"/>
      <c r="F10748" s="94"/>
      <c r="G10748" s="94"/>
      <c r="H10748" s="79"/>
    </row>
    <row r="10749" spans="1:8" ht="31.5" outlineLevel="1">
      <c r="A10749" s="98" t="s">
        <v>441</v>
      </c>
      <c r="B10749" s="99" t="s">
        <v>314</v>
      </c>
      <c r="C10749" s="97" t="s">
        <v>9</v>
      </c>
      <c r="D10749" s="97" t="s">
        <v>8</v>
      </c>
      <c r="E10749" s="94"/>
      <c r="F10749" s="94"/>
      <c r="G10749" s="94">
        <v>100</v>
      </c>
      <c r="H10749" s="79"/>
    </row>
    <row r="10750" spans="1:8" outlineLevel="1">
      <c r="A10750" s="98" t="s">
        <v>359</v>
      </c>
      <c r="B10750" s="99" t="s">
        <v>315</v>
      </c>
      <c r="C10750" s="97" t="s">
        <v>9</v>
      </c>
      <c r="D10750" s="97" t="s">
        <v>10</v>
      </c>
      <c r="E10750" s="94"/>
      <c r="F10750" s="94"/>
      <c r="G10750" s="94">
        <v>100</v>
      </c>
      <c r="H10750" s="79"/>
    </row>
    <row r="10751" spans="1:8" outlineLevel="1">
      <c r="A10751" s="98" t="s">
        <v>361</v>
      </c>
      <c r="B10751" s="99" t="s">
        <v>316</v>
      </c>
      <c r="C10751" s="97" t="s">
        <v>10</v>
      </c>
      <c r="D10751" s="97" t="s">
        <v>11</v>
      </c>
      <c r="E10751" s="94"/>
      <c r="F10751" s="94"/>
      <c r="G10751" s="94">
        <v>100</v>
      </c>
      <c r="H10751" s="79"/>
    </row>
    <row r="10752" spans="1:8" outlineLevel="1">
      <c r="A10752" s="98" t="s">
        <v>317</v>
      </c>
      <c r="B10752" s="99" t="s">
        <v>318</v>
      </c>
      <c r="C10752" s="97" t="s">
        <v>11</v>
      </c>
      <c r="D10752" s="97" t="s">
        <v>12</v>
      </c>
      <c r="E10752" s="94"/>
      <c r="F10752" s="94"/>
      <c r="G10752" s="94">
        <v>100</v>
      </c>
      <c r="H10752" s="79"/>
    </row>
    <row r="10753" spans="1:8" outlineLevel="1">
      <c r="A10753" s="98" t="s">
        <v>319</v>
      </c>
      <c r="B10753" s="99" t="s">
        <v>320</v>
      </c>
      <c r="C10753" s="97" t="s">
        <v>12</v>
      </c>
      <c r="D10753" s="97" t="s">
        <v>13</v>
      </c>
      <c r="E10753" s="94"/>
      <c r="F10753" s="94"/>
      <c r="G10753" s="94">
        <v>100</v>
      </c>
      <c r="H10753" s="79"/>
    </row>
    <row r="10754" spans="1:8" outlineLevel="1">
      <c r="A10754" s="100">
        <v>4</v>
      </c>
      <c r="B10754" s="101" t="s">
        <v>623</v>
      </c>
      <c r="C10754" s="97"/>
      <c r="D10754" s="97"/>
      <c r="E10754" s="94"/>
      <c r="F10754" s="94"/>
      <c r="G10754" s="94"/>
      <c r="H10754" s="79"/>
    </row>
    <row r="10755" spans="1:8" ht="31.5" outlineLevel="1">
      <c r="A10755" s="97" t="s">
        <v>406</v>
      </c>
      <c r="B10755" s="236" t="s">
        <v>321</v>
      </c>
      <c r="C10755" s="97" t="s">
        <v>13</v>
      </c>
      <c r="D10755" s="97" t="s">
        <v>13</v>
      </c>
      <c r="E10755" s="94"/>
      <c r="F10755" s="94"/>
      <c r="G10755" s="94">
        <v>100</v>
      </c>
      <c r="H10755" s="79"/>
    </row>
    <row r="10756" spans="1:8" ht="63" outlineLevel="1">
      <c r="A10756" s="97" t="s">
        <v>407</v>
      </c>
      <c r="B10756" s="236" t="s">
        <v>621</v>
      </c>
      <c r="C10756" s="97" t="s">
        <v>13</v>
      </c>
      <c r="D10756" s="97" t="s">
        <v>14</v>
      </c>
      <c r="E10756" s="94"/>
      <c r="F10756" s="94"/>
      <c r="G10756" s="94">
        <v>100</v>
      </c>
      <c r="H10756" s="79"/>
    </row>
    <row r="10757" spans="1:8" ht="31.5" outlineLevel="1">
      <c r="A10757" s="97" t="s">
        <v>408</v>
      </c>
      <c r="B10757" s="236" t="s">
        <v>764</v>
      </c>
      <c r="C10757" s="97" t="s">
        <v>13</v>
      </c>
      <c r="D10757" s="97" t="s">
        <v>14</v>
      </c>
      <c r="E10757" s="94"/>
      <c r="F10757" s="94"/>
      <c r="G10757" s="94">
        <v>100</v>
      </c>
      <c r="H10757" s="79"/>
    </row>
    <row r="10758" spans="1:8" ht="31.5" outlineLevel="1">
      <c r="A10758" s="97" t="s">
        <v>222</v>
      </c>
      <c r="B10758" s="236" t="s">
        <v>765</v>
      </c>
      <c r="C10758" s="97" t="s">
        <v>14</v>
      </c>
      <c r="D10758" s="97" t="s">
        <v>15</v>
      </c>
      <c r="E10758" s="94"/>
      <c r="F10758" s="94"/>
      <c r="G10758" s="94">
        <v>100</v>
      </c>
      <c r="H10758" s="79"/>
    </row>
    <row r="10759" spans="1:8" outlineLevel="1">
      <c r="A10759" s="263"/>
      <c r="B10759" s="264"/>
      <c r="C10759" s="263"/>
      <c r="D10759" s="263"/>
      <c r="E10759" s="83"/>
      <c r="F10759" s="83"/>
      <c r="G10759" s="272" t="s">
        <v>1109</v>
      </c>
      <c r="H10759" s="154" t="s">
        <v>378</v>
      </c>
    </row>
    <row r="10760" spans="1:8" outlineLevel="1">
      <c r="H10760" s="154" t="s">
        <v>709</v>
      </c>
    </row>
    <row r="10761" spans="1:8" outlineLevel="1">
      <c r="H10761" s="154" t="s">
        <v>266</v>
      </c>
    </row>
    <row r="10762" spans="1:8" outlineLevel="1">
      <c r="H10762" s="154"/>
    </row>
    <row r="10763" spans="1:8" outlineLevel="1">
      <c r="A10763" s="742" t="s">
        <v>628</v>
      </c>
      <c r="B10763" s="742"/>
      <c r="C10763" s="742"/>
      <c r="D10763" s="742"/>
      <c r="E10763" s="742"/>
      <c r="F10763" s="742"/>
      <c r="G10763" s="742"/>
      <c r="H10763" s="742"/>
    </row>
    <row r="10764" spans="1:8" outlineLevel="1">
      <c r="A10764" s="742" t="s">
        <v>455</v>
      </c>
      <c r="B10764" s="742"/>
      <c r="C10764" s="742"/>
      <c r="D10764" s="742"/>
      <c r="E10764" s="742"/>
      <c r="F10764" s="742"/>
      <c r="G10764" s="742"/>
      <c r="H10764" s="742"/>
    </row>
    <row r="10765" spans="1:8" outlineLevel="1">
      <c r="H10765" s="154" t="s">
        <v>322</v>
      </c>
    </row>
    <row r="10766" spans="1:8" outlineLevel="1">
      <c r="H10766" s="154" t="s">
        <v>323</v>
      </c>
    </row>
    <row r="10767" spans="1:8" outlineLevel="1">
      <c r="H10767" s="154" t="s">
        <v>324</v>
      </c>
    </row>
    <row r="10768" spans="1:8" outlineLevel="1">
      <c r="H10768" s="230" t="s">
        <v>325</v>
      </c>
    </row>
    <row r="10769" spans="1:8" outlineLevel="1">
      <c r="H10769" s="154" t="s">
        <v>2331</v>
      </c>
    </row>
    <row r="10770" spans="1:8" outlineLevel="1">
      <c r="H10770" s="154" t="s">
        <v>261</v>
      </c>
    </row>
    <row r="10771" spans="1:8" outlineLevel="1">
      <c r="A10771" s="86"/>
    </row>
    <row r="10772" spans="1:8" ht="27" customHeight="1" outlineLevel="1">
      <c r="A10772" s="743" t="s">
        <v>2096</v>
      </c>
      <c r="B10772" s="744"/>
      <c r="C10772" s="744"/>
      <c r="D10772" s="744"/>
      <c r="E10772" s="744"/>
      <c r="F10772" s="744"/>
      <c r="G10772" s="744"/>
      <c r="H10772" s="744"/>
    </row>
    <row r="10773" spans="1:8" outlineLevel="1">
      <c r="A10773" s="746" t="s">
        <v>2332</v>
      </c>
      <c r="B10773" s="746"/>
      <c r="C10773" s="746"/>
      <c r="D10773" s="746"/>
      <c r="E10773" s="746"/>
      <c r="F10773" s="746"/>
      <c r="G10773" s="746"/>
      <c r="H10773" s="746"/>
    </row>
    <row r="10774" spans="1:8" ht="16.5" outlineLevel="1" thickBot="1">
      <c r="A10774" s="87"/>
      <c r="B10774" s="666"/>
      <c r="C10774" s="231"/>
      <c r="D10774" s="231"/>
      <c r="E10774" s="231"/>
      <c r="F10774" s="231"/>
      <c r="G10774" s="231"/>
      <c r="H10774" s="231"/>
    </row>
    <row r="10775" spans="1:8" ht="15.75" customHeight="1" outlineLevel="1">
      <c r="A10775" s="750" t="s">
        <v>397</v>
      </c>
      <c r="B10775" s="753" t="s">
        <v>649</v>
      </c>
      <c r="C10775" s="756" t="s">
        <v>719</v>
      </c>
      <c r="D10775" s="756"/>
      <c r="E10775" s="756"/>
      <c r="F10775" s="756"/>
      <c r="G10775" s="757" t="s">
        <v>629</v>
      </c>
      <c r="H10775" s="759" t="s">
        <v>630</v>
      </c>
    </row>
    <row r="10776" spans="1:8" outlineLevel="1">
      <c r="A10776" s="751"/>
      <c r="B10776" s="754"/>
      <c r="C10776" s="704"/>
      <c r="D10776" s="704"/>
      <c r="E10776" s="704"/>
      <c r="F10776" s="704"/>
      <c r="G10776" s="703"/>
      <c r="H10776" s="760"/>
    </row>
    <row r="10777" spans="1:8" ht="32.25" outlineLevel="1" thickBot="1">
      <c r="A10777" s="752"/>
      <c r="B10777" s="755"/>
      <c r="C10777" s="88" t="s">
        <v>631</v>
      </c>
      <c r="D10777" s="88" t="s">
        <v>632</v>
      </c>
      <c r="E10777" s="88" t="s">
        <v>631</v>
      </c>
      <c r="F10777" s="88" t="s">
        <v>632</v>
      </c>
      <c r="G10777" s="758"/>
      <c r="H10777" s="761"/>
    </row>
    <row r="10778" spans="1:8" outlineLevel="1">
      <c r="A10778" s="89">
        <v>1</v>
      </c>
      <c r="B10778" s="604">
        <v>2</v>
      </c>
      <c r="C10778" s="90">
        <v>3</v>
      </c>
      <c r="D10778" s="90">
        <v>4</v>
      </c>
      <c r="E10778" s="90"/>
      <c r="F10778" s="90"/>
      <c r="G10778" s="91">
        <v>5</v>
      </c>
      <c r="H10778" s="604">
        <v>6</v>
      </c>
    </row>
    <row r="10779" spans="1:8" outlineLevel="1">
      <c r="A10779" s="89">
        <v>1</v>
      </c>
      <c r="B10779" s="92" t="s">
        <v>598</v>
      </c>
      <c r="C10779" s="90"/>
      <c r="D10779" s="90"/>
      <c r="E10779" s="94"/>
      <c r="F10779" s="94"/>
      <c r="G10779" s="95"/>
      <c r="H10779" s="663"/>
    </row>
    <row r="10780" spans="1:8" outlineLevel="1">
      <c r="A10780" s="96" t="s">
        <v>399</v>
      </c>
      <c r="B10780" s="237" t="s">
        <v>599</v>
      </c>
      <c r="C10780" s="97" t="s">
        <v>129</v>
      </c>
      <c r="D10780" s="97" t="s">
        <v>571</v>
      </c>
      <c r="E10780" s="94"/>
      <c r="F10780" s="94"/>
      <c r="G10780" s="94">
        <v>100</v>
      </c>
      <c r="H10780" s="79"/>
    </row>
    <row r="10781" spans="1:8" outlineLevel="1">
      <c r="A10781" s="97" t="s">
        <v>400</v>
      </c>
      <c r="B10781" s="236" t="s">
        <v>329</v>
      </c>
      <c r="C10781" s="97" t="s">
        <v>572</v>
      </c>
      <c r="D10781" s="97" t="s">
        <v>573</v>
      </c>
      <c r="E10781" s="94"/>
      <c r="F10781" s="94"/>
      <c r="G10781" s="94">
        <v>100</v>
      </c>
      <c r="H10781" s="79"/>
    </row>
    <row r="10782" spans="1:8" ht="31.5" outlineLevel="1">
      <c r="A10782" s="97" t="s">
        <v>411</v>
      </c>
      <c r="B10782" s="236" t="s">
        <v>730</v>
      </c>
      <c r="C10782" s="97" t="s">
        <v>681</v>
      </c>
      <c r="D10782" s="97" t="s">
        <v>1162</v>
      </c>
      <c r="E10782" s="94"/>
      <c r="F10782" s="94"/>
      <c r="G10782" s="94">
        <v>100</v>
      </c>
      <c r="H10782" s="79"/>
    </row>
    <row r="10783" spans="1:8" ht="63" outlineLevel="1">
      <c r="A10783" s="98" t="s">
        <v>422</v>
      </c>
      <c r="B10783" s="99" t="s">
        <v>731</v>
      </c>
      <c r="C10783" s="97" t="s">
        <v>792</v>
      </c>
      <c r="D10783" s="97" t="s">
        <v>130</v>
      </c>
      <c r="E10783" s="94"/>
      <c r="F10783" s="94"/>
      <c r="G10783" s="94">
        <v>100</v>
      </c>
      <c r="H10783" s="79"/>
    </row>
    <row r="10784" spans="1:8" ht="31.5" outlineLevel="1">
      <c r="A10784" s="98" t="s">
        <v>732</v>
      </c>
      <c r="B10784" s="99" t="s">
        <v>733</v>
      </c>
      <c r="C10784" s="97" t="s">
        <v>683</v>
      </c>
      <c r="D10784" s="97" t="s">
        <v>684</v>
      </c>
      <c r="E10784" s="94"/>
      <c r="F10784" s="94"/>
      <c r="G10784" s="94">
        <v>100</v>
      </c>
      <c r="H10784" s="79"/>
    </row>
    <row r="10785" spans="1:8" outlineLevel="1">
      <c r="A10785" s="98" t="s">
        <v>734</v>
      </c>
      <c r="B10785" s="99" t="s">
        <v>735</v>
      </c>
      <c r="C10785" s="97" t="s">
        <v>42</v>
      </c>
      <c r="D10785" s="97" t="s">
        <v>683</v>
      </c>
      <c r="E10785" s="94"/>
      <c r="F10785" s="94"/>
      <c r="G10785" s="94">
        <v>100</v>
      </c>
      <c r="H10785" s="79"/>
    </row>
    <row r="10786" spans="1:8" outlineLevel="1">
      <c r="A10786" s="100">
        <v>2</v>
      </c>
      <c r="B10786" s="101" t="s">
        <v>440</v>
      </c>
      <c r="C10786" s="97"/>
      <c r="D10786" s="97"/>
      <c r="E10786" s="94"/>
      <c r="F10786" s="94"/>
      <c r="G10786" s="94">
        <v>100</v>
      </c>
      <c r="H10786" s="79"/>
    </row>
    <row r="10787" spans="1:8" ht="31.5" outlineLevel="1">
      <c r="A10787" s="98" t="s">
        <v>402</v>
      </c>
      <c r="B10787" s="99" t="s">
        <v>736</v>
      </c>
      <c r="C10787" s="97" t="s">
        <v>683</v>
      </c>
      <c r="D10787" s="97" t="s">
        <v>684</v>
      </c>
      <c r="E10787" s="94"/>
      <c r="F10787" s="94"/>
      <c r="G10787" s="94">
        <v>100</v>
      </c>
      <c r="H10787" s="79"/>
    </row>
    <row r="10788" spans="1:8" ht="63" outlineLevel="1">
      <c r="A10788" s="98" t="s">
        <v>403</v>
      </c>
      <c r="B10788" s="99" t="s">
        <v>641</v>
      </c>
      <c r="C10788" s="97" t="s">
        <v>683</v>
      </c>
      <c r="D10788" s="97" t="s">
        <v>685</v>
      </c>
      <c r="E10788" s="94"/>
      <c r="F10788" s="94"/>
      <c r="G10788" s="94">
        <v>100</v>
      </c>
      <c r="H10788" s="79"/>
    </row>
    <row r="10789" spans="1:8" ht="31.5" outlineLevel="1">
      <c r="A10789" s="98" t="s">
        <v>404</v>
      </c>
      <c r="B10789" s="99" t="s">
        <v>642</v>
      </c>
      <c r="C10789" s="97" t="s">
        <v>685</v>
      </c>
      <c r="D10789" s="97" t="s">
        <v>686</v>
      </c>
      <c r="E10789" s="94"/>
      <c r="F10789" s="94"/>
      <c r="G10789" s="94">
        <v>100</v>
      </c>
      <c r="H10789" s="79"/>
    </row>
    <row r="10790" spans="1:8" ht="47.25" outlineLevel="1">
      <c r="A10790" s="100">
        <v>3</v>
      </c>
      <c r="B10790" s="101" t="s">
        <v>313</v>
      </c>
      <c r="C10790" s="97"/>
      <c r="D10790" s="97"/>
      <c r="E10790" s="94"/>
      <c r="F10790" s="94"/>
      <c r="G10790" s="94">
        <v>100</v>
      </c>
      <c r="H10790" s="79"/>
    </row>
    <row r="10791" spans="1:8" ht="31.5" outlineLevel="1">
      <c r="A10791" s="98" t="s">
        <v>441</v>
      </c>
      <c r="B10791" s="99" t="s">
        <v>314</v>
      </c>
      <c r="C10791" s="97" t="s">
        <v>686</v>
      </c>
      <c r="D10791" s="97" t="s">
        <v>685</v>
      </c>
      <c r="E10791" s="94"/>
      <c r="F10791" s="94"/>
      <c r="G10791" s="94">
        <v>100</v>
      </c>
      <c r="H10791" s="79"/>
    </row>
    <row r="10792" spans="1:8" outlineLevel="1">
      <c r="A10792" s="98" t="s">
        <v>359</v>
      </c>
      <c r="B10792" s="99" t="s">
        <v>315</v>
      </c>
      <c r="C10792" s="97" t="s">
        <v>686</v>
      </c>
      <c r="D10792" s="97" t="s">
        <v>687</v>
      </c>
      <c r="E10792" s="94"/>
      <c r="F10792" s="94"/>
      <c r="G10792" s="94">
        <v>100</v>
      </c>
      <c r="H10792" s="79"/>
    </row>
    <row r="10793" spans="1:8" outlineLevel="1">
      <c r="A10793" s="98" t="s">
        <v>361</v>
      </c>
      <c r="B10793" s="99" t="s">
        <v>316</v>
      </c>
      <c r="C10793" s="97" t="s">
        <v>687</v>
      </c>
      <c r="D10793" s="97" t="s">
        <v>688</v>
      </c>
      <c r="E10793" s="94"/>
      <c r="F10793" s="94"/>
      <c r="G10793" s="94">
        <v>100</v>
      </c>
      <c r="H10793" s="79"/>
    </row>
    <row r="10794" spans="1:8" outlineLevel="1">
      <c r="A10794" s="98" t="s">
        <v>317</v>
      </c>
      <c r="B10794" s="99" t="s">
        <v>318</v>
      </c>
      <c r="C10794" s="97" t="s">
        <v>688</v>
      </c>
      <c r="D10794" s="97" t="s">
        <v>689</v>
      </c>
      <c r="E10794" s="94"/>
      <c r="F10794" s="94"/>
      <c r="G10794" s="94">
        <v>100</v>
      </c>
      <c r="H10794" s="79"/>
    </row>
    <row r="10795" spans="1:8" outlineLevel="1">
      <c r="A10795" s="98" t="s">
        <v>319</v>
      </c>
      <c r="B10795" s="99" t="s">
        <v>320</v>
      </c>
      <c r="C10795" s="97" t="s">
        <v>689</v>
      </c>
      <c r="D10795" s="97" t="s">
        <v>690</v>
      </c>
      <c r="E10795" s="94"/>
      <c r="F10795" s="94"/>
      <c r="G10795" s="94">
        <v>100</v>
      </c>
      <c r="H10795" s="79"/>
    </row>
    <row r="10796" spans="1:8" outlineLevel="1">
      <c r="A10796" s="100">
        <v>4</v>
      </c>
      <c r="B10796" s="101" t="s">
        <v>623</v>
      </c>
      <c r="C10796" s="97"/>
      <c r="D10796" s="97"/>
      <c r="E10796" s="94"/>
      <c r="F10796" s="94"/>
      <c r="G10796" s="94">
        <v>100</v>
      </c>
      <c r="H10796" s="79"/>
    </row>
    <row r="10797" spans="1:8" ht="31.5" outlineLevel="1">
      <c r="A10797" s="97" t="s">
        <v>406</v>
      </c>
      <c r="B10797" s="236" t="s">
        <v>321</v>
      </c>
      <c r="C10797" s="97" t="s">
        <v>690</v>
      </c>
      <c r="D10797" s="97" t="s">
        <v>690</v>
      </c>
      <c r="E10797" s="94"/>
      <c r="F10797" s="94"/>
      <c r="G10797" s="94">
        <v>100</v>
      </c>
      <c r="H10797" s="79"/>
    </row>
    <row r="10798" spans="1:8" ht="63" outlineLevel="1">
      <c r="A10798" s="97" t="s">
        <v>407</v>
      </c>
      <c r="B10798" s="236" t="s">
        <v>621</v>
      </c>
      <c r="C10798" s="97" t="s">
        <v>690</v>
      </c>
      <c r="D10798" s="97" t="s">
        <v>691</v>
      </c>
      <c r="E10798" s="94"/>
      <c r="F10798" s="94"/>
      <c r="G10798" s="94">
        <v>100</v>
      </c>
      <c r="H10798" s="79"/>
    </row>
    <row r="10799" spans="1:8" ht="31.5" outlineLevel="1">
      <c r="A10799" s="97" t="s">
        <v>408</v>
      </c>
      <c r="B10799" s="236" t="s">
        <v>764</v>
      </c>
      <c r="C10799" s="97" t="s">
        <v>690</v>
      </c>
      <c r="D10799" s="97" t="s">
        <v>691</v>
      </c>
      <c r="E10799" s="94"/>
      <c r="F10799" s="94"/>
      <c r="G10799" s="94">
        <v>100</v>
      </c>
      <c r="H10799" s="79"/>
    </row>
    <row r="10800" spans="1:8" ht="31.5" outlineLevel="1">
      <c r="A10800" s="97" t="s">
        <v>222</v>
      </c>
      <c r="B10800" s="236" t="s">
        <v>765</v>
      </c>
      <c r="C10800" s="97" t="s">
        <v>691</v>
      </c>
      <c r="D10800" s="97" t="s">
        <v>692</v>
      </c>
      <c r="E10800" s="94"/>
      <c r="F10800" s="94"/>
      <c r="G10800" s="94">
        <v>100</v>
      </c>
      <c r="H10800" s="79"/>
    </row>
    <row r="10801" spans="1:8" outlineLevel="1">
      <c r="A10801" s="263"/>
      <c r="B10801" s="264"/>
      <c r="C10801" s="263"/>
      <c r="D10801" s="263"/>
      <c r="E10801" s="83"/>
      <c r="F10801" s="83"/>
      <c r="G10801" s="272" t="s">
        <v>1110</v>
      </c>
      <c r="H10801" s="154" t="s">
        <v>378</v>
      </c>
    </row>
    <row r="10802" spans="1:8" outlineLevel="1">
      <c r="H10802" s="154" t="s">
        <v>709</v>
      </c>
    </row>
    <row r="10803" spans="1:8" outlineLevel="1">
      <c r="H10803" s="154" t="s">
        <v>266</v>
      </c>
    </row>
    <row r="10804" spans="1:8" outlineLevel="1">
      <c r="H10804" s="154"/>
    </row>
    <row r="10805" spans="1:8" outlineLevel="1">
      <c r="A10805" s="742" t="s">
        <v>628</v>
      </c>
      <c r="B10805" s="742"/>
      <c r="C10805" s="742"/>
      <c r="D10805" s="742"/>
      <c r="E10805" s="742"/>
      <c r="F10805" s="742"/>
      <c r="G10805" s="742"/>
      <c r="H10805" s="742"/>
    </row>
    <row r="10806" spans="1:8" outlineLevel="1">
      <c r="A10806" s="742" t="s">
        <v>455</v>
      </c>
      <c r="B10806" s="742"/>
      <c r="C10806" s="742"/>
      <c r="D10806" s="742"/>
      <c r="E10806" s="742"/>
      <c r="F10806" s="742"/>
      <c r="G10806" s="742"/>
      <c r="H10806" s="742"/>
    </row>
    <row r="10807" spans="1:8" outlineLevel="1">
      <c r="H10807" s="154" t="s">
        <v>322</v>
      </c>
    </row>
    <row r="10808" spans="1:8" outlineLevel="1">
      <c r="H10808" s="154" t="s">
        <v>323</v>
      </c>
    </row>
    <row r="10809" spans="1:8" outlineLevel="1">
      <c r="H10809" s="154" t="s">
        <v>324</v>
      </c>
    </row>
    <row r="10810" spans="1:8" outlineLevel="1">
      <c r="H10810" s="230" t="s">
        <v>325</v>
      </c>
    </row>
    <row r="10811" spans="1:8" outlineLevel="1">
      <c r="H10811" s="154" t="s">
        <v>2331</v>
      </c>
    </row>
    <row r="10812" spans="1:8" outlineLevel="1">
      <c r="H10812" s="154" t="s">
        <v>261</v>
      </c>
    </row>
    <row r="10813" spans="1:8" outlineLevel="1">
      <c r="A10813" s="86"/>
    </row>
    <row r="10814" spans="1:8" outlineLevel="1">
      <c r="A10814" s="748" t="s">
        <v>782</v>
      </c>
      <c r="B10814" s="749"/>
      <c r="C10814" s="749"/>
      <c r="D10814" s="749"/>
      <c r="E10814" s="749"/>
      <c r="F10814" s="749"/>
      <c r="G10814" s="749"/>
      <c r="H10814" s="749"/>
    </row>
    <row r="10815" spans="1:8" outlineLevel="1">
      <c r="A10815" s="746" t="s">
        <v>2332</v>
      </c>
      <c r="B10815" s="746"/>
      <c r="C10815" s="746"/>
      <c r="D10815" s="746"/>
      <c r="E10815" s="746"/>
      <c r="F10815" s="746"/>
      <c r="G10815" s="746"/>
      <c r="H10815" s="746"/>
    </row>
    <row r="10816" spans="1:8" ht="16.5" outlineLevel="1" thickBot="1">
      <c r="A10816" s="87"/>
      <c r="B10816" s="666"/>
      <c r="C10816" s="231"/>
      <c r="D10816" s="231"/>
      <c r="E10816" s="231"/>
      <c r="F10816" s="231"/>
      <c r="G10816" s="231"/>
      <c r="H10816" s="231"/>
    </row>
    <row r="10817" spans="1:8" ht="15.75" customHeight="1" outlineLevel="1">
      <c r="A10817" s="750" t="s">
        <v>397</v>
      </c>
      <c r="B10817" s="753" t="s">
        <v>649</v>
      </c>
      <c r="C10817" s="756" t="s">
        <v>719</v>
      </c>
      <c r="D10817" s="756"/>
      <c r="E10817" s="756"/>
      <c r="F10817" s="756"/>
      <c r="G10817" s="757" t="s">
        <v>629</v>
      </c>
      <c r="H10817" s="759" t="s">
        <v>630</v>
      </c>
    </row>
    <row r="10818" spans="1:8" outlineLevel="1">
      <c r="A10818" s="751"/>
      <c r="B10818" s="754"/>
      <c r="C10818" s="704"/>
      <c r="D10818" s="704"/>
      <c r="E10818" s="704"/>
      <c r="F10818" s="704"/>
      <c r="G10818" s="703"/>
      <c r="H10818" s="760"/>
    </row>
    <row r="10819" spans="1:8" ht="32.25" outlineLevel="1" thickBot="1">
      <c r="A10819" s="752"/>
      <c r="B10819" s="755"/>
      <c r="C10819" s="88" t="s">
        <v>631</v>
      </c>
      <c r="D10819" s="88" t="s">
        <v>632</v>
      </c>
      <c r="E10819" s="88" t="s">
        <v>631</v>
      </c>
      <c r="F10819" s="88" t="s">
        <v>632</v>
      </c>
      <c r="G10819" s="758"/>
      <c r="H10819" s="761"/>
    </row>
    <row r="10820" spans="1:8" outlineLevel="1">
      <c r="A10820" s="89">
        <v>1</v>
      </c>
      <c r="B10820" s="604">
        <v>2</v>
      </c>
      <c r="C10820" s="90">
        <v>3</v>
      </c>
      <c r="D10820" s="90">
        <v>4</v>
      </c>
      <c r="E10820" s="90"/>
      <c r="F10820" s="90"/>
      <c r="G10820" s="91">
        <v>5</v>
      </c>
      <c r="H10820" s="604">
        <v>6</v>
      </c>
    </row>
    <row r="10821" spans="1:8" outlineLevel="1">
      <c r="A10821" s="89">
        <v>1</v>
      </c>
      <c r="B10821" s="92" t="s">
        <v>598</v>
      </c>
      <c r="C10821" s="90"/>
      <c r="D10821" s="90"/>
      <c r="E10821" s="94"/>
      <c r="F10821" s="94"/>
      <c r="G10821" s="95"/>
      <c r="H10821" s="663"/>
    </row>
    <row r="10822" spans="1:8" outlineLevel="1">
      <c r="A10822" s="96" t="s">
        <v>399</v>
      </c>
      <c r="B10822" s="237" t="s">
        <v>599</v>
      </c>
      <c r="C10822" s="97" t="s">
        <v>174</v>
      </c>
      <c r="D10822" s="97" t="s">
        <v>482</v>
      </c>
      <c r="E10822" s="94"/>
      <c r="F10822" s="94"/>
      <c r="G10822" s="94">
        <v>100</v>
      </c>
      <c r="H10822" s="79"/>
    </row>
    <row r="10823" spans="1:8" outlineLevel="1">
      <c r="A10823" s="97" t="s">
        <v>400</v>
      </c>
      <c r="B10823" s="236" t="s">
        <v>329</v>
      </c>
      <c r="C10823" s="97" t="s">
        <v>483</v>
      </c>
      <c r="D10823" s="97" t="s">
        <v>484</v>
      </c>
      <c r="E10823" s="94"/>
      <c r="F10823" s="94"/>
      <c r="G10823" s="94">
        <v>100</v>
      </c>
      <c r="H10823" s="79"/>
    </row>
    <row r="10824" spans="1:8" ht="31.5" outlineLevel="1">
      <c r="A10824" s="97" t="s">
        <v>411</v>
      </c>
      <c r="B10824" s="236" t="s">
        <v>730</v>
      </c>
      <c r="C10824" s="97" t="s">
        <v>485</v>
      </c>
      <c r="D10824" s="97" t="s">
        <v>486</v>
      </c>
      <c r="E10824" s="94"/>
      <c r="F10824" s="94"/>
      <c r="G10824" s="94">
        <v>100</v>
      </c>
      <c r="H10824" s="79"/>
    </row>
    <row r="10825" spans="1:8" ht="63" outlineLevel="1">
      <c r="A10825" s="98" t="s">
        <v>422</v>
      </c>
      <c r="B10825" s="99" t="s">
        <v>731</v>
      </c>
      <c r="C10825" s="97" t="s">
        <v>487</v>
      </c>
      <c r="D10825" s="97" t="s">
        <v>2103</v>
      </c>
      <c r="E10825" s="94"/>
      <c r="F10825" s="94"/>
      <c r="G10825" s="94">
        <v>100</v>
      </c>
      <c r="H10825" s="79"/>
    </row>
    <row r="10826" spans="1:8" ht="31.5" outlineLevel="1">
      <c r="A10826" s="98" t="s">
        <v>732</v>
      </c>
      <c r="B10826" s="99" t="s">
        <v>733</v>
      </c>
      <c r="C10826" s="97" t="s">
        <v>46</v>
      </c>
      <c r="D10826" s="97" t="s">
        <v>45</v>
      </c>
      <c r="E10826" s="94"/>
      <c r="F10826" s="94"/>
      <c r="G10826" s="94">
        <v>100</v>
      </c>
      <c r="H10826" s="79"/>
    </row>
    <row r="10827" spans="1:8" outlineLevel="1">
      <c r="A10827" s="98" t="s">
        <v>734</v>
      </c>
      <c r="B10827" s="99" t="s">
        <v>735</v>
      </c>
      <c r="C10827" s="97" t="s">
        <v>485</v>
      </c>
      <c r="D10827" s="97" t="s">
        <v>46</v>
      </c>
      <c r="E10827" s="94"/>
      <c r="F10827" s="94"/>
      <c r="G10827" s="94">
        <v>100</v>
      </c>
      <c r="H10827" s="79"/>
    </row>
    <row r="10828" spans="1:8" outlineLevel="1">
      <c r="A10828" s="100">
        <v>2</v>
      </c>
      <c r="B10828" s="101" t="s">
        <v>440</v>
      </c>
      <c r="C10828" s="97"/>
      <c r="D10828" s="97"/>
      <c r="E10828" s="94"/>
      <c r="F10828" s="94"/>
      <c r="G10828" s="94"/>
      <c r="H10828" s="79"/>
    </row>
    <row r="10829" spans="1:8" ht="31.5" outlineLevel="1">
      <c r="A10829" s="98" t="s">
        <v>402</v>
      </c>
      <c r="B10829" s="99" t="s">
        <v>736</v>
      </c>
      <c r="C10829" s="97" t="s">
        <v>46</v>
      </c>
      <c r="D10829" s="97" t="s">
        <v>45</v>
      </c>
      <c r="E10829" s="94"/>
      <c r="F10829" s="94"/>
      <c r="G10829" s="94">
        <v>100</v>
      </c>
      <c r="H10829" s="79"/>
    </row>
    <row r="10830" spans="1:8" ht="63" outlineLevel="1">
      <c r="A10830" s="98" t="s">
        <v>403</v>
      </c>
      <c r="B10830" s="99" t="s">
        <v>641</v>
      </c>
      <c r="C10830" s="97" t="s">
        <v>46</v>
      </c>
      <c r="D10830" s="97" t="s">
        <v>47</v>
      </c>
      <c r="E10830" s="94"/>
      <c r="F10830" s="94"/>
      <c r="G10830" s="94">
        <v>100</v>
      </c>
      <c r="H10830" s="79"/>
    </row>
    <row r="10831" spans="1:8" ht="31.5" outlineLevel="1">
      <c r="A10831" s="98" t="s">
        <v>404</v>
      </c>
      <c r="B10831" s="99" t="s">
        <v>642</v>
      </c>
      <c r="C10831" s="97" t="s">
        <v>47</v>
      </c>
      <c r="D10831" s="97" t="s">
        <v>48</v>
      </c>
      <c r="E10831" s="94"/>
      <c r="F10831" s="94"/>
      <c r="G10831" s="94">
        <v>100</v>
      </c>
      <c r="H10831" s="79"/>
    </row>
    <row r="10832" spans="1:8" ht="47.25" outlineLevel="1">
      <c r="A10832" s="100">
        <v>3</v>
      </c>
      <c r="B10832" s="101" t="s">
        <v>313</v>
      </c>
      <c r="C10832" s="97"/>
      <c r="D10832" s="97"/>
      <c r="E10832" s="94"/>
      <c r="F10832" s="94"/>
      <c r="G10832" s="94"/>
      <c r="H10832" s="79"/>
    </row>
    <row r="10833" spans="1:8" ht="31.5" outlineLevel="1">
      <c r="A10833" s="98" t="s">
        <v>441</v>
      </c>
      <c r="B10833" s="99" t="s">
        <v>314</v>
      </c>
      <c r="C10833" s="97" t="s">
        <v>48</v>
      </c>
      <c r="D10833" s="97" t="s">
        <v>47</v>
      </c>
      <c r="E10833" s="94"/>
      <c r="F10833" s="94"/>
      <c r="G10833" s="94">
        <v>100</v>
      </c>
      <c r="H10833" s="79"/>
    </row>
    <row r="10834" spans="1:8" outlineLevel="1">
      <c r="A10834" s="98" t="s">
        <v>359</v>
      </c>
      <c r="B10834" s="99" t="s">
        <v>315</v>
      </c>
      <c r="C10834" s="97" t="s">
        <v>48</v>
      </c>
      <c r="D10834" s="97" t="s">
        <v>49</v>
      </c>
      <c r="E10834" s="94"/>
      <c r="F10834" s="94"/>
      <c r="G10834" s="94">
        <v>100</v>
      </c>
      <c r="H10834" s="79"/>
    </row>
    <row r="10835" spans="1:8" outlineLevel="1">
      <c r="A10835" s="98" t="s">
        <v>361</v>
      </c>
      <c r="B10835" s="99" t="s">
        <v>316</v>
      </c>
      <c r="C10835" s="97" t="s">
        <v>49</v>
      </c>
      <c r="D10835" s="97" t="s">
        <v>50</v>
      </c>
      <c r="E10835" s="94"/>
      <c r="F10835" s="94"/>
      <c r="G10835" s="94">
        <v>100</v>
      </c>
      <c r="H10835" s="79"/>
    </row>
    <row r="10836" spans="1:8" outlineLevel="1">
      <c r="A10836" s="98" t="s">
        <v>317</v>
      </c>
      <c r="B10836" s="99" t="s">
        <v>318</v>
      </c>
      <c r="C10836" s="97" t="s">
        <v>50</v>
      </c>
      <c r="D10836" s="97" t="s">
        <v>51</v>
      </c>
      <c r="E10836" s="94"/>
      <c r="F10836" s="94"/>
      <c r="G10836" s="94">
        <v>100</v>
      </c>
      <c r="H10836" s="79"/>
    </row>
    <row r="10837" spans="1:8" outlineLevel="1">
      <c r="A10837" s="98" t="s">
        <v>319</v>
      </c>
      <c r="B10837" s="99" t="s">
        <v>320</v>
      </c>
      <c r="C10837" s="97" t="s">
        <v>51</v>
      </c>
      <c r="D10837" s="97" t="s">
        <v>52</v>
      </c>
      <c r="E10837" s="94"/>
      <c r="F10837" s="94"/>
      <c r="G10837" s="94">
        <v>100</v>
      </c>
      <c r="H10837" s="79"/>
    </row>
    <row r="10838" spans="1:8" outlineLevel="1">
      <c r="A10838" s="100">
        <v>4</v>
      </c>
      <c r="B10838" s="101" t="s">
        <v>623</v>
      </c>
      <c r="C10838" s="97"/>
      <c r="D10838" s="97"/>
      <c r="E10838" s="94"/>
      <c r="F10838" s="94"/>
      <c r="G10838" s="94">
        <v>100</v>
      </c>
      <c r="H10838" s="79"/>
    </row>
    <row r="10839" spans="1:8" ht="31.5" outlineLevel="1">
      <c r="A10839" s="97" t="s">
        <v>406</v>
      </c>
      <c r="B10839" s="236" t="s">
        <v>321</v>
      </c>
      <c r="C10839" s="97" t="s">
        <v>52</v>
      </c>
      <c r="D10839" s="97" t="s">
        <v>52</v>
      </c>
      <c r="E10839" s="94"/>
      <c r="F10839" s="94"/>
      <c r="G10839" s="94">
        <v>100</v>
      </c>
      <c r="H10839" s="79"/>
    </row>
    <row r="10840" spans="1:8" ht="63" outlineLevel="1">
      <c r="A10840" s="97" t="s">
        <v>407</v>
      </c>
      <c r="B10840" s="236" t="s">
        <v>621</v>
      </c>
      <c r="C10840" s="97" t="s">
        <v>52</v>
      </c>
      <c r="D10840" s="97" t="s">
        <v>53</v>
      </c>
      <c r="E10840" s="94"/>
      <c r="F10840" s="94"/>
      <c r="G10840" s="94">
        <v>100</v>
      </c>
      <c r="H10840" s="79"/>
    </row>
    <row r="10841" spans="1:8" ht="31.5" outlineLevel="1">
      <c r="A10841" s="97" t="s">
        <v>408</v>
      </c>
      <c r="B10841" s="236" t="s">
        <v>764</v>
      </c>
      <c r="C10841" s="97" t="s">
        <v>52</v>
      </c>
      <c r="D10841" s="97" t="s">
        <v>53</v>
      </c>
      <c r="E10841" s="94"/>
      <c r="F10841" s="94"/>
      <c r="G10841" s="94">
        <v>100</v>
      </c>
      <c r="H10841" s="79"/>
    </row>
    <row r="10842" spans="1:8" ht="31.5" outlineLevel="1">
      <c r="A10842" s="97" t="s">
        <v>222</v>
      </c>
      <c r="B10842" s="236" t="s">
        <v>765</v>
      </c>
      <c r="C10842" s="97" t="s">
        <v>53</v>
      </c>
      <c r="D10842" s="97" t="s">
        <v>54</v>
      </c>
      <c r="E10842" s="94"/>
      <c r="F10842" s="94"/>
      <c r="G10842" s="94">
        <v>100</v>
      </c>
      <c r="H10842" s="79"/>
    </row>
    <row r="10843" spans="1:8" outlineLevel="1">
      <c r="A10843" s="263"/>
      <c r="B10843" s="264"/>
      <c r="C10843" s="263"/>
      <c r="D10843" s="263"/>
      <c r="E10843" s="83"/>
      <c r="F10843" s="83"/>
      <c r="G10843" s="272" t="s">
        <v>1111</v>
      </c>
      <c r="H10843" s="154" t="s">
        <v>378</v>
      </c>
    </row>
    <row r="10844" spans="1:8" outlineLevel="1">
      <c r="H10844" s="154" t="s">
        <v>709</v>
      </c>
    </row>
    <row r="10845" spans="1:8" outlineLevel="1">
      <c r="H10845" s="154" t="s">
        <v>266</v>
      </c>
    </row>
    <row r="10846" spans="1:8" outlineLevel="1">
      <c r="H10846" s="154"/>
    </row>
    <row r="10847" spans="1:8" outlineLevel="1">
      <c r="A10847" s="742" t="s">
        <v>628</v>
      </c>
      <c r="B10847" s="742"/>
      <c r="C10847" s="742"/>
      <c r="D10847" s="742"/>
      <c r="E10847" s="742"/>
      <c r="F10847" s="742"/>
      <c r="G10847" s="742"/>
      <c r="H10847" s="742"/>
    </row>
    <row r="10848" spans="1:8" outlineLevel="1">
      <c r="A10848" s="742" t="s">
        <v>455</v>
      </c>
      <c r="B10848" s="742"/>
      <c r="C10848" s="742"/>
      <c r="D10848" s="742"/>
      <c r="E10848" s="742"/>
      <c r="F10848" s="742"/>
      <c r="G10848" s="742"/>
      <c r="H10848" s="742"/>
    </row>
    <row r="10849" spans="1:8" outlineLevel="1">
      <c r="H10849" s="154" t="s">
        <v>322</v>
      </c>
    </row>
    <row r="10850" spans="1:8" outlineLevel="1">
      <c r="H10850" s="154" t="s">
        <v>323</v>
      </c>
    </row>
    <row r="10851" spans="1:8" outlineLevel="1">
      <c r="H10851" s="154" t="s">
        <v>324</v>
      </c>
    </row>
    <row r="10852" spans="1:8" outlineLevel="1">
      <c r="H10852" s="230" t="s">
        <v>325</v>
      </c>
    </row>
    <row r="10853" spans="1:8" outlineLevel="1">
      <c r="H10853" s="154" t="s">
        <v>2331</v>
      </c>
    </row>
    <row r="10854" spans="1:8" outlineLevel="1">
      <c r="H10854" s="154" t="s">
        <v>261</v>
      </c>
    </row>
    <row r="10855" spans="1:8" outlineLevel="1">
      <c r="A10855" s="86"/>
    </row>
    <row r="10856" spans="1:8" ht="39.75" customHeight="1" outlineLevel="1">
      <c r="A10856" s="748" t="s">
        <v>783</v>
      </c>
      <c r="B10856" s="749"/>
      <c r="C10856" s="749"/>
      <c r="D10856" s="749"/>
      <c r="E10856" s="749"/>
      <c r="F10856" s="749"/>
      <c r="G10856" s="749"/>
      <c r="H10856" s="749"/>
    </row>
    <row r="10857" spans="1:8" outlineLevel="1">
      <c r="A10857" s="746" t="s">
        <v>2332</v>
      </c>
      <c r="B10857" s="746"/>
      <c r="C10857" s="746"/>
      <c r="D10857" s="746"/>
      <c r="E10857" s="746"/>
      <c r="F10857" s="746"/>
      <c r="G10857" s="746"/>
      <c r="H10857" s="746"/>
    </row>
    <row r="10858" spans="1:8" ht="16.5" outlineLevel="1" thickBot="1">
      <c r="A10858" s="87"/>
      <c r="B10858" s="666"/>
      <c r="C10858" s="231"/>
      <c r="D10858" s="231"/>
      <c r="E10858" s="231"/>
      <c r="F10858" s="231"/>
      <c r="G10858" s="231"/>
      <c r="H10858" s="231"/>
    </row>
    <row r="10859" spans="1:8" ht="15.75" customHeight="1" outlineLevel="1">
      <c r="A10859" s="750" t="s">
        <v>397</v>
      </c>
      <c r="B10859" s="753" t="s">
        <v>649</v>
      </c>
      <c r="C10859" s="756" t="s">
        <v>719</v>
      </c>
      <c r="D10859" s="756"/>
      <c r="E10859" s="756"/>
      <c r="F10859" s="756"/>
      <c r="G10859" s="757" t="s">
        <v>629</v>
      </c>
      <c r="H10859" s="759" t="s">
        <v>630</v>
      </c>
    </row>
    <row r="10860" spans="1:8" outlineLevel="1">
      <c r="A10860" s="751"/>
      <c r="B10860" s="754"/>
      <c r="C10860" s="704"/>
      <c r="D10860" s="704"/>
      <c r="E10860" s="704"/>
      <c r="F10860" s="704"/>
      <c r="G10860" s="703"/>
      <c r="H10860" s="760"/>
    </row>
    <row r="10861" spans="1:8" ht="32.25" outlineLevel="1" thickBot="1">
      <c r="A10861" s="752"/>
      <c r="B10861" s="755"/>
      <c r="C10861" s="88" t="s">
        <v>631</v>
      </c>
      <c r="D10861" s="88" t="s">
        <v>632</v>
      </c>
      <c r="E10861" s="88" t="s">
        <v>631</v>
      </c>
      <c r="F10861" s="88" t="s">
        <v>632</v>
      </c>
      <c r="G10861" s="758"/>
      <c r="H10861" s="761"/>
    </row>
    <row r="10862" spans="1:8" outlineLevel="1">
      <c r="A10862" s="89">
        <v>1</v>
      </c>
      <c r="B10862" s="604">
        <v>2</v>
      </c>
      <c r="C10862" s="90">
        <v>3</v>
      </c>
      <c r="D10862" s="90">
        <v>4</v>
      </c>
      <c r="E10862" s="90"/>
      <c r="F10862" s="90"/>
      <c r="G10862" s="91">
        <v>5</v>
      </c>
      <c r="H10862" s="604">
        <v>6</v>
      </c>
    </row>
    <row r="10863" spans="1:8" outlineLevel="1">
      <c r="A10863" s="89">
        <v>1</v>
      </c>
      <c r="B10863" s="92" t="s">
        <v>598</v>
      </c>
      <c r="C10863" s="93"/>
      <c r="D10863" s="93"/>
      <c r="E10863" s="94"/>
      <c r="F10863" s="94"/>
      <c r="G10863" s="95"/>
      <c r="H10863" s="663"/>
    </row>
    <row r="10864" spans="1:8" outlineLevel="1">
      <c r="A10864" s="96" t="s">
        <v>399</v>
      </c>
      <c r="B10864" s="237" t="s">
        <v>599</v>
      </c>
      <c r="C10864" s="97" t="s">
        <v>9</v>
      </c>
      <c r="D10864" s="97" t="s">
        <v>169</v>
      </c>
      <c r="E10864" s="94"/>
      <c r="F10864" s="94"/>
      <c r="G10864" s="94">
        <v>100</v>
      </c>
      <c r="H10864" s="79"/>
    </row>
    <row r="10865" spans="1:8" outlineLevel="1">
      <c r="A10865" s="97" t="s">
        <v>400</v>
      </c>
      <c r="B10865" s="236" t="s">
        <v>329</v>
      </c>
      <c r="C10865" s="97" t="s">
        <v>170</v>
      </c>
      <c r="D10865" s="97" t="s">
        <v>326</v>
      </c>
      <c r="E10865" s="94"/>
      <c r="F10865" s="94"/>
      <c r="G10865" s="94">
        <v>100</v>
      </c>
      <c r="H10865" s="79"/>
    </row>
    <row r="10866" spans="1:8" ht="31.5" outlineLevel="1">
      <c r="A10866" s="97" t="s">
        <v>411</v>
      </c>
      <c r="B10866" s="236" t="s">
        <v>730</v>
      </c>
      <c r="C10866" s="97" t="s">
        <v>170</v>
      </c>
      <c r="D10866" s="97" t="s">
        <v>326</v>
      </c>
      <c r="E10866" s="94"/>
      <c r="F10866" s="94"/>
      <c r="G10866" s="94">
        <v>100</v>
      </c>
      <c r="H10866" s="79"/>
    </row>
    <row r="10867" spans="1:8" ht="63" outlineLevel="1">
      <c r="A10867" s="98" t="s">
        <v>422</v>
      </c>
      <c r="B10867" s="99" t="s">
        <v>731</v>
      </c>
      <c r="C10867" s="97" t="s">
        <v>172</v>
      </c>
      <c r="D10867" s="97" t="s">
        <v>175</v>
      </c>
      <c r="E10867" s="94"/>
      <c r="F10867" s="94"/>
      <c r="G10867" s="94">
        <v>100</v>
      </c>
      <c r="H10867" s="79"/>
    </row>
    <row r="10868" spans="1:8" ht="31.5" outlineLevel="1">
      <c r="A10868" s="98" t="s">
        <v>732</v>
      </c>
      <c r="B10868" s="99" t="s">
        <v>733</v>
      </c>
      <c r="C10868" s="97" t="s">
        <v>328</v>
      </c>
      <c r="D10868" s="97" t="s">
        <v>175</v>
      </c>
      <c r="E10868" s="94"/>
      <c r="F10868" s="94"/>
      <c r="G10868" s="94">
        <v>100</v>
      </c>
      <c r="H10868" s="79"/>
    </row>
    <row r="10869" spans="1:8" outlineLevel="1">
      <c r="A10869" s="98" t="s">
        <v>734</v>
      </c>
      <c r="B10869" s="99" t="s">
        <v>735</v>
      </c>
      <c r="C10869" s="97" t="s">
        <v>175</v>
      </c>
      <c r="D10869" s="97" t="s">
        <v>482</v>
      </c>
      <c r="E10869" s="94"/>
      <c r="F10869" s="94"/>
      <c r="G10869" s="94">
        <v>100</v>
      </c>
      <c r="H10869" s="79"/>
    </row>
    <row r="10870" spans="1:8" outlineLevel="1">
      <c r="A10870" s="100">
        <v>2</v>
      </c>
      <c r="B10870" s="101" t="s">
        <v>440</v>
      </c>
      <c r="C10870" s="97"/>
      <c r="D10870" s="97"/>
      <c r="E10870" s="94"/>
      <c r="F10870" s="94"/>
      <c r="G10870" s="94"/>
      <c r="H10870" s="79"/>
    </row>
    <row r="10871" spans="1:8" ht="31.5" outlineLevel="1">
      <c r="A10871" s="98" t="s">
        <v>402</v>
      </c>
      <c r="B10871" s="99" t="s">
        <v>736</v>
      </c>
      <c r="C10871" s="97" t="s">
        <v>482</v>
      </c>
      <c r="D10871" s="97" t="s">
        <v>176</v>
      </c>
      <c r="E10871" s="94"/>
      <c r="F10871" s="94"/>
      <c r="G10871" s="94">
        <v>100</v>
      </c>
      <c r="H10871" s="79"/>
    </row>
    <row r="10872" spans="1:8" ht="63" outlineLevel="1">
      <c r="A10872" s="98" t="s">
        <v>403</v>
      </c>
      <c r="B10872" s="99" t="s">
        <v>641</v>
      </c>
      <c r="C10872" s="97" t="s">
        <v>482</v>
      </c>
      <c r="D10872" s="97" t="s">
        <v>176</v>
      </c>
      <c r="E10872" s="94"/>
      <c r="F10872" s="94"/>
      <c r="G10872" s="94">
        <v>100</v>
      </c>
      <c r="H10872" s="79"/>
    </row>
    <row r="10873" spans="1:8" ht="31.5" outlineLevel="1">
      <c r="A10873" s="98" t="s">
        <v>404</v>
      </c>
      <c r="B10873" s="99" t="s">
        <v>642</v>
      </c>
      <c r="C10873" s="97" t="s">
        <v>482</v>
      </c>
      <c r="D10873" s="97" t="s">
        <v>176</v>
      </c>
      <c r="E10873" s="94"/>
      <c r="F10873" s="94"/>
      <c r="G10873" s="94">
        <v>100</v>
      </c>
      <c r="H10873" s="79"/>
    </row>
    <row r="10874" spans="1:8" ht="47.25" outlineLevel="1">
      <c r="A10874" s="100">
        <v>3</v>
      </c>
      <c r="B10874" s="101" t="s">
        <v>313</v>
      </c>
      <c r="C10874" s="97"/>
      <c r="D10874" s="97"/>
      <c r="E10874" s="94"/>
      <c r="F10874" s="94"/>
      <c r="G10874" s="94"/>
      <c r="H10874" s="79"/>
    </row>
    <row r="10875" spans="1:8" ht="31.5" outlineLevel="1">
      <c r="A10875" s="98" t="s">
        <v>441</v>
      </c>
      <c r="B10875" s="99" t="s">
        <v>314</v>
      </c>
      <c r="C10875" s="97" t="s">
        <v>176</v>
      </c>
      <c r="D10875" s="97" t="s">
        <v>177</v>
      </c>
      <c r="E10875" s="94"/>
      <c r="F10875" s="94"/>
      <c r="G10875" s="94">
        <v>100</v>
      </c>
      <c r="H10875" s="79"/>
    </row>
    <row r="10876" spans="1:8" outlineLevel="1">
      <c r="A10876" s="98" t="s">
        <v>359</v>
      </c>
      <c r="B10876" s="99" t="s">
        <v>315</v>
      </c>
      <c r="C10876" s="97" t="s">
        <v>1185</v>
      </c>
      <c r="D10876" s="97" t="s">
        <v>467</v>
      </c>
      <c r="E10876" s="94"/>
      <c r="F10876" s="94"/>
      <c r="G10876" s="94">
        <v>100</v>
      </c>
      <c r="H10876" s="79"/>
    </row>
    <row r="10877" spans="1:8" outlineLevel="1">
      <c r="A10877" s="98" t="s">
        <v>361</v>
      </c>
      <c r="B10877" s="99" t="s">
        <v>316</v>
      </c>
      <c r="C10877" s="97" t="s">
        <v>468</v>
      </c>
      <c r="D10877" s="97" t="s">
        <v>469</v>
      </c>
      <c r="E10877" s="94"/>
      <c r="F10877" s="94"/>
      <c r="G10877" s="94">
        <v>100</v>
      </c>
      <c r="H10877" s="79"/>
    </row>
    <row r="10878" spans="1:8" outlineLevel="1">
      <c r="A10878" s="98" t="s">
        <v>317</v>
      </c>
      <c r="B10878" s="99" t="s">
        <v>318</v>
      </c>
      <c r="C10878" s="97" t="s">
        <v>469</v>
      </c>
      <c r="D10878" s="97" t="s">
        <v>470</v>
      </c>
      <c r="E10878" s="94"/>
      <c r="F10878" s="94"/>
      <c r="G10878" s="94">
        <v>100</v>
      </c>
      <c r="H10878" s="79"/>
    </row>
    <row r="10879" spans="1:8" outlineLevel="1">
      <c r="A10879" s="98" t="s">
        <v>319</v>
      </c>
      <c r="B10879" s="99" t="s">
        <v>320</v>
      </c>
      <c r="C10879" s="97" t="s">
        <v>470</v>
      </c>
      <c r="D10879" s="97" t="s">
        <v>471</v>
      </c>
      <c r="E10879" s="94"/>
      <c r="F10879" s="94"/>
      <c r="G10879" s="94">
        <v>100</v>
      </c>
      <c r="H10879" s="79"/>
    </row>
    <row r="10880" spans="1:8" outlineLevel="1">
      <c r="A10880" s="100">
        <v>4</v>
      </c>
      <c r="B10880" s="101" t="s">
        <v>623</v>
      </c>
      <c r="C10880" s="97"/>
      <c r="D10880" s="97"/>
      <c r="E10880" s="94"/>
      <c r="F10880" s="94"/>
      <c r="G10880" s="94">
        <v>100</v>
      </c>
      <c r="H10880" s="79"/>
    </row>
    <row r="10881" spans="1:8" ht="31.5" outlineLevel="1">
      <c r="A10881" s="97" t="s">
        <v>406</v>
      </c>
      <c r="B10881" s="236" t="s">
        <v>321</v>
      </c>
      <c r="C10881" s="97" t="s">
        <v>471</v>
      </c>
      <c r="D10881" s="97" t="s">
        <v>471</v>
      </c>
      <c r="E10881" s="94"/>
      <c r="F10881" s="94"/>
      <c r="G10881" s="94">
        <v>100</v>
      </c>
      <c r="H10881" s="79"/>
    </row>
    <row r="10882" spans="1:8" ht="63" outlineLevel="1">
      <c r="A10882" s="97" t="s">
        <v>407</v>
      </c>
      <c r="B10882" s="236" t="s">
        <v>621</v>
      </c>
      <c r="C10882" s="97" t="s">
        <v>471</v>
      </c>
      <c r="D10882" s="97" t="s">
        <v>471</v>
      </c>
      <c r="E10882" s="94"/>
      <c r="F10882" s="94"/>
      <c r="G10882" s="94">
        <v>100</v>
      </c>
      <c r="H10882" s="79"/>
    </row>
    <row r="10883" spans="1:8" ht="31.5" outlineLevel="1">
      <c r="A10883" s="97" t="s">
        <v>408</v>
      </c>
      <c r="B10883" s="236" t="s">
        <v>764</v>
      </c>
      <c r="C10883" s="97" t="s">
        <v>471</v>
      </c>
      <c r="D10883" s="97" t="s">
        <v>472</v>
      </c>
      <c r="E10883" s="94"/>
      <c r="F10883" s="94"/>
      <c r="G10883" s="94">
        <v>100</v>
      </c>
      <c r="H10883" s="79"/>
    </row>
    <row r="10884" spans="1:8" ht="31.5" outlineLevel="1">
      <c r="A10884" s="97" t="s">
        <v>222</v>
      </c>
      <c r="B10884" s="236" t="s">
        <v>765</v>
      </c>
      <c r="C10884" s="97" t="s">
        <v>327</v>
      </c>
      <c r="D10884" s="97" t="s">
        <v>472</v>
      </c>
      <c r="E10884" s="94"/>
      <c r="F10884" s="94"/>
      <c r="G10884" s="94">
        <v>100</v>
      </c>
      <c r="H10884" s="79"/>
    </row>
    <row r="10885" spans="1:8" outlineLevel="1">
      <c r="A10885" s="263"/>
      <c r="B10885" s="264"/>
      <c r="C10885" s="263"/>
      <c r="D10885" s="263"/>
      <c r="E10885" s="83"/>
      <c r="F10885" s="83"/>
      <c r="G10885" s="272" t="s">
        <v>1112</v>
      </c>
      <c r="H10885" s="154" t="s">
        <v>378</v>
      </c>
    </row>
    <row r="10886" spans="1:8" outlineLevel="1">
      <c r="H10886" s="154" t="s">
        <v>709</v>
      </c>
    </row>
    <row r="10887" spans="1:8" outlineLevel="1">
      <c r="H10887" s="154" t="s">
        <v>266</v>
      </c>
    </row>
    <row r="10888" spans="1:8" outlineLevel="1">
      <c r="H10888" s="154"/>
    </row>
    <row r="10889" spans="1:8" outlineLevel="1">
      <c r="A10889" s="742" t="s">
        <v>628</v>
      </c>
      <c r="B10889" s="742"/>
      <c r="C10889" s="742"/>
      <c r="D10889" s="742"/>
      <c r="E10889" s="742"/>
      <c r="F10889" s="742"/>
      <c r="G10889" s="742"/>
      <c r="H10889" s="742"/>
    </row>
    <row r="10890" spans="1:8" outlineLevel="1">
      <c r="A10890" s="742" t="s">
        <v>455</v>
      </c>
      <c r="B10890" s="742"/>
      <c r="C10890" s="742"/>
      <c r="D10890" s="742"/>
      <c r="E10890" s="742"/>
      <c r="F10890" s="742"/>
      <c r="G10890" s="742"/>
      <c r="H10890" s="742"/>
    </row>
    <row r="10891" spans="1:8" outlineLevel="1">
      <c r="H10891" s="154" t="s">
        <v>322</v>
      </c>
    </row>
    <row r="10892" spans="1:8" outlineLevel="1">
      <c r="H10892" s="154" t="s">
        <v>323</v>
      </c>
    </row>
    <row r="10893" spans="1:8" outlineLevel="1">
      <c r="H10893" s="154" t="s">
        <v>324</v>
      </c>
    </row>
    <row r="10894" spans="1:8" outlineLevel="1">
      <c r="H10894" s="230" t="s">
        <v>325</v>
      </c>
    </row>
    <row r="10895" spans="1:8" outlineLevel="1">
      <c r="H10895" s="154" t="s">
        <v>2331</v>
      </c>
    </row>
    <row r="10896" spans="1:8" outlineLevel="1">
      <c r="H10896" s="154" t="s">
        <v>261</v>
      </c>
    </row>
    <row r="10897" spans="1:8" outlineLevel="1">
      <c r="A10897" s="86"/>
    </row>
    <row r="10898" spans="1:8" outlineLevel="1">
      <c r="A10898" s="748" t="s">
        <v>1270</v>
      </c>
      <c r="B10898" s="749"/>
      <c r="C10898" s="749"/>
      <c r="D10898" s="749"/>
      <c r="E10898" s="749"/>
      <c r="F10898" s="749"/>
      <c r="G10898" s="749"/>
      <c r="H10898" s="749"/>
    </row>
    <row r="10899" spans="1:8" outlineLevel="1">
      <c r="A10899" s="746" t="s">
        <v>2332</v>
      </c>
      <c r="B10899" s="746"/>
      <c r="C10899" s="746"/>
      <c r="D10899" s="746"/>
      <c r="E10899" s="746"/>
      <c r="F10899" s="746"/>
      <c r="G10899" s="746"/>
      <c r="H10899" s="746"/>
    </row>
    <row r="10900" spans="1:8" ht="16.5" outlineLevel="1" thickBot="1">
      <c r="A10900" s="87"/>
      <c r="B10900" s="666"/>
      <c r="C10900" s="231"/>
      <c r="D10900" s="231"/>
      <c r="E10900" s="231"/>
      <c r="F10900" s="231"/>
      <c r="G10900" s="231"/>
      <c r="H10900" s="231"/>
    </row>
    <row r="10901" spans="1:8" ht="15.75" customHeight="1" outlineLevel="1">
      <c r="A10901" s="750" t="s">
        <v>397</v>
      </c>
      <c r="B10901" s="753" t="s">
        <v>649</v>
      </c>
      <c r="C10901" s="756" t="s">
        <v>719</v>
      </c>
      <c r="D10901" s="756"/>
      <c r="E10901" s="756"/>
      <c r="F10901" s="756"/>
      <c r="G10901" s="757" t="s">
        <v>629</v>
      </c>
      <c r="H10901" s="759" t="s">
        <v>630</v>
      </c>
    </row>
    <row r="10902" spans="1:8" outlineLevel="1">
      <c r="A10902" s="751"/>
      <c r="B10902" s="754"/>
      <c r="C10902" s="704"/>
      <c r="D10902" s="704"/>
      <c r="E10902" s="704"/>
      <c r="F10902" s="704"/>
      <c r="G10902" s="703"/>
      <c r="H10902" s="760"/>
    </row>
    <row r="10903" spans="1:8" ht="32.25" outlineLevel="1" thickBot="1">
      <c r="A10903" s="752"/>
      <c r="B10903" s="755"/>
      <c r="C10903" s="88" t="s">
        <v>631</v>
      </c>
      <c r="D10903" s="88" t="s">
        <v>632</v>
      </c>
      <c r="E10903" s="88" t="s">
        <v>631</v>
      </c>
      <c r="F10903" s="88" t="s">
        <v>632</v>
      </c>
      <c r="G10903" s="758"/>
      <c r="H10903" s="761"/>
    </row>
    <row r="10904" spans="1:8" outlineLevel="1">
      <c r="A10904" s="89">
        <v>1</v>
      </c>
      <c r="B10904" s="604">
        <v>2</v>
      </c>
      <c r="C10904" s="90">
        <v>3</v>
      </c>
      <c r="D10904" s="90">
        <v>4</v>
      </c>
      <c r="E10904" s="90"/>
      <c r="F10904" s="90"/>
      <c r="G10904" s="91">
        <v>5</v>
      </c>
      <c r="H10904" s="604">
        <v>6</v>
      </c>
    </row>
    <row r="10905" spans="1:8" outlineLevel="1">
      <c r="A10905" s="89">
        <v>1</v>
      </c>
      <c r="B10905" s="92" t="s">
        <v>598</v>
      </c>
      <c r="C10905" s="90"/>
      <c r="D10905" s="90"/>
      <c r="E10905" s="94"/>
      <c r="F10905" s="94"/>
      <c r="G10905" s="95"/>
      <c r="H10905" s="663"/>
    </row>
    <row r="10906" spans="1:8" outlineLevel="1">
      <c r="A10906" s="96" t="s">
        <v>399</v>
      </c>
      <c r="B10906" s="237" t="s">
        <v>599</v>
      </c>
      <c r="C10906" s="97" t="s">
        <v>7</v>
      </c>
      <c r="D10906" s="97" t="s">
        <v>167</v>
      </c>
      <c r="E10906" s="94"/>
      <c r="F10906" s="94"/>
      <c r="G10906" s="94">
        <v>100</v>
      </c>
      <c r="H10906" s="79"/>
    </row>
    <row r="10907" spans="1:8" outlineLevel="1">
      <c r="A10907" s="97" t="s">
        <v>400</v>
      </c>
      <c r="B10907" s="236" t="s">
        <v>329</v>
      </c>
      <c r="C10907" s="97" t="s">
        <v>168</v>
      </c>
      <c r="D10907" s="97" t="s">
        <v>169</v>
      </c>
      <c r="E10907" s="94"/>
      <c r="F10907" s="94"/>
      <c r="G10907" s="94">
        <v>100</v>
      </c>
      <c r="H10907" s="79"/>
    </row>
    <row r="10908" spans="1:8" ht="31.5" outlineLevel="1">
      <c r="A10908" s="97" t="s">
        <v>411</v>
      </c>
      <c r="B10908" s="236" t="s">
        <v>730</v>
      </c>
      <c r="C10908" s="97" t="s">
        <v>170</v>
      </c>
      <c r="D10908" s="97" t="s">
        <v>171</v>
      </c>
      <c r="E10908" s="94"/>
      <c r="F10908" s="94"/>
      <c r="G10908" s="94">
        <v>100</v>
      </c>
      <c r="H10908" s="79"/>
    </row>
    <row r="10909" spans="1:8" ht="63" outlineLevel="1">
      <c r="A10909" s="98" t="s">
        <v>422</v>
      </c>
      <c r="B10909" s="99" t="s">
        <v>731</v>
      </c>
      <c r="C10909" s="97" t="s">
        <v>172</v>
      </c>
      <c r="D10909" s="97" t="s">
        <v>173</v>
      </c>
      <c r="E10909" s="94"/>
      <c r="F10909" s="94"/>
      <c r="G10909" s="94">
        <v>100</v>
      </c>
      <c r="H10909" s="79"/>
    </row>
    <row r="10910" spans="1:8" ht="31.5" outlineLevel="1">
      <c r="A10910" s="98" t="s">
        <v>732</v>
      </c>
      <c r="B10910" s="99" t="s">
        <v>733</v>
      </c>
      <c r="C10910" s="97" t="s">
        <v>174</v>
      </c>
      <c r="D10910" s="97" t="s">
        <v>175</v>
      </c>
      <c r="E10910" s="94"/>
      <c r="F10910" s="94"/>
      <c r="G10910" s="94">
        <v>100</v>
      </c>
      <c r="H10910" s="79"/>
    </row>
    <row r="10911" spans="1:8" outlineLevel="1">
      <c r="A10911" s="98" t="s">
        <v>734</v>
      </c>
      <c r="B10911" s="99" t="s">
        <v>735</v>
      </c>
      <c r="C10911" s="97" t="s">
        <v>170</v>
      </c>
      <c r="D10911" s="97" t="s">
        <v>174</v>
      </c>
      <c r="E10911" s="94"/>
      <c r="F10911" s="94"/>
      <c r="G10911" s="94">
        <v>100</v>
      </c>
      <c r="H10911" s="79"/>
    </row>
    <row r="10912" spans="1:8" outlineLevel="1">
      <c r="A10912" s="100">
        <v>2</v>
      </c>
      <c r="B10912" s="101" t="s">
        <v>440</v>
      </c>
      <c r="C10912" s="97"/>
      <c r="D10912" s="97"/>
      <c r="E10912" s="94"/>
      <c r="F10912" s="94"/>
      <c r="G10912" s="94"/>
      <c r="H10912" s="79"/>
    </row>
    <row r="10913" spans="1:8" ht="31.5" outlineLevel="1">
      <c r="A10913" s="98" t="s">
        <v>402</v>
      </c>
      <c r="B10913" s="99" t="s">
        <v>736</v>
      </c>
      <c r="C10913" s="97" t="s">
        <v>129</v>
      </c>
      <c r="D10913" s="97" t="s">
        <v>130</v>
      </c>
      <c r="E10913" s="94"/>
      <c r="F10913" s="94"/>
      <c r="G10913" s="94">
        <v>100</v>
      </c>
      <c r="H10913" s="79"/>
    </row>
    <row r="10914" spans="1:8" ht="63" outlineLevel="1">
      <c r="A10914" s="98" t="s">
        <v>403</v>
      </c>
      <c r="B10914" s="99" t="s">
        <v>641</v>
      </c>
      <c r="C10914" s="97" t="s">
        <v>129</v>
      </c>
      <c r="D10914" s="97" t="s">
        <v>131</v>
      </c>
      <c r="E10914" s="94"/>
      <c r="F10914" s="94"/>
      <c r="G10914" s="94">
        <v>100</v>
      </c>
      <c r="H10914" s="79"/>
    </row>
    <row r="10915" spans="1:8" ht="31.5" outlineLevel="1">
      <c r="A10915" s="98" t="s">
        <v>404</v>
      </c>
      <c r="B10915" s="99" t="s">
        <v>642</v>
      </c>
      <c r="C10915" s="97" t="s">
        <v>131</v>
      </c>
      <c r="D10915" s="97" t="s">
        <v>132</v>
      </c>
      <c r="E10915" s="94"/>
      <c r="F10915" s="94"/>
      <c r="G10915" s="94">
        <v>100</v>
      </c>
      <c r="H10915" s="79"/>
    </row>
    <row r="10916" spans="1:8" ht="47.25" outlineLevel="1">
      <c r="A10916" s="100">
        <v>3</v>
      </c>
      <c r="B10916" s="101" t="s">
        <v>313</v>
      </c>
      <c r="C10916" s="97"/>
      <c r="D10916" s="97"/>
      <c r="E10916" s="94"/>
      <c r="F10916" s="94"/>
      <c r="G10916" s="94"/>
      <c r="H10916" s="79"/>
    </row>
    <row r="10917" spans="1:8" ht="31.5" outlineLevel="1">
      <c r="A10917" s="98" t="s">
        <v>441</v>
      </c>
      <c r="B10917" s="99" t="s">
        <v>314</v>
      </c>
      <c r="C10917" s="97" t="s">
        <v>132</v>
      </c>
      <c r="D10917" s="97" t="s">
        <v>131</v>
      </c>
      <c r="E10917" s="94"/>
      <c r="F10917" s="94"/>
      <c r="G10917" s="94">
        <v>100</v>
      </c>
      <c r="H10917" s="79"/>
    </row>
    <row r="10918" spans="1:8" outlineLevel="1">
      <c r="A10918" s="98" t="s">
        <v>359</v>
      </c>
      <c r="B10918" s="99" t="s">
        <v>315</v>
      </c>
      <c r="C10918" s="97" t="s">
        <v>132</v>
      </c>
      <c r="D10918" s="97" t="s">
        <v>133</v>
      </c>
      <c r="E10918" s="94"/>
      <c r="F10918" s="94"/>
      <c r="G10918" s="94">
        <v>100</v>
      </c>
      <c r="H10918" s="79"/>
    </row>
    <row r="10919" spans="1:8" outlineLevel="1">
      <c r="A10919" s="98" t="s">
        <v>361</v>
      </c>
      <c r="B10919" s="99" t="s">
        <v>316</v>
      </c>
      <c r="C10919" s="97" t="s">
        <v>133</v>
      </c>
      <c r="D10919" s="97" t="s">
        <v>788</v>
      </c>
      <c r="E10919" s="94"/>
      <c r="F10919" s="94"/>
      <c r="G10919" s="94">
        <v>100</v>
      </c>
      <c r="H10919" s="79"/>
    </row>
    <row r="10920" spans="1:8" outlineLevel="1">
      <c r="A10920" s="98" t="s">
        <v>317</v>
      </c>
      <c r="B10920" s="99" t="s">
        <v>318</v>
      </c>
      <c r="C10920" s="97" t="s">
        <v>788</v>
      </c>
      <c r="D10920" s="97" t="s">
        <v>789</v>
      </c>
      <c r="E10920" s="94"/>
      <c r="F10920" s="94"/>
      <c r="G10920" s="94">
        <v>100</v>
      </c>
      <c r="H10920" s="79"/>
    </row>
    <row r="10921" spans="1:8" outlineLevel="1">
      <c r="A10921" s="98" t="s">
        <v>319</v>
      </c>
      <c r="B10921" s="99" t="s">
        <v>320</v>
      </c>
      <c r="C10921" s="97" t="s">
        <v>1156</v>
      </c>
      <c r="D10921" s="97" t="s">
        <v>790</v>
      </c>
      <c r="E10921" s="94"/>
      <c r="F10921" s="94"/>
      <c r="G10921" s="94">
        <v>100</v>
      </c>
      <c r="H10921" s="79"/>
    </row>
    <row r="10922" spans="1:8" outlineLevel="1">
      <c r="A10922" s="100">
        <v>4</v>
      </c>
      <c r="B10922" s="101" t="s">
        <v>623</v>
      </c>
      <c r="C10922" s="97"/>
      <c r="D10922" s="97"/>
      <c r="E10922" s="94"/>
      <c r="F10922" s="94"/>
      <c r="G10922" s="94"/>
      <c r="H10922" s="79"/>
    </row>
    <row r="10923" spans="1:8" ht="31.5" outlineLevel="1">
      <c r="A10923" s="97" t="s">
        <v>406</v>
      </c>
      <c r="B10923" s="236" t="s">
        <v>321</v>
      </c>
      <c r="C10923" s="97" t="s">
        <v>790</v>
      </c>
      <c r="D10923" s="97" t="s">
        <v>790</v>
      </c>
      <c r="E10923" s="94"/>
      <c r="F10923" s="94"/>
      <c r="G10923" s="94">
        <v>100</v>
      </c>
      <c r="H10923" s="79"/>
    </row>
    <row r="10924" spans="1:8" ht="63" outlineLevel="1">
      <c r="A10924" s="97" t="s">
        <v>407</v>
      </c>
      <c r="B10924" s="236" t="s">
        <v>621</v>
      </c>
      <c r="C10924" s="97" t="s">
        <v>790</v>
      </c>
      <c r="D10924" s="97" t="s">
        <v>791</v>
      </c>
      <c r="E10924" s="94"/>
      <c r="F10924" s="94"/>
      <c r="G10924" s="94">
        <v>100</v>
      </c>
      <c r="H10924" s="79"/>
    </row>
    <row r="10925" spans="1:8" ht="31.5" outlineLevel="1">
      <c r="A10925" s="97" t="s">
        <v>408</v>
      </c>
      <c r="B10925" s="236" t="s">
        <v>764</v>
      </c>
      <c r="C10925" s="97" t="s">
        <v>790</v>
      </c>
      <c r="D10925" s="97" t="s">
        <v>791</v>
      </c>
      <c r="E10925" s="94"/>
      <c r="F10925" s="94"/>
      <c r="G10925" s="94">
        <v>100</v>
      </c>
      <c r="H10925" s="79"/>
    </row>
    <row r="10926" spans="1:8" ht="31.5" outlineLevel="1">
      <c r="A10926" s="97" t="s">
        <v>222</v>
      </c>
      <c r="B10926" s="236" t="s">
        <v>765</v>
      </c>
      <c r="C10926" s="97" t="s">
        <v>791</v>
      </c>
      <c r="D10926" s="97" t="s">
        <v>792</v>
      </c>
      <c r="E10926" s="94"/>
      <c r="F10926" s="94"/>
      <c r="G10926" s="94">
        <v>100</v>
      </c>
      <c r="H10926" s="79"/>
    </row>
    <row r="10927" spans="1:8" outlineLevel="1">
      <c r="A10927" s="263"/>
      <c r="B10927" s="264"/>
      <c r="C10927" s="263"/>
      <c r="D10927" s="263"/>
      <c r="E10927" s="83"/>
      <c r="F10927" s="83"/>
      <c r="G10927" s="272" t="s">
        <v>1113</v>
      </c>
      <c r="H10927" s="154" t="s">
        <v>378</v>
      </c>
    </row>
    <row r="10928" spans="1:8" outlineLevel="1">
      <c r="H10928" s="154" t="s">
        <v>709</v>
      </c>
    </row>
    <row r="10929" spans="1:8" outlineLevel="1">
      <c r="H10929" s="154" t="s">
        <v>266</v>
      </c>
    </row>
    <row r="10930" spans="1:8" outlineLevel="1">
      <c r="H10930" s="154"/>
    </row>
    <row r="10931" spans="1:8" outlineLevel="1">
      <c r="A10931" s="742" t="s">
        <v>628</v>
      </c>
      <c r="B10931" s="742"/>
      <c r="C10931" s="742"/>
      <c r="D10931" s="742"/>
      <c r="E10931" s="742"/>
      <c r="F10931" s="742"/>
      <c r="G10931" s="742"/>
      <c r="H10931" s="742"/>
    </row>
    <row r="10932" spans="1:8" outlineLevel="1">
      <c r="A10932" s="742" t="s">
        <v>455</v>
      </c>
      <c r="B10932" s="742"/>
      <c r="C10932" s="742"/>
      <c r="D10932" s="742"/>
      <c r="E10932" s="742"/>
      <c r="F10932" s="742"/>
      <c r="G10932" s="742"/>
      <c r="H10932" s="742"/>
    </row>
    <row r="10933" spans="1:8" outlineLevel="1">
      <c r="H10933" s="154" t="s">
        <v>322</v>
      </c>
    </row>
    <row r="10934" spans="1:8" outlineLevel="1">
      <c r="H10934" s="154" t="s">
        <v>323</v>
      </c>
    </row>
    <row r="10935" spans="1:8" outlineLevel="1">
      <c r="H10935" s="154" t="s">
        <v>324</v>
      </c>
    </row>
    <row r="10936" spans="1:8" outlineLevel="1">
      <c r="H10936" s="230" t="s">
        <v>325</v>
      </c>
    </row>
    <row r="10937" spans="1:8" outlineLevel="1">
      <c r="H10937" s="154" t="s">
        <v>2331</v>
      </c>
    </row>
    <row r="10938" spans="1:8" outlineLevel="1">
      <c r="H10938" s="154" t="s">
        <v>261</v>
      </c>
    </row>
    <row r="10939" spans="1:8" outlineLevel="1">
      <c r="A10939" s="86"/>
    </row>
    <row r="10940" spans="1:8" outlineLevel="1">
      <c r="A10940" s="748" t="s">
        <v>1271</v>
      </c>
      <c r="B10940" s="749"/>
      <c r="C10940" s="749"/>
      <c r="D10940" s="749"/>
      <c r="E10940" s="749"/>
      <c r="F10940" s="749"/>
      <c r="G10940" s="749"/>
      <c r="H10940" s="749"/>
    </row>
    <row r="10941" spans="1:8" outlineLevel="1">
      <c r="A10941" s="746" t="s">
        <v>2332</v>
      </c>
      <c r="B10941" s="746"/>
      <c r="C10941" s="746"/>
      <c r="D10941" s="746"/>
      <c r="E10941" s="746"/>
      <c r="F10941" s="746"/>
      <c r="G10941" s="746"/>
      <c r="H10941" s="746"/>
    </row>
    <row r="10942" spans="1:8" ht="16.5" outlineLevel="1" thickBot="1">
      <c r="A10942" s="87"/>
      <c r="B10942" s="666"/>
      <c r="C10942" s="231"/>
      <c r="D10942" s="231"/>
      <c r="E10942" s="231"/>
      <c r="F10942" s="231"/>
      <c r="G10942" s="231"/>
      <c r="H10942" s="231"/>
    </row>
    <row r="10943" spans="1:8" ht="15.75" customHeight="1" outlineLevel="1">
      <c r="A10943" s="750" t="s">
        <v>397</v>
      </c>
      <c r="B10943" s="753" t="s">
        <v>649</v>
      </c>
      <c r="C10943" s="756" t="s">
        <v>719</v>
      </c>
      <c r="D10943" s="756"/>
      <c r="E10943" s="756"/>
      <c r="F10943" s="756"/>
      <c r="G10943" s="757" t="s">
        <v>629</v>
      </c>
      <c r="H10943" s="759" t="s">
        <v>630</v>
      </c>
    </row>
    <row r="10944" spans="1:8" outlineLevel="1">
      <c r="A10944" s="751"/>
      <c r="B10944" s="754"/>
      <c r="C10944" s="704"/>
      <c r="D10944" s="704"/>
      <c r="E10944" s="704"/>
      <c r="F10944" s="704"/>
      <c r="G10944" s="703"/>
      <c r="H10944" s="760"/>
    </row>
    <row r="10945" spans="1:8" ht="32.25" outlineLevel="1" thickBot="1">
      <c r="A10945" s="752"/>
      <c r="B10945" s="755"/>
      <c r="C10945" s="88" t="s">
        <v>631</v>
      </c>
      <c r="D10945" s="88" t="s">
        <v>632</v>
      </c>
      <c r="E10945" s="88" t="s">
        <v>631</v>
      </c>
      <c r="F10945" s="88" t="s">
        <v>632</v>
      </c>
      <c r="G10945" s="758"/>
      <c r="H10945" s="761"/>
    </row>
    <row r="10946" spans="1:8" outlineLevel="1">
      <c r="A10946" s="89">
        <v>1</v>
      </c>
      <c r="B10946" s="604">
        <v>2</v>
      </c>
      <c r="C10946" s="90">
        <v>3</v>
      </c>
      <c r="D10946" s="90">
        <v>4</v>
      </c>
      <c r="E10946" s="90"/>
      <c r="F10946" s="90"/>
      <c r="G10946" s="91">
        <v>5</v>
      </c>
      <c r="H10946" s="604">
        <v>6</v>
      </c>
    </row>
    <row r="10947" spans="1:8" outlineLevel="1">
      <c r="A10947" s="89">
        <v>1</v>
      </c>
      <c r="B10947" s="92" t="s">
        <v>598</v>
      </c>
      <c r="C10947" s="90"/>
      <c r="D10947" s="90"/>
      <c r="E10947" s="94"/>
      <c r="F10947" s="94"/>
      <c r="G10947" s="95"/>
      <c r="H10947" s="663"/>
    </row>
    <row r="10948" spans="1:8" outlineLevel="1">
      <c r="A10948" s="96" t="s">
        <v>399</v>
      </c>
      <c r="B10948" s="237" t="s">
        <v>599</v>
      </c>
      <c r="C10948" s="97" t="s">
        <v>7</v>
      </c>
      <c r="D10948" s="97" t="s">
        <v>167</v>
      </c>
      <c r="E10948" s="94"/>
      <c r="F10948" s="94"/>
      <c r="G10948" s="94">
        <v>100</v>
      </c>
      <c r="H10948" s="79"/>
    </row>
    <row r="10949" spans="1:8" outlineLevel="1">
      <c r="A10949" s="97" t="s">
        <v>400</v>
      </c>
      <c r="B10949" s="236" t="s">
        <v>329</v>
      </c>
      <c r="C10949" s="97" t="s">
        <v>168</v>
      </c>
      <c r="D10949" s="97" t="s">
        <v>169</v>
      </c>
      <c r="E10949" s="94"/>
      <c r="F10949" s="94"/>
      <c r="G10949" s="94">
        <v>100</v>
      </c>
      <c r="H10949" s="79"/>
    </row>
    <row r="10950" spans="1:8" ht="31.5" outlineLevel="1">
      <c r="A10950" s="97" t="s">
        <v>411</v>
      </c>
      <c r="B10950" s="236" t="s">
        <v>730</v>
      </c>
      <c r="C10950" s="97" t="s">
        <v>170</v>
      </c>
      <c r="D10950" s="97" t="s">
        <v>171</v>
      </c>
      <c r="E10950" s="94"/>
      <c r="F10950" s="94"/>
      <c r="G10950" s="94">
        <v>100</v>
      </c>
      <c r="H10950" s="79"/>
    </row>
    <row r="10951" spans="1:8" ht="63" outlineLevel="1">
      <c r="A10951" s="98" t="s">
        <v>422</v>
      </c>
      <c r="B10951" s="99" t="s">
        <v>731</v>
      </c>
      <c r="C10951" s="97" t="s">
        <v>172</v>
      </c>
      <c r="D10951" s="97" t="s">
        <v>173</v>
      </c>
      <c r="E10951" s="94"/>
      <c r="F10951" s="94"/>
      <c r="G10951" s="94">
        <v>100</v>
      </c>
      <c r="H10951" s="79"/>
    </row>
    <row r="10952" spans="1:8" ht="31.5" outlineLevel="1">
      <c r="A10952" s="98" t="s">
        <v>732</v>
      </c>
      <c r="B10952" s="99" t="s">
        <v>733</v>
      </c>
      <c r="C10952" s="97" t="s">
        <v>174</v>
      </c>
      <c r="D10952" s="97" t="s">
        <v>175</v>
      </c>
      <c r="E10952" s="94"/>
      <c r="F10952" s="94"/>
      <c r="G10952" s="94">
        <v>100</v>
      </c>
      <c r="H10952" s="79"/>
    </row>
    <row r="10953" spans="1:8" outlineLevel="1">
      <c r="A10953" s="98" t="s">
        <v>734</v>
      </c>
      <c r="B10953" s="99" t="s">
        <v>735</v>
      </c>
      <c r="C10953" s="97" t="s">
        <v>170</v>
      </c>
      <c r="D10953" s="97" t="s">
        <v>174</v>
      </c>
      <c r="E10953" s="94"/>
      <c r="F10953" s="94"/>
      <c r="G10953" s="94">
        <v>100</v>
      </c>
      <c r="H10953" s="79"/>
    </row>
    <row r="10954" spans="1:8" outlineLevel="1">
      <c r="A10954" s="100">
        <v>2</v>
      </c>
      <c r="B10954" s="101" t="s">
        <v>440</v>
      </c>
      <c r="C10954" s="97"/>
      <c r="D10954" s="97"/>
      <c r="E10954" s="94"/>
      <c r="F10954" s="94"/>
      <c r="G10954" s="94"/>
      <c r="H10954" s="79"/>
    </row>
    <row r="10955" spans="1:8" ht="31.5" outlineLevel="1">
      <c r="A10955" s="98" t="s">
        <v>402</v>
      </c>
      <c r="B10955" s="99" t="s">
        <v>736</v>
      </c>
      <c r="C10955" s="97" t="s">
        <v>129</v>
      </c>
      <c r="D10955" s="97" t="s">
        <v>130</v>
      </c>
      <c r="E10955" s="94"/>
      <c r="F10955" s="94"/>
      <c r="G10955" s="94">
        <v>100</v>
      </c>
      <c r="H10955" s="79"/>
    </row>
    <row r="10956" spans="1:8" ht="63" outlineLevel="1">
      <c r="A10956" s="98" t="s">
        <v>403</v>
      </c>
      <c r="B10956" s="99" t="s">
        <v>641</v>
      </c>
      <c r="C10956" s="97" t="s">
        <v>129</v>
      </c>
      <c r="D10956" s="97" t="s">
        <v>131</v>
      </c>
      <c r="E10956" s="94"/>
      <c r="F10956" s="94"/>
      <c r="G10956" s="94">
        <v>100</v>
      </c>
      <c r="H10956" s="79"/>
    </row>
    <row r="10957" spans="1:8" ht="31.5" outlineLevel="1">
      <c r="A10957" s="98" t="s">
        <v>404</v>
      </c>
      <c r="B10957" s="99" t="s">
        <v>642</v>
      </c>
      <c r="C10957" s="97" t="s">
        <v>131</v>
      </c>
      <c r="D10957" s="97" t="s">
        <v>132</v>
      </c>
      <c r="E10957" s="94"/>
      <c r="F10957" s="94"/>
      <c r="G10957" s="94">
        <v>100</v>
      </c>
      <c r="H10957" s="79"/>
    </row>
    <row r="10958" spans="1:8" ht="47.25" outlineLevel="1">
      <c r="A10958" s="100">
        <v>3</v>
      </c>
      <c r="B10958" s="101" t="s">
        <v>313</v>
      </c>
      <c r="C10958" s="97"/>
      <c r="D10958" s="97"/>
      <c r="E10958" s="94"/>
      <c r="F10958" s="94"/>
      <c r="G10958" s="94"/>
      <c r="H10958" s="79"/>
    </row>
    <row r="10959" spans="1:8" ht="31.5" outlineLevel="1">
      <c r="A10959" s="98" t="s">
        <v>441</v>
      </c>
      <c r="B10959" s="99" t="s">
        <v>314</v>
      </c>
      <c r="C10959" s="97" t="s">
        <v>132</v>
      </c>
      <c r="D10959" s="97" t="s">
        <v>131</v>
      </c>
      <c r="E10959" s="94"/>
      <c r="F10959" s="94"/>
      <c r="G10959" s="94">
        <v>100</v>
      </c>
      <c r="H10959" s="79"/>
    </row>
    <row r="10960" spans="1:8" outlineLevel="1">
      <c r="A10960" s="98" t="s">
        <v>359</v>
      </c>
      <c r="B10960" s="99" t="s">
        <v>315</v>
      </c>
      <c r="C10960" s="97" t="s">
        <v>132</v>
      </c>
      <c r="D10960" s="97" t="s">
        <v>133</v>
      </c>
      <c r="E10960" s="94"/>
      <c r="F10960" s="94"/>
      <c r="G10960" s="94">
        <v>100</v>
      </c>
      <c r="H10960" s="79"/>
    </row>
    <row r="10961" spans="1:8" outlineLevel="1">
      <c r="A10961" s="98" t="s">
        <v>361</v>
      </c>
      <c r="B10961" s="99" t="s">
        <v>316</v>
      </c>
      <c r="C10961" s="97" t="s">
        <v>133</v>
      </c>
      <c r="D10961" s="97" t="s">
        <v>788</v>
      </c>
      <c r="E10961" s="94"/>
      <c r="F10961" s="94"/>
      <c r="G10961" s="94">
        <v>100</v>
      </c>
      <c r="H10961" s="79"/>
    </row>
    <row r="10962" spans="1:8" outlineLevel="1">
      <c r="A10962" s="98" t="s">
        <v>317</v>
      </c>
      <c r="B10962" s="99" t="s">
        <v>318</v>
      </c>
      <c r="C10962" s="97" t="s">
        <v>788</v>
      </c>
      <c r="D10962" s="97" t="s">
        <v>789</v>
      </c>
      <c r="E10962" s="94"/>
      <c r="F10962" s="94"/>
      <c r="G10962" s="94">
        <v>100</v>
      </c>
      <c r="H10962" s="79"/>
    </row>
    <row r="10963" spans="1:8" outlineLevel="1">
      <c r="A10963" s="98" t="s">
        <v>319</v>
      </c>
      <c r="B10963" s="99" t="s">
        <v>320</v>
      </c>
      <c r="C10963" s="97" t="s">
        <v>1156</v>
      </c>
      <c r="D10963" s="97" t="s">
        <v>790</v>
      </c>
      <c r="E10963" s="94"/>
      <c r="F10963" s="94"/>
      <c r="G10963" s="94">
        <v>100</v>
      </c>
      <c r="H10963" s="79"/>
    </row>
    <row r="10964" spans="1:8" outlineLevel="1">
      <c r="A10964" s="100">
        <v>4</v>
      </c>
      <c r="B10964" s="101" t="s">
        <v>623</v>
      </c>
      <c r="C10964" s="97"/>
      <c r="D10964" s="97"/>
      <c r="E10964" s="94"/>
      <c r="F10964" s="94"/>
      <c r="G10964" s="94"/>
      <c r="H10964" s="79"/>
    </row>
    <row r="10965" spans="1:8" ht="31.5" outlineLevel="1">
      <c r="A10965" s="97" t="s">
        <v>406</v>
      </c>
      <c r="B10965" s="236" t="s">
        <v>321</v>
      </c>
      <c r="C10965" s="97" t="s">
        <v>790</v>
      </c>
      <c r="D10965" s="97" t="s">
        <v>790</v>
      </c>
      <c r="E10965" s="94"/>
      <c r="F10965" s="94"/>
      <c r="G10965" s="94">
        <v>100</v>
      </c>
      <c r="H10965" s="79"/>
    </row>
    <row r="10966" spans="1:8" ht="63" outlineLevel="1">
      <c r="A10966" s="97" t="s">
        <v>407</v>
      </c>
      <c r="B10966" s="236" t="s">
        <v>621</v>
      </c>
      <c r="C10966" s="97" t="s">
        <v>790</v>
      </c>
      <c r="D10966" s="97" t="s">
        <v>791</v>
      </c>
      <c r="E10966" s="94"/>
      <c r="F10966" s="94"/>
      <c r="G10966" s="94">
        <v>100</v>
      </c>
      <c r="H10966" s="79"/>
    </row>
    <row r="10967" spans="1:8" ht="31.5" outlineLevel="1">
      <c r="A10967" s="97" t="s">
        <v>408</v>
      </c>
      <c r="B10967" s="236" t="s">
        <v>764</v>
      </c>
      <c r="C10967" s="97" t="s">
        <v>790</v>
      </c>
      <c r="D10967" s="97" t="s">
        <v>791</v>
      </c>
      <c r="E10967" s="94"/>
      <c r="F10967" s="94"/>
      <c r="G10967" s="94">
        <v>100</v>
      </c>
      <c r="H10967" s="79"/>
    </row>
    <row r="10968" spans="1:8" ht="31.5" outlineLevel="1">
      <c r="A10968" s="97" t="s">
        <v>222</v>
      </c>
      <c r="B10968" s="236" t="s">
        <v>765</v>
      </c>
      <c r="C10968" s="97" t="s">
        <v>791</v>
      </c>
      <c r="D10968" s="97" t="s">
        <v>792</v>
      </c>
      <c r="E10968" s="94"/>
      <c r="F10968" s="94"/>
      <c r="G10968" s="94">
        <v>100</v>
      </c>
      <c r="H10968" s="79"/>
    </row>
    <row r="10969" spans="1:8" outlineLevel="1">
      <c r="A10969" s="263"/>
      <c r="B10969" s="264"/>
      <c r="C10969" s="263"/>
      <c r="D10969" s="263"/>
      <c r="E10969" s="83"/>
      <c r="F10969" s="83"/>
      <c r="G10969" s="272" t="s">
        <v>1114</v>
      </c>
      <c r="H10969" s="154" t="s">
        <v>378</v>
      </c>
    </row>
    <row r="10970" spans="1:8" outlineLevel="1">
      <c r="H10970" s="154" t="s">
        <v>709</v>
      </c>
    </row>
    <row r="10971" spans="1:8" outlineLevel="1">
      <c r="H10971" s="154" t="s">
        <v>266</v>
      </c>
    </row>
    <row r="10972" spans="1:8" outlineLevel="1">
      <c r="H10972" s="154"/>
    </row>
    <row r="10973" spans="1:8" outlineLevel="1">
      <c r="A10973" s="742" t="s">
        <v>628</v>
      </c>
      <c r="B10973" s="742"/>
      <c r="C10973" s="742"/>
      <c r="D10973" s="742"/>
      <c r="E10973" s="742"/>
      <c r="F10973" s="742"/>
      <c r="G10973" s="742"/>
      <c r="H10973" s="742"/>
    </row>
    <row r="10974" spans="1:8" outlineLevel="1">
      <c r="A10974" s="742" t="s">
        <v>455</v>
      </c>
      <c r="B10974" s="742"/>
      <c r="C10974" s="742"/>
      <c r="D10974" s="742"/>
      <c r="E10974" s="742"/>
      <c r="F10974" s="742"/>
      <c r="G10974" s="742"/>
      <c r="H10974" s="742"/>
    </row>
    <row r="10975" spans="1:8" outlineLevel="1">
      <c r="H10975" s="154" t="s">
        <v>322</v>
      </c>
    </row>
    <row r="10976" spans="1:8" outlineLevel="1">
      <c r="H10976" s="154" t="s">
        <v>323</v>
      </c>
    </row>
    <row r="10977" spans="1:8" outlineLevel="1">
      <c r="H10977" s="154" t="s">
        <v>324</v>
      </c>
    </row>
    <row r="10978" spans="1:8" outlineLevel="1">
      <c r="H10978" s="230" t="s">
        <v>325</v>
      </c>
    </row>
    <row r="10979" spans="1:8" outlineLevel="1">
      <c r="H10979" s="154" t="s">
        <v>2331</v>
      </c>
    </row>
    <row r="10980" spans="1:8" outlineLevel="1">
      <c r="H10980" s="154" t="s">
        <v>261</v>
      </c>
    </row>
    <row r="10981" spans="1:8" outlineLevel="1">
      <c r="A10981" s="86"/>
    </row>
    <row r="10982" spans="1:8" outlineLevel="1">
      <c r="A10982" s="748" t="s">
        <v>1272</v>
      </c>
      <c r="B10982" s="749"/>
      <c r="C10982" s="749"/>
      <c r="D10982" s="749"/>
      <c r="E10982" s="749"/>
      <c r="F10982" s="749"/>
      <c r="G10982" s="749"/>
      <c r="H10982" s="749"/>
    </row>
    <row r="10983" spans="1:8" outlineLevel="1">
      <c r="A10983" s="746" t="s">
        <v>2332</v>
      </c>
      <c r="B10983" s="746"/>
      <c r="C10983" s="746"/>
      <c r="D10983" s="746"/>
      <c r="E10983" s="746"/>
      <c r="F10983" s="746"/>
      <c r="G10983" s="746"/>
      <c r="H10983" s="746"/>
    </row>
    <row r="10984" spans="1:8" ht="16.5" outlineLevel="1" thickBot="1">
      <c r="A10984" s="87"/>
      <c r="B10984" s="666"/>
      <c r="C10984" s="231"/>
      <c r="D10984" s="231"/>
      <c r="E10984" s="231"/>
      <c r="F10984" s="231"/>
      <c r="G10984" s="231"/>
      <c r="H10984" s="231"/>
    </row>
    <row r="10985" spans="1:8" ht="15.75" customHeight="1" outlineLevel="1">
      <c r="A10985" s="750" t="s">
        <v>397</v>
      </c>
      <c r="B10985" s="753" t="s">
        <v>649</v>
      </c>
      <c r="C10985" s="756" t="s">
        <v>719</v>
      </c>
      <c r="D10985" s="756"/>
      <c r="E10985" s="756"/>
      <c r="F10985" s="756"/>
      <c r="G10985" s="757" t="s">
        <v>629</v>
      </c>
      <c r="H10985" s="759" t="s">
        <v>630</v>
      </c>
    </row>
    <row r="10986" spans="1:8" outlineLevel="1">
      <c r="A10986" s="751"/>
      <c r="B10986" s="754"/>
      <c r="C10986" s="704"/>
      <c r="D10986" s="704"/>
      <c r="E10986" s="704"/>
      <c r="F10986" s="704"/>
      <c r="G10986" s="703"/>
      <c r="H10986" s="760"/>
    </row>
    <row r="10987" spans="1:8" ht="32.25" outlineLevel="1" thickBot="1">
      <c r="A10987" s="752"/>
      <c r="B10987" s="755"/>
      <c r="C10987" s="88" t="s">
        <v>631</v>
      </c>
      <c r="D10987" s="88" t="s">
        <v>632</v>
      </c>
      <c r="E10987" s="88" t="s">
        <v>631</v>
      </c>
      <c r="F10987" s="88" t="s">
        <v>632</v>
      </c>
      <c r="G10987" s="758"/>
      <c r="H10987" s="761"/>
    </row>
    <row r="10988" spans="1:8" outlineLevel="1">
      <c r="A10988" s="89">
        <v>1</v>
      </c>
      <c r="B10988" s="604">
        <v>2</v>
      </c>
      <c r="C10988" s="90">
        <v>3</v>
      </c>
      <c r="D10988" s="90">
        <v>4</v>
      </c>
      <c r="E10988" s="90"/>
      <c r="F10988" s="90"/>
      <c r="G10988" s="91">
        <v>5</v>
      </c>
      <c r="H10988" s="604">
        <v>6</v>
      </c>
    </row>
    <row r="10989" spans="1:8" outlineLevel="1">
      <c r="A10989" s="89">
        <v>1</v>
      </c>
      <c r="B10989" s="92" t="s">
        <v>598</v>
      </c>
      <c r="C10989" s="90"/>
      <c r="D10989" s="90"/>
      <c r="E10989" s="94"/>
      <c r="F10989" s="94"/>
      <c r="G10989" s="95"/>
      <c r="H10989" s="663"/>
    </row>
    <row r="10990" spans="1:8" outlineLevel="1">
      <c r="A10990" s="96" t="s">
        <v>399</v>
      </c>
      <c r="B10990" s="237" t="s">
        <v>599</v>
      </c>
      <c r="C10990" s="97" t="s">
        <v>7</v>
      </c>
      <c r="D10990" s="97" t="s">
        <v>167</v>
      </c>
      <c r="E10990" s="94"/>
      <c r="F10990" s="94"/>
      <c r="G10990" s="94">
        <v>100</v>
      </c>
      <c r="H10990" s="79"/>
    </row>
    <row r="10991" spans="1:8" outlineLevel="1">
      <c r="A10991" s="97" t="s">
        <v>400</v>
      </c>
      <c r="B10991" s="236" t="s">
        <v>329</v>
      </c>
      <c r="C10991" s="97" t="s">
        <v>168</v>
      </c>
      <c r="D10991" s="97" t="s">
        <v>169</v>
      </c>
      <c r="E10991" s="94"/>
      <c r="F10991" s="94"/>
      <c r="G10991" s="94">
        <v>100</v>
      </c>
      <c r="H10991" s="79"/>
    </row>
    <row r="10992" spans="1:8" ht="31.5" outlineLevel="1">
      <c r="A10992" s="97" t="s">
        <v>411</v>
      </c>
      <c r="B10992" s="236" t="s">
        <v>730</v>
      </c>
      <c r="C10992" s="97" t="s">
        <v>170</v>
      </c>
      <c r="D10992" s="97" t="s">
        <v>171</v>
      </c>
      <c r="E10992" s="94"/>
      <c r="F10992" s="94"/>
      <c r="G10992" s="94">
        <v>100</v>
      </c>
      <c r="H10992" s="79"/>
    </row>
    <row r="10993" spans="1:8" ht="63" outlineLevel="1">
      <c r="A10993" s="98" t="s">
        <v>422</v>
      </c>
      <c r="B10993" s="99" t="s">
        <v>731</v>
      </c>
      <c r="C10993" s="97" t="s">
        <v>172</v>
      </c>
      <c r="D10993" s="97" t="s">
        <v>173</v>
      </c>
      <c r="E10993" s="94"/>
      <c r="F10993" s="94"/>
      <c r="G10993" s="94">
        <v>100</v>
      </c>
      <c r="H10993" s="79"/>
    </row>
    <row r="10994" spans="1:8" ht="31.5" outlineLevel="1">
      <c r="A10994" s="98" t="s">
        <v>732</v>
      </c>
      <c r="B10994" s="99" t="s">
        <v>733</v>
      </c>
      <c r="C10994" s="97" t="s">
        <v>174</v>
      </c>
      <c r="D10994" s="97" t="s">
        <v>175</v>
      </c>
      <c r="E10994" s="94"/>
      <c r="F10994" s="94"/>
      <c r="G10994" s="94">
        <v>100</v>
      </c>
      <c r="H10994" s="79"/>
    </row>
    <row r="10995" spans="1:8" outlineLevel="1">
      <c r="A10995" s="98" t="s">
        <v>734</v>
      </c>
      <c r="B10995" s="99" t="s">
        <v>735</v>
      </c>
      <c r="C10995" s="97" t="s">
        <v>170</v>
      </c>
      <c r="D10995" s="97" t="s">
        <v>174</v>
      </c>
      <c r="E10995" s="94"/>
      <c r="F10995" s="94"/>
      <c r="G10995" s="94">
        <v>100</v>
      </c>
      <c r="H10995" s="79"/>
    </row>
    <row r="10996" spans="1:8" outlineLevel="1">
      <c r="A10996" s="100">
        <v>2</v>
      </c>
      <c r="B10996" s="101" t="s">
        <v>440</v>
      </c>
      <c r="C10996" s="97"/>
      <c r="D10996" s="97"/>
      <c r="E10996" s="94"/>
      <c r="F10996" s="94"/>
      <c r="G10996" s="94"/>
      <c r="H10996" s="79"/>
    </row>
    <row r="10997" spans="1:8" ht="31.5" outlineLevel="1">
      <c r="A10997" s="98" t="s">
        <v>402</v>
      </c>
      <c r="B10997" s="99" t="s">
        <v>736</v>
      </c>
      <c r="C10997" s="97" t="s">
        <v>129</v>
      </c>
      <c r="D10997" s="97" t="s">
        <v>130</v>
      </c>
      <c r="E10997" s="94"/>
      <c r="F10997" s="94"/>
      <c r="G10997" s="94">
        <v>100</v>
      </c>
      <c r="H10997" s="79"/>
    </row>
    <row r="10998" spans="1:8" ht="63" outlineLevel="1">
      <c r="A10998" s="98" t="s">
        <v>403</v>
      </c>
      <c r="B10998" s="99" t="s">
        <v>641</v>
      </c>
      <c r="C10998" s="97" t="s">
        <v>129</v>
      </c>
      <c r="D10998" s="97" t="s">
        <v>131</v>
      </c>
      <c r="E10998" s="94"/>
      <c r="F10998" s="94"/>
      <c r="G10998" s="94">
        <v>100</v>
      </c>
      <c r="H10998" s="79"/>
    </row>
    <row r="10999" spans="1:8" ht="31.5" outlineLevel="1">
      <c r="A10999" s="98" t="s">
        <v>404</v>
      </c>
      <c r="B10999" s="99" t="s">
        <v>642</v>
      </c>
      <c r="C10999" s="97" t="s">
        <v>131</v>
      </c>
      <c r="D10999" s="97" t="s">
        <v>132</v>
      </c>
      <c r="E10999" s="94"/>
      <c r="F10999" s="94"/>
      <c r="G10999" s="94">
        <v>100</v>
      </c>
      <c r="H10999" s="79"/>
    </row>
    <row r="11000" spans="1:8" ht="47.25" outlineLevel="1">
      <c r="A11000" s="100">
        <v>3</v>
      </c>
      <c r="B11000" s="101" t="s">
        <v>313</v>
      </c>
      <c r="C11000" s="97"/>
      <c r="D11000" s="97"/>
      <c r="E11000" s="94"/>
      <c r="F11000" s="94"/>
      <c r="G11000" s="94"/>
      <c r="H11000" s="79"/>
    </row>
    <row r="11001" spans="1:8" ht="31.5" outlineLevel="1">
      <c r="A11001" s="98" t="s">
        <v>441</v>
      </c>
      <c r="B11001" s="99" t="s">
        <v>314</v>
      </c>
      <c r="C11001" s="97" t="s">
        <v>132</v>
      </c>
      <c r="D11001" s="97" t="s">
        <v>131</v>
      </c>
      <c r="E11001" s="94"/>
      <c r="F11001" s="94"/>
      <c r="G11001" s="94">
        <v>100</v>
      </c>
      <c r="H11001" s="79"/>
    </row>
    <row r="11002" spans="1:8" outlineLevel="1">
      <c r="A11002" s="98" t="s">
        <v>359</v>
      </c>
      <c r="B11002" s="99" t="s">
        <v>315</v>
      </c>
      <c r="C11002" s="97" t="s">
        <v>132</v>
      </c>
      <c r="D11002" s="97" t="s">
        <v>133</v>
      </c>
      <c r="E11002" s="94"/>
      <c r="F11002" s="94"/>
      <c r="G11002" s="94">
        <v>100</v>
      </c>
      <c r="H11002" s="79"/>
    </row>
    <row r="11003" spans="1:8" outlineLevel="1">
      <c r="A11003" s="98" t="s">
        <v>361</v>
      </c>
      <c r="B11003" s="99" t="s">
        <v>316</v>
      </c>
      <c r="C11003" s="97" t="s">
        <v>133</v>
      </c>
      <c r="D11003" s="97" t="s">
        <v>788</v>
      </c>
      <c r="E11003" s="94"/>
      <c r="F11003" s="94"/>
      <c r="G11003" s="94">
        <v>100</v>
      </c>
      <c r="H11003" s="79"/>
    </row>
    <row r="11004" spans="1:8" outlineLevel="1">
      <c r="A11004" s="98" t="s">
        <v>317</v>
      </c>
      <c r="B11004" s="99" t="s">
        <v>318</v>
      </c>
      <c r="C11004" s="97" t="s">
        <v>788</v>
      </c>
      <c r="D11004" s="97" t="s">
        <v>789</v>
      </c>
      <c r="E11004" s="94"/>
      <c r="F11004" s="94"/>
      <c r="G11004" s="94">
        <v>100</v>
      </c>
      <c r="H11004" s="79"/>
    </row>
    <row r="11005" spans="1:8" outlineLevel="1">
      <c r="A11005" s="98" t="s">
        <v>319</v>
      </c>
      <c r="B11005" s="99" t="s">
        <v>320</v>
      </c>
      <c r="C11005" s="97" t="s">
        <v>1156</v>
      </c>
      <c r="D11005" s="97" t="s">
        <v>790</v>
      </c>
      <c r="E11005" s="94"/>
      <c r="F11005" s="94"/>
      <c r="G11005" s="94">
        <v>100</v>
      </c>
      <c r="H11005" s="79"/>
    </row>
    <row r="11006" spans="1:8" outlineLevel="1">
      <c r="A11006" s="100">
        <v>4</v>
      </c>
      <c r="B11006" s="101" t="s">
        <v>623</v>
      </c>
      <c r="C11006" s="97"/>
      <c r="D11006" s="97"/>
      <c r="E11006" s="94"/>
      <c r="F11006" s="94"/>
      <c r="G11006" s="94"/>
      <c r="H11006" s="79"/>
    </row>
    <row r="11007" spans="1:8" ht="31.5" outlineLevel="1">
      <c r="A11007" s="97" t="s">
        <v>406</v>
      </c>
      <c r="B11007" s="236" t="s">
        <v>321</v>
      </c>
      <c r="C11007" s="97" t="s">
        <v>790</v>
      </c>
      <c r="D11007" s="97" t="s">
        <v>790</v>
      </c>
      <c r="E11007" s="94"/>
      <c r="F11007" s="94"/>
      <c r="G11007" s="94">
        <v>100</v>
      </c>
      <c r="H11007" s="79"/>
    </row>
    <row r="11008" spans="1:8" ht="63" outlineLevel="1">
      <c r="A11008" s="97" t="s">
        <v>407</v>
      </c>
      <c r="B11008" s="236" t="s">
        <v>621</v>
      </c>
      <c r="C11008" s="97" t="s">
        <v>790</v>
      </c>
      <c r="D11008" s="97" t="s">
        <v>791</v>
      </c>
      <c r="E11008" s="94"/>
      <c r="F11008" s="94"/>
      <c r="G11008" s="94">
        <v>100</v>
      </c>
      <c r="H11008" s="79"/>
    </row>
    <row r="11009" spans="1:8" ht="31.5" outlineLevel="1">
      <c r="A11009" s="97" t="s">
        <v>408</v>
      </c>
      <c r="B11009" s="236" t="s">
        <v>764</v>
      </c>
      <c r="C11009" s="97" t="s">
        <v>790</v>
      </c>
      <c r="D11009" s="97" t="s">
        <v>791</v>
      </c>
      <c r="E11009" s="94"/>
      <c r="F11009" s="94"/>
      <c r="G11009" s="94">
        <v>100</v>
      </c>
      <c r="H11009" s="79"/>
    </row>
    <row r="11010" spans="1:8" ht="31.5" outlineLevel="1">
      <c r="A11010" s="97" t="s">
        <v>222</v>
      </c>
      <c r="B11010" s="236" t="s">
        <v>765</v>
      </c>
      <c r="C11010" s="97" t="s">
        <v>791</v>
      </c>
      <c r="D11010" s="97" t="s">
        <v>792</v>
      </c>
      <c r="E11010" s="94"/>
      <c r="F11010" s="94"/>
      <c r="G11010" s="94">
        <v>100</v>
      </c>
      <c r="H11010" s="79"/>
    </row>
    <row r="11011" spans="1:8" outlineLevel="1">
      <c r="A11011" s="263"/>
      <c r="B11011" s="264"/>
      <c r="C11011" s="263"/>
      <c r="D11011" s="263"/>
      <c r="E11011" s="83"/>
      <c r="F11011" s="83"/>
      <c r="G11011" s="272" t="s">
        <v>1115</v>
      </c>
      <c r="H11011" s="154" t="s">
        <v>378</v>
      </c>
    </row>
    <row r="11012" spans="1:8" outlineLevel="1">
      <c r="H11012" s="154" t="s">
        <v>709</v>
      </c>
    </row>
    <row r="11013" spans="1:8" outlineLevel="1">
      <c r="H11013" s="154" t="s">
        <v>266</v>
      </c>
    </row>
    <row r="11014" spans="1:8" outlineLevel="1">
      <c r="H11014" s="154"/>
    </row>
    <row r="11015" spans="1:8" outlineLevel="1">
      <c r="A11015" s="742" t="s">
        <v>628</v>
      </c>
      <c r="B11015" s="742"/>
      <c r="C11015" s="742"/>
      <c r="D11015" s="742"/>
      <c r="E11015" s="742"/>
      <c r="F11015" s="742"/>
      <c r="G11015" s="742"/>
      <c r="H11015" s="742"/>
    </row>
    <row r="11016" spans="1:8" outlineLevel="1">
      <c r="A11016" s="742" t="s">
        <v>455</v>
      </c>
      <c r="B11016" s="742"/>
      <c r="C11016" s="742"/>
      <c r="D11016" s="742"/>
      <c r="E11016" s="742"/>
      <c r="F11016" s="742"/>
      <c r="G11016" s="742"/>
      <c r="H11016" s="742"/>
    </row>
    <row r="11017" spans="1:8" outlineLevel="1">
      <c r="H11017" s="154" t="s">
        <v>322</v>
      </c>
    </row>
    <row r="11018" spans="1:8" outlineLevel="1">
      <c r="H11018" s="154" t="s">
        <v>323</v>
      </c>
    </row>
    <row r="11019" spans="1:8" outlineLevel="1">
      <c r="H11019" s="154" t="s">
        <v>324</v>
      </c>
    </row>
    <row r="11020" spans="1:8" outlineLevel="1">
      <c r="H11020" s="230" t="s">
        <v>325</v>
      </c>
    </row>
    <row r="11021" spans="1:8" outlineLevel="1">
      <c r="H11021" s="154" t="s">
        <v>2331</v>
      </c>
    </row>
    <row r="11022" spans="1:8" outlineLevel="1">
      <c r="H11022" s="154" t="s">
        <v>261</v>
      </c>
    </row>
    <row r="11023" spans="1:8" outlineLevel="1">
      <c r="A11023" s="86"/>
    </row>
    <row r="11024" spans="1:8" outlineLevel="1">
      <c r="A11024" s="748" t="s">
        <v>1273</v>
      </c>
      <c r="B11024" s="749"/>
      <c r="C11024" s="749"/>
      <c r="D11024" s="749"/>
      <c r="E11024" s="749"/>
      <c r="F11024" s="749"/>
      <c r="G11024" s="749"/>
      <c r="H11024" s="749"/>
    </row>
    <row r="11025" spans="1:8" outlineLevel="1">
      <c r="A11025" s="746" t="s">
        <v>2332</v>
      </c>
      <c r="B11025" s="746"/>
      <c r="C11025" s="746"/>
      <c r="D11025" s="746"/>
      <c r="E11025" s="746"/>
      <c r="F11025" s="746"/>
      <c r="G11025" s="746"/>
      <c r="H11025" s="746"/>
    </row>
    <row r="11026" spans="1:8" ht="16.5" outlineLevel="1" thickBot="1">
      <c r="A11026" s="87"/>
      <c r="B11026" s="666"/>
      <c r="C11026" s="231"/>
      <c r="D11026" s="231"/>
      <c r="E11026" s="231"/>
      <c r="F11026" s="231"/>
      <c r="G11026" s="231"/>
      <c r="H11026" s="231"/>
    </row>
    <row r="11027" spans="1:8" ht="15.75" customHeight="1" outlineLevel="1">
      <c r="A11027" s="750" t="s">
        <v>397</v>
      </c>
      <c r="B11027" s="753" t="s">
        <v>649</v>
      </c>
      <c r="C11027" s="756" t="s">
        <v>719</v>
      </c>
      <c r="D11027" s="756"/>
      <c r="E11027" s="756"/>
      <c r="F11027" s="756"/>
      <c r="G11027" s="757" t="s">
        <v>629</v>
      </c>
      <c r="H11027" s="759" t="s">
        <v>630</v>
      </c>
    </row>
    <row r="11028" spans="1:8" outlineLevel="1">
      <c r="A11028" s="751"/>
      <c r="B11028" s="754"/>
      <c r="C11028" s="704"/>
      <c r="D11028" s="704"/>
      <c r="E11028" s="704"/>
      <c r="F11028" s="704"/>
      <c r="G11028" s="703"/>
      <c r="H11028" s="760"/>
    </row>
    <row r="11029" spans="1:8" ht="32.25" outlineLevel="1" thickBot="1">
      <c r="A11029" s="752"/>
      <c r="B11029" s="755"/>
      <c r="C11029" s="88" t="s">
        <v>631</v>
      </c>
      <c r="D11029" s="88" t="s">
        <v>632</v>
      </c>
      <c r="E11029" s="88" t="s">
        <v>631</v>
      </c>
      <c r="F11029" s="88" t="s">
        <v>632</v>
      </c>
      <c r="G11029" s="758"/>
      <c r="H11029" s="761"/>
    </row>
    <row r="11030" spans="1:8" outlineLevel="1">
      <c r="A11030" s="89">
        <v>1</v>
      </c>
      <c r="B11030" s="604">
        <v>2</v>
      </c>
      <c r="C11030" s="90">
        <v>3</v>
      </c>
      <c r="D11030" s="90">
        <v>4</v>
      </c>
      <c r="E11030" s="90"/>
      <c r="F11030" s="90"/>
      <c r="G11030" s="91">
        <v>5</v>
      </c>
      <c r="H11030" s="604">
        <v>6</v>
      </c>
    </row>
    <row r="11031" spans="1:8" outlineLevel="1">
      <c r="A11031" s="89">
        <v>1</v>
      </c>
      <c r="B11031" s="92" t="s">
        <v>598</v>
      </c>
      <c r="C11031" s="90"/>
      <c r="D11031" s="90"/>
      <c r="E11031" s="94"/>
      <c r="F11031" s="94"/>
      <c r="G11031" s="95"/>
      <c r="H11031" s="663"/>
    </row>
    <row r="11032" spans="1:8" outlineLevel="1">
      <c r="A11032" s="96" t="s">
        <v>399</v>
      </c>
      <c r="B11032" s="237" t="s">
        <v>599</v>
      </c>
      <c r="C11032" s="97" t="s">
        <v>7</v>
      </c>
      <c r="D11032" s="97" t="s">
        <v>167</v>
      </c>
      <c r="E11032" s="94"/>
      <c r="F11032" s="94"/>
      <c r="G11032" s="94">
        <v>100</v>
      </c>
      <c r="H11032" s="79"/>
    </row>
    <row r="11033" spans="1:8" outlineLevel="1">
      <c r="A11033" s="97" t="s">
        <v>400</v>
      </c>
      <c r="B11033" s="236" t="s">
        <v>329</v>
      </c>
      <c r="C11033" s="97" t="s">
        <v>168</v>
      </c>
      <c r="D11033" s="97" t="s">
        <v>169</v>
      </c>
      <c r="E11033" s="94"/>
      <c r="F11033" s="94"/>
      <c r="G11033" s="94">
        <v>100</v>
      </c>
      <c r="H11033" s="79"/>
    </row>
    <row r="11034" spans="1:8" ht="31.5" outlineLevel="1">
      <c r="A11034" s="97" t="s">
        <v>411</v>
      </c>
      <c r="B11034" s="236" t="s">
        <v>730</v>
      </c>
      <c r="C11034" s="97" t="s">
        <v>170</v>
      </c>
      <c r="D11034" s="97" t="s">
        <v>171</v>
      </c>
      <c r="E11034" s="94"/>
      <c r="F11034" s="94"/>
      <c r="G11034" s="94">
        <v>100</v>
      </c>
      <c r="H11034" s="79"/>
    </row>
    <row r="11035" spans="1:8" ht="63" outlineLevel="1">
      <c r="A11035" s="98" t="s">
        <v>422</v>
      </c>
      <c r="B11035" s="99" t="s">
        <v>731</v>
      </c>
      <c r="C11035" s="97" t="s">
        <v>172</v>
      </c>
      <c r="D11035" s="97" t="s">
        <v>173</v>
      </c>
      <c r="E11035" s="94"/>
      <c r="F11035" s="94"/>
      <c r="G11035" s="94">
        <v>100</v>
      </c>
      <c r="H11035" s="79"/>
    </row>
    <row r="11036" spans="1:8" ht="31.5" outlineLevel="1">
      <c r="A11036" s="98" t="s">
        <v>732</v>
      </c>
      <c r="B11036" s="99" t="s">
        <v>733</v>
      </c>
      <c r="C11036" s="97" t="s">
        <v>174</v>
      </c>
      <c r="D11036" s="97" t="s">
        <v>175</v>
      </c>
      <c r="E11036" s="94"/>
      <c r="F11036" s="94"/>
      <c r="G11036" s="94">
        <v>100</v>
      </c>
      <c r="H11036" s="79"/>
    </row>
    <row r="11037" spans="1:8" outlineLevel="1">
      <c r="A11037" s="98" t="s">
        <v>734</v>
      </c>
      <c r="B11037" s="99" t="s">
        <v>735</v>
      </c>
      <c r="C11037" s="97" t="s">
        <v>170</v>
      </c>
      <c r="D11037" s="97" t="s">
        <v>174</v>
      </c>
      <c r="E11037" s="94"/>
      <c r="F11037" s="94"/>
      <c r="G11037" s="94">
        <v>100</v>
      </c>
      <c r="H11037" s="79"/>
    </row>
    <row r="11038" spans="1:8" outlineLevel="1">
      <c r="A11038" s="100">
        <v>2</v>
      </c>
      <c r="B11038" s="101" t="s">
        <v>440</v>
      </c>
      <c r="C11038" s="97"/>
      <c r="D11038" s="97"/>
      <c r="E11038" s="94"/>
      <c r="F11038" s="94"/>
      <c r="G11038" s="94"/>
      <c r="H11038" s="79"/>
    </row>
    <row r="11039" spans="1:8" ht="31.5" outlineLevel="1">
      <c r="A11039" s="98" t="s">
        <v>402</v>
      </c>
      <c r="B11039" s="99" t="s">
        <v>736</v>
      </c>
      <c r="C11039" s="97" t="s">
        <v>129</v>
      </c>
      <c r="D11039" s="97" t="s">
        <v>130</v>
      </c>
      <c r="E11039" s="94"/>
      <c r="F11039" s="94"/>
      <c r="G11039" s="94">
        <v>100</v>
      </c>
      <c r="H11039" s="79"/>
    </row>
    <row r="11040" spans="1:8" ht="63" outlineLevel="1">
      <c r="A11040" s="98" t="s">
        <v>403</v>
      </c>
      <c r="B11040" s="99" t="s">
        <v>641</v>
      </c>
      <c r="C11040" s="97" t="s">
        <v>129</v>
      </c>
      <c r="D11040" s="97" t="s">
        <v>131</v>
      </c>
      <c r="E11040" s="94"/>
      <c r="F11040" s="94"/>
      <c r="G11040" s="94">
        <v>100</v>
      </c>
      <c r="H11040" s="79"/>
    </row>
    <row r="11041" spans="1:8" ht="31.5" outlineLevel="1">
      <c r="A11041" s="98" t="s">
        <v>404</v>
      </c>
      <c r="B11041" s="99" t="s">
        <v>642</v>
      </c>
      <c r="C11041" s="97" t="s">
        <v>131</v>
      </c>
      <c r="D11041" s="97" t="s">
        <v>132</v>
      </c>
      <c r="E11041" s="94"/>
      <c r="F11041" s="94"/>
      <c r="G11041" s="94">
        <v>100</v>
      </c>
      <c r="H11041" s="79"/>
    </row>
    <row r="11042" spans="1:8" ht="47.25" outlineLevel="1">
      <c r="A11042" s="100">
        <v>3</v>
      </c>
      <c r="B11042" s="101" t="s">
        <v>313</v>
      </c>
      <c r="C11042" s="97"/>
      <c r="D11042" s="97"/>
      <c r="E11042" s="94"/>
      <c r="F11042" s="94"/>
      <c r="G11042" s="94"/>
      <c r="H11042" s="79"/>
    </row>
    <row r="11043" spans="1:8" ht="31.5" outlineLevel="1">
      <c r="A11043" s="98" t="s">
        <v>441</v>
      </c>
      <c r="B11043" s="99" t="s">
        <v>314</v>
      </c>
      <c r="C11043" s="97" t="s">
        <v>132</v>
      </c>
      <c r="D11043" s="97" t="s">
        <v>131</v>
      </c>
      <c r="E11043" s="94"/>
      <c r="F11043" s="94"/>
      <c r="G11043" s="94">
        <v>100</v>
      </c>
      <c r="H11043" s="79"/>
    </row>
    <row r="11044" spans="1:8" outlineLevel="1">
      <c r="A11044" s="98" t="s">
        <v>359</v>
      </c>
      <c r="B11044" s="99" t="s">
        <v>315</v>
      </c>
      <c r="C11044" s="97" t="s">
        <v>132</v>
      </c>
      <c r="D11044" s="97" t="s">
        <v>133</v>
      </c>
      <c r="E11044" s="94"/>
      <c r="F11044" s="94"/>
      <c r="G11044" s="94">
        <v>100</v>
      </c>
      <c r="H11044" s="79"/>
    </row>
    <row r="11045" spans="1:8" outlineLevel="1">
      <c r="A11045" s="98" t="s">
        <v>361</v>
      </c>
      <c r="B11045" s="99" t="s">
        <v>316</v>
      </c>
      <c r="C11045" s="97" t="s">
        <v>133</v>
      </c>
      <c r="D11045" s="97" t="s">
        <v>788</v>
      </c>
      <c r="E11045" s="94"/>
      <c r="F11045" s="94"/>
      <c r="G11045" s="94">
        <v>100</v>
      </c>
      <c r="H11045" s="79"/>
    </row>
    <row r="11046" spans="1:8" outlineLevel="1">
      <c r="A11046" s="98" t="s">
        <v>317</v>
      </c>
      <c r="B11046" s="99" t="s">
        <v>318</v>
      </c>
      <c r="C11046" s="97" t="s">
        <v>788</v>
      </c>
      <c r="D11046" s="97" t="s">
        <v>789</v>
      </c>
      <c r="E11046" s="94"/>
      <c r="F11046" s="94"/>
      <c r="G11046" s="94">
        <v>100</v>
      </c>
      <c r="H11046" s="79"/>
    </row>
    <row r="11047" spans="1:8" outlineLevel="1">
      <c r="A11047" s="98" t="s">
        <v>319</v>
      </c>
      <c r="B11047" s="99" t="s">
        <v>320</v>
      </c>
      <c r="C11047" s="97" t="s">
        <v>1156</v>
      </c>
      <c r="D11047" s="97" t="s">
        <v>790</v>
      </c>
      <c r="E11047" s="94"/>
      <c r="F11047" s="94"/>
      <c r="G11047" s="94">
        <v>100</v>
      </c>
      <c r="H11047" s="79"/>
    </row>
    <row r="11048" spans="1:8" outlineLevel="1">
      <c r="A11048" s="100">
        <v>4</v>
      </c>
      <c r="B11048" s="101" t="s">
        <v>623</v>
      </c>
      <c r="C11048" s="97"/>
      <c r="D11048" s="97"/>
      <c r="E11048" s="94"/>
      <c r="F11048" s="94"/>
      <c r="G11048" s="94"/>
      <c r="H11048" s="79"/>
    </row>
    <row r="11049" spans="1:8" ht="31.5" outlineLevel="1">
      <c r="A11049" s="97" t="s">
        <v>406</v>
      </c>
      <c r="B11049" s="236" t="s">
        <v>321</v>
      </c>
      <c r="C11049" s="97" t="s">
        <v>790</v>
      </c>
      <c r="D11049" s="97" t="s">
        <v>790</v>
      </c>
      <c r="E11049" s="94"/>
      <c r="F11049" s="94"/>
      <c r="G11049" s="94">
        <v>100</v>
      </c>
      <c r="H11049" s="79"/>
    </row>
    <row r="11050" spans="1:8" ht="63" outlineLevel="1">
      <c r="A11050" s="97" t="s">
        <v>407</v>
      </c>
      <c r="B11050" s="236" t="s">
        <v>621</v>
      </c>
      <c r="C11050" s="97" t="s">
        <v>790</v>
      </c>
      <c r="D11050" s="97" t="s">
        <v>791</v>
      </c>
      <c r="E11050" s="94"/>
      <c r="F11050" s="94"/>
      <c r="G11050" s="94">
        <v>100</v>
      </c>
      <c r="H11050" s="79"/>
    </row>
    <row r="11051" spans="1:8" ht="31.5" outlineLevel="1">
      <c r="A11051" s="97" t="s">
        <v>408</v>
      </c>
      <c r="B11051" s="236" t="s">
        <v>764</v>
      </c>
      <c r="C11051" s="97" t="s">
        <v>790</v>
      </c>
      <c r="D11051" s="97" t="s">
        <v>791</v>
      </c>
      <c r="E11051" s="94"/>
      <c r="F11051" s="94"/>
      <c r="G11051" s="94">
        <v>100</v>
      </c>
      <c r="H11051" s="79"/>
    </row>
    <row r="11052" spans="1:8" ht="31.5" outlineLevel="1">
      <c r="A11052" s="97" t="s">
        <v>222</v>
      </c>
      <c r="B11052" s="236" t="s">
        <v>765</v>
      </c>
      <c r="C11052" s="97" t="s">
        <v>791</v>
      </c>
      <c r="D11052" s="97" t="s">
        <v>792</v>
      </c>
      <c r="E11052" s="94"/>
      <c r="F11052" s="94"/>
      <c r="G11052" s="94">
        <v>100</v>
      </c>
      <c r="H11052" s="79"/>
    </row>
    <row r="11053" spans="1:8" outlineLevel="1">
      <c r="A11053" s="263"/>
      <c r="B11053" s="264"/>
      <c r="C11053" s="263"/>
      <c r="D11053" s="263"/>
      <c r="E11053" s="83"/>
      <c r="F11053" s="83"/>
      <c r="G11053" s="272" t="s">
        <v>1116</v>
      </c>
      <c r="H11053" s="154" t="s">
        <v>378</v>
      </c>
    </row>
    <row r="11054" spans="1:8" outlineLevel="1">
      <c r="H11054" s="154" t="s">
        <v>709</v>
      </c>
    </row>
    <row r="11055" spans="1:8" outlineLevel="1">
      <c r="H11055" s="154" t="s">
        <v>266</v>
      </c>
    </row>
    <row r="11056" spans="1:8" outlineLevel="1">
      <c r="H11056" s="154"/>
    </row>
    <row r="11057" spans="1:8" outlineLevel="1">
      <c r="A11057" s="742" t="s">
        <v>628</v>
      </c>
      <c r="B11057" s="742"/>
      <c r="C11057" s="742"/>
      <c r="D11057" s="742"/>
      <c r="E11057" s="742"/>
      <c r="F11057" s="742"/>
      <c r="G11057" s="742"/>
      <c r="H11057" s="742"/>
    </row>
    <row r="11058" spans="1:8" outlineLevel="1">
      <c r="A11058" s="742" t="s">
        <v>455</v>
      </c>
      <c r="B11058" s="742"/>
      <c r="C11058" s="742"/>
      <c r="D11058" s="742"/>
      <c r="E11058" s="742"/>
      <c r="F11058" s="742"/>
      <c r="G11058" s="742"/>
      <c r="H11058" s="742"/>
    </row>
    <row r="11059" spans="1:8" outlineLevel="1">
      <c r="H11059" s="154" t="s">
        <v>322</v>
      </c>
    </row>
    <row r="11060" spans="1:8" outlineLevel="1">
      <c r="H11060" s="154" t="s">
        <v>323</v>
      </c>
    </row>
    <row r="11061" spans="1:8" outlineLevel="1">
      <c r="H11061" s="154" t="s">
        <v>324</v>
      </c>
    </row>
    <row r="11062" spans="1:8" outlineLevel="1">
      <c r="H11062" s="230" t="s">
        <v>325</v>
      </c>
    </row>
    <row r="11063" spans="1:8" outlineLevel="1">
      <c r="H11063" s="154" t="s">
        <v>2331</v>
      </c>
    </row>
    <row r="11064" spans="1:8" outlineLevel="1">
      <c r="H11064" s="154" t="s">
        <v>261</v>
      </c>
    </row>
    <row r="11065" spans="1:8" outlineLevel="1">
      <c r="A11065" s="86"/>
    </row>
    <row r="11066" spans="1:8" outlineLevel="1">
      <c r="A11066" s="748" t="s">
        <v>1274</v>
      </c>
      <c r="B11066" s="749"/>
      <c r="C11066" s="749"/>
      <c r="D11066" s="749"/>
      <c r="E11066" s="749"/>
      <c r="F11066" s="749"/>
      <c r="G11066" s="749"/>
      <c r="H11066" s="749"/>
    </row>
    <row r="11067" spans="1:8" outlineLevel="1">
      <c r="A11067" s="746" t="s">
        <v>2332</v>
      </c>
      <c r="B11067" s="746"/>
      <c r="C11067" s="746"/>
      <c r="D11067" s="746"/>
      <c r="E11067" s="746"/>
      <c r="F11067" s="746"/>
      <c r="G11067" s="746"/>
      <c r="H11067" s="746"/>
    </row>
    <row r="11068" spans="1:8" ht="16.5" outlineLevel="1" thickBot="1">
      <c r="A11068" s="87"/>
      <c r="B11068" s="666"/>
      <c r="C11068" s="231"/>
      <c r="D11068" s="231"/>
      <c r="E11068" s="231"/>
      <c r="F11068" s="231"/>
      <c r="G11068" s="231"/>
      <c r="H11068" s="231"/>
    </row>
    <row r="11069" spans="1:8" ht="15.75" customHeight="1" outlineLevel="1">
      <c r="A11069" s="750" t="s">
        <v>397</v>
      </c>
      <c r="B11069" s="753" t="s">
        <v>649</v>
      </c>
      <c r="C11069" s="756" t="s">
        <v>719</v>
      </c>
      <c r="D11069" s="756"/>
      <c r="E11069" s="756"/>
      <c r="F11069" s="756"/>
      <c r="G11069" s="757" t="s">
        <v>629</v>
      </c>
      <c r="H11069" s="759" t="s">
        <v>630</v>
      </c>
    </row>
    <row r="11070" spans="1:8" outlineLevel="1">
      <c r="A11070" s="751"/>
      <c r="B11070" s="754"/>
      <c r="C11070" s="704"/>
      <c r="D11070" s="704"/>
      <c r="E11070" s="704"/>
      <c r="F11070" s="704"/>
      <c r="G11070" s="703"/>
      <c r="H11070" s="760"/>
    </row>
    <row r="11071" spans="1:8" ht="32.25" outlineLevel="1" thickBot="1">
      <c r="A11071" s="752"/>
      <c r="B11071" s="755"/>
      <c r="C11071" s="88" t="s">
        <v>631</v>
      </c>
      <c r="D11071" s="88" t="s">
        <v>632</v>
      </c>
      <c r="E11071" s="88" t="s">
        <v>631</v>
      </c>
      <c r="F11071" s="88" t="s">
        <v>632</v>
      </c>
      <c r="G11071" s="758"/>
      <c r="H11071" s="761"/>
    </row>
    <row r="11072" spans="1:8" outlineLevel="1">
      <c r="A11072" s="89">
        <v>1</v>
      </c>
      <c r="B11072" s="604">
        <v>2</v>
      </c>
      <c r="C11072" s="90">
        <v>3</v>
      </c>
      <c r="D11072" s="90">
        <v>4</v>
      </c>
      <c r="E11072" s="90"/>
      <c r="F11072" s="90"/>
      <c r="G11072" s="91">
        <v>5</v>
      </c>
      <c r="H11072" s="604">
        <v>6</v>
      </c>
    </row>
    <row r="11073" spans="1:8" outlineLevel="1">
      <c r="A11073" s="89">
        <v>1</v>
      </c>
      <c r="B11073" s="92" t="s">
        <v>598</v>
      </c>
      <c r="C11073" s="90"/>
      <c r="D11073" s="90"/>
      <c r="E11073" s="94"/>
      <c r="F11073" s="94"/>
      <c r="G11073" s="95"/>
      <c r="H11073" s="663"/>
    </row>
    <row r="11074" spans="1:8" outlineLevel="1">
      <c r="A11074" s="96" t="s">
        <v>399</v>
      </c>
      <c r="B11074" s="237" t="s">
        <v>599</v>
      </c>
      <c r="C11074" s="97" t="s">
        <v>7</v>
      </c>
      <c r="D11074" s="97" t="s">
        <v>167</v>
      </c>
      <c r="E11074" s="94"/>
      <c r="F11074" s="94"/>
      <c r="G11074" s="94">
        <v>100</v>
      </c>
      <c r="H11074" s="79"/>
    </row>
    <row r="11075" spans="1:8" outlineLevel="1">
      <c r="A11075" s="97" t="s">
        <v>400</v>
      </c>
      <c r="B11075" s="236" t="s">
        <v>329</v>
      </c>
      <c r="C11075" s="97" t="s">
        <v>168</v>
      </c>
      <c r="D11075" s="97" t="s">
        <v>169</v>
      </c>
      <c r="E11075" s="94"/>
      <c r="F11075" s="94"/>
      <c r="G11075" s="94">
        <v>100</v>
      </c>
      <c r="H11075" s="79"/>
    </row>
    <row r="11076" spans="1:8" ht="31.5" outlineLevel="1">
      <c r="A11076" s="97" t="s">
        <v>411</v>
      </c>
      <c r="B11076" s="236" t="s">
        <v>730</v>
      </c>
      <c r="C11076" s="97" t="s">
        <v>170</v>
      </c>
      <c r="D11076" s="97" t="s">
        <v>171</v>
      </c>
      <c r="E11076" s="94"/>
      <c r="F11076" s="94"/>
      <c r="G11076" s="94">
        <v>100</v>
      </c>
      <c r="H11076" s="79"/>
    </row>
    <row r="11077" spans="1:8" ht="63" outlineLevel="1">
      <c r="A11077" s="98" t="s">
        <v>422</v>
      </c>
      <c r="B11077" s="99" t="s">
        <v>731</v>
      </c>
      <c r="C11077" s="97" t="s">
        <v>172</v>
      </c>
      <c r="D11077" s="97" t="s">
        <v>173</v>
      </c>
      <c r="E11077" s="94"/>
      <c r="F11077" s="94"/>
      <c r="G11077" s="94">
        <v>100</v>
      </c>
      <c r="H11077" s="79"/>
    </row>
    <row r="11078" spans="1:8" ht="31.5" outlineLevel="1">
      <c r="A11078" s="98" t="s">
        <v>732</v>
      </c>
      <c r="B11078" s="99" t="s">
        <v>733</v>
      </c>
      <c r="C11078" s="97" t="s">
        <v>174</v>
      </c>
      <c r="D11078" s="97" t="s">
        <v>175</v>
      </c>
      <c r="E11078" s="94"/>
      <c r="F11078" s="94"/>
      <c r="G11078" s="94">
        <v>100</v>
      </c>
      <c r="H11078" s="79"/>
    </row>
    <row r="11079" spans="1:8" outlineLevel="1">
      <c r="A11079" s="98" t="s">
        <v>734</v>
      </c>
      <c r="B11079" s="99" t="s">
        <v>735</v>
      </c>
      <c r="C11079" s="97" t="s">
        <v>170</v>
      </c>
      <c r="D11079" s="97" t="s">
        <v>174</v>
      </c>
      <c r="E11079" s="94"/>
      <c r="F11079" s="94"/>
      <c r="G11079" s="94">
        <v>100</v>
      </c>
      <c r="H11079" s="79"/>
    </row>
    <row r="11080" spans="1:8" outlineLevel="1">
      <c r="A11080" s="100">
        <v>2</v>
      </c>
      <c r="B11080" s="101" t="s">
        <v>440</v>
      </c>
      <c r="C11080" s="97"/>
      <c r="D11080" s="97"/>
      <c r="E11080" s="94"/>
      <c r="F11080" s="94"/>
      <c r="G11080" s="94"/>
      <c r="H11080" s="79"/>
    </row>
    <row r="11081" spans="1:8" ht="31.5" outlineLevel="1">
      <c r="A11081" s="98" t="s">
        <v>402</v>
      </c>
      <c r="B11081" s="99" t="s">
        <v>736</v>
      </c>
      <c r="C11081" s="97" t="s">
        <v>129</v>
      </c>
      <c r="D11081" s="97" t="s">
        <v>130</v>
      </c>
      <c r="E11081" s="94"/>
      <c r="F11081" s="94"/>
      <c r="G11081" s="94">
        <v>100</v>
      </c>
      <c r="H11081" s="79"/>
    </row>
    <row r="11082" spans="1:8" ht="63" outlineLevel="1">
      <c r="A11082" s="98" t="s">
        <v>403</v>
      </c>
      <c r="B11082" s="99" t="s">
        <v>641</v>
      </c>
      <c r="C11082" s="97" t="s">
        <v>129</v>
      </c>
      <c r="D11082" s="97" t="s">
        <v>131</v>
      </c>
      <c r="E11082" s="94"/>
      <c r="F11082" s="94"/>
      <c r="G11082" s="94">
        <v>100</v>
      </c>
      <c r="H11082" s="79"/>
    </row>
    <row r="11083" spans="1:8" ht="31.5" outlineLevel="1">
      <c r="A11083" s="98" t="s">
        <v>404</v>
      </c>
      <c r="B11083" s="99" t="s">
        <v>642</v>
      </c>
      <c r="C11083" s="97" t="s">
        <v>131</v>
      </c>
      <c r="D11083" s="97" t="s">
        <v>132</v>
      </c>
      <c r="E11083" s="94"/>
      <c r="F11083" s="94"/>
      <c r="G11083" s="94">
        <v>100</v>
      </c>
      <c r="H11083" s="79"/>
    </row>
    <row r="11084" spans="1:8" ht="47.25" outlineLevel="1">
      <c r="A11084" s="100">
        <v>3</v>
      </c>
      <c r="B11084" s="101" t="s">
        <v>313</v>
      </c>
      <c r="C11084" s="97"/>
      <c r="D11084" s="97"/>
      <c r="E11084" s="94"/>
      <c r="F11084" s="94"/>
      <c r="G11084" s="94"/>
      <c r="H11084" s="79"/>
    </row>
    <row r="11085" spans="1:8" ht="31.5" outlineLevel="1">
      <c r="A11085" s="98" t="s">
        <v>441</v>
      </c>
      <c r="B11085" s="99" t="s">
        <v>314</v>
      </c>
      <c r="C11085" s="97" t="s">
        <v>132</v>
      </c>
      <c r="D11085" s="97" t="s">
        <v>131</v>
      </c>
      <c r="E11085" s="94"/>
      <c r="F11085" s="94"/>
      <c r="G11085" s="94">
        <v>100</v>
      </c>
      <c r="H11085" s="79"/>
    </row>
    <row r="11086" spans="1:8" outlineLevel="1">
      <c r="A11086" s="98" t="s">
        <v>359</v>
      </c>
      <c r="B11086" s="99" t="s">
        <v>315</v>
      </c>
      <c r="C11086" s="97" t="s">
        <v>132</v>
      </c>
      <c r="D11086" s="97" t="s">
        <v>133</v>
      </c>
      <c r="E11086" s="94"/>
      <c r="F11086" s="94"/>
      <c r="G11086" s="94">
        <v>100</v>
      </c>
      <c r="H11086" s="79"/>
    </row>
    <row r="11087" spans="1:8" outlineLevel="1">
      <c r="A11087" s="98" t="s">
        <v>361</v>
      </c>
      <c r="B11087" s="99" t="s">
        <v>316</v>
      </c>
      <c r="C11087" s="97" t="s">
        <v>133</v>
      </c>
      <c r="D11087" s="97" t="s">
        <v>788</v>
      </c>
      <c r="E11087" s="94"/>
      <c r="F11087" s="94"/>
      <c r="G11087" s="94">
        <v>100</v>
      </c>
      <c r="H11087" s="79"/>
    </row>
    <row r="11088" spans="1:8" outlineLevel="1">
      <c r="A11088" s="98" t="s">
        <v>317</v>
      </c>
      <c r="B11088" s="99" t="s">
        <v>318</v>
      </c>
      <c r="C11088" s="97" t="s">
        <v>788</v>
      </c>
      <c r="D11088" s="97" t="s">
        <v>789</v>
      </c>
      <c r="E11088" s="94"/>
      <c r="F11088" s="94"/>
      <c r="G11088" s="94">
        <v>100</v>
      </c>
      <c r="H11088" s="79"/>
    </row>
    <row r="11089" spans="1:8" outlineLevel="1">
      <c r="A11089" s="98" t="s">
        <v>319</v>
      </c>
      <c r="B11089" s="99" t="s">
        <v>320</v>
      </c>
      <c r="C11089" s="97" t="s">
        <v>1156</v>
      </c>
      <c r="D11089" s="97" t="s">
        <v>790</v>
      </c>
      <c r="E11089" s="94"/>
      <c r="F11089" s="94"/>
      <c r="G11089" s="94">
        <v>100</v>
      </c>
      <c r="H11089" s="79"/>
    </row>
    <row r="11090" spans="1:8" outlineLevel="1">
      <c r="A11090" s="100">
        <v>4</v>
      </c>
      <c r="B11090" s="101" t="s">
        <v>623</v>
      </c>
      <c r="C11090" s="97"/>
      <c r="D11090" s="97"/>
      <c r="E11090" s="94"/>
      <c r="F11090" s="94"/>
      <c r="G11090" s="94"/>
      <c r="H11090" s="79"/>
    </row>
    <row r="11091" spans="1:8" ht="31.5" outlineLevel="1">
      <c r="A11091" s="97" t="s">
        <v>406</v>
      </c>
      <c r="B11091" s="236" t="s">
        <v>321</v>
      </c>
      <c r="C11091" s="97" t="s">
        <v>790</v>
      </c>
      <c r="D11091" s="97" t="s">
        <v>790</v>
      </c>
      <c r="E11091" s="94"/>
      <c r="F11091" s="94"/>
      <c r="G11091" s="94">
        <v>100</v>
      </c>
      <c r="H11091" s="79"/>
    </row>
    <row r="11092" spans="1:8" ht="63" outlineLevel="1">
      <c r="A11092" s="97" t="s">
        <v>407</v>
      </c>
      <c r="B11092" s="236" t="s">
        <v>621</v>
      </c>
      <c r="C11092" s="97" t="s">
        <v>790</v>
      </c>
      <c r="D11092" s="97" t="s">
        <v>791</v>
      </c>
      <c r="E11092" s="94"/>
      <c r="F11092" s="94"/>
      <c r="G11092" s="94">
        <v>100</v>
      </c>
      <c r="H11092" s="79"/>
    </row>
    <row r="11093" spans="1:8" ht="31.5" outlineLevel="1">
      <c r="A11093" s="97" t="s">
        <v>408</v>
      </c>
      <c r="B11093" s="236" t="s">
        <v>764</v>
      </c>
      <c r="C11093" s="97" t="s">
        <v>790</v>
      </c>
      <c r="D11093" s="97" t="s">
        <v>791</v>
      </c>
      <c r="E11093" s="94"/>
      <c r="F11093" s="94"/>
      <c r="G11093" s="94">
        <v>100</v>
      </c>
      <c r="H11093" s="79"/>
    </row>
    <row r="11094" spans="1:8" ht="31.5" outlineLevel="1">
      <c r="A11094" s="97" t="s">
        <v>222</v>
      </c>
      <c r="B11094" s="236" t="s">
        <v>765</v>
      </c>
      <c r="C11094" s="97" t="s">
        <v>791</v>
      </c>
      <c r="D11094" s="97" t="s">
        <v>792</v>
      </c>
      <c r="E11094" s="94"/>
      <c r="F11094" s="94"/>
      <c r="G11094" s="94">
        <v>100</v>
      </c>
      <c r="H11094" s="79"/>
    </row>
    <row r="11095" spans="1:8" outlineLevel="1">
      <c r="A11095" s="263"/>
      <c r="B11095" s="264"/>
      <c r="C11095" s="263"/>
      <c r="D11095" s="263"/>
      <c r="E11095" s="83"/>
      <c r="F11095" s="83"/>
      <c r="G11095" s="272" t="s">
        <v>1117</v>
      </c>
      <c r="H11095" s="154" t="s">
        <v>378</v>
      </c>
    </row>
    <row r="11096" spans="1:8" outlineLevel="1">
      <c r="H11096" s="154" t="s">
        <v>709</v>
      </c>
    </row>
    <row r="11097" spans="1:8" outlineLevel="1">
      <c r="H11097" s="154" t="s">
        <v>266</v>
      </c>
    </row>
    <row r="11098" spans="1:8" outlineLevel="1">
      <c r="H11098" s="154"/>
    </row>
    <row r="11099" spans="1:8" outlineLevel="1">
      <c r="A11099" s="742" t="s">
        <v>628</v>
      </c>
      <c r="B11099" s="742"/>
      <c r="C11099" s="742"/>
      <c r="D11099" s="742"/>
      <c r="E11099" s="742"/>
      <c r="F11099" s="742"/>
      <c r="G11099" s="742"/>
      <c r="H11099" s="742"/>
    </row>
    <row r="11100" spans="1:8" outlineLevel="1">
      <c r="A11100" s="742" t="s">
        <v>455</v>
      </c>
      <c r="B11100" s="742"/>
      <c r="C11100" s="742"/>
      <c r="D11100" s="742"/>
      <c r="E11100" s="742"/>
      <c r="F11100" s="742"/>
      <c r="G11100" s="742"/>
      <c r="H11100" s="742"/>
    </row>
    <row r="11101" spans="1:8" outlineLevel="1">
      <c r="H11101" s="154" t="s">
        <v>322</v>
      </c>
    </row>
    <row r="11102" spans="1:8" outlineLevel="1">
      <c r="H11102" s="154" t="s">
        <v>323</v>
      </c>
    </row>
    <row r="11103" spans="1:8" outlineLevel="1">
      <c r="H11103" s="154" t="s">
        <v>324</v>
      </c>
    </row>
    <row r="11104" spans="1:8" outlineLevel="1">
      <c r="H11104" s="230" t="s">
        <v>325</v>
      </c>
    </row>
    <row r="11105" spans="1:8" outlineLevel="1">
      <c r="H11105" s="154" t="s">
        <v>2331</v>
      </c>
    </row>
    <row r="11106" spans="1:8" outlineLevel="1">
      <c r="H11106" s="154" t="s">
        <v>261</v>
      </c>
    </row>
    <row r="11107" spans="1:8" outlineLevel="1">
      <c r="A11107" s="86"/>
    </row>
    <row r="11108" spans="1:8" ht="32.25" customHeight="1" outlineLevel="1">
      <c r="A11108" s="743" t="s">
        <v>1275</v>
      </c>
      <c r="B11108" s="744"/>
      <c r="C11108" s="744"/>
      <c r="D11108" s="744"/>
      <c r="E11108" s="744"/>
      <c r="F11108" s="744"/>
      <c r="G11108" s="744"/>
      <c r="H11108" s="744"/>
    </row>
    <row r="11109" spans="1:8" outlineLevel="1">
      <c r="A11109" s="746" t="s">
        <v>2332</v>
      </c>
      <c r="B11109" s="746"/>
      <c r="C11109" s="746"/>
      <c r="D11109" s="746"/>
      <c r="E11109" s="746"/>
      <c r="F11109" s="746"/>
      <c r="G11109" s="746"/>
      <c r="H11109" s="746"/>
    </row>
    <row r="11110" spans="1:8" ht="16.5" outlineLevel="1" thickBot="1">
      <c r="A11110" s="87"/>
      <c r="B11110" s="666"/>
      <c r="C11110" s="231"/>
      <c r="D11110" s="231"/>
      <c r="E11110" s="231"/>
      <c r="F11110" s="231"/>
      <c r="G11110" s="231"/>
      <c r="H11110" s="231"/>
    </row>
    <row r="11111" spans="1:8" ht="15.75" customHeight="1" outlineLevel="1">
      <c r="A11111" s="750" t="s">
        <v>397</v>
      </c>
      <c r="B11111" s="753" t="s">
        <v>649</v>
      </c>
      <c r="C11111" s="756" t="s">
        <v>719</v>
      </c>
      <c r="D11111" s="756"/>
      <c r="E11111" s="756"/>
      <c r="F11111" s="756"/>
      <c r="G11111" s="757" t="s">
        <v>629</v>
      </c>
      <c r="H11111" s="759" t="s">
        <v>630</v>
      </c>
    </row>
    <row r="11112" spans="1:8" outlineLevel="1">
      <c r="A11112" s="751"/>
      <c r="B11112" s="754"/>
      <c r="C11112" s="704"/>
      <c r="D11112" s="704"/>
      <c r="E11112" s="704"/>
      <c r="F11112" s="704"/>
      <c r="G11112" s="703"/>
      <c r="H11112" s="760"/>
    </row>
    <row r="11113" spans="1:8" ht="32.25" outlineLevel="1" thickBot="1">
      <c r="A11113" s="752"/>
      <c r="B11113" s="755"/>
      <c r="C11113" s="88" t="s">
        <v>631</v>
      </c>
      <c r="D11113" s="88" t="s">
        <v>632</v>
      </c>
      <c r="E11113" s="88" t="s">
        <v>631</v>
      </c>
      <c r="F11113" s="88" t="s">
        <v>632</v>
      </c>
      <c r="G11113" s="758"/>
      <c r="H11113" s="761"/>
    </row>
    <row r="11114" spans="1:8" outlineLevel="1">
      <c r="A11114" s="89">
        <v>1</v>
      </c>
      <c r="B11114" s="604">
        <v>2</v>
      </c>
      <c r="C11114" s="90">
        <v>3</v>
      </c>
      <c r="D11114" s="90">
        <v>4</v>
      </c>
      <c r="E11114" s="90"/>
      <c r="F11114" s="90"/>
      <c r="G11114" s="91">
        <v>5</v>
      </c>
      <c r="H11114" s="604">
        <v>6</v>
      </c>
    </row>
    <row r="11115" spans="1:8" outlineLevel="1">
      <c r="A11115" s="89">
        <v>1</v>
      </c>
      <c r="B11115" s="92" t="s">
        <v>598</v>
      </c>
      <c r="C11115" s="90"/>
      <c r="D11115" s="90"/>
      <c r="E11115" s="94"/>
      <c r="F11115" s="94"/>
      <c r="G11115" s="95"/>
      <c r="H11115" s="663"/>
    </row>
    <row r="11116" spans="1:8" outlineLevel="1">
      <c r="A11116" s="96" t="s">
        <v>399</v>
      </c>
      <c r="B11116" s="237" t="s">
        <v>599</v>
      </c>
      <c r="C11116" s="97" t="s">
        <v>174</v>
      </c>
      <c r="D11116" s="97" t="s">
        <v>482</v>
      </c>
      <c r="E11116" s="94"/>
      <c r="F11116" s="94"/>
      <c r="G11116" s="94">
        <v>100</v>
      </c>
      <c r="H11116" s="79"/>
    </row>
    <row r="11117" spans="1:8" outlineLevel="1">
      <c r="A11117" s="97" t="s">
        <v>400</v>
      </c>
      <c r="B11117" s="236" t="s">
        <v>329</v>
      </c>
      <c r="C11117" s="97" t="s">
        <v>483</v>
      </c>
      <c r="D11117" s="97" t="s">
        <v>484</v>
      </c>
      <c r="E11117" s="94"/>
      <c r="F11117" s="94"/>
      <c r="G11117" s="94">
        <v>100</v>
      </c>
      <c r="H11117" s="79"/>
    </row>
    <row r="11118" spans="1:8" ht="31.5" outlineLevel="1">
      <c r="A11118" s="97" t="s">
        <v>411</v>
      </c>
      <c r="B11118" s="236" t="s">
        <v>730</v>
      </c>
      <c r="C11118" s="97" t="s">
        <v>485</v>
      </c>
      <c r="D11118" s="97" t="s">
        <v>486</v>
      </c>
      <c r="E11118" s="94"/>
      <c r="F11118" s="94"/>
      <c r="G11118" s="94">
        <v>100</v>
      </c>
      <c r="H11118" s="79"/>
    </row>
    <row r="11119" spans="1:8" ht="63" outlineLevel="1">
      <c r="A11119" s="98" t="s">
        <v>422</v>
      </c>
      <c r="B11119" s="99" t="s">
        <v>731</v>
      </c>
      <c r="C11119" s="97" t="s">
        <v>487</v>
      </c>
      <c r="D11119" s="97" t="s">
        <v>1938</v>
      </c>
      <c r="E11119" s="94"/>
      <c r="F11119" s="94"/>
      <c r="G11119" s="94">
        <v>100</v>
      </c>
      <c r="H11119" s="79"/>
    </row>
    <row r="11120" spans="1:8" ht="31.5" outlineLevel="1">
      <c r="A11120" s="98" t="s">
        <v>732</v>
      </c>
      <c r="B11120" s="99" t="s">
        <v>733</v>
      </c>
      <c r="C11120" s="97" t="s">
        <v>129</v>
      </c>
      <c r="D11120" s="97" t="s">
        <v>130</v>
      </c>
      <c r="E11120" s="94"/>
      <c r="F11120" s="94"/>
      <c r="G11120" s="94">
        <v>100</v>
      </c>
      <c r="H11120" s="79"/>
    </row>
    <row r="11121" spans="1:8" outlineLevel="1">
      <c r="A11121" s="98" t="s">
        <v>734</v>
      </c>
      <c r="B11121" s="99" t="s">
        <v>735</v>
      </c>
      <c r="C11121" s="97" t="s">
        <v>485</v>
      </c>
      <c r="D11121" s="97" t="s">
        <v>129</v>
      </c>
      <c r="E11121" s="94"/>
      <c r="F11121" s="94"/>
      <c r="G11121" s="94">
        <v>100</v>
      </c>
      <c r="H11121" s="79"/>
    </row>
    <row r="11122" spans="1:8" outlineLevel="1">
      <c r="A11122" s="100">
        <v>2</v>
      </c>
      <c r="B11122" s="101" t="s">
        <v>440</v>
      </c>
      <c r="C11122" s="97"/>
      <c r="D11122" s="97"/>
      <c r="E11122" s="94"/>
      <c r="F11122" s="94"/>
      <c r="G11122" s="94">
        <v>100</v>
      </c>
      <c r="H11122" s="79"/>
    </row>
    <row r="11123" spans="1:8" ht="31.5" outlineLevel="1">
      <c r="A11123" s="98" t="s">
        <v>402</v>
      </c>
      <c r="B11123" s="99" t="s">
        <v>736</v>
      </c>
      <c r="C11123" s="97" t="s">
        <v>129</v>
      </c>
      <c r="D11123" s="97" t="s">
        <v>130</v>
      </c>
      <c r="E11123" s="94"/>
      <c r="F11123" s="94"/>
      <c r="G11123" s="94">
        <v>100</v>
      </c>
      <c r="H11123" s="79"/>
    </row>
    <row r="11124" spans="1:8" ht="63" outlineLevel="1">
      <c r="A11124" s="98" t="s">
        <v>403</v>
      </c>
      <c r="B11124" s="99" t="s">
        <v>641</v>
      </c>
      <c r="C11124" s="97" t="s">
        <v>129</v>
      </c>
      <c r="D11124" s="97" t="s">
        <v>131</v>
      </c>
      <c r="E11124" s="94"/>
      <c r="F11124" s="94"/>
      <c r="G11124" s="94">
        <v>100</v>
      </c>
      <c r="H11124" s="79"/>
    </row>
    <row r="11125" spans="1:8" ht="31.5" outlineLevel="1">
      <c r="A11125" s="98" t="s">
        <v>404</v>
      </c>
      <c r="B11125" s="99" t="s">
        <v>642</v>
      </c>
      <c r="C11125" s="97" t="s">
        <v>131</v>
      </c>
      <c r="D11125" s="97" t="s">
        <v>132</v>
      </c>
      <c r="E11125" s="94"/>
      <c r="F11125" s="94"/>
      <c r="G11125" s="94">
        <v>100</v>
      </c>
      <c r="H11125" s="79"/>
    </row>
    <row r="11126" spans="1:8" ht="47.25" outlineLevel="1">
      <c r="A11126" s="100">
        <v>3</v>
      </c>
      <c r="B11126" s="101" t="s">
        <v>313</v>
      </c>
      <c r="C11126" s="97"/>
      <c r="D11126" s="97"/>
      <c r="E11126" s="94"/>
      <c r="F11126" s="94"/>
      <c r="G11126" s="94">
        <v>100</v>
      </c>
      <c r="H11126" s="79"/>
    </row>
    <row r="11127" spans="1:8" ht="31.5" outlineLevel="1">
      <c r="A11127" s="98" t="s">
        <v>441</v>
      </c>
      <c r="B11127" s="99" t="s">
        <v>314</v>
      </c>
      <c r="C11127" s="97" t="s">
        <v>132</v>
      </c>
      <c r="D11127" s="97" t="s">
        <v>131</v>
      </c>
      <c r="E11127" s="94"/>
      <c r="F11127" s="94"/>
      <c r="G11127" s="94">
        <v>100</v>
      </c>
      <c r="H11127" s="79"/>
    </row>
    <row r="11128" spans="1:8" outlineLevel="1">
      <c r="A11128" s="98" t="s">
        <v>359</v>
      </c>
      <c r="B11128" s="99" t="s">
        <v>315</v>
      </c>
      <c r="C11128" s="97" t="s">
        <v>132</v>
      </c>
      <c r="D11128" s="97" t="s">
        <v>133</v>
      </c>
      <c r="E11128" s="94"/>
      <c r="F11128" s="94"/>
      <c r="G11128" s="94">
        <v>100</v>
      </c>
      <c r="H11128" s="79"/>
    </row>
    <row r="11129" spans="1:8" outlineLevel="1">
      <c r="A11129" s="98" t="s">
        <v>361</v>
      </c>
      <c r="B11129" s="99" t="s">
        <v>316</v>
      </c>
      <c r="C11129" s="97" t="s">
        <v>133</v>
      </c>
      <c r="D11129" s="97" t="s">
        <v>788</v>
      </c>
      <c r="E11129" s="94"/>
      <c r="F11129" s="94"/>
      <c r="G11129" s="94">
        <v>100</v>
      </c>
      <c r="H11129" s="79"/>
    </row>
    <row r="11130" spans="1:8" outlineLevel="1">
      <c r="A11130" s="98" t="s">
        <v>317</v>
      </c>
      <c r="B11130" s="99" t="s">
        <v>318</v>
      </c>
      <c r="C11130" s="97" t="s">
        <v>788</v>
      </c>
      <c r="D11130" s="97" t="s">
        <v>789</v>
      </c>
      <c r="E11130" s="94"/>
      <c r="F11130" s="94"/>
      <c r="G11130" s="94">
        <v>100</v>
      </c>
      <c r="H11130" s="79"/>
    </row>
    <row r="11131" spans="1:8" outlineLevel="1">
      <c r="A11131" s="98" t="s">
        <v>319</v>
      </c>
      <c r="B11131" s="99" t="s">
        <v>320</v>
      </c>
      <c r="C11131" s="97" t="s">
        <v>789</v>
      </c>
      <c r="D11131" s="97" t="s">
        <v>790</v>
      </c>
      <c r="E11131" s="94"/>
      <c r="F11131" s="94"/>
      <c r="G11131" s="94">
        <v>100</v>
      </c>
      <c r="H11131" s="79"/>
    </row>
    <row r="11132" spans="1:8" outlineLevel="1">
      <c r="A11132" s="100">
        <v>4</v>
      </c>
      <c r="B11132" s="101" t="s">
        <v>623</v>
      </c>
      <c r="C11132" s="97"/>
      <c r="D11132" s="97"/>
      <c r="E11132" s="94"/>
      <c r="F11132" s="94"/>
      <c r="G11132" s="94">
        <v>100</v>
      </c>
      <c r="H11132" s="79"/>
    </row>
    <row r="11133" spans="1:8" ht="31.5" outlineLevel="1">
      <c r="A11133" s="97" t="s">
        <v>406</v>
      </c>
      <c r="B11133" s="236" t="s">
        <v>321</v>
      </c>
      <c r="C11133" s="97" t="s">
        <v>790</v>
      </c>
      <c r="D11133" s="97" t="s">
        <v>790</v>
      </c>
      <c r="E11133" s="94"/>
      <c r="F11133" s="94"/>
      <c r="G11133" s="94">
        <v>100</v>
      </c>
      <c r="H11133" s="79"/>
    </row>
    <row r="11134" spans="1:8" ht="63" outlineLevel="1">
      <c r="A11134" s="97" t="s">
        <v>407</v>
      </c>
      <c r="B11134" s="236" t="s">
        <v>621</v>
      </c>
      <c r="C11134" s="97" t="s">
        <v>790</v>
      </c>
      <c r="D11134" s="97" t="s">
        <v>791</v>
      </c>
      <c r="E11134" s="94"/>
      <c r="F11134" s="94"/>
      <c r="G11134" s="94">
        <v>100</v>
      </c>
      <c r="H11134" s="79"/>
    </row>
    <row r="11135" spans="1:8" ht="31.5" outlineLevel="1">
      <c r="A11135" s="97" t="s">
        <v>408</v>
      </c>
      <c r="B11135" s="236" t="s">
        <v>764</v>
      </c>
      <c r="C11135" s="97" t="s">
        <v>790</v>
      </c>
      <c r="D11135" s="97" t="s">
        <v>791</v>
      </c>
      <c r="E11135" s="94"/>
      <c r="F11135" s="94"/>
      <c r="G11135" s="94">
        <v>100</v>
      </c>
      <c r="H11135" s="79"/>
    </row>
    <row r="11136" spans="1:8" ht="31.5" outlineLevel="1">
      <c r="A11136" s="97" t="s">
        <v>222</v>
      </c>
      <c r="B11136" s="236" t="s">
        <v>765</v>
      </c>
      <c r="C11136" s="97" t="s">
        <v>791</v>
      </c>
      <c r="D11136" s="97" t="s">
        <v>792</v>
      </c>
      <c r="E11136" s="94"/>
      <c r="F11136" s="94"/>
      <c r="G11136" s="94">
        <v>100</v>
      </c>
      <c r="H11136" s="79"/>
    </row>
    <row r="11137" spans="1:8" outlineLevel="1">
      <c r="A11137" s="263"/>
      <c r="B11137" s="264"/>
      <c r="C11137" s="263"/>
      <c r="D11137" s="263"/>
      <c r="E11137" s="83"/>
      <c r="F11137" s="83"/>
      <c r="G11137" s="272" t="s">
        <v>1118</v>
      </c>
      <c r="H11137" s="154" t="s">
        <v>378</v>
      </c>
    </row>
    <row r="11138" spans="1:8" outlineLevel="1">
      <c r="H11138" s="154" t="s">
        <v>709</v>
      </c>
    </row>
    <row r="11139" spans="1:8" outlineLevel="1">
      <c r="H11139" s="154" t="s">
        <v>266</v>
      </c>
    </row>
    <row r="11140" spans="1:8" outlineLevel="1">
      <c r="H11140" s="154"/>
    </row>
    <row r="11141" spans="1:8" outlineLevel="1">
      <c r="A11141" s="742" t="s">
        <v>628</v>
      </c>
      <c r="B11141" s="742"/>
      <c r="C11141" s="742"/>
      <c r="D11141" s="742"/>
      <c r="E11141" s="742"/>
      <c r="F11141" s="742"/>
      <c r="G11141" s="742"/>
      <c r="H11141" s="742"/>
    </row>
    <row r="11142" spans="1:8" outlineLevel="1">
      <c r="A11142" s="742" t="s">
        <v>455</v>
      </c>
      <c r="B11142" s="742"/>
      <c r="C11142" s="742"/>
      <c r="D11142" s="742"/>
      <c r="E11142" s="742"/>
      <c r="F11142" s="742"/>
      <c r="G11142" s="742"/>
      <c r="H11142" s="742"/>
    </row>
    <row r="11143" spans="1:8" outlineLevel="1">
      <c r="H11143" s="154" t="s">
        <v>322</v>
      </c>
    </row>
    <row r="11144" spans="1:8" outlineLevel="1">
      <c r="H11144" s="154" t="s">
        <v>323</v>
      </c>
    </row>
    <row r="11145" spans="1:8" outlineLevel="1">
      <c r="H11145" s="154" t="s">
        <v>324</v>
      </c>
    </row>
    <row r="11146" spans="1:8" outlineLevel="1">
      <c r="H11146" s="230" t="s">
        <v>325</v>
      </c>
    </row>
    <row r="11147" spans="1:8" outlineLevel="1">
      <c r="H11147" s="154" t="s">
        <v>2331</v>
      </c>
    </row>
    <row r="11148" spans="1:8" outlineLevel="1">
      <c r="H11148" s="154" t="s">
        <v>261</v>
      </c>
    </row>
    <row r="11149" spans="1:8" outlineLevel="1">
      <c r="A11149" s="86"/>
    </row>
    <row r="11150" spans="1:8" outlineLevel="1">
      <c r="A11150" s="748" t="s">
        <v>1276</v>
      </c>
      <c r="B11150" s="749"/>
      <c r="C11150" s="749"/>
      <c r="D11150" s="749"/>
      <c r="E11150" s="749"/>
      <c r="F11150" s="749"/>
      <c r="G11150" s="749"/>
      <c r="H11150" s="749"/>
    </row>
    <row r="11151" spans="1:8" outlineLevel="1">
      <c r="A11151" s="746" t="s">
        <v>2332</v>
      </c>
      <c r="B11151" s="746"/>
      <c r="C11151" s="746"/>
      <c r="D11151" s="746"/>
      <c r="E11151" s="746"/>
      <c r="F11151" s="746"/>
      <c r="G11151" s="746"/>
      <c r="H11151" s="746"/>
    </row>
    <row r="11152" spans="1:8" ht="16.5" outlineLevel="1" thickBot="1">
      <c r="A11152" s="87"/>
      <c r="B11152" s="666"/>
      <c r="C11152" s="231"/>
      <c r="D11152" s="231"/>
      <c r="E11152" s="231"/>
      <c r="F11152" s="231"/>
      <c r="G11152" s="231"/>
      <c r="H11152" s="231"/>
    </row>
    <row r="11153" spans="1:8" ht="15.75" customHeight="1" outlineLevel="1">
      <c r="A11153" s="750" t="s">
        <v>397</v>
      </c>
      <c r="B11153" s="753" t="s">
        <v>649</v>
      </c>
      <c r="C11153" s="756" t="s">
        <v>719</v>
      </c>
      <c r="D11153" s="756"/>
      <c r="E11153" s="756"/>
      <c r="F11153" s="756"/>
      <c r="G11153" s="757" t="s">
        <v>629</v>
      </c>
      <c r="H11153" s="759" t="s">
        <v>630</v>
      </c>
    </row>
    <row r="11154" spans="1:8" outlineLevel="1">
      <c r="A11154" s="751"/>
      <c r="B11154" s="754"/>
      <c r="C11154" s="704"/>
      <c r="D11154" s="704"/>
      <c r="E11154" s="704"/>
      <c r="F11154" s="704"/>
      <c r="G11154" s="703"/>
      <c r="H11154" s="760"/>
    </row>
    <row r="11155" spans="1:8" ht="32.25" outlineLevel="1" thickBot="1">
      <c r="A11155" s="752"/>
      <c r="B11155" s="755"/>
      <c r="C11155" s="88" t="s">
        <v>631</v>
      </c>
      <c r="D11155" s="88" t="s">
        <v>632</v>
      </c>
      <c r="E11155" s="88" t="s">
        <v>631</v>
      </c>
      <c r="F11155" s="88" t="s">
        <v>632</v>
      </c>
      <c r="G11155" s="758"/>
      <c r="H11155" s="761"/>
    </row>
    <row r="11156" spans="1:8" outlineLevel="1">
      <c r="A11156" s="89">
        <v>1</v>
      </c>
      <c r="B11156" s="604">
        <v>2</v>
      </c>
      <c r="C11156" s="90">
        <v>3</v>
      </c>
      <c r="D11156" s="90">
        <v>4</v>
      </c>
      <c r="E11156" s="90"/>
      <c r="F11156" s="90"/>
      <c r="G11156" s="91">
        <v>5</v>
      </c>
      <c r="H11156" s="604">
        <v>6</v>
      </c>
    </row>
    <row r="11157" spans="1:8" outlineLevel="1">
      <c r="A11157" s="89">
        <v>1</v>
      </c>
      <c r="B11157" s="92" t="s">
        <v>598</v>
      </c>
      <c r="C11157" s="90"/>
      <c r="D11157" s="90"/>
      <c r="E11157" s="94"/>
      <c r="F11157" s="94"/>
      <c r="G11157" s="95"/>
      <c r="H11157" s="663"/>
    </row>
    <row r="11158" spans="1:8" outlineLevel="1">
      <c r="A11158" s="96" t="s">
        <v>399</v>
      </c>
      <c r="B11158" s="237" t="s">
        <v>599</v>
      </c>
      <c r="C11158" s="97" t="s">
        <v>174</v>
      </c>
      <c r="D11158" s="97" t="s">
        <v>482</v>
      </c>
      <c r="E11158" s="94"/>
      <c r="F11158" s="94"/>
      <c r="G11158" s="94">
        <v>100</v>
      </c>
      <c r="H11158" s="79"/>
    </row>
    <row r="11159" spans="1:8" outlineLevel="1">
      <c r="A11159" s="97" t="s">
        <v>400</v>
      </c>
      <c r="B11159" s="236" t="s">
        <v>329</v>
      </c>
      <c r="C11159" s="97" t="s">
        <v>483</v>
      </c>
      <c r="D11159" s="97" t="s">
        <v>484</v>
      </c>
      <c r="E11159" s="94"/>
      <c r="F11159" s="94"/>
      <c r="G11159" s="94">
        <v>100</v>
      </c>
      <c r="H11159" s="79"/>
    </row>
    <row r="11160" spans="1:8" ht="31.5" outlineLevel="1">
      <c r="A11160" s="97" t="s">
        <v>411</v>
      </c>
      <c r="B11160" s="236" t="s">
        <v>730</v>
      </c>
      <c r="C11160" s="97" t="s">
        <v>485</v>
      </c>
      <c r="D11160" s="97" t="s">
        <v>486</v>
      </c>
      <c r="E11160" s="94"/>
      <c r="F11160" s="94"/>
      <c r="G11160" s="94">
        <v>100</v>
      </c>
      <c r="H11160" s="79"/>
    </row>
    <row r="11161" spans="1:8" ht="63" outlineLevel="1">
      <c r="A11161" s="98" t="s">
        <v>422</v>
      </c>
      <c r="B11161" s="99" t="s">
        <v>731</v>
      </c>
      <c r="C11161" s="97" t="s">
        <v>487</v>
      </c>
      <c r="D11161" s="97" t="s">
        <v>2103</v>
      </c>
      <c r="E11161" s="94"/>
      <c r="F11161" s="94"/>
      <c r="G11161" s="94">
        <v>100</v>
      </c>
      <c r="H11161" s="79"/>
    </row>
    <row r="11162" spans="1:8" ht="31.5" outlineLevel="1">
      <c r="A11162" s="98" t="s">
        <v>732</v>
      </c>
      <c r="B11162" s="99" t="s">
        <v>733</v>
      </c>
      <c r="C11162" s="97" t="s">
        <v>46</v>
      </c>
      <c r="D11162" s="97" t="s">
        <v>45</v>
      </c>
      <c r="E11162" s="94"/>
      <c r="F11162" s="94"/>
      <c r="G11162" s="94">
        <v>100</v>
      </c>
      <c r="H11162" s="79"/>
    </row>
    <row r="11163" spans="1:8" outlineLevel="1">
      <c r="A11163" s="98" t="s">
        <v>734</v>
      </c>
      <c r="B11163" s="99" t="s">
        <v>735</v>
      </c>
      <c r="C11163" s="97" t="s">
        <v>485</v>
      </c>
      <c r="D11163" s="97" t="s">
        <v>46</v>
      </c>
      <c r="E11163" s="94"/>
      <c r="F11163" s="94"/>
      <c r="G11163" s="94">
        <v>100</v>
      </c>
      <c r="H11163" s="79"/>
    </row>
    <row r="11164" spans="1:8" outlineLevel="1">
      <c r="A11164" s="100">
        <v>2</v>
      </c>
      <c r="B11164" s="101" t="s">
        <v>440</v>
      </c>
      <c r="C11164" s="97"/>
      <c r="D11164" s="97"/>
      <c r="E11164" s="94"/>
      <c r="F11164" s="94"/>
      <c r="G11164" s="94"/>
      <c r="H11164" s="79"/>
    </row>
    <row r="11165" spans="1:8" ht="31.5" outlineLevel="1">
      <c r="A11165" s="98" t="s">
        <v>402</v>
      </c>
      <c r="B11165" s="99" t="s">
        <v>736</v>
      </c>
      <c r="C11165" s="97" t="s">
        <v>46</v>
      </c>
      <c r="D11165" s="97" t="s">
        <v>45</v>
      </c>
      <c r="E11165" s="94"/>
      <c r="F11165" s="94"/>
      <c r="G11165" s="94">
        <v>100</v>
      </c>
      <c r="H11165" s="79"/>
    </row>
    <row r="11166" spans="1:8" ht="63" outlineLevel="1">
      <c r="A11166" s="98" t="s">
        <v>403</v>
      </c>
      <c r="B11166" s="99" t="s">
        <v>641</v>
      </c>
      <c r="C11166" s="97" t="s">
        <v>46</v>
      </c>
      <c r="D11166" s="97" t="s">
        <v>47</v>
      </c>
      <c r="E11166" s="94"/>
      <c r="F11166" s="94"/>
      <c r="G11166" s="94">
        <v>100</v>
      </c>
      <c r="H11166" s="79"/>
    </row>
    <row r="11167" spans="1:8" ht="31.5" outlineLevel="1">
      <c r="A11167" s="98" t="s">
        <v>404</v>
      </c>
      <c r="B11167" s="99" t="s">
        <v>642</v>
      </c>
      <c r="C11167" s="97" t="s">
        <v>47</v>
      </c>
      <c r="D11167" s="97" t="s">
        <v>48</v>
      </c>
      <c r="E11167" s="94"/>
      <c r="F11167" s="94"/>
      <c r="G11167" s="94">
        <v>100</v>
      </c>
      <c r="H11167" s="79"/>
    </row>
    <row r="11168" spans="1:8" ht="47.25" outlineLevel="1">
      <c r="A11168" s="100">
        <v>3</v>
      </c>
      <c r="B11168" s="101" t="s">
        <v>313</v>
      </c>
      <c r="C11168" s="97"/>
      <c r="D11168" s="97"/>
      <c r="E11168" s="94"/>
      <c r="F11168" s="94"/>
      <c r="G11168" s="94"/>
      <c r="H11168" s="79"/>
    </row>
    <row r="11169" spans="1:8" ht="31.5" outlineLevel="1">
      <c r="A11169" s="98" t="s">
        <v>441</v>
      </c>
      <c r="B11169" s="99" t="s">
        <v>314</v>
      </c>
      <c r="C11169" s="97" t="s">
        <v>48</v>
      </c>
      <c r="D11169" s="97" t="s">
        <v>47</v>
      </c>
      <c r="E11169" s="94"/>
      <c r="F11169" s="94"/>
      <c r="G11169" s="94">
        <v>100</v>
      </c>
      <c r="H11169" s="79"/>
    </row>
    <row r="11170" spans="1:8" outlineLevel="1">
      <c r="A11170" s="98" t="s">
        <v>359</v>
      </c>
      <c r="B11170" s="99" t="s">
        <v>315</v>
      </c>
      <c r="C11170" s="97" t="s">
        <v>48</v>
      </c>
      <c r="D11170" s="97" t="s">
        <v>49</v>
      </c>
      <c r="E11170" s="94"/>
      <c r="F11170" s="94"/>
      <c r="G11170" s="94">
        <v>100</v>
      </c>
      <c r="H11170" s="79"/>
    </row>
    <row r="11171" spans="1:8" outlineLevel="1">
      <c r="A11171" s="98" t="s">
        <v>361</v>
      </c>
      <c r="B11171" s="99" t="s">
        <v>316</v>
      </c>
      <c r="C11171" s="97" t="s">
        <v>49</v>
      </c>
      <c r="D11171" s="97" t="s">
        <v>50</v>
      </c>
      <c r="E11171" s="94"/>
      <c r="F11171" s="94"/>
      <c r="G11171" s="94">
        <v>100</v>
      </c>
      <c r="H11171" s="79"/>
    </row>
    <row r="11172" spans="1:8" outlineLevel="1">
      <c r="A11172" s="98" t="s">
        <v>317</v>
      </c>
      <c r="B11172" s="99" t="s">
        <v>318</v>
      </c>
      <c r="C11172" s="97" t="s">
        <v>50</v>
      </c>
      <c r="D11172" s="97" t="s">
        <v>51</v>
      </c>
      <c r="E11172" s="94"/>
      <c r="F11172" s="94"/>
      <c r="G11172" s="94">
        <v>100</v>
      </c>
      <c r="H11172" s="79"/>
    </row>
    <row r="11173" spans="1:8" outlineLevel="1">
      <c r="A11173" s="98" t="s">
        <v>319</v>
      </c>
      <c r="B11173" s="99" t="s">
        <v>320</v>
      </c>
      <c r="C11173" s="97" t="s">
        <v>51</v>
      </c>
      <c r="D11173" s="97" t="s">
        <v>52</v>
      </c>
      <c r="E11173" s="94"/>
      <c r="F11173" s="94"/>
      <c r="G11173" s="94">
        <v>100</v>
      </c>
      <c r="H11173" s="79"/>
    </row>
    <row r="11174" spans="1:8" outlineLevel="1">
      <c r="A11174" s="100">
        <v>4</v>
      </c>
      <c r="B11174" s="101" t="s">
        <v>623</v>
      </c>
      <c r="C11174" s="97"/>
      <c r="D11174" s="97"/>
      <c r="E11174" s="94"/>
      <c r="F11174" s="94"/>
      <c r="G11174" s="94"/>
      <c r="H11174" s="79"/>
    </row>
    <row r="11175" spans="1:8" ht="31.5" outlineLevel="1">
      <c r="A11175" s="97" t="s">
        <v>406</v>
      </c>
      <c r="B11175" s="236" t="s">
        <v>321</v>
      </c>
      <c r="C11175" s="97" t="s">
        <v>52</v>
      </c>
      <c r="D11175" s="97" t="s">
        <v>52</v>
      </c>
      <c r="E11175" s="94"/>
      <c r="F11175" s="94"/>
      <c r="G11175" s="94">
        <v>100</v>
      </c>
      <c r="H11175" s="79"/>
    </row>
    <row r="11176" spans="1:8" ht="63" outlineLevel="1">
      <c r="A11176" s="97" t="s">
        <v>407</v>
      </c>
      <c r="B11176" s="236" t="s">
        <v>621</v>
      </c>
      <c r="C11176" s="97" t="s">
        <v>52</v>
      </c>
      <c r="D11176" s="97" t="s">
        <v>53</v>
      </c>
      <c r="E11176" s="94"/>
      <c r="F11176" s="94"/>
      <c r="G11176" s="94">
        <v>100</v>
      </c>
      <c r="H11176" s="79"/>
    </row>
    <row r="11177" spans="1:8" ht="31.5" outlineLevel="1">
      <c r="A11177" s="97" t="s">
        <v>408</v>
      </c>
      <c r="B11177" s="236" t="s">
        <v>764</v>
      </c>
      <c r="C11177" s="97" t="s">
        <v>52</v>
      </c>
      <c r="D11177" s="97" t="s">
        <v>53</v>
      </c>
      <c r="E11177" s="94"/>
      <c r="F11177" s="94"/>
      <c r="G11177" s="94">
        <v>100</v>
      </c>
      <c r="H11177" s="79"/>
    </row>
    <row r="11178" spans="1:8" ht="31.5" outlineLevel="1">
      <c r="A11178" s="97" t="s">
        <v>222</v>
      </c>
      <c r="B11178" s="236" t="s">
        <v>765</v>
      </c>
      <c r="C11178" s="97" t="s">
        <v>53</v>
      </c>
      <c r="D11178" s="97" t="s">
        <v>54</v>
      </c>
      <c r="E11178" s="94"/>
      <c r="F11178" s="94"/>
      <c r="G11178" s="94">
        <v>100</v>
      </c>
      <c r="H11178" s="79"/>
    </row>
    <row r="11179" spans="1:8" outlineLevel="1">
      <c r="A11179" s="263"/>
      <c r="B11179" s="264"/>
      <c r="C11179" s="263"/>
      <c r="D11179" s="263"/>
      <c r="E11179" s="83"/>
      <c r="F11179" s="83"/>
      <c r="G11179" s="272" t="s">
        <v>1119</v>
      </c>
      <c r="H11179" s="154" t="s">
        <v>378</v>
      </c>
    </row>
    <row r="11180" spans="1:8" outlineLevel="1">
      <c r="H11180" s="154" t="s">
        <v>709</v>
      </c>
    </row>
    <row r="11181" spans="1:8" outlineLevel="1">
      <c r="H11181" s="154" t="s">
        <v>266</v>
      </c>
    </row>
    <row r="11182" spans="1:8" outlineLevel="1">
      <c r="H11182" s="154"/>
    </row>
    <row r="11183" spans="1:8" outlineLevel="1">
      <c r="A11183" s="742" t="s">
        <v>628</v>
      </c>
      <c r="B11183" s="742"/>
      <c r="C11183" s="742"/>
      <c r="D11183" s="742"/>
      <c r="E11183" s="742"/>
      <c r="F11183" s="742"/>
      <c r="G11183" s="742"/>
      <c r="H11183" s="742"/>
    </row>
    <row r="11184" spans="1:8" outlineLevel="1">
      <c r="A11184" s="742" t="s">
        <v>455</v>
      </c>
      <c r="B11184" s="742"/>
      <c r="C11184" s="742"/>
      <c r="D11184" s="742"/>
      <c r="E11184" s="742"/>
      <c r="F11184" s="742"/>
      <c r="G11184" s="742"/>
      <c r="H11184" s="742"/>
    </row>
    <row r="11185" spans="1:8" outlineLevel="1">
      <c r="H11185" s="154" t="s">
        <v>322</v>
      </c>
    </row>
    <row r="11186" spans="1:8" outlineLevel="1">
      <c r="H11186" s="154" t="s">
        <v>323</v>
      </c>
    </row>
    <row r="11187" spans="1:8" outlineLevel="1">
      <c r="H11187" s="154" t="s">
        <v>324</v>
      </c>
    </row>
    <row r="11188" spans="1:8" outlineLevel="1">
      <c r="H11188" s="230" t="s">
        <v>325</v>
      </c>
    </row>
    <row r="11189" spans="1:8" outlineLevel="1">
      <c r="H11189" s="154" t="s">
        <v>2331</v>
      </c>
    </row>
    <row r="11190" spans="1:8" outlineLevel="1">
      <c r="H11190" s="154" t="s">
        <v>261</v>
      </c>
    </row>
    <row r="11191" spans="1:8" outlineLevel="1">
      <c r="A11191" s="86"/>
    </row>
    <row r="11192" spans="1:8" outlineLevel="1">
      <c r="A11192" s="748" t="s">
        <v>1277</v>
      </c>
      <c r="B11192" s="749"/>
      <c r="C11192" s="749"/>
      <c r="D11192" s="749"/>
      <c r="E11192" s="749"/>
      <c r="F11192" s="749"/>
      <c r="G11192" s="749"/>
      <c r="H11192" s="749"/>
    </row>
    <row r="11193" spans="1:8" outlineLevel="1">
      <c r="A11193" s="746" t="s">
        <v>2332</v>
      </c>
      <c r="B11193" s="746"/>
      <c r="C11193" s="746"/>
      <c r="D11193" s="746"/>
      <c r="E11193" s="746"/>
      <c r="F11193" s="746"/>
      <c r="G11193" s="746"/>
      <c r="H11193" s="746"/>
    </row>
    <row r="11194" spans="1:8" ht="16.5" outlineLevel="1" thickBot="1">
      <c r="A11194" s="87"/>
      <c r="B11194" s="666"/>
      <c r="C11194" s="231"/>
      <c r="D11194" s="231"/>
      <c r="E11194" s="231"/>
      <c r="F11194" s="231"/>
      <c r="G11194" s="231"/>
      <c r="H11194" s="231"/>
    </row>
    <row r="11195" spans="1:8" outlineLevel="1">
      <c r="A11195" s="750" t="s">
        <v>397</v>
      </c>
      <c r="B11195" s="753" t="s">
        <v>649</v>
      </c>
      <c r="C11195" s="756" t="s">
        <v>719</v>
      </c>
      <c r="D11195" s="756"/>
      <c r="E11195" s="756"/>
      <c r="F11195" s="756"/>
      <c r="G11195" s="757" t="s">
        <v>629</v>
      </c>
      <c r="H11195" s="759" t="s">
        <v>630</v>
      </c>
    </row>
    <row r="11196" spans="1:8" outlineLevel="1">
      <c r="A11196" s="751"/>
      <c r="B11196" s="754"/>
      <c r="C11196" s="704"/>
      <c r="D11196" s="704"/>
      <c r="E11196" s="704"/>
      <c r="F11196" s="704"/>
      <c r="G11196" s="703"/>
      <c r="H11196" s="760"/>
    </row>
    <row r="11197" spans="1:8" ht="32.25" outlineLevel="1" thickBot="1">
      <c r="A11197" s="752"/>
      <c r="B11197" s="755"/>
      <c r="C11197" s="88" t="s">
        <v>631</v>
      </c>
      <c r="D11197" s="88" t="s">
        <v>632</v>
      </c>
      <c r="E11197" s="88" t="s">
        <v>631</v>
      </c>
      <c r="F11197" s="88" t="s">
        <v>632</v>
      </c>
      <c r="G11197" s="758"/>
      <c r="H11197" s="761"/>
    </row>
    <row r="11198" spans="1:8" outlineLevel="1">
      <c r="A11198" s="89">
        <v>1</v>
      </c>
      <c r="B11198" s="604">
        <v>2</v>
      </c>
      <c r="C11198" s="90">
        <v>3</v>
      </c>
      <c r="D11198" s="90">
        <v>4</v>
      </c>
      <c r="E11198" s="90"/>
      <c r="F11198" s="90"/>
      <c r="G11198" s="91">
        <v>5</v>
      </c>
      <c r="H11198" s="604">
        <v>6</v>
      </c>
    </row>
    <row r="11199" spans="1:8" outlineLevel="1">
      <c r="A11199" s="89">
        <v>1</v>
      </c>
      <c r="B11199" s="92" t="s">
        <v>598</v>
      </c>
      <c r="C11199" s="90"/>
      <c r="D11199" s="90"/>
      <c r="E11199" s="94"/>
      <c r="F11199" s="94"/>
      <c r="G11199" s="95"/>
      <c r="H11199" s="663"/>
    </row>
    <row r="11200" spans="1:8" outlineLevel="1">
      <c r="A11200" s="96" t="s">
        <v>399</v>
      </c>
      <c r="B11200" s="237" t="s">
        <v>599</v>
      </c>
      <c r="C11200" s="97" t="s">
        <v>174</v>
      </c>
      <c r="D11200" s="97" t="s">
        <v>482</v>
      </c>
      <c r="E11200" s="94"/>
      <c r="F11200" s="94"/>
      <c r="G11200" s="94">
        <v>100</v>
      </c>
      <c r="H11200" s="79"/>
    </row>
    <row r="11201" spans="1:8" outlineLevel="1">
      <c r="A11201" s="97" t="s">
        <v>400</v>
      </c>
      <c r="B11201" s="236" t="s">
        <v>329</v>
      </c>
      <c r="C11201" s="97" t="s">
        <v>483</v>
      </c>
      <c r="D11201" s="97" t="s">
        <v>484</v>
      </c>
      <c r="E11201" s="94"/>
      <c r="F11201" s="94"/>
      <c r="G11201" s="94">
        <v>100</v>
      </c>
      <c r="H11201" s="79"/>
    </row>
    <row r="11202" spans="1:8" ht="31.5" outlineLevel="1">
      <c r="A11202" s="97" t="s">
        <v>411</v>
      </c>
      <c r="B11202" s="236" t="s">
        <v>730</v>
      </c>
      <c r="C11202" s="97" t="s">
        <v>485</v>
      </c>
      <c r="D11202" s="97" t="s">
        <v>486</v>
      </c>
      <c r="E11202" s="94"/>
      <c r="F11202" s="94"/>
      <c r="G11202" s="94">
        <v>100</v>
      </c>
      <c r="H11202" s="79"/>
    </row>
    <row r="11203" spans="1:8" ht="63" outlineLevel="1">
      <c r="A11203" s="98" t="s">
        <v>422</v>
      </c>
      <c r="B11203" s="99" t="s">
        <v>731</v>
      </c>
      <c r="C11203" s="97" t="s">
        <v>487</v>
      </c>
      <c r="D11203" s="97" t="s">
        <v>2103</v>
      </c>
      <c r="E11203" s="94"/>
      <c r="F11203" s="94"/>
      <c r="G11203" s="94">
        <v>100</v>
      </c>
      <c r="H11203" s="79"/>
    </row>
    <row r="11204" spans="1:8" ht="31.5" outlineLevel="1">
      <c r="A11204" s="98" t="s">
        <v>732</v>
      </c>
      <c r="B11204" s="99" t="s">
        <v>733</v>
      </c>
      <c r="C11204" s="97" t="s">
        <v>46</v>
      </c>
      <c r="D11204" s="97" t="s">
        <v>45</v>
      </c>
      <c r="E11204" s="94"/>
      <c r="F11204" s="94"/>
      <c r="G11204" s="94">
        <v>100</v>
      </c>
      <c r="H11204" s="79"/>
    </row>
    <row r="11205" spans="1:8" outlineLevel="1">
      <c r="A11205" s="98" t="s">
        <v>734</v>
      </c>
      <c r="B11205" s="99" t="s">
        <v>735</v>
      </c>
      <c r="C11205" s="97" t="s">
        <v>485</v>
      </c>
      <c r="D11205" s="97" t="s">
        <v>46</v>
      </c>
      <c r="E11205" s="94"/>
      <c r="F11205" s="94"/>
      <c r="G11205" s="94">
        <v>100</v>
      </c>
      <c r="H11205" s="79"/>
    </row>
    <row r="11206" spans="1:8" outlineLevel="1">
      <c r="A11206" s="100">
        <v>2</v>
      </c>
      <c r="B11206" s="101" t="s">
        <v>440</v>
      </c>
      <c r="C11206" s="97"/>
      <c r="D11206" s="97"/>
      <c r="E11206" s="94"/>
      <c r="F11206" s="94"/>
      <c r="G11206" s="94"/>
      <c r="H11206" s="79"/>
    </row>
    <row r="11207" spans="1:8" ht="31.5" outlineLevel="1">
      <c r="A11207" s="98" t="s">
        <v>402</v>
      </c>
      <c r="B11207" s="99" t="s">
        <v>736</v>
      </c>
      <c r="C11207" s="97" t="s">
        <v>46</v>
      </c>
      <c r="D11207" s="97" t="s">
        <v>45</v>
      </c>
      <c r="E11207" s="94"/>
      <c r="F11207" s="94"/>
      <c r="G11207" s="94">
        <v>100</v>
      </c>
      <c r="H11207" s="79"/>
    </row>
    <row r="11208" spans="1:8" ht="63" outlineLevel="1">
      <c r="A11208" s="98" t="s">
        <v>403</v>
      </c>
      <c r="B11208" s="99" t="s">
        <v>641</v>
      </c>
      <c r="C11208" s="97" t="s">
        <v>46</v>
      </c>
      <c r="D11208" s="97" t="s">
        <v>47</v>
      </c>
      <c r="E11208" s="94"/>
      <c r="F11208" s="94"/>
      <c r="G11208" s="94">
        <v>100</v>
      </c>
      <c r="H11208" s="79"/>
    </row>
    <row r="11209" spans="1:8" ht="31.5" outlineLevel="1">
      <c r="A11209" s="98" t="s">
        <v>404</v>
      </c>
      <c r="B11209" s="99" t="s">
        <v>642</v>
      </c>
      <c r="C11209" s="97" t="s">
        <v>47</v>
      </c>
      <c r="D11209" s="97" t="s">
        <v>48</v>
      </c>
      <c r="E11209" s="94"/>
      <c r="F11209" s="94"/>
      <c r="G11209" s="94">
        <v>100</v>
      </c>
      <c r="H11209" s="79"/>
    </row>
    <row r="11210" spans="1:8" ht="47.25" outlineLevel="1">
      <c r="A11210" s="100">
        <v>3</v>
      </c>
      <c r="B11210" s="101" t="s">
        <v>313</v>
      </c>
      <c r="C11210" s="97"/>
      <c r="D11210" s="97"/>
      <c r="E11210" s="94"/>
      <c r="F11210" s="94"/>
      <c r="G11210" s="94"/>
      <c r="H11210" s="79"/>
    </row>
    <row r="11211" spans="1:8" ht="31.5" outlineLevel="1">
      <c r="A11211" s="98" t="s">
        <v>441</v>
      </c>
      <c r="B11211" s="99" t="s">
        <v>314</v>
      </c>
      <c r="C11211" s="97" t="s">
        <v>48</v>
      </c>
      <c r="D11211" s="97" t="s">
        <v>47</v>
      </c>
      <c r="E11211" s="94"/>
      <c r="F11211" s="94"/>
      <c r="G11211" s="94">
        <v>100</v>
      </c>
      <c r="H11211" s="79"/>
    </row>
    <row r="11212" spans="1:8" outlineLevel="1">
      <c r="A11212" s="98" t="s">
        <v>359</v>
      </c>
      <c r="B11212" s="99" t="s">
        <v>315</v>
      </c>
      <c r="C11212" s="97" t="s">
        <v>48</v>
      </c>
      <c r="D11212" s="97" t="s">
        <v>49</v>
      </c>
      <c r="E11212" s="94"/>
      <c r="F11212" s="94"/>
      <c r="G11212" s="94">
        <v>100</v>
      </c>
      <c r="H11212" s="79"/>
    </row>
    <row r="11213" spans="1:8" outlineLevel="1">
      <c r="A11213" s="98" t="s">
        <v>361</v>
      </c>
      <c r="B11213" s="99" t="s">
        <v>316</v>
      </c>
      <c r="C11213" s="97" t="s">
        <v>49</v>
      </c>
      <c r="D11213" s="97" t="s">
        <v>50</v>
      </c>
      <c r="E11213" s="94"/>
      <c r="F11213" s="94"/>
      <c r="G11213" s="94">
        <v>100</v>
      </c>
      <c r="H11213" s="79"/>
    </row>
    <row r="11214" spans="1:8" outlineLevel="1">
      <c r="A11214" s="98" t="s">
        <v>317</v>
      </c>
      <c r="B11214" s="99" t="s">
        <v>318</v>
      </c>
      <c r="C11214" s="97" t="s">
        <v>50</v>
      </c>
      <c r="D11214" s="97" t="s">
        <v>51</v>
      </c>
      <c r="E11214" s="94"/>
      <c r="F11214" s="94"/>
      <c r="G11214" s="94">
        <v>100</v>
      </c>
      <c r="H11214" s="79"/>
    </row>
    <row r="11215" spans="1:8" outlineLevel="1">
      <c r="A11215" s="98" t="s">
        <v>319</v>
      </c>
      <c r="B11215" s="99" t="s">
        <v>320</v>
      </c>
      <c r="C11215" s="97" t="s">
        <v>51</v>
      </c>
      <c r="D11215" s="97" t="s">
        <v>52</v>
      </c>
      <c r="E11215" s="94"/>
      <c r="F11215" s="94"/>
      <c r="G11215" s="94">
        <v>100</v>
      </c>
      <c r="H11215" s="79"/>
    </row>
    <row r="11216" spans="1:8" outlineLevel="1">
      <c r="A11216" s="100">
        <v>4</v>
      </c>
      <c r="B11216" s="101" t="s">
        <v>623</v>
      </c>
      <c r="C11216" s="97"/>
      <c r="D11216" s="97"/>
      <c r="E11216" s="94"/>
      <c r="F11216" s="94"/>
      <c r="G11216" s="94"/>
      <c r="H11216" s="79"/>
    </row>
    <row r="11217" spans="1:8" ht="31.5" outlineLevel="1">
      <c r="A11217" s="97" t="s">
        <v>406</v>
      </c>
      <c r="B11217" s="236" t="s">
        <v>321</v>
      </c>
      <c r="C11217" s="97" t="s">
        <v>52</v>
      </c>
      <c r="D11217" s="97" t="s">
        <v>52</v>
      </c>
      <c r="E11217" s="94"/>
      <c r="F11217" s="94"/>
      <c r="G11217" s="94">
        <v>100</v>
      </c>
      <c r="H11217" s="79"/>
    </row>
    <row r="11218" spans="1:8" ht="63" outlineLevel="1">
      <c r="A11218" s="97" t="s">
        <v>407</v>
      </c>
      <c r="B11218" s="236" t="s">
        <v>621</v>
      </c>
      <c r="C11218" s="97" t="s">
        <v>52</v>
      </c>
      <c r="D11218" s="97" t="s">
        <v>53</v>
      </c>
      <c r="E11218" s="94"/>
      <c r="F11218" s="94"/>
      <c r="G11218" s="94">
        <v>100</v>
      </c>
      <c r="H11218" s="79"/>
    </row>
    <row r="11219" spans="1:8" ht="31.5" outlineLevel="1">
      <c r="A11219" s="97" t="s">
        <v>408</v>
      </c>
      <c r="B11219" s="236" t="s">
        <v>764</v>
      </c>
      <c r="C11219" s="97" t="s">
        <v>52</v>
      </c>
      <c r="D11219" s="97" t="s">
        <v>53</v>
      </c>
      <c r="E11219" s="94"/>
      <c r="F11219" s="94"/>
      <c r="G11219" s="94">
        <v>100</v>
      </c>
      <c r="H11219" s="79"/>
    </row>
    <row r="11220" spans="1:8" ht="31.5" outlineLevel="1">
      <c r="A11220" s="97" t="s">
        <v>222</v>
      </c>
      <c r="B11220" s="236" t="s">
        <v>765</v>
      </c>
      <c r="C11220" s="97" t="s">
        <v>53</v>
      </c>
      <c r="D11220" s="97" t="s">
        <v>54</v>
      </c>
      <c r="E11220" s="94"/>
      <c r="F11220" s="94"/>
      <c r="G11220" s="94">
        <v>100</v>
      </c>
      <c r="H11220" s="79"/>
    </row>
    <row r="11221" spans="1:8" outlineLevel="1">
      <c r="A11221" s="263"/>
      <c r="B11221" s="264"/>
      <c r="C11221" s="263"/>
      <c r="D11221" s="263"/>
      <c r="E11221" s="83"/>
      <c r="F11221" s="83"/>
      <c r="G11221" s="272" t="s">
        <v>1120</v>
      </c>
      <c r="H11221" s="154" t="s">
        <v>378</v>
      </c>
    </row>
    <row r="11222" spans="1:8" outlineLevel="1">
      <c r="H11222" s="154" t="s">
        <v>709</v>
      </c>
    </row>
    <row r="11223" spans="1:8" outlineLevel="1">
      <c r="H11223" s="154" t="s">
        <v>266</v>
      </c>
    </row>
    <row r="11224" spans="1:8" outlineLevel="1">
      <c r="H11224" s="154"/>
    </row>
    <row r="11225" spans="1:8" outlineLevel="1">
      <c r="A11225" s="742" t="s">
        <v>628</v>
      </c>
      <c r="B11225" s="742"/>
      <c r="C11225" s="742"/>
      <c r="D11225" s="742"/>
      <c r="E11225" s="742"/>
      <c r="F11225" s="742"/>
      <c r="G11225" s="742"/>
      <c r="H11225" s="742"/>
    </row>
    <row r="11226" spans="1:8" outlineLevel="1">
      <c r="A11226" s="742" t="s">
        <v>455</v>
      </c>
      <c r="B11226" s="742"/>
      <c r="C11226" s="742"/>
      <c r="D11226" s="742"/>
      <c r="E11226" s="742"/>
      <c r="F11226" s="742"/>
      <c r="G11226" s="742"/>
      <c r="H11226" s="742"/>
    </row>
    <row r="11227" spans="1:8" outlineLevel="1">
      <c r="H11227" s="154" t="s">
        <v>322</v>
      </c>
    </row>
    <row r="11228" spans="1:8" outlineLevel="1">
      <c r="H11228" s="154" t="s">
        <v>323</v>
      </c>
    </row>
    <row r="11229" spans="1:8" outlineLevel="1">
      <c r="H11229" s="154" t="s">
        <v>324</v>
      </c>
    </row>
    <row r="11230" spans="1:8" outlineLevel="1">
      <c r="H11230" s="230" t="s">
        <v>325</v>
      </c>
    </row>
    <row r="11231" spans="1:8" outlineLevel="1">
      <c r="H11231" s="154" t="s">
        <v>2331</v>
      </c>
    </row>
    <row r="11232" spans="1:8" outlineLevel="1">
      <c r="H11232" s="154" t="s">
        <v>261</v>
      </c>
    </row>
    <row r="11233" spans="1:8" outlineLevel="1">
      <c r="A11233" s="86"/>
    </row>
    <row r="11234" spans="1:8" outlineLevel="1">
      <c r="A11234" s="748" t="s">
        <v>1278</v>
      </c>
      <c r="B11234" s="749"/>
      <c r="C11234" s="749"/>
      <c r="D11234" s="749"/>
      <c r="E11234" s="749"/>
      <c r="F11234" s="749"/>
      <c r="G11234" s="749"/>
      <c r="H11234" s="749"/>
    </row>
    <row r="11235" spans="1:8" outlineLevel="1">
      <c r="A11235" s="746" t="s">
        <v>2332</v>
      </c>
      <c r="B11235" s="746"/>
      <c r="C11235" s="746"/>
      <c r="D11235" s="746"/>
      <c r="E11235" s="746"/>
      <c r="F11235" s="746"/>
      <c r="G11235" s="746"/>
      <c r="H11235" s="746"/>
    </row>
    <row r="11236" spans="1:8" ht="16.5" outlineLevel="1" thickBot="1">
      <c r="A11236" s="87"/>
      <c r="B11236" s="666"/>
      <c r="C11236" s="231"/>
      <c r="D11236" s="231"/>
      <c r="E11236" s="231"/>
      <c r="F11236" s="231"/>
      <c r="G11236" s="231"/>
      <c r="H11236" s="231"/>
    </row>
    <row r="11237" spans="1:8" outlineLevel="1">
      <c r="A11237" s="750" t="s">
        <v>397</v>
      </c>
      <c r="B11237" s="753" t="s">
        <v>649</v>
      </c>
      <c r="C11237" s="756" t="s">
        <v>719</v>
      </c>
      <c r="D11237" s="756"/>
      <c r="E11237" s="756"/>
      <c r="F11237" s="756"/>
      <c r="G11237" s="757" t="s">
        <v>629</v>
      </c>
      <c r="H11237" s="759" t="s">
        <v>630</v>
      </c>
    </row>
    <row r="11238" spans="1:8" outlineLevel="1">
      <c r="A11238" s="751"/>
      <c r="B11238" s="754"/>
      <c r="C11238" s="704"/>
      <c r="D11238" s="704"/>
      <c r="E11238" s="704"/>
      <c r="F11238" s="704"/>
      <c r="G11238" s="703"/>
      <c r="H11238" s="760"/>
    </row>
    <row r="11239" spans="1:8" ht="32.25" outlineLevel="1" thickBot="1">
      <c r="A11239" s="752"/>
      <c r="B11239" s="755"/>
      <c r="C11239" s="88" t="s">
        <v>631</v>
      </c>
      <c r="D11239" s="88" t="s">
        <v>632</v>
      </c>
      <c r="E11239" s="88" t="s">
        <v>631</v>
      </c>
      <c r="F11239" s="88" t="s">
        <v>632</v>
      </c>
      <c r="G11239" s="758"/>
      <c r="H11239" s="761"/>
    </row>
    <row r="11240" spans="1:8" outlineLevel="1">
      <c r="A11240" s="89">
        <v>1</v>
      </c>
      <c r="B11240" s="604">
        <v>2</v>
      </c>
      <c r="C11240" s="90">
        <v>3</v>
      </c>
      <c r="D11240" s="90">
        <v>4</v>
      </c>
      <c r="E11240" s="90"/>
      <c r="F11240" s="90"/>
      <c r="G11240" s="91">
        <v>5</v>
      </c>
      <c r="H11240" s="604">
        <v>6</v>
      </c>
    </row>
    <row r="11241" spans="1:8" outlineLevel="1">
      <c r="A11241" s="89">
        <v>1</v>
      </c>
      <c r="B11241" s="92" t="s">
        <v>598</v>
      </c>
      <c r="C11241" s="90"/>
      <c r="D11241" s="90"/>
      <c r="E11241" s="94"/>
      <c r="F11241" s="94"/>
      <c r="G11241" s="95"/>
      <c r="H11241" s="663"/>
    </row>
    <row r="11242" spans="1:8" outlineLevel="1">
      <c r="A11242" s="96" t="s">
        <v>399</v>
      </c>
      <c r="B11242" s="237" t="s">
        <v>599</v>
      </c>
      <c r="C11242" s="97" t="s">
        <v>7</v>
      </c>
      <c r="D11242" s="97" t="s">
        <v>167</v>
      </c>
      <c r="E11242" s="94"/>
      <c r="F11242" s="94"/>
      <c r="G11242" s="94"/>
      <c r="H11242" s="79"/>
    </row>
    <row r="11243" spans="1:8" outlineLevel="1">
      <c r="A11243" s="97" t="s">
        <v>400</v>
      </c>
      <c r="B11243" s="236" t="s">
        <v>329</v>
      </c>
      <c r="C11243" s="97" t="s">
        <v>168</v>
      </c>
      <c r="D11243" s="97" t="s">
        <v>169</v>
      </c>
      <c r="E11243" s="94"/>
      <c r="F11243" s="94"/>
      <c r="G11243" s="94"/>
      <c r="H11243" s="79"/>
    </row>
    <row r="11244" spans="1:8" ht="31.5" outlineLevel="1">
      <c r="A11244" s="97" t="s">
        <v>411</v>
      </c>
      <c r="B11244" s="236" t="s">
        <v>730</v>
      </c>
      <c r="C11244" s="97" t="s">
        <v>170</v>
      </c>
      <c r="D11244" s="97" t="s">
        <v>171</v>
      </c>
      <c r="E11244" s="94"/>
      <c r="F11244" s="94"/>
      <c r="G11244" s="94"/>
      <c r="H11244" s="79"/>
    </row>
    <row r="11245" spans="1:8" ht="63" outlineLevel="1">
      <c r="A11245" s="98" t="s">
        <v>422</v>
      </c>
      <c r="B11245" s="99" t="s">
        <v>731</v>
      </c>
      <c r="C11245" s="97" t="s">
        <v>172</v>
      </c>
      <c r="D11245" s="97" t="s">
        <v>173</v>
      </c>
      <c r="E11245" s="94"/>
      <c r="F11245" s="94"/>
      <c r="G11245" s="94"/>
      <c r="H11245" s="79"/>
    </row>
    <row r="11246" spans="1:8" ht="31.5" outlineLevel="1">
      <c r="A11246" s="98" t="s">
        <v>732</v>
      </c>
      <c r="B11246" s="99" t="s">
        <v>733</v>
      </c>
      <c r="C11246" s="97" t="s">
        <v>174</v>
      </c>
      <c r="D11246" s="97" t="s">
        <v>175</v>
      </c>
      <c r="E11246" s="94"/>
      <c r="F11246" s="94"/>
      <c r="G11246" s="94"/>
      <c r="H11246" s="79"/>
    </row>
    <row r="11247" spans="1:8" outlineLevel="1">
      <c r="A11247" s="98" t="s">
        <v>734</v>
      </c>
      <c r="B11247" s="99" t="s">
        <v>735</v>
      </c>
      <c r="C11247" s="97" t="s">
        <v>170</v>
      </c>
      <c r="D11247" s="97" t="s">
        <v>174</v>
      </c>
      <c r="E11247" s="94"/>
      <c r="F11247" s="94"/>
      <c r="G11247" s="94"/>
      <c r="H11247" s="79"/>
    </row>
    <row r="11248" spans="1:8" outlineLevel="1">
      <c r="A11248" s="100">
        <v>2</v>
      </c>
      <c r="B11248" s="101" t="s">
        <v>440</v>
      </c>
      <c r="C11248" s="97"/>
      <c r="D11248" s="97"/>
      <c r="E11248" s="94"/>
      <c r="F11248" s="94"/>
      <c r="G11248" s="94"/>
      <c r="H11248" s="79"/>
    </row>
    <row r="11249" spans="1:8" ht="31.5" outlineLevel="1">
      <c r="A11249" s="98" t="s">
        <v>402</v>
      </c>
      <c r="B11249" s="99" t="s">
        <v>736</v>
      </c>
      <c r="C11249" s="97" t="s">
        <v>129</v>
      </c>
      <c r="D11249" s="97" t="s">
        <v>130</v>
      </c>
      <c r="E11249" s="94"/>
      <c r="F11249" s="94"/>
      <c r="G11249" s="94"/>
      <c r="H11249" s="79"/>
    </row>
    <row r="11250" spans="1:8" ht="63" outlineLevel="1">
      <c r="A11250" s="98" t="s">
        <v>403</v>
      </c>
      <c r="B11250" s="99" t="s">
        <v>641</v>
      </c>
      <c r="C11250" s="97" t="s">
        <v>129</v>
      </c>
      <c r="D11250" s="97" t="s">
        <v>131</v>
      </c>
      <c r="E11250" s="94"/>
      <c r="F11250" s="94"/>
      <c r="G11250" s="94"/>
      <c r="H11250" s="79"/>
    </row>
    <row r="11251" spans="1:8" ht="31.5" outlineLevel="1">
      <c r="A11251" s="98" t="s">
        <v>404</v>
      </c>
      <c r="B11251" s="99" t="s">
        <v>642</v>
      </c>
      <c r="C11251" s="97" t="s">
        <v>131</v>
      </c>
      <c r="D11251" s="97" t="s">
        <v>132</v>
      </c>
      <c r="E11251" s="94"/>
      <c r="F11251" s="94"/>
      <c r="G11251" s="94"/>
      <c r="H11251" s="79"/>
    </row>
    <row r="11252" spans="1:8" ht="47.25" outlineLevel="1">
      <c r="A11252" s="100">
        <v>3</v>
      </c>
      <c r="B11252" s="101" t="s">
        <v>313</v>
      </c>
      <c r="C11252" s="97"/>
      <c r="D11252" s="97"/>
      <c r="E11252" s="94"/>
      <c r="F11252" s="94"/>
      <c r="G11252" s="94"/>
      <c r="H11252" s="79"/>
    </row>
    <row r="11253" spans="1:8" ht="31.5" outlineLevel="1">
      <c r="A11253" s="98" t="s">
        <v>441</v>
      </c>
      <c r="B11253" s="99" t="s">
        <v>314</v>
      </c>
      <c r="C11253" s="97" t="s">
        <v>686</v>
      </c>
      <c r="D11253" s="97" t="s">
        <v>685</v>
      </c>
      <c r="E11253" s="94"/>
      <c r="F11253" s="94"/>
      <c r="G11253" s="94"/>
      <c r="H11253" s="79"/>
    </row>
    <row r="11254" spans="1:8" outlineLevel="1">
      <c r="A11254" s="98" t="s">
        <v>359</v>
      </c>
      <c r="B11254" s="99" t="s">
        <v>315</v>
      </c>
      <c r="C11254" s="97" t="s">
        <v>686</v>
      </c>
      <c r="D11254" s="97" t="s">
        <v>687</v>
      </c>
      <c r="E11254" s="94"/>
      <c r="F11254" s="94"/>
      <c r="G11254" s="94"/>
      <c r="H11254" s="79"/>
    </row>
    <row r="11255" spans="1:8" outlineLevel="1">
      <c r="A11255" s="98" t="s">
        <v>361</v>
      </c>
      <c r="B11255" s="99" t="s">
        <v>316</v>
      </c>
      <c r="C11255" s="97" t="s">
        <v>687</v>
      </c>
      <c r="D11255" s="97" t="s">
        <v>688</v>
      </c>
      <c r="E11255" s="94"/>
      <c r="F11255" s="94"/>
      <c r="G11255" s="94"/>
      <c r="H11255" s="79"/>
    </row>
    <row r="11256" spans="1:8" outlineLevel="1">
      <c r="A11256" s="98" t="s">
        <v>317</v>
      </c>
      <c r="B11256" s="99" t="s">
        <v>318</v>
      </c>
      <c r="C11256" s="97" t="s">
        <v>688</v>
      </c>
      <c r="D11256" s="97" t="s">
        <v>689</v>
      </c>
      <c r="E11256" s="94"/>
      <c r="F11256" s="94"/>
      <c r="G11256" s="94"/>
      <c r="H11256" s="79"/>
    </row>
    <row r="11257" spans="1:8" outlineLevel="1">
      <c r="A11257" s="98" t="s">
        <v>319</v>
      </c>
      <c r="B11257" s="99" t="s">
        <v>320</v>
      </c>
      <c r="C11257" s="97" t="s">
        <v>2067</v>
      </c>
      <c r="D11257" s="97" t="s">
        <v>690</v>
      </c>
      <c r="E11257" s="94"/>
      <c r="F11257" s="94"/>
      <c r="G11257" s="94"/>
      <c r="H11257" s="79"/>
    </row>
    <row r="11258" spans="1:8" outlineLevel="1">
      <c r="A11258" s="100">
        <v>4</v>
      </c>
      <c r="B11258" s="101" t="s">
        <v>623</v>
      </c>
      <c r="C11258" s="97"/>
      <c r="D11258" s="97"/>
      <c r="E11258" s="94"/>
      <c r="F11258" s="94"/>
      <c r="G11258" s="94"/>
      <c r="H11258" s="79"/>
    </row>
    <row r="11259" spans="1:8" ht="31.5" outlineLevel="1">
      <c r="A11259" s="97" t="s">
        <v>406</v>
      </c>
      <c r="B11259" s="236" t="s">
        <v>321</v>
      </c>
      <c r="C11259" s="97" t="s">
        <v>690</v>
      </c>
      <c r="D11259" s="97" t="s">
        <v>690</v>
      </c>
      <c r="E11259" s="94"/>
      <c r="F11259" s="94"/>
      <c r="G11259" s="94"/>
      <c r="H11259" s="79"/>
    </row>
    <row r="11260" spans="1:8" ht="63" outlineLevel="1">
      <c r="A11260" s="97" t="s">
        <v>407</v>
      </c>
      <c r="B11260" s="236" t="s">
        <v>621</v>
      </c>
      <c r="C11260" s="97" t="s">
        <v>690</v>
      </c>
      <c r="D11260" s="97" t="s">
        <v>691</v>
      </c>
      <c r="E11260" s="94"/>
      <c r="F11260" s="94"/>
      <c r="G11260" s="94"/>
      <c r="H11260" s="79"/>
    </row>
    <row r="11261" spans="1:8" ht="31.5" outlineLevel="1">
      <c r="A11261" s="97" t="s">
        <v>408</v>
      </c>
      <c r="B11261" s="236" t="s">
        <v>764</v>
      </c>
      <c r="C11261" s="97" t="s">
        <v>690</v>
      </c>
      <c r="D11261" s="97" t="s">
        <v>691</v>
      </c>
      <c r="E11261" s="94"/>
      <c r="F11261" s="94"/>
      <c r="G11261" s="94"/>
      <c r="H11261" s="79"/>
    </row>
    <row r="11262" spans="1:8" ht="31.5" outlineLevel="1">
      <c r="A11262" s="97" t="s">
        <v>222</v>
      </c>
      <c r="B11262" s="236" t="s">
        <v>765</v>
      </c>
      <c r="C11262" s="97" t="s">
        <v>691</v>
      </c>
      <c r="D11262" s="97" t="s">
        <v>692</v>
      </c>
      <c r="E11262" s="94"/>
      <c r="F11262" s="94"/>
      <c r="G11262" s="94"/>
      <c r="H11262" s="79"/>
    </row>
    <row r="11263" spans="1:8" outlineLevel="1">
      <c r="A11263" s="263"/>
      <c r="B11263" s="264"/>
      <c r="C11263" s="263"/>
      <c r="D11263" s="263"/>
      <c r="E11263" s="83"/>
      <c r="F11263" s="83"/>
      <c r="G11263" s="272" t="s">
        <v>1137</v>
      </c>
      <c r="H11263" s="154" t="s">
        <v>378</v>
      </c>
    </row>
    <row r="11264" spans="1:8" outlineLevel="1">
      <c r="H11264" s="154" t="s">
        <v>709</v>
      </c>
    </row>
    <row r="11265" spans="1:8" outlineLevel="1">
      <c r="H11265" s="154" t="s">
        <v>266</v>
      </c>
    </row>
    <row r="11266" spans="1:8" outlineLevel="1">
      <c r="H11266" s="154"/>
    </row>
    <row r="11267" spans="1:8" outlineLevel="1">
      <c r="A11267" s="742" t="s">
        <v>628</v>
      </c>
      <c r="B11267" s="742"/>
      <c r="C11267" s="742"/>
      <c r="D11267" s="742"/>
      <c r="E11267" s="742"/>
      <c r="F11267" s="742"/>
      <c r="G11267" s="742"/>
      <c r="H11267" s="742"/>
    </row>
    <row r="11268" spans="1:8" outlineLevel="1">
      <c r="A11268" s="742" t="s">
        <v>455</v>
      </c>
      <c r="B11268" s="742"/>
      <c r="C11268" s="742"/>
      <c r="D11268" s="742"/>
      <c r="E11268" s="742"/>
      <c r="F11268" s="742"/>
      <c r="G11268" s="742"/>
      <c r="H11268" s="742"/>
    </row>
    <row r="11269" spans="1:8" outlineLevel="1">
      <c r="H11269" s="154" t="s">
        <v>322</v>
      </c>
    </row>
    <row r="11270" spans="1:8" outlineLevel="1">
      <c r="H11270" s="154" t="s">
        <v>323</v>
      </c>
    </row>
    <row r="11271" spans="1:8" outlineLevel="1">
      <c r="H11271" s="154" t="s">
        <v>324</v>
      </c>
    </row>
    <row r="11272" spans="1:8" outlineLevel="1">
      <c r="H11272" s="230" t="s">
        <v>325</v>
      </c>
    </row>
    <row r="11273" spans="1:8" outlineLevel="1">
      <c r="H11273" s="154" t="s">
        <v>2331</v>
      </c>
    </row>
    <row r="11274" spans="1:8" outlineLevel="1">
      <c r="H11274" s="154" t="s">
        <v>261</v>
      </c>
    </row>
    <row r="11275" spans="1:8" outlineLevel="1">
      <c r="A11275" s="86"/>
    </row>
    <row r="11276" spans="1:8" outlineLevel="1">
      <c r="A11276" s="748" t="s">
        <v>1939</v>
      </c>
      <c r="B11276" s="749"/>
      <c r="C11276" s="749"/>
      <c r="D11276" s="749"/>
      <c r="E11276" s="749"/>
      <c r="F11276" s="749"/>
      <c r="G11276" s="749"/>
      <c r="H11276" s="749"/>
    </row>
    <row r="11277" spans="1:8" outlineLevel="1">
      <c r="A11277" s="746" t="s">
        <v>2332</v>
      </c>
      <c r="B11277" s="746"/>
      <c r="C11277" s="746"/>
      <c r="D11277" s="746"/>
      <c r="E11277" s="746"/>
      <c r="F11277" s="746"/>
      <c r="G11277" s="746"/>
      <c r="H11277" s="746"/>
    </row>
    <row r="11278" spans="1:8" ht="16.5" outlineLevel="1" thickBot="1">
      <c r="A11278" s="87"/>
      <c r="B11278" s="666"/>
      <c r="C11278" s="231"/>
      <c r="D11278" s="231"/>
      <c r="E11278" s="231"/>
      <c r="F11278" s="231"/>
      <c r="G11278" s="231"/>
      <c r="H11278" s="231"/>
    </row>
    <row r="11279" spans="1:8" outlineLevel="1">
      <c r="A11279" s="750" t="s">
        <v>397</v>
      </c>
      <c r="B11279" s="753" t="s">
        <v>649</v>
      </c>
      <c r="C11279" s="756" t="s">
        <v>719</v>
      </c>
      <c r="D11279" s="756"/>
      <c r="E11279" s="756"/>
      <c r="F11279" s="756"/>
      <c r="G11279" s="757" t="s">
        <v>629</v>
      </c>
      <c r="H11279" s="759" t="s">
        <v>630</v>
      </c>
    </row>
    <row r="11280" spans="1:8" outlineLevel="1">
      <c r="A11280" s="751"/>
      <c r="B11280" s="754"/>
      <c r="C11280" s="704"/>
      <c r="D11280" s="704"/>
      <c r="E11280" s="704"/>
      <c r="F11280" s="704"/>
      <c r="G11280" s="703"/>
      <c r="H11280" s="760"/>
    </row>
    <row r="11281" spans="1:8" ht="32.25" outlineLevel="1" thickBot="1">
      <c r="A11281" s="752"/>
      <c r="B11281" s="755"/>
      <c r="C11281" s="88" t="s">
        <v>631</v>
      </c>
      <c r="D11281" s="88" t="s">
        <v>632</v>
      </c>
      <c r="E11281" s="88" t="s">
        <v>631</v>
      </c>
      <c r="F11281" s="88" t="s">
        <v>632</v>
      </c>
      <c r="G11281" s="758"/>
      <c r="H11281" s="761"/>
    </row>
    <row r="11282" spans="1:8" outlineLevel="1">
      <c r="A11282" s="89">
        <v>1</v>
      </c>
      <c r="B11282" s="604">
        <v>2</v>
      </c>
      <c r="C11282" s="90">
        <v>3</v>
      </c>
      <c r="D11282" s="90">
        <v>4</v>
      </c>
      <c r="E11282" s="90"/>
      <c r="F11282" s="90"/>
      <c r="G11282" s="91">
        <v>5</v>
      </c>
      <c r="H11282" s="604">
        <v>6</v>
      </c>
    </row>
    <row r="11283" spans="1:8" outlineLevel="1">
      <c r="A11283" s="89">
        <v>1</v>
      </c>
      <c r="B11283" s="92" t="s">
        <v>598</v>
      </c>
      <c r="C11283" s="90"/>
      <c r="D11283" s="90"/>
      <c r="E11283" s="94"/>
      <c r="F11283" s="94"/>
      <c r="G11283" s="95"/>
      <c r="H11283" s="663"/>
    </row>
    <row r="11284" spans="1:8" outlineLevel="1">
      <c r="A11284" s="96" t="s">
        <v>399</v>
      </c>
      <c r="B11284" s="237" t="s">
        <v>599</v>
      </c>
      <c r="C11284" s="97" t="s">
        <v>7</v>
      </c>
      <c r="D11284" s="97" t="s">
        <v>167</v>
      </c>
      <c r="E11284" s="94"/>
      <c r="F11284" s="94"/>
      <c r="G11284" s="94">
        <v>100</v>
      </c>
      <c r="H11284" s="79"/>
    </row>
    <row r="11285" spans="1:8" outlineLevel="1">
      <c r="A11285" s="97" t="s">
        <v>400</v>
      </c>
      <c r="B11285" s="236" t="s">
        <v>329</v>
      </c>
      <c r="C11285" s="97" t="s">
        <v>168</v>
      </c>
      <c r="D11285" s="97" t="s">
        <v>169</v>
      </c>
      <c r="E11285" s="94"/>
      <c r="F11285" s="94"/>
      <c r="G11285" s="94">
        <v>100</v>
      </c>
      <c r="H11285" s="79"/>
    </row>
    <row r="11286" spans="1:8" ht="31.5" outlineLevel="1">
      <c r="A11286" s="97" t="s">
        <v>411</v>
      </c>
      <c r="B11286" s="236" t="s">
        <v>730</v>
      </c>
      <c r="C11286" s="97" t="s">
        <v>170</v>
      </c>
      <c r="D11286" s="97" t="s">
        <v>171</v>
      </c>
      <c r="E11286" s="94"/>
      <c r="F11286" s="94"/>
      <c r="G11286" s="94">
        <v>100</v>
      </c>
      <c r="H11286" s="79"/>
    </row>
    <row r="11287" spans="1:8" ht="63" outlineLevel="1">
      <c r="A11287" s="98" t="s">
        <v>422</v>
      </c>
      <c r="B11287" s="99" t="s">
        <v>731</v>
      </c>
      <c r="C11287" s="97" t="s">
        <v>172</v>
      </c>
      <c r="D11287" s="97" t="s">
        <v>173</v>
      </c>
      <c r="E11287" s="94"/>
      <c r="F11287" s="94"/>
      <c r="G11287" s="94">
        <v>100</v>
      </c>
      <c r="H11287" s="79"/>
    </row>
    <row r="11288" spans="1:8" ht="31.5" outlineLevel="1">
      <c r="A11288" s="98" t="s">
        <v>732</v>
      </c>
      <c r="B11288" s="99" t="s">
        <v>733</v>
      </c>
      <c r="C11288" s="97" t="s">
        <v>174</v>
      </c>
      <c r="D11288" s="97" t="s">
        <v>175</v>
      </c>
      <c r="E11288" s="94"/>
      <c r="F11288" s="94"/>
      <c r="G11288" s="94">
        <v>100</v>
      </c>
      <c r="H11288" s="79"/>
    </row>
    <row r="11289" spans="1:8" outlineLevel="1">
      <c r="A11289" s="98" t="s">
        <v>734</v>
      </c>
      <c r="B11289" s="99" t="s">
        <v>735</v>
      </c>
      <c r="C11289" s="97" t="s">
        <v>170</v>
      </c>
      <c r="D11289" s="97" t="s">
        <v>174</v>
      </c>
      <c r="E11289" s="94"/>
      <c r="F11289" s="94"/>
      <c r="G11289" s="94">
        <v>100</v>
      </c>
      <c r="H11289" s="79"/>
    </row>
    <row r="11290" spans="1:8" outlineLevel="1">
      <c r="A11290" s="100">
        <v>2</v>
      </c>
      <c r="B11290" s="101" t="s">
        <v>440</v>
      </c>
      <c r="C11290" s="97"/>
      <c r="D11290" s="97"/>
      <c r="E11290" s="94"/>
      <c r="F11290" s="94"/>
      <c r="G11290" s="94"/>
      <c r="H11290" s="79"/>
    </row>
    <row r="11291" spans="1:8" ht="31.5" outlineLevel="1">
      <c r="A11291" s="98" t="s">
        <v>402</v>
      </c>
      <c r="B11291" s="99" t="s">
        <v>736</v>
      </c>
      <c r="C11291" s="97" t="s">
        <v>129</v>
      </c>
      <c r="D11291" s="97" t="s">
        <v>130</v>
      </c>
      <c r="E11291" s="94"/>
      <c r="F11291" s="94"/>
      <c r="G11291" s="94">
        <v>100</v>
      </c>
      <c r="H11291" s="79"/>
    </row>
    <row r="11292" spans="1:8" ht="63" outlineLevel="1">
      <c r="A11292" s="98" t="s">
        <v>403</v>
      </c>
      <c r="B11292" s="99" t="s">
        <v>641</v>
      </c>
      <c r="C11292" s="97" t="s">
        <v>129</v>
      </c>
      <c r="D11292" s="97" t="s">
        <v>131</v>
      </c>
      <c r="E11292" s="94"/>
      <c r="F11292" s="94"/>
      <c r="G11292" s="94">
        <v>100</v>
      </c>
      <c r="H11292" s="79"/>
    </row>
    <row r="11293" spans="1:8" ht="31.5" outlineLevel="1">
      <c r="A11293" s="98" t="s">
        <v>404</v>
      </c>
      <c r="B11293" s="99" t="s">
        <v>642</v>
      </c>
      <c r="C11293" s="97" t="s">
        <v>131</v>
      </c>
      <c r="D11293" s="97" t="s">
        <v>132</v>
      </c>
      <c r="E11293" s="94"/>
      <c r="F11293" s="94"/>
      <c r="G11293" s="94">
        <v>100</v>
      </c>
      <c r="H11293" s="79"/>
    </row>
    <row r="11294" spans="1:8" ht="47.25" outlineLevel="1">
      <c r="A11294" s="100">
        <v>3</v>
      </c>
      <c r="B11294" s="101" t="s">
        <v>313</v>
      </c>
      <c r="C11294" s="97"/>
      <c r="D11294" s="97"/>
      <c r="E11294" s="94"/>
      <c r="F11294" s="94"/>
      <c r="G11294" s="94"/>
      <c r="H11294" s="79"/>
    </row>
    <row r="11295" spans="1:8" ht="31.5" outlineLevel="1">
      <c r="A11295" s="98" t="s">
        <v>441</v>
      </c>
      <c r="B11295" s="99" t="s">
        <v>314</v>
      </c>
      <c r="C11295" s="97" t="s">
        <v>132</v>
      </c>
      <c r="D11295" s="97" t="s">
        <v>131</v>
      </c>
      <c r="E11295" s="94"/>
      <c r="F11295" s="94"/>
      <c r="G11295" s="94">
        <v>100</v>
      </c>
      <c r="H11295" s="79"/>
    </row>
    <row r="11296" spans="1:8" outlineLevel="1">
      <c r="A11296" s="98" t="s">
        <v>359</v>
      </c>
      <c r="B11296" s="99" t="s">
        <v>315</v>
      </c>
      <c r="C11296" s="97" t="s">
        <v>132</v>
      </c>
      <c r="D11296" s="97" t="s">
        <v>133</v>
      </c>
      <c r="E11296" s="94"/>
      <c r="F11296" s="94"/>
      <c r="G11296" s="94">
        <v>100</v>
      </c>
      <c r="H11296" s="79"/>
    </row>
    <row r="11297" spans="1:8" outlineLevel="1">
      <c r="A11297" s="98" t="s">
        <v>361</v>
      </c>
      <c r="B11297" s="99" t="s">
        <v>316</v>
      </c>
      <c r="C11297" s="97" t="s">
        <v>133</v>
      </c>
      <c r="D11297" s="97" t="s">
        <v>788</v>
      </c>
      <c r="E11297" s="94"/>
      <c r="F11297" s="94"/>
      <c r="G11297" s="94">
        <v>100</v>
      </c>
      <c r="H11297" s="79"/>
    </row>
    <row r="11298" spans="1:8" outlineLevel="1">
      <c r="A11298" s="98" t="s">
        <v>317</v>
      </c>
      <c r="B11298" s="99" t="s">
        <v>318</v>
      </c>
      <c r="C11298" s="97" t="s">
        <v>788</v>
      </c>
      <c r="D11298" s="97" t="s">
        <v>789</v>
      </c>
      <c r="E11298" s="94"/>
      <c r="F11298" s="94"/>
      <c r="G11298" s="94">
        <v>100</v>
      </c>
      <c r="H11298" s="79"/>
    </row>
    <row r="11299" spans="1:8" outlineLevel="1">
      <c r="A11299" s="98" t="s">
        <v>319</v>
      </c>
      <c r="B11299" s="99" t="s">
        <v>320</v>
      </c>
      <c r="C11299" s="97" t="s">
        <v>1156</v>
      </c>
      <c r="D11299" s="97" t="s">
        <v>790</v>
      </c>
      <c r="E11299" s="94"/>
      <c r="F11299" s="94"/>
      <c r="G11299" s="94">
        <v>100</v>
      </c>
      <c r="H11299" s="79"/>
    </row>
    <row r="11300" spans="1:8" outlineLevel="1">
      <c r="A11300" s="100">
        <v>4</v>
      </c>
      <c r="B11300" s="101" t="s">
        <v>623</v>
      </c>
      <c r="C11300" s="97"/>
      <c r="D11300" s="97"/>
      <c r="E11300" s="94"/>
      <c r="F11300" s="94"/>
      <c r="G11300" s="94"/>
      <c r="H11300" s="79"/>
    </row>
    <row r="11301" spans="1:8" ht="31.5" outlineLevel="1">
      <c r="A11301" s="97" t="s">
        <v>406</v>
      </c>
      <c r="B11301" s="236" t="s">
        <v>321</v>
      </c>
      <c r="C11301" s="97" t="s">
        <v>790</v>
      </c>
      <c r="D11301" s="97" t="s">
        <v>790</v>
      </c>
      <c r="E11301" s="94"/>
      <c r="F11301" s="94"/>
      <c r="G11301" s="94">
        <v>100</v>
      </c>
      <c r="H11301" s="79"/>
    </row>
    <row r="11302" spans="1:8" ht="63" outlineLevel="1">
      <c r="A11302" s="97" t="s">
        <v>407</v>
      </c>
      <c r="B11302" s="236" t="s">
        <v>621</v>
      </c>
      <c r="C11302" s="97" t="s">
        <v>790</v>
      </c>
      <c r="D11302" s="97" t="s">
        <v>791</v>
      </c>
      <c r="E11302" s="94"/>
      <c r="F11302" s="94"/>
      <c r="G11302" s="94">
        <v>100</v>
      </c>
      <c r="H11302" s="79"/>
    </row>
    <row r="11303" spans="1:8" ht="31.5" outlineLevel="1">
      <c r="A11303" s="97" t="s">
        <v>408</v>
      </c>
      <c r="B11303" s="236" t="s">
        <v>764</v>
      </c>
      <c r="C11303" s="97" t="s">
        <v>790</v>
      </c>
      <c r="D11303" s="97" t="s">
        <v>791</v>
      </c>
      <c r="E11303" s="94"/>
      <c r="F11303" s="94"/>
      <c r="G11303" s="94">
        <v>100</v>
      </c>
      <c r="H11303" s="79"/>
    </row>
    <row r="11304" spans="1:8" ht="31.5" outlineLevel="1">
      <c r="A11304" s="97" t="s">
        <v>222</v>
      </c>
      <c r="B11304" s="236" t="s">
        <v>765</v>
      </c>
      <c r="C11304" s="97" t="s">
        <v>791</v>
      </c>
      <c r="D11304" s="97" t="s">
        <v>792</v>
      </c>
      <c r="E11304" s="94"/>
      <c r="F11304" s="94"/>
      <c r="G11304" s="94">
        <v>100</v>
      </c>
      <c r="H11304" s="79"/>
    </row>
    <row r="11305" spans="1:8" outlineLevel="1">
      <c r="A11305" s="263"/>
      <c r="B11305" s="264"/>
      <c r="C11305" s="263"/>
      <c r="D11305" s="263"/>
      <c r="E11305" s="83"/>
      <c r="F11305" s="83"/>
      <c r="G11305" s="272" t="s">
        <v>1140</v>
      </c>
      <c r="H11305" s="154" t="s">
        <v>378</v>
      </c>
    </row>
    <row r="11306" spans="1:8" outlineLevel="1">
      <c r="H11306" s="154" t="s">
        <v>709</v>
      </c>
    </row>
    <row r="11307" spans="1:8" outlineLevel="1">
      <c r="H11307" s="154" t="s">
        <v>266</v>
      </c>
    </row>
    <row r="11308" spans="1:8" outlineLevel="1">
      <c r="H11308" s="154"/>
    </row>
    <row r="11309" spans="1:8" outlineLevel="1">
      <c r="A11309" s="742" t="s">
        <v>628</v>
      </c>
      <c r="B11309" s="742"/>
      <c r="C11309" s="742"/>
      <c r="D11309" s="742"/>
      <c r="E11309" s="742"/>
      <c r="F11309" s="742"/>
      <c r="G11309" s="742"/>
      <c r="H11309" s="742"/>
    </row>
    <row r="11310" spans="1:8" outlineLevel="1">
      <c r="A11310" s="742" t="s">
        <v>455</v>
      </c>
      <c r="B11310" s="742"/>
      <c r="C11310" s="742"/>
      <c r="D11310" s="742"/>
      <c r="E11310" s="742"/>
      <c r="F11310" s="742"/>
      <c r="G11310" s="742"/>
      <c r="H11310" s="742"/>
    </row>
    <row r="11311" spans="1:8" outlineLevel="1">
      <c r="H11311" s="154" t="s">
        <v>322</v>
      </c>
    </row>
    <row r="11312" spans="1:8" outlineLevel="1">
      <c r="H11312" s="154" t="s">
        <v>323</v>
      </c>
    </row>
    <row r="11313" spans="1:8" outlineLevel="1">
      <c r="H11313" s="154" t="s">
        <v>324</v>
      </c>
    </row>
    <row r="11314" spans="1:8" outlineLevel="1">
      <c r="H11314" s="230" t="s">
        <v>325</v>
      </c>
    </row>
    <row r="11315" spans="1:8" outlineLevel="1">
      <c r="H11315" s="154" t="s">
        <v>2331</v>
      </c>
    </row>
    <row r="11316" spans="1:8" outlineLevel="1">
      <c r="H11316" s="154" t="s">
        <v>261</v>
      </c>
    </row>
    <row r="11317" spans="1:8" outlineLevel="1">
      <c r="A11317" s="86"/>
    </row>
    <row r="11318" spans="1:8" outlineLevel="1">
      <c r="A11318" s="748" t="s">
        <v>1770</v>
      </c>
      <c r="B11318" s="749"/>
      <c r="C11318" s="749"/>
      <c r="D11318" s="749"/>
      <c r="E11318" s="749"/>
      <c r="F11318" s="749"/>
      <c r="G11318" s="749"/>
      <c r="H11318" s="749"/>
    </row>
    <row r="11319" spans="1:8" outlineLevel="1">
      <c r="A11319" s="746" t="s">
        <v>2332</v>
      </c>
      <c r="B11319" s="746"/>
      <c r="C11319" s="746"/>
      <c r="D11319" s="746"/>
      <c r="E11319" s="746"/>
      <c r="F11319" s="746"/>
      <c r="G11319" s="746"/>
      <c r="H11319" s="746"/>
    </row>
    <row r="11320" spans="1:8" ht="16.5" outlineLevel="1" thickBot="1">
      <c r="A11320" s="87"/>
      <c r="B11320" s="666"/>
      <c r="C11320" s="231"/>
      <c r="D11320" s="231"/>
      <c r="E11320" s="231"/>
      <c r="F11320" s="231"/>
      <c r="G11320" s="231"/>
      <c r="H11320" s="231"/>
    </row>
    <row r="11321" spans="1:8" ht="15.75" customHeight="1" outlineLevel="1">
      <c r="A11321" s="750" t="s">
        <v>397</v>
      </c>
      <c r="B11321" s="753" t="s">
        <v>649</v>
      </c>
      <c r="C11321" s="756" t="s">
        <v>719</v>
      </c>
      <c r="D11321" s="756"/>
      <c r="E11321" s="756"/>
      <c r="F11321" s="756"/>
      <c r="G11321" s="757" t="s">
        <v>629</v>
      </c>
      <c r="H11321" s="759" t="s">
        <v>630</v>
      </c>
    </row>
    <row r="11322" spans="1:8" outlineLevel="1">
      <c r="A11322" s="751"/>
      <c r="B11322" s="754"/>
      <c r="C11322" s="704"/>
      <c r="D11322" s="704"/>
      <c r="E11322" s="704"/>
      <c r="F11322" s="704"/>
      <c r="G11322" s="703"/>
      <c r="H11322" s="760"/>
    </row>
    <row r="11323" spans="1:8" ht="32.25" outlineLevel="1" thickBot="1">
      <c r="A11323" s="752"/>
      <c r="B11323" s="755"/>
      <c r="C11323" s="88" t="s">
        <v>631</v>
      </c>
      <c r="D11323" s="88" t="s">
        <v>632</v>
      </c>
      <c r="E11323" s="88" t="s">
        <v>631</v>
      </c>
      <c r="F11323" s="88" t="s">
        <v>632</v>
      </c>
      <c r="G11323" s="758"/>
      <c r="H11323" s="761"/>
    </row>
    <row r="11324" spans="1:8" outlineLevel="1">
      <c r="A11324" s="89">
        <v>1</v>
      </c>
      <c r="B11324" s="604">
        <v>2</v>
      </c>
      <c r="C11324" s="90">
        <v>3</v>
      </c>
      <c r="D11324" s="90">
        <v>4</v>
      </c>
      <c r="E11324" s="90"/>
      <c r="F11324" s="90"/>
      <c r="G11324" s="91">
        <v>5</v>
      </c>
      <c r="H11324" s="604">
        <v>6</v>
      </c>
    </row>
    <row r="11325" spans="1:8" outlineLevel="1">
      <c r="A11325" s="89">
        <v>1</v>
      </c>
      <c r="B11325" s="92" t="s">
        <v>598</v>
      </c>
      <c r="C11325" s="90"/>
      <c r="D11325" s="90"/>
      <c r="E11325" s="94"/>
      <c r="F11325" s="94"/>
      <c r="G11325" s="95"/>
      <c r="H11325" s="663"/>
    </row>
    <row r="11326" spans="1:8" outlineLevel="1">
      <c r="A11326" s="96" t="s">
        <v>399</v>
      </c>
      <c r="B11326" s="237" t="s">
        <v>599</v>
      </c>
      <c r="C11326" s="97" t="s">
        <v>174</v>
      </c>
      <c r="D11326" s="97" t="s">
        <v>482</v>
      </c>
      <c r="E11326" s="94"/>
      <c r="F11326" s="94"/>
      <c r="G11326" s="94">
        <v>100</v>
      </c>
      <c r="H11326" s="79"/>
    </row>
    <row r="11327" spans="1:8" outlineLevel="1">
      <c r="A11327" s="97" t="s">
        <v>400</v>
      </c>
      <c r="B11327" s="236" t="s">
        <v>329</v>
      </c>
      <c r="C11327" s="97" t="s">
        <v>483</v>
      </c>
      <c r="D11327" s="97" t="s">
        <v>484</v>
      </c>
      <c r="E11327" s="94"/>
      <c r="F11327" s="94"/>
      <c r="G11327" s="94">
        <v>100</v>
      </c>
      <c r="H11327" s="79"/>
    </row>
    <row r="11328" spans="1:8" ht="31.5" outlineLevel="1">
      <c r="A11328" s="97" t="s">
        <v>411</v>
      </c>
      <c r="B11328" s="236" t="s">
        <v>730</v>
      </c>
      <c r="C11328" s="97" t="s">
        <v>485</v>
      </c>
      <c r="D11328" s="97" t="s">
        <v>486</v>
      </c>
      <c r="E11328" s="94"/>
      <c r="F11328" s="94"/>
      <c r="G11328" s="94">
        <v>100</v>
      </c>
      <c r="H11328" s="79"/>
    </row>
    <row r="11329" spans="1:8" ht="63" outlineLevel="1">
      <c r="A11329" s="98" t="s">
        <v>422</v>
      </c>
      <c r="B11329" s="99" t="s">
        <v>731</v>
      </c>
      <c r="C11329" s="97" t="s">
        <v>487</v>
      </c>
      <c r="D11329" s="97" t="s">
        <v>2103</v>
      </c>
      <c r="E11329" s="94"/>
      <c r="F11329" s="94"/>
      <c r="G11329" s="94">
        <v>100</v>
      </c>
      <c r="H11329" s="79"/>
    </row>
    <row r="11330" spans="1:8" ht="31.5" outlineLevel="1">
      <c r="A11330" s="98" t="s">
        <v>732</v>
      </c>
      <c r="B11330" s="99" t="s">
        <v>733</v>
      </c>
      <c r="C11330" s="97" t="s">
        <v>46</v>
      </c>
      <c r="D11330" s="97" t="s">
        <v>45</v>
      </c>
      <c r="E11330" s="94"/>
      <c r="F11330" s="94"/>
      <c r="G11330" s="94">
        <v>100</v>
      </c>
      <c r="H11330" s="79"/>
    </row>
    <row r="11331" spans="1:8" outlineLevel="1">
      <c r="A11331" s="98" t="s">
        <v>734</v>
      </c>
      <c r="B11331" s="99" t="s">
        <v>735</v>
      </c>
      <c r="C11331" s="97" t="s">
        <v>485</v>
      </c>
      <c r="D11331" s="97" t="s">
        <v>46</v>
      </c>
      <c r="E11331" s="94"/>
      <c r="F11331" s="94"/>
      <c r="G11331" s="94">
        <v>100</v>
      </c>
      <c r="H11331" s="79"/>
    </row>
    <row r="11332" spans="1:8" outlineLevel="1">
      <c r="A11332" s="100">
        <v>2</v>
      </c>
      <c r="B11332" s="101" t="s">
        <v>440</v>
      </c>
      <c r="C11332" s="97"/>
      <c r="D11332" s="97"/>
      <c r="E11332" s="94"/>
      <c r="F11332" s="94"/>
      <c r="G11332" s="94"/>
      <c r="H11332" s="79"/>
    </row>
    <row r="11333" spans="1:8" ht="31.5" outlineLevel="1">
      <c r="A11333" s="98" t="s">
        <v>402</v>
      </c>
      <c r="B11333" s="99" t="s">
        <v>736</v>
      </c>
      <c r="C11333" s="97" t="s">
        <v>46</v>
      </c>
      <c r="D11333" s="97" t="s">
        <v>45</v>
      </c>
      <c r="E11333" s="94"/>
      <c r="F11333" s="94"/>
      <c r="G11333" s="94">
        <v>100</v>
      </c>
      <c r="H11333" s="79"/>
    </row>
    <row r="11334" spans="1:8" ht="63" outlineLevel="1">
      <c r="A11334" s="98" t="s">
        <v>403</v>
      </c>
      <c r="B11334" s="99" t="s">
        <v>641</v>
      </c>
      <c r="C11334" s="97" t="s">
        <v>46</v>
      </c>
      <c r="D11334" s="97" t="s">
        <v>47</v>
      </c>
      <c r="E11334" s="94"/>
      <c r="F11334" s="94"/>
      <c r="G11334" s="94">
        <v>100</v>
      </c>
      <c r="H11334" s="79"/>
    </row>
    <row r="11335" spans="1:8" ht="31.5" outlineLevel="1">
      <c r="A11335" s="98" t="s">
        <v>404</v>
      </c>
      <c r="B11335" s="99" t="s">
        <v>642</v>
      </c>
      <c r="C11335" s="97" t="s">
        <v>47</v>
      </c>
      <c r="D11335" s="97" t="s">
        <v>48</v>
      </c>
      <c r="E11335" s="94"/>
      <c r="F11335" s="94"/>
      <c r="G11335" s="94">
        <v>100</v>
      </c>
      <c r="H11335" s="79"/>
    </row>
    <row r="11336" spans="1:8" ht="47.25" outlineLevel="1">
      <c r="A11336" s="100">
        <v>3</v>
      </c>
      <c r="B11336" s="101" t="s">
        <v>313</v>
      </c>
      <c r="C11336" s="97"/>
      <c r="D11336" s="97"/>
      <c r="E11336" s="94"/>
      <c r="F11336" s="94"/>
      <c r="G11336" s="94"/>
      <c r="H11336" s="79"/>
    </row>
    <row r="11337" spans="1:8" ht="31.5" outlineLevel="1">
      <c r="A11337" s="98" t="s">
        <v>441</v>
      </c>
      <c r="B11337" s="99" t="s">
        <v>314</v>
      </c>
      <c r="C11337" s="97" t="s">
        <v>48</v>
      </c>
      <c r="D11337" s="97" t="s">
        <v>47</v>
      </c>
      <c r="E11337" s="94"/>
      <c r="F11337" s="94"/>
      <c r="G11337" s="94">
        <v>100</v>
      </c>
      <c r="H11337" s="79"/>
    </row>
    <row r="11338" spans="1:8" outlineLevel="1">
      <c r="A11338" s="98" t="s">
        <v>359</v>
      </c>
      <c r="B11338" s="99" t="s">
        <v>315</v>
      </c>
      <c r="C11338" s="97" t="s">
        <v>48</v>
      </c>
      <c r="D11338" s="97" t="s">
        <v>49</v>
      </c>
      <c r="E11338" s="94"/>
      <c r="F11338" s="94"/>
      <c r="G11338" s="94">
        <v>100</v>
      </c>
      <c r="H11338" s="79"/>
    </row>
    <row r="11339" spans="1:8" outlineLevel="1">
      <c r="A11339" s="98" t="s">
        <v>361</v>
      </c>
      <c r="B11339" s="99" t="s">
        <v>316</v>
      </c>
      <c r="C11339" s="97" t="s">
        <v>49</v>
      </c>
      <c r="D11339" s="97" t="s">
        <v>50</v>
      </c>
      <c r="E11339" s="94"/>
      <c r="F11339" s="94"/>
      <c r="G11339" s="94">
        <v>100</v>
      </c>
      <c r="H11339" s="79"/>
    </row>
    <row r="11340" spans="1:8" outlineLevel="1">
      <c r="A11340" s="98" t="s">
        <v>317</v>
      </c>
      <c r="B11340" s="99" t="s">
        <v>318</v>
      </c>
      <c r="C11340" s="97" t="s">
        <v>50</v>
      </c>
      <c r="D11340" s="97" t="s">
        <v>51</v>
      </c>
      <c r="E11340" s="94"/>
      <c r="F11340" s="94"/>
      <c r="G11340" s="94">
        <v>100</v>
      </c>
      <c r="H11340" s="79"/>
    </row>
    <row r="11341" spans="1:8" outlineLevel="1">
      <c r="A11341" s="98" t="s">
        <v>319</v>
      </c>
      <c r="B11341" s="99" t="s">
        <v>320</v>
      </c>
      <c r="C11341" s="97" t="s">
        <v>51</v>
      </c>
      <c r="D11341" s="97" t="s">
        <v>52</v>
      </c>
      <c r="E11341" s="94"/>
      <c r="F11341" s="94"/>
      <c r="G11341" s="94">
        <v>100</v>
      </c>
      <c r="H11341" s="79"/>
    </row>
    <row r="11342" spans="1:8" outlineLevel="1">
      <c r="A11342" s="100">
        <v>4</v>
      </c>
      <c r="B11342" s="101" t="s">
        <v>623</v>
      </c>
      <c r="C11342" s="97"/>
      <c r="D11342" s="97"/>
      <c r="E11342" s="94"/>
      <c r="F11342" s="94"/>
      <c r="G11342" s="94"/>
      <c r="H11342" s="79"/>
    </row>
    <row r="11343" spans="1:8" ht="31.5" outlineLevel="1">
      <c r="A11343" s="97" t="s">
        <v>406</v>
      </c>
      <c r="B11343" s="236" t="s">
        <v>321</v>
      </c>
      <c r="C11343" s="97" t="s">
        <v>52</v>
      </c>
      <c r="D11343" s="97" t="s">
        <v>52</v>
      </c>
      <c r="E11343" s="94"/>
      <c r="F11343" s="94"/>
      <c r="G11343" s="94">
        <v>100</v>
      </c>
      <c r="H11343" s="79"/>
    </row>
    <row r="11344" spans="1:8" ht="63" outlineLevel="1">
      <c r="A11344" s="97" t="s">
        <v>407</v>
      </c>
      <c r="B11344" s="236" t="s">
        <v>621</v>
      </c>
      <c r="C11344" s="97" t="s">
        <v>52</v>
      </c>
      <c r="D11344" s="97" t="s">
        <v>53</v>
      </c>
      <c r="E11344" s="94"/>
      <c r="F11344" s="94"/>
      <c r="G11344" s="94">
        <v>100</v>
      </c>
      <c r="H11344" s="79"/>
    </row>
    <row r="11345" spans="1:8" ht="31.5" outlineLevel="1">
      <c r="A11345" s="97" t="s">
        <v>408</v>
      </c>
      <c r="B11345" s="236" t="s">
        <v>764</v>
      </c>
      <c r="C11345" s="97" t="s">
        <v>690</v>
      </c>
      <c r="D11345" s="97" t="s">
        <v>691</v>
      </c>
      <c r="E11345" s="94"/>
      <c r="F11345" s="94"/>
      <c r="G11345" s="94"/>
      <c r="H11345" s="79"/>
    </row>
    <row r="11346" spans="1:8" ht="31.5" outlineLevel="1">
      <c r="A11346" s="97" t="s">
        <v>222</v>
      </c>
      <c r="B11346" s="236" t="s">
        <v>765</v>
      </c>
      <c r="C11346" s="97" t="s">
        <v>691</v>
      </c>
      <c r="D11346" s="97" t="s">
        <v>692</v>
      </c>
      <c r="E11346" s="94"/>
      <c r="F11346" s="94"/>
      <c r="G11346" s="94"/>
      <c r="H11346" s="79"/>
    </row>
    <row r="11347" spans="1:8" outlineLevel="1">
      <c r="A11347" s="263"/>
      <c r="B11347" s="264"/>
      <c r="C11347" s="263"/>
      <c r="D11347" s="263"/>
      <c r="E11347" s="83"/>
      <c r="F11347" s="83"/>
      <c r="G11347" s="272" t="s">
        <v>1280</v>
      </c>
      <c r="H11347" s="154" t="s">
        <v>378</v>
      </c>
    </row>
    <row r="11348" spans="1:8" outlineLevel="1">
      <c r="H11348" s="154" t="s">
        <v>709</v>
      </c>
    </row>
    <row r="11349" spans="1:8" outlineLevel="1">
      <c r="H11349" s="154" t="s">
        <v>266</v>
      </c>
    </row>
    <row r="11350" spans="1:8" outlineLevel="1">
      <c r="H11350" s="154"/>
    </row>
    <row r="11351" spans="1:8" outlineLevel="1">
      <c r="A11351" s="742" t="s">
        <v>628</v>
      </c>
      <c r="B11351" s="742"/>
      <c r="C11351" s="742"/>
      <c r="D11351" s="742"/>
      <c r="E11351" s="742"/>
      <c r="F11351" s="742"/>
      <c r="G11351" s="742"/>
      <c r="H11351" s="742"/>
    </row>
    <row r="11352" spans="1:8" outlineLevel="1">
      <c r="A11352" s="742" t="s">
        <v>455</v>
      </c>
      <c r="B11352" s="742"/>
      <c r="C11352" s="742"/>
      <c r="D11352" s="742"/>
      <c r="E11352" s="742"/>
      <c r="F11352" s="742"/>
      <c r="G11352" s="742"/>
      <c r="H11352" s="742"/>
    </row>
    <row r="11353" spans="1:8" outlineLevel="1">
      <c r="H11353" s="154" t="s">
        <v>322</v>
      </c>
    </row>
    <row r="11354" spans="1:8" outlineLevel="1">
      <c r="H11354" s="154" t="s">
        <v>323</v>
      </c>
    </row>
    <row r="11355" spans="1:8" outlineLevel="1">
      <c r="H11355" s="154" t="s">
        <v>324</v>
      </c>
    </row>
    <row r="11356" spans="1:8" outlineLevel="1">
      <c r="H11356" s="230" t="s">
        <v>325</v>
      </c>
    </row>
    <row r="11357" spans="1:8" outlineLevel="1">
      <c r="H11357" s="154" t="s">
        <v>2331</v>
      </c>
    </row>
    <row r="11358" spans="1:8" outlineLevel="1">
      <c r="H11358" s="154" t="s">
        <v>261</v>
      </c>
    </row>
    <row r="11359" spans="1:8" outlineLevel="1">
      <c r="A11359" s="86"/>
    </row>
    <row r="11360" spans="1:8" outlineLevel="1">
      <c r="A11360" s="748" t="s">
        <v>1279</v>
      </c>
      <c r="B11360" s="749"/>
      <c r="C11360" s="749"/>
      <c r="D11360" s="749"/>
      <c r="E11360" s="749"/>
      <c r="F11360" s="749"/>
      <c r="G11360" s="749"/>
      <c r="H11360" s="749"/>
    </row>
    <row r="11361" spans="1:8" outlineLevel="1">
      <c r="A11361" s="746" t="s">
        <v>2332</v>
      </c>
      <c r="B11361" s="746"/>
      <c r="C11361" s="746"/>
      <c r="D11361" s="746"/>
      <c r="E11361" s="746"/>
      <c r="F11361" s="746"/>
      <c r="G11361" s="746"/>
      <c r="H11361" s="746"/>
    </row>
    <row r="11362" spans="1:8" ht="16.5" outlineLevel="1" thickBot="1">
      <c r="A11362" s="87"/>
      <c r="B11362" s="666"/>
      <c r="C11362" s="231"/>
      <c r="D11362" s="231"/>
      <c r="E11362" s="231"/>
      <c r="F11362" s="231"/>
      <c r="G11362" s="231"/>
      <c r="H11362" s="231"/>
    </row>
    <row r="11363" spans="1:8" ht="15.75" customHeight="1" outlineLevel="1">
      <c r="A11363" s="750" t="s">
        <v>397</v>
      </c>
      <c r="B11363" s="753" t="s">
        <v>649</v>
      </c>
      <c r="C11363" s="756" t="s">
        <v>719</v>
      </c>
      <c r="D11363" s="756"/>
      <c r="E11363" s="756"/>
      <c r="F11363" s="756"/>
      <c r="G11363" s="757" t="s">
        <v>629</v>
      </c>
      <c r="H11363" s="759" t="s">
        <v>630</v>
      </c>
    </row>
    <row r="11364" spans="1:8" outlineLevel="1">
      <c r="A11364" s="751"/>
      <c r="B11364" s="754"/>
      <c r="C11364" s="704"/>
      <c r="D11364" s="704"/>
      <c r="E11364" s="704"/>
      <c r="F11364" s="704"/>
      <c r="G11364" s="703"/>
      <c r="H11364" s="760"/>
    </row>
    <row r="11365" spans="1:8" ht="32.25" outlineLevel="1" thickBot="1">
      <c r="A11365" s="752"/>
      <c r="B11365" s="755"/>
      <c r="C11365" s="88" t="s">
        <v>631</v>
      </c>
      <c r="D11365" s="88" t="s">
        <v>632</v>
      </c>
      <c r="E11365" s="88" t="s">
        <v>631</v>
      </c>
      <c r="F11365" s="88" t="s">
        <v>632</v>
      </c>
      <c r="G11365" s="758"/>
      <c r="H11365" s="761"/>
    </row>
    <row r="11366" spans="1:8" outlineLevel="1">
      <c r="A11366" s="89">
        <v>1</v>
      </c>
      <c r="B11366" s="604">
        <v>2</v>
      </c>
      <c r="C11366" s="90">
        <v>3</v>
      </c>
      <c r="D11366" s="90">
        <v>4</v>
      </c>
      <c r="E11366" s="90"/>
      <c r="F11366" s="90"/>
      <c r="G11366" s="91">
        <v>5</v>
      </c>
      <c r="H11366" s="604">
        <v>6</v>
      </c>
    </row>
    <row r="11367" spans="1:8" outlineLevel="1">
      <c r="A11367" s="89">
        <v>1</v>
      </c>
      <c r="B11367" s="92" t="s">
        <v>598</v>
      </c>
      <c r="C11367" s="90"/>
      <c r="D11367" s="90"/>
      <c r="E11367" s="94"/>
      <c r="F11367" s="94"/>
      <c r="G11367" s="95"/>
      <c r="H11367" s="663"/>
    </row>
    <row r="11368" spans="1:8" outlineLevel="1">
      <c r="A11368" s="96" t="s">
        <v>399</v>
      </c>
      <c r="B11368" s="237" t="s">
        <v>599</v>
      </c>
      <c r="C11368" s="97" t="s">
        <v>7</v>
      </c>
      <c r="D11368" s="97" t="s">
        <v>167</v>
      </c>
      <c r="E11368" s="94"/>
      <c r="F11368" s="94"/>
      <c r="G11368" s="94">
        <v>100</v>
      </c>
      <c r="H11368" s="79"/>
    </row>
    <row r="11369" spans="1:8" outlineLevel="1">
      <c r="A11369" s="97" t="s">
        <v>400</v>
      </c>
      <c r="B11369" s="236" t="s">
        <v>329</v>
      </c>
      <c r="C11369" s="97" t="s">
        <v>168</v>
      </c>
      <c r="D11369" s="97" t="s">
        <v>169</v>
      </c>
      <c r="E11369" s="94"/>
      <c r="F11369" s="94"/>
      <c r="G11369" s="94">
        <v>100</v>
      </c>
      <c r="H11369" s="79"/>
    </row>
    <row r="11370" spans="1:8" ht="31.5" outlineLevel="1">
      <c r="A11370" s="97" t="s">
        <v>411</v>
      </c>
      <c r="B11370" s="236" t="s">
        <v>730</v>
      </c>
      <c r="C11370" s="97" t="s">
        <v>170</v>
      </c>
      <c r="D11370" s="97" t="s">
        <v>171</v>
      </c>
      <c r="E11370" s="94"/>
      <c r="F11370" s="94"/>
      <c r="G11370" s="94">
        <v>100</v>
      </c>
      <c r="H11370" s="79"/>
    </row>
    <row r="11371" spans="1:8" ht="63" outlineLevel="1">
      <c r="A11371" s="98" t="s">
        <v>422</v>
      </c>
      <c r="B11371" s="99" t="s">
        <v>731</v>
      </c>
      <c r="C11371" s="97" t="s">
        <v>172</v>
      </c>
      <c r="D11371" s="97" t="s">
        <v>173</v>
      </c>
      <c r="E11371" s="94"/>
      <c r="F11371" s="94"/>
      <c r="G11371" s="94">
        <v>100</v>
      </c>
      <c r="H11371" s="79"/>
    </row>
    <row r="11372" spans="1:8" ht="31.5" outlineLevel="1">
      <c r="A11372" s="98" t="s">
        <v>732</v>
      </c>
      <c r="B11372" s="99" t="s">
        <v>733</v>
      </c>
      <c r="C11372" s="97" t="s">
        <v>174</v>
      </c>
      <c r="D11372" s="97" t="s">
        <v>175</v>
      </c>
      <c r="E11372" s="94"/>
      <c r="F11372" s="94"/>
      <c r="G11372" s="94">
        <v>100</v>
      </c>
      <c r="H11372" s="79"/>
    </row>
    <row r="11373" spans="1:8" outlineLevel="1">
      <c r="A11373" s="98" t="s">
        <v>734</v>
      </c>
      <c r="B11373" s="99" t="s">
        <v>735</v>
      </c>
      <c r="C11373" s="97" t="s">
        <v>170</v>
      </c>
      <c r="D11373" s="97" t="s">
        <v>174</v>
      </c>
      <c r="E11373" s="94"/>
      <c r="F11373" s="94"/>
      <c r="G11373" s="94">
        <v>100</v>
      </c>
      <c r="H11373" s="79"/>
    </row>
    <row r="11374" spans="1:8" outlineLevel="1">
      <c r="A11374" s="100">
        <v>2</v>
      </c>
      <c r="B11374" s="101" t="s">
        <v>440</v>
      </c>
      <c r="C11374" s="97"/>
      <c r="D11374" s="97"/>
      <c r="E11374" s="94"/>
      <c r="F11374" s="94"/>
      <c r="G11374" s="94"/>
      <c r="H11374" s="79"/>
    </row>
    <row r="11375" spans="1:8" ht="31.5" outlineLevel="1">
      <c r="A11375" s="98" t="s">
        <v>402</v>
      </c>
      <c r="B11375" s="99" t="s">
        <v>736</v>
      </c>
      <c r="C11375" s="97" t="s">
        <v>129</v>
      </c>
      <c r="D11375" s="97" t="s">
        <v>130</v>
      </c>
      <c r="E11375" s="94"/>
      <c r="F11375" s="94"/>
      <c r="G11375" s="94">
        <v>100</v>
      </c>
      <c r="H11375" s="79"/>
    </row>
    <row r="11376" spans="1:8" ht="63" outlineLevel="1">
      <c r="A11376" s="98" t="s">
        <v>403</v>
      </c>
      <c r="B11376" s="99" t="s">
        <v>641</v>
      </c>
      <c r="C11376" s="97" t="s">
        <v>129</v>
      </c>
      <c r="D11376" s="97" t="s">
        <v>131</v>
      </c>
      <c r="E11376" s="94"/>
      <c r="F11376" s="94"/>
      <c r="G11376" s="94">
        <v>100</v>
      </c>
      <c r="H11376" s="79"/>
    </row>
    <row r="11377" spans="1:8" ht="31.5" outlineLevel="1">
      <c r="A11377" s="98" t="s">
        <v>404</v>
      </c>
      <c r="B11377" s="99" t="s">
        <v>642</v>
      </c>
      <c r="C11377" s="97" t="s">
        <v>131</v>
      </c>
      <c r="D11377" s="97" t="s">
        <v>132</v>
      </c>
      <c r="E11377" s="94"/>
      <c r="F11377" s="94"/>
      <c r="G11377" s="94">
        <v>100</v>
      </c>
      <c r="H11377" s="79"/>
    </row>
    <row r="11378" spans="1:8" ht="47.25" outlineLevel="1">
      <c r="A11378" s="100">
        <v>3</v>
      </c>
      <c r="B11378" s="101" t="s">
        <v>313</v>
      </c>
      <c r="C11378" s="97"/>
      <c r="D11378" s="97"/>
      <c r="E11378" s="94"/>
      <c r="F11378" s="94"/>
      <c r="G11378" s="94"/>
      <c r="H11378" s="79"/>
    </row>
    <row r="11379" spans="1:8" ht="31.5" outlineLevel="1">
      <c r="A11379" s="98" t="s">
        <v>441</v>
      </c>
      <c r="B11379" s="99" t="s">
        <v>314</v>
      </c>
      <c r="C11379" s="97" t="s">
        <v>132</v>
      </c>
      <c r="D11379" s="97" t="s">
        <v>131</v>
      </c>
      <c r="E11379" s="94"/>
      <c r="F11379" s="94"/>
      <c r="G11379" s="94">
        <v>100</v>
      </c>
      <c r="H11379" s="79"/>
    </row>
    <row r="11380" spans="1:8" outlineLevel="1">
      <c r="A11380" s="98" t="s">
        <v>359</v>
      </c>
      <c r="B11380" s="99" t="s">
        <v>315</v>
      </c>
      <c r="C11380" s="97" t="s">
        <v>132</v>
      </c>
      <c r="D11380" s="97" t="s">
        <v>133</v>
      </c>
      <c r="E11380" s="94"/>
      <c r="F11380" s="94"/>
      <c r="G11380" s="94">
        <v>100</v>
      </c>
      <c r="H11380" s="79"/>
    </row>
    <row r="11381" spans="1:8" outlineLevel="1">
      <c r="A11381" s="98" t="s">
        <v>361</v>
      </c>
      <c r="B11381" s="99" t="s">
        <v>316</v>
      </c>
      <c r="C11381" s="97" t="s">
        <v>133</v>
      </c>
      <c r="D11381" s="97" t="s">
        <v>788</v>
      </c>
      <c r="E11381" s="94"/>
      <c r="F11381" s="94"/>
      <c r="G11381" s="94">
        <v>100</v>
      </c>
      <c r="H11381" s="79"/>
    </row>
    <row r="11382" spans="1:8" outlineLevel="1">
      <c r="A11382" s="98" t="s">
        <v>317</v>
      </c>
      <c r="B11382" s="99" t="s">
        <v>318</v>
      </c>
      <c r="C11382" s="97" t="s">
        <v>788</v>
      </c>
      <c r="D11382" s="97" t="s">
        <v>789</v>
      </c>
      <c r="E11382" s="94"/>
      <c r="F11382" s="94"/>
      <c r="G11382" s="94">
        <v>100</v>
      </c>
      <c r="H11382" s="79"/>
    </row>
    <row r="11383" spans="1:8" outlineLevel="1">
      <c r="A11383" s="98" t="s">
        <v>319</v>
      </c>
      <c r="B11383" s="99" t="s">
        <v>320</v>
      </c>
      <c r="C11383" s="97" t="s">
        <v>1156</v>
      </c>
      <c r="D11383" s="97" t="s">
        <v>790</v>
      </c>
      <c r="E11383" s="94"/>
      <c r="F11383" s="94"/>
      <c r="G11383" s="94">
        <v>100</v>
      </c>
      <c r="H11383" s="79"/>
    </row>
    <row r="11384" spans="1:8" outlineLevel="1">
      <c r="A11384" s="100">
        <v>4</v>
      </c>
      <c r="B11384" s="101" t="s">
        <v>623</v>
      </c>
      <c r="C11384" s="97"/>
      <c r="D11384" s="97"/>
      <c r="E11384" s="94"/>
      <c r="F11384" s="94"/>
      <c r="G11384" s="94"/>
      <c r="H11384" s="79"/>
    </row>
    <row r="11385" spans="1:8" ht="31.5" outlineLevel="1">
      <c r="A11385" s="97" t="s">
        <v>406</v>
      </c>
      <c r="B11385" s="236" t="s">
        <v>321</v>
      </c>
      <c r="C11385" s="97" t="s">
        <v>790</v>
      </c>
      <c r="D11385" s="97" t="s">
        <v>790</v>
      </c>
      <c r="E11385" s="94"/>
      <c r="F11385" s="94"/>
      <c r="G11385" s="94">
        <v>100</v>
      </c>
      <c r="H11385" s="79"/>
    </row>
    <row r="11386" spans="1:8" ht="63" outlineLevel="1">
      <c r="A11386" s="97" t="s">
        <v>407</v>
      </c>
      <c r="B11386" s="236" t="s">
        <v>621</v>
      </c>
      <c r="C11386" s="97" t="s">
        <v>790</v>
      </c>
      <c r="D11386" s="97" t="s">
        <v>791</v>
      </c>
      <c r="E11386" s="94"/>
      <c r="F11386" s="94"/>
      <c r="G11386" s="94">
        <v>100</v>
      </c>
      <c r="H11386" s="79"/>
    </row>
    <row r="11387" spans="1:8" ht="31.5" outlineLevel="1">
      <c r="A11387" s="97" t="s">
        <v>408</v>
      </c>
      <c r="B11387" s="236" t="s">
        <v>764</v>
      </c>
      <c r="C11387" s="97" t="s">
        <v>790</v>
      </c>
      <c r="D11387" s="97" t="s">
        <v>791</v>
      </c>
      <c r="E11387" s="94"/>
      <c r="F11387" s="94"/>
      <c r="G11387" s="94">
        <v>100</v>
      </c>
      <c r="H11387" s="79"/>
    </row>
    <row r="11388" spans="1:8" ht="31.5" outlineLevel="1">
      <c r="A11388" s="97" t="s">
        <v>222</v>
      </c>
      <c r="B11388" s="236" t="s">
        <v>765</v>
      </c>
      <c r="C11388" s="97" t="s">
        <v>791</v>
      </c>
      <c r="D11388" s="97" t="s">
        <v>792</v>
      </c>
      <c r="E11388" s="94"/>
      <c r="F11388" s="94"/>
      <c r="G11388" s="94">
        <v>100</v>
      </c>
      <c r="H11388" s="79"/>
    </row>
    <row r="11389" spans="1:8">
      <c r="G11389" s="154" t="s">
        <v>1481</v>
      </c>
      <c r="H11389" s="154" t="s">
        <v>378</v>
      </c>
    </row>
    <row r="11390" spans="1:8">
      <c r="H11390" s="154" t="s">
        <v>709</v>
      </c>
    </row>
    <row r="11391" spans="1:8">
      <c r="H11391" s="154" t="s">
        <v>266</v>
      </c>
    </row>
    <row r="11392" spans="1:8">
      <c r="H11392" s="154"/>
    </row>
    <row r="11393" spans="1:8">
      <c r="A11393" s="742" t="s">
        <v>628</v>
      </c>
      <c r="B11393" s="742"/>
      <c r="C11393" s="742"/>
      <c r="D11393" s="742"/>
      <c r="E11393" s="742"/>
      <c r="F11393" s="742"/>
      <c r="G11393" s="742"/>
      <c r="H11393" s="742"/>
    </row>
    <row r="11394" spans="1:8">
      <c r="A11394" s="742" t="s">
        <v>455</v>
      </c>
      <c r="B11394" s="742"/>
      <c r="C11394" s="742"/>
      <c r="D11394" s="742"/>
      <c r="E11394" s="742"/>
      <c r="F11394" s="742"/>
      <c r="G11394" s="742"/>
      <c r="H11394" s="742"/>
    </row>
    <row r="11395" spans="1:8">
      <c r="H11395" s="154" t="s">
        <v>322</v>
      </c>
    </row>
    <row r="11396" spans="1:8">
      <c r="H11396" s="154" t="s">
        <v>323</v>
      </c>
    </row>
    <row r="11397" spans="1:8">
      <c r="H11397" s="154" t="s">
        <v>324</v>
      </c>
    </row>
    <row r="11398" spans="1:8">
      <c r="H11398" s="230" t="s">
        <v>325</v>
      </c>
    </row>
    <row r="11399" spans="1:8">
      <c r="H11399" s="154" t="s">
        <v>2331</v>
      </c>
    </row>
    <row r="11400" spans="1:8">
      <c r="H11400" s="154" t="s">
        <v>261</v>
      </c>
    </row>
    <row r="11401" spans="1:8">
      <c r="A11401" s="86"/>
    </row>
    <row r="11402" spans="1:8" ht="22.5" customHeight="1">
      <c r="A11402" s="748" t="s">
        <v>1771</v>
      </c>
      <c r="B11402" s="749"/>
      <c r="C11402" s="749"/>
      <c r="D11402" s="749"/>
      <c r="E11402" s="749"/>
      <c r="F11402" s="749"/>
      <c r="G11402" s="749"/>
      <c r="H11402" s="749"/>
    </row>
    <row r="11403" spans="1:8">
      <c r="A11403" s="745"/>
      <c r="B11403" s="745"/>
      <c r="C11403" s="745"/>
      <c r="D11403" s="745"/>
      <c r="E11403" s="745"/>
      <c r="F11403" s="745"/>
      <c r="G11403" s="745"/>
      <c r="H11403" s="745"/>
    </row>
    <row r="11404" spans="1:8">
      <c r="A11404" s="746" t="s">
        <v>2332</v>
      </c>
      <c r="B11404" s="746"/>
      <c r="C11404" s="746"/>
      <c r="D11404" s="746"/>
      <c r="E11404" s="746"/>
      <c r="F11404" s="746"/>
      <c r="G11404" s="746"/>
      <c r="H11404" s="746"/>
    </row>
    <row r="11405" spans="1:8" ht="16.5" thickBot="1">
      <c r="A11405" s="87"/>
      <c r="B11405" s="666"/>
      <c r="C11405" s="231"/>
      <c r="D11405" s="231"/>
      <c r="E11405" s="231"/>
      <c r="F11405" s="231"/>
      <c r="G11405" s="231"/>
      <c r="H11405" s="231"/>
    </row>
    <row r="11406" spans="1:8">
      <c r="A11406" s="750" t="s">
        <v>397</v>
      </c>
      <c r="B11406" s="753" t="s">
        <v>649</v>
      </c>
      <c r="C11406" s="756" t="s">
        <v>719</v>
      </c>
      <c r="D11406" s="756"/>
      <c r="E11406" s="756"/>
      <c r="F11406" s="756"/>
      <c r="G11406" s="757" t="s">
        <v>629</v>
      </c>
      <c r="H11406" s="759" t="s">
        <v>630</v>
      </c>
    </row>
    <row r="11407" spans="1:8">
      <c r="A11407" s="751"/>
      <c r="B11407" s="754"/>
      <c r="C11407" s="704"/>
      <c r="D11407" s="704"/>
      <c r="E11407" s="704"/>
      <c r="F11407" s="704"/>
      <c r="G11407" s="703"/>
      <c r="H11407" s="760"/>
    </row>
    <row r="11408" spans="1:8" ht="32.25" thickBot="1">
      <c r="A11408" s="752"/>
      <c r="B11408" s="755"/>
      <c r="C11408" s="88" t="s">
        <v>631</v>
      </c>
      <c r="D11408" s="88" t="s">
        <v>632</v>
      </c>
      <c r="E11408" s="88" t="s">
        <v>631</v>
      </c>
      <c r="F11408" s="88" t="s">
        <v>632</v>
      </c>
      <c r="G11408" s="758"/>
      <c r="H11408" s="761"/>
    </row>
    <row r="11409" spans="1:8">
      <c r="A11409" s="89">
        <v>1</v>
      </c>
      <c r="B11409" s="604">
        <v>2</v>
      </c>
      <c r="C11409" s="90">
        <v>3</v>
      </c>
      <c r="D11409" s="90">
        <v>4</v>
      </c>
      <c r="E11409" s="90"/>
      <c r="F11409" s="90"/>
      <c r="G11409" s="91">
        <v>5</v>
      </c>
      <c r="H11409" s="604">
        <v>6</v>
      </c>
    </row>
    <row r="11410" spans="1:8">
      <c r="A11410" s="89">
        <v>1</v>
      </c>
      <c r="B11410" s="92" t="s">
        <v>598</v>
      </c>
      <c r="C11410" s="93"/>
      <c r="D11410" s="93"/>
      <c r="E11410" s="94"/>
      <c r="F11410" s="94"/>
      <c r="G11410" s="95"/>
      <c r="H11410" s="663"/>
    </row>
    <row r="11411" spans="1:8">
      <c r="A11411" s="96" t="s">
        <v>399</v>
      </c>
      <c r="B11411" s="237" t="s">
        <v>599</v>
      </c>
      <c r="C11411" s="97" t="s">
        <v>388</v>
      </c>
      <c r="D11411" s="97" t="s">
        <v>0</v>
      </c>
      <c r="E11411" s="94"/>
      <c r="F11411" s="94"/>
      <c r="G11411" s="94">
        <v>100</v>
      </c>
      <c r="H11411" s="79"/>
    </row>
    <row r="11412" spans="1:8">
      <c r="A11412" s="97" t="s">
        <v>400</v>
      </c>
      <c r="B11412" s="236" t="s">
        <v>329</v>
      </c>
      <c r="C11412" s="97" t="s">
        <v>1</v>
      </c>
      <c r="D11412" s="97" t="s">
        <v>2</v>
      </c>
      <c r="E11412" s="94"/>
      <c r="F11412" s="94"/>
      <c r="G11412" s="94">
        <v>100</v>
      </c>
      <c r="H11412" s="79"/>
    </row>
    <row r="11413" spans="1:8" ht="31.5">
      <c r="A11413" s="97" t="s">
        <v>411</v>
      </c>
      <c r="B11413" s="236" t="s">
        <v>730</v>
      </c>
      <c r="C11413" s="97" t="s">
        <v>3</v>
      </c>
      <c r="D11413" s="97" t="s">
        <v>4</v>
      </c>
      <c r="E11413" s="94"/>
      <c r="F11413" s="94"/>
      <c r="G11413" s="94">
        <v>100</v>
      </c>
      <c r="H11413" s="79"/>
    </row>
    <row r="11414" spans="1:8" ht="63">
      <c r="A11414" s="98" t="s">
        <v>422</v>
      </c>
      <c r="B11414" s="99" t="s">
        <v>731</v>
      </c>
      <c r="C11414" s="97" t="s">
        <v>5</v>
      </c>
      <c r="D11414" s="97" t="s">
        <v>6</v>
      </c>
      <c r="E11414" s="94"/>
      <c r="F11414" s="94"/>
      <c r="G11414" s="94">
        <v>100</v>
      </c>
      <c r="H11414" s="79"/>
    </row>
    <row r="11415" spans="1:8" ht="31.5">
      <c r="A11415" s="98" t="s">
        <v>732</v>
      </c>
      <c r="B11415" s="99" t="s">
        <v>733</v>
      </c>
      <c r="C11415" s="97" t="s">
        <v>7</v>
      </c>
      <c r="D11415" s="97" t="s">
        <v>6</v>
      </c>
      <c r="E11415" s="94"/>
      <c r="F11415" s="94"/>
      <c r="G11415" s="94">
        <v>100</v>
      </c>
      <c r="H11415" s="79"/>
    </row>
    <row r="11416" spans="1:8">
      <c r="A11416" s="98" t="s">
        <v>734</v>
      </c>
      <c r="B11416" s="99" t="s">
        <v>735</v>
      </c>
      <c r="C11416" s="97" t="s">
        <v>3</v>
      </c>
      <c r="D11416" s="97" t="s">
        <v>7</v>
      </c>
      <c r="E11416" s="94"/>
      <c r="F11416" s="94"/>
      <c r="G11416" s="94">
        <v>100</v>
      </c>
      <c r="H11416" s="79"/>
    </row>
    <row r="11417" spans="1:8">
      <c r="A11417" s="100">
        <v>2</v>
      </c>
      <c r="B11417" s="101" t="s">
        <v>440</v>
      </c>
      <c r="C11417" s="97"/>
      <c r="D11417" s="97"/>
      <c r="E11417" s="94"/>
      <c r="F11417" s="94"/>
      <c r="G11417" s="94"/>
      <c r="H11417" s="79"/>
    </row>
    <row r="11418" spans="1:8" ht="31.5">
      <c r="A11418" s="98" t="s">
        <v>402</v>
      </c>
      <c r="B11418" s="99" t="s">
        <v>736</v>
      </c>
      <c r="C11418" s="97" t="s">
        <v>388</v>
      </c>
      <c r="D11418" s="97" t="s">
        <v>6</v>
      </c>
      <c r="E11418" s="94"/>
      <c r="F11418" s="94"/>
      <c r="G11418" s="94">
        <v>100</v>
      </c>
      <c r="H11418" s="79"/>
    </row>
    <row r="11419" spans="1:8" ht="63">
      <c r="A11419" s="98" t="s">
        <v>403</v>
      </c>
      <c r="B11419" s="99" t="s">
        <v>641</v>
      </c>
      <c r="C11419" s="97" t="s">
        <v>7</v>
      </c>
      <c r="D11419" s="97" t="s">
        <v>8</v>
      </c>
      <c r="E11419" s="94"/>
      <c r="F11419" s="94"/>
      <c r="G11419" s="94">
        <v>100</v>
      </c>
      <c r="H11419" s="79"/>
    </row>
    <row r="11420" spans="1:8" ht="31.5">
      <c r="A11420" s="98" t="s">
        <v>404</v>
      </c>
      <c r="B11420" s="99" t="s">
        <v>642</v>
      </c>
      <c r="C11420" s="97" t="s">
        <v>8</v>
      </c>
      <c r="D11420" s="97" t="s">
        <v>9</v>
      </c>
      <c r="E11420" s="94"/>
      <c r="F11420" s="94"/>
      <c r="G11420" s="94">
        <v>100</v>
      </c>
      <c r="H11420" s="79"/>
    </row>
    <row r="11421" spans="1:8" ht="47.25">
      <c r="A11421" s="100">
        <v>3</v>
      </c>
      <c r="B11421" s="101" t="s">
        <v>313</v>
      </c>
      <c r="C11421" s="97"/>
      <c r="D11421" s="97"/>
      <c r="E11421" s="94"/>
      <c r="F11421" s="94"/>
      <c r="G11421" s="94"/>
      <c r="H11421" s="79"/>
    </row>
    <row r="11422" spans="1:8" ht="31.5">
      <c r="A11422" s="98" t="s">
        <v>441</v>
      </c>
      <c r="B11422" s="99" t="s">
        <v>314</v>
      </c>
      <c r="C11422" s="97" t="s">
        <v>9</v>
      </c>
      <c r="D11422" s="97" t="s">
        <v>8</v>
      </c>
      <c r="E11422" s="94"/>
      <c r="F11422" s="94"/>
      <c r="G11422" s="94">
        <v>100</v>
      </c>
      <c r="H11422" s="79"/>
    </row>
    <row r="11423" spans="1:8">
      <c r="A11423" s="98" t="s">
        <v>359</v>
      </c>
      <c r="B11423" s="99" t="s">
        <v>315</v>
      </c>
      <c r="C11423" s="97" t="s">
        <v>9</v>
      </c>
      <c r="D11423" s="97" t="s">
        <v>10</v>
      </c>
      <c r="E11423" s="94"/>
      <c r="F11423" s="94"/>
      <c r="G11423" s="94">
        <v>100</v>
      </c>
      <c r="H11423" s="79"/>
    </row>
    <row r="11424" spans="1:8">
      <c r="A11424" s="98" t="s">
        <v>361</v>
      </c>
      <c r="B11424" s="99" t="s">
        <v>316</v>
      </c>
      <c r="C11424" s="97" t="s">
        <v>10</v>
      </c>
      <c r="D11424" s="97" t="s">
        <v>11</v>
      </c>
      <c r="E11424" s="94"/>
      <c r="F11424" s="94"/>
      <c r="G11424" s="94">
        <v>100</v>
      </c>
      <c r="H11424" s="79"/>
    </row>
    <row r="11425" spans="1:8">
      <c r="A11425" s="98" t="s">
        <v>317</v>
      </c>
      <c r="B11425" s="99" t="s">
        <v>318</v>
      </c>
      <c r="C11425" s="97" t="s">
        <v>11</v>
      </c>
      <c r="D11425" s="97" t="s">
        <v>12</v>
      </c>
      <c r="E11425" s="94"/>
      <c r="F11425" s="94"/>
      <c r="G11425" s="94">
        <v>100</v>
      </c>
      <c r="H11425" s="79"/>
    </row>
    <row r="11426" spans="1:8">
      <c r="A11426" s="98" t="s">
        <v>319</v>
      </c>
      <c r="B11426" s="99" t="s">
        <v>320</v>
      </c>
      <c r="C11426" s="97" t="s">
        <v>12</v>
      </c>
      <c r="D11426" s="97" t="s">
        <v>13</v>
      </c>
      <c r="E11426" s="94"/>
      <c r="F11426" s="94"/>
      <c r="G11426" s="94">
        <v>100</v>
      </c>
      <c r="H11426" s="79"/>
    </row>
    <row r="11427" spans="1:8">
      <c r="A11427" s="100">
        <v>4</v>
      </c>
      <c r="B11427" s="101" t="s">
        <v>623</v>
      </c>
      <c r="C11427" s="97"/>
      <c r="D11427" s="97"/>
      <c r="E11427" s="94"/>
      <c r="F11427" s="94"/>
      <c r="G11427" s="94"/>
      <c r="H11427" s="79"/>
    </row>
    <row r="11428" spans="1:8" ht="31.5">
      <c r="A11428" s="97" t="s">
        <v>406</v>
      </c>
      <c r="B11428" s="236" t="s">
        <v>321</v>
      </c>
      <c r="C11428" s="97" t="s">
        <v>13</v>
      </c>
      <c r="D11428" s="97" t="s">
        <v>13</v>
      </c>
      <c r="E11428" s="94"/>
      <c r="F11428" s="94"/>
      <c r="G11428" s="94">
        <v>100</v>
      </c>
      <c r="H11428" s="79"/>
    </row>
    <row r="11429" spans="1:8" ht="63">
      <c r="A11429" s="97" t="s">
        <v>407</v>
      </c>
      <c r="B11429" s="236" t="s">
        <v>621</v>
      </c>
      <c r="C11429" s="97" t="s">
        <v>13</v>
      </c>
      <c r="D11429" s="97" t="s">
        <v>14</v>
      </c>
      <c r="E11429" s="94"/>
      <c r="F11429" s="94"/>
      <c r="G11429" s="94">
        <v>100</v>
      </c>
      <c r="H11429" s="79"/>
    </row>
    <row r="11430" spans="1:8" ht="31.5">
      <c r="A11430" s="97" t="s">
        <v>408</v>
      </c>
      <c r="B11430" s="236" t="s">
        <v>764</v>
      </c>
      <c r="C11430" s="97" t="s">
        <v>13</v>
      </c>
      <c r="D11430" s="97" t="s">
        <v>14</v>
      </c>
      <c r="E11430" s="94"/>
      <c r="F11430" s="94"/>
      <c r="G11430" s="94">
        <v>100</v>
      </c>
      <c r="H11430" s="79"/>
    </row>
    <row r="11431" spans="1:8" ht="31.5">
      <c r="A11431" s="97" t="s">
        <v>222</v>
      </c>
      <c r="B11431" s="236" t="s">
        <v>765</v>
      </c>
      <c r="C11431" s="97" t="s">
        <v>14</v>
      </c>
      <c r="D11431" s="97" t="s">
        <v>15</v>
      </c>
      <c r="E11431" s="94"/>
      <c r="F11431" s="94"/>
      <c r="G11431" s="94">
        <v>100</v>
      </c>
      <c r="H11431" s="79"/>
    </row>
    <row r="11432" spans="1:8">
      <c r="G11432" s="154" t="s">
        <v>1482</v>
      </c>
      <c r="H11432" s="154" t="s">
        <v>378</v>
      </c>
    </row>
    <row r="11433" spans="1:8">
      <c r="H11433" s="154" t="s">
        <v>709</v>
      </c>
    </row>
    <row r="11434" spans="1:8">
      <c r="H11434" s="154" t="s">
        <v>266</v>
      </c>
    </row>
    <row r="11435" spans="1:8">
      <c r="H11435" s="154"/>
    </row>
    <row r="11436" spans="1:8">
      <c r="A11436" s="742" t="s">
        <v>628</v>
      </c>
      <c r="B11436" s="742"/>
      <c r="C11436" s="742"/>
      <c r="D11436" s="742"/>
      <c r="E11436" s="742"/>
      <c r="F11436" s="742"/>
      <c r="G11436" s="742"/>
      <c r="H11436" s="742"/>
    </row>
    <row r="11437" spans="1:8">
      <c r="A11437" s="742" t="s">
        <v>455</v>
      </c>
      <c r="B11437" s="742"/>
      <c r="C11437" s="742"/>
      <c r="D11437" s="742"/>
      <c r="E11437" s="742"/>
      <c r="F11437" s="742"/>
      <c r="G11437" s="742"/>
      <c r="H11437" s="742"/>
    </row>
    <row r="11438" spans="1:8">
      <c r="H11438" s="154" t="s">
        <v>322</v>
      </c>
    </row>
    <row r="11439" spans="1:8">
      <c r="H11439" s="154" t="s">
        <v>323</v>
      </c>
    </row>
    <row r="11440" spans="1:8">
      <c r="H11440" s="154" t="s">
        <v>324</v>
      </c>
    </row>
    <row r="11441" spans="1:8">
      <c r="H11441" s="230" t="s">
        <v>325</v>
      </c>
    </row>
    <row r="11442" spans="1:8">
      <c r="H11442" s="154" t="s">
        <v>2331</v>
      </c>
    </row>
    <row r="11443" spans="1:8">
      <c r="H11443" s="154" t="s">
        <v>261</v>
      </c>
    </row>
    <row r="11444" spans="1:8">
      <c r="A11444" s="86"/>
    </row>
    <row r="11445" spans="1:8">
      <c r="A11445" s="748" t="s">
        <v>1772</v>
      </c>
      <c r="B11445" s="749"/>
      <c r="C11445" s="749"/>
      <c r="D11445" s="749"/>
      <c r="E11445" s="749"/>
      <c r="F11445" s="749"/>
      <c r="G11445" s="749"/>
      <c r="H11445" s="749"/>
    </row>
    <row r="11446" spans="1:8">
      <c r="A11446" s="745"/>
      <c r="B11446" s="745"/>
      <c r="C11446" s="745"/>
      <c r="D11446" s="745"/>
      <c r="E11446" s="745"/>
      <c r="F11446" s="745"/>
      <c r="G11446" s="745"/>
      <c r="H11446" s="745"/>
    </row>
    <row r="11447" spans="1:8">
      <c r="A11447" s="746" t="s">
        <v>2332</v>
      </c>
      <c r="B11447" s="746"/>
      <c r="C11447" s="746"/>
      <c r="D11447" s="746"/>
      <c r="E11447" s="746"/>
      <c r="F11447" s="746"/>
      <c r="G11447" s="746"/>
      <c r="H11447" s="746"/>
    </row>
    <row r="11448" spans="1:8" ht="16.5" thickBot="1">
      <c r="A11448" s="87"/>
      <c r="B11448" s="666"/>
      <c r="C11448" s="231"/>
      <c r="D11448" s="231"/>
      <c r="E11448" s="231"/>
      <c r="F11448" s="231"/>
      <c r="G11448" s="231"/>
      <c r="H11448" s="231"/>
    </row>
    <row r="11449" spans="1:8">
      <c r="A11449" s="750" t="s">
        <v>397</v>
      </c>
      <c r="B11449" s="753" t="s">
        <v>649</v>
      </c>
      <c r="C11449" s="756" t="s">
        <v>719</v>
      </c>
      <c r="D11449" s="756"/>
      <c r="E11449" s="756"/>
      <c r="F11449" s="756"/>
      <c r="G11449" s="757" t="s">
        <v>629</v>
      </c>
      <c r="H11449" s="759" t="s">
        <v>630</v>
      </c>
    </row>
    <row r="11450" spans="1:8">
      <c r="A11450" s="751"/>
      <c r="B11450" s="754"/>
      <c r="C11450" s="704"/>
      <c r="D11450" s="704"/>
      <c r="E11450" s="704"/>
      <c r="F11450" s="704"/>
      <c r="G11450" s="703"/>
      <c r="H11450" s="760"/>
    </row>
    <row r="11451" spans="1:8" ht="32.25" thickBot="1">
      <c r="A11451" s="752"/>
      <c r="B11451" s="755"/>
      <c r="C11451" s="88" t="s">
        <v>631</v>
      </c>
      <c r="D11451" s="88" t="s">
        <v>632</v>
      </c>
      <c r="E11451" s="88" t="s">
        <v>631</v>
      </c>
      <c r="F11451" s="88" t="s">
        <v>632</v>
      </c>
      <c r="G11451" s="758"/>
      <c r="H11451" s="761"/>
    </row>
    <row r="11452" spans="1:8">
      <c r="A11452" s="89">
        <v>1</v>
      </c>
      <c r="B11452" s="604">
        <v>2</v>
      </c>
      <c r="C11452" s="90">
        <v>3</v>
      </c>
      <c r="D11452" s="90">
        <v>4</v>
      </c>
      <c r="E11452" s="90"/>
      <c r="F11452" s="90"/>
      <c r="G11452" s="91">
        <v>5</v>
      </c>
      <c r="H11452" s="604">
        <v>6</v>
      </c>
    </row>
    <row r="11453" spans="1:8">
      <c r="A11453" s="89">
        <v>1</v>
      </c>
      <c r="B11453" s="92" t="s">
        <v>598</v>
      </c>
      <c r="C11453" s="93"/>
      <c r="D11453" s="93"/>
      <c r="E11453" s="94"/>
      <c r="F11453" s="94"/>
      <c r="G11453" s="95"/>
      <c r="H11453" s="663"/>
    </row>
    <row r="11454" spans="1:8">
      <c r="A11454" s="96" t="s">
        <v>399</v>
      </c>
      <c r="B11454" s="237" t="s">
        <v>599</v>
      </c>
      <c r="C11454" s="97" t="s">
        <v>388</v>
      </c>
      <c r="D11454" s="97" t="s">
        <v>0</v>
      </c>
      <c r="E11454" s="94"/>
      <c r="F11454" s="94"/>
      <c r="G11454" s="94">
        <v>100</v>
      </c>
      <c r="H11454" s="79"/>
    </row>
    <row r="11455" spans="1:8">
      <c r="A11455" s="97" t="s">
        <v>400</v>
      </c>
      <c r="B11455" s="236" t="s">
        <v>329</v>
      </c>
      <c r="C11455" s="97" t="s">
        <v>1</v>
      </c>
      <c r="D11455" s="97" t="s">
        <v>2</v>
      </c>
      <c r="E11455" s="94"/>
      <c r="F11455" s="94"/>
      <c r="G11455" s="94">
        <v>100</v>
      </c>
      <c r="H11455" s="79"/>
    </row>
    <row r="11456" spans="1:8" ht="31.5">
      <c r="A11456" s="97" t="s">
        <v>411</v>
      </c>
      <c r="B11456" s="236" t="s">
        <v>730</v>
      </c>
      <c r="C11456" s="97" t="s">
        <v>3</v>
      </c>
      <c r="D11456" s="97" t="s">
        <v>4</v>
      </c>
      <c r="E11456" s="94"/>
      <c r="F11456" s="94"/>
      <c r="G11456" s="94">
        <v>100</v>
      </c>
      <c r="H11456" s="79"/>
    </row>
    <row r="11457" spans="1:8" ht="63">
      <c r="A11457" s="98" t="s">
        <v>422</v>
      </c>
      <c r="B11457" s="99" t="s">
        <v>731</v>
      </c>
      <c r="C11457" s="97" t="s">
        <v>5</v>
      </c>
      <c r="D11457" s="97" t="s">
        <v>6</v>
      </c>
      <c r="E11457" s="94"/>
      <c r="F11457" s="94"/>
      <c r="G11457" s="94">
        <v>100</v>
      </c>
      <c r="H11457" s="79"/>
    </row>
    <row r="11458" spans="1:8" ht="31.5">
      <c r="A11458" s="98" t="s">
        <v>732</v>
      </c>
      <c r="B11458" s="99" t="s">
        <v>733</v>
      </c>
      <c r="C11458" s="97" t="s">
        <v>7</v>
      </c>
      <c r="D11458" s="97" t="s">
        <v>6</v>
      </c>
      <c r="E11458" s="94"/>
      <c r="F11458" s="94"/>
      <c r="G11458" s="94">
        <v>100</v>
      </c>
      <c r="H11458" s="79"/>
    </row>
    <row r="11459" spans="1:8">
      <c r="A11459" s="98" t="s">
        <v>734</v>
      </c>
      <c r="B11459" s="99" t="s">
        <v>735</v>
      </c>
      <c r="C11459" s="97" t="s">
        <v>3</v>
      </c>
      <c r="D11459" s="97" t="s">
        <v>7</v>
      </c>
      <c r="E11459" s="94"/>
      <c r="F11459" s="94"/>
      <c r="G11459" s="94">
        <v>100</v>
      </c>
      <c r="H11459" s="79"/>
    </row>
    <row r="11460" spans="1:8">
      <c r="A11460" s="100">
        <v>2</v>
      </c>
      <c r="B11460" s="101" t="s">
        <v>440</v>
      </c>
      <c r="C11460" s="97"/>
      <c r="D11460" s="97"/>
      <c r="E11460" s="94"/>
      <c r="F11460" s="94"/>
      <c r="G11460" s="94"/>
      <c r="H11460" s="79"/>
    </row>
    <row r="11461" spans="1:8" ht="31.5">
      <c r="A11461" s="98" t="s">
        <v>402</v>
      </c>
      <c r="B11461" s="99" t="s">
        <v>736</v>
      </c>
      <c r="C11461" s="97" t="s">
        <v>388</v>
      </c>
      <c r="D11461" s="97" t="s">
        <v>6</v>
      </c>
      <c r="E11461" s="94"/>
      <c r="F11461" s="94"/>
      <c r="G11461" s="94">
        <v>100</v>
      </c>
      <c r="H11461" s="79"/>
    </row>
    <row r="11462" spans="1:8" ht="63">
      <c r="A11462" s="98" t="s">
        <v>403</v>
      </c>
      <c r="B11462" s="99" t="s">
        <v>641</v>
      </c>
      <c r="C11462" s="97" t="s">
        <v>7</v>
      </c>
      <c r="D11462" s="97" t="s">
        <v>8</v>
      </c>
      <c r="E11462" s="94"/>
      <c r="F11462" s="94"/>
      <c r="G11462" s="94">
        <v>100</v>
      </c>
      <c r="H11462" s="79"/>
    </row>
    <row r="11463" spans="1:8" ht="31.5">
      <c r="A11463" s="98" t="s">
        <v>404</v>
      </c>
      <c r="B11463" s="99" t="s">
        <v>642</v>
      </c>
      <c r="C11463" s="97" t="s">
        <v>8</v>
      </c>
      <c r="D11463" s="97" t="s">
        <v>9</v>
      </c>
      <c r="E11463" s="94"/>
      <c r="F11463" s="94"/>
      <c r="G11463" s="94">
        <v>100</v>
      </c>
      <c r="H11463" s="79"/>
    </row>
    <row r="11464" spans="1:8" ht="47.25">
      <c r="A11464" s="100">
        <v>3</v>
      </c>
      <c r="B11464" s="101" t="s">
        <v>313</v>
      </c>
      <c r="C11464" s="97"/>
      <c r="D11464" s="97"/>
      <c r="E11464" s="94"/>
      <c r="F11464" s="94"/>
      <c r="G11464" s="94"/>
      <c r="H11464" s="79"/>
    </row>
    <row r="11465" spans="1:8" ht="31.5">
      <c r="A11465" s="98" t="s">
        <v>441</v>
      </c>
      <c r="B11465" s="99" t="s">
        <v>314</v>
      </c>
      <c r="C11465" s="97" t="s">
        <v>9</v>
      </c>
      <c r="D11465" s="97" t="s">
        <v>8</v>
      </c>
      <c r="E11465" s="94"/>
      <c r="F11465" s="94"/>
      <c r="G11465" s="94">
        <v>100</v>
      </c>
      <c r="H11465" s="79"/>
    </row>
    <row r="11466" spans="1:8">
      <c r="A11466" s="98" t="s">
        <v>359</v>
      </c>
      <c r="B11466" s="99" t="s">
        <v>315</v>
      </c>
      <c r="C11466" s="97" t="s">
        <v>9</v>
      </c>
      <c r="D11466" s="97" t="s">
        <v>10</v>
      </c>
      <c r="E11466" s="94"/>
      <c r="F11466" s="94"/>
      <c r="G11466" s="94">
        <v>100</v>
      </c>
      <c r="H11466" s="79"/>
    </row>
    <row r="11467" spans="1:8">
      <c r="A11467" s="98" t="s">
        <v>361</v>
      </c>
      <c r="B11467" s="99" t="s">
        <v>316</v>
      </c>
      <c r="C11467" s="97" t="s">
        <v>10</v>
      </c>
      <c r="D11467" s="97" t="s">
        <v>11</v>
      </c>
      <c r="E11467" s="94"/>
      <c r="F11467" s="94"/>
      <c r="G11467" s="94">
        <v>100</v>
      </c>
      <c r="H11467" s="79"/>
    </row>
    <row r="11468" spans="1:8">
      <c r="A11468" s="98" t="s">
        <v>317</v>
      </c>
      <c r="B11468" s="99" t="s">
        <v>318</v>
      </c>
      <c r="C11468" s="97" t="s">
        <v>11</v>
      </c>
      <c r="D11468" s="97" t="s">
        <v>12</v>
      </c>
      <c r="E11468" s="94"/>
      <c r="F11468" s="94"/>
      <c r="G11468" s="94">
        <v>100</v>
      </c>
      <c r="H11468" s="79"/>
    </row>
    <row r="11469" spans="1:8">
      <c r="A11469" s="98" t="s">
        <v>319</v>
      </c>
      <c r="B11469" s="99" t="s">
        <v>320</v>
      </c>
      <c r="C11469" s="97" t="s">
        <v>12</v>
      </c>
      <c r="D11469" s="97" t="s">
        <v>13</v>
      </c>
      <c r="E11469" s="94"/>
      <c r="F11469" s="94"/>
      <c r="G11469" s="94">
        <v>100</v>
      </c>
      <c r="H11469" s="79"/>
    </row>
    <row r="11470" spans="1:8">
      <c r="A11470" s="100">
        <v>4</v>
      </c>
      <c r="B11470" s="101" t="s">
        <v>623</v>
      </c>
      <c r="C11470" s="97"/>
      <c r="D11470" s="97"/>
      <c r="E11470" s="94"/>
      <c r="F11470" s="94"/>
      <c r="G11470" s="94"/>
      <c r="H11470" s="79"/>
    </row>
    <row r="11471" spans="1:8" ht="31.5">
      <c r="A11471" s="97" t="s">
        <v>406</v>
      </c>
      <c r="B11471" s="236" t="s">
        <v>321</v>
      </c>
      <c r="C11471" s="97" t="s">
        <v>13</v>
      </c>
      <c r="D11471" s="97" t="s">
        <v>13</v>
      </c>
      <c r="E11471" s="94"/>
      <c r="F11471" s="94"/>
      <c r="G11471" s="94">
        <v>100</v>
      </c>
      <c r="H11471" s="79"/>
    </row>
    <row r="11472" spans="1:8" ht="63">
      <c r="A11472" s="97" t="s">
        <v>407</v>
      </c>
      <c r="B11472" s="236" t="s">
        <v>621</v>
      </c>
      <c r="C11472" s="97" t="s">
        <v>13</v>
      </c>
      <c r="D11472" s="97" t="s">
        <v>14</v>
      </c>
      <c r="E11472" s="94"/>
      <c r="F11472" s="94"/>
      <c r="G11472" s="94">
        <v>100</v>
      </c>
      <c r="H11472" s="79"/>
    </row>
    <row r="11473" spans="1:8" ht="31.5">
      <c r="A11473" s="97" t="s">
        <v>408</v>
      </c>
      <c r="B11473" s="236" t="s">
        <v>764</v>
      </c>
      <c r="C11473" s="97" t="s">
        <v>13</v>
      </c>
      <c r="D11473" s="97" t="s">
        <v>14</v>
      </c>
      <c r="E11473" s="94"/>
      <c r="F11473" s="94"/>
      <c r="G11473" s="94">
        <v>100</v>
      </c>
      <c r="H11473" s="79"/>
    </row>
    <row r="11474" spans="1:8" ht="31.5">
      <c r="A11474" s="97" t="s">
        <v>222</v>
      </c>
      <c r="B11474" s="236" t="s">
        <v>765</v>
      </c>
      <c r="C11474" s="97" t="s">
        <v>14</v>
      </c>
      <c r="D11474" s="97" t="s">
        <v>15</v>
      </c>
      <c r="E11474" s="94"/>
      <c r="F11474" s="94"/>
      <c r="G11474" s="94">
        <v>100</v>
      </c>
      <c r="H11474" s="79"/>
    </row>
    <row r="11475" spans="1:8">
      <c r="G11475" s="154" t="s">
        <v>1483</v>
      </c>
      <c r="H11475" s="154" t="s">
        <v>378</v>
      </c>
    </row>
    <row r="11476" spans="1:8">
      <c r="H11476" s="154" t="s">
        <v>709</v>
      </c>
    </row>
    <row r="11477" spans="1:8">
      <c r="H11477" s="154" t="s">
        <v>266</v>
      </c>
    </row>
    <row r="11478" spans="1:8">
      <c r="H11478" s="154"/>
    </row>
    <row r="11479" spans="1:8">
      <c r="A11479" s="742" t="s">
        <v>628</v>
      </c>
      <c r="B11479" s="742"/>
      <c r="C11479" s="742"/>
      <c r="D11479" s="742"/>
      <c r="E11479" s="742"/>
      <c r="F11479" s="742"/>
      <c r="G11479" s="742"/>
      <c r="H11479" s="742"/>
    </row>
    <row r="11480" spans="1:8">
      <c r="A11480" s="742" t="s">
        <v>455</v>
      </c>
      <c r="B11480" s="742"/>
      <c r="C11480" s="742"/>
      <c r="D11480" s="742"/>
      <c r="E11480" s="742"/>
      <c r="F11480" s="742"/>
      <c r="G11480" s="742"/>
      <c r="H11480" s="742"/>
    </row>
    <row r="11481" spans="1:8">
      <c r="H11481" s="154" t="s">
        <v>322</v>
      </c>
    </row>
    <row r="11482" spans="1:8">
      <c r="H11482" s="154" t="s">
        <v>323</v>
      </c>
    </row>
    <row r="11483" spans="1:8">
      <c r="H11483" s="154" t="s">
        <v>324</v>
      </c>
    </row>
    <row r="11484" spans="1:8">
      <c r="H11484" s="230" t="s">
        <v>325</v>
      </c>
    </row>
    <row r="11485" spans="1:8">
      <c r="H11485" s="154" t="s">
        <v>2331</v>
      </c>
    </row>
    <row r="11486" spans="1:8">
      <c r="H11486" s="154" t="s">
        <v>261</v>
      </c>
    </row>
    <row r="11487" spans="1:8">
      <c r="A11487" s="86"/>
    </row>
    <row r="11488" spans="1:8">
      <c r="A11488" s="748" t="s">
        <v>1773</v>
      </c>
      <c r="B11488" s="749"/>
      <c r="C11488" s="749"/>
      <c r="D11488" s="749"/>
      <c r="E11488" s="749"/>
      <c r="F11488" s="749"/>
      <c r="G11488" s="749"/>
      <c r="H11488" s="749"/>
    </row>
    <row r="11489" spans="1:8">
      <c r="A11489" s="745"/>
      <c r="B11489" s="745"/>
      <c r="C11489" s="745"/>
      <c r="D11489" s="745"/>
      <c r="E11489" s="745"/>
      <c r="F11489" s="745"/>
      <c r="G11489" s="745"/>
      <c r="H11489" s="745"/>
    </row>
    <row r="11490" spans="1:8">
      <c r="A11490" s="746" t="s">
        <v>2332</v>
      </c>
      <c r="B11490" s="746"/>
      <c r="C11490" s="746"/>
      <c r="D11490" s="746"/>
      <c r="E11490" s="746"/>
      <c r="F11490" s="746"/>
      <c r="G11490" s="746"/>
      <c r="H11490" s="746"/>
    </row>
    <row r="11491" spans="1:8" ht="16.5" thickBot="1">
      <c r="A11491" s="87"/>
      <c r="B11491" s="666"/>
      <c r="C11491" s="231"/>
      <c r="D11491" s="231"/>
      <c r="E11491" s="231"/>
      <c r="F11491" s="231"/>
      <c r="G11491" s="231"/>
      <c r="H11491" s="231"/>
    </row>
    <row r="11492" spans="1:8">
      <c r="A11492" s="750" t="s">
        <v>397</v>
      </c>
      <c r="B11492" s="753" t="s">
        <v>649</v>
      </c>
      <c r="C11492" s="756" t="s">
        <v>719</v>
      </c>
      <c r="D11492" s="756"/>
      <c r="E11492" s="756"/>
      <c r="F11492" s="756"/>
      <c r="G11492" s="757" t="s">
        <v>629</v>
      </c>
      <c r="H11492" s="759" t="s">
        <v>630</v>
      </c>
    </row>
    <row r="11493" spans="1:8">
      <c r="A11493" s="751"/>
      <c r="B11493" s="754"/>
      <c r="C11493" s="704"/>
      <c r="D11493" s="704"/>
      <c r="E11493" s="704"/>
      <c r="F11493" s="704"/>
      <c r="G11493" s="703"/>
      <c r="H11493" s="760"/>
    </row>
    <row r="11494" spans="1:8" ht="32.25" thickBot="1">
      <c r="A11494" s="752"/>
      <c r="B11494" s="755"/>
      <c r="C11494" s="88" t="s">
        <v>631</v>
      </c>
      <c r="D11494" s="88" t="s">
        <v>632</v>
      </c>
      <c r="E11494" s="88" t="s">
        <v>631</v>
      </c>
      <c r="F11494" s="88" t="s">
        <v>632</v>
      </c>
      <c r="G11494" s="758"/>
      <c r="H11494" s="761"/>
    </row>
    <row r="11495" spans="1:8">
      <c r="A11495" s="89">
        <v>1</v>
      </c>
      <c r="B11495" s="604">
        <v>2</v>
      </c>
      <c r="C11495" s="90">
        <v>3</v>
      </c>
      <c r="D11495" s="90">
        <v>4</v>
      </c>
      <c r="E11495" s="90"/>
      <c r="F11495" s="90"/>
      <c r="G11495" s="91">
        <v>5</v>
      </c>
      <c r="H11495" s="604">
        <v>6</v>
      </c>
    </row>
    <row r="11496" spans="1:8">
      <c r="A11496" s="89">
        <v>1</v>
      </c>
      <c r="B11496" s="92" t="s">
        <v>598</v>
      </c>
      <c r="C11496" s="93"/>
      <c r="D11496" s="93"/>
      <c r="E11496" s="94"/>
      <c r="F11496" s="94"/>
      <c r="G11496" s="95"/>
      <c r="H11496" s="663"/>
    </row>
    <row r="11497" spans="1:8">
      <c r="A11497" s="96" t="s">
        <v>399</v>
      </c>
      <c r="B11497" s="237" t="s">
        <v>599</v>
      </c>
      <c r="C11497" s="97" t="s">
        <v>388</v>
      </c>
      <c r="D11497" s="97" t="s">
        <v>0</v>
      </c>
      <c r="E11497" s="94"/>
      <c r="F11497" s="94"/>
      <c r="G11497" s="94">
        <v>100</v>
      </c>
      <c r="H11497" s="79"/>
    </row>
    <row r="11498" spans="1:8">
      <c r="A11498" s="97" t="s">
        <v>400</v>
      </c>
      <c r="B11498" s="236" t="s">
        <v>329</v>
      </c>
      <c r="C11498" s="97" t="s">
        <v>1</v>
      </c>
      <c r="D11498" s="97" t="s">
        <v>2</v>
      </c>
      <c r="E11498" s="94"/>
      <c r="F11498" s="94"/>
      <c r="G11498" s="94">
        <v>100</v>
      </c>
      <c r="H11498" s="79"/>
    </row>
    <row r="11499" spans="1:8" ht="31.5">
      <c r="A11499" s="97" t="s">
        <v>411</v>
      </c>
      <c r="B11499" s="236" t="s">
        <v>730</v>
      </c>
      <c r="C11499" s="97" t="s">
        <v>3</v>
      </c>
      <c r="D11499" s="97" t="s">
        <v>4</v>
      </c>
      <c r="E11499" s="94"/>
      <c r="F11499" s="94"/>
      <c r="G11499" s="94">
        <v>100</v>
      </c>
      <c r="H11499" s="79"/>
    </row>
    <row r="11500" spans="1:8" ht="63">
      <c r="A11500" s="98" t="s">
        <v>422</v>
      </c>
      <c r="B11500" s="99" t="s">
        <v>731</v>
      </c>
      <c r="C11500" s="97" t="s">
        <v>5</v>
      </c>
      <c r="D11500" s="97" t="s">
        <v>6</v>
      </c>
      <c r="E11500" s="94"/>
      <c r="F11500" s="94"/>
      <c r="G11500" s="94">
        <v>100</v>
      </c>
      <c r="H11500" s="79"/>
    </row>
    <row r="11501" spans="1:8" ht="31.5">
      <c r="A11501" s="98" t="s">
        <v>732</v>
      </c>
      <c r="B11501" s="99" t="s">
        <v>733</v>
      </c>
      <c r="C11501" s="97" t="s">
        <v>7</v>
      </c>
      <c r="D11501" s="97" t="s">
        <v>6</v>
      </c>
      <c r="E11501" s="94"/>
      <c r="F11501" s="94"/>
      <c r="G11501" s="94">
        <v>100</v>
      </c>
      <c r="H11501" s="79"/>
    </row>
    <row r="11502" spans="1:8">
      <c r="A11502" s="98" t="s">
        <v>734</v>
      </c>
      <c r="B11502" s="99" t="s">
        <v>735</v>
      </c>
      <c r="C11502" s="97" t="s">
        <v>3</v>
      </c>
      <c r="D11502" s="97" t="s">
        <v>7</v>
      </c>
      <c r="E11502" s="94"/>
      <c r="F11502" s="94"/>
      <c r="G11502" s="94">
        <v>100</v>
      </c>
      <c r="H11502" s="79"/>
    </row>
    <row r="11503" spans="1:8">
      <c r="A11503" s="100">
        <v>2</v>
      </c>
      <c r="B11503" s="101" t="s">
        <v>440</v>
      </c>
      <c r="C11503" s="97"/>
      <c r="D11503" s="97"/>
      <c r="E11503" s="94"/>
      <c r="F11503" s="94"/>
      <c r="G11503" s="94"/>
      <c r="H11503" s="79"/>
    </row>
    <row r="11504" spans="1:8" ht="31.5">
      <c r="A11504" s="98" t="s">
        <v>402</v>
      </c>
      <c r="B11504" s="99" t="s">
        <v>736</v>
      </c>
      <c r="C11504" s="97" t="s">
        <v>388</v>
      </c>
      <c r="D11504" s="97" t="s">
        <v>6</v>
      </c>
      <c r="E11504" s="94"/>
      <c r="F11504" s="94"/>
      <c r="G11504" s="94">
        <v>100</v>
      </c>
      <c r="H11504" s="79"/>
    </row>
    <row r="11505" spans="1:8" ht="63">
      <c r="A11505" s="98" t="s">
        <v>403</v>
      </c>
      <c r="B11505" s="99" t="s">
        <v>641</v>
      </c>
      <c r="C11505" s="97" t="s">
        <v>7</v>
      </c>
      <c r="D11505" s="97" t="s">
        <v>8</v>
      </c>
      <c r="E11505" s="94"/>
      <c r="F11505" s="94"/>
      <c r="G11505" s="94">
        <v>100</v>
      </c>
      <c r="H11505" s="79"/>
    </row>
    <row r="11506" spans="1:8" ht="31.5">
      <c r="A11506" s="98" t="s">
        <v>404</v>
      </c>
      <c r="B11506" s="99" t="s">
        <v>642</v>
      </c>
      <c r="C11506" s="97" t="s">
        <v>8</v>
      </c>
      <c r="D11506" s="97" t="s">
        <v>9</v>
      </c>
      <c r="E11506" s="94"/>
      <c r="F11506" s="94"/>
      <c r="G11506" s="94">
        <v>100</v>
      </c>
      <c r="H11506" s="79"/>
    </row>
    <row r="11507" spans="1:8" ht="47.25">
      <c r="A11507" s="100">
        <v>3</v>
      </c>
      <c r="B11507" s="101" t="s">
        <v>313</v>
      </c>
      <c r="C11507" s="97"/>
      <c r="D11507" s="97"/>
      <c r="E11507" s="94"/>
      <c r="F11507" s="94"/>
      <c r="G11507" s="94"/>
      <c r="H11507" s="79"/>
    </row>
    <row r="11508" spans="1:8" ht="31.5">
      <c r="A11508" s="98" t="s">
        <v>441</v>
      </c>
      <c r="B11508" s="99" t="s">
        <v>314</v>
      </c>
      <c r="C11508" s="97" t="s">
        <v>9</v>
      </c>
      <c r="D11508" s="97" t="s">
        <v>8</v>
      </c>
      <c r="E11508" s="94"/>
      <c r="F11508" s="94"/>
      <c r="G11508" s="94">
        <v>100</v>
      </c>
      <c r="H11508" s="79"/>
    </row>
    <row r="11509" spans="1:8">
      <c r="A11509" s="98" t="s">
        <v>359</v>
      </c>
      <c r="B11509" s="99" t="s">
        <v>315</v>
      </c>
      <c r="C11509" s="97" t="s">
        <v>9</v>
      </c>
      <c r="D11509" s="97" t="s">
        <v>10</v>
      </c>
      <c r="E11509" s="94"/>
      <c r="F11509" s="94"/>
      <c r="G11509" s="94">
        <v>100</v>
      </c>
      <c r="H11509" s="79"/>
    </row>
    <row r="11510" spans="1:8">
      <c r="A11510" s="98" t="s">
        <v>361</v>
      </c>
      <c r="B11510" s="99" t="s">
        <v>316</v>
      </c>
      <c r="C11510" s="97" t="s">
        <v>10</v>
      </c>
      <c r="D11510" s="97" t="s">
        <v>11</v>
      </c>
      <c r="E11510" s="94"/>
      <c r="F11510" s="94"/>
      <c r="G11510" s="94">
        <v>100</v>
      </c>
      <c r="H11510" s="79"/>
    </row>
    <row r="11511" spans="1:8">
      <c r="A11511" s="98" t="s">
        <v>317</v>
      </c>
      <c r="B11511" s="99" t="s">
        <v>318</v>
      </c>
      <c r="C11511" s="97" t="s">
        <v>11</v>
      </c>
      <c r="D11511" s="97" t="s">
        <v>12</v>
      </c>
      <c r="E11511" s="94"/>
      <c r="F11511" s="94"/>
      <c r="G11511" s="94">
        <v>100</v>
      </c>
      <c r="H11511" s="79"/>
    </row>
    <row r="11512" spans="1:8">
      <c r="A11512" s="98" t="s">
        <v>319</v>
      </c>
      <c r="B11512" s="99" t="s">
        <v>320</v>
      </c>
      <c r="C11512" s="97" t="s">
        <v>12</v>
      </c>
      <c r="D11512" s="97" t="s">
        <v>13</v>
      </c>
      <c r="E11512" s="94"/>
      <c r="F11512" s="94"/>
      <c r="G11512" s="94">
        <v>100</v>
      </c>
      <c r="H11512" s="79"/>
    </row>
    <row r="11513" spans="1:8">
      <c r="A11513" s="100">
        <v>4</v>
      </c>
      <c r="B11513" s="101" t="s">
        <v>623</v>
      </c>
      <c r="C11513" s="97"/>
      <c r="D11513" s="97"/>
      <c r="E11513" s="94"/>
      <c r="F11513" s="94"/>
      <c r="G11513" s="94"/>
      <c r="H11513" s="79"/>
    </row>
    <row r="11514" spans="1:8" ht="31.5">
      <c r="A11514" s="97" t="s">
        <v>406</v>
      </c>
      <c r="B11514" s="236" t="s">
        <v>321</v>
      </c>
      <c r="C11514" s="97" t="s">
        <v>13</v>
      </c>
      <c r="D11514" s="97" t="s">
        <v>13</v>
      </c>
      <c r="E11514" s="94"/>
      <c r="F11514" s="94"/>
      <c r="G11514" s="94">
        <v>100</v>
      </c>
      <c r="H11514" s="79"/>
    </row>
    <row r="11515" spans="1:8" ht="63">
      <c r="A11515" s="97" t="s">
        <v>407</v>
      </c>
      <c r="B11515" s="236" t="s">
        <v>621</v>
      </c>
      <c r="C11515" s="97" t="s">
        <v>13</v>
      </c>
      <c r="D11515" s="97" t="s">
        <v>14</v>
      </c>
      <c r="E11515" s="94"/>
      <c r="F11515" s="94"/>
      <c r="G11515" s="94">
        <v>100</v>
      </c>
      <c r="H11515" s="79"/>
    </row>
    <row r="11516" spans="1:8" ht="31.5">
      <c r="A11516" s="97" t="s">
        <v>408</v>
      </c>
      <c r="B11516" s="236" t="s">
        <v>764</v>
      </c>
      <c r="C11516" s="97" t="s">
        <v>13</v>
      </c>
      <c r="D11516" s="97" t="s">
        <v>14</v>
      </c>
      <c r="E11516" s="94"/>
      <c r="F11516" s="94"/>
      <c r="G11516" s="94">
        <v>100</v>
      </c>
      <c r="H11516" s="79"/>
    </row>
    <row r="11517" spans="1:8" ht="31.5">
      <c r="A11517" s="97" t="s">
        <v>222</v>
      </c>
      <c r="B11517" s="236" t="s">
        <v>765</v>
      </c>
      <c r="C11517" s="97" t="s">
        <v>14</v>
      </c>
      <c r="D11517" s="97" t="s">
        <v>15</v>
      </c>
      <c r="E11517" s="94"/>
      <c r="F11517" s="94"/>
      <c r="G11517" s="94">
        <v>100</v>
      </c>
      <c r="H11517" s="79"/>
    </row>
    <row r="11518" spans="1:8">
      <c r="G11518" s="154" t="s">
        <v>1485</v>
      </c>
      <c r="H11518" s="154" t="s">
        <v>378</v>
      </c>
    </row>
    <row r="11519" spans="1:8">
      <c r="H11519" s="154" t="s">
        <v>709</v>
      </c>
    </row>
    <row r="11520" spans="1:8">
      <c r="H11520" s="154" t="s">
        <v>266</v>
      </c>
    </row>
    <row r="11521" spans="1:8">
      <c r="H11521" s="154"/>
    </row>
    <row r="11522" spans="1:8">
      <c r="A11522" s="742" t="s">
        <v>628</v>
      </c>
      <c r="B11522" s="742"/>
      <c r="C11522" s="742"/>
      <c r="D11522" s="742"/>
      <c r="E11522" s="742"/>
      <c r="F11522" s="742"/>
      <c r="G11522" s="742"/>
      <c r="H11522" s="742"/>
    </row>
    <row r="11523" spans="1:8">
      <c r="A11523" s="742" t="s">
        <v>455</v>
      </c>
      <c r="B11523" s="742"/>
      <c r="C11523" s="742"/>
      <c r="D11523" s="742"/>
      <c r="E11523" s="742"/>
      <c r="F11523" s="742"/>
      <c r="G11523" s="742"/>
      <c r="H11523" s="742"/>
    </row>
    <row r="11524" spans="1:8">
      <c r="H11524" s="154" t="s">
        <v>322</v>
      </c>
    </row>
    <row r="11525" spans="1:8">
      <c r="H11525" s="154" t="s">
        <v>323</v>
      </c>
    </row>
    <row r="11526" spans="1:8">
      <c r="H11526" s="154" t="s">
        <v>324</v>
      </c>
    </row>
    <row r="11527" spans="1:8">
      <c r="H11527" s="230" t="s">
        <v>325</v>
      </c>
    </row>
    <row r="11528" spans="1:8">
      <c r="H11528" s="154" t="s">
        <v>2331</v>
      </c>
    </row>
    <row r="11529" spans="1:8">
      <c r="H11529" s="154" t="s">
        <v>261</v>
      </c>
    </row>
    <row r="11530" spans="1:8">
      <c r="A11530" s="86"/>
    </row>
    <row r="11531" spans="1:8">
      <c r="A11531" s="748" t="s">
        <v>1774</v>
      </c>
      <c r="B11531" s="749"/>
      <c r="C11531" s="749"/>
      <c r="D11531" s="749"/>
      <c r="E11531" s="749"/>
      <c r="F11531" s="749"/>
      <c r="G11531" s="749"/>
      <c r="H11531" s="749"/>
    </row>
    <row r="11532" spans="1:8">
      <c r="A11532" s="745"/>
      <c r="B11532" s="745"/>
      <c r="C11532" s="745"/>
      <c r="D11532" s="745"/>
      <c r="E11532" s="745"/>
      <c r="F11532" s="745"/>
      <c r="G11532" s="745"/>
      <c r="H11532" s="745"/>
    </row>
    <row r="11533" spans="1:8">
      <c r="A11533" s="746" t="s">
        <v>2332</v>
      </c>
      <c r="B11533" s="746"/>
      <c r="C11533" s="746"/>
      <c r="D11533" s="746"/>
      <c r="E11533" s="746"/>
      <c r="F11533" s="746"/>
      <c r="G11533" s="746"/>
      <c r="H11533" s="746"/>
    </row>
    <row r="11534" spans="1:8" ht="16.5" thickBot="1">
      <c r="A11534" s="87"/>
      <c r="B11534" s="666"/>
      <c r="C11534" s="231"/>
      <c r="D11534" s="231"/>
      <c r="E11534" s="231"/>
      <c r="F11534" s="231"/>
      <c r="G11534" s="231"/>
      <c r="H11534" s="231"/>
    </row>
    <row r="11535" spans="1:8">
      <c r="A11535" s="750" t="s">
        <v>397</v>
      </c>
      <c r="B11535" s="753" t="s">
        <v>649</v>
      </c>
      <c r="C11535" s="756" t="s">
        <v>719</v>
      </c>
      <c r="D11535" s="756"/>
      <c r="E11535" s="756"/>
      <c r="F11535" s="756"/>
      <c r="G11535" s="757" t="s">
        <v>629</v>
      </c>
      <c r="H11535" s="759" t="s">
        <v>630</v>
      </c>
    </row>
    <row r="11536" spans="1:8">
      <c r="A11536" s="751"/>
      <c r="B11536" s="754"/>
      <c r="C11536" s="704"/>
      <c r="D11536" s="704"/>
      <c r="E11536" s="704"/>
      <c r="F11536" s="704"/>
      <c r="G11536" s="703"/>
      <c r="H11536" s="760"/>
    </row>
    <row r="11537" spans="1:8" ht="32.25" thickBot="1">
      <c r="A11537" s="752"/>
      <c r="B11537" s="755"/>
      <c r="C11537" s="88" t="s">
        <v>631</v>
      </c>
      <c r="D11537" s="88" t="s">
        <v>632</v>
      </c>
      <c r="E11537" s="88" t="s">
        <v>631</v>
      </c>
      <c r="F11537" s="88" t="s">
        <v>632</v>
      </c>
      <c r="G11537" s="758"/>
      <c r="H11537" s="761"/>
    </row>
    <row r="11538" spans="1:8">
      <c r="A11538" s="89">
        <v>1</v>
      </c>
      <c r="B11538" s="604">
        <v>2</v>
      </c>
      <c r="C11538" s="90">
        <v>3</v>
      </c>
      <c r="D11538" s="90">
        <v>4</v>
      </c>
      <c r="E11538" s="90"/>
      <c r="F11538" s="90"/>
      <c r="G11538" s="91">
        <v>5</v>
      </c>
      <c r="H11538" s="604">
        <v>6</v>
      </c>
    </row>
    <row r="11539" spans="1:8">
      <c r="A11539" s="89">
        <v>1</v>
      </c>
      <c r="B11539" s="92" t="s">
        <v>598</v>
      </c>
      <c r="C11539" s="93"/>
      <c r="D11539" s="93"/>
      <c r="E11539" s="94"/>
      <c r="F11539" s="94"/>
      <c r="G11539" s="95"/>
      <c r="H11539" s="663"/>
    </row>
    <row r="11540" spans="1:8">
      <c r="A11540" s="96" t="s">
        <v>399</v>
      </c>
      <c r="B11540" s="237" t="s">
        <v>599</v>
      </c>
      <c r="C11540" s="97" t="s">
        <v>388</v>
      </c>
      <c r="D11540" s="97" t="s">
        <v>0</v>
      </c>
      <c r="E11540" s="94"/>
      <c r="F11540" s="94"/>
      <c r="G11540" s="94">
        <v>100</v>
      </c>
      <c r="H11540" s="79"/>
    </row>
    <row r="11541" spans="1:8">
      <c r="A11541" s="97" t="s">
        <v>400</v>
      </c>
      <c r="B11541" s="236" t="s">
        <v>329</v>
      </c>
      <c r="C11541" s="97" t="s">
        <v>1</v>
      </c>
      <c r="D11541" s="97" t="s">
        <v>2</v>
      </c>
      <c r="E11541" s="94"/>
      <c r="F11541" s="94"/>
      <c r="G11541" s="94">
        <v>100</v>
      </c>
      <c r="H11541" s="79"/>
    </row>
    <row r="11542" spans="1:8" ht="31.5">
      <c r="A11542" s="97" t="s">
        <v>411</v>
      </c>
      <c r="B11542" s="236" t="s">
        <v>730</v>
      </c>
      <c r="C11542" s="97" t="s">
        <v>3</v>
      </c>
      <c r="D11542" s="97" t="s">
        <v>4</v>
      </c>
      <c r="E11542" s="94"/>
      <c r="F11542" s="94"/>
      <c r="G11542" s="94">
        <v>100</v>
      </c>
      <c r="H11542" s="79"/>
    </row>
    <row r="11543" spans="1:8" ht="63">
      <c r="A11543" s="98" t="s">
        <v>422</v>
      </c>
      <c r="B11543" s="99" t="s">
        <v>731</v>
      </c>
      <c r="C11543" s="97" t="s">
        <v>5</v>
      </c>
      <c r="D11543" s="97" t="s">
        <v>6</v>
      </c>
      <c r="E11543" s="94"/>
      <c r="F11543" s="94"/>
      <c r="G11543" s="94">
        <v>100</v>
      </c>
      <c r="H11543" s="79"/>
    </row>
    <row r="11544" spans="1:8" ht="31.5">
      <c r="A11544" s="98" t="s">
        <v>732</v>
      </c>
      <c r="B11544" s="99" t="s">
        <v>733</v>
      </c>
      <c r="C11544" s="97" t="s">
        <v>7</v>
      </c>
      <c r="D11544" s="97" t="s">
        <v>6</v>
      </c>
      <c r="E11544" s="94"/>
      <c r="F11544" s="94"/>
      <c r="G11544" s="94">
        <v>100</v>
      </c>
      <c r="H11544" s="79"/>
    </row>
    <row r="11545" spans="1:8">
      <c r="A11545" s="98" t="s">
        <v>734</v>
      </c>
      <c r="B11545" s="99" t="s">
        <v>735</v>
      </c>
      <c r="C11545" s="97" t="s">
        <v>3</v>
      </c>
      <c r="D11545" s="97" t="s">
        <v>7</v>
      </c>
      <c r="E11545" s="94"/>
      <c r="F11545" s="94"/>
      <c r="G11545" s="94">
        <v>100</v>
      </c>
      <c r="H11545" s="79"/>
    </row>
    <row r="11546" spans="1:8">
      <c r="A11546" s="100">
        <v>2</v>
      </c>
      <c r="B11546" s="101" t="s">
        <v>440</v>
      </c>
      <c r="C11546" s="97"/>
      <c r="D11546" s="97"/>
      <c r="E11546" s="94"/>
      <c r="F11546" s="94"/>
      <c r="G11546" s="94"/>
      <c r="H11546" s="79"/>
    </row>
    <row r="11547" spans="1:8" ht="31.5">
      <c r="A11547" s="98" t="s">
        <v>402</v>
      </c>
      <c r="B11547" s="99" t="s">
        <v>736</v>
      </c>
      <c r="C11547" s="97" t="s">
        <v>388</v>
      </c>
      <c r="D11547" s="97" t="s">
        <v>6</v>
      </c>
      <c r="E11547" s="94"/>
      <c r="F11547" s="94"/>
      <c r="G11547" s="94">
        <v>100</v>
      </c>
      <c r="H11547" s="79"/>
    </row>
    <row r="11548" spans="1:8" ht="63">
      <c r="A11548" s="98" t="s">
        <v>403</v>
      </c>
      <c r="B11548" s="99" t="s">
        <v>641</v>
      </c>
      <c r="C11548" s="97" t="s">
        <v>7</v>
      </c>
      <c r="D11548" s="97" t="s">
        <v>8</v>
      </c>
      <c r="E11548" s="94"/>
      <c r="F11548" s="94"/>
      <c r="G11548" s="94">
        <v>100</v>
      </c>
      <c r="H11548" s="79"/>
    </row>
    <row r="11549" spans="1:8" ht="31.5">
      <c r="A11549" s="98" t="s">
        <v>404</v>
      </c>
      <c r="B11549" s="99" t="s">
        <v>642</v>
      </c>
      <c r="C11549" s="97" t="s">
        <v>8</v>
      </c>
      <c r="D11549" s="97" t="s">
        <v>9</v>
      </c>
      <c r="E11549" s="94"/>
      <c r="F11549" s="94"/>
      <c r="G11549" s="94">
        <v>100</v>
      </c>
      <c r="H11549" s="79"/>
    </row>
    <row r="11550" spans="1:8" ht="47.25">
      <c r="A11550" s="100">
        <v>3</v>
      </c>
      <c r="B11550" s="101" t="s">
        <v>313</v>
      </c>
      <c r="C11550" s="97"/>
      <c r="D11550" s="97"/>
      <c r="E11550" s="94"/>
      <c r="F11550" s="94"/>
      <c r="G11550" s="94"/>
      <c r="H11550" s="79"/>
    </row>
    <row r="11551" spans="1:8" ht="31.5">
      <c r="A11551" s="98" t="s">
        <v>441</v>
      </c>
      <c r="B11551" s="99" t="s">
        <v>314</v>
      </c>
      <c r="C11551" s="97" t="s">
        <v>9</v>
      </c>
      <c r="D11551" s="97" t="s">
        <v>8</v>
      </c>
      <c r="E11551" s="94"/>
      <c r="F11551" s="94"/>
      <c r="G11551" s="94">
        <v>100</v>
      </c>
      <c r="H11551" s="79"/>
    </row>
    <row r="11552" spans="1:8">
      <c r="A11552" s="98" t="s">
        <v>359</v>
      </c>
      <c r="B11552" s="99" t="s">
        <v>315</v>
      </c>
      <c r="C11552" s="97" t="s">
        <v>9</v>
      </c>
      <c r="D11552" s="97" t="s">
        <v>10</v>
      </c>
      <c r="E11552" s="94"/>
      <c r="F11552" s="94"/>
      <c r="G11552" s="94">
        <v>100</v>
      </c>
      <c r="H11552" s="79"/>
    </row>
    <row r="11553" spans="1:8">
      <c r="A11553" s="98" t="s">
        <v>361</v>
      </c>
      <c r="B11553" s="99" t="s">
        <v>316</v>
      </c>
      <c r="C11553" s="97" t="s">
        <v>10</v>
      </c>
      <c r="D11553" s="97" t="s">
        <v>11</v>
      </c>
      <c r="E11553" s="94"/>
      <c r="F11553" s="94"/>
      <c r="G11553" s="94">
        <v>100</v>
      </c>
      <c r="H11553" s="79"/>
    </row>
    <row r="11554" spans="1:8">
      <c r="A11554" s="98" t="s">
        <v>317</v>
      </c>
      <c r="B11554" s="99" t="s">
        <v>318</v>
      </c>
      <c r="C11554" s="97" t="s">
        <v>11</v>
      </c>
      <c r="D11554" s="97" t="s">
        <v>12</v>
      </c>
      <c r="E11554" s="94"/>
      <c r="F11554" s="94"/>
      <c r="G11554" s="94">
        <v>100</v>
      </c>
      <c r="H11554" s="79"/>
    </row>
    <row r="11555" spans="1:8">
      <c r="A11555" s="98" t="s">
        <v>319</v>
      </c>
      <c r="B11555" s="99" t="s">
        <v>320</v>
      </c>
      <c r="C11555" s="97" t="s">
        <v>12</v>
      </c>
      <c r="D11555" s="97" t="s">
        <v>13</v>
      </c>
      <c r="E11555" s="94"/>
      <c r="F11555" s="94"/>
      <c r="G11555" s="94">
        <v>100</v>
      </c>
      <c r="H11555" s="79"/>
    </row>
    <row r="11556" spans="1:8">
      <c r="A11556" s="100">
        <v>4</v>
      </c>
      <c r="B11556" s="101" t="s">
        <v>623</v>
      </c>
      <c r="C11556" s="97"/>
      <c r="D11556" s="97"/>
      <c r="E11556" s="94"/>
      <c r="F11556" s="94"/>
      <c r="G11556" s="94"/>
      <c r="H11556" s="79"/>
    </row>
    <row r="11557" spans="1:8" ht="31.5">
      <c r="A11557" s="97" t="s">
        <v>406</v>
      </c>
      <c r="B11557" s="236" t="s">
        <v>321</v>
      </c>
      <c r="C11557" s="97" t="s">
        <v>13</v>
      </c>
      <c r="D11557" s="97" t="s">
        <v>13</v>
      </c>
      <c r="E11557" s="94"/>
      <c r="F11557" s="94"/>
      <c r="G11557" s="94">
        <v>100</v>
      </c>
      <c r="H11557" s="79"/>
    </row>
    <row r="11558" spans="1:8" ht="63">
      <c r="A11558" s="97" t="s">
        <v>407</v>
      </c>
      <c r="B11558" s="236" t="s">
        <v>621</v>
      </c>
      <c r="C11558" s="97" t="s">
        <v>13</v>
      </c>
      <c r="D11558" s="97" t="s">
        <v>14</v>
      </c>
      <c r="E11558" s="94"/>
      <c r="F11558" s="94"/>
      <c r="G11558" s="94">
        <v>100</v>
      </c>
      <c r="H11558" s="79"/>
    </row>
    <row r="11559" spans="1:8" ht="31.5">
      <c r="A11559" s="97" t="s">
        <v>408</v>
      </c>
      <c r="B11559" s="236" t="s">
        <v>764</v>
      </c>
      <c r="C11559" s="97" t="s">
        <v>13</v>
      </c>
      <c r="D11559" s="97" t="s">
        <v>14</v>
      </c>
      <c r="E11559" s="94"/>
      <c r="F11559" s="94"/>
      <c r="G11559" s="94">
        <v>100</v>
      </c>
      <c r="H11559" s="79"/>
    </row>
    <row r="11560" spans="1:8" ht="31.5">
      <c r="A11560" s="97" t="s">
        <v>222</v>
      </c>
      <c r="B11560" s="236" t="s">
        <v>765</v>
      </c>
      <c r="C11560" s="97" t="s">
        <v>14</v>
      </c>
      <c r="D11560" s="97" t="s">
        <v>15</v>
      </c>
      <c r="E11560" s="94"/>
      <c r="F11560" s="94"/>
      <c r="G11560" s="94">
        <v>100</v>
      </c>
      <c r="H11560" s="79"/>
    </row>
    <row r="11561" spans="1:8">
      <c r="G11561" s="154" t="s">
        <v>1486</v>
      </c>
      <c r="H11561" s="154" t="s">
        <v>378</v>
      </c>
    </row>
    <row r="11562" spans="1:8">
      <c r="H11562" s="154" t="s">
        <v>709</v>
      </c>
    </row>
    <row r="11563" spans="1:8">
      <c r="H11563" s="154" t="s">
        <v>266</v>
      </c>
    </row>
    <row r="11564" spans="1:8">
      <c r="H11564" s="154"/>
    </row>
    <row r="11565" spans="1:8">
      <c r="A11565" s="742" t="s">
        <v>628</v>
      </c>
      <c r="B11565" s="742"/>
      <c r="C11565" s="742"/>
      <c r="D11565" s="742"/>
      <c r="E11565" s="742"/>
      <c r="F11565" s="742"/>
      <c r="G11565" s="742"/>
      <c r="H11565" s="742"/>
    </row>
    <row r="11566" spans="1:8">
      <c r="A11566" s="742" t="s">
        <v>455</v>
      </c>
      <c r="B11566" s="742"/>
      <c r="C11566" s="742"/>
      <c r="D11566" s="742"/>
      <c r="E11566" s="742"/>
      <c r="F11566" s="742"/>
      <c r="G11566" s="742"/>
      <c r="H11566" s="742"/>
    </row>
    <row r="11567" spans="1:8">
      <c r="H11567" s="154" t="s">
        <v>322</v>
      </c>
    </row>
    <row r="11568" spans="1:8">
      <c r="H11568" s="154" t="s">
        <v>323</v>
      </c>
    </row>
    <row r="11569" spans="1:8">
      <c r="H11569" s="154" t="s">
        <v>324</v>
      </c>
    </row>
    <row r="11570" spans="1:8">
      <c r="H11570" s="230" t="s">
        <v>325</v>
      </c>
    </row>
    <row r="11571" spans="1:8">
      <c r="H11571" s="154" t="s">
        <v>2331</v>
      </c>
    </row>
    <row r="11572" spans="1:8">
      <c r="H11572" s="154" t="s">
        <v>261</v>
      </c>
    </row>
    <row r="11573" spans="1:8">
      <c r="A11573" s="86"/>
    </row>
    <row r="11574" spans="1:8">
      <c r="A11574" s="748" t="s">
        <v>1775</v>
      </c>
      <c r="B11574" s="749"/>
      <c r="C11574" s="749"/>
      <c r="D11574" s="749"/>
      <c r="E11574" s="749"/>
      <c r="F11574" s="749"/>
      <c r="G11574" s="749"/>
      <c r="H11574" s="749"/>
    </row>
    <row r="11575" spans="1:8">
      <c r="A11575" s="745"/>
      <c r="B11575" s="745"/>
      <c r="C11575" s="745"/>
      <c r="D11575" s="745"/>
      <c r="E11575" s="745"/>
      <c r="F11575" s="745"/>
      <c r="G11575" s="745"/>
      <c r="H11575" s="745"/>
    </row>
    <row r="11576" spans="1:8">
      <c r="A11576" s="746" t="s">
        <v>2332</v>
      </c>
      <c r="B11576" s="746"/>
      <c r="C11576" s="746"/>
      <c r="D11576" s="746"/>
      <c r="E11576" s="746"/>
      <c r="F11576" s="746"/>
      <c r="G11576" s="746"/>
      <c r="H11576" s="746"/>
    </row>
    <row r="11577" spans="1:8" ht="16.5" thickBot="1">
      <c r="A11577" s="87"/>
      <c r="B11577" s="666"/>
      <c r="C11577" s="231"/>
      <c r="D11577" s="231"/>
      <c r="E11577" s="231"/>
      <c r="F11577" s="231"/>
      <c r="G11577" s="231"/>
      <c r="H11577" s="231"/>
    </row>
    <row r="11578" spans="1:8">
      <c r="A11578" s="750" t="s">
        <v>397</v>
      </c>
      <c r="B11578" s="753" t="s">
        <v>649</v>
      </c>
      <c r="C11578" s="756" t="s">
        <v>719</v>
      </c>
      <c r="D11578" s="756"/>
      <c r="E11578" s="756"/>
      <c r="F11578" s="756"/>
      <c r="G11578" s="757" t="s">
        <v>629</v>
      </c>
      <c r="H11578" s="759" t="s">
        <v>630</v>
      </c>
    </row>
    <row r="11579" spans="1:8">
      <c r="A11579" s="751"/>
      <c r="B11579" s="754"/>
      <c r="C11579" s="704"/>
      <c r="D11579" s="704"/>
      <c r="E11579" s="704"/>
      <c r="F11579" s="704"/>
      <c r="G11579" s="703"/>
      <c r="H11579" s="760"/>
    </row>
    <row r="11580" spans="1:8" ht="32.25" thickBot="1">
      <c r="A11580" s="752"/>
      <c r="B11580" s="755"/>
      <c r="C11580" s="88" t="s">
        <v>631</v>
      </c>
      <c r="D11580" s="88" t="s">
        <v>632</v>
      </c>
      <c r="E11580" s="88" t="s">
        <v>631</v>
      </c>
      <c r="F11580" s="88" t="s">
        <v>632</v>
      </c>
      <c r="G11580" s="758"/>
      <c r="H11580" s="761"/>
    </row>
    <row r="11581" spans="1:8">
      <c r="A11581" s="89">
        <v>1</v>
      </c>
      <c r="B11581" s="604">
        <v>2</v>
      </c>
      <c r="C11581" s="90">
        <v>3</v>
      </c>
      <c r="D11581" s="90">
        <v>4</v>
      </c>
      <c r="E11581" s="90"/>
      <c r="F11581" s="90"/>
      <c r="G11581" s="91">
        <v>5</v>
      </c>
      <c r="H11581" s="604">
        <v>6</v>
      </c>
    </row>
    <row r="11582" spans="1:8">
      <c r="A11582" s="89">
        <v>1</v>
      </c>
      <c r="B11582" s="92" t="s">
        <v>598</v>
      </c>
      <c r="C11582" s="93"/>
      <c r="D11582" s="93"/>
      <c r="E11582" s="94"/>
      <c r="F11582" s="94"/>
      <c r="G11582" s="95"/>
      <c r="H11582" s="663"/>
    </row>
    <row r="11583" spans="1:8">
      <c r="A11583" s="96" t="s">
        <v>399</v>
      </c>
      <c r="B11583" s="237" t="s">
        <v>599</v>
      </c>
      <c r="C11583" s="97" t="s">
        <v>174</v>
      </c>
      <c r="D11583" s="97" t="s">
        <v>482</v>
      </c>
      <c r="E11583" s="94"/>
      <c r="F11583" s="94"/>
      <c r="G11583" s="94">
        <v>100</v>
      </c>
      <c r="H11583" s="79"/>
    </row>
    <row r="11584" spans="1:8">
      <c r="A11584" s="97" t="s">
        <v>400</v>
      </c>
      <c r="B11584" s="236" t="s">
        <v>329</v>
      </c>
      <c r="C11584" s="97" t="s">
        <v>483</v>
      </c>
      <c r="D11584" s="97" t="s">
        <v>484</v>
      </c>
      <c r="E11584" s="94"/>
      <c r="F11584" s="94"/>
      <c r="G11584" s="94">
        <v>100</v>
      </c>
      <c r="H11584" s="79"/>
    </row>
    <row r="11585" spans="1:8" ht="31.5">
      <c r="A11585" s="97" t="s">
        <v>411</v>
      </c>
      <c r="B11585" s="236" t="s">
        <v>730</v>
      </c>
      <c r="C11585" s="97" t="s">
        <v>485</v>
      </c>
      <c r="D11585" s="97" t="s">
        <v>486</v>
      </c>
      <c r="E11585" s="94"/>
      <c r="F11585" s="94"/>
      <c r="G11585" s="94">
        <v>100</v>
      </c>
      <c r="H11585" s="79"/>
    </row>
    <row r="11586" spans="1:8" ht="63">
      <c r="A11586" s="98" t="s">
        <v>422</v>
      </c>
      <c r="B11586" s="99" t="s">
        <v>731</v>
      </c>
      <c r="C11586" s="97" t="s">
        <v>487</v>
      </c>
      <c r="D11586" s="97" t="s">
        <v>2103</v>
      </c>
      <c r="E11586" s="94"/>
      <c r="F11586" s="94"/>
      <c r="G11586" s="94">
        <v>100</v>
      </c>
      <c r="H11586" s="79"/>
    </row>
    <row r="11587" spans="1:8" ht="31.5">
      <c r="A11587" s="98" t="s">
        <v>732</v>
      </c>
      <c r="B11587" s="99" t="s">
        <v>733</v>
      </c>
      <c r="C11587" s="97" t="s">
        <v>46</v>
      </c>
      <c r="D11587" s="97" t="s">
        <v>45</v>
      </c>
      <c r="E11587" s="94"/>
      <c r="F11587" s="94"/>
      <c r="G11587" s="94">
        <v>100</v>
      </c>
      <c r="H11587" s="79"/>
    </row>
    <row r="11588" spans="1:8">
      <c r="A11588" s="98" t="s">
        <v>734</v>
      </c>
      <c r="B11588" s="99" t="s">
        <v>735</v>
      </c>
      <c r="C11588" s="97" t="s">
        <v>485</v>
      </c>
      <c r="D11588" s="97" t="s">
        <v>46</v>
      </c>
      <c r="E11588" s="94"/>
      <c r="F11588" s="94"/>
      <c r="G11588" s="94">
        <v>100</v>
      </c>
      <c r="H11588" s="79"/>
    </row>
    <row r="11589" spans="1:8">
      <c r="A11589" s="100">
        <v>2</v>
      </c>
      <c r="B11589" s="101" t="s">
        <v>440</v>
      </c>
      <c r="C11589" s="97"/>
      <c r="D11589" s="97"/>
      <c r="E11589" s="94"/>
      <c r="F11589" s="94"/>
      <c r="G11589" s="94"/>
      <c r="H11589" s="79"/>
    </row>
    <row r="11590" spans="1:8" ht="31.5">
      <c r="A11590" s="98" t="s">
        <v>402</v>
      </c>
      <c r="B11590" s="99" t="s">
        <v>736</v>
      </c>
      <c r="C11590" s="97" t="s">
        <v>46</v>
      </c>
      <c r="D11590" s="97" t="s">
        <v>45</v>
      </c>
      <c r="E11590" s="94"/>
      <c r="F11590" s="94"/>
      <c r="G11590" s="94">
        <v>100</v>
      </c>
      <c r="H11590" s="79"/>
    </row>
    <row r="11591" spans="1:8" ht="63">
      <c r="A11591" s="98" t="s">
        <v>403</v>
      </c>
      <c r="B11591" s="99" t="s">
        <v>641</v>
      </c>
      <c r="C11591" s="97" t="s">
        <v>46</v>
      </c>
      <c r="D11591" s="97" t="s">
        <v>47</v>
      </c>
      <c r="E11591" s="94"/>
      <c r="F11591" s="94"/>
      <c r="G11591" s="94">
        <v>100</v>
      </c>
      <c r="H11591" s="79"/>
    </row>
    <row r="11592" spans="1:8" ht="31.5">
      <c r="A11592" s="98" t="s">
        <v>404</v>
      </c>
      <c r="B11592" s="99" t="s">
        <v>642</v>
      </c>
      <c r="C11592" s="97" t="s">
        <v>47</v>
      </c>
      <c r="D11592" s="97" t="s">
        <v>48</v>
      </c>
      <c r="E11592" s="94"/>
      <c r="F11592" s="94"/>
      <c r="G11592" s="94">
        <v>100</v>
      </c>
      <c r="H11592" s="79"/>
    </row>
    <row r="11593" spans="1:8" ht="47.25">
      <c r="A11593" s="100">
        <v>3</v>
      </c>
      <c r="B11593" s="101" t="s">
        <v>313</v>
      </c>
      <c r="C11593" s="97"/>
      <c r="D11593" s="97"/>
      <c r="E11593" s="94"/>
      <c r="F11593" s="94"/>
      <c r="G11593" s="94"/>
      <c r="H11593" s="79"/>
    </row>
    <row r="11594" spans="1:8" ht="31.5">
      <c r="A11594" s="98" t="s">
        <v>441</v>
      </c>
      <c r="B11594" s="99" t="s">
        <v>314</v>
      </c>
      <c r="C11594" s="97" t="s">
        <v>48</v>
      </c>
      <c r="D11594" s="97" t="s">
        <v>47</v>
      </c>
      <c r="E11594" s="94"/>
      <c r="F11594" s="94"/>
      <c r="G11594" s="94">
        <v>100</v>
      </c>
      <c r="H11594" s="79"/>
    </row>
    <row r="11595" spans="1:8">
      <c r="A11595" s="98" t="s">
        <v>359</v>
      </c>
      <c r="B11595" s="99" t="s">
        <v>315</v>
      </c>
      <c r="C11595" s="97" t="s">
        <v>48</v>
      </c>
      <c r="D11595" s="97" t="s">
        <v>49</v>
      </c>
      <c r="E11595" s="94"/>
      <c r="F11595" s="94"/>
      <c r="G11595" s="94">
        <v>100</v>
      </c>
      <c r="H11595" s="79"/>
    </row>
    <row r="11596" spans="1:8">
      <c r="A11596" s="98" t="s">
        <v>361</v>
      </c>
      <c r="B11596" s="99" t="s">
        <v>316</v>
      </c>
      <c r="C11596" s="97" t="s">
        <v>49</v>
      </c>
      <c r="D11596" s="97" t="s">
        <v>50</v>
      </c>
      <c r="E11596" s="94"/>
      <c r="F11596" s="94"/>
      <c r="G11596" s="94">
        <v>100</v>
      </c>
      <c r="H11596" s="79"/>
    </row>
    <row r="11597" spans="1:8">
      <c r="A11597" s="98" t="s">
        <v>317</v>
      </c>
      <c r="B11597" s="99" t="s">
        <v>318</v>
      </c>
      <c r="C11597" s="97" t="s">
        <v>50</v>
      </c>
      <c r="D11597" s="97" t="s">
        <v>51</v>
      </c>
      <c r="E11597" s="94"/>
      <c r="F11597" s="94"/>
      <c r="G11597" s="94">
        <v>100</v>
      </c>
      <c r="H11597" s="79"/>
    </row>
    <row r="11598" spans="1:8">
      <c r="A11598" s="98" t="s">
        <v>319</v>
      </c>
      <c r="B11598" s="99" t="s">
        <v>320</v>
      </c>
      <c r="C11598" s="97" t="s">
        <v>51</v>
      </c>
      <c r="D11598" s="97" t="s">
        <v>52</v>
      </c>
      <c r="E11598" s="94"/>
      <c r="F11598" s="94"/>
      <c r="G11598" s="94">
        <v>100</v>
      </c>
      <c r="H11598" s="79"/>
    </row>
    <row r="11599" spans="1:8">
      <c r="A11599" s="100">
        <v>4</v>
      </c>
      <c r="B11599" s="101" t="s">
        <v>623</v>
      </c>
      <c r="C11599" s="97"/>
      <c r="D11599" s="97"/>
      <c r="E11599" s="94"/>
      <c r="F11599" s="94"/>
      <c r="G11599" s="94"/>
      <c r="H11599" s="79"/>
    </row>
    <row r="11600" spans="1:8" ht="31.5">
      <c r="A11600" s="97" t="s">
        <v>406</v>
      </c>
      <c r="B11600" s="236" t="s">
        <v>321</v>
      </c>
      <c r="C11600" s="97" t="s">
        <v>52</v>
      </c>
      <c r="D11600" s="97" t="s">
        <v>52</v>
      </c>
      <c r="E11600" s="94"/>
      <c r="F11600" s="94"/>
      <c r="G11600" s="94">
        <v>100</v>
      </c>
      <c r="H11600" s="79"/>
    </row>
    <row r="11601" spans="1:8" ht="63">
      <c r="A11601" s="97" t="s">
        <v>407</v>
      </c>
      <c r="B11601" s="236" t="s">
        <v>621</v>
      </c>
      <c r="C11601" s="97" t="s">
        <v>52</v>
      </c>
      <c r="D11601" s="97" t="s">
        <v>53</v>
      </c>
      <c r="E11601" s="94"/>
      <c r="F11601" s="94"/>
      <c r="G11601" s="94">
        <v>100</v>
      </c>
      <c r="H11601" s="79"/>
    </row>
    <row r="11602" spans="1:8" ht="31.5">
      <c r="A11602" s="97" t="s">
        <v>408</v>
      </c>
      <c r="B11602" s="236" t="s">
        <v>764</v>
      </c>
      <c r="C11602" s="97" t="s">
        <v>52</v>
      </c>
      <c r="D11602" s="97" t="s">
        <v>53</v>
      </c>
      <c r="E11602" s="94"/>
      <c r="F11602" s="94"/>
      <c r="G11602" s="94">
        <v>100</v>
      </c>
      <c r="H11602" s="79"/>
    </row>
    <row r="11603" spans="1:8" ht="31.5">
      <c r="A11603" s="97" t="s">
        <v>222</v>
      </c>
      <c r="B11603" s="236" t="s">
        <v>765</v>
      </c>
      <c r="C11603" s="97" t="s">
        <v>691</v>
      </c>
      <c r="D11603" s="97" t="s">
        <v>692</v>
      </c>
      <c r="E11603" s="94"/>
      <c r="F11603" s="94"/>
      <c r="G11603" s="94"/>
      <c r="H11603" s="79"/>
    </row>
    <row r="11604" spans="1:8">
      <c r="G11604" s="154" t="s">
        <v>1487</v>
      </c>
      <c r="H11604" s="154" t="s">
        <v>378</v>
      </c>
    </row>
    <row r="11605" spans="1:8">
      <c r="H11605" s="154" t="s">
        <v>709</v>
      </c>
    </row>
    <row r="11606" spans="1:8">
      <c r="H11606" s="154" t="s">
        <v>266</v>
      </c>
    </row>
    <row r="11607" spans="1:8">
      <c r="H11607" s="154"/>
    </row>
    <row r="11608" spans="1:8">
      <c r="A11608" s="742" t="s">
        <v>628</v>
      </c>
      <c r="B11608" s="742"/>
      <c r="C11608" s="742"/>
      <c r="D11608" s="742"/>
      <c r="E11608" s="742"/>
      <c r="F11608" s="742"/>
      <c r="G11608" s="742"/>
      <c r="H11608" s="742"/>
    </row>
    <row r="11609" spans="1:8">
      <c r="A11609" s="742" t="s">
        <v>455</v>
      </c>
      <c r="B11609" s="742"/>
      <c r="C11609" s="742"/>
      <c r="D11609" s="742"/>
      <c r="E11609" s="742"/>
      <c r="F11609" s="742"/>
      <c r="G11609" s="742"/>
      <c r="H11609" s="742"/>
    </row>
    <row r="11610" spans="1:8">
      <c r="H11610" s="154" t="s">
        <v>322</v>
      </c>
    </row>
    <row r="11611" spans="1:8">
      <c r="H11611" s="154" t="s">
        <v>323</v>
      </c>
    </row>
    <row r="11612" spans="1:8">
      <c r="H11612" s="154" t="s">
        <v>324</v>
      </c>
    </row>
    <row r="11613" spans="1:8">
      <c r="H11613" s="230" t="s">
        <v>325</v>
      </c>
    </row>
    <row r="11614" spans="1:8">
      <c r="H11614" s="154" t="s">
        <v>2331</v>
      </c>
    </row>
    <row r="11615" spans="1:8">
      <c r="H11615" s="154" t="s">
        <v>261</v>
      </c>
    </row>
    <row r="11616" spans="1:8">
      <c r="A11616" s="86"/>
    </row>
    <row r="11617" spans="1:8" ht="36" customHeight="1">
      <c r="A11617" s="748" t="s">
        <v>1940</v>
      </c>
      <c r="B11617" s="749"/>
      <c r="C11617" s="749"/>
      <c r="D11617" s="749"/>
      <c r="E11617" s="749"/>
      <c r="F11617" s="749"/>
      <c r="G11617" s="749"/>
      <c r="H11617" s="749"/>
    </row>
    <row r="11618" spans="1:8">
      <c r="A11618" s="745"/>
      <c r="B11618" s="745"/>
      <c r="C11618" s="745"/>
      <c r="D11618" s="745"/>
      <c r="E11618" s="745"/>
      <c r="F11618" s="745"/>
      <c r="G11618" s="745"/>
      <c r="H11618" s="745"/>
    </row>
    <row r="11619" spans="1:8">
      <c r="A11619" s="746" t="s">
        <v>2332</v>
      </c>
      <c r="B11619" s="746"/>
      <c r="C11619" s="746"/>
      <c r="D11619" s="746"/>
      <c r="E11619" s="746"/>
      <c r="F11619" s="746"/>
      <c r="G11619" s="746"/>
      <c r="H11619" s="746"/>
    </row>
    <row r="11620" spans="1:8" ht="16.5" thickBot="1">
      <c r="A11620" s="87"/>
      <c r="B11620" s="666"/>
      <c r="C11620" s="231"/>
      <c r="D11620" s="231"/>
      <c r="E11620" s="231"/>
      <c r="F11620" s="231"/>
      <c r="G11620" s="231"/>
      <c r="H11620" s="231"/>
    </row>
    <row r="11621" spans="1:8">
      <c r="A11621" s="750" t="s">
        <v>397</v>
      </c>
      <c r="B11621" s="753" t="s">
        <v>649</v>
      </c>
      <c r="C11621" s="756" t="s">
        <v>719</v>
      </c>
      <c r="D11621" s="756"/>
      <c r="E11621" s="756"/>
      <c r="F11621" s="756"/>
      <c r="G11621" s="757" t="s">
        <v>629</v>
      </c>
      <c r="H11621" s="759" t="s">
        <v>630</v>
      </c>
    </row>
    <row r="11622" spans="1:8">
      <c r="A11622" s="751"/>
      <c r="B11622" s="754"/>
      <c r="C11622" s="704"/>
      <c r="D11622" s="704"/>
      <c r="E11622" s="704"/>
      <c r="F11622" s="704"/>
      <c r="G11622" s="703"/>
      <c r="H11622" s="760"/>
    </row>
    <row r="11623" spans="1:8" ht="32.25" thickBot="1">
      <c r="A11623" s="752"/>
      <c r="B11623" s="755"/>
      <c r="C11623" s="88" t="s">
        <v>631</v>
      </c>
      <c r="D11623" s="88" t="s">
        <v>632</v>
      </c>
      <c r="E11623" s="88" t="s">
        <v>631</v>
      </c>
      <c r="F11623" s="88" t="s">
        <v>632</v>
      </c>
      <c r="G11623" s="758"/>
      <c r="H11623" s="761"/>
    </row>
    <row r="11624" spans="1:8">
      <c r="A11624" s="89">
        <v>1</v>
      </c>
      <c r="B11624" s="604">
        <v>2</v>
      </c>
      <c r="C11624" s="90">
        <v>3</v>
      </c>
      <c r="D11624" s="90">
        <v>4</v>
      </c>
      <c r="E11624" s="90"/>
      <c r="F11624" s="90"/>
      <c r="G11624" s="91">
        <v>5</v>
      </c>
      <c r="H11624" s="604">
        <v>6</v>
      </c>
    </row>
    <row r="11625" spans="1:8">
      <c r="A11625" s="89">
        <v>1</v>
      </c>
      <c r="B11625" s="92" t="s">
        <v>598</v>
      </c>
      <c r="C11625" s="90"/>
      <c r="D11625" s="90"/>
      <c r="E11625" s="94"/>
      <c r="F11625" s="94"/>
      <c r="G11625" s="95"/>
      <c r="H11625" s="663"/>
    </row>
    <row r="11626" spans="1:8">
      <c r="A11626" s="96" t="s">
        <v>399</v>
      </c>
      <c r="B11626" s="237" t="s">
        <v>599</v>
      </c>
      <c r="C11626" s="97" t="s">
        <v>7</v>
      </c>
      <c r="D11626" s="97" t="s">
        <v>167</v>
      </c>
      <c r="E11626" s="94"/>
      <c r="F11626" s="94"/>
      <c r="G11626" s="94">
        <v>100</v>
      </c>
      <c r="H11626" s="79"/>
    </row>
    <row r="11627" spans="1:8">
      <c r="A11627" s="97" t="s">
        <v>400</v>
      </c>
      <c r="B11627" s="236" t="s">
        <v>329</v>
      </c>
      <c r="C11627" s="97" t="s">
        <v>168</v>
      </c>
      <c r="D11627" s="97" t="s">
        <v>169</v>
      </c>
      <c r="E11627" s="94"/>
      <c r="F11627" s="94"/>
      <c r="G11627" s="94">
        <v>100</v>
      </c>
      <c r="H11627" s="79"/>
    </row>
    <row r="11628" spans="1:8" ht="31.5">
      <c r="A11628" s="97" t="s">
        <v>411</v>
      </c>
      <c r="B11628" s="236" t="s">
        <v>730</v>
      </c>
      <c r="C11628" s="97" t="s">
        <v>170</v>
      </c>
      <c r="D11628" s="97" t="s">
        <v>171</v>
      </c>
      <c r="E11628" s="94"/>
      <c r="F11628" s="94"/>
      <c r="G11628" s="94">
        <v>100</v>
      </c>
      <c r="H11628" s="79"/>
    </row>
    <row r="11629" spans="1:8" ht="63">
      <c r="A11629" s="98" t="s">
        <v>422</v>
      </c>
      <c r="B11629" s="99" t="s">
        <v>731</v>
      </c>
      <c r="C11629" s="97" t="s">
        <v>172</v>
      </c>
      <c r="D11629" s="97" t="s">
        <v>173</v>
      </c>
      <c r="E11629" s="94"/>
      <c r="F11629" s="94"/>
      <c r="G11629" s="94">
        <v>100</v>
      </c>
      <c r="H11629" s="79"/>
    </row>
    <row r="11630" spans="1:8" ht="31.5">
      <c r="A11630" s="98" t="s">
        <v>732</v>
      </c>
      <c r="B11630" s="99" t="s">
        <v>733</v>
      </c>
      <c r="C11630" s="97" t="s">
        <v>174</v>
      </c>
      <c r="D11630" s="97" t="s">
        <v>175</v>
      </c>
      <c r="E11630" s="94"/>
      <c r="F11630" s="94"/>
      <c r="G11630" s="94">
        <v>100</v>
      </c>
      <c r="H11630" s="79"/>
    </row>
    <row r="11631" spans="1:8">
      <c r="A11631" s="98" t="s">
        <v>734</v>
      </c>
      <c r="B11631" s="99" t="s">
        <v>735</v>
      </c>
      <c r="C11631" s="97" t="s">
        <v>170</v>
      </c>
      <c r="D11631" s="97" t="s">
        <v>174</v>
      </c>
      <c r="E11631" s="94"/>
      <c r="F11631" s="94"/>
      <c r="G11631" s="94">
        <v>100</v>
      </c>
      <c r="H11631" s="79"/>
    </row>
    <row r="11632" spans="1:8">
      <c r="A11632" s="100">
        <v>2</v>
      </c>
      <c r="B11632" s="101" t="s">
        <v>440</v>
      </c>
      <c r="C11632" s="97"/>
      <c r="D11632" s="97"/>
      <c r="E11632" s="94"/>
      <c r="F11632" s="94"/>
      <c r="G11632" s="94"/>
      <c r="H11632" s="79"/>
    </row>
    <row r="11633" spans="1:8" ht="31.5">
      <c r="A11633" s="98" t="s">
        <v>402</v>
      </c>
      <c r="B11633" s="99" t="s">
        <v>736</v>
      </c>
      <c r="C11633" s="97" t="s">
        <v>129</v>
      </c>
      <c r="D11633" s="97" t="s">
        <v>130</v>
      </c>
      <c r="E11633" s="94"/>
      <c r="F11633" s="94"/>
      <c r="G11633" s="94">
        <v>100</v>
      </c>
      <c r="H11633" s="79"/>
    </row>
    <row r="11634" spans="1:8" ht="63">
      <c r="A11634" s="98" t="s">
        <v>403</v>
      </c>
      <c r="B11634" s="99" t="s">
        <v>641</v>
      </c>
      <c r="C11634" s="97" t="s">
        <v>129</v>
      </c>
      <c r="D11634" s="97" t="s">
        <v>131</v>
      </c>
      <c r="E11634" s="94"/>
      <c r="F11634" s="94"/>
      <c r="G11634" s="94">
        <v>100</v>
      </c>
      <c r="H11634" s="79"/>
    </row>
    <row r="11635" spans="1:8" ht="31.5">
      <c r="A11635" s="98" t="s">
        <v>404</v>
      </c>
      <c r="B11635" s="99" t="s">
        <v>642</v>
      </c>
      <c r="C11635" s="97" t="s">
        <v>131</v>
      </c>
      <c r="D11635" s="97" t="s">
        <v>132</v>
      </c>
      <c r="E11635" s="94"/>
      <c r="F11635" s="94"/>
      <c r="G11635" s="94">
        <v>100</v>
      </c>
      <c r="H11635" s="79"/>
    </row>
    <row r="11636" spans="1:8" ht="47.25">
      <c r="A11636" s="100">
        <v>3</v>
      </c>
      <c r="B11636" s="101" t="s">
        <v>313</v>
      </c>
      <c r="C11636" s="97"/>
      <c r="D11636" s="97"/>
      <c r="E11636" s="94"/>
      <c r="F11636" s="94"/>
      <c r="G11636" s="94"/>
      <c r="H11636" s="79"/>
    </row>
    <row r="11637" spans="1:8" ht="31.5">
      <c r="A11637" s="98" t="s">
        <v>441</v>
      </c>
      <c r="B11637" s="99" t="s">
        <v>314</v>
      </c>
      <c r="C11637" s="97" t="s">
        <v>132</v>
      </c>
      <c r="D11637" s="97" t="s">
        <v>131</v>
      </c>
      <c r="E11637" s="94"/>
      <c r="F11637" s="94"/>
      <c r="G11637" s="94">
        <v>100</v>
      </c>
      <c r="H11637" s="79"/>
    </row>
    <row r="11638" spans="1:8">
      <c r="A11638" s="98" t="s">
        <v>359</v>
      </c>
      <c r="B11638" s="99" t="s">
        <v>315</v>
      </c>
      <c r="C11638" s="97" t="s">
        <v>132</v>
      </c>
      <c r="D11638" s="97" t="s">
        <v>133</v>
      </c>
      <c r="E11638" s="94"/>
      <c r="F11638" s="94"/>
      <c r="G11638" s="94">
        <v>100</v>
      </c>
      <c r="H11638" s="79"/>
    </row>
    <row r="11639" spans="1:8">
      <c r="A11639" s="98" t="s">
        <v>361</v>
      </c>
      <c r="B11639" s="99" t="s">
        <v>316</v>
      </c>
      <c r="C11639" s="97" t="s">
        <v>133</v>
      </c>
      <c r="D11639" s="97" t="s">
        <v>788</v>
      </c>
      <c r="E11639" s="94"/>
      <c r="F11639" s="94"/>
      <c r="G11639" s="94">
        <v>100</v>
      </c>
      <c r="H11639" s="79"/>
    </row>
    <row r="11640" spans="1:8">
      <c r="A11640" s="98" t="s">
        <v>317</v>
      </c>
      <c r="B11640" s="99" t="s">
        <v>318</v>
      </c>
      <c r="C11640" s="97" t="s">
        <v>788</v>
      </c>
      <c r="D11640" s="97" t="s">
        <v>789</v>
      </c>
      <c r="E11640" s="94"/>
      <c r="F11640" s="94"/>
      <c r="G11640" s="94">
        <v>100</v>
      </c>
      <c r="H11640" s="79"/>
    </row>
    <row r="11641" spans="1:8">
      <c r="A11641" s="98" t="s">
        <v>319</v>
      </c>
      <c r="B11641" s="99" t="s">
        <v>320</v>
      </c>
      <c r="C11641" s="97" t="s">
        <v>1156</v>
      </c>
      <c r="D11641" s="97" t="s">
        <v>790</v>
      </c>
      <c r="E11641" s="94"/>
      <c r="F11641" s="94"/>
      <c r="G11641" s="94">
        <v>100</v>
      </c>
      <c r="H11641" s="79"/>
    </row>
    <row r="11642" spans="1:8">
      <c r="A11642" s="100">
        <v>4</v>
      </c>
      <c r="B11642" s="101" t="s">
        <v>623</v>
      </c>
      <c r="C11642" s="97"/>
      <c r="D11642" s="97"/>
      <c r="E11642" s="94"/>
      <c r="F11642" s="94"/>
      <c r="G11642" s="94"/>
      <c r="H11642" s="79"/>
    </row>
    <row r="11643" spans="1:8" ht="31.5">
      <c r="A11643" s="97" t="s">
        <v>406</v>
      </c>
      <c r="B11643" s="236" t="s">
        <v>321</v>
      </c>
      <c r="C11643" s="97" t="s">
        <v>790</v>
      </c>
      <c r="D11643" s="97" t="s">
        <v>790</v>
      </c>
      <c r="E11643" s="94"/>
      <c r="F11643" s="94"/>
      <c r="G11643" s="94">
        <v>100</v>
      </c>
      <c r="H11643" s="79"/>
    </row>
    <row r="11644" spans="1:8" ht="63">
      <c r="A11644" s="97" t="s">
        <v>407</v>
      </c>
      <c r="B11644" s="236" t="s">
        <v>621</v>
      </c>
      <c r="C11644" s="97" t="s">
        <v>790</v>
      </c>
      <c r="D11644" s="97" t="s">
        <v>791</v>
      </c>
      <c r="E11644" s="94"/>
      <c r="F11644" s="94"/>
      <c r="G11644" s="94">
        <v>100</v>
      </c>
      <c r="H11644" s="79"/>
    </row>
    <row r="11645" spans="1:8" ht="31.5">
      <c r="A11645" s="97" t="s">
        <v>408</v>
      </c>
      <c r="B11645" s="236" t="s">
        <v>764</v>
      </c>
      <c r="C11645" s="97" t="s">
        <v>790</v>
      </c>
      <c r="D11645" s="97" t="s">
        <v>791</v>
      </c>
      <c r="E11645" s="94"/>
      <c r="F11645" s="94"/>
      <c r="G11645" s="94">
        <v>100</v>
      </c>
      <c r="H11645" s="79"/>
    </row>
    <row r="11646" spans="1:8" ht="31.5">
      <c r="A11646" s="97" t="s">
        <v>222</v>
      </c>
      <c r="B11646" s="236" t="s">
        <v>765</v>
      </c>
      <c r="C11646" s="97" t="s">
        <v>791</v>
      </c>
      <c r="D11646" s="97" t="s">
        <v>792</v>
      </c>
      <c r="E11646" s="94"/>
      <c r="F11646" s="94"/>
      <c r="G11646" s="94">
        <v>100</v>
      </c>
      <c r="H11646" s="79"/>
    </row>
    <row r="11647" spans="1:8">
      <c r="G11647" s="154" t="s">
        <v>1488</v>
      </c>
      <c r="H11647" s="154" t="s">
        <v>378</v>
      </c>
    </row>
    <row r="11648" spans="1:8">
      <c r="H11648" s="154" t="s">
        <v>709</v>
      </c>
    </row>
    <row r="11649" spans="1:8">
      <c r="H11649" s="154" t="s">
        <v>266</v>
      </c>
    </row>
    <row r="11650" spans="1:8">
      <c r="H11650" s="154"/>
    </row>
    <row r="11651" spans="1:8">
      <c r="A11651" s="742" t="s">
        <v>628</v>
      </c>
      <c r="B11651" s="742"/>
      <c r="C11651" s="742"/>
      <c r="D11651" s="742"/>
      <c r="E11651" s="742"/>
      <c r="F11651" s="742"/>
      <c r="G11651" s="742"/>
      <c r="H11651" s="742"/>
    </row>
    <row r="11652" spans="1:8">
      <c r="A11652" s="742" t="s">
        <v>455</v>
      </c>
      <c r="B11652" s="742"/>
      <c r="C11652" s="742"/>
      <c r="D11652" s="742"/>
      <c r="E11652" s="742"/>
      <c r="F11652" s="742"/>
      <c r="G11652" s="742"/>
      <c r="H11652" s="742"/>
    </row>
    <row r="11653" spans="1:8">
      <c r="H11653" s="154" t="s">
        <v>322</v>
      </c>
    </row>
    <row r="11654" spans="1:8">
      <c r="H11654" s="154" t="s">
        <v>323</v>
      </c>
    </row>
    <row r="11655" spans="1:8">
      <c r="H11655" s="154" t="s">
        <v>324</v>
      </c>
    </row>
    <row r="11656" spans="1:8">
      <c r="H11656" s="230" t="s">
        <v>325</v>
      </c>
    </row>
    <row r="11657" spans="1:8">
      <c r="H11657" s="154" t="s">
        <v>2331</v>
      </c>
    </row>
    <row r="11658" spans="1:8">
      <c r="H11658" s="154" t="s">
        <v>261</v>
      </c>
    </row>
    <row r="11659" spans="1:8">
      <c r="A11659" s="86"/>
    </row>
    <row r="11660" spans="1:8" ht="39.75" customHeight="1">
      <c r="A11660" s="748" t="s">
        <v>1776</v>
      </c>
      <c r="B11660" s="749"/>
      <c r="C11660" s="749"/>
      <c r="D11660" s="749"/>
      <c r="E11660" s="749"/>
      <c r="F11660" s="749"/>
      <c r="G11660" s="749"/>
      <c r="H11660" s="749"/>
    </row>
    <row r="11661" spans="1:8">
      <c r="A11661" s="745"/>
      <c r="B11661" s="745"/>
      <c r="C11661" s="745"/>
      <c r="D11661" s="745"/>
      <c r="E11661" s="745"/>
      <c r="F11661" s="745"/>
      <c r="G11661" s="745"/>
      <c r="H11661" s="745"/>
    </row>
    <row r="11662" spans="1:8">
      <c r="A11662" s="746" t="s">
        <v>2332</v>
      </c>
      <c r="B11662" s="746"/>
      <c r="C11662" s="746"/>
      <c r="D11662" s="746"/>
      <c r="E11662" s="746"/>
      <c r="F11662" s="746"/>
      <c r="G11662" s="746"/>
      <c r="H11662" s="746"/>
    </row>
    <row r="11663" spans="1:8" ht="16.5" thickBot="1">
      <c r="A11663" s="87"/>
      <c r="B11663" s="666"/>
      <c r="C11663" s="231"/>
      <c r="D11663" s="231"/>
      <c r="E11663" s="231"/>
      <c r="F11663" s="231"/>
      <c r="G11663" s="231"/>
      <c r="H11663" s="231"/>
    </row>
    <row r="11664" spans="1:8" ht="15.75" customHeight="1">
      <c r="A11664" s="750" t="s">
        <v>397</v>
      </c>
      <c r="B11664" s="753" t="s">
        <v>649</v>
      </c>
      <c r="C11664" s="756" t="s">
        <v>719</v>
      </c>
      <c r="D11664" s="756"/>
      <c r="E11664" s="756"/>
      <c r="F11664" s="756"/>
      <c r="G11664" s="757" t="s">
        <v>629</v>
      </c>
      <c r="H11664" s="759" t="s">
        <v>630</v>
      </c>
    </row>
    <row r="11665" spans="1:8">
      <c r="A11665" s="751"/>
      <c r="B11665" s="754"/>
      <c r="C11665" s="704"/>
      <c r="D11665" s="704"/>
      <c r="E11665" s="704"/>
      <c r="F11665" s="704"/>
      <c r="G11665" s="703"/>
      <c r="H11665" s="760"/>
    </row>
    <row r="11666" spans="1:8" ht="32.25" thickBot="1">
      <c r="A11666" s="752"/>
      <c r="B11666" s="755"/>
      <c r="C11666" s="88" t="s">
        <v>631</v>
      </c>
      <c r="D11666" s="88" t="s">
        <v>632</v>
      </c>
      <c r="E11666" s="88" t="s">
        <v>631</v>
      </c>
      <c r="F11666" s="88" t="s">
        <v>632</v>
      </c>
      <c r="G11666" s="758"/>
      <c r="H11666" s="761"/>
    </row>
    <row r="11667" spans="1:8">
      <c r="A11667" s="89">
        <v>1</v>
      </c>
      <c r="B11667" s="604">
        <v>2</v>
      </c>
      <c r="C11667" s="90">
        <v>3</v>
      </c>
      <c r="D11667" s="90">
        <v>4</v>
      </c>
      <c r="E11667" s="90"/>
      <c r="F11667" s="90"/>
      <c r="G11667" s="91">
        <v>5</v>
      </c>
      <c r="H11667" s="604">
        <v>6</v>
      </c>
    </row>
    <row r="11668" spans="1:8">
      <c r="A11668" s="89">
        <v>1</v>
      </c>
      <c r="B11668" s="92" t="s">
        <v>598</v>
      </c>
      <c r="C11668" s="93"/>
      <c r="D11668" s="93"/>
      <c r="E11668" s="94"/>
      <c r="F11668" s="94"/>
      <c r="G11668" s="95"/>
      <c r="H11668" s="663"/>
    </row>
    <row r="11669" spans="1:8">
      <c r="A11669" s="96" t="s">
        <v>399</v>
      </c>
      <c r="B11669" s="237" t="s">
        <v>599</v>
      </c>
      <c r="C11669" s="97" t="s">
        <v>388</v>
      </c>
      <c r="D11669" s="97" t="s">
        <v>0</v>
      </c>
      <c r="E11669" s="94"/>
      <c r="F11669" s="94"/>
      <c r="G11669" s="94">
        <v>100</v>
      </c>
      <c r="H11669" s="79"/>
    </row>
    <row r="11670" spans="1:8">
      <c r="A11670" s="97" t="s">
        <v>400</v>
      </c>
      <c r="B11670" s="236" t="s">
        <v>329</v>
      </c>
      <c r="C11670" s="97" t="s">
        <v>1</v>
      </c>
      <c r="D11670" s="97" t="s">
        <v>2</v>
      </c>
      <c r="E11670" s="94"/>
      <c r="F11670" s="94"/>
      <c r="G11670" s="94">
        <v>100</v>
      </c>
      <c r="H11670" s="79"/>
    </row>
    <row r="11671" spans="1:8" ht="31.5">
      <c r="A11671" s="97" t="s">
        <v>411</v>
      </c>
      <c r="B11671" s="236" t="s">
        <v>730</v>
      </c>
      <c r="C11671" s="97" t="s">
        <v>3</v>
      </c>
      <c r="D11671" s="97" t="s">
        <v>4</v>
      </c>
      <c r="E11671" s="94"/>
      <c r="F11671" s="94"/>
      <c r="G11671" s="94">
        <v>100</v>
      </c>
      <c r="H11671" s="79"/>
    </row>
    <row r="11672" spans="1:8" ht="63">
      <c r="A11672" s="98" t="s">
        <v>422</v>
      </c>
      <c r="B11672" s="99" t="s">
        <v>731</v>
      </c>
      <c r="C11672" s="97" t="s">
        <v>5</v>
      </c>
      <c r="D11672" s="97" t="s">
        <v>6</v>
      </c>
      <c r="E11672" s="94"/>
      <c r="F11672" s="94"/>
      <c r="G11672" s="94">
        <v>100</v>
      </c>
      <c r="H11672" s="79"/>
    </row>
    <row r="11673" spans="1:8" ht="31.5">
      <c r="A11673" s="98" t="s">
        <v>732</v>
      </c>
      <c r="B11673" s="99" t="s">
        <v>733</v>
      </c>
      <c r="C11673" s="97" t="s">
        <v>7</v>
      </c>
      <c r="D11673" s="97" t="s">
        <v>6</v>
      </c>
      <c r="E11673" s="94"/>
      <c r="F11673" s="94"/>
      <c r="G11673" s="94">
        <v>100</v>
      </c>
      <c r="H11673" s="79"/>
    </row>
    <row r="11674" spans="1:8">
      <c r="A11674" s="98" t="s">
        <v>734</v>
      </c>
      <c r="B11674" s="99" t="s">
        <v>735</v>
      </c>
      <c r="C11674" s="97" t="s">
        <v>3</v>
      </c>
      <c r="D11674" s="97" t="s">
        <v>7</v>
      </c>
      <c r="E11674" s="94"/>
      <c r="F11674" s="94"/>
      <c r="G11674" s="94">
        <v>100</v>
      </c>
      <c r="H11674" s="79"/>
    </row>
    <row r="11675" spans="1:8">
      <c r="A11675" s="100">
        <v>2</v>
      </c>
      <c r="B11675" s="101" t="s">
        <v>440</v>
      </c>
      <c r="C11675" s="97"/>
      <c r="D11675" s="97"/>
      <c r="E11675" s="94"/>
      <c r="F11675" s="94"/>
      <c r="G11675" s="94"/>
      <c r="H11675" s="79"/>
    </row>
    <row r="11676" spans="1:8" ht="31.5">
      <c r="A11676" s="98" t="s">
        <v>402</v>
      </c>
      <c r="B11676" s="99" t="s">
        <v>736</v>
      </c>
      <c r="C11676" s="97" t="s">
        <v>388</v>
      </c>
      <c r="D11676" s="97" t="s">
        <v>6</v>
      </c>
      <c r="E11676" s="94"/>
      <c r="F11676" s="94"/>
      <c r="G11676" s="94">
        <v>100</v>
      </c>
      <c r="H11676" s="79"/>
    </row>
    <row r="11677" spans="1:8" ht="63">
      <c r="A11677" s="98" t="s">
        <v>403</v>
      </c>
      <c r="B11677" s="99" t="s">
        <v>641</v>
      </c>
      <c r="C11677" s="97" t="s">
        <v>7</v>
      </c>
      <c r="D11677" s="97" t="s">
        <v>8</v>
      </c>
      <c r="E11677" s="94"/>
      <c r="F11677" s="94"/>
      <c r="G11677" s="94">
        <v>100</v>
      </c>
      <c r="H11677" s="79"/>
    </row>
    <row r="11678" spans="1:8" ht="31.5">
      <c r="A11678" s="98" t="s">
        <v>404</v>
      </c>
      <c r="B11678" s="99" t="s">
        <v>642</v>
      </c>
      <c r="C11678" s="97" t="s">
        <v>8</v>
      </c>
      <c r="D11678" s="97" t="s">
        <v>9</v>
      </c>
      <c r="E11678" s="94"/>
      <c r="F11678" s="94"/>
      <c r="G11678" s="94">
        <v>100</v>
      </c>
      <c r="H11678" s="79"/>
    </row>
    <row r="11679" spans="1:8" ht="47.25">
      <c r="A11679" s="100">
        <v>3</v>
      </c>
      <c r="B11679" s="101" t="s">
        <v>313</v>
      </c>
      <c r="C11679" s="97"/>
      <c r="D11679" s="97"/>
      <c r="E11679" s="94"/>
      <c r="F11679" s="94"/>
      <c r="G11679" s="94"/>
      <c r="H11679" s="79"/>
    </row>
    <row r="11680" spans="1:8" ht="31.5">
      <c r="A11680" s="98" t="s">
        <v>441</v>
      </c>
      <c r="B11680" s="99" t="s">
        <v>314</v>
      </c>
      <c r="C11680" s="97" t="s">
        <v>9</v>
      </c>
      <c r="D11680" s="97" t="s">
        <v>8</v>
      </c>
      <c r="E11680" s="94"/>
      <c r="F11680" s="94"/>
      <c r="G11680" s="94">
        <v>100</v>
      </c>
      <c r="H11680" s="79"/>
    </row>
    <row r="11681" spans="1:8">
      <c r="A11681" s="98" t="s">
        <v>359</v>
      </c>
      <c r="B11681" s="99" t="s">
        <v>315</v>
      </c>
      <c r="C11681" s="97" t="s">
        <v>9</v>
      </c>
      <c r="D11681" s="97" t="s">
        <v>10</v>
      </c>
      <c r="E11681" s="94"/>
      <c r="F11681" s="94"/>
      <c r="G11681" s="94">
        <v>100</v>
      </c>
      <c r="H11681" s="79"/>
    </row>
    <row r="11682" spans="1:8">
      <c r="A11682" s="98" t="s">
        <v>361</v>
      </c>
      <c r="B11682" s="99" t="s">
        <v>316</v>
      </c>
      <c r="C11682" s="97" t="s">
        <v>10</v>
      </c>
      <c r="D11682" s="97" t="s">
        <v>468</v>
      </c>
      <c r="E11682" s="94"/>
      <c r="F11682" s="94"/>
      <c r="G11682" s="94">
        <v>100</v>
      </c>
      <c r="H11682" s="79"/>
    </row>
    <row r="11683" spans="1:8">
      <c r="A11683" s="98" t="s">
        <v>317</v>
      </c>
      <c r="B11683" s="99" t="s">
        <v>318</v>
      </c>
      <c r="C11683" s="97" t="s">
        <v>468</v>
      </c>
      <c r="D11683" s="97" t="s">
        <v>469</v>
      </c>
      <c r="E11683" s="94"/>
      <c r="F11683" s="94"/>
      <c r="G11683" s="94">
        <v>100</v>
      </c>
      <c r="H11683" s="79"/>
    </row>
    <row r="11684" spans="1:8">
      <c r="A11684" s="98" t="s">
        <v>319</v>
      </c>
      <c r="B11684" s="99" t="s">
        <v>320</v>
      </c>
      <c r="C11684" s="97" t="s">
        <v>469</v>
      </c>
      <c r="D11684" s="97" t="s">
        <v>470</v>
      </c>
      <c r="E11684" s="94"/>
      <c r="F11684" s="94"/>
      <c r="G11684" s="94">
        <v>100</v>
      </c>
      <c r="H11684" s="79"/>
    </row>
    <row r="11685" spans="1:8">
      <c r="A11685" s="100">
        <v>4</v>
      </c>
      <c r="B11685" s="101" t="s">
        <v>623</v>
      </c>
      <c r="C11685" s="97"/>
      <c r="D11685" s="97"/>
      <c r="E11685" s="94"/>
      <c r="F11685" s="94"/>
      <c r="G11685" s="94">
        <v>100</v>
      </c>
      <c r="H11685" s="79"/>
    </row>
    <row r="11686" spans="1:8" ht="31.5">
      <c r="A11686" s="97" t="s">
        <v>406</v>
      </c>
      <c r="B11686" s="236" t="s">
        <v>321</v>
      </c>
      <c r="C11686" s="97" t="s">
        <v>470</v>
      </c>
      <c r="D11686" s="97" t="s">
        <v>470</v>
      </c>
      <c r="E11686" s="94"/>
      <c r="F11686" s="94"/>
      <c r="G11686" s="94">
        <v>100</v>
      </c>
      <c r="H11686" s="79"/>
    </row>
    <row r="11687" spans="1:8" ht="63">
      <c r="A11687" s="97" t="s">
        <v>407</v>
      </c>
      <c r="B11687" s="236" t="s">
        <v>621</v>
      </c>
      <c r="C11687" s="97" t="s">
        <v>470</v>
      </c>
      <c r="D11687" s="97" t="s">
        <v>327</v>
      </c>
      <c r="E11687" s="94"/>
      <c r="F11687" s="94"/>
      <c r="G11687" s="94">
        <v>100</v>
      </c>
      <c r="H11687" s="79"/>
    </row>
    <row r="11688" spans="1:8" ht="31.5">
      <c r="A11688" s="97" t="s">
        <v>408</v>
      </c>
      <c r="B11688" s="236" t="s">
        <v>764</v>
      </c>
      <c r="C11688" s="97" t="s">
        <v>470</v>
      </c>
      <c r="D11688" s="97" t="s">
        <v>327</v>
      </c>
      <c r="E11688" s="94"/>
      <c r="F11688" s="94"/>
      <c r="G11688" s="94">
        <v>100</v>
      </c>
      <c r="H11688" s="79"/>
    </row>
    <row r="11689" spans="1:8" ht="31.5">
      <c r="A11689" s="97" t="s">
        <v>222</v>
      </c>
      <c r="B11689" s="236" t="s">
        <v>765</v>
      </c>
      <c r="C11689" s="97" t="s">
        <v>327</v>
      </c>
      <c r="D11689" s="97" t="s">
        <v>472</v>
      </c>
      <c r="E11689" s="94"/>
      <c r="F11689" s="94"/>
      <c r="G11689" s="94">
        <v>100</v>
      </c>
      <c r="H11689" s="79"/>
    </row>
    <row r="11690" spans="1:8">
      <c r="G11690" s="154" t="s">
        <v>1489</v>
      </c>
      <c r="H11690" s="154" t="s">
        <v>378</v>
      </c>
    </row>
    <row r="11691" spans="1:8">
      <c r="H11691" s="154" t="s">
        <v>709</v>
      </c>
    </row>
    <row r="11692" spans="1:8">
      <c r="H11692" s="154" t="s">
        <v>266</v>
      </c>
    </row>
    <row r="11693" spans="1:8">
      <c r="H11693" s="154"/>
    </row>
    <row r="11694" spans="1:8">
      <c r="A11694" s="742" t="s">
        <v>628</v>
      </c>
      <c r="B11694" s="742"/>
      <c r="C11694" s="742"/>
      <c r="D11694" s="742"/>
      <c r="E11694" s="742"/>
      <c r="F11694" s="742"/>
      <c r="G11694" s="742"/>
      <c r="H11694" s="742"/>
    </row>
    <row r="11695" spans="1:8">
      <c r="A11695" s="742" t="s">
        <v>455</v>
      </c>
      <c r="B11695" s="742"/>
      <c r="C11695" s="742"/>
      <c r="D11695" s="742"/>
      <c r="E11695" s="742"/>
      <c r="F11695" s="742"/>
      <c r="G11695" s="742"/>
      <c r="H11695" s="742"/>
    </row>
    <row r="11696" spans="1:8">
      <c r="H11696" s="154" t="s">
        <v>322</v>
      </c>
    </row>
    <row r="11697" spans="1:8">
      <c r="H11697" s="154" t="s">
        <v>323</v>
      </c>
    </row>
    <row r="11698" spans="1:8">
      <c r="H11698" s="154" t="s">
        <v>324</v>
      </c>
    </row>
    <row r="11699" spans="1:8">
      <c r="H11699" s="230" t="s">
        <v>325</v>
      </c>
    </row>
    <row r="11700" spans="1:8">
      <c r="H11700" s="154" t="s">
        <v>2331</v>
      </c>
    </row>
    <row r="11701" spans="1:8">
      <c r="H11701" s="154" t="s">
        <v>261</v>
      </c>
    </row>
    <row r="11702" spans="1:8">
      <c r="A11702" s="86"/>
    </row>
    <row r="11703" spans="1:8" ht="60.75" customHeight="1">
      <c r="A11703" s="743" t="s">
        <v>1777</v>
      </c>
      <c r="B11703" s="743"/>
      <c r="C11703" s="743"/>
      <c r="D11703" s="743"/>
      <c r="E11703" s="743"/>
      <c r="F11703" s="743"/>
      <c r="G11703" s="743"/>
      <c r="H11703" s="743"/>
    </row>
    <row r="11704" spans="1:8">
      <c r="A11704" s="745"/>
      <c r="B11704" s="745"/>
      <c r="C11704" s="745"/>
      <c r="D11704" s="745"/>
      <c r="E11704" s="745"/>
      <c r="F11704" s="745"/>
      <c r="G11704" s="745"/>
      <c r="H11704" s="745"/>
    </row>
    <row r="11705" spans="1:8">
      <c r="A11705" s="746" t="s">
        <v>2332</v>
      </c>
      <c r="B11705" s="746"/>
      <c r="C11705" s="746"/>
      <c r="D11705" s="746"/>
      <c r="E11705" s="746"/>
      <c r="F11705" s="746"/>
      <c r="G11705" s="746"/>
      <c r="H11705" s="746"/>
    </row>
    <row r="11706" spans="1:8" ht="16.5" thickBot="1">
      <c r="A11706" s="87"/>
      <c r="B11706" s="666"/>
      <c r="C11706" s="231"/>
      <c r="D11706" s="231"/>
      <c r="E11706" s="231"/>
      <c r="F11706" s="231"/>
      <c r="G11706" s="231"/>
      <c r="H11706" s="231"/>
    </row>
    <row r="11707" spans="1:8">
      <c r="A11707" s="750" t="s">
        <v>397</v>
      </c>
      <c r="B11707" s="753" t="s">
        <v>649</v>
      </c>
      <c r="C11707" s="756" t="s">
        <v>719</v>
      </c>
      <c r="D11707" s="756"/>
      <c r="E11707" s="756"/>
      <c r="F11707" s="756"/>
      <c r="G11707" s="757" t="s">
        <v>629</v>
      </c>
      <c r="H11707" s="759" t="s">
        <v>630</v>
      </c>
    </row>
    <row r="11708" spans="1:8">
      <c r="A11708" s="751"/>
      <c r="B11708" s="754"/>
      <c r="C11708" s="704"/>
      <c r="D11708" s="704"/>
      <c r="E11708" s="704"/>
      <c r="F11708" s="704"/>
      <c r="G11708" s="703"/>
      <c r="H11708" s="760"/>
    </row>
    <row r="11709" spans="1:8" ht="32.25" thickBot="1">
      <c r="A11709" s="752"/>
      <c r="B11709" s="755"/>
      <c r="C11709" s="88" t="s">
        <v>631</v>
      </c>
      <c r="D11709" s="88" t="s">
        <v>632</v>
      </c>
      <c r="E11709" s="88" t="s">
        <v>631</v>
      </c>
      <c r="F11709" s="88" t="s">
        <v>632</v>
      </c>
      <c r="G11709" s="758"/>
      <c r="H11709" s="761"/>
    </row>
    <row r="11710" spans="1:8">
      <c r="A11710" s="89">
        <v>1</v>
      </c>
      <c r="B11710" s="604">
        <v>2</v>
      </c>
      <c r="C11710" s="90">
        <v>3</v>
      </c>
      <c r="D11710" s="90">
        <v>4</v>
      </c>
      <c r="E11710" s="90"/>
      <c r="F11710" s="90"/>
      <c r="G11710" s="91">
        <v>5</v>
      </c>
      <c r="H11710" s="604">
        <v>6</v>
      </c>
    </row>
    <row r="11711" spans="1:8">
      <c r="A11711" s="89">
        <v>1</v>
      </c>
      <c r="B11711" s="92" t="s">
        <v>598</v>
      </c>
      <c r="C11711" s="93"/>
      <c r="D11711" s="93"/>
      <c r="E11711" s="94"/>
      <c r="F11711" s="94"/>
      <c r="G11711" s="95"/>
      <c r="H11711" s="663"/>
    </row>
    <row r="11712" spans="1:8">
      <c r="A11712" s="96" t="s">
        <v>399</v>
      </c>
      <c r="B11712" s="237" t="s">
        <v>599</v>
      </c>
      <c r="C11712" s="97" t="s">
        <v>388</v>
      </c>
      <c r="D11712" s="97" t="s">
        <v>0</v>
      </c>
      <c r="E11712" s="94"/>
      <c r="F11712" s="94"/>
      <c r="G11712" s="94">
        <v>100</v>
      </c>
      <c r="H11712" s="79"/>
    </row>
    <row r="11713" spans="1:8">
      <c r="A11713" s="97" t="s">
        <v>400</v>
      </c>
      <c r="B11713" s="236" t="s">
        <v>329</v>
      </c>
      <c r="C11713" s="97" t="s">
        <v>1</v>
      </c>
      <c r="D11713" s="97" t="s">
        <v>2</v>
      </c>
      <c r="E11713" s="94"/>
      <c r="F11713" s="94"/>
      <c r="G11713" s="94">
        <v>100</v>
      </c>
      <c r="H11713" s="79"/>
    </row>
    <row r="11714" spans="1:8" ht="31.5">
      <c r="A11714" s="97" t="s">
        <v>411</v>
      </c>
      <c r="B11714" s="236" t="s">
        <v>730</v>
      </c>
      <c r="C11714" s="97" t="s">
        <v>3</v>
      </c>
      <c r="D11714" s="97" t="s">
        <v>4</v>
      </c>
      <c r="E11714" s="94"/>
      <c r="F11714" s="94"/>
      <c r="G11714" s="94">
        <v>100</v>
      </c>
      <c r="H11714" s="79"/>
    </row>
    <row r="11715" spans="1:8" ht="63">
      <c r="A11715" s="98" t="s">
        <v>422</v>
      </c>
      <c r="B11715" s="99" t="s">
        <v>731</v>
      </c>
      <c r="C11715" s="97" t="s">
        <v>5</v>
      </c>
      <c r="D11715" s="97" t="s">
        <v>6</v>
      </c>
      <c r="E11715" s="94"/>
      <c r="F11715" s="94"/>
      <c r="G11715" s="94">
        <v>100</v>
      </c>
      <c r="H11715" s="79"/>
    </row>
    <row r="11716" spans="1:8" ht="31.5">
      <c r="A11716" s="98" t="s">
        <v>732</v>
      </c>
      <c r="B11716" s="99" t="s">
        <v>733</v>
      </c>
      <c r="C11716" s="97" t="s">
        <v>7</v>
      </c>
      <c r="D11716" s="97" t="s">
        <v>6</v>
      </c>
      <c r="E11716" s="94"/>
      <c r="F11716" s="94"/>
      <c r="G11716" s="94">
        <v>100</v>
      </c>
      <c r="H11716" s="79"/>
    </row>
    <row r="11717" spans="1:8">
      <c r="A11717" s="98" t="s">
        <v>734</v>
      </c>
      <c r="B11717" s="99" t="s">
        <v>735</v>
      </c>
      <c r="C11717" s="97" t="s">
        <v>3</v>
      </c>
      <c r="D11717" s="97" t="s">
        <v>7</v>
      </c>
      <c r="E11717" s="94"/>
      <c r="F11717" s="94"/>
      <c r="G11717" s="94">
        <v>100</v>
      </c>
      <c r="H11717" s="79"/>
    </row>
    <row r="11718" spans="1:8">
      <c r="A11718" s="100">
        <v>2</v>
      </c>
      <c r="B11718" s="101" t="s">
        <v>440</v>
      </c>
      <c r="C11718" s="97"/>
      <c r="D11718" s="97"/>
      <c r="E11718" s="94"/>
      <c r="F11718" s="94"/>
      <c r="G11718" s="94"/>
      <c r="H11718" s="79"/>
    </row>
    <row r="11719" spans="1:8" ht="31.5">
      <c r="A11719" s="98" t="s">
        <v>402</v>
      </c>
      <c r="B11719" s="99" t="s">
        <v>736</v>
      </c>
      <c r="C11719" s="97" t="s">
        <v>388</v>
      </c>
      <c r="D11719" s="97" t="s">
        <v>6</v>
      </c>
      <c r="E11719" s="94"/>
      <c r="F11719" s="94"/>
      <c r="G11719" s="94">
        <v>100</v>
      </c>
      <c r="H11719" s="79"/>
    </row>
    <row r="11720" spans="1:8" ht="63">
      <c r="A11720" s="98" t="s">
        <v>403</v>
      </c>
      <c r="B11720" s="99" t="s">
        <v>641</v>
      </c>
      <c r="C11720" s="97" t="s">
        <v>7</v>
      </c>
      <c r="D11720" s="97" t="s">
        <v>8</v>
      </c>
      <c r="E11720" s="94"/>
      <c r="F11720" s="94"/>
      <c r="G11720" s="94">
        <v>100</v>
      </c>
      <c r="H11720" s="79"/>
    </row>
    <row r="11721" spans="1:8" ht="31.5">
      <c r="A11721" s="98" t="s">
        <v>404</v>
      </c>
      <c r="B11721" s="99" t="s">
        <v>642</v>
      </c>
      <c r="C11721" s="97" t="s">
        <v>8</v>
      </c>
      <c r="D11721" s="97" t="s">
        <v>9</v>
      </c>
      <c r="E11721" s="94"/>
      <c r="F11721" s="94"/>
      <c r="G11721" s="94">
        <v>100</v>
      </c>
      <c r="H11721" s="79"/>
    </row>
    <row r="11722" spans="1:8" ht="47.25">
      <c r="A11722" s="100">
        <v>3</v>
      </c>
      <c r="B11722" s="101" t="s">
        <v>313</v>
      </c>
      <c r="C11722" s="97"/>
      <c r="D11722" s="97"/>
      <c r="E11722" s="94"/>
      <c r="F11722" s="94"/>
      <c r="G11722" s="94"/>
      <c r="H11722" s="79"/>
    </row>
    <row r="11723" spans="1:8" ht="31.5">
      <c r="A11723" s="98" t="s">
        <v>441</v>
      </c>
      <c r="B11723" s="99" t="s">
        <v>314</v>
      </c>
      <c r="C11723" s="97" t="s">
        <v>9</v>
      </c>
      <c r="D11723" s="97" t="s">
        <v>8</v>
      </c>
      <c r="E11723" s="94"/>
      <c r="F11723" s="94"/>
      <c r="G11723" s="94">
        <v>100</v>
      </c>
      <c r="H11723" s="79"/>
    </row>
    <row r="11724" spans="1:8">
      <c r="A11724" s="98" t="s">
        <v>359</v>
      </c>
      <c r="B11724" s="99" t="s">
        <v>315</v>
      </c>
      <c r="C11724" s="97" t="s">
        <v>9</v>
      </c>
      <c r="D11724" s="97" t="s">
        <v>10</v>
      </c>
      <c r="E11724" s="94"/>
      <c r="F11724" s="94"/>
      <c r="G11724" s="94">
        <v>100</v>
      </c>
      <c r="H11724" s="79"/>
    </row>
    <row r="11725" spans="1:8">
      <c r="A11725" s="98" t="s">
        <v>361</v>
      </c>
      <c r="B11725" s="99" t="s">
        <v>316</v>
      </c>
      <c r="C11725" s="97" t="s">
        <v>10</v>
      </c>
      <c r="D11725" s="97" t="s">
        <v>468</v>
      </c>
      <c r="E11725" s="94"/>
      <c r="F11725" s="94"/>
      <c r="G11725" s="94">
        <v>100</v>
      </c>
      <c r="H11725" s="79"/>
    </row>
    <row r="11726" spans="1:8">
      <c r="A11726" s="98" t="s">
        <v>317</v>
      </c>
      <c r="B11726" s="99" t="s">
        <v>318</v>
      </c>
      <c r="C11726" s="97" t="s">
        <v>468</v>
      </c>
      <c r="D11726" s="97" t="s">
        <v>469</v>
      </c>
      <c r="E11726" s="94"/>
      <c r="F11726" s="94"/>
      <c r="G11726" s="94">
        <v>100</v>
      </c>
      <c r="H11726" s="79"/>
    </row>
    <row r="11727" spans="1:8">
      <c r="A11727" s="98" t="s">
        <v>319</v>
      </c>
      <c r="B11727" s="99" t="s">
        <v>320</v>
      </c>
      <c r="C11727" s="97" t="s">
        <v>469</v>
      </c>
      <c r="D11727" s="97" t="s">
        <v>470</v>
      </c>
      <c r="E11727" s="94"/>
      <c r="F11727" s="94"/>
      <c r="G11727" s="94">
        <v>100</v>
      </c>
      <c r="H11727" s="79"/>
    </row>
    <row r="11728" spans="1:8">
      <c r="A11728" s="100">
        <v>4</v>
      </c>
      <c r="B11728" s="101" t="s">
        <v>623</v>
      </c>
      <c r="C11728" s="97"/>
      <c r="D11728" s="97"/>
      <c r="E11728" s="94"/>
      <c r="F11728" s="94"/>
      <c r="G11728" s="94">
        <v>100</v>
      </c>
      <c r="H11728" s="79"/>
    </row>
    <row r="11729" spans="1:8" ht="31.5">
      <c r="A11729" s="97" t="s">
        <v>406</v>
      </c>
      <c r="B11729" s="236" t="s">
        <v>321</v>
      </c>
      <c r="C11729" s="97" t="s">
        <v>470</v>
      </c>
      <c r="D11729" s="97" t="s">
        <v>470</v>
      </c>
      <c r="E11729" s="94"/>
      <c r="F11729" s="94"/>
      <c r="G11729" s="94">
        <v>100</v>
      </c>
      <c r="H11729" s="79"/>
    </row>
    <row r="11730" spans="1:8" ht="63">
      <c r="A11730" s="97" t="s">
        <v>407</v>
      </c>
      <c r="B11730" s="236" t="s">
        <v>621</v>
      </c>
      <c r="C11730" s="97" t="s">
        <v>470</v>
      </c>
      <c r="D11730" s="97" t="s">
        <v>327</v>
      </c>
      <c r="E11730" s="94"/>
      <c r="F11730" s="94"/>
      <c r="G11730" s="94">
        <v>100</v>
      </c>
      <c r="H11730" s="79"/>
    </row>
    <row r="11731" spans="1:8" ht="31.5">
      <c r="A11731" s="97" t="s">
        <v>408</v>
      </c>
      <c r="B11731" s="236" t="s">
        <v>764</v>
      </c>
      <c r="C11731" s="97" t="s">
        <v>470</v>
      </c>
      <c r="D11731" s="97" t="s">
        <v>327</v>
      </c>
      <c r="E11731" s="94"/>
      <c r="F11731" s="94"/>
      <c r="G11731" s="94">
        <v>100</v>
      </c>
      <c r="H11731" s="79"/>
    </row>
    <row r="11732" spans="1:8" ht="31.5">
      <c r="A11732" s="97" t="s">
        <v>222</v>
      </c>
      <c r="B11732" s="236" t="s">
        <v>765</v>
      </c>
      <c r="C11732" s="97" t="s">
        <v>327</v>
      </c>
      <c r="D11732" s="97" t="s">
        <v>472</v>
      </c>
      <c r="E11732" s="94"/>
      <c r="F11732" s="94"/>
      <c r="G11732" s="94">
        <v>100</v>
      </c>
      <c r="H11732" s="79"/>
    </row>
    <row r="11733" spans="1:8">
      <c r="G11733" s="154" t="s">
        <v>1490</v>
      </c>
      <c r="H11733" s="154" t="s">
        <v>378</v>
      </c>
    </row>
    <row r="11734" spans="1:8">
      <c r="H11734" s="154" t="s">
        <v>709</v>
      </c>
    </row>
    <row r="11735" spans="1:8">
      <c r="H11735" s="154" t="s">
        <v>266</v>
      </c>
    </row>
    <row r="11736" spans="1:8">
      <c r="H11736" s="154"/>
    </row>
    <row r="11737" spans="1:8">
      <c r="A11737" s="742" t="s">
        <v>628</v>
      </c>
      <c r="B11737" s="742"/>
      <c r="C11737" s="742"/>
      <c r="D11737" s="742"/>
      <c r="E11737" s="742"/>
      <c r="F11737" s="742"/>
      <c r="G11737" s="742"/>
      <c r="H11737" s="742"/>
    </row>
    <row r="11738" spans="1:8">
      <c r="A11738" s="742" t="s">
        <v>455</v>
      </c>
      <c r="B11738" s="742"/>
      <c r="C11738" s="742"/>
      <c r="D11738" s="742"/>
      <c r="E11738" s="742"/>
      <c r="F11738" s="742"/>
      <c r="G11738" s="742"/>
      <c r="H11738" s="742"/>
    </row>
    <row r="11739" spans="1:8">
      <c r="H11739" s="154" t="s">
        <v>322</v>
      </c>
    </row>
    <row r="11740" spans="1:8">
      <c r="H11740" s="154" t="s">
        <v>323</v>
      </c>
    </row>
    <row r="11741" spans="1:8">
      <c r="H11741" s="154" t="s">
        <v>324</v>
      </c>
    </row>
    <row r="11742" spans="1:8">
      <c r="H11742" s="230" t="s">
        <v>325</v>
      </c>
    </row>
    <row r="11743" spans="1:8">
      <c r="H11743" s="154" t="s">
        <v>2331</v>
      </c>
    </row>
    <row r="11744" spans="1:8">
      <c r="H11744" s="154" t="s">
        <v>261</v>
      </c>
    </row>
    <row r="11745" spans="1:8">
      <c r="A11745" s="86"/>
    </row>
    <row r="11746" spans="1:8" ht="31.5" customHeight="1">
      <c r="A11746" s="748" t="s">
        <v>1778</v>
      </c>
      <c r="B11746" s="749"/>
      <c r="C11746" s="749"/>
      <c r="D11746" s="749"/>
      <c r="E11746" s="749"/>
      <c r="F11746" s="749"/>
      <c r="G11746" s="749"/>
      <c r="H11746" s="749"/>
    </row>
    <row r="11747" spans="1:8">
      <c r="A11747" s="745"/>
      <c r="B11747" s="745"/>
      <c r="C11747" s="745"/>
      <c r="D11747" s="745"/>
      <c r="E11747" s="745"/>
      <c r="F11747" s="745"/>
      <c r="G11747" s="745"/>
      <c r="H11747" s="745"/>
    </row>
    <row r="11748" spans="1:8">
      <c r="A11748" s="746" t="s">
        <v>2332</v>
      </c>
      <c r="B11748" s="746"/>
      <c r="C11748" s="746"/>
      <c r="D11748" s="746"/>
      <c r="E11748" s="746"/>
      <c r="F11748" s="746"/>
      <c r="G11748" s="746"/>
      <c r="H11748" s="746"/>
    </row>
    <row r="11749" spans="1:8" ht="16.5" thickBot="1">
      <c r="A11749" s="87"/>
      <c r="B11749" s="666"/>
      <c r="C11749" s="231"/>
      <c r="D11749" s="231"/>
      <c r="E11749" s="231"/>
      <c r="F11749" s="231"/>
      <c r="G11749" s="231"/>
      <c r="H11749" s="231"/>
    </row>
    <row r="11750" spans="1:8">
      <c r="A11750" s="750" t="s">
        <v>397</v>
      </c>
      <c r="B11750" s="753" t="s">
        <v>649</v>
      </c>
      <c r="C11750" s="756" t="s">
        <v>719</v>
      </c>
      <c r="D11750" s="756"/>
      <c r="E11750" s="756"/>
      <c r="F11750" s="756"/>
      <c r="G11750" s="757" t="s">
        <v>629</v>
      </c>
      <c r="H11750" s="759" t="s">
        <v>630</v>
      </c>
    </row>
    <row r="11751" spans="1:8">
      <c r="A11751" s="751"/>
      <c r="B11751" s="754"/>
      <c r="C11751" s="704"/>
      <c r="D11751" s="704"/>
      <c r="E11751" s="704"/>
      <c r="F11751" s="704"/>
      <c r="G11751" s="703"/>
      <c r="H11751" s="760"/>
    </row>
    <row r="11752" spans="1:8" ht="32.25" thickBot="1">
      <c r="A11752" s="752"/>
      <c r="B11752" s="755"/>
      <c r="C11752" s="88" t="s">
        <v>631</v>
      </c>
      <c r="D11752" s="88" t="s">
        <v>632</v>
      </c>
      <c r="E11752" s="88" t="s">
        <v>631</v>
      </c>
      <c r="F11752" s="88" t="s">
        <v>632</v>
      </c>
      <c r="G11752" s="758"/>
      <c r="H11752" s="761"/>
    </row>
    <row r="11753" spans="1:8">
      <c r="A11753" s="89">
        <v>1</v>
      </c>
      <c r="B11753" s="604">
        <v>2</v>
      </c>
      <c r="C11753" s="90">
        <v>3</v>
      </c>
      <c r="D11753" s="90">
        <v>4</v>
      </c>
      <c r="E11753" s="90"/>
      <c r="F11753" s="90"/>
      <c r="G11753" s="91">
        <v>5</v>
      </c>
      <c r="H11753" s="604">
        <v>6</v>
      </c>
    </row>
    <row r="11754" spans="1:8">
      <c r="A11754" s="89">
        <v>1</v>
      </c>
      <c r="B11754" s="92" t="s">
        <v>598</v>
      </c>
      <c r="C11754" s="93"/>
      <c r="D11754" s="93"/>
      <c r="E11754" s="94"/>
      <c r="F11754" s="94"/>
      <c r="G11754" s="95"/>
      <c r="H11754" s="663"/>
    </row>
    <row r="11755" spans="1:8">
      <c r="A11755" s="96" t="s">
        <v>399</v>
      </c>
      <c r="B11755" s="237" t="s">
        <v>599</v>
      </c>
      <c r="C11755" s="97" t="s">
        <v>174</v>
      </c>
      <c r="D11755" s="97" t="s">
        <v>482</v>
      </c>
      <c r="E11755" s="94"/>
      <c r="F11755" s="94"/>
      <c r="G11755" s="94">
        <v>100</v>
      </c>
      <c r="H11755" s="79"/>
    </row>
    <row r="11756" spans="1:8">
      <c r="A11756" s="97" t="s">
        <v>400</v>
      </c>
      <c r="B11756" s="236" t="s">
        <v>329</v>
      </c>
      <c r="C11756" s="97" t="s">
        <v>483</v>
      </c>
      <c r="D11756" s="97" t="s">
        <v>484</v>
      </c>
      <c r="E11756" s="94"/>
      <c r="F11756" s="94"/>
      <c r="G11756" s="94">
        <v>100</v>
      </c>
      <c r="H11756" s="79"/>
    </row>
    <row r="11757" spans="1:8" ht="31.5">
      <c r="A11757" s="97" t="s">
        <v>411</v>
      </c>
      <c r="B11757" s="236" t="s">
        <v>730</v>
      </c>
      <c r="C11757" s="97" t="s">
        <v>485</v>
      </c>
      <c r="D11757" s="97" t="s">
        <v>486</v>
      </c>
      <c r="E11757" s="94"/>
      <c r="F11757" s="94"/>
      <c r="G11757" s="94">
        <v>100</v>
      </c>
      <c r="H11757" s="79"/>
    </row>
    <row r="11758" spans="1:8" ht="63">
      <c r="A11758" s="98" t="s">
        <v>422</v>
      </c>
      <c r="B11758" s="99" t="s">
        <v>731</v>
      </c>
      <c r="C11758" s="97" t="s">
        <v>487</v>
      </c>
      <c r="D11758" s="97" t="s">
        <v>2103</v>
      </c>
      <c r="E11758" s="94"/>
      <c r="F11758" s="94"/>
      <c r="G11758" s="94">
        <v>100</v>
      </c>
      <c r="H11758" s="79"/>
    </row>
    <row r="11759" spans="1:8" ht="31.5">
      <c r="A11759" s="98" t="s">
        <v>732</v>
      </c>
      <c r="B11759" s="99" t="s">
        <v>733</v>
      </c>
      <c r="C11759" s="97" t="s">
        <v>46</v>
      </c>
      <c r="D11759" s="97" t="s">
        <v>45</v>
      </c>
      <c r="E11759" s="94"/>
      <c r="F11759" s="94"/>
      <c r="G11759" s="94">
        <v>100</v>
      </c>
      <c r="H11759" s="79"/>
    </row>
    <row r="11760" spans="1:8">
      <c r="A11760" s="98" t="s">
        <v>734</v>
      </c>
      <c r="B11760" s="99" t="s">
        <v>735</v>
      </c>
      <c r="C11760" s="97" t="s">
        <v>485</v>
      </c>
      <c r="D11760" s="97" t="s">
        <v>46</v>
      </c>
      <c r="E11760" s="94"/>
      <c r="F11760" s="94"/>
      <c r="G11760" s="94">
        <v>100</v>
      </c>
      <c r="H11760" s="79"/>
    </row>
    <row r="11761" spans="1:8">
      <c r="A11761" s="100">
        <v>2</v>
      </c>
      <c r="B11761" s="101" t="s">
        <v>440</v>
      </c>
      <c r="C11761" s="97"/>
      <c r="D11761" s="97"/>
      <c r="E11761" s="94"/>
      <c r="F11761" s="94"/>
      <c r="G11761" s="94"/>
      <c r="H11761" s="79"/>
    </row>
    <row r="11762" spans="1:8" ht="31.5">
      <c r="A11762" s="98" t="s">
        <v>402</v>
      </c>
      <c r="B11762" s="99" t="s">
        <v>736</v>
      </c>
      <c r="C11762" s="97" t="s">
        <v>46</v>
      </c>
      <c r="D11762" s="97" t="s">
        <v>45</v>
      </c>
      <c r="E11762" s="94"/>
      <c r="F11762" s="94"/>
      <c r="G11762" s="94">
        <v>100</v>
      </c>
      <c r="H11762" s="79"/>
    </row>
    <row r="11763" spans="1:8" ht="63">
      <c r="A11763" s="98" t="s">
        <v>403</v>
      </c>
      <c r="B11763" s="99" t="s">
        <v>641</v>
      </c>
      <c r="C11763" s="97" t="s">
        <v>46</v>
      </c>
      <c r="D11763" s="97" t="s">
        <v>47</v>
      </c>
      <c r="E11763" s="94"/>
      <c r="F11763" s="94"/>
      <c r="G11763" s="94">
        <v>100</v>
      </c>
      <c r="H11763" s="79"/>
    </row>
    <row r="11764" spans="1:8" ht="31.5">
      <c r="A11764" s="98" t="s">
        <v>404</v>
      </c>
      <c r="B11764" s="99" t="s">
        <v>642</v>
      </c>
      <c r="C11764" s="97" t="s">
        <v>47</v>
      </c>
      <c r="D11764" s="97" t="s">
        <v>48</v>
      </c>
      <c r="E11764" s="94"/>
      <c r="F11764" s="94"/>
      <c r="G11764" s="94">
        <v>100</v>
      </c>
      <c r="H11764" s="79"/>
    </row>
    <row r="11765" spans="1:8" ht="47.25">
      <c r="A11765" s="100">
        <v>3</v>
      </c>
      <c r="B11765" s="101" t="s">
        <v>313</v>
      </c>
      <c r="C11765" s="97"/>
      <c r="D11765" s="97"/>
      <c r="E11765" s="94"/>
      <c r="F11765" s="94"/>
      <c r="G11765" s="94"/>
      <c r="H11765" s="79"/>
    </row>
    <row r="11766" spans="1:8" ht="31.5">
      <c r="A11766" s="98" t="s">
        <v>441</v>
      </c>
      <c r="B11766" s="99" t="s">
        <v>314</v>
      </c>
      <c r="C11766" s="97" t="s">
        <v>48</v>
      </c>
      <c r="D11766" s="97" t="s">
        <v>47</v>
      </c>
      <c r="E11766" s="94"/>
      <c r="F11766" s="94"/>
      <c r="G11766" s="94">
        <v>100</v>
      </c>
      <c r="H11766" s="79"/>
    </row>
    <row r="11767" spans="1:8">
      <c r="A11767" s="98" t="s">
        <v>359</v>
      </c>
      <c r="B11767" s="99" t="s">
        <v>315</v>
      </c>
      <c r="C11767" s="97" t="s">
        <v>48</v>
      </c>
      <c r="D11767" s="97" t="s">
        <v>49</v>
      </c>
      <c r="E11767" s="94"/>
      <c r="F11767" s="94"/>
      <c r="G11767" s="94">
        <v>100</v>
      </c>
      <c r="H11767" s="79"/>
    </row>
    <row r="11768" spans="1:8">
      <c r="A11768" s="98" t="s">
        <v>361</v>
      </c>
      <c r="B11768" s="99" t="s">
        <v>316</v>
      </c>
      <c r="C11768" s="97" t="s">
        <v>49</v>
      </c>
      <c r="D11768" s="97" t="s">
        <v>50</v>
      </c>
      <c r="E11768" s="94"/>
      <c r="F11768" s="94"/>
      <c r="G11768" s="94">
        <v>100</v>
      </c>
      <c r="H11768" s="79"/>
    </row>
    <row r="11769" spans="1:8">
      <c r="A11769" s="98" t="s">
        <v>317</v>
      </c>
      <c r="B11769" s="99" t="s">
        <v>318</v>
      </c>
      <c r="C11769" s="97" t="s">
        <v>50</v>
      </c>
      <c r="D11769" s="97" t="s">
        <v>51</v>
      </c>
      <c r="E11769" s="94"/>
      <c r="F11769" s="94"/>
      <c r="G11769" s="94">
        <v>100</v>
      </c>
      <c r="H11769" s="79"/>
    </row>
    <row r="11770" spans="1:8">
      <c r="A11770" s="98" t="s">
        <v>319</v>
      </c>
      <c r="B11770" s="99" t="s">
        <v>320</v>
      </c>
      <c r="C11770" s="97" t="s">
        <v>51</v>
      </c>
      <c r="D11770" s="97" t="s">
        <v>52</v>
      </c>
      <c r="E11770" s="94"/>
      <c r="F11770" s="94"/>
      <c r="G11770" s="94">
        <v>100</v>
      </c>
      <c r="H11770" s="79"/>
    </row>
    <row r="11771" spans="1:8">
      <c r="A11771" s="100">
        <v>4</v>
      </c>
      <c r="B11771" s="101" t="s">
        <v>623</v>
      </c>
      <c r="C11771" s="97"/>
      <c r="D11771" s="97"/>
      <c r="E11771" s="94"/>
      <c r="F11771" s="94"/>
      <c r="G11771" s="94"/>
      <c r="H11771" s="79"/>
    </row>
    <row r="11772" spans="1:8" ht="31.5">
      <c r="A11772" s="97" t="s">
        <v>406</v>
      </c>
      <c r="B11772" s="236" t="s">
        <v>321</v>
      </c>
      <c r="C11772" s="97" t="s">
        <v>52</v>
      </c>
      <c r="D11772" s="97" t="s">
        <v>52</v>
      </c>
      <c r="E11772" s="94"/>
      <c r="F11772" s="94"/>
      <c r="G11772" s="94">
        <v>100</v>
      </c>
      <c r="H11772" s="79"/>
    </row>
    <row r="11773" spans="1:8" ht="63">
      <c r="A11773" s="97" t="s">
        <v>407</v>
      </c>
      <c r="B11773" s="236" t="s">
        <v>621</v>
      </c>
      <c r="C11773" s="97" t="s">
        <v>52</v>
      </c>
      <c r="D11773" s="97" t="s">
        <v>53</v>
      </c>
      <c r="E11773" s="94"/>
      <c r="F11773" s="94"/>
      <c r="G11773" s="94">
        <v>100</v>
      </c>
      <c r="H11773" s="79"/>
    </row>
    <row r="11774" spans="1:8" ht="31.5">
      <c r="A11774" s="97" t="s">
        <v>408</v>
      </c>
      <c r="B11774" s="236" t="s">
        <v>764</v>
      </c>
      <c r="C11774" s="97" t="s">
        <v>52</v>
      </c>
      <c r="D11774" s="97" t="s">
        <v>53</v>
      </c>
      <c r="E11774" s="94"/>
      <c r="F11774" s="94"/>
      <c r="G11774" s="94">
        <v>100</v>
      </c>
      <c r="H11774" s="79"/>
    </row>
    <row r="11775" spans="1:8" ht="31.5">
      <c r="A11775" s="97" t="s">
        <v>222</v>
      </c>
      <c r="B11775" s="236" t="s">
        <v>765</v>
      </c>
      <c r="C11775" s="97" t="s">
        <v>53</v>
      </c>
      <c r="D11775" s="97" t="s">
        <v>54</v>
      </c>
      <c r="E11775" s="94"/>
      <c r="F11775" s="94"/>
      <c r="G11775" s="94">
        <v>100</v>
      </c>
      <c r="H11775" s="79"/>
    </row>
    <row r="11776" spans="1:8">
      <c r="G11776" s="154" t="s">
        <v>1491</v>
      </c>
      <c r="H11776" s="154" t="s">
        <v>378</v>
      </c>
    </row>
    <row r="11777" spans="1:8">
      <c r="H11777" s="154" t="s">
        <v>709</v>
      </c>
    </row>
    <row r="11778" spans="1:8">
      <c r="H11778" s="154" t="s">
        <v>266</v>
      </c>
    </row>
    <row r="11779" spans="1:8">
      <c r="H11779" s="154"/>
    </row>
    <row r="11780" spans="1:8">
      <c r="A11780" s="742" t="s">
        <v>628</v>
      </c>
      <c r="B11780" s="742"/>
      <c r="C11780" s="742"/>
      <c r="D11780" s="742"/>
      <c r="E11780" s="742"/>
      <c r="F11780" s="742"/>
      <c r="G11780" s="742"/>
      <c r="H11780" s="742"/>
    </row>
    <row r="11781" spans="1:8">
      <c r="A11781" s="742" t="s">
        <v>455</v>
      </c>
      <c r="B11781" s="742"/>
      <c r="C11781" s="742"/>
      <c r="D11781" s="742"/>
      <c r="E11781" s="742"/>
      <c r="F11781" s="742"/>
      <c r="G11781" s="742"/>
      <c r="H11781" s="742"/>
    </row>
    <row r="11782" spans="1:8">
      <c r="H11782" s="154" t="s">
        <v>322</v>
      </c>
    </row>
    <row r="11783" spans="1:8">
      <c r="H11783" s="154" t="s">
        <v>323</v>
      </c>
    </row>
    <row r="11784" spans="1:8">
      <c r="H11784" s="154" t="s">
        <v>324</v>
      </c>
    </row>
    <row r="11785" spans="1:8">
      <c r="H11785" s="230" t="s">
        <v>325</v>
      </c>
    </row>
    <row r="11786" spans="1:8">
      <c r="H11786" s="154" t="s">
        <v>2331</v>
      </c>
    </row>
    <row r="11787" spans="1:8">
      <c r="H11787" s="154" t="s">
        <v>261</v>
      </c>
    </row>
    <row r="11788" spans="1:8">
      <c r="A11788" s="86"/>
    </row>
    <row r="11789" spans="1:8">
      <c r="A11789" s="748" t="s">
        <v>1779</v>
      </c>
      <c r="B11789" s="749"/>
      <c r="C11789" s="749"/>
      <c r="D11789" s="749"/>
      <c r="E11789" s="749"/>
      <c r="F11789" s="749"/>
      <c r="G11789" s="749"/>
      <c r="H11789" s="749"/>
    </row>
    <row r="11790" spans="1:8">
      <c r="A11790" s="745"/>
      <c r="B11790" s="745"/>
      <c r="C11790" s="745"/>
      <c r="D11790" s="745"/>
      <c r="E11790" s="745"/>
      <c r="F11790" s="745"/>
      <c r="G11790" s="745"/>
      <c r="H11790" s="745"/>
    </row>
    <row r="11791" spans="1:8">
      <c r="A11791" s="746" t="s">
        <v>2332</v>
      </c>
      <c r="B11791" s="746"/>
      <c r="C11791" s="746"/>
      <c r="D11791" s="746"/>
      <c r="E11791" s="746"/>
      <c r="F11791" s="746"/>
      <c r="G11791" s="746"/>
      <c r="H11791" s="746"/>
    </row>
    <row r="11792" spans="1:8" ht="16.5" thickBot="1">
      <c r="A11792" s="87"/>
      <c r="B11792" s="666"/>
      <c r="C11792" s="231"/>
      <c r="D11792" s="231"/>
      <c r="E11792" s="231"/>
      <c r="F11792" s="231"/>
      <c r="G11792" s="231"/>
      <c r="H11792" s="231"/>
    </row>
    <row r="11793" spans="1:8">
      <c r="A11793" s="750" t="s">
        <v>397</v>
      </c>
      <c r="B11793" s="753" t="s">
        <v>649</v>
      </c>
      <c r="C11793" s="756" t="s">
        <v>719</v>
      </c>
      <c r="D11793" s="756"/>
      <c r="E11793" s="756"/>
      <c r="F11793" s="756"/>
      <c r="G11793" s="757" t="s">
        <v>629</v>
      </c>
      <c r="H11793" s="759" t="s">
        <v>630</v>
      </c>
    </row>
    <row r="11794" spans="1:8">
      <c r="A11794" s="751"/>
      <c r="B11794" s="754"/>
      <c r="C11794" s="704"/>
      <c r="D11794" s="704"/>
      <c r="E11794" s="704"/>
      <c r="F11794" s="704"/>
      <c r="G11794" s="703"/>
      <c r="H11794" s="760"/>
    </row>
    <row r="11795" spans="1:8" ht="32.25" thickBot="1">
      <c r="A11795" s="752"/>
      <c r="B11795" s="755"/>
      <c r="C11795" s="88" t="s">
        <v>631</v>
      </c>
      <c r="D11795" s="88" t="s">
        <v>632</v>
      </c>
      <c r="E11795" s="88" t="s">
        <v>631</v>
      </c>
      <c r="F11795" s="88" t="s">
        <v>632</v>
      </c>
      <c r="G11795" s="758"/>
      <c r="H11795" s="761"/>
    </row>
    <row r="11796" spans="1:8">
      <c r="A11796" s="89">
        <v>1</v>
      </c>
      <c r="B11796" s="604">
        <v>2</v>
      </c>
      <c r="C11796" s="90">
        <v>3</v>
      </c>
      <c r="D11796" s="90">
        <v>4</v>
      </c>
      <c r="E11796" s="90"/>
      <c r="F11796" s="90"/>
      <c r="G11796" s="91">
        <v>5</v>
      </c>
      <c r="H11796" s="604">
        <v>6</v>
      </c>
    </row>
    <row r="11797" spans="1:8">
      <c r="A11797" s="89">
        <v>1</v>
      </c>
      <c r="B11797" s="92" t="s">
        <v>598</v>
      </c>
      <c r="C11797" s="93"/>
      <c r="D11797" s="93"/>
      <c r="E11797" s="94"/>
      <c r="F11797" s="94"/>
      <c r="G11797" s="95"/>
      <c r="H11797" s="663"/>
    </row>
    <row r="11798" spans="1:8">
      <c r="A11798" s="96" t="s">
        <v>399</v>
      </c>
      <c r="B11798" s="237" t="s">
        <v>599</v>
      </c>
      <c r="C11798" s="97" t="s">
        <v>174</v>
      </c>
      <c r="D11798" s="97" t="s">
        <v>482</v>
      </c>
      <c r="E11798" s="94"/>
      <c r="F11798" s="94"/>
      <c r="G11798" s="94">
        <v>100</v>
      </c>
      <c r="H11798" s="79"/>
    </row>
    <row r="11799" spans="1:8">
      <c r="A11799" s="97" t="s">
        <v>400</v>
      </c>
      <c r="B11799" s="236" t="s">
        <v>329</v>
      </c>
      <c r="C11799" s="97" t="s">
        <v>483</v>
      </c>
      <c r="D11799" s="97" t="s">
        <v>484</v>
      </c>
      <c r="E11799" s="94"/>
      <c r="F11799" s="94"/>
      <c r="G11799" s="94">
        <v>100</v>
      </c>
      <c r="H11799" s="79"/>
    </row>
    <row r="11800" spans="1:8" ht="31.5">
      <c r="A11800" s="97" t="s">
        <v>411</v>
      </c>
      <c r="B11800" s="236" t="s">
        <v>730</v>
      </c>
      <c r="C11800" s="97" t="s">
        <v>485</v>
      </c>
      <c r="D11800" s="97" t="s">
        <v>486</v>
      </c>
      <c r="E11800" s="94"/>
      <c r="F11800" s="94"/>
      <c r="G11800" s="94">
        <v>100</v>
      </c>
      <c r="H11800" s="79"/>
    </row>
    <row r="11801" spans="1:8" ht="63">
      <c r="A11801" s="98" t="s">
        <v>422</v>
      </c>
      <c r="B11801" s="99" t="s">
        <v>731</v>
      </c>
      <c r="C11801" s="97" t="s">
        <v>487</v>
      </c>
      <c r="D11801" s="97" t="s">
        <v>2103</v>
      </c>
      <c r="E11801" s="94"/>
      <c r="F11801" s="94"/>
      <c r="G11801" s="94">
        <v>100</v>
      </c>
      <c r="H11801" s="79"/>
    </row>
    <row r="11802" spans="1:8" ht="31.5">
      <c r="A11802" s="98" t="s">
        <v>732</v>
      </c>
      <c r="B11802" s="99" t="s">
        <v>733</v>
      </c>
      <c r="C11802" s="97" t="s">
        <v>46</v>
      </c>
      <c r="D11802" s="97" t="s">
        <v>45</v>
      </c>
      <c r="E11802" s="94"/>
      <c r="F11802" s="94"/>
      <c r="G11802" s="94">
        <v>100</v>
      </c>
      <c r="H11802" s="79"/>
    </row>
    <row r="11803" spans="1:8">
      <c r="A11803" s="98" t="s">
        <v>734</v>
      </c>
      <c r="B11803" s="99" t="s">
        <v>735</v>
      </c>
      <c r="C11803" s="97" t="s">
        <v>485</v>
      </c>
      <c r="D11803" s="97" t="s">
        <v>46</v>
      </c>
      <c r="E11803" s="94"/>
      <c r="F11803" s="94"/>
      <c r="G11803" s="94">
        <v>100</v>
      </c>
      <c r="H11803" s="79"/>
    </row>
    <row r="11804" spans="1:8">
      <c r="A11804" s="100">
        <v>2</v>
      </c>
      <c r="B11804" s="101" t="s">
        <v>440</v>
      </c>
      <c r="C11804" s="97"/>
      <c r="D11804" s="97"/>
      <c r="E11804" s="94"/>
      <c r="F11804" s="94"/>
      <c r="G11804" s="94"/>
      <c r="H11804" s="79"/>
    </row>
    <row r="11805" spans="1:8" ht="31.5">
      <c r="A11805" s="98" t="s">
        <v>402</v>
      </c>
      <c r="B11805" s="99" t="s">
        <v>736</v>
      </c>
      <c r="C11805" s="97" t="s">
        <v>46</v>
      </c>
      <c r="D11805" s="97" t="s">
        <v>45</v>
      </c>
      <c r="E11805" s="94"/>
      <c r="F11805" s="94"/>
      <c r="G11805" s="94">
        <v>100</v>
      </c>
      <c r="H11805" s="79"/>
    </row>
    <row r="11806" spans="1:8" ht="63">
      <c r="A11806" s="98" t="s">
        <v>403</v>
      </c>
      <c r="B11806" s="99" t="s">
        <v>641</v>
      </c>
      <c r="C11806" s="97" t="s">
        <v>46</v>
      </c>
      <c r="D11806" s="97" t="s">
        <v>47</v>
      </c>
      <c r="E11806" s="94"/>
      <c r="F11806" s="94"/>
      <c r="G11806" s="94">
        <v>100</v>
      </c>
      <c r="H11806" s="79"/>
    </row>
    <row r="11807" spans="1:8" ht="31.5">
      <c r="A11807" s="98" t="s">
        <v>404</v>
      </c>
      <c r="B11807" s="99" t="s">
        <v>642</v>
      </c>
      <c r="C11807" s="97" t="s">
        <v>47</v>
      </c>
      <c r="D11807" s="97" t="s">
        <v>48</v>
      </c>
      <c r="E11807" s="94"/>
      <c r="F11807" s="94"/>
      <c r="G11807" s="94">
        <v>100</v>
      </c>
      <c r="H11807" s="79"/>
    </row>
    <row r="11808" spans="1:8" ht="47.25">
      <c r="A11808" s="100">
        <v>3</v>
      </c>
      <c r="B11808" s="101" t="s">
        <v>313</v>
      </c>
      <c r="C11808" s="97"/>
      <c r="D11808" s="97"/>
      <c r="E11808" s="94"/>
      <c r="F11808" s="94"/>
      <c r="G11808" s="94"/>
      <c r="H11808" s="79"/>
    </row>
    <row r="11809" spans="1:8" ht="31.5">
      <c r="A11809" s="98" t="s">
        <v>441</v>
      </c>
      <c r="B11809" s="99" t="s">
        <v>314</v>
      </c>
      <c r="C11809" s="97" t="s">
        <v>48</v>
      </c>
      <c r="D11809" s="97" t="s">
        <v>47</v>
      </c>
      <c r="E11809" s="94"/>
      <c r="F11809" s="94"/>
      <c r="G11809" s="94">
        <v>100</v>
      </c>
      <c r="H11809" s="79"/>
    </row>
    <row r="11810" spans="1:8">
      <c r="A11810" s="98" t="s">
        <v>359</v>
      </c>
      <c r="B11810" s="99" t="s">
        <v>315</v>
      </c>
      <c r="C11810" s="97" t="s">
        <v>48</v>
      </c>
      <c r="D11810" s="97" t="s">
        <v>49</v>
      </c>
      <c r="E11810" s="94"/>
      <c r="F11810" s="94"/>
      <c r="G11810" s="94">
        <v>100</v>
      </c>
      <c r="H11810" s="79"/>
    </row>
    <row r="11811" spans="1:8">
      <c r="A11811" s="98" t="s">
        <v>361</v>
      </c>
      <c r="B11811" s="99" t="s">
        <v>316</v>
      </c>
      <c r="C11811" s="97" t="s">
        <v>49</v>
      </c>
      <c r="D11811" s="97" t="s">
        <v>50</v>
      </c>
      <c r="E11811" s="94"/>
      <c r="F11811" s="94"/>
      <c r="G11811" s="94">
        <v>100</v>
      </c>
      <c r="H11811" s="79"/>
    </row>
    <row r="11812" spans="1:8">
      <c r="A11812" s="98" t="s">
        <v>317</v>
      </c>
      <c r="B11812" s="99" t="s">
        <v>318</v>
      </c>
      <c r="C11812" s="97" t="s">
        <v>50</v>
      </c>
      <c r="D11812" s="97" t="s">
        <v>51</v>
      </c>
      <c r="E11812" s="94"/>
      <c r="F11812" s="94"/>
      <c r="G11812" s="94">
        <v>100</v>
      </c>
      <c r="H11812" s="79"/>
    </row>
    <row r="11813" spans="1:8">
      <c r="A11813" s="98" t="s">
        <v>319</v>
      </c>
      <c r="B11813" s="99" t="s">
        <v>320</v>
      </c>
      <c r="C11813" s="97" t="s">
        <v>51</v>
      </c>
      <c r="D11813" s="97" t="s">
        <v>52</v>
      </c>
      <c r="E11813" s="94"/>
      <c r="F11813" s="94"/>
      <c r="G11813" s="94">
        <v>100</v>
      </c>
      <c r="H11813" s="79"/>
    </row>
    <row r="11814" spans="1:8">
      <c r="A11814" s="100">
        <v>4</v>
      </c>
      <c r="B11814" s="101" t="s">
        <v>623</v>
      </c>
      <c r="C11814" s="97"/>
      <c r="D11814" s="97"/>
      <c r="E11814" s="94"/>
      <c r="F11814" s="94"/>
      <c r="G11814" s="94"/>
      <c r="H11814" s="79"/>
    </row>
    <row r="11815" spans="1:8" ht="31.5">
      <c r="A11815" s="97" t="s">
        <v>406</v>
      </c>
      <c r="B11815" s="236" t="s">
        <v>321</v>
      </c>
      <c r="C11815" s="97" t="s">
        <v>52</v>
      </c>
      <c r="D11815" s="97" t="s">
        <v>52</v>
      </c>
      <c r="E11815" s="94"/>
      <c r="F11815" s="94"/>
      <c r="G11815" s="94">
        <v>100</v>
      </c>
      <c r="H11815" s="79"/>
    </row>
    <row r="11816" spans="1:8" ht="63">
      <c r="A11816" s="97" t="s">
        <v>407</v>
      </c>
      <c r="B11816" s="236" t="s">
        <v>621</v>
      </c>
      <c r="C11816" s="97" t="s">
        <v>52</v>
      </c>
      <c r="D11816" s="97" t="s">
        <v>53</v>
      </c>
      <c r="E11816" s="94"/>
      <c r="F11816" s="94"/>
      <c r="G11816" s="94">
        <v>100</v>
      </c>
      <c r="H11816" s="79"/>
    </row>
    <row r="11817" spans="1:8" ht="31.5">
      <c r="A11817" s="97" t="s">
        <v>408</v>
      </c>
      <c r="B11817" s="236" t="s">
        <v>764</v>
      </c>
      <c r="C11817" s="97" t="s">
        <v>790</v>
      </c>
      <c r="D11817" s="97" t="s">
        <v>791</v>
      </c>
      <c r="E11817" s="94"/>
      <c r="F11817" s="94"/>
      <c r="G11817" s="94">
        <v>100</v>
      </c>
      <c r="H11817" s="79"/>
    </row>
    <row r="11818" spans="1:8" ht="31.5">
      <c r="A11818" s="97" t="s">
        <v>222</v>
      </c>
      <c r="B11818" s="236" t="s">
        <v>765</v>
      </c>
      <c r="C11818" s="97" t="s">
        <v>791</v>
      </c>
      <c r="D11818" s="97" t="s">
        <v>792</v>
      </c>
      <c r="E11818" s="94"/>
      <c r="F11818" s="94"/>
      <c r="G11818" s="94">
        <v>100</v>
      </c>
      <c r="H11818" s="79"/>
    </row>
    <row r="11819" spans="1:8">
      <c r="G11819" s="154" t="s">
        <v>1492</v>
      </c>
      <c r="H11819" s="154" t="s">
        <v>378</v>
      </c>
    </row>
    <row r="11820" spans="1:8">
      <c r="H11820" s="154" t="s">
        <v>709</v>
      </c>
    </row>
    <row r="11821" spans="1:8">
      <c r="H11821" s="154" t="s">
        <v>266</v>
      </c>
    </row>
    <row r="11822" spans="1:8">
      <c r="H11822" s="154"/>
    </row>
    <row r="11823" spans="1:8">
      <c r="A11823" s="742" t="s">
        <v>628</v>
      </c>
      <c r="B11823" s="742"/>
      <c r="C11823" s="742"/>
      <c r="D11823" s="742"/>
      <c r="E11823" s="742"/>
      <c r="F11823" s="742"/>
      <c r="G11823" s="742"/>
      <c r="H11823" s="742"/>
    </row>
    <row r="11824" spans="1:8">
      <c r="A11824" s="742" t="s">
        <v>455</v>
      </c>
      <c r="B11824" s="742"/>
      <c r="C11824" s="742"/>
      <c r="D11824" s="742"/>
      <c r="E11824" s="742"/>
      <c r="F11824" s="742"/>
      <c r="G11824" s="742"/>
      <c r="H11824" s="742"/>
    </row>
    <row r="11825" spans="1:8">
      <c r="H11825" s="154" t="s">
        <v>322</v>
      </c>
    </row>
    <row r="11826" spans="1:8">
      <c r="H11826" s="154" t="s">
        <v>323</v>
      </c>
    </row>
    <row r="11827" spans="1:8">
      <c r="H11827" s="154" t="s">
        <v>324</v>
      </c>
    </row>
    <row r="11828" spans="1:8">
      <c r="H11828" s="230" t="s">
        <v>325</v>
      </c>
    </row>
    <row r="11829" spans="1:8">
      <c r="H11829" s="154" t="s">
        <v>2331</v>
      </c>
    </row>
    <row r="11830" spans="1:8">
      <c r="H11830" s="154" t="s">
        <v>261</v>
      </c>
    </row>
    <row r="11831" spans="1:8">
      <c r="A11831" s="86"/>
    </row>
    <row r="11832" spans="1:8" ht="21" customHeight="1">
      <c r="A11832" s="743" t="s">
        <v>1941</v>
      </c>
      <c r="B11832" s="744"/>
      <c r="C11832" s="744"/>
      <c r="D11832" s="744"/>
      <c r="E11832" s="744"/>
      <c r="F11832" s="744"/>
      <c r="G11832" s="744"/>
      <c r="H11832" s="744"/>
    </row>
    <row r="11833" spans="1:8">
      <c r="A11833" s="664"/>
      <c r="B11833" s="665"/>
      <c r="C11833" s="665"/>
      <c r="D11833" s="665"/>
      <c r="E11833" s="665"/>
      <c r="F11833" s="665"/>
      <c r="G11833" s="665"/>
      <c r="H11833" s="665"/>
    </row>
    <row r="11834" spans="1:8">
      <c r="A11834" s="746" t="s">
        <v>2332</v>
      </c>
      <c r="B11834" s="746"/>
      <c r="C11834" s="746"/>
      <c r="D11834" s="746"/>
      <c r="E11834" s="746"/>
      <c r="F11834" s="746"/>
      <c r="G11834" s="746"/>
      <c r="H11834" s="746"/>
    </row>
    <row r="11835" spans="1:8" ht="16.5" thickBot="1">
      <c r="A11835" s="87"/>
      <c r="B11835" s="666"/>
      <c r="C11835" s="231"/>
      <c r="D11835" s="231"/>
      <c r="E11835" s="231"/>
      <c r="F11835" s="231"/>
      <c r="G11835" s="231"/>
      <c r="H11835" s="231"/>
    </row>
    <row r="11836" spans="1:8">
      <c r="A11836" s="750" t="s">
        <v>397</v>
      </c>
      <c r="B11836" s="753" t="s">
        <v>649</v>
      </c>
      <c r="C11836" s="756" t="s">
        <v>719</v>
      </c>
      <c r="D11836" s="756"/>
      <c r="E11836" s="756"/>
      <c r="F11836" s="756"/>
      <c r="G11836" s="757" t="s">
        <v>629</v>
      </c>
      <c r="H11836" s="759" t="s">
        <v>630</v>
      </c>
    </row>
    <row r="11837" spans="1:8">
      <c r="A11837" s="751"/>
      <c r="B11837" s="754"/>
      <c r="C11837" s="704"/>
      <c r="D11837" s="704"/>
      <c r="E11837" s="704"/>
      <c r="F11837" s="704"/>
      <c r="G11837" s="703"/>
      <c r="H11837" s="760"/>
    </row>
    <row r="11838" spans="1:8" ht="32.25" thickBot="1">
      <c r="A11838" s="752"/>
      <c r="B11838" s="755"/>
      <c r="C11838" s="88" t="s">
        <v>631</v>
      </c>
      <c r="D11838" s="88" t="s">
        <v>632</v>
      </c>
      <c r="E11838" s="88" t="s">
        <v>631</v>
      </c>
      <c r="F11838" s="88" t="s">
        <v>632</v>
      </c>
      <c r="G11838" s="758"/>
      <c r="H11838" s="761"/>
    </row>
    <row r="11839" spans="1:8">
      <c r="A11839" s="89">
        <v>1</v>
      </c>
      <c r="B11839" s="604">
        <v>2</v>
      </c>
      <c r="C11839" s="90">
        <v>3</v>
      </c>
      <c r="D11839" s="90">
        <v>4</v>
      </c>
      <c r="E11839" s="90"/>
      <c r="F11839" s="90"/>
      <c r="G11839" s="91">
        <v>5</v>
      </c>
      <c r="H11839" s="604">
        <v>6</v>
      </c>
    </row>
    <row r="11840" spans="1:8">
      <c r="A11840" s="89">
        <v>1</v>
      </c>
      <c r="B11840" s="92" t="s">
        <v>598</v>
      </c>
      <c r="C11840" s="90"/>
      <c r="D11840" s="90"/>
      <c r="E11840" s="94"/>
      <c r="F11840" s="94"/>
      <c r="G11840" s="95"/>
      <c r="H11840" s="663"/>
    </row>
    <row r="11841" spans="1:8">
      <c r="A11841" s="96" t="s">
        <v>399</v>
      </c>
      <c r="B11841" s="237" t="s">
        <v>599</v>
      </c>
      <c r="C11841" s="97" t="s">
        <v>7</v>
      </c>
      <c r="D11841" s="97" t="s">
        <v>167</v>
      </c>
      <c r="E11841" s="94"/>
      <c r="F11841" s="94"/>
      <c r="G11841" s="94">
        <v>100</v>
      </c>
      <c r="H11841" s="79"/>
    </row>
    <row r="11842" spans="1:8">
      <c r="A11842" s="97" t="s">
        <v>400</v>
      </c>
      <c r="B11842" s="236" t="s">
        <v>329</v>
      </c>
      <c r="C11842" s="97" t="s">
        <v>168</v>
      </c>
      <c r="D11842" s="97" t="s">
        <v>169</v>
      </c>
      <c r="E11842" s="94"/>
      <c r="F11842" s="94"/>
      <c r="G11842" s="94">
        <v>100</v>
      </c>
      <c r="H11842" s="79"/>
    </row>
    <row r="11843" spans="1:8" ht="31.5">
      <c r="A11843" s="97" t="s">
        <v>411</v>
      </c>
      <c r="B11843" s="236" t="s">
        <v>730</v>
      </c>
      <c r="C11843" s="97" t="s">
        <v>170</v>
      </c>
      <c r="D11843" s="97" t="s">
        <v>171</v>
      </c>
      <c r="E11843" s="94"/>
      <c r="F11843" s="94"/>
      <c r="G11843" s="94">
        <v>100</v>
      </c>
      <c r="H11843" s="79"/>
    </row>
    <row r="11844" spans="1:8" ht="63">
      <c r="A11844" s="98" t="s">
        <v>422</v>
      </c>
      <c r="B11844" s="99" t="s">
        <v>731</v>
      </c>
      <c r="C11844" s="97" t="s">
        <v>172</v>
      </c>
      <c r="D11844" s="97" t="s">
        <v>173</v>
      </c>
      <c r="E11844" s="94"/>
      <c r="F11844" s="94"/>
      <c r="G11844" s="94">
        <v>100</v>
      </c>
      <c r="H11844" s="79"/>
    </row>
    <row r="11845" spans="1:8" ht="31.5">
      <c r="A11845" s="98" t="s">
        <v>732</v>
      </c>
      <c r="B11845" s="99" t="s">
        <v>733</v>
      </c>
      <c r="C11845" s="97" t="s">
        <v>174</v>
      </c>
      <c r="D11845" s="97" t="s">
        <v>175</v>
      </c>
      <c r="E11845" s="94"/>
      <c r="F11845" s="94"/>
      <c r="G11845" s="94">
        <v>100</v>
      </c>
      <c r="H11845" s="79"/>
    </row>
    <row r="11846" spans="1:8">
      <c r="A11846" s="98" t="s">
        <v>734</v>
      </c>
      <c r="B11846" s="99" t="s">
        <v>735</v>
      </c>
      <c r="C11846" s="97" t="s">
        <v>170</v>
      </c>
      <c r="D11846" s="97" t="s">
        <v>174</v>
      </c>
      <c r="E11846" s="94"/>
      <c r="F11846" s="94"/>
      <c r="G11846" s="94">
        <v>100</v>
      </c>
      <c r="H11846" s="79"/>
    </row>
    <row r="11847" spans="1:8">
      <c r="A11847" s="100">
        <v>2</v>
      </c>
      <c r="B11847" s="101" t="s">
        <v>440</v>
      </c>
      <c r="C11847" s="97"/>
      <c r="D11847" s="97"/>
      <c r="E11847" s="94"/>
      <c r="F11847" s="94"/>
      <c r="G11847" s="94"/>
      <c r="H11847" s="79"/>
    </row>
    <row r="11848" spans="1:8" ht="31.5">
      <c r="A11848" s="98" t="s">
        <v>402</v>
      </c>
      <c r="B11848" s="99" t="s">
        <v>736</v>
      </c>
      <c r="C11848" s="97" t="s">
        <v>129</v>
      </c>
      <c r="D11848" s="97" t="s">
        <v>130</v>
      </c>
      <c r="E11848" s="94"/>
      <c r="F11848" s="94"/>
      <c r="G11848" s="94">
        <v>100</v>
      </c>
      <c r="H11848" s="79"/>
    </row>
    <row r="11849" spans="1:8" ht="63">
      <c r="A11849" s="98" t="s">
        <v>403</v>
      </c>
      <c r="B11849" s="99" t="s">
        <v>641</v>
      </c>
      <c r="C11849" s="97" t="s">
        <v>129</v>
      </c>
      <c r="D11849" s="97" t="s">
        <v>131</v>
      </c>
      <c r="E11849" s="94"/>
      <c r="F11849" s="94"/>
      <c r="G11849" s="94">
        <v>100</v>
      </c>
      <c r="H11849" s="79"/>
    </row>
    <row r="11850" spans="1:8" ht="31.5">
      <c r="A11850" s="98" t="s">
        <v>404</v>
      </c>
      <c r="B11850" s="99" t="s">
        <v>642</v>
      </c>
      <c r="C11850" s="97" t="s">
        <v>131</v>
      </c>
      <c r="D11850" s="97" t="s">
        <v>132</v>
      </c>
      <c r="E11850" s="94"/>
      <c r="F11850" s="94"/>
      <c r="G11850" s="94">
        <v>100</v>
      </c>
      <c r="H11850" s="79"/>
    </row>
    <row r="11851" spans="1:8" ht="47.25">
      <c r="A11851" s="100">
        <v>3</v>
      </c>
      <c r="B11851" s="101" t="s">
        <v>313</v>
      </c>
      <c r="C11851" s="97"/>
      <c r="D11851" s="97"/>
      <c r="E11851" s="94"/>
      <c r="F11851" s="94"/>
      <c r="G11851" s="94"/>
      <c r="H11851" s="79"/>
    </row>
    <row r="11852" spans="1:8" ht="31.5">
      <c r="A11852" s="98" t="s">
        <v>441</v>
      </c>
      <c r="B11852" s="99" t="s">
        <v>314</v>
      </c>
      <c r="C11852" s="97" t="s">
        <v>132</v>
      </c>
      <c r="D11852" s="97" t="s">
        <v>131</v>
      </c>
      <c r="E11852" s="94"/>
      <c r="F11852" s="94"/>
      <c r="G11852" s="94">
        <v>100</v>
      </c>
      <c r="H11852" s="79"/>
    </row>
    <row r="11853" spans="1:8">
      <c r="A11853" s="98" t="s">
        <v>359</v>
      </c>
      <c r="B11853" s="99" t="s">
        <v>315</v>
      </c>
      <c r="C11853" s="97" t="s">
        <v>132</v>
      </c>
      <c r="D11853" s="97" t="s">
        <v>133</v>
      </c>
      <c r="E11853" s="94"/>
      <c r="F11853" s="94"/>
      <c r="G11853" s="94">
        <v>100</v>
      </c>
      <c r="H11853" s="79"/>
    </row>
    <row r="11854" spans="1:8">
      <c r="A11854" s="98" t="s">
        <v>361</v>
      </c>
      <c r="B11854" s="99" t="s">
        <v>316</v>
      </c>
      <c r="C11854" s="97" t="s">
        <v>133</v>
      </c>
      <c r="D11854" s="97" t="s">
        <v>788</v>
      </c>
      <c r="E11854" s="94"/>
      <c r="F11854" s="94"/>
      <c r="G11854" s="94">
        <v>100</v>
      </c>
      <c r="H11854" s="79"/>
    </row>
    <row r="11855" spans="1:8">
      <c r="A11855" s="98" t="s">
        <v>317</v>
      </c>
      <c r="B11855" s="99" t="s">
        <v>318</v>
      </c>
      <c r="C11855" s="97" t="s">
        <v>788</v>
      </c>
      <c r="D11855" s="97" t="s">
        <v>789</v>
      </c>
      <c r="E11855" s="94"/>
      <c r="F11855" s="94"/>
      <c r="G11855" s="94">
        <v>100</v>
      </c>
      <c r="H11855" s="79"/>
    </row>
    <row r="11856" spans="1:8">
      <c r="A11856" s="98" t="s">
        <v>319</v>
      </c>
      <c r="B11856" s="99" t="s">
        <v>320</v>
      </c>
      <c r="C11856" s="97" t="s">
        <v>1156</v>
      </c>
      <c r="D11856" s="97" t="s">
        <v>790</v>
      </c>
      <c r="E11856" s="94"/>
      <c r="F11856" s="94"/>
      <c r="G11856" s="94">
        <v>100</v>
      </c>
      <c r="H11856" s="79"/>
    </row>
    <row r="11857" spans="1:8">
      <c r="A11857" s="100">
        <v>4</v>
      </c>
      <c r="B11857" s="101" t="s">
        <v>623</v>
      </c>
      <c r="C11857" s="97"/>
      <c r="D11857" s="97"/>
      <c r="E11857" s="94"/>
      <c r="F11857" s="94"/>
      <c r="G11857" s="94"/>
      <c r="H11857" s="79"/>
    </row>
    <row r="11858" spans="1:8" ht="31.5">
      <c r="A11858" s="97" t="s">
        <v>406</v>
      </c>
      <c r="B11858" s="236" t="s">
        <v>321</v>
      </c>
      <c r="C11858" s="97" t="s">
        <v>790</v>
      </c>
      <c r="D11858" s="97" t="s">
        <v>790</v>
      </c>
      <c r="E11858" s="94"/>
      <c r="F11858" s="94"/>
      <c r="G11858" s="94">
        <v>100</v>
      </c>
      <c r="H11858" s="79"/>
    </row>
    <row r="11859" spans="1:8" ht="63">
      <c r="A11859" s="97" t="s">
        <v>407</v>
      </c>
      <c r="B11859" s="236" t="s">
        <v>621</v>
      </c>
      <c r="C11859" s="97" t="s">
        <v>790</v>
      </c>
      <c r="D11859" s="97" t="s">
        <v>791</v>
      </c>
      <c r="E11859" s="94"/>
      <c r="F11859" s="94"/>
      <c r="G11859" s="94">
        <v>100</v>
      </c>
      <c r="H11859" s="79"/>
    </row>
    <row r="11860" spans="1:8" ht="31.5">
      <c r="A11860" s="97" t="s">
        <v>408</v>
      </c>
      <c r="B11860" s="236" t="s">
        <v>764</v>
      </c>
      <c r="C11860" s="97" t="s">
        <v>790</v>
      </c>
      <c r="D11860" s="97" t="s">
        <v>791</v>
      </c>
      <c r="E11860" s="94"/>
      <c r="F11860" s="94"/>
      <c r="G11860" s="94">
        <v>100</v>
      </c>
      <c r="H11860" s="79"/>
    </row>
    <row r="11861" spans="1:8" ht="31.5">
      <c r="A11861" s="97" t="s">
        <v>222</v>
      </c>
      <c r="B11861" s="236" t="s">
        <v>765</v>
      </c>
      <c r="C11861" s="97" t="s">
        <v>791</v>
      </c>
      <c r="D11861" s="97" t="s">
        <v>792</v>
      </c>
      <c r="E11861" s="94"/>
      <c r="F11861" s="94"/>
      <c r="G11861" s="94">
        <v>100</v>
      </c>
      <c r="H11861" s="79"/>
    </row>
    <row r="11862" spans="1:8">
      <c r="G11862" s="154" t="s">
        <v>1493</v>
      </c>
      <c r="H11862" s="154" t="s">
        <v>378</v>
      </c>
    </row>
    <row r="11863" spans="1:8">
      <c r="H11863" s="154" t="s">
        <v>709</v>
      </c>
    </row>
    <row r="11864" spans="1:8">
      <c r="H11864" s="154" t="s">
        <v>266</v>
      </c>
    </row>
    <row r="11865" spans="1:8">
      <c r="H11865" s="154"/>
    </row>
    <row r="11866" spans="1:8">
      <c r="A11866" s="742" t="s">
        <v>628</v>
      </c>
      <c r="B11866" s="742"/>
      <c r="C11866" s="742"/>
      <c r="D11866" s="742"/>
      <c r="E11866" s="742"/>
      <c r="F11866" s="742"/>
      <c r="G11866" s="742"/>
      <c r="H11866" s="742"/>
    </row>
    <row r="11867" spans="1:8">
      <c r="A11867" s="742" t="s">
        <v>455</v>
      </c>
      <c r="B11867" s="742"/>
      <c r="C11867" s="742"/>
      <c r="D11867" s="742"/>
      <c r="E11867" s="742"/>
      <c r="F11867" s="742"/>
      <c r="G11867" s="742"/>
      <c r="H11867" s="742"/>
    </row>
    <row r="11868" spans="1:8">
      <c r="H11868" s="154" t="s">
        <v>322</v>
      </c>
    </row>
    <row r="11869" spans="1:8">
      <c r="H11869" s="154" t="s">
        <v>323</v>
      </c>
    </row>
    <row r="11870" spans="1:8">
      <c r="H11870" s="154" t="s">
        <v>324</v>
      </c>
    </row>
    <row r="11871" spans="1:8">
      <c r="H11871" s="230" t="s">
        <v>325</v>
      </c>
    </row>
    <row r="11872" spans="1:8">
      <c r="H11872" s="154" t="s">
        <v>2331</v>
      </c>
    </row>
    <row r="11873" spans="1:8">
      <c r="H11873" s="154" t="s">
        <v>261</v>
      </c>
    </row>
    <row r="11874" spans="1:8">
      <c r="A11874" s="86"/>
    </row>
    <row r="11875" spans="1:8" ht="35.25" customHeight="1">
      <c r="A11875" s="748" t="s">
        <v>1780</v>
      </c>
      <c r="B11875" s="749"/>
      <c r="C11875" s="749"/>
      <c r="D11875" s="749"/>
      <c r="E11875" s="749"/>
      <c r="F11875" s="749"/>
      <c r="G11875" s="749"/>
      <c r="H11875" s="749"/>
    </row>
    <row r="11876" spans="1:8">
      <c r="A11876" s="745"/>
      <c r="B11876" s="745"/>
      <c r="C11876" s="745"/>
      <c r="D11876" s="745"/>
      <c r="E11876" s="745"/>
      <c r="F11876" s="745"/>
      <c r="G11876" s="745"/>
      <c r="H11876" s="745"/>
    </row>
    <row r="11877" spans="1:8">
      <c r="A11877" s="746" t="s">
        <v>2332</v>
      </c>
      <c r="B11877" s="746"/>
      <c r="C11877" s="746"/>
      <c r="D11877" s="746"/>
      <c r="E11877" s="746"/>
      <c r="F11877" s="746"/>
      <c r="G11877" s="746"/>
      <c r="H11877" s="746"/>
    </row>
    <row r="11878" spans="1:8" ht="16.5" thickBot="1">
      <c r="A11878" s="87"/>
      <c r="B11878" s="666"/>
      <c r="C11878" s="231"/>
      <c r="D11878" s="231"/>
      <c r="E11878" s="231"/>
      <c r="F11878" s="231"/>
      <c r="G11878" s="231"/>
      <c r="H11878" s="231"/>
    </row>
    <row r="11879" spans="1:8">
      <c r="A11879" s="750" t="s">
        <v>397</v>
      </c>
      <c r="B11879" s="753" t="s">
        <v>649</v>
      </c>
      <c r="C11879" s="756" t="s">
        <v>719</v>
      </c>
      <c r="D11879" s="756"/>
      <c r="E11879" s="756"/>
      <c r="F11879" s="756"/>
      <c r="G11879" s="757" t="s">
        <v>629</v>
      </c>
      <c r="H11879" s="759" t="s">
        <v>630</v>
      </c>
    </row>
    <row r="11880" spans="1:8">
      <c r="A11880" s="751"/>
      <c r="B11880" s="754"/>
      <c r="C11880" s="704"/>
      <c r="D11880" s="704"/>
      <c r="E11880" s="704"/>
      <c r="F11880" s="704"/>
      <c r="G11880" s="703"/>
      <c r="H11880" s="760"/>
    </row>
    <row r="11881" spans="1:8" ht="32.25" thickBot="1">
      <c r="A11881" s="752"/>
      <c r="B11881" s="755"/>
      <c r="C11881" s="88" t="s">
        <v>631</v>
      </c>
      <c r="D11881" s="88" t="s">
        <v>632</v>
      </c>
      <c r="E11881" s="88" t="s">
        <v>631</v>
      </c>
      <c r="F11881" s="88" t="s">
        <v>632</v>
      </c>
      <c r="G11881" s="758"/>
      <c r="H11881" s="761"/>
    </row>
    <row r="11882" spans="1:8">
      <c r="A11882" s="89">
        <v>1</v>
      </c>
      <c r="B11882" s="604">
        <v>2</v>
      </c>
      <c r="C11882" s="90">
        <v>3</v>
      </c>
      <c r="D11882" s="90">
        <v>4</v>
      </c>
      <c r="E11882" s="90"/>
      <c r="F11882" s="90"/>
      <c r="G11882" s="91">
        <v>5</v>
      </c>
      <c r="H11882" s="604">
        <v>6</v>
      </c>
    </row>
    <row r="11883" spans="1:8">
      <c r="A11883" s="89">
        <v>1</v>
      </c>
      <c r="B11883" s="92" t="s">
        <v>598</v>
      </c>
      <c r="C11883" s="93"/>
      <c r="D11883" s="93"/>
      <c r="E11883" s="94"/>
      <c r="F11883" s="94"/>
      <c r="G11883" s="95"/>
      <c r="H11883" s="663"/>
    </row>
    <row r="11884" spans="1:8">
      <c r="A11884" s="96" t="s">
        <v>399</v>
      </c>
      <c r="B11884" s="237" t="s">
        <v>599</v>
      </c>
      <c r="C11884" s="97" t="s">
        <v>174</v>
      </c>
      <c r="D11884" s="97" t="s">
        <v>482</v>
      </c>
      <c r="E11884" s="94"/>
      <c r="F11884" s="94"/>
      <c r="G11884" s="94">
        <v>100</v>
      </c>
      <c r="H11884" s="79"/>
    </row>
    <row r="11885" spans="1:8">
      <c r="A11885" s="97" t="s">
        <v>400</v>
      </c>
      <c r="B11885" s="236" t="s">
        <v>329</v>
      </c>
      <c r="C11885" s="97" t="s">
        <v>483</v>
      </c>
      <c r="D11885" s="97" t="s">
        <v>484</v>
      </c>
      <c r="E11885" s="94"/>
      <c r="F11885" s="94"/>
      <c r="G11885" s="94">
        <v>100</v>
      </c>
      <c r="H11885" s="79"/>
    </row>
    <row r="11886" spans="1:8" ht="31.5">
      <c r="A11886" s="97" t="s">
        <v>411</v>
      </c>
      <c r="B11886" s="236" t="s">
        <v>730</v>
      </c>
      <c r="C11886" s="97" t="s">
        <v>485</v>
      </c>
      <c r="D11886" s="97" t="s">
        <v>486</v>
      </c>
      <c r="E11886" s="94"/>
      <c r="F11886" s="94"/>
      <c r="G11886" s="94">
        <v>100</v>
      </c>
      <c r="H11886" s="79"/>
    </row>
    <row r="11887" spans="1:8" ht="63">
      <c r="A11887" s="98" t="s">
        <v>422</v>
      </c>
      <c r="B11887" s="99" t="s">
        <v>731</v>
      </c>
      <c r="C11887" s="97" t="s">
        <v>487</v>
      </c>
      <c r="D11887" s="97" t="s">
        <v>2103</v>
      </c>
      <c r="E11887" s="94"/>
      <c r="F11887" s="94"/>
      <c r="G11887" s="94">
        <v>100</v>
      </c>
      <c r="H11887" s="79"/>
    </row>
    <row r="11888" spans="1:8" ht="31.5">
      <c r="A11888" s="98" t="s">
        <v>732</v>
      </c>
      <c r="B11888" s="99" t="s">
        <v>733</v>
      </c>
      <c r="C11888" s="97" t="s">
        <v>46</v>
      </c>
      <c r="D11888" s="97" t="s">
        <v>45</v>
      </c>
      <c r="E11888" s="94"/>
      <c r="F11888" s="94"/>
      <c r="G11888" s="94">
        <v>100</v>
      </c>
      <c r="H11888" s="79"/>
    </row>
    <row r="11889" spans="1:8">
      <c r="A11889" s="98" t="s">
        <v>734</v>
      </c>
      <c r="B11889" s="99" t="s">
        <v>735</v>
      </c>
      <c r="C11889" s="97" t="s">
        <v>485</v>
      </c>
      <c r="D11889" s="97" t="s">
        <v>46</v>
      </c>
      <c r="E11889" s="94"/>
      <c r="F11889" s="94"/>
      <c r="G11889" s="94">
        <v>100</v>
      </c>
      <c r="H11889" s="79"/>
    </row>
    <row r="11890" spans="1:8">
      <c r="A11890" s="100">
        <v>2</v>
      </c>
      <c r="B11890" s="101" t="s">
        <v>440</v>
      </c>
      <c r="C11890" s="97"/>
      <c r="D11890" s="97"/>
      <c r="E11890" s="94"/>
      <c r="F11890" s="94"/>
      <c r="G11890" s="94"/>
      <c r="H11890" s="79"/>
    </row>
    <row r="11891" spans="1:8" ht="31.5">
      <c r="A11891" s="98" t="s">
        <v>402</v>
      </c>
      <c r="B11891" s="99" t="s">
        <v>736</v>
      </c>
      <c r="C11891" s="97" t="s">
        <v>46</v>
      </c>
      <c r="D11891" s="97" t="s">
        <v>45</v>
      </c>
      <c r="E11891" s="94"/>
      <c r="F11891" s="94"/>
      <c r="G11891" s="94"/>
      <c r="H11891" s="79"/>
    </row>
    <row r="11892" spans="1:8" ht="63">
      <c r="A11892" s="98" t="s">
        <v>403</v>
      </c>
      <c r="B11892" s="99" t="s">
        <v>641</v>
      </c>
      <c r="C11892" s="97" t="s">
        <v>46</v>
      </c>
      <c r="D11892" s="97" t="s">
        <v>47</v>
      </c>
      <c r="E11892" s="94"/>
      <c r="F11892" s="94"/>
      <c r="G11892" s="94"/>
      <c r="H11892" s="79"/>
    </row>
    <row r="11893" spans="1:8" ht="31.5">
      <c r="A11893" s="98" t="s">
        <v>404</v>
      </c>
      <c r="B11893" s="99" t="s">
        <v>642</v>
      </c>
      <c r="C11893" s="97" t="s">
        <v>47</v>
      </c>
      <c r="D11893" s="97" t="s">
        <v>48</v>
      </c>
      <c r="E11893" s="94"/>
      <c r="F11893" s="94"/>
      <c r="G11893" s="94"/>
      <c r="H11893" s="79"/>
    </row>
    <row r="11894" spans="1:8" ht="47.25">
      <c r="A11894" s="100">
        <v>3</v>
      </c>
      <c r="B11894" s="101" t="s">
        <v>313</v>
      </c>
      <c r="C11894" s="97"/>
      <c r="D11894" s="97"/>
      <c r="E11894" s="94"/>
      <c r="F11894" s="94"/>
      <c r="G11894" s="94"/>
      <c r="H11894" s="79"/>
    </row>
    <row r="11895" spans="1:8" ht="31.5">
      <c r="A11895" s="98" t="s">
        <v>441</v>
      </c>
      <c r="B11895" s="99" t="s">
        <v>314</v>
      </c>
      <c r="C11895" s="97" t="s">
        <v>48</v>
      </c>
      <c r="D11895" s="97" t="s">
        <v>47</v>
      </c>
      <c r="E11895" s="94"/>
      <c r="F11895" s="94"/>
      <c r="G11895" s="94"/>
      <c r="H11895" s="79"/>
    </row>
    <row r="11896" spans="1:8">
      <c r="A11896" s="98" t="s">
        <v>359</v>
      </c>
      <c r="B11896" s="99" t="s">
        <v>315</v>
      </c>
      <c r="C11896" s="97" t="s">
        <v>48</v>
      </c>
      <c r="D11896" s="97" t="s">
        <v>49</v>
      </c>
      <c r="E11896" s="94"/>
      <c r="F11896" s="94"/>
      <c r="G11896" s="94"/>
      <c r="H11896" s="79"/>
    </row>
    <row r="11897" spans="1:8">
      <c r="A11897" s="98" t="s">
        <v>361</v>
      </c>
      <c r="B11897" s="99" t="s">
        <v>316</v>
      </c>
      <c r="C11897" s="97" t="s">
        <v>49</v>
      </c>
      <c r="D11897" s="97" t="s">
        <v>50</v>
      </c>
      <c r="E11897" s="94"/>
      <c r="F11897" s="94"/>
      <c r="G11897" s="94"/>
      <c r="H11897" s="79"/>
    </row>
    <row r="11898" spans="1:8">
      <c r="A11898" s="98" t="s">
        <v>317</v>
      </c>
      <c r="B11898" s="99" t="s">
        <v>318</v>
      </c>
      <c r="C11898" s="97" t="s">
        <v>50</v>
      </c>
      <c r="D11898" s="97" t="s">
        <v>51</v>
      </c>
      <c r="E11898" s="94"/>
      <c r="F11898" s="94"/>
      <c r="G11898" s="94"/>
      <c r="H11898" s="79"/>
    </row>
    <row r="11899" spans="1:8">
      <c r="A11899" s="98" t="s">
        <v>319</v>
      </c>
      <c r="B11899" s="99" t="s">
        <v>320</v>
      </c>
      <c r="C11899" s="97" t="s">
        <v>51</v>
      </c>
      <c r="D11899" s="97" t="s">
        <v>52</v>
      </c>
      <c r="E11899" s="94"/>
      <c r="F11899" s="94"/>
      <c r="G11899" s="94"/>
      <c r="H11899" s="79"/>
    </row>
    <row r="11900" spans="1:8">
      <c r="A11900" s="100">
        <v>4</v>
      </c>
      <c r="B11900" s="101" t="s">
        <v>623</v>
      </c>
      <c r="C11900" s="97"/>
      <c r="D11900" s="97"/>
      <c r="E11900" s="94"/>
      <c r="F11900" s="94"/>
      <c r="G11900" s="94"/>
      <c r="H11900" s="79"/>
    </row>
    <row r="11901" spans="1:8" ht="31.5">
      <c r="A11901" s="97" t="s">
        <v>406</v>
      </c>
      <c r="B11901" s="236" t="s">
        <v>321</v>
      </c>
      <c r="C11901" s="97" t="s">
        <v>52</v>
      </c>
      <c r="D11901" s="97" t="s">
        <v>52</v>
      </c>
      <c r="E11901" s="94"/>
      <c r="F11901" s="94"/>
      <c r="G11901" s="94"/>
      <c r="H11901" s="79"/>
    </row>
    <row r="11902" spans="1:8" ht="63">
      <c r="A11902" s="97" t="s">
        <v>407</v>
      </c>
      <c r="B11902" s="236" t="s">
        <v>621</v>
      </c>
      <c r="C11902" s="97" t="s">
        <v>52</v>
      </c>
      <c r="D11902" s="97" t="s">
        <v>53</v>
      </c>
      <c r="E11902" s="94"/>
      <c r="F11902" s="94"/>
      <c r="G11902" s="94"/>
      <c r="H11902" s="79"/>
    </row>
    <row r="11903" spans="1:8" ht="31.5">
      <c r="A11903" s="97" t="s">
        <v>408</v>
      </c>
      <c r="B11903" s="236" t="s">
        <v>764</v>
      </c>
      <c r="C11903" s="97" t="s">
        <v>52</v>
      </c>
      <c r="D11903" s="97" t="s">
        <v>53</v>
      </c>
      <c r="E11903" s="94"/>
      <c r="F11903" s="94"/>
      <c r="G11903" s="94"/>
      <c r="H11903" s="79"/>
    </row>
    <row r="11904" spans="1:8" ht="31.5">
      <c r="A11904" s="97" t="s">
        <v>222</v>
      </c>
      <c r="B11904" s="236" t="s">
        <v>765</v>
      </c>
      <c r="C11904" s="97" t="s">
        <v>53</v>
      </c>
      <c r="D11904" s="97" t="s">
        <v>54</v>
      </c>
      <c r="E11904" s="94"/>
      <c r="F11904" s="94"/>
      <c r="G11904" s="94"/>
      <c r="H11904" s="79"/>
    </row>
    <row r="11905" spans="1:8">
      <c r="G11905" s="154" t="s">
        <v>1494</v>
      </c>
      <c r="H11905" s="154" t="s">
        <v>378</v>
      </c>
    </row>
    <row r="11906" spans="1:8">
      <c r="H11906" s="154" t="s">
        <v>709</v>
      </c>
    </row>
    <row r="11907" spans="1:8">
      <c r="H11907" s="154" t="s">
        <v>266</v>
      </c>
    </row>
    <row r="11908" spans="1:8">
      <c r="H11908" s="154"/>
    </row>
    <row r="11909" spans="1:8">
      <c r="A11909" s="742" t="s">
        <v>628</v>
      </c>
      <c r="B11909" s="742"/>
      <c r="C11909" s="742"/>
      <c r="D11909" s="742"/>
      <c r="E11909" s="742"/>
      <c r="F11909" s="742"/>
      <c r="G11909" s="742"/>
      <c r="H11909" s="742"/>
    </row>
    <row r="11910" spans="1:8">
      <c r="A11910" s="742" t="s">
        <v>455</v>
      </c>
      <c r="B11910" s="742"/>
      <c r="C11910" s="742"/>
      <c r="D11910" s="742"/>
      <c r="E11910" s="742"/>
      <c r="F11910" s="742"/>
      <c r="G11910" s="742"/>
      <c r="H11910" s="742"/>
    </row>
    <row r="11911" spans="1:8">
      <c r="H11911" s="154" t="s">
        <v>322</v>
      </c>
    </row>
    <row r="11912" spans="1:8">
      <c r="H11912" s="154" t="s">
        <v>323</v>
      </c>
    </row>
    <row r="11913" spans="1:8">
      <c r="H11913" s="154" t="s">
        <v>324</v>
      </c>
    </row>
    <row r="11914" spans="1:8">
      <c r="H11914" s="230" t="s">
        <v>325</v>
      </c>
    </row>
    <row r="11915" spans="1:8">
      <c r="H11915" s="154" t="s">
        <v>2331</v>
      </c>
    </row>
    <row r="11916" spans="1:8">
      <c r="H11916" s="154" t="s">
        <v>261</v>
      </c>
    </row>
    <row r="11917" spans="1:8">
      <c r="A11917" s="86"/>
    </row>
    <row r="11918" spans="1:8" ht="33" customHeight="1">
      <c r="A11918" s="748" t="s">
        <v>1781</v>
      </c>
      <c r="B11918" s="749"/>
      <c r="C11918" s="749"/>
      <c r="D11918" s="749"/>
      <c r="E11918" s="749"/>
      <c r="F11918" s="749"/>
      <c r="G11918" s="749"/>
      <c r="H11918" s="749"/>
    </row>
    <row r="11919" spans="1:8">
      <c r="A11919" s="664"/>
      <c r="B11919" s="665"/>
      <c r="C11919" s="665"/>
      <c r="D11919" s="665"/>
      <c r="E11919" s="665"/>
      <c r="F11919" s="665"/>
      <c r="G11919" s="665"/>
      <c r="H11919" s="665"/>
    </row>
    <row r="11920" spans="1:8">
      <c r="A11920" s="746" t="s">
        <v>2332</v>
      </c>
      <c r="B11920" s="746"/>
      <c r="C11920" s="746"/>
      <c r="D11920" s="746"/>
      <c r="E11920" s="746"/>
      <c r="F11920" s="746"/>
      <c r="G11920" s="746"/>
      <c r="H11920" s="746"/>
    </row>
    <row r="11921" spans="1:8" ht="16.5" thickBot="1">
      <c r="A11921" s="87"/>
      <c r="B11921" s="666"/>
      <c r="C11921" s="231"/>
      <c r="D11921" s="231"/>
      <c r="E11921" s="231"/>
      <c r="F11921" s="231"/>
      <c r="G11921" s="231"/>
      <c r="H11921" s="231"/>
    </row>
    <row r="11922" spans="1:8">
      <c r="A11922" s="750" t="s">
        <v>397</v>
      </c>
      <c r="B11922" s="753" t="s">
        <v>649</v>
      </c>
      <c r="C11922" s="756" t="s">
        <v>719</v>
      </c>
      <c r="D11922" s="756"/>
      <c r="E11922" s="756"/>
      <c r="F11922" s="756"/>
      <c r="G11922" s="757" t="s">
        <v>629</v>
      </c>
      <c r="H11922" s="759" t="s">
        <v>630</v>
      </c>
    </row>
    <row r="11923" spans="1:8">
      <c r="A11923" s="751"/>
      <c r="B11923" s="754"/>
      <c r="C11923" s="704"/>
      <c r="D11923" s="704"/>
      <c r="E11923" s="704"/>
      <c r="F11923" s="704"/>
      <c r="G11923" s="703"/>
      <c r="H11923" s="760"/>
    </row>
    <row r="11924" spans="1:8" ht="32.25" thickBot="1">
      <c r="A11924" s="752"/>
      <c r="B11924" s="755"/>
      <c r="C11924" s="88" t="s">
        <v>631</v>
      </c>
      <c r="D11924" s="88" t="s">
        <v>632</v>
      </c>
      <c r="E11924" s="88" t="s">
        <v>631</v>
      </c>
      <c r="F11924" s="88" t="s">
        <v>632</v>
      </c>
      <c r="G11924" s="758"/>
      <c r="H11924" s="761"/>
    </row>
    <row r="11925" spans="1:8">
      <c r="A11925" s="89">
        <v>1</v>
      </c>
      <c r="B11925" s="604">
        <v>2</v>
      </c>
      <c r="C11925" s="90">
        <v>3</v>
      </c>
      <c r="D11925" s="90">
        <v>4</v>
      </c>
      <c r="E11925" s="90"/>
      <c r="F11925" s="90"/>
      <c r="G11925" s="91">
        <v>5</v>
      </c>
      <c r="H11925" s="604">
        <v>6</v>
      </c>
    </row>
    <row r="11926" spans="1:8">
      <c r="A11926" s="89">
        <v>1</v>
      </c>
      <c r="B11926" s="92" t="s">
        <v>598</v>
      </c>
      <c r="C11926" s="93"/>
      <c r="D11926" s="93"/>
      <c r="E11926" s="94"/>
      <c r="F11926" s="94"/>
      <c r="G11926" s="95"/>
      <c r="H11926" s="663"/>
    </row>
    <row r="11927" spans="1:8">
      <c r="A11927" s="96" t="s">
        <v>399</v>
      </c>
      <c r="B11927" s="237" t="s">
        <v>599</v>
      </c>
      <c r="C11927" s="97" t="s">
        <v>388</v>
      </c>
      <c r="D11927" s="97" t="s">
        <v>0</v>
      </c>
      <c r="E11927" s="94"/>
      <c r="F11927" s="94"/>
      <c r="G11927" s="94">
        <v>100</v>
      </c>
      <c r="H11927" s="79"/>
    </row>
    <row r="11928" spans="1:8">
      <c r="A11928" s="97" t="s">
        <v>400</v>
      </c>
      <c r="B11928" s="236" t="s">
        <v>329</v>
      </c>
      <c r="C11928" s="97" t="s">
        <v>1</v>
      </c>
      <c r="D11928" s="97" t="s">
        <v>2</v>
      </c>
      <c r="E11928" s="94"/>
      <c r="F11928" s="94"/>
      <c r="G11928" s="94">
        <v>100</v>
      </c>
      <c r="H11928" s="79"/>
    </row>
    <row r="11929" spans="1:8" ht="31.5">
      <c r="A11929" s="97" t="s">
        <v>411</v>
      </c>
      <c r="B11929" s="236" t="s">
        <v>730</v>
      </c>
      <c r="C11929" s="97" t="s">
        <v>3</v>
      </c>
      <c r="D11929" s="97" t="s">
        <v>4</v>
      </c>
      <c r="E11929" s="94"/>
      <c r="F11929" s="94"/>
      <c r="G11929" s="94">
        <v>100</v>
      </c>
      <c r="H11929" s="79"/>
    </row>
    <row r="11930" spans="1:8" ht="63">
      <c r="A11930" s="98" t="s">
        <v>422</v>
      </c>
      <c r="B11930" s="99" t="s">
        <v>731</v>
      </c>
      <c r="C11930" s="97" t="s">
        <v>5</v>
      </c>
      <c r="D11930" s="97" t="s">
        <v>6</v>
      </c>
      <c r="E11930" s="94"/>
      <c r="F11930" s="94"/>
      <c r="G11930" s="94">
        <v>100</v>
      </c>
      <c r="H11930" s="79"/>
    </row>
    <row r="11931" spans="1:8" ht="31.5">
      <c r="A11931" s="98" t="s">
        <v>732</v>
      </c>
      <c r="B11931" s="99" t="s">
        <v>733</v>
      </c>
      <c r="C11931" s="97" t="s">
        <v>7</v>
      </c>
      <c r="D11931" s="97" t="s">
        <v>6</v>
      </c>
      <c r="E11931" s="94"/>
      <c r="F11931" s="94"/>
      <c r="G11931" s="94">
        <v>100</v>
      </c>
      <c r="H11931" s="79"/>
    </row>
    <row r="11932" spans="1:8">
      <c r="A11932" s="98" t="s">
        <v>734</v>
      </c>
      <c r="B11932" s="99" t="s">
        <v>735</v>
      </c>
      <c r="C11932" s="97" t="s">
        <v>3</v>
      </c>
      <c r="D11932" s="97" t="s">
        <v>7</v>
      </c>
      <c r="E11932" s="94"/>
      <c r="F11932" s="94"/>
      <c r="G11932" s="94">
        <v>100</v>
      </c>
      <c r="H11932" s="79"/>
    </row>
    <row r="11933" spans="1:8">
      <c r="A11933" s="100">
        <v>2</v>
      </c>
      <c r="B11933" s="101" t="s">
        <v>440</v>
      </c>
      <c r="C11933" s="97"/>
      <c r="D11933" s="97"/>
      <c r="E11933" s="94"/>
      <c r="F11933" s="94"/>
      <c r="G11933" s="94"/>
      <c r="H11933" s="79"/>
    </row>
    <row r="11934" spans="1:8" ht="31.5">
      <c r="A11934" s="98" t="s">
        <v>402</v>
      </c>
      <c r="B11934" s="99" t="s">
        <v>736</v>
      </c>
      <c r="C11934" s="97" t="s">
        <v>388</v>
      </c>
      <c r="D11934" s="97" t="s">
        <v>6</v>
      </c>
      <c r="E11934" s="94"/>
      <c r="F11934" s="94"/>
      <c r="G11934" s="94">
        <v>100</v>
      </c>
      <c r="H11934" s="79"/>
    </row>
    <row r="11935" spans="1:8" ht="63">
      <c r="A11935" s="98" t="s">
        <v>403</v>
      </c>
      <c r="B11935" s="99" t="s">
        <v>641</v>
      </c>
      <c r="C11935" s="97" t="s">
        <v>7</v>
      </c>
      <c r="D11935" s="97" t="s">
        <v>8</v>
      </c>
      <c r="E11935" s="94"/>
      <c r="F11935" s="94"/>
      <c r="G11935" s="94">
        <v>100</v>
      </c>
      <c r="H11935" s="79"/>
    </row>
    <row r="11936" spans="1:8" ht="31.5">
      <c r="A11936" s="98" t="s">
        <v>404</v>
      </c>
      <c r="B11936" s="99" t="s">
        <v>642</v>
      </c>
      <c r="C11936" s="97" t="s">
        <v>8</v>
      </c>
      <c r="D11936" s="97" t="s">
        <v>9</v>
      </c>
      <c r="E11936" s="94"/>
      <c r="F11936" s="94"/>
      <c r="G11936" s="94">
        <v>100</v>
      </c>
      <c r="H11936" s="79"/>
    </row>
    <row r="11937" spans="1:8" ht="47.25">
      <c r="A11937" s="100">
        <v>3</v>
      </c>
      <c r="B11937" s="101" t="s">
        <v>313</v>
      </c>
      <c r="C11937" s="97"/>
      <c r="D11937" s="97"/>
      <c r="E11937" s="94"/>
      <c r="F11937" s="94"/>
      <c r="G11937" s="94"/>
      <c r="H11937" s="79"/>
    </row>
    <row r="11938" spans="1:8" ht="31.5">
      <c r="A11938" s="98" t="s">
        <v>441</v>
      </c>
      <c r="B11938" s="99" t="s">
        <v>314</v>
      </c>
      <c r="C11938" s="97" t="s">
        <v>9</v>
      </c>
      <c r="D11938" s="97" t="s">
        <v>8</v>
      </c>
      <c r="E11938" s="94"/>
      <c r="F11938" s="94"/>
      <c r="G11938" s="94">
        <v>100</v>
      </c>
      <c r="H11938" s="79"/>
    </row>
    <row r="11939" spans="1:8">
      <c r="A11939" s="98" t="s">
        <v>359</v>
      </c>
      <c r="B11939" s="99" t="s">
        <v>315</v>
      </c>
      <c r="C11939" s="97" t="s">
        <v>9</v>
      </c>
      <c r="D11939" s="97" t="s">
        <v>10</v>
      </c>
      <c r="E11939" s="94"/>
      <c r="F11939" s="94"/>
      <c r="G11939" s="94">
        <v>100</v>
      </c>
      <c r="H11939" s="79"/>
    </row>
    <row r="11940" spans="1:8">
      <c r="A11940" s="98" t="s">
        <v>361</v>
      </c>
      <c r="B11940" s="99" t="s">
        <v>316</v>
      </c>
      <c r="C11940" s="97" t="s">
        <v>10</v>
      </c>
      <c r="D11940" s="97" t="s">
        <v>11</v>
      </c>
      <c r="E11940" s="94"/>
      <c r="F11940" s="94"/>
      <c r="G11940" s="94">
        <v>100</v>
      </c>
      <c r="H11940" s="79"/>
    </row>
    <row r="11941" spans="1:8">
      <c r="A11941" s="98" t="s">
        <v>317</v>
      </c>
      <c r="B11941" s="99" t="s">
        <v>318</v>
      </c>
      <c r="C11941" s="97" t="s">
        <v>11</v>
      </c>
      <c r="D11941" s="97" t="s">
        <v>12</v>
      </c>
      <c r="E11941" s="94"/>
      <c r="F11941" s="94"/>
      <c r="G11941" s="94">
        <v>100</v>
      </c>
      <c r="H11941" s="79"/>
    </row>
    <row r="11942" spans="1:8">
      <c r="A11942" s="98" t="s">
        <v>319</v>
      </c>
      <c r="B11942" s="99" t="s">
        <v>320</v>
      </c>
      <c r="C11942" s="97" t="s">
        <v>12</v>
      </c>
      <c r="D11942" s="97" t="s">
        <v>13</v>
      </c>
      <c r="E11942" s="94"/>
      <c r="F11942" s="94"/>
      <c r="G11942" s="94">
        <v>100</v>
      </c>
      <c r="H11942" s="79"/>
    </row>
    <row r="11943" spans="1:8">
      <c r="A11943" s="100">
        <v>4</v>
      </c>
      <c r="B11943" s="101" t="s">
        <v>623</v>
      </c>
      <c r="C11943" s="97"/>
      <c r="D11943" s="97"/>
      <c r="E11943" s="94"/>
      <c r="F11943" s="94"/>
      <c r="G11943" s="94"/>
      <c r="H11943" s="79"/>
    </row>
    <row r="11944" spans="1:8" ht="31.5">
      <c r="A11944" s="97" t="s">
        <v>406</v>
      </c>
      <c r="B11944" s="236" t="s">
        <v>321</v>
      </c>
      <c r="C11944" s="97" t="s">
        <v>13</v>
      </c>
      <c r="D11944" s="97" t="s">
        <v>13</v>
      </c>
      <c r="E11944" s="94"/>
      <c r="F11944" s="94"/>
      <c r="G11944" s="94">
        <v>100</v>
      </c>
      <c r="H11944" s="79"/>
    </row>
    <row r="11945" spans="1:8" ht="63">
      <c r="A11945" s="97" t="s">
        <v>407</v>
      </c>
      <c r="B11945" s="236" t="s">
        <v>621</v>
      </c>
      <c r="C11945" s="97" t="s">
        <v>13</v>
      </c>
      <c r="D11945" s="97" t="s">
        <v>14</v>
      </c>
      <c r="E11945" s="94"/>
      <c r="F11945" s="94"/>
      <c r="G11945" s="94">
        <v>100</v>
      </c>
      <c r="H11945" s="79"/>
    </row>
    <row r="11946" spans="1:8" ht="31.5">
      <c r="A11946" s="97" t="s">
        <v>408</v>
      </c>
      <c r="B11946" s="236" t="s">
        <v>764</v>
      </c>
      <c r="C11946" s="97" t="s">
        <v>13</v>
      </c>
      <c r="D11946" s="97" t="s">
        <v>14</v>
      </c>
      <c r="E11946" s="94"/>
      <c r="F11946" s="94"/>
      <c r="G11946" s="94">
        <v>100</v>
      </c>
      <c r="H11946" s="79"/>
    </row>
    <row r="11947" spans="1:8" ht="31.5">
      <c r="A11947" s="97" t="s">
        <v>222</v>
      </c>
      <c r="B11947" s="236" t="s">
        <v>765</v>
      </c>
      <c r="C11947" s="97" t="s">
        <v>14</v>
      </c>
      <c r="D11947" s="97" t="s">
        <v>15</v>
      </c>
      <c r="E11947" s="94"/>
      <c r="F11947" s="94"/>
      <c r="G11947" s="94">
        <v>100</v>
      </c>
      <c r="H11947" s="79"/>
    </row>
    <row r="11948" spans="1:8">
      <c r="G11948" s="154" t="s">
        <v>1495</v>
      </c>
      <c r="H11948" s="154" t="s">
        <v>378</v>
      </c>
    </row>
    <row r="11949" spans="1:8">
      <c r="H11949" s="154" t="s">
        <v>709</v>
      </c>
    </row>
    <row r="11950" spans="1:8">
      <c r="H11950" s="154" t="s">
        <v>266</v>
      </c>
    </row>
    <row r="11951" spans="1:8">
      <c r="H11951" s="154"/>
    </row>
    <row r="11952" spans="1:8">
      <c r="A11952" s="742" t="s">
        <v>628</v>
      </c>
      <c r="B11952" s="742"/>
      <c r="C11952" s="742"/>
      <c r="D11952" s="742"/>
      <c r="E11952" s="742"/>
      <c r="F11952" s="742"/>
      <c r="G11952" s="742"/>
      <c r="H11952" s="742"/>
    </row>
    <row r="11953" spans="1:8">
      <c r="A11953" s="742" t="s">
        <v>455</v>
      </c>
      <c r="B11953" s="742"/>
      <c r="C11953" s="742"/>
      <c r="D11953" s="742"/>
      <c r="E11953" s="742"/>
      <c r="F11953" s="742"/>
      <c r="G11953" s="742"/>
      <c r="H11953" s="742"/>
    </row>
    <row r="11954" spans="1:8">
      <c r="H11954" s="154" t="s">
        <v>322</v>
      </c>
    </row>
    <row r="11955" spans="1:8">
      <c r="H11955" s="154" t="s">
        <v>323</v>
      </c>
    </row>
    <row r="11956" spans="1:8">
      <c r="H11956" s="154" t="s">
        <v>324</v>
      </c>
    </row>
    <row r="11957" spans="1:8">
      <c r="H11957" s="230" t="s">
        <v>325</v>
      </c>
    </row>
    <row r="11958" spans="1:8">
      <c r="H11958" s="154" t="s">
        <v>2331</v>
      </c>
    </row>
    <row r="11959" spans="1:8">
      <c r="H11959" s="154" t="s">
        <v>261</v>
      </c>
    </row>
    <row r="11960" spans="1:8">
      <c r="A11960" s="86"/>
    </row>
    <row r="11961" spans="1:8" ht="24" customHeight="1">
      <c r="A11961" s="743" t="s">
        <v>1783</v>
      </c>
      <c r="B11961" s="744"/>
      <c r="C11961" s="744"/>
      <c r="D11961" s="744"/>
      <c r="E11961" s="744"/>
      <c r="F11961" s="744"/>
      <c r="G11961" s="744"/>
      <c r="H11961" s="744"/>
    </row>
    <row r="11962" spans="1:8">
      <c r="A11962" s="745"/>
      <c r="B11962" s="745"/>
      <c r="C11962" s="745"/>
      <c r="D11962" s="745"/>
      <c r="E11962" s="745"/>
      <c r="F11962" s="745"/>
      <c r="G11962" s="745"/>
      <c r="H11962" s="745"/>
    </row>
    <row r="11963" spans="1:8">
      <c r="A11963" s="746" t="s">
        <v>2332</v>
      </c>
      <c r="B11963" s="746"/>
      <c r="C11963" s="746"/>
      <c r="D11963" s="746"/>
      <c r="E11963" s="746"/>
      <c r="F11963" s="746"/>
      <c r="G11963" s="746"/>
      <c r="H11963" s="746"/>
    </row>
    <row r="11964" spans="1:8" ht="16.5" thickBot="1">
      <c r="A11964" s="87"/>
      <c r="B11964" s="666"/>
      <c r="C11964" s="231"/>
      <c r="D11964" s="231"/>
      <c r="E11964" s="231"/>
      <c r="F11964" s="231"/>
      <c r="G11964" s="231"/>
      <c r="H11964" s="231"/>
    </row>
    <row r="11965" spans="1:8">
      <c r="A11965" s="750" t="s">
        <v>397</v>
      </c>
      <c r="B11965" s="753" t="s">
        <v>649</v>
      </c>
      <c r="C11965" s="756" t="s">
        <v>719</v>
      </c>
      <c r="D11965" s="756"/>
      <c r="E11965" s="756"/>
      <c r="F11965" s="756"/>
      <c r="G11965" s="757" t="s">
        <v>629</v>
      </c>
      <c r="H11965" s="759" t="s">
        <v>630</v>
      </c>
    </row>
    <row r="11966" spans="1:8">
      <c r="A11966" s="751"/>
      <c r="B11966" s="754"/>
      <c r="C11966" s="704"/>
      <c r="D11966" s="704"/>
      <c r="E11966" s="704"/>
      <c r="F11966" s="704"/>
      <c r="G11966" s="703"/>
      <c r="H11966" s="760"/>
    </row>
    <row r="11967" spans="1:8" ht="32.25" thickBot="1">
      <c r="A11967" s="752"/>
      <c r="B11967" s="755"/>
      <c r="C11967" s="88" t="s">
        <v>631</v>
      </c>
      <c r="D11967" s="88" t="s">
        <v>632</v>
      </c>
      <c r="E11967" s="88" t="s">
        <v>631</v>
      </c>
      <c r="F11967" s="88" t="s">
        <v>632</v>
      </c>
      <c r="G11967" s="758"/>
      <c r="H11967" s="761"/>
    </row>
    <row r="11968" spans="1:8">
      <c r="A11968" s="89">
        <v>1</v>
      </c>
      <c r="B11968" s="604">
        <v>2</v>
      </c>
      <c r="C11968" s="90">
        <v>3</v>
      </c>
      <c r="D11968" s="90">
        <v>4</v>
      </c>
      <c r="E11968" s="90"/>
      <c r="F11968" s="90"/>
      <c r="G11968" s="91">
        <v>5</v>
      </c>
      <c r="H11968" s="604">
        <v>6</v>
      </c>
    </row>
    <row r="11969" spans="1:8">
      <c r="A11969" s="89">
        <v>1</v>
      </c>
      <c r="B11969" s="92" t="s">
        <v>598</v>
      </c>
      <c r="C11969" s="93"/>
      <c r="D11969" s="93"/>
      <c r="E11969" s="94"/>
      <c r="F11969" s="94"/>
      <c r="G11969" s="95"/>
      <c r="H11969" s="663"/>
    </row>
    <row r="11970" spans="1:8">
      <c r="A11970" s="96" t="s">
        <v>399</v>
      </c>
      <c r="B11970" s="237" t="s">
        <v>599</v>
      </c>
      <c r="C11970" s="97" t="s">
        <v>174</v>
      </c>
      <c r="D11970" s="97" t="s">
        <v>482</v>
      </c>
      <c r="E11970" s="94"/>
      <c r="F11970" s="94"/>
      <c r="G11970" s="94">
        <v>100</v>
      </c>
      <c r="H11970" s="79"/>
    </row>
    <row r="11971" spans="1:8">
      <c r="A11971" s="97" t="s">
        <v>400</v>
      </c>
      <c r="B11971" s="236" t="s">
        <v>329</v>
      </c>
      <c r="C11971" s="97" t="s">
        <v>483</v>
      </c>
      <c r="D11971" s="97" t="s">
        <v>484</v>
      </c>
      <c r="E11971" s="94"/>
      <c r="F11971" s="94"/>
      <c r="G11971" s="94">
        <v>100</v>
      </c>
      <c r="H11971" s="79"/>
    </row>
    <row r="11972" spans="1:8" ht="31.5">
      <c r="A11972" s="97" t="s">
        <v>411</v>
      </c>
      <c r="B11972" s="236" t="s">
        <v>730</v>
      </c>
      <c r="C11972" s="97" t="s">
        <v>485</v>
      </c>
      <c r="D11972" s="97" t="s">
        <v>486</v>
      </c>
      <c r="E11972" s="94"/>
      <c r="F11972" s="94"/>
      <c r="G11972" s="94">
        <v>100</v>
      </c>
      <c r="H11972" s="79"/>
    </row>
    <row r="11973" spans="1:8" ht="63">
      <c r="A11973" s="98" t="s">
        <v>422</v>
      </c>
      <c r="B11973" s="99" t="s">
        <v>731</v>
      </c>
      <c r="C11973" s="97" t="s">
        <v>487</v>
      </c>
      <c r="D11973" s="97" t="s">
        <v>2103</v>
      </c>
      <c r="E11973" s="94"/>
      <c r="F11973" s="94"/>
      <c r="G11973" s="94">
        <v>100</v>
      </c>
      <c r="H11973" s="79"/>
    </row>
    <row r="11974" spans="1:8" ht="31.5">
      <c r="A11974" s="98" t="s">
        <v>732</v>
      </c>
      <c r="B11974" s="99" t="s">
        <v>733</v>
      </c>
      <c r="C11974" s="97" t="s">
        <v>46</v>
      </c>
      <c r="D11974" s="97" t="s">
        <v>45</v>
      </c>
      <c r="E11974" s="94"/>
      <c r="F11974" s="94"/>
      <c r="G11974" s="94">
        <v>100</v>
      </c>
      <c r="H11974" s="79"/>
    </row>
    <row r="11975" spans="1:8">
      <c r="A11975" s="98" t="s">
        <v>734</v>
      </c>
      <c r="B11975" s="99" t="s">
        <v>735</v>
      </c>
      <c r="C11975" s="97" t="s">
        <v>485</v>
      </c>
      <c r="D11975" s="97" t="s">
        <v>46</v>
      </c>
      <c r="E11975" s="94"/>
      <c r="F11975" s="94"/>
      <c r="G11975" s="94">
        <v>100</v>
      </c>
      <c r="H11975" s="79"/>
    </row>
    <row r="11976" spans="1:8">
      <c r="A11976" s="100">
        <v>2</v>
      </c>
      <c r="B11976" s="101" t="s">
        <v>440</v>
      </c>
      <c r="C11976" s="97"/>
      <c r="D11976" s="97"/>
      <c r="E11976" s="94"/>
      <c r="F11976" s="94"/>
      <c r="G11976" s="94"/>
      <c r="H11976" s="79"/>
    </row>
    <row r="11977" spans="1:8" ht="31.5">
      <c r="A11977" s="98" t="s">
        <v>402</v>
      </c>
      <c r="B11977" s="99" t="s">
        <v>736</v>
      </c>
      <c r="C11977" s="97" t="s">
        <v>46</v>
      </c>
      <c r="D11977" s="97" t="s">
        <v>45</v>
      </c>
      <c r="E11977" s="94"/>
      <c r="F11977" s="94"/>
      <c r="G11977" s="94">
        <v>100</v>
      </c>
      <c r="H11977" s="79"/>
    </row>
    <row r="11978" spans="1:8" ht="63">
      <c r="A11978" s="98" t="s">
        <v>403</v>
      </c>
      <c r="B11978" s="99" t="s">
        <v>641</v>
      </c>
      <c r="C11978" s="97" t="s">
        <v>46</v>
      </c>
      <c r="D11978" s="97" t="s">
        <v>47</v>
      </c>
      <c r="E11978" s="94"/>
      <c r="F11978" s="94"/>
      <c r="G11978" s="94">
        <v>100</v>
      </c>
      <c r="H11978" s="79"/>
    </row>
    <row r="11979" spans="1:8" ht="31.5">
      <c r="A11979" s="98" t="s">
        <v>404</v>
      </c>
      <c r="B11979" s="99" t="s">
        <v>642</v>
      </c>
      <c r="C11979" s="97" t="s">
        <v>47</v>
      </c>
      <c r="D11979" s="97" t="s">
        <v>48</v>
      </c>
      <c r="E11979" s="94"/>
      <c r="F11979" s="94"/>
      <c r="G11979" s="94">
        <v>100</v>
      </c>
      <c r="H11979" s="79"/>
    </row>
    <row r="11980" spans="1:8" ht="47.25">
      <c r="A11980" s="100">
        <v>3</v>
      </c>
      <c r="B11980" s="101" t="s">
        <v>313</v>
      </c>
      <c r="C11980" s="97"/>
      <c r="D11980" s="97"/>
      <c r="E11980" s="94"/>
      <c r="F11980" s="94"/>
      <c r="G11980" s="94"/>
      <c r="H11980" s="79"/>
    </row>
    <row r="11981" spans="1:8" ht="31.5">
      <c r="A11981" s="98" t="s">
        <v>441</v>
      </c>
      <c r="B11981" s="99" t="s">
        <v>314</v>
      </c>
      <c r="C11981" s="97" t="s">
        <v>48</v>
      </c>
      <c r="D11981" s="97" t="s">
        <v>47</v>
      </c>
      <c r="E11981" s="94"/>
      <c r="F11981" s="94"/>
      <c r="G11981" s="94">
        <v>100</v>
      </c>
      <c r="H11981" s="79"/>
    </row>
    <row r="11982" spans="1:8">
      <c r="A11982" s="98" t="s">
        <v>359</v>
      </c>
      <c r="B11982" s="99" t="s">
        <v>315</v>
      </c>
      <c r="C11982" s="97" t="s">
        <v>48</v>
      </c>
      <c r="D11982" s="97" t="s">
        <v>49</v>
      </c>
      <c r="E11982" s="94"/>
      <c r="F11982" s="94"/>
      <c r="G11982" s="94">
        <v>100</v>
      </c>
      <c r="H11982" s="79"/>
    </row>
    <row r="11983" spans="1:8">
      <c r="A11983" s="98" t="s">
        <v>361</v>
      </c>
      <c r="B11983" s="99" t="s">
        <v>316</v>
      </c>
      <c r="C11983" s="97" t="s">
        <v>49</v>
      </c>
      <c r="D11983" s="97" t="s">
        <v>50</v>
      </c>
      <c r="E11983" s="94"/>
      <c r="F11983" s="94"/>
      <c r="G11983" s="94">
        <v>100</v>
      </c>
      <c r="H11983" s="79"/>
    </row>
    <row r="11984" spans="1:8">
      <c r="A11984" s="98" t="s">
        <v>317</v>
      </c>
      <c r="B11984" s="99" t="s">
        <v>318</v>
      </c>
      <c r="C11984" s="97" t="s">
        <v>50</v>
      </c>
      <c r="D11984" s="97" t="s">
        <v>51</v>
      </c>
      <c r="E11984" s="94"/>
      <c r="F11984" s="94"/>
      <c r="G11984" s="94">
        <v>100</v>
      </c>
      <c r="H11984" s="79"/>
    </row>
    <row r="11985" spans="1:8">
      <c r="A11985" s="98" t="s">
        <v>319</v>
      </c>
      <c r="B11985" s="99" t="s">
        <v>320</v>
      </c>
      <c r="C11985" s="97" t="s">
        <v>51</v>
      </c>
      <c r="D11985" s="97" t="s">
        <v>52</v>
      </c>
      <c r="E11985" s="94"/>
      <c r="F11985" s="94"/>
      <c r="G11985" s="94">
        <v>100</v>
      </c>
      <c r="H11985" s="79"/>
    </row>
    <row r="11986" spans="1:8">
      <c r="A11986" s="100">
        <v>4</v>
      </c>
      <c r="B11986" s="101" t="s">
        <v>623</v>
      </c>
      <c r="C11986" s="97"/>
      <c r="D11986" s="97"/>
      <c r="E11986" s="94"/>
      <c r="F11986" s="94"/>
      <c r="G11986" s="94"/>
      <c r="H11986" s="79"/>
    </row>
    <row r="11987" spans="1:8" ht="31.5">
      <c r="A11987" s="97" t="s">
        <v>406</v>
      </c>
      <c r="B11987" s="236" t="s">
        <v>321</v>
      </c>
      <c r="C11987" s="97" t="s">
        <v>52</v>
      </c>
      <c r="D11987" s="97" t="s">
        <v>52</v>
      </c>
      <c r="E11987" s="94"/>
      <c r="F11987" s="94"/>
      <c r="G11987" s="94">
        <v>100</v>
      </c>
      <c r="H11987" s="79"/>
    </row>
    <row r="11988" spans="1:8" ht="63">
      <c r="A11988" s="97" t="s">
        <v>407</v>
      </c>
      <c r="B11988" s="236" t="s">
        <v>621</v>
      </c>
      <c r="C11988" s="97" t="s">
        <v>52</v>
      </c>
      <c r="D11988" s="97" t="s">
        <v>53</v>
      </c>
      <c r="E11988" s="94"/>
      <c r="F11988" s="94"/>
      <c r="G11988" s="94">
        <v>100</v>
      </c>
      <c r="H11988" s="79"/>
    </row>
    <row r="11989" spans="1:8" ht="31.5">
      <c r="A11989" s="97" t="s">
        <v>408</v>
      </c>
      <c r="B11989" s="236" t="s">
        <v>764</v>
      </c>
      <c r="C11989" s="97" t="s">
        <v>52</v>
      </c>
      <c r="D11989" s="97" t="s">
        <v>53</v>
      </c>
      <c r="E11989" s="94"/>
      <c r="F11989" s="94"/>
      <c r="G11989" s="94">
        <v>100</v>
      </c>
      <c r="H11989" s="79"/>
    </row>
    <row r="11990" spans="1:8" ht="31.5">
      <c r="A11990" s="97" t="s">
        <v>222</v>
      </c>
      <c r="B11990" s="236" t="s">
        <v>765</v>
      </c>
      <c r="C11990" s="97" t="s">
        <v>53</v>
      </c>
      <c r="D11990" s="97" t="s">
        <v>54</v>
      </c>
      <c r="E11990" s="94"/>
      <c r="F11990" s="94"/>
      <c r="G11990" s="94">
        <v>100</v>
      </c>
      <c r="H11990" s="79"/>
    </row>
    <row r="11991" spans="1:8">
      <c r="G11991" s="154" t="s">
        <v>1496</v>
      </c>
      <c r="H11991" s="154" t="s">
        <v>378</v>
      </c>
    </row>
    <row r="11992" spans="1:8">
      <c r="H11992" s="154" t="s">
        <v>709</v>
      </c>
    </row>
    <row r="11993" spans="1:8">
      <c r="H11993" s="154" t="s">
        <v>266</v>
      </c>
    </row>
    <row r="11994" spans="1:8">
      <c r="H11994" s="154"/>
    </row>
    <row r="11995" spans="1:8">
      <c r="A11995" s="742" t="s">
        <v>628</v>
      </c>
      <c r="B11995" s="742"/>
      <c r="C11995" s="742"/>
      <c r="D11995" s="742"/>
      <c r="E11995" s="742"/>
      <c r="F11995" s="742"/>
      <c r="G11995" s="742"/>
      <c r="H11995" s="742"/>
    </row>
    <row r="11996" spans="1:8">
      <c r="A11996" s="742" t="s">
        <v>455</v>
      </c>
      <c r="B11996" s="742"/>
      <c r="C11996" s="742"/>
      <c r="D11996" s="742"/>
      <c r="E11996" s="742"/>
      <c r="F11996" s="742"/>
      <c r="G11996" s="742"/>
      <c r="H11996" s="742"/>
    </row>
    <row r="11997" spans="1:8">
      <c r="H11997" s="154" t="s">
        <v>322</v>
      </c>
    </row>
    <row r="11998" spans="1:8">
      <c r="H11998" s="154" t="s">
        <v>323</v>
      </c>
    </row>
    <row r="11999" spans="1:8">
      <c r="H11999" s="154" t="s">
        <v>324</v>
      </c>
    </row>
    <row r="12000" spans="1:8">
      <c r="H12000" s="230" t="s">
        <v>325</v>
      </c>
    </row>
    <row r="12001" spans="1:8">
      <c r="H12001" s="154" t="s">
        <v>2331</v>
      </c>
    </row>
    <row r="12002" spans="1:8">
      <c r="H12002" s="154" t="s">
        <v>261</v>
      </c>
    </row>
    <row r="12003" spans="1:8">
      <c r="A12003" s="86"/>
    </row>
    <row r="12004" spans="1:8" ht="24.75" customHeight="1">
      <c r="A12004" s="743" t="s">
        <v>1784</v>
      </c>
      <c r="B12004" s="744"/>
      <c r="C12004" s="744"/>
      <c r="D12004" s="744"/>
      <c r="E12004" s="744"/>
      <c r="F12004" s="744"/>
      <c r="G12004" s="744"/>
      <c r="H12004" s="744"/>
    </row>
    <row r="12005" spans="1:8">
      <c r="A12005" s="745"/>
      <c r="B12005" s="745"/>
      <c r="C12005" s="745"/>
      <c r="D12005" s="745"/>
      <c r="E12005" s="745"/>
      <c r="F12005" s="745"/>
      <c r="G12005" s="745"/>
      <c r="H12005" s="745"/>
    </row>
    <row r="12006" spans="1:8">
      <c r="A12006" s="746" t="s">
        <v>2332</v>
      </c>
      <c r="B12006" s="746"/>
      <c r="C12006" s="746"/>
      <c r="D12006" s="746"/>
      <c r="E12006" s="746"/>
      <c r="F12006" s="746"/>
      <c r="G12006" s="746"/>
      <c r="H12006" s="746"/>
    </row>
    <row r="12007" spans="1:8" ht="16.5" thickBot="1">
      <c r="A12007" s="87"/>
      <c r="B12007" s="666"/>
      <c r="C12007" s="231"/>
      <c r="D12007" s="231"/>
      <c r="E12007" s="231"/>
      <c r="F12007" s="231"/>
      <c r="G12007" s="231"/>
      <c r="H12007" s="231"/>
    </row>
    <row r="12008" spans="1:8">
      <c r="A12008" s="750" t="s">
        <v>397</v>
      </c>
      <c r="B12008" s="753" t="s">
        <v>649</v>
      </c>
      <c r="C12008" s="756" t="s">
        <v>719</v>
      </c>
      <c r="D12008" s="756"/>
      <c r="E12008" s="756"/>
      <c r="F12008" s="756"/>
      <c r="G12008" s="757" t="s">
        <v>629</v>
      </c>
      <c r="H12008" s="759" t="s">
        <v>630</v>
      </c>
    </row>
    <row r="12009" spans="1:8">
      <c r="A12009" s="751"/>
      <c r="B12009" s="754"/>
      <c r="C12009" s="704"/>
      <c r="D12009" s="704"/>
      <c r="E12009" s="704"/>
      <c r="F12009" s="704"/>
      <c r="G12009" s="703"/>
      <c r="H12009" s="760"/>
    </row>
    <row r="12010" spans="1:8" ht="32.25" thickBot="1">
      <c r="A12010" s="752"/>
      <c r="B12010" s="755"/>
      <c r="C12010" s="88" t="s">
        <v>631</v>
      </c>
      <c r="D12010" s="88" t="s">
        <v>632</v>
      </c>
      <c r="E12010" s="88" t="s">
        <v>631</v>
      </c>
      <c r="F12010" s="88" t="s">
        <v>632</v>
      </c>
      <c r="G12010" s="758"/>
      <c r="H12010" s="761"/>
    </row>
    <row r="12011" spans="1:8">
      <c r="A12011" s="89">
        <v>1</v>
      </c>
      <c r="B12011" s="604">
        <v>2</v>
      </c>
      <c r="C12011" s="90">
        <v>3</v>
      </c>
      <c r="D12011" s="90">
        <v>4</v>
      </c>
      <c r="E12011" s="90"/>
      <c r="F12011" s="90"/>
      <c r="G12011" s="91">
        <v>5</v>
      </c>
      <c r="H12011" s="604">
        <v>6</v>
      </c>
    </row>
    <row r="12012" spans="1:8">
      <c r="A12012" s="89">
        <v>1</v>
      </c>
      <c r="B12012" s="92" t="s">
        <v>598</v>
      </c>
      <c r="C12012" s="93"/>
      <c r="D12012" s="93"/>
      <c r="E12012" s="94"/>
      <c r="F12012" s="94"/>
      <c r="G12012" s="95"/>
      <c r="H12012" s="663"/>
    </row>
    <row r="12013" spans="1:8">
      <c r="A12013" s="96" t="s">
        <v>399</v>
      </c>
      <c r="B12013" s="237" t="s">
        <v>599</v>
      </c>
      <c r="C12013" s="97" t="s">
        <v>174</v>
      </c>
      <c r="D12013" s="97" t="s">
        <v>482</v>
      </c>
      <c r="E12013" s="94"/>
      <c r="F12013" s="94"/>
      <c r="G12013" s="94">
        <v>100</v>
      </c>
      <c r="H12013" s="79"/>
    </row>
    <row r="12014" spans="1:8">
      <c r="A12014" s="97" t="s">
        <v>400</v>
      </c>
      <c r="B12014" s="236" t="s">
        <v>329</v>
      </c>
      <c r="C12014" s="97" t="s">
        <v>483</v>
      </c>
      <c r="D12014" s="97" t="s">
        <v>484</v>
      </c>
      <c r="E12014" s="94"/>
      <c r="F12014" s="94"/>
      <c r="G12014" s="94">
        <v>100</v>
      </c>
      <c r="H12014" s="79"/>
    </row>
    <row r="12015" spans="1:8" ht="31.5">
      <c r="A12015" s="97" t="s">
        <v>411</v>
      </c>
      <c r="B12015" s="236" t="s">
        <v>730</v>
      </c>
      <c r="C12015" s="97" t="s">
        <v>485</v>
      </c>
      <c r="D12015" s="97" t="s">
        <v>486</v>
      </c>
      <c r="E12015" s="94"/>
      <c r="F12015" s="94"/>
      <c r="G12015" s="94">
        <v>100</v>
      </c>
      <c r="H12015" s="79"/>
    </row>
    <row r="12016" spans="1:8" ht="63">
      <c r="A12016" s="98" t="s">
        <v>422</v>
      </c>
      <c r="B12016" s="99" t="s">
        <v>731</v>
      </c>
      <c r="C12016" s="97" t="s">
        <v>487</v>
      </c>
      <c r="D12016" s="97" t="s">
        <v>2103</v>
      </c>
      <c r="E12016" s="94"/>
      <c r="F12016" s="94"/>
      <c r="G12016" s="94">
        <v>100</v>
      </c>
      <c r="H12016" s="79"/>
    </row>
    <row r="12017" spans="1:8" ht="31.5">
      <c r="A12017" s="98" t="s">
        <v>732</v>
      </c>
      <c r="B12017" s="99" t="s">
        <v>733</v>
      </c>
      <c r="C12017" s="97" t="s">
        <v>46</v>
      </c>
      <c r="D12017" s="97" t="s">
        <v>45</v>
      </c>
      <c r="E12017" s="94"/>
      <c r="F12017" s="94"/>
      <c r="G12017" s="94">
        <v>100</v>
      </c>
      <c r="H12017" s="79"/>
    </row>
    <row r="12018" spans="1:8">
      <c r="A12018" s="98" t="s">
        <v>734</v>
      </c>
      <c r="B12018" s="99" t="s">
        <v>735</v>
      </c>
      <c r="C12018" s="97" t="s">
        <v>485</v>
      </c>
      <c r="D12018" s="97" t="s">
        <v>46</v>
      </c>
      <c r="E12018" s="94"/>
      <c r="F12018" s="94"/>
      <c r="G12018" s="94">
        <v>100</v>
      </c>
      <c r="H12018" s="79"/>
    </row>
    <row r="12019" spans="1:8">
      <c r="A12019" s="100">
        <v>2</v>
      </c>
      <c r="B12019" s="101" t="s">
        <v>440</v>
      </c>
      <c r="C12019" s="97"/>
      <c r="D12019" s="97"/>
      <c r="E12019" s="94"/>
      <c r="F12019" s="94"/>
      <c r="G12019" s="94"/>
      <c r="H12019" s="79"/>
    </row>
    <row r="12020" spans="1:8" ht="31.5">
      <c r="A12020" s="98" t="s">
        <v>402</v>
      </c>
      <c r="B12020" s="99" t="s">
        <v>736</v>
      </c>
      <c r="C12020" s="97" t="s">
        <v>46</v>
      </c>
      <c r="D12020" s="97" t="s">
        <v>45</v>
      </c>
      <c r="E12020" s="94"/>
      <c r="F12020" s="94"/>
      <c r="G12020" s="94">
        <v>100</v>
      </c>
      <c r="H12020" s="79"/>
    </row>
    <row r="12021" spans="1:8" ht="63">
      <c r="A12021" s="98" t="s">
        <v>403</v>
      </c>
      <c r="B12021" s="99" t="s">
        <v>641</v>
      </c>
      <c r="C12021" s="97" t="s">
        <v>46</v>
      </c>
      <c r="D12021" s="97" t="s">
        <v>47</v>
      </c>
      <c r="E12021" s="94"/>
      <c r="F12021" s="94"/>
      <c r="G12021" s="94">
        <v>100</v>
      </c>
      <c r="H12021" s="79"/>
    </row>
    <row r="12022" spans="1:8" ht="31.5">
      <c r="A12022" s="98" t="s">
        <v>404</v>
      </c>
      <c r="B12022" s="99" t="s">
        <v>642</v>
      </c>
      <c r="C12022" s="97" t="s">
        <v>47</v>
      </c>
      <c r="D12022" s="97" t="s">
        <v>48</v>
      </c>
      <c r="E12022" s="94"/>
      <c r="F12022" s="94"/>
      <c r="G12022" s="94">
        <v>100</v>
      </c>
      <c r="H12022" s="79"/>
    </row>
    <row r="12023" spans="1:8" ht="47.25">
      <c r="A12023" s="100">
        <v>3</v>
      </c>
      <c r="B12023" s="101" t="s">
        <v>313</v>
      </c>
      <c r="C12023" s="97"/>
      <c r="D12023" s="97"/>
      <c r="E12023" s="94"/>
      <c r="F12023" s="94"/>
      <c r="G12023" s="94"/>
      <c r="H12023" s="79"/>
    </row>
    <row r="12024" spans="1:8" ht="31.5">
      <c r="A12024" s="98" t="s">
        <v>441</v>
      </c>
      <c r="B12024" s="99" t="s">
        <v>314</v>
      </c>
      <c r="C12024" s="97" t="s">
        <v>48</v>
      </c>
      <c r="D12024" s="97" t="s">
        <v>47</v>
      </c>
      <c r="E12024" s="94"/>
      <c r="F12024" s="94"/>
      <c r="G12024" s="94">
        <v>100</v>
      </c>
      <c r="H12024" s="79"/>
    </row>
    <row r="12025" spans="1:8">
      <c r="A12025" s="98" t="s">
        <v>359</v>
      </c>
      <c r="B12025" s="99" t="s">
        <v>315</v>
      </c>
      <c r="C12025" s="97" t="s">
        <v>48</v>
      </c>
      <c r="D12025" s="97" t="s">
        <v>49</v>
      </c>
      <c r="E12025" s="94"/>
      <c r="F12025" s="94"/>
      <c r="G12025" s="94">
        <v>100</v>
      </c>
      <c r="H12025" s="79"/>
    </row>
    <row r="12026" spans="1:8">
      <c r="A12026" s="98" t="s">
        <v>361</v>
      </c>
      <c r="B12026" s="99" t="s">
        <v>316</v>
      </c>
      <c r="C12026" s="97" t="s">
        <v>49</v>
      </c>
      <c r="D12026" s="97" t="s">
        <v>50</v>
      </c>
      <c r="E12026" s="94"/>
      <c r="F12026" s="94"/>
      <c r="G12026" s="94">
        <v>100</v>
      </c>
      <c r="H12026" s="79"/>
    </row>
    <row r="12027" spans="1:8">
      <c r="A12027" s="98" t="s">
        <v>317</v>
      </c>
      <c r="B12027" s="99" t="s">
        <v>318</v>
      </c>
      <c r="C12027" s="97" t="s">
        <v>50</v>
      </c>
      <c r="D12027" s="97" t="s">
        <v>51</v>
      </c>
      <c r="E12027" s="94"/>
      <c r="F12027" s="94"/>
      <c r="G12027" s="94">
        <v>100</v>
      </c>
      <c r="H12027" s="79"/>
    </row>
    <row r="12028" spans="1:8">
      <c r="A12028" s="98" t="s">
        <v>319</v>
      </c>
      <c r="B12028" s="99" t="s">
        <v>320</v>
      </c>
      <c r="C12028" s="97" t="s">
        <v>51</v>
      </c>
      <c r="D12028" s="97" t="s">
        <v>52</v>
      </c>
      <c r="E12028" s="94"/>
      <c r="F12028" s="94"/>
      <c r="G12028" s="94">
        <v>100</v>
      </c>
      <c r="H12028" s="79"/>
    </row>
    <row r="12029" spans="1:8">
      <c r="A12029" s="100">
        <v>4</v>
      </c>
      <c r="B12029" s="101" t="s">
        <v>623</v>
      </c>
      <c r="C12029" s="97"/>
      <c r="D12029" s="97"/>
      <c r="E12029" s="94"/>
      <c r="F12029" s="94"/>
      <c r="G12029" s="94"/>
      <c r="H12029" s="79"/>
    </row>
    <row r="12030" spans="1:8" ht="31.5">
      <c r="A12030" s="97" t="s">
        <v>406</v>
      </c>
      <c r="B12030" s="236" t="s">
        <v>321</v>
      </c>
      <c r="C12030" s="97" t="s">
        <v>52</v>
      </c>
      <c r="D12030" s="97" t="s">
        <v>52</v>
      </c>
      <c r="E12030" s="94"/>
      <c r="F12030" s="94"/>
      <c r="G12030" s="94">
        <v>100</v>
      </c>
      <c r="H12030" s="79"/>
    </row>
    <row r="12031" spans="1:8" ht="63">
      <c r="A12031" s="97" t="s">
        <v>407</v>
      </c>
      <c r="B12031" s="236" t="s">
        <v>621</v>
      </c>
      <c r="C12031" s="97" t="s">
        <v>52</v>
      </c>
      <c r="D12031" s="97" t="s">
        <v>53</v>
      </c>
      <c r="E12031" s="94"/>
      <c r="F12031" s="94"/>
      <c r="G12031" s="94">
        <v>100</v>
      </c>
      <c r="H12031" s="79"/>
    </row>
    <row r="12032" spans="1:8" ht="31.5">
      <c r="A12032" s="97" t="s">
        <v>408</v>
      </c>
      <c r="B12032" s="236" t="s">
        <v>764</v>
      </c>
      <c r="C12032" s="97" t="s">
        <v>52</v>
      </c>
      <c r="D12032" s="97" t="s">
        <v>53</v>
      </c>
      <c r="E12032" s="94"/>
      <c r="F12032" s="94"/>
      <c r="G12032" s="94">
        <v>100</v>
      </c>
      <c r="H12032" s="79"/>
    </row>
    <row r="12033" spans="1:8" ht="31.5">
      <c r="A12033" s="97" t="s">
        <v>222</v>
      </c>
      <c r="B12033" s="236" t="s">
        <v>765</v>
      </c>
      <c r="C12033" s="97" t="s">
        <v>53</v>
      </c>
      <c r="D12033" s="97" t="s">
        <v>54</v>
      </c>
      <c r="E12033" s="94"/>
      <c r="F12033" s="94"/>
      <c r="G12033" s="94">
        <v>100</v>
      </c>
      <c r="H12033" s="79"/>
    </row>
    <row r="12034" spans="1:8">
      <c r="G12034" s="154" t="s">
        <v>1497</v>
      </c>
      <c r="H12034" s="154" t="s">
        <v>378</v>
      </c>
    </row>
    <row r="12035" spans="1:8">
      <c r="H12035" s="154" t="s">
        <v>709</v>
      </c>
    </row>
    <row r="12036" spans="1:8">
      <c r="H12036" s="154" t="s">
        <v>266</v>
      </c>
    </row>
    <row r="12037" spans="1:8">
      <c r="H12037" s="154"/>
    </row>
    <row r="12038" spans="1:8">
      <c r="A12038" s="742" t="s">
        <v>628</v>
      </c>
      <c r="B12038" s="742"/>
      <c r="C12038" s="742"/>
      <c r="D12038" s="742"/>
      <c r="E12038" s="742"/>
      <c r="F12038" s="742"/>
      <c r="G12038" s="742"/>
      <c r="H12038" s="742"/>
    </row>
    <row r="12039" spans="1:8">
      <c r="A12039" s="742" t="s">
        <v>455</v>
      </c>
      <c r="B12039" s="742"/>
      <c r="C12039" s="742"/>
      <c r="D12039" s="742"/>
      <c r="E12039" s="742"/>
      <c r="F12039" s="742"/>
      <c r="G12039" s="742"/>
      <c r="H12039" s="742"/>
    </row>
    <row r="12040" spans="1:8">
      <c r="H12040" s="154" t="s">
        <v>322</v>
      </c>
    </row>
    <row r="12041" spans="1:8">
      <c r="H12041" s="154" t="s">
        <v>323</v>
      </c>
    </row>
    <row r="12042" spans="1:8">
      <c r="H12042" s="154" t="s">
        <v>324</v>
      </c>
    </row>
    <row r="12043" spans="1:8">
      <c r="H12043" s="230" t="s">
        <v>325</v>
      </c>
    </row>
    <row r="12044" spans="1:8">
      <c r="H12044" s="154" t="s">
        <v>2331</v>
      </c>
    </row>
    <row r="12045" spans="1:8">
      <c r="H12045" s="154" t="s">
        <v>261</v>
      </c>
    </row>
    <row r="12046" spans="1:8">
      <c r="A12046" s="86"/>
    </row>
    <row r="12047" spans="1:8">
      <c r="A12047" s="748" t="s">
        <v>1785</v>
      </c>
      <c r="B12047" s="749"/>
      <c r="C12047" s="749"/>
      <c r="D12047" s="749"/>
      <c r="E12047" s="749"/>
      <c r="F12047" s="749"/>
      <c r="G12047" s="749"/>
      <c r="H12047" s="749"/>
    </row>
    <row r="12048" spans="1:8">
      <c r="A12048" s="745"/>
      <c r="B12048" s="745"/>
      <c r="C12048" s="745"/>
      <c r="D12048" s="745"/>
      <c r="E12048" s="745"/>
      <c r="F12048" s="745"/>
      <c r="G12048" s="745"/>
      <c r="H12048" s="745"/>
    </row>
    <row r="12049" spans="1:8">
      <c r="A12049" s="746" t="s">
        <v>2332</v>
      </c>
      <c r="B12049" s="746"/>
      <c r="C12049" s="746"/>
      <c r="D12049" s="746"/>
      <c r="E12049" s="746"/>
      <c r="F12049" s="746"/>
      <c r="G12049" s="746"/>
      <c r="H12049" s="746"/>
    </row>
    <row r="12050" spans="1:8" ht="16.5" thickBot="1">
      <c r="A12050" s="87"/>
      <c r="B12050" s="666"/>
      <c r="C12050" s="231"/>
      <c r="D12050" s="231"/>
      <c r="E12050" s="231"/>
      <c r="F12050" s="231"/>
      <c r="G12050" s="231"/>
      <c r="H12050" s="231"/>
    </row>
    <row r="12051" spans="1:8">
      <c r="A12051" s="750" t="s">
        <v>397</v>
      </c>
      <c r="B12051" s="753" t="s">
        <v>649</v>
      </c>
      <c r="C12051" s="756" t="s">
        <v>719</v>
      </c>
      <c r="D12051" s="756"/>
      <c r="E12051" s="756"/>
      <c r="F12051" s="756"/>
      <c r="G12051" s="757" t="s">
        <v>629</v>
      </c>
      <c r="H12051" s="759" t="s">
        <v>630</v>
      </c>
    </row>
    <row r="12052" spans="1:8">
      <c r="A12052" s="751"/>
      <c r="B12052" s="754"/>
      <c r="C12052" s="704"/>
      <c r="D12052" s="704"/>
      <c r="E12052" s="704"/>
      <c r="F12052" s="704"/>
      <c r="G12052" s="703"/>
      <c r="H12052" s="760"/>
    </row>
    <row r="12053" spans="1:8" ht="32.25" thickBot="1">
      <c r="A12053" s="752"/>
      <c r="B12053" s="755"/>
      <c r="C12053" s="88" t="s">
        <v>631</v>
      </c>
      <c r="D12053" s="88" t="s">
        <v>632</v>
      </c>
      <c r="E12053" s="88" t="s">
        <v>631</v>
      </c>
      <c r="F12053" s="88" t="s">
        <v>632</v>
      </c>
      <c r="G12053" s="758"/>
      <c r="H12053" s="761"/>
    </row>
    <row r="12054" spans="1:8">
      <c r="A12054" s="89">
        <v>1</v>
      </c>
      <c r="B12054" s="604">
        <v>2</v>
      </c>
      <c r="C12054" s="90">
        <v>3</v>
      </c>
      <c r="D12054" s="90">
        <v>4</v>
      </c>
      <c r="E12054" s="90"/>
      <c r="F12054" s="90"/>
      <c r="G12054" s="91">
        <v>5</v>
      </c>
      <c r="H12054" s="604">
        <v>6</v>
      </c>
    </row>
    <row r="12055" spans="1:8">
      <c r="A12055" s="89">
        <v>1</v>
      </c>
      <c r="B12055" s="92" t="s">
        <v>598</v>
      </c>
      <c r="C12055" s="93"/>
      <c r="D12055" s="93"/>
      <c r="E12055" s="94"/>
      <c r="F12055" s="94"/>
      <c r="G12055" s="95"/>
      <c r="H12055" s="663"/>
    </row>
    <row r="12056" spans="1:8">
      <c r="A12056" s="96" t="s">
        <v>399</v>
      </c>
      <c r="B12056" s="237" t="s">
        <v>599</v>
      </c>
      <c r="C12056" s="97" t="s">
        <v>174</v>
      </c>
      <c r="D12056" s="97" t="s">
        <v>482</v>
      </c>
      <c r="E12056" s="94"/>
      <c r="F12056" s="94"/>
      <c r="G12056" s="94">
        <v>100</v>
      </c>
      <c r="H12056" s="79"/>
    </row>
    <row r="12057" spans="1:8">
      <c r="A12057" s="97" t="s">
        <v>400</v>
      </c>
      <c r="B12057" s="236" t="s">
        <v>329</v>
      </c>
      <c r="C12057" s="97" t="s">
        <v>483</v>
      </c>
      <c r="D12057" s="97" t="s">
        <v>484</v>
      </c>
      <c r="E12057" s="94"/>
      <c r="F12057" s="94"/>
      <c r="G12057" s="94">
        <v>100</v>
      </c>
      <c r="H12057" s="79"/>
    </row>
    <row r="12058" spans="1:8" ht="31.5">
      <c r="A12058" s="97" t="s">
        <v>411</v>
      </c>
      <c r="B12058" s="236" t="s">
        <v>730</v>
      </c>
      <c r="C12058" s="97" t="s">
        <v>485</v>
      </c>
      <c r="D12058" s="97" t="s">
        <v>486</v>
      </c>
      <c r="E12058" s="94"/>
      <c r="F12058" s="94"/>
      <c r="G12058" s="94">
        <v>100</v>
      </c>
      <c r="H12058" s="79"/>
    </row>
    <row r="12059" spans="1:8" ht="63">
      <c r="A12059" s="98" t="s">
        <v>422</v>
      </c>
      <c r="B12059" s="99" t="s">
        <v>731</v>
      </c>
      <c r="C12059" s="97" t="s">
        <v>487</v>
      </c>
      <c r="D12059" s="97" t="s">
        <v>2103</v>
      </c>
      <c r="E12059" s="94"/>
      <c r="F12059" s="94"/>
      <c r="G12059" s="94">
        <v>100</v>
      </c>
      <c r="H12059" s="79"/>
    </row>
    <row r="12060" spans="1:8" ht="31.5">
      <c r="A12060" s="98" t="s">
        <v>732</v>
      </c>
      <c r="B12060" s="99" t="s">
        <v>733</v>
      </c>
      <c r="C12060" s="97" t="s">
        <v>46</v>
      </c>
      <c r="D12060" s="97" t="s">
        <v>45</v>
      </c>
      <c r="E12060" s="94"/>
      <c r="F12060" s="94"/>
      <c r="G12060" s="94">
        <v>100</v>
      </c>
      <c r="H12060" s="79"/>
    </row>
    <row r="12061" spans="1:8">
      <c r="A12061" s="98" t="s">
        <v>734</v>
      </c>
      <c r="B12061" s="99" t="s">
        <v>735</v>
      </c>
      <c r="C12061" s="97" t="s">
        <v>485</v>
      </c>
      <c r="D12061" s="97" t="s">
        <v>46</v>
      </c>
      <c r="E12061" s="94"/>
      <c r="F12061" s="94"/>
      <c r="G12061" s="94">
        <v>100</v>
      </c>
      <c r="H12061" s="79"/>
    </row>
    <row r="12062" spans="1:8">
      <c r="A12062" s="100">
        <v>2</v>
      </c>
      <c r="B12062" s="101" t="s">
        <v>440</v>
      </c>
      <c r="C12062" s="97"/>
      <c r="D12062" s="97"/>
      <c r="E12062" s="94"/>
      <c r="F12062" s="94"/>
      <c r="G12062" s="94"/>
      <c r="H12062" s="79"/>
    </row>
    <row r="12063" spans="1:8" ht="31.5">
      <c r="A12063" s="98" t="s">
        <v>402</v>
      </c>
      <c r="B12063" s="99" t="s">
        <v>736</v>
      </c>
      <c r="C12063" s="97" t="s">
        <v>46</v>
      </c>
      <c r="D12063" s="97" t="s">
        <v>45</v>
      </c>
      <c r="E12063" s="94"/>
      <c r="F12063" s="94"/>
      <c r="G12063" s="94">
        <v>100</v>
      </c>
      <c r="H12063" s="79"/>
    </row>
    <row r="12064" spans="1:8" ht="63">
      <c r="A12064" s="98" t="s">
        <v>403</v>
      </c>
      <c r="B12064" s="99" t="s">
        <v>641</v>
      </c>
      <c r="C12064" s="97" t="s">
        <v>46</v>
      </c>
      <c r="D12064" s="97" t="s">
        <v>47</v>
      </c>
      <c r="E12064" s="94"/>
      <c r="F12064" s="94"/>
      <c r="G12064" s="94">
        <v>100</v>
      </c>
      <c r="H12064" s="79"/>
    </row>
    <row r="12065" spans="1:8" ht="31.5">
      <c r="A12065" s="98" t="s">
        <v>404</v>
      </c>
      <c r="B12065" s="99" t="s">
        <v>642</v>
      </c>
      <c r="C12065" s="97" t="s">
        <v>47</v>
      </c>
      <c r="D12065" s="97" t="s">
        <v>48</v>
      </c>
      <c r="E12065" s="94"/>
      <c r="F12065" s="94"/>
      <c r="G12065" s="94">
        <v>100</v>
      </c>
      <c r="H12065" s="79"/>
    </row>
    <row r="12066" spans="1:8" ht="47.25">
      <c r="A12066" s="100">
        <v>3</v>
      </c>
      <c r="B12066" s="101" t="s">
        <v>313</v>
      </c>
      <c r="C12066" s="97"/>
      <c r="D12066" s="97"/>
      <c r="E12066" s="94"/>
      <c r="F12066" s="94"/>
      <c r="G12066" s="94"/>
      <c r="H12066" s="79"/>
    </row>
    <row r="12067" spans="1:8" ht="31.5">
      <c r="A12067" s="98" t="s">
        <v>441</v>
      </c>
      <c r="B12067" s="99" t="s">
        <v>314</v>
      </c>
      <c r="C12067" s="97" t="s">
        <v>48</v>
      </c>
      <c r="D12067" s="97" t="s">
        <v>47</v>
      </c>
      <c r="E12067" s="94"/>
      <c r="F12067" s="94"/>
      <c r="G12067" s="94">
        <v>100</v>
      </c>
      <c r="H12067" s="79"/>
    </row>
    <row r="12068" spans="1:8">
      <c r="A12068" s="98" t="s">
        <v>359</v>
      </c>
      <c r="B12068" s="99" t="s">
        <v>315</v>
      </c>
      <c r="C12068" s="97" t="s">
        <v>48</v>
      </c>
      <c r="D12068" s="97" t="s">
        <v>49</v>
      </c>
      <c r="E12068" s="94"/>
      <c r="F12068" s="94"/>
      <c r="G12068" s="94">
        <v>100</v>
      </c>
      <c r="H12068" s="79"/>
    </row>
    <row r="12069" spans="1:8">
      <c r="A12069" s="98" t="s">
        <v>361</v>
      </c>
      <c r="B12069" s="99" t="s">
        <v>316</v>
      </c>
      <c r="C12069" s="97" t="s">
        <v>49</v>
      </c>
      <c r="D12069" s="97" t="s">
        <v>50</v>
      </c>
      <c r="E12069" s="94"/>
      <c r="F12069" s="94"/>
      <c r="G12069" s="94">
        <v>100</v>
      </c>
      <c r="H12069" s="79"/>
    </row>
    <row r="12070" spans="1:8">
      <c r="A12070" s="98" t="s">
        <v>317</v>
      </c>
      <c r="B12070" s="99" t="s">
        <v>318</v>
      </c>
      <c r="C12070" s="97" t="s">
        <v>50</v>
      </c>
      <c r="D12070" s="97" t="s">
        <v>51</v>
      </c>
      <c r="E12070" s="94"/>
      <c r="F12070" s="94"/>
      <c r="G12070" s="94">
        <v>100</v>
      </c>
      <c r="H12070" s="79"/>
    </row>
    <row r="12071" spans="1:8">
      <c r="A12071" s="98" t="s">
        <v>319</v>
      </c>
      <c r="B12071" s="99" t="s">
        <v>320</v>
      </c>
      <c r="C12071" s="97" t="s">
        <v>51</v>
      </c>
      <c r="D12071" s="97" t="s">
        <v>52</v>
      </c>
      <c r="E12071" s="94"/>
      <c r="F12071" s="94"/>
      <c r="G12071" s="94">
        <v>100</v>
      </c>
      <c r="H12071" s="79"/>
    </row>
    <row r="12072" spans="1:8">
      <c r="A12072" s="100">
        <v>4</v>
      </c>
      <c r="B12072" s="101" t="s">
        <v>623</v>
      </c>
      <c r="C12072" s="97"/>
      <c r="D12072" s="97"/>
      <c r="E12072" s="94"/>
      <c r="F12072" s="94"/>
      <c r="G12072" s="94"/>
      <c r="H12072" s="79"/>
    </row>
    <row r="12073" spans="1:8" ht="31.5">
      <c r="A12073" s="97" t="s">
        <v>406</v>
      </c>
      <c r="B12073" s="236" t="s">
        <v>321</v>
      </c>
      <c r="C12073" s="97" t="s">
        <v>52</v>
      </c>
      <c r="D12073" s="97" t="s">
        <v>52</v>
      </c>
      <c r="E12073" s="94"/>
      <c r="F12073" s="94"/>
      <c r="G12073" s="94">
        <v>100</v>
      </c>
      <c r="H12073" s="79"/>
    </row>
    <row r="12074" spans="1:8" ht="63">
      <c r="A12074" s="97" t="s">
        <v>407</v>
      </c>
      <c r="B12074" s="236" t="s">
        <v>621</v>
      </c>
      <c r="C12074" s="97" t="s">
        <v>52</v>
      </c>
      <c r="D12074" s="97" t="s">
        <v>53</v>
      </c>
      <c r="E12074" s="94"/>
      <c r="F12074" s="94"/>
      <c r="G12074" s="94">
        <v>100</v>
      </c>
      <c r="H12074" s="79"/>
    </row>
    <row r="12075" spans="1:8" ht="31.5">
      <c r="A12075" s="97" t="s">
        <v>408</v>
      </c>
      <c r="B12075" s="236" t="s">
        <v>764</v>
      </c>
      <c r="C12075" s="97" t="s">
        <v>52</v>
      </c>
      <c r="D12075" s="97" t="s">
        <v>53</v>
      </c>
      <c r="E12075" s="94"/>
      <c r="F12075" s="94"/>
      <c r="G12075" s="94">
        <v>100</v>
      </c>
      <c r="H12075" s="79"/>
    </row>
    <row r="12076" spans="1:8" ht="31.5">
      <c r="A12076" s="97" t="s">
        <v>222</v>
      </c>
      <c r="B12076" s="236" t="s">
        <v>765</v>
      </c>
      <c r="C12076" s="97" t="s">
        <v>53</v>
      </c>
      <c r="D12076" s="97" t="s">
        <v>54</v>
      </c>
      <c r="E12076" s="94"/>
      <c r="F12076" s="94"/>
      <c r="G12076" s="94">
        <v>100</v>
      </c>
      <c r="H12076" s="79"/>
    </row>
    <row r="12077" spans="1:8">
      <c r="G12077" s="154" t="s">
        <v>1498</v>
      </c>
      <c r="H12077" s="154" t="s">
        <v>378</v>
      </c>
    </row>
    <row r="12078" spans="1:8">
      <c r="H12078" s="154" t="s">
        <v>709</v>
      </c>
    </row>
    <row r="12079" spans="1:8">
      <c r="H12079" s="154" t="s">
        <v>266</v>
      </c>
    </row>
    <row r="12080" spans="1:8">
      <c r="H12080" s="154"/>
    </row>
    <row r="12081" spans="1:8">
      <c r="A12081" s="742" t="s">
        <v>628</v>
      </c>
      <c r="B12081" s="742"/>
      <c r="C12081" s="742"/>
      <c r="D12081" s="742"/>
      <c r="E12081" s="742"/>
      <c r="F12081" s="742"/>
      <c r="G12081" s="742"/>
      <c r="H12081" s="742"/>
    </row>
    <row r="12082" spans="1:8">
      <c r="A12082" s="742" t="s">
        <v>455</v>
      </c>
      <c r="B12082" s="742"/>
      <c r="C12082" s="742"/>
      <c r="D12082" s="742"/>
      <c r="E12082" s="742"/>
      <c r="F12082" s="742"/>
      <c r="G12082" s="742"/>
      <c r="H12082" s="742"/>
    </row>
    <row r="12083" spans="1:8">
      <c r="H12083" s="154" t="s">
        <v>322</v>
      </c>
    </row>
    <row r="12084" spans="1:8">
      <c r="H12084" s="154" t="s">
        <v>323</v>
      </c>
    </row>
    <row r="12085" spans="1:8">
      <c r="H12085" s="154" t="s">
        <v>324</v>
      </c>
    </row>
    <row r="12086" spans="1:8">
      <c r="H12086" s="230" t="s">
        <v>325</v>
      </c>
    </row>
    <row r="12087" spans="1:8">
      <c r="H12087" s="154" t="s">
        <v>2331</v>
      </c>
    </row>
    <row r="12088" spans="1:8">
      <c r="H12088" s="154" t="s">
        <v>261</v>
      </c>
    </row>
    <row r="12089" spans="1:8">
      <c r="A12089" s="86"/>
    </row>
    <row r="12090" spans="1:8">
      <c r="A12090" s="743" t="s">
        <v>1786</v>
      </c>
      <c r="B12090" s="744"/>
      <c r="C12090" s="744"/>
      <c r="D12090" s="744"/>
      <c r="E12090" s="744"/>
      <c r="F12090" s="744"/>
      <c r="G12090" s="744"/>
      <c r="H12090" s="744"/>
    </row>
    <row r="12091" spans="1:8">
      <c r="A12091" s="745"/>
      <c r="B12091" s="745"/>
      <c r="C12091" s="745"/>
      <c r="D12091" s="745"/>
      <c r="E12091" s="745"/>
      <c r="F12091" s="745"/>
      <c r="G12091" s="745"/>
      <c r="H12091" s="745"/>
    </row>
    <row r="12092" spans="1:8">
      <c r="A12092" s="746" t="s">
        <v>2332</v>
      </c>
      <c r="B12092" s="746"/>
      <c r="C12092" s="746"/>
      <c r="D12092" s="746"/>
      <c r="E12092" s="746"/>
      <c r="F12092" s="746"/>
      <c r="G12092" s="746"/>
      <c r="H12092" s="746"/>
    </row>
    <row r="12093" spans="1:8" ht="16.5" thickBot="1">
      <c r="A12093" s="87"/>
      <c r="B12093" s="666"/>
      <c r="C12093" s="231"/>
      <c r="D12093" s="231"/>
      <c r="E12093" s="231"/>
      <c r="F12093" s="231"/>
      <c r="G12093" s="231"/>
      <c r="H12093" s="231"/>
    </row>
    <row r="12094" spans="1:8">
      <c r="A12094" s="750" t="s">
        <v>397</v>
      </c>
      <c r="B12094" s="753" t="s">
        <v>649</v>
      </c>
      <c r="C12094" s="756" t="s">
        <v>719</v>
      </c>
      <c r="D12094" s="756"/>
      <c r="E12094" s="756"/>
      <c r="F12094" s="756"/>
      <c r="G12094" s="757" t="s">
        <v>629</v>
      </c>
      <c r="H12094" s="759" t="s">
        <v>630</v>
      </c>
    </row>
    <row r="12095" spans="1:8">
      <c r="A12095" s="751"/>
      <c r="B12095" s="754"/>
      <c r="C12095" s="704"/>
      <c r="D12095" s="704"/>
      <c r="E12095" s="704"/>
      <c r="F12095" s="704"/>
      <c r="G12095" s="703"/>
      <c r="H12095" s="760"/>
    </row>
    <row r="12096" spans="1:8" ht="32.25" thickBot="1">
      <c r="A12096" s="752"/>
      <c r="B12096" s="755"/>
      <c r="C12096" s="88" t="s">
        <v>631</v>
      </c>
      <c r="D12096" s="88" t="s">
        <v>632</v>
      </c>
      <c r="E12096" s="88" t="s">
        <v>631</v>
      </c>
      <c r="F12096" s="88" t="s">
        <v>632</v>
      </c>
      <c r="G12096" s="758"/>
      <c r="H12096" s="761"/>
    </row>
    <row r="12097" spans="1:8">
      <c r="A12097" s="89">
        <v>1</v>
      </c>
      <c r="B12097" s="604">
        <v>2</v>
      </c>
      <c r="C12097" s="90">
        <v>3</v>
      </c>
      <c r="D12097" s="90">
        <v>4</v>
      </c>
      <c r="E12097" s="90"/>
      <c r="F12097" s="90"/>
      <c r="G12097" s="91">
        <v>5</v>
      </c>
      <c r="H12097" s="604">
        <v>6</v>
      </c>
    </row>
    <row r="12098" spans="1:8">
      <c r="A12098" s="89">
        <v>1</v>
      </c>
      <c r="B12098" s="92" t="s">
        <v>598</v>
      </c>
      <c r="C12098" s="93"/>
      <c r="D12098" s="93"/>
      <c r="E12098" s="94"/>
      <c r="F12098" s="94"/>
      <c r="G12098" s="95"/>
      <c r="H12098" s="663"/>
    </row>
    <row r="12099" spans="1:8">
      <c r="A12099" s="96" t="s">
        <v>399</v>
      </c>
      <c r="B12099" s="237" t="s">
        <v>599</v>
      </c>
      <c r="C12099" s="97" t="s">
        <v>7</v>
      </c>
      <c r="D12099" s="97" t="s">
        <v>167</v>
      </c>
      <c r="E12099" s="94"/>
      <c r="F12099" s="94"/>
      <c r="G12099" s="94">
        <v>100</v>
      </c>
      <c r="H12099" s="79"/>
    </row>
    <row r="12100" spans="1:8">
      <c r="A12100" s="97" t="s">
        <v>400</v>
      </c>
      <c r="B12100" s="236" t="s">
        <v>329</v>
      </c>
      <c r="C12100" s="97" t="s">
        <v>168</v>
      </c>
      <c r="D12100" s="97" t="s">
        <v>169</v>
      </c>
      <c r="E12100" s="94"/>
      <c r="F12100" s="94"/>
      <c r="G12100" s="94">
        <v>100</v>
      </c>
      <c r="H12100" s="79"/>
    </row>
    <row r="12101" spans="1:8" ht="31.5">
      <c r="A12101" s="97" t="s">
        <v>411</v>
      </c>
      <c r="B12101" s="236" t="s">
        <v>730</v>
      </c>
      <c r="C12101" s="97" t="s">
        <v>170</v>
      </c>
      <c r="D12101" s="97" t="s">
        <v>171</v>
      </c>
      <c r="E12101" s="94"/>
      <c r="F12101" s="94"/>
      <c r="G12101" s="94">
        <v>100</v>
      </c>
      <c r="H12101" s="79"/>
    </row>
    <row r="12102" spans="1:8" ht="63">
      <c r="A12102" s="98" t="s">
        <v>422</v>
      </c>
      <c r="B12102" s="99" t="s">
        <v>731</v>
      </c>
      <c r="C12102" s="97" t="s">
        <v>172</v>
      </c>
      <c r="D12102" s="97" t="s">
        <v>173</v>
      </c>
      <c r="E12102" s="94"/>
      <c r="F12102" s="94"/>
      <c r="G12102" s="94">
        <v>100</v>
      </c>
      <c r="H12102" s="79"/>
    </row>
    <row r="12103" spans="1:8" ht="31.5">
      <c r="A12103" s="98" t="s">
        <v>732</v>
      </c>
      <c r="B12103" s="99" t="s">
        <v>733</v>
      </c>
      <c r="C12103" s="97" t="s">
        <v>174</v>
      </c>
      <c r="D12103" s="97" t="s">
        <v>175</v>
      </c>
      <c r="E12103" s="94"/>
      <c r="F12103" s="94"/>
      <c r="G12103" s="94">
        <v>100</v>
      </c>
      <c r="H12103" s="79"/>
    </row>
    <row r="12104" spans="1:8">
      <c r="A12104" s="98" t="s">
        <v>734</v>
      </c>
      <c r="B12104" s="99" t="s">
        <v>735</v>
      </c>
      <c r="C12104" s="97" t="s">
        <v>170</v>
      </c>
      <c r="D12104" s="97" t="s">
        <v>174</v>
      </c>
      <c r="E12104" s="94"/>
      <c r="F12104" s="94"/>
      <c r="G12104" s="94">
        <v>100</v>
      </c>
      <c r="H12104" s="79"/>
    </row>
    <row r="12105" spans="1:8">
      <c r="A12105" s="100">
        <v>2</v>
      </c>
      <c r="B12105" s="101" t="s">
        <v>440</v>
      </c>
      <c r="C12105" s="97"/>
      <c r="D12105" s="97"/>
      <c r="E12105" s="94"/>
      <c r="F12105" s="94"/>
      <c r="G12105" s="94"/>
      <c r="H12105" s="79"/>
    </row>
    <row r="12106" spans="1:8" ht="31.5">
      <c r="A12106" s="98" t="s">
        <v>402</v>
      </c>
      <c r="B12106" s="99" t="s">
        <v>736</v>
      </c>
      <c r="C12106" s="97" t="s">
        <v>129</v>
      </c>
      <c r="D12106" s="97" t="s">
        <v>130</v>
      </c>
      <c r="E12106" s="94"/>
      <c r="F12106" s="94"/>
      <c r="G12106" s="94">
        <v>100</v>
      </c>
      <c r="H12106" s="79"/>
    </row>
    <row r="12107" spans="1:8" ht="63">
      <c r="A12107" s="98" t="s">
        <v>403</v>
      </c>
      <c r="B12107" s="99" t="s">
        <v>641</v>
      </c>
      <c r="C12107" s="97" t="s">
        <v>129</v>
      </c>
      <c r="D12107" s="97" t="s">
        <v>131</v>
      </c>
      <c r="E12107" s="94"/>
      <c r="F12107" s="94"/>
      <c r="G12107" s="94">
        <v>100</v>
      </c>
      <c r="H12107" s="79"/>
    </row>
    <row r="12108" spans="1:8" ht="31.5">
      <c r="A12108" s="98" t="s">
        <v>404</v>
      </c>
      <c r="B12108" s="99" t="s">
        <v>642</v>
      </c>
      <c r="C12108" s="97" t="s">
        <v>131</v>
      </c>
      <c r="D12108" s="97" t="s">
        <v>132</v>
      </c>
      <c r="E12108" s="94"/>
      <c r="F12108" s="94"/>
      <c r="G12108" s="94">
        <v>100</v>
      </c>
      <c r="H12108" s="79"/>
    </row>
    <row r="12109" spans="1:8" ht="47.25">
      <c r="A12109" s="100">
        <v>3</v>
      </c>
      <c r="B12109" s="101" t="s">
        <v>313</v>
      </c>
      <c r="C12109" s="97"/>
      <c r="D12109" s="97"/>
      <c r="E12109" s="94"/>
      <c r="F12109" s="94"/>
      <c r="G12109" s="94"/>
      <c r="H12109" s="79"/>
    </row>
    <row r="12110" spans="1:8" ht="31.5">
      <c r="A12110" s="98" t="s">
        <v>441</v>
      </c>
      <c r="B12110" s="99" t="s">
        <v>314</v>
      </c>
      <c r="C12110" s="97" t="s">
        <v>132</v>
      </c>
      <c r="D12110" s="97" t="s">
        <v>131</v>
      </c>
      <c r="E12110" s="94"/>
      <c r="F12110" s="94"/>
      <c r="G12110" s="94">
        <v>100</v>
      </c>
      <c r="H12110" s="79"/>
    </row>
    <row r="12111" spans="1:8">
      <c r="A12111" s="98" t="s">
        <v>359</v>
      </c>
      <c r="B12111" s="99" t="s">
        <v>315</v>
      </c>
      <c r="C12111" s="97" t="s">
        <v>132</v>
      </c>
      <c r="D12111" s="97" t="s">
        <v>133</v>
      </c>
      <c r="E12111" s="94"/>
      <c r="F12111" s="94"/>
      <c r="G12111" s="94">
        <v>100</v>
      </c>
      <c r="H12111" s="79"/>
    </row>
    <row r="12112" spans="1:8">
      <c r="A12112" s="98" t="s">
        <v>361</v>
      </c>
      <c r="B12112" s="99" t="s">
        <v>316</v>
      </c>
      <c r="C12112" s="97" t="s">
        <v>133</v>
      </c>
      <c r="D12112" s="97" t="s">
        <v>788</v>
      </c>
      <c r="E12112" s="94"/>
      <c r="F12112" s="94"/>
      <c r="G12112" s="94">
        <v>100</v>
      </c>
      <c r="H12112" s="79"/>
    </row>
    <row r="12113" spans="1:8">
      <c r="A12113" s="98" t="s">
        <v>317</v>
      </c>
      <c r="B12113" s="99" t="s">
        <v>318</v>
      </c>
      <c r="C12113" s="97" t="s">
        <v>788</v>
      </c>
      <c r="D12113" s="97" t="s">
        <v>789</v>
      </c>
      <c r="E12113" s="94"/>
      <c r="F12113" s="94"/>
      <c r="G12113" s="94">
        <v>100</v>
      </c>
      <c r="H12113" s="79"/>
    </row>
    <row r="12114" spans="1:8">
      <c r="A12114" s="98" t="s">
        <v>319</v>
      </c>
      <c r="B12114" s="99" t="s">
        <v>320</v>
      </c>
      <c r="C12114" s="97" t="s">
        <v>1156</v>
      </c>
      <c r="D12114" s="97" t="s">
        <v>790</v>
      </c>
      <c r="E12114" s="94"/>
      <c r="F12114" s="94"/>
      <c r="G12114" s="94">
        <v>100</v>
      </c>
      <c r="H12114" s="79"/>
    </row>
    <row r="12115" spans="1:8">
      <c r="A12115" s="100">
        <v>4</v>
      </c>
      <c r="B12115" s="101" t="s">
        <v>623</v>
      </c>
      <c r="C12115" s="97"/>
      <c r="D12115" s="97"/>
      <c r="E12115" s="94"/>
      <c r="F12115" s="94"/>
      <c r="G12115" s="94"/>
      <c r="H12115" s="79"/>
    </row>
    <row r="12116" spans="1:8" ht="31.5">
      <c r="A12116" s="97" t="s">
        <v>406</v>
      </c>
      <c r="B12116" s="236" t="s">
        <v>321</v>
      </c>
      <c r="C12116" s="97" t="s">
        <v>790</v>
      </c>
      <c r="D12116" s="97" t="s">
        <v>790</v>
      </c>
      <c r="E12116" s="94"/>
      <c r="F12116" s="94"/>
      <c r="G12116" s="94">
        <v>100</v>
      </c>
      <c r="H12116" s="79"/>
    </row>
    <row r="12117" spans="1:8" ht="63">
      <c r="A12117" s="97" t="s">
        <v>407</v>
      </c>
      <c r="B12117" s="236" t="s">
        <v>621</v>
      </c>
      <c r="C12117" s="97" t="s">
        <v>790</v>
      </c>
      <c r="D12117" s="97" t="s">
        <v>791</v>
      </c>
      <c r="E12117" s="94"/>
      <c r="F12117" s="94"/>
      <c r="G12117" s="94">
        <v>100</v>
      </c>
      <c r="H12117" s="79"/>
    </row>
    <row r="12118" spans="1:8" ht="31.5">
      <c r="A12118" s="97" t="s">
        <v>408</v>
      </c>
      <c r="B12118" s="236" t="s">
        <v>764</v>
      </c>
      <c r="C12118" s="97" t="s">
        <v>790</v>
      </c>
      <c r="D12118" s="97" t="s">
        <v>791</v>
      </c>
      <c r="E12118" s="94"/>
      <c r="F12118" s="94"/>
      <c r="G12118" s="94">
        <v>100</v>
      </c>
      <c r="H12118" s="79"/>
    </row>
    <row r="12119" spans="1:8" ht="31.5">
      <c r="A12119" s="97" t="s">
        <v>222</v>
      </c>
      <c r="B12119" s="236" t="s">
        <v>765</v>
      </c>
      <c r="C12119" s="97" t="s">
        <v>791</v>
      </c>
      <c r="D12119" s="97" t="s">
        <v>792</v>
      </c>
      <c r="E12119" s="94"/>
      <c r="F12119" s="94"/>
      <c r="G12119" s="94">
        <v>100</v>
      </c>
      <c r="H12119" s="79"/>
    </row>
    <row r="12120" spans="1:8">
      <c r="A12120" s="263"/>
      <c r="B12120" s="264"/>
      <c r="C12120" s="263"/>
      <c r="D12120" s="263"/>
      <c r="E12120" s="83"/>
      <c r="F12120" s="83"/>
      <c r="G12120" s="154" t="s">
        <v>1499</v>
      </c>
      <c r="H12120" s="154" t="s">
        <v>378</v>
      </c>
    </row>
    <row r="12121" spans="1:8">
      <c r="H12121" s="154" t="s">
        <v>709</v>
      </c>
    </row>
    <row r="12122" spans="1:8">
      <c r="H12122" s="154" t="s">
        <v>266</v>
      </c>
    </row>
    <row r="12123" spans="1:8">
      <c r="H12123" s="154"/>
    </row>
    <row r="12124" spans="1:8">
      <c r="A12124" s="742" t="s">
        <v>628</v>
      </c>
      <c r="B12124" s="742"/>
      <c r="C12124" s="742"/>
      <c r="D12124" s="742"/>
      <c r="E12124" s="742"/>
      <c r="F12124" s="742"/>
      <c r="G12124" s="742"/>
      <c r="H12124" s="742"/>
    </row>
    <row r="12125" spans="1:8">
      <c r="A12125" s="742" t="s">
        <v>455</v>
      </c>
      <c r="B12125" s="742"/>
      <c r="C12125" s="742"/>
      <c r="D12125" s="742"/>
      <c r="E12125" s="742"/>
      <c r="F12125" s="742"/>
      <c r="G12125" s="742"/>
      <c r="H12125" s="742"/>
    </row>
    <row r="12126" spans="1:8">
      <c r="H12126" s="154" t="s">
        <v>322</v>
      </c>
    </row>
    <row r="12127" spans="1:8">
      <c r="H12127" s="154" t="s">
        <v>323</v>
      </c>
    </row>
    <row r="12128" spans="1:8">
      <c r="H12128" s="154" t="s">
        <v>324</v>
      </c>
    </row>
    <row r="12129" spans="1:8">
      <c r="H12129" s="230" t="s">
        <v>325</v>
      </c>
    </row>
    <row r="12130" spans="1:8">
      <c r="H12130" s="154" t="s">
        <v>2331</v>
      </c>
    </row>
    <row r="12131" spans="1:8">
      <c r="H12131" s="154" t="s">
        <v>261</v>
      </c>
    </row>
    <row r="12132" spans="1:8">
      <c r="A12132" s="86"/>
    </row>
    <row r="12133" spans="1:8">
      <c r="A12133" s="748" t="s">
        <v>1787</v>
      </c>
      <c r="B12133" s="749"/>
      <c r="C12133" s="749"/>
      <c r="D12133" s="749"/>
      <c r="E12133" s="749"/>
      <c r="F12133" s="749"/>
      <c r="G12133" s="749"/>
      <c r="H12133" s="749"/>
    </row>
    <row r="12134" spans="1:8">
      <c r="A12134" s="746" t="s">
        <v>2332</v>
      </c>
      <c r="B12134" s="746"/>
      <c r="C12134" s="746"/>
      <c r="D12134" s="746"/>
      <c r="E12134" s="746"/>
      <c r="F12134" s="746"/>
      <c r="G12134" s="746"/>
      <c r="H12134" s="746"/>
    </row>
    <row r="12135" spans="1:8" ht="16.5" thickBot="1">
      <c r="A12135" s="87"/>
      <c r="B12135" s="666"/>
      <c r="C12135" s="231"/>
      <c r="D12135" s="231"/>
      <c r="E12135" s="231"/>
      <c r="F12135" s="231"/>
      <c r="G12135" s="231"/>
      <c r="H12135" s="231"/>
    </row>
    <row r="12136" spans="1:8">
      <c r="A12136" s="750" t="s">
        <v>397</v>
      </c>
      <c r="B12136" s="753" t="s">
        <v>649</v>
      </c>
      <c r="C12136" s="756" t="s">
        <v>719</v>
      </c>
      <c r="D12136" s="756"/>
      <c r="E12136" s="756"/>
      <c r="F12136" s="756"/>
      <c r="G12136" s="757" t="s">
        <v>629</v>
      </c>
      <c r="H12136" s="759" t="s">
        <v>630</v>
      </c>
    </row>
    <row r="12137" spans="1:8">
      <c r="A12137" s="751"/>
      <c r="B12137" s="754"/>
      <c r="C12137" s="704"/>
      <c r="D12137" s="704"/>
      <c r="E12137" s="704"/>
      <c r="F12137" s="704"/>
      <c r="G12137" s="703"/>
      <c r="H12137" s="760"/>
    </row>
    <row r="12138" spans="1:8" ht="32.25" thickBot="1">
      <c r="A12138" s="752"/>
      <c r="B12138" s="755"/>
      <c r="C12138" s="88" t="s">
        <v>631</v>
      </c>
      <c r="D12138" s="88" t="s">
        <v>632</v>
      </c>
      <c r="E12138" s="88" t="s">
        <v>631</v>
      </c>
      <c r="F12138" s="88" t="s">
        <v>632</v>
      </c>
      <c r="G12138" s="758"/>
      <c r="H12138" s="761"/>
    </row>
    <row r="12139" spans="1:8">
      <c r="A12139" s="89">
        <v>1</v>
      </c>
      <c r="B12139" s="604">
        <v>2</v>
      </c>
      <c r="C12139" s="90">
        <v>3</v>
      </c>
      <c r="D12139" s="90">
        <v>4</v>
      </c>
      <c r="E12139" s="90"/>
      <c r="F12139" s="90"/>
      <c r="G12139" s="91">
        <v>5</v>
      </c>
      <c r="H12139" s="604">
        <v>6</v>
      </c>
    </row>
    <row r="12140" spans="1:8">
      <c r="A12140" s="89">
        <v>1</v>
      </c>
      <c r="B12140" s="92" t="s">
        <v>598</v>
      </c>
      <c r="C12140" s="93"/>
      <c r="D12140" s="93"/>
      <c r="E12140" s="94"/>
      <c r="F12140" s="94"/>
      <c r="G12140" s="95"/>
      <c r="H12140" s="663"/>
    </row>
    <row r="12141" spans="1:8">
      <c r="A12141" s="96" t="s">
        <v>399</v>
      </c>
      <c r="B12141" s="237" t="s">
        <v>599</v>
      </c>
      <c r="C12141" s="97" t="s">
        <v>9</v>
      </c>
      <c r="D12141" s="97" t="s">
        <v>169</v>
      </c>
      <c r="E12141" s="94"/>
      <c r="F12141" s="94"/>
      <c r="G12141" s="94">
        <v>100</v>
      </c>
      <c r="H12141" s="79"/>
    </row>
    <row r="12142" spans="1:8">
      <c r="A12142" s="97" t="s">
        <v>400</v>
      </c>
      <c r="B12142" s="236" t="s">
        <v>329</v>
      </c>
      <c r="C12142" s="97" t="s">
        <v>170</v>
      </c>
      <c r="D12142" s="97" t="s">
        <v>326</v>
      </c>
      <c r="E12142" s="94"/>
      <c r="F12142" s="94"/>
      <c r="G12142" s="94">
        <v>100</v>
      </c>
      <c r="H12142" s="79"/>
    </row>
    <row r="12143" spans="1:8" ht="31.5">
      <c r="A12143" s="97" t="s">
        <v>411</v>
      </c>
      <c r="B12143" s="236" t="s">
        <v>730</v>
      </c>
      <c r="C12143" s="97" t="s">
        <v>170</v>
      </c>
      <c r="D12143" s="97" t="s">
        <v>326</v>
      </c>
      <c r="E12143" s="94"/>
      <c r="F12143" s="94"/>
      <c r="G12143" s="94">
        <v>100</v>
      </c>
      <c r="H12143" s="79"/>
    </row>
    <row r="12144" spans="1:8" ht="63">
      <c r="A12144" s="98" t="s">
        <v>422</v>
      </c>
      <c r="B12144" s="99" t="s">
        <v>731</v>
      </c>
      <c r="C12144" s="97" t="s">
        <v>172</v>
      </c>
      <c r="D12144" s="97" t="s">
        <v>175</v>
      </c>
      <c r="E12144" s="94"/>
      <c r="F12144" s="94"/>
      <c r="G12144" s="94">
        <v>100</v>
      </c>
      <c r="H12144" s="79"/>
    </row>
    <row r="12145" spans="1:8" ht="31.5">
      <c r="A12145" s="98" t="s">
        <v>732</v>
      </c>
      <c r="B12145" s="99" t="s">
        <v>733</v>
      </c>
      <c r="C12145" s="97" t="s">
        <v>328</v>
      </c>
      <c r="D12145" s="97" t="s">
        <v>175</v>
      </c>
      <c r="E12145" s="94"/>
      <c r="F12145" s="94"/>
      <c r="G12145" s="94">
        <v>100</v>
      </c>
      <c r="H12145" s="79"/>
    </row>
    <row r="12146" spans="1:8">
      <c r="A12146" s="98" t="s">
        <v>734</v>
      </c>
      <c r="B12146" s="99" t="s">
        <v>735</v>
      </c>
      <c r="C12146" s="97" t="s">
        <v>175</v>
      </c>
      <c r="D12146" s="97" t="s">
        <v>482</v>
      </c>
      <c r="E12146" s="94"/>
      <c r="F12146" s="94"/>
      <c r="G12146" s="94">
        <v>100</v>
      </c>
      <c r="H12146" s="79"/>
    </row>
    <row r="12147" spans="1:8">
      <c r="A12147" s="100">
        <v>2</v>
      </c>
      <c r="B12147" s="101" t="s">
        <v>440</v>
      </c>
      <c r="C12147" s="97"/>
      <c r="D12147" s="97"/>
      <c r="E12147" s="94"/>
      <c r="F12147" s="94"/>
      <c r="G12147" s="94"/>
      <c r="H12147" s="79"/>
    </row>
    <row r="12148" spans="1:8" ht="31.5">
      <c r="A12148" s="98" t="s">
        <v>402</v>
      </c>
      <c r="B12148" s="99" t="s">
        <v>736</v>
      </c>
      <c r="C12148" s="97" t="s">
        <v>482</v>
      </c>
      <c r="D12148" s="97" t="s">
        <v>176</v>
      </c>
      <c r="E12148" s="94"/>
      <c r="F12148" s="94"/>
      <c r="G12148" s="94">
        <v>100</v>
      </c>
      <c r="H12148" s="79"/>
    </row>
    <row r="12149" spans="1:8" ht="63">
      <c r="A12149" s="98" t="s">
        <v>403</v>
      </c>
      <c r="B12149" s="99" t="s">
        <v>641</v>
      </c>
      <c r="C12149" s="97" t="s">
        <v>482</v>
      </c>
      <c r="D12149" s="97" t="s">
        <v>176</v>
      </c>
      <c r="E12149" s="94"/>
      <c r="F12149" s="94"/>
      <c r="G12149" s="94">
        <v>100</v>
      </c>
      <c r="H12149" s="79"/>
    </row>
    <row r="12150" spans="1:8" ht="31.5">
      <c r="A12150" s="98" t="s">
        <v>404</v>
      </c>
      <c r="B12150" s="99" t="s">
        <v>642</v>
      </c>
      <c r="C12150" s="97" t="s">
        <v>482</v>
      </c>
      <c r="D12150" s="97" t="s">
        <v>176</v>
      </c>
      <c r="E12150" s="94"/>
      <c r="F12150" s="94"/>
      <c r="G12150" s="94">
        <v>100</v>
      </c>
      <c r="H12150" s="79"/>
    </row>
    <row r="12151" spans="1:8" ht="47.25">
      <c r="A12151" s="100">
        <v>3</v>
      </c>
      <c r="B12151" s="101" t="s">
        <v>313</v>
      </c>
      <c r="C12151" s="97"/>
      <c r="D12151" s="97"/>
      <c r="E12151" s="94"/>
      <c r="F12151" s="94"/>
      <c r="G12151" s="94"/>
      <c r="H12151" s="79"/>
    </row>
    <row r="12152" spans="1:8" ht="31.5">
      <c r="A12152" s="98" t="s">
        <v>441</v>
      </c>
      <c r="B12152" s="99" t="s">
        <v>314</v>
      </c>
      <c r="C12152" s="97" t="s">
        <v>176</v>
      </c>
      <c r="D12152" s="97" t="s">
        <v>177</v>
      </c>
      <c r="E12152" s="94"/>
      <c r="F12152" s="94"/>
      <c r="G12152" s="94">
        <v>100</v>
      </c>
      <c r="H12152" s="79"/>
    </row>
    <row r="12153" spans="1:8">
      <c r="A12153" s="98" t="s">
        <v>359</v>
      </c>
      <c r="B12153" s="99" t="s">
        <v>315</v>
      </c>
      <c r="C12153" s="97" t="s">
        <v>1185</v>
      </c>
      <c r="D12153" s="97" t="s">
        <v>467</v>
      </c>
      <c r="E12153" s="94"/>
      <c r="F12153" s="94"/>
      <c r="G12153" s="94">
        <v>100</v>
      </c>
      <c r="H12153" s="79"/>
    </row>
    <row r="12154" spans="1:8">
      <c r="A12154" s="98" t="s">
        <v>361</v>
      </c>
      <c r="B12154" s="99" t="s">
        <v>316</v>
      </c>
      <c r="C12154" s="97" t="s">
        <v>468</v>
      </c>
      <c r="D12154" s="97" t="s">
        <v>469</v>
      </c>
      <c r="E12154" s="94"/>
      <c r="F12154" s="94"/>
      <c r="G12154" s="94">
        <v>100</v>
      </c>
      <c r="H12154" s="79"/>
    </row>
    <row r="12155" spans="1:8">
      <c r="A12155" s="98" t="s">
        <v>317</v>
      </c>
      <c r="B12155" s="99" t="s">
        <v>318</v>
      </c>
      <c r="C12155" s="97" t="s">
        <v>469</v>
      </c>
      <c r="D12155" s="97" t="s">
        <v>470</v>
      </c>
      <c r="E12155" s="94"/>
      <c r="F12155" s="94"/>
      <c r="G12155" s="94">
        <v>100</v>
      </c>
      <c r="H12155" s="79"/>
    </row>
    <row r="12156" spans="1:8">
      <c r="A12156" s="98" t="s">
        <v>319</v>
      </c>
      <c r="B12156" s="99" t="s">
        <v>320</v>
      </c>
      <c r="C12156" s="97" t="s">
        <v>470</v>
      </c>
      <c r="D12156" s="97" t="s">
        <v>471</v>
      </c>
      <c r="E12156" s="94"/>
      <c r="F12156" s="94"/>
      <c r="G12156" s="94">
        <v>100</v>
      </c>
      <c r="H12156" s="79"/>
    </row>
    <row r="12157" spans="1:8">
      <c r="A12157" s="100">
        <v>4</v>
      </c>
      <c r="B12157" s="101" t="s">
        <v>623</v>
      </c>
      <c r="C12157" s="97"/>
      <c r="D12157" s="97"/>
      <c r="E12157" s="94"/>
      <c r="F12157" s="94"/>
      <c r="G12157" s="94">
        <v>100</v>
      </c>
      <c r="H12157" s="79"/>
    </row>
    <row r="12158" spans="1:8" ht="31.5">
      <c r="A12158" s="97" t="s">
        <v>406</v>
      </c>
      <c r="B12158" s="236" t="s">
        <v>321</v>
      </c>
      <c r="C12158" s="97" t="s">
        <v>471</v>
      </c>
      <c r="D12158" s="97" t="s">
        <v>471</v>
      </c>
      <c r="E12158" s="94"/>
      <c r="F12158" s="94"/>
      <c r="G12158" s="94">
        <v>100</v>
      </c>
      <c r="H12158" s="79"/>
    </row>
    <row r="12159" spans="1:8" ht="63">
      <c r="A12159" s="97" t="s">
        <v>407</v>
      </c>
      <c r="B12159" s="236" t="s">
        <v>621</v>
      </c>
      <c r="C12159" s="97" t="s">
        <v>471</v>
      </c>
      <c r="D12159" s="97" t="s">
        <v>471</v>
      </c>
      <c r="E12159" s="94"/>
      <c r="F12159" s="94"/>
      <c r="G12159" s="94">
        <v>100</v>
      </c>
      <c r="H12159" s="79"/>
    </row>
    <row r="12160" spans="1:8" ht="31.5">
      <c r="A12160" s="97" t="s">
        <v>408</v>
      </c>
      <c r="B12160" s="236" t="s">
        <v>764</v>
      </c>
      <c r="C12160" s="97" t="s">
        <v>471</v>
      </c>
      <c r="D12160" s="97" t="s">
        <v>472</v>
      </c>
      <c r="E12160" s="94"/>
      <c r="F12160" s="94"/>
      <c r="G12160" s="94">
        <v>100</v>
      </c>
      <c r="H12160" s="79"/>
    </row>
    <row r="12161" spans="1:8" ht="31.5">
      <c r="A12161" s="97" t="s">
        <v>222</v>
      </c>
      <c r="B12161" s="236" t="s">
        <v>765</v>
      </c>
      <c r="C12161" s="97" t="s">
        <v>327</v>
      </c>
      <c r="D12161" s="97" t="s">
        <v>472</v>
      </c>
      <c r="E12161" s="94"/>
      <c r="F12161" s="94"/>
      <c r="G12161" s="94">
        <v>100</v>
      </c>
      <c r="H12161" s="79"/>
    </row>
    <row r="12162" spans="1:8">
      <c r="A12162" s="263"/>
      <c r="B12162" s="264"/>
      <c r="C12162" s="263"/>
      <c r="D12162" s="263"/>
      <c r="E12162" s="83"/>
      <c r="F12162" s="83"/>
      <c r="G12162" s="154" t="s">
        <v>1500</v>
      </c>
      <c r="H12162" s="154" t="s">
        <v>378</v>
      </c>
    </row>
    <row r="12163" spans="1:8">
      <c r="H12163" s="154" t="s">
        <v>709</v>
      </c>
    </row>
    <row r="12164" spans="1:8">
      <c r="H12164" s="154" t="s">
        <v>266</v>
      </c>
    </row>
    <row r="12165" spans="1:8">
      <c r="H12165" s="154"/>
    </row>
    <row r="12166" spans="1:8">
      <c r="A12166" s="742" t="s">
        <v>628</v>
      </c>
      <c r="B12166" s="742"/>
      <c r="C12166" s="742"/>
      <c r="D12166" s="742"/>
      <c r="E12166" s="742"/>
      <c r="F12166" s="742"/>
      <c r="G12166" s="742"/>
      <c r="H12166" s="742"/>
    </row>
    <row r="12167" spans="1:8">
      <c r="A12167" s="742" t="s">
        <v>455</v>
      </c>
      <c r="B12167" s="742"/>
      <c r="C12167" s="742"/>
      <c r="D12167" s="742"/>
      <c r="E12167" s="742"/>
      <c r="F12167" s="742"/>
      <c r="G12167" s="742"/>
      <c r="H12167" s="742"/>
    </row>
    <row r="12168" spans="1:8">
      <c r="H12168" s="154" t="s">
        <v>322</v>
      </c>
    </row>
    <row r="12169" spans="1:8">
      <c r="H12169" s="154" t="s">
        <v>323</v>
      </c>
    </row>
    <row r="12170" spans="1:8">
      <c r="H12170" s="154" t="s">
        <v>324</v>
      </c>
    </row>
    <row r="12171" spans="1:8">
      <c r="H12171" s="230" t="s">
        <v>325</v>
      </c>
    </row>
    <row r="12172" spans="1:8">
      <c r="H12172" s="154" t="s">
        <v>2331</v>
      </c>
    </row>
    <row r="12173" spans="1:8">
      <c r="H12173" s="154" t="s">
        <v>261</v>
      </c>
    </row>
    <row r="12174" spans="1:8">
      <c r="A12174" s="86"/>
    </row>
    <row r="12175" spans="1:8">
      <c r="A12175" s="748" t="s">
        <v>1788</v>
      </c>
      <c r="B12175" s="749"/>
      <c r="C12175" s="749"/>
      <c r="D12175" s="749"/>
      <c r="E12175" s="749"/>
      <c r="F12175" s="749"/>
      <c r="G12175" s="749"/>
      <c r="H12175" s="749"/>
    </row>
    <row r="12176" spans="1:8">
      <c r="A12176" s="746" t="s">
        <v>2332</v>
      </c>
      <c r="B12176" s="746"/>
      <c r="C12176" s="746"/>
      <c r="D12176" s="746"/>
      <c r="E12176" s="746"/>
      <c r="F12176" s="746"/>
      <c r="G12176" s="746"/>
      <c r="H12176" s="746"/>
    </row>
    <row r="12177" spans="1:8" ht="16.5" thickBot="1">
      <c r="A12177" s="87"/>
      <c r="B12177" s="666"/>
      <c r="C12177" s="231"/>
      <c r="D12177" s="231"/>
      <c r="E12177" s="231"/>
      <c r="F12177" s="231"/>
      <c r="G12177" s="231"/>
      <c r="H12177" s="231"/>
    </row>
    <row r="12178" spans="1:8">
      <c r="A12178" s="750" t="s">
        <v>397</v>
      </c>
      <c r="B12178" s="753" t="s">
        <v>649</v>
      </c>
      <c r="C12178" s="756" t="s">
        <v>719</v>
      </c>
      <c r="D12178" s="756"/>
      <c r="E12178" s="756"/>
      <c r="F12178" s="756"/>
      <c r="G12178" s="757" t="s">
        <v>629</v>
      </c>
      <c r="H12178" s="759" t="s">
        <v>630</v>
      </c>
    </row>
    <row r="12179" spans="1:8">
      <c r="A12179" s="751"/>
      <c r="B12179" s="754"/>
      <c r="C12179" s="704"/>
      <c r="D12179" s="704"/>
      <c r="E12179" s="704"/>
      <c r="F12179" s="704"/>
      <c r="G12179" s="703"/>
      <c r="H12179" s="760"/>
    </row>
    <row r="12180" spans="1:8" ht="32.25" thickBot="1">
      <c r="A12180" s="752"/>
      <c r="B12180" s="755"/>
      <c r="C12180" s="88" t="s">
        <v>631</v>
      </c>
      <c r="D12180" s="88" t="s">
        <v>632</v>
      </c>
      <c r="E12180" s="88" t="s">
        <v>631</v>
      </c>
      <c r="F12180" s="88" t="s">
        <v>632</v>
      </c>
      <c r="G12180" s="758"/>
      <c r="H12180" s="761"/>
    </row>
    <row r="12181" spans="1:8">
      <c r="A12181" s="89">
        <v>1</v>
      </c>
      <c r="B12181" s="604">
        <v>2</v>
      </c>
      <c r="C12181" s="90">
        <v>3</v>
      </c>
      <c r="D12181" s="90">
        <v>4</v>
      </c>
      <c r="E12181" s="90"/>
      <c r="F12181" s="90"/>
      <c r="G12181" s="91">
        <v>5</v>
      </c>
      <c r="H12181" s="604">
        <v>6</v>
      </c>
    </row>
    <row r="12182" spans="1:8">
      <c r="A12182" s="89">
        <v>1</v>
      </c>
      <c r="B12182" s="92" t="s">
        <v>598</v>
      </c>
      <c r="C12182" s="93"/>
      <c r="D12182" s="93"/>
      <c r="E12182" s="94"/>
      <c r="F12182" s="94"/>
      <c r="G12182" s="95"/>
      <c r="H12182" s="663"/>
    </row>
    <row r="12183" spans="1:8">
      <c r="A12183" s="96" t="s">
        <v>399</v>
      </c>
      <c r="B12183" s="237" t="s">
        <v>599</v>
      </c>
      <c r="C12183" s="97" t="s">
        <v>9</v>
      </c>
      <c r="D12183" s="97" t="s">
        <v>169</v>
      </c>
      <c r="E12183" s="94"/>
      <c r="F12183" s="94"/>
      <c r="G12183" s="94">
        <v>100</v>
      </c>
      <c r="H12183" s="79"/>
    </row>
    <row r="12184" spans="1:8">
      <c r="A12184" s="97" t="s">
        <v>400</v>
      </c>
      <c r="B12184" s="236" t="s">
        <v>329</v>
      </c>
      <c r="C12184" s="97" t="s">
        <v>170</v>
      </c>
      <c r="D12184" s="97" t="s">
        <v>326</v>
      </c>
      <c r="E12184" s="94"/>
      <c r="F12184" s="94"/>
      <c r="G12184" s="94">
        <v>100</v>
      </c>
      <c r="H12184" s="79"/>
    </row>
    <row r="12185" spans="1:8" ht="31.5">
      <c r="A12185" s="97" t="s">
        <v>411</v>
      </c>
      <c r="B12185" s="236" t="s">
        <v>730</v>
      </c>
      <c r="C12185" s="97" t="s">
        <v>170</v>
      </c>
      <c r="D12185" s="97" t="s">
        <v>326</v>
      </c>
      <c r="E12185" s="94"/>
      <c r="F12185" s="94"/>
      <c r="G12185" s="94">
        <v>100</v>
      </c>
      <c r="H12185" s="79"/>
    </row>
    <row r="12186" spans="1:8" ht="63">
      <c r="A12186" s="98" t="s">
        <v>422</v>
      </c>
      <c r="B12186" s="99" t="s">
        <v>731</v>
      </c>
      <c r="C12186" s="97" t="s">
        <v>172</v>
      </c>
      <c r="D12186" s="97" t="s">
        <v>175</v>
      </c>
      <c r="E12186" s="94"/>
      <c r="F12186" s="94"/>
      <c r="G12186" s="94">
        <v>100</v>
      </c>
      <c r="H12186" s="79"/>
    </row>
    <row r="12187" spans="1:8" ht="31.5">
      <c r="A12187" s="98" t="s">
        <v>732</v>
      </c>
      <c r="B12187" s="99" t="s">
        <v>733</v>
      </c>
      <c r="C12187" s="97" t="s">
        <v>328</v>
      </c>
      <c r="D12187" s="97" t="s">
        <v>175</v>
      </c>
      <c r="E12187" s="94"/>
      <c r="F12187" s="94"/>
      <c r="G12187" s="94">
        <v>100</v>
      </c>
      <c r="H12187" s="79"/>
    </row>
    <row r="12188" spans="1:8">
      <c r="A12188" s="98" t="s">
        <v>734</v>
      </c>
      <c r="B12188" s="99" t="s">
        <v>735</v>
      </c>
      <c r="C12188" s="97" t="s">
        <v>175</v>
      </c>
      <c r="D12188" s="97" t="s">
        <v>482</v>
      </c>
      <c r="E12188" s="94"/>
      <c r="F12188" s="94"/>
      <c r="G12188" s="94">
        <v>100</v>
      </c>
      <c r="H12188" s="79"/>
    </row>
    <row r="12189" spans="1:8">
      <c r="A12189" s="100">
        <v>2</v>
      </c>
      <c r="B12189" s="101" t="s">
        <v>440</v>
      </c>
      <c r="C12189" s="97"/>
      <c r="D12189" s="97"/>
      <c r="E12189" s="94"/>
      <c r="F12189" s="94"/>
      <c r="G12189" s="94"/>
      <c r="H12189" s="79"/>
    </row>
    <row r="12190" spans="1:8" ht="31.5">
      <c r="A12190" s="98" t="s">
        <v>402</v>
      </c>
      <c r="B12190" s="99" t="s">
        <v>736</v>
      </c>
      <c r="C12190" s="97" t="s">
        <v>482</v>
      </c>
      <c r="D12190" s="97" t="s">
        <v>176</v>
      </c>
      <c r="E12190" s="94"/>
      <c r="F12190" s="94"/>
      <c r="G12190" s="94">
        <v>100</v>
      </c>
      <c r="H12190" s="79"/>
    </row>
    <row r="12191" spans="1:8" ht="63">
      <c r="A12191" s="98" t="s">
        <v>403</v>
      </c>
      <c r="B12191" s="99" t="s">
        <v>641</v>
      </c>
      <c r="C12191" s="97" t="s">
        <v>482</v>
      </c>
      <c r="D12191" s="97" t="s">
        <v>176</v>
      </c>
      <c r="E12191" s="94"/>
      <c r="F12191" s="94"/>
      <c r="G12191" s="94">
        <v>100</v>
      </c>
      <c r="H12191" s="79"/>
    </row>
    <row r="12192" spans="1:8" ht="31.5">
      <c r="A12192" s="98" t="s">
        <v>404</v>
      </c>
      <c r="B12192" s="99" t="s">
        <v>642</v>
      </c>
      <c r="C12192" s="97" t="s">
        <v>482</v>
      </c>
      <c r="D12192" s="97" t="s">
        <v>176</v>
      </c>
      <c r="E12192" s="94"/>
      <c r="F12192" s="94"/>
      <c r="G12192" s="94">
        <v>100</v>
      </c>
      <c r="H12192" s="79"/>
    </row>
    <row r="12193" spans="1:8" ht="47.25">
      <c r="A12193" s="100">
        <v>3</v>
      </c>
      <c r="B12193" s="101" t="s">
        <v>313</v>
      </c>
      <c r="C12193" s="97"/>
      <c r="D12193" s="97"/>
      <c r="E12193" s="94"/>
      <c r="F12193" s="94"/>
      <c r="G12193" s="94"/>
      <c r="H12193" s="79"/>
    </row>
    <row r="12194" spans="1:8" ht="31.5">
      <c r="A12194" s="98" t="s">
        <v>441</v>
      </c>
      <c r="B12194" s="99" t="s">
        <v>314</v>
      </c>
      <c r="C12194" s="97" t="s">
        <v>176</v>
      </c>
      <c r="D12194" s="97" t="s">
        <v>177</v>
      </c>
      <c r="E12194" s="94"/>
      <c r="F12194" s="94"/>
      <c r="G12194" s="94">
        <v>100</v>
      </c>
      <c r="H12194" s="79"/>
    </row>
    <row r="12195" spans="1:8">
      <c r="A12195" s="98" t="s">
        <v>359</v>
      </c>
      <c r="B12195" s="99" t="s">
        <v>315</v>
      </c>
      <c r="C12195" s="97" t="s">
        <v>1185</v>
      </c>
      <c r="D12195" s="97" t="s">
        <v>467</v>
      </c>
      <c r="E12195" s="94"/>
      <c r="F12195" s="94"/>
      <c r="G12195" s="94">
        <v>100</v>
      </c>
      <c r="H12195" s="79"/>
    </row>
    <row r="12196" spans="1:8">
      <c r="A12196" s="98" t="s">
        <v>361</v>
      </c>
      <c r="B12196" s="99" t="s">
        <v>316</v>
      </c>
      <c r="C12196" s="97" t="s">
        <v>468</v>
      </c>
      <c r="D12196" s="97" t="s">
        <v>469</v>
      </c>
      <c r="E12196" s="94"/>
      <c r="F12196" s="94"/>
      <c r="G12196" s="94">
        <v>100</v>
      </c>
      <c r="H12196" s="79"/>
    </row>
    <row r="12197" spans="1:8">
      <c r="A12197" s="98" t="s">
        <v>317</v>
      </c>
      <c r="B12197" s="99" t="s">
        <v>318</v>
      </c>
      <c r="C12197" s="97" t="s">
        <v>469</v>
      </c>
      <c r="D12197" s="97" t="s">
        <v>470</v>
      </c>
      <c r="E12197" s="94"/>
      <c r="F12197" s="94"/>
      <c r="G12197" s="94">
        <v>100</v>
      </c>
      <c r="H12197" s="79"/>
    </row>
    <row r="12198" spans="1:8">
      <c r="A12198" s="98" t="s">
        <v>319</v>
      </c>
      <c r="B12198" s="99" t="s">
        <v>320</v>
      </c>
      <c r="C12198" s="97" t="s">
        <v>470</v>
      </c>
      <c r="D12198" s="97" t="s">
        <v>471</v>
      </c>
      <c r="E12198" s="94"/>
      <c r="F12198" s="94"/>
      <c r="G12198" s="94">
        <v>100</v>
      </c>
      <c r="H12198" s="79"/>
    </row>
    <row r="12199" spans="1:8">
      <c r="A12199" s="100">
        <v>4</v>
      </c>
      <c r="B12199" s="101" t="s">
        <v>623</v>
      </c>
      <c r="C12199" s="97"/>
      <c r="D12199" s="97"/>
      <c r="E12199" s="94"/>
      <c r="F12199" s="94"/>
      <c r="G12199" s="94">
        <v>100</v>
      </c>
      <c r="H12199" s="79"/>
    </row>
    <row r="12200" spans="1:8" ht="31.5">
      <c r="A12200" s="97" t="s">
        <v>406</v>
      </c>
      <c r="B12200" s="236" t="s">
        <v>321</v>
      </c>
      <c r="C12200" s="97" t="s">
        <v>471</v>
      </c>
      <c r="D12200" s="97" t="s">
        <v>471</v>
      </c>
      <c r="E12200" s="94"/>
      <c r="F12200" s="94"/>
      <c r="G12200" s="94">
        <v>100</v>
      </c>
      <c r="H12200" s="79"/>
    </row>
    <row r="12201" spans="1:8" ht="63">
      <c r="A12201" s="97" t="s">
        <v>407</v>
      </c>
      <c r="B12201" s="236" t="s">
        <v>621</v>
      </c>
      <c r="C12201" s="97" t="s">
        <v>471</v>
      </c>
      <c r="D12201" s="97" t="s">
        <v>471</v>
      </c>
      <c r="E12201" s="94"/>
      <c r="F12201" s="94"/>
      <c r="G12201" s="94">
        <v>100</v>
      </c>
      <c r="H12201" s="79"/>
    </row>
    <row r="12202" spans="1:8" ht="31.5">
      <c r="A12202" s="97" t="s">
        <v>408</v>
      </c>
      <c r="B12202" s="236" t="s">
        <v>764</v>
      </c>
      <c r="C12202" s="97" t="s">
        <v>471</v>
      </c>
      <c r="D12202" s="97" t="s">
        <v>472</v>
      </c>
      <c r="E12202" s="94"/>
      <c r="F12202" s="94"/>
      <c r="G12202" s="94">
        <v>100</v>
      </c>
      <c r="H12202" s="79"/>
    </row>
    <row r="12203" spans="1:8" ht="31.5">
      <c r="A12203" s="97" t="s">
        <v>222</v>
      </c>
      <c r="B12203" s="236" t="s">
        <v>765</v>
      </c>
      <c r="C12203" s="97" t="s">
        <v>327</v>
      </c>
      <c r="D12203" s="97" t="s">
        <v>472</v>
      </c>
      <c r="E12203" s="94"/>
      <c r="F12203" s="94"/>
      <c r="G12203" s="94">
        <v>100</v>
      </c>
      <c r="H12203" s="79"/>
    </row>
    <row r="12204" spans="1:8">
      <c r="A12204" s="263"/>
      <c r="B12204" s="264"/>
      <c r="C12204" s="263"/>
      <c r="D12204" s="263"/>
      <c r="E12204" s="83"/>
      <c r="F12204" s="83"/>
      <c r="G12204" s="154" t="s">
        <v>1501</v>
      </c>
      <c r="H12204" s="154" t="s">
        <v>378</v>
      </c>
    </row>
    <row r="12205" spans="1:8">
      <c r="H12205" s="154" t="s">
        <v>709</v>
      </c>
    </row>
    <row r="12206" spans="1:8">
      <c r="H12206" s="154" t="s">
        <v>266</v>
      </c>
    </row>
    <row r="12207" spans="1:8">
      <c r="H12207" s="154"/>
    </row>
    <row r="12208" spans="1:8">
      <c r="A12208" s="742" t="s">
        <v>628</v>
      </c>
      <c r="B12208" s="742"/>
      <c r="C12208" s="742"/>
      <c r="D12208" s="742"/>
      <c r="E12208" s="742"/>
      <c r="F12208" s="742"/>
      <c r="G12208" s="742"/>
      <c r="H12208" s="742"/>
    </row>
    <row r="12209" spans="1:8">
      <c r="A12209" s="742" t="s">
        <v>455</v>
      </c>
      <c r="B12209" s="742"/>
      <c r="C12209" s="742"/>
      <c r="D12209" s="742"/>
      <c r="E12209" s="742"/>
      <c r="F12209" s="742"/>
      <c r="G12209" s="742"/>
      <c r="H12209" s="742"/>
    </row>
    <row r="12210" spans="1:8">
      <c r="H12210" s="154" t="s">
        <v>322</v>
      </c>
    </row>
    <row r="12211" spans="1:8">
      <c r="H12211" s="154" t="s">
        <v>323</v>
      </c>
    </row>
    <row r="12212" spans="1:8">
      <c r="H12212" s="154" t="s">
        <v>324</v>
      </c>
    </row>
    <row r="12213" spans="1:8">
      <c r="H12213" s="230" t="s">
        <v>325</v>
      </c>
    </row>
    <row r="12214" spans="1:8">
      <c r="H12214" s="154" t="s">
        <v>2331</v>
      </c>
    </row>
    <row r="12215" spans="1:8">
      <c r="H12215" s="154" t="s">
        <v>261</v>
      </c>
    </row>
    <row r="12216" spans="1:8">
      <c r="A12216" s="86"/>
    </row>
    <row r="12217" spans="1:8">
      <c r="A12217" s="748" t="s">
        <v>1789</v>
      </c>
      <c r="B12217" s="749"/>
      <c r="C12217" s="749"/>
      <c r="D12217" s="749"/>
      <c r="E12217" s="749"/>
      <c r="F12217" s="749"/>
      <c r="G12217" s="749"/>
      <c r="H12217" s="749"/>
    </row>
    <row r="12218" spans="1:8">
      <c r="A12218" s="746" t="s">
        <v>2332</v>
      </c>
      <c r="B12218" s="746"/>
      <c r="C12218" s="746"/>
      <c r="D12218" s="746"/>
      <c r="E12218" s="746"/>
      <c r="F12218" s="746"/>
      <c r="G12218" s="746"/>
      <c r="H12218" s="746"/>
    </row>
    <row r="12219" spans="1:8" ht="16.5" thickBot="1">
      <c r="A12219" s="87"/>
      <c r="B12219" s="666"/>
      <c r="C12219" s="231"/>
      <c r="D12219" s="231"/>
      <c r="E12219" s="231"/>
      <c r="F12219" s="231"/>
      <c r="G12219" s="231"/>
      <c r="H12219" s="231"/>
    </row>
    <row r="12220" spans="1:8">
      <c r="A12220" s="750" t="s">
        <v>397</v>
      </c>
      <c r="B12220" s="753" t="s">
        <v>649</v>
      </c>
      <c r="C12220" s="756" t="s">
        <v>719</v>
      </c>
      <c r="D12220" s="756"/>
      <c r="E12220" s="756"/>
      <c r="F12220" s="756"/>
      <c r="G12220" s="757" t="s">
        <v>629</v>
      </c>
      <c r="H12220" s="759" t="s">
        <v>630</v>
      </c>
    </row>
    <row r="12221" spans="1:8">
      <c r="A12221" s="751"/>
      <c r="B12221" s="754"/>
      <c r="C12221" s="704"/>
      <c r="D12221" s="704"/>
      <c r="E12221" s="704"/>
      <c r="F12221" s="704"/>
      <c r="G12221" s="703"/>
      <c r="H12221" s="760"/>
    </row>
    <row r="12222" spans="1:8" ht="32.25" thickBot="1">
      <c r="A12222" s="752"/>
      <c r="B12222" s="755"/>
      <c r="C12222" s="88" t="s">
        <v>631</v>
      </c>
      <c r="D12222" s="88" t="s">
        <v>632</v>
      </c>
      <c r="E12222" s="88" t="s">
        <v>631</v>
      </c>
      <c r="F12222" s="88" t="s">
        <v>632</v>
      </c>
      <c r="G12222" s="758"/>
      <c r="H12222" s="761"/>
    </row>
    <row r="12223" spans="1:8">
      <c r="A12223" s="89">
        <v>1</v>
      </c>
      <c r="B12223" s="604">
        <v>2</v>
      </c>
      <c r="C12223" s="90">
        <v>3</v>
      </c>
      <c r="D12223" s="90">
        <v>4</v>
      </c>
      <c r="E12223" s="90"/>
      <c r="F12223" s="90"/>
      <c r="G12223" s="91">
        <v>5</v>
      </c>
      <c r="H12223" s="604">
        <v>6</v>
      </c>
    </row>
    <row r="12224" spans="1:8">
      <c r="A12224" s="89">
        <v>1</v>
      </c>
      <c r="B12224" s="92" t="s">
        <v>598</v>
      </c>
      <c r="C12224" s="93"/>
      <c r="D12224" s="93"/>
      <c r="E12224" s="94"/>
      <c r="F12224" s="94"/>
      <c r="G12224" s="95"/>
      <c r="H12224" s="663"/>
    </row>
    <row r="12225" spans="1:8">
      <c r="A12225" s="96" t="s">
        <v>399</v>
      </c>
      <c r="B12225" s="237" t="s">
        <v>599</v>
      </c>
      <c r="C12225" s="97" t="s">
        <v>9</v>
      </c>
      <c r="D12225" s="97" t="s">
        <v>169</v>
      </c>
      <c r="E12225" s="94"/>
      <c r="F12225" s="94"/>
      <c r="G12225" s="94">
        <v>100</v>
      </c>
      <c r="H12225" s="79"/>
    </row>
    <row r="12226" spans="1:8">
      <c r="A12226" s="97" t="s">
        <v>400</v>
      </c>
      <c r="B12226" s="236" t="s">
        <v>329</v>
      </c>
      <c r="C12226" s="97" t="s">
        <v>170</v>
      </c>
      <c r="D12226" s="97" t="s">
        <v>326</v>
      </c>
      <c r="E12226" s="94"/>
      <c r="F12226" s="94"/>
      <c r="G12226" s="94">
        <v>100</v>
      </c>
      <c r="H12226" s="79"/>
    </row>
    <row r="12227" spans="1:8" ht="31.5">
      <c r="A12227" s="97" t="s">
        <v>411</v>
      </c>
      <c r="B12227" s="236" t="s">
        <v>730</v>
      </c>
      <c r="C12227" s="97" t="s">
        <v>170</v>
      </c>
      <c r="D12227" s="97" t="s">
        <v>326</v>
      </c>
      <c r="E12227" s="94"/>
      <c r="F12227" s="94"/>
      <c r="G12227" s="94">
        <v>100</v>
      </c>
      <c r="H12227" s="79"/>
    </row>
    <row r="12228" spans="1:8" ht="63">
      <c r="A12228" s="98" t="s">
        <v>422</v>
      </c>
      <c r="B12228" s="99" t="s">
        <v>731</v>
      </c>
      <c r="C12228" s="97" t="s">
        <v>172</v>
      </c>
      <c r="D12228" s="97" t="s">
        <v>175</v>
      </c>
      <c r="E12228" s="94"/>
      <c r="F12228" s="94"/>
      <c r="G12228" s="94">
        <v>100</v>
      </c>
      <c r="H12228" s="79"/>
    </row>
    <row r="12229" spans="1:8" ht="31.5">
      <c r="A12229" s="98" t="s">
        <v>732</v>
      </c>
      <c r="B12229" s="99" t="s">
        <v>733</v>
      </c>
      <c r="C12229" s="97" t="s">
        <v>328</v>
      </c>
      <c r="D12229" s="97" t="s">
        <v>175</v>
      </c>
      <c r="E12229" s="94"/>
      <c r="F12229" s="94"/>
      <c r="G12229" s="94">
        <v>100</v>
      </c>
      <c r="H12229" s="79"/>
    </row>
    <row r="12230" spans="1:8">
      <c r="A12230" s="98" t="s">
        <v>734</v>
      </c>
      <c r="B12230" s="99" t="s">
        <v>735</v>
      </c>
      <c r="C12230" s="97" t="s">
        <v>175</v>
      </c>
      <c r="D12230" s="97" t="s">
        <v>482</v>
      </c>
      <c r="E12230" s="94"/>
      <c r="F12230" s="94"/>
      <c r="G12230" s="94">
        <v>100</v>
      </c>
      <c r="H12230" s="79"/>
    </row>
    <row r="12231" spans="1:8">
      <c r="A12231" s="100">
        <v>2</v>
      </c>
      <c r="B12231" s="101" t="s">
        <v>440</v>
      </c>
      <c r="C12231" s="97"/>
      <c r="D12231" s="97"/>
      <c r="E12231" s="94"/>
      <c r="F12231" s="94"/>
      <c r="G12231" s="94"/>
      <c r="H12231" s="79"/>
    </row>
    <row r="12232" spans="1:8" ht="31.5">
      <c r="A12232" s="98" t="s">
        <v>402</v>
      </c>
      <c r="B12232" s="99" t="s">
        <v>736</v>
      </c>
      <c r="C12232" s="97" t="s">
        <v>482</v>
      </c>
      <c r="D12232" s="97" t="s">
        <v>176</v>
      </c>
      <c r="E12232" s="94"/>
      <c r="F12232" s="94"/>
      <c r="G12232" s="94">
        <v>100</v>
      </c>
      <c r="H12232" s="79"/>
    </row>
    <row r="12233" spans="1:8" ht="63">
      <c r="A12233" s="98" t="s">
        <v>403</v>
      </c>
      <c r="B12233" s="99" t="s">
        <v>641</v>
      </c>
      <c r="C12233" s="97" t="s">
        <v>482</v>
      </c>
      <c r="D12233" s="97" t="s">
        <v>176</v>
      </c>
      <c r="E12233" s="94"/>
      <c r="F12233" s="94"/>
      <c r="G12233" s="94">
        <v>100</v>
      </c>
      <c r="H12233" s="79"/>
    </row>
    <row r="12234" spans="1:8" ht="31.5">
      <c r="A12234" s="98" t="s">
        <v>404</v>
      </c>
      <c r="B12234" s="99" t="s">
        <v>642</v>
      </c>
      <c r="C12234" s="97" t="s">
        <v>482</v>
      </c>
      <c r="D12234" s="97" t="s">
        <v>176</v>
      </c>
      <c r="E12234" s="94"/>
      <c r="F12234" s="94"/>
      <c r="G12234" s="94">
        <v>100</v>
      </c>
      <c r="H12234" s="79"/>
    </row>
    <row r="12235" spans="1:8" ht="47.25">
      <c r="A12235" s="100">
        <v>3</v>
      </c>
      <c r="B12235" s="101" t="s">
        <v>313</v>
      </c>
      <c r="C12235" s="97"/>
      <c r="D12235" s="97"/>
      <c r="E12235" s="94"/>
      <c r="F12235" s="94"/>
      <c r="G12235" s="94"/>
      <c r="H12235" s="79"/>
    </row>
    <row r="12236" spans="1:8" ht="31.5">
      <c r="A12236" s="98" t="s">
        <v>441</v>
      </c>
      <c r="B12236" s="99" t="s">
        <v>314</v>
      </c>
      <c r="C12236" s="97" t="s">
        <v>176</v>
      </c>
      <c r="D12236" s="97" t="s">
        <v>177</v>
      </c>
      <c r="E12236" s="94"/>
      <c r="F12236" s="94"/>
      <c r="G12236" s="94">
        <v>100</v>
      </c>
      <c r="H12236" s="79"/>
    </row>
    <row r="12237" spans="1:8">
      <c r="A12237" s="98" t="s">
        <v>359</v>
      </c>
      <c r="B12237" s="99" t="s">
        <v>315</v>
      </c>
      <c r="C12237" s="97" t="s">
        <v>1185</v>
      </c>
      <c r="D12237" s="97" t="s">
        <v>467</v>
      </c>
      <c r="E12237" s="94"/>
      <c r="F12237" s="94"/>
      <c r="G12237" s="94">
        <v>100</v>
      </c>
      <c r="H12237" s="79"/>
    </row>
    <row r="12238" spans="1:8">
      <c r="A12238" s="98" t="s">
        <v>361</v>
      </c>
      <c r="B12238" s="99" t="s">
        <v>316</v>
      </c>
      <c r="C12238" s="97" t="s">
        <v>468</v>
      </c>
      <c r="D12238" s="97" t="s">
        <v>469</v>
      </c>
      <c r="E12238" s="94"/>
      <c r="F12238" s="94"/>
      <c r="G12238" s="94">
        <v>100</v>
      </c>
      <c r="H12238" s="79"/>
    </row>
    <row r="12239" spans="1:8">
      <c r="A12239" s="98" t="s">
        <v>317</v>
      </c>
      <c r="B12239" s="99" t="s">
        <v>318</v>
      </c>
      <c r="C12239" s="97" t="s">
        <v>469</v>
      </c>
      <c r="D12239" s="97" t="s">
        <v>470</v>
      </c>
      <c r="E12239" s="94"/>
      <c r="F12239" s="94"/>
      <c r="G12239" s="94">
        <v>100</v>
      </c>
      <c r="H12239" s="79"/>
    </row>
    <row r="12240" spans="1:8">
      <c r="A12240" s="98" t="s">
        <v>319</v>
      </c>
      <c r="B12240" s="99" t="s">
        <v>320</v>
      </c>
      <c r="C12240" s="97" t="s">
        <v>470</v>
      </c>
      <c r="D12240" s="97" t="s">
        <v>471</v>
      </c>
      <c r="E12240" s="94"/>
      <c r="F12240" s="94"/>
      <c r="G12240" s="94">
        <v>100</v>
      </c>
      <c r="H12240" s="79"/>
    </row>
    <row r="12241" spans="1:8">
      <c r="A12241" s="100">
        <v>4</v>
      </c>
      <c r="B12241" s="101" t="s">
        <v>623</v>
      </c>
      <c r="C12241" s="97"/>
      <c r="D12241" s="97"/>
      <c r="E12241" s="94"/>
      <c r="F12241" s="94"/>
      <c r="G12241" s="94">
        <v>100</v>
      </c>
      <c r="H12241" s="79"/>
    </row>
    <row r="12242" spans="1:8" ht="31.5">
      <c r="A12242" s="97" t="s">
        <v>406</v>
      </c>
      <c r="B12242" s="236" t="s">
        <v>321</v>
      </c>
      <c r="C12242" s="97" t="s">
        <v>471</v>
      </c>
      <c r="D12242" s="97" t="s">
        <v>471</v>
      </c>
      <c r="E12242" s="94"/>
      <c r="F12242" s="94"/>
      <c r="G12242" s="94">
        <v>100</v>
      </c>
      <c r="H12242" s="79"/>
    </row>
    <row r="12243" spans="1:8" ht="63">
      <c r="A12243" s="97" t="s">
        <v>407</v>
      </c>
      <c r="B12243" s="236" t="s">
        <v>621</v>
      </c>
      <c r="C12243" s="97" t="s">
        <v>471</v>
      </c>
      <c r="D12243" s="97" t="s">
        <v>471</v>
      </c>
      <c r="E12243" s="94"/>
      <c r="F12243" s="94"/>
      <c r="G12243" s="94">
        <v>100</v>
      </c>
      <c r="H12243" s="79"/>
    </row>
    <row r="12244" spans="1:8" ht="31.5">
      <c r="A12244" s="97" t="s">
        <v>408</v>
      </c>
      <c r="B12244" s="236" t="s">
        <v>764</v>
      </c>
      <c r="C12244" s="97" t="s">
        <v>471</v>
      </c>
      <c r="D12244" s="97" t="s">
        <v>472</v>
      </c>
      <c r="E12244" s="94"/>
      <c r="F12244" s="94"/>
      <c r="G12244" s="94">
        <v>100</v>
      </c>
      <c r="H12244" s="79"/>
    </row>
    <row r="12245" spans="1:8" ht="31.5">
      <c r="A12245" s="97" t="s">
        <v>222</v>
      </c>
      <c r="B12245" s="236" t="s">
        <v>765</v>
      </c>
      <c r="C12245" s="97" t="s">
        <v>327</v>
      </c>
      <c r="D12245" s="97" t="s">
        <v>472</v>
      </c>
      <c r="E12245" s="94"/>
      <c r="F12245" s="94"/>
      <c r="G12245" s="94">
        <v>100</v>
      </c>
      <c r="H12245" s="79"/>
    </row>
    <row r="12246" spans="1:8">
      <c r="A12246" s="263"/>
      <c r="B12246" s="264"/>
      <c r="C12246" s="263"/>
      <c r="D12246" s="263"/>
      <c r="E12246" s="83"/>
      <c r="F12246" s="83"/>
      <c r="G12246" s="154" t="s">
        <v>1502</v>
      </c>
      <c r="H12246" s="154" t="s">
        <v>378</v>
      </c>
    </row>
    <row r="12247" spans="1:8">
      <c r="H12247" s="154" t="s">
        <v>709</v>
      </c>
    </row>
    <row r="12248" spans="1:8">
      <c r="H12248" s="154" t="s">
        <v>266</v>
      </c>
    </row>
    <row r="12249" spans="1:8">
      <c r="H12249" s="154"/>
    </row>
    <row r="12250" spans="1:8">
      <c r="A12250" s="742" t="s">
        <v>628</v>
      </c>
      <c r="B12250" s="742"/>
      <c r="C12250" s="742"/>
      <c r="D12250" s="742"/>
      <c r="E12250" s="742"/>
      <c r="F12250" s="742"/>
      <c r="G12250" s="742"/>
      <c r="H12250" s="742"/>
    </row>
    <row r="12251" spans="1:8">
      <c r="A12251" s="742" t="s">
        <v>455</v>
      </c>
      <c r="B12251" s="742"/>
      <c r="C12251" s="742"/>
      <c r="D12251" s="742"/>
      <c r="E12251" s="742"/>
      <c r="F12251" s="742"/>
      <c r="G12251" s="742"/>
      <c r="H12251" s="742"/>
    </row>
    <row r="12252" spans="1:8">
      <c r="H12252" s="154" t="s">
        <v>322</v>
      </c>
    </row>
    <row r="12253" spans="1:8">
      <c r="H12253" s="154" t="s">
        <v>323</v>
      </c>
    </row>
    <row r="12254" spans="1:8">
      <c r="H12254" s="154" t="s">
        <v>324</v>
      </c>
    </row>
    <row r="12255" spans="1:8">
      <c r="H12255" s="230" t="s">
        <v>325</v>
      </c>
    </row>
    <row r="12256" spans="1:8">
      <c r="H12256" s="154" t="s">
        <v>2331</v>
      </c>
    </row>
    <row r="12257" spans="1:8">
      <c r="H12257" s="154" t="s">
        <v>261</v>
      </c>
    </row>
    <row r="12258" spans="1:8">
      <c r="A12258" s="86"/>
    </row>
    <row r="12259" spans="1:8">
      <c r="A12259" s="748" t="s">
        <v>1790</v>
      </c>
      <c r="B12259" s="749"/>
      <c r="C12259" s="749"/>
      <c r="D12259" s="749"/>
      <c r="E12259" s="749"/>
      <c r="F12259" s="749"/>
      <c r="G12259" s="749"/>
      <c r="H12259" s="749"/>
    </row>
    <row r="12260" spans="1:8">
      <c r="A12260" s="746" t="s">
        <v>2332</v>
      </c>
      <c r="B12260" s="746"/>
      <c r="C12260" s="746"/>
      <c r="D12260" s="746"/>
      <c r="E12260" s="746"/>
      <c r="F12260" s="746"/>
      <c r="G12260" s="746"/>
      <c r="H12260" s="746"/>
    </row>
    <row r="12261" spans="1:8" ht="16.5" thickBot="1">
      <c r="A12261" s="87"/>
      <c r="B12261" s="666"/>
      <c r="C12261" s="231"/>
      <c r="D12261" s="231"/>
      <c r="E12261" s="231"/>
      <c r="F12261" s="231"/>
      <c r="G12261" s="231"/>
      <c r="H12261" s="231"/>
    </row>
    <row r="12262" spans="1:8">
      <c r="A12262" s="750" t="s">
        <v>397</v>
      </c>
      <c r="B12262" s="753" t="s">
        <v>649</v>
      </c>
      <c r="C12262" s="756" t="s">
        <v>719</v>
      </c>
      <c r="D12262" s="756"/>
      <c r="E12262" s="756"/>
      <c r="F12262" s="756"/>
      <c r="G12262" s="757" t="s">
        <v>629</v>
      </c>
      <c r="H12262" s="759" t="s">
        <v>630</v>
      </c>
    </row>
    <row r="12263" spans="1:8">
      <c r="A12263" s="751"/>
      <c r="B12263" s="754"/>
      <c r="C12263" s="704"/>
      <c r="D12263" s="704"/>
      <c r="E12263" s="704"/>
      <c r="F12263" s="704"/>
      <c r="G12263" s="703"/>
      <c r="H12263" s="760"/>
    </row>
    <row r="12264" spans="1:8" ht="32.25" thickBot="1">
      <c r="A12264" s="752"/>
      <c r="B12264" s="755"/>
      <c r="C12264" s="88" t="s">
        <v>631</v>
      </c>
      <c r="D12264" s="88" t="s">
        <v>632</v>
      </c>
      <c r="E12264" s="88" t="s">
        <v>631</v>
      </c>
      <c r="F12264" s="88" t="s">
        <v>632</v>
      </c>
      <c r="G12264" s="758"/>
      <c r="H12264" s="761"/>
    </row>
    <row r="12265" spans="1:8">
      <c r="A12265" s="89">
        <v>1</v>
      </c>
      <c r="B12265" s="604">
        <v>2</v>
      </c>
      <c r="C12265" s="90">
        <v>3</v>
      </c>
      <c r="D12265" s="90">
        <v>4</v>
      </c>
      <c r="E12265" s="90"/>
      <c r="F12265" s="90"/>
      <c r="G12265" s="91">
        <v>5</v>
      </c>
      <c r="H12265" s="604">
        <v>6</v>
      </c>
    </row>
    <row r="12266" spans="1:8">
      <c r="A12266" s="89">
        <v>1</v>
      </c>
      <c r="B12266" s="92" t="s">
        <v>598</v>
      </c>
      <c r="C12266" s="93"/>
      <c r="D12266" s="93"/>
      <c r="E12266" s="94"/>
      <c r="F12266" s="94"/>
      <c r="G12266" s="95"/>
      <c r="H12266" s="663"/>
    </row>
    <row r="12267" spans="1:8">
      <c r="A12267" s="96" t="s">
        <v>399</v>
      </c>
      <c r="B12267" s="237" t="s">
        <v>599</v>
      </c>
      <c r="C12267" s="97" t="s">
        <v>9</v>
      </c>
      <c r="D12267" s="97" t="s">
        <v>169</v>
      </c>
      <c r="E12267" s="94"/>
      <c r="F12267" s="94"/>
      <c r="G12267" s="94">
        <v>100</v>
      </c>
      <c r="H12267" s="79"/>
    </row>
    <row r="12268" spans="1:8">
      <c r="A12268" s="97" t="s">
        <v>400</v>
      </c>
      <c r="B12268" s="236" t="s">
        <v>329</v>
      </c>
      <c r="C12268" s="97" t="s">
        <v>170</v>
      </c>
      <c r="D12268" s="97" t="s">
        <v>326</v>
      </c>
      <c r="E12268" s="94"/>
      <c r="F12268" s="94"/>
      <c r="G12268" s="94">
        <v>100</v>
      </c>
      <c r="H12268" s="79"/>
    </row>
    <row r="12269" spans="1:8" ht="31.5">
      <c r="A12269" s="97" t="s">
        <v>411</v>
      </c>
      <c r="B12269" s="236" t="s">
        <v>730</v>
      </c>
      <c r="C12269" s="97" t="s">
        <v>170</v>
      </c>
      <c r="D12269" s="97" t="s">
        <v>326</v>
      </c>
      <c r="E12269" s="94"/>
      <c r="F12269" s="94"/>
      <c r="G12269" s="94">
        <v>100</v>
      </c>
      <c r="H12269" s="79"/>
    </row>
    <row r="12270" spans="1:8" ht="63">
      <c r="A12270" s="98" t="s">
        <v>422</v>
      </c>
      <c r="B12270" s="99" t="s">
        <v>731</v>
      </c>
      <c r="C12270" s="97" t="s">
        <v>172</v>
      </c>
      <c r="D12270" s="97" t="s">
        <v>175</v>
      </c>
      <c r="E12270" s="94"/>
      <c r="F12270" s="94"/>
      <c r="G12270" s="94">
        <v>100</v>
      </c>
      <c r="H12270" s="79"/>
    </row>
    <row r="12271" spans="1:8" ht="31.5">
      <c r="A12271" s="98" t="s">
        <v>732</v>
      </c>
      <c r="B12271" s="99" t="s">
        <v>733</v>
      </c>
      <c r="C12271" s="97" t="s">
        <v>328</v>
      </c>
      <c r="D12271" s="97" t="s">
        <v>175</v>
      </c>
      <c r="E12271" s="94"/>
      <c r="F12271" s="94"/>
      <c r="G12271" s="94">
        <v>100</v>
      </c>
      <c r="H12271" s="79"/>
    </row>
    <row r="12272" spans="1:8">
      <c r="A12272" s="98" t="s">
        <v>734</v>
      </c>
      <c r="B12272" s="99" t="s">
        <v>735</v>
      </c>
      <c r="C12272" s="97" t="s">
        <v>175</v>
      </c>
      <c r="D12272" s="97" t="s">
        <v>482</v>
      </c>
      <c r="E12272" s="94"/>
      <c r="F12272" s="94"/>
      <c r="G12272" s="94">
        <v>100</v>
      </c>
      <c r="H12272" s="79"/>
    </row>
    <row r="12273" spans="1:8">
      <c r="A12273" s="100">
        <v>2</v>
      </c>
      <c r="B12273" s="101" t="s">
        <v>440</v>
      </c>
      <c r="C12273" s="97"/>
      <c r="D12273" s="97"/>
      <c r="E12273" s="94"/>
      <c r="F12273" s="94"/>
      <c r="G12273" s="94"/>
      <c r="H12273" s="79"/>
    </row>
    <row r="12274" spans="1:8" ht="31.5">
      <c r="A12274" s="98" t="s">
        <v>402</v>
      </c>
      <c r="B12274" s="99" t="s">
        <v>736</v>
      </c>
      <c r="C12274" s="97" t="s">
        <v>482</v>
      </c>
      <c r="D12274" s="97" t="s">
        <v>176</v>
      </c>
      <c r="E12274" s="94"/>
      <c r="F12274" s="94"/>
      <c r="G12274" s="94">
        <v>100</v>
      </c>
      <c r="H12274" s="79"/>
    </row>
    <row r="12275" spans="1:8" ht="63">
      <c r="A12275" s="98" t="s">
        <v>403</v>
      </c>
      <c r="B12275" s="99" t="s">
        <v>641</v>
      </c>
      <c r="C12275" s="97" t="s">
        <v>482</v>
      </c>
      <c r="D12275" s="97" t="s">
        <v>176</v>
      </c>
      <c r="E12275" s="94"/>
      <c r="F12275" s="94"/>
      <c r="G12275" s="94">
        <v>100</v>
      </c>
      <c r="H12275" s="79"/>
    </row>
    <row r="12276" spans="1:8" ht="31.5">
      <c r="A12276" s="98" t="s">
        <v>404</v>
      </c>
      <c r="B12276" s="99" t="s">
        <v>642</v>
      </c>
      <c r="C12276" s="97" t="s">
        <v>482</v>
      </c>
      <c r="D12276" s="97" t="s">
        <v>176</v>
      </c>
      <c r="E12276" s="94"/>
      <c r="F12276" s="94"/>
      <c r="G12276" s="94">
        <v>100</v>
      </c>
      <c r="H12276" s="79"/>
    </row>
    <row r="12277" spans="1:8" ht="47.25">
      <c r="A12277" s="100">
        <v>3</v>
      </c>
      <c r="B12277" s="101" t="s">
        <v>313</v>
      </c>
      <c r="C12277" s="97"/>
      <c r="D12277" s="97"/>
      <c r="E12277" s="94"/>
      <c r="F12277" s="94"/>
      <c r="G12277" s="94"/>
      <c r="H12277" s="79"/>
    </row>
    <row r="12278" spans="1:8" ht="31.5">
      <c r="A12278" s="98" t="s">
        <v>441</v>
      </c>
      <c r="B12278" s="99" t="s">
        <v>314</v>
      </c>
      <c r="C12278" s="97" t="s">
        <v>176</v>
      </c>
      <c r="D12278" s="97" t="s">
        <v>177</v>
      </c>
      <c r="E12278" s="94"/>
      <c r="F12278" s="94"/>
      <c r="G12278" s="94">
        <v>100</v>
      </c>
      <c r="H12278" s="79"/>
    </row>
    <row r="12279" spans="1:8">
      <c r="A12279" s="98" t="s">
        <v>359</v>
      </c>
      <c r="B12279" s="99" t="s">
        <v>315</v>
      </c>
      <c r="C12279" s="97" t="s">
        <v>1185</v>
      </c>
      <c r="D12279" s="97" t="s">
        <v>467</v>
      </c>
      <c r="E12279" s="94"/>
      <c r="F12279" s="94"/>
      <c r="G12279" s="94">
        <v>100</v>
      </c>
      <c r="H12279" s="79"/>
    </row>
    <row r="12280" spans="1:8">
      <c r="A12280" s="98" t="s">
        <v>361</v>
      </c>
      <c r="B12280" s="99" t="s">
        <v>316</v>
      </c>
      <c r="C12280" s="97" t="s">
        <v>468</v>
      </c>
      <c r="D12280" s="97" t="s">
        <v>469</v>
      </c>
      <c r="E12280" s="94"/>
      <c r="F12280" s="94"/>
      <c r="G12280" s="94">
        <v>100</v>
      </c>
      <c r="H12280" s="79"/>
    </row>
    <row r="12281" spans="1:8">
      <c r="A12281" s="98" t="s">
        <v>317</v>
      </c>
      <c r="B12281" s="99" t="s">
        <v>318</v>
      </c>
      <c r="C12281" s="97" t="s">
        <v>469</v>
      </c>
      <c r="D12281" s="97" t="s">
        <v>470</v>
      </c>
      <c r="E12281" s="94"/>
      <c r="F12281" s="94"/>
      <c r="G12281" s="94">
        <v>100</v>
      </c>
      <c r="H12281" s="79"/>
    </row>
    <row r="12282" spans="1:8">
      <c r="A12282" s="98" t="s">
        <v>319</v>
      </c>
      <c r="B12282" s="99" t="s">
        <v>320</v>
      </c>
      <c r="C12282" s="97" t="s">
        <v>470</v>
      </c>
      <c r="D12282" s="97" t="s">
        <v>471</v>
      </c>
      <c r="E12282" s="94"/>
      <c r="F12282" s="94"/>
      <c r="G12282" s="94">
        <v>100</v>
      </c>
      <c r="H12282" s="79"/>
    </row>
    <row r="12283" spans="1:8">
      <c r="A12283" s="100">
        <v>4</v>
      </c>
      <c r="B12283" s="101" t="s">
        <v>623</v>
      </c>
      <c r="C12283" s="97"/>
      <c r="D12283" s="97"/>
      <c r="E12283" s="94"/>
      <c r="F12283" s="94"/>
      <c r="G12283" s="94">
        <v>100</v>
      </c>
      <c r="H12283" s="79"/>
    </row>
    <row r="12284" spans="1:8" ht="31.5">
      <c r="A12284" s="97" t="s">
        <v>406</v>
      </c>
      <c r="B12284" s="236" t="s">
        <v>321</v>
      </c>
      <c r="C12284" s="97" t="s">
        <v>471</v>
      </c>
      <c r="D12284" s="97" t="s">
        <v>471</v>
      </c>
      <c r="E12284" s="94"/>
      <c r="F12284" s="94"/>
      <c r="G12284" s="94">
        <v>100</v>
      </c>
      <c r="H12284" s="79"/>
    </row>
    <row r="12285" spans="1:8" ht="63">
      <c r="A12285" s="97" t="s">
        <v>407</v>
      </c>
      <c r="B12285" s="236" t="s">
        <v>621</v>
      </c>
      <c r="C12285" s="97" t="s">
        <v>471</v>
      </c>
      <c r="D12285" s="97" t="s">
        <v>471</v>
      </c>
      <c r="E12285" s="94"/>
      <c r="F12285" s="94"/>
      <c r="G12285" s="94">
        <v>100</v>
      </c>
      <c r="H12285" s="79"/>
    </row>
    <row r="12286" spans="1:8" ht="31.5">
      <c r="A12286" s="97" t="s">
        <v>408</v>
      </c>
      <c r="B12286" s="236" t="s">
        <v>764</v>
      </c>
      <c r="C12286" s="97" t="s">
        <v>471</v>
      </c>
      <c r="D12286" s="97" t="s">
        <v>472</v>
      </c>
      <c r="E12286" s="94"/>
      <c r="F12286" s="94"/>
      <c r="G12286" s="94">
        <v>100</v>
      </c>
      <c r="H12286" s="79"/>
    </row>
    <row r="12287" spans="1:8" ht="31.5">
      <c r="A12287" s="97" t="s">
        <v>222</v>
      </c>
      <c r="B12287" s="236" t="s">
        <v>765</v>
      </c>
      <c r="C12287" s="97" t="s">
        <v>327</v>
      </c>
      <c r="D12287" s="97" t="s">
        <v>472</v>
      </c>
      <c r="E12287" s="94"/>
      <c r="F12287" s="94"/>
      <c r="G12287" s="94">
        <v>100</v>
      </c>
      <c r="H12287" s="79"/>
    </row>
    <row r="12288" spans="1:8">
      <c r="A12288" s="263"/>
      <c r="B12288" s="264"/>
      <c r="C12288" s="263"/>
      <c r="D12288" s="263"/>
      <c r="E12288" s="83"/>
      <c r="F12288" s="83"/>
      <c r="G12288" s="154" t="s">
        <v>1503</v>
      </c>
      <c r="H12288" s="154" t="s">
        <v>378</v>
      </c>
    </row>
    <row r="12289" spans="1:8">
      <c r="H12289" s="154" t="s">
        <v>709</v>
      </c>
    </row>
    <row r="12290" spans="1:8">
      <c r="H12290" s="154" t="s">
        <v>266</v>
      </c>
    </row>
    <row r="12291" spans="1:8">
      <c r="H12291" s="154"/>
    </row>
    <row r="12292" spans="1:8">
      <c r="A12292" s="742" t="s">
        <v>628</v>
      </c>
      <c r="B12292" s="742"/>
      <c r="C12292" s="742"/>
      <c r="D12292" s="742"/>
      <c r="E12292" s="742"/>
      <c r="F12292" s="742"/>
      <c r="G12292" s="742"/>
      <c r="H12292" s="742"/>
    </row>
    <row r="12293" spans="1:8">
      <c r="A12293" s="742" t="s">
        <v>455</v>
      </c>
      <c r="B12293" s="742"/>
      <c r="C12293" s="742"/>
      <c r="D12293" s="742"/>
      <c r="E12293" s="742"/>
      <c r="F12293" s="742"/>
      <c r="G12293" s="742"/>
      <c r="H12293" s="742"/>
    </row>
    <row r="12294" spans="1:8">
      <c r="H12294" s="154" t="s">
        <v>322</v>
      </c>
    </row>
    <row r="12295" spans="1:8">
      <c r="H12295" s="154" t="s">
        <v>323</v>
      </c>
    </row>
    <row r="12296" spans="1:8">
      <c r="H12296" s="154" t="s">
        <v>324</v>
      </c>
    </row>
    <row r="12297" spans="1:8">
      <c r="H12297" s="230" t="s">
        <v>325</v>
      </c>
    </row>
    <row r="12298" spans="1:8">
      <c r="H12298" s="154" t="s">
        <v>2331</v>
      </c>
    </row>
    <row r="12299" spans="1:8">
      <c r="H12299" s="154" t="s">
        <v>261</v>
      </c>
    </row>
    <row r="12300" spans="1:8">
      <c r="A12300" s="86"/>
    </row>
    <row r="12301" spans="1:8">
      <c r="A12301" s="748" t="s">
        <v>1791</v>
      </c>
      <c r="B12301" s="749"/>
      <c r="C12301" s="749"/>
      <c r="D12301" s="749"/>
      <c r="E12301" s="749"/>
      <c r="F12301" s="749"/>
      <c r="G12301" s="749"/>
      <c r="H12301" s="749"/>
    </row>
    <row r="12302" spans="1:8">
      <c r="A12302" s="746" t="s">
        <v>2332</v>
      </c>
      <c r="B12302" s="746"/>
      <c r="C12302" s="746"/>
      <c r="D12302" s="746"/>
      <c r="E12302" s="746"/>
      <c r="F12302" s="746"/>
      <c r="G12302" s="746"/>
      <c r="H12302" s="746"/>
    </row>
    <row r="12303" spans="1:8" ht="16.5" thickBot="1">
      <c r="A12303" s="87"/>
      <c r="B12303" s="666"/>
      <c r="C12303" s="231"/>
      <c r="D12303" s="231"/>
      <c r="E12303" s="231"/>
      <c r="F12303" s="231"/>
      <c r="G12303" s="231"/>
      <c r="H12303" s="231"/>
    </row>
    <row r="12304" spans="1:8">
      <c r="A12304" s="750" t="s">
        <v>397</v>
      </c>
      <c r="B12304" s="753" t="s">
        <v>649</v>
      </c>
      <c r="C12304" s="756" t="s">
        <v>719</v>
      </c>
      <c r="D12304" s="756"/>
      <c r="E12304" s="756"/>
      <c r="F12304" s="756"/>
      <c r="G12304" s="757" t="s">
        <v>629</v>
      </c>
      <c r="H12304" s="759" t="s">
        <v>630</v>
      </c>
    </row>
    <row r="12305" spans="1:8">
      <c r="A12305" s="751"/>
      <c r="B12305" s="754"/>
      <c r="C12305" s="704"/>
      <c r="D12305" s="704"/>
      <c r="E12305" s="704"/>
      <c r="F12305" s="704"/>
      <c r="G12305" s="703"/>
      <c r="H12305" s="760"/>
    </row>
    <row r="12306" spans="1:8" ht="32.25" thickBot="1">
      <c r="A12306" s="752"/>
      <c r="B12306" s="755"/>
      <c r="C12306" s="88" t="s">
        <v>631</v>
      </c>
      <c r="D12306" s="88" t="s">
        <v>632</v>
      </c>
      <c r="E12306" s="88" t="s">
        <v>631</v>
      </c>
      <c r="F12306" s="88" t="s">
        <v>632</v>
      </c>
      <c r="G12306" s="758"/>
      <c r="H12306" s="761"/>
    </row>
    <row r="12307" spans="1:8">
      <c r="A12307" s="89">
        <v>1</v>
      </c>
      <c r="B12307" s="604">
        <v>2</v>
      </c>
      <c r="C12307" s="90">
        <v>3</v>
      </c>
      <c r="D12307" s="90">
        <v>4</v>
      </c>
      <c r="E12307" s="90"/>
      <c r="F12307" s="90"/>
      <c r="G12307" s="91">
        <v>5</v>
      </c>
      <c r="H12307" s="604">
        <v>6</v>
      </c>
    </row>
    <row r="12308" spans="1:8">
      <c r="A12308" s="89">
        <v>1</v>
      </c>
      <c r="B12308" s="92" t="s">
        <v>598</v>
      </c>
      <c r="C12308" s="93"/>
      <c r="D12308" s="93"/>
      <c r="E12308" s="94"/>
      <c r="F12308" s="94"/>
      <c r="G12308" s="95"/>
      <c r="H12308" s="663"/>
    </row>
    <row r="12309" spans="1:8">
      <c r="A12309" s="96" t="s">
        <v>399</v>
      </c>
      <c r="B12309" s="237" t="s">
        <v>599</v>
      </c>
      <c r="C12309" s="97" t="s">
        <v>9</v>
      </c>
      <c r="D12309" s="97" t="s">
        <v>169</v>
      </c>
      <c r="E12309" s="94"/>
      <c r="F12309" s="94"/>
      <c r="G12309" s="94">
        <v>100</v>
      </c>
      <c r="H12309" s="79"/>
    </row>
    <row r="12310" spans="1:8">
      <c r="A12310" s="97" t="s">
        <v>400</v>
      </c>
      <c r="B12310" s="236" t="s">
        <v>329</v>
      </c>
      <c r="C12310" s="97" t="s">
        <v>170</v>
      </c>
      <c r="D12310" s="97" t="s">
        <v>326</v>
      </c>
      <c r="E12310" s="94"/>
      <c r="F12310" s="94"/>
      <c r="G12310" s="94">
        <v>100</v>
      </c>
      <c r="H12310" s="79"/>
    </row>
    <row r="12311" spans="1:8" ht="31.5">
      <c r="A12311" s="97" t="s">
        <v>411</v>
      </c>
      <c r="B12311" s="236" t="s">
        <v>730</v>
      </c>
      <c r="C12311" s="97" t="s">
        <v>170</v>
      </c>
      <c r="D12311" s="97" t="s">
        <v>326</v>
      </c>
      <c r="E12311" s="94"/>
      <c r="F12311" s="94"/>
      <c r="G12311" s="94">
        <v>100</v>
      </c>
      <c r="H12311" s="79"/>
    </row>
    <row r="12312" spans="1:8" ht="63">
      <c r="A12312" s="98" t="s">
        <v>422</v>
      </c>
      <c r="B12312" s="99" t="s">
        <v>731</v>
      </c>
      <c r="C12312" s="97" t="s">
        <v>172</v>
      </c>
      <c r="D12312" s="97" t="s">
        <v>175</v>
      </c>
      <c r="E12312" s="94"/>
      <c r="F12312" s="94"/>
      <c r="G12312" s="94">
        <v>100</v>
      </c>
      <c r="H12312" s="79"/>
    </row>
    <row r="12313" spans="1:8" ht="31.5">
      <c r="A12313" s="98" t="s">
        <v>732</v>
      </c>
      <c r="B12313" s="99" t="s">
        <v>733</v>
      </c>
      <c r="C12313" s="97" t="s">
        <v>328</v>
      </c>
      <c r="D12313" s="97" t="s">
        <v>175</v>
      </c>
      <c r="E12313" s="94"/>
      <c r="F12313" s="94"/>
      <c r="G12313" s="94">
        <v>100</v>
      </c>
      <c r="H12313" s="79"/>
    </row>
    <row r="12314" spans="1:8">
      <c r="A12314" s="98" t="s">
        <v>734</v>
      </c>
      <c r="B12314" s="99" t="s">
        <v>735</v>
      </c>
      <c r="C12314" s="97" t="s">
        <v>175</v>
      </c>
      <c r="D12314" s="97" t="s">
        <v>482</v>
      </c>
      <c r="E12314" s="94"/>
      <c r="F12314" s="94"/>
      <c r="G12314" s="94">
        <v>100</v>
      </c>
      <c r="H12314" s="79"/>
    </row>
    <row r="12315" spans="1:8">
      <c r="A12315" s="100">
        <v>2</v>
      </c>
      <c r="B12315" s="101" t="s">
        <v>440</v>
      </c>
      <c r="C12315" s="97"/>
      <c r="D12315" s="97"/>
      <c r="E12315" s="94"/>
      <c r="F12315" s="94"/>
      <c r="G12315" s="94"/>
      <c r="H12315" s="79"/>
    </row>
    <row r="12316" spans="1:8" ht="31.5">
      <c r="A12316" s="98" t="s">
        <v>402</v>
      </c>
      <c r="B12316" s="99" t="s">
        <v>736</v>
      </c>
      <c r="C12316" s="97" t="s">
        <v>482</v>
      </c>
      <c r="D12316" s="97" t="s">
        <v>176</v>
      </c>
      <c r="E12316" s="94"/>
      <c r="F12316" s="94"/>
      <c r="G12316" s="94">
        <v>100</v>
      </c>
      <c r="H12316" s="79"/>
    </row>
    <row r="12317" spans="1:8" ht="63">
      <c r="A12317" s="98" t="s">
        <v>403</v>
      </c>
      <c r="B12317" s="99" t="s">
        <v>641</v>
      </c>
      <c r="C12317" s="97" t="s">
        <v>482</v>
      </c>
      <c r="D12317" s="97" t="s">
        <v>176</v>
      </c>
      <c r="E12317" s="94"/>
      <c r="F12317" s="94"/>
      <c r="G12317" s="94">
        <v>100</v>
      </c>
      <c r="H12317" s="79"/>
    </row>
    <row r="12318" spans="1:8" ht="31.5">
      <c r="A12318" s="98" t="s">
        <v>404</v>
      </c>
      <c r="B12318" s="99" t="s">
        <v>642</v>
      </c>
      <c r="C12318" s="97" t="s">
        <v>482</v>
      </c>
      <c r="D12318" s="97" t="s">
        <v>176</v>
      </c>
      <c r="E12318" s="94"/>
      <c r="F12318" s="94"/>
      <c r="G12318" s="94">
        <v>100</v>
      </c>
      <c r="H12318" s="79"/>
    </row>
    <row r="12319" spans="1:8" ht="47.25">
      <c r="A12319" s="100">
        <v>3</v>
      </c>
      <c r="B12319" s="101" t="s">
        <v>313</v>
      </c>
      <c r="C12319" s="97"/>
      <c r="D12319" s="97"/>
      <c r="E12319" s="94"/>
      <c r="F12319" s="94"/>
      <c r="G12319" s="94"/>
      <c r="H12319" s="79"/>
    </row>
    <row r="12320" spans="1:8" ht="31.5">
      <c r="A12320" s="98" t="s">
        <v>441</v>
      </c>
      <c r="B12320" s="99" t="s">
        <v>314</v>
      </c>
      <c r="C12320" s="97" t="s">
        <v>176</v>
      </c>
      <c r="D12320" s="97" t="s">
        <v>177</v>
      </c>
      <c r="E12320" s="94"/>
      <c r="F12320" s="94"/>
      <c r="G12320" s="94">
        <v>100</v>
      </c>
      <c r="H12320" s="79"/>
    </row>
    <row r="12321" spans="1:8">
      <c r="A12321" s="98" t="s">
        <v>359</v>
      </c>
      <c r="B12321" s="99" t="s">
        <v>315</v>
      </c>
      <c r="C12321" s="97" t="s">
        <v>1185</v>
      </c>
      <c r="D12321" s="97" t="s">
        <v>467</v>
      </c>
      <c r="E12321" s="94"/>
      <c r="F12321" s="94"/>
      <c r="G12321" s="94">
        <v>100</v>
      </c>
      <c r="H12321" s="79"/>
    </row>
    <row r="12322" spans="1:8">
      <c r="A12322" s="98" t="s">
        <v>361</v>
      </c>
      <c r="B12322" s="99" t="s">
        <v>316</v>
      </c>
      <c r="C12322" s="97" t="s">
        <v>468</v>
      </c>
      <c r="D12322" s="97" t="s">
        <v>469</v>
      </c>
      <c r="E12322" s="94"/>
      <c r="F12322" s="94"/>
      <c r="G12322" s="94">
        <v>100</v>
      </c>
      <c r="H12322" s="79"/>
    </row>
    <row r="12323" spans="1:8">
      <c r="A12323" s="98" t="s">
        <v>317</v>
      </c>
      <c r="B12323" s="99" t="s">
        <v>318</v>
      </c>
      <c r="C12323" s="97" t="s">
        <v>469</v>
      </c>
      <c r="D12323" s="97" t="s">
        <v>470</v>
      </c>
      <c r="E12323" s="94"/>
      <c r="F12323" s="94"/>
      <c r="G12323" s="94">
        <v>100</v>
      </c>
      <c r="H12323" s="79"/>
    </row>
    <row r="12324" spans="1:8">
      <c r="A12324" s="98" t="s">
        <v>319</v>
      </c>
      <c r="B12324" s="99" t="s">
        <v>320</v>
      </c>
      <c r="C12324" s="97" t="s">
        <v>470</v>
      </c>
      <c r="D12324" s="97" t="s">
        <v>471</v>
      </c>
      <c r="E12324" s="94"/>
      <c r="F12324" s="94"/>
      <c r="G12324" s="94">
        <v>100</v>
      </c>
      <c r="H12324" s="79"/>
    </row>
    <row r="12325" spans="1:8">
      <c r="A12325" s="100">
        <v>4</v>
      </c>
      <c r="B12325" s="101" t="s">
        <v>623</v>
      </c>
      <c r="C12325" s="97"/>
      <c r="D12325" s="97"/>
      <c r="E12325" s="94"/>
      <c r="F12325" s="94"/>
      <c r="G12325" s="94">
        <v>100</v>
      </c>
      <c r="H12325" s="79"/>
    </row>
    <row r="12326" spans="1:8" ht="31.5">
      <c r="A12326" s="97" t="s">
        <v>406</v>
      </c>
      <c r="B12326" s="236" t="s">
        <v>321</v>
      </c>
      <c r="C12326" s="97" t="s">
        <v>471</v>
      </c>
      <c r="D12326" s="97" t="s">
        <v>471</v>
      </c>
      <c r="E12326" s="94"/>
      <c r="F12326" s="94"/>
      <c r="G12326" s="94">
        <v>100</v>
      </c>
      <c r="H12326" s="79"/>
    </row>
    <row r="12327" spans="1:8" ht="63">
      <c r="A12327" s="97" t="s">
        <v>407</v>
      </c>
      <c r="B12327" s="236" t="s">
        <v>621</v>
      </c>
      <c r="C12327" s="97" t="s">
        <v>471</v>
      </c>
      <c r="D12327" s="97" t="s">
        <v>471</v>
      </c>
      <c r="E12327" s="94"/>
      <c r="F12327" s="94"/>
      <c r="G12327" s="94">
        <v>100</v>
      </c>
      <c r="H12327" s="79"/>
    </row>
    <row r="12328" spans="1:8" ht="31.5">
      <c r="A12328" s="97" t="s">
        <v>408</v>
      </c>
      <c r="B12328" s="236" t="s">
        <v>764</v>
      </c>
      <c r="C12328" s="97" t="s">
        <v>471</v>
      </c>
      <c r="D12328" s="97" t="s">
        <v>472</v>
      </c>
      <c r="E12328" s="94"/>
      <c r="F12328" s="94"/>
      <c r="G12328" s="94">
        <v>100</v>
      </c>
      <c r="H12328" s="79"/>
    </row>
    <row r="12329" spans="1:8" ht="31.5">
      <c r="A12329" s="97" t="s">
        <v>222</v>
      </c>
      <c r="B12329" s="236" t="s">
        <v>765</v>
      </c>
      <c r="C12329" s="97" t="s">
        <v>327</v>
      </c>
      <c r="D12329" s="97" t="s">
        <v>472</v>
      </c>
      <c r="E12329" s="94"/>
      <c r="F12329" s="94"/>
      <c r="G12329" s="94">
        <v>100</v>
      </c>
      <c r="H12329" s="79"/>
    </row>
    <row r="12330" spans="1:8">
      <c r="A12330" s="263"/>
      <c r="B12330" s="264"/>
      <c r="C12330" s="263"/>
      <c r="D12330" s="263"/>
      <c r="E12330" s="83"/>
      <c r="F12330" s="83"/>
      <c r="G12330" s="154" t="s">
        <v>1504</v>
      </c>
      <c r="H12330" s="154" t="s">
        <v>378</v>
      </c>
    </row>
    <row r="12331" spans="1:8">
      <c r="H12331" s="154" t="s">
        <v>709</v>
      </c>
    </row>
    <row r="12332" spans="1:8">
      <c r="H12332" s="154" t="s">
        <v>266</v>
      </c>
    </row>
    <row r="12333" spans="1:8">
      <c r="H12333" s="154"/>
    </row>
    <row r="12334" spans="1:8">
      <c r="A12334" s="742" t="s">
        <v>628</v>
      </c>
      <c r="B12334" s="742"/>
      <c r="C12334" s="742"/>
      <c r="D12334" s="742"/>
      <c r="E12334" s="742"/>
      <c r="F12334" s="742"/>
      <c r="G12334" s="742"/>
      <c r="H12334" s="742"/>
    </row>
    <row r="12335" spans="1:8">
      <c r="A12335" s="742" t="s">
        <v>455</v>
      </c>
      <c r="B12335" s="742"/>
      <c r="C12335" s="742"/>
      <c r="D12335" s="742"/>
      <c r="E12335" s="742"/>
      <c r="F12335" s="742"/>
      <c r="G12335" s="742"/>
      <c r="H12335" s="742"/>
    </row>
    <row r="12336" spans="1:8">
      <c r="H12336" s="154" t="s">
        <v>322</v>
      </c>
    </row>
    <row r="12337" spans="1:8">
      <c r="H12337" s="154" t="s">
        <v>323</v>
      </c>
    </row>
    <row r="12338" spans="1:8">
      <c r="H12338" s="154" t="s">
        <v>324</v>
      </c>
    </row>
    <row r="12339" spans="1:8">
      <c r="H12339" s="230" t="s">
        <v>325</v>
      </c>
    </row>
    <row r="12340" spans="1:8">
      <c r="H12340" s="154" t="s">
        <v>2331</v>
      </c>
    </row>
    <row r="12341" spans="1:8">
      <c r="H12341" s="154" t="s">
        <v>261</v>
      </c>
    </row>
    <row r="12342" spans="1:8">
      <c r="A12342" s="86"/>
    </row>
    <row r="12343" spans="1:8">
      <c r="A12343" s="748" t="s">
        <v>1792</v>
      </c>
      <c r="B12343" s="749"/>
      <c r="C12343" s="749"/>
      <c r="D12343" s="749"/>
      <c r="E12343" s="749"/>
      <c r="F12343" s="749"/>
      <c r="G12343" s="749"/>
      <c r="H12343" s="749"/>
    </row>
    <row r="12344" spans="1:8">
      <c r="A12344" s="746" t="s">
        <v>2332</v>
      </c>
      <c r="B12344" s="746"/>
      <c r="C12344" s="746"/>
      <c r="D12344" s="746"/>
      <c r="E12344" s="746"/>
      <c r="F12344" s="746"/>
      <c r="G12344" s="746"/>
      <c r="H12344" s="746"/>
    </row>
    <row r="12345" spans="1:8" ht="16.5" thickBot="1">
      <c r="A12345" s="87"/>
      <c r="B12345" s="666"/>
      <c r="C12345" s="231"/>
      <c r="D12345" s="231"/>
      <c r="E12345" s="231"/>
      <c r="F12345" s="231"/>
      <c r="G12345" s="231"/>
      <c r="H12345" s="231"/>
    </row>
    <row r="12346" spans="1:8">
      <c r="A12346" s="750" t="s">
        <v>397</v>
      </c>
      <c r="B12346" s="753" t="s">
        <v>649</v>
      </c>
      <c r="C12346" s="756" t="s">
        <v>719</v>
      </c>
      <c r="D12346" s="756"/>
      <c r="E12346" s="756"/>
      <c r="F12346" s="756"/>
      <c r="G12346" s="757" t="s">
        <v>629</v>
      </c>
      <c r="H12346" s="759" t="s">
        <v>630</v>
      </c>
    </row>
    <row r="12347" spans="1:8">
      <c r="A12347" s="751"/>
      <c r="B12347" s="754"/>
      <c r="C12347" s="704"/>
      <c r="D12347" s="704"/>
      <c r="E12347" s="704"/>
      <c r="F12347" s="704"/>
      <c r="G12347" s="703"/>
      <c r="H12347" s="760"/>
    </row>
    <row r="12348" spans="1:8" ht="32.25" thickBot="1">
      <c r="A12348" s="752"/>
      <c r="B12348" s="755"/>
      <c r="C12348" s="88" t="s">
        <v>631</v>
      </c>
      <c r="D12348" s="88" t="s">
        <v>632</v>
      </c>
      <c r="E12348" s="88" t="s">
        <v>631</v>
      </c>
      <c r="F12348" s="88" t="s">
        <v>632</v>
      </c>
      <c r="G12348" s="758"/>
      <c r="H12348" s="761"/>
    </row>
    <row r="12349" spans="1:8">
      <c r="A12349" s="89">
        <v>1</v>
      </c>
      <c r="B12349" s="604">
        <v>2</v>
      </c>
      <c r="C12349" s="90">
        <v>3</v>
      </c>
      <c r="D12349" s="90">
        <v>4</v>
      </c>
      <c r="E12349" s="90"/>
      <c r="F12349" s="90"/>
      <c r="G12349" s="91">
        <v>5</v>
      </c>
      <c r="H12349" s="604">
        <v>6</v>
      </c>
    </row>
    <row r="12350" spans="1:8">
      <c r="A12350" s="89">
        <v>1</v>
      </c>
      <c r="B12350" s="92" t="s">
        <v>598</v>
      </c>
      <c r="C12350" s="93"/>
      <c r="D12350" s="93"/>
      <c r="E12350" s="94"/>
      <c r="F12350" s="94"/>
      <c r="G12350" s="95"/>
      <c r="H12350" s="663"/>
    </row>
    <row r="12351" spans="1:8">
      <c r="A12351" s="96" t="s">
        <v>399</v>
      </c>
      <c r="B12351" s="237" t="s">
        <v>599</v>
      </c>
      <c r="C12351" s="97" t="s">
        <v>9</v>
      </c>
      <c r="D12351" s="97" t="s">
        <v>169</v>
      </c>
      <c r="E12351" s="94"/>
      <c r="F12351" s="94"/>
      <c r="G12351" s="94">
        <v>100</v>
      </c>
      <c r="H12351" s="79"/>
    </row>
    <row r="12352" spans="1:8">
      <c r="A12352" s="97" t="s">
        <v>400</v>
      </c>
      <c r="B12352" s="236" t="s">
        <v>329</v>
      </c>
      <c r="C12352" s="97" t="s">
        <v>170</v>
      </c>
      <c r="D12352" s="97" t="s">
        <v>326</v>
      </c>
      <c r="E12352" s="94"/>
      <c r="F12352" s="94"/>
      <c r="G12352" s="94">
        <v>100</v>
      </c>
      <c r="H12352" s="79"/>
    </row>
    <row r="12353" spans="1:8" ht="31.5">
      <c r="A12353" s="97" t="s">
        <v>411</v>
      </c>
      <c r="B12353" s="236" t="s">
        <v>730</v>
      </c>
      <c r="C12353" s="97" t="s">
        <v>170</v>
      </c>
      <c r="D12353" s="97" t="s">
        <v>326</v>
      </c>
      <c r="E12353" s="94"/>
      <c r="F12353" s="94"/>
      <c r="G12353" s="94">
        <v>100</v>
      </c>
      <c r="H12353" s="79"/>
    </row>
    <row r="12354" spans="1:8" ht="63">
      <c r="A12354" s="98" t="s">
        <v>422</v>
      </c>
      <c r="B12354" s="99" t="s">
        <v>731</v>
      </c>
      <c r="C12354" s="97" t="s">
        <v>172</v>
      </c>
      <c r="D12354" s="97" t="s">
        <v>175</v>
      </c>
      <c r="E12354" s="94"/>
      <c r="F12354" s="94"/>
      <c r="G12354" s="94">
        <v>100</v>
      </c>
      <c r="H12354" s="79"/>
    </row>
    <row r="12355" spans="1:8" ht="31.5">
      <c r="A12355" s="98" t="s">
        <v>732</v>
      </c>
      <c r="B12355" s="99" t="s">
        <v>733</v>
      </c>
      <c r="C12355" s="97" t="s">
        <v>328</v>
      </c>
      <c r="D12355" s="97" t="s">
        <v>175</v>
      </c>
      <c r="E12355" s="94"/>
      <c r="F12355" s="94"/>
      <c r="G12355" s="94">
        <v>100</v>
      </c>
      <c r="H12355" s="79"/>
    </row>
    <row r="12356" spans="1:8">
      <c r="A12356" s="98" t="s">
        <v>734</v>
      </c>
      <c r="B12356" s="99" t="s">
        <v>735</v>
      </c>
      <c r="C12356" s="97" t="s">
        <v>175</v>
      </c>
      <c r="D12356" s="97" t="s">
        <v>482</v>
      </c>
      <c r="E12356" s="94"/>
      <c r="F12356" s="94"/>
      <c r="G12356" s="94">
        <v>100</v>
      </c>
      <c r="H12356" s="79"/>
    </row>
    <row r="12357" spans="1:8">
      <c r="A12357" s="100">
        <v>2</v>
      </c>
      <c r="B12357" s="101" t="s">
        <v>440</v>
      </c>
      <c r="C12357" s="97"/>
      <c r="D12357" s="97"/>
      <c r="E12357" s="94"/>
      <c r="F12357" s="94"/>
      <c r="G12357" s="94"/>
      <c r="H12357" s="79"/>
    </row>
    <row r="12358" spans="1:8" ht="31.5">
      <c r="A12358" s="98" t="s">
        <v>402</v>
      </c>
      <c r="B12358" s="99" t="s">
        <v>736</v>
      </c>
      <c r="C12358" s="97" t="s">
        <v>482</v>
      </c>
      <c r="D12358" s="97" t="s">
        <v>176</v>
      </c>
      <c r="E12358" s="94"/>
      <c r="F12358" s="94"/>
      <c r="G12358" s="94">
        <v>100</v>
      </c>
      <c r="H12358" s="79"/>
    </row>
    <row r="12359" spans="1:8" ht="63">
      <c r="A12359" s="98" t="s">
        <v>403</v>
      </c>
      <c r="B12359" s="99" t="s">
        <v>641</v>
      </c>
      <c r="C12359" s="97" t="s">
        <v>482</v>
      </c>
      <c r="D12359" s="97" t="s">
        <v>176</v>
      </c>
      <c r="E12359" s="94"/>
      <c r="F12359" s="94"/>
      <c r="G12359" s="94">
        <v>100</v>
      </c>
      <c r="H12359" s="79"/>
    </row>
    <row r="12360" spans="1:8" ht="31.5">
      <c r="A12360" s="98" t="s">
        <v>404</v>
      </c>
      <c r="B12360" s="99" t="s">
        <v>642</v>
      </c>
      <c r="C12360" s="97" t="s">
        <v>482</v>
      </c>
      <c r="D12360" s="97" t="s">
        <v>176</v>
      </c>
      <c r="E12360" s="94"/>
      <c r="F12360" s="94"/>
      <c r="G12360" s="94">
        <v>100</v>
      </c>
      <c r="H12360" s="79"/>
    </row>
    <row r="12361" spans="1:8" ht="47.25">
      <c r="A12361" s="100">
        <v>3</v>
      </c>
      <c r="B12361" s="101" t="s">
        <v>313</v>
      </c>
      <c r="C12361" s="97"/>
      <c r="D12361" s="97"/>
      <c r="E12361" s="94"/>
      <c r="F12361" s="94"/>
      <c r="G12361" s="94"/>
      <c r="H12361" s="79"/>
    </row>
    <row r="12362" spans="1:8" ht="31.5">
      <c r="A12362" s="98" t="s">
        <v>441</v>
      </c>
      <c r="B12362" s="99" t="s">
        <v>314</v>
      </c>
      <c r="C12362" s="97" t="s">
        <v>176</v>
      </c>
      <c r="D12362" s="97" t="s">
        <v>177</v>
      </c>
      <c r="E12362" s="94"/>
      <c r="F12362" s="94"/>
      <c r="G12362" s="94">
        <v>100</v>
      </c>
      <c r="H12362" s="79"/>
    </row>
    <row r="12363" spans="1:8">
      <c r="A12363" s="98" t="s">
        <v>359</v>
      </c>
      <c r="B12363" s="99" t="s">
        <v>315</v>
      </c>
      <c r="C12363" s="97" t="s">
        <v>1185</v>
      </c>
      <c r="D12363" s="97" t="s">
        <v>467</v>
      </c>
      <c r="E12363" s="94"/>
      <c r="F12363" s="94"/>
      <c r="G12363" s="94">
        <v>100</v>
      </c>
      <c r="H12363" s="79"/>
    </row>
    <row r="12364" spans="1:8">
      <c r="A12364" s="98" t="s">
        <v>361</v>
      </c>
      <c r="B12364" s="99" t="s">
        <v>316</v>
      </c>
      <c r="C12364" s="97" t="s">
        <v>468</v>
      </c>
      <c r="D12364" s="97" t="s">
        <v>469</v>
      </c>
      <c r="E12364" s="94"/>
      <c r="F12364" s="94"/>
      <c r="G12364" s="94">
        <v>100</v>
      </c>
      <c r="H12364" s="79"/>
    </row>
    <row r="12365" spans="1:8">
      <c r="A12365" s="98" t="s">
        <v>317</v>
      </c>
      <c r="B12365" s="99" t="s">
        <v>318</v>
      </c>
      <c r="C12365" s="97" t="s">
        <v>469</v>
      </c>
      <c r="D12365" s="97" t="s">
        <v>470</v>
      </c>
      <c r="E12365" s="94"/>
      <c r="F12365" s="94"/>
      <c r="G12365" s="94">
        <v>100</v>
      </c>
      <c r="H12365" s="79"/>
    </row>
    <row r="12366" spans="1:8">
      <c r="A12366" s="98" t="s">
        <v>319</v>
      </c>
      <c r="B12366" s="99" t="s">
        <v>320</v>
      </c>
      <c r="C12366" s="97" t="s">
        <v>470</v>
      </c>
      <c r="D12366" s="97" t="s">
        <v>471</v>
      </c>
      <c r="E12366" s="94"/>
      <c r="F12366" s="94"/>
      <c r="G12366" s="94">
        <v>100</v>
      </c>
      <c r="H12366" s="79"/>
    </row>
    <row r="12367" spans="1:8">
      <c r="A12367" s="100">
        <v>4</v>
      </c>
      <c r="B12367" s="101" t="s">
        <v>623</v>
      </c>
      <c r="C12367" s="97"/>
      <c r="D12367" s="97"/>
      <c r="E12367" s="94"/>
      <c r="F12367" s="94"/>
      <c r="G12367" s="94">
        <v>100</v>
      </c>
      <c r="H12367" s="79"/>
    </row>
    <row r="12368" spans="1:8" ht="31.5">
      <c r="A12368" s="97" t="s">
        <v>406</v>
      </c>
      <c r="B12368" s="236" t="s">
        <v>321</v>
      </c>
      <c r="C12368" s="97" t="s">
        <v>471</v>
      </c>
      <c r="D12368" s="97" t="s">
        <v>471</v>
      </c>
      <c r="E12368" s="94"/>
      <c r="F12368" s="94"/>
      <c r="G12368" s="94">
        <v>100</v>
      </c>
      <c r="H12368" s="79"/>
    </row>
    <row r="12369" spans="1:8" ht="63">
      <c r="A12369" s="97" t="s">
        <v>407</v>
      </c>
      <c r="B12369" s="236" t="s">
        <v>621</v>
      </c>
      <c r="C12369" s="97" t="s">
        <v>471</v>
      </c>
      <c r="D12369" s="97" t="s">
        <v>471</v>
      </c>
      <c r="E12369" s="94"/>
      <c r="F12369" s="94"/>
      <c r="G12369" s="94">
        <v>100</v>
      </c>
      <c r="H12369" s="79"/>
    </row>
    <row r="12370" spans="1:8" ht="31.5">
      <c r="A12370" s="97" t="s">
        <v>408</v>
      </c>
      <c r="B12370" s="236" t="s">
        <v>764</v>
      </c>
      <c r="C12370" s="97" t="s">
        <v>471</v>
      </c>
      <c r="D12370" s="97" t="s">
        <v>472</v>
      </c>
      <c r="E12370" s="94"/>
      <c r="F12370" s="94"/>
      <c r="G12370" s="94">
        <v>100</v>
      </c>
      <c r="H12370" s="79"/>
    </row>
    <row r="12371" spans="1:8" ht="31.5">
      <c r="A12371" s="97" t="s">
        <v>222</v>
      </c>
      <c r="B12371" s="236" t="s">
        <v>765</v>
      </c>
      <c r="C12371" s="97" t="s">
        <v>327</v>
      </c>
      <c r="D12371" s="97" t="s">
        <v>472</v>
      </c>
      <c r="E12371" s="94"/>
      <c r="F12371" s="94"/>
      <c r="G12371" s="94">
        <v>100</v>
      </c>
      <c r="H12371" s="79"/>
    </row>
    <row r="12372" spans="1:8">
      <c r="A12372" s="263"/>
      <c r="B12372" s="264"/>
      <c r="C12372" s="263"/>
      <c r="D12372" s="263"/>
      <c r="E12372" s="83"/>
      <c r="F12372" s="83"/>
      <c r="G12372" s="154" t="s">
        <v>1505</v>
      </c>
      <c r="H12372" s="154" t="s">
        <v>378</v>
      </c>
    </row>
    <row r="12373" spans="1:8">
      <c r="H12373" s="154" t="s">
        <v>709</v>
      </c>
    </row>
    <row r="12374" spans="1:8">
      <c r="H12374" s="154" t="s">
        <v>266</v>
      </c>
    </row>
    <row r="12375" spans="1:8">
      <c r="H12375" s="154"/>
    </row>
    <row r="12376" spans="1:8">
      <c r="A12376" s="742" t="s">
        <v>628</v>
      </c>
      <c r="B12376" s="742"/>
      <c r="C12376" s="742"/>
      <c r="D12376" s="742"/>
      <c r="E12376" s="742"/>
      <c r="F12376" s="742"/>
      <c r="G12376" s="742"/>
      <c r="H12376" s="742"/>
    </row>
    <row r="12377" spans="1:8">
      <c r="A12377" s="742" t="s">
        <v>455</v>
      </c>
      <c r="B12377" s="742"/>
      <c r="C12377" s="742"/>
      <c r="D12377" s="742"/>
      <c r="E12377" s="742"/>
      <c r="F12377" s="742"/>
      <c r="G12377" s="742"/>
      <c r="H12377" s="742"/>
    </row>
    <row r="12378" spans="1:8">
      <c r="H12378" s="154" t="s">
        <v>322</v>
      </c>
    </row>
    <row r="12379" spans="1:8">
      <c r="H12379" s="154" t="s">
        <v>323</v>
      </c>
    </row>
    <row r="12380" spans="1:8">
      <c r="H12380" s="154" t="s">
        <v>324</v>
      </c>
    </row>
    <row r="12381" spans="1:8">
      <c r="H12381" s="230" t="s">
        <v>325</v>
      </c>
    </row>
    <row r="12382" spans="1:8">
      <c r="H12382" s="154" t="s">
        <v>2331</v>
      </c>
    </row>
    <row r="12383" spans="1:8">
      <c r="H12383" s="154" t="s">
        <v>261</v>
      </c>
    </row>
    <row r="12384" spans="1:8">
      <c r="A12384" s="86"/>
    </row>
    <row r="12385" spans="1:8">
      <c r="A12385" s="748" t="s">
        <v>1793</v>
      </c>
      <c r="B12385" s="749"/>
      <c r="C12385" s="749"/>
      <c r="D12385" s="749"/>
      <c r="E12385" s="749"/>
      <c r="F12385" s="749"/>
      <c r="G12385" s="749"/>
      <c r="H12385" s="749"/>
    </row>
    <row r="12386" spans="1:8">
      <c r="A12386" s="746" t="s">
        <v>2332</v>
      </c>
      <c r="B12386" s="746"/>
      <c r="C12386" s="746"/>
      <c r="D12386" s="746"/>
      <c r="E12386" s="746"/>
      <c r="F12386" s="746"/>
      <c r="G12386" s="746"/>
      <c r="H12386" s="746"/>
    </row>
    <row r="12387" spans="1:8" ht="16.5" thickBot="1">
      <c r="A12387" s="87"/>
      <c r="B12387" s="666"/>
      <c r="C12387" s="231"/>
      <c r="D12387" s="231"/>
      <c r="E12387" s="231"/>
      <c r="F12387" s="231"/>
      <c r="G12387" s="231"/>
      <c r="H12387" s="231"/>
    </row>
    <row r="12388" spans="1:8">
      <c r="A12388" s="750" t="s">
        <v>397</v>
      </c>
      <c r="B12388" s="753" t="s">
        <v>649</v>
      </c>
      <c r="C12388" s="756" t="s">
        <v>719</v>
      </c>
      <c r="D12388" s="756"/>
      <c r="E12388" s="756"/>
      <c r="F12388" s="756"/>
      <c r="G12388" s="757" t="s">
        <v>629</v>
      </c>
      <c r="H12388" s="759" t="s">
        <v>630</v>
      </c>
    </row>
    <row r="12389" spans="1:8">
      <c r="A12389" s="751"/>
      <c r="B12389" s="754"/>
      <c r="C12389" s="704"/>
      <c r="D12389" s="704"/>
      <c r="E12389" s="704"/>
      <c r="F12389" s="704"/>
      <c r="G12389" s="703"/>
      <c r="H12389" s="760"/>
    </row>
    <row r="12390" spans="1:8" ht="32.25" thickBot="1">
      <c r="A12390" s="752"/>
      <c r="B12390" s="755"/>
      <c r="C12390" s="88" t="s">
        <v>631</v>
      </c>
      <c r="D12390" s="88" t="s">
        <v>632</v>
      </c>
      <c r="E12390" s="88" t="s">
        <v>631</v>
      </c>
      <c r="F12390" s="88" t="s">
        <v>632</v>
      </c>
      <c r="G12390" s="758"/>
      <c r="H12390" s="761"/>
    </row>
    <row r="12391" spans="1:8">
      <c r="A12391" s="89">
        <v>1</v>
      </c>
      <c r="B12391" s="604">
        <v>2</v>
      </c>
      <c r="C12391" s="90">
        <v>3</v>
      </c>
      <c r="D12391" s="90">
        <v>4</v>
      </c>
      <c r="E12391" s="90"/>
      <c r="F12391" s="90"/>
      <c r="G12391" s="91">
        <v>5</v>
      </c>
      <c r="H12391" s="604">
        <v>6</v>
      </c>
    </row>
    <row r="12392" spans="1:8">
      <c r="A12392" s="89">
        <v>1</v>
      </c>
      <c r="B12392" s="92" t="s">
        <v>598</v>
      </c>
      <c r="C12392" s="93"/>
      <c r="D12392" s="93"/>
      <c r="E12392" s="94"/>
      <c r="F12392" s="94"/>
      <c r="G12392" s="95"/>
      <c r="H12392" s="663"/>
    </row>
    <row r="12393" spans="1:8">
      <c r="A12393" s="96" t="s">
        <v>399</v>
      </c>
      <c r="B12393" s="237" t="s">
        <v>599</v>
      </c>
      <c r="C12393" s="97" t="s">
        <v>9</v>
      </c>
      <c r="D12393" s="97" t="s">
        <v>169</v>
      </c>
      <c r="E12393" s="94"/>
      <c r="F12393" s="94"/>
      <c r="G12393" s="94">
        <v>100</v>
      </c>
      <c r="H12393" s="79"/>
    </row>
    <row r="12394" spans="1:8">
      <c r="A12394" s="97" t="s">
        <v>400</v>
      </c>
      <c r="B12394" s="236" t="s">
        <v>329</v>
      </c>
      <c r="C12394" s="97" t="s">
        <v>170</v>
      </c>
      <c r="D12394" s="97" t="s">
        <v>326</v>
      </c>
      <c r="E12394" s="94"/>
      <c r="F12394" s="94"/>
      <c r="G12394" s="94">
        <v>100</v>
      </c>
      <c r="H12394" s="79"/>
    </row>
    <row r="12395" spans="1:8" ht="31.5">
      <c r="A12395" s="97" t="s">
        <v>411</v>
      </c>
      <c r="B12395" s="236" t="s">
        <v>730</v>
      </c>
      <c r="C12395" s="97" t="s">
        <v>170</v>
      </c>
      <c r="D12395" s="97" t="s">
        <v>326</v>
      </c>
      <c r="E12395" s="94"/>
      <c r="F12395" s="94"/>
      <c r="G12395" s="94">
        <v>100</v>
      </c>
      <c r="H12395" s="79"/>
    </row>
    <row r="12396" spans="1:8" ht="63">
      <c r="A12396" s="98" t="s">
        <v>422</v>
      </c>
      <c r="B12396" s="99" t="s">
        <v>731</v>
      </c>
      <c r="C12396" s="97" t="s">
        <v>172</v>
      </c>
      <c r="D12396" s="97" t="s">
        <v>175</v>
      </c>
      <c r="E12396" s="94"/>
      <c r="F12396" s="94"/>
      <c r="G12396" s="94">
        <v>100</v>
      </c>
      <c r="H12396" s="79"/>
    </row>
    <row r="12397" spans="1:8" ht="31.5">
      <c r="A12397" s="98" t="s">
        <v>732</v>
      </c>
      <c r="B12397" s="99" t="s">
        <v>733</v>
      </c>
      <c r="C12397" s="97" t="s">
        <v>328</v>
      </c>
      <c r="D12397" s="97" t="s">
        <v>175</v>
      </c>
      <c r="E12397" s="94"/>
      <c r="F12397" s="94"/>
      <c r="G12397" s="94">
        <v>100</v>
      </c>
      <c r="H12397" s="79"/>
    </row>
    <row r="12398" spans="1:8">
      <c r="A12398" s="98" t="s">
        <v>734</v>
      </c>
      <c r="B12398" s="99" t="s">
        <v>735</v>
      </c>
      <c r="C12398" s="97" t="s">
        <v>175</v>
      </c>
      <c r="D12398" s="97" t="s">
        <v>482</v>
      </c>
      <c r="E12398" s="94"/>
      <c r="F12398" s="94"/>
      <c r="G12398" s="94">
        <v>100</v>
      </c>
      <c r="H12398" s="79"/>
    </row>
    <row r="12399" spans="1:8">
      <c r="A12399" s="100">
        <v>2</v>
      </c>
      <c r="B12399" s="101" t="s">
        <v>440</v>
      </c>
      <c r="C12399" s="97"/>
      <c r="D12399" s="97"/>
      <c r="E12399" s="94"/>
      <c r="F12399" s="94"/>
      <c r="G12399" s="94"/>
      <c r="H12399" s="79"/>
    </row>
    <row r="12400" spans="1:8" ht="31.5">
      <c r="A12400" s="98" t="s">
        <v>402</v>
      </c>
      <c r="B12400" s="99" t="s">
        <v>736</v>
      </c>
      <c r="C12400" s="97" t="s">
        <v>482</v>
      </c>
      <c r="D12400" s="97" t="s">
        <v>176</v>
      </c>
      <c r="E12400" s="94"/>
      <c r="F12400" s="94"/>
      <c r="G12400" s="94">
        <v>100</v>
      </c>
      <c r="H12400" s="79"/>
    </row>
    <row r="12401" spans="1:8" ht="63">
      <c r="A12401" s="98" t="s">
        <v>403</v>
      </c>
      <c r="B12401" s="99" t="s">
        <v>641</v>
      </c>
      <c r="C12401" s="97" t="s">
        <v>482</v>
      </c>
      <c r="D12401" s="97" t="s">
        <v>176</v>
      </c>
      <c r="E12401" s="94"/>
      <c r="F12401" s="94"/>
      <c r="G12401" s="94">
        <v>100</v>
      </c>
      <c r="H12401" s="79"/>
    </row>
    <row r="12402" spans="1:8" ht="31.5">
      <c r="A12402" s="98" t="s">
        <v>404</v>
      </c>
      <c r="B12402" s="99" t="s">
        <v>642</v>
      </c>
      <c r="C12402" s="97" t="s">
        <v>482</v>
      </c>
      <c r="D12402" s="97" t="s">
        <v>176</v>
      </c>
      <c r="E12402" s="94"/>
      <c r="F12402" s="94"/>
      <c r="G12402" s="94">
        <v>100</v>
      </c>
      <c r="H12402" s="79"/>
    </row>
    <row r="12403" spans="1:8" ht="47.25">
      <c r="A12403" s="100">
        <v>3</v>
      </c>
      <c r="B12403" s="101" t="s">
        <v>313</v>
      </c>
      <c r="C12403" s="97"/>
      <c r="D12403" s="97"/>
      <c r="E12403" s="94"/>
      <c r="F12403" s="94"/>
      <c r="G12403" s="94"/>
      <c r="H12403" s="79"/>
    </row>
    <row r="12404" spans="1:8" ht="31.5">
      <c r="A12404" s="98" t="s">
        <v>441</v>
      </c>
      <c r="B12404" s="99" t="s">
        <v>314</v>
      </c>
      <c r="C12404" s="97" t="s">
        <v>176</v>
      </c>
      <c r="D12404" s="97" t="s">
        <v>177</v>
      </c>
      <c r="E12404" s="94"/>
      <c r="F12404" s="94"/>
      <c r="G12404" s="94">
        <v>100</v>
      </c>
      <c r="H12404" s="79"/>
    </row>
    <row r="12405" spans="1:8">
      <c r="A12405" s="98" t="s">
        <v>359</v>
      </c>
      <c r="B12405" s="99" t="s">
        <v>315</v>
      </c>
      <c r="C12405" s="97" t="s">
        <v>1185</v>
      </c>
      <c r="D12405" s="97" t="s">
        <v>467</v>
      </c>
      <c r="E12405" s="94"/>
      <c r="F12405" s="94"/>
      <c r="G12405" s="94">
        <v>100</v>
      </c>
      <c r="H12405" s="79"/>
    </row>
    <row r="12406" spans="1:8">
      <c r="A12406" s="98" t="s">
        <v>361</v>
      </c>
      <c r="B12406" s="99" t="s">
        <v>316</v>
      </c>
      <c r="C12406" s="97" t="s">
        <v>468</v>
      </c>
      <c r="D12406" s="97" t="s">
        <v>469</v>
      </c>
      <c r="E12406" s="94"/>
      <c r="F12406" s="94"/>
      <c r="G12406" s="94">
        <v>100</v>
      </c>
      <c r="H12406" s="79"/>
    </row>
    <row r="12407" spans="1:8">
      <c r="A12407" s="98" t="s">
        <v>317</v>
      </c>
      <c r="B12407" s="99" t="s">
        <v>318</v>
      </c>
      <c r="C12407" s="97" t="s">
        <v>469</v>
      </c>
      <c r="D12407" s="97" t="s">
        <v>470</v>
      </c>
      <c r="E12407" s="94"/>
      <c r="F12407" s="94"/>
      <c r="G12407" s="94">
        <v>100</v>
      </c>
      <c r="H12407" s="79"/>
    </row>
    <row r="12408" spans="1:8">
      <c r="A12408" s="98" t="s">
        <v>319</v>
      </c>
      <c r="B12408" s="99" t="s">
        <v>320</v>
      </c>
      <c r="C12408" s="97" t="s">
        <v>470</v>
      </c>
      <c r="D12408" s="97" t="s">
        <v>471</v>
      </c>
      <c r="E12408" s="94"/>
      <c r="F12408" s="94"/>
      <c r="G12408" s="94">
        <v>100</v>
      </c>
      <c r="H12408" s="79"/>
    </row>
    <row r="12409" spans="1:8">
      <c r="A12409" s="100">
        <v>4</v>
      </c>
      <c r="B12409" s="101" t="s">
        <v>623</v>
      </c>
      <c r="C12409" s="97"/>
      <c r="D12409" s="97"/>
      <c r="E12409" s="94"/>
      <c r="F12409" s="94"/>
      <c r="G12409" s="94">
        <v>100</v>
      </c>
      <c r="H12409" s="79"/>
    </row>
    <row r="12410" spans="1:8" ht="31.5">
      <c r="A12410" s="97" t="s">
        <v>406</v>
      </c>
      <c r="B12410" s="236" t="s">
        <v>321</v>
      </c>
      <c r="C12410" s="97" t="s">
        <v>471</v>
      </c>
      <c r="D12410" s="97" t="s">
        <v>471</v>
      </c>
      <c r="E12410" s="94"/>
      <c r="F12410" s="94"/>
      <c r="G12410" s="94">
        <v>100</v>
      </c>
      <c r="H12410" s="79"/>
    </row>
    <row r="12411" spans="1:8" ht="63">
      <c r="A12411" s="97" t="s">
        <v>407</v>
      </c>
      <c r="B12411" s="236" t="s">
        <v>621</v>
      </c>
      <c r="C12411" s="97" t="s">
        <v>471</v>
      </c>
      <c r="D12411" s="97" t="s">
        <v>471</v>
      </c>
      <c r="E12411" s="94"/>
      <c r="F12411" s="94"/>
      <c r="G12411" s="94">
        <v>100</v>
      </c>
      <c r="H12411" s="79"/>
    </row>
    <row r="12412" spans="1:8" ht="31.5">
      <c r="A12412" s="97" t="s">
        <v>408</v>
      </c>
      <c r="B12412" s="236" t="s">
        <v>764</v>
      </c>
      <c r="C12412" s="97" t="s">
        <v>471</v>
      </c>
      <c r="D12412" s="97" t="s">
        <v>472</v>
      </c>
      <c r="E12412" s="94"/>
      <c r="F12412" s="94"/>
      <c r="G12412" s="94">
        <v>100</v>
      </c>
      <c r="H12412" s="79"/>
    </row>
    <row r="12413" spans="1:8" ht="31.5">
      <c r="A12413" s="97" t="s">
        <v>222</v>
      </c>
      <c r="B12413" s="236" t="s">
        <v>765</v>
      </c>
      <c r="C12413" s="97" t="s">
        <v>327</v>
      </c>
      <c r="D12413" s="97" t="s">
        <v>472</v>
      </c>
      <c r="E12413" s="94"/>
      <c r="F12413" s="94"/>
      <c r="G12413" s="94">
        <v>100</v>
      </c>
      <c r="H12413" s="79"/>
    </row>
    <row r="12414" spans="1:8">
      <c r="A12414" s="263"/>
      <c r="B12414" s="264"/>
      <c r="C12414" s="263"/>
      <c r="D12414" s="263"/>
      <c r="E12414" s="83"/>
      <c r="F12414" s="83"/>
      <c r="G12414" s="154" t="s">
        <v>1506</v>
      </c>
      <c r="H12414" s="154" t="s">
        <v>378</v>
      </c>
    </row>
    <row r="12415" spans="1:8">
      <c r="H12415" s="154" t="s">
        <v>709</v>
      </c>
    </row>
    <row r="12416" spans="1:8">
      <c r="H12416" s="154" t="s">
        <v>266</v>
      </c>
    </row>
    <row r="12417" spans="1:8">
      <c r="H12417" s="154"/>
    </row>
    <row r="12418" spans="1:8">
      <c r="A12418" s="742" t="s">
        <v>628</v>
      </c>
      <c r="B12418" s="742"/>
      <c r="C12418" s="742"/>
      <c r="D12418" s="742"/>
      <c r="E12418" s="742"/>
      <c r="F12418" s="742"/>
      <c r="G12418" s="742"/>
      <c r="H12418" s="742"/>
    </row>
    <row r="12419" spans="1:8">
      <c r="A12419" s="742" t="s">
        <v>455</v>
      </c>
      <c r="B12419" s="742"/>
      <c r="C12419" s="742"/>
      <c r="D12419" s="742"/>
      <c r="E12419" s="742"/>
      <c r="F12419" s="742"/>
      <c r="G12419" s="742"/>
      <c r="H12419" s="742"/>
    </row>
    <row r="12420" spans="1:8">
      <c r="H12420" s="154" t="s">
        <v>322</v>
      </c>
    </row>
    <row r="12421" spans="1:8">
      <c r="H12421" s="154" t="s">
        <v>323</v>
      </c>
    </row>
    <row r="12422" spans="1:8">
      <c r="H12422" s="154" t="s">
        <v>324</v>
      </c>
    </row>
    <row r="12423" spans="1:8">
      <c r="H12423" s="230" t="s">
        <v>325</v>
      </c>
    </row>
    <row r="12424" spans="1:8">
      <c r="H12424" s="154" t="s">
        <v>2331</v>
      </c>
    </row>
    <row r="12425" spans="1:8">
      <c r="H12425" s="154" t="s">
        <v>261</v>
      </c>
    </row>
    <row r="12426" spans="1:8">
      <c r="A12426" s="86"/>
    </row>
    <row r="12427" spans="1:8">
      <c r="A12427" s="748" t="s">
        <v>1794</v>
      </c>
      <c r="B12427" s="749"/>
      <c r="C12427" s="749"/>
      <c r="D12427" s="749"/>
      <c r="E12427" s="749"/>
      <c r="F12427" s="749"/>
      <c r="G12427" s="749"/>
      <c r="H12427" s="749"/>
    </row>
    <row r="12428" spans="1:8">
      <c r="A12428" s="746" t="s">
        <v>2332</v>
      </c>
      <c r="B12428" s="746"/>
      <c r="C12428" s="746"/>
      <c r="D12428" s="746"/>
      <c r="E12428" s="746"/>
      <c r="F12428" s="746"/>
      <c r="G12428" s="746"/>
      <c r="H12428" s="746"/>
    </row>
    <row r="12429" spans="1:8" ht="16.5" thickBot="1">
      <c r="A12429" s="87"/>
      <c r="B12429" s="666"/>
      <c r="C12429" s="231"/>
      <c r="D12429" s="231"/>
      <c r="E12429" s="231"/>
      <c r="F12429" s="231"/>
      <c r="G12429" s="231"/>
      <c r="H12429" s="231"/>
    </row>
    <row r="12430" spans="1:8">
      <c r="A12430" s="750" t="s">
        <v>397</v>
      </c>
      <c r="B12430" s="753" t="s">
        <v>649</v>
      </c>
      <c r="C12430" s="756" t="s">
        <v>719</v>
      </c>
      <c r="D12430" s="756"/>
      <c r="E12430" s="756"/>
      <c r="F12430" s="756"/>
      <c r="G12430" s="757" t="s">
        <v>629</v>
      </c>
      <c r="H12430" s="759" t="s">
        <v>630</v>
      </c>
    </row>
    <row r="12431" spans="1:8">
      <c r="A12431" s="751"/>
      <c r="B12431" s="754"/>
      <c r="C12431" s="704"/>
      <c r="D12431" s="704"/>
      <c r="E12431" s="704"/>
      <c r="F12431" s="704"/>
      <c r="G12431" s="703"/>
      <c r="H12431" s="760"/>
    </row>
    <row r="12432" spans="1:8" ht="32.25" thickBot="1">
      <c r="A12432" s="752"/>
      <c r="B12432" s="755"/>
      <c r="C12432" s="88" t="s">
        <v>631</v>
      </c>
      <c r="D12432" s="88" t="s">
        <v>632</v>
      </c>
      <c r="E12432" s="88" t="s">
        <v>631</v>
      </c>
      <c r="F12432" s="88" t="s">
        <v>632</v>
      </c>
      <c r="G12432" s="758"/>
      <c r="H12432" s="761"/>
    </row>
    <row r="12433" spans="1:8">
      <c r="A12433" s="89">
        <v>1</v>
      </c>
      <c r="B12433" s="604">
        <v>2</v>
      </c>
      <c r="C12433" s="90">
        <v>3</v>
      </c>
      <c r="D12433" s="90">
        <v>4</v>
      </c>
      <c r="E12433" s="90"/>
      <c r="F12433" s="90"/>
      <c r="G12433" s="91">
        <v>5</v>
      </c>
      <c r="H12433" s="604">
        <v>6</v>
      </c>
    </row>
    <row r="12434" spans="1:8">
      <c r="A12434" s="89">
        <v>1</v>
      </c>
      <c r="B12434" s="92" t="s">
        <v>598</v>
      </c>
      <c r="C12434" s="93"/>
      <c r="D12434" s="93"/>
      <c r="E12434" s="94"/>
      <c r="F12434" s="94"/>
      <c r="G12434" s="95"/>
      <c r="H12434" s="663"/>
    </row>
    <row r="12435" spans="1:8">
      <c r="A12435" s="96" t="s">
        <v>399</v>
      </c>
      <c r="B12435" s="237" t="s">
        <v>599</v>
      </c>
      <c r="C12435" s="97" t="s">
        <v>9</v>
      </c>
      <c r="D12435" s="97" t="s">
        <v>169</v>
      </c>
      <c r="E12435" s="94"/>
      <c r="F12435" s="94"/>
      <c r="G12435" s="94">
        <v>100</v>
      </c>
      <c r="H12435" s="79"/>
    </row>
    <row r="12436" spans="1:8">
      <c r="A12436" s="97" t="s">
        <v>400</v>
      </c>
      <c r="B12436" s="236" t="s">
        <v>329</v>
      </c>
      <c r="C12436" s="97" t="s">
        <v>170</v>
      </c>
      <c r="D12436" s="97" t="s">
        <v>326</v>
      </c>
      <c r="E12436" s="94"/>
      <c r="F12436" s="94"/>
      <c r="G12436" s="94">
        <v>100</v>
      </c>
      <c r="H12436" s="79"/>
    </row>
    <row r="12437" spans="1:8" ht="31.5">
      <c r="A12437" s="97" t="s">
        <v>411</v>
      </c>
      <c r="B12437" s="236" t="s">
        <v>730</v>
      </c>
      <c r="C12437" s="97" t="s">
        <v>170</v>
      </c>
      <c r="D12437" s="97" t="s">
        <v>326</v>
      </c>
      <c r="E12437" s="94"/>
      <c r="F12437" s="94"/>
      <c r="G12437" s="94">
        <v>100</v>
      </c>
      <c r="H12437" s="79"/>
    </row>
    <row r="12438" spans="1:8" ht="63">
      <c r="A12438" s="98" t="s">
        <v>422</v>
      </c>
      <c r="B12438" s="99" t="s">
        <v>731</v>
      </c>
      <c r="C12438" s="97" t="s">
        <v>172</v>
      </c>
      <c r="D12438" s="97" t="s">
        <v>175</v>
      </c>
      <c r="E12438" s="94"/>
      <c r="F12438" s="94"/>
      <c r="G12438" s="94">
        <v>100</v>
      </c>
      <c r="H12438" s="79"/>
    </row>
    <row r="12439" spans="1:8" ht="31.5">
      <c r="A12439" s="98" t="s">
        <v>732</v>
      </c>
      <c r="B12439" s="99" t="s">
        <v>733</v>
      </c>
      <c r="C12439" s="97" t="s">
        <v>328</v>
      </c>
      <c r="D12439" s="97" t="s">
        <v>175</v>
      </c>
      <c r="E12439" s="94"/>
      <c r="F12439" s="94"/>
      <c r="G12439" s="94">
        <v>100</v>
      </c>
      <c r="H12439" s="79"/>
    </row>
    <row r="12440" spans="1:8">
      <c r="A12440" s="98" t="s">
        <v>734</v>
      </c>
      <c r="B12440" s="99" t="s">
        <v>735</v>
      </c>
      <c r="C12440" s="97" t="s">
        <v>175</v>
      </c>
      <c r="D12440" s="97" t="s">
        <v>482</v>
      </c>
      <c r="E12440" s="94"/>
      <c r="F12440" s="94"/>
      <c r="G12440" s="94">
        <v>100</v>
      </c>
      <c r="H12440" s="79"/>
    </row>
    <row r="12441" spans="1:8">
      <c r="A12441" s="100">
        <v>2</v>
      </c>
      <c r="B12441" s="101" t="s">
        <v>440</v>
      </c>
      <c r="C12441" s="97"/>
      <c r="D12441" s="97"/>
      <c r="E12441" s="94"/>
      <c r="F12441" s="94"/>
      <c r="G12441" s="94"/>
      <c r="H12441" s="79"/>
    </row>
    <row r="12442" spans="1:8" ht="31.5">
      <c r="A12442" s="98" t="s">
        <v>402</v>
      </c>
      <c r="B12442" s="99" t="s">
        <v>736</v>
      </c>
      <c r="C12442" s="97" t="s">
        <v>482</v>
      </c>
      <c r="D12442" s="97" t="s">
        <v>176</v>
      </c>
      <c r="E12442" s="94"/>
      <c r="F12442" s="94"/>
      <c r="G12442" s="94">
        <v>100</v>
      </c>
      <c r="H12442" s="79"/>
    </row>
    <row r="12443" spans="1:8" ht="63">
      <c r="A12443" s="98" t="s">
        <v>403</v>
      </c>
      <c r="B12443" s="99" t="s">
        <v>641</v>
      </c>
      <c r="C12443" s="97" t="s">
        <v>482</v>
      </c>
      <c r="D12443" s="97" t="s">
        <v>176</v>
      </c>
      <c r="E12443" s="94"/>
      <c r="F12443" s="94"/>
      <c r="G12443" s="94">
        <v>100</v>
      </c>
      <c r="H12443" s="79"/>
    </row>
    <row r="12444" spans="1:8" ht="31.5">
      <c r="A12444" s="98" t="s">
        <v>404</v>
      </c>
      <c r="B12444" s="99" t="s">
        <v>642</v>
      </c>
      <c r="C12444" s="97" t="s">
        <v>482</v>
      </c>
      <c r="D12444" s="97" t="s">
        <v>176</v>
      </c>
      <c r="E12444" s="94"/>
      <c r="F12444" s="94"/>
      <c r="G12444" s="94">
        <v>100</v>
      </c>
      <c r="H12444" s="79"/>
    </row>
    <row r="12445" spans="1:8" ht="47.25">
      <c r="A12445" s="100">
        <v>3</v>
      </c>
      <c r="B12445" s="101" t="s">
        <v>313</v>
      </c>
      <c r="C12445" s="97"/>
      <c r="D12445" s="97"/>
      <c r="E12445" s="94"/>
      <c r="F12445" s="94"/>
      <c r="G12445" s="94"/>
      <c r="H12445" s="79"/>
    </row>
    <row r="12446" spans="1:8" ht="31.5">
      <c r="A12446" s="98" t="s">
        <v>441</v>
      </c>
      <c r="B12446" s="99" t="s">
        <v>314</v>
      </c>
      <c r="C12446" s="97" t="s">
        <v>176</v>
      </c>
      <c r="D12446" s="97" t="s">
        <v>177</v>
      </c>
      <c r="E12446" s="94"/>
      <c r="F12446" s="94"/>
      <c r="G12446" s="94">
        <v>100</v>
      </c>
      <c r="H12446" s="79"/>
    </row>
    <row r="12447" spans="1:8">
      <c r="A12447" s="98" t="s">
        <v>359</v>
      </c>
      <c r="B12447" s="99" t="s">
        <v>315</v>
      </c>
      <c r="C12447" s="97" t="s">
        <v>1185</v>
      </c>
      <c r="D12447" s="97" t="s">
        <v>467</v>
      </c>
      <c r="E12447" s="94"/>
      <c r="F12447" s="94"/>
      <c r="G12447" s="94">
        <v>100</v>
      </c>
      <c r="H12447" s="79"/>
    </row>
    <row r="12448" spans="1:8">
      <c r="A12448" s="98" t="s">
        <v>361</v>
      </c>
      <c r="B12448" s="99" t="s">
        <v>316</v>
      </c>
      <c r="C12448" s="97" t="s">
        <v>468</v>
      </c>
      <c r="D12448" s="97" t="s">
        <v>469</v>
      </c>
      <c r="E12448" s="94"/>
      <c r="F12448" s="94"/>
      <c r="G12448" s="94">
        <v>100</v>
      </c>
      <c r="H12448" s="79"/>
    </row>
    <row r="12449" spans="1:8">
      <c r="A12449" s="98" t="s">
        <v>317</v>
      </c>
      <c r="B12449" s="99" t="s">
        <v>318</v>
      </c>
      <c r="C12449" s="97" t="s">
        <v>469</v>
      </c>
      <c r="D12449" s="97" t="s">
        <v>470</v>
      </c>
      <c r="E12449" s="94"/>
      <c r="F12449" s="94"/>
      <c r="G12449" s="94">
        <v>100</v>
      </c>
      <c r="H12449" s="79"/>
    </row>
    <row r="12450" spans="1:8">
      <c r="A12450" s="98" t="s">
        <v>319</v>
      </c>
      <c r="B12450" s="99" t="s">
        <v>320</v>
      </c>
      <c r="C12450" s="97" t="s">
        <v>470</v>
      </c>
      <c r="D12450" s="97" t="s">
        <v>471</v>
      </c>
      <c r="E12450" s="94"/>
      <c r="F12450" s="94"/>
      <c r="G12450" s="94">
        <v>100</v>
      </c>
      <c r="H12450" s="79"/>
    </row>
    <row r="12451" spans="1:8">
      <c r="A12451" s="100">
        <v>4</v>
      </c>
      <c r="B12451" s="101" t="s">
        <v>623</v>
      </c>
      <c r="C12451" s="97"/>
      <c r="D12451" s="97"/>
      <c r="E12451" s="94"/>
      <c r="F12451" s="94"/>
      <c r="G12451" s="94">
        <v>100</v>
      </c>
      <c r="H12451" s="79"/>
    </row>
    <row r="12452" spans="1:8" ht="31.5">
      <c r="A12452" s="97" t="s">
        <v>406</v>
      </c>
      <c r="B12452" s="236" t="s">
        <v>321</v>
      </c>
      <c r="C12452" s="97" t="s">
        <v>471</v>
      </c>
      <c r="D12452" s="97" t="s">
        <v>471</v>
      </c>
      <c r="E12452" s="94"/>
      <c r="F12452" s="94"/>
      <c r="G12452" s="94">
        <v>100</v>
      </c>
      <c r="H12452" s="79"/>
    </row>
    <row r="12453" spans="1:8" ht="63">
      <c r="A12453" s="97" t="s">
        <v>407</v>
      </c>
      <c r="B12453" s="236" t="s">
        <v>621</v>
      </c>
      <c r="C12453" s="97" t="s">
        <v>471</v>
      </c>
      <c r="D12453" s="97" t="s">
        <v>471</v>
      </c>
      <c r="E12453" s="94"/>
      <c r="F12453" s="94"/>
      <c r="G12453" s="94">
        <v>100</v>
      </c>
      <c r="H12453" s="79"/>
    </row>
    <row r="12454" spans="1:8" ht="31.5">
      <c r="A12454" s="97" t="s">
        <v>408</v>
      </c>
      <c r="B12454" s="236" t="s">
        <v>764</v>
      </c>
      <c r="C12454" s="97" t="s">
        <v>471</v>
      </c>
      <c r="D12454" s="97" t="s">
        <v>472</v>
      </c>
      <c r="E12454" s="94"/>
      <c r="F12454" s="94"/>
      <c r="G12454" s="94">
        <v>100</v>
      </c>
      <c r="H12454" s="79"/>
    </row>
    <row r="12455" spans="1:8" ht="31.5">
      <c r="A12455" s="97" t="s">
        <v>222</v>
      </c>
      <c r="B12455" s="236" t="s">
        <v>765</v>
      </c>
      <c r="C12455" s="97" t="s">
        <v>327</v>
      </c>
      <c r="D12455" s="97" t="s">
        <v>472</v>
      </c>
      <c r="E12455" s="94"/>
      <c r="F12455" s="94"/>
      <c r="G12455" s="94">
        <v>100</v>
      </c>
      <c r="H12455" s="79"/>
    </row>
    <row r="12456" spans="1:8">
      <c r="A12456" s="263"/>
      <c r="B12456" s="264"/>
      <c r="C12456" s="263"/>
      <c r="D12456" s="263"/>
      <c r="E12456" s="83"/>
      <c r="F12456" s="83"/>
      <c r="G12456" s="154" t="s">
        <v>1507</v>
      </c>
      <c r="H12456" s="154" t="s">
        <v>378</v>
      </c>
    </row>
    <row r="12457" spans="1:8">
      <c r="H12457" s="154" t="s">
        <v>709</v>
      </c>
    </row>
    <row r="12458" spans="1:8">
      <c r="H12458" s="154" t="s">
        <v>266</v>
      </c>
    </row>
    <row r="12459" spans="1:8">
      <c r="H12459" s="154"/>
    </row>
    <row r="12460" spans="1:8">
      <c r="A12460" s="742" t="s">
        <v>628</v>
      </c>
      <c r="B12460" s="742"/>
      <c r="C12460" s="742"/>
      <c r="D12460" s="742"/>
      <c r="E12460" s="742"/>
      <c r="F12460" s="742"/>
      <c r="G12460" s="742"/>
      <c r="H12460" s="742"/>
    </row>
    <row r="12461" spans="1:8">
      <c r="A12461" s="742" t="s">
        <v>455</v>
      </c>
      <c r="B12461" s="742"/>
      <c r="C12461" s="742"/>
      <c r="D12461" s="742"/>
      <c r="E12461" s="742"/>
      <c r="F12461" s="742"/>
      <c r="G12461" s="742"/>
      <c r="H12461" s="742"/>
    </row>
    <row r="12462" spans="1:8">
      <c r="H12462" s="154" t="s">
        <v>322</v>
      </c>
    </row>
    <row r="12463" spans="1:8">
      <c r="H12463" s="154" t="s">
        <v>323</v>
      </c>
    </row>
    <row r="12464" spans="1:8">
      <c r="H12464" s="154" t="s">
        <v>324</v>
      </c>
    </row>
    <row r="12465" spans="1:8">
      <c r="H12465" s="230" t="s">
        <v>325</v>
      </c>
    </row>
    <row r="12466" spans="1:8">
      <c r="H12466" s="154" t="s">
        <v>2331</v>
      </c>
    </row>
    <row r="12467" spans="1:8">
      <c r="H12467" s="154" t="s">
        <v>261</v>
      </c>
    </row>
    <row r="12468" spans="1:8">
      <c r="A12468" s="86"/>
    </row>
    <row r="12469" spans="1:8">
      <c r="A12469" s="748" t="s">
        <v>1795</v>
      </c>
      <c r="B12469" s="749"/>
      <c r="C12469" s="749"/>
      <c r="D12469" s="749"/>
      <c r="E12469" s="749"/>
      <c r="F12469" s="749"/>
      <c r="G12469" s="749"/>
      <c r="H12469" s="749"/>
    </row>
    <row r="12470" spans="1:8">
      <c r="A12470" s="746" t="s">
        <v>2332</v>
      </c>
      <c r="B12470" s="746"/>
      <c r="C12470" s="746"/>
      <c r="D12470" s="746"/>
      <c r="E12470" s="746"/>
      <c r="F12470" s="746"/>
      <c r="G12470" s="746"/>
      <c r="H12470" s="746"/>
    </row>
    <row r="12471" spans="1:8" ht="16.5" thickBot="1">
      <c r="A12471" s="87"/>
      <c r="B12471" s="666"/>
      <c r="C12471" s="231"/>
      <c r="D12471" s="231"/>
      <c r="E12471" s="231"/>
      <c r="F12471" s="231"/>
      <c r="G12471" s="231"/>
      <c r="H12471" s="231"/>
    </row>
    <row r="12472" spans="1:8">
      <c r="A12472" s="750" t="s">
        <v>397</v>
      </c>
      <c r="B12472" s="753" t="s">
        <v>649</v>
      </c>
      <c r="C12472" s="756" t="s">
        <v>719</v>
      </c>
      <c r="D12472" s="756"/>
      <c r="E12472" s="756"/>
      <c r="F12472" s="756"/>
      <c r="G12472" s="757" t="s">
        <v>629</v>
      </c>
      <c r="H12472" s="759" t="s">
        <v>630</v>
      </c>
    </row>
    <row r="12473" spans="1:8">
      <c r="A12473" s="751"/>
      <c r="B12473" s="754"/>
      <c r="C12473" s="704"/>
      <c r="D12473" s="704"/>
      <c r="E12473" s="704"/>
      <c r="F12473" s="704"/>
      <c r="G12473" s="703"/>
      <c r="H12473" s="760"/>
    </row>
    <row r="12474" spans="1:8" ht="32.25" thickBot="1">
      <c r="A12474" s="752"/>
      <c r="B12474" s="755"/>
      <c r="C12474" s="88" t="s">
        <v>631</v>
      </c>
      <c r="D12474" s="88" t="s">
        <v>632</v>
      </c>
      <c r="E12474" s="88" t="s">
        <v>631</v>
      </c>
      <c r="F12474" s="88" t="s">
        <v>632</v>
      </c>
      <c r="G12474" s="758"/>
      <c r="H12474" s="761"/>
    </row>
    <row r="12475" spans="1:8">
      <c r="A12475" s="89">
        <v>1</v>
      </c>
      <c r="B12475" s="604">
        <v>2</v>
      </c>
      <c r="C12475" s="90">
        <v>3</v>
      </c>
      <c r="D12475" s="90">
        <v>4</v>
      </c>
      <c r="E12475" s="90"/>
      <c r="F12475" s="90"/>
      <c r="G12475" s="91">
        <v>5</v>
      </c>
      <c r="H12475" s="604">
        <v>6</v>
      </c>
    </row>
    <row r="12476" spans="1:8">
      <c r="A12476" s="89">
        <v>1</v>
      </c>
      <c r="B12476" s="92" t="s">
        <v>598</v>
      </c>
      <c r="C12476" s="93"/>
      <c r="D12476" s="93"/>
      <c r="E12476" s="94"/>
      <c r="F12476" s="94"/>
      <c r="G12476" s="95"/>
      <c r="H12476" s="663"/>
    </row>
    <row r="12477" spans="1:8">
      <c r="A12477" s="96" t="s">
        <v>399</v>
      </c>
      <c r="B12477" s="237" t="s">
        <v>599</v>
      </c>
      <c r="C12477" s="97" t="s">
        <v>9</v>
      </c>
      <c r="D12477" s="97" t="s">
        <v>169</v>
      </c>
      <c r="E12477" s="94"/>
      <c r="F12477" s="94"/>
      <c r="G12477" s="94">
        <v>100</v>
      </c>
      <c r="H12477" s="79"/>
    </row>
    <row r="12478" spans="1:8">
      <c r="A12478" s="97" t="s">
        <v>400</v>
      </c>
      <c r="B12478" s="236" t="s">
        <v>329</v>
      </c>
      <c r="C12478" s="97" t="s">
        <v>170</v>
      </c>
      <c r="D12478" s="97" t="s">
        <v>326</v>
      </c>
      <c r="E12478" s="94"/>
      <c r="F12478" s="94"/>
      <c r="G12478" s="94">
        <v>100</v>
      </c>
      <c r="H12478" s="79"/>
    </row>
    <row r="12479" spans="1:8" ht="31.5">
      <c r="A12479" s="97" t="s">
        <v>411</v>
      </c>
      <c r="B12479" s="236" t="s">
        <v>730</v>
      </c>
      <c r="C12479" s="97" t="s">
        <v>170</v>
      </c>
      <c r="D12479" s="97" t="s">
        <v>326</v>
      </c>
      <c r="E12479" s="94"/>
      <c r="F12479" s="94"/>
      <c r="G12479" s="94">
        <v>100</v>
      </c>
      <c r="H12479" s="79"/>
    </row>
    <row r="12480" spans="1:8" ht="63">
      <c r="A12480" s="98" t="s">
        <v>422</v>
      </c>
      <c r="B12480" s="99" t="s">
        <v>731</v>
      </c>
      <c r="C12480" s="97" t="s">
        <v>172</v>
      </c>
      <c r="D12480" s="97" t="s">
        <v>175</v>
      </c>
      <c r="E12480" s="94"/>
      <c r="F12480" s="94"/>
      <c r="G12480" s="94">
        <v>100</v>
      </c>
      <c r="H12480" s="79"/>
    </row>
    <row r="12481" spans="1:8" ht="31.5">
      <c r="A12481" s="98" t="s">
        <v>732</v>
      </c>
      <c r="B12481" s="99" t="s">
        <v>733</v>
      </c>
      <c r="C12481" s="97" t="s">
        <v>328</v>
      </c>
      <c r="D12481" s="97" t="s">
        <v>175</v>
      </c>
      <c r="E12481" s="94"/>
      <c r="F12481" s="94"/>
      <c r="G12481" s="94">
        <v>100</v>
      </c>
      <c r="H12481" s="79"/>
    </row>
    <row r="12482" spans="1:8">
      <c r="A12482" s="98" t="s">
        <v>734</v>
      </c>
      <c r="B12482" s="99" t="s">
        <v>735</v>
      </c>
      <c r="C12482" s="97" t="s">
        <v>175</v>
      </c>
      <c r="D12482" s="97" t="s">
        <v>482</v>
      </c>
      <c r="E12482" s="94"/>
      <c r="F12482" s="94"/>
      <c r="G12482" s="94">
        <v>100</v>
      </c>
      <c r="H12482" s="79"/>
    </row>
    <row r="12483" spans="1:8">
      <c r="A12483" s="100">
        <v>2</v>
      </c>
      <c r="B12483" s="101" t="s">
        <v>440</v>
      </c>
      <c r="C12483" s="97"/>
      <c r="D12483" s="97"/>
      <c r="E12483" s="94"/>
      <c r="F12483" s="94"/>
      <c r="G12483" s="94"/>
      <c r="H12483" s="79"/>
    </row>
    <row r="12484" spans="1:8" ht="31.5">
      <c r="A12484" s="98" t="s">
        <v>402</v>
      </c>
      <c r="B12484" s="99" t="s">
        <v>736</v>
      </c>
      <c r="C12484" s="97" t="s">
        <v>482</v>
      </c>
      <c r="D12484" s="97" t="s">
        <v>176</v>
      </c>
      <c r="E12484" s="94"/>
      <c r="F12484" s="94"/>
      <c r="G12484" s="94">
        <v>100</v>
      </c>
      <c r="H12484" s="79"/>
    </row>
    <row r="12485" spans="1:8" ht="63">
      <c r="A12485" s="98" t="s">
        <v>403</v>
      </c>
      <c r="B12485" s="99" t="s">
        <v>641</v>
      </c>
      <c r="C12485" s="97" t="s">
        <v>482</v>
      </c>
      <c r="D12485" s="97" t="s">
        <v>176</v>
      </c>
      <c r="E12485" s="94"/>
      <c r="F12485" s="94"/>
      <c r="G12485" s="94">
        <v>100</v>
      </c>
      <c r="H12485" s="79"/>
    </row>
    <row r="12486" spans="1:8" ht="31.5">
      <c r="A12486" s="98" t="s">
        <v>404</v>
      </c>
      <c r="B12486" s="99" t="s">
        <v>642</v>
      </c>
      <c r="C12486" s="97" t="s">
        <v>482</v>
      </c>
      <c r="D12486" s="97" t="s">
        <v>176</v>
      </c>
      <c r="E12486" s="94"/>
      <c r="F12486" s="94"/>
      <c r="G12486" s="94">
        <v>100</v>
      </c>
      <c r="H12486" s="79"/>
    </row>
    <row r="12487" spans="1:8" ht="47.25">
      <c r="A12487" s="100">
        <v>3</v>
      </c>
      <c r="B12487" s="101" t="s">
        <v>313</v>
      </c>
      <c r="C12487" s="97"/>
      <c r="D12487" s="97"/>
      <c r="E12487" s="94"/>
      <c r="F12487" s="94"/>
      <c r="G12487" s="94"/>
      <c r="H12487" s="79"/>
    </row>
    <row r="12488" spans="1:8" ht="31.5">
      <c r="A12488" s="98" t="s">
        <v>441</v>
      </c>
      <c r="B12488" s="99" t="s">
        <v>314</v>
      </c>
      <c r="C12488" s="97" t="s">
        <v>176</v>
      </c>
      <c r="D12488" s="97" t="s">
        <v>177</v>
      </c>
      <c r="E12488" s="94"/>
      <c r="F12488" s="94"/>
      <c r="G12488" s="94">
        <v>100</v>
      </c>
      <c r="H12488" s="79"/>
    </row>
    <row r="12489" spans="1:8">
      <c r="A12489" s="98" t="s">
        <v>359</v>
      </c>
      <c r="B12489" s="99" t="s">
        <v>315</v>
      </c>
      <c r="C12489" s="97" t="s">
        <v>1185</v>
      </c>
      <c r="D12489" s="97" t="s">
        <v>467</v>
      </c>
      <c r="E12489" s="94"/>
      <c r="F12489" s="94"/>
      <c r="G12489" s="94">
        <v>100</v>
      </c>
      <c r="H12489" s="79"/>
    </row>
    <row r="12490" spans="1:8">
      <c r="A12490" s="98" t="s">
        <v>361</v>
      </c>
      <c r="B12490" s="99" t="s">
        <v>316</v>
      </c>
      <c r="C12490" s="97" t="s">
        <v>468</v>
      </c>
      <c r="D12490" s="97" t="s">
        <v>469</v>
      </c>
      <c r="E12490" s="94"/>
      <c r="F12490" s="94"/>
      <c r="G12490" s="94">
        <v>100</v>
      </c>
      <c r="H12490" s="79"/>
    </row>
    <row r="12491" spans="1:8">
      <c r="A12491" s="98" t="s">
        <v>317</v>
      </c>
      <c r="B12491" s="99" t="s">
        <v>318</v>
      </c>
      <c r="C12491" s="97" t="s">
        <v>469</v>
      </c>
      <c r="D12491" s="97" t="s">
        <v>470</v>
      </c>
      <c r="E12491" s="94"/>
      <c r="F12491" s="94"/>
      <c r="G12491" s="94">
        <v>100</v>
      </c>
      <c r="H12491" s="79"/>
    </row>
    <row r="12492" spans="1:8">
      <c r="A12492" s="98" t="s">
        <v>319</v>
      </c>
      <c r="B12492" s="99" t="s">
        <v>320</v>
      </c>
      <c r="C12492" s="97" t="s">
        <v>470</v>
      </c>
      <c r="D12492" s="97" t="s">
        <v>471</v>
      </c>
      <c r="E12492" s="94"/>
      <c r="F12492" s="94"/>
      <c r="G12492" s="94">
        <v>100</v>
      </c>
      <c r="H12492" s="79"/>
    </row>
    <row r="12493" spans="1:8">
      <c r="A12493" s="100">
        <v>4</v>
      </c>
      <c r="B12493" s="101" t="s">
        <v>623</v>
      </c>
      <c r="C12493" s="97"/>
      <c r="D12493" s="97"/>
      <c r="E12493" s="94"/>
      <c r="F12493" s="94"/>
      <c r="G12493" s="94">
        <v>100</v>
      </c>
      <c r="H12493" s="79"/>
    </row>
    <row r="12494" spans="1:8" ht="31.5">
      <c r="A12494" s="97" t="s">
        <v>406</v>
      </c>
      <c r="B12494" s="236" t="s">
        <v>321</v>
      </c>
      <c r="C12494" s="97" t="s">
        <v>471</v>
      </c>
      <c r="D12494" s="97" t="s">
        <v>471</v>
      </c>
      <c r="E12494" s="94"/>
      <c r="F12494" s="94"/>
      <c r="G12494" s="94">
        <v>100</v>
      </c>
      <c r="H12494" s="79"/>
    </row>
    <row r="12495" spans="1:8" ht="63">
      <c r="A12495" s="97" t="s">
        <v>407</v>
      </c>
      <c r="B12495" s="236" t="s">
        <v>621</v>
      </c>
      <c r="C12495" s="97" t="s">
        <v>471</v>
      </c>
      <c r="D12495" s="97" t="s">
        <v>471</v>
      </c>
      <c r="E12495" s="94"/>
      <c r="F12495" s="94"/>
      <c r="G12495" s="94">
        <v>100</v>
      </c>
      <c r="H12495" s="79"/>
    </row>
    <row r="12496" spans="1:8" ht="31.5">
      <c r="A12496" s="97" t="s">
        <v>408</v>
      </c>
      <c r="B12496" s="236" t="s">
        <v>764</v>
      </c>
      <c r="C12496" s="97" t="s">
        <v>471</v>
      </c>
      <c r="D12496" s="97" t="s">
        <v>472</v>
      </c>
      <c r="E12496" s="94"/>
      <c r="F12496" s="94"/>
      <c r="G12496" s="94">
        <v>100</v>
      </c>
      <c r="H12496" s="79"/>
    </row>
    <row r="12497" spans="1:8" ht="31.5">
      <c r="A12497" s="97" t="s">
        <v>222</v>
      </c>
      <c r="B12497" s="236" t="s">
        <v>765</v>
      </c>
      <c r="C12497" s="97" t="s">
        <v>327</v>
      </c>
      <c r="D12497" s="97" t="s">
        <v>472</v>
      </c>
      <c r="E12497" s="94"/>
      <c r="F12497" s="94"/>
      <c r="G12497" s="94">
        <v>100</v>
      </c>
      <c r="H12497" s="79"/>
    </row>
    <row r="12498" spans="1:8">
      <c r="A12498" s="263"/>
      <c r="B12498" s="264"/>
      <c r="C12498" s="263"/>
      <c r="D12498" s="263"/>
      <c r="E12498" s="83"/>
      <c r="F12498" s="83"/>
      <c r="G12498" s="154" t="s">
        <v>1508</v>
      </c>
      <c r="H12498" s="154" t="s">
        <v>378</v>
      </c>
    </row>
    <row r="12499" spans="1:8">
      <c r="H12499" s="154" t="s">
        <v>709</v>
      </c>
    </row>
    <row r="12500" spans="1:8">
      <c r="H12500" s="154" t="s">
        <v>266</v>
      </c>
    </row>
    <row r="12501" spans="1:8">
      <c r="H12501" s="154"/>
    </row>
    <row r="12502" spans="1:8">
      <c r="A12502" s="742" t="s">
        <v>628</v>
      </c>
      <c r="B12502" s="742"/>
      <c r="C12502" s="742"/>
      <c r="D12502" s="742"/>
      <c r="E12502" s="742"/>
      <c r="F12502" s="742"/>
      <c r="G12502" s="742"/>
      <c r="H12502" s="742"/>
    </row>
    <row r="12503" spans="1:8">
      <c r="A12503" s="742" t="s">
        <v>455</v>
      </c>
      <c r="B12503" s="742"/>
      <c r="C12503" s="742"/>
      <c r="D12503" s="742"/>
      <c r="E12503" s="742"/>
      <c r="F12503" s="742"/>
      <c r="G12503" s="742"/>
      <c r="H12503" s="742"/>
    </row>
    <row r="12504" spans="1:8">
      <c r="H12504" s="154" t="s">
        <v>322</v>
      </c>
    </row>
    <row r="12505" spans="1:8">
      <c r="H12505" s="154" t="s">
        <v>323</v>
      </c>
    </row>
    <row r="12506" spans="1:8">
      <c r="H12506" s="154" t="s">
        <v>324</v>
      </c>
    </row>
    <row r="12507" spans="1:8">
      <c r="H12507" s="230" t="s">
        <v>325</v>
      </c>
    </row>
    <row r="12508" spans="1:8">
      <c r="H12508" s="154" t="s">
        <v>2331</v>
      </c>
    </row>
    <row r="12509" spans="1:8">
      <c r="H12509" s="154" t="s">
        <v>261</v>
      </c>
    </row>
    <row r="12510" spans="1:8">
      <c r="A12510" s="86"/>
    </row>
    <row r="12511" spans="1:8">
      <c r="A12511" s="748" t="s">
        <v>1796</v>
      </c>
      <c r="B12511" s="749"/>
      <c r="C12511" s="749"/>
      <c r="D12511" s="749"/>
      <c r="E12511" s="749"/>
      <c r="F12511" s="749"/>
      <c r="G12511" s="749"/>
      <c r="H12511" s="749"/>
    </row>
    <row r="12512" spans="1:8">
      <c r="A12512" s="746" t="s">
        <v>2332</v>
      </c>
      <c r="B12512" s="746"/>
      <c r="C12512" s="746"/>
      <c r="D12512" s="746"/>
      <c r="E12512" s="746"/>
      <c r="F12512" s="746"/>
      <c r="G12512" s="746"/>
      <c r="H12512" s="746"/>
    </row>
    <row r="12513" spans="1:8" ht="16.5" thickBot="1">
      <c r="A12513" s="87"/>
      <c r="B12513" s="666"/>
      <c r="C12513" s="231"/>
      <c r="D12513" s="231"/>
      <c r="E12513" s="231"/>
      <c r="F12513" s="231"/>
      <c r="G12513" s="231"/>
      <c r="H12513" s="231"/>
    </row>
    <row r="12514" spans="1:8">
      <c r="A12514" s="750" t="s">
        <v>397</v>
      </c>
      <c r="B12514" s="753" t="s">
        <v>649</v>
      </c>
      <c r="C12514" s="756" t="s">
        <v>719</v>
      </c>
      <c r="D12514" s="756"/>
      <c r="E12514" s="756"/>
      <c r="F12514" s="756"/>
      <c r="G12514" s="757" t="s">
        <v>629</v>
      </c>
      <c r="H12514" s="759" t="s">
        <v>630</v>
      </c>
    </row>
    <row r="12515" spans="1:8">
      <c r="A12515" s="751"/>
      <c r="B12515" s="754"/>
      <c r="C12515" s="704"/>
      <c r="D12515" s="704"/>
      <c r="E12515" s="704"/>
      <c r="F12515" s="704"/>
      <c r="G12515" s="703"/>
      <c r="H12515" s="760"/>
    </row>
    <row r="12516" spans="1:8" ht="32.25" thickBot="1">
      <c r="A12516" s="752"/>
      <c r="B12516" s="755"/>
      <c r="C12516" s="88" t="s">
        <v>631</v>
      </c>
      <c r="D12516" s="88" t="s">
        <v>632</v>
      </c>
      <c r="E12516" s="88" t="s">
        <v>631</v>
      </c>
      <c r="F12516" s="88" t="s">
        <v>632</v>
      </c>
      <c r="G12516" s="758"/>
      <c r="H12516" s="761"/>
    </row>
    <row r="12517" spans="1:8">
      <c r="A12517" s="89">
        <v>1</v>
      </c>
      <c r="B12517" s="604">
        <v>2</v>
      </c>
      <c r="C12517" s="90">
        <v>3</v>
      </c>
      <c r="D12517" s="90">
        <v>4</v>
      </c>
      <c r="E12517" s="90"/>
      <c r="F12517" s="90"/>
      <c r="G12517" s="91">
        <v>5</v>
      </c>
      <c r="H12517" s="604">
        <v>6</v>
      </c>
    </row>
    <row r="12518" spans="1:8">
      <c r="A12518" s="89">
        <v>1</v>
      </c>
      <c r="B12518" s="92" t="s">
        <v>598</v>
      </c>
      <c r="C12518" s="93"/>
      <c r="D12518" s="93"/>
      <c r="E12518" s="94"/>
      <c r="F12518" s="94"/>
      <c r="G12518" s="95"/>
      <c r="H12518" s="663"/>
    </row>
    <row r="12519" spans="1:8">
      <c r="A12519" s="96" t="s">
        <v>399</v>
      </c>
      <c r="B12519" s="237" t="s">
        <v>599</v>
      </c>
      <c r="C12519" s="97" t="s">
        <v>9</v>
      </c>
      <c r="D12519" s="97" t="s">
        <v>169</v>
      </c>
      <c r="E12519" s="94"/>
      <c r="F12519" s="94"/>
      <c r="G12519" s="94">
        <v>100</v>
      </c>
      <c r="H12519" s="79"/>
    </row>
    <row r="12520" spans="1:8">
      <c r="A12520" s="97" t="s">
        <v>400</v>
      </c>
      <c r="B12520" s="236" t="s">
        <v>329</v>
      </c>
      <c r="C12520" s="97" t="s">
        <v>170</v>
      </c>
      <c r="D12520" s="97" t="s">
        <v>326</v>
      </c>
      <c r="E12520" s="94"/>
      <c r="F12520" s="94"/>
      <c r="G12520" s="94">
        <v>100</v>
      </c>
      <c r="H12520" s="79"/>
    </row>
    <row r="12521" spans="1:8" ht="31.5">
      <c r="A12521" s="97" t="s">
        <v>411</v>
      </c>
      <c r="B12521" s="236" t="s">
        <v>730</v>
      </c>
      <c r="C12521" s="97" t="s">
        <v>170</v>
      </c>
      <c r="D12521" s="97" t="s">
        <v>326</v>
      </c>
      <c r="E12521" s="94"/>
      <c r="F12521" s="94"/>
      <c r="G12521" s="94">
        <v>100</v>
      </c>
      <c r="H12521" s="79"/>
    </row>
    <row r="12522" spans="1:8" ht="63">
      <c r="A12522" s="98" t="s">
        <v>422</v>
      </c>
      <c r="B12522" s="99" t="s">
        <v>731</v>
      </c>
      <c r="C12522" s="97" t="s">
        <v>172</v>
      </c>
      <c r="D12522" s="97" t="s">
        <v>175</v>
      </c>
      <c r="E12522" s="94"/>
      <c r="F12522" s="94"/>
      <c r="G12522" s="94">
        <v>100</v>
      </c>
      <c r="H12522" s="79"/>
    </row>
    <row r="12523" spans="1:8" ht="31.5">
      <c r="A12523" s="98" t="s">
        <v>732</v>
      </c>
      <c r="B12523" s="99" t="s">
        <v>733</v>
      </c>
      <c r="C12523" s="97" t="s">
        <v>328</v>
      </c>
      <c r="D12523" s="97" t="s">
        <v>175</v>
      </c>
      <c r="E12523" s="94"/>
      <c r="F12523" s="94"/>
      <c r="G12523" s="94">
        <v>100</v>
      </c>
      <c r="H12523" s="79"/>
    </row>
    <row r="12524" spans="1:8">
      <c r="A12524" s="98" t="s">
        <v>734</v>
      </c>
      <c r="B12524" s="99" t="s">
        <v>735</v>
      </c>
      <c r="C12524" s="97" t="s">
        <v>175</v>
      </c>
      <c r="D12524" s="97" t="s">
        <v>482</v>
      </c>
      <c r="E12524" s="94"/>
      <c r="F12524" s="94"/>
      <c r="G12524" s="94">
        <v>100</v>
      </c>
      <c r="H12524" s="79"/>
    </row>
    <row r="12525" spans="1:8">
      <c r="A12525" s="100">
        <v>2</v>
      </c>
      <c r="B12525" s="101" t="s">
        <v>440</v>
      </c>
      <c r="C12525" s="97"/>
      <c r="D12525" s="97"/>
      <c r="E12525" s="94"/>
      <c r="F12525" s="94"/>
      <c r="G12525" s="94"/>
      <c r="H12525" s="79"/>
    </row>
    <row r="12526" spans="1:8" ht="31.5">
      <c r="A12526" s="98" t="s">
        <v>402</v>
      </c>
      <c r="B12526" s="99" t="s">
        <v>736</v>
      </c>
      <c r="C12526" s="97" t="s">
        <v>482</v>
      </c>
      <c r="D12526" s="97" t="s">
        <v>176</v>
      </c>
      <c r="E12526" s="94"/>
      <c r="F12526" s="94"/>
      <c r="G12526" s="94">
        <v>100</v>
      </c>
      <c r="H12526" s="79"/>
    </row>
    <row r="12527" spans="1:8" ht="63">
      <c r="A12527" s="98" t="s">
        <v>403</v>
      </c>
      <c r="B12527" s="99" t="s">
        <v>641</v>
      </c>
      <c r="C12527" s="97" t="s">
        <v>482</v>
      </c>
      <c r="D12527" s="97" t="s">
        <v>176</v>
      </c>
      <c r="E12527" s="94"/>
      <c r="F12527" s="94"/>
      <c r="G12527" s="94">
        <v>100</v>
      </c>
      <c r="H12527" s="79"/>
    </row>
    <row r="12528" spans="1:8" ht="31.5">
      <c r="A12528" s="98" t="s">
        <v>404</v>
      </c>
      <c r="B12528" s="99" t="s">
        <v>642</v>
      </c>
      <c r="C12528" s="97" t="s">
        <v>482</v>
      </c>
      <c r="D12528" s="97" t="s">
        <v>176</v>
      </c>
      <c r="E12528" s="94"/>
      <c r="F12528" s="94"/>
      <c r="G12528" s="94">
        <v>100</v>
      </c>
      <c r="H12528" s="79"/>
    </row>
    <row r="12529" spans="1:8" ht="47.25">
      <c r="A12529" s="100">
        <v>3</v>
      </c>
      <c r="B12529" s="101" t="s">
        <v>313</v>
      </c>
      <c r="C12529" s="97"/>
      <c r="D12529" s="97"/>
      <c r="E12529" s="94"/>
      <c r="F12529" s="94"/>
      <c r="G12529" s="94"/>
      <c r="H12529" s="79"/>
    </row>
    <row r="12530" spans="1:8" ht="31.5">
      <c r="A12530" s="98" t="s">
        <v>441</v>
      </c>
      <c r="B12530" s="99" t="s">
        <v>314</v>
      </c>
      <c r="C12530" s="97" t="s">
        <v>176</v>
      </c>
      <c r="D12530" s="97" t="s">
        <v>177</v>
      </c>
      <c r="E12530" s="94"/>
      <c r="F12530" s="94"/>
      <c r="G12530" s="94">
        <v>100</v>
      </c>
      <c r="H12530" s="79"/>
    </row>
    <row r="12531" spans="1:8">
      <c r="A12531" s="98" t="s">
        <v>359</v>
      </c>
      <c r="B12531" s="99" t="s">
        <v>315</v>
      </c>
      <c r="C12531" s="97" t="s">
        <v>1185</v>
      </c>
      <c r="D12531" s="97" t="s">
        <v>467</v>
      </c>
      <c r="E12531" s="94"/>
      <c r="F12531" s="94"/>
      <c r="G12531" s="94">
        <v>100</v>
      </c>
      <c r="H12531" s="79"/>
    </row>
    <row r="12532" spans="1:8">
      <c r="A12532" s="98" t="s">
        <v>361</v>
      </c>
      <c r="B12532" s="99" t="s">
        <v>316</v>
      </c>
      <c r="C12532" s="97" t="s">
        <v>468</v>
      </c>
      <c r="D12532" s="97" t="s">
        <v>469</v>
      </c>
      <c r="E12532" s="94"/>
      <c r="F12532" s="94"/>
      <c r="G12532" s="94">
        <v>100</v>
      </c>
      <c r="H12532" s="79"/>
    </row>
    <row r="12533" spans="1:8">
      <c r="A12533" s="98" t="s">
        <v>317</v>
      </c>
      <c r="B12533" s="99" t="s">
        <v>318</v>
      </c>
      <c r="C12533" s="97" t="s">
        <v>469</v>
      </c>
      <c r="D12533" s="97" t="s">
        <v>470</v>
      </c>
      <c r="E12533" s="94"/>
      <c r="F12533" s="94"/>
      <c r="G12533" s="94">
        <v>100</v>
      </c>
      <c r="H12533" s="79"/>
    </row>
    <row r="12534" spans="1:8">
      <c r="A12534" s="98" t="s">
        <v>319</v>
      </c>
      <c r="B12534" s="99" t="s">
        <v>320</v>
      </c>
      <c r="C12534" s="97" t="s">
        <v>470</v>
      </c>
      <c r="D12534" s="97" t="s">
        <v>471</v>
      </c>
      <c r="E12534" s="94"/>
      <c r="F12534" s="94"/>
      <c r="G12534" s="94">
        <v>100</v>
      </c>
      <c r="H12534" s="79"/>
    </row>
    <row r="12535" spans="1:8">
      <c r="A12535" s="100">
        <v>4</v>
      </c>
      <c r="B12535" s="101" t="s">
        <v>623</v>
      </c>
      <c r="C12535" s="97"/>
      <c r="D12535" s="97"/>
      <c r="E12535" s="94"/>
      <c r="F12535" s="94"/>
      <c r="G12535" s="94">
        <v>100</v>
      </c>
      <c r="H12535" s="79"/>
    </row>
    <row r="12536" spans="1:8" ht="31.5">
      <c r="A12536" s="97" t="s">
        <v>406</v>
      </c>
      <c r="B12536" s="236" t="s">
        <v>321</v>
      </c>
      <c r="C12536" s="97" t="s">
        <v>471</v>
      </c>
      <c r="D12536" s="97" t="s">
        <v>471</v>
      </c>
      <c r="E12536" s="94"/>
      <c r="F12536" s="94"/>
      <c r="G12536" s="94">
        <v>100</v>
      </c>
      <c r="H12536" s="79"/>
    </row>
    <row r="12537" spans="1:8" ht="63">
      <c r="A12537" s="97" t="s">
        <v>407</v>
      </c>
      <c r="B12537" s="236" t="s">
        <v>621</v>
      </c>
      <c r="C12537" s="97" t="s">
        <v>471</v>
      </c>
      <c r="D12537" s="97" t="s">
        <v>471</v>
      </c>
      <c r="E12537" s="94"/>
      <c r="F12537" s="94"/>
      <c r="G12537" s="94">
        <v>100</v>
      </c>
      <c r="H12537" s="79"/>
    </row>
    <row r="12538" spans="1:8" ht="31.5">
      <c r="A12538" s="97" t="s">
        <v>408</v>
      </c>
      <c r="B12538" s="236" t="s">
        <v>764</v>
      </c>
      <c r="C12538" s="97" t="s">
        <v>471</v>
      </c>
      <c r="D12538" s="97" t="s">
        <v>472</v>
      </c>
      <c r="E12538" s="94"/>
      <c r="F12538" s="94"/>
      <c r="G12538" s="94">
        <v>100</v>
      </c>
      <c r="H12538" s="79"/>
    </row>
    <row r="12539" spans="1:8" ht="31.5">
      <c r="A12539" s="97" t="s">
        <v>222</v>
      </c>
      <c r="B12539" s="236" t="s">
        <v>765</v>
      </c>
      <c r="C12539" s="97" t="s">
        <v>327</v>
      </c>
      <c r="D12539" s="97" t="s">
        <v>472</v>
      </c>
      <c r="E12539" s="94"/>
      <c r="F12539" s="94"/>
      <c r="G12539" s="94">
        <v>100</v>
      </c>
      <c r="H12539" s="79"/>
    </row>
    <row r="12540" spans="1:8">
      <c r="A12540" s="263"/>
      <c r="B12540" s="264"/>
      <c r="C12540" s="263"/>
      <c r="D12540" s="263"/>
      <c r="E12540" s="83"/>
      <c r="F12540" s="83"/>
      <c r="G12540" s="154" t="s">
        <v>1509</v>
      </c>
      <c r="H12540" s="154" t="s">
        <v>378</v>
      </c>
    </row>
    <row r="12541" spans="1:8">
      <c r="H12541" s="154" t="s">
        <v>709</v>
      </c>
    </row>
    <row r="12542" spans="1:8">
      <c r="H12542" s="154" t="s">
        <v>266</v>
      </c>
    </row>
    <row r="12543" spans="1:8">
      <c r="H12543" s="154"/>
    </row>
    <row r="12544" spans="1:8">
      <c r="A12544" s="742" t="s">
        <v>628</v>
      </c>
      <c r="B12544" s="742"/>
      <c r="C12544" s="742"/>
      <c r="D12544" s="742"/>
      <c r="E12544" s="742"/>
      <c r="F12544" s="742"/>
      <c r="G12544" s="742"/>
      <c r="H12544" s="742"/>
    </row>
    <row r="12545" spans="1:8">
      <c r="A12545" s="742" t="s">
        <v>455</v>
      </c>
      <c r="B12545" s="742"/>
      <c r="C12545" s="742"/>
      <c r="D12545" s="742"/>
      <c r="E12545" s="742"/>
      <c r="F12545" s="742"/>
      <c r="G12545" s="742"/>
      <c r="H12545" s="742"/>
    </row>
    <row r="12546" spans="1:8">
      <c r="H12546" s="154" t="s">
        <v>322</v>
      </c>
    </row>
    <row r="12547" spans="1:8">
      <c r="H12547" s="154" t="s">
        <v>323</v>
      </c>
    </row>
    <row r="12548" spans="1:8">
      <c r="H12548" s="154" t="s">
        <v>324</v>
      </c>
    </row>
    <row r="12549" spans="1:8">
      <c r="H12549" s="230" t="s">
        <v>325</v>
      </c>
    </row>
    <row r="12550" spans="1:8">
      <c r="H12550" s="154" t="s">
        <v>2331</v>
      </c>
    </row>
    <row r="12551" spans="1:8">
      <c r="H12551" s="154" t="s">
        <v>261</v>
      </c>
    </row>
    <row r="12552" spans="1:8">
      <c r="A12552" s="86"/>
    </row>
    <row r="12553" spans="1:8">
      <c r="A12553" s="748" t="s">
        <v>1797</v>
      </c>
      <c r="B12553" s="749"/>
      <c r="C12553" s="749"/>
      <c r="D12553" s="749"/>
      <c r="E12553" s="749"/>
      <c r="F12553" s="749"/>
      <c r="G12553" s="749"/>
      <c r="H12553" s="749"/>
    </row>
    <row r="12554" spans="1:8">
      <c r="A12554" s="746" t="s">
        <v>2332</v>
      </c>
      <c r="B12554" s="746"/>
      <c r="C12554" s="746"/>
      <c r="D12554" s="746"/>
      <c r="E12554" s="746"/>
      <c r="F12554" s="746"/>
      <c r="G12554" s="746"/>
      <c r="H12554" s="746"/>
    </row>
    <row r="12555" spans="1:8" ht="16.5" thickBot="1">
      <c r="A12555" s="87"/>
      <c r="B12555" s="666"/>
      <c r="C12555" s="231"/>
      <c r="D12555" s="231"/>
      <c r="E12555" s="231"/>
      <c r="F12555" s="231"/>
      <c r="G12555" s="231"/>
      <c r="H12555" s="231"/>
    </row>
    <row r="12556" spans="1:8">
      <c r="A12556" s="750" t="s">
        <v>397</v>
      </c>
      <c r="B12556" s="753" t="s">
        <v>649</v>
      </c>
      <c r="C12556" s="756" t="s">
        <v>719</v>
      </c>
      <c r="D12556" s="756"/>
      <c r="E12556" s="756"/>
      <c r="F12556" s="756"/>
      <c r="G12556" s="757" t="s">
        <v>629</v>
      </c>
      <c r="H12556" s="759" t="s">
        <v>630</v>
      </c>
    </row>
    <row r="12557" spans="1:8">
      <c r="A12557" s="751"/>
      <c r="B12557" s="754"/>
      <c r="C12557" s="704"/>
      <c r="D12557" s="704"/>
      <c r="E12557" s="704"/>
      <c r="F12557" s="704"/>
      <c r="G12557" s="703"/>
      <c r="H12557" s="760"/>
    </row>
    <row r="12558" spans="1:8" ht="32.25" thickBot="1">
      <c r="A12558" s="752"/>
      <c r="B12558" s="755"/>
      <c r="C12558" s="88" t="s">
        <v>631</v>
      </c>
      <c r="D12558" s="88" t="s">
        <v>632</v>
      </c>
      <c r="E12558" s="88" t="s">
        <v>631</v>
      </c>
      <c r="F12558" s="88" t="s">
        <v>632</v>
      </c>
      <c r="G12558" s="758"/>
      <c r="H12558" s="761"/>
    </row>
    <row r="12559" spans="1:8">
      <c r="A12559" s="89">
        <v>1</v>
      </c>
      <c r="B12559" s="604">
        <v>2</v>
      </c>
      <c r="C12559" s="90">
        <v>3</v>
      </c>
      <c r="D12559" s="90">
        <v>4</v>
      </c>
      <c r="E12559" s="90"/>
      <c r="F12559" s="90"/>
      <c r="G12559" s="91">
        <v>5</v>
      </c>
      <c r="H12559" s="604">
        <v>6</v>
      </c>
    </row>
    <row r="12560" spans="1:8">
      <c r="A12560" s="89">
        <v>1</v>
      </c>
      <c r="B12560" s="92" t="s">
        <v>598</v>
      </c>
      <c r="C12560" s="93"/>
      <c r="D12560" s="93"/>
      <c r="E12560" s="94"/>
      <c r="F12560" s="94"/>
      <c r="G12560" s="95"/>
      <c r="H12560" s="663"/>
    </row>
    <row r="12561" spans="1:8">
      <c r="A12561" s="96" t="s">
        <v>399</v>
      </c>
      <c r="B12561" s="237" t="s">
        <v>599</v>
      </c>
      <c r="C12561" s="97" t="s">
        <v>9</v>
      </c>
      <c r="D12561" s="97" t="s">
        <v>169</v>
      </c>
      <c r="E12561" s="94"/>
      <c r="F12561" s="94"/>
      <c r="G12561" s="94">
        <v>100</v>
      </c>
      <c r="H12561" s="79"/>
    </row>
    <row r="12562" spans="1:8">
      <c r="A12562" s="97" t="s">
        <v>400</v>
      </c>
      <c r="B12562" s="236" t="s">
        <v>329</v>
      </c>
      <c r="C12562" s="97" t="s">
        <v>170</v>
      </c>
      <c r="D12562" s="97" t="s">
        <v>326</v>
      </c>
      <c r="E12562" s="94"/>
      <c r="F12562" s="94"/>
      <c r="G12562" s="94">
        <v>100</v>
      </c>
      <c r="H12562" s="79"/>
    </row>
    <row r="12563" spans="1:8" ht="31.5">
      <c r="A12563" s="97" t="s">
        <v>411</v>
      </c>
      <c r="B12563" s="236" t="s">
        <v>730</v>
      </c>
      <c r="C12563" s="97" t="s">
        <v>170</v>
      </c>
      <c r="D12563" s="97" t="s">
        <v>326</v>
      </c>
      <c r="E12563" s="94"/>
      <c r="F12563" s="94"/>
      <c r="G12563" s="94">
        <v>100</v>
      </c>
      <c r="H12563" s="79"/>
    </row>
    <row r="12564" spans="1:8" ht="63">
      <c r="A12564" s="98" t="s">
        <v>422</v>
      </c>
      <c r="B12564" s="99" t="s">
        <v>731</v>
      </c>
      <c r="C12564" s="97" t="s">
        <v>172</v>
      </c>
      <c r="D12564" s="97" t="s">
        <v>175</v>
      </c>
      <c r="E12564" s="94"/>
      <c r="F12564" s="94"/>
      <c r="G12564" s="94">
        <v>100</v>
      </c>
      <c r="H12564" s="79"/>
    </row>
    <row r="12565" spans="1:8" ht="31.5">
      <c r="A12565" s="98" t="s">
        <v>732</v>
      </c>
      <c r="B12565" s="99" t="s">
        <v>733</v>
      </c>
      <c r="C12565" s="97" t="s">
        <v>328</v>
      </c>
      <c r="D12565" s="97" t="s">
        <v>175</v>
      </c>
      <c r="E12565" s="94"/>
      <c r="F12565" s="94"/>
      <c r="G12565" s="94">
        <v>100</v>
      </c>
      <c r="H12565" s="79"/>
    </row>
    <row r="12566" spans="1:8">
      <c r="A12566" s="98" t="s">
        <v>734</v>
      </c>
      <c r="B12566" s="99" t="s">
        <v>735</v>
      </c>
      <c r="C12566" s="97" t="s">
        <v>175</v>
      </c>
      <c r="D12566" s="97" t="s">
        <v>482</v>
      </c>
      <c r="E12566" s="94"/>
      <c r="F12566" s="94"/>
      <c r="G12566" s="94">
        <v>100</v>
      </c>
      <c r="H12566" s="79"/>
    </row>
    <row r="12567" spans="1:8">
      <c r="A12567" s="100">
        <v>2</v>
      </c>
      <c r="B12567" s="101" t="s">
        <v>440</v>
      </c>
      <c r="C12567" s="97"/>
      <c r="D12567" s="97"/>
      <c r="E12567" s="94"/>
      <c r="F12567" s="94"/>
      <c r="G12567" s="94"/>
      <c r="H12567" s="79"/>
    </row>
    <row r="12568" spans="1:8" ht="31.5">
      <c r="A12568" s="98" t="s">
        <v>402</v>
      </c>
      <c r="B12568" s="99" t="s">
        <v>736</v>
      </c>
      <c r="C12568" s="97" t="s">
        <v>482</v>
      </c>
      <c r="D12568" s="97" t="s">
        <v>176</v>
      </c>
      <c r="E12568" s="94"/>
      <c r="F12568" s="94"/>
      <c r="G12568" s="94">
        <v>100</v>
      </c>
      <c r="H12568" s="79"/>
    </row>
    <row r="12569" spans="1:8" ht="63">
      <c r="A12569" s="98" t="s">
        <v>403</v>
      </c>
      <c r="B12569" s="99" t="s">
        <v>641</v>
      </c>
      <c r="C12569" s="97" t="s">
        <v>482</v>
      </c>
      <c r="D12569" s="97" t="s">
        <v>176</v>
      </c>
      <c r="E12569" s="94"/>
      <c r="F12569" s="94"/>
      <c r="G12569" s="94">
        <v>100</v>
      </c>
      <c r="H12569" s="79"/>
    </row>
    <row r="12570" spans="1:8" ht="31.5">
      <c r="A12570" s="98" t="s">
        <v>404</v>
      </c>
      <c r="B12570" s="99" t="s">
        <v>642</v>
      </c>
      <c r="C12570" s="97" t="s">
        <v>482</v>
      </c>
      <c r="D12570" s="97" t="s">
        <v>176</v>
      </c>
      <c r="E12570" s="94"/>
      <c r="F12570" s="94"/>
      <c r="G12570" s="94">
        <v>100</v>
      </c>
      <c r="H12570" s="79"/>
    </row>
    <row r="12571" spans="1:8" ht="47.25">
      <c r="A12571" s="100">
        <v>3</v>
      </c>
      <c r="B12571" s="101" t="s">
        <v>313</v>
      </c>
      <c r="C12571" s="97"/>
      <c r="D12571" s="97"/>
      <c r="E12571" s="94"/>
      <c r="F12571" s="94"/>
      <c r="G12571" s="94"/>
      <c r="H12571" s="79"/>
    </row>
    <row r="12572" spans="1:8" ht="31.5">
      <c r="A12572" s="98" t="s">
        <v>441</v>
      </c>
      <c r="B12572" s="99" t="s">
        <v>314</v>
      </c>
      <c r="C12572" s="97" t="s">
        <v>176</v>
      </c>
      <c r="D12572" s="97" t="s">
        <v>177</v>
      </c>
      <c r="E12572" s="94"/>
      <c r="F12572" s="94"/>
      <c r="G12572" s="94">
        <v>100</v>
      </c>
      <c r="H12572" s="79"/>
    </row>
    <row r="12573" spans="1:8">
      <c r="A12573" s="98" t="s">
        <v>359</v>
      </c>
      <c r="B12573" s="99" t="s">
        <v>315</v>
      </c>
      <c r="C12573" s="97" t="s">
        <v>1185</v>
      </c>
      <c r="D12573" s="97" t="s">
        <v>467</v>
      </c>
      <c r="E12573" s="94"/>
      <c r="F12573" s="94"/>
      <c r="G12573" s="94">
        <v>100</v>
      </c>
      <c r="H12573" s="79"/>
    </row>
    <row r="12574" spans="1:8">
      <c r="A12574" s="98" t="s">
        <v>361</v>
      </c>
      <c r="B12574" s="99" t="s">
        <v>316</v>
      </c>
      <c r="C12574" s="97" t="s">
        <v>468</v>
      </c>
      <c r="D12574" s="97" t="s">
        <v>469</v>
      </c>
      <c r="E12574" s="94"/>
      <c r="F12574" s="94"/>
      <c r="G12574" s="94">
        <v>100</v>
      </c>
      <c r="H12574" s="79"/>
    </row>
    <row r="12575" spans="1:8">
      <c r="A12575" s="98" t="s">
        <v>317</v>
      </c>
      <c r="B12575" s="99" t="s">
        <v>318</v>
      </c>
      <c r="C12575" s="97" t="s">
        <v>469</v>
      </c>
      <c r="D12575" s="97" t="s">
        <v>470</v>
      </c>
      <c r="E12575" s="94"/>
      <c r="F12575" s="94"/>
      <c r="G12575" s="94">
        <v>100</v>
      </c>
      <c r="H12575" s="79"/>
    </row>
    <row r="12576" spans="1:8">
      <c r="A12576" s="98" t="s">
        <v>319</v>
      </c>
      <c r="B12576" s="99" t="s">
        <v>320</v>
      </c>
      <c r="C12576" s="97" t="s">
        <v>470</v>
      </c>
      <c r="D12576" s="97" t="s">
        <v>471</v>
      </c>
      <c r="E12576" s="94"/>
      <c r="F12576" s="94"/>
      <c r="G12576" s="94">
        <v>100</v>
      </c>
      <c r="H12576" s="79"/>
    </row>
    <row r="12577" spans="1:8">
      <c r="A12577" s="100">
        <v>4</v>
      </c>
      <c r="B12577" s="101" t="s">
        <v>623</v>
      </c>
      <c r="C12577" s="97"/>
      <c r="D12577" s="97"/>
      <c r="E12577" s="94"/>
      <c r="F12577" s="94"/>
      <c r="G12577" s="94">
        <v>100</v>
      </c>
      <c r="H12577" s="79"/>
    </row>
    <row r="12578" spans="1:8" ht="31.5">
      <c r="A12578" s="97" t="s">
        <v>406</v>
      </c>
      <c r="B12578" s="236" t="s">
        <v>321</v>
      </c>
      <c r="C12578" s="97" t="s">
        <v>471</v>
      </c>
      <c r="D12578" s="97" t="s">
        <v>471</v>
      </c>
      <c r="E12578" s="94"/>
      <c r="F12578" s="94"/>
      <c r="G12578" s="94">
        <v>100</v>
      </c>
      <c r="H12578" s="79"/>
    </row>
    <row r="12579" spans="1:8" ht="63">
      <c r="A12579" s="97" t="s">
        <v>407</v>
      </c>
      <c r="B12579" s="236" t="s">
        <v>621</v>
      </c>
      <c r="C12579" s="97" t="s">
        <v>471</v>
      </c>
      <c r="D12579" s="97" t="s">
        <v>471</v>
      </c>
      <c r="E12579" s="94"/>
      <c r="F12579" s="94"/>
      <c r="G12579" s="94">
        <v>100</v>
      </c>
      <c r="H12579" s="79"/>
    </row>
    <row r="12580" spans="1:8" ht="31.5">
      <c r="A12580" s="97" t="s">
        <v>408</v>
      </c>
      <c r="B12580" s="236" t="s">
        <v>764</v>
      </c>
      <c r="C12580" s="97" t="s">
        <v>471</v>
      </c>
      <c r="D12580" s="97" t="s">
        <v>472</v>
      </c>
      <c r="E12580" s="94"/>
      <c r="F12580" s="94"/>
      <c r="G12580" s="94">
        <v>100</v>
      </c>
      <c r="H12580" s="79"/>
    </row>
    <row r="12581" spans="1:8" ht="31.5">
      <c r="A12581" s="97" t="s">
        <v>222</v>
      </c>
      <c r="B12581" s="236" t="s">
        <v>765</v>
      </c>
      <c r="C12581" s="97" t="s">
        <v>327</v>
      </c>
      <c r="D12581" s="97" t="s">
        <v>472</v>
      </c>
      <c r="E12581" s="94"/>
      <c r="F12581" s="94"/>
      <c r="G12581" s="94">
        <v>100</v>
      </c>
      <c r="H12581" s="79"/>
    </row>
    <row r="12582" spans="1:8">
      <c r="A12582" s="263"/>
      <c r="B12582" s="264"/>
      <c r="C12582" s="263"/>
      <c r="D12582" s="263"/>
      <c r="E12582" s="83"/>
      <c r="F12582" s="83"/>
      <c r="G12582" s="154" t="s">
        <v>1510</v>
      </c>
      <c r="H12582" s="154" t="s">
        <v>378</v>
      </c>
    </row>
    <row r="12583" spans="1:8">
      <c r="H12583" s="154" t="s">
        <v>709</v>
      </c>
    </row>
    <row r="12584" spans="1:8">
      <c r="H12584" s="154" t="s">
        <v>266</v>
      </c>
    </row>
    <row r="12585" spans="1:8">
      <c r="H12585" s="154"/>
    </row>
    <row r="12586" spans="1:8">
      <c r="A12586" s="742" t="s">
        <v>628</v>
      </c>
      <c r="B12586" s="742"/>
      <c r="C12586" s="742"/>
      <c r="D12586" s="742"/>
      <c r="E12586" s="742"/>
      <c r="F12586" s="742"/>
      <c r="G12586" s="742"/>
      <c r="H12586" s="742"/>
    </row>
    <row r="12587" spans="1:8">
      <c r="A12587" s="742" t="s">
        <v>455</v>
      </c>
      <c r="B12587" s="742"/>
      <c r="C12587" s="742"/>
      <c r="D12587" s="742"/>
      <c r="E12587" s="742"/>
      <c r="F12587" s="742"/>
      <c r="G12587" s="742"/>
      <c r="H12587" s="742"/>
    </row>
    <row r="12588" spans="1:8">
      <c r="H12588" s="154" t="s">
        <v>322</v>
      </c>
    </row>
    <row r="12589" spans="1:8">
      <c r="H12589" s="154" t="s">
        <v>323</v>
      </c>
    </row>
    <row r="12590" spans="1:8">
      <c r="H12590" s="154" t="s">
        <v>324</v>
      </c>
    </row>
    <row r="12591" spans="1:8">
      <c r="H12591" s="230" t="s">
        <v>325</v>
      </c>
    </row>
    <row r="12592" spans="1:8">
      <c r="H12592" s="154" t="s">
        <v>2331</v>
      </c>
    </row>
    <row r="12593" spans="1:8">
      <c r="H12593" s="154" t="s">
        <v>261</v>
      </c>
    </row>
    <row r="12594" spans="1:8">
      <c r="A12594" s="86"/>
    </row>
    <row r="12595" spans="1:8" ht="36" customHeight="1">
      <c r="A12595" s="748" t="s">
        <v>1798</v>
      </c>
      <c r="B12595" s="749"/>
      <c r="C12595" s="749"/>
      <c r="D12595" s="749"/>
      <c r="E12595" s="749"/>
      <c r="F12595" s="749"/>
      <c r="G12595" s="749"/>
      <c r="H12595" s="749"/>
    </row>
    <row r="12596" spans="1:8">
      <c r="A12596" s="746" t="s">
        <v>2332</v>
      </c>
      <c r="B12596" s="746"/>
      <c r="C12596" s="746"/>
      <c r="D12596" s="746"/>
      <c r="E12596" s="746"/>
      <c r="F12596" s="746"/>
      <c r="G12596" s="746"/>
      <c r="H12596" s="746"/>
    </row>
    <row r="12597" spans="1:8" ht="16.5" thickBot="1">
      <c r="A12597" s="87"/>
      <c r="B12597" s="666"/>
      <c r="C12597" s="231"/>
      <c r="D12597" s="231"/>
      <c r="E12597" s="231"/>
      <c r="F12597" s="231"/>
      <c r="G12597" s="231"/>
      <c r="H12597" s="231"/>
    </row>
    <row r="12598" spans="1:8">
      <c r="A12598" s="750" t="s">
        <v>397</v>
      </c>
      <c r="B12598" s="753" t="s">
        <v>649</v>
      </c>
      <c r="C12598" s="756" t="s">
        <v>719</v>
      </c>
      <c r="D12598" s="756"/>
      <c r="E12598" s="756"/>
      <c r="F12598" s="756"/>
      <c r="G12598" s="757" t="s">
        <v>629</v>
      </c>
      <c r="H12598" s="759" t="s">
        <v>630</v>
      </c>
    </row>
    <row r="12599" spans="1:8">
      <c r="A12599" s="751"/>
      <c r="B12599" s="754"/>
      <c r="C12599" s="704"/>
      <c r="D12599" s="704"/>
      <c r="E12599" s="704"/>
      <c r="F12599" s="704"/>
      <c r="G12599" s="703"/>
      <c r="H12599" s="760"/>
    </row>
    <row r="12600" spans="1:8" ht="32.25" thickBot="1">
      <c r="A12600" s="752"/>
      <c r="B12600" s="755"/>
      <c r="C12600" s="88" t="s">
        <v>631</v>
      </c>
      <c r="D12600" s="88" t="s">
        <v>632</v>
      </c>
      <c r="E12600" s="88" t="s">
        <v>631</v>
      </c>
      <c r="F12600" s="88" t="s">
        <v>632</v>
      </c>
      <c r="G12600" s="758"/>
      <c r="H12600" s="761"/>
    </row>
    <row r="12601" spans="1:8">
      <c r="A12601" s="89">
        <v>1</v>
      </c>
      <c r="B12601" s="604">
        <v>2</v>
      </c>
      <c r="C12601" s="90">
        <v>3</v>
      </c>
      <c r="D12601" s="90">
        <v>4</v>
      </c>
      <c r="E12601" s="90"/>
      <c r="F12601" s="90"/>
      <c r="G12601" s="91">
        <v>5</v>
      </c>
      <c r="H12601" s="604">
        <v>6</v>
      </c>
    </row>
    <row r="12602" spans="1:8">
      <c r="A12602" s="89">
        <v>1</v>
      </c>
      <c r="B12602" s="92" t="s">
        <v>598</v>
      </c>
      <c r="C12602" s="93"/>
      <c r="D12602" s="93"/>
      <c r="E12602" s="94"/>
      <c r="F12602" s="94"/>
      <c r="G12602" s="95"/>
      <c r="H12602" s="663"/>
    </row>
    <row r="12603" spans="1:8">
      <c r="A12603" s="96" t="s">
        <v>399</v>
      </c>
      <c r="B12603" s="237" t="s">
        <v>599</v>
      </c>
      <c r="C12603" s="97" t="s">
        <v>9</v>
      </c>
      <c r="D12603" s="97" t="s">
        <v>169</v>
      </c>
      <c r="E12603" s="94"/>
      <c r="F12603" s="94"/>
      <c r="G12603" s="94">
        <v>100</v>
      </c>
      <c r="H12603" s="79"/>
    </row>
    <row r="12604" spans="1:8">
      <c r="A12604" s="97" t="s">
        <v>400</v>
      </c>
      <c r="B12604" s="236" t="s">
        <v>329</v>
      </c>
      <c r="C12604" s="97" t="s">
        <v>170</v>
      </c>
      <c r="D12604" s="97" t="s">
        <v>326</v>
      </c>
      <c r="E12604" s="94"/>
      <c r="F12604" s="94"/>
      <c r="G12604" s="94">
        <v>100</v>
      </c>
      <c r="H12604" s="79"/>
    </row>
    <row r="12605" spans="1:8" ht="31.5">
      <c r="A12605" s="97" t="s">
        <v>411</v>
      </c>
      <c r="B12605" s="236" t="s">
        <v>730</v>
      </c>
      <c r="C12605" s="97" t="s">
        <v>170</v>
      </c>
      <c r="D12605" s="97" t="s">
        <v>326</v>
      </c>
      <c r="E12605" s="94"/>
      <c r="F12605" s="94"/>
      <c r="G12605" s="94">
        <v>100</v>
      </c>
      <c r="H12605" s="79"/>
    </row>
    <row r="12606" spans="1:8" ht="63">
      <c r="A12606" s="98" t="s">
        <v>422</v>
      </c>
      <c r="B12606" s="99" t="s">
        <v>731</v>
      </c>
      <c r="C12606" s="97" t="s">
        <v>172</v>
      </c>
      <c r="D12606" s="97" t="s">
        <v>175</v>
      </c>
      <c r="E12606" s="94"/>
      <c r="F12606" s="94"/>
      <c r="G12606" s="94">
        <v>100</v>
      </c>
      <c r="H12606" s="79"/>
    </row>
    <row r="12607" spans="1:8" ht="31.5">
      <c r="A12607" s="98" t="s">
        <v>732</v>
      </c>
      <c r="B12607" s="99" t="s">
        <v>733</v>
      </c>
      <c r="C12607" s="97" t="s">
        <v>328</v>
      </c>
      <c r="D12607" s="97" t="s">
        <v>175</v>
      </c>
      <c r="E12607" s="94"/>
      <c r="F12607" s="94"/>
      <c r="G12607" s="94">
        <v>100</v>
      </c>
      <c r="H12607" s="79"/>
    </row>
    <row r="12608" spans="1:8">
      <c r="A12608" s="98" t="s">
        <v>734</v>
      </c>
      <c r="B12608" s="99" t="s">
        <v>735</v>
      </c>
      <c r="C12608" s="97" t="s">
        <v>175</v>
      </c>
      <c r="D12608" s="97" t="s">
        <v>482</v>
      </c>
      <c r="E12608" s="94"/>
      <c r="F12608" s="94"/>
      <c r="G12608" s="94">
        <v>100</v>
      </c>
      <c r="H12608" s="79"/>
    </row>
    <row r="12609" spans="1:8">
      <c r="A12609" s="100">
        <v>2</v>
      </c>
      <c r="B12609" s="101" t="s">
        <v>440</v>
      </c>
      <c r="C12609" s="97"/>
      <c r="D12609" s="97"/>
      <c r="E12609" s="94"/>
      <c r="F12609" s="94"/>
      <c r="G12609" s="94"/>
      <c r="H12609" s="79"/>
    </row>
    <row r="12610" spans="1:8" ht="31.5">
      <c r="A12610" s="98" t="s">
        <v>402</v>
      </c>
      <c r="B12610" s="99" t="s">
        <v>736</v>
      </c>
      <c r="C12610" s="97" t="s">
        <v>482</v>
      </c>
      <c r="D12610" s="97" t="s">
        <v>176</v>
      </c>
      <c r="E12610" s="94"/>
      <c r="F12610" s="94"/>
      <c r="G12610" s="94">
        <v>100</v>
      </c>
      <c r="H12610" s="79"/>
    </row>
    <row r="12611" spans="1:8" ht="63">
      <c r="A12611" s="98" t="s">
        <v>403</v>
      </c>
      <c r="B12611" s="99" t="s">
        <v>641</v>
      </c>
      <c r="C12611" s="97" t="s">
        <v>482</v>
      </c>
      <c r="D12611" s="97" t="s">
        <v>176</v>
      </c>
      <c r="E12611" s="94"/>
      <c r="F12611" s="94"/>
      <c r="G12611" s="94">
        <v>100</v>
      </c>
      <c r="H12611" s="79"/>
    </row>
    <row r="12612" spans="1:8" ht="31.5">
      <c r="A12612" s="98" t="s">
        <v>404</v>
      </c>
      <c r="B12612" s="99" t="s">
        <v>642</v>
      </c>
      <c r="C12612" s="97" t="s">
        <v>482</v>
      </c>
      <c r="D12612" s="97" t="s">
        <v>176</v>
      </c>
      <c r="E12612" s="94"/>
      <c r="F12612" s="94"/>
      <c r="G12612" s="94">
        <v>100</v>
      </c>
      <c r="H12612" s="79"/>
    </row>
    <row r="12613" spans="1:8" ht="47.25">
      <c r="A12613" s="100">
        <v>3</v>
      </c>
      <c r="B12613" s="101" t="s">
        <v>313</v>
      </c>
      <c r="C12613" s="97"/>
      <c r="D12613" s="97"/>
      <c r="E12613" s="94"/>
      <c r="F12613" s="94"/>
      <c r="G12613" s="94"/>
      <c r="H12613" s="79"/>
    </row>
    <row r="12614" spans="1:8" ht="31.5">
      <c r="A12614" s="98" t="s">
        <v>441</v>
      </c>
      <c r="B12614" s="99" t="s">
        <v>314</v>
      </c>
      <c r="C12614" s="97" t="s">
        <v>176</v>
      </c>
      <c r="D12614" s="97" t="s">
        <v>177</v>
      </c>
      <c r="E12614" s="94"/>
      <c r="F12614" s="94"/>
      <c r="G12614" s="94">
        <v>100</v>
      </c>
      <c r="H12614" s="79"/>
    </row>
    <row r="12615" spans="1:8">
      <c r="A12615" s="98" t="s">
        <v>359</v>
      </c>
      <c r="B12615" s="99" t="s">
        <v>315</v>
      </c>
      <c r="C12615" s="97" t="s">
        <v>1185</v>
      </c>
      <c r="D12615" s="97" t="s">
        <v>467</v>
      </c>
      <c r="E12615" s="94"/>
      <c r="F12615" s="94"/>
      <c r="G12615" s="94">
        <v>100</v>
      </c>
      <c r="H12615" s="79"/>
    </row>
    <row r="12616" spans="1:8">
      <c r="A12616" s="98" t="s">
        <v>361</v>
      </c>
      <c r="B12616" s="99" t="s">
        <v>316</v>
      </c>
      <c r="C12616" s="97" t="s">
        <v>468</v>
      </c>
      <c r="D12616" s="97" t="s">
        <v>469</v>
      </c>
      <c r="E12616" s="94"/>
      <c r="F12616" s="94"/>
      <c r="G12616" s="94">
        <v>100</v>
      </c>
      <c r="H12616" s="79"/>
    </row>
    <row r="12617" spans="1:8">
      <c r="A12617" s="98" t="s">
        <v>317</v>
      </c>
      <c r="B12617" s="99" t="s">
        <v>318</v>
      </c>
      <c r="C12617" s="97" t="s">
        <v>469</v>
      </c>
      <c r="D12617" s="97" t="s">
        <v>470</v>
      </c>
      <c r="E12617" s="94"/>
      <c r="F12617" s="94"/>
      <c r="G12617" s="94">
        <v>100</v>
      </c>
      <c r="H12617" s="79"/>
    </row>
    <row r="12618" spans="1:8">
      <c r="A12618" s="98" t="s">
        <v>319</v>
      </c>
      <c r="B12618" s="99" t="s">
        <v>320</v>
      </c>
      <c r="C12618" s="97" t="s">
        <v>470</v>
      </c>
      <c r="D12618" s="97" t="s">
        <v>471</v>
      </c>
      <c r="E12618" s="94"/>
      <c r="F12618" s="94"/>
      <c r="G12618" s="94">
        <v>100</v>
      </c>
      <c r="H12618" s="79"/>
    </row>
    <row r="12619" spans="1:8">
      <c r="A12619" s="100">
        <v>4</v>
      </c>
      <c r="B12619" s="101" t="s">
        <v>623</v>
      </c>
      <c r="C12619" s="97"/>
      <c r="D12619" s="97"/>
      <c r="E12619" s="94"/>
      <c r="F12619" s="94"/>
      <c r="G12619" s="94">
        <v>100</v>
      </c>
      <c r="H12619" s="79"/>
    </row>
    <row r="12620" spans="1:8" ht="31.5">
      <c r="A12620" s="97" t="s">
        <v>406</v>
      </c>
      <c r="B12620" s="236" t="s">
        <v>321</v>
      </c>
      <c r="C12620" s="97" t="s">
        <v>471</v>
      </c>
      <c r="D12620" s="97" t="s">
        <v>471</v>
      </c>
      <c r="E12620" s="94"/>
      <c r="F12620" s="94"/>
      <c r="G12620" s="94">
        <v>100</v>
      </c>
      <c r="H12620" s="79"/>
    </row>
    <row r="12621" spans="1:8" ht="63">
      <c r="A12621" s="97" t="s">
        <v>407</v>
      </c>
      <c r="B12621" s="236" t="s">
        <v>621</v>
      </c>
      <c r="C12621" s="97" t="s">
        <v>471</v>
      </c>
      <c r="D12621" s="97" t="s">
        <v>471</v>
      </c>
      <c r="E12621" s="94"/>
      <c r="F12621" s="94"/>
      <c r="G12621" s="94">
        <v>100</v>
      </c>
      <c r="H12621" s="79"/>
    </row>
    <row r="12622" spans="1:8" ht="31.5">
      <c r="A12622" s="97" t="s">
        <v>408</v>
      </c>
      <c r="B12622" s="236" t="s">
        <v>764</v>
      </c>
      <c r="C12622" s="97" t="s">
        <v>471</v>
      </c>
      <c r="D12622" s="97" t="s">
        <v>472</v>
      </c>
      <c r="E12622" s="94"/>
      <c r="F12622" s="94"/>
      <c r="G12622" s="94">
        <v>100</v>
      </c>
      <c r="H12622" s="79"/>
    </row>
    <row r="12623" spans="1:8" ht="31.5">
      <c r="A12623" s="97" t="s">
        <v>222</v>
      </c>
      <c r="B12623" s="236" t="s">
        <v>765</v>
      </c>
      <c r="C12623" s="97" t="s">
        <v>327</v>
      </c>
      <c r="D12623" s="97" t="s">
        <v>472</v>
      </c>
      <c r="E12623" s="94"/>
      <c r="F12623" s="94"/>
      <c r="G12623" s="94">
        <v>100</v>
      </c>
      <c r="H12623" s="79"/>
    </row>
    <row r="12624" spans="1:8">
      <c r="G12624" s="154" t="s">
        <v>1511</v>
      </c>
      <c r="H12624" s="154" t="s">
        <v>378</v>
      </c>
    </row>
    <row r="12625" spans="1:8">
      <c r="H12625" s="154" t="s">
        <v>709</v>
      </c>
    </row>
    <row r="12626" spans="1:8">
      <c r="H12626" s="154" t="s">
        <v>266</v>
      </c>
    </row>
    <row r="12627" spans="1:8">
      <c r="H12627" s="154"/>
    </row>
    <row r="12628" spans="1:8">
      <c r="A12628" s="742" t="s">
        <v>628</v>
      </c>
      <c r="B12628" s="742"/>
      <c r="C12628" s="742"/>
      <c r="D12628" s="742"/>
      <c r="E12628" s="742"/>
      <c r="F12628" s="742"/>
      <c r="G12628" s="742"/>
      <c r="H12628" s="742"/>
    </row>
    <row r="12629" spans="1:8">
      <c r="A12629" s="742" t="s">
        <v>455</v>
      </c>
      <c r="B12629" s="742"/>
      <c r="C12629" s="742"/>
      <c r="D12629" s="742"/>
      <c r="E12629" s="742"/>
      <c r="F12629" s="742"/>
      <c r="G12629" s="742"/>
      <c r="H12629" s="742"/>
    </row>
    <row r="12630" spans="1:8">
      <c r="H12630" s="154" t="s">
        <v>322</v>
      </c>
    </row>
    <row r="12631" spans="1:8">
      <c r="H12631" s="154" t="s">
        <v>323</v>
      </c>
    </row>
    <row r="12632" spans="1:8">
      <c r="H12632" s="154" t="s">
        <v>324</v>
      </c>
    </row>
    <row r="12633" spans="1:8">
      <c r="H12633" s="230" t="s">
        <v>325</v>
      </c>
    </row>
    <row r="12634" spans="1:8">
      <c r="H12634" s="154" t="s">
        <v>2331</v>
      </c>
    </row>
    <row r="12635" spans="1:8">
      <c r="H12635" s="154" t="s">
        <v>261</v>
      </c>
    </row>
    <row r="12636" spans="1:8">
      <c r="A12636" s="86"/>
    </row>
    <row r="12637" spans="1:8" ht="32.25" customHeight="1">
      <c r="A12637" s="748" t="s">
        <v>1799</v>
      </c>
      <c r="B12637" s="749"/>
      <c r="C12637" s="749"/>
      <c r="D12637" s="749"/>
      <c r="E12637" s="749"/>
      <c r="F12637" s="749"/>
      <c r="G12637" s="749"/>
      <c r="H12637" s="749"/>
    </row>
    <row r="12638" spans="1:8">
      <c r="A12638" s="745"/>
      <c r="B12638" s="745"/>
      <c r="C12638" s="745"/>
      <c r="D12638" s="745"/>
      <c r="E12638" s="745"/>
      <c r="F12638" s="745"/>
      <c r="G12638" s="745"/>
      <c r="H12638" s="745"/>
    </row>
    <row r="12639" spans="1:8">
      <c r="A12639" s="746" t="s">
        <v>2332</v>
      </c>
      <c r="B12639" s="746"/>
      <c r="C12639" s="746"/>
      <c r="D12639" s="746"/>
      <c r="E12639" s="746"/>
      <c r="F12639" s="746"/>
      <c r="G12639" s="746"/>
      <c r="H12639" s="746"/>
    </row>
    <row r="12640" spans="1:8" ht="16.5" thickBot="1">
      <c r="A12640" s="87"/>
      <c r="B12640" s="666"/>
      <c r="C12640" s="231"/>
      <c r="D12640" s="231"/>
      <c r="E12640" s="231"/>
      <c r="F12640" s="231"/>
      <c r="G12640" s="231"/>
      <c r="H12640" s="231"/>
    </row>
    <row r="12641" spans="1:8">
      <c r="A12641" s="750" t="s">
        <v>397</v>
      </c>
      <c r="B12641" s="753" t="s">
        <v>649</v>
      </c>
      <c r="C12641" s="756" t="s">
        <v>719</v>
      </c>
      <c r="D12641" s="756"/>
      <c r="E12641" s="756"/>
      <c r="F12641" s="756"/>
      <c r="G12641" s="757" t="s">
        <v>629</v>
      </c>
      <c r="H12641" s="759" t="s">
        <v>630</v>
      </c>
    </row>
    <row r="12642" spans="1:8">
      <c r="A12642" s="751"/>
      <c r="B12642" s="754"/>
      <c r="C12642" s="704"/>
      <c r="D12642" s="704"/>
      <c r="E12642" s="704"/>
      <c r="F12642" s="704"/>
      <c r="G12642" s="703"/>
      <c r="H12642" s="760"/>
    </row>
    <row r="12643" spans="1:8" ht="32.25" thickBot="1">
      <c r="A12643" s="752"/>
      <c r="B12643" s="755"/>
      <c r="C12643" s="88" t="s">
        <v>631</v>
      </c>
      <c r="D12643" s="88" t="s">
        <v>632</v>
      </c>
      <c r="E12643" s="88" t="s">
        <v>631</v>
      </c>
      <c r="F12643" s="88" t="s">
        <v>632</v>
      </c>
      <c r="G12643" s="758"/>
      <c r="H12643" s="761"/>
    </row>
    <row r="12644" spans="1:8">
      <c r="A12644" s="89">
        <v>1</v>
      </c>
      <c r="B12644" s="604">
        <v>2</v>
      </c>
      <c r="C12644" s="90">
        <v>3</v>
      </c>
      <c r="D12644" s="90">
        <v>4</v>
      </c>
      <c r="E12644" s="90"/>
      <c r="F12644" s="90"/>
      <c r="G12644" s="91">
        <v>5</v>
      </c>
      <c r="H12644" s="604">
        <v>6</v>
      </c>
    </row>
    <row r="12645" spans="1:8">
      <c r="A12645" s="89">
        <v>1</v>
      </c>
      <c r="B12645" s="92" t="s">
        <v>598</v>
      </c>
      <c r="C12645" s="93"/>
      <c r="D12645" s="93"/>
      <c r="E12645" s="94"/>
      <c r="F12645" s="94"/>
      <c r="G12645" s="95"/>
      <c r="H12645" s="663"/>
    </row>
    <row r="12646" spans="1:8">
      <c r="A12646" s="96" t="s">
        <v>399</v>
      </c>
      <c r="B12646" s="237" t="s">
        <v>599</v>
      </c>
      <c r="C12646" s="97" t="s">
        <v>174</v>
      </c>
      <c r="D12646" s="97" t="s">
        <v>482</v>
      </c>
      <c r="E12646" s="94"/>
      <c r="F12646" s="94"/>
      <c r="G12646" s="94">
        <v>100</v>
      </c>
      <c r="H12646" s="79"/>
    </row>
    <row r="12647" spans="1:8">
      <c r="A12647" s="97" t="s">
        <v>400</v>
      </c>
      <c r="B12647" s="236" t="s">
        <v>329</v>
      </c>
      <c r="C12647" s="97" t="s">
        <v>483</v>
      </c>
      <c r="D12647" s="97" t="s">
        <v>484</v>
      </c>
      <c r="E12647" s="94"/>
      <c r="F12647" s="94"/>
      <c r="G12647" s="94">
        <v>100</v>
      </c>
      <c r="H12647" s="79"/>
    </row>
    <row r="12648" spans="1:8" ht="31.5">
      <c r="A12648" s="97" t="s">
        <v>411</v>
      </c>
      <c r="B12648" s="236" t="s">
        <v>730</v>
      </c>
      <c r="C12648" s="97" t="s">
        <v>485</v>
      </c>
      <c r="D12648" s="97" t="s">
        <v>486</v>
      </c>
      <c r="E12648" s="94"/>
      <c r="F12648" s="94"/>
      <c r="G12648" s="94">
        <v>100</v>
      </c>
      <c r="H12648" s="79"/>
    </row>
    <row r="12649" spans="1:8" ht="63">
      <c r="A12649" s="98" t="s">
        <v>422</v>
      </c>
      <c r="B12649" s="99" t="s">
        <v>731</v>
      </c>
      <c r="C12649" s="97" t="s">
        <v>487</v>
      </c>
      <c r="D12649" s="97" t="s">
        <v>2103</v>
      </c>
      <c r="E12649" s="94"/>
      <c r="F12649" s="94"/>
      <c r="G12649" s="94">
        <v>100</v>
      </c>
      <c r="H12649" s="79"/>
    </row>
    <row r="12650" spans="1:8" ht="31.5">
      <c r="A12650" s="98" t="s">
        <v>732</v>
      </c>
      <c r="B12650" s="99" t="s">
        <v>733</v>
      </c>
      <c r="C12650" s="97" t="s">
        <v>46</v>
      </c>
      <c r="D12650" s="97" t="s">
        <v>45</v>
      </c>
      <c r="E12650" s="94"/>
      <c r="F12650" s="94"/>
      <c r="G12650" s="94">
        <v>100</v>
      </c>
      <c r="H12650" s="79"/>
    </row>
    <row r="12651" spans="1:8">
      <c r="A12651" s="98" t="s">
        <v>734</v>
      </c>
      <c r="B12651" s="99" t="s">
        <v>735</v>
      </c>
      <c r="C12651" s="97" t="s">
        <v>485</v>
      </c>
      <c r="D12651" s="97" t="s">
        <v>46</v>
      </c>
      <c r="E12651" s="94"/>
      <c r="F12651" s="94"/>
      <c r="G12651" s="94">
        <v>100</v>
      </c>
      <c r="H12651" s="79"/>
    </row>
    <row r="12652" spans="1:8">
      <c r="A12652" s="100">
        <v>2</v>
      </c>
      <c r="B12652" s="101" t="s">
        <v>440</v>
      </c>
      <c r="C12652" s="97"/>
      <c r="D12652" s="97"/>
      <c r="E12652" s="94"/>
      <c r="F12652" s="94"/>
      <c r="G12652" s="94"/>
      <c r="H12652" s="79"/>
    </row>
    <row r="12653" spans="1:8" ht="31.5">
      <c r="A12653" s="98" t="s">
        <v>402</v>
      </c>
      <c r="B12653" s="99" t="s">
        <v>736</v>
      </c>
      <c r="C12653" s="97" t="s">
        <v>46</v>
      </c>
      <c r="D12653" s="97" t="s">
        <v>45</v>
      </c>
      <c r="E12653" s="94"/>
      <c r="F12653" s="94"/>
      <c r="G12653" s="94">
        <v>100</v>
      </c>
      <c r="H12653" s="79"/>
    </row>
    <row r="12654" spans="1:8" ht="63">
      <c r="A12654" s="98" t="s">
        <v>403</v>
      </c>
      <c r="B12654" s="99" t="s">
        <v>641</v>
      </c>
      <c r="C12654" s="97" t="s">
        <v>46</v>
      </c>
      <c r="D12654" s="97" t="s">
        <v>47</v>
      </c>
      <c r="E12654" s="94"/>
      <c r="F12654" s="94"/>
      <c r="G12654" s="94">
        <v>100</v>
      </c>
      <c r="H12654" s="79"/>
    </row>
    <row r="12655" spans="1:8" ht="31.5">
      <c r="A12655" s="98" t="s">
        <v>404</v>
      </c>
      <c r="B12655" s="99" t="s">
        <v>642</v>
      </c>
      <c r="C12655" s="97" t="s">
        <v>47</v>
      </c>
      <c r="D12655" s="97" t="s">
        <v>48</v>
      </c>
      <c r="E12655" s="94"/>
      <c r="F12655" s="94"/>
      <c r="G12655" s="94">
        <v>100</v>
      </c>
      <c r="H12655" s="79"/>
    </row>
    <row r="12656" spans="1:8" ht="47.25">
      <c r="A12656" s="100">
        <v>3</v>
      </c>
      <c r="B12656" s="101" t="s">
        <v>313</v>
      </c>
      <c r="C12656" s="97"/>
      <c r="D12656" s="97"/>
      <c r="E12656" s="94"/>
      <c r="F12656" s="94"/>
      <c r="G12656" s="94"/>
      <c r="H12656" s="79"/>
    </row>
    <row r="12657" spans="1:8" ht="31.5">
      <c r="A12657" s="98" t="s">
        <v>441</v>
      </c>
      <c r="B12657" s="99" t="s">
        <v>314</v>
      </c>
      <c r="C12657" s="97" t="s">
        <v>48</v>
      </c>
      <c r="D12657" s="97" t="s">
        <v>47</v>
      </c>
      <c r="E12657" s="94"/>
      <c r="F12657" s="94"/>
      <c r="G12657" s="94">
        <v>100</v>
      </c>
      <c r="H12657" s="79"/>
    </row>
    <row r="12658" spans="1:8">
      <c r="A12658" s="98" t="s">
        <v>359</v>
      </c>
      <c r="B12658" s="99" t="s">
        <v>315</v>
      </c>
      <c r="C12658" s="97" t="s">
        <v>48</v>
      </c>
      <c r="D12658" s="97" t="s">
        <v>49</v>
      </c>
      <c r="E12658" s="94"/>
      <c r="F12658" s="94"/>
      <c r="G12658" s="94">
        <v>100</v>
      </c>
      <c r="H12658" s="79"/>
    </row>
    <row r="12659" spans="1:8">
      <c r="A12659" s="98" t="s">
        <v>361</v>
      </c>
      <c r="B12659" s="99" t="s">
        <v>316</v>
      </c>
      <c r="C12659" s="97" t="s">
        <v>49</v>
      </c>
      <c r="D12659" s="97" t="s">
        <v>50</v>
      </c>
      <c r="E12659" s="94"/>
      <c r="F12659" s="94"/>
      <c r="G12659" s="94">
        <v>100</v>
      </c>
      <c r="H12659" s="79"/>
    </row>
    <row r="12660" spans="1:8">
      <c r="A12660" s="98" t="s">
        <v>317</v>
      </c>
      <c r="B12660" s="99" t="s">
        <v>318</v>
      </c>
      <c r="C12660" s="97" t="s">
        <v>50</v>
      </c>
      <c r="D12660" s="97" t="s">
        <v>51</v>
      </c>
      <c r="E12660" s="94"/>
      <c r="F12660" s="94"/>
      <c r="G12660" s="94">
        <v>100</v>
      </c>
      <c r="H12660" s="79"/>
    </row>
    <row r="12661" spans="1:8">
      <c r="A12661" s="98" t="s">
        <v>319</v>
      </c>
      <c r="B12661" s="99" t="s">
        <v>320</v>
      </c>
      <c r="C12661" s="97" t="s">
        <v>51</v>
      </c>
      <c r="D12661" s="97" t="s">
        <v>52</v>
      </c>
      <c r="E12661" s="94"/>
      <c r="F12661" s="94"/>
      <c r="G12661" s="94">
        <v>100</v>
      </c>
      <c r="H12661" s="79"/>
    </row>
    <row r="12662" spans="1:8">
      <c r="A12662" s="100">
        <v>4</v>
      </c>
      <c r="B12662" s="101" t="s">
        <v>623</v>
      </c>
      <c r="C12662" s="97"/>
      <c r="D12662" s="97"/>
      <c r="E12662" s="94"/>
      <c r="F12662" s="94"/>
      <c r="G12662" s="94"/>
      <c r="H12662" s="79"/>
    </row>
    <row r="12663" spans="1:8" ht="31.5">
      <c r="A12663" s="97" t="s">
        <v>406</v>
      </c>
      <c r="B12663" s="236" t="s">
        <v>321</v>
      </c>
      <c r="C12663" s="97" t="s">
        <v>52</v>
      </c>
      <c r="D12663" s="97" t="s">
        <v>52</v>
      </c>
      <c r="E12663" s="94"/>
      <c r="F12663" s="94"/>
      <c r="G12663" s="94">
        <v>100</v>
      </c>
      <c r="H12663" s="79"/>
    </row>
    <row r="12664" spans="1:8" ht="63">
      <c r="A12664" s="97" t="s">
        <v>407</v>
      </c>
      <c r="B12664" s="236" t="s">
        <v>621</v>
      </c>
      <c r="C12664" s="97" t="s">
        <v>52</v>
      </c>
      <c r="D12664" s="97" t="s">
        <v>53</v>
      </c>
      <c r="E12664" s="94"/>
      <c r="F12664" s="94"/>
      <c r="G12664" s="94">
        <v>100</v>
      </c>
      <c r="H12664" s="79"/>
    </row>
    <row r="12665" spans="1:8" ht="31.5">
      <c r="A12665" s="97" t="s">
        <v>408</v>
      </c>
      <c r="B12665" s="236" t="s">
        <v>764</v>
      </c>
      <c r="C12665" s="97" t="s">
        <v>52</v>
      </c>
      <c r="D12665" s="97" t="s">
        <v>53</v>
      </c>
      <c r="E12665" s="94"/>
      <c r="F12665" s="94"/>
      <c r="G12665" s="94">
        <v>100</v>
      </c>
      <c r="H12665" s="79"/>
    </row>
    <row r="12666" spans="1:8" ht="31.5">
      <c r="A12666" s="97" t="s">
        <v>222</v>
      </c>
      <c r="B12666" s="236" t="s">
        <v>765</v>
      </c>
      <c r="C12666" s="97" t="s">
        <v>53</v>
      </c>
      <c r="D12666" s="97" t="s">
        <v>54</v>
      </c>
      <c r="E12666" s="94"/>
      <c r="F12666" s="94"/>
      <c r="G12666" s="94">
        <v>100</v>
      </c>
      <c r="H12666" s="79"/>
    </row>
    <row r="12667" spans="1:8">
      <c r="G12667" s="154" t="s">
        <v>1512</v>
      </c>
      <c r="H12667" s="154" t="s">
        <v>378</v>
      </c>
    </row>
    <row r="12668" spans="1:8">
      <c r="H12668" s="154" t="s">
        <v>709</v>
      </c>
    </row>
    <row r="12669" spans="1:8">
      <c r="H12669" s="154" t="s">
        <v>266</v>
      </c>
    </row>
    <row r="12670" spans="1:8">
      <c r="H12670" s="154"/>
    </row>
    <row r="12671" spans="1:8">
      <c r="A12671" s="742" t="s">
        <v>628</v>
      </c>
      <c r="B12671" s="742"/>
      <c r="C12671" s="742"/>
      <c r="D12671" s="742"/>
      <c r="E12671" s="742"/>
      <c r="F12671" s="742"/>
      <c r="G12671" s="742"/>
      <c r="H12671" s="742"/>
    </row>
    <row r="12672" spans="1:8">
      <c r="A12672" s="742" t="s">
        <v>455</v>
      </c>
      <c r="B12672" s="742"/>
      <c r="C12672" s="742"/>
      <c r="D12672" s="742"/>
      <c r="E12672" s="742"/>
      <c r="F12672" s="742"/>
      <c r="G12672" s="742"/>
      <c r="H12672" s="742"/>
    </row>
    <row r="12673" spans="1:8">
      <c r="H12673" s="154" t="s">
        <v>322</v>
      </c>
    </row>
    <row r="12674" spans="1:8">
      <c r="H12674" s="154" t="s">
        <v>323</v>
      </c>
    </row>
    <row r="12675" spans="1:8">
      <c r="H12675" s="154" t="s">
        <v>324</v>
      </c>
    </row>
    <row r="12676" spans="1:8">
      <c r="H12676" s="230" t="s">
        <v>325</v>
      </c>
    </row>
    <row r="12677" spans="1:8">
      <c r="H12677" s="154" t="s">
        <v>2331</v>
      </c>
    </row>
    <row r="12678" spans="1:8">
      <c r="H12678" s="154" t="s">
        <v>261</v>
      </c>
    </row>
    <row r="12679" spans="1:8">
      <c r="A12679" s="86"/>
    </row>
    <row r="12680" spans="1:8" ht="31.5" customHeight="1">
      <c r="A12680" s="748" t="s">
        <v>1800</v>
      </c>
      <c r="B12680" s="749"/>
      <c r="C12680" s="749"/>
      <c r="D12680" s="749"/>
      <c r="E12680" s="749"/>
      <c r="F12680" s="749"/>
      <c r="G12680" s="749"/>
      <c r="H12680" s="749"/>
    </row>
    <row r="12681" spans="1:8">
      <c r="A12681" s="745"/>
      <c r="B12681" s="745"/>
      <c r="C12681" s="745"/>
      <c r="D12681" s="745"/>
      <c r="E12681" s="745"/>
      <c r="F12681" s="745"/>
      <c r="G12681" s="745"/>
      <c r="H12681" s="745"/>
    </row>
    <row r="12682" spans="1:8">
      <c r="A12682" s="746" t="s">
        <v>2332</v>
      </c>
      <c r="B12682" s="746"/>
      <c r="C12682" s="746"/>
      <c r="D12682" s="746"/>
      <c r="E12682" s="746"/>
      <c r="F12682" s="746"/>
      <c r="G12682" s="746"/>
      <c r="H12682" s="746"/>
    </row>
    <row r="12683" spans="1:8" ht="16.5" thickBot="1">
      <c r="A12683" s="87"/>
      <c r="B12683" s="666"/>
      <c r="C12683" s="231"/>
      <c r="D12683" s="231"/>
      <c r="E12683" s="231"/>
      <c r="F12683" s="231"/>
      <c r="G12683" s="231"/>
      <c r="H12683" s="231"/>
    </row>
    <row r="12684" spans="1:8">
      <c r="A12684" s="750" t="s">
        <v>397</v>
      </c>
      <c r="B12684" s="753" t="s">
        <v>649</v>
      </c>
      <c r="C12684" s="756" t="s">
        <v>719</v>
      </c>
      <c r="D12684" s="756"/>
      <c r="E12684" s="756"/>
      <c r="F12684" s="756"/>
      <c r="G12684" s="757" t="s">
        <v>629</v>
      </c>
      <c r="H12684" s="759" t="s">
        <v>630</v>
      </c>
    </row>
    <row r="12685" spans="1:8">
      <c r="A12685" s="751"/>
      <c r="B12685" s="754"/>
      <c r="C12685" s="704"/>
      <c r="D12685" s="704"/>
      <c r="E12685" s="704"/>
      <c r="F12685" s="704"/>
      <c r="G12685" s="703"/>
      <c r="H12685" s="760"/>
    </row>
    <row r="12686" spans="1:8" ht="32.25" thickBot="1">
      <c r="A12686" s="752"/>
      <c r="B12686" s="755"/>
      <c r="C12686" s="88" t="s">
        <v>631</v>
      </c>
      <c r="D12686" s="88" t="s">
        <v>632</v>
      </c>
      <c r="E12686" s="88" t="s">
        <v>631</v>
      </c>
      <c r="F12686" s="88" t="s">
        <v>632</v>
      </c>
      <c r="G12686" s="758"/>
      <c r="H12686" s="761"/>
    </row>
    <row r="12687" spans="1:8">
      <c r="A12687" s="89">
        <v>1</v>
      </c>
      <c r="B12687" s="604">
        <v>2</v>
      </c>
      <c r="C12687" s="90">
        <v>3</v>
      </c>
      <c r="D12687" s="90">
        <v>4</v>
      </c>
      <c r="E12687" s="90"/>
      <c r="F12687" s="90"/>
      <c r="G12687" s="91">
        <v>5</v>
      </c>
      <c r="H12687" s="604">
        <v>6</v>
      </c>
    </row>
    <row r="12688" spans="1:8">
      <c r="A12688" s="89">
        <v>1</v>
      </c>
      <c r="B12688" s="92" t="s">
        <v>598</v>
      </c>
      <c r="C12688" s="93"/>
      <c r="D12688" s="93"/>
      <c r="E12688" s="94"/>
      <c r="F12688" s="94"/>
      <c r="G12688" s="95"/>
      <c r="H12688" s="663"/>
    </row>
    <row r="12689" spans="1:8">
      <c r="A12689" s="96" t="s">
        <v>399</v>
      </c>
      <c r="B12689" s="237" t="s">
        <v>599</v>
      </c>
      <c r="C12689" s="97" t="s">
        <v>174</v>
      </c>
      <c r="D12689" s="97" t="s">
        <v>482</v>
      </c>
      <c r="E12689" s="94"/>
      <c r="F12689" s="94"/>
      <c r="G12689" s="94">
        <v>100</v>
      </c>
      <c r="H12689" s="79"/>
    </row>
    <row r="12690" spans="1:8">
      <c r="A12690" s="97" t="s">
        <v>400</v>
      </c>
      <c r="B12690" s="236" t="s">
        <v>329</v>
      </c>
      <c r="C12690" s="97" t="s">
        <v>483</v>
      </c>
      <c r="D12690" s="97" t="s">
        <v>484</v>
      </c>
      <c r="E12690" s="94"/>
      <c r="F12690" s="94"/>
      <c r="G12690" s="94">
        <v>100</v>
      </c>
      <c r="H12690" s="79"/>
    </row>
    <row r="12691" spans="1:8" ht="31.5">
      <c r="A12691" s="97" t="s">
        <v>411</v>
      </c>
      <c r="B12691" s="236" t="s">
        <v>730</v>
      </c>
      <c r="C12691" s="97" t="s">
        <v>485</v>
      </c>
      <c r="D12691" s="97" t="s">
        <v>486</v>
      </c>
      <c r="E12691" s="94"/>
      <c r="F12691" s="94"/>
      <c r="G12691" s="94">
        <v>100</v>
      </c>
      <c r="H12691" s="79"/>
    </row>
    <row r="12692" spans="1:8" ht="63">
      <c r="A12692" s="98" t="s">
        <v>422</v>
      </c>
      <c r="B12692" s="99" t="s">
        <v>731</v>
      </c>
      <c r="C12692" s="97" t="s">
        <v>487</v>
      </c>
      <c r="D12692" s="97" t="s">
        <v>2103</v>
      </c>
      <c r="E12692" s="94"/>
      <c r="F12692" s="94"/>
      <c r="G12692" s="94">
        <v>100</v>
      </c>
      <c r="H12692" s="79"/>
    </row>
    <row r="12693" spans="1:8" ht="31.5">
      <c r="A12693" s="98" t="s">
        <v>732</v>
      </c>
      <c r="B12693" s="99" t="s">
        <v>733</v>
      </c>
      <c r="C12693" s="97" t="s">
        <v>46</v>
      </c>
      <c r="D12693" s="97" t="s">
        <v>45</v>
      </c>
      <c r="E12693" s="94"/>
      <c r="F12693" s="94"/>
      <c r="G12693" s="94">
        <v>100</v>
      </c>
      <c r="H12693" s="79"/>
    </row>
    <row r="12694" spans="1:8">
      <c r="A12694" s="98" t="s">
        <v>734</v>
      </c>
      <c r="B12694" s="99" t="s">
        <v>735</v>
      </c>
      <c r="C12694" s="97" t="s">
        <v>485</v>
      </c>
      <c r="D12694" s="97" t="s">
        <v>46</v>
      </c>
      <c r="E12694" s="94"/>
      <c r="F12694" s="94"/>
      <c r="G12694" s="94">
        <v>100</v>
      </c>
      <c r="H12694" s="79"/>
    </row>
    <row r="12695" spans="1:8">
      <c r="A12695" s="100">
        <v>2</v>
      </c>
      <c r="B12695" s="101" t="s">
        <v>440</v>
      </c>
      <c r="C12695" s="97"/>
      <c r="D12695" s="97"/>
      <c r="E12695" s="94"/>
      <c r="F12695" s="94"/>
      <c r="G12695" s="94"/>
      <c r="H12695" s="79"/>
    </row>
    <row r="12696" spans="1:8" ht="31.5">
      <c r="A12696" s="98" t="s">
        <v>402</v>
      </c>
      <c r="B12696" s="99" t="s">
        <v>736</v>
      </c>
      <c r="C12696" s="97" t="s">
        <v>46</v>
      </c>
      <c r="D12696" s="97" t="s">
        <v>45</v>
      </c>
      <c r="E12696" s="94"/>
      <c r="F12696" s="94"/>
      <c r="G12696" s="94">
        <v>100</v>
      </c>
      <c r="H12696" s="79"/>
    </row>
    <row r="12697" spans="1:8" ht="63">
      <c r="A12697" s="98" t="s">
        <v>403</v>
      </c>
      <c r="B12697" s="99" t="s">
        <v>641</v>
      </c>
      <c r="C12697" s="97" t="s">
        <v>46</v>
      </c>
      <c r="D12697" s="97" t="s">
        <v>47</v>
      </c>
      <c r="E12697" s="94"/>
      <c r="F12697" s="94"/>
      <c r="G12697" s="94">
        <v>100</v>
      </c>
      <c r="H12697" s="79"/>
    </row>
    <row r="12698" spans="1:8" ht="31.5">
      <c r="A12698" s="98" t="s">
        <v>404</v>
      </c>
      <c r="B12698" s="99" t="s">
        <v>642</v>
      </c>
      <c r="C12698" s="97" t="s">
        <v>47</v>
      </c>
      <c r="D12698" s="97" t="s">
        <v>48</v>
      </c>
      <c r="E12698" s="94"/>
      <c r="F12698" s="94"/>
      <c r="G12698" s="94">
        <v>100</v>
      </c>
      <c r="H12698" s="79"/>
    </row>
    <row r="12699" spans="1:8" ht="47.25">
      <c r="A12699" s="100">
        <v>3</v>
      </c>
      <c r="B12699" s="101" t="s">
        <v>313</v>
      </c>
      <c r="C12699" s="97"/>
      <c r="D12699" s="97"/>
      <c r="E12699" s="94"/>
      <c r="F12699" s="94"/>
      <c r="G12699" s="94"/>
      <c r="H12699" s="79"/>
    </row>
    <row r="12700" spans="1:8" ht="31.5">
      <c r="A12700" s="98" t="s">
        <v>441</v>
      </c>
      <c r="B12700" s="99" t="s">
        <v>314</v>
      </c>
      <c r="C12700" s="97" t="s">
        <v>48</v>
      </c>
      <c r="D12700" s="97" t="s">
        <v>47</v>
      </c>
      <c r="E12700" s="94"/>
      <c r="F12700" s="94"/>
      <c r="G12700" s="94">
        <v>100</v>
      </c>
      <c r="H12700" s="79"/>
    </row>
    <row r="12701" spans="1:8">
      <c r="A12701" s="98" t="s">
        <v>359</v>
      </c>
      <c r="B12701" s="99" t="s">
        <v>315</v>
      </c>
      <c r="C12701" s="97" t="s">
        <v>48</v>
      </c>
      <c r="D12701" s="97" t="s">
        <v>49</v>
      </c>
      <c r="E12701" s="94"/>
      <c r="F12701" s="94"/>
      <c r="G12701" s="94">
        <v>100</v>
      </c>
      <c r="H12701" s="79"/>
    </row>
    <row r="12702" spans="1:8">
      <c r="A12702" s="98" t="s">
        <v>361</v>
      </c>
      <c r="B12702" s="99" t="s">
        <v>316</v>
      </c>
      <c r="C12702" s="97" t="s">
        <v>49</v>
      </c>
      <c r="D12702" s="97" t="s">
        <v>50</v>
      </c>
      <c r="E12702" s="94"/>
      <c r="F12702" s="94"/>
      <c r="G12702" s="94">
        <v>100</v>
      </c>
      <c r="H12702" s="79"/>
    </row>
    <row r="12703" spans="1:8">
      <c r="A12703" s="98" t="s">
        <v>317</v>
      </c>
      <c r="B12703" s="99" t="s">
        <v>318</v>
      </c>
      <c r="C12703" s="97" t="s">
        <v>50</v>
      </c>
      <c r="D12703" s="97" t="s">
        <v>51</v>
      </c>
      <c r="E12703" s="94"/>
      <c r="F12703" s="94"/>
      <c r="G12703" s="94">
        <v>100</v>
      </c>
      <c r="H12703" s="79"/>
    </row>
    <row r="12704" spans="1:8">
      <c r="A12704" s="98" t="s">
        <v>319</v>
      </c>
      <c r="B12704" s="99" t="s">
        <v>320</v>
      </c>
      <c r="C12704" s="97" t="s">
        <v>51</v>
      </c>
      <c r="D12704" s="97" t="s">
        <v>52</v>
      </c>
      <c r="E12704" s="94"/>
      <c r="F12704" s="94"/>
      <c r="G12704" s="94">
        <v>100</v>
      </c>
      <c r="H12704" s="79"/>
    </row>
    <row r="12705" spans="1:8">
      <c r="A12705" s="100">
        <v>4</v>
      </c>
      <c r="B12705" s="101" t="s">
        <v>623</v>
      </c>
      <c r="C12705" s="97"/>
      <c r="D12705" s="97"/>
      <c r="E12705" s="94"/>
      <c r="F12705" s="94"/>
      <c r="G12705" s="94"/>
      <c r="H12705" s="79"/>
    </row>
    <row r="12706" spans="1:8" ht="31.5">
      <c r="A12706" s="97" t="s">
        <v>406</v>
      </c>
      <c r="B12706" s="236" t="s">
        <v>321</v>
      </c>
      <c r="C12706" s="97" t="s">
        <v>52</v>
      </c>
      <c r="D12706" s="97" t="s">
        <v>52</v>
      </c>
      <c r="E12706" s="94"/>
      <c r="F12706" s="94"/>
      <c r="G12706" s="94">
        <v>100</v>
      </c>
      <c r="H12706" s="79"/>
    </row>
    <row r="12707" spans="1:8" ht="63">
      <c r="A12707" s="97" t="s">
        <v>407</v>
      </c>
      <c r="B12707" s="236" t="s">
        <v>621</v>
      </c>
      <c r="C12707" s="97" t="s">
        <v>52</v>
      </c>
      <c r="D12707" s="97" t="s">
        <v>53</v>
      </c>
      <c r="E12707" s="94"/>
      <c r="F12707" s="94"/>
      <c r="G12707" s="94">
        <v>100</v>
      </c>
      <c r="H12707" s="79"/>
    </row>
    <row r="12708" spans="1:8" ht="31.5">
      <c r="A12708" s="97" t="s">
        <v>408</v>
      </c>
      <c r="B12708" s="236" t="s">
        <v>764</v>
      </c>
      <c r="C12708" s="97" t="s">
        <v>52</v>
      </c>
      <c r="D12708" s="97" t="s">
        <v>53</v>
      </c>
      <c r="E12708" s="94"/>
      <c r="F12708" s="94"/>
      <c r="G12708" s="94">
        <v>100</v>
      </c>
      <c r="H12708" s="79"/>
    </row>
    <row r="12709" spans="1:8" ht="31.5">
      <c r="A12709" s="97" t="s">
        <v>222</v>
      </c>
      <c r="B12709" s="236" t="s">
        <v>765</v>
      </c>
      <c r="C12709" s="97" t="s">
        <v>53</v>
      </c>
      <c r="D12709" s="97" t="s">
        <v>54</v>
      </c>
      <c r="E12709" s="94"/>
      <c r="F12709" s="94"/>
      <c r="G12709" s="94">
        <v>100</v>
      </c>
      <c r="H12709" s="79"/>
    </row>
    <row r="12710" spans="1:8">
      <c r="G12710" s="154" t="s">
        <v>1513</v>
      </c>
      <c r="H12710" s="154" t="s">
        <v>378</v>
      </c>
    </row>
    <row r="12711" spans="1:8">
      <c r="H12711" s="154" t="s">
        <v>709</v>
      </c>
    </row>
    <row r="12712" spans="1:8">
      <c r="H12712" s="154" t="s">
        <v>266</v>
      </c>
    </row>
    <row r="12713" spans="1:8">
      <c r="H12713" s="154"/>
    </row>
    <row r="12714" spans="1:8">
      <c r="A12714" s="742" t="s">
        <v>628</v>
      </c>
      <c r="B12714" s="742"/>
      <c r="C12714" s="742"/>
      <c r="D12714" s="742"/>
      <c r="E12714" s="742"/>
      <c r="F12714" s="742"/>
      <c r="G12714" s="742"/>
      <c r="H12714" s="742"/>
    </row>
    <row r="12715" spans="1:8">
      <c r="A12715" s="742" t="s">
        <v>455</v>
      </c>
      <c r="B12715" s="742"/>
      <c r="C12715" s="742"/>
      <c r="D12715" s="742"/>
      <c r="E12715" s="742"/>
      <c r="F12715" s="742"/>
      <c r="G12715" s="742"/>
      <c r="H12715" s="742"/>
    </row>
    <row r="12716" spans="1:8">
      <c r="H12716" s="154" t="s">
        <v>322</v>
      </c>
    </row>
    <row r="12717" spans="1:8">
      <c r="H12717" s="154" t="s">
        <v>323</v>
      </c>
    </row>
    <row r="12718" spans="1:8">
      <c r="H12718" s="154" t="s">
        <v>324</v>
      </c>
    </row>
    <row r="12719" spans="1:8">
      <c r="H12719" s="230" t="s">
        <v>325</v>
      </c>
    </row>
    <row r="12720" spans="1:8">
      <c r="H12720" s="154" t="s">
        <v>2331</v>
      </c>
    </row>
    <row r="12721" spans="1:8">
      <c r="H12721" s="154" t="s">
        <v>261</v>
      </c>
    </row>
    <row r="12722" spans="1:8">
      <c r="A12722" s="86"/>
    </row>
    <row r="12723" spans="1:8" ht="31.5" customHeight="1">
      <c r="A12723" s="748" t="s">
        <v>1801</v>
      </c>
      <c r="B12723" s="749"/>
      <c r="C12723" s="749"/>
      <c r="D12723" s="749"/>
      <c r="E12723" s="749"/>
      <c r="F12723" s="749"/>
      <c r="G12723" s="749"/>
      <c r="H12723" s="749"/>
    </row>
    <row r="12724" spans="1:8">
      <c r="A12724" s="745"/>
      <c r="B12724" s="745"/>
      <c r="C12724" s="745"/>
      <c r="D12724" s="745"/>
      <c r="E12724" s="745"/>
      <c r="F12724" s="745"/>
      <c r="G12724" s="745"/>
      <c r="H12724" s="745"/>
    </row>
    <row r="12725" spans="1:8">
      <c r="A12725" s="746" t="s">
        <v>2332</v>
      </c>
      <c r="B12725" s="746"/>
      <c r="C12725" s="746"/>
      <c r="D12725" s="746"/>
      <c r="E12725" s="746"/>
      <c r="F12725" s="746"/>
      <c r="G12725" s="746"/>
      <c r="H12725" s="746"/>
    </row>
    <row r="12726" spans="1:8" ht="16.5" thickBot="1">
      <c r="A12726" s="87"/>
      <c r="B12726" s="666"/>
      <c r="C12726" s="231"/>
      <c r="D12726" s="231"/>
      <c r="E12726" s="231"/>
      <c r="F12726" s="231"/>
      <c r="G12726" s="231"/>
      <c r="H12726" s="231"/>
    </row>
    <row r="12727" spans="1:8">
      <c r="A12727" s="750" t="s">
        <v>397</v>
      </c>
      <c r="B12727" s="753" t="s">
        <v>649</v>
      </c>
      <c r="C12727" s="756" t="s">
        <v>719</v>
      </c>
      <c r="D12727" s="756"/>
      <c r="E12727" s="756"/>
      <c r="F12727" s="756"/>
      <c r="G12727" s="757" t="s">
        <v>629</v>
      </c>
      <c r="H12727" s="759" t="s">
        <v>630</v>
      </c>
    </row>
    <row r="12728" spans="1:8">
      <c r="A12728" s="751"/>
      <c r="B12728" s="754"/>
      <c r="C12728" s="704"/>
      <c r="D12728" s="704"/>
      <c r="E12728" s="704"/>
      <c r="F12728" s="704"/>
      <c r="G12728" s="703"/>
      <c r="H12728" s="760"/>
    </row>
    <row r="12729" spans="1:8" ht="32.25" thickBot="1">
      <c r="A12729" s="752"/>
      <c r="B12729" s="755"/>
      <c r="C12729" s="88" t="s">
        <v>631</v>
      </c>
      <c r="D12729" s="88" t="s">
        <v>632</v>
      </c>
      <c r="E12729" s="88" t="s">
        <v>631</v>
      </c>
      <c r="F12729" s="88" t="s">
        <v>632</v>
      </c>
      <c r="G12729" s="758"/>
      <c r="H12729" s="761"/>
    </row>
    <row r="12730" spans="1:8">
      <c r="A12730" s="89">
        <v>1</v>
      </c>
      <c r="B12730" s="604">
        <v>2</v>
      </c>
      <c r="C12730" s="90">
        <v>3</v>
      </c>
      <c r="D12730" s="90">
        <v>4</v>
      </c>
      <c r="E12730" s="90"/>
      <c r="F12730" s="90"/>
      <c r="G12730" s="91">
        <v>5</v>
      </c>
      <c r="H12730" s="604">
        <v>6</v>
      </c>
    </row>
    <row r="12731" spans="1:8">
      <c r="A12731" s="89">
        <v>1</v>
      </c>
      <c r="B12731" s="92" t="s">
        <v>598</v>
      </c>
      <c r="C12731" s="93"/>
      <c r="D12731" s="93"/>
      <c r="E12731" s="94"/>
      <c r="F12731" s="94"/>
      <c r="G12731" s="95"/>
      <c r="H12731" s="663"/>
    </row>
    <row r="12732" spans="1:8">
      <c r="A12732" s="96" t="s">
        <v>399</v>
      </c>
      <c r="B12732" s="237" t="s">
        <v>599</v>
      </c>
      <c r="C12732" s="97" t="s">
        <v>174</v>
      </c>
      <c r="D12732" s="97" t="s">
        <v>482</v>
      </c>
      <c r="E12732" s="94"/>
      <c r="F12732" s="94"/>
      <c r="G12732" s="94">
        <v>100</v>
      </c>
      <c r="H12732" s="79"/>
    </row>
    <row r="12733" spans="1:8">
      <c r="A12733" s="97" t="s">
        <v>400</v>
      </c>
      <c r="B12733" s="236" t="s">
        <v>329</v>
      </c>
      <c r="C12733" s="97" t="s">
        <v>483</v>
      </c>
      <c r="D12733" s="97" t="s">
        <v>484</v>
      </c>
      <c r="E12733" s="94"/>
      <c r="F12733" s="94"/>
      <c r="G12733" s="94">
        <v>100</v>
      </c>
      <c r="H12733" s="79"/>
    </row>
    <row r="12734" spans="1:8" ht="31.5">
      <c r="A12734" s="97" t="s">
        <v>411</v>
      </c>
      <c r="B12734" s="236" t="s">
        <v>730</v>
      </c>
      <c r="C12734" s="97" t="s">
        <v>485</v>
      </c>
      <c r="D12734" s="97" t="s">
        <v>486</v>
      </c>
      <c r="E12734" s="94"/>
      <c r="F12734" s="94"/>
      <c r="G12734" s="94">
        <v>100</v>
      </c>
      <c r="H12734" s="79"/>
    </row>
    <row r="12735" spans="1:8" ht="63">
      <c r="A12735" s="98" t="s">
        <v>422</v>
      </c>
      <c r="B12735" s="99" t="s">
        <v>731</v>
      </c>
      <c r="C12735" s="97" t="s">
        <v>487</v>
      </c>
      <c r="D12735" s="97" t="s">
        <v>2103</v>
      </c>
      <c r="E12735" s="94"/>
      <c r="F12735" s="94"/>
      <c r="G12735" s="94">
        <v>100</v>
      </c>
      <c r="H12735" s="79"/>
    </row>
    <row r="12736" spans="1:8" ht="31.5">
      <c r="A12736" s="98" t="s">
        <v>732</v>
      </c>
      <c r="B12736" s="99" t="s">
        <v>733</v>
      </c>
      <c r="C12736" s="97" t="s">
        <v>46</v>
      </c>
      <c r="D12736" s="97" t="s">
        <v>45</v>
      </c>
      <c r="E12736" s="94"/>
      <c r="F12736" s="94"/>
      <c r="G12736" s="94">
        <v>100</v>
      </c>
      <c r="H12736" s="79"/>
    </row>
    <row r="12737" spans="1:8">
      <c r="A12737" s="98" t="s">
        <v>734</v>
      </c>
      <c r="B12737" s="99" t="s">
        <v>735</v>
      </c>
      <c r="C12737" s="97" t="s">
        <v>485</v>
      </c>
      <c r="D12737" s="97" t="s">
        <v>46</v>
      </c>
      <c r="E12737" s="94"/>
      <c r="F12737" s="94"/>
      <c r="G12737" s="94">
        <v>100</v>
      </c>
      <c r="H12737" s="79"/>
    </row>
    <row r="12738" spans="1:8">
      <c r="A12738" s="100">
        <v>2</v>
      </c>
      <c r="B12738" s="101" t="s">
        <v>440</v>
      </c>
      <c r="C12738" s="97"/>
      <c r="D12738" s="97"/>
      <c r="E12738" s="94"/>
      <c r="F12738" s="94"/>
      <c r="G12738" s="94"/>
      <c r="H12738" s="79"/>
    </row>
    <row r="12739" spans="1:8" ht="31.5">
      <c r="A12739" s="98" t="s">
        <v>402</v>
      </c>
      <c r="B12739" s="99" t="s">
        <v>736</v>
      </c>
      <c r="C12739" s="97" t="s">
        <v>46</v>
      </c>
      <c r="D12739" s="97" t="s">
        <v>45</v>
      </c>
      <c r="E12739" s="94"/>
      <c r="F12739" s="94"/>
      <c r="G12739" s="94">
        <v>100</v>
      </c>
      <c r="H12739" s="79"/>
    </row>
    <row r="12740" spans="1:8" ht="63">
      <c r="A12740" s="98" t="s">
        <v>403</v>
      </c>
      <c r="B12740" s="99" t="s">
        <v>641</v>
      </c>
      <c r="C12740" s="97" t="s">
        <v>46</v>
      </c>
      <c r="D12740" s="97" t="s">
        <v>47</v>
      </c>
      <c r="E12740" s="94"/>
      <c r="F12740" s="94"/>
      <c r="G12740" s="94">
        <v>100</v>
      </c>
      <c r="H12740" s="79"/>
    </row>
    <row r="12741" spans="1:8" ht="31.5">
      <c r="A12741" s="98" t="s">
        <v>404</v>
      </c>
      <c r="B12741" s="99" t="s">
        <v>642</v>
      </c>
      <c r="C12741" s="97" t="s">
        <v>47</v>
      </c>
      <c r="D12741" s="97" t="s">
        <v>48</v>
      </c>
      <c r="E12741" s="94"/>
      <c r="F12741" s="94"/>
      <c r="G12741" s="94">
        <v>100</v>
      </c>
      <c r="H12741" s="79"/>
    </row>
    <row r="12742" spans="1:8" ht="47.25">
      <c r="A12742" s="100">
        <v>3</v>
      </c>
      <c r="B12742" s="101" t="s">
        <v>313</v>
      </c>
      <c r="C12742" s="97"/>
      <c r="D12742" s="97"/>
      <c r="E12742" s="94"/>
      <c r="F12742" s="94"/>
      <c r="G12742" s="94"/>
      <c r="H12742" s="79"/>
    </row>
    <row r="12743" spans="1:8" ht="31.5">
      <c r="A12743" s="98" t="s">
        <v>441</v>
      </c>
      <c r="B12743" s="99" t="s">
        <v>314</v>
      </c>
      <c r="C12743" s="97" t="s">
        <v>48</v>
      </c>
      <c r="D12743" s="97" t="s">
        <v>47</v>
      </c>
      <c r="E12743" s="94"/>
      <c r="F12743" s="94"/>
      <c r="G12743" s="94">
        <v>100</v>
      </c>
      <c r="H12743" s="79"/>
    </row>
    <row r="12744" spans="1:8">
      <c r="A12744" s="98" t="s">
        <v>359</v>
      </c>
      <c r="B12744" s="99" t="s">
        <v>315</v>
      </c>
      <c r="C12744" s="97" t="s">
        <v>48</v>
      </c>
      <c r="D12744" s="97" t="s">
        <v>49</v>
      </c>
      <c r="E12744" s="94"/>
      <c r="F12744" s="94"/>
      <c r="G12744" s="94">
        <v>100</v>
      </c>
      <c r="H12744" s="79"/>
    </row>
    <row r="12745" spans="1:8">
      <c r="A12745" s="98" t="s">
        <v>361</v>
      </c>
      <c r="B12745" s="99" t="s">
        <v>316</v>
      </c>
      <c r="C12745" s="97" t="s">
        <v>49</v>
      </c>
      <c r="D12745" s="97" t="s">
        <v>50</v>
      </c>
      <c r="E12745" s="94"/>
      <c r="F12745" s="94"/>
      <c r="G12745" s="94">
        <v>100</v>
      </c>
      <c r="H12745" s="79"/>
    </row>
    <row r="12746" spans="1:8">
      <c r="A12746" s="98" t="s">
        <v>317</v>
      </c>
      <c r="B12746" s="99" t="s">
        <v>318</v>
      </c>
      <c r="C12746" s="97" t="s">
        <v>50</v>
      </c>
      <c r="D12746" s="97" t="s">
        <v>51</v>
      </c>
      <c r="E12746" s="94"/>
      <c r="F12746" s="94"/>
      <c r="G12746" s="94">
        <v>100</v>
      </c>
      <c r="H12746" s="79"/>
    </row>
    <row r="12747" spans="1:8">
      <c r="A12747" s="98" t="s">
        <v>319</v>
      </c>
      <c r="B12747" s="99" t="s">
        <v>320</v>
      </c>
      <c r="C12747" s="97" t="s">
        <v>51</v>
      </c>
      <c r="D12747" s="97" t="s">
        <v>52</v>
      </c>
      <c r="E12747" s="94"/>
      <c r="F12747" s="94"/>
      <c r="G12747" s="94">
        <v>100</v>
      </c>
      <c r="H12747" s="79"/>
    </row>
    <row r="12748" spans="1:8">
      <c r="A12748" s="100">
        <v>4</v>
      </c>
      <c r="B12748" s="101" t="s">
        <v>623</v>
      </c>
      <c r="C12748" s="97"/>
      <c r="D12748" s="97"/>
      <c r="E12748" s="94"/>
      <c r="F12748" s="94"/>
      <c r="G12748" s="94"/>
      <c r="H12748" s="79"/>
    </row>
    <row r="12749" spans="1:8" ht="31.5">
      <c r="A12749" s="97" t="s">
        <v>406</v>
      </c>
      <c r="B12749" s="236" t="s">
        <v>321</v>
      </c>
      <c r="C12749" s="97" t="s">
        <v>52</v>
      </c>
      <c r="D12749" s="97" t="s">
        <v>52</v>
      </c>
      <c r="E12749" s="94"/>
      <c r="F12749" s="94"/>
      <c r="G12749" s="94">
        <v>100</v>
      </c>
      <c r="H12749" s="79"/>
    </row>
    <row r="12750" spans="1:8" ht="63">
      <c r="A12750" s="97" t="s">
        <v>407</v>
      </c>
      <c r="B12750" s="236" t="s">
        <v>621</v>
      </c>
      <c r="C12750" s="97" t="s">
        <v>52</v>
      </c>
      <c r="D12750" s="97" t="s">
        <v>53</v>
      </c>
      <c r="E12750" s="94"/>
      <c r="F12750" s="94"/>
      <c r="G12750" s="94">
        <v>100</v>
      </c>
      <c r="H12750" s="79"/>
    </row>
    <row r="12751" spans="1:8" ht="31.5">
      <c r="A12751" s="97" t="s">
        <v>408</v>
      </c>
      <c r="B12751" s="236" t="s">
        <v>764</v>
      </c>
      <c r="C12751" s="97" t="s">
        <v>52</v>
      </c>
      <c r="D12751" s="97" t="s">
        <v>53</v>
      </c>
      <c r="E12751" s="94"/>
      <c r="F12751" s="94"/>
      <c r="G12751" s="94">
        <v>100</v>
      </c>
      <c r="H12751" s="79"/>
    </row>
    <row r="12752" spans="1:8" ht="31.5">
      <c r="A12752" s="97" t="s">
        <v>222</v>
      </c>
      <c r="B12752" s="236" t="s">
        <v>765</v>
      </c>
      <c r="C12752" s="97" t="s">
        <v>53</v>
      </c>
      <c r="D12752" s="97" t="s">
        <v>54</v>
      </c>
      <c r="E12752" s="94"/>
      <c r="F12752" s="94"/>
      <c r="G12752" s="94">
        <v>100</v>
      </c>
      <c r="H12752" s="79"/>
    </row>
    <row r="12753" spans="1:8">
      <c r="G12753" s="154" t="s">
        <v>1514</v>
      </c>
      <c r="H12753" s="154" t="s">
        <v>378</v>
      </c>
    </row>
    <row r="12754" spans="1:8">
      <c r="H12754" s="154" t="s">
        <v>709</v>
      </c>
    </row>
    <row r="12755" spans="1:8">
      <c r="H12755" s="154" t="s">
        <v>266</v>
      </c>
    </row>
    <row r="12756" spans="1:8">
      <c r="H12756" s="154"/>
    </row>
    <row r="12757" spans="1:8">
      <c r="A12757" s="742" t="s">
        <v>628</v>
      </c>
      <c r="B12757" s="742"/>
      <c r="C12757" s="742"/>
      <c r="D12757" s="742"/>
      <c r="E12757" s="742"/>
      <c r="F12757" s="742"/>
      <c r="G12757" s="742"/>
      <c r="H12757" s="742"/>
    </row>
    <row r="12758" spans="1:8">
      <c r="A12758" s="742" t="s">
        <v>455</v>
      </c>
      <c r="B12758" s="742"/>
      <c r="C12758" s="742"/>
      <c r="D12758" s="742"/>
      <c r="E12758" s="742"/>
      <c r="F12758" s="742"/>
      <c r="G12758" s="742"/>
      <c r="H12758" s="742"/>
    </row>
    <row r="12759" spans="1:8">
      <c r="H12759" s="154" t="s">
        <v>322</v>
      </c>
    </row>
    <row r="12760" spans="1:8">
      <c r="H12760" s="154" t="s">
        <v>323</v>
      </c>
    </row>
    <row r="12761" spans="1:8">
      <c r="H12761" s="154" t="s">
        <v>324</v>
      </c>
    </row>
    <row r="12762" spans="1:8">
      <c r="H12762" s="230" t="s">
        <v>325</v>
      </c>
    </row>
    <row r="12763" spans="1:8">
      <c r="H12763" s="154" t="s">
        <v>2331</v>
      </c>
    </row>
    <row r="12764" spans="1:8">
      <c r="H12764" s="154" t="s">
        <v>261</v>
      </c>
    </row>
    <row r="12765" spans="1:8">
      <c r="A12765" s="86"/>
    </row>
    <row r="12766" spans="1:8" ht="18" customHeight="1">
      <c r="A12766" s="748" t="s">
        <v>1802</v>
      </c>
      <c r="B12766" s="749"/>
      <c r="C12766" s="749"/>
      <c r="D12766" s="749"/>
      <c r="E12766" s="749"/>
      <c r="F12766" s="749"/>
      <c r="G12766" s="749"/>
      <c r="H12766" s="749"/>
    </row>
    <row r="12767" spans="1:8">
      <c r="A12767" s="745"/>
      <c r="B12767" s="745"/>
      <c r="C12767" s="745"/>
      <c r="D12767" s="745"/>
      <c r="E12767" s="745"/>
      <c r="F12767" s="745"/>
      <c r="G12767" s="745"/>
      <c r="H12767" s="745"/>
    </row>
    <row r="12768" spans="1:8">
      <c r="A12768" s="746" t="s">
        <v>2332</v>
      </c>
      <c r="B12768" s="746"/>
      <c r="C12768" s="746"/>
      <c r="D12768" s="746"/>
      <c r="E12768" s="746"/>
      <c r="F12768" s="746"/>
      <c r="G12768" s="746"/>
      <c r="H12768" s="746"/>
    </row>
    <row r="12769" spans="1:8" ht="16.5" thickBot="1">
      <c r="A12769" s="87"/>
      <c r="B12769" s="666"/>
      <c r="C12769" s="231"/>
      <c r="D12769" s="231"/>
      <c r="E12769" s="231"/>
      <c r="F12769" s="231"/>
      <c r="G12769" s="231"/>
      <c r="H12769" s="231"/>
    </row>
    <row r="12770" spans="1:8">
      <c r="A12770" s="750" t="s">
        <v>397</v>
      </c>
      <c r="B12770" s="753" t="s">
        <v>649</v>
      </c>
      <c r="C12770" s="756" t="s">
        <v>719</v>
      </c>
      <c r="D12770" s="756"/>
      <c r="E12770" s="756"/>
      <c r="F12770" s="756"/>
      <c r="G12770" s="757" t="s">
        <v>629</v>
      </c>
      <c r="H12770" s="759" t="s">
        <v>630</v>
      </c>
    </row>
    <row r="12771" spans="1:8">
      <c r="A12771" s="751"/>
      <c r="B12771" s="754"/>
      <c r="C12771" s="704"/>
      <c r="D12771" s="704"/>
      <c r="E12771" s="704"/>
      <c r="F12771" s="704"/>
      <c r="G12771" s="703"/>
      <c r="H12771" s="760"/>
    </row>
    <row r="12772" spans="1:8" ht="32.25" thickBot="1">
      <c r="A12772" s="752"/>
      <c r="B12772" s="755"/>
      <c r="C12772" s="88" t="s">
        <v>631</v>
      </c>
      <c r="D12772" s="88" t="s">
        <v>632</v>
      </c>
      <c r="E12772" s="88" t="s">
        <v>631</v>
      </c>
      <c r="F12772" s="88" t="s">
        <v>632</v>
      </c>
      <c r="G12772" s="758"/>
      <c r="H12772" s="761"/>
    </row>
    <row r="12773" spans="1:8">
      <c r="A12773" s="89">
        <v>1</v>
      </c>
      <c r="B12773" s="604">
        <v>2</v>
      </c>
      <c r="C12773" s="90">
        <v>3</v>
      </c>
      <c r="D12773" s="90">
        <v>4</v>
      </c>
      <c r="E12773" s="90"/>
      <c r="F12773" s="90"/>
      <c r="G12773" s="91">
        <v>5</v>
      </c>
      <c r="H12773" s="604">
        <v>6</v>
      </c>
    </row>
    <row r="12774" spans="1:8">
      <c r="A12774" s="89">
        <v>1</v>
      </c>
      <c r="B12774" s="92" t="s">
        <v>598</v>
      </c>
      <c r="C12774" s="93"/>
      <c r="D12774" s="93"/>
      <c r="E12774" s="94"/>
      <c r="F12774" s="94"/>
      <c r="G12774" s="95"/>
      <c r="H12774" s="663"/>
    </row>
    <row r="12775" spans="1:8">
      <c r="A12775" s="96" t="s">
        <v>399</v>
      </c>
      <c r="B12775" s="237" t="s">
        <v>599</v>
      </c>
      <c r="C12775" s="97" t="s">
        <v>388</v>
      </c>
      <c r="D12775" s="97" t="s">
        <v>0</v>
      </c>
      <c r="E12775" s="94"/>
      <c r="F12775" s="94"/>
      <c r="G12775" s="94">
        <v>100</v>
      </c>
      <c r="H12775" s="79"/>
    </row>
    <row r="12776" spans="1:8">
      <c r="A12776" s="97" t="s">
        <v>400</v>
      </c>
      <c r="B12776" s="236" t="s">
        <v>329</v>
      </c>
      <c r="C12776" s="97" t="s">
        <v>1</v>
      </c>
      <c r="D12776" s="97" t="s">
        <v>2</v>
      </c>
      <c r="E12776" s="94"/>
      <c r="F12776" s="94"/>
      <c r="G12776" s="94">
        <v>100</v>
      </c>
      <c r="H12776" s="79"/>
    </row>
    <row r="12777" spans="1:8" ht="31.5">
      <c r="A12777" s="97" t="s">
        <v>411</v>
      </c>
      <c r="B12777" s="236" t="s">
        <v>730</v>
      </c>
      <c r="C12777" s="97" t="s">
        <v>3</v>
      </c>
      <c r="D12777" s="97" t="s">
        <v>4</v>
      </c>
      <c r="E12777" s="94"/>
      <c r="F12777" s="94"/>
      <c r="G12777" s="94">
        <v>100</v>
      </c>
      <c r="H12777" s="79"/>
    </row>
    <row r="12778" spans="1:8" ht="63">
      <c r="A12778" s="98" t="s">
        <v>422</v>
      </c>
      <c r="B12778" s="99" t="s">
        <v>731</v>
      </c>
      <c r="C12778" s="97" t="s">
        <v>5</v>
      </c>
      <c r="D12778" s="97" t="s">
        <v>6</v>
      </c>
      <c r="E12778" s="94"/>
      <c r="F12778" s="94"/>
      <c r="G12778" s="94">
        <v>100</v>
      </c>
      <c r="H12778" s="79"/>
    </row>
    <row r="12779" spans="1:8" ht="31.5">
      <c r="A12779" s="98" t="s">
        <v>732</v>
      </c>
      <c r="B12779" s="99" t="s">
        <v>733</v>
      </c>
      <c r="C12779" s="97" t="s">
        <v>7</v>
      </c>
      <c r="D12779" s="97" t="s">
        <v>6</v>
      </c>
      <c r="E12779" s="94"/>
      <c r="F12779" s="94"/>
      <c r="G12779" s="94">
        <v>100</v>
      </c>
      <c r="H12779" s="79"/>
    </row>
    <row r="12780" spans="1:8">
      <c r="A12780" s="98" t="s">
        <v>734</v>
      </c>
      <c r="B12780" s="99" t="s">
        <v>735</v>
      </c>
      <c r="C12780" s="97" t="s">
        <v>3</v>
      </c>
      <c r="D12780" s="97" t="s">
        <v>7</v>
      </c>
      <c r="E12780" s="94"/>
      <c r="F12780" s="94"/>
      <c r="G12780" s="94">
        <v>100</v>
      </c>
      <c r="H12780" s="79"/>
    </row>
    <row r="12781" spans="1:8">
      <c r="A12781" s="100">
        <v>2</v>
      </c>
      <c r="B12781" s="101" t="s">
        <v>440</v>
      </c>
      <c r="C12781" s="97"/>
      <c r="D12781" s="97"/>
      <c r="E12781" s="94"/>
      <c r="F12781" s="94"/>
      <c r="G12781" s="94"/>
      <c r="H12781" s="79"/>
    </row>
    <row r="12782" spans="1:8" ht="31.5">
      <c r="A12782" s="98" t="s">
        <v>402</v>
      </c>
      <c r="B12782" s="99" t="s">
        <v>736</v>
      </c>
      <c r="C12782" s="97" t="s">
        <v>388</v>
      </c>
      <c r="D12782" s="97" t="s">
        <v>6</v>
      </c>
      <c r="E12782" s="94"/>
      <c r="F12782" s="94"/>
      <c r="G12782" s="94">
        <v>100</v>
      </c>
      <c r="H12782" s="79"/>
    </row>
    <row r="12783" spans="1:8" ht="63">
      <c r="A12783" s="98" t="s">
        <v>403</v>
      </c>
      <c r="B12783" s="99" t="s">
        <v>641</v>
      </c>
      <c r="C12783" s="97" t="s">
        <v>7</v>
      </c>
      <c r="D12783" s="97" t="s">
        <v>8</v>
      </c>
      <c r="E12783" s="94"/>
      <c r="F12783" s="94"/>
      <c r="G12783" s="94">
        <v>100</v>
      </c>
      <c r="H12783" s="79"/>
    </row>
    <row r="12784" spans="1:8" ht="31.5">
      <c r="A12784" s="98" t="s">
        <v>404</v>
      </c>
      <c r="B12784" s="99" t="s">
        <v>642</v>
      </c>
      <c r="C12784" s="97" t="s">
        <v>8</v>
      </c>
      <c r="D12784" s="97" t="s">
        <v>9</v>
      </c>
      <c r="E12784" s="94"/>
      <c r="F12784" s="94"/>
      <c r="G12784" s="94">
        <v>100</v>
      </c>
      <c r="H12784" s="79"/>
    </row>
    <row r="12785" spans="1:8" ht="47.25">
      <c r="A12785" s="100">
        <v>3</v>
      </c>
      <c r="B12785" s="101" t="s">
        <v>313</v>
      </c>
      <c r="C12785" s="97"/>
      <c r="D12785" s="97"/>
      <c r="E12785" s="94"/>
      <c r="F12785" s="94"/>
      <c r="G12785" s="94"/>
      <c r="H12785" s="79"/>
    </row>
    <row r="12786" spans="1:8" ht="31.5">
      <c r="A12786" s="98" t="s">
        <v>441</v>
      </c>
      <c r="B12786" s="99" t="s">
        <v>314</v>
      </c>
      <c r="C12786" s="97" t="s">
        <v>9</v>
      </c>
      <c r="D12786" s="97" t="s">
        <v>8</v>
      </c>
      <c r="E12786" s="94"/>
      <c r="F12786" s="94"/>
      <c r="G12786" s="94">
        <v>100</v>
      </c>
      <c r="H12786" s="79"/>
    </row>
    <row r="12787" spans="1:8">
      <c r="A12787" s="98" t="s">
        <v>359</v>
      </c>
      <c r="B12787" s="99" t="s">
        <v>315</v>
      </c>
      <c r="C12787" s="97" t="s">
        <v>9</v>
      </c>
      <c r="D12787" s="97" t="s">
        <v>10</v>
      </c>
      <c r="E12787" s="94"/>
      <c r="F12787" s="94"/>
      <c r="G12787" s="94">
        <v>100</v>
      </c>
      <c r="H12787" s="79"/>
    </row>
    <row r="12788" spans="1:8">
      <c r="A12788" s="98" t="s">
        <v>361</v>
      </c>
      <c r="B12788" s="99" t="s">
        <v>316</v>
      </c>
      <c r="C12788" s="97" t="s">
        <v>10</v>
      </c>
      <c r="D12788" s="97" t="s">
        <v>11</v>
      </c>
      <c r="E12788" s="94"/>
      <c r="F12788" s="94"/>
      <c r="G12788" s="94">
        <v>100</v>
      </c>
      <c r="H12788" s="79"/>
    </row>
    <row r="12789" spans="1:8">
      <c r="A12789" s="98" t="s">
        <v>317</v>
      </c>
      <c r="B12789" s="99" t="s">
        <v>318</v>
      </c>
      <c r="C12789" s="97" t="s">
        <v>11</v>
      </c>
      <c r="D12789" s="97" t="s">
        <v>12</v>
      </c>
      <c r="E12789" s="94"/>
      <c r="F12789" s="94"/>
      <c r="G12789" s="94">
        <v>100</v>
      </c>
      <c r="H12789" s="79"/>
    </row>
    <row r="12790" spans="1:8">
      <c r="A12790" s="98" t="s">
        <v>319</v>
      </c>
      <c r="B12790" s="99" t="s">
        <v>320</v>
      </c>
      <c r="C12790" s="97" t="s">
        <v>12</v>
      </c>
      <c r="D12790" s="97" t="s">
        <v>13</v>
      </c>
      <c r="E12790" s="94"/>
      <c r="F12790" s="94"/>
      <c r="G12790" s="94">
        <v>100</v>
      </c>
      <c r="H12790" s="79"/>
    </row>
    <row r="12791" spans="1:8">
      <c r="A12791" s="100">
        <v>4</v>
      </c>
      <c r="B12791" s="101" t="s">
        <v>623</v>
      </c>
      <c r="C12791" s="97"/>
      <c r="D12791" s="97"/>
      <c r="E12791" s="94"/>
      <c r="F12791" s="94"/>
      <c r="G12791" s="94"/>
      <c r="H12791" s="79"/>
    </row>
    <row r="12792" spans="1:8" ht="31.5">
      <c r="A12792" s="97" t="s">
        <v>406</v>
      </c>
      <c r="B12792" s="236" t="s">
        <v>321</v>
      </c>
      <c r="C12792" s="97" t="s">
        <v>13</v>
      </c>
      <c r="D12792" s="97" t="s">
        <v>13</v>
      </c>
      <c r="E12792" s="94"/>
      <c r="F12792" s="94"/>
      <c r="G12792" s="94">
        <v>100</v>
      </c>
      <c r="H12792" s="79"/>
    </row>
    <row r="12793" spans="1:8" ht="63">
      <c r="A12793" s="97" t="s">
        <v>407</v>
      </c>
      <c r="B12793" s="236" t="s">
        <v>621</v>
      </c>
      <c r="C12793" s="97" t="s">
        <v>13</v>
      </c>
      <c r="D12793" s="97" t="s">
        <v>14</v>
      </c>
      <c r="E12793" s="94"/>
      <c r="F12793" s="94"/>
      <c r="G12793" s="94">
        <v>100</v>
      </c>
      <c r="H12793" s="79"/>
    </row>
    <row r="12794" spans="1:8" ht="31.5">
      <c r="A12794" s="97" t="s">
        <v>408</v>
      </c>
      <c r="B12794" s="236" t="s">
        <v>764</v>
      </c>
      <c r="C12794" s="97" t="s">
        <v>13</v>
      </c>
      <c r="D12794" s="97" t="s">
        <v>14</v>
      </c>
      <c r="E12794" s="94"/>
      <c r="F12794" s="94"/>
      <c r="G12794" s="94">
        <v>100</v>
      </c>
      <c r="H12794" s="79"/>
    </row>
    <row r="12795" spans="1:8" ht="31.5">
      <c r="A12795" s="97" t="s">
        <v>222</v>
      </c>
      <c r="B12795" s="236" t="s">
        <v>765</v>
      </c>
      <c r="C12795" s="97" t="s">
        <v>14</v>
      </c>
      <c r="D12795" s="97" t="s">
        <v>15</v>
      </c>
      <c r="E12795" s="94"/>
      <c r="F12795" s="94"/>
      <c r="G12795" s="94">
        <v>100</v>
      </c>
      <c r="H12795" s="79"/>
    </row>
    <row r="12796" spans="1:8">
      <c r="G12796" s="154" t="s">
        <v>1515</v>
      </c>
      <c r="H12796" s="154" t="s">
        <v>378</v>
      </c>
    </row>
    <row r="12797" spans="1:8">
      <c r="H12797" s="154" t="s">
        <v>709</v>
      </c>
    </row>
    <row r="12798" spans="1:8">
      <c r="H12798" s="154" t="s">
        <v>266</v>
      </c>
    </row>
    <row r="12799" spans="1:8">
      <c r="H12799" s="154"/>
    </row>
    <row r="12800" spans="1:8">
      <c r="A12800" s="742" t="s">
        <v>628</v>
      </c>
      <c r="B12800" s="742"/>
      <c r="C12800" s="742"/>
      <c r="D12800" s="742"/>
      <c r="E12800" s="742"/>
      <c r="F12800" s="742"/>
      <c r="G12800" s="742"/>
      <c r="H12800" s="742"/>
    </row>
    <row r="12801" spans="1:8">
      <c r="A12801" s="742" t="s">
        <v>455</v>
      </c>
      <c r="B12801" s="742"/>
      <c r="C12801" s="742"/>
      <c r="D12801" s="742"/>
      <c r="E12801" s="742"/>
      <c r="F12801" s="742"/>
      <c r="G12801" s="742"/>
      <c r="H12801" s="742"/>
    </row>
    <row r="12802" spans="1:8">
      <c r="H12802" s="154" t="s">
        <v>322</v>
      </c>
    </row>
    <row r="12803" spans="1:8">
      <c r="H12803" s="154" t="s">
        <v>323</v>
      </c>
    </row>
    <row r="12804" spans="1:8">
      <c r="H12804" s="154" t="s">
        <v>324</v>
      </c>
    </row>
    <row r="12805" spans="1:8">
      <c r="H12805" s="230" t="s">
        <v>325</v>
      </c>
    </row>
    <row r="12806" spans="1:8">
      <c r="H12806" s="154" t="s">
        <v>2331</v>
      </c>
    </row>
    <row r="12807" spans="1:8">
      <c r="H12807" s="154" t="s">
        <v>261</v>
      </c>
    </row>
    <row r="12808" spans="1:8">
      <c r="A12808" s="86"/>
    </row>
    <row r="12809" spans="1:8">
      <c r="A12809" s="748" t="s">
        <v>1803</v>
      </c>
      <c r="B12809" s="749"/>
      <c r="C12809" s="749"/>
      <c r="D12809" s="749"/>
      <c r="E12809" s="749"/>
      <c r="F12809" s="749"/>
      <c r="G12809" s="749"/>
      <c r="H12809" s="749"/>
    </row>
    <row r="12810" spans="1:8">
      <c r="A12810" s="745"/>
      <c r="B12810" s="745"/>
      <c r="C12810" s="745"/>
      <c r="D12810" s="745"/>
      <c r="E12810" s="745"/>
      <c r="F12810" s="745"/>
      <c r="G12810" s="745"/>
      <c r="H12810" s="745"/>
    </row>
    <row r="12811" spans="1:8">
      <c r="A12811" s="746" t="s">
        <v>2332</v>
      </c>
      <c r="B12811" s="746"/>
      <c r="C12811" s="746"/>
      <c r="D12811" s="746"/>
      <c r="E12811" s="746"/>
      <c r="F12811" s="746"/>
      <c r="G12811" s="746"/>
      <c r="H12811" s="746"/>
    </row>
    <row r="12812" spans="1:8" ht="16.5" thickBot="1">
      <c r="A12812" s="87"/>
      <c r="B12812" s="666"/>
      <c r="C12812" s="231"/>
      <c r="D12812" s="231"/>
      <c r="E12812" s="231"/>
      <c r="F12812" s="231"/>
      <c r="G12812" s="231"/>
      <c r="H12812" s="231"/>
    </row>
    <row r="12813" spans="1:8">
      <c r="A12813" s="750" t="s">
        <v>397</v>
      </c>
      <c r="B12813" s="753" t="s">
        <v>649</v>
      </c>
      <c r="C12813" s="756" t="s">
        <v>719</v>
      </c>
      <c r="D12813" s="756"/>
      <c r="E12813" s="756"/>
      <c r="F12813" s="756"/>
      <c r="G12813" s="757" t="s">
        <v>629</v>
      </c>
      <c r="H12813" s="759" t="s">
        <v>630</v>
      </c>
    </row>
    <row r="12814" spans="1:8">
      <c r="A12814" s="751"/>
      <c r="B12814" s="754"/>
      <c r="C12814" s="704"/>
      <c r="D12814" s="704"/>
      <c r="E12814" s="704"/>
      <c r="F12814" s="704"/>
      <c r="G12814" s="703"/>
      <c r="H12814" s="760"/>
    </row>
    <row r="12815" spans="1:8" ht="32.25" thickBot="1">
      <c r="A12815" s="752"/>
      <c r="B12815" s="755"/>
      <c r="C12815" s="88" t="s">
        <v>631</v>
      </c>
      <c r="D12815" s="88" t="s">
        <v>632</v>
      </c>
      <c r="E12815" s="88" t="s">
        <v>631</v>
      </c>
      <c r="F12815" s="88" t="s">
        <v>632</v>
      </c>
      <c r="G12815" s="758"/>
      <c r="H12815" s="761"/>
    </row>
    <row r="12816" spans="1:8">
      <c r="A12816" s="89">
        <v>1</v>
      </c>
      <c r="B12816" s="604">
        <v>2</v>
      </c>
      <c r="C12816" s="90">
        <v>3</v>
      </c>
      <c r="D12816" s="90">
        <v>4</v>
      </c>
      <c r="E12816" s="90"/>
      <c r="F12816" s="90"/>
      <c r="G12816" s="91">
        <v>5</v>
      </c>
      <c r="H12816" s="604">
        <v>6</v>
      </c>
    </row>
    <row r="12817" spans="1:8">
      <c r="A12817" s="89">
        <v>1</v>
      </c>
      <c r="B12817" s="92" t="s">
        <v>598</v>
      </c>
      <c r="C12817" s="93"/>
      <c r="D12817" s="93"/>
      <c r="E12817" s="94"/>
      <c r="F12817" s="94"/>
      <c r="G12817" s="95"/>
      <c r="H12817" s="663"/>
    </row>
    <row r="12818" spans="1:8">
      <c r="A12818" s="96" t="s">
        <v>399</v>
      </c>
      <c r="B12818" s="237" t="s">
        <v>599</v>
      </c>
      <c r="C12818" s="97" t="s">
        <v>388</v>
      </c>
      <c r="D12818" s="97" t="s">
        <v>0</v>
      </c>
      <c r="E12818" s="94"/>
      <c r="F12818" s="94"/>
      <c r="G12818" s="94">
        <v>100</v>
      </c>
      <c r="H12818" s="79"/>
    </row>
    <row r="12819" spans="1:8">
      <c r="A12819" s="97" t="s">
        <v>400</v>
      </c>
      <c r="B12819" s="236" t="s">
        <v>329</v>
      </c>
      <c r="C12819" s="97" t="s">
        <v>1</v>
      </c>
      <c r="D12819" s="97" t="s">
        <v>2</v>
      </c>
      <c r="E12819" s="94"/>
      <c r="F12819" s="94"/>
      <c r="G12819" s="94">
        <v>100</v>
      </c>
      <c r="H12819" s="79"/>
    </row>
    <row r="12820" spans="1:8" ht="31.5">
      <c r="A12820" s="97" t="s">
        <v>411</v>
      </c>
      <c r="B12820" s="236" t="s">
        <v>730</v>
      </c>
      <c r="C12820" s="97" t="s">
        <v>3</v>
      </c>
      <c r="D12820" s="97" t="s">
        <v>4</v>
      </c>
      <c r="E12820" s="94"/>
      <c r="F12820" s="94"/>
      <c r="G12820" s="94">
        <v>100</v>
      </c>
      <c r="H12820" s="79"/>
    </row>
    <row r="12821" spans="1:8" ht="63">
      <c r="A12821" s="98" t="s">
        <v>422</v>
      </c>
      <c r="B12821" s="99" t="s">
        <v>731</v>
      </c>
      <c r="C12821" s="97" t="s">
        <v>5</v>
      </c>
      <c r="D12821" s="97" t="s">
        <v>6</v>
      </c>
      <c r="E12821" s="94"/>
      <c r="F12821" s="94"/>
      <c r="G12821" s="94">
        <v>100</v>
      </c>
      <c r="H12821" s="79"/>
    </row>
    <row r="12822" spans="1:8" ht="31.5">
      <c r="A12822" s="98" t="s">
        <v>732</v>
      </c>
      <c r="B12822" s="99" t="s">
        <v>733</v>
      </c>
      <c r="C12822" s="97" t="s">
        <v>7</v>
      </c>
      <c r="D12822" s="97" t="s">
        <v>6</v>
      </c>
      <c r="E12822" s="94"/>
      <c r="F12822" s="94"/>
      <c r="G12822" s="94">
        <v>100</v>
      </c>
      <c r="H12822" s="79"/>
    </row>
    <row r="12823" spans="1:8">
      <c r="A12823" s="98" t="s">
        <v>734</v>
      </c>
      <c r="B12823" s="99" t="s">
        <v>735</v>
      </c>
      <c r="C12823" s="97" t="s">
        <v>3</v>
      </c>
      <c r="D12823" s="97" t="s">
        <v>7</v>
      </c>
      <c r="E12823" s="94"/>
      <c r="F12823" s="94"/>
      <c r="G12823" s="94">
        <v>100</v>
      </c>
      <c r="H12823" s="79"/>
    </row>
    <row r="12824" spans="1:8">
      <c r="A12824" s="100">
        <v>2</v>
      </c>
      <c r="B12824" s="101" t="s">
        <v>440</v>
      </c>
      <c r="C12824" s="97"/>
      <c r="D12824" s="97"/>
      <c r="E12824" s="94"/>
      <c r="F12824" s="94"/>
      <c r="G12824" s="94"/>
      <c r="H12824" s="79"/>
    </row>
    <row r="12825" spans="1:8" ht="31.5">
      <c r="A12825" s="98" t="s">
        <v>402</v>
      </c>
      <c r="B12825" s="99" t="s">
        <v>736</v>
      </c>
      <c r="C12825" s="97" t="s">
        <v>388</v>
      </c>
      <c r="D12825" s="97" t="s">
        <v>6</v>
      </c>
      <c r="E12825" s="94"/>
      <c r="F12825" s="94"/>
      <c r="G12825" s="94">
        <v>100</v>
      </c>
      <c r="H12825" s="79"/>
    </row>
    <row r="12826" spans="1:8" ht="63">
      <c r="A12826" s="98" t="s">
        <v>403</v>
      </c>
      <c r="B12826" s="99" t="s">
        <v>641</v>
      </c>
      <c r="C12826" s="97" t="s">
        <v>7</v>
      </c>
      <c r="D12826" s="97" t="s">
        <v>8</v>
      </c>
      <c r="E12826" s="94"/>
      <c r="F12826" s="94"/>
      <c r="G12826" s="94">
        <v>100</v>
      </c>
      <c r="H12826" s="79"/>
    </row>
    <row r="12827" spans="1:8" ht="31.5">
      <c r="A12827" s="98" t="s">
        <v>404</v>
      </c>
      <c r="B12827" s="99" t="s">
        <v>642</v>
      </c>
      <c r="C12827" s="97" t="s">
        <v>8</v>
      </c>
      <c r="D12827" s="97" t="s">
        <v>9</v>
      </c>
      <c r="E12827" s="94"/>
      <c r="F12827" s="94"/>
      <c r="G12827" s="94">
        <v>100</v>
      </c>
      <c r="H12827" s="79"/>
    </row>
    <row r="12828" spans="1:8" ht="47.25">
      <c r="A12828" s="100">
        <v>3</v>
      </c>
      <c r="B12828" s="101" t="s">
        <v>313</v>
      </c>
      <c r="C12828" s="97"/>
      <c r="D12828" s="97"/>
      <c r="E12828" s="94"/>
      <c r="F12828" s="94"/>
      <c r="G12828" s="94"/>
      <c r="H12828" s="79"/>
    </row>
    <row r="12829" spans="1:8" ht="31.5">
      <c r="A12829" s="98" t="s">
        <v>441</v>
      </c>
      <c r="B12829" s="99" t="s">
        <v>314</v>
      </c>
      <c r="C12829" s="97" t="s">
        <v>9</v>
      </c>
      <c r="D12829" s="97" t="s">
        <v>8</v>
      </c>
      <c r="E12829" s="94"/>
      <c r="F12829" s="94"/>
      <c r="G12829" s="94">
        <v>100</v>
      </c>
      <c r="H12829" s="79"/>
    </row>
    <row r="12830" spans="1:8">
      <c r="A12830" s="98" t="s">
        <v>359</v>
      </c>
      <c r="B12830" s="99" t="s">
        <v>315</v>
      </c>
      <c r="C12830" s="97" t="s">
        <v>9</v>
      </c>
      <c r="D12830" s="97" t="s">
        <v>10</v>
      </c>
      <c r="E12830" s="94"/>
      <c r="F12830" s="94"/>
      <c r="G12830" s="94">
        <v>100</v>
      </c>
      <c r="H12830" s="79"/>
    </row>
    <row r="12831" spans="1:8">
      <c r="A12831" s="98" t="s">
        <v>361</v>
      </c>
      <c r="B12831" s="99" t="s">
        <v>316</v>
      </c>
      <c r="C12831" s="97" t="s">
        <v>10</v>
      </c>
      <c r="D12831" s="97" t="s">
        <v>11</v>
      </c>
      <c r="E12831" s="94"/>
      <c r="F12831" s="94"/>
      <c r="G12831" s="94">
        <v>100</v>
      </c>
      <c r="H12831" s="79"/>
    </row>
    <row r="12832" spans="1:8">
      <c r="A12832" s="98" t="s">
        <v>317</v>
      </c>
      <c r="B12832" s="99" t="s">
        <v>318</v>
      </c>
      <c r="C12832" s="97" t="s">
        <v>11</v>
      </c>
      <c r="D12832" s="97" t="s">
        <v>12</v>
      </c>
      <c r="E12832" s="94"/>
      <c r="F12832" s="94"/>
      <c r="G12832" s="94">
        <v>100</v>
      </c>
      <c r="H12832" s="79"/>
    </row>
    <row r="12833" spans="1:8">
      <c r="A12833" s="98" t="s">
        <v>319</v>
      </c>
      <c r="B12833" s="99" t="s">
        <v>320</v>
      </c>
      <c r="C12833" s="97" t="s">
        <v>12</v>
      </c>
      <c r="D12833" s="97" t="s">
        <v>13</v>
      </c>
      <c r="E12833" s="94"/>
      <c r="F12833" s="94"/>
      <c r="G12833" s="94">
        <v>100</v>
      </c>
      <c r="H12833" s="79"/>
    </row>
    <row r="12834" spans="1:8">
      <c r="A12834" s="100">
        <v>4</v>
      </c>
      <c r="B12834" s="101" t="s">
        <v>623</v>
      </c>
      <c r="C12834" s="97"/>
      <c r="D12834" s="97"/>
      <c r="E12834" s="94"/>
      <c r="F12834" s="94"/>
      <c r="G12834" s="94"/>
      <c r="H12834" s="79"/>
    </row>
    <row r="12835" spans="1:8" ht="31.5">
      <c r="A12835" s="97" t="s">
        <v>406</v>
      </c>
      <c r="B12835" s="236" t="s">
        <v>321</v>
      </c>
      <c r="C12835" s="97" t="s">
        <v>13</v>
      </c>
      <c r="D12835" s="97" t="s">
        <v>13</v>
      </c>
      <c r="E12835" s="94"/>
      <c r="F12835" s="94"/>
      <c r="G12835" s="94">
        <v>100</v>
      </c>
      <c r="H12835" s="79"/>
    </row>
    <row r="12836" spans="1:8" ht="63">
      <c r="A12836" s="97" t="s">
        <v>407</v>
      </c>
      <c r="B12836" s="236" t="s">
        <v>621</v>
      </c>
      <c r="C12836" s="97" t="s">
        <v>13</v>
      </c>
      <c r="D12836" s="97" t="s">
        <v>14</v>
      </c>
      <c r="E12836" s="94"/>
      <c r="F12836" s="94"/>
      <c r="G12836" s="94">
        <v>100</v>
      </c>
      <c r="H12836" s="79"/>
    </row>
    <row r="12837" spans="1:8" ht="31.5">
      <c r="A12837" s="97" t="s">
        <v>408</v>
      </c>
      <c r="B12837" s="236" t="s">
        <v>764</v>
      </c>
      <c r="C12837" s="97" t="s">
        <v>13</v>
      </c>
      <c r="D12837" s="97" t="s">
        <v>14</v>
      </c>
      <c r="E12837" s="94"/>
      <c r="F12837" s="94"/>
      <c r="G12837" s="94">
        <v>100</v>
      </c>
      <c r="H12837" s="79"/>
    </row>
    <row r="12838" spans="1:8" ht="31.5">
      <c r="A12838" s="97" t="s">
        <v>222</v>
      </c>
      <c r="B12838" s="236" t="s">
        <v>765</v>
      </c>
      <c r="C12838" s="97" t="s">
        <v>14</v>
      </c>
      <c r="D12838" s="97" t="s">
        <v>15</v>
      </c>
      <c r="E12838" s="94"/>
      <c r="F12838" s="94"/>
      <c r="G12838" s="94">
        <v>100</v>
      </c>
      <c r="H12838" s="79"/>
    </row>
    <row r="12839" spans="1:8">
      <c r="G12839" s="154" t="s">
        <v>1516</v>
      </c>
      <c r="H12839" s="154" t="s">
        <v>378</v>
      </c>
    </row>
    <row r="12840" spans="1:8">
      <c r="H12840" s="154" t="s">
        <v>709</v>
      </c>
    </row>
    <row r="12841" spans="1:8">
      <c r="H12841" s="154" t="s">
        <v>266</v>
      </c>
    </row>
    <row r="12842" spans="1:8">
      <c r="H12842" s="154"/>
    </row>
    <row r="12843" spans="1:8">
      <c r="A12843" s="742" t="s">
        <v>628</v>
      </c>
      <c r="B12843" s="742"/>
      <c r="C12843" s="742"/>
      <c r="D12843" s="742"/>
      <c r="E12843" s="742"/>
      <c r="F12843" s="742"/>
      <c r="G12843" s="742"/>
      <c r="H12843" s="742"/>
    </row>
    <row r="12844" spans="1:8">
      <c r="A12844" s="742" t="s">
        <v>455</v>
      </c>
      <c r="B12844" s="742"/>
      <c r="C12844" s="742"/>
      <c r="D12844" s="742"/>
      <c r="E12844" s="742"/>
      <c r="F12844" s="742"/>
      <c r="G12844" s="742"/>
      <c r="H12844" s="742"/>
    </row>
    <row r="12845" spans="1:8">
      <c r="H12845" s="154" t="s">
        <v>322</v>
      </c>
    </row>
    <row r="12846" spans="1:8">
      <c r="H12846" s="154" t="s">
        <v>323</v>
      </c>
    </row>
    <row r="12847" spans="1:8">
      <c r="H12847" s="154" t="s">
        <v>324</v>
      </c>
    </row>
    <row r="12848" spans="1:8">
      <c r="H12848" s="230" t="s">
        <v>325</v>
      </c>
    </row>
    <row r="12849" spans="1:8">
      <c r="H12849" s="154" t="s">
        <v>2331</v>
      </c>
    </row>
    <row r="12850" spans="1:8">
      <c r="H12850" s="154" t="s">
        <v>261</v>
      </c>
    </row>
    <row r="12851" spans="1:8">
      <c r="A12851" s="86"/>
    </row>
    <row r="12852" spans="1:8">
      <c r="A12852" s="748" t="s">
        <v>1804</v>
      </c>
      <c r="B12852" s="749"/>
      <c r="C12852" s="749"/>
      <c r="D12852" s="749"/>
      <c r="E12852" s="749"/>
      <c r="F12852" s="749"/>
      <c r="G12852" s="749"/>
      <c r="H12852" s="749"/>
    </row>
    <row r="12853" spans="1:8">
      <c r="A12853" s="745"/>
      <c r="B12853" s="745"/>
      <c r="C12853" s="745"/>
      <c r="D12853" s="745"/>
      <c r="E12853" s="745"/>
      <c r="F12853" s="745"/>
      <c r="G12853" s="745"/>
      <c r="H12853" s="745"/>
    </row>
    <row r="12854" spans="1:8">
      <c r="A12854" s="746" t="s">
        <v>2332</v>
      </c>
      <c r="B12854" s="746"/>
      <c r="C12854" s="746"/>
      <c r="D12854" s="746"/>
      <c r="E12854" s="746"/>
      <c r="F12854" s="746"/>
      <c r="G12854" s="746"/>
      <c r="H12854" s="746"/>
    </row>
    <row r="12855" spans="1:8" ht="16.5" thickBot="1">
      <c r="A12855" s="87"/>
      <c r="B12855" s="666"/>
      <c r="C12855" s="231"/>
      <c r="D12855" s="231"/>
      <c r="E12855" s="231"/>
      <c r="F12855" s="231"/>
      <c r="G12855" s="231"/>
      <c r="H12855" s="231"/>
    </row>
    <row r="12856" spans="1:8">
      <c r="A12856" s="750" t="s">
        <v>397</v>
      </c>
      <c r="B12856" s="753" t="s">
        <v>649</v>
      </c>
      <c r="C12856" s="756" t="s">
        <v>719</v>
      </c>
      <c r="D12856" s="756"/>
      <c r="E12856" s="756"/>
      <c r="F12856" s="756"/>
      <c r="G12856" s="757" t="s">
        <v>629</v>
      </c>
      <c r="H12856" s="759" t="s">
        <v>630</v>
      </c>
    </row>
    <row r="12857" spans="1:8">
      <c r="A12857" s="751"/>
      <c r="B12857" s="754"/>
      <c r="C12857" s="704"/>
      <c r="D12857" s="704"/>
      <c r="E12857" s="704"/>
      <c r="F12857" s="704"/>
      <c r="G12857" s="703"/>
      <c r="H12857" s="760"/>
    </row>
    <row r="12858" spans="1:8" ht="32.25" thickBot="1">
      <c r="A12858" s="752"/>
      <c r="B12858" s="755"/>
      <c r="C12858" s="88" t="s">
        <v>631</v>
      </c>
      <c r="D12858" s="88" t="s">
        <v>632</v>
      </c>
      <c r="E12858" s="88" t="s">
        <v>631</v>
      </c>
      <c r="F12858" s="88" t="s">
        <v>632</v>
      </c>
      <c r="G12858" s="758"/>
      <c r="H12858" s="761"/>
    </row>
    <row r="12859" spans="1:8">
      <c r="A12859" s="89">
        <v>1</v>
      </c>
      <c r="B12859" s="604">
        <v>2</v>
      </c>
      <c r="C12859" s="90">
        <v>3</v>
      </c>
      <c r="D12859" s="90">
        <v>4</v>
      </c>
      <c r="E12859" s="90"/>
      <c r="F12859" s="90"/>
      <c r="G12859" s="91">
        <v>5</v>
      </c>
      <c r="H12859" s="604">
        <v>6</v>
      </c>
    </row>
    <row r="12860" spans="1:8">
      <c r="A12860" s="89">
        <v>1</v>
      </c>
      <c r="B12860" s="92" t="s">
        <v>598</v>
      </c>
      <c r="C12860" s="93"/>
      <c r="D12860" s="93"/>
      <c r="E12860" s="94"/>
      <c r="F12860" s="94"/>
      <c r="G12860" s="95"/>
      <c r="H12860" s="663"/>
    </row>
    <row r="12861" spans="1:8">
      <c r="A12861" s="96" t="s">
        <v>399</v>
      </c>
      <c r="B12861" s="237" t="s">
        <v>599</v>
      </c>
      <c r="C12861" s="97" t="s">
        <v>388</v>
      </c>
      <c r="D12861" s="97" t="s">
        <v>0</v>
      </c>
      <c r="E12861" s="94"/>
      <c r="F12861" s="94"/>
      <c r="G12861" s="94">
        <v>100</v>
      </c>
      <c r="H12861" s="79"/>
    </row>
    <row r="12862" spans="1:8">
      <c r="A12862" s="97" t="s">
        <v>400</v>
      </c>
      <c r="B12862" s="236" t="s">
        <v>329</v>
      </c>
      <c r="C12862" s="97" t="s">
        <v>1</v>
      </c>
      <c r="D12862" s="97" t="s">
        <v>2</v>
      </c>
      <c r="E12862" s="94"/>
      <c r="F12862" s="94"/>
      <c r="G12862" s="94">
        <v>100</v>
      </c>
      <c r="H12862" s="79"/>
    </row>
    <row r="12863" spans="1:8" ht="31.5">
      <c r="A12863" s="97" t="s">
        <v>411</v>
      </c>
      <c r="B12863" s="236" t="s">
        <v>730</v>
      </c>
      <c r="C12863" s="97" t="s">
        <v>3</v>
      </c>
      <c r="D12863" s="97" t="s">
        <v>4</v>
      </c>
      <c r="E12863" s="94"/>
      <c r="F12863" s="94"/>
      <c r="G12863" s="94">
        <v>100</v>
      </c>
      <c r="H12863" s="79"/>
    </row>
    <row r="12864" spans="1:8" ht="63">
      <c r="A12864" s="98" t="s">
        <v>422</v>
      </c>
      <c r="B12864" s="99" t="s">
        <v>731</v>
      </c>
      <c r="C12864" s="97" t="s">
        <v>5</v>
      </c>
      <c r="D12864" s="97" t="s">
        <v>6</v>
      </c>
      <c r="E12864" s="94"/>
      <c r="F12864" s="94"/>
      <c r="G12864" s="94">
        <v>100</v>
      </c>
      <c r="H12864" s="79"/>
    </row>
    <row r="12865" spans="1:8" ht="31.5">
      <c r="A12865" s="98" t="s">
        <v>732</v>
      </c>
      <c r="B12865" s="99" t="s">
        <v>733</v>
      </c>
      <c r="C12865" s="97" t="s">
        <v>7</v>
      </c>
      <c r="D12865" s="97" t="s">
        <v>6</v>
      </c>
      <c r="E12865" s="94"/>
      <c r="F12865" s="94"/>
      <c r="G12865" s="94">
        <v>100</v>
      </c>
      <c r="H12865" s="79"/>
    </row>
    <row r="12866" spans="1:8">
      <c r="A12866" s="98" t="s">
        <v>734</v>
      </c>
      <c r="B12866" s="99" t="s">
        <v>735</v>
      </c>
      <c r="C12866" s="97" t="s">
        <v>3</v>
      </c>
      <c r="D12866" s="97" t="s">
        <v>7</v>
      </c>
      <c r="E12866" s="94"/>
      <c r="F12866" s="94"/>
      <c r="G12866" s="94">
        <v>100</v>
      </c>
      <c r="H12866" s="79"/>
    </row>
    <row r="12867" spans="1:8">
      <c r="A12867" s="100">
        <v>2</v>
      </c>
      <c r="B12867" s="101" t="s">
        <v>440</v>
      </c>
      <c r="C12867" s="97"/>
      <c r="D12867" s="97"/>
      <c r="E12867" s="94"/>
      <c r="F12867" s="94"/>
      <c r="G12867" s="94"/>
      <c r="H12867" s="79"/>
    </row>
    <row r="12868" spans="1:8" ht="31.5">
      <c r="A12868" s="98" t="s">
        <v>402</v>
      </c>
      <c r="B12868" s="99" t="s">
        <v>736</v>
      </c>
      <c r="C12868" s="97" t="s">
        <v>388</v>
      </c>
      <c r="D12868" s="97" t="s">
        <v>6</v>
      </c>
      <c r="E12868" s="94"/>
      <c r="F12868" s="94"/>
      <c r="G12868" s="94">
        <v>100</v>
      </c>
      <c r="H12868" s="79"/>
    </row>
    <row r="12869" spans="1:8" ht="63">
      <c r="A12869" s="98" t="s">
        <v>403</v>
      </c>
      <c r="B12869" s="99" t="s">
        <v>641</v>
      </c>
      <c r="C12869" s="97" t="s">
        <v>7</v>
      </c>
      <c r="D12869" s="97" t="s">
        <v>8</v>
      </c>
      <c r="E12869" s="94"/>
      <c r="F12869" s="94"/>
      <c r="G12869" s="94">
        <v>100</v>
      </c>
      <c r="H12869" s="79"/>
    </row>
    <row r="12870" spans="1:8" ht="31.5">
      <c r="A12870" s="98" t="s">
        <v>404</v>
      </c>
      <c r="B12870" s="99" t="s">
        <v>642</v>
      </c>
      <c r="C12870" s="97" t="s">
        <v>8</v>
      </c>
      <c r="D12870" s="97" t="s">
        <v>9</v>
      </c>
      <c r="E12870" s="94"/>
      <c r="F12870" s="94"/>
      <c r="G12870" s="94">
        <v>100</v>
      </c>
      <c r="H12870" s="79"/>
    </row>
    <row r="12871" spans="1:8" ht="47.25">
      <c r="A12871" s="100">
        <v>3</v>
      </c>
      <c r="B12871" s="101" t="s">
        <v>313</v>
      </c>
      <c r="C12871" s="97"/>
      <c r="D12871" s="97"/>
      <c r="E12871" s="94"/>
      <c r="F12871" s="94"/>
      <c r="G12871" s="94"/>
      <c r="H12871" s="79"/>
    </row>
    <row r="12872" spans="1:8" ht="31.5">
      <c r="A12872" s="98" t="s">
        <v>441</v>
      </c>
      <c r="B12872" s="99" t="s">
        <v>314</v>
      </c>
      <c r="C12872" s="97" t="s">
        <v>9</v>
      </c>
      <c r="D12872" s="97" t="s">
        <v>8</v>
      </c>
      <c r="E12872" s="94"/>
      <c r="F12872" s="94"/>
      <c r="G12872" s="94">
        <v>100</v>
      </c>
      <c r="H12872" s="79"/>
    </row>
    <row r="12873" spans="1:8">
      <c r="A12873" s="98" t="s">
        <v>359</v>
      </c>
      <c r="B12873" s="99" t="s">
        <v>315</v>
      </c>
      <c r="C12873" s="97" t="s">
        <v>9</v>
      </c>
      <c r="D12873" s="97" t="s">
        <v>10</v>
      </c>
      <c r="E12873" s="94"/>
      <c r="F12873" s="94"/>
      <c r="G12873" s="94">
        <v>100</v>
      </c>
      <c r="H12873" s="79"/>
    </row>
    <row r="12874" spans="1:8">
      <c r="A12874" s="98" t="s">
        <v>361</v>
      </c>
      <c r="B12874" s="99" t="s">
        <v>316</v>
      </c>
      <c r="C12874" s="97" t="s">
        <v>10</v>
      </c>
      <c r="D12874" s="97" t="s">
        <v>11</v>
      </c>
      <c r="E12874" s="94"/>
      <c r="F12874" s="94"/>
      <c r="G12874" s="94">
        <v>100</v>
      </c>
      <c r="H12874" s="79"/>
    </row>
    <row r="12875" spans="1:8">
      <c r="A12875" s="98" t="s">
        <v>317</v>
      </c>
      <c r="B12875" s="99" t="s">
        <v>318</v>
      </c>
      <c r="C12875" s="97" t="s">
        <v>11</v>
      </c>
      <c r="D12875" s="97" t="s">
        <v>12</v>
      </c>
      <c r="E12875" s="94"/>
      <c r="F12875" s="94"/>
      <c r="G12875" s="94">
        <v>100</v>
      </c>
      <c r="H12875" s="79"/>
    </row>
    <row r="12876" spans="1:8">
      <c r="A12876" s="98" t="s">
        <v>319</v>
      </c>
      <c r="B12876" s="99" t="s">
        <v>320</v>
      </c>
      <c r="C12876" s="97" t="s">
        <v>12</v>
      </c>
      <c r="D12876" s="97" t="s">
        <v>13</v>
      </c>
      <c r="E12876" s="94"/>
      <c r="F12876" s="94"/>
      <c r="G12876" s="94">
        <v>100</v>
      </c>
      <c r="H12876" s="79"/>
    </row>
    <row r="12877" spans="1:8">
      <c r="A12877" s="100">
        <v>4</v>
      </c>
      <c r="B12877" s="101" t="s">
        <v>623</v>
      </c>
      <c r="C12877" s="97"/>
      <c r="D12877" s="97"/>
      <c r="E12877" s="94"/>
      <c r="F12877" s="94"/>
      <c r="G12877" s="94"/>
      <c r="H12877" s="79"/>
    </row>
    <row r="12878" spans="1:8" ht="31.5">
      <c r="A12878" s="97" t="s">
        <v>406</v>
      </c>
      <c r="B12878" s="236" t="s">
        <v>321</v>
      </c>
      <c r="C12878" s="97" t="s">
        <v>13</v>
      </c>
      <c r="D12878" s="97" t="s">
        <v>13</v>
      </c>
      <c r="E12878" s="94"/>
      <c r="F12878" s="94"/>
      <c r="G12878" s="94">
        <v>100</v>
      </c>
      <c r="H12878" s="79"/>
    </row>
    <row r="12879" spans="1:8" ht="63">
      <c r="A12879" s="97" t="s">
        <v>407</v>
      </c>
      <c r="B12879" s="236" t="s">
        <v>621</v>
      </c>
      <c r="C12879" s="97" t="s">
        <v>13</v>
      </c>
      <c r="D12879" s="97" t="s">
        <v>14</v>
      </c>
      <c r="E12879" s="94"/>
      <c r="F12879" s="94"/>
      <c r="G12879" s="94">
        <v>100</v>
      </c>
      <c r="H12879" s="79"/>
    </row>
    <row r="12880" spans="1:8" ht="31.5">
      <c r="A12880" s="97" t="s">
        <v>408</v>
      </c>
      <c r="B12880" s="236" t="s">
        <v>764</v>
      </c>
      <c r="C12880" s="97" t="s">
        <v>13</v>
      </c>
      <c r="D12880" s="97" t="s">
        <v>14</v>
      </c>
      <c r="E12880" s="94"/>
      <c r="F12880" s="94"/>
      <c r="G12880" s="94">
        <v>100</v>
      </c>
      <c r="H12880" s="79"/>
    </row>
    <row r="12881" spans="1:8" ht="31.5">
      <c r="A12881" s="97" t="s">
        <v>222</v>
      </c>
      <c r="B12881" s="236" t="s">
        <v>765</v>
      </c>
      <c r="C12881" s="97" t="s">
        <v>14</v>
      </c>
      <c r="D12881" s="97" t="s">
        <v>15</v>
      </c>
      <c r="E12881" s="94"/>
      <c r="F12881" s="94"/>
      <c r="G12881" s="94">
        <v>100</v>
      </c>
      <c r="H12881" s="79"/>
    </row>
    <row r="12882" spans="1:8">
      <c r="G12882" s="154" t="s">
        <v>1517</v>
      </c>
      <c r="H12882" s="154" t="s">
        <v>378</v>
      </c>
    </row>
    <row r="12883" spans="1:8">
      <c r="H12883" s="154" t="s">
        <v>709</v>
      </c>
    </row>
    <row r="12884" spans="1:8">
      <c r="H12884" s="154" t="s">
        <v>266</v>
      </c>
    </row>
    <row r="12885" spans="1:8">
      <c r="H12885" s="154"/>
    </row>
    <row r="12886" spans="1:8">
      <c r="A12886" s="742" t="s">
        <v>628</v>
      </c>
      <c r="B12886" s="742"/>
      <c r="C12886" s="742"/>
      <c r="D12886" s="742"/>
      <c r="E12886" s="742"/>
      <c r="F12886" s="742"/>
      <c r="G12886" s="742"/>
      <c r="H12886" s="742"/>
    </row>
    <row r="12887" spans="1:8">
      <c r="A12887" s="742" t="s">
        <v>455</v>
      </c>
      <c r="B12887" s="742"/>
      <c r="C12887" s="742"/>
      <c r="D12887" s="742"/>
      <c r="E12887" s="742"/>
      <c r="F12887" s="742"/>
      <c r="G12887" s="742"/>
      <c r="H12887" s="742"/>
    </row>
    <row r="12888" spans="1:8">
      <c r="H12888" s="154" t="s">
        <v>322</v>
      </c>
    </row>
    <row r="12889" spans="1:8">
      <c r="H12889" s="154" t="s">
        <v>323</v>
      </c>
    </row>
    <row r="12890" spans="1:8">
      <c r="H12890" s="154" t="s">
        <v>324</v>
      </c>
    </row>
    <row r="12891" spans="1:8">
      <c r="H12891" s="230" t="s">
        <v>325</v>
      </c>
    </row>
    <row r="12892" spans="1:8">
      <c r="H12892" s="154" t="s">
        <v>2331</v>
      </c>
    </row>
    <row r="12893" spans="1:8">
      <c r="H12893" s="154" t="s">
        <v>261</v>
      </c>
    </row>
    <row r="12894" spans="1:8">
      <c r="A12894" s="86"/>
    </row>
    <row r="12895" spans="1:8">
      <c r="A12895" s="748" t="s">
        <v>1805</v>
      </c>
      <c r="B12895" s="749"/>
      <c r="C12895" s="749"/>
      <c r="D12895" s="749"/>
      <c r="E12895" s="749"/>
      <c r="F12895" s="749"/>
      <c r="G12895" s="749"/>
      <c r="H12895" s="749"/>
    </row>
    <row r="12896" spans="1:8">
      <c r="A12896" s="745"/>
      <c r="B12896" s="745"/>
      <c r="C12896" s="745"/>
      <c r="D12896" s="745"/>
      <c r="E12896" s="745"/>
      <c r="F12896" s="745"/>
      <c r="G12896" s="745"/>
      <c r="H12896" s="745"/>
    </row>
    <row r="12897" spans="1:8">
      <c r="A12897" s="746" t="s">
        <v>2332</v>
      </c>
      <c r="B12897" s="746"/>
      <c r="C12897" s="746"/>
      <c r="D12897" s="746"/>
      <c r="E12897" s="746"/>
      <c r="F12897" s="746"/>
      <c r="G12897" s="746"/>
      <c r="H12897" s="746"/>
    </row>
    <row r="12898" spans="1:8" ht="16.5" thickBot="1">
      <c r="A12898" s="87"/>
      <c r="B12898" s="666"/>
      <c r="C12898" s="231"/>
      <c r="D12898" s="231"/>
      <c r="E12898" s="231"/>
      <c r="F12898" s="231"/>
      <c r="G12898" s="231"/>
      <c r="H12898" s="231"/>
    </row>
    <row r="12899" spans="1:8">
      <c r="A12899" s="750" t="s">
        <v>397</v>
      </c>
      <c r="B12899" s="753" t="s">
        <v>649</v>
      </c>
      <c r="C12899" s="756" t="s">
        <v>719</v>
      </c>
      <c r="D12899" s="756"/>
      <c r="E12899" s="756"/>
      <c r="F12899" s="756"/>
      <c r="G12899" s="757" t="s">
        <v>629</v>
      </c>
      <c r="H12899" s="759" t="s">
        <v>630</v>
      </c>
    </row>
    <row r="12900" spans="1:8">
      <c r="A12900" s="751"/>
      <c r="B12900" s="754"/>
      <c r="C12900" s="704"/>
      <c r="D12900" s="704"/>
      <c r="E12900" s="704"/>
      <c r="F12900" s="704"/>
      <c r="G12900" s="703"/>
      <c r="H12900" s="760"/>
    </row>
    <row r="12901" spans="1:8" ht="32.25" thickBot="1">
      <c r="A12901" s="752"/>
      <c r="B12901" s="755"/>
      <c r="C12901" s="88" t="s">
        <v>631</v>
      </c>
      <c r="D12901" s="88" t="s">
        <v>632</v>
      </c>
      <c r="E12901" s="88" t="s">
        <v>631</v>
      </c>
      <c r="F12901" s="88" t="s">
        <v>632</v>
      </c>
      <c r="G12901" s="758"/>
      <c r="H12901" s="761"/>
    </row>
    <row r="12902" spans="1:8">
      <c r="A12902" s="89">
        <v>1</v>
      </c>
      <c r="B12902" s="604">
        <v>2</v>
      </c>
      <c r="C12902" s="90">
        <v>3</v>
      </c>
      <c r="D12902" s="90">
        <v>4</v>
      </c>
      <c r="E12902" s="90"/>
      <c r="F12902" s="90"/>
      <c r="G12902" s="91">
        <v>5</v>
      </c>
      <c r="H12902" s="604">
        <v>6</v>
      </c>
    </row>
    <row r="12903" spans="1:8">
      <c r="A12903" s="89">
        <v>1</v>
      </c>
      <c r="B12903" s="92" t="s">
        <v>598</v>
      </c>
      <c r="C12903" s="93"/>
      <c r="D12903" s="93"/>
      <c r="E12903" s="94"/>
      <c r="F12903" s="94"/>
      <c r="G12903" s="95"/>
      <c r="H12903" s="663"/>
    </row>
    <row r="12904" spans="1:8">
      <c r="A12904" s="96" t="s">
        <v>399</v>
      </c>
      <c r="B12904" s="237" t="s">
        <v>599</v>
      </c>
      <c r="C12904" s="97" t="s">
        <v>388</v>
      </c>
      <c r="D12904" s="97" t="s">
        <v>0</v>
      </c>
      <c r="E12904" s="94"/>
      <c r="F12904" s="94"/>
      <c r="G12904" s="94">
        <v>100</v>
      </c>
      <c r="H12904" s="79"/>
    </row>
    <row r="12905" spans="1:8">
      <c r="A12905" s="97" t="s">
        <v>400</v>
      </c>
      <c r="B12905" s="236" t="s">
        <v>329</v>
      </c>
      <c r="C12905" s="97" t="s">
        <v>1</v>
      </c>
      <c r="D12905" s="97" t="s">
        <v>2</v>
      </c>
      <c r="E12905" s="94"/>
      <c r="F12905" s="94"/>
      <c r="G12905" s="94">
        <v>100</v>
      </c>
      <c r="H12905" s="79"/>
    </row>
    <row r="12906" spans="1:8" ht="31.5">
      <c r="A12906" s="97" t="s">
        <v>411</v>
      </c>
      <c r="B12906" s="236" t="s">
        <v>730</v>
      </c>
      <c r="C12906" s="97" t="s">
        <v>3</v>
      </c>
      <c r="D12906" s="97" t="s">
        <v>4</v>
      </c>
      <c r="E12906" s="94"/>
      <c r="F12906" s="94"/>
      <c r="G12906" s="94">
        <v>100</v>
      </c>
      <c r="H12906" s="79"/>
    </row>
    <row r="12907" spans="1:8" ht="63">
      <c r="A12907" s="98" t="s">
        <v>422</v>
      </c>
      <c r="B12907" s="99" t="s">
        <v>731</v>
      </c>
      <c r="C12907" s="97" t="s">
        <v>5</v>
      </c>
      <c r="D12907" s="97" t="s">
        <v>6</v>
      </c>
      <c r="E12907" s="94"/>
      <c r="F12907" s="94"/>
      <c r="G12907" s="94">
        <v>100</v>
      </c>
      <c r="H12907" s="79"/>
    </row>
    <row r="12908" spans="1:8" ht="31.5">
      <c r="A12908" s="98" t="s">
        <v>732</v>
      </c>
      <c r="B12908" s="99" t="s">
        <v>733</v>
      </c>
      <c r="C12908" s="97" t="s">
        <v>7</v>
      </c>
      <c r="D12908" s="97" t="s">
        <v>6</v>
      </c>
      <c r="E12908" s="94"/>
      <c r="F12908" s="94"/>
      <c r="G12908" s="94">
        <v>100</v>
      </c>
      <c r="H12908" s="79"/>
    </row>
    <row r="12909" spans="1:8">
      <c r="A12909" s="98" t="s">
        <v>734</v>
      </c>
      <c r="B12909" s="99" t="s">
        <v>735</v>
      </c>
      <c r="C12909" s="97" t="s">
        <v>3</v>
      </c>
      <c r="D12909" s="97" t="s">
        <v>7</v>
      </c>
      <c r="E12909" s="94"/>
      <c r="F12909" s="94"/>
      <c r="G12909" s="94">
        <v>100</v>
      </c>
      <c r="H12909" s="79"/>
    </row>
    <row r="12910" spans="1:8">
      <c r="A12910" s="100">
        <v>2</v>
      </c>
      <c r="B12910" s="101" t="s">
        <v>440</v>
      </c>
      <c r="C12910" s="97"/>
      <c r="D12910" s="97"/>
      <c r="E12910" s="94"/>
      <c r="F12910" s="94"/>
      <c r="G12910" s="94"/>
      <c r="H12910" s="79"/>
    </row>
    <row r="12911" spans="1:8" ht="31.5">
      <c r="A12911" s="98" t="s">
        <v>402</v>
      </c>
      <c r="B12911" s="99" t="s">
        <v>736</v>
      </c>
      <c r="C12911" s="97" t="s">
        <v>388</v>
      </c>
      <c r="D12911" s="97" t="s">
        <v>6</v>
      </c>
      <c r="E12911" s="94"/>
      <c r="F12911" s="94"/>
      <c r="G12911" s="94">
        <v>100</v>
      </c>
      <c r="H12911" s="79"/>
    </row>
    <row r="12912" spans="1:8" ht="63">
      <c r="A12912" s="98" t="s">
        <v>403</v>
      </c>
      <c r="B12912" s="99" t="s">
        <v>641</v>
      </c>
      <c r="C12912" s="97" t="s">
        <v>7</v>
      </c>
      <c r="D12912" s="97" t="s">
        <v>8</v>
      </c>
      <c r="E12912" s="94"/>
      <c r="F12912" s="94"/>
      <c r="G12912" s="94">
        <v>100</v>
      </c>
      <c r="H12912" s="79"/>
    </row>
    <row r="12913" spans="1:8" ht="31.5">
      <c r="A12913" s="98" t="s">
        <v>404</v>
      </c>
      <c r="B12913" s="99" t="s">
        <v>642</v>
      </c>
      <c r="C12913" s="97" t="s">
        <v>8</v>
      </c>
      <c r="D12913" s="97" t="s">
        <v>9</v>
      </c>
      <c r="E12913" s="94"/>
      <c r="F12913" s="94"/>
      <c r="G12913" s="94">
        <v>100</v>
      </c>
      <c r="H12913" s="79"/>
    </row>
    <row r="12914" spans="1:8" ht="47.25">
      <c r="A12914" s="100">
        <v>3</v>
      </c>
      <c r="B12914" s="101" t="s">
        <v>313</v>
      </c>
      <c r="C12914" s="97"/>
      <c r="D12914" s="97"/>
      <c r="E12914" s="94"/>
      <c r="F12914" s="94"/>
      <c r="G12914" s="94"/>
      <c r="H12914" s="79"/>
    </row>
    <row r="12915" spans="1:8" ht="31.5">
      <c r="A12915" s="98" t="s">
        <v>441</v>
      </c>
      <c r="B12915" s="99" t="s">
        <v>314</v>
      </c>
      <c r="C12915" s="97" t="s">
        <v>9</v>
      </c>
      <c r="D12915" s="97" t="s">
        <v>8</v>
      </c>
      <c r="E12915" s="94"/>
      <c r="F12915" s="94"/>
      <c r="G12915" s="94">
        <v>100</v>
      </c>
      <c r="H12915" s="79"/>
    </row>
    <row r="12916" spans="1:8">
      <c r="A12916" s="98" t="s">
        <v>359</v>
      </c>
      <c r="B12916" s="99" t="s">
        <v>315</v>
      </c>
      <c r="C12916" s="97" t="s">
        <v>9</v>
      </c>
      <c r="D12916" s="97" t="s">
        <v>10</v>
      </c>
      <c r="E12916" s="94"/>
      <c r="F12916" s="94"/>
      <c r="G12916" s="94">
        <v>100</v>
      </c>
      <c r="H12916" s="79"/>
    </row>
    <row r="12917" spans="1:8">
      <c r="A12917" s="98" t="s">
        <v>361</v>
      </c>
      <c r="B12917" s="99" t="s">
        <v>316</v>
      </c>
      <c r="C12917" s="97" t="s">
        <v>10</v>
      </c>
      <c r="D12917" s="97" t="s">
        <v>11</v>
      </c>
      <c r="E12917" s="94"/>
      <c r="F12917" s="94"/>
      <c r="G12917" s="94">
        <v>100</v>
      </c>
      <c r="H12917" s="79"/>
    </row>
    <row r="12918" spans="1:8">
      <c r="A12918" s="98" t="s">
        <v>317</v>
      </c>
      <c r="B12918" s="99" t="s">
        <v>318</v>
      </c>
      <c r="C12918" s="97" t="s">
        <v>11</v>
      </c>
      <c r="D12918" s="97" t="s">
        <v>12</v>
      </c>
      <c r="E12918" s="94"/>
      <c r="F12918" s="94"/>
      <c r="G12918" s="94">
        <v>100</v>
      </c>
      <c r="H12918" s="79"/>
    </row>
    <row r="12919" spans="1:8">
      <c r="A12919" s="98" t="s">
        <v>319</v>
      </c>
      <c r="B12919" s="99" t="s">
        <v>320</v>
      </c>
      <c r="C12919" s="97" t="s">
        <v>12</v>
      </c>
      <c r="D12919" s="97" t="s">
        <v>13</v>
      </c>
      <c r="E12919" s="94"/>
      <c r="F12919" s="94"/>
      <c r="G12919" s="94">
        <v>100</v>
      </c>
      <c r="H12919" s="79"/>
    </row>
    <row r="12920" spans="1:8">
      <c r="A12920" s="100">
        <v>4</v>
      </c>
      <c r="B12920" s="101" t="s">
        <v>623</v>
      </c>
      <c r="C12920" s="97"/>
      <c r="D12920" s="97"/>
      <c r="E12920" s="94"/>
      <c r="F12920" s="94"/>
      <c r="G12920" s="94"/>
      <c r="H12920" s="79"/>
    </row>
    <row r="12921" spans="1:8" ht="31.5">
      <c r="A12921" s="97" t="s">
        <v>406</v>
      </c>
      <c r="B12921" s="236" t="s">
        <v>321</v>
      </c>
      <c r="C12921" s="97" t="s">
        <v>13</v>
      </c>
      <c r="D12921" s="97" t="s">
        <v>13</v>
      </c>
      <c r="E12921" s="94"/>
      <c r="F12921" s="94"/>
      <c r="G12921" s="94">
        <v>100</v>
      </c>
      <c r="H12921" s="79"/>
    </row>
    <row r="12922" spans="1:8" ht="63">
      <c r="A12922" s="97" t="s">
        <v>407</v>
      </c>
      <c r="B12922" s="236" t="s">
        <v>621</v>
      </c>
      <c r="C12922" s="97" t="s">
        <v>13</v>
      </c>
      <c r="D12922" s="97" t="s">
        <v>14</v>
      </c>
      <c r="E12922" s="94"/>
      <c r="F12922" s="94"/>
      <c r="G12922" s="94">
        <v>100</v>
      </c>
      <c r="H12922" s="79"/>
    </row>
    <row r="12923" spans="1:8" ht="31.5">
      <c r="A12923" s="97" t="s">
        <v>408</v>
      </c>
      <c r="B12923" s="236" t="s">
        <v>764</v>
      </c>
      <c r="C12923" s="97" t="s">
        <v>13</v>
      </c>
      <c r="D12923" s="97" t="s">
        <v>14</v>
      </c>
      <c r="E12923" s="94"/>
      <c r="F12923" s="94"/>
      <c r="G12923" s="94">
        <v>100</v>
      </c>
      <c r="H12923" s="79"/>
    </row>
    <row r="12924" spans="1:8" ht="31.5">
      <c r="A12924" s="97" t="s">
        <v>222</v>
      </c>
      <c r="B12924" s="236" t="s">
        <v>765</v>
      </c>
      <c r="C12924" s="97" t="s">
        <v>14</v>
      </c>
      <c r="D12924" s="97" t="s">
        <v>15</v>
      </c>
      <c r="E12924" s="94"/>
      <c r="F12924" s="94"/>
      <c r="G12924" s="94">
        <v>100</v>
      </c>
      <c r="H12924" s="79"/>
    </row>
    <row r="12925" spans="1:8">
      <c r="G12925" s="154" t="s">
        <v>1518</v>
      </c>
      <c r="H12925" s="154" t="s">
        <v>378</v>
      </c>
    </row>
    <row r="12926" spans="1:8">
      <c r="H12926" s="154" t="s">
        <v>709</v>
      </c>
    </row>
    <row r="12927" spans="1:8">
      <c r="H12927" s="154" t="s">
        <v>266</v>
      </c>
    </row>
    <row r="12928" spans="1:8">
      <c r="H12928" s="154"/>
    </row>
    <row r="12929" spans="1:8">
      <c r="A12929" s="742" t="s">
        <v>628</v>
      </c>
      <c r="B12929" s="742"/>
      <c r="C12929" s="742"/>
      <c r="D12929" s="742"/>
      <c r="E12929" s="742"/>
      <c r="F12929" s="742"/>
      <c r="G12929" s="742"/>
      <c r="H12929" s="742"/>
    </row>
    <row r="12930" spans="1:8">
      <c r="A12930" s="742" t="s">
        <v>455</v>
      </c>
      <c r="B12930" s="742"/>
      <c r="C12930" s="742"/>
      <c r="D12930" s="742"/>
      <c r="E12930" s="742"/>
      <c r="F12930" s="742"/>
      <c r="G12930" s="742"/>
      <c r="H12930" s="742"/>
    </row>
    <row r="12931" spans="1:8">
      <c r="H12931" s="154" t="s">
        <v>322</v>
      </c>
    </row>
    <row r="12932" spans="1:8">
      <c r="H12932" s="154" t="s">
        <v>323</v>
      </c>
    </row>
    <row r="12933" spans="1:8">
      <c r="H12933" s="154" t="s">
        <v>324</v>
      </c>
    </row>
    <row r="12934" spans="1:8">
      <c r="H12934" s="230" t="s">
        <v>325</v>
      </c>
    </row>
    <row r="12935" spans="1:8">
      <c r="H12935" s="154" t="s">
        <v>2331</v>
      </c>
    </row>
    <row r="12936" spans="1:8">
      <c r="H12936" s="154" t="s">
        <v>261</v>
      </c>
    </row>
    <row r="12937" spans="1:8">
      <c r="A12937" s="86"/>
    </row>
    <row r="12938" spans="1:8">
      <c r="A12938" s="748" t="s">
        <v>1806</v>
      </c>
      <c r="B12938" s="749"/>
      <c r="C12938" s="749"/>
      <c r="D12938" s="749"/>
      <c r="E12938" s="749"/>
      <c r="F12938" s="749"/>
      <c r="G12938" s="749"/>
      <c r="H12938" s="749"/>
    </row>
    <row r="12939" spans="1:8">
      <c r="A12939" s="745"/>
      <c r="B12939" s="745"/>
      <c r="C12939" s="745"/>
      <c r="D12939" s="745"/>
      <c r="E12939" s="745"/>
      <c r="F12939" s="745"/>
      <c r="G12939" s="745"/>
      <c r="H12939" s="745"/>
    </row>
    <row r="12940" spans="1:8">
      <c r="A12940" s="746" t="s">
        <v>2332</v>
      </c>
      <c r="B12940" s="746"/>
      <c r="C12940" s="746"/>
      <c r="D12940" s="746"/>
      <c r="E12940" s="746"/>
      <c r="F12940" s="746"/>
      <c r="G12940" s="746"/>
      <c r="H12940" s="746"/>
    </row>
    <row r="12941" spans="1:8" ht="16.5" thickBot="1">
      <c r="A12941" s="87"/>
      <c r="B12941" s="666"/>
      <c r="C12941" s="231"/>
      <c r="D12941" s="231"/>
      <c r="E12941" s="231"/>
      <c r="F12941" s="231"/>
      <c r="G12941" s="231"/>
      <c r="H12941" s="231"/>
    </row>
    <row r="12942" spans="1:8">
      <c r="A12942" s="750" t="s">
        <v>397</v>
      </c>
      <c r="B12942" s="753" t="s">
        <v>649</v>
      </c>
      <c r="C12942" s="756" t="s">
        <v>719</v>
      </c>
      <c r="D12942" s="756"/>
      <c r="E12942" s="756"/>
      <c r="F12942" s="756"/>
      <c r="G12942" s="757" t="s">
        <v>629</v>
      </c>
      <c r="H12942" s="759" t="s">
        <v>630</v>
      </c>
    </row>
    <row r="12943" spans="1:8">
      <c r="A12943" s="751"/>
      <c r="B12943" s="754"/>
      <c r="C12943" s="704"/>
      <c r="D12943" s="704"/>
      <c r="E12943" s="704"/>
      <c r="F12943" s="704"/>
      <c r="G12943" s="703"/>
      <c r="H12943" s="760"/>
    </row>
    <row r="12944" spans="1:8" ht="32.25" thickBot="1">
      <c r="A12944" s="752"/>
      <c r="B12944" s="755"/>
      <c r="C12944" s="88" t="s">
        <v>631</v>
      </c>
      <c r="D12944" s="88" t="s">
        <v>632</v>
      </c>
      <c r="E12944" s="88" t="s">
        <v>631</v>
      </c>
      <c r="F12944" s="88" t="s">
        <v>632</v>
      </c>
      <c r="G12944" s="758"/>
      <c r="H12944" s="761"/>
    </row>
    <row r="12945" spans="1:8">
      <c r="A12945" s="89">
        <v>1</v>
      </c>
      <c r="B12945" s="604">
        <v>2</v>
      </c>
      <c r="C12945" s="90">
        <v>3</v>
      </c>
      <c r="D12945" s="90">
        <v>4</v>
      </c>
      <c r="E12945" s="90"/>
      <c r="F12945" s="90"/>
      <c r="G12945" s="91">
        <v>5</v>
      </c>
      <c r="H12945" s="604">
        <v>6</v>
      </c>
    </row>
    <row r="12946" spans="1:8">
      <c r="A12946" s="89">
        <v>1</v>
      </c>
      <c r="B12946" s="92" t="s">
        <v>598</v>
      </c>
      <c r="C12946" s="93"/>
      <c r="D12946" s="93"/>
      <c r="E12946" s="94"/>
      <c r="F12946" s="94"/>
      <c r="G12946" s="95"/>
      <c r="H12946" s="663"/>
    </row>
    <row r="12947" spans="1:8">
      <c r="A12947" s="96" t="s">
        <v>399</v>
      </c>
      <c r="B12947" s="237" t="s">
        <v>599</v>
      </c>
      <c r="C12947" s="97" t="s">
        <v>388</v>
      </c>
      <c r="D12947" s="97" t="s">
        <v>0</v>
      </c>
      <c r="E12947" s="94"/>
      <c r="F12947" s="94"/>
      <c r="G12947" s="94">
        <v>100</v>
      </c>
      <c r="H12947" s="79"/>
    </row>
    <row r="12948" spans="1:8">
      <c r="A12948" s="97" t="s">
        <v>400</v>
      </c>
      <c r="B12948" s="236" t="s">
        <v>329</v>
      </c>
      <c r="C12948" s="97" t="s">
        <v>1</v>
      </c>
      <c r="D12948" s="97" t="s">
        <v>2</v>
      </c>
      <c r="E12948" s="94"/>
      <c r="F12948" s="94"/>
      <c r="G12948" s="94">
        <v>100</v>
      </c>
      <c r="H12948" s="79"/>
    </row>
    <row r="12949" spans="1:8" ht="31.5">
      <c r="A12949" s="97" t="s">
        <v>411</v>
      </c>
      <c r="B12949" s="236" t="s">
        <v>730</v>
      </c>
      <c r="C12949" s="97" t="s">
        <v>3</v>
      </c>
      <c r="D12949" s="97" t="s">
        <v>4</v>
      </c>
      <c r="E12949" s="94"/>
      <c r="F12949" s="94"/>
      <c r="G12949" s="94">
        <v>100</v>
      </c>
      <c r="H12949" s="79"/>
    </row>
    <row r="12950" spans="1:8" ht="63">
      <c r="A12950" s="98" t="s">
        <v>422</v>
      </c>
      <c r="B12950" s="99" t="s">
        <v>731</v>
      </c>
      <c r="C12950" s="97" t="s">
        <v>5</v>
      </c>
      <c r="D12950" s="97" t="s">
        <v>6</v>
      </c>
      <c r="E12950" s="94"/>
      <c r="F12950" s="94"/>
      <c r="G12950" s="94">
        <v>100</v>
      </c>
      <c r="H12950" s="79"/>
    </row>
    <row r="12951" spans="1:8" ht="31.5">
      <c r="A12951" s="98" t="s">
        <v>732</v>
      </c>
      <c r="B12951" s="99" t="s">
        <v>733</v>
      </c>
      <c r="C12951" s="97" t="s">
        <v>7</v>
      </c>
      <c r="D12951" s="97" t="s">
        <v>6</v>
      </c>
      <c r="E12951" s="94"/>
      <c r="F12951" s="94"/>
      <c r="G12951" s="94">
        <v>100</v>
      </c>
      <c r="H12951" s="79"/>
    </row>
    <row r="12952" spans="1:8">
      <c r="A12952" s="98" t="s">
        <v>734</v>
      </c>
      <c r="B12952" s="99" t="s">
        <v>735</v>
      </c>
      <c r="C12952" s="97" t="s">
        <v>3</v>
      </c>
      <c r="D12952" s="97" t="s">
        <v>7</v>
      </c>
      <c r="E12952" s="94"/>
      <c r="F12952" s="94"/>
      <c r="G12952" s="94">
        <v>100</v>
      </c>
      <c r="H12952" s="79"/>
    </row>
    <row r="12953" spans="1:8">
      <c r="A12953" s="100">
        <v>2</v>
      </c>
      <c r="B12953" s="101" t="s">
        <v>440</v>
      </c>
      <c r="C12953" s="97"/>
      <c r="D12953" s="97"/>
      <c r="E12953" s="94"/>
      <c r="F12953" s="94"/>
      <c r="G12953" s="94"/>
      <c r="H12953" s="79"/>
    </row>
    <row r="12954" spans="1:8" ht="31.5">
      <c r="A12954" s="98" t="s">
        <v>402</v>
      </c>
      <c r="B12954" s="99" t="s">
        <v>736</v>
      </c>
      <c r="C12954" s="97" t="s">
        <v>388</v>
      </c>
      <c r="D12954" s="97" t="s">
        <v>6</v>
      </c>
      <c r="E12954" s="94"/>
      <c r="F12954" s="94"/>
      <c r="G12954" s="94">
        <v>100</v>
      </c>
      <c r="H12954" s="79"/>
    </row>
    <row r="12955" spans="1:8" ht="63">
      <c r="A12955" s="98" t="s">
        <v>403</v>
      </c>
      <c r="B12955" s="99" t="s">
        <v>641</v>
      </c>
      <c r="C12955" s="97" t="s">
        <v>7</v>
      </c>
      <c r="D12955" s="97" t="s">
        <v>8</v>
      </c>
      <c r="E12955" s="94"/>
      <c r="F12955" s="94"/>
      <c r="G12955" s="94">
        <v>100</v>
      </c>
      <c r="H12955" s="79"/>
    </row>
    <row r="12956" spans="1:8" ht="31.5">
      <c r="A12956" s="98" t="s">
        <v>404</v>
      </c>
      <c r="B12956" s="99" t="s">
        <v>642</v>
      </c>
      <c r="C12956" s="97" t="s">
        <v>8</v>
      </c>
      <c r="D12956" s="97" t="s">
        <v>9</v>
      </c>
      <c r="E12956" s="94"/>
      <c r="F12956" s="94"/>
      <c r="G12956" s="94">
        <v>100</v>
      </c>
      <c r="H12956" s="79"/>
    </row>
    <row r="12957" spans="1:8" ht="47.25">
      <c r="A12957" s="100">
        <v>3</v>
      </c>
      <c r="B12957" s="101" t="s">
        <v>313</v>
      </c>
      <c r="C12957" s="97"/>
      <c r="D12957" s="97"/>
      <c r="E12957" s="94"/>
      <c r="F12957" s="94"/>
      <c r="G12957" s="94"/>
      <c r="H12957" s="79"/>
    </row>
    <row r="12958" spans="1:8" ht="31.5">
      <c r="A12958" s="98" t="s">
        <v>441</v>
      </c>
      <c r="B12958" s="99" t="s">
        <v>314</v>
      </c>
      <c r="C12958" s="97" t="s">
        <v>9</v>
      </c>
      <c r="D12958" s="97" t="s">
        <v>8</v>
      </c>
      <c r="E12958" s="94"/>
      <c r="F12958" s="94"/>
      <c r="G12958" s="94">
        <v>100</v>
      </c>
      <c r="H12958" s="79"/>
    </row>
    <row r="12959" spans="1:8">
      <c r="A12959" s="98" t="s">
        <v>359</v>
      </c>
      <c r="B12959" s="99" t="s">
        <v>315</v>
      </c>
      <c r="C12959" s="97" t="s">
        <v>9</v>
      </c>
      <c r="D12959" s="97" t="s">
        <v>10</v>
      </c>
      <c r="E12959" s="94"/>
      <c r="F12959" s="94"/>
      <c r="G12959" s="94">
        <v>100</v>
      </c>
      <c r="H12959" s="79"/>
    </row>
    <row r="12960" spans="1:8">
      <c r="A12960" s="98" t="s">
        <v>361</v>
      </c>
      <c r="B12960" s="99" t="s">
        <v>316</v>
      </c>
      <c r="C12960" s="97" t="s">
        <v>10</v>
      </c>
      <c r="D12960" s="97" t="s">
        <v>11</v>
      </c>
      <c r="E12960" s="94"/>
      <c r="F12960" s="94"/>
      <c r="G12960" s="94">
        <v>100</v>
      </c>
      <c r="H12960" s="79"/>
    </row>
    <row r="12961" spans="1:8">
      <c r="A12961" s="98" t="s">
        <v>317</v>
      </c>
      <c r="B12961" s="99" t="s">
        <v>318</v>
      </c>
      <c r="C12961" s="97" t="s">
        <v>11</v>
      </c>
      <c r="D12961" s="97" t="s">
        <v>12</v>
      </c>
      <c r="E12961" s="94"/>
      <c r="F12961" s="94"/>
      <c r="G12961" s="94">
        <v>100</v>
      </c>
      <c r="H12961" s="79"/>
    </row>
    <row r="12962" spans="1:8">
      <c r="A12962" s="98" t="s">
        <v>319</v>
      </c>
      <c r="B12962" s="99" t="s">
        <v>320</v>
      </c>
      <c r="C12962" s="97" t="s">
        <v>12</v>
      </c>
      <c r="D12962" s="97" t="s">
        <v>13</v>
      </c>
      <c r="E12962" s="94"/>
      <c r="F12962" s="94"/>
      <c r="G12962" s="94">
        <v>100</v>
      </c>
      <c r="H12962" s="79"/>
    </row>
    <row r="12963" spans="1:8">
      <c r="A12963" s="100">
        <v>4</v>
      </c>
      <c r="B12963" s="101" t="s">
        <v>623</v>
      </c>
      <c r="C12963" s="97"/>
      <c r="D12963" s="97"/>
      <c r="E12963" s="94"/>
      <c r="F12963" s="94"/>
      <c r="G12963" s="94"/>
      <c r="H12963" s="79"/>
    </row>
    <row r="12964" spans="1:8" ht="31.5">
      <c r="A12964" s="97" t="s">
        <v>406</v>
      </c>
      <c r="B12964" s="236" t="s">
        <v>321</v>
      </c>
      <c r="C12964" s="97" t="s">
        <v>13</v>
      </c>
      <c r="D12964" s="97" t="s">
        <v>13</v>
      </c>
      <c r="E12964" s="94"/>
      <c r="F12964" s="94"/>
      <c r="G12964" s="94">
        <v>100</v>
      </c>
      <c r="H12964" s="79"/>
    </row>
    <row r="12965" spans="1:8" ht="63">
      <c r="A12965" s="97" t="s">
        <v>407</v>
      </c>
      <c r="B12965" s="236" t="s">
        <v>621</v>
      </c>
      <c r="C12965" s="97" t="s">
        <v>13</v>
      </c>
      <c r="D12965" s="97" t="s">
        <v>14</v>
      </c>
      <c r="E12965" s="94"/>
      <c r="F12965" s="94"/>
      <c r="G12965" s="94">
        <v>100</v>
      </c>
      <c r="H12965" s="79"/>
    </row>
    <row r="12966" spans="1:8" ht="31.5">
      <c r="A12966" s="97" t="s">
        <v>408</v>
      </c>
      <c r="B12966" s="236" t="s">
        <v>764</v>
      </c>
      <c r="C12966" s="97" t="s">
        <v>13</v>
      </c>
      <c r="D12966" s="97" t="s">
        <v>14</v>
      </c>
      <c r="E12966" s="94"/>
      <c r="F12966" s="94"/>
      <c r="G12966" s="94">
        <v>100</v>
      </c>
      <c r="H12966" s="79"/>
    </row>
    <row r="12967" spans="1:8" ht="31.5">
      <c r="A12967" s="97" t="s">
        <v>222</v>
      </c>
      <c r="B12967" s="236" t="s">
        <v>765</v>
      </c>
      <c r="C12967" s="97" t="s">
        <v>14</v>
      </c>
      <c r="D12967" s="97" t="s">
        <v>15</v>
      </c>
      <c r="E12967" s="94"/>
      <c r="F12967" s="94"/>
      <c r="G12967" s="94">
        <v>100</v>
      </c>
      <c r="H12967" s="79"/>
    </row>
    <row r="12968" spans="1:8">
      <c r="G12968" s="154" t="s">
        <v>1519</v>
      </c>
      <c r="H12968" s="154" t="s">
        <v>378</v>
      </c>
    </row>
    <row r="12969" spans="1:8">
      <c r="H12969" s="154" t="s">
        <v>709</v>
      </c>
    </row>
    <row r="12970" spans="1:8">
      <c r="H12970" s="154" t="s">
        <v>266</v>
      </c>
    </row>
    <row r="12971" spans="1:8">
      <c r="H12971" s="154"/>
    </row>
    <row r="12972" spans="1:8">
      <c r="A12972" s="742" t="s">
        <v>628</v>
      </c>
      <c r="B12972" s="742"/>
      <c r="C12972" s="742"/>
      <c r="D12972" s="742"/>
      <c r="E12972" s="742"/>
      <c r="F12972" s="742"/>
      <c r="G12972" s="742"/>
      <c r="H12972" s="742"/>
    </row>
    <row r="12973" spans="1:8">
      <c r="A12973" s="742" t="s">
        <v>455</v>
      </c>
      <c r="B12973" s="742"/>
      <c r="C12973" s="742"/>
      <c r="D12973" s="742"/>
      <c r="E12973" s="742"/>
      <c r="F12973" s="742"/>
      <c r="G12973" s="742"/>
      <c r="H12973" s="742"/>
    </row>
    <row r="12974" spans="1:8">
      <c r="H12974" s="154" t="s">
        <v>322</v>
      </c>
    </row>
    <row r="12975" spans="1:8">
      <c r="H12975" s="154" t="s">
        <v>323</v>
      </c>
    </row>
    <row r="12976" spans="1:8">
      <c r="H12976" s="154" t="s">
        <v>324</v>
      </c>
    </row>
    <row r="12977" spans="1:8">
      <c r="H12977" s="230" t="s">
        <v>325</v>
      </c>
    </row>
    <row r="12978" spans="1:8">
      <c r="H12978" s="154" t="s">
        <v>2331</v>
      </c>
    </row>
    <row r="12979" spans="1:8">
      <c r="H12979" s="154" t="s">
        <v>261</v>
      </c>
    </row>
    <row r="12980" spans="1:8">
      <c r="A12980" s="86"/>
    </row>
    <row r="12981" spans="1:8">
      <c r="A12981" s="748" t="s">
        <v>1807</v>
      </c>
      <c r="B12981" s="749"/>
      <c r="C12981" s="749"/>
      <c r="D12981" s="749"/>
      <c r="E12981" s="749"/>
      <c r="F12981" s="749"/>
      <c r="G12981" s="749"/>
      <c r="H12981" s="749"/>
    </row>
    <row r="12982" spans="1:8">
      <c r="A12982" s="745"/>
      <c r="B12982" s="745"/>
      <c r="C12982" s="745"/>
      <c r="D12982" s="745"/>
      <c r="E12982" s="745"/>
      <c r="F12982" s="745"/>
      <c r="G12982" s="745"/>
      <c r="H12982" s="745"/>
    </row>
    <row r="12983" spans="1:8">
      <c r="A12983" s="746" t="s">
        <v>2332</v>
      </c>
      <c r="B12983" s="746"/>
      <c r="C12983" s="746"/>
      <c r="D12983" s="746"/>
      <c r="E12983" s="746"/>
      <c r="F12983" s="746"/>
      <c r="G12983" s="746"/>
      <c r="H12983" s="746"/>
    </row>
    <row r="12984" spans="1:8" ht="16.5" thickBot="1">
      <c r="A12984" s="87"/>
      <c r="B12984" s="666"/>
      <c r="C12984" s="231"/>
      <c r="D12984" s="231"/>
      <c r="E12984" s="231"/>
      <c r="F12984" s="231"/>
      <c r="G12984" s="231"/>
      <c r="H12984" s="231"/>
    </row>
    <row r="12985" spans="1:8">
      <c r="A12985" s="750" t="s">
        <v>397</v>
      </c>
      <c r="B12985" s="753" t="s">
        <v>649</v>
      </c>
      <c r="C12985" s="756" t="s">
        <v>719</v>
      </c>
      <c r="D12985" s="756"/>
      <c r="E12985" s="756"/>
      <c r="F12985" s="756"/>
      <c r="G12985" s="757" t="s">
        <v>629</v>
      </c>
      <c r="H12985" s="759" t="s">
        <v>630</v>
      </c>
    </row>
    <row r="12986" spans="1:8">
      <c r="A12986" s="751"/>
      <c r="B12986" s="754"/>
      <c r="C12986" s="704"/>
      <c r="D12986" s="704"/>
      <c r="E12986" s="704"/>
      <c r="F12986" s="704"/>
      <c r="G12986" s="703"/>
      <c r="H12986" s="760"/>
    </row>
    <row r="12987" spans="1:8" ht="32.25" thickBot="1">
      <c r="A12987" s="752"/>
      <c r="B12987" s="755"/>
      <c r="C12987" s="88" t="s">
        <v>631</v>
      </c>
      <c r="D12987" s="88" t="s">
        <v>632</v>
      </c>
      <c r="E12987" s="88" t="s">
        <v>631</v>
      </c>
      <c r="F12987" s="88" t="s">
        <v>632</v>
      </c>
      <c r="G12987" s="758"/>
      <c r="H12987" s="761"/>
    </row>
    <row r="12988" spans="1:8">
      <c r="A12988" s="89">
        <v>1</v>
      </c>
      <c r="B12988" s="604">
        <v>2</v>
      </c>
      <c r="C12988" s="90">
        <v>3</v>
      </c>
      <c r="D12988" s="90">
        <v>4</v>
      </c>
      <c r="E12988" s="90"/>
      <c r="F12988" s="90"/>
      <c r="G12988" s="91">
        <v>5</v>
      </c>
      <c r="H12988" s="604">
        <v>6</v>
      </c>
    </row>
    <row r="12989" spans="1:8">
      <c r="A12989" s="89">
        <v>1</v>
      </c>
      <c r="B12989" s="92" t="s">
        <v>598</v>
      </c>
      <c r="C12989" s="93"/>
      <c r="D12989" s="93"/>
      <c r="E12989" s="94"/>
      <c r="F12989" s="94"/>
      <c r="G12989" s="95"/>
      <c r="H12989" s="663"/>
    </row>
    <row r="12990" spans="1:8">
      <c r="A12990" s="96" t="s">
        <v>399</v>
      </c>
      <c r="B12990" s="237" t="s">
        <v>599</v>
      </c>
      <c r="C12990" s="97" t="s">
        <v>388</v>
      </c>
      <c r="D12990" s="97" t="s">
        <v>0</v>
      </c>
      <c r="E12990" s="94"/>
      <c r="F12990" s="94"/>
      <c r="G12990" s="94">
        <v>100</v>
      </c>
      <c r="H12990" s="79"/>
    </row>
    <row r="12991" spans="1:8">
      <c r="A12991" s="97" t="s">
        <v>400</v>
      </c>
      <c r="B12991" s="236" t="s">
        <v>329</v>
      </c>
      <c r="C12991" s="97" t="s">
        <v>1</v>
      </c>
      <c r="D12991" s="97" t="s">
        <v>2</v>
      </c>
      <c r="E12991" s="94"/>
      <c r="F12991" s="94"/>
      <c r="G12991" s="94">
        <v>100</v>
      </c>
      <c r="H12991" s="79"/>
    </row>
    <row r="12992" spans="1:8" ht="31.5">
      <c r="A12992" s="97" t="s">
        <v>411</v>
      </c>
      <c r="B12992" s="236" t="s">
        <v>730</v>
      </c>
      <c r="C12992" s="97" t="s">
        <v>3</v>
      </c>
      <c r="D12992" s="97" t="s">
        <v>4</v>
      </c>
      <c r="E12992" s="94"/>
      <c r="F12992" s="94"/>
      <c r="G12992" s="94">
        <v>100</v>
      </c>
      <c r="H12992" s="79"/>
    </row>
    <row r="12993" spans="1:8" ht="63">
      <c r="A12993" s="98" t="s">
        <v>422</v>
      </c>
      <c r="B12993" s="99" t="s">
        <v>731</v>
      </c>
      <c r="C12993" s="97" t="s">
        <v>5</v>
      </c>
      <c r="D12993" s="97" t="s">
        <v>6</v>
      </c>
      <c r="E12993" s="94"/>
      <c r="F12993" s="94"/>
      <c r="G12993" s="94">
        <v>100</v>
      </c>
      <c r="H12993" s="79"/>
    </row>
    <row r="12994" spans="1:8" ht="31.5">
      <c r="A12994" s="98" t="s">
        <v>732</v>
      </c>
      <c r="B12994" s="99" t="s">
        <v>733</v>
      </c>
      <c r="C12994" s="97" t="s">
        <v>7</v>
      </c>
      <c r="D12994" s="97" t="s">
        <v>6</v>
      </c>
      <c r="E12994" s="94"/>
      <c r="F12994" s="94"/>
      <c r="G12994" s="94">
        <v>100</v>
      </c>
      <c r="H12994" s="79"/>
    </row>
    <row r="12995" spans="1:8">
      <c r="A12995" s="98" t="s">
        <v>734</v>
      </c>
      <c r="B12995" s="99" t="s">
        <v>735</v>
      </c>
      <c r="C12995" s="97" t="s">
        <v>3</v>
      </c>
      <c r="D12995" s="97" t="s">
        <v>7</v>
      </c>
      <c r="E12995" s="94"/>
      <c r="F12995" s="94"/>
      <c r="G12995" s="94">
        <v>100</v>
      </c>
      <c r="H12995" s="79"/>
    </row>
    <row r="12996" spans="1:8">
      <c r="A12996" s="100">
        <v>2</v>
      </c>
      <c r="B12996" s="101" t="s">
        <v>440</v>
      </c>
      <c r="C12996" s="97"/>
      <c r="D12996" s="97"/>
      <c r="E12996" s="94"/>
      <c r="F12996" s="94"/>
      <c r="G12996" s="94"/>
      <c r="H12996" s="79"/>
    </row>
    <row r="12997" spans="1:8" ht="31.5">
      <c r="A12997" s="98" t="s">
        <v>402</v>
      </c>
      <c r="B12997" s="99" t="s">
        <v>736</v>
      </c>
      <c r="C12997" s="97" t="s">
        <v>388</v>
      </c>
      <c r="D12997" s="97" t="s">
        <v>6</v>
      </c>
      <c r="E12997" s="94"/>
      <c r="F12997" s="94"/>
      <c r="G12997" s="94">
        <v>100</v>
      </c>
      <c r="H12997" s="79"/>
    </row>
    <row r="12998" spans="1:8" ht="63">
      <c r="A12998" s="98" t="s">
        <v>403</v>
      </c>
      <c r="B12998" s="99" t="s">
        <v>641</v>
      </c>
      <c r="C12998" s="97" t="s">
        <v>7</v>
      </c>
      <c r="D12998" s="97" t="s">
        <v>8</v>
      </c>
      <c r="E12998" s="94"/>
      <c r="F12998" s="94"/>
      <c r="G12998" s="94">
        <v>100</v>
      </c>
      <c r="H12998" s="79"/>
    </row>
    <row r="12999" spans="1:8" ht="31.5">
      <c r="A12999" s="98" t="s">
        <v>404</v>
      </c>
      <c r="B12999" s="99" t="s">
        <v>642</v>
      </c>
      <c r="C12999" s="97" t="s">
        <v>8</v>
      </c>
      <c r="D12999" s="97" t="s">
        <v>9</v>
      </c>
      <c r="E12999" s="94"/>
      <c r="F12999" s="94"/>
      <c r="G12999" s="94">
        <v>100</v>
      </c>
      <c r="H12999" s="79"/>
    </row>
    <row r="13000" spans="1:8" ht="47.25">
      <c r="A13000" s="100">
        <v>3</v>
      </c>
      <c r="B13000" s="101" t="s">
        <v>313</v>
      </c>
      <c r="C13000" s="97"/>
      <c r="D13000" s="97"/>
      <c r="E13000" s="94"/>
      <c r="F13000" s="94"/>
      <c r="G13000" s="94"/>
      <c r="H13000" s="79"/>
    </row>
    <row r="13001" spans="1:8" ht="31.5">
      <c r="A13001" s="98" t="s">
        <v>441</v>
      </c>
      <c r="B13001" s="99" t="s">
        <v>314</v>
      </c>
      <c r="C13001" s="97" t="s">
        <v>9</v>
      </c>
      <c r="D13001" s="97" t="s">
        <v>8</v>
      </c>
      <c r="E13001" s="94"/>
      <c r="F13001" s="94"/>
      <c r="G13001" s="94">
        <v>100</v>
      </c>
      <c r="H13001" s="79"/>
    </row>
    <row r="13002" spans="1:8">
      <c r="A13002" s="98" t="s">
        <v>359</v>
      </c>
      <c r="B13002" s="99" t="s">
        <v>315</v>
      </c>
      <c r="C13002" s="97" t="s">
        <v>9</v>
      </c>
      <c r="D13002" s="97" t="s">
        <v>10</v>
      </c>
      <c r="E13002" s="94"/>
      <c r="F13002" s="94"/>
      <c r="G13002" s="94">
        <v>100</v>
      </c>
      <c r="H13002" s="79"/>
    </row>
    <row r="13003" spans="1:8">
      <c r="A13003" s="98" t="s">
        <v>361</v>
      </c>
      <c r="B13003" s="99" t="s">
        <v>316</v>
      </c>
      <c r="C13003" s="97" t="s">
        <v>10</v>
      </c>
      <c r="D13003" s="97" t="s">
        <v>11</v>
      </c>
      <c r="E13003" s="94"/>
      <c r="F13003" s="94"/>
      <c r="G13003" s="94">
        <v>100</v>
      </c>
      <c r="H13003" s="79"/>
    </row>
    <row r="13004" spans="1:8">
      <c r="A13004" s="98" t="s">
        <v>317</v>
      </c>
      <c r="B13004" s="99" t="s">
        <v>318</v>
      </c>
      <c r="C13004" s="97" t="s">
        <v>11</v>
      </c>
      <c r="D13004" s="97" t="s">
        <v>12</v>
      </c>
      <c r="E13004" s="94"/>
      <c r="F13004" s="94"/>
      <c r="G13004" s="94">
        <v>100</v>
      </c>
      <c r="H13004" s="79"/>
    </row>
    <row r="13005" spans="1:8">
      <c r="A13005" s="98" t="s">
        <v>319</v>
      </c>
      <c r="B13005" s="99" t="s">
        <v>320</v>
      </c>
      <c r="C13005" s="97" t="s">
        <v>12</v>
      </c>
      <c r="D13005" s="97" t="s">
        <v>13</v>
      </c>
      <c r="E13005" s="94"/>
      <c r="F13005" s="94"/>
      <c r="G13005" s="94">
        <v>100</v>
      </c>
      <c r="H13005" s="79"/>
    </row>
    <row r="13006" spans="1:8">
      <c r="A13006" s="100">
        <v>4</v>
      </c>
      <c r="B13006" s="101" t="s">
        <v>623</v>
      </c>
      <c r="C13006" s="97"/>
      <c r="D13006" s="97"/>
      <c r="E13006" s="94"/>
      <c r="F13006" s="94"/>
      <c r="G13006" s="94"/>
      <c r="H13006" s="79"/>
    </row>
    <row r="13007" spans="1:8" ht="31.5">
      <c r="A13007" s="97" t="s">
        <v>406</v>
      </c>
      <c r="B13007" s="236" t="s">
        <v>321</v>
      </c>
      <c r="C13007" s="97" t="s">
        <v>13</v>
      </c>
      <c r="D13007" s="97" t="s">
        <v>13</v>
      </c>
      <c r="E13007" s="94"/>
      <c r="F13007" s="94"/>
      <c r="G13007" s="94">
        <v>100</v>
      </c>
      <c r="H13007" s="79"/>
    </row>
    <row r="13008" spans="1:8" ht="63">
      <c r="A13008" s="97" t="s">
        <v>407</v>
      </c>
      <c r="B13008" s="236" t="s">
        <v>621</v>
      </c>
      <c r="C13008" s="97" t="s">
        <v>13</v>
      </c>
      <c r="D13008" s="97" t="s">
        <v>14</v>
      </c>
      <c r="E13008" s="94"/>
      <c r="F13008" s="94"/>
      <c r="G13008" s="94">
        <v>100</v>
      </c>
      <c r="H13008" s="79"/>
    </row>
    <row r="13009" spans="1:8" ht="31.5">
      <c r="A13009" s="97" t="s">
        <v>408</v>
      </c>
      <c r="B13009" s="236" t="s">
        <v>764</v>
      </c>
      <c r="C13009" s="97" t="s">
        <v>13</v>
      </c>
      <c r="D13009" s="97" t="s">
        <v>14</v>
      </c>
      <c r="E13009" s="94"/>
      <c r="F13009" s="94"/>
      <c r="G13009" s="94">
        <v>100</v>
      </c>
      <c r="H13009" s="79"/>
    </row>
    <row r="13010" spans="1:8" ht="31.5">
      <c r="A13010" s="97" t="s">
        <v>222</v>
      </c>
      <c r="B13010" s="236" t="s">
        <v>765</v>
      </c>
      <c r="C13010" s="97" t="s">
        <v>14</v>
      </c>
      <c r="D13010" s="97" t="s">
        <v>15</v>
      </c>
      <c r="E13010" s="94"/>
      <c r="F13010" s="94"/>
      <c r="G13010" s="94">
        <v>100</v>
      </c>
      <c r="H13010" s="79"/>
    </row>
    <row r="13011" spans="1:8">
      <c r="A13011" s="263"/>
      <c r="B13011" s="264"/>
      <c r="C13011" s="263"/>
      <c r="D13011" s="263"/>
      <c r="E13011" s="83"/>
      <c r="F13011" s="83"/>
      <c r="G13011" s="154" t="s">
        <v>1520</v>
      </c>
      <c r="H13011" s="154" t="s">
        <v>378</v>
      </c>
    </row>
    <row r="13012" spans="1:8">
      <c r="H13012" s="154" t="s">
        <v>709</v>
      </c>
    </row>
    <row r="13013" spans="1:8">
      <c r="H13013" s="154" t="s">
        <v>266</v>
      </c>
    </row>
    <row r="13014" spans="1:8">
      <c r="H13014" s="154"/>
    </row>
    <row r="13015" spans="1:8">
      <c r="A13015" s="742" t="s">
        <v>628</v>
      </c>
      <c r="B13015" s="742"/>
      <c r="C13015" s="742"/>
      <c r="D13015" s="742"/>
      <c r="E13015" s="742"/>
      <c r="F13015" s="742"/>
      <c r="G13015" s="742"/>
      <c r="H13015" s="742"/>
    </row>
    <row r="13016" spans="1:8">
      <c r="A13016" s="742" t="s">
        <v>455</v>
      </c>
      <c r="B13016" s="742"/>
      <c r="C13016" s="742"/>
      <c r="D13016" s="742"/>
      <c r="E13016" s="742"/>
      <c r="F13016" s="742"/>
      <c r="G13016" s="742"/>
      <c r="H13016" s="742"/>
    </row>
    <row r="13017" spans="1:8">
      <c r="H13017" s="154" t="s">
        <v>322</v>
      </c>
    </row>
    <row r="13018" spans="1:8">
      <c r="H13018" s="154" t="s">
        <v>323</v>
      </c>
    </row>
    <row r="13019" spans="1:8">
      <c r="H13019" s="154" t="s">
        <v>324</v>
      </c>
    </row>
    <row r="13020" spans="1:8">
      <c r="H13020" s="230" t="s">
        <v>325</v>
      </c>
    </row>
    <row r="13021" spans="1:8">
      <c r="H13021" s="154" t="s">
        <v>2331</v>
      </c>
    </row>
    <row r="13022" spans="1:8">
      <c r="H13022" s="154" t="s">
        <v>261</v>
      </c>
    </row>
    <row r="13023" spans="1:8">
      <c r="A13023" s="86"/>
    </row>
    <row r="13024" spans="1:8">
      <c r="A13024" s="748" t="s">
        <v>1808</v>
      </c>
      <c r="B13024" s="749"/>
      <c r="C13024" s="749"/>
      <c r="D13024" s="749"/>
      <c r="E13024" s="749"/>
      <c r="F13024" s="749"/>
      <c r="G13024" s="749"/>
      <c r="H13024" s="749"/>
    </row>
    <row r="13025" spans="1:8">
      <c r="A13025" s="746" t="s">
        <v>2332</v>
      </c>
      <c r="B13025" s="746"/>
      <c r="C13025" s="746"/>
      <c r="D13025" s="746"/>
      <c r="E13025" s="746"/>
      <c r="F13025" s="746"/>
      <c r="G13025" s="746"/>
      <c r="H13025" s="746"/>
    </row>
    <row r="13026" spans="1:8" ht="16.5" thickBot="1">
      <c r="A13026" s="87"/>
      <c r="B13026" s="666"/>
      <c r="C13026" s="231"/>
      <c r="D13026" s="231"/>
      <c r="E13026" s="231"/>
      <c r="F13026" s="231"/>
      <c r="G13026" s="231"/>
      <c r="H13026" s="231"/>
    </row>
    <row r="13027" spans="1:8">
      <c r="A13027" s="750" t="s">
        <v>397</v>
      </c>
      <c r="B13027" s="753" t="s">
        <v>649</v>
      </c>
      <c r="C13027" s="756" t="s">
        <v>719</v>
      </c>
      <c r="D13027" s="756"/>
      <c r="E13027" s="756"/>
      <c r="F13027" s="756"/>
      <c r="G13027" s="757" t="s">
        <v>629</v>
      </c>
      <c r="H13027" s="759" t="s">
        <v>630</v>
      </c>
    </row>
    <row r="13028" spans="1:8">
      <c r="A13028" s="751"/>
      <c r="B13028" s="754"/>
      <c r="C13028" s="704"/>
      <c r="D13028" s="704"/>
      <c r="E13028" s="704"/>
      <c r="F13028" s="704"/>
      <c r="G13028" s="703"/>
      <c r="H13028" s="760"/>
    </row>
    <row r="13029" spans="1:8" ht="32.25" thickBot="1">
      <c r="A13029" s="752"/>
      <c r="B13029" s="755"/>
      <c r="C13029" s="88" t="s">
        <v>631</v>
      </c>
      <c r="D13029" s="88" t="s">
        <v>632</v>
      </c>
      <c r="E13029" s="88" t="s">
        <v>631</v>
      </c>
      <c r="F13029" s="88" t="s">
        <v>632</v>
      </c>
      <c r="G13029" s="758"/>
      <c r="H13029" s="761"/>
    </row>
    <row r="13030" spans="1:8">
      <c r="A13030" s="89">
        <v>1</v>
      </c>
      <c r="B13030" s="604">
        <v>2</v>
      </c>
      <c r="C13030" s="90">
        <v>3</v>
      </c>
      <c r="D13030" s="90">
        <v>4</v>
      </c>
      <c r="E13030" s="90"/>
      <c r="F13030" s="90"/>
      <c r="G13030" s="91">
        <v>5</v>
      </c>
      <c r="H13030" s="604">
        <v>6</v>
      </c>
    </row>
    <row r="13031" spans="1:8">
      <c r="A13031" s="89">
        <v>1</v>
      </c>
      <c r="B13031" s="92" t="s">
        <v>598</v>
      </c>
      <c r="C13031" s="93"/>
      <c r="D13031" s="93"/>
      <c r="E13031" s="94"/>
      <c r="F13031" s="94"/>
      <c r="G13031" s="95"/>
      <c r="H13031" s="663"/>
    </row>
    <row r="13032" spans="1:8">
      <c r="A13032" s="96" t="s">
        <v>399</v>
      </c>
      <c r="B13032" s="237" t="s">
        <v>599</v>
      </c>
      <c r="C13032" s="97" t="s">
        <v>9</v>
      </c>
      <c r="D13032" s="97" t="s">
        <v>169</v>
      </c>
      <c r="E13032" s="94"/>
      <c r="F13032" s="94"/>
      <c r="G13032" s="94">
        <v>100</v>
      </c>
      <c r="H13032" s="79"/>
    </row>
    <row r="13033" spans="1:8">
      <c r="A13033" s="97" t="s">
        <v>400</v>
      </c>
      <c r="B13033" s="236" t="s">
        <v>329</v>
      </c>
      <c r="C13033" s="97" t="s">
        <v>170</v>
      </c>
      <c r="D13033" s="97" t="s">
        <v>326</v>
      </c>
      <c r="E13033" s="94"/>
      <c r="F13033" s="94"/>
      <c r="G13033" s="94">
        <v>100</v>
      </c>
      <c r="H13033" s="79"/>
    </row>
    <row r="13034" spans="1:8" ht="31.5">
      <c r="A13034" s="97" t="s">
        <v>411</v>
      </c>
      <c r="B13034" s="236" t="s">
        <v>730</v>
      </c>
      <c r="C13034" s="97" t="s">
        <v>170</v>
      </c>
      <c r="D13034" s="97" t="s">
        <v>326</v>
      </c>
      <c r="E13034" s="94"/>
      <c r="F13034" s="94"/>
      <c r="G13034" s="94">
        <v>100</v>
      </c>
      <c r="H13034" s="79"/>
    </row>
    <row r="13035" spans="1:8" ht="63">
      <c r="A13035" s="98" t="s">
        <v>422</v>
      </c>
      <c r="B13035" s="99" t="s">
        <v>731</v>
      </c>
      <c r="C13035" s="97" t="s">
        <v>172</v>
      </c>
      <c r="D13035" s="97" t="s">
        <v>175</v>
      </c>
      <c r="E13035" s="94"/>
      <c r="F13035" s="94"/>
      <c r="G13035" s="94">
        <v>100</v>
      </c>
      <c r="H13035" s="79"/>
    </row>
    <row r="13036" spans="1:8" ht="31.5">
      <c r="A13036" s="98" t="s">
        <v>732</v>
      </c>
      <c r="B13036" s="99" t="s">
        <v>733</v>
      </c>
      <c r="C13036" s="97" t="s">
        <v>328</v>
      </c>
      <c r="D13036" s="97" t="s">
        <v>175</v>
      </c>
      <c r="E13036" s="94"/>
      <c r="F13036" s="94"/>
      <c r="G13036" s="94">
        <v>100</v>
      </c>
      <c r="H13036" s="79"/>
    </row>
    <row r="13037" spans="1:8">
      <c r="A13037" s="98" t="s">
        <v>734</v>
      </c>
      <c r="B13037" s="99" t="s">
        <v>735</v>
      </c>
      <c r="C13037" s="97" t="s">
        <v>175</v>
      </c>
      <c r="D13037" s="97" t="s">
        <v>482</v>
      </c>
      <c r="E13037" s="94"/>
      <c r="F13037" s="94"/>
      <c r="G13037" s="94">
        <v>100</v>
      </c>
      <c r="H13037" s="79"/>
    </row>
    <row r="13038" spans="1:8">
      <c r="A13038" s="100">
        <v>2</v>
      </c>
      <c r="B13038" s="101" t="s">
        <v>440</v>
      </c>
      <c r="C13038" s="97"/>
      <c r="D13038" s="97"/>
      <c r="E13038" s="94"/>
      <c r="F13038" s="94"/>
      <c r="G13038" s="94"/>
      <c r="H13038" s="79"/>
    </row>
    <row r="13039" spans="1:8" ht="31.5">
      <c r="A13039" s="98" t="s">
        <v>402</v>
      </c>
      <c r="B13039" s="99" t="s">
        <v>736</v>
      </c>
      <c r="C13039" s="97" t="s">
        <v>482</v>
      </c>
      <c r="D13039" s="97" t="s">
        <v>176</v>
      </c>
      <c r="E13039" s="94"/>
      <c r="F13039" s="94"/>
      <c r="G13039" s="94">
        <v>100</v>
      </c>
      <c r="H13039" s="79"/>
    </row>
    <row r="13040" spans="1:8" ht="63">
      <c r="A13040" s="98" t="s">
        <v>403</v>
      </c>
      <c r="B13040" s="99" t="s">
        <v>641</v>
      </c>
      <c r="C13040" s="97" t="s">
        <v>482</v>
      </c>
      <c r="D13040" s="97" t="s">
        <v>176</v>
      </c>
      <c r="E13040" s="94"/>
      <c r="F13040" s="94"/>
      <c r="G13040" s="94">
        <v>100</v>
      </c>
      <c r="H13040" s="79"/>
    </row>
    <row r="13041" spans="1:8" ht="31.5">
      <c r="A13041" s="98" t="s">
        <v>404</v>
      </c>
      <c r="B13041" s="99" t="s">
        <v>642</v>
      </c>
      <c r="C13041" s="97" t="s">
        <v>482</v>
      </c>
      <c r="D13041" s="97" t="s">
        <v>176</v>
      </c>
      <c r="E13041" s="94"/>
      <c r="F13041" s="94"/>
      <c r="G13041" s="94">
        <v>100</v>
      </c>
      <c r="H13041" s="79"/>
    </row>
    <row r="13042" spans="1:8" ht="47.25">
      <c r="A13042" s="100">
        <v>3</v>
      </c>
      <c r="B13042" s="101" t="s">
        <v>313</v>
      </c>
      <c r="C13042" s="97"/>
      <c r="D13042" s="97"/>
      <c r="E13042" s="94"/>
      <c r="F13042" s="94"/>
      <c r="G13042" s="94"/>
      <c r="H13042" s="79"/>
    </row>
    <row r="13043" spans="1:8" ht="31.5">
      <c r="A13043" s="98" t="s">
        <v>441</v>
      </c>
      <c r="B13043" s="99" t="s">
        <v>314</v>
      </c>
      <c r="C13043" s="97" t="s">
        <v>176</v>
      </c>
      <c r="D13043" s="97" t="s">
        <v>177</v>
      </c>
      <c r="E13043" s="94"/>
      <c r="F13043" s="94"/>
      <c r="G13043" s="94">
        <v>100</v>
      </c>
      <c r="H13043" s="79"/>
    </row>
    <row r="13044" spans="1:8">
      <c r="A13044" s="98" t="s">
        <v>359</v>
      </c>
      <c r="B13044" s="99" t="s">
        <v>315</v>
      </c>
      <c r="C13044" s="97" t="s">
        <v>1185</v>
      </c>
      <c r="D13044" s="97" t="s">
        <v>467</v>
      </c>
      <c r="E13044" s="94"/>
      <c r="F13044" s="94"/>
      <c r="G13044" s="94">
        <v>100</v>
      </c>
      <c r="H13044" s="79"/>
    </row>
    <row r="13045" spans="1:8">
      <c r="A13045" s="98" t="s">
        <v>361</v>
      </c>
      <c r="B13045" s="99" t="s">
        <v>316</v>
      </c>
      <c r="C13045" s="97" t="s">
        <v>468</v>
      </c>
      <c r="D13045" s="97" t="s">
        <v>469</v>
      </c>
      <c r="E13045" s="94"/>
      <c r="F13045" s="94"/>
      <c r="G13045" s="94">
        <v>100</v>
      </c>
      <c r="H13045" s="79"/>
    </row>
    <row r="13046" spans="1:8">
      <c r="A13046" s="98" t="s">
        <v>317</v>
      </c>
      <c r="B13046" s="99" t="s">
        <v>318</v>
      </c>
      <c r="C13046" s="97" t="s">
        <v>469</v>
      </c>
      <c r="D13046" s="97" t="s">
        <v>470</v>
      </c>
      <c r="E13046" s="94"/>
      <c r="F13046" s="94"/>
      <c r="G13046" s="94">
        <v>100</v>
      </c>
      <c r="H13046" s="79"/>
    </row>
    <row r="13047" spans="1:8">
      <c r="A13047" s="98" t="s">
        <v>319</v>
      </c>
      <c r="B13047" s="99" t="s">
        <v>320</v>
      </c>
      <c r="C13047" s="97" t="s">
        <v>470</v>
      </c>
      <c r="D13047" s="97" t="s">
        <v>471</v>
      </c>
      <c r="E13047" s="94"/>
      <c r="F13047" s="94"/>
      <c r="G13047" s="94">
        <v>100</v>
      </c>
      <c r="H13047" s="79"/>
    </row>
    <row r="13048" spans="1:8">
      <c r="A13048" s="100">
        <v>4</v>
      </c>
      <c r="B13048" s="101" t="s">
        <v>623</v>
      </c>
      <c r="C13048" s="97"/>
      <c r="D13048" s="97"/>
      <c r="E13048" s="94"/>
      <c r="F13048" s="94"/>
      <c r="G13048" s="94">
        <v>100</v>
      </c>
      <c r="H13048" s="79"/>
    </row>
    <row r="13049" spans="1:8" ht="31.5">
      <c r="A13049" s="97" t="s">
        <v>406</v>
      </c>
      <c r="B13049" s="236" t="s">
        <v>321</v>
      </c>
      <c r="C13049" s="97" t="s">
        <v>471</v>
      </c>
      <c r="D13049" s="97" t="s">
        <v>471</v>
      </c>
      <c r="E13049" s="94"/>
      <c r="F13049" s="94"/>
      <c r="G13049" s="94">
        <v>100</v>
      </c>
      <c r="H13049" s="79"/>
    </row>
    <row r="13050" spans="1:8" ht="63">
      <c r="A13050" s="97" t="s">
        <v>407</v>
      </c>
      <c r="B13050" s="236" t="s">
        <v>621</v>
      </c>
      <c r="C13050" s="97" t="s">
        <v>471</v>
      </c>
      <c r="D13050" s="97" t="s">
        <v>471</v>
      </c>
      <c r="E13050" s="94"/>
      <c r="F13050" s="94"/>
      <c r="G13050" s="94">
        <v>100</v>
      </c>
      <c r="H13050" s="79"/>
    </row>
    <row r="13051" spans="1:8" ht="31.5">
      <c r="A13051" s="97" t="s">
        <v>408</v>
      </c>
      <c r="B13051" s="236" t="s">
        <v>764</v>
      </c>
      <c r="C13051" s="97" t="s">
        <v>471</v>
      </c>
      <c r="D13051" s="97" t="s">
        <v>472</v>
      </c>
      <c r="E13051" s="94"/>
      <c r="F13051" s="94"/>
      <c r="G13051" s="94">
        <v>100</v>
      </c>
      <c r="H13051" s="79"/>
    </row>
    <row r="13052" spans="1:8" ht="31.5">
      <c r="A13052" s="97" t="s">
        <v>222</v>
      </c>
      <c r="B13052" s="236" t="s">
        <v>765</v>
      </c>
      <c r="C13052" s="97" t="s">
        <v>327</v>
      </c>
      <c r="D13052" s="97" t="s">
        <v>472</v>
      </c>
      <c r="E13052" s="94"/>
      <c r="F13052" s="94"/>
      <c r="G13052" s="94">
        <v>100</v>
      </c>
      <c r="H13052" s="79"/>
    </row>
    <row r="13053" spans="1:8">
      <c r="A13053" s="263"/>
      <c r="B13053" s="264"/>
      <c r="C13053" s="263"/>
      <c r="D13053" s="263"/>
      <c r="E13053" s="83"/>
      <c r="F13053" s="83"/>
      <c r="G13053" s="154" t="s">
        <v>1521</v>
      </c>
      <c r="H13053" s="154" t="s">
        <v>378</v>
      </c>
    </row>
    <row r="13054" spans="1:8">
      <c r="H13054" s="154" t="s">
        <v>709</v>
      </c>
    </row>
    <row r="13055" spans="1:8">
      <c r="H13055" s="154" t="s">
        <v>266</v>
      </c>
    </row>
    <row r="13056" spans="1:8">
      <c r="H13056" s="154"/>
    </row>
    <row r="13057" spans="1:8">
      <c r="A13057" s="742" t="s">
        <v>628</v>
      </c>
      <c r="B13057" s="742"/>
      <c r="C13057" s="742"/>
      <c r="D13057" s="742"/>
      <c r="E13057" s="742"/>
      <c r="F13057" s="742"/>
      <c r="G13057" s="742"/>
      <c r="H13057" s="742"/>
    </row>
    <row r="13058" spans="1:8">
      <c r="A13058" s="742" t="s">
        <v>455</v>
      </c>
      <c r="B13058" s="742"/>
      <c r="C13058" s="742"/>
      <c r="D13058" s="742"/>
      <c r="E13058" s="742"/>
      <c r="F13058" s="742"/>
      <c r="G13058" s="742"/>
      <c r="H13058" s="742"/>
    </row>
    <row r="13059" spans="1:8">
      <c r="H13059" s="154" t="s">
        <v>322</v>
      </c>
    </row>
    <row r="13060" spans="1:8">
      <c r="H13060" s="154" t="s">
        <v>323</v>
      </c>
    </row>
    <row r="13061" spans="1:8">
      <c r="H13061" s="154" t="s">
        <v>324</v>
      </c>
    </row>
    <row r="13062" spans="1:8">
      <c r="H13062" s="230" t="s">
        <v>325</v>
      </c>
    </row>
    <row r="13063" spans="1:8">
      <c r="H13063" s="154" t="s">
        <v>2331</v>
      </c>
    </row>
    <row r="13064" spans="1:8">
      <c r="H13064" s="154" t="s">
        <v>261</v>
      </c>
    </row>
    <row r="13065" spans="1:8">
      <c r="A13065" s="86"/>
    </row>
    <row r="13066" spans="1:8" ht="24.75" customHeight="1">
      <c r="A13066" s="743" t="s">
        <v>1809</v>
      </c>
      <c r="B13066" s="744"/>
      <c r="C13066" s="744"/>
      <c r="D13066" s="744"/>
      <c r="E13066" s="744"/>
      <c r="F13066" s="744"/>
      <c r="G13066" s="744"/>
      <c r="H13066" s="744"/>
    </row>
    <row r="13067" spans="1:8">
      <c r="A13067" s="746" t="s">
        <v>2332</v>
      </c>
      <c r="B13067" s="746"/>
      <c r="C13067" s="746"/>
      <c r="D13067" s="746"/>
      <c r="E13067" s="746"/>
      <c r="F13067" s="746"/>
      <c r="G13067" s="746"/>
      <c r="H13067" s="746"/>
    </row>
    <row r="13068" spans="1:8" ht="16.5" thickBot="1">
      <c r="A13068" s="87"/>
      <c r="B13068" s="666"/>
      <c r="C13068" s="231"/>
      <c r="D13068" s="231"/>
      <c r="E13068" s="231"/>
      <c r="F13068" s="231"/>
      <c r="G13068" s="231"/>
      <c r="H13068" s="231"/>
    </row>
    <row r="13069" spans="1:8">
      <c r="A13069" s="750" t="s">
        <v>397</v>
      </c>
      <c r="B13069" s="753" t="s">
        <v>649</v>
      </c>
      <c r="C13069" s="756" t="s">
        <v>719</v>
      </c>
      <c r="D13069" s="756"/>
      <c r="E13069" s="756"/>
      <c r="F13069" s="756"/>
      <c r="G13069" s="757" t="s">
        <v>629</v>
      </c>
      <c r="H13069" s="759" t="s">
        <v>630</v>
      </c>
    </row>
    <row r="13070" spans="1:8">
      <c r="A13070" s="751"/>
      <c r="B13070" s="754"/>
      <c r="C13070" s="704"/>
      <c r="D13070" s="704"/>
      <c r="E13070" s="704"/>
      <c r="F13070" s="704"/>
      <c r="G13070" s="703"/>
      <c r="H13070" s="760"/>
    </row>
    <row r="13071" spans="1:8" ht="32.25" thickBot="1">
      <c r="A13071" s="752"/>
      <c r="B13071" s="755"/>
      <c r="C13071" s="88" t="s">
        <v>631</v>
      </c>
      <c r="D13071" s="88" t="s">
        <v>632</v>
      </c>
      <c r="E13071" s="88" t="s">
        <v>631</v>
      </c>
      <c r="F13071" s="88" t="s">
        <v>632</v>
      </c>
      <c r="G13071" s="758"/>
      <c r="H13071" s="761"/>
    </row>
    <row r="13072" spans="1:8">
      <c r="A13072" s="89">
        <v>1</v>
      </c>
      <c r="B13072" s="604">
        <v>2</v>
      </c>
      <c r="C13072" s="90">
        <v>3</v>
      </c>
      <c r="D13072" s="90">
        <v>4</v>
      </c>
      <c r="E13072" s="90"/>
      <c r="F13072" s="90"/>
      <c r="G13072" s="91">
        <v>5</v>
      </c>
      <c r="H13072" s="604">
        <v>6</v>
      </c>
    </row>
    <row r="13073" spans="1:8">
      <c r="A13073" s="89">
        <v>1</v>
      </c>
      <c r="B13073" s="92" t="s">
        <v>598</v>
      </c>
      <c r="C13073" s="93"/>
      <c r="D13073" s="93"/>
      <c r="E13073" s="94"/>
      <c r="F13073" s="94"/>
      <c r="G13073" s="95"/>
      <c r="H13073" s="663"/>
    </row>
    <row r="13074" spans="1:8">
      <c r="A13074" s="96" t="s">
        <v>399</v>
      </c>
      <c r="B13074" s="237" t="s">
        <v>599</v>
      </c>
      <c r="C13074" s="97" t="s">
        <v>9</v>
      </c>
      <c r="D13074" s="97" t="s">
        <v>169</v>
      </c>
      <c r="E13074" s="94"/>
      <c r="F13074" s="94"/>
      <c r="G13074" s="94">
        <v>100</v>
      </c>
      <c r="H13074" s="79"/>
    </row>
    <row r="13075" spans="1:8">
      <c r="A13075" s="97" t="s">
        <v>400</v>
      </c>
      <c r="B13075" s="236" t="s">
        <v>329</v>
      </c>
      <c r="C13075" s="97" t="s">
        <v>170</v>
      </c>
      <c r="D13075" s="97" t="s">
        <v>326</v>
      </c>
      <c r="E13075" s="94"/>
      <c r="F13075" s="94"/>
      <c r="G13075" s="94">
        <v>100</v>
      </c>
      <c r="H13075" s="79"/>
    </row>
    <row r="13076" spans="1:8" ht="31.5">
      <c r="A13076" s="97" t="s">
        <v>411</v>
      </c>
      <c r="B13076" s="236" t="s">
        <v>730</v>
      </c>
      <c r="C13076" s="97" t="s">
        <v>170</v>
      </c>
      <c r="D13076" s="97" t="s">
        <v>326</v>
      </c>
      <c r="E13076" s="94"/>
      <c r="F13076" s="94"/>
      <c r="G13076" s="94">
        <v>100</v>
      </c>
      <c r="H13076" s="79"/>
    </row>
    <row r="13077" spans="1:8" ht="63">
      <c r="A13077" s="98" t="s">
        <v>422</v>
      </c>
      <c r="B13077" s="99" t="s">
        <v>731</v>
      </c>
      <c r="C13077" s="97" t="s">
        <v>172</v>
      </c>
      <c r="D13077" s="97" t="s">
        <v>175</v>
      </c>
      <c r="E13077" s="94"/>
      <c r="F13077" s="94"/>
      <c r="G13077" s="94">
        <v>100</v>
      </c>
      <c r="H13077" s="79"/>
    </row>
    <row r="13078" spans="1:8" ht="31.5">
      <c r="A13078" s="98" t="s">
        <v>732</v>
      </c>
      <c r="B13078" s="99" t="s">
        <v>733</v>
      </c>
      <c r="C13078" s="97" t="s">
        <v>328</v>
      </c>
      <c r="D13078" s="97" t="s">
        <v>175</v>
      </c>
      <c r="E13078" s="94"/>
      <c r="F13078" s="94"/>
      <c r="G13078" s="94">
        <v>100</v>
      </c>
      <c r="H13078" s="79"/>
    </row>
    <row r="13079" spans="1:8">
      <c r="A13079" s="98" t="s">
        <v>734</v>
      </c>
      <c r="B13079" s="99" t="s">
        <v>735</v>
      </c>
      <c r="C13079" s="97" t="s">
        <v>175</v>
      </c>
      <c r="D13079" s="97" t="s">
        <v>482</v>
      </c>
      <c r="E13079" s="94"/>
      <c r="F13079" s="94"/>
      <c r="G13079" s="94">
        <v>100</v>
      </c>
      <c r="H13079" s="79"/>
    </row>
    <row r="13080" spans="1:8">
      <c r="A13080" s="100">
        <v>2</v>
      </c>
      <c r="B13080" s="101" t="s">
        <v>440</v>
      </c>
      <c r="C13080" s="97"/>
      <c r="D13080" s="97"/>
      <c r="E13080" s="94"/>
      <c r="F13080" s="94"/>
      <c r="G13080" s="94"/>
      <c r="H13080" s="79"/>
    </row>
    <row r="13081" spans="1:8" ht="31.5">
      <c r="A13081" s="98" t="s">
        <v>402</v>
      </c>
      <c r="B13081" s="99" t="s">
        <v>736</v>
      </c>
      <c r="C13081" s="97" t="s">
        <v>482</v>
      </c>
      <c r="D13081" s="97" t="s">
        <v>176</v>
      </c>
      <c r="E13081" s="94"/>
      <c r="F13081" s="94"/>
      <c r="G13081" s="94">
        <v>100</v>
      </c>
      <c r="H13081" s="79"/>
    </row>
    <row r="13082" spans="1:8" ht="63">
      <c r="A13082" s="98" t="s">
        <v>403</v>
      </c>
      <c r="B13082" s="99" t="s">
        <v>641</v>
      </c>
      <c r="C13082" s="97" t="s">
        <v>482</v>
      </c>
      <c r="D13082" s="97" t="s">
        <v>176</v>
      </c>
      <c r="E13082" s="94"/>
      <c r="F13082" s="94"/>
      <c r="G13082" s="94">
        <v>100</v>
      </c>
      <c r="H13082" s="79"/>
    </row>
    <row r="13083" spans="1:8" ht="31.5">
      <c r="A13083" s="98" t="s">
        <v>404</v>
      </c>
      <c r="B13083" s="99" t="s">
        <v>642</v>
      </c>
      <c r="C13083" s="97" t="s">
        <v>482</v>
      </c>
      <c r="D13083" s="97" t="s">
        <v>176</v>
      </c>
      <c r="E13083" s="94"/>
      <c r="F13083" s="94"/>
      <c r="G13083" s="94">
        <v>100</v>
      </c>
      <c r="H13083" s="79"/>
    </row>
    <row r="13084" spans="1:8" ht="47.25">
      <c r="A13084" s="100">
        <v>3</v>
      </c>
      <c r="B13084" s="101" t="s">
        <v>313</v>
      </c>
      <c r="C13084" s="97"/>
      <c r="D13084" s="97"/>
      <c r="E13084" s="94"/>
      <c r="F13084" s="94"/>
      <c r="G13084" s="94"/>
      <c r="H13084" s="79"/>
    </row>
    <row r="13085" spans="1:8" ht="31.5">
      <c r="A13085" s="98" t="s">
        <v>441</v>
      </c>
      <c r="B13085" s="99" t="s">
        <v>314</v>
      </c>
      <c r="C13085" s="97" t="s">
        <v>176</v>
      </c>
      <c r="D13085" s="97" t="s">
        <v>177</v>
      </c>
      <c r="E13085" s="94"/>
      <c r="F13085" s="94"/>
      <c r="G13085" s="94">
        <v>100</v>
      </c>
      <c r="H13085" s="79"/>
    </row>
    <row r="13086" spans="1:8">
      <c r="A13086" s="98" t="s">
        <v>359</v>
      </c>
      <c r="B13086" s="99" t="s">
        <v>315</v>
      </c>
      <c r="C13086" s="97" t="s">
        <v>1185</v>
      </c>
      <c r="D13086" s="97" t="s">
        <v>467</v>
      </c>
      <c r="E13086" s="94"/>
      <c r="F13086" s="94"/>
      <c r="G13086" s="94">
        <v>100</v>
      </c>
      <c r="H13086" s="79"/>
    </row>
    <row r="13087" spans="1:8">
      <c r="A13087" s="98" t="s">
        <v>361</v>
      </c>
      <c r="B13087" s="99" t="s">
        <v>316</v>
      </c>
      <c r="C13087" s="97" t="s">
        <v>468</v>
      </c>
      <c r="D13087" s="97" t="s">
        <v>469</v>
      </c>
      <c r="E13087" s="94"/>
      <c r="F13087" s="94"/>
      <c r="G13087" s="94">
        <v>100</v>
      </c>
      <c r="H13087" s="79"/>
    </row>
    <row r="13088" spans="1:8">
      <c r="A13088" s="98" t="s">
        <v>317</v>
      </c>
      <c r="B13088" s="99" t="s">
        <v>318</v>
      </c>
      <c r="C13088" s="97" t="s">
        <v>469</v>
      </c>
      <c r="D13088" s="97" t="s">
        <v>470</v>
      </c>
      <c r="E13088" s="94"/>
      <c r="F13088" s="94"/>
      <c r="G13088" s="94">
        <v>100</v>
      </c>
      <c r="H13088" s="79"/>
    </row>
    <row r="13089" spans="1:8">
      <c r="A13089" s="98" t="s">
        <v>319</v>
      </c>
      <c r="B13089" s="99" t="s">
        <v>320</v>
      </c>
      <c r="C13089" s="97" t="s">
        <v>470</v>
      </c>
      <c r="D13089" s="97" t="s">
        <v>471</v>
      </c>
      <c r="E13089" s="94"/>
      <c r="F13089" s="94"/>
      <c r="G13089" s="94">
        <v>100</v>
      </c>
      <c r="H13089" s="79"/>
    </row>
    <row r="13090" spans="1:8">
      <c r="A13090" s="100">
        <v>4</v>
      </c>
      <c r="B13090" s="101" t="s">
        <v>623</v>
      </c>
      <c r="C13090" s="97"/>
      <c r="D13090" s="97"/>
      <c r="E13090" s="94"/>
      <c r="F13090" s="94"/>
      <c r="G13090" s="94">
        <v>100</v>
      </c>
      <c r="H13090" s="79"/>
    </row>
    <row r="13091" spans="1:8" ht="31.5">
      <c r="A13091" s="97" t="s">
        <v>406</v>
      </c>
      <c r="B13091" s="236" t="s">
        <v>321</v>
      </c>
      <c r="C13091" s="97" t="s">
        <v>471</v>
      </c>
      <c r="D13091" s="97" t="s">
        <v>471</v>
      </c>
      <c r="E13091" s="94"/>
      <c r="F13091" s="94"/>
      <c r="G13091" s="94">
        <v>100</v>
      </c>
      <c r="H13091" s="79"/>
    </row>
    <row r="13092" spans="1:8" ht="63">
      <c r="A13092" s="97" t="s">
        <v>407</v>
      </c>
      <c r="B13092" s="236" t="s">
        <v>621</v>
      </c>
      <c r="C13092" s="97" t="s">
        <v>471</v>
      </c>
      <c r="D13092" s="97" t="s">
        <v>471</v>
      </c>
      <c r="E13092" s="94"/>
      <c r="F13092" s="94"/>
      <c r="G13092" s="94">
        <v>100</v>
      </c>
      <c r="H13092" s="79"/>
    </row>
    <row r="13093" spans="1:8" ht="31.5">
      <c r="A13093" s="97" t="s">
        <v>408</v>
      </c>
      <c r="B13093" s="236" t="s">
        <v>764</v>
      </c>
      <c r="C13093" s="97" t="s">
        <v>471</v>
      </c>
      <c r="D13093" s="97" t="s">
        <v>472</v>
      </c>
      <c r="E13093" s="94"/>
      <c r="F13093" s="94"/>
      <c r="G13093" s="94">
        <v>100</v>
      </c>
      <c r="H13093" s="79"/>
    </row>
    <row r="13094" spans="1:8" ht="31.5">
      <c r="A13094" s="97" t="s">
        <v>222</v>
      </c>
      <c r="B13094" s="236" t="s">
        <v>765</v>
      </c>
      <c r="C13094" s="97" t="s">
        <v>327</v>
      </c>
      <c r="D13094" s="97" t="s">
        <v>472</v>
      </c>
      <c r="E13094" s="94"/>
      <c r="F13094" s="94"/>
      <c r="G13094" s="94">
        <v>100</v>
      </c>
      <c r="H13094" s="79"/>
    </row>
    <row r="13095" spans="1:8">
      <c r="A13095" s="263"/>
      <c r="B13095" s="264"/>
      <c r="C13095" s="263"/>
      <c r="D13095" s="263"/>
      <c r="E13095" s="83"/>
      <c r="F13095" s="83"/>
      <c r="G13095" s="154" t="s">
        <v>1522</v>
      </c>
      <c r="H13095" s="154" t="s">
        <v>378</v>
      </c>
    </row>
    <row r="13096" spans="1:8">
      <c r="H13096" s="154" t="s">
        <v>709</v>
      </c>
    </row>
    <row r="13097" spans="1:8">
      <c r="H13097" s="154" t="s">
        <v>266</v>
      </c>
    </row>
    <row r="13098" spans="1:8">
      <c r="H13098" s="154"/>
    </row>
    <row r="13099" spans="1:8">
      <c r="A13099" s="742" t="s">
        <v>628</v>
      </c>
      <c r="B13099" s="742"/>
      <c r="C13099" s="742"/>
      <c r="D13099" s="742"/>
      <c r="E13099" s="742"/>
      <c r="F13099" s="742"/>
      <c r="G13099" s="742"/>
      <c r="H13099" s="742"/>
    </row>
    <row r="13100" spans="1:8">
      <c r="A13100" s="742" t="s">
        <v>455</v>
      </c>
      <c r="B13100" s="742"/>
      <c r="C13100" s="742"/>
      <c r="D13100" s="742"/>
      <c r="E13100" s="742"/>
      <c r="F13100" s="742"/>
      <c r="G13100" s="742"/>
      <c r="H13100" s="742"/>
    </row>
    <row r="13101" spans="1:8">
      <c r="H13101" s="154" t="s">
        <v>322</v>
      </c>
    </row>
    <row r="13102" spans="1:8">
      <c r="H13102" s="154" t="s">
        <v>323</v>
      </c>
    </row>
    <row r="13103" spans="1:8">
      <c r="H13103" s="154" t="s">
        <v>324</v>
      </c>
    </row>
    <row r="13104" spans="1:8">
      <c r="H13104" s="230" t="s">
        <v>325</v>
      </c>
    </row>
    <row r="13105" spans="1:8">
      <c r="H13105" s="154" t="s">
        <v>2331</v>
      </c>
    </row>
    <row r="13106" spans="1:8">
      <c r="H13106" s="154" t="s">
        <v>261</v>
      </c>
    </row>
    <row r="13107" spans="1:8">
      <c r="A13107" s="86"/>
    </row>
    <row r="13108" spans="1:8">
      <c r="A13108" s="748" t="s">
        <v>1810</v>
      </c>
      <c r="B13108" s="749"/>
      <c r="C13108" s="749"/>
      <c r="D13108" s="749"/>
      <c r="E13108" s="749"/>
      <c r="F13108" s="749"/>
      <c r="G13108" s="749"/>
      <c r="H13108" s="749"/>
    </row>
    <row r="13109" spans="1:8">
      <c r="A13109" s="746" t="s">
        <v>2332</v>
      </c>
      <c r="B13109" s="746"/>
      <c r="C13109" s="746"/>
      <c r="D13109" s="746"/>
      <c r="E13109" s="746"/>
      <c r="F13109" s="746"/>
      <c r="G13109" s="746"/>
      <c r="H13109" s="746"/>
    </row>
    <row r="13110" spans="1:8" ht="16.5" thickBot="1">
      <c r="A13110" s="87"/>
      <c r="B13110" s="666"/>
      <c r="C13110" s="231"/>
      <c r="D13110" s="231"/>
      <c r="E13110" s="231"/>
      <c r="F13110" s="231"/>
      <c r="G13110" s="231"/>
      <c r="H13110" s="231"/>
    </row>
    <row r="13111" spans="1:8">
      <c r="A13111" s="750" t="s">
        <v>397</v>
      </c>
      <c r="B13111" s="753" t="s">
        <v>649</v>
      </c>
      <c r="C13111" s="756" t="s">
        <v>719</v>
      </c>
      <c r="D13111" s="756"/>
      <c r="E13111" s="756"/>
      <c r="F13111" s="756"/>
      <c r="G13111" s="757" t="s">
        <v>629</v>
      </c>
      <c r="H13111" s="759" t="s">
        <v>630</v>
      </c>
    </row>
    <row r="13112" spans="1:8">
      <c r="A13112" s="751"/>
      <c r="B13112" s="754"/>
      <c r="C13112" s="704"/>
      <c r="D13112" s="704"/>
      <c r="E13112" s="704"/>
      <c r="F13112" s="704"/>
      <c r="G13112" s="703"/>
      <c r="H13112" s="760"/>
    </row>
    <row r="13113" spans="1:8" ht="32.25" thickBot="1">
      <c r="A13113" s="752"/>
      <c r="B13113" s="755"/>
      <c r="C13113" s="88" t="s">
        <v>631</v>
      </c>
      <c r="D13113" s="88" t="s">
        <v>632</v>
      </c>
      <c r="E13113" s="88" t="s">
        <v>631</v>
      </c>
      <c r="F13113" s="88" t="s">
        <v>632</v>
      </c>
      <c r="G13113" s="758"/>
      <c r="H13113" s="761"/>
    </row>
    <row r="13114" spans="1:8">
      <c r="A13114" s="89">
        <v>1</v>
      </c>
      <c r="B13114" s="604">
        <v>2</v>
      </c>
      <c r="C13114" s="90">
        <v>3</v>
      </c>
      <c r="D13114" s="90">
        <v>4</v>
      </c>
      <c r="E13114" s="90"/>
      <c r="F13114" s="90"/>
      <c r="G13114" s="91">
        <v>5</v>
      </c>
      <c r="H13114" s="604">
        <v>6</v>
      </c>
    </row>
    <row r="13115" spans="1:8">
      <c r="A13115" s="89">
        <v>1</v>
      </c>
      <c r="B13115" s="92" t="s">
        <v>598</v>
      </c>
      <c r="C13115" s="93"/>
      <c r="D13115" s="93"/>
      <c r="E13115" s="94"/>
      <c r="F13115" s="94"/>
      <c r="G13115" s="95"/>
      <c r="H13115" s="663"/>
    </row>
    <row r="13116" spans="1:8">
      <c r="A13116" s="96" t="s">
        <v>399</v>
      </c>
      <c r="B13116" s="237" t="s">
        <v>599</v>
      </c>
      <c r="C13116" s="97" t="s">
        <v>9</v>
      </c>
      <c r="D13116" s="97" t="s">
        <v>169</v>
      </c>
      <c r="E13116" s="94"/>
      <c r="F13116" s="94"/>
      <c r="G13116" s="94">
        <v>100</v>
      </c>
      <c r="H13116" s="79"/>
    </row>
    <row r="13117" spans="1:8">
      <c r="A13117" s="97" t="s">
        <v>400</v>
      </c>
      <c r="B13117" s="236" t="s">
        <v>329</v>
      </c>
      <c r="C13117" s="97" t="s">
        <v>170</v>
      </c>
      <c r="D13117" s="97" t="s">
        <v>326</v>
      </c>
      <c r="E13117" s="94"/>
      <c r="F13117" s="94"/>
      <c r="G13117" s="94">
        <v>100</v>
      </c>
      <c r="H13117" s="79"/>
    </row>
    <row r="13118" spans="1:8" ht="31.5">
      <c r="A13118" s="97" t="s">
        <v>411</v>
      </c>
      <c r="B13118" s="236" t="s">
        <v>730</v>
      </c>
      <c r="C13118" s="97" t="s">
        <v>170</v>
      </c>
      <c r="D13118" s="97" t="s">
        <v>326</v>
      </c>
      <c r="E13118" s="94"/>
      <c r="F13118" s="94"/>
      <c r="G13118" s="94">
        <v>100</v>
      </c>
      <c r="H13118" s="79"/>
    </row>
    <row r="13119" spans="1:8" ht="63">
      <c r="A13119" s="98" t="s">
        <v>422</v>
      </c>
      <c r="B13119" s="99" t="s">
        <v>731</v>
      </c>
      <c r="C13119" s="97" t="s">
        <v>172</v>
      </c>
      <c r="D13119" s="97" t="s">
        <v>175</v>
      </c>
      <c r="E13119" s="94"/>
      <c r="F13119" s="94"/>
      <c r="G13119" s="94">
        <v>100</v>
      </c>
      <c r="H13119" s="79"/>
    </row>
    <row r="13120" spans="1:8" ht="31.5">
      <c r="A13120" s="98" t="s">
        <v>732</v>
      </c>
      <c r="B13120" s="99" t="s">
        <v>733</v>
      </c>
      <c r="C13120" s="97" t="s">
        <v>328</v>
      </c>
      <c r="D13120" s="97" t="s">
        <v>175</v>
      </c>
      <c r="E13120" s="94"/>
      <c r="F13120" s="94"/>
      <c r="G13120" s="94">
        <v>100</v>
      </c>
      <c r="H13120" s="79"/>
    </row>
    <row r="13121" spans="1:8">
      <c r="A13121" s="98" t="s">
        <v>734</v>
      </c>
      <c r="B13121" s="99" t="s">
        <v>735</v>
      </c>
      <c r="C13121" s="97" t="s">
        <v>175</v>
      </c>
      <c r="D13121" s="97" t="s">
        <v>482</v>
      </c>
      <c r="E13121" s="94"/>
      <c r="F13121" s="94"/>
      <c r="G13121" s="94">
        <v>100</v>
      </c>
      <c r="H13121" s="79"/>
    </row>
    <row r="13122" spans="1:8">
      <c r="A13122" s="100">
        <v>2</v>
      </c>
      <c r="B13122" s="101" t="s">
        <v>440</v>
      </c>
      <c r="C13122" s="97"/>
      <c r="D13122" s="97"/>
      <c r="E13122" s="94"/>
      <c r="F13122" s="94"/>
      <c r="G13122" s="94"/>
      <c r="H13122" s="79"/>
    </row>
    <row r="13123" spans="1:8" ht="31.5">
      <c r="A13123" s="98" t="s">
        <v>402</v>
      </c>
      <c r="B13123" s="99" t="s">
        <v>736</v>
      </c>
      <c r="C13123" s="97" t="s">
        <v>482</v>
      </c>
      <c r="D13123" s="97" t="s">
        <v>176</v>
      </c>
      <c r="E13123" s="94"/>
      <c r="F13123" s="94"/>
      <c r="G13123" s="94">
        <v>100</v>
      </c>
      <c r="H13123" s="79"/>
    </row>
    <row r="13124" spans="1:8" ht="63">
      <c r="A13124" s="98" t="s">
        <v>403</v>
      </c>
      <c r="B13124" s="99" t="s">
        <v>641</v>
      </c>
      <c r="C13124" s="97" t="s">
        <v>482</v>
      </c>
      <c r="D13124" s="97" t="s">
        <v>176</v>
      </c>
      <c r="E13124" s="94"/>
      <c r="F13124" s="94"/>
      <c r="G13124" s="94">
        <v>100</v>
      </c>
      <c r="H13124" s="79"/>
    </row>
    <row r="13125" spans="1:8" ht="31.5">
      <c r="A13125" s="98" t="s">
        <v>404</v>
      </c>
      <c r="B13125" s="99" t="s">
        <v>642</v>
      </c>
      <c r="C13125" s="97" t="s">
        <v>482</v>
      </c>
      <c r="D13125" s="97" t="s">
        <v>176</v>
      </c>
      <c r="E13125" s="94"/>
      <c r="F13125" s="94"/>
      <c r="G13125" s="94">
        <v>100</v>
      </c>
      <c r="H13125" s="79"/>
    </row>
    <row r="13126" spans="1:8" ht="47.25">
      <c r="A13126" s="100">
        <v>3</v>
      </c>
      <c r="B13126" s="101" t="s">
        <v>313</v>
      </c>
      <c r="C13126" s="97"/>
      <c r="D13126" s="97"/>
      <c r="E13126" s="94"/>
      <c r="F13126" s="94"/>
      <c r="G13126" s="94"/>
      <c r="H13126" s="79"/>
    </row>
    <row r="13127" spans="1:8" ht="31.5">
      <c r="A13127" s="98" t="s">
        <v>441</v>
      </c>
      <c r="B13127" s="99" t="s">
        <v>314</v>
      </c>
      <c r="C13127" s="97" t="s">
        <v>176</v>
      </c>
      <c r="D13127" s="97" t="s">
        <v>177</v>
      </c>
      <c r="E13127" s="94"/>
      <c r="F13127" s="94"/>
      <c r="G13127" s="94">
        <v>100</v>
      </c>
      <c r="H13127" s="79"/>
    </row>
    <row r="13128" spans="1:8">
      <c r="A13128" s="98" t="s">
        <v>359</v>
      </c>
      <c r="B13128" s="99" t="s">
        <v>315</v>
      </c>
      <c r="C13128" s="97" t="s">
        <v>1185</v>
      </c>
      <c r="D13128" s="97" t="s">
        <v>467</v>
      </c>
      <c r="E13128" s="94"/>
      <c r="F13128" s="94"/>
      <c r="G13128" s="94">
        <v>100</v>
      </c>
      <c r="H13128" s="79"/>
    </row>
    <row r="13129" spans="1:8">
      <c r="A13129" s="98" t="s">
        <v>361</v>
      </c>
      <c r="B13129" s="99" t="s">
        <v>316</v>
      </c>
      <c r="C13129" s="97" t="s">
        <v>468</v>
      </c>
      <c r="D13129" s="97" t="s">
        <v>469</v>
      </c>
      <c r="E13129" s="94"/>
      <c r="F13129" s="94"/>
      <c r="G13129" s="94">
        <v>100</v>
      </c>
      <c r="H13129" s="79"/>
    </row>
    <row r="13130" spans="1:8">
      <c r="A13130" s="98" t="s">
        <v>317</v>
      </c>
      <c r="B13130" s="99" t="s">
        <v>318</v>
      </c>
      <c r="C13130" s="97" t="s">
        <v>469</v>
      </c>
      <c r="D13130" s="97" t="s">
        <v>470</v>
      </c>
      <c r="E13130" s="94"/>
      <c r="F13130" s="94"/>
      <c r="G13130" s="94">
        <v>100</v>
      </c>
      <c r="H13130" s="79"/>
    </row>
    <row r="13131" spans="1:8">
      <c r="A13131" s="98" t="s">
        <v>319</v>
      </c>
      <c r="B13131" s="99" t="s">
        <v>320</v>
      </c>
      <c r="C13131" s="97" t="s">
        <v>470</v>
      </c>
      <c r="D13131" s="97" t="s">
        <v>471</v>
      </c>
      <c r="E13131" s="94"/>
      <c r="F13131" s="94"/>
      <c r="G13131" s="94">
        <v>100</v>
      </c>
      <c r="H13131" s="79"/>
    </row>
    <row r="13132" spans="1:8">
      <c r="A13132" s="100">
        <v>4</v>
      </c>
      <c r="B13132" s="101" t="s">
        <v>623</v>
      </c>
      <c r="C13132" s="97"/>
      <c r="D13132" s="97"/>
      <c r="E13132" s="94"/>
      <c r="F13132" s="94"/>
      <c r="G13132" s="94">
        <v>100</v>
      </c>
      <c r="H13132" s="79"/>
    </row>
    <row r="13133" spans="1:8" ht="31.5">
      <c r="A13133" s="97" t="s">
        <v>406</v>
      </c>
      <c r="B13133" s="236" t="s">
        <v>321</v>
      </c>
      <c r="C13133" s="97" t="s">
        <v>471</v>
      </c>
      <c r="D13133" s="97" t="s">
        <v>471</v>
      </c>
      <c r="E13133" s="94"/>
      <c r="F13133" s="94"/>
      <c r="G13133" s="94">
        <v>100</v>
      </c>
      <c r="H13133" s="79"/>
    </row>
    <row r="13134" spans="1:8" ht="63">
      <c r="A13134" s="97" t="s">
        <v>407</v>
      </c>
      <c r="B13134" s="236" t="s">
        <v>621</v>
      </c>
      <c r="C13134" s="97" t="s">
        <v>471</v>
      </c>
      <c r="D13134" s="97" t="s">
        <v>471</v>
      </c>
      <c r="E13134" s="94"/>
      <c r="F13134" s="94"/>
      <c r="G13134" s="94">
        <v>100</v>
      </c>
      <c r="H13134" s="79"/>
    </row>
    <row r="13135" spans="1:8" ht="31.5">
      <c r="A13135" s="97" t="s">
        <v>408</v>
      </c>
      <c r="B13135" s="236" t="s">
        <v>764</v>
      </c>
      <c r="C13135" s="97" t="s">
        <v>471</v>
      </c>
      <c r="D13135" s="97" t="s">
        <v>472</v>
      </c>
      <c r="E13135" s="94"/>
      <c r="F13135" s="94"/>
      <c r="G13135" s="94">
        <v>100</v>
      </c>
      <c r="H13135" s="79"/>
    </row>
    <row r="13136" spans="1:8" ht="31.5">
      <c r="A13136" s="97" t="s">
        <v>222</v>
      </c>
      <c r="B13136" s="236" t="s">
        <v>765</v>
      </c>
      <c r="C13136" s="97" t="s">
        <v>327</v>
      </c>
      <c r="D13136" s="97" t="s">
        <v>472</v>
      </c>
      <c r="E13136" s="94"/>
      <c r="F13136" s="94"/>
      <c r="G13136" s="94">
        <v>100</v>
      </c>
      <c r="H13136" s="79"/>
    </row>
    <row r="13137" spans="1:8">
      <c r="G13137" s="154" t="s">
        <v>1523</v>
      </c>
      <c r="H13137" s="154" t="s">
        <v>378</v>
      </c>
    </row>
    <row r="13138" spans="1:8">
      <c r="H13138" s="154" t="s">
        <v>709</v>
      </c>
    </row>
    <row r="13139" spans="1:8">
      <c r="H13139" s="154" t="s">
        <v>266</v>
      </c>
    </row>
    <row r="13140" spans="1:8">
      <c r="H13140" s="154"/>
    </row>
    <row r="13141" spans="1:8">
      <c r="A13141" s="742" t="s">
        <v>628</v>
      </c>
      <c r="B13141" s="742"/>
      <c r="C13141" s="742"/>
      <c r="D13141" s="742"/>
      <c r="E13141" s="742"/>
      <c r="F13141" s="742"/>
      <c r="G13141" s="742"/>
      <c r="H13141" s="742"/>
    </row>
    <row r="13142" spans="1:8">
      <c r="A13142" s="742" t="s">
        <v>455</v>
      </c>
      <c r="B13142" s="742"/>
      <c r="C13142" s="742"/>
      <c r="D13142" s="742"/>
      <c r="E13142" s="742"/>
      <c r="F13142" s="742"/>
      <c r="G13142" s="742"/>
      <c r="H13142" s="742"/>
    </row>
    <row r="13143" spans="1:8">
      <c r="H13143" s="154" t="s">
        <v>322</v>
      </c>
    </row>
    <row r="13144" spans="1:8">
      <c r="H13144" s="154" t="s">
        <v>323</v>
      </c>
    </row>
    <row r="13145" spans="1:8">
      <c r="H13145" s="154" t="s">
        <v>324</v>
      </c>
    </row>
    <row r="13146" spans="1:8">
      <c r="H13146" s="230" t="s">
        <v>325</v>
      </c>
    </row>
    <row r="13147" spans="1:8">
      <c r="H13147" s="154" t="s">
        <v>2331</v>
      </c>
    </row>
    <row r="13148" spans="1:8">
      <c r="H13148" s="154" t="s">
        <v>261</v>
      </c>
    </row>
    <row r="13149" spans="1:8">
      <c r="A13149" s="86"/>
    </row>
    <row r="13150" spans="1:8">
      <c r="A13150" s="748" t="s">
        <v>1811</v>
      </c>
      <c r="B13150" s="749"/>
      <c r="C13150" s="749"/>
      <c r="D13150" s="749"/>
      <c r="E13150" s="749"/>
      <c r="F13150" s="749"/>
      <c r="G13150" s="749"/>
      <c r="H13150" s="749"/>
    </row>
    <row r="13151" spans="1:8">
      <c r="A13151" s="745"/>
      <c r="B13151" s="745"/>
      <c r="C13151" s="745"/>
      <c r="D13151" s="745"/>
      <c r="E13151" s="745"/>
      <c r="F13151" s="745"/>
      <c r="G13151" s="745"/>
      <c r="H13151" s="745"/>
    </row>
    <row r="13152" spans="1:8">
      <c r="A13152" s="746" t="s">
        <v>2332</v>
      </c>
      <c r="B13152" s="746"/>
      <c r="C13152" s="746"/>
      <c r="D13152" s="746"/>
      <c r="E13152" s="746"/>
      <c r="F13152" s="746"/>
      <c r="G13152" s="746"/>
      <c r="H13152" s="746"/>
    </row>
    <row r="13153" spans="1:8" ht="16.5" thickBot="1">
      <c r="A13153" s="87"/>
      <c r="B13153" s="666"/>
      <c r="C13153" s="231"/>
      <c r="D13153" s="231"/>
      <c r="E13153" s="231"/>
      <c r="F13153" s="231"/>
      <c r="G13153" s="231"/>
      <c r="H13153" s="231"/>
    </row>
    <row r="13154" spans="1:8">
      <c r="A13154" s="750" t="s">
        <v>397</v>
      </c>
      <c r="B13154" s="753" t="s">
        <v>649</v>
      </c>
      <c r="C13154" s="756" t="s">
        <v>719</v>
      </c>
      <c r="D13154" s="756"/>
      <c r="E13154" s="756"/>
      <c r="F13154" s="756"/>
      <c r="G13154" s="757" t="s">
        <v>629</v>
      </c>
      <c r="H13154" s="759" t="s">
        <v>630</v>
      </c>
    </row>
    <row r="13155" spans="1:8">
      <c r="A13155" s="751"/>
      <c r="B13155" s="754"/>
      <c r="C13155" s="704"/>
      <c r="D13155" s="704"/>
      <c r="E13155" s="704"/>
      <c r="F13155" s="704"/>
      <c r="G13155" s="703"/>
      <c r="H13155" s="760"/>
    </row>
    <row r="13156" spans="1:8" ht="32.25" thickBot="1">
      <c r="A13156" s="752"/>
      <c r="B13156" s="755"/>
      <c r="C13156" s="88" t="s">
        <v>631</v>
      </c>
      <c r="D13156" s="88" t="s">
        <v>632</v>
      </c>
      <c r="E13156" s="88" t="s">
        <v>631</v>
      </c>
      <c r="F13156" s="88" t="s">
        <v>632</v>
      </c>
      <c r="G13156" s="758"/>
      <c r="H13156" s="761"/>
    </row>
    <row r="13157" spans="1:8">
      <c r="A13157" s="89">
        <v>1</v>
      </c>
      <c r="B13157" s="604">
        <v>2</v>
      </c>
      <c r="C13157" s="90">
        <v>3</v>
      </c>
      <c r="D13157" s="90">
        <v>4</v>
      </c>
      <c r="E13157" s="90"/>
      <c r="F13157" s="90"/>
      <c r="G13157" s="91">
        <v>5</v>
      </c>
      <c r="H13157" s="604">
        <v>6</v>
      </c>
    </row>
    <row r="13158" spans="1:8">
      <c r="A13158" s="89">
        <v>1</v>
      </c>
      <c r="B13158" s="92" t="s">
        <v>598</v>
      </c>
      <c r="C13158" s="93"/>
      <c r="D13158" s="93"/>
      <c r="E13158" s="94"/>
      <c r="F13158" s="94"/>
      <c r="G13158" s="95"/>
      <c r="H13158" s="663"/>
    </row>
    <row r="13159" spans="1:8">
      <c r="A13159" s="96" t="s">
        <v>399</v>
      </c>
      <c r="B13159" s="237" t="s">
        <v>599</v>
      </c>
      <c r="C13159" s="97" t="s">
        <v>174</v>
      </c>
      <c r="D13159" s="97" t="s">
        <v>482</v>
      </c>
      <c r="E13159" s="94"/>
      <c r="F13159" s="94"/>
      <c r="G13159" s="94">
        <v>100</v>
      </c>
      <c r="H13159" s="79"/>
    </row>
    <row r="13160" spans="1:8">
      <c r="A13160" s="97" t="s">
        <v>400</v>
      </c>
      <c r="B13160" s="236" t="s">
        <v>329</v>
      </c>
      <c r="C13160" s="97" t="s">
        <v>483</v>
      </c>
      <c r="D13160" s="97" t="s">
        <v>484</v>
      </c>
      <c r="E13160" s="94"/>
      <c r="F13160" s="94"/>
      <c r="G13160" s="94">
        <v>100</v>
      </c>
      <c r="H13160" s="79"/>
    </row>
    <row r="13161" spans="1:8" ht="31.5">
      <c r="A13161" s="97" t="s">
        <v>411</v>
      </c>
      <c r="B13161" s="236" t="s">
        <v>730</v>
      </c>
      <c r="C13161" s="97" t="s">
        <v>485</v>
      </c>
      <c r="D13161" s="97" t="s">
        <v>486</v>
      </c>
      <c r="E13161" s="94"/>
      <c r="F13161" s="94"/>
      <c r="G13161" s="94">
        <v>100</v>
      </c>
      <c r="H13161" s="79"/>
    </row>
    <row r="13162" spans="1:8" ht="63">
      <c r="A13162" s="98" t="s">
        <v>422</v>
      </c>
      <c r="B13162" s="99" t="s">
        <v>731</v>
      </c>
      <c r="C13162" s="97" t="s">
        <v>487</v>
      </c>
      <c r="D13162" s="97" t="s">
        <v>2103</v>
      </c>
      <c r="E13162" s="94"/>
      <c r="F13162" s="94"/>
      <c r="G13162" s="94">
        <v>100</v>
      </c>
      <c r="H13162" s="79"/>
    </row>
    <row r="13163" spans="1:8" ht="31.5">
      <c r="A13163" s="98" t="s">
        <v>732</v>
      </c>
      <c r="B13163" s="99" t="s">
        <v>733</v>
      </c>
      <c r="C13163" s="97" t="s">
        <v>46</v>
      </c>
      <c r="D13163" s="97" t="s">
        <v>45</v>
      </c>
      <c r="E13163" s="94"/>
      <c r="F13163" s="94"/>
      <c r="G13163" s="94">
        <v>100</v>
      </c>
      <c r="H13163" s="79"/>
    </row>
    <row r="13164" spans="1:8">
      <c r="A13164" s="98" t="s">
        <v>734</v>
      </c>
      <c r="B13164" s="99" t="s">
        <v>735</v>
      </c>
      <c r="C13164" s="97" t="s">
        <v>485</v>
      </c>
      <c r="D13164" s="97" t="s">
        <v>46</v>
      </c>
      <c r="E13164" s="94"/>
      <c r="F13164" s="94"/>
      <c r="G13164" s="94">
        <v>100</v>
      </c>
      <c r="H13164" s="79"/>
    </row>
    <row r="13165" spans="1:8">
      <c r="A13165" s="100">
        <v>2</v>
      </c>
      <c r="B13165" s="101" t="s">
        <v>440</v>
      </c>
      <c r="C13165" s="97"/>
      <c r="D13165" s="97"/>
      <c r="E13165" s="94"/>
      <c r="F13165" s="94"/>
      <c r="G13165" s="94"/>
      <c r="H13165" s="79"/>
    </row>
    <row r="13166" spans="1:8" ht="31.5">
      <c r="A13166" s="98" t="s">
        <v>402</v>
      </c>
      <c r="B13166" s="99" t="s">
        <v>736</v>
      </c>
      <c r="C13166" s="97" t="s">
        <v>46</v>
      </c>
      <c r="D13166" s="97" t="s">
        <v>45</v>
      </c>
      <c r="E13166" s="94"/>
      <c r="F13166" s="94"/>
      <c r="G13166" s="94">
        <v>100</v>
      </c>
      <c r="H13166" s="79"/>
    </row>
    <row r="13167" spans="1:8" ht="63">
      <c r="A13167" s="98" t="s">
        <v>403</v>
      </c>
      <c r="B13167" s="99" t="s">
        <v>641</v>
      </c>
      <c r="C13167" s="97" t="s">
        <v>46</v>
      </c>
      <c r="D13167" s="97" t="s">
        <v>47</v>
      </c>
      <c r="E13167" s="94"/>
      <c r="F13167" s="94"/>
      <c r="G13167" s="94">
        <v>100</v>
      </c>
      <c r="H13167" s="79"/>
    </row>
    <row r="13168" spans="1:8" ht="31.5">
      <c r="A13168" s="98" t="s">
        <v>404</v>
      </c>
      <c r="B13168" s="99" t="s">
        <v>642</v>
      </c>
      <c r="C13168" s="97" t="s">
        <v>47</v>
      </c>
      <c r="D13168" s="97" t="s">
        <v>48</v>
      </c>
      <c r="E13168" s="94"/>
      <c r="F13168" s="94"/>
      <c r="G13168" s="94">
        <v>100</v>
      </c>
      <c r="H13168" s="79"/>
    </row>
    <row r="13169" spans="1:8" ht="47.25">
      <c r="A13169" s="100">
        <v>3</v>
      </c>
      <c r="B13169" s="101" t="s">
        <v>313</v>
      </c>
      <c r="C13169" s="97"/>
      <c r="D13169" s="97"/>
      <c r="E13169" s="94"/>
      <c r="F13169" s="94"/>
      <c r="G13169" s="94"/>
      <c r="H13169" s="79"/>
    </row>
    <row r="13170" spans="1:8" ht="31.5">
      <c r="A13170" s="98" t="s">
        <v>441</v>
      </c>
      <c r="B13170" s="99" t="s">
        <v>314</v>
      </c>
      <c r="C13170" s="97" t="s">
        <v>48</v>
      </c>
      <c r="D13170" s="97" t="s">
        <v>47</v>
      </c>
      <c r="E13170" s="94"/>
      <c r="F13170" s="94"/>
      <c r="G13170" s="94">
        <v>100</v>
      </c>
      <c r="H13170" s="79"/>
    </row>
    <row r="13171" spans="1:8">
      <c r="A13171" s="98" t="s">
        <v>359</v>
      </c>
      <c r="B13171" s="99" t="s">
        <v>315</v>
      </c>
      <c r="C13171" s="97" t="s">
        <v>48</v>
      </c>
      <c r="D13171" s="97" t="s">
        <v>49</v>
      </c>
      <c r="E13171" s="94"/>
      <c r="F13171" s="94"/>
      <c r="G13171" s="94">
        <v>100</v>
      </c>
      <c r="H13171" s="79"/>
    </row>
    <row r="13172" spans="1:8">
      <c r="A13172" s="98" t="s">
        <v>361</v>
      </c>
      <c r="B13172" s="99" t="s">
        <v>316</v>
      </c>
      <c r="C13172" s="97" t="s">
        <v>49</v>
      </c>
      <c r="D13172" s="97" t="s">
        <v>50</v>
      </c>
      <c r="E13172" s="94"/>
      <c r="F13172" s="94"/>
      <c r="G13172" s="94">
        <v>100</v>
      </c>
      <c r="H13172" s="79"/>
    </row>
    <row r="13173" spans="1:8">
      <c r="A13173" s="98" t="s">
        <v>317</v>
      </c>
      <c r="B13173" s="99" t="s">
        <v>318</v>
      </c>
      <c r="C13173" s="97" t="s">
        <v>50</v>
      </c>
      <c r="D13173" s="97" t="s">
        <v>51</v>
      </c>
      <c r="E13173" s="94"/>
      <c r="F13173" s="94"/>
      <c r="G13173" s="94">
        <v>100</v>
      </c>
      <c r="H13173" s="79"/>
    </row>
    <row r="13174" spans="1:8">
      <c r="A13174" s="98" t="s">
        <v>319</v>
      </c>
      <c r="B13174" s="99" t="s">
        <v>320</v>
      </c>
      <c r="C13174" s="97" t="s">
        <v>51</v>
      </c>
      <c r="D13174" s="97" t="s">
        <v>52</v>
      </c>
      <c r="E13174" s="94"/>
      <c r="F13174" s="94"/>
      <c r="G13174" s="94">
        <v>100</v>
      </c>
      <c r="H13174" s="79"/>
    </row>
    <row r="13175" spans="1:8">
      <c r="A13175" s="100">
        <v>4</v>
      </c>
      <c r="B13175" s="101" t="s">
        <v>623</v>
      </c>
      <c r="C13175" s="97"/>
      <c r="D13175" s="97"/>
      <c r="E13175" s="94"/>
      <c r="F13175" s="94"/>
      <c r="G13175" s="94"/>
      <c r="H13175" s="79"/>
    </row>
    <row r="13176" spans="1:8" ht="31.5">
      <c r="A13176" s="97" t="s">
        <v>406</v>
      </c>
      <c r="B13176" s="236" t="s">
        <v>321</v>
      </c>
      <c r="C13176" s="97" t="s">
        <v>52</v>
      </c>
      <c r="D13176" s="97" t="s">
        <v>52</v>
      </c>
      <c r="E13176" s="94"/>
      <c r="F13176" s="94"/>
      <c r="G13176" s="94">
        <v>100</v>
      </c>
      <c r="H13176" s="79"/>
    </row>
    <row r="13177" spans="1:8" ht="63">
      <c r="A13177" s="97" t="s">
        <v>407</v>
      </c>
      <c r="B13177" s="236" t="s">
        <v>621</v>
      </c>
      <c r="C13177" s="97" t="s">
        <v>52</v>
      </c>
      <c r="D13177" s="97" t="s">
        <v>53</v>
      </c>
      <c r="E13177" s="94"/>
      <c r="F13177" s="94"/>
      <c r="G13177" s="94">
        <v>100</v>
      </c>
      <c r="H13177" s="79"/>
    </row>
    <row r="13178" spans="1:8" ht="31.5">
      <c r="A13178" s="97" t="s">
        <v>408</v>
      </c>
      <c r="B13178" s="236" t="s">
        <v>764</v>
      </c>
      <c r="C13178" s="97" t="s">
        <v>52</v>
      </c>
      <c r="D13178" s="97" t="s">
        <v>53</v>
      </c>
      <c r="E13178" s="94"/>
      <c r="F13178" s="94"/>
      <c r="G13178" s="94"/>
      <c r="H13178" s="79"/>
    </row>
    <row r="13179" spans="1:8" ht="31.5">
      <c r="A13179" s="97" t="s">
        <v>222</v>
      </c>
      <c r="B13179" s="236" t="s">
        <v>765</v>
      </c>
      <c r="C13179" s="97" t="s">
        <v>53</v>
      </c>
      <c r="D13179" s="97" t="s">
        <v>54</v>
      </c>
      <c r="E13179" s="94"/>
      <c r="F13179" s="94"/>
      <c r="G13179" s="94"/>
      <c r="H13179" s="79"/>
    </row>
    <row r="13180" spans="1:8">
      <c r="G13180" s="154" t="s">
        <v>1524</v>
      </c>
      <c r="H13180" s="154" t="s">
        <v>378</v>
      </c>
    </row>
    <row r="13181" spans="1:8">
      <c r="H13181" s="154" t="s">
        <v>709</v>
      </c>
    </row>
    <row r="13182" spans="1:8">
      <c r="H13182" s="154" t="s">
        <v>266</v>
      </c>
    </row>
    <row r="13183" spans="1:8">
      <c r="H13183" s="154"/>
    </row>
    <row r="13184" spans="1:8">
      <c r="A13184" s="742" t="s">
        <v>628</v>
      </c>
      <c r="B13184" s="742"/>
      <c r="C13184" s="742"/>
      <c r="D13184" s="742"/>
      <c r="E13184" s="742"/>
      <c r="F13184" s="742"/>
      <c r="G13184" s="742"/>
      <c r="H13184" s="742"/>
    </row>
    <row r="13185" spans="1:8">
      <c r="A13185" s="742" t="s">
        <v>455</v>
      </c>
      <c r="B13185" s="742"/>
      <c r="C13185" s="742"/>
      <c r="D13185" s="742"/>
      <c r="E13185" s="742"/>
      <c r="F13185" s="742"/>
      <c r="G13185" s="742"/>
      <c r="H13185" s="742"/>
    </row>
    <row r="13186" spans="1:8">
      <c r="H13186" s="154" t="s">
        <v>322</v>
      </c>
    </row>
    <row r="13187" spans="1:8">
      <c r="H13187" s="154" t="s">
        <v>323</v>
      </c>
    </row>
    <row r="13188" spans="1:8">
      <c r="H13188" s="154" t="s">
        <v>324</v>
      </c>
    </row>
    <row r="13189" spans="1:8">
      <c r="H13189" s="230" t="s">
        <v>325</v>
      </c>
    </row>
    <row r="13190" spans="1:8">
      <c r="H13190" s="154" t="s">
        <v>2331</v>
      </c>
    </row>
    <row r="13191" spans="1:8">
      <c r="H13191" s="154" t="s">
        <v>261</v>
      </c>
    </row>
    <row r="13192" spans="1:8">
      <c r="A13192" s="86"/>
    </row>
    <row r="13193" spans="1:8">
      <c r="A13193" s="748" t="s">
        <v>1812</v>
      </c>
      <c r="B13193" s="749"/>
      <c r="C13193" s="749"/>
      <c r="D13193" s="749"/>
      <c r="E13193" s="749"/>
      <c r="F13193" s="749"/>
      <c r="G13193" s="749"/>
      <c r="H13193" s="749"/>
    </row>
    <row r="13194" spans="1:8">
      <c r="A13194" s="745"/>
      <c r="B13194" s="745"/>
      <c r="C13194" s="745"/>
      <c r="D13194" s="745"/>
      <c r="E13194" s="745"/>
      <c r="F13194" s="745"/>
      <c r="G13194" s="745"/>
      <c r="H13194" s="745"/>
    </row>
    <row r="13195" spans="1:8">
      <c r="A13195" s="746" t="s">
        <v>2332</v>
      </c>
      <c r="B13195" s="746"/>
      <c r="C13195" s="746"/>
      <c r="D13195" s="746"/>
      <c r="E13195" s="746"/>
      <c r="F13195" s="746"/>
      <c r="G13195" s="746"/>
      <c r="H13195" s="746"/>
    </row>
    <row r="13196" spans="1:8" ht="16.5" thickBot="1">
      <c r="A13196" s="87"/>
      <c r="B13196" s="666"/>
      <c r="C13196" s="231"/>
      <c r="D13196" s="231"/>
      <c r="E13196" s="231"/>
      <c r="F13196" s="231"/>
      <c r="G13196" s="231"/>
      <c r="H13196" s="231"/>
    </row>
    <row r="13197" spans="1:8">
      <c r="A13197" s="750" t="s">
        <v>397</v>
      </c>
      <c r="B13197" s="753" t="s">
        <v>649</v>
      </c>
      <c r="C13197" s="756" t="s">
        <v>719</v>
      </c>
      <c r="D13197" s="756"/>
      <c r="E13197" s="756"/>
      <c r="F13197" s="756"/>
      <c r="G13197" s="757" t="s">
        <v>629</v>
      </c>
      <c r="H13197" s="759" t="s">
        <v>630</v>
      </c>
    </row>
    <row r="13198" spans="1:8">
      <c r="A13198" s="751"/>
      <c r="B13198" s="754"/>
      <c r="C13198" s="704"/>
      <c r="D13198" s="704"/>
      <c r="E13198" s="704"/>
      <c r="F13198" s="704"/>
      <c r="G13198" s="703"/>
      <c r="H13198" s="760"/>
    </row>
    <row r="13199" spans="1:8" ht="32.25" thickBot="1">
      <c r="A13199" s="752"/>
      <c r="B13199" s="755"/>
      <c r="C13199" s="88" t="s">
        <v>631</v>
      </c>
      <c r="D13199" s="88" t="s">
        <v>632</v>
      </c>
      <c r="E13199" s="88" t="s">
        <v>631</v>
      </c>
      <c r="F13199" s="88" t="s">
        <v>632</v>
      </c>
      <c r="G13199" s="758"/>
      <c r="H13199" s="761"/>
    </row>
    <row r="13200" spans="1:8">
      <c r="A13200" s="89">
        <v>1</v>
      </c>
      <c r="B13200" s="604">
        <v>2</v>
      </c>
      <c r="C13200" s="90">
        <v>3</v>
      </c>
      <c r="D13200" s="90">
        <v>4</v>
      </c>
      <c r="E13200" s="90"/>
      <c r="F13200" s="90"/>
      <c r="G13200" s="91">
        <v>5</v>
      </c>
      <c r="H13200" s="604">
        <v>6</v>
      </c>
    </row>
    <row r="13201" spans="1:8">
      <c r="A13201" s="89">
        <v>1</v>
      </c>
      <c r="B13201" s="92" t="s">
        <v>598</v>
      </c>
      <c r="C13201" s="93"/>
      <c r="D13201" s="93"/>
      <c r="E13201" s="94"/>
      <c r="F13201" s="94"/>
      <c r="G13201" s="95"/>
      <c r="H13201" s="663"/>
    </row>
    <row r="13202" spans="1:8">
      <c r="A13202" s="96" t="s">
        <v>399</v>
      </c>
      <c r="B13202" s="237" t="s">
        <v>599</v>
      </c>
      <c r="C13202" s="97" t="s">
        <v>174</v>
      </c>
      <c r="D13202" s="97" t="s">
        <v>482</v>
      </c>
      <c r="E13202" s="94"/>
      <c r="F13202" s="94"/>
      <c r="G13202" s="94">
        <v>100</v>
      </c>
      <c r="H13202" s="79"/>
    </row>
    <row r="13203" spans="1:8">
      <c r="A13203" s="97" t="s">
        <v>400</v>
      </c>
      <c r="B13203" s="236" t="s">
        <v>329</v>
      </c>
      <c r="C13203" s="97" t="s">
        <v>483</v>
      </c>
      <c r="D13203" s="97" t="s">
        <v>484</v>
      </c>
      <c r="E13203" s="94"/>
      <c r="F13203" s="94"/>
      <c r="G13203" s="94">
        <v>100</v>
      </c>
      <c r="H13203" s="79"/>
    </row>
    <row r="13204" spans="1:8" ht="31.5">
      <c r="A13204" s="97" t="s">
        <v>411</v>
      </c>
      <c r="B13204" s="236" t="s">
        <v>730</v>
      </c>
      <c r="C13204" s="97" t="s">
        <v>485</v>
      </c>
      <c r="D13204" s="97" t="s">
        <v>486</v>
      </c>
      <c r="E13204" s="94"/>
      <c r="F13204" s="94"/>
      <c r="G13204" s="94">
        <v>100</v>
      </c>
      <c r="H13204" s="79"/>
    </row>
    <row r="13205" spans="1:8" ht="63">
      <c r="A13205" s="98" t="s">
        <v>422</v>
      </c>
      <c r="B13205" s="99" t="s">
        <v>731</v>
      </c>
      <c r="C13205" s="97" t="s">
        <v>487</v>
      </c>
      <c r="D13205" s="97" t="s">
        <v>2103</v>
      </c>
      <c r="E13205" s="94"/>
      <c r="F13205" s="94"/>
      <c r="G13205" s="94">
        <v>100</v>
      </c>
      <c r="H13205" s="79"/>
    </row>
    <row r="13206" spans="1:8" ht="31.5">
      <c r="A13206" s="98" t="s">
        <v>732</v>
      </c>
      <c r="B13206" s="99" t="s">
        <v>733</v>
      </c>
      <c r="C13206" s="97" t="s">
        <v>46</v>
      </c>
      <c r="D13206" s="97" t="s">
        <v>45</v>
      </c>
      <c r="E13206" s="94"/>
      <c r="F13206" s="94"/>
      <c r="G13206" s="94">
        <v>100</v>
      </c>
      <c r="H13206" s="79"/>
    </row>
    <row r="13207" spans="1:8">
      <c r="A13207" s="98" t="s">
        <v>734</v>
      </c>
      <c r="B13207" s="99" t="s">
        <v>735</v>
      </c>
      <c r="C13207" s="97" t="s">
        <v>485</v>
      </c>
      <c r="D13207" s="97" t="s">
        <v>46</v>
      </c>
      <c r="E13207" s="94"/>
      <c r="F13207" s="94"/>
      <c r="G13207" s="94">
        <v>100</v>
      </c>
      <c r="H13207" s="79"/>
    </row>
    <row r="13208" spans="1:8">
      <c r="A13208" s="100">
        <v>2</v>
      </c>
      <c r="B13208" s="101" t="s">
        <v>440</v>
      </c>
      <c r="C13208" s="97"/>
      <c r="D13208" s="97"/>
      <c r="E13208" s="94"/>
      <c r="F13208" s="94"/>
      <c r="G13208" s="94"/>
      <c r="H13208" s="79"/>
    </row>
    <row r="13209" spans="1:8" ht="31.5">
      <c r="A13209" s="98" t="s">
        <v>402</v>
      </c>
      <c r="B13209" s="99" t="s">
        <v>736</v>
      </c>
      <c r="C13209" s="97" t="s">
        <v>46</v>
      </c>
      <c r="D13209" s="97" t="s">
        <v>45</v>
      </c>
      <c r="E13209" s="94"/>
      <c r="F13209" s="94"/>
      <c r="G13209" s="94">
        <v>100</v>
      </c>
      <c r="H13209" s="79"/>
    </row>
    <row r="13210" spans="1:8" ht="63">
      <c r="A13210" s="98" t="s">
        <v>403</v>
      </c>
      <c r="B13210" s="99" t="s">
        <v>641</v>
      </c>
      <c r="C13210" s="97" t="s">
        <v>46</v>
      </c>
      <c r="D13210" s="97" t="s">
        <v>47</v>
      </c>
      <c r="E13210" s="94"/>
      <c r="F13210" s="94"/>
      <c r="G13210" s="94">
        <v>100</v>
      </c>
      <c r="H13210" s="79"/>
    </row>
    <row r="13211" spans="1:8" ht="31.5">
      <c r="A13211" s="98" t="s">
        <v>404</v>
      </c>
      <c r="B13211" s="99" t="s">
        <v>642</v>
      </c>
      <c r="C13211" s="97" t="s">
        <v>47</v>
      </c>
      <c r="D13211" s="97" t="s">
        <v>48</v>
      </c>
      <c r="E13211" s="94"/>
      <c r="F13211" s="94"/>
      <c r="G13211" s="94">
        <v>100</v>
      </c>
      <c r="H13211" s="79"/>
    </row>
    <row r="13212" spans="1:8" ht="47.25">
      <c r="A13212" s="100">
        <v>3</v>
      </c>
      <c r="B13212" s="101" t="s">
        <v>313</v>
      </c>
      <c r="C13212" s="97"/>
      <c r="D13212" s="97"/>
      <c r="E13212" s="94"/>
      <c r="F13212" s="94"/>
      <c r="G13212" s="94"/>
      <c r="H13212" s="79"/>
    </row>
    <row r="13213" spans="1:8" ht="31.5">
      <c r="A13213" s="98" t="s">
        <v>441</v>
      </c>
      <c r="B13213" s="99" t="s">
        <v>314</v>
      </c>
      <c r="C13213" s="97" t="s">
        <v>48</v>
      </c>
      <c r="D13213" s="97" t="s">
        <v>47</v>
      </c>
      <c r="E13213" s="94"/>
      <c r="F13213" s="94"/>
      <c r="G13213" s="94">
        <v>100</v>
      </c>
      <c r="H13213" s="79"/>
    </row>
    <row r="13214" spans="1:8">
      <c r="A13214" s="98" t="s">
        <v>359</v>
      </c>
      <c r="B13214" s="99" t="s">
        <v>315</v>
      </c>
      <c r="C13214" s="97" t="s">
        <v>48</v>
      </c>
      <c r="D13214" s="97" t="s">
        <v>49</v>
      </c>
      <c r="E13214" s="94"/>
      <c r="F13214" s="94"/>
      <c r="G13214" s="94">
        <v>100</v>
      </c>
      <c r="H13214" s="79"/>
    </row>
    <row r="13215" spans="1:8">
      <c r="A13215" s="98" t="s">
        <v>361</v>
      </c>
      <c r="B13215" s="99" t="s">
        <v>316</v>
      </c>
      <c r="C13215" s="97" t="s">
        <v>49</v>
      </c>
      <c r="D13215" s="97" t="s">
        <v>50</v>
      </c>
      <c r="E13215" s="94"/>
      <c r="F13215" s="94"/>
      <c r="G13215" s="94">
        <v>100</v>
      </c>
      <c r="H13215" s="79"/>
    </row>
    <row r="13216" spans="1:8">
      <c r="A13216" s="98" t="s">
        <v>317</v>
      </c>
      <c r="B13216" s="99" t="s">
        <v>318</v>
      </c>
      <c r="C13216" s="97" t="s">
        <v>50</v>
      </c>
      <c r="D13216" s="97" t="s">
        <v>51</v>
      </c>
      <c r="E13216" s="94"/>
      <c r="F13216" s="94"/>
      <c r="G13216" s="94">
        <v>100</v>
      </c>
      <c r="H13216" s="79"/>
    </row>
    <row r="13217" spans="1:8">
      <c r="A13217" s="98" t="s">
        <v>319</v>
      </c>
      <c r="B13217" s="99" t="s">
        <v>320</v>
      </c>
      <c r="C13217" s="97" t="s">
        <v>51</v>
      </c>
      <c r="D13217" s="97" t="s">
        <v>52</v>
      </c>
      <c r="E13217" s="94"/>
      <c r="F13217" s="94"/>
      <c r="G13217" s="94">
        <v>100</v>
      </c>
      <c r="H13217" s="79"/>
    </row>
    <row r="13218" spans="1:8">
      <c r="A13218" s="100">
        <v>4</v>
      </c>
      <c r="B13218" s="101" t="s">
        <v>623</v>
      </c>
      <c r="C13218" s="97"/>
      <c r="D13218" s="97"/>
      <c r="E13218" s="94"/>
      <c r="F13218" s="94"/>
      <c r="G13218" s="94"/>
      <c r="H13218" s="79"/>
    </row>
    <row r="13219" spans="1:8" ht="31.5">
      <c r="A13219" s="97" t="s">
        <v>406</v>
      </c>
      <c r="B13219" s="236" t="s">
        <v>321</v>
      </c>
      <c r="C13219" s="97" t="s">
        <v>52</v>
      </c>
      <c r="D13219" s="97" t="s">
        <v>52</v>
      </c>
      <c r="E13219" s="94"/>
      <c r="F13219" s="94"/>
      <c r="G13219" s="94">
        <v>100</v>
      </c>
      <c r="H13219" s="79"/>
    </row>
    <row r="13220" spans="1:8" ht="63">
      <c r="A13220" s="97" t="s">
        <v>407</v>
      </c>
      <c r="B13220" s="236" t="s">
        <v>621</v>
      </c>
      <c r="C13220" s="97" t="s">
        <v>52</v>
      </c>
      <c r="D13220" s="97" t="s">
        <v>53</v>
      </c>
      <c r="E13220" s="94"/>
      <c r="F13220" s="94"/>
      <c r="G13220" s="94">
        <v>100</v>
      </c>
      <c r="H13220" s="79"/>
    </row>
    <row r="13221" spans="1:8" ht="31.5">
      <c r="A13221" s="97" t="s">
        <v>408</v>
      </c>
      <c r="B13221" s="236" t="s">
        <v>764</v>
      </c>
      <c r="C13221" s="97" t="s">
        <v>52</v>
      </c>
      <c r="D13221" s="97" t="s">
        <v>53</v>
      </c>
      <c r="E13221" s="94"/>
      <c r="F13221" s="94"/>
      <c r="G13221" s="94">
        <v>100</v>
      </c>
      <c r="H13221" s="79"/>
    </row>
    <row r="13222" spans="1:8" ht="31.5">
      <c r="A13222" s="97" t="s">
        <v>222</v>
      </c>
      <c r="B13222" s="236" t="s">
        <v>765</v>
      </c>
      <c r="C13222" s="97" t="s">
        <v>53</v>
      </c>
      <c r="D13222" s="97" t="s">
        <v>54</v>
      </c>
      <c r="E13222" s="94"/>
      <c r="F13222" s="94"/>
      <c r="G13222" s="94">
        <v>100</v>
      </c>
      <c r="H13222" s="79"/>
    </row>
    <row r="13223" spans="1:8">
      <c r="G13223" s="154" t="s">
        <v>1525</v>
      </c>
      <c r="H13223" s="154" t="s">
        <v>378</v>
      </c>
    </row>
    <row r="13224" spans="1:8">
      <c r="H13224" s="154" t="s">
        <v>709</v>
      </c>
    </row>
    <row r="13225" spans="1:8">
      <c r="H13225" s="154" t="s">
        <v>266</v>
      </c>
    </row>
    <row r="13226" spans="1:8">
      <c r="H13226" s="154"/>
    </row>
    <row r="13227" spans="1:8">
      <c r="A13227" s="742" t="s">
        <v>628</v>
      </c>
      <c r="B13227" s="742"/>
      <c r="C13227" s="742"/>
      <c r="D13227" s="742"/>
      <c r="E13227" s="742"/>
      <c r="F13227" s="742"/>
      <c r="G13227" s="742"/>
      <c r="H13227" s="742"/>
    </row>
    <row r="13228" spans="1:8">
      <c r="A13228" s="742" t="s">
        <v>455</v>
      </c>
      <c r="B13228" s="742"/>
      <c r="C13228" s="742"/>
      <c r="D13228" s="742"/>
      <c r="E13228" s="742"/>
      <c r="F13228" s="742"/>
      <c r="G13228" s="742"/>
      <c r="H13228" s="742"/>
    </row>
    <row r="13229" spans="1:8">
      <c r="H13229" s="154" t="s">
        <v>322</v>
      </c>
    </row>
    <row r="13230" spans="1:8">
      <c r="H13230" s="154" t="s">
        <v>323</v>
      </c>
    </row>
    <row r="13231" spans="1:8">
      <c r="H13231" s="154" t="s">
        <v>324</v>
      </c>
    </row>
    <row r="13232" spans="1:8">
      <c r="H13232" s="230" t="s">
        <v>325</v>
      </c>
    </row>
    <row r="13233" spans="1:8">
      <c r="H13233" s="154" t="s">
        <v>2331</v>
      </c>
    </row>
    <row r="13234" spans="1:8">
      <c r="H13234" s="154" t="s">
        <v>261</v>
      </c>
    </row>
    <row r="13235" spans="1:8">
      <c r="A13235" s="86"/>
    </row>
    <row r="13236" spans="1:8" ht="37.5" customHeight="1">
      <c r="A13236" s="743" t="s">
        <v>1813</v>
      </c>
      <c r="B13236" s="744"/>
      <c r="C13236" s="744"/>
      <c r="D13236" s="744"/>
      <c r="E13236" s="744"/>
      <c r="F13236" s="744"/>
      <c r="G13236" s="744"/>
      <c r="H13236" s="744"/>
    </row>
    <row r="13237" spans="1:8">
      <c r="A13237" s="745"/>
      <c r="B13237" s="745"/>
      <c r="C13237" s="745"/>
      <c r="D13237" s="745"/>
      <c r="E13237" s="745"/>
      <c r="F13237" s="745"/>
      <c r="G13237" s="745"/>
      <c r="H13237" s="745"/>
    </row>
    <row r="13238" spans="1:8">
      <c r="A13238" s="746" t="s">
        <v>2332</v>
      </c>
      <c r="B13238" s="746"/>
      <c r="C13238" s="746"/>
      <c r="D13238" s="746"/>
      <c r="E13238" s="746"/>
      <c r="F13238" s="746"/>
      <c r="G13238" s="746"/>
      <c r="H13238" s="746"/>
    </row>
    <row r="13239" spans="1:8" ht="16.5" thickBot="1">
      <c r="A13239" s="87"/>
      <c r="B13239" s="666"/>
      <c r="C13239" s="231"/>
      <c r="D13239" s="231"/>
      <c r="E13239" s="231"/>
      <c r="F13239" s="231"/>
      <c r="G13239" s="231"/>
      <c r="H13239" s="231"/>
    </row>
    <row r="13240" spans="1:8">
      <c r="A13240" s="750" t="s">
        <v>397</v>
      </c>
      <c r="B13240" s="753" t="s">
        <v>649</v>
      </c>
      <c r="C13240" s="756" t="s">
        <v>719</v>
      </c>
      <c r="D13240" s="756"/>
      <c r="E13240" s="756"/>
      <c r="F13240" s="756"/>
      <c r="G13240" s="757" t="s">
        <v>629</v>
      </c>
      <c r="H13240" s="759" t="s">
        <v>630</v>
      </c>
    </row>
    <row r="13241" spans="1:8">
      <c r="A13241" s="751"/>
      <c r="B13241" s="754"/>
      <c r="C13241" s="704"/>
      <c r="D13241" s="704"/>
      <c r="E13241" s="704"/>
      <c r="F13241" s="704"/>
      <c r="G13241" s="703"/>
      <c r="H13241" s="760"/>
    </row>
    <row r="13242" spans="1:8" ht="32.25" thickBot="1">
      <c r="A13242" s="752"/>
      <c r="B13242" s="755"/>
      <c r="C13242" s="88" t="s">
        <v>631</v>
      </c>
      <c r="D13242" s="88" t="s">
        <v>632</v>
      </c>
      <c r="E13242" s="88" t="s">
        <v>631</v>
      </c>
      <c r="F13242" s="88" t="s">
        <v>632</v>
      </c>
      <c r="G13242" s="758"/>
      <c r="H13242" s="761"/>
    </row>
    <row r="13243" spans="1:8">
      <c r="A13243" s="89">
        <v>1</v>
      </c>
      <c r="B13243" s="604">
        <v>2</v>
      </c>
      <c r="C13243" s="90">
        <v>3</v>
      </c>
      <c r="D13243" s="90">
        <v>4</v>
      </c>
      <c r="E13243" s="90"/>
      <c r="F13243" s="90"/>
      <c r="G13243" s="91">
        <v>5</v>
      </c>
      <c r="H13243" s="604">
        <v>6</v>
      </c>
    </row>
    <row r="13244" spans="1:8">
      <c r="A13244" s="89">
        <v>1</v>
      </c>
      <c r="B13244" s="92" t="s">
        <v>598</v>
      </c>
      <c r="C13244" s="93"/>
      <c r="D13244" s="93"/>
      <c r="E13244" s="94"/>
      <c r="F13244" s="94"/>
      <c r="G13244" s="95"/>
      <c r="H13244" s="663"/>
    </row>
    <row r="13245" spans="1:8">
      <c r="A13245" s="96" t="s">
        <v>399</v>
      </c>
      <c r="B13245" s="237" t="s">
        <v>599</v>
      </c>
      <c r="C13245" s="97" t="s">
        <v>174</v>
      </c>
      <c r="D13245" s="97" t="s">
        <v>482</v>
      </c>
      <c r="E13245" s="94"/>
      <c r="F13245" s="94"/>
      <c r="G13245" s="94">
        <v>100</v>
      </c>
      <c r="H13245" s="79"/>
    </row>
    <row r="13246" spans="1:8">
      <c r="A13246" s="97" t="s">
        <v>400</v>
      </c>
      <c r="B13246" s="236" t="s">
        <v>329</v>
      </c>
      <c r="C13246" s="97" t="s">
        <v>483</v>
      </c>
      <c r="D13246" s="97" t="s">
        <v>484</v>
      </c>
      <c r="E13246" s="94"/>
      <c r="F13246" s="94"/>
      <c r="G13246" s="94">
        <v>100</v>
      </c>
      <c r="H13246" s="79"/>
    </row>
    <row r="13247" spans="1:8" ht="31.5">
      <c r="A13247" s="97" t="s">
        <v>411</v>
      </c>
      <c r="B13247" s="236" t="s">
        <v>730</v>
      </c>
      <c r="C13247" s="97" t="s">
        <v>485</v>
      </c>
      <c r="D13247" s="97" t="s">
        <v>486</v>
      </c>
      <c r="E13247" s="94"/>
      <c r="F13247" s="94"/>
      <c r="G13247" s="94">
        <v>100</v>
      </c>
      <c r="H13247" s="79"/>
    </row>
    <row r="13248" spans="1:8" ht="63">
      <c r="A13248" s="98" t="s">
        <v>422</v>
      </c>
      <c r="B13248" s="99" t="s">
        <v>731</v>
      </c>
      <c r="C13248" s="97" t="s">
        <v>487</v>
      </c>
      <c r="D13248" s="97" t="s">
        <v>2103</v>
      </c>
      <c r="E13248" s="94"/>
      <c r="F13248" s="94"/>
      <c r="G13248" s="94">
        <v>100</v>
      </c>
      <c r="H13248" s="79"/>
    </row>
    <row r="13249" spans="1:8" ht="31.5">
      <c r="A13249" s="98" t="s">
        <v>732</v>
      </c>
      <c r="B13249" s="99" t="s">
        <v>733</v>
      </c>
      <c r="C13249" s="97" t="s">
        <v>46</v>
      </c>
      <c r="D13249" s="97" t="s">
        <v>45</v>
      </c>
      <c r="E13249" s="94"/>
      <c r="F13249" s="94"/>
      <c r="G13249" s="94">
        <v>100</v>
      </c>
      <c r="H13249" s="79"/>
    </row>
    <row r="13250" spans="1:8">
      <c r="A13250" s="98" t="s">
        <v>734</v>
      </c>
      <c r="B13250" s="99" t="s">
        <v>735</v>
      </c>
      <c r="C13250" s="97" t="s">
        <v>485</v>
      </c>
      <c r="D13250" s="97" t="s">
        <v>46</v>
      </c>
      <c r="E13250" s="94"/>
      <c r="F13250" s="94"/>
      <c r="G13250" s="94">
        <v>100</v>
      </c>
      <c r="H13250" s="79"/>
    </row>
    <row r="13251" spans="1:8">
      <c r="A13251" s="100">
        <v>2</v>
      </c>
      <c r="B13251" s="101" t="s">
        <v>440</v>
      </c>
      <c r="C13251" s="97"/>
      <c r="D13251" s="97"/>
      <c r="E13251" s="94"/>
      <c r="F13251" s="94"/>
      <c r="G13251" s="94"/>
      <c r="H13251" s="79"/>
    </row>
    <row r="13252" spans="1:8" ht="31.5">
      <c r="A13252" s="98" t="s">
        <v>402</v>
      </c>
      <c r="B13252" s="99" t="s">
        <v>736</v>
      </c>
      <c r="C13252" s="97" t="s">
        <v>46</v>
      </c>
      <c r="D13252" s="97" t="s">
        <v>45</v>
      </c>
      <c r="E13252" s="94"/>
      <c r="F13252" s="94"/>
      <c r="G13252" s="94">
        <v>100</v>
      </c>
      <c r="H13252" s="79"/>
    </row>
    <row r="13253" spans="1:8" ht="63">
      <c r="A13253" s="98" t="s">
        <v>403</v>
      </c>
      <c r="B13253" s="99" t="s">
        <v>641</v>
      </c>
      <c r="C13253" s="97" t="s">
        <v>46</v>
      </c>
      <c r="D13253" s="97" t="s">
        <v>47</v>
      </c>
      <c r="E13253" s="94"/>
      <c r="F13253" s="94"/>
      <c r="G13253" s="94">
        <v>100</v>
      </c>
      <c r="H13253" s="79"/>
    </row>
    <row r="13254" spans="1:8" ht="31.5">
      <c r="A13254" s="98" t="s">
        <v>404</v>
      </c>
      <c r="B13254" s="99" t="s">
        <v>642</v>
      </c>
      <c r="C13254" s="97" t="s">
        <v>47</v>
      </c>
      <c r="D13254" s="97" t="s">
        <v>48</v>
      </c>
      <c r="E13254" s="94"/>
      <c r="F13254" s="94"/>
      <c r="G13254" s="94">
        <v>100</v>
      </c>
      <c r="H13254" s="79"/>
    </row>
    <row r="13255" spans="1:8" ht="47.25">
      <c r="A13255" s="100">
        <v>3</v>
      </c>
      <c r="B13255" s="101" t="s">
        <v>313</v>
      </c>
      <c r="C13255" s="97"/>
      <c r="D13255" s="97"/>
      <c r="E13255" s="94"/>
      <c r="F13255" s="94"/>
      <c r="G13255" s="94"/>
      <c r="H13255" s="79"/>
    </row>
    <row r="13256" spans="1:8" ht="31.5">
      <c r="A13256" s="98" t="s">
        <v>441</v>
      </c>
      <c r="B13256" s="99" t="s">
        <v>314</v>
      </c>
      <c r="C13256" s="97" t="s">
        <v>48</v>
      </c>
      <c r="D13256" s="97" t="s">
        <v>47</v>
      </c>
      <c r="E13256" s="94"/>
      <c r="F13256" s="94"/>
      <c r="G13256" s="94">
        <v>100</v>
      </c>
      <c r="H13256" s="79"/>
    </row>
    <row r="13257" spans="1:8">
      <c r="A13257" s="98" t="s">
        <v>359</v>
      </c>
      <c r="B13257" s="99" t="s">
        <v>315</v>
      </c>
      <c r="C13257" s="97" t="s">
        <v>48</v>
      </c>
      <c r="D13257" s="97" t="s">
        <v>49</v>
      </c>
      <c r="E13257" s="94"/>
      <c r="F13257" s="94"/>
      <c r="G13257" s="94">
        <v>100</v>
      </c>
      <c r="H13257" s="79"/>
    </row>
    <row r="13258" spans="1:8">
      <c r="A13258" s="98" t="s">
        <v>361</v>
      </c>
      <c r="B13258" s="99" t="s">
        <v>316</v>
      </c>
      <c r="C13258" s="97" t="s">
        <v>49</v>
      </c>
      <c r="D13258" s="97" t="s">
        <v>50</v>
      </c>
      <c r="E13258" s="94"/>
      <c r="F13258" s="94"/>
      <c r="G13258" s="94">
        <v>100</v>
      </c>
      <c r="H13258" s="79"/>
    </row>
    <row r="13259" spans="1:8">
      <c r="A13259" s="98" t="s">
        <v>317</v>
      </c>
      <c r="B13259" s="99" t="s">
        <v>318</v>
      </c>
      <c r="C13259" s="97" t="s">
        <v>50</v>
      </c>
      <c r="D13259" s="97" t="s">
        <v>51</v>
      </c>
      <c r="E13259" s="94"/>
      <c r="F13259" s="94"/>
      <c r="G13259" s="94">
        <v>100</v>
      </c>
      <c r="H13259" s="79"/>
    </row>
    <row r="13260" spans="1:8">
      <c r="A13260" s="98" t="s">
        <v>319</v>
      </c>
      <c r="B13260" s="99" t="s">
        <v>320</v>
      </c>
      <c r="C13260" s="97" t="s">
        <v>51</v>
      </c>
      <c r="D13260" s="97" t="s">
        <v>52</v>
      </c>
      <c r="E13260" s="94"/>
      <c r="F13260" s="94"/>
      <c r="G13260" s="94">
        <v>100</v>
      </c>
      <c r="H13260" s="79"/>
    </row>
    <row r="13261" spans="1:8">
      <c r="A13261" s="100">
        <v>4</v>
      </c>
      <c r="B13261" s="101" t="s">
        <v>623</v>
      </c>
      <c r="C13261" s="97"/>
      <c r="D13261" s="97"/>
      <c r="E13261" s="94"/>
      <c r="F13261" s="94"/>
      <c r="G13261" s="94"/>
      <c r="H13261" s="79"/>
    </row>
    <row r="13262" spans="1:8" ht="31.5">
      <c r="A13262" s="97" t="s">
        <v>406</v>
      </c>
      <c r="B13262" s="236" t="s">
        <v>321</v>
      </c>
      <c r="C13262" s="97" t="s">
        <v>52</v>
      </c>
      <c r="D13262" s="97" t="s">
        <v>52</v>
      </c>
      <c r="E13262" s="94"/>
      <c r="F13262" s="94"/>
      <c r="G13262" s="94">
        <v>100</v>
      </c>
      <c r="H13262" s="79"/>
    </row>
    <row r="13263" spans="1:8" ht="63">
      <c r="A13263" s="97" t="s">
        <v>407</v>
      </c>
      <c r="B13263" s="236" t="s">
        <v>621</v>
      </c>
      <c r="C13263" s="97" t="s">
        <v>52</v>
      </c>
      <c r="D13263" s="97" t="s">
        <v>53</v>
      </c>
      <c r="E13263" s="94"/>
      <c r="F13263" s="94"/>
      <c r="G13263" s="94">
        <v>100</v>
      </c>
      <c r="H13263" s="79"/>
    </row>
    <row r="13264" spans="1:8" ht="31.5">
      <c r="A13264" s="97" t="s">
        <v>408</v>
      </c>
      <c r="B13264" s="236" t="s">
        <v>764</v>
      </c>
      <c r="C13264" s="97" t="s">
        <v>790</v>
      </c>
      <c r="D13264" s="97" t="s">
        <v>791</v>
      </c>
      <c r="E13264" s="94"/>
      <c r="F13264" s="94"/>
      <c r="G13264" s="94">
        <v>100</v>
      </c>
      <c r="H13264" s="79"/>
    </row>
    <row r="13265" spans="1:8" ht="31.5">
      <c r="A13265" s="97" t="s">
        <v>222</v>
      </c>
      <c r="B13265" s="236" t="s">
        <v>765</v>
      </c>
      <c r="C13265" s="97" t="s">
        <v>791</v>
      </c>
      <c r="D13265" s="97" t="s">
        <v>792</v>
      </c>
      <c r="E13265" s="94"/>
      <c r="F13265" s="94"/>
      <c r="G13265" s="94">
        <v>100</v>
      </c>
      <c r="H13265" s="79"/>
    </row>
    <row r="13266" spans="1:8">
      <c r="G13266" s="154" t="s">
        <v>1526</v>
      </c>
      <c r="H13266" s="154" t="s">
        <v>378</v>
      </c>
    </row>
    <row r="13267" spans="1:8">
      <c r="H13267" s="154" t="s">
        <v>709</v>
      </c>
    </row>
    <row r="13268" spans="1:8">
      <c r="H13268" s="154" t="s">
        <v>266</v>
      </c>
    </row>
    <row r="13269" spans="1:8">
      <c r="H13269" s="154"/>
    </row>
    <row r="13270" spans="1:8">
      <c r="A13270" s="742" t="s">
        <v>628</v>
      </c>
      <c r="B13270" s="742"/>
      <c r="C13270" s="742"/>
      <c r="D13270" s="742"/>
      <c r="E13270" s="742"/>
      <c r="F13270" s="742"/>
      <c r="G13270" s="742"/>
      <c r="H13270" s="742"/>
    </row>
    <row r="13271" spans="1:8">
      <c r="A13271" s="742" t="s">
        <v>455</v>
      </c>
      <c r="B13271" s="742"/>
      <c r="C13271" s="742"/>
      <c r="D13271" s="742"/>
      <c r="E13271" s="742"/>
      <c r="F13271" s="742"/>
      <c r="G13271" s="742"/>
      <c r="H13271" s="742"/>
    </row>
    <row r="13272" spans="1:8">
      <c r="H13272" s="154" t="s">
        <v>322</v>
      </c>
    </row>
    <row r="13273" spans="1:8">
      <c r="H13273" s="154" t="s">
        <v>323</v>
      </c>
    </row>
    <row r="13274" spans="1:8">
      <c r="H13274" s="154" t="s">
        <v>324</v>
      </c>
    </row>
    <row r="13275" spans="1:8">
      <c r="H13275" s="230" t="s">
        <v>325</v>
      </c>
    </row>
    <row r="13276" spans="1:8">
      <c r="H13276" s="154" t="s">
        <v>2331</v>
      </c>
    </row>
    <row r="13277" spans="1:8">
      <c r="H13277" s="154" t="s">
        <v>261</v>
      </c>
    </row>
    <row r="13278" spans="1:8">
      <c r="A13278" s="86"/>
    </row>
    <row r="13279" spans="1:8" ht="33" customHeight="1">
      <c r="A13279" s="748" t="s">
        <v>1814</v>
      </c>
      <c r="B13279" s="749"/>
      <c r="C13279" s="749"/>
      <c r="D13279" s="749"/>
      <c r="E13279" s="749"/>
      <c r="F13279" s="749"/>
      <c r="G13279" s="749"/>
      <c r="H13279" s="749"/>
    </row>
    <row r="13280" spans="1:8">
      <c r="A13280" s="745"/>
      <c r="B13280" s="745"/>
      <c r="C13280" s="745"/>
      <c r="D13280" s="745"/>
      <c r="E13280" s="745"/>
      <c r="F13280" s="745"/>
      <c r="G13280" s="745"/>
      <c r="H13280" s="745"/>
    </row>
    <row r="13281" spans="1:8">
      <c r="A13281" s="746" t="s">
        <v>2332</v>
      </c>
      <c r="B13281" s="746"/>
      <c r="C13281" s="746"/>
      <c r="D13281" s="746"/>
      <c r="E13281" s="746"/>
      <c r="F13281" s="746"/>
      <c r="G13281" s="746"/>
      <c r="H13281" s="746"/>
    </row>
    <row r="13282" spans="1:8" ht="16.5" thickBot="1">
      <c r="A13282" s="87"/>
      <c r="B13282" s="666"/>
      <c r="C13282" s="231"/>
      <c r="D13282" s="231"/>
      <c r="E13282" s="231"/>
      <c r="F13282" s="231"/>
      <c r="G13282" s="231"/>
      <c r="H13282" s="231"/>
    </row>
    <row r="13283" spans="1:8">
      <c r="A13283" s="750" t="s">
        <v>397</v>
      </c>
      <c r="B13283" s="753" t="s">
        <v>649</v>
      </c>
      <c r="C13283" s="756" t="s">
        <v>719</v>
      </c>
      <c r="D13283" s="756"/>
      <c r="E13283" s="756"/>
      <c r="F13283" s="756"/>
      <c r="G13283" s="757" t="s">
        <v>629</v>
      </c>
      <c r="H13283" s="759" t="s">
        <v>630</v>
      </c>
    </row>
    <row r="13284" spans="1:8">
      <c r="A13284" s="751"/>
      <c r="B13284" s="754"/>
      <c r="C13284" s="704"/>
      <c r="D13284" s="704"/>
      <c r="E13284" s="704"/>
      <c r="F13284" s="704"/>
      <c r="G13284" s="703"/>
      <c r="H13284" s="760"/>
    </row>
    <row r="13285" spans="1:8" ht="32.25" thickBot="1">
      <c r="A13285" s="752"/>
      <c r="B13285" s="755"/>
      <c r="C13285" s="88" t="s">
        <v>631</v>
      </c>
      <c r="D13285" s="88" t="s">
        <v>632</v>
      </c>
      <c r="E13285" s="88" t="s">
        <v>631</v>
      </c>
      <c r="F13285" s="88" t="s">
        <v>632</v>
      </c>
      <c r="G13285" s="758"/>
      <c r="H13285" s="761"/>
    </row>
    <row r="13286" spans="1:8">
      <c r="A13286" s="89">
        <v>1</v>
      </c>
      <c r="B13286" s="604">
        <v>2</v>
      </c>
      <c r="C13286" s="90">
        <v>3</v>
      </c>
      <c r="D13286" s="90">
        <v>4</v>
      </c>
      <c r="E13286" s="90"/>
      <c r="F13286" s="90"/>
      <c r="G13286" s="91">
        <v>5</v>
      </c>
      <c r="H13286" s="604">
        <v>6</v>
      </c>
    </row>
    <row r="13287" spans="1:8">
      <c r="A13287" s="89">
        <v>1</v>
      </c>
      <c r="B13287" s="92" t="s">
        <v>598</v>
      </c>
      <c r="C13287" s="93"/>
      <c r="D13287" s="93"/>
      <c r="E13287" s="94"/>
      <c r="F13287" s="94"/>
      <c r="G13287" s="95"/>
      <c r="H13287" s="663"/>
    </row>
    <row r="13288" spans="1:8">
      <c r="A13288" s="96" t="s">
        <v>399</v>
      </c>
      <c r="B13288" s="237" t="s">
        <v>599</v>
      </c>
      <c r="C13288" s="97" t="s">
        <v>174</v>
      </c>
      <c r="D13288" s="97" t="s">
        <v>482</v>
      </c>
      <c r="E13288" s="94"/>
      <c r="F13288" s="94"/>
      <c r="G13288" s="94">
        <v>100</v>
      </c>
      <c r="H13288" s="79"/>
    </row>
    <row r="13289" spans="1:8">
      <c r="A13289" s="97" t="s">
        <v>400</v>
      </c>
      <c r="B13289" s="236" t="s">
        <v>329</v>
      </c>
      <c r="C13289" s="97" t="s">
        <v>483</v>
      </c>
      <c r="D13289" s="97" t="s">
        <v>484</v>
      </c>
      <c r="E13289" s="94"/>
      <c r="F13289" s="94"/>
      <c r="G13289" s="94">
        <v>100</v>
      </c>
      <c r="H13289" s="79"/>
    </row>
    <row r="13290" spans="1:8" ht="31.5">
      <c r="A13290" s="97" t="s">
        <v>411</v>
      </c>
      <c r="B13290" s="236" t="s">
        <v>730</v>
      </c>
      <c r="C13290" s="97" t="s">
        <v>485</v>
      </c>
      <c r="D13290" s="97" t="s">
        <v>486</v>
      </c>
      <c r="E13290" s="94"/>
      <c r="F13290" s="94"/>
      <c r="G13290" s="94">
        <v>100</v>
      </c>
      <c r="H13290" s="79"/>
    </row>
    <row r="13291" spans="1:8" ht="63">
      <c r="A13291" s="98" t="s">
        <v>422</v>
      </c>
      <c r="B13291" s="99" t="s">
        <v>731</v>
      </c>
      <c r="C13291" s="97" t="s">
        <v>487</v>
      </c>
      <c r="D13291" s="97" t="s">
        <v>2103</v>
      </c>
      <c r="E13291" s="94"/>
      <c r="F13291" s="94"/>
      <c r="G13291" s="94">
        <v>100</v>
      </c>
      <c r="H13291" s="79"/>
    </row>
    <row r="13292" spans="1:8" ht="31.5">
      <c r="A13292" s="98" t="s">
        <v>732</v>
      </c>
      <c r="B13292" s="99" t="s">
        <v>733</v>
      </c>
      <c r="C13292" s="97" t="s">
        <v>46</v>
      </c>
      <c r="D13292" s="97" t="s">
        <v>45</v>
      </c>
      <c r="E13292" s="94"/>
      <c r="F13292" s="94"/>
      <c r="G13292" s="94">
        <v>100</v>
      </c>
      <c r="H13292" s="79"/>
    </row>
    <row r="13293" spans="1:8">
      <c r="A13293" s="98" t="s">
        <v>734</v>
      </c>
      <c r="B13293" s="99" t="s">
        <v>735</v>
      </c>
      <c r="C13293" s="97" t="s">
        <v>485</v>
      </c>
      <c r="D13293" s="97" t="s">
        <v>46</v>
      </c>
      <c r="E13293" s="94"/>
      <c r="F13293" s="94"/>
      <c r="G13293" s="94">
        <v>100</v>
      </c>
      <c r="H13293" s="79"/>
    </row>
    <row r="13294" spans="1:8">
      <c r="A13294" s="100">
        <v>2</v>
      </c>
      <c r="B13294" s="101" t="s">
        <v>440</v>
      </c>
      <c r="C13294" s="97"/>
      <c r="D13294" s="97"/>
      <c r="E13294" s="94"/>
      <c r="F13294" s="94"/>
      <c r="G13294" s="94"/>
      <c r="H13294" s="79"/>
    </row>
    <row r="13295" spans="1:8" ht="31.5">
      <c r="A13295" s="98" t="s">
        <v>402</v>
      </c>
      <c r="B13295" s="99" t="s">
        <v>736</v>
      </c>
      <c r="C13295" s="97" t="s">
        <v>46</v>
      </c>
      <c r="D13295" s="97" t="s">
        <v>45</v>
      </c>
      <c r="E13295" s="94"/>
      <c r="F13295" s="94"/>
      <c r="G13295" s="94">
        <v>100</v>
      </c>
      <c r="H13295" s="79"/>
    </row>
    <row r="13296" spans="1:8" ht="63">
      <c r="A13296" s="98" t="s">
        <v>403</v>
      </c>
      <c r="B13296" s="99" t="s">
        <v>641</v>
      </c>
      <c r="C13296" s="97" t="s">
        <v>46</v>
      </c>
      <c r="D13296" s="97" t="s">
        <v>47</v>
      </c>
      <c r="E13296" s="94"/>
      <c r="F13296" s="94"/>
      <c r="G13296" s="94">
        <v>100</v>
      </c>
      <c r="H13296" s="79"/>
    </row>
    <row r="13297" spans="1:8" ht="31.5">
      <c r="A13297" s="98" t="s">
        <v>404</v>
      </c>
      <c r="B13297" s="99" t="s">
        <v>642</v>
      </c>
      <c r="C13297" s="97" t="s">
        <v>47</v>
      </c>
      <c r="D13297" s="97" t="s">
        <v>48</v>
      </c>
      <c r="E13297" s="94"/>
      <c r="F13297" s="94"/>
      <c r="G13297" s="94">
        <v>100</v>
      </c>
      <c r="H13297" s="79"/>
    </row>
    <row r="13298" spans="1:8" ht="47.25">
      <c r="A13298" s="100">
        <v>3</v>
      </c>
      <c r="B13298" s="101" t="s">
        <v>313</v>
      </c>
      <c r="C13298" s="97"/>
      <c r="D13298" s="97"/>
      <c r="E13298" s="94"/>
      <c r="F13298" s="94"/>
      <c r="G13298" s="94"/>
      <c r="H13298" s="79"/>
    </row>
    <row r="13299" spans="1:8" ht="31.5">
      <c r="A13299" s="98" t="s">
        <v>441</v>
      </c>
      <c r="B13299" s="99" t="s">
        <v>314</v>
      </c>
      <c r="C13299" s="97" t="s">
        <v>48</v>
      </c>
      <c r="D13299" s="97" t="s">
        <v>47</v>
      </c>
      <c r="E13299" s="94"/>
      <c r="F13299" s="94"/>
      <c r="G13299" s="94">
        <v>100</v>
      </c>
      <c r="H13299" s="79"/>
    </row>
    <row r="13300" spans="1:8">
      <c r="A13300" s="98" t="s">
        <v>359</v>
      </c>
      <c r="B13300" s="99" t="s">
        <v>315</v>
      </c>
      <c r="C13300" s="97" t="s">
        <v>48</v>
      </c>
      <c r="D13300" s="97" t="s">
        <v>49</v>
      </c>
      <c r="E13300" s="94"/>
      <c r="F13300" s="94"/>
      <c r="G13300" s="94">
        <v>100</v>
      </c>
      <c r="H13300" s="79"/>
    </row>
    <row r="13301" spans="1:8">
      <c r="A13301" s="98" t="s">
        <v>361</v>
      </c>
      <c r="B13301" s="99" t="s">
        <v>316</v>
      </c>
      <c r="C13301" s="97" t="s">
        <v>49</v>
      </c>
      <c r="D13301" s="97" t="s">
        <v>50</v>
      </c>
      <c r="E13301" s="94"/>
      <c r="F13301" s="94"/>
      <c r="G13301" s="94">
        <v>100</v>
      </c>
      <c r="H13301" s="79"/>
    </row>
    <row r="13302" spans="1:8">
      <c r="A13302" s="98" t="s">
        <v>317</v>
      </c>
      <c r="B13302" s="99" t="s">
        <v>318</v>
      </c>
      <c r="C13302" s="97" t="s">
        <v>50</v>
      </c>
      <c r="D13302" s="97" t="s">
        <v>51</v>
      </c>
      <c r="E13302" s="94"/>
      <c r="F13302" s="94"/>
      <c r="G13302" s="94">
        <v>100</v>
      </c>
      <c r="H13302" s="79"/>
    </row>
    <row r="13303" spans="1:8">
      <c r="A13303" s="98" t="s">
        <v>319</v>
      </c>
      <c r="B13303" s="99" t="s">
        <v>320</v>
      </c>
      <c r="C13303" s="97" t="s">
        <v>51</v>
      </c>
      <c r="D13303" s="97" t="s">
        <v>52</v>
      </c>
      <c r="E13303" s="94"/>
      <c r="F13303" s="94"/>
      <c r="G13303" s="94">
        <v>100</v>
      </c>
      <c r="H13303" s="79"/>
    </row>
    <row r="13304" spans="1:8">
      <c r="A13304" s="100">
        <v>4</v>
      </c>
      <c r="B13304" s="101" t="s">
        <v>623</v>
      </c>
      <c r="C13304" s="97"/>
      <c r="D13304" s="97"/>
      <c r="E13304" s="94"/>
      <c r="F13304" s="94"/>
      <c r="G13304" s="94"/>
      <c r="H13304" s="79"/>
    </row>
    <row r="13305" spans="1:8" ht="31.5">
      <c r="A13305" s="97" t="s">
        <v>406</v>
      </c>
      <c r="B13305" s="236" t="s">
        <v>321</v>
      </c>
      <c r="C13305" s="97" t="s">
        <v>52</v>
      </c>
      <c r="D13305" s="97" t="s">
        <v>52</v>
      </c>
      <c r="E13305" s="94"/>
      <c r="F13305" s="94"/>
      <c r="G13305" s="94">
        <v>100</v>
      </c>
      <c r="H13305" s="79"/>
    </row>
    <row r="13306" spans="1:8" ht="63">
      <c r="A13306" s="97" t="s">
        <v>407</v>
      </c>
      <c r="B13306" s="236" t="s">
        <v>621</v>
      </c>
      <c r="C13306" s="97" t="s">
        <v>52</v>
      </c>
      <c r="D13306" s="97" t="s">
        <v>53</v>
      </c>
      <c r="E13306" s="94"/>
      <c r="F13306" s="94"/>
      <c r="G13306" s="94">
        <v>100</v>
      </c>
      <c r="H13306" s="79"/>
    </row>
    <row r="13307" spans="1:8" ht="31.5">
      <c r="A13307" s="97" t="s">
        <v>408</v>
      </c>
      <c r="B13307" s="236" t="s">
        <v>764</v>
      </c>
      <c r="C13307" s="97" t="s">
        <v>790</v>
      </c>
      <c r="D13307" s="97" t="s">
        <v>791</v>
      </c>
      <c r="E13307" s="94"/>
      <c r="F13307" s="94"/>
      <c r="G13307" s="94">
        <v>100</v>
      </c>
      <c r="H13307" s="79"/>
    </row>
    <row r="13308" spans="1:8" ht="31.5">
      <c r="A13308" s="97" t="s">
        <v>222</v>
      </c>
      <c r="B13308" s="236" t="s">
        <v>765</v>
      </c>
      <c r="C13308" s="97" t="s">
        <v>791</v>
      </c>
      <c r="D13308" s="97" t="s">
        <v>792</v>
      </c>
      <c r="E13308" s="94"/>
      <c r="F13308" s="94"/>
      <c r="G13308" s="94">
        <v>100</v>
      </c>
      <c r="H13308" s="79"/>
    </row>
    <row r="13309" spans="1:8">
      <c r="G13309" s="154" t="s">
        <v>1527</v>
      </c>
      <c r="H13309" s="154" t="s">
        <v>378</v>
      </c>
    </row>
    <row r="13310" spans="1:8">
      <c r="H13310" s="154" t="s">
        <v>709</v>
      </c>
    </row>
    <row r="13311" spans="1:8">
      <c r="H13311" s="154" t="s">
        <v>266</v>
      </c>
    </row>
    <row r="13312" spans="1:8">
      <c r="H13312" s="154"/>
    </row>
    <row r="13313" spans="1:8">
      <c r="A13313" s="742" t="s">
        <v>628</v>
      </c>
      <c r="B13313" s="742"/>
      <c r="C13313" s="742"/>
      <c r="D13313" s="742"/>
      <c r="E13313" s="742"/>
      <c r="F13313" s="742"/>
      <c r="G13313" s="742"/>
      <c r="H13313" s="742"/>
    </row>
    <row r="13314" spans="1:8">
      <c r="A13314" s="742" t="s">
        <v>455</v>
      </c>
      <c r="B13314" s="742"/>
      <c r="C13314" s="742"/>
      <c r="D13314" s="742"/>
      <c r="E13314" s="742"/>
      <c r="F13314" s="742"/>
      <c r="G13314" s="742"/>
      <c r="H13314" s="742"/>
    </row>
    <row r="13315" spans="1:8">
      <c r="H13315" s="154" t="s">
        <v>322</v>
      </c>
    </row>
    <row r="13316" spans="1:8">
      <c r="H13316" s="154" t="s">
        <v>323</v>
      </c>
    </row>
    <row r="13317" spans="1:8">
      <c r="H13317" s="154" t="s">
        <v>324</v>
      </c>
    </row>
    <row r="13318" spans="1:8">
      <c r="H13318" s="230" t="s">
        <v>325</v>
      </c>
    </row>
    <row r="13319" spans="1:8">
      <c r="H13319" s="154" t="s">
        <v>2331</v>
      </c>
    </row>
    <row r="13320" spans="1:8">
      <c r="H13320" s="154" t="s">
        <v>261</v>
      </c>
    </row>
    <row r="13321" spans="1:8">
      <c r="A13321" s="86"/>
    </row>
    <row r="13322" spans="1:8" ht="37.5" customHeight="1">
      <c r="A13322" s="748" t="s">
        <v>1815</v>
      </c>
      <c r="B13322" s="749"/>
      <c r="C13322" s="749"/>
      <c r="D13322" s="749"/>
      <c r="E13322" s="749"/>
      <c r="F13322" s="749"/>
      <c r="G13322" s="749"/>
      <c r="H13322" s="749"/>
    </row>
    <row r="13323" spans="1:8">
      <c r="A13323" s="745"/>
      <c r="B13323" s="745"/>
      <c r="C13323" s="745"/>
      <c r="D13323" s="745"/>
      <c r="E13323" s="745"/>
      <c r="F13323" s="745"/>
      <c r="G13323" s="745"/>
      <c r="H13323" s="745"/>
    </row>
    <row r="13324" spans="1:8">
      <c r="A13324" s="746" t="s">
        <v>2332</v>
      </c>
      <c r="B13324" s="746"/>
      <c r="C13324" s="746"/>
      <c r="D13324" s="746"/>
      <c r="E13324" s="746"/>
      <c r="F13324" s="746"/>
      <c r="G13324" s="746"/>
      <c r="H13324" s="746"/>
    </row>
    <row r="13325" spans="1:8" ht="16.5" thickBot="1">
      <c r="A13325" s="87"/>
      <c r="B13325" s="666"/>
      <c r="C13325" s="231"/>
      <c r="D13325" s="231"/>
      <c r="E13325" s="231"/>
      <c r="F13325" s="231"/>
      <c r="G13325" s="231"/>
      <c r="H13325" s="231"/>
    </row>
    <row r="13326" spans="1:8" ht="15.75" customHeight="1">
      <c r="A13326" s="750" t="s">
        <v>397</v>
      </c>
      <c r="B13326" s="753" t="s">
        <v>649</v>
      </c>
      <c r="C13326" s="756" t="s">
        <v>719</v>
      </c>
      <c r="D13326" s="756"/>
      <c r="E13326" s="756"/>
      <c r="F13326" s="756"/>
      <c r="G13326" s="757" t="s">
        <v>629</v>
      </c>
      <c r="H13326" s="759" t="s">
        <v>630</v>
      </c>
    </row>
    <row r="13327" spans="1:8">
      <c r="A13327" s="751"/>
      <c r="B13327" s="754"/>
      <c r="C13327" s="704"/>
      <c r="D13327" s="704"/>
      <c r="E13327" s="704"/>
      <c r="F13327" s="704"/>
      <c r="G13327" s="703"/>
      <c r="H13327" s="760"/>
    </row>
    <row r="13328" spans="1:8" ht="32.25" thickBot="1">
      <c r="A13328" s="752"/>
      <c r="B13328" s="755"/>
      <c r="C13328" s="88" t="s">
        <v>631</v>
      </c>
      <c r="D13328" s="88" t="s">
        <v>632</v>
      </c>
      <c r="E13328" s="88" t="s">
        <v>631</v>
      </c>
      <c r="F13328" s="88" t="s">
        <v>632</v>
      </c>
      <c r="G13328" s="758"/>
      <c r="H13328" s="761"/>
    </row>
    <row r="13329" spans="1:8">
      <c r="A13329" s="89">
        <v>1</v>
      </c>
      <c r="B13329" s="604">
        <v>2</v>
      </c>
      <c r="C13329" s="90">
        <v>3</v>
      </c>
      <c r="D13329" s="90">
        <v>4</v>
      </c>
      <c r="E13329" s="90"/>
      <c r="F13329" s="90"/>
      <c r="G13329" s="91">
        <v>5</v>
      </c>
      <c r="H13329" s="604">
        <v>6</v>
      </c>
    </row>
    <row r="13330" spans="1:8">
      <c r="A13330" s="89">
        <v>1</v>
      </c>
      <c r="B13330" s="92" t="s">
        <v>598</v>
      </c>
      <c r="C13330" s="93"/>
      <c r="D13330" s="93"/>
      <c r="E13330" s="94"/>
      <c r="F13330" s="94"/>
      <c r="G13330" s="95"/>
      <c r="H13330" s="663"/>
    </row>
    <row r="13331" spans="1:8">
      <c r="A13331" s="96" t="s">
        <v>399</v>
      </c>
      <c r="B13331" s="237" t="s">
        <v>599</v>
      </c>
      <c r="C13331" s="97" t="s">
        <v>9</v>
      </c>
      <c r="D13331" s="97" t="s">
        <v>169</v>
      </c>
      <c r="E13331" s="94"/>
      <c r="F13331" s="94"/>
      <c r="G13331" s="94">
        <v>100</v>
      </c>
      <c r="H13331" s="79"/>
    </row>
    <row r="13332" spans="1:8">
      <c r="A13332" s="97" t="s">
        <v>400</v>
      </c>
      <c r="B13332" s="236" t="s">
        <v>329</v>
      </c>
      <c r="C13332" s="97" t="s">
        <v>170</v>
      </c>
      <c r="D13332" s="97" t="s">
        <v>326</v>
      </c>
      <c r="E13332" s="94"/>
      <c r="F13332" s="94"/>
      <c r="G13332" s="94">
        <v>100</v>
      </c>
      <c r="H13332" s="79"/>
    </row>
    <row r="13333" spans="1:8" ht="31.5">
      <c r="A13333" s="97" t="s">
        <v>411</v>
      </c>
      <c r="B13333" s="236" t="s">
        <v>730</v>
      </c>
      <c r="C13333" s="97" t="s">
        <v>170</v>
      </c>
      <c r="D13333" s="97" t="s">
        <v>326</v>
      </c>
      <c r="E13333" s="94"/>
      <c r="F13333" s="94"/>
      <c r="G13333" s="94">
        <v>100</v>
      </c>
      <c r="H13333" s="79"/>
    </row>
    <row r="13334" spans="1:8" ht="63">
      <c r="A13334" s="98" t="s">
        <v>422</v>
      </c>
      <c r="B13334" s="99" t="s">
        <v>731</v>
      </c>
      <c r="C13334" s="97" t="s">
        <v>172</v>
      </c>
      <c r="D13334" s="97" t="s">
        <v>175</v>
      </c>
      <c r="E13334" s="94"/>
      <c r="F13334" s="94"/>
      <c r="G13334" s="94">
        <v>100</v>
      </c>
      <c r="H13334" s="79"/>
    </row>
    <row r="13335" spans="1:8" ht="31.5">
      <c r="A13335" s="98" t="s">
        <v>732</v>
      </c>
      <c r="B13335" s="99" t="s">
        <v>733</v>
      </c>
      <c r="C13335" s="97" t="s">
        <v>328</v>
      </c>
      <c r="D13335" s="97" t="s">
        <v>175</v>
      </c>
      <c r="E13335" s="94"/>
      <c r="F13335" s="94"/>
      <c r="G13335" s="94">
        <v>100</v>
      </c>
      <c r="H13335" s="79"/>
    </row>
    <row r="13336" spans="1:8">
      <c r="A13336" s="98" t="s">
        <v>734</v>
      </c>
      <c r="B13336" s="99" t="s">
        <v>735</v>
      </c>
      <c r="C13336" s="97" t="s">
        <v>175</v>
      </c>
      <c r="D13336" s="97" t="s">
        <v>482</v>
      </c>
      <c r="E13336" s="94"/>
      <c r="F13336" s="94"/>
      <c r="G13336" s="94">
        <v>100</v>
      </c>
      <c r="H13336" s="79"/>
    </row>
    <row r="13337" spans="1:8">
      <c r="A13337" s="100">
        <v>2</v>
      </c>
      <c r="B13337" s="101" t="s">
        <v>440</v>
      </c>
      <c r="C13337" s="97"/>
      <c r="D13337" s="97"/>
      <c r="E13337" s="94"/>
      <c r="F13337" s="94"/>
      <c r="G13337" s="94"/>
      <c r="H13337" s="79"/>
    </row>
    <row r="13338" spans="1:8" ht="31.5">
      <c r="A13338" s="98" t="s">
        <v>402</v>
      </c>
      <c r="B13338" s="99" t="s">
        <v>736</v>
      </c>
      <c r="C13338" s="97" t="s">
        <v>482</v>
      </c>
      <c r="D13338" s="97" t="s">
        <v>176</v>
      </c>
      <c r="E13338" s="94"/>
      <c r="F13338" s="94"/>
      <c r="G13338" s="94">
        <v>100</v>
      </c>
      <c r="H13338" s="79"/>
    </row>
    <row r="13339" spans="1:8" ht="63">
      <c r="A13339" s="98" t="s">
        <v>403</v>
      </c>
      <c r="B13339" s="99" t="s">
        <v>641</v>
      </c>
      <c r="C13339" s="97" t="s">
        <v>482</v>
      </c>
      <c r="D13339" s="97" t="s">
        <v>176</v>
      </c>
      <c r="E13339" s="94"/>
      <c r="F13339" s="94"/>
      <c r="G13339" s="94">
        <v>100</v>
      </c>
      <c r="H13339" s="79"/>
    </row>
    <row r="13340" spans="1:8" ht="31.5">
      <c r="A13340" s="98" t="s">
        <v>404</v>
      </c>
      <c r="B13340" s="99" t="s">
        <v>642</v>
      </c>
      <c r="C13340" s="97" t="s">
        <v>482</v>
      </c>
      <c r="D13340" s="97" t="s">
        <v>176</v>
      </c>
      <c r="E13340" s="94"/>
      <c r="F13340" s="94"/>
      <c r="G13340" s="94">
        <v>100</v>
      </c>
      <c r="H13340" s="79"/>
    </row>
    <row r="13341" spans="1:8" ht="47.25">
      <c r="A13341" s="100">
        <v>3</v>
      </c>
      <c r="B13341" s="101" t="s">
        <v>313</v>
      </c>
      <c r="C13341" s="97"/>
      <c r="D13341" s="97"/>
      <c r="E13341" s="94"/>
      <c r="F13341" s="94"/>
      <c r="G13341" s="94"/>
      <c r="H13341" s="79"/>
    </row>
    <row r="13342" spans="1:8" ht="31.5">
      <c r="A13342" s="98" t="s">
        <v>441</v>
      </c>
      <c r="B13342" s="99" t="s">
        <v>314</v>
      </c>
      <c r="C13342" s="97" t="s">
        <v>176</v>
      </c>
      <c r="D13342" s="97" t="s">
        <v>177</v>
      </c>
      <c r="E13342" s="94"/>
      <c r="F13342" s="94"/>
      <c r="G13342" s="94">
        <v>100</v>
      </c>
      <c r="H13342" s="79"/>
    </row>
    <row r="13343" spans="1:8">
      <c r="A13343" s="98" t="s">
        <v>359</v>
      </c>
      <c r="B13343" s="99" t="s">
        <v>315</v>
      </c>
      <c r="C13343" s="97" t="s">
        <v>1185</v>
      </c>
      <c r="D13343" s="97" t="s">
        <v>467</v>
      </c>
      <c r="E13343" s="94"/>
      <c r="F13343" s="94"/>
      <c r="G13343" s="94">
        <v>100</v>
      </c>
      <c r="H13343" s="79"/>
    </row>
    <row r="13344" spans="1:8">
      <c r="A13344" s="98" t="s">
        <v>361</v>
      </c>
      <c r="B13344" s="99" t="s">
        <v>316</v>
      </c>
      <c r="C13344" s="97" t="s">
        <v>468</v>
      </c>
      <c r="D13344" s="97" t="s">
        <v>469</v>
      </c>
      <c r="E13344" s="94"/>
      <c r="F13344" s="94"/>
      <c r="G13344" s="94">
        <v>100</v>
      </c>
      <c r="H13344" s="79"/>
    </row>
    <row r="13345" spans="1:8">
      <c r="A13345" s="98" t="s">
        <v>317</v>
      </c>
      <c r="B13345" s="99" t="s">
        <v>318</v>
      </c>
      <c r="C13345" s="97" t="s">
        <v>469</v>
      </c>
      <c r="D13345" s="97" t="s">
        <v>470</v>
      </c>
      <c r="E13345" s="94"/>
      <c r="F13345" s="94"/>
      <c r="G13345" s="94">
        <v>100</v>
      </c>
      <c r="H13345" s="79"/>
    </row>
    <row r="13346" spans="1:8">
      <c r="A13346" s="98" t="s">
        <v>319</v>
      </c>
      <c r="B13346" s="99" t="s">
        <v>320</v>
      </c>
      <c r="C13346" s="97" t="s">
        <v>470</v>
      </c>
      <c r="D13346" s="97" t="s">
        <v>471</v>
      </c>
      <c r="E13346" s="94"/>
      <c r="F13346" s="94"/>
      <c r="G13346" s="94">
        <v>100</v>
      </c>
      <c r="H13346" s="79"/>
    </row>
    <row r="13347" spans="1:8">
      <c r="A13347" s="100">
        <v>4</v>
      </c>
      <c r="B13347" s="101" t="s">
        <v>623</v>
      </c>
      <c r="C13347" s="97"/>
      <c r="D13347" s="97"/>
      <c r="E13347" s="94"/>
      <c r="F13347" s="94"/>
      <c r="G13347" s="94">
        <v>100</v>
      </c>
      <c r="H13347" s="79"/>
    </row>
    <row r="13348" spans="1:8" ht="31.5">
      <c r="A13348" s="97" t="s">
        <v>406</v>
      </c>
      <c r="B13348" s="236" t="s">
        <v>321</v>
      </c>
      <c r="C13348" s="97" t="s">
        <v>471</v>
      </c>
      <c r="D13348" s="97" t="s">
        <v>471</v>
      </c>
      <c r="E13348" s="94"/>
      <c r="F13348" s="94"/>
      <c r="G13348" s="94">
        <v>100</v>
      </c>
      <c r="H13348" s="79"/>
    </row>
    <row r="13349" spans="1:8" ht="63">
      <c r="A13349" s="97" t="s">
        <v>407</v>
      </c>
      <c r="B13349" s="236" t="s">
        <v>621</v>
      </c>
      <c r="C13349" s="97" t="s">
        <v>471</v>
      </c>
      <c r="D13349" s="97" t="s">
        <v>471</v>
      </c>
      <c r="E13349" s="94"/>
      <c r="F13349" s="94"/>
      <c r="G13349" s="94">
        <v>100</v>
      </c>
      <c r="H13349" s="79"/>
    </row>
    <row r="13350" spans="1:8" ht="31.5">
      <c r="A13350" s="97" t="s">
        <v>408</v>
      </c>
      <c r="B13350" s="236" t="s">
        <v>764</v>
      </c>
      <c r="C13350" s="97" t="s">
        <v>471</v>
      </c>
      <c r="D13350" s="97" t="s">
        <v>472</v>
      </c>
      <c r="E13350" s="94"/>
      <c r="F13350" s="94"/>
      <c r="G13350" s="94">
        <v>100</v>
      </c>
      <c r="H13350" s="79"/>
    </row>
    <row r="13351" spans="1:8" ht="31.5">
      <c r="A13351" s="97" t="s">
        <v>222</v>
      </c>
      <c r="B13351" s="236" t="s">
        <v>765</v>
      </c>
      <c r="C13351" s="97" t="s">
        <v>327</v>
      </c>
      <c r="D13351" s="97" t="s">
        <v>472</v>
      </c>
      <c r="E13351" s="94"/>
      <c r="F13351" s="94"/>
      <c r="G13351" s="94">
        <v>100</v>
      </c>
      <c r="H13351" s="79"/>
    </row>
    <row r="13352" spans="1:8">
      <c r="G13352" s="154" t="s">
        <v>1528</v>
      </c>
      <c r="H13352" s="154" t="s">
        <v>378</v>
      </c>
    </row>
    <row r="13353" spans="1:8">
      <c r="H13353" s="154" t="s">
        <v>709</v>
      </c>
    </row>
    <row r="13354" spans="1:8">
      <c r="H13354" s="154" t="s">
        <v>266</v>
      </c>
    </row>
    <row r="13355" spans="1:8">
      <c r="H13355" s="154"/>
    </row>
    <row r="13356" spans="1:8">
      <c r="A13356" s="742" t="s">
        <v>628</v>
      </c>
      <c r="B13356" s="742"/>
      <c r="C13356" s="742"/>
      <c r="D13356" s="742"/>
      <c r="E13356" s="742"/>
      <c r="F13356" s="742"/>
      <c r="G13356" s="742"/>
      <c r="H13356" s="742"/>
    </row>
    <row r="13357" spans="1:8">
      <c r="A13357" s="742" t="s">
        <v>455</v>
      </c>
      <c r="B13357" s="742"/>
      <c r="C13357" s="742"/>
      <c r="D13357" s="742"/>
      <c r="E13357" s="742"/>
      <c r="F13357" s="742"/>
      <c r="G13357" s="742"/>
      <c r="H13357" s="742"/>
    </row>
    <row r="13358" spans="1:8">
      <c r="H13358" s="154" t="s">
        <v>322</v>
      </c>
    </row>
    <row r="13359" spans="1:8">
      <c r="H13359" s="154" t="s">
        <v>323</v>
      </c>
    </row>
    <row r="13360" spans="1:8">
      <c r="H13360" s="154" t="s">
        <v>324</v>
      </c>
    </row>
    <row r="13361" spans="1:8">
      <c r="H13361" s="230" t="s">
        <v>325</v>
      </c>
    </row>
    <row r="13362" spans="1:8">
      <c r="H13362" s="154" t="s">
        <v>2331</v>
      </c>
    </row>
    <row r="13363" spans="1:8">
      <c r="H13363" s="154" t="s">
        <v>261</v>
      </c>
    </row>
    <row r="13364" spans="1:8">
      <c r="A13364" s="86"/>
    </row>
    <row r="13365" spans="1:8" ht="30.75" customHeight="1">
      <c r="A13365" s="748" t="s">
        <v>1816</v>
      </c>
      <c r="B13365" s="749"/>
      <c r="C13365" s="749"/>
      <c r="D13365" s="749"/>
      <c r="E13365" s="749"/>
      <c r="F13365" s="749"/>
      <c r="G13365" s="749"/>
      <c r="H13365" s="749"/>
    </row>
    <row r="13366" spans="1:8">
      <c r="A13366" s="745"/>
      <c r="B13366" s="745"/>
      <c r="C13366" s="745"/>
      <c r="D13366" s="745"/>
      <c r="E13366" s="745"/>
      <c r="F13366" s="745"/>
      <c r="G13366" s="745"/>
      <c r="H13366" s="745"/>
    </row>
    <row r="13367" spans="1:8">
      <c r="A13367" s="746" t="s">
        <v>2332</v>
      </c>
      <c r="B13367" s="746"/>
      <c r="C13367" s="746"/>
      <c r="D13367" s="746"/>
      <c r="E13367" s="746"/>
      <c r="F13367" s="746"/>
      <c r="G13367" s="746"/>
      <c r="H13367" s="746"/>
    </row>
    <row r="13368" spans="1:8" ht="16.5" thickBot="1">
      <c r="A13368" s="87"/>
      <c r="B13368" s="666"/>
      <c r="C13368" s="231"/>
      <c r="D13368" s="231"/>
      <c r="E13368" s="231"/>
      <c r="F13368" s="231"/>
      <c r="G13368" s="231"/>
      <c r="H13368" s="231"/>
    </row>
    <row r="13369" spans="1:8">
      <c r="A13369" s="750" t="s">
        <v>397</v>
      </c>
      <c r="B13369" s="753" t="s">
        <v>649</v>
      </c>
      <c r="C13369" s="756" t="s">
        <v>719</v>
      </c>
      <c r="D13369" s="756"/>
      <c r="E13369" s="756"/>
      <c r="F13369" s="756"/>
      <c r="G13369" s="757" t="s">
        <v>629</v>
      </c>
      <c r="H13369" s="759" t="s">
        <v>630</v>
      </c>
    </row>
    <row r="13370" spans="1:8">
      <c r="A13370" s="751"/>
      <c r="B13370" s="754"/>
      <c r="C13370" s="704"/>
      <c r="D13370" s="704"/>
      <c r="E13370" s="704"/>
      <c r="F13370" s="704"/>
      <c r="G13370" s="703"/>
      <c r="H13370" s="760"/>
    </row>
    <row r="13371" spans="1:8" ht="32.25" thickBot="1">
      <c r="A13371" s="752"/>
      <c r="B13371" s="755"/>
      <c r="C13371" s="88" t="s">
        <v>631</v>
      </c>
      <c r="D13371" s="88" t="s">
        <v>632</v>
      </c>
      <c r="E13371" s="88" t="s">
        <v>631</v>
      </c>
      <c r="F13371" s="88" t="s">
        <v>632</v>
      </c>
      <c r="G13371" s="758"/>
      <c r="H13371" s="761"/>
    </row>
    <row r="13372" spans="1:8">
      <c r="A13372" s="89">
        <v>1</v>
      </c>
      <c r="B13372" s="604">
        <v>2</v>
      </c>
      <c r="C13372" s="90">
        <v>3</v>
      </c>
      <c r="D13372" s="90">
        <v>4</v>
      </c>
      <c r="E13372" s="90"/>
      <c r="F13372" s="90"/>
      <c r="G13372" s="91">
        <v>5</v>
      </c>
      <c r="H13372" s="604">
        <v>6</v>
      </c>
    </row>
    <row r="13373" spans="1:8">
      <c r="A13373" s="89">
        <v>1</v>
      </c>
      <c r="B13373" s="92" t="s">
        <v>598</v>
      </c>
      <c r="C13373" s="93"/>
      <c r="D13373" s="93"/>
      <c r="E13373" s="94"/>
      <c r="F13373" s="94"/>
      <c r="G13373" s="95"/>
      <c r="H13373" s="663"/>
    </row>
    <row r="13374" spans="1:8">
      <c r="A13374" s="96" t="s">
        <v>399</v>
      </c>
      <c r="B13374" s="237" t="s">
        <v>599</v>
      </c>
      <c r="C13374" s="97" t="s">
        <v>388</v>
      </c>
      <c r="D13374" s="97" t="s">
        <v>0</v>
      </c>
      <c r="E13374" s="94"/>
      <c r="F13374" s="94"/>
      <c r="G13374" s="94">
        <v>100</v>
      </c>
      <c r="H13374" s="79"/>
    </row>
    <row r="13375" spans="1:8">
      <c r="A13375" s="97" t="s">
        <v>400</v>
      </c>
      <c r="B13375" s="236" t="s">
        <v>329</v>
      </c>
      <c r="C13375" s="97" t="s">
        <v>1</v>
      </c>
      <c r="D13375" s="97" t="s">
        <v>2</v>
      </c>
      <c r="E13375" s="94"/>
      <c r="F13375" s="94"/>
      <c r="G13375" s="94">
        <v>100</v>
      </c>
      <c r="H13375" s="79"/>
    </row>
    <row r="13376" spans="1:8" ht="31.5">
      <c r="A13376" s="97" t="s">
        <v>411</v>
      </c>
      <c r="B13376" s="236" t="s">
        <v>730</v>
      </c>
      <c r="C13376" s="97" t="s">
        <v>3</v>
      </c>
      <c r="D13376" s="97" t="s">
        <v>4</v>
      </c>
      <c r="E13376" s="94"/>
      <c r="F13376" s="94"/>
      <c r="G13376" s="94">
        <v>100</v>
      </c>
      <c r="H13376" s="79"/>
    </row>
    <row r="13377" spans="1:8" ht="63">
      <c r="A13377" s="98" t="s">
        <v>422</v>
      </c>
      <c r="B13377" s="99" t="s">
        <v>731</v>
      </c>
      <c r="C13377" s="97" t="s">
        <v>5</v>
      </c>
      <c r="D13377" s="97" t="s">
        <v>6</v>
      </c>
      <c r="E13377" s="94"/>
      <c r="F13377" s="94"/>
      <c r="G13377" s="94">
        <v>100</v>
      </c>
      <c r="H13377" s="79"/>
    </row>
    <row r="13378" spans="1:8" ht="31.5">
      <c r="A13378" s="98" t="s">
        <v>732</v>
      </c>
      <c r="B13378" s="99" t="s">
        <v>733</v>
      </c>
      <c r="C13378" s="97" t="s">
        <v>7</v>
      </c>
      <c r="D13378" s="97" t="s">
        <v>6</v>
      </c>
      <c r="E13378" s="94"/>
      <c r="F13378" s="94"/>
      <c r="G13378" s="94">
        <v>100</v>
      </c>
      <c r="H13378" s="79"/>
    </row>
    <row r="13379" spans="1:8">
      <c r="A13379" s="98" t="s">
        <v>734</v>
      </c>
      <c r="B13379" s="99" t="s">
        <v>735</v>
      </c>
      <c r="C13379" s="97" t="s">
        <v>3</v>
      </c>
      <c r="D13379" s="97" t="s">
        <v>7</v>
      </c>
      <c r="E13379" s="94"/>
      <c r="F13379" s="94"/>
      <c r="G13379" s="94">
        <v>100</v>
      </c>
      <c r="H13379" s="79"/>
    </row>
    <row r="13380" spans="1:8">
      <c r="A13380" s="100">
        <v>2</v>
      </c>
      <c r="B13380" s="101" t="s">
        <v>440</v>
      </c>
      <c r="C13380" s="97"/>
      <c r="D13380" s="97"/>
      <c r="E13380" s="94"/>
      <c r="F13380" s="94"/>
      <c r="G13380" s="94"/>
      <c r="H13380" s="79"/>
    </row>
    <row r="13381" spans="1:8" ht="31.5">
      <c r="A13381" s="98" t="s">
        <v>402</v>
      </c>
      <c r="B13381" s="99" t="s">
        <v>736</v>
      </c>
      <c r="C13381" s="97" t="s">
        <v>388</v>
      </c>
      <c r="D13381" s="97" t="s">
        <v>6</v>
      </c>
      <c r="E13381" s="94"/>
      <c r="F13381" s="94"/>
      <c r="G13381" s="94">
        <v>100</v>
      </c>
      <c r="H13381" s="79"/>
    </row>
    <row r="13382" spans="1:8" ht="63">
      <c r="A13382" s="98" t="s">
        <v>403</v>
      </c>
      <c r="B13382" s="99" t="s">
        <v>641</v>
      </c>
      <c r="C13382" s="97" t="s">
        <v>7</v>
      </c>
      <c r="D13382" s="97" t="s">
        <v>8</v>
      </c>
      <c r="E13382" s="94"/>
      <c r="F13382" s="94"/>
      <c r="G13382" s="94">
        <v>100</v>
      </c>
      <c r="H13382" s="79"/>
    </row>
    <row r="13383" spans="1:8" ht="31.5">
      <c r="A13383" s="98" t="s">
        <v>404</v>
      </c>
      <c r="B13383" s="99" t="s">
        <v>642</v>
      </c>
      <c r="C13383" s="97" t="s">
        <v>8</v>
      </c>
      <c r="D13383" s="97" t="s">
        <v>9</v>
      </c>
      <c r="E13383" s="94"/>
      <c r="F13383" s="94"/>
      <c r="G13383" s="94">
        <v>100</v>
      </c>
      <c r="H13383" s="79"/>
    </row>
    <row r="13384" spans="1:8" ht="47.25">
      <c r="A13384" s="100">
        <v>3</v>
      </c>
      <c r="B13384" s="101" t="s">
        <v>313</v>
      </c>
      <c r="C13384" s="97"/>
      <c r="D13384" s="97"/>
      <c r="E13384" s="94"/>
      <c r="F13384" s="94"/>
      <c r="G13384" s="94"/>
      <c r="H13384" s="79"/>
    </row>
    <row r="13385" spans="1:8" ht="31.5">
      <c r="A13385" s="98" t="s">
        <v>441</v>
      </c>
      <c r="B13385" s="99" t="s">
        <v>314</v>
      </c>
      <c r="C13385" s="97" t="s">
        <v>9</v>
      </c>
      <c r="D13385" s="97" t="s">
        <v>8</v>
      </c>
      <c r="E13385" s="94"/>
      <c r="F13385" s="94"/>
      <c r="G13385" s="94">
        <v>100</v>
      </c>
      <c r="H13385" s="79"/>
    </row>
    <row r="13386" spans="1:8">
      <c r="A13386" s="98" t="s">
        <v>359</v>
      </c>
      <c r="B13386" s="99" t="s">
        <v>315</v>
      </c>
      <c r="C13386" s="97" t="s">
        <v>9</v>
      </c>
      <c r="D13386" s="97" t="s">
        <v>10</v>
      </c>
      <c r="E13386" s="94"/>
      <c r="F13386" s="94"/>
      <c r="G13386" s="94">
        <v>100</v>
      </c>
      <c r="H13386" s="79"/>
    </row>
    <row r="13387" spans="1:8">
      <c r="A13387" s="98" t="s">
        <v>361</v>
      </c>
      <c r="B13387" s="99" t="s">
        <v>316</v>
      </c>
      <c r="C13387" s="97" t="s">
        <v>10</v>
      </c>
      <c r="D13387" s="97" t="s">
        <v>11</v>
      </c>
      <c r="E13387" s="94"/>
      <c r="F13387" s="94"/>
      <c r="G13387" s="94">
        <v>100</v>
      </c>
      <c r="H13387" s="79"/>
    </row>
    <row r="13388" spans="1:8">
      <c r="A13388" s="98" t="s">
        <v>317</v>
      </c>
      <c r="B13388" s="99" t="s">
        <v>318</v>
      </c>
      <c r="C13388" s="97" t="s">
        <v>11</v>
      </c>
      <c r="D13388" s="97" t="s">
        <v>12</v>
      </c>
      <c r="E13388" s="94"/>
      <c r="F13388" s="94"/>
      <c r="G13388" s="94">
        <v>100</v>
      </c>
      <c r="H13388" s="79"/>
    </row>
    <row r="13389" spans="1:8">
      <c r="A13389" s="98" t="s">
        <v>319</v>
      </c>
      <c r="B13389" s="99" t="s">
        <v>320</v>
      </c>
      <c r="C13389" s="97" t="s">
        <v>12</v>
      </c>
      <c r="D13389" s="97" t="s">
        <v>13</v>
      </c>
      <c r="E13389" s="94"/>
      <c r="F13389" s="94"/>
      <c r="G13389" s="94">
        <v>100</v>
      </c>
      <c r="H13389" s="79"/>
    </row>
    <row r="13390" spans="1:8">
      <c r="A13390" s="100">
        <v>4</v>
      </c>
      <c r="B13390" s="101" t="s">
        <v>623</v>
      </c>
      <c r="C13390" s="97"/>
      <c r="D13390" s="97"/>
      <c r="E13390" s="94"/>
      <c r="F13390" s="94"/>
      <c r="G13390" s="94"/>
      <c r="H13390" s="79"/>
    </row>
    <row r="13391" spans="1:8" ht="31.5">
      <c r="A13391" s="97" t="s">
        <v>406</v>
      </c>
      <c r="B13391" s="236" t="s">
        <v>321</v>
      </c>
      <c r="C13391" s="97" t="s">
        <v>13</v>
      </c>
      <c r="D13391" s="97" t="s">
        <v>13</v>
      </c>
      <c r="E13391" s="94"/>
      <c r="F13391" s="94"/>
      <c r="G13391" s="94">
        <v>100</v>
      </c>
      <c r="H13391" s="79"/>
    </row>
    <row r="13392" spans="1:8" ht="63">
      <c r="A13392" s="97" t="s">
        <v>407</v>
      </c>
      <c r="B13392" s="236" t="s">
        <v>621</v>
      </c>
      <c r="C13392" s="97" t="s">
        <v>13</v>
      </c>
      <c r="D13392" s="97" t="s">
        <v>14</v>
      </c>
      <c r="E13392" s="94"/>
      <c r="F13392" s="94"/>
      <c r="G13392" s="94">
        <v>100</v>
      </c>
      <c r="H13392" s="79"/>
    </row>
    <row r="13393" spans="1:8" ht="31.5">
      <c r="A13393" s="97" t="s">
        <v>408</v>
      </c>
      <c r="B13393" s="236" t="s">
        <v>764</v>
      </c>
      <c r="C13393" s="97" t="s">
        <v>13</v>
      </c>
      <c r="D13393" s="97" t="s">
        <v>14</v>
      </c>
      <c r="E13393" s="94"/>
      <c r="F13393" s="94"/>
      <c r="G13393" s="94">
        <v>100</v>
      </c>
      <c r="H13393" s="79"/>
    </row>
    <row r="13394" spans="1:8" ht="31.5">
      <c r="A13394" s="97" t="s">
        <v>222</v>
      </c>
      <c r="B13394" s="236" t="s">
        <v>765</v>
      </c>
      <c r="C13394" s="97" t="s">
        <v>14</v>
      </c>
      <c r="D13394" s="97" t="s">
        <v>15</v>
      </c>
      <c r="E13394" s="94"/>
      <c r="F13394" s="94"/>
      <c r="G13394" s="94">
        <v>100</v>
      </c>
      <c r="H13394" s="79"/>
    </row>
    <row r="13395" spans="1:8">
      <c r="G13395" s="154" t="s">
        <v>1529</v>
      </c>
      <c r="H13395" s="154" t="s">
        <v>378</v>
      </c>
    </row>
    <row r="13396" spans="1:8">
      <c r="H13396" s="154" t="s">
        <v>709</v>
      </c>
    </row>
    <row r="13397" spans="1:8">
      <c r="H13397" s="154" t="s">
        <v>266</v>
      </c>
    </row>
    <row r="13398" spans="1:8">
      <c r="H13398" s="154"/>
    </row>
    <row r="13399" spans="1:8">
      <c r="A13399" s="742" t="s">
        <v>628</v>
      </c>
      <c r="B13399" s="742"/>
      <c r="C13399" s="742"/>
      <c r="D13399" s="742"/>
      <c r="E13399" s="742"/>
      <c r="F13399" s="742"/>
      <c r="G13399" s="742"/>
      <c r="H13399" s="742"/>
    </row>
    <row r="13400" spans="1:8">
      <c r="A13400" s="742" t="s">
        <v>455</v>
      </c>
      <c r="B13400" s="742"/>
      <c r="C13400" s="742"/>
      <c r="D13400" s="742"/>
      <c r="E13400" s="742"/>
      <c r="F13400" s="742"/>
      <c r="G13400" s="742"/>
      <c r="H13400" s="742"/>
    </row>
    <row r="13401" spans="1:8">
      <c r="H13401" s="154" t="s">
        <v>322</v>
      </c>
    </row>
    <row r="13402" spans="1:8">
      <c r="H13402" s="154" t="s">
        <v>323</v>
      </c>
    </row>
    <row r="13403" spans="1:8">
      <c r="H13403" s="154" t="s">
        <v>324</v>
      </c>
    </row>
    <row r="13404" spans="1:8">
      <c r="H13404" s="230" t="s">
        <v>325</v>
      </c>
    </row>
    <row r="13405" spans="1:8">
      <c r="H13405" s="154" t="s">
        <v>2331</v>
      </c>
    </row>
    <row r="13406" spans="1:8">
      <c r="H13406" s="154" t="s">
        <v>261</v>
      </c>
    </row>
    <row r="13407" spans="1:8">
      <c r="A13407" s="86"/>
    </row>
    <row r="13408" spans="1:8" ht="35.25" customHeight="1">
      <c r="A13408" s="748" t="s">
        <v>1817</v>
      </c>
      <c r="B13408" s="749"/>
      <c r="C13408" s="749"/>
      <c r="D13408" s="749"/>
      <c r="E13408" s="749"/>
      <c r="F13408" s="749"/>
      <c r="G13408" s="749"/>
      <c r="H13408" s="749"/>
    </row>
    <row r="13409" spans="1:8">
      <c r="A13409" s="745"/>
      <c r="B13409" s="745"/>
      <c r="C13409" s="745"/>
      <c r="D13409" s="745"/>
      <c r="E13409" s="745"/>
      <c r="F13409" s="745"/>
      <c r="G13409" s="745"/>
      <c r="H13409" s="745"/>
    </row>
    <row r="13410" spans="1:8">
      <c r="A13410" s="746" t="s">
        <v>2332</v>
      </c>
      <c r="B13410" s="746"/>
      <c r="C13410" s="746"/>
      <c r="D13410" s="746"/>
      <c r="E13410" s="746"/>
      <c r="F13410" s="746"/>
      <c r="G13410" s="746"/>
      <c r="H13410" s="746"/>
    </row>
    <row r="13411" spans="1:8" ht="16.5" thickBot="1">
      <c r="A13411" s="87"/>
      <c r="B13411" s="666"/>
      <c r="C13411" s="231"/>
      <c r="D13411" s="231"/>
      <c r="E13411" s="231"/>
      <c r="F13411" s="231"/>
      <c r="G13411" s="231"/>
      <c r="H13411" s="231"/>
    </row>
    <row r="13412" spans="1:8">
      <c r="A13412" s="750" t="s">
        <v>397</v>
      </c>
      <c r="B13412" s="753" t="s">
        <v>649</v>
      </c>
      <c r="C13412" s="756" t="s">
        <v>719</v>
      </c>
      <c r="D13412" s="756"/>
      <c r="E13412" s="756"/>
      <c r="F13412" s="756"/>
      <c r="G13412" s="757" t="s">
        <v>629</v>
      </c>
      <c r="H13412" s="759" t="s">
        <v>630</v>
      </c>
    </row>
    <row r="13413" spans="1:8">
      <c r="A13413" s="751"/>
      <c r="B13413" s="754"/>
      <c r="C13413" s="704"/>
      <c r="D13413" s="704"/>
      <c r="E13413" s="704"/>
      <c r="F13413" s="704"/>
      <c r="G13413" s="703"/>
      <c r="H13413" s="760"/>
    </row>
    <row r="13414" spans="1:8" ht="32.25" thickBot="1">
      <c r="A13414" s="752"/>
      <c r="B13414" s="755"/>
      <c r="C13414" s="88" t="s">
        <v>631</v>
      </c>
      <c r="D13414" s="88" t="s">
        <v>632</v>
      </c>
      <c r="E13414" s="88" t="s">
        <v>631</v>
      </c>
      <c r="F13414" s="88" t="s">
        <v>632</v>
      </c>
      <c r="G13414" s="758"/>
      <c r="H13414" s="761"/>
    </row>
    <row r="13415" spans="1:8">
      <c r="A13415" s="89">
        <v>1</v>
      </c>
      <c r="B13415" s="604">
        <v>2</v>
      </c>
      <c r="C13415" s="90">
        <v>3</v>
      </c>
      <c r="D13415" s="90">
        <v>4</v>
      </c>
      <c r="E13415" s="90"/>
      <c r="F13415" s="90"/>
      <c r="G13415" s="91">
        <v>5</v>
      </c>
      <c r="H13415" s="604">
        <v>6</v>
      </c>
    </row>
    <row r="13416" spans="1:8">
      <c r="A13416" s="89">
        <v>1</v>
      </c>
      <c r="B13416" s="92" t="s">
        <v>598</v>
      </c>
      <c r="C13416" s="93"/>
      <c r="D13416" s="93"/>
      <c r="E13416" s="94"/>
      <c r="F13416" s="94"/>
      <c r="G13416" s="95"/>
      <c r="H13416" s="663"/>
    </row>
    <row r="13417" spans="1:8">
      <c r="A13417" s="96" t="s">
        <v>399</v>
      </c>
      <c r="B13417" s="237" t="s">
        <v>599</v>
      </c>
      <c r="C13417" s="97" t="s">
        <v>388</v>
      </c>
      <c r="D13417" s="97" t="s">
        <v>0</v>
      </c>
      <c r="E13417" s="94"/>
      <c r="F13417" s="94"/>
      <c r="G13417" s="94">
        <v>100</v>
      </c>
      <c r="H13417" s="79"/>
    </row>
    <row r="13418" spans="1:8">
      <c r="A13418" s="97" t="s">
        <v>400</v>
      </c>
      <c r="B13418" s="236" t="s">
        <v>329</v>
      </c>
      <c r="C13418" s="97" t="s">
        <v>1</v>
      </c>
      <c r="D13418" s="97" t="s">
        <v>2</v>
      </c>
      <c r="E13418" s="94"/>
      <c r="F13418" s="94"/>
      <c r="G13418" s="94">
        <v>100</v>
      </c>
      <c r="H13418" s="79"/>
    </row>
    <row r="13419" spans="1:8" ht="31.5">
      <c r="A13419" s="97" t="s">
        <v>411</v>
      </c>
      <c r="B13419" s="236" t="s">
        <v>730</v>
      </c>
      <c r="C13419" s="97" t="s">
        <v>3</v>
      </c>
      <c r="D13419" s="97" t="s">
        <v>4</v>
      </c>
      <c r="E13419" s="94"/>
      <c r="F13419" s="94"/>
      <c r="G13419" s="94">
        <v>100</v>
      </c>
      <c r="H13419" s="79"/>
    </row>
    <row r="13420" spans="1:8" ht="63">
      <c r="A13420" s="98" t="s">
        <v>422</v>
      </c>
      <c r="B13420" s="99" t="s">
        <v>731</v>
      </c>
      <c r="C13420" s="97" t="s">
        <v>5</v>
      </c>
      <c r="D13420" s="97" t="s">
        <v>6</v>
      </c>
      <c r="E13420" s="94"/>
      <c r="F13420" s="94"/>
      <c r="G13420" s="94">
        <v>100</v>
      </c>
      <c r="H13420" s="79"/>
    </row>
    <row r="13421" spans="1:8" ht="31.5">
      <c r="A13421" s="98" t="s">
        <v>732</v>
      </c>
      <c r="B13421" s="99" t="s">
        <v>733</v>
      </c>
      <c r="C13421" s="97" t="s">
        <v>7</v>
      </c>
      <c r="D13421" s="97" t="s">
        <v>6</v>
      </c>
      <c r="E13421" s="94"/>
      <c r="F13421" s="94"/>
      <c r="G13421" s="94">
        <v>100</v>
      </c>
      <c r="H13421" s="79"/>
    </row>
    <row r="13422" spans="1:8">
      <c r="A13422" s="98" t="s">
        <v>734</v>
      </c>
      <c r="B13422" s="99" t="s">
        <v>735</v>
      </c>
      <c r="C13422" s="97" t="s">
        <v>3</v>
      </c>
      <c r="D13422" s="97" t="s">
        <v>7</v>
      </c>
      <c r="E13422" s="94"/>
      <c r="F13422" s="94"/>
      <c r="G13422" s="94">
        <v>100</v>
      </c>
      <c r="H13422" s="79"/>
    </row>
    <row r="13423" spans="1:8">
      <c r="A13423" s="100">
        <v>2</v>
      </c>
      <c r="B13423" s="101" t="s">
        <v>440</v>
      </c>
      <c r="C13423" s="97"/>
      <c r="D13423" s="97"/>
      <c r="E13423" s="94"/>
      <c r="F13423" s="94"/>
      <c r="G13423" s="94"/>
      <c r="H13423" s="79"/>
    </row>
    <row r="13424" spans="1:8" ht="31.5">
      <c r="A13424" s="98" t="s">
        <v>402</v>
      </c>
      <c r="B13424" s="99" t="s">
        <v>736</v>
      </c>
      <c r="C13424" s="97" t="s">
        <v>388</v>
      </c>
      <c r="D13424" s="97" t="s">
        <v>6</v>
      </c>
      <c r="E13424" s="94"/>
      <c r="F13424" s="94"/>
      <c r="G13424" s="94">
        <v>100</v>
      </c>
      <c r="H13424" s="79"/>
    </row>
    <row r="13425" spans="1:8" ht="63">
      <c r="A13425" s="98" t="s">
        <v>403</v>
      </c>
      <c r="B13425" s="99" t="s">
        <v>641</v>
      </c>
      <c r="C13425" s="97" t="s">
        <v>7</v>
      </c>
      <c r="D13425" s="97" t="s">
        <v>8</v>
      </c>
      <c r="E13425" s="94"/>
      <c r="F13425" s="94"/>
      <c r="G13425" s="94">
        <v>100</v>
      </c>
      <c r="H13425" s="79"/>
    </row>
    <row r="13426" spans="1:8" ht="31.5">
      <c r="A13426" s="98" t="s">
        <v>404</v>
      </c>
      <c r="B13426" s="99" t="s">
        <v>642</v>
      </c>
      <c r="C13426" s="97" t="s">
        <v>8</v>
      </c>
      <c r="D13426" s="97" t="s">
        <v>9</v>
      </c>
      <c r="E13426" s="94"/>
      <c r="F13426" s="94"/>
      <c r="G13426" s="94">
        <v>100</v>
      </c>
      <c r="H13426" s="79"/>
    </row>
    <row r="13427" spans="1:8" ht="47.25">
      <c r="A13427" s="100">
        <v>3</v>
      </c>
      <c r="B13427" s="101" t="s">
        <v>313</v>
      </c>
      <c r="C13427" s="97"/>
      <c r="D13427" s="97"/>
      <c r="E13427" s="94"/>
      <c r="F13427" s="94"/>
      <c r="G13427" s="94"/>
      <c r="H13427" s="79"/>
    </row>
    <row r="13428" spans="1:8" ht="31.5">
      <c r="A13428" s="98" t="s">
        <v>441</v>
      </c>
      <c r="B13428" s="99" t="s">
        <v>314</v>
      </c>
      <c r="C13428" s="97" t="s">
        <v>9</v>
      </c>
      <c r="D13428" s="97" t="s">
        <v>8</v>
      </c>
      <c r="E13428" s="94"/>
      <c r="F13428" s="94"/>
      <c r="G13428" s="94">
        <v>100</v>
      </c>
      <c r="H13428" s="79"/>
    </row>
    <row r="13429" spans="1:8">
      <c r="A13429" s="98" t="s">
        <v>359</v>
      </c>
      <c r="B13429" s="99" t="s">
        <v>315</v>
      </c>
      <c r="C13429" s="97" t="s">
        <v>9</v>
      </c>
      <c r="D13429" s="97" t="s">
        <v>10</v>
      </c>
      <c r="E13429" s="94"/>
      <c r="F13429" s="94"/>
      <c r="G13429" s="94">
        <v>100</v>
      </c>
      <c r="H13429" s="79"/>
    </row>
    <row r="13430" spans="1:8">
      <c r="A13430" s="98" t="s">
        <v>361</v>
      </c>
      <c r="B13430" s="99" t="s">
        <v>316</v>
      </c>
      <c r="C13430" s="97" t="s">
        <v>10</v>
      </c>
      <c r="D13430" s="97" t="s">
        <v>11</v>
      </c>
      <c r="E13430" s="94"/>
      <c r="F13430" s="94"/>
      <c r="G13430" s="94">
        <v>100</v>
      </c>
      <c r="H13430" s="79"/>
    </row>
    <row r="13431" spans="1:8">
      <c r="A13431" s="98" t="s">
        <v>317</v>
      </c>
      <c r="B13431" s="99" t="s">
        <v>318</v>
      </c>
      <c r="C13431" s="97" t="s">
        <v>11</v>
      </c>
      <c r="D13431" s="97" t="s">
        <v>12</v>
      </c>
      <c r="E13431" s="94"/>
      <c r="F13431" s="94"/>
      <c r="G13431" s="94">
        <v>100</v>
      </c>
      <c r="H13431" s="79"/>
    </row>
    <row r="13432" spans="1:8">
      <c r="A13432" s="98" t="s">
        <v>319</v>
      </c>
      <c r="B13432" s="99" t="s">
        <v>320</v>
      </c>
      <c r="C13432" s="97" t="s">
        <v>12</v>
      </c>
      <c r="D13432" s="97" t="s">
        <v>13</v>
      </c>
      <c r="E13432" s="94"/>
      <c r="F13432" s="94"/>
      <c r="G13432" s="94">
        <v>100</v>
      </c>
      <c r="H13432" s="79"/>
    </row>
    <row r="13433" spans="1:8">
      <c r="A13433" s="100">
        <v>4</v>
      </c>
      <c r="B13433" s="101" t="s">
        <v>623</v>
      </c>
      <c r="C13433" s="97"/>
      <c r="D13433" s="97"/>
      <c r="E13433" s="94"/>
      <c r="F13433" s="94"/>
      <c r="G13433" s="94"/>
      <c r="H13433" s="79"/>
    </row>
    <row r="13434" spans="1:8" ht="31.5">
      <c r="A13434" s="97" t="s">
        <v>406</v>
      </c>
      <c r="B13434" s="236" t="s">
        <v>321</v>
      </c>
      <c r="C13434" s="97" t="s">
        <v>13</v>
      </c>
      <c r="D13434" s="97" t="s">
        <v>13</v>
      </c>
      <c r="E13434" s="94"/>
      <c r="F13434" s="94"/>
      <c r="G13434" s="94">
        <v>100</v>
      </c>
      <c r="H13434" s="79"/>
    </row>
    <row r="13435" spans="1:8" ht="63">
      <c r="A13435" s="97" t="s">
        <v>407</v>
      </c>
      <c r="B13435" s="236" t="s">
        <v>621</v>
      </c>
      <c r="C13435" s="97" t="s">
        <v>13</v>
      </c>
      <c r="D13435" s="97" t="s">
        <v>14</v>
      </c>
      <c r="E13435" s="94"/>
      <c r="F13435" s="94"/>
      <c r="G13435" s="94">
        <v>100</v>
      </c>
      <c r="H13435" s="79"/>
    </row>
    <row r="13436" spans="1:8" ht="31.5">
      <c r="A13436" s="97" t="s">
        <v>408</v>
      </c>
      <c r="B13436" s="236" t="s">
        <v>764</v>
      </c>
      <c r="C13436" s="97" t="s">
        <v>13</v>
      </c>
      <c r="D13436" s="97" t="s">
        <v>14</v>
      </c>
      <c r="E13436" s="94"/>
      <c r="F13436" s="94"/>
      <c r="G13436" s="94">
        <v>100</v>
      </c>
      <c r="H13436" s="79"/>
    </row>
    <row r="13437" spans="1:8" ht="31.5">
      <c r="A13437" s="97" t="s">
        <v>222</v>
      </c>
      <c r="B13437" s="236" t="s">
        <v>765</v>
      </c>
      <c r="C13437" s="97" t="s">
        <v>14</v>
      </c>
      <c r="D13437" s="97" t="s">
        <v>15</v>
      </c>
      <c r="E13437" s="94"/>
      <c r="F13437" s="94"/>
      <c r="G13437" s="94">
        <v>100</v>
      </c>
      <c r="H13437" s="79"/>
    </row>
    <row r="13438" spans="1:8">
      <c r="G13438" s="154" t="s">
        <v>1530</v>
      </c>
      <c r="H13438" s="154" t="s">
        <v>378</v>
      </c>
    </row>
    <row r="13439" spans="1:8">
      <c r="H13439" s="154" t="s">
        <v>709</v>
      </c>
    </row>
    <row r="13440" spans="1:8">
      <c r="H13440" s="154" t="s">
        <v>266</v>
      </c>
    </row>
    <row r="13441" spans="1:8">
      <c r="H13441" s="154"/>
    </row>
    <row r="13442" spans="1:8">
      <c r="A13442" s="742" t="s">
        <v>628</v>
      </c>
      <c r="B13442" s="742"/>
      <c r="C13442" s="742"/>
      <c r="D13442" s="742"/>
      <c r="E13442" s="742"/>
      <c r="F13442" s="742"/>
      <c r="G13442" s="742"/>
      <c r="H13442" s="742"/>
    </row>
    <row r="13443" spans="1:8">
      <c r="A13443" s="742" t="s">
        <v>455</v>
      </c>
      <c r="B13443" s="742"/>
      <c r="C13443" s="742"/>
      <c r="D13443" s="742"/>
      <c r="E13443" s="742"/>
      <c r="F13443" s="742"/>
      <c r="G13443" s="742"/>
      <c r="H13443" s="742"/>
    </row>
    <row r="13444" spans="1:8">
      <c r="H13444" s="154" t="s">
        <v>322</v>
      </c>
    </row>
    <row r="13445" spans="1:8">
      <c r="H13445" s="154" t="s">
        <v>323</v>
      </c>
    </row>
    <row r="13446" spans="1:8">
      <c r="H13446" s="154" t="s">
        <v>324</v>
      </c>
    </row>
    <row r="13447" spans="1:8">
      <c r="H13447" s="230" t="s">
        <v>325</v>
      </c>
    </row>
    <row r="13448" spans="1:8">
      <c r="H13448" s="154" t="s">
        <v>2331</v>
      </c>
    </row>
    <row r="13449" spans="1:8">
      <c r="H13449" s="154" t="s">
        <v>261</v>
      </c>
    </row>
    <row r="13450" spans="1:8">
      <c r="A13450" s="86"/>
    </row>
    <row r="13451" spans="1:8" ht="32.25" customHeight="1">
      <c r="A13451" s="748" t="s">
        <v>1818</v>
      </c>
      <c r="B13451" s="749"/>
      <c r="C13451" s="749"/>
      <c r="D13451" s="749"/>
      <c r="E13451" s="749"/>
      <c r="F13451" s="749"/>
      <c r="G13451" s="749"/>
      <c r="H13451" s="749"/>
    </row>
    <row r="13452" spans="1:8">
      <c r="A13452" s="745"/>
      <c r="B13452" s="745"/>
      <c r="C13452" s="745"/>
      <c r="D13452" s="745"/>
      <c r="E13452" s="745"/>
      <c r="F13452" s="745"/>
      <c r="G13452" s="745"/>
      <c r="H13452" s="745"/>
    </row>
    <row r="13453" spans="1:8">
      <c r="A13453" s="746" t="s">
        <v>2332</v>
      </c>
      <c r="B13453" s="746"/>
      <c r="C13453" s="746"/>
      <c r="D13453" s="746"/>
      <c r="E13453" s="746"/>
      <c r="F13453" s="746"/>
      <c r="G13453" s="746"/>
      <c r="H13453" s="746"/>
    </row>
    <row r="13454" spans="1:8" ht="16.5" thickBot="1">
      <c r="A13454" s="87"/>
      <c r="B13454" s="666"/>
      <c r="C13454" s="231"/>
      <c r="D13454" s="231"/>
      <c r="E13454" s="231"/>
      <c r="F13454" s="231"/>
      <c r="G13454" s="231"/>
      <c r="H13454" s="231"/>
    </row>
    <row r="13455" spans="1:8">
      <c r="A13455" s="750" t="s">
        <v>397</v>
      </c>
      <c r="B13455" s="753" t="s">
        <v>649</v>
      </c>
      <c r="C13455" s="756" t="s">
        <v>719</v>
      </c>
      <c r="D13455" s="756"/>
      <c r="E13455" s="756"/>
      <c r="F13455" s="756"/>
      <c r="G13455" s="757" t="s">
        <v>629</v>
      </c>
      <c r="H13455" s="759" t="s">
        <v>630</v>
      </c>
    </row>
    <row r="13456" spans="1:8">
      <c r="A13456" s="751"/>
      <c r="B13456" s="754"/>
      <c r="C13456" s="704"/>
      <c r="D13456" s="704"/>
      <c r="E13456" s="704"/>
      <c r="F13456" s="704"/>
      <c r="G13456" s="703"/>
      <c r="H13456" s="760"/>
    </row>
    <row r="13457" spans="1:8" ht="32.25" thickBot="1">
      <c r="A13457" s="752"/>
      <c r="B13457" s="755"/>
      <c r="C13457" s="88" t="s">
        <v>631</v>
      </c>
      <c r="D13457" s="88" t="s">
        <v>632</v>
      </c>
      <c r="E13457" s="88" t="s">
        <v>631</v>
      </c>
      <c r="F13457" s="88" t="s">
        <v>632</v>
      </c>
      <c r="G13457" s="758"/>
      <c r="H13457" s="761"/>
    </row>
    <row r="13458" spans="1:8">
      <c r="A13458" s="89">
        <v>1</v>
      </c>
      <c r="B13458" s="604">
        <v>2</v>
      </c>
      <c r="C13458" s="90">
        <v>3</v>
      </c>
      <c r="D13458" s="90">
        <v>4</v>
      </c>
      <c r="E13458" s="90"/>
      <c r="F13458" s="90"/>
      <c r="G13458" s="91">
        <v>5</v>
      </c>
      <c r="H13458" s="604">
        <v>6</v>
      </c>
    </row>
    <row r="13459" spans="1:8">
      <c r="A13459" s="89">
        <v>1</v>
      </c>
      <c r="B13459" s="92" t="s">
        <v>598</v>
      </c>
      <c r="C13459" s="93"/>
      <c r="D13459" s="93"/>
      <c r="E13459" s="94"/>
      <c r="F13459" s="94"/>
      <c r="G13459" s="95"/>
      <c r="H13459" s="663"/>
    </row>
    <row r="13460" spans="1:8">
      <c r="A13460" s="96" t="s">
        <v>399</v>
      </c>
      <c r="B13460" s="237" t="s">
        <v>599</v>
      </c>
      <c r="C13460" s="97" t="s">
        <v>388</v>
      </c>
      <c r="D13460" s="97" t="s">
        <v>0</v>
      </c>
      <c r="E13460" s="94"/>
      <c r="F13460" s="94"/>
      <c r="G13460" s="94">
        <v>100</v>
      </c>
      <c r="H13460" s="79"/>
    </row>
    <row r="13461" spans="1:8">
      <c r="A13461" s="97" t="s">
        <v>400</v>
      </c>
      <c r="B13461" s="236" t="s">
        <v>329</v>
      </c>
      <c r="C13461" s="97" t="s">
        <v>1</v>
      </c>
      <c r="D13461" s="97" t="s">
        <v>2</v>
      </c>
      <c r="E13461" s="94"/>
      <c r="F13461" s="94"/>
      <c r="G13461" s="94">
        <v>100</v>
      </c>
      <c r="H13461" s="79"/>
    </row>
    <row r="13462" spans="1:8" ht="31.5">
      <c r="A13462" s="97" t="s">
        <v>411</v>
      </c>
      <c r="B13462" s="236" t="s">
        <v>730</v>
      </c>
      <c r="C13462" s="97" t="s">
        <v>3</v>
      </c>
      <c r="D13462" s="97" t="s">
        <v>4</v>
      </c>
      <c r="E13462" s="94"/>
      <c r="F13462" s="94"/>
      <c r="G13462" s="94">
        <v>100</v>
      </c>
      <c r="H13462" s="79"/>
    </row>
    <row r="13463" spans="1:8" ht="63">
      <c r="A13463" s="98" t="s">
        <v>422</v>
      </c>
      <c r="B13463" s="99" t="s">
        <v>731</v>
      </c>
      <c r="C13463" s="97" t="s">
        <v>5</v>
      </c>
      <c r="D13463" s="97" t="s">
        <v>6</v>
      </c>
      <c r="E13463" s="94"/>
      <c r="F13463" s="94"/>
      <c r="G13463" s="94">
        <v>100</v>
      </c>
      <c r="H13463" s="79"/>
    </row>
    <row r="13464" spans="1:8" ht="31.5">
      <c r="A13464" s="98" t="s">
        <v>732</v>
      </c>
      <c r="B13464" s="99" t="s">
        <v>733</v>
      </c>
      <c r="C13464" s="97" t="s">
        <v>7</v>
      </c>
      <c r="D13464" s="97" t="s">
        <v>6</v>
      </c>
      <c r="E13464" s="94"/>
      <c r="F13464" s="94"/>
      <c r="G13464" s="94">
        <v>100</v>
      </c>
      <c r="H13464" s="79"/>
    </row>
    <row r="13465" spans="1:8">
      <c r="A13465" s="98" t="s">
        <v>734</v>
      </c>
      <c r="B13465" s="99" t="s">
        <v>735</v>
      </c>
      <c r="C13465" s="97" t="s">
        <v>3</v>
      </c>
      <c r="D13465" s="97" t="s">
        <v>7</v>
      </c>
      <c r="E13465" s="94"/>
      <c r="F13465" s="94"/>
      <c r="G13465" s="94">
        <v>100</v>
      </c>
      <c r="H13465" s="79"/>
    </row>
    <row r="13466" spans="1:8">
      <c r="A13466" s="100">
        <v>2</v>
      </c>
      <c r="B13466" s="101" t="s">
        <v>440</v>
      </c>
      <c r="C13466" s="97"/>
      <c r="D13466" s="97"/>
      <c r="E13466" s="94"/>
      <c r="F13466" s="94"/>
      <c r="G13466" s="94"/>
      <c r="H13466" s="79"/>
    </row>
    <row r="13467" spans="1:8" ht="31.5">
      <c r="A13467" s="98" t="s">
        <v>402</v>
      </c>
      <c r="B13467" s="99" t="s">
        <v>736</v>
      </c>
      <c r="C13467" s="97" t="s">
        <v>388</v>
      </c>
      <c r="D13467" s="97" t="s">
        <v>6</v>
      </c>
      <c r="E13467" s="94"/>
      <c r="F13467" s="94"/>
      <c r="G13467" s="94">
        <v>100</v>
      </c>
      <c r="H13467" s="79"/>
    </row>
    <row r="13468" spans="1:8" ht="63">
      <c r="A13468" s="98" t="s">
        <v>403</v>
      </c>
      <c r="B13468" s="99" t="s">
        <v>641</v>
      </c>
      <c r="C13468" s="97" t="s">
        <v>7</v>
      </c>
      <c r="D13468" s="97" t="s">
        <v>8</v>
      </c>
      <c r="E13468" s="94"/>
      <c r="F13468" s="94"/>
      <c r="G13468" s="94">
        <v>100</v>
      </c>
      <c r="H13468" s="79"/>
    </row>
    <row r="13469" spans="1:8" ht="31.5">
      <c r="A13469" s="98" t="s">
        <v>404</v>
      </c>
      <c r="B13469" s="99" t="s">
        <v>642</v>
      </c>
      <c r="C13469" s="97" t="s">
        <v>8</v>
      </c>
      <c r="D13469" s="97" t="s">
        <v>9</v>
      </c>
      <c r="E13469" s="94"/>
      <c r="F13469" s="94"/>
      <c r="G13469" s="94">
        <v>100</v>
      </c>
      <c r="H13469" s="79"/>
    </row>
    <row r="13470" spans="1:8" ht="47.25">
      <c r="A13470" s="100">
        <v>3</v>
      </c>
      <c r="B13470" s="101" t="s">
        <v>313</v>
      </c>
      <c r="C13470" s="97"/>
      <c r="D13470" s="97"/>
      <c r="E13470" s="94"/>
      <c r="F13470" s="94"/>
      <c r="G13470" s="94"/>
      <c r="H13470" s="79"/>
    </row>
    <row r="13471" spans="1:8" ht="31.5">
      <c r="A13471" s="98" t="s">
        <v>441</v>
      </c>
      <c r="B13471" s="99" t="s">
        <v>314</v>
      </c>
      <c r="C13471" s="97" t="s">
        <v>9</v>
      </c>
      <c r="D13471" s="97" t="s">
        <v>8</v>
      </c>
      <c r="E13471" s="94"/>
      <c r="F13471" s="94"/>
      <c r="G13471" s="94">
        <v>100</v>
      </c>
      <c r="H13471" s="79"/>
    </row>
    <row r="13472" spans="1:8">
      <c r="A13472" s="98" t="s">
        <v>359</v>
      </c>
      <c r="B13472" s="99" t="s">
        <v>315</v>
      </c>
      <c r="C13472" s="97" t="s">
        <v>9</v>
      </c>
      <c r="D13472" s="97" t="s">
        <v>10</v>
      </c>
      <c r="E13472" s="94"/>
      <c r="F13472" s="94"/>
      <c r="G13472" s="94">
        <v>100</v>
      </c>
      <c r="H13472" s="79"/>
    </row>
    <row r="13473" spans="1:8">
      <c r="A13473" s="98" t="s">
        <v>361</v>
      </c>
      <c r="B13473" s="99" t="s">
        <v>316</v>
      </c>
      <c r="C13473" s="97" t="s">
        <v>10</v>
      </c>
      <c r="D13473" s="97" t="s">
        <v>11</v>
      </c>
      <c r="E13473" s="94"/>
      <c r="F13473" s="94"/>
      <c r="G13473" s="94">
        <v>100</v>
      </c>
      <c r="H13473" s="79"/>
    </row>
    <row r="13474" spans="1:8">
      <c r="A13474" s="98" t="s">
        <v>317</v>
      </c>
      <c r="B13474" s="99" t="s">
        <v>318</v>
      </c>
      <c r="C13474" s="97" t="s">
        <v>11</v>
      </c>
      <c r="D13474" s="97" t="s">
        <v>12</v>
      </c>
      <c r="E13474" s="94"/>
      <c r="F13474" s="94"/>
      <c r="G13474" s="94">
        <v>100</v>
      </c>
      <c r="H13474" s="79"/>
    </row>
    <row r="13475" spans="1:8">
      <c r="A13475" s="98" t="s">
        <v>319</v>
      </c>
      <c r="B13475" s="99" t="s">
        <v>320</v>
      </c>
      <c r="C13475" s="97" t="s">
        <v>12</v>
      </c>
      <c r="D13475" s="97" t="s">
        <v>13</v>
      </c>
      <c r="E13475" s="94"/>
      <c r="F13475" s="94"/>
      <c r="G13475" s="94">
        <v>100</v>
      </c>
      <c r="H13475" s="79"/>
    </row>
    <row r="13476" spans="1:8">
      <c r="A13476" s="100">
        <v>4</v>
      </c>
      <c r="B13476" s="101" t="s">
        <v>623</v>
      </c>
      <c r="C13476" s="97"/>
      <c r="D13476" s="97"/>
      <c r="E13476" s="94"/>
      <c r="F13476" s="94"/>
      <c r="G13476" s="94"/>
      <c r="H13476" s="79"/>
    </row>
    <row r="13477" spans="1:8" ht="31.5">
      <c r="A13477" s="97" t="s">
        <v>406</v>
      </c>
      <c r="B13477" s="236" t="s">
        <v>321</v>
      </c>
      <c r="C13477" s="97" t="s">
        <v>13</v>
      </c>
      <c r="D13477" s="97" t="s">
        <v>13</v>
      </c>
      <c r="E13477" s="94"/>
      <c r="F13477" s="94"/>
      <c r="G13477" s="94">
        <v>100</v>
      </c>
      <c r="H13477" s="79"/>
    </row>
    <row r="13478" spans="1:8" ht="63">
      <c r="A13478" s="97" t="s">
        <v>407</v>
      </c>
      <c r="B13478" s="236" t="s">
        <v>621</v>
      </c>
      <c r="C13478" s="97" t="s">
        <v>13</v>
      </c>
      <c r="D13478" s="97" t="s">
        <v>14</v>
      </c>
      <c r="E13478" s="94"/>
      <c r="F13478" s="94"/>
      <c r="G13478" s="94">
        <v>100</v>
      </c>
      <c r="H13478" s="79"/>
    </row>
    <row r="13479" spans="1:8" ht="31.5">
      <c r="A13479" s="97" t="s">
        <v>408</v>
      </c>
      <c r="B13479" s="236" t="s">
        <v>764</v>
      </c>
      <c r="C13479" s="97" t="s">
        <v>13</v>
      </c>
      <c r="D13479" s="97" t="s">
        <v>14</v>
      </c>
      <c r="E13479" s="94"/>
      <c r="F13479" s="94"/>
      <c r="G13479" s="94">
        <v>100</v>
      </c>
      <c r="H13479" s="79"/>
    </row>
    <row r="13480" spans="1:8" ht="31.5">
      <c r="A13480" s="97" t="s">
        <v>222</v>
      </c>
      <c r="B13480" s="236" t="s">
        <v>765</v>
      </c>
      <c r="C13480" s="97" t="s">
        <v>14</v>
      </c>
      <c r="D13480" s="97" t="s">
        <v>15</v>
      </c>
      <c r="E13480" s="94"/>
      <c r="F13480" s="94"/>
      <c r="G13480" s="94">
        <v>100</v>
      </c>
      <c r="H13480" s="79"/>
    </row>
    <row r="13481" spans="1:8">
      <c r="G13481" s="154" t="s">
        <v>1531</v>
      </c>
      <c r="H13481" s="154" t="s">
        <v>378</v>
      </c>
    </row>
    <row r="13482" spans="1:8">
      <c r="H13482" s="154" t="s">
        <v>709</v>
      </c>
    </row>
    <row r="13483" spans="1:8">
      <c r="H13483" s="154" t="s">
        <v>266</v>
      </c>
    </row>
    <row r="13484" spans="1:8">
      <c r="H13484" s="154"/>
    </row>
    <row r="13485" spans="1:8">
      <c r="A13485" s="742" t="s">
        <v>628</v>
      </c>
      <c r="B13485" s="742"/>
      <c r="C13485" s="742"/>
      <c r="D13485" s="742"/>
      <c r="E13485" s="742"/>
      <c r="F13485" s="742"/>
      <c r="G13485" s="742"/>
      <c r="H13485" s="742"/>
    </row>
    <row r="13486" spans="1:8">
      <c r="A13486" s="742" t="s">
        <v>455</v>
      </c>
      <c r="B13486" s="742"/>
      <c r="C13486" s="742"/>
      <c r="D13486" s="742"/>
      <c r="E13486" s="742"/>
      <c r="F13486" s="742"/>
      <c r="G13486" s="742"/>
      <c r="H13486" s="742"/>
    </row>
    <row r="13487" spans="1:8">
      <c r="H13487" s="154" t="s">
        <v>322</v>
      </c>
    </row>
    <row r="13488" spans="1:8">
      <c r="H13488" s="154" t="s">
        <v>323</v>
      </c>
    </row>
    <row r="13489" spans="1:8">
      <c r="H13489" s="154" t="s">
        <v>324</v>
      </c>
    </row>
    <row r="13490" spans="1:8">
      <c r="H13490" s="230" t="s">
        <v>325</v>
      </c>
    </row>
    <row r="13491" spans="1:8">
      <c r="H13491" s="154" t="s">
        <v>2331</v>
      </c>
    </row>
    <row r="13492" spans="1:8">
      <c r="H13492" s="154" t="s">
        <v>261</v>
      </c>
    </row>
    <row r="13493" spans="1:8" ht="39" customHeight="1">
      <c r="A13493" s="86"/>
    </row>
    <row r="13494" spans="1:8" ht="48" customHeight="1">
      <c r="A13494" s="743" t="s">
        <v>1819</v>
      </c>
      <c r="B13494" s="744"/>
      <c r="C13494" s="744"/>
      <c r="D13494" s="744"/>
      <c r="E13494" s="744"/>
      <c r="F13494" s="744"/>
      <c r="G13494" s="744"/>
      <c r="H13494" s="744"/>
    </row>
    <row r="13495" spans="1:8">
      <c r="A13495" s="745"/>
      <c r="B13495" s="745"/>
      <c r="C13495" s="745"/>
      <c r="D13495" s="745"/>
      <c r="E13495" s="745"/>
      <c r="F13495" s="745"/>
      <c r="G13495" s="745"/>
      <c r="H13495" s="745"/>
    </row>
    <row r="13496" spans="1:8">
      <c r="A13496" s="746" t="s">
        <v>2332</v>
      </c>
      <c r="B13496" s="746"/>
      <c r="C13496" s="746"/>
      <c r="D13496" s="746"/>
      <c r="E13496" s="746"/>
      <c r="F13496" s="746"/>
      <c r="G13496" s="746"/>
      <c r="H13496" s="746"/>
    </row>
    <row r="13497" spans="1:8" ht="16.5" thickBot="1">
      <c r="A13497" s="87"/>
      <c r="B13497" s="666"/>
      <c r="C13497" s="231"/>
      <c r="D13497" s="231"/>
      <c r="E13497" s="231"/>
      <c r="F13497" s="231"/>
      <c r="G13497" s="231"/>
      <c r="H13497" s="231"/>
    </row>
    <row r="13498" spans="1:8">
      <c r="A13498" s="750" t="s">
        <v>397</v>
      </c>
      <c r="B13498" s="753" t="s">
        <v>649</v>
      </c>
      <c r="C13498" s="756" t="s">
        <v>719</v>
      </c>
      <c r="D13498" s="756"/>
      <c r="E13498" s="756"/>
      <c r="F13498" s="756"/>
      <c r="G13498" s="757" t="s">
        <v>629</v>
      </c>
      <c r="H13498" s="759" t="s">
        <v>630</v>
      </c>
    </row>
    <row r="13499" spans="1:8">
      <c r="A13499" s="751"/>
      <c r="B13499" s="754"/>
      <c r="C13499" s="704"/>
      <c r="D13499" s="704"/>
      <c r="E13499" s="704"/>
      <c r="F13499" s="704"/>
      <c r="G13499" s="703"/>
      <c r="H13499" s="760"/>
    </row>
    <row r="13500" spans="1:8" ht="32.25" thickBot="1">
      <c r="A13500" s="752"/>
      <c r="B13500" s="755"/>
      <c r="C13500" s="88" t="s">
        <v>631</v>
      </c>
      <c r="D13500" s="88" t="s">
        <v>632</v>
      </c>
      <c r="E13500" s="88" t="s">
        <v>631</v>
      </c>
      <c r="F13500" s="88" t="s">
        <v>632</v>
      </c>
      <c r="G13500" s="758"/>
      <c r="H13500" s="761"/>
    </row>
    <row r="13501" spans="1:8">
      <c r="A13501" s="89">
        <v>1</v>
      </c>
      <c r="B13501" s="604">
        <v>2</v>
      </c>
      <c r="C13501" s="90">
        <v>3</v>
      </c>
      <c r="D13501" s="90">
        <v>4</v>
      </c>
      <c r="E13501" s="90"/>
      <c r="F13501" s="90"/>
      <c r="G13501" s="91">
        <v>5</v>
      </c>
      <c r="H13501" s="604">
        <v>6</v>
      </c>
    </row>
    <row r="13502" spans="1:8">
      <c r="A13502" s="89">
        <v>1</v>
      </c>
      <c r="B13502" s="92" t="s">
        <v>598</v>
      </c>
      <c r="C13502" s="93"/>
      <c r="D13502" s="93"/>
      <c r="E13502" s="94"/>
      <c r="F13502" s="94"/>
      <c r="G13502" s="95"/>
      <c r="H13502" s="663"/>
    </row>
    <row r="13503" spans="1:8">
      <c r="A13503" s="96" t="s">
        <v>399</v>
      </c>
      <c r="B13503" s="237" t="s">
        <v>599</v>
      </c>
      <c r="C13503" s="97" t="s">
        <v>388</v>
      </c>
      <c r="D13503" s="97" t="s">
        <v>0</v>
      </c>
      <c r="E13503" s="94"/>
      <c r="F13503" s="94"/>
      <c r="G13503" s="94">
        <v>100</v>
      </c>
      <c r="H13503" s="79"/>
    </row>
    <row r="13504" spans="1:8">
      <c r="A13504" s="97" t="s">
        <v>400</v>
      </c>
      <c r="B13504" s="236" t="s">
        <v>329</v>
      </c>
      <c r="C13504" s="97" t="s">
        <v>1</v>
      </c>
      <c r="D13504" s="97" t="s">
        <v>2</v>
      </c>
      <c r="E13504" s="94"/>
      <c r="F13504" s="94"/>
      <c r="G13504" s="94">
        <v>100</v>
      </c>
      <c r="H13504" s="79"/>
    </row>
    <row r="13505" spans="1:8" ht="31.5">
      <c r="A13505" s="97" t="s">
        <v>411</v>
      </c>
      <c r="B13505" s="236" t="s">
        <v>730</v>
      </c>
      <c r="C13505" s="97" t="s">
        <v>3</v>
      </c>
      <c r="D13505" s="97" t="s">
        <v>4</v>
      </c>
      <c r="E13505" s="94"/>
      <c r="F13505" s="94"/>
      <c r="G13505" s="94">
        <v>100</v>
      </c>
      <c r="H13505" s="79"/>
    </row>
    <row r="13506" spans="1:8" ht="63">
      <c r="A13506" s="98" t="s">
        <v>422</v>
      </c>
      <c r="B13506" s="99" t="s">
        <v>731</v>
      </c>
      <c r="C13506" s="97" t="s">
        <v>5</v>
      </c>
      <c r="D13506" s="97" t="s">
        <v>6</v>
      </c>
      <c r="E13506" s="94"/>
      <c r="F13506" s="94"/>
      <c r="G13506" s="94">
        <v>100</v>
      </c>
      <c r="H13506" s="79"/>
    </row>
    <row r="13507" spans="1:8" ht="31.5">
      <c r="A13507" s="98" t="s">
        <v>732</v>
      </c>
      <c r="B13507" s="99" t="s">
        <v>733</v>
      </c>
      <c r="C13507" s="97" t="s">
        <v>7</v>
      </c>
      <c r="D13507" s="97" t="s">
        <v>6</v>
      </c>
      <c r="E13507" s="94"/>
      <c r="F13507" s="94"/>
      <c r="G13507" s="94">
        <v>100</v>
      </c>
      <c r="H13507" s="79"/>
    </row>
    <row r="13508" spans="1:8">
      <c r="A13508" s="98" t="s">
        <v>734</v>
      </c>
      <c r="B13508" s="99" t="s">
        <v>735</v>
      </c>
      <c r="C13508" s="97" t="s">
        <v>3</v>
      </c>
      <c r="D13508" s="97" t="s">
        <v>7</v>
      </c>
      <c r="E13508" s="94"/>
      <c r="F13508" s="94"/>
      <c r="G13508" s="94">
        <v>100</v>
      </c>
      <c r="H13508" s="79"/>
    </row>
    <row r="13509" spans="1:8">
      <c r="A13509" s="100">
        <v>2</v>
      </c>
      <c r="B13509" s="101" t="s">
        <v>440</v>
      </c>
      <c r="C13509" s="97"/>
      <c r="D13509" s="97"/>
      <c r="E13509" s="94"/>
      <c r="F13509" s="94"/>
      <c r="G13509" s="94"/>
      <c r="H13509" s="79"/>
    </row>
    <row r="13510" spans="1:8" ht="31.5">
      <c r="A13510" s="98" t="s">
        <v>402</v>
      </c>
      <c r="B13510" s="99" t="s">
        <v>736</v>
      </c>
      <c r="C13510" s="97" t="s">
        <v>388</v>
      </c>
      <c r="D13510" s="97" t="s">
        <v>6</v>
      </c>
      <c r="E13510" s="94"/>
      <c r="F13510" s="94"/>
      <c r="G13510" s="94">
        <v>100</v>
      </c>
      <c r="H13510" s="79"/>
    </row>
    <row r="13511" spans="1:8" ht="63">
      <c r="A13511" s="98" t="s">
        <v>403</v>
      </c>
      <c r="B13511" s="99" t="s">
        <v>641</v>
      </c>
      <c r="C13511" s="97" t="s">
        <v>7</v>
      </c>
      <c r="D13511" s="97" t="s">
        <v>8</v>
      </c>
      <c r="E13511" s="94"/>
      <c r="F13511" s="94"/>
      <c r="G13511" s="94">
        <v>100</v>
      </c>
      <c r="H13511" s="79"/>
    </row>
    <row r="13512" spans="1:8" ht="31.5">
      <c r="A13512" s="98" t="s">
        <v>404</v>
      </c>
      <c r="B13512" s="99" t="s">
        <v>642</v>
      </c>
      <c r="C13512" s="97" t="s">
        <v>8</v>
      </c>
      <c r="D13512" s="97" t="s">
        <v>9</v>
      </c>
      <c r="E13512" s="94"/>
      <c r="F13512" s="94"/>
      <c r="G13512" s="94">
        <v>100</v>
      </c>
      <c r="H13512" s="79"/>
    </row>
    <row r="13513" spans="1:8" ht="47.25">
      <c r="A13513" s="100">
        <v>3</v>
      </c>
      <c r="B13513" s="101" t="s">
        <v>313</v>
      </c>
      <c r="C13513" s="97"/>
      <c r="D13513" s="97"/>
      <c r="E13513" s="94"/>
      <c r="F13513" s="94"/>
      <c r="G13513" s="94"/>
      <c r="H13513" s="79"/>
    </row>
    <row r="13514" spans="1:8" ht="31.5">
      <c r="A13514" s="98" t="s">
        <v>441</v>
      </c>
      <c r="B13514" s="99" t="s">
        <v>314</v>
      </c>
      <c r="C13514" s="97" t="s">
        <v>9</v>
      </c>
      <c r="D13514" s="97" t="s">
        <v>8</v>
      </c>
      <c r="E13514" s="94"/>
      <c r="F13514" s="94"/>
      <c r="G13514" s="94">
        <v>100</v>
      </c>
      <c r="H13514" s="79"/>
    </row>
    <row r="13515" spans="1:8">
      <c r="A13515" s="98" t="s">
        <v>359</v>
      </c>
      <c r="B13515" s="99" t="s">
        <v>315</v>
      </c>
      <c r="C13515" s="97" t="s">
        <v>9</v>
      </c>
      <c r="D13515" s="97" t="s">
        <v>10</v>
      </c>
      <c r="E13515" s="94"/>
      <c r="F13515" s="94"/>
      <c r="G13515" s="94">
        <v>100</v>
      </c>
      <c r="H13515" s="79"/>
    </row>
    <row r="13516" spans="1:8">
      <c r="A13516" s="98" t="s">
        <v>361</v>
      </c>
      <c r="B13516" s="99" t="s">
        <v>316</v>
      </c>
      <c r="C13516" s="97" t="s">
        <v>10</v>
      </c>
      <c r="D13516" s="97" t="s">
        <v>11</v>
      </c>
      <c r="E13516" s="94"/>
      <c r="F13516" s="94"/>
      <c r="G13516" s="94">
        <v>100</v>
      </c>
      <c r="H13516" s="79"/>
    </row>
    <row r="13517" spans="1:8">
      <c r="A13517" s="98" t="s">
        <v>317</v>
      </c>
      <c r="B13517" s="99" t="s">
        <v>318</v>
      </c>
      <c r="C13517" s="97" t="s">
        <v>11</v>
      </c>
      <c r="D13517" s="97" t="s">
        <v>12</v>
      </c>
      <c r="E13517" s="94"/>
      <c r="F13517" s="94"/>
      <c r="G13517" s="94">
        <v>100</v>
      </c>
      <c r="H13517" s="79"/>
    </row>
    <row r="13518" spans="1:8">
      <c r="A13518" s="98" t="s">
        <v>319</v>
      </c>
      <c r="B13518" s="99" t="s">
        <v>320</v>
      </c>
      <c r="C13518" s="97" t="s">
        <v>12</v>
      </c>
      <c r="D13518" s="97" t="s">
        <v>13</v>
      </c>
      <c r="E13518" s="94"/>
      <c r="F13518" s="94"/>
      <c r="G13518" s="94">
        <v>100</v>
      </c>
      <c r="H13518" s="79"/>
    </row>
    <row r="13519" spans="1:8">
      <c r="A13519" s="100">
        <v>4</v>
      </c>
      <c r="B13519" s="101" t="s">
        <v>623</v>
      </c>
      <c r="C13519" s="97"/>
      <c r="D13519" s="97"/>
      <c r="E13519" s="94"/>
      <c r="F13519" s="94"/>
      <c r="G13519" s="94"/>
      <c r="H13519" s="79"/>
    </row>
    <row r="13520" spans="1:8" ht="31.5">
      <c r="A13520" s="97" t="s">
        <v>406</v>
      </c>
      <c r="B13520" s="236" t="s">
        <v>321</v>
      </c>
      <c r="C13520" s="97" t="s">
        <v>13</v>
      </c>
      <c r="D13520" s="97" t="s">
        <v>13</v>
      </c>
      <c r="E13520" s="94"/>
      <c r="F13520" s="94"/>
      <c r="G13520" s="94">
        <v>100</v>
      </c>
      <c r="H13520" s="79"/>
    </row>
    <row r="13521" spans="1:8" ht="63">
      <c r="A13521" s="97" t="s">
        <v>407</v>
      </c>
      <c r="B13521" s="236" t="s">
        <v>621</v>
      </c>
      <c r="C13521" s="97" t="s">
        <v>13</v>
      </c>
      <c r="D13521" s="97" t="s">
        <v>14</v>
      </c>
      <c r="E13521" s="94"/>
      <c r="F13521" s="94"/>
      <c r="G13521" s="94">
        <v>100</v>
      </c>
      <c r="H13521" s="79"/>
    </row>
    <row r="13522" spans="1:8" ht="31.5">
      <c r="A13522" s="97" t="s">
        <v>408</v>
      </c>
      <c r="B13522" s="236" t="s">
        <v>764</v>
      </c>
      <c r="C13522" s="97" t="s">
        <v>13</v>
      </c>
      <c r="D13522" s="97" t="s">
        <v>14</v>
      </c>
      <c r="E13522" s="94"/>
      <c r="F13522" s="94"/>
      <c r="G13522" s="94">
        <v>100</v>
      </c>
      <c r="H13522" s="79"/>
    </row>
    <row r="13523" spans="1:8" ht="31.5">
      <c r="A13523" s="97" t="s">
        <v>222</v>
      </c>
      <c r="B13523" s="236" t="s">
        <v>765</v>
      </c>
      <c r="C13523" s="97" t="s">
        <v>14</v>
      </c>
      <c r="D13523" s="97" t="s">
        <v>15</v>
      </c>
      <c r="E13523" s="94"/>
      <c r="F13523" s="94"/>
      <c r="G13523" s="94">
        <v>100</v>
      </c>
      <c r="H13523" s="79"/>
    </row>
    <row r="13524" spans="1:8">
      <c r="G13524" s="154" t="s">
        <v>1532</v>
      </c>
      <c r="H13524" s="154" t="s">
        <v>378</v>
      </c>
    </row>
    <row r="13525" spans="1:8">
      <c r="H13525" s="154" t="s">
        <v>709</v>
      </c>
    </row>
    <row r="13526" spans="1:8">
      <c r="H13526" s="154" t="s">
        <v>266</v>
      </c>
    </row>
    <row r="13527" spans="1:8">
      <c r="H13527" s="154"/>
    </row>
    <row r="13528" spans="1:8">
      <c r="A13528" s="742" t="s">
        <v>628</v>
      </c>
      <c r="B13528" s="742"/>
      <c r="C13528" s="742"/>
      <c r="D13528" s="742"/>
      <c r="E13528" s="742"/>
      <c r="F13528" s="742"/>
      <c r="G13528" s="742"/>
      <c r="H13528" s="742"/>
    </row>
    <row r="13529" spans="1:8">
      <c r="A13529" s="742" t="s">
        <v>455</v>
      </c>
      <c r="B13529" s="742"/>
      <c r="C13529" s="742"/>
      <c r="D13529" s="742"/>
      <c r="E13529" s="742"/>
      <c r="F13529" s="742"/>
      <c r="G13529" s="742"/>
      <c r="H13529" s="742"/>
    </row>
    <row r="13530" spans="1:8">
      <c r="H13530" s="154" t="s">
        <v>322</v>
      </c>
    </row>
    <row r="13531" spans="1:8">
      <c r="H13531" s="154" t="s">
        <v>323</v>
      </c>
    </row>
    <row r="13532" spans="1:8">
      <c r="H13532" s="154" t="s">
        <v>324</v>
      </c>
    </row>
    <row r="13533" spans="1:8">
      <c r="H13533" s="230" t="s">
        <v>325</v>
      </c>
    </row>
    <row r="13534" spans="1:8">
      <c r="H13534" s="154" t="s">
        <v>2331</v>
      </c>
    </row>
    <row r="13535" spans="1:8">
      <c r="H13535" s="154" t="s">
        <v>261</v>
      </c>
    </row>
    <row r="13536" spans="1:8">
      <c r="A13536" s="86"/>
    </row>
    <row r="13537" spans="1:8" ht="31.5" customHeight="1">
      <c r="A13537" s="743" t="s">
        <v>1820</v>
      </c>
      <c r="B13537" s="744"/>
      <c r="C13537" s="744"/>
      <c r="D13537" s="744"/>
      <c r="E13537" s="744"/>
      <c r="F13537" s="744"/>
      <c r="G13537" s="744"/>
      <c r="H13537" s="744"/>
    </row>
    <row r="13538" spans="1:8">
      <c r="A13538" s="745"/>
      <c r="B13538" s="745"/>
      <c r="C13538" s="745"/>
      <c r="D13538" s="745"/>
      <c r="E13538" s="745"/>
      <c r="F13538" s="745"/>
      <c r="G13538" s="745"/>
      <c r="H13538" s="745"/>
    </row>
    <row r="13539" spans="1:8">
      <c r="A13539" s="746" t="s">
        <v>2332</v>
      </c>
      <c r="B13539" s="746"/>
      <c r="C13539" s="746"/>
      <c r="D13539" s="746"/>
      <c r="E13539" s="746"/>
      <c r="F13539" s="746"/>
      <c r="G13539" s="746"/>
      <c r="H13539" s="746"/>
    </row>
    <row r="13540" spans="1:8" ht="16.5" thickBot="1">
      <c r="A13540" s="87"/>
      <c r="B13540" s="666"/>
      <c r="C13540" s="231"/>
      <c r="D13540" s="231"/>
      <c r="E13540" s="231"/>
      <c r="F13540" s="231"/>
      <c r="G13540" s="231"/>
      <c r="H13540" s="231"/>
    </row>
    <row r="13541" spans="1:8">
      <c r="A13541" s="750" t="s">
        <v>397</v>
      </c>
      <c r="B13541" s="753" t="s">
        <v>649</v>
      </c>
      <c r="C13541" s="756" t="s">
        <v>719</v>
      </c>
      <c r="D13541" s="756"/>
      <c r="E13541" s="756"/>
      <c r="F13541" s="756"/>
      <c r="G13541" s="757" t="s">
        <v>629</v>
      </c>
      <c r="H13541" s="759" t="s">
        <v>630</v>
      </c>
    </row>
    <row r="13542" spans="1:8">
      <c r="A13542" s="751"/>
      <c r="B13542" s="754"/>
      <c r="C13542" s="704"/>
      <c r="D13542" s="704"/>
      <c r="E13542" s="704"/>
      <c r="F13542" s="704"/>
      <c r="G13542" s="703"/>
      <c r="H13542" s="760"/>
    </row>
    <row r="13543" spans="1:8" ht="32.25" thickBot="1">
      <c r="A13543" s="752"/>
      <c r="B13543" s="755"/>
      <c r="C13543" s="88" t="s">
        <v>631</v>
      </c>
      <c r="D13543" s="88" t="s">
        <v>632</v>
      </c>
      <c r="E13543" s="88" t="s">
        <v>631</v>
      </c>
      <c r="F13543" s="88" t="s">
        <v>632</v>
      </c>
      <c r="G13543" s="758"/>
      <c r="H13543" s="761"/>
    </row>
    <row r="13544" spans="1:8">
      <c r="A13544" s="89">
        <v>1</v>
      </c>
      <c r="B13544" s="604">
        <v>2</v>
      </c>
      <c r="C13544" s="90">
        <v>3</v>
      </c>
      <c r="D13544" s="90">
        <v>4</v>
      </c>
      <c r="E13544" s="90"/>
      <c r="F13544" s="90"/>
      <c r="G13544" s="91">
        <v>5</v>
      </c>
      <c r="H13544" s="604">
        <v>6</v>
      </c>
    </row>
    <row r="13545" spans="1:8">
      <c r="A13545" s="89">
        <v>1</v>
      </c>
      <c r="B13545" s="92" t="s">
        <v>598</v>
      </c>
      <c r="C13545" s="93"/>
      <c r="D13545" s="93"/>
      <c r="E13545" s="94"/>
      <c r="F13545" s="94"/>
      <c r="G13545" s="95"/>
      <c r="H13545" s="663"/>
    </row>
    <row r="13546" spans="1:8">
      <c r="A13546" s="96" t="s">
        <v>399</v>
      </c>
      <c r="B13546" s="237" t="s">
        <v>599</v>
      </c>
      <c r="C13546" s="97" t="s">
        <v>388</v>
      </c>
      <c r="D13546" s="97" t="s">
        <v>0</v>
      </c>
      <c r="E13546" s="94"/>
      <c r="F13546" s="94"/>
      <c r="G13546" s="94">
        <v>100</v>
      </c>
      <c r="H13546" s="79"/>
    </row>
    <row r="13547" spans="1:8">
      <c r="A13547" s="97" t="s">
        <v>400</v>
      </c>
      <c r="B13547" s="236" t="s">
        <v>329</v>
      </c>
      <c r="C13547" s="97" t="s">
        <v>1</v>
      </c>
      <c r="D13547" s="97" t="s">
        <v>2</v>
      </c>
      <c r="E13547" s="94"/>
      <c r="F13547" s="94"/>
      <c r="G13547" s="94">
        <v>100</v>
      </c>
      <c r="H13547" s="79"/>
    </row>
    <row r="13548" spans="1:8" ht="31.5">
      <c r="A13548" s="97" t="s">
        <v>411</v>
      </c>
      <c r="B13548" s="236" t="s">
        <v>730</v>
      </c>
      <c r="C13548" s="97" t="s">
        <v>3</v>
      </c>
      <c r="D13548" s="97" t="s">
        <v>4</v>
      </c>
      <c r="E13548" s="94"/>
      <c r="F13548" s="94"/>
      <c r="G13548" s="94">
        <v>100</v>
      </c>
      <c r="H13548" s="79"/>
    </row>
    <row r="13549" spans="1:8" ht="63">
      <c r="A13549" s="98" t="s">
        <v>422</v>
      </c>
      <c r="B13549" s="99" t="s">
        <v>731</v>
      </c>
      <c r="C13549" s="97" t="s">
        <v>5</v>
      </c>
      <c r="D13549" s="97" t="s">
        <v>6</v>
      </c>
      <c r="E13549" s="94"/>
      <c r="F13549" s="94"/>
      <c r="G13549" s="94">
        <v>100</v>
      </c>
      <c r="H13549" s="79"/>
    </row>
    <row r="13550" spans="1:8" ht="31.5">
      <c r="A13550" s="98" t="s">
        <v>732</v>
      </c>
      <c r="B13550" s="99" t="s">
        <v>733</v>
      </c>
      <c r="C13550" s="97" t="s">
        <v>7</v>
      </c>
      <c r="D13550" s="97" t="s">
        <v>6</v>
      </c>
      <c r="E13550" s="94"/>
      <c r="F13550" s="94"/>
      <c r="G13550" s="94">
        <v>100</v>
      </c>
      <c r="H13550" s="79"/>
    </row>
    <row r="13551" spans="1:8">
      <c r="A13551" s="98" t="s">
        <v>734</v>
      </c>
      <c r="B13551" s="99" t="s">
        <v>735</v>
      </c>
      <c r="C13551" s="97" t="s">
        <v>3</v>
      </c>
      <c r="D13551" s="97" t="s">
        <v>7</v>
      </c>
      <c r="E13551" s="94"/>
      <c r="F13551" s="94"/>
      <c r="G13551" s="94">
        <v>100</v>
      </c>
      <c r="H13551" s="79"/>
    </row>
    <row r="13552" spans="1:8">
      <c r="A13552" s="100">
        <v>2</v>
      </c>
      <c r="B13552" s="101" t="s">
        <v>440</v>
      </c>
      <c r="C13552" s="97"/>
      <c r="D13552" s="97"/>
      <c r="E13552" s="94"/>
      <c r="F13552" s="94"/>
      <c r="G13552" s="94"/>
      <c r="H13552" s="79"/>
    </row>
    <row r="13553" spans="1:8" ht="31.5">
      <c r="A13553" s="98" t="s">
        <v>402</v>
      </c>
      <c r="B13553" s="99" t="s">
        <v>736</v>
      </c>
      <c r="C13553" s="97" t="s">
        <v>388</v>
      </c>
      <c r="D13553" s="97" t="s">
        <v>6</v>
      </c>
      <c r="E13553" s="94"/>
      <c r="F13553" s="94"/>
      <c r="G13553" s="94">
        <v>100</v>
      </c>
      <c r="H13553" s="79"/>
    </row>
    <row r="13554" spans="1:8" ht="63">
      <c r="A13554" s="98" t="s">
        <v>403</v>
      </c>
      <c r="B13554" s="99" t="s">
        <v>641</v>
      </c>
      <c r="C13554" s="97" t="s">
        <v>7</v>
      </c>
      <c r="D13554" s="97" t="s">
        <v>8</v>
      </c>
      <c r="E13554" s="94"/>
      <c r="F13554" s="94"/>
      <c r="G13554" s="94">
        <v>100</v>
      </c>
      <c r="H13554" s="79"/>
    </row>
    <row r="13555" spans="1:8" ht="31.5">
      <c r="A13555" s="98" t="s">
        <v>404</v>
      </c>
      <c r="B13555" s="99" t="s">
        <v>642</v>
      </c>
      <c r="C13555" s="97" t="s">
        <v>8</v>
      </c>
      <c r="D13555" s="97" t="s">
        <v>9</v>
      </c>
      <c r="E13555" s="94"/>
      <c r="F13555" s="94"/>
      <c r="G13555" s="94">
        <v>100</v>
      </c>
      <c r="H13555" s="79"/>
    </row>
    <row r="13556" spans="1:8" ht="47.25">
      <c r="A13556" s="100">
        <v>3</v>
      </c>
      <c r="B13556" s="101" t="s">
        <v>313</v>
      </c>
      <c r="C13556" s="97"/>
      <c r="D13556" s="97"/>
      <c r="E13556" s="94"/>
      <c r="F13556" s="94"/>
      <c r="G13556" s="94"/>
      <c r="H13556" s="79"/>
    </row>
    <row r="13557" spans="1:8" ht="31.5">
      <c r="A13557" s="98" t="s">
        <v>441</v>
      </c>
      <c r="B13557" s="99" t="s">
        <v>314</v>
      </c>
      <c r="C13557" s="97" t="s">
        <v>9</v>
      </c>
      <c r="D13557" s="97" t="s">
        <v>8</v>
      </c>
      <c r="E13557" s="94"/>
      <c r="F13557" s="94"/>
      <c r="G13557" s="94">
        <v>100</v>
      </c>
      <c r="H13557" s="79"/>
    </row>
    <row r="13558" spans="1:8">
      <c r="A13558" s="98" t="s">
        <v>359</v>
      </c>
      <c r="B13558" s="99" t="s">
        <v>315</v>
      </c>
      <c r="C13558" s="97" t="s">
        <v>9</v>
      </c>
      <c r="D13558" s="97" t="s">
        <v>10</v>
      </c>
      <c r="E13558" s="94"/>
      <c r="F13558" s="94"/>
      <c r="G13558" s="94">
        <v>100</v>
      </c>
      <c r="H13558" s="79"/>
    </row>
    <row r="13559" spans="1:8">
      <c r="A13559" s="98" t="s">
        <v>361</v>
      </c>
      <c r="B13559" s="99" t="s">
        <v>316</v>
      </c>
      <c r="C13559" s="97" t="s">
        <v>10</v>
      </c>
      <c r="D13559" s="97" t="s">
        <v>11</v>
      </c>
      <c r="E13559" s="94"/>
      <c r="F13559" s="94"/>
      <c r="G13559" s="94">
        <v>100</v>
      </c>
      <c r="H13559" s="79"/>
    </row>
    <row r="13560" spans="1:8">
      <c r="A13560" s="98" t="s">
        <v>317</v>
      </c>
      <c r="B13560" s="99" t="s">
        <v>318</v>
      </c>
      <c r="C13560" s="97" t="s">
        <v>11</v>
      </c>
      <c r="D13560" s="97" t="s">
        <v>12</v>
      </c>
      <c r="E13560" s="94"/>
      <c r="F13560" s="94"/>
      <c r="G13560" s="94">
        <v>100</v>
      </c>
      <c r="H13560" s="79"/>
    </row>
    <row r="13561" spans="1:8">
      <c r="A13561" s="98" t="s">
        <v>319</v>
      </c>
      <c r="B13561" s="99" t="s">
        <v>320</v>
      </c>
      <c r="C13561" s="97" t="s">
        <v>12</v>
      </c>
      <c r="D13561" s="97" t="s">
        <v>13</v>
      </c>
      <c r="E13561" s="94"/>
      <c r="F13561" s="94"/>
      <c r="G13561" s="94">
        <v>100</v>
      </c>
      <c r="H13561" s="79"/>
    </row>
    <row r="13562" spans="1:8">
      <c r="A13562" s="100">
        <v>4</v>
      </c>
      <c r="B13562" s="101" t="s">
        <v>623</v>
      </c>
      <c r="C13562" s="97"/>
      <c r="D13562" s="97"/>
      <c r="E13562" s="94"/>
      <c r="F13562" s="94"/>
      <c r="G13562" s="94"/>
      <c r="H13562" s="79"/>
    </row>
    <row r="13563" spans="1:8" ht="31.5">
      <c r="A13563" s="97" t="s">
        <v>406</v>
      </c>
      <c r="B13563" s="236" t="s">
        <v>321</v>
      </c>
      <c r="C13563" s="97" t="s">
        <v>13</v>
      </c>
      <c r="D13563" s="97" t="s">
        <v>13</v>
      </c>
      <c r="E13563" s="94"/>
      <c r="F13563" s="94"/>
      <c r="G13563" s="94">
        <v>100</v>
      </c>
      <c r="H13563" s="79"/>
    </row>
    <row r="13564" spans="1:8" ht="63">
      <c r="A13564" s="97" t="s">
        <v>407</v>
      </c>
      <c r="B13564" s="236" t="s">
        <v>621</v>
      </c>
      <c r="C13564" s="97" t="s">
        <v>13</v>
      </c>
      <c r="D13564" s="97" t="s">
        <v>14</v>
      </c>
      <c r="E13564" s="94"/>
      <c r="F13564" s="94"/>
      <c r="G13564" s="94">
        <v>100</v>
      </c>
      <c r="H13564" s="79"/>
    </row>
    <row r="13565" spans="1:8" ht="31.5">
      <c r="A13565" s="97" t="s">
        <v>408</v>
      </c>
      <c r="B13565" s="236" t="s">
        <v>764</v>
      </c>
      <c r="C13565" s="97" t="s">
        <v>13</v>
      </c>
      <c r="D13565" s="97" t="s">
        <v>14</v>
      </c>
      <c r="E13565" s="94"/>
      <c r="F13565" s="94"/>
      <c r="G13565" s="94">
        <v>100</v>
      </c>
      <c r="H13565" s="79"/>
    </row>
    <row r="13566" spans="1:8" ht="31.5">
      <c r="A13566" s="97" t="s">
        <v>222</v>
      </c>
      <c r="B13566" s="236" t="s">
        <v>765</v>
      </c>
      <c r="C13566" s="97" t="s">
        <v>14</v>
      </c>
      <c r="D13566" s="97" t="s">
        <v>15</v>
      </c>
      <c r="E13566" s="94"/>
      <c r="F13566" s="94"/>
      <c r="G13566" s="94">
        <v>100</v>
      </c>
      <c r="H13566" s="79"/>
    </row>
    <row r="13567" spans="1:8">
      <c r="G13567" s="154" t="s">
        <v>1533</v>
      </c>
      <c r="H13567" s="154" t="s">
        <v>378</v>
      </c>
    </row>
    <row r="13568" spans="1:8">
      <c r="H13568" s="154" t="s">
        <v>709</v>
      </c>
    </row>
    <row r="13569" spans="1:8">
      <c r="H13569" s="154" t="s">
        <v>266</v>
      </c>
    </row>
    <row r="13570" spans="1:8">
      <c r="H13570" s="154"/>
    </row>
    <row r="13571" spans="1:8">
      <c r="A13571" s="742" t="s">
        <v>628</v>
      </c>
      <c r="B13571" s="742"/>
      <c r="C13571" s="742"/>
      <c r="D13571" s="742"/>
      <c r="E13571" s="742"/>
      <c r="F13571" s="742"/>
      <c r="G13571" s="742"/>
      <c r="H13571" s="742"/>
    </row>
    <row r="13572" spans="1:8">
      <c r="A13572" s="742" t="s">
        <v>455</v>
      </c>
      <c r="B13572" s="742"/>
      <c r="C13572" s="742"/>
      <c r="D13572" s="742"/>
      <c r="E13572" s="742"/>
      <c r="F13572" s="742"/>
      <c r="G13572" s="742"/>
      <c r="H13572" s="742"/>
    </row>
    <row r="13573" spans="1:8">
      <c r="H13573" s="154" t="s">
        <v>322</v>
      </c>
    </row>
    <row r="13574" spans="1:8">
      <c r="H13574" s="154" t="s">
        <v>323</v>
      </c>
    </row>
    <row r="13575" spans="1:8">
      <c r="H13575" s="154" t="s">
        <v>324</v>
      </c>
    </row>
    <row r="13576" spans="1:8">
      <c r="H13576" s="230" t="s">
        <v>325</v>
      </c>
    </row>
    <row r="13577" spans="1:8">
      <c r="H13577" s="154" t="s">
        <v>2331</v>
      </c>
    </row>
    <row r="13578" spans="1:8">
      <c r="H13578" s="154" t="s">
        <v>261</v>
      </c>
    </row>
    <row r="13579" spans="1:8">
      <c r="A13579" s="86"/>
    </row>
    <row r="13580" spans="1:8" ht="31.5" customHeight="1">
      <c r="A13580" s="743" t="s">
        <v>1821</v>
      </c>
      <c r="B13580" s="744"/>
      <c r="C13580" s="744"/>
      <c r="D13580" s="744"/>
      <c r="E13580" s="744"/>
      <c r="F13580" s="744"/>
      <c r="G13580" s="744"/>
      <c r="H13580" s="744"/>
    </row>
    <row r="13581" spans="1:8">
      <c r="A13581" s="745"/>
      <c r="B13581" s="745"/>
      <c r="C13581" s="745"/>
      <c r="D13581" s="745"/>
      <c r="E13581" s="745"/>
      <c r="F13581" s="745"/>
      <c r="G13581" s="745"/>
      <c r="H13581" s="745"/>
    </row>
    <row r="13582" spans="1:8">
      <c r="A13582" s="746" t="s">
        <v>2332</v>
      </c>
      <c r="B13582" s="746"/>
      <c r="C13582" s="746"/>
      <c r="D13582" s="746"/>
      <c r="E13582" s="746"/>
      <c r="F13582" s="746"/>
      <c r="G13582" s="746"/>
      <c r="H13582" s="746"/>
    </row>
    <row r="13583" spans="1:8" ht="16.5" thickBot="1">
      <c r="A13583" s="87"/>
      <c r="B13583" s="666"/>
      <c r="C13583" s="231"/>
      <c r="D13583" s="231"/>
      <c r="E13583" s="231"/>
      <c r="F13583" s="231"/>
      <c r="G13583" s="231"/>
      <c r="H13583" s="231"/>
    </row>
    <row r="13584" spans="1:8">
      <c r="A13584" s="750" t="s">
        <v>397</v>
      </c>
      <c r="B13584" s="753" t="s">
        <v>649</v>
      </c>
      <c r="C13584" s="756" t="s">
        <v>719</v>
      </c>
      <c r="D13584" s="756"/>
      <c r="E13584" s="756"/>
      <c r="F13584" s="756"/>
      <c r="G13584" s="757" t="s">
        <v>629</v>
      </c>
      <c r="H13584" s="759" t="s">
        <v>630</v>
      </c>
    </row>
    <row r="13585" spans="1:8">
      <c r="A13585" s="751"/>
      <c r="B13585" s="754"/>
      <c r="C13585" s="704"/>
      <c r="D13585" s="704"/>
      <c r="E13585" s="704"/>
      <c r="F13585" s="704"/>
      <c r="G13585" s="703"/>
      <c r="H13585" s="760"/>
    </row>
    <row r="13586" spans="1:8" ht="32.25" thickBot="1">
      <c r="A13586" s="752"/>
      <c r="B13586" s="755"/>
      <c r="C13586" s="88" t="s">
        <v>631</v>
      </c>
      <c r="D13586" s="88" t="s">
        <v>632</v>
      </c>
      <c r="E13586" s="88" t="s">
        <v>631</v>
      </c>
      <c r="F13586" s="88" t="s">
        <v>632</v>
      </c>
      <c r="G13586" s="758"/>
      <c r="H13586" s="761"/>
    </row>
    <row r="13587" spans="1:8">
      <c r="A13587" s="89">
        <v>1</v>
      </c>
      <c r="B13587" s="604">
        <v>2</v>
      </c>
      <c r="C13587" s="90">
        <v>3</v>
      </c>
      <c r="D13587" s="90">
        <v>4</v>
      </c>
      <c r="E13587" s="90"/>
      <c r="F13587" s="90"/>
      <c r="G13587" s="91">
        <v>5</v>
      </c>
      <c r="H13587" s="604">
        <v>6</v>
      </c>
    </row>
    <row r="13588" spans="1:8">
      <c r="A13588" s="89">
        <v>1</v>
      </c>
      <c r="B13588" s="92" t="s">
        <v>598</v>
      </c>
      <c r="C13588" s="93"/>
      <c r="D13588" s="93"/>
      <c r="E13588" s="94"/>
      <c r="F13588" s="94"/>
      <c r="G13588" s="95"/>
      <c r="H13588" s="663"/>
    </row>
    <row r="13589" spans="1:8">
      <c r="A13589" s="96" t="s">
        <v>399</v>
      </c>
      <c r="B13589" s="237" t="s">
        <v>599</v>
      </c>
      <c r="C13589" s="97" t="s">
        <v>388</v>
      </c>
      <c r="D13589" s="97" t="s">
        <v>0</v>
      </c>
      <c r="E13589" s="94"/>
      <c r="F13589" s="94"/>
      <c r="G13589" s="94">
        <v>100</v>
      </c>
      <c r="H13589" s="79"/>
    </row>
    <row r="13590" spans="1:8">
      <c r="A13590" s="97" t="s">
        <v>400</v>
      </c>
      <c r="B13590" s="236" t="s">
        <v>329</v>
      </c>
      <c r="C13590" s="97" t="s">
        <v>1</v>
      </c>
      <c r="D13590" s="97" t="s">
        <v>2</v>
      </c>
      <c r="E13590" s="94"/>
      <c r="F13590" s="94"/>
      <c r="G13590" s="94">
        <v>100</v>
      </c>
      <c r="H13590" s="79"/>
    </row>
    <row r="13591" spans="1:8" ht="31.5">
      <c r="A13591" s="97" t="s">
        <v>411</v>
      </c>
      <c r="B13591" s="236" t="s">
        <v>730</v>
      </c>
      <c r="C13591" s="97" t="s">
        <v>3</v>
      </c>
      <c r="D13591" s="97" t="s">
        <v>4</v>
      </c>
      <c r="E13591" s="94"/>
      <c r="F13591" s="94"/>
      <c r="G13591" s="94">
        <v>100</v>
      </c>
      <c r="H13591" s="79"/>
    </row>
    <row r="13592" spans="1:8" ht="63">
      <c r="A13592" s="98" t="s">
        <v>422</v>
      </c>
      <c r="B13592" s="99" t="s">
        <v>731</v>
      </c>
      <c r="C13592" s="97" t="s">
        <v>5</v>
      </c>
      <c r="D13592" s="97" t="s">
        <v>6</v>
      </c>
      <c r="E13592" s="94"/>
      <c r="F13592" s="94"/>
      <c r="G13592" s="94">
        <v>100</v>
      </c>
      <c r="H13592" s="79"/>
    </row>
    <row r="13593" spans="1:8" ht="31.5">
      <c r="A13593" s="98" t="s">
        <v>732</v>
      </c>
      <c r="B13593" s="99" t="s">
        <v>733</v>
      </c>
      <c r="C13593" s="97" t="s">
        <v>7</v>
      </c>
      <c r="D13593" s="97" t="s">
        <v>6</v>
      </c>
      <c r="E13593" s="94"/>
      <c r="F13593" s="94"/>
      <c r="G13593" s="94">
        <v>100</v>
      </c>
      <c r="H13593" s="79"/>
    </row>
    <row r="13594" spans="1:8">
      <c r="A13594" s="98" t="s">
        <v>734</v>
      </c>
      <c r="B13594" s="99" t="s">
        <v>735</v>
      </c>
      <c r="C13594" s="97" t="s">
        <v>3</v>
      </c>
      <c r="D13594" s="97" t="s">
        <v>7</v>
      </c>
      <c r="E13594" s="94"/>
      <c r="F13594" s="94"/>
      <c r="G13594" s="94">
        <v>100</v>
      </c>
      <c r="H13594" s="79"/>
    </row>
    <row r="13595" spans="1:8">
      <c r="A13595" s="100">
        <v>2</v>
      </c>
      <c r="B13595" s="101" t="s">
        <v>440</v>
      </c>
      <c r="C13595" s="97"/>
      <c r="D13595" s="97"/>
      <c r="E13595" s="94"/>
      <c r="F13595" s="94"/>
      <c r="G13595" s="94"/>
      <c r="H13595" s="79"/>
    </row>
    <row r="13596" spans="1:8" ht="31.5">
      <c r="A13596" s="98" t="s">
        <v>402</v>
      </c>
      <c r="B13596" s="99" t="s">
        <v>736</v>
      </c>
      <c r="C13596" s="97" t="s">
        <v>388</v>
      </c>
      <c r="D13596" s="97" t="s">
        <v>6</v>
      </c>
      <c r="E13596" s="94"/>
      <c r="F13596" s="94"/>
      <c r="G13596" s="94">
        <v>100</v>
      </c>
      <c r="H13596" s="79"/>
    </row>
    <row r="13597" spans="1:8" ht="63">
      <c r="A13597" s="98" t="s">
        <v>403</v>
      </c>
      <c r="B13597" s="99" t="s">
        <v>641</v>
      </c>
      <c r="C13597" s="97" t="s">
        <v>7</v>
      </c>
      <c r="D13597" s="97" t="s">
        <v>8</v>
      </c>
      <c r="E13597" s="94"/>
      <c r="F13597" s="94"/>
      <c r="G13597" s="94">
        <v>100</v>
      </c>
      <c r="H13597" s="79"/>
    </row>
    <row r="13598" spans="1:8" ht="31.5">
      <c r="A13598" s="98" t="s">
        <v>404</v>
      </c>
      <c r="B13598" s="99" t="s">
        <v>642</v>
      </c>
      <c r="C13598" s="97" t="s">
        <v>8</v>
      </c>
      <c r="D13598" s="97" t="s">
        <v>9</v>
      </c>
      <c r="E13598" s="94"/>
      <c r="F13598" s="94"/>
      <c r="G13598" s="94">
        <v>100</v>
      </c>
      <c r="H13598" s="79"/>
    </row>
    <row r="13599" spans="1:8" ht="47.25">
      <c r="A13599" s="100">
        <v>3</v>
      </c>
      <c r="B13599" s="101" t="s">
        <v>313</v>
      </c>
      <c r="C13599" s="97"/>
      <c r="D13599" s="97"/>
      <c r="E13599" s="94"/>
      <c r="F13599" s="94"/>
      <c r="G13599" s="94"/>
      <c r="H13599" s="79"/>
    </row>
    <row r="13600" spans="1:8" ht="31.5">
      <c r="A13600" s="98" t="s">
        <v>441</v>
      </c>
      <c r="B13600" s="99" t="s">
        <v>314</v>
      </c>
      <c r="C13600" s="97" t="s">
        <v>9</v>
      </c>
      <c r="D13600" s="97" t="s">
        <v>8</v>
      </c>
      <c r="E13600" s="94"/>
      <c r="F13600" s="94"/>
      <c r="G13600" s="94">
        <v>100</v>
      </c>
      <c r="H13600" s="79"/>
    </row>
    <row r="13601" spans="1:8">
      <c r="A13601" s="98" t="s">
        <v>359</v>
      </c>
      <c r="B13601" s="99" t="s">
        <v>315</v>
      </c>
      <c r="C13601" s="97" t="s">
        <v>9</v>
      </c>
      <c r="D13601" s="97" t="s">
        <v>10</v>
      </c>
      <c r="E13601" s="94"/>
      <c r="F13601" s="94"/>
      <c r="G13601" s="94">
        <v>100</v>
      </c>
      <c r="H13601" s="79"/>
    </row>
    <row r="13602" spans="1:8">
      <c r="A13602" s="98" t="s">
        <v>361</v>
      </c>
      <c r="B13602" s="99" t="s">
        <v>316</v>
      </c>
      <c r="C13602" s="97" t="s">
        <v>10</v>
      </c>
      <c r="D13602" s="97" t="s">
        <v>11</v>
      </c>
      <c r="E13602" s="94"/>
      <c r="F13602" s="94"/>
      <c r="G13602" s="94">
        <v>100</v>
      </c>
      <c r="H13602" s="79"/>
    </row>
    <row r="13603" spans="1:8">
      <c r="A13603" s="98" t="s">
        <v>317</v>
      </c>
      <c r="B13603" s="99" t="s">
        <v>318</v>
      </c>
      <c r="C13603" s="97" t="s">
        <v>11</v>
      </c>
      <c r="D13603" s="97" t="s">
        <v>12</v>
      </c>
      <c r="E13603" s="94"/>
      <c r="F13603" s="94"/>
      <c r="G13603" s="94">
        <v>100</v>
      </c>
      <c r="H13603" s="79"/>
    </row>
    <row r="13604" spans="1:8">
      <c r="A13604" s="98" t="s">
        <v>319</v>
      </c>
      <c r="B13604" s="99" t="s">
        <v>320</v>
      </c>
      <c r="C13604" s="97" t="s">
        <v>12</v>
      </c>
      <c r="D13604" s="97" t="s">
        <v>13</v>
      </c>
      <c r="E13604" s="94"/>
      <c r="F13604" s="94"/>
      <c r="G13604" s="94">
        <v>100</v>
      </c>
      <c r="H13604" s="79"/>
    </row>
    <row r="13605" spans="1:8">
      <c r="A13605" s="100">
        <v>4</v>
      </c>
      <c r="B13605" s="101" t="s">
        <v>623</v>
      </c>
      <c r="C13605" s="97"/>
      <c r="D13605" s="97"/>
      <c r="E13605" s="94"/>
      <c r="F13605" s="94"/>
      <c r="G13605" s="94"/>
      <c r="H13605" s="79"/>
    </row>
    <row r="13606" spans="1:8" ht="31.5">
      <c r="A13606" s="97" t="s">
        <v>406</v>
      </c>
      <c r="B13606" s="236" t="s">
        <v>321</v>
      </c>
      <c r="C13606" s="97" t="s">
        <v>13</v>
      </c>
      <c r="D13606" s="97" t="s">
        <v>13</v>
      </c>
      <c r="E13606" s="94"/>
      <c r="F13606" s="94"/>
      <c r="G13606" s="94">
        <v>100</v>
      </c>
      <c r="H13606" s="79"/>
    </row>
    <row r="13607" spans="1:8" ht="63">
      <c r="A13607" s="97" t="s">
        <v>407</v>
      </c>
      <c r="B13607" s="236" t="s">
        <v>621</v>
      </c>
      <c r="C13607" s="97" t="s">
        <v>13</v>
      </c>
      <c r="D13607" s="97" t="s">
        <v>14</v>
      </c>
      <c r="E13607" s="94"/>
      <c r="F13607" s="94"/>
      <c r="G13607" s="94">
        <v>100</v>
      </c>
      <c r="H13607" s="79"/>
    </row>
    <row r="13608" spans="1:8" ht="31.5">
      <c r="A13608" s="97" t="s">
        <v>408</v>
      </c>
      <c r="B13608" s="236" t="s">
        <v>764</v>
      </c>
      <c r="C13608" s="97" t="s">
        <v>13</v>
      </c>
      <c r="D13608" s="97" t="s">
        <v>14</v>
      </c>
      <c r="E13608" s="94"/>
      <c r="F13608" s="94"/>
      <c r="G13608" s="94">
        <v>100</v>
      </c>
      <c r="H13608" s="79"/>
    </row>
    <row r="13609" spans="1:8" ht="31.5">
      <c r="A13609" s="97" t="s">
        <v>222</v>
      </c>
      <c r="B13609" s="236" t="s">
        <v>765</v>
      </c>
      <c r="C13609" s="97" t="s">
        <v>14</v>
      </c>
      <c r="D13609" s="97" t="s">
        <v>15</v>
      </c>
      <c r="E13609" s="94"/>
      <c r="F13609" s="94"/>
      <c r="G13609" s="94">
        <v>100</v>
      </c>
      <c r="H13609" s="79"/>
    </row>
    <row r="13610" spans="1:8">
      <c r="G13610" s="154" t="s">
        <v>1534</v>
      </c>
      <c r="H13610" s="154" t="s">
        <v>378</v>
      </c>
    </row>
    <row r="13611" spans="1:8">
      <c r="H13611" s="154" t="s">
        <v>709</v>
      </c>
    </row>
    <row r="13612" spans="1:8">
      <c r="H13612" s="154" t="s">
        <v>266</v>
      </c>
    </row>
    <row r="13613" spans="1:8">
      <c r="H13613" s="154"/>
    </row>
    <row r="13614" spans="1:8">
      <c r="A13614" s="742" t="s">
        <v>628</v>
      </c>
      <c r="B13614" s="742"/>
      <c r="C13614" s="742"/>
      <c r="D13614" s="742"/>
      <c r="E13614" s="742"/>
      <c r="F13614" s="742"/>
      <c r="G13614" s="742"/>
      <c r="H13614" s="742"/>
    </row>
    <row r="13615" spans="1:8">
      <c r="A13615" s="742" t="s">
        <v>455</v>
      </c>
      <c r="B13615" s="742"/>
      <c r="C13615" s="742"/>
      <c r="D13615" s="742"/>
      <c r="E13615" s="742"/>
      <c r="F13615" s="742"/>
      <c r="G13615" s="742"/>
      <c r="H13615" s="742"/>
    </row>
    <row r="13616" spans="1:8">
      <c r="H13616" s="154" t="s">
        <v>322</v>
      </c>
    </row>
    <row r="13617" spans="1:8">
      <c r="H13617" s="154" t="s">
        <v>323</v>
      </c>
    </row>
    <row r="13618" spans="1:8">
      <c r="H13618" s="154" t="s">
        <v>324</v>
      </c>
    </row>
    <row r="13619" spans="1:8">
      <c r="H13619" s="230" t="s">
        <v>325</v>
      </c>
    </row>
    <row r="13620" spans="1:8">
      <c r="H13620" s="154" t="s">
        <v>2331</v>
      </c>
    </row>
    <row r="13621" spans="1:8">
      <c r="H13621" s="154" t="s">
        <v>261</v>
      </c>
    </row>
    <row r="13622" spans="1:8">
      <c r="A13622" s="86"/>
    </row>
    <row r="13623" spans="1:8">
      <c r="A13623" s="748" t="s">
        <v>1822</v>
      </c>
      <c r="B13623" s="749"/>
      <c r="C13623" s="749"/>
      <c r="D13623" s="749"/>
      <c r="E13623" s="749"/>
      <c r="F13623" s="749"/>
      <c r="G13623" s="749"/>
      <c r="H13623" s="749"/>
    </row>
    <row r="13624" spans="1:8">
      <c r="A13624" s="745"/>
      <c r="B13624" s="745"/>
      <c r="C13624" s="745"/>
      <c r="D13624" s="745"/>
      <c r="E13624" s="745"/>
      <c r="F13624" s="745"/>
      <c r="G13624" s="745"/>
      <c r="H13624" s="745"/>
    </row>
    <row r="13625" spans="1:8">
      <c r="A13625" s="746" t="s">
        <v>2332</v>
      </c>
      <c r="B13625" s="746"/>
      <c r="C13625" s="746"/>
      <c r="D13625" s="746"/>
      <c r="E13625" s="746"/>
      <c r="F13625" s="746"/>
      <c r="G13625" s="746"/>
      <c r="H13625" s="746"/>
    </row>
    <row r="13626" spans="1:8" ht="16.5" thickBot="1">
      <c r="A13626" s="87"/>
      <c r="B13626" s="666"/>
      <c r="C13626" s="231"/>
      <c r="D13626" s="231"/>
      <c r="E13626" s="231"/>
      <c r="F13626" s="231"/>
      <c r="G13626" s="231"/>
      <c r="H13626" s="231"/>
    </row>
    <row r="13627" spans="1:8">
      <c r="A13627" s="750" t="s">
        <v>397</v>
      </c>
      <c r="B13627" s="753" t="s">
        <v>649</v>
      </c>
      <c r="C13627" s="756" t="s">
        <v>719</v>
      </c>
      <c r="D13627" s="756"/>
      <c r="E13627" s="756"/>
      <c r="F13627" s="756"/>
      <c r="G13627" s="757" t="s">
        <v>629</v>
      </c>
      <c r="H13627" s="759" t="s">
        <v>630</v>
      </c>
    </row>
    <row r="13628" spans="1:8">
      <c r="A13628" s="751"/>
      <c r="B13628" s="754"/>
      <c r="C13628" s="704"/>
      <c r="D13628" s="704"/>
      <c r="E13628" s="704"/>
      <c r="F13628" s="704"/>
      <c r="G13628" s="703"/>
      <c r="H13628" s="760"/>
    </row>
    <row r="13629" spans="1:8" ht="32.25" thickBot="1">
      <c r="A13629" s="752"/>
      <c r="B13629" s="755"/>
      <c r="C13629" s="88" t="s">
        <v>631</v>
      </c>
      <c r="D13629" s="88" t="s">
        <v>632</v>
      </c>
      <c r="E13629" s="88" t="s">
        <v>631</v>
      </c>
      <c r="F13629" s="88" t="s">
        <v>632</v>
      </c>
      <c r="G13629" s="758"/>
      <c r="H13629" s="761"/>
    </row>
    <row r="13630" spans="1:8">
      <c r="A13630" s="89">
        <v>1</v>
      </c>
      <c r="B13630" s="604">
        <v>2</v>
      </c>
      <c r="C13630" s="90">
        <v>3</v>
      </c>
      <c r="D13630" s="90">
        <v>4</v>
      </c>
      <c r="E13630" s="90"/>
      <c r="F13630" s="90"/>
      <c r="G13630" s="91">
        <v>5</v>
      </c>
      <c r="H13630" s="604">
        <v>6</v>
      </c>
    </row>
    <row r="13631" spans="1:8">
      <c r="A13631" s="89">
        <v>1</v>
      </c>
      <c r="B13631" s="92" t="s">
        <v>598</v>
      </c>
      <c r="C13631" s="93"/>
      <c r="D13631" s="93"/>
      <c r="E13631" s="94"/>
      <c r="F13631" s="94"/>
      <c r="G13631" s="95"/>
      <c r="H13631" s="663"/>
    </row>
    <row r="13632" spans="1:8">
      <c r="A13632" s="96" t="s">
        <v>399</v>
      </c>
      <c r="B13632" s="237" t="s">
        <v>599</v>
      </c>
      <c r="C13632" s="97" t="s">
        <v>9</v>
      </c>
      <c r="D13632" s="97" t="s">
        <v>169</v>
      </c>
      <c r="E13632" s="94"/>
      <c r="F13632" s="94"/>
      <c r="G13632" s="94">
        <v>100</v>
      </c>
      <c r="H13632" s="79"/>
    </row>
    <row r="13633" spans="1:8">
      <c r="A13633" s="97" t="s">
        <v>400</v>
      </c>
      <c r="B13633" s="236" t="s">
        <v>329</v>
      </c>
      <c r="C13633" s="97" t="s">
        <v>170</v>
      </c>
      <c r="D13633" s="97" t="s">
        <v>326</v>
      </c>
      <c r="E13633" s="94"/>
      <c r="F13633" s="94"/>
      <c r="G13633" s="94">
        <v>100</v>
      </c>
      <c r="H13633" s="79"/>
    </row>
    <row r="13634" spans="1:8" ht="31.5">
      <c r="A13634" s="97" t="s">
        <v>411</v>
      </c>
      <c r="B13634" s="236" t="s">
        <v>730</v>
      </c>
      <c r="C13634" s="97" t="s">
        <v>170</v>
      </c>
      <c r="D13634" s="97" t="s">
        <v>326</v>
      </c>
      <c r="E13634" s="94"/>
      <c r="F13634" s="94"/>
      <c r="G13634" s="94">
        <v>100</v>
      </c>
      <c r="H13634" s="79"/>
    </row>
    <row r="13635" spans="1:8" ht="63">
      <c r="A13635" s="98" t="s">
        <v>422</v>
      </c>
      <c r="B13635" s="99" t="s">
        <v>731</v>
      </c>
      <c r="C13635" s="97" t="s">
        <v>172</v>
      </c>
      <c r="D13635" s="97" t="s">
        <v>175</v>
      </c>
      <c r="E13635" s="94"/>
      <c r="F13635" s="94"/>
      <c r="G13635" s="94">
        <v>100</v>
      </c>
      <c r="H13635" s="79"/>
    </row>
    <row r="13636" spans="1:8" ht="31.5">
      <c r="A13636" s="98" t="s">
        <v>732</v>
      </c>
      <c r="B13636" s="99" t="s">
        <v>733</v>
      </c>
      <c r="C13636" s="97" t="s">
        <v>328</v>
      </c>
      <c r="D13636" s="97" t="s">
        <v>175</v>
      </c>
      <c r="E13636" s="94"/>
      <c r="F13636" s="94"/>
      <c r="G13636" s="94">
        <v>100</v>
      </c>
      <c r="H13636" s="79"/>
    </row>
    <row r="13637" spans="1:8">
      <c r="A13637" s="98" t="s">
        <v>734</v>
      </c>
      <c r="B13637" s="99" t="s">
        <v>735</v>
      </c>
      <c r="C13637" s="97" t="s">
        <v>175</v>
      </c>
      <c r="D13637" s="97" t="s">
        <v>482</v>
      </c>
      <c r="E13637" s="94"/>
      <c r="F13637" s="94"/>
      <c r="G13637" s="94">
        <v>100</v>
      </c>
      <c r="H13637" s="79"/>
    </row>
    <row r="13638" spans="1:8">
      <c r="A13638" s="100">
        <v>2</v>
      </c>
      <c r="B13638" s="101" t="s">
        <v>440</v>
      </c>
      <c r="C13638" s="97"/>
      <c r="D13638" s="97"/>
      <c r="E13638" s="94"/>
      <c r="F13638" s="94"/>
      <c r="G13638" s="94"/>
      <c r="H13638" s="79"/>
    </row>
    <row r="13639" spans="1:8" ht="31.5">
      <c r="A13639" s="98" t="s">
        <v>402</v>
      </c>
      <c r="B13639" s="99" t="s">
        <v>736</v>
      </c>
      <c r="C13639" s="97" t="s">
        <v>482</v>
      </c>
      <c r="D13639" s="97" t="s">
        <v>176</v>
      </c>
      <c r="E13639" s="94"/>
      <c r="F13639" s="94"/>
      <c r="G13639" s="94">
        <v>100</v>
      </c>
      <c r="H13639" s="79"/>
    </row>
    <row r="13640" spans="1:8" ht="63">
      <c r="A13640" s="98" t="s">
        <v>403</v>
      </c>
      <c r="B13640" s="99" t="s">
        <v>641</v>
      </c>
      <c r="C13640" s="97" t="s">
        <v>482</v>
      </c>
      <c r="D13640" s="97" t="s">
        <v>176</v>
      </c>
      <c r="E13640" s="94"/>
      <c r="F13640" s="94"/>
      <c r="G13640" s="94">
        <v>100</v>
      </c>
      <c r="H13640" s="79"/>
    </row>
    <row r="13641" spans="1:8" ht="31.5">
      <c r="A13641" s="98" t="s">
        <v>404</v>
      </c>
      <c r="B13641" s="99" t="s">
        <v>642</v>
      </c>
      <c r="C13641" s="97" t="s">
        <v>482</v>
      </c>
      <c r="D13641" s="97" t="s">
        <v>176</v>
      </c>
      <c r="E13641" s="94"/>
      <c r="F13641" s="94"/>
      <c r="G13641" s="94">
        <v>100</v>
      </c>
      <c r="H13641" s="79"/>
    </row>
    <row r="13642" spans="1:8" ht="47.25">
      <c r="A13642" s="100">
        <v>3</v>
      </c>
      <c r="B13642" s="101" t="s">
        <v>313</v>
      </c>
      <c r="C13642" s="97"/>
      <c r="D13642" s="97"/>
      <c r="E13642" s="94"/>
      <c r="F13642" s="94"/>
      <c r="G13642" s="94"/>
      <c r="H13642" s="79"/>
    </row>
    <row r="13643" spans="1:8" ht="31.5">
      <c r="A13643" s="98" t="s">
        <v>441</v>
      </c>
      <c r="B13643" s="99" t="s">
        <v>314</v>
      </c>
      <c r="C13643" s="97" t="s">
        <v>176</v>
      </c>
      <c r="D13643" s="97" t="s">
        <v>177</v>
      </c>
      <c r="E13643" s="94"/>
      <c r="F13643" s="94"/>
      <c r="G13643" s="94">
        <v>100</v>
      </c>
      <c r="H13643" s="79"/>
    </row>
    <row r="13644" spans="1:8">
      <c r="A13644" s="98" t="s">
        <v>359</v>
      </c>
      <c r="B13644" s="99" t="s">
        <v>315</v>
      </c>
      <c r="C13644" s="97" t="s">
        <v>1185</v>
      </c>
      <c r="D13644" s="97" t="s">
        <v>467</v>
      </c>
      <c r="E13644" s="94"/>
      <c r="F13644" s="94"/>
      <c r="G13644" s="94">
        <v>100</v>
      </c>
      <c r="H13644" s="79"/>
    </row>
    <row r="13645" spans="1:8">
      <c r="A13645" s="98" t="s">
        <v>361</v>
      </c>
      <c r="B13645" s="99" t="s">
        <v>316</v>
      </c>
      <c r="C13645" s="97" t="s">
        <v>468</v>
      </c>
      <c r="D13645" s="97" t="s">
        <v>469</v>
      </c>
      <c r="E13645" s="94"/>
      <c r="F13645" s="94"/>
      <c r="G13645" s="94">
        <v>100</v>
      </c>
      <c r="H13645" s="79"/>
    </row>
    <row r="13646" spans="1:8">
      <c r="A13646" s="98" t="s">
        <v>317</v>
      </c>
      <c r="B13646" s="99" t="s">
        <v>318</v>
      </c>
      <c r="C13646" s="97" t="s">
        <v>469</v>
      </c>
      <c r="D13646" s="97" t="s">
        <v>470</v>
      </c>
      <c r="E13646" s="94"/>
      <c r="F13646" s="94"/>
      <c r="G13646" s="94">
        <v>100</v>
      </c>
      <c r="H13646" s="79"/>
    </row>
    <row r="13647" spans="1:8">
      <c r="A13647" s="98" t="s">
        <v>319</v>
      </c>
      <c r="B13647" s="99" t="s">
        <v>320</v>
      </c>
      <c r="C13647" s="97" t="s">
        <v>470</v>
      </c>
      <c r="D13647" s="97" t="s">
        <v>471</v>
      </c>
      <c r="E13647" s="94"/>
      <c r="F13647" s="94"/>
      <c r="G13647" s="94">
        <v>100</v>
      </c>
      <c r="H13647" s="79"/>
    </row>
    <row r="13648" spans="1:8">
      <c r="A13648" s="100">
        <v>4</v>
      </c>
      <c r="B13648" s="101" t="s">
        <v>623</v>
      </c>
      <c r="C13648" s="97"/>
      <c r="D13648" s="97"/>
      <c r="E13648" s="94"/>
      <c r="F13648" s="94"/>
      <c r="G13648" s="94">
        <v>100</v>
      </c>
      <c r="H13648" s="79"/>
    </row>
    <row r="13649" spans="1:8" ht="31.5">
      <c r="A13649" s="97" t="s">
        <v>406</v>
      </c>
      <c r="B13649" s="236" t="s">
        <v>321</v>
      </c>
      <c r="C13649" s="97" t="s">
        <v>471</v>
      </c>
      <c r="D13649" s="97" t="s">
        <v>471</v>
      </c>
      <c r="E13649" s="94"/>
      <c r="F13649" s="94"/>
      <c r="G13649" s="94">
        <v>100</v>
      </c>
      <c r="H13649" s="79"/>
    </row>
    <row r="13650" spans="1:8" ht="63">
      <c r="A13650" s="97" t="s">
        <v>407</v>
      </c>
      <c r="B13650" s="236" t="s">
        <v>621</v>
      </c>
      <c r="C13650" s="97" t="s">
        <v>471</v>
      </c>
      <c r="D13650" s="97" t="s">
        <v>471</v>
      </c>
      <c r="E13650" s="94"/>
      <c r="F13650" s="94"/>
      <c r="G13650" s="94">
        <v>100</v>
      </c>
      <c r="H13650" s="79"/>
    </row>
    <row r="13651" spans="1:8" ht="31.5">
      <c r="A13651" s="97" t="s">
        <v>408</v>
      </c>
      <c r="B13651" s="236" t="s">
        <v>764</v>
      </c>
      <c r="C13651" s="97" t="s">
        <v>471</v>
      </c>
      <c r="D13651" s="97" t="s">
        <v>472</v>
      </c>
      <c r="E13651" s="94"/>
      <c r="F13651" s="94"/>
      <c r="G13651" s="94">
        <v>100</v>
      </c>
      <c r="H13651" s="79"/>
    </row>
    <row r="13652" spans="1:8" ht="31.5">
      <c r="A13652" s="97" t="s">
        <v>222</v>
      </c>
      <c r="B13652" s="236" t="s">
        <v>765</v>
      </c>
      <c r="C13652" s="97" t="s">
        <v>327</v>
      </c>
      <c r="D13652" s="97" t="s">
        <v>472</v>
      </c>
      <c r="E13652" s="94"/>
      <c r="F13652" s="94"/>
      <c r="G13652" s="94">
        <v>100</v>
      </c>
      <c r="H13652" s="79"/>
    </row>
    <row r="13653" spans="1:8">
      <c r="G13653" s="154" t="s">
        <v>1535</v>
      </c>
      <c r="H13653" s="154" t="s">
        <v>378</v>
      </c>
    </row>
    <row r="13654" spans="1:8">
      <c r="H13654" s="154" t="s">
        <v>709</v>
      </c>
    </row>
    <row r="13655" spans="1:8">
      <c r="H13655" s="154" t="s">
        <v>266</v>
      </c>
    </row>
    <row r="13656" spans="1:8">
      <c r="H13656" s="154"/>
    </row>
    <row r="13657" spans="1:8">
      <c r="A13657" s="742" t="s">
        <v>628</v>
      </c>
      <c r="B13657" s="742"/>
      <c r="C13657" s="742"/>
      <c r="D13657" s="742"/>
      <c r="E13657" s="742"/>
      <c r="F13657" s="742"/>
      <c r="G13657" s="742"/>
      <c r="H13657" s="742"/>
    </row>
    <row r="13658" spans="1:8">
      <c r="A13658" s="742" t="s">
        <v>455</v>
      </c>
      <c r="B13658" s="742"/>
      <c r="C13658" s="742"/>
      <c r="D13658" s="742"/>
      <c r="E13658" s="742"/>
      <c r="F13658" s="742"/>
      <c r="G13658" s="742"/>
      <c r="H13658" s="742"/>
    </row>
    <row r="13659" spans="1:8">
      <c r="H13659" s="154" t="s">
        <v>322</v>
      </c>
    </row>
    <row r="13660" spans="1:8">
      <c r="H13660" s="154" t="s">
        <v>323</v>
      </c>
    </row>
    <row r="13661" spans="1:8">
      <c r="H13661" s="154" t="s">
        <v>324</v>
      </c>
    </row>
    <row r="13662" spans="1:8">
      <c r="H13662" s="230" t="s">
        <v>325</v>
      </c>
    </row>
    <row r="13663" spans="1:8">
      <c r="H13663" s="154" t="s">
        <v>2331</v>
      </c>
    </row>
    <row r="13664" spans="1:8">
      <c r="H13664" s="154" t="s">
        <v>261</v>
      </c>
    </row>
    <row r="13665" spans="1:8">
      <c r="A13665" s="86"/>
    </row>
    <row r="13666" spans="1:8" ht="41.25" customHeight="1">
      <c r="A13666" s="748" t="s">
        <v>1823</v>
      </c>
      <c r="B13666" s="749"/>
      <c r="C13666" s="749"/>
      <c r="D13666" s="749"/>
      <c r="E13666" s="749"/>
      <c r="F13666" s="749"/>
      <c r="G13666" s="749"/>
      <c r="H13666" s="749"/>
    </row>
    <row r="13667" spans="1:8">
      <c r="A13667" s="745"/>
      <c r="B13667" s="745"/>
      <c r="C13667" s="745"/>
      <c r="D13667" s="745"/>
      <c r="E13667" s="745"/>
      <c r="F13667" s="745"/>
      <c r="G13667" s="745"/>
      <c r="H13667" s="745"/>
    </row>
    <row r="13668" spans="1:8">
      <c r="A13668" s="746" t="s">
        <v>2332</v>
      </c>
      <c r="B13668" s="746"/>
      <c r="C13668" s="746"/>
      <c r="D13668" s="746"/>
      <c r="E13668" s="746"/>
      <c r="F13668" s="746"/>
      <c r="G13668" s="746"/>
      <c r="H13668" s="746"/>
    </row>
    <row r="13669" spans="1:8" ht="16.5" thickBot="1">
      <c r="A13669" s="87"/>
      <c r="B13669" s="666"/>
      <c r="C13669" s="231"/>
      <c r="D13669" s="231"/>
      <c r="E13669" s="231"/>
      <c r="F13669" s="231"/>
      <c r="G13669" s="231"/>
      <c r="H13669" s="231"/>
    </row>
    <row r="13670" spans="1:8">
      <c r="A13670" s="750" t="s">
        <v>397</v>
      </c>
      <c r="B13670" s="753" t="s">
        <v>649</v>
      </c>
      <c r="C13670" s="756" t="s">
        <v>719</v>
      </c>
      <c r="D13670" s="756"/>
      <c r="E13670" s="756"/>
      <c r="F13670" s="756"/>
      <c r="G13670" s="757" t="s">
        <v>629</v>
      </c>
      <c r="H13670" s="759" t="s">
        <v>630</v>
      </c>
    </row>
    <row r="13671" spans="1:8">
      <c r="A13671" s="751"/>
      <c r="B13671" s="754"/>
      <c r="C13671" s="704"/>
      <c r="D13671" s="704"/>
      <c r="E13671" s="704"/>
      <c r="F13671" s="704"/>
      <c r="G13671" s="703"/>
      <c r="H13671" s="760"/>
    </row>
    <row r="13672" spans="1:8" ht="32.25" thickBot="1">
      <c r="A13672" s="752"/>
      <c r="B13672" s="755"/>
      <c r="C13672" s="88" t="s">
        <v>631</v>
      </c>
      <c r="D13672" s="88" t="s">
        <v>632</v>
      </c>
      <c r="E13672" s="88" t="s">
        <v>631</v>
      </c>
      <c r="F13672" s="88" t="s">
        <v>632</v>
      </c>
      <c r="G13672" s="758"/>
      <c r="H13672" s="761"/>
    </row>
    <row r="13673" spans="1:8">
      <c r="A13673" s="89">
        <v>1</v>
      </c>
      <c r="B13673" s="604">
        <v>2</v>
      </c>
      <c r="C13673" s="90">
        <v>3</v>
      </c>
      <c r="D13673" s="90">
        <v>4</v>
      </c>
      <c r="E13673" s="90"/>
      <c r="F13673" s="90"/>
      <c r="G13673" s="91">
        <v>5</v>
      </c>
      <c r="H13673" s="604">
        <v>6</v>
      </c>
    </row>
    <row r="13674" spans="1:8">
      <c r="A13674" s="89">
        <v>1</v>
      </c>
      <c r="B13674" s="92" t="s">
        <v>598</v>
      </c>
      <c r="C13674" s="93"/>
      <c r="D13674" s="93"/>
      <c r="E13674" s="94"/>
      <c r="F13674" s="94"/>
      <c r="G13674" s="95"/>
      <c r="H13674" s="663"/>
    </row>
    <row r="13675" spans="1:8">
      <c r="A13675" s="96" t="s">
        <v>399</v>
      </c>
      <c r="B13675" s="237" t="s">
        <v>599</v>
      </c>
      <c r="C13675" s="97" t="s">
        <v>174</v>
      </c>
      <c r="D13675" s="97" t="s">
        <v>482</v>
      </c>
      <c r="E13675" s="94"/>
      <c r="F13675" s="94"/>
      <c r="G13675" s="94">
        <v>100</v>
      </c>
      <c r="H13675" s="79"/>
    </row>
    <row r="13676" spans="1:8">
      <c r="A13676" s="97" t="s">
        <v>400</v>
      </c>
      <c r="B13676" s="236" t="s">
        <v>329</v>
      </c>
      <c r="C13676" s="97" t="s">
        <v>483</v>
      </c>
      <c r="D13676" s="97" t="s">
        <v>484</v>
      </c>
      <c r="E13676" s="94"/>
      <c r="F13676" s="94"/>
      <c r="G13676" s="94">
        <v>100</v>
      </c>
      <c r="H13676" s="79"/>
    </row>
    <row r="13677" spans="1:8" ht="31.5">
      <c r="A13677" s="97" t="s">
        <v>411</v>
      </c>
      <c r="B13677" s="236" t="s">
        <v>730</v>
      </c>
      <c r="C13677" s="97" t="s">
        <v>485</v>
      </c>
      <c r="D13677" s="97" t="s">
        <v>486</v>
      </c>
      <c r="E13677" s="94"/>
      <c r="F13677" s="94"/>
      <c r="G13677" s="94">
        <v>100</v>
      </c>
      <c r="H13677" s="79"/>
    </row>
    <row r="13678" spans="1:8" ht="63">
      <c r="A13678" s="98" t="s">
        <v>422</v>
      </c>
      <c r="B13678" s="99" t="s">
        <v>731</v>
      </c>
      <c r="C13678" s="97" t="s">
        <v>487</v>
      </c>
      <c r="D13678" s="97" t="s">
        <v>2103</v>
      </c>
      <c r="E13678" s="94"/>
      <c r="F13678" s="94"/>
      <c r="G13678" s="94">
        <v>100</v>
      </c>
      <c r="H13678" s="79"/>
    </row>
    <row r="13679" spans="1:8" ht="31.5">
      <c r="A13679" s="98" t="s">
        <v>732</v>
      </c>
      <c r="B13679" s="99" t="s">
        <v>733</v>
      </c>
      <c r="C13679" s="97" t="s">
        <v>46</v>
      </c>
      <c r="D13679" s="97" t="s">
        <v>45</v>
      </c>
      <c r="E13679" s="94"/>
      <c r="F13679" s="94"/>
      <c r="G13679" s="94">
        <v>100</v>
      </c>
      <c r="H13679" s="79"/>
    </row>
    <row r="13680" spans="1:8">
      <c r="A13680" s="98" t="s">
        <v>734</v>
      </c>
      <c r="B13680" s="99" t="s">
        <v>735</v>
      </c>
      <c r="C13680" s="97" t="s">
        <v>485</v>
      </c>
      <c r="D13680" s="97" t="s">
        <v>46</v>
      </c>
      <c r="E13680" s="94"/>
      <c r="F13680" s="94"/>
      <c r="G13680" s="94">
        <v>100</v>
      </c>
      <c r="H13680" s="79"/>
    </row>
    <row r="13681" spans="1:8">
      <c r="A13681" s="100">
        <v>2</v>
      </c>
      <c r="B13681" s="101" t="s">
        <v>440</v>
      </c>
      <c r="C13681" s="97"/>
      <c r="D13681" s="97"/>
      <c r="E13681" s="94"/>
      <c r="F13681" s="94"/>
      <c r="G13681" s="94"/>
      <c r="H13681" s="79"/>
    </row>
    <row r="13682" spans="1:8" ht="31.5">
      <c r="A13682" s="98" t="s">
        <v>402</v>
      </c>
      <c r="B13682" s="99" t="s">
        <v>736</v>
      </c>
      <c r="C13682" s="97" t="s">
        <v>46</v>
      </c>
      <c r="D13682" s="97" t="s">
        <v>45</v>
      </c>
      <c r="E13682" s="94"/>
      <c r="F13682" s="94"/>
      <c r="G13682" s="94">
        <v>100</v>
      </c>
      <c r="H13682" s="79"/>
    </row>
    <row r="13683" spans="1:8" ht="63">
      <c r="A13683" s="98" t="s">
        <v>403</v>
      </c>
      <c r="B13683" s="99" t="s">
        <v>641</v>
      </c>
      <c r="C13683" s="97" t="s">
        <v>46</v>
      </c>
      <c r="D13683" s="97" t="s">
        <v>47</v>
      </c>
      <c r="E13683" s="94"/>
      <c r="F13683" s="94"/>
      <c r="G13683" s="94">
        <v>100</v>
      </c>
      <c r="H13683" s="79"/>
    </row>
    <row r="13684" spans="1:8" ht="31.5">
      <c r="A13684" s="98" t="s">
        <v>404</v>
      </c>
      <c r="B13684" s="99" t="s">
        <v>642</v>
      </c>
      <c r="C13684" s="97" t="s">
        <v>47</v>
      </c>
      <c r="D13684" s="97" t="s">
        <v>48</v>
      </c>
      <c r="E13684" s="94"/>
      <c r="F13684" s="94"/>
      <c r="G13684" s="94">
        <v>100</v>
      </c>
      <c r="H13684" s="79"/>
    </row>
    <row r="13685" spans="1:8" ht="47.25">
      <c r="A13685" s="100">
        <v>3</v>
      </c>
      <c r="B13685" s="101" t="s">
        <v>313</v>
      </c>
      <c r="C13685" s="97"/>
      <c r="D13685" s="97"/>
      <c r="E13685" s="94"/>
      <c r="F13685" s="94"/>
      <c r="G13685" s="94"/>
      <c r="H13685" s="79"/>
    </row>
    <row r="13686" spans="1:8" ht="31.5">
      <c r="A13686" s="98" t="s">
        <v>441</v>
      </c>
      <c r="B13686" s="99" t="s">
        <v>314</v>
      </c>
      <c r="C13686" s="97" t="s">
        <v>48</v>
      </c>
      <c r="D13686" s="97" t="s">
        <v>47</v>
      </c>
      <c r="E13686" s="94"/>
      <c r="F13686" s="94"/>
      <c r="G13686" s="94">
        <v>100</v>
      </c>
      <c r="H13686" s="79"/>
    </row>
    <row r="13687" spans="1:8">
      <c r="A13687" s="98" t="s">
        <v>359</v>
      </c>
      <c r="B13687" s="99" t="s">
        <v>315</v>
      </c>
      <c r="C13687" s="97" t="s">
        <v>48</v>
      </c>
      <c r="D13687" s="97" t="s">
        <v>49</v>
      </c>
      <c r="E13687" s="94"/>
      <c r="F13687" s="94"/>
      <c r="G13687" s="94">
        <v>100</v>
      </c>
      <c r="H13687" s="79"/>
    </row>
    <row r="13688" spans="1:8">
      <c r="A13688" s="98" t="s">
        <v>361</v>
      </c>
      <c r="B13688" s="99" t="s">
        <v>316</v>
      </c>
      <c r="C13688" s="97" t="s">
        <v>49</v>
      </c>
      <c r="D13688" s="97" t="s">
        <v>50</v>
      </c>
      <c r="E13688" s="94"/>
      <c r="F13688" s="94"/>
      <c r="G13688" s="94">
        <v>100</v>
      </c>
      <c r="H13688" s="79"/>
    </row>
    <row r="13689" spans="1:8">
      <c r="A13689" s="98" t="s">
        <v>317</v>
      </c>
      <c r="B13689" s="99" t="s">
        <v>318</v>
      </c>
      <c r="C13689" s="97" t="s">
        <v>50</v>
      </c>
      <c r="D13689" s="97" t="s">
        <v>51</v>
      </c>
      <c r="E13689" s="94"/>
      <c r="F13689" s="94"/>
      <c r="G13689" s="94">
        <v>100</v>
      </c>
      <c r="H13689" s="79"/>
    </row>
    <row r="13690" spans="1:8">
      <c r="A13690" s="98" t="s">
        <v>319</v>
      </c>
      <c r="B13690" s="99" t="s">
        <v>320</v>
      </c>
      <c r="C13690" s="97" t="s">
        <v>51</v>
      </c>
      <c r="D13690" s="97" t="s">
        <v>52</v>
      </c>
      <c r="E13690" s="94"/>
      <c r="F13690" s="94"/>
      <c r="G13690" s="94">
        <v>100</v>
      </c>
      <c r="H13690" s="79"/>
    </row>
    <row r="13691" spans="1:8">
      <c r="A13691" s="100">
        <v>4</v>
      </c>
      <c r="B13691" s="101" t="s">
        <v>623</v>
      </c>
      <c r="C13691" s="97"/>
      <c r="D13691" s="97"/>
      <c r="E13691" s="94"/>
      <c r="F13691" s="94"/>
      <c r="G13691" s="94"/>
      <c r="H13691" s="79"/>
    </row>
    <row r="13692" spans="1:8" ht="31.5">
      <c r="A13692" s="97" t="s">
        <v>406</v>
      </c>
      <c r="B13692" s="236" t="s">
        <v>321</v>
      </c>
      <c r="C13692" s="97" t="s">
        <v>52</v>
      </c>
      <c r="D13692" s="97" t="s">
        <v>52</v>
      </c>
      <c r="E13692" s="94"/>
      <c r="F13692" s="94"/>
      <c r="G13692" s="94">
        <v>100</v>
      </c>
      <c r="H13692" s="79"/>
    </row>
    <row r="13693" spans="1:8" ht="63">
      <c r="A13693" s="97" t="s">
        <v>407</v>
      </c>
      <c r="B13693" s="236" t="s">
        <v>621</v>
      </c>
      <c r="C13693" s="97" t="s">
        <v>52</v>
      </c>
      <c r="D13693" s="97" t="s">
        <v>53</v>
      </c>
      <c r="E13693" s="94"/>
      <c r="F13693" s="94"/>
      <c r="G13693" s="94">
        <v>100</v>
      </c>
      <c r="H13693" s="79"/>
    </row>
    <row r="13694" spans="1:8" ht="31.5">
      <c r="A13694" s="97" t="s">
        <v>408</v>
      </c>
      <c r="B13694" s="236" t="s">
        <v>764</v>
      </c>
      <c r="C13694" s="97" t="s">
        <v>52</v>
      </c>
      <c r="D13694" s="97" t="s">
        <v>53</v>
      </c>
      <c r="E13694" s="94"/>
      <c r="F13694" s="94"/>
      <c r="G13694" s="94">
        <v>100</v>
      </c>
      <c r="H13694" s="79"/>
    </row>
    <row r="13695" spans="1:8" ht="31.5">
      <c r="A13695" s="97" t="s">
        <v>222</v>
      </c>
      <c r="B13695" s="236" t="s">
        <v>765</v>
      </c>
      <c r="C13695" s="97" t="s">
        <v>53</v>
      </c>
      <c r="D13695" s="97" t="s">
        <v>54</v>
      </c>
      <c r="E13695" s="94"/>
      <c r="F13695" s="94"/>
      <c r="G13695" s="94">
        <v>100</v>
      </c>
      <c r="H13695" s="79"/>
    </row>
    <row r="13696" spans="1:8">
      <c r="G13696" s="154" t="s">
        <v>1536</v>
      </c>
      <c r="H13696" s="154" t="s">
        <v>378</v>
      </c>
    </row>
    <row r="13697" spans="1:8">
      <c r="H13697" s="154" t="s">
        <v>709</v>
      </c>
    </row>
    <row r="13698" spans="1:8">
      <c r="H13698" s="154" t="s">
        <v>266</v>
      </c>
    </row>
    <row r="13699" spans="1:8">
      <c r="H13699" s="154"/>
    </row>
    <row r="13700" spans="1:8">
      <c r="A13700" s="742" t="s">
        <v>628</v>
      </c>
      <c r="B13700" s="742"/>
      <c r="C13700" s="742"/>
      <c r="D13700" s="742"/>
      <c r="E13700" s="742"/>
      <c r="F13700" s="742"/>
      <c r="G13700" s="742"/>
      <c r="H13700" s="742"/>
    </row>
    <row r="13701" spans="1:8">
      <c r="A13701" s="742" t="s">
        <v>455</v>
      </c>
      <c r="B13701" s="742"/>
      <c r="C13701" s="742"/>
      <c r="D13701" s="742"/>
      <c r="E13701" s="742"/>
      <c r="F13701" s="742"/>
      <c r="G13701" s="742"/>
      <c r="H13701" s="742"/>
    </row>
    <row r="13702" spans="1:8">
      <c r="H13702" s="154" t="s">
        <v>322</v>
      </c>
    </row>
    <row r="13703" spans="1:8">
      <c r="H13703" s="154" t="s">
        <v>323</v>
      </c>
    </row>
    <row r="13704" spans="1:8">
      <c r="H13704" s="154" t="s">
        <v>324</v>
      </c>
    </row>
    <row r="13705" spans="1:8">
      <c r="H13705" s="230" t="s">
        <v>325</v>
      </c>
    </row>
    <row r="13706" spans="1:8">
      <c r="H13706" s="154" t="s">
        <v>2331</v>
      </c>
    </row>
    <row r="13707" spans="1:8">
      <c r="H13707" s="154" t="s">
        <v>261</v>
      </c>
    </row>
    <row r="13708" spans="1:8">
      <c r="A13708" s="86"/>
    </row>
    <row r="13709" spans="1:8">
      <c r="A13709" s="748" t="s">
        <v>1824</v>
      </c>
      <c r="B13709" s="749"/>
      <c r="C13709" s="749"/>
      <c r="D13709" s="749"/>
      <c r="E13709" s="749"/>
      <c r="F13709" s="749"/>
      <c r="G13709" s="749"/>
      <c r="H13709" s="749"/>
    </row>
    <row r="13710" spans="1:8">
      <c r="A13710" s="745"/>
      <c r="B13710" s="745"/>
      <c r="C13710" s="745"/>
      <c r="D13710" s="745"/>
      <c r="E13710" s="745"/>
      <c r="F13710" s="745"/>
      <c r="G13710" s="745"/>
      <c r="H13710" s="745"/>
    </row>
    <row r="13711" spans="1:8">
      <c r="A13711" s="746" t="s">
        <v>2332</v>
      </c>
      <c r="B13711" s="746"/>
      <c r="C13711" s="746"/>
      <c r="D13711" s="746"/>
      <c r="E13711" s="746"/>
      <c r="F13711" s="746"/>
      <c r="G13711" s="746"/>
      <c r="H13711" s="746"/>
    </row>
    <row r="13712" spans="1:8" ht="16.5" thickBot="1">
      <c r="A13712" s="87"/>
      <c r="B13712" s="666"/>
      <c r="C13712" s="231"/>
      <c r="D13712" s="231"/>
      <c r="E13712" s="231"/>
      <c r="F13712" s="231"/>
      <c r="G13712" s="231"/>
      <c r="H13712" s="231"/>
    </row>
    <row r="13713" spans="1:8">
      <c r="A13713" s="750" t="s">
        <v>397</v>
      </c>
      <c r="B13713" s="753" t="s">
        <v>649</v>
      </c>
      <c r="C13713" s="756" t="s">
        <v>719</v>
      </c>
      <c r="D13713" s="756"/>
      <c r="E13713" s="756"/>
      <c r="F13713" s="756"/>
      <c r="G13713" s="757" t="s">
        <v>629</v>
      </c>
      <c r="H13713" s="759" t="s">
        <v>630</v>
      </c>
    </row>
    <row r="13714" spans="1:8">
      <c r="A13714" s="751"/>
      <c r="B13714" s="754"/>
      <c r="C13714" s="704"/>
      <c r="D13714" s="704"/>
      <c r="E13714" s="704"/>
      <c r="F13714" s="704"/>
      <c r="G13714" s="703"/>
      <c r="H13714" s="760"/>
    </row>
    <row r="13715" spans="1:8" ht="32.25" thickBot="1">
      <c r="A13715" s="752"/>
      <c r="B13715" s="755"/>
      <c r="C13715" s="88" t="s">
        <v>631</v>
      </c>
      <c r="D13715" s="88" t="s">
        <v>632</v>
      </c>
      <c r="E13715" s="88" t="s">
        <v>631</v>
      </c>
      <c r="F13715" s="88" t="s">
        <v>632</v>
      </c>
      <c r="G13715" s="758"/>
      <c r="H13715" s="761"/>
    </row>
    <row r="13716" spans="1:8">
      <c r="A13716" s="89">
        <v>1</v>
      </c>
      <c r="B13716" s="604">
        <v>2</v>
      </c>
      <c r="C13716" s="90">
        <v>3</v>
      </c>
      <c r="D13716" s="90">
        <v>4</v>
      </c>
      <c r="E13716" s="90"/>
      <c r="F13716" s="90"/>
      <c r="G13716" s="91">
        <v>5</v>
      </c>
      <c r="H13716" s="604">
        <v>6</v>
      </c>
    </row>
    <row r="13717" spans="1:8">
      <c r="A13717" s="89">
        <v>1</v>
      </c>
      <c r="B13717" s="92" t="s">
        <v>598</v>
      </c>
      <c r="C13717" s="93"/>
      <c r="D13717" s="93"/>
      <c r="E13717" s="94"/>
      <c r="F13717" s="94"/>
      <c r="G13717" s="95"/>
      <c r="H13717" s="663"/>
    </row>
    <row r="13718" spans="1:8">
      <c r="A13718" s="96" t="s">
        <v>399</v>
      </c>
      <c r="B13718" s="237" t="s">
        <v>599</v>
      </c>
      <c r="C13718" s="97" t="s">
        <v>9</v>
      </c>
      <c r="D13718" s="97" t="s">
        <v>169</v>
      </c>
      <c r="E13718" s="94"/>
      <c r="F13718" s="94"/>
      <c r="G13718" s="94">
        <v>100</v>
      </c>
      <c r="H13718" s="79"/>
    </row>
    <row r="13719" spans="1:8">
      <c r="A13719" s="97" t="s">
        <v>400</v>
      </c>
      <c r="B13719" s="236" t="s">
        <v>329</v>
      </c>
      <c r="C13719" s="97" t="s">
        <v>170</v>
      </c>
      <c r="D13719" s="97" t="s">
        <v>326</v>
      </c>
      <c r="E13719" s="94"/>
      <c r="F13719" s="94"/>
      <c r="G13719" s="94">
        <v>100</v>
      </c>
      <c r="H13719" s="79"/>
    </row>
    <row r="13720" spans="1:8" ht="31.5">
      <c r="A13720" s="97" t="s">
        <v>411</v>
      </c>
      <c r="B13720" s="236" t="s">
        <v>730</v>
      </c>
      <c r="C13720" s="97" t="s">
        <v>170</v>
      </c>
      <c r="D13720" s="97" t="s">
        <v>326</v>
      </c>
      <c r="E13720" s="94"/>
      <c r="F13720" s="94"/>
      <c r="G13720" s="94">
        <v>100</v>
      </c>
      <c r="H13720" s="79"/>
    </row>
    <row r="13721" spans="1:8" ht="63">
      <c r="A13721" s="98" t="s">
        <v>422</v>
      </c>
      <c r="B13721" s="99" t="s">
        <v>731</v>
      </c>
      <c r="C13721" s="97" t="s">
        <v>172</v>
      </c>
      <c r="D13721" s="97" t="s">
        <v>175</v>
      </c>
      <c r="E13721" s="94"/>
      <c r="F13721" s="94"/>
      <c r="G13721" s="94">
        <v>100</v>
      </c>
      <c r="H13721" s="79"/>
    </row>
    <row r="13722" spans="1:8" ht="31.5">
      <c r="A13722" s="98" t="s">
        <v>732</v>
      </c>
      <c r="B13722" s="99" t="s">
        <v>733</v>
      </c>
      <c r="C13722" s="97" t="s">
        <v>328</v>
      </c>
      <c r="D13722" s="97" t="s">
        <v>175</v>
      </c>
      <c r="E13722" s="94"/>
      <c r="F13722" s="94"/>
      <c r="G13722" s="94">
        <v>100</v>
      </c>
      <c r="H13722" s="79"/>
    </row>
    <row r="13723" spans="1:8">
      <c r="A13723" s="98" t="s">
        <v>734</v>
      </c>
      <c r="B13723" s="99" t="s">
        <v>735</v>
      </c>
      <c r="C13723" s="97" t="s">
        <v>175</v>
      </c>
      <c r="D13723" s="97" t="s">
        <v>482</v>
      </c>
      <c r="E13723" s="94"/>
      <c r="F13723" s="94"/>
      <c r="G13723" s="94">
        <v>100</v>
      </c>
      <c r="H13723" s="79"/>
    </row>
    <row r="13724" spans="1:8">
      <c r="A13724" s="100">
        <v>2</v>
      </c>
      <c r="B13724" s="101" t="s">
        <v>440</v>
      </c>
      <c r="C13724" s="97"/>
      <c r="D13724" s="97"/>
      <c r="E13724" s="94"/>
      <c r="F13724" s="94"/>
      <c r="G13724" s="94"/>
      <c r="H13724" s="79"/>
    </row>
    <row r="13725" spans="1:8" ht="31.5">
      <c r="A13725" s="98" t="s">
        <v>402</v>
      </c>
      <c r="B13725" s="99" t="s">
        <v>736</v>
      </c>
      <c r="C13725" s="97" t="s">
        <v>482</v>
      </c>
      <c r="D13725" s="97" t="s">
        <v>176</v>
      </c>
      <c r="E13725" s="94"/>
      <c r="F13725" s="94"/>
      <c r="G13725" s="94">
        <v>100</v>
      </c>
      <c r="H13725" s="79"/>
    </row>
    <row r="13726" spans="1:8" ht="63">
      <c r="A13726" s="98" t="s">
        <v>403</v>
      </c>
      <c r="B13726" s="99" t="s">
        <v>641</v>
      </c>
      <c r="C13726" s="97" t="s">
        <v>482</v>
      </c>
      <c r="D13726" s="97" t="s">
        <v>176</v>
      </c>
      <c r="E13726" s="94"/>
      <c r="F13726" s="94"/>
      <c r="G13726" s="94">
        <v>100</v>
      </c>
      <c r="H13726" s="79"/>
    </row>
    <row r="13727" spans="1:8" ht="31.5">
      <c r="A13727" s="98" t="s">
        <v>404</v>
      </c>
      <c r="B13727" s="99" t="s">
        <v>642</v>
      </c>
      <c r="C13727" s="97" t="s">
        <v>482</v>
      </c>
      <c r="D13727" s="97" t="s">
        <v>176</v>
      </c>
      <c r="E13727" s="94"/>
      <c r="F13727" s="94"/>
      <c r="G13727" s="94">
        <v>100</v>
      </c>
      <c r="H13727" s="79"/>
    </row>
    <row r="13728" spans="1:8" ht="47.25">
      <c r="A13728" s="100">
        <v>3</v>
      </c>
      <c r="B13728" s="101" t="s">
        <v>313</v>
      </c>
      <c r="C13728" s="97"/>
      <c r="D13728" s="97"/>
      <c r="E13728" s="94"/>
      <c r="F13728" s="94"/>
      <c r="G13728" s="94"/>
      <c r="H13728" s="79"/>
    </row>
    <row r="13729" spans="1:8" ht="31.5">
      <c r="A13729" s="98" t="s">
        <v>441</v>
      </c>
      <c r="B13729" s="99" t="s">
        <v>314</v>
      </c>
      <c r="C13729" s="97" t="s">
        <v>176</v>
      </c>
      <c r="D13729" s="97" t="s">
        <v>177</v>
      </c>
      <c r="E13729" s="94"/>
      <c r="F13729" s="94"/>
      <c r="G13729" s="94">
        <v>100</v>
      </c>
      <c r="H13729" s="79"/>
    </row>
    <row r="13730" spans="1:8">
      <c r="A13730" s="98" t="s">
        <v>359</v>
      </c>
      <c r="B13730" s="99" t="s">
        <v>315</v>
      </c>
      <c r="C13730" s="97" t="s">
        <v>1185</v>
      </c>
      <c r="D13730" s="97" t="s">
        <v>467</v>
      </c>
      <c r="E13730" s="94"/>
      <c r="F13730" s="94"/>
      <c r="G13730" s="94">
        <v>100</v>
      </c>
      <c r="H13730" s="79"/>
    </row>
    <row r="13731" spans="1:8">
      <c r="A13731" s="98" t="s">
        <v>361</v>
      </c>
      <c r="B13731" s="99" t="s">
        <v>316</v>
      </c>
      <c r="C13731" s="97" t="s">
        <v>468</v>
      </c>
      <c r="D13731" s="97" t="s">
        <v>469</v>
      </c>
      <c r="E13731" s="94"/>
      <c r="F13731" s="94"/>
      <c r="G13731" s="94">
        <v>100</v>
      </c>
      <c r="H13731" s="79"/>
    </row>
    <row r="13732" spans="1:8">
      <c r="A13732" s="98" t="s">
        <v>317</v>
      </c>
      <c r="B13732" s="99" t="s">
        <v>318</v>
      </c>
      <c r="C13732" s="97" t="s">
        <v>469</v>
      </c>
      <c r="D13732" s="97" t="s">
        <v>470</v>
      </c>
      <c r="E13732" s="94"/>
      <c r="F13732" s="94"/>
      <c r="G13732" s="94">
        <v>100</v>
      </c>
      <c r="H13732" s="79"/>
    </row>
    <row r="13733" spans="1:8">
      <c r="A13733" s="98" t="s">
        <v>319</v>
      </c>
      <c r="B13733" s="99" t="s">
        <v>320</v>
      </c>
      <c r="C13733" s="97" t="s">
        <v>470</v>
      </c>
      <c r="D13733" s="97" t="s">
        <v>471</v>
      </c>
      <c r="E13733" s="94"/>
      <c r="F13733" s="94"/>
      <c r="G13733" s="94">
        <v>100</v>
      </c>
      <c r="H13733" s="79"/>
    </row>
    <row r="13734" spans="1:8">
      <c r="A13734" s="100">
        <v>4</v>
      </c>
      <c r="B13734" s="101" t="s">
        <v>623</v>
      </c>
      <c r="C13734" s="97"/>
      <c r="D13734" s="97"/>
      <c r="E13734" s="94"/>
      <c r="F13734" s="94"/>
      <c r="G13734" s="94">
        <v>100</v>
      </c>
      <c r="H13734" s="79"/>
    </row>
    <row r="13735" spans="1:8" ht="31.5">
      <c r="A13735" s="97" t="s">
        <v>406</v>
      </c>
      <c r="B13735" s="236" t="s">
        <v>321</v>
      </c>
      <c r="C13735" s="97" t="s">
        <v>471</v>
      </c>
      <c r="D13735" s="97" t="s">
        <v>471</v>
      </c>
      <c r="E13735" s="94"/>
      <c r="F13735" s="94"/>
      <c r="G13735" s="94">
        <v>100</v>
      </c>
      <c r="H13735" s="79"/>
    </row>
    <row r="13736" spans="1:8" ht="63">
      <c r="A13736" s="97" t="s">
        <v>407</v>
      </c>
      <c r="B13736" s="236" t="s">
        <v>621</v>
      </c>
      <c r="C13736" s="97" t="s">
        <v>471</v>
      </c>
      <c r="D13736" s="97" t="s">
        <v>471</v>
      </c>
      <c r="E13736" s="94"/>
      <c r="F13736" s="94"/>
      <c r="G13736" s="94">
        <v>100</v>
      </c>
      <c r="H13736" s="79"/>
    </row>
    <row r="13737" spans="1:8" ht="31.5">
      <c r="A13737" s="97" t="s">
        <v>408</v>
      </c>
      <c r="B13737" s="236" t="s">
        <v>764</v>
      </c>
      <c r="C13737" s="97" t="s">
        <v>471</v>
      </c>
      <c r="D13737" s="97" t="s">
        <v>472</v>
      </c>
      <c r="E13737" s="94"/>
      <c r="F13737" s="94"/>
      <c r="G13737" s="94">
        <v>100</v>
      </c>
      <c r="H13737" s="79"/>
    </row>
    <row r="13738" spans="1:8" ht="31.5">
      <c r="A13738" s="97" t="s">
        <v>222</v>
      </c>
      <c r="B13738" s="236" t="s">
        <v>765</v>
      </c>
      <c r="C13738" s="97" t="s">
        <v>327</v>
      </c>
      <c r="D13738" s="97" t="s">
        <v>472</v>
      </c>
      <c r="E13738" s="94"/>
      <c r="F13738" s="94"/>
      <c r="G13738" s="94">
        <v>100</v>
      </c>
      <c r="H13738" s="79"/>
    </row>
    <row r="13739" spans="1:8">
      <c r="G13739" s="154" t="s">
        <v>1537</v>
      </c>
      <c r="H13739" s="154" t="s">
        <v>378</v>
      </c>
    </row>
    <row r="13740" spans="1:8">
      <c r="H13740" s="154" t="s">
        <v>709</v>
      </c>
    </row>
    <row r="13741" spans="1:8">
      <c r="H13741" s="154" t="s">
        <v>266</v>
      </c>
    </row>
    <row r="13742" spans="1:8">
      <c r="H13742" s="154"/>
    </row>
    <row r="13743" spans="1:8">
      <c r="A13743" s="742" t="s">
        <v>628</v>
      </c>
      <c r="B13743" s="742"/>
      <c r="C13743" s="742"/>
      <c r="D13743" s="742"/>
      <c r="E13743" s="742"/>
      <c r="F13743" s="742"/>
      <c r="G13743" s="742"/>
      <c r="H13743" s="742"/>
    </row>
    <row r="13744" spans="1:8">
      <c r="A13744" s="742" t="s">
        <v>455</v>
      </c>
      <c r="B13744" s="742"/>
      <c r="C13744" s="742"/>
      <c r="D13744" s="742"/>
      <c r="E13744" s="742"/>
      <c r="F13744" s="742"/>
      <c r="G13744" s="742"/>
      <c r="H13744" s="742"/>
    </row>
    <row r="13745" spans="1:8">
      <c r="H13745" s="154" t="s">
        <v>322</v>
      </c>
    </row>
    <row r="13746" spans="1:8">
      <c r="H13746" s="154" t="s">
        <v>323</v>
      </c>
    </row>
    <row r="13747" spans="1:8">
      <c r="H13747" s="154" t="s">
        <v>324</v>
      </c>
    </row>
    <row r="13748" spans="1:8">
      <c r="H13748" s="230" t="s">
        <v>325</v>
      </c>
    </row>
    <row r="13749" spans="1:8">
      <c r="H13749" s="154" t="s">
        <v>2331</v>
      </c>
    </row>
    <row r="13750" spans="1:8">
      <c r="H13750" s="154" t="s">
        <v>261</v>
      </c>
    </row>
    <row r="13751" spans="1:8">
      <c r="A13751" s="86"/>
    </row>
    <row r="13752" spans="1:8" ht="34.5" customHeight="1">
      <c r="A13752" s="743" t="s">
        <v>1825</v>
      </c>
      <c r="B13752" s="744"/>
      <c r="C13752" s="744"/>
      <c r="D13752" s="744"/>
      <c r="E13752" s="744"/>
      <c r="F13752" s="744"/>
      <c r="G13752" s="744"/>
      <c r="H13752" s="744"/>
    </row>
    <row r="13753" spans="1:8">
      <c r="A13753" s="745"/>
      <c r="B13753" s="745"/>
      <c r="C13753" s="745"/>
      <c r="D13753" s="745"/>
      <c r="E13753" s="745"/>
      <c r="F13753" s="745"/>
      <c r="G13753" s="745"/>
      <c r="H13753" s="745"/>
    </row>
    <row r="13754" spans="1:8">
      <c r="A13754" s="746" t="s">
        <v>2332</v>
      </c>
      <c r="B13754" s="746"/>
      <c r="C13754" s="746"/>
      <c r="D13754" s="746"/>
      <c r="E13754" s="746"/>
      <c r="F13754" s="746"/>
      <c r="G13754" s="746"/>
      <c r="H13754" s="746"/>
    </row>
    <row r="13755" spans="1:8" ht="16.5" thickBot="1">
      <c r="A13755" s="87"/>
      <c r="B13755" s="666"/>
      <c r="C13755" s="231"/>
      <c r="D13755" s="231"/>
      <c r="E13755" s="231"/>
      <c r="F13755" s="231"/>
      <c r="G13755" s="231"/>
      <c r="H13755" s="231"/>
    </row>
    <row r="13756" spans="1:8">
      <c r="A13756" s="750" t="s">
        <v>397</v>
      </c>
      <c r="B13756" s="753" t="s">
        <v>649</v>
      </c>
      <c r="C13756" s="756" t="s">
        <v>719</v>
      </c>
      <c r="D13756" s="756"/>
      <c r="E13756" s="756"/>
      <c r="F13756" s="756"/>
      <c r="G13756" s="757" t="s">
        <v>629</v>
      </c>
      <c r="H13756" s="759" t="s">
        <v>630</v>
      </c>
    </row>
    <row r="13757" spans="1:8">
      <c r="A13757" s="751"/>
      <c r="B13757" s="754"/>
      <c r="C13757" s="704"/>
      <c r="D13757" s="704"/>
      <c r="E13757" s="704"/>
      <c r="F13757" s="704"/>
      <c r="G13757" s="703"/>
      <c r="H13757" s="760"/>
    </row>
    <row r="13758" spans="1:8" ht="32.25" thickBot="1">
      <c r="A13758" s="752"/>
      <c r="B13758" s="755"/>
      <c r="C13758" s="88" t="s">
        <v>631</v>
      </c>
      <c r="D13758" s="88" t="s">
        <v>632</v>
      </c>
      <c r="E13758" s="88" t="s">
        <v>631</v>
      </c>
      <c r="F13758" s="88" t="s">
        <v>632</v>
      </c>
      <c r="G13758" s="758"/>
      <c r="H13758" s="761"/>
    </row>
    <row r="13759" spans="1:8">
      <c r="A13759" s="89">
        <v>1</v>
      </c>
      <c r="B13759" s="604">
        <v>2</v>
      </c>
      <c r="C13759" s="90">
        <v>3</v>
      </c>
      <c r="D13759" s="90">
        <v>4</v>
      </c>
      <c r="E13759" s="90"/>
      <c r="F13759" s="90"/>
      <c r="G13759" s="91">
        <v>5</v>
      </c>
      <c r="H13759" s="604">
        <v>6</v>
      </c>
    </row>
    <row r="13760" spans="1:8">
      <c r="A13760" s="89">
        <v>1</v>
      </c>
      <c r="B13760" s="92" t="s">
        <v>598</v>
      </c>
      <c r="C13760" s="93"/>
      <c r="D13760" s="93"/>
      <c r="E13760" s="94"/>
      <c r="F13760" s="94"/>
      <c r="G13760" s="95"/>
      <c r="H13760" s="663"/>
    </row>
    <row r="13761" spans="1:8">
      <c r="A13761" s="96" t="s">
        <v>399</v>
      </c>
      <c r="B13761" s="237" t="s">
        <v>599</v>
      </c>
      <c r="C13761" s="97" t="s">
        <v>9</v>
      </c>
      <c r="D13761" s="97" t="s">
        <v>169</v>
      </c>
      <c r="E13761" s="94"/>
      <c r="F13761" s="94"/>
      <c r="G13761" s="94">
        <v>100</v>
      </c>
      <c r="H13761" s="79"/>
    </row>
    <row r="13762" spans="1:8">
      <c r="A13762" s="97" t="s">
        <v>400</v>
      </c>
      <c r="B13762" s="236" t="s">
        <v>329</v>
      </c>
      <c r="C13762" s="97" t="s">
        <v>170</v>
      </c>
      <c r="D13762" s="97" t="s">
        <v>326</v>
      </c>
      <c r="E13762" s="94"/>
      <c r="F13762" s="94"/>
      <c r="G13762" s="94">
        <v>100</v>
      </c>
      <c r="H13762" s="79"/>
    </row>
    <row r="13763" spans="1:8" ht="31.5">
      <c r="A13763" s="97" t="s">
        <v>411</v>
      </c>
      <c r="B13763" s="236" t="s">
        <v>730</v>
      </c>
      <c r="C13763" s="97" t="s">
        <v>170</v>
      </c>
      <c r="D13763" s="97" t="s">
        <v>326</v>
      </c>
      <c r="E13763" s="94"/>
      <c r="F13763" s="94"/>
      <c r="G13763" s="94">
        <v>100</v>
      </c>
      <c r="H13763" s="79"/>
    </row>
    <row r="13764" spans="1:8" ht="63">
      <c r="A13764" s="98" t="s">
        <v>422</v>
      </c>
      <c r="B13764" s="99" t="s">
        <v>731</v>
      </c>
      <c r="C13764" s="97" t="s">
        <v>172</v>
      </c>
      <c r="D13764" s="97" t="s">
        <v>175</v>
      </c>
      <c r="E13764" s="94"/>
      <c r="F13764" s="94"/>
      <c r="G13764" s="94">
        <v>100</v>
      </c>
      <c r="H13764" s="79"/>
    </row>
    <row r="13765" spans="1:8" ht="31.5">
      <c r="A13765" s="98" t="s">
        <v>732</v>
      </c>
      <c r="B13765" s="99" t="s">
        <v>733</v>
      </c>
      <c r="C13765" s="97" t="s">
        <v>328</v>
      </c>
      <c r="D13765" s="97" t="s">
        <v>175</v>
      </c>
      <c r="E13765" s="94"/>
      <c r="F13765" s="94"/>
      <c r="G13765" s="94">
        <v>100</v>
      </c>
      <c r="H13765" s="79"/>
    </row>
    <row r="13766" spans="1:8">
      <c r="A13766" s="98" t="s">
        <v>734</v>
      </c>
      <c r="B13766" s="99" t="s">
        <v>735</v>
      </c>
      <c r="C13766" s="97" t="s">
        <v>175</v>
      </c>
      <c r="D13766" s="97" t="s">
        <v>482</v>
      </c>
      <c r="E13766" s="94"/>
      <c r="F13766" s="94"/>
      <c r="G13766" s="94">
        <v>100</v>
      </c>
      <c r="H13766" s="79"/>
    </row>
    <row r="13767" spans="1:8">
      <c r="A13767" s="100">
        <v>2</v>
      </c>
      <c r="B13767" s="101" t="s">
        <v>440</v>
      </c>
      <c r="C13767" s="97"/>
      <c r="D13767" s="97"/>
      <c r="E13767" s="94"/>
      <c r="F13767" s="94"/>
      <c r="G13767" s="94"/>
      <c r="H13767" s="79"/>
    </row>
    <row r="13768" spans="1:8" ht="31.5">
      <c r="A13768" s="98" t="s">
        <v>402</v>
      </c>
      <c r="B13768" s="99" t="s">
        <v>736</v>
      </c>
      <c r="C13768" s="97" t="s">
        <v>482</v>
      </c>
      <c r="D13768" s="97" t="s">
        <v>176</v>
      </c>
      <c r="E13768" s="94"/>
      <c r="F13768" s="94"/>
      <c r="G13768" s="94">
        <v>100</v>
      </c>
      <c r="H13768" s="79"/>
    </row>
    <row r="13769" spans="1:8" ht="63">
      <c r="A13769" s="98" t="s">
        <v>403</v>
      </c>
      <c r="B13769" s="99" t="s">
        <v>641</v>
      </c>
      <c r="C13769" s="97" t="s">
        <v>482</v>
      </c>
      <c r="D13769" s="97" t="s">
        <v>176</v>
      </c>
      <c r="E13769" s="94"/>
      <c r="F13769" s="94"/>
      <c r="G13769" s="94">
        <v>100</v>
      </c>
      <c r="H13769" s="79"/>
    </row>
    <row r="13770" spans="1:8" ht="31.5">
      <c r="A13770" s="98" t="s">
        <v>404</v>
      </c>
      <c r="B13770" s="99" t="s">
        <v>642</v>
      </c>
      <c r="C13770" s="97" t="s">
        <v>482</v>
      </c>
      <c r="D13770" s="97" t="s">
        <v>176</v>
      </c>
      <c r="E13770" s="94"/>
      <c r="F13770" s="94"/>
      <c r="G13770" s="94">
        <v>100</v>
      </c>
      <c r="H13770" s="79"/>
    </row>
    <row r="13771" spans="1:8" ht="47.25">
      <c r="A13771" s="100">
        <v>3</v>
      </c>
      <c r="B13771" s="101" t="s">
        <v>313</v>
      </c>
      <c r="C13771" s="97"/>
      <c r="D13771" s="97"/>
      <c r="E13771" s="94"/>
      <c r="F13771" s="94"/>
      <c r="G13771" s="94"/>
      <c r="H13771" s="79"/>
    </row>
    <row r="13772" spans="1:8" ht="31.5">
      <c r="A13772" s="98" t="s">
        <v>441</v>
      </c>
      <c r="B13772" s="99" t="s">
        <v>314</v>
      </c>
      <c r="C13772" s="97" t="s">
        <v>176</v>
      </c>
      <c r="D13772" s="97" t="s">
        <v>177</v>
      </c>
      <c r="E13772" s="94"/>
      <c r="F13772" s="94"/>
      <c r="G13772" s="94">
        <v>100</v>
      </c>
      <c r="H13772" s="79"/>
    </row>
    <row r="13773" spans="1:8">
      <c r="A13773" s="98" t="s">
        <v>359</v>
      </c>
      <c r="B13773" s="99" t="s">
        <v>315</v>
      </c>
      <c r="C13773" s="97" t="s">
        <v>1185</v>
      </c>
      <c r="D13773" s="97" t="s">
        <v>467</v>
      </c>
      <c r="E13773" s="94"/>
      <c r="F13773" s="94"/>
      <c r="G13773" s="94">
        <v>100</v>
      </c>
      <c r="H13773" s="79"/>
    </row>
    <row r="13774" spans="1:8">
      <c r="A13774" s="98" t="s">
        <v>361</v>
      </c>
      <c r="B13774" s="99" t="s">
        <v>316</v>
      </c>
      <c r="C13774" s="97" t="s">
        <v>468</v>
      </c>
      <c r="D13774" s="97" t="s">
        <v>469</v>
      </c>
      <c r="E13774" s="94"/>
      <c r="F13774" s="94"/>
      <c r="G13774" s="94">
        <v>100</v>
      </c>
      <c r="H13774" s="79"/>
    </row>
    <row r="13775" spans="1:8">
      <c r="A13775" s="98" t="s">
        <v>317</v>
      </c>
      <c r="B13775" s="99" t="s">
        <v>318</v>
      </c>
      <c r="C13775" s="97" t="s">
        <v>469</v>
      </c>
      <c r="D13775" s="97" t="s">
        <v>470</v>
      </c>
      <c r="E13775" s="94"/>
      <c r="F13775" s="94"/>
      <c r="G13775" s="94">
        <v>100</v>
      </c>
      <c r="H13775" s="79"/>
    </row>
    <row r="13776" spans="1:8">
      <c r="A13776" s="98" t="s">
        <v>319</v>
      </c>
      <c r="B13776" s="99" t="s">
        <v>320</v>
      </c>
      <c r="C13776" s="97" t="s">
        <v>470</v>
      </c>
      <c r="D13776" s="97" t="s">
        <v>471</v>
      </c>
      <c r="E13776" s="94"/>
      <c r="F13776" s="94"/>
      <c r="G13776" s="94">
        <v>100</v>
      </c>
      <c r="H13776" s="79"/>
    </row>
    <row r="13777" spans="1:8">
      <c r="A13777" s="100">
        <v>4</v>
      </c>
      <c r="B13777" s="101" t="s">
        <v>623</v>
      </c>
      <c r="C13777" s="97"/>
      <c r="D13777" s="97"/>
      <c r="E13777" s="94"/>
      <c r="F13777" s="94"/>
      <c r="G13777" s="94">
        <v>100</v>
      </c>
      <c r="H13777" s="79"/>
    </row>
    <row r="13778" spans="1:8" ht="31.5">
      <c r="A13778" s="97" t="s">
        <v>406</v>
      </c>
      <c r="B13778" s="236" t="s">
        <v>321</v>
      </c>
      <c r="C13778" s="97" t="s">
        <v>471</v>
      </c>
      <c r="D13778" s="97" t="s">
        <v>471</v>
      </c>
      <c r="E13778" s="94"/>
      <c r="F13778" s="94"/>
      <c r="G13778" s="94">
        <v>100</v>
      </c>
      <c r="H13778" s="79"/>
    </row>
    <row r="13779" spans="1:8" ht="63">
      <c r="A13779" s="97" t="s">
        <v>407</v>
      </c>
      <c r="B13779" s="236" t="s">
        <v>621</v>
      </c>
      <c r="C13779" s="97" t="s">
        <v>471</v>
      </c>
      <c r="D13779" s="97" t="s">
        <v>471</v>
      </c>
      <c r="E13779" s="94"/>
      <c r="F13779" s="94"/>
      <c r="G13779" s="94">
        <v>100</v>
      </c>
      <c r="H13779" s="79"/>
    </row>
    <row r="13780" spans="1:8" ht="31.5">
      <c r="A13780" s="97" t="s">
        <v>408</v>
      </c>
      <c r="B13780" s="236" t="s">
        <v>764</v>
      </c>
      <c r="C13780" s="97" t="s">
        <v>471</v>
      </c>
      <c r="D13780" s="97" t="s">
        <v>472</v>
      </c>
      <c r="E13780" s="94"/>
      <c r="F13780" s="94"/>
      <c r="G13780" s="94">
        <v>100</v>
      </c>
      <c r="H13780" s="79"/>
    </row>
    <row r="13781" spans="1:8" ht="31.5">
      <c r="A13781" s="97" t="s">
        <v>222</v>
      </c>
      <c r="B13781" s="236" t="s">
        <v>765</v>
      </c>
      <c r="C13781" s="97" t="s">
        <v>327</v>
      </c>
      <c r="D13781" s="97" t="s">
        <v>472</v>
      </c>
      <c r="E13781" s="94"/>
      <c r="F13781" s="94"/>
      <c r="G13781" s="94">
        <v>100</v>
      </c>
      <c r="H13781" s="79"/>
    </row>
    <row r="13782" spans="1:8">
      <c r="G13782" s="154" t="s">
        <v>1538</v>
      </c>
      <c r="H13782" s="154" t="s">
        <v>378</v>
      </c>
    </row>
    <row r="13783" spans="1:8">
      <c r="H13783" s="154" t="s">
        <v>709</v>
      </c>
    </row>
    <row r="13784" spans="1:8">
      <c r="H13784" s="154" t="s">
        <v>266</v>
      </c>
    </row>
    <row r="13785" spans="1:8">
      <c r="H13785" s="154"/>
    </row>
    <row r="13786" spans="1:8">
      <c r="A13786" s="742" t="s">
        <v>628</v>
      </c>
      <c r="B13786" s="742"/>
      <c r="C13786" s="742"/>
      <c r="D13786" s="742"/>
      <c r="E13786" s="742"/>
      <c r="F13786" s="742"/>
      <c r="G13786" s="742"/>
      <c r="H13786" s="742"/>
    </row>
    <row r="13787" spans="1:8">
      <c r="A13787" s="742" t="s">
        <v>455</v>
      </c>
      <c r="B13787" s="742"/>
      <c r="C13787" s="742"/>
      <c r="D13787" s="742"/>
      <c r="E13787" s="742"/>
      <c r="F13787" s="742"/>
      <c r="G13787" s="742"/>
      <c r="H13787" s="742"/>
    </row>
    <row r="13788" spans="1:8">
      <c r="H13788" s="154" t="s">
        <v>322</v>
      </c>
    </row>
    <row r="13789" spans="1:8">
      <c r="H13789" s="154" t="s">
        <v>323</v>
      </c>
    </row>
    <row r="13790" spans="1:8">
      <c r="H13790" s="154" t="s">
        <v>324</v>
      </c>
    </row>
    <row r="13791" spans="1:8">
      <c r="H13791" s="230" t="s">
        <v>325</v>
      </c>
    </row>
    <row r="13792" spans="1:8">
      <c r="H13792" s="154" t="s">
        <v>2331</v>
      </c>
    </row>
    <row r="13793" spans="1:8">
      <c r="H13793" s="154" t="s">
        <v>261</v>
      </c>
    </row>
    <row r="13794" spans="1:8">
      <c r="A13794" s="86"/>
    </row>
    <row r="13795" spans="1:8" ht="21" customHeight="1">
      <c r="A13795" s="743" t="s">
        <v>1826</v>
      </c>
      <c r="B13795" s="744"/>
      <c r="C13795" s="744"/>
      <c r="D13795" s="744"/>
      <c r="E13795" s="744"/>
      <c r="F13795" s="744"/>
      <c r="G13795" s="744"/>
      <c r="H13795" s="744"/>
    </row>
    <row r="13796" spans="1:8">
      <c r="A13796" s="745"/>
      <c r="B13796" s="745"/>
      <c r="C13796" s="745"/>
      <c r="D13796" s="745"/>
      <c r="E13796" s="745"/>
      <c r="F13796" s="745"/>
      <c r="G13796" s="745"/>
      <c r="H13796" s="745"/>
    </row>
    <row r="13797" spans="1:8">
      <c r="A13797" s="746" t="s">
        <v>2332</v>
      </c>
      <c r="B13797" s="746"/>
      <c r="C13797" s="746"/>
      <c r="D13797" s="746"/>
      <c r="E13797" s="746"/>
      <c r="F13797" s="746"/>
      <c r="G13797" s="746"/>
      <c r="H13797" s="746"/>
    </row>
    <row r="13798" spans="1:8" ht="16.5" thickBot="1">
      <c r="A13798" s="87"/>
      <c r="B13798" s="666"/>
      <c r="C13798" s="231"/>
      <c r="D13798" s="231"/>
      <c r="E13798" s="231"/>
      <c r="F13798" s="231"/>
      <c r="G13798" s="231"/>
      <c r="H13798" s="231"/>
    </row>
    <row r="13799" spans="1:8">
      <c r="A13799" s="750" t="s">
        <v>397</v>
      </c>
      <c r="B13799" s="753" t="s">
        <v>649</v>
      </c>
      <c r="C13799" s="756" t="s">
        <v>719</v>
      </c>
      <c r="D13799" s="756"/>
      <c r="E13799" s="756"/>
      <c r="F13799" s="756"/>
      <c r="G13799" s="757" t="s">
        <v>629</v>
      </c>
      <c r="H13799" s="759" t="s">
        <v>630</v>
      </c>
    </row>
    <row r="13800" spans="1:8">
      <c r="A13800" s="751"/>
      <c r="B13800" s="754"/>
      <c r="C13800" s="704"/>
      <c r="D13800" s="704"/>
      <c r="E13800" s="704"/>
      <c r="F13800" s="704"/>
      <c r="G13800" s="703"/>
      <c r="H13800" s="760"/>
    </row>
    <row r="13801" spans="1:8" ht="32.25" thickBot="1">
      <c r="A13801" s="752"/>
      <c r="B13801" s="755"/>
      <c r="C13801" s="88" t="s">
        <v>631</v>
      </c>
      <c r="D13801" s="88" t="s">
        <v>632</v>
      </c>
      <c r="E13801" s="88" t="s">
        <v>631</v>
      </c>
      <c r="F13801" s="88" t="s">
        <v>632</v>
      </c>
      <c r="G13801" s="758"/>
      <c r="H13801" s="761"/>
    </row>
    <row r="13802" spans="1:8">
      <c r="A13802" s="89">
        <v>1</v>
      </c>
      <c r="B13802" s="604">
        <v>2</v>
      </c>
      <c r="C13802" s="90">
        <v>3</v>
      </c>
      <c r="D13802" s="90">
        <v>4</v>
      </c>
      <c r="E13802" s="90"/>
      <c r="F13802" s="90"/>
      <c r="G13802" s="91">
        <v>5</v>
      </c>
      <c r="H13802" s="604">
        <v>6</v>
      </c>
    </row>
    <row r="13803" spans="1:8">
      <c r="A13803" s="89">
        <v>1</v>
      </c>
      <c r="B13803" s="92" t="s">
        <v>598</v>
      </c>
      <c r="C13803" s="93"/>
      <c r="D13803" s="93"/>
      <c r="E13803" s="94"/>
      <c r="F13803" s="94"/>
      <c r="G13803" s="95"/>
      <c r="H13803" s="663"/>
    </row>
    <row r="13804" spans="1:8">
      <c r="A13804" s="96" t="s">
        <v>399</v>
      </c>
      <c r="B13804" s="237" t="s">
        <v>599</v>
      </c>
      <c r="C13804" s="97" t="s">
        <v>9</v>
      </c>
      <c r="D13804" s="97" t="s">
        <v>169</v>
      </c>
      <c r="E13804" s="94"/>
      <c r="F13804" s="94"/>
      <c r="G13804" s="94">
        <v>100</v>
      </c>
      <c r="H13804" s="79"/>
    </row>
    <row r="13805" spans="1:8">
      <c r="A13805" s="97" t="s">
        <v>400</v>
      </c>
      <c r="B13805" s="236" t="s">
        <v>329</v>
      </c>
      <c r="C13805" s="97" t="s">
        <v>170</v>
      </c>
      <c r="D13805" s="97" t="s">
        <v>326</v>
      </c>
      <c r="E13805" s="94"/>
      <c r="F13805" s="94"/>
      <c r="G13805" s="94">
        <v>100</v>
      </c>
      <c r="H13805" s="79"/>
    </row>
    <row r="13806" spans="1:8" ht="31.5">
      <c r="A13806" s="97" t="s">
        <v>411</v>
      </c>
      <c r="B13806" s="236" t="s">
        <v>730</v>
      </c>
      <c r="C13806" s="97" t="s">
        <v>170</v>
      </c>
      <c r="D13806" s="97" t="s">
        <v>326</v>
      </c>
      <c r="E13806" s="94"/>
      <c r="F13806" s="94"/>
      <c r="G13806" s="94">
        <v>100</v>
      </c>
      <c r="H13806" s="79"/>
    </row>
    <row r="13807" spans="1:8" ht="63">
      <c r="A13807" s="98" t="s">
        <v>422</v>
      </c>
      <c r="B13807" s="99" t="s">
        <v>731</v>
      </c>
      <c r="C13807" s="97" t="s">
        <v>172</v>
      </c>
      <c r="D13807" s="97" t="s">
        <v>175</v>
      </c>
      <c r="E13807" s="94"/>
      <c r="F13807" s="94"/>
      <c r="G13807" s="94">
        <v>100</v>
      </c>
      <c r="H13807" s="79"/>
    </row>
    <row r="13808" spans="1:8" ht="31.5">
      <c r="A13808" s="98" t="s">
        <v>732</v>
      </c>
      <c r="B13808" s="99" t="s">
        <v>733</v>
      </c>
      <c r="C13808" s="97" t="s">
        <v>328</v>
      </c>
      <c r="D13808" s="97" t="s">
        <v>175</v>
      </c>
      <c r="E13808" s="94"/>
      <c r="F13808" s="94"/>
      <c r="G13808" s="94">
        <v>100</v>
      </c>
      <c r="H13808" s="79"/>
    </row>
    <row r="13809" spans="1:8">
      <c r="A13809" s="98" t="s">
        <v>734</v>
      </c>
      <c r="B13809" s="99" t="s">
        <v>735</v>
      </c>
      <c r="C13809" s="97" t="s">
        <v>175</v>
      </c>
      <c r="D13809" s="97" t="s">
        <v>482</v>
      </c>
      <c r="E13809" s="94"/>
      <c r="F13809" s="94"/>
      <c r="G13809" s="94">
        <v>100</v>
      </c>
      <c r="H13809" s="79"/>
    </row>
    <row r="13810" spans="1:8">
      <c r="A13810" s="100">
        <v>2</v>
      </c>
      <c r="B13810" s="101" t="s">
        <v>440</v>
      </c>
      <c r="C13810" s="97"/>
      <c r="D13810" s="97"/>
      <c r="E13810" s="94"/>
      <c r="F13810" s="94"/>
      <c r="G13810" s="94"/>
      <c r="H13810" s="79"/>
    </row>
    <row r="13811" spans="1:8" ht="31.5">
      <c r="A13811" s="98" t="s">
        <v>402</v>
      </c>
      <c r="B13811" s="99" t="s">
        <v>736</v>
      </c>
      <c r="C13811" s="97" t="s">
        <v>482</v>
      </c>
      <c r="D13811" s="97" t="s">
        <v>176</v>
      </c>
      <c r="E13811" s="94"/>
      <c r="F13811" s="94"/>
      <c r="G13811" s="94">
        <v>100</v>
      </c>
      <c r="H13811" s="79"/>
    </row>
    <row r="13812" spans="1:8" ht="63">
      <c r="A13812" s="98" t="s">
        <v>403</v>
      </c>
      <c r="B13812" s="99" t="s">
        <v>641</v>
      </c>
      <c r="C13812" s="97" t="s">
        <v>482</v>
      </c>
      <c r="D13812" s="97" t="s">
        <v>176</v>
      </c>
      <c r="E13812" s="94"/>
      <c r="F13812" s="94"/>
      <c r="G13812" s="94">
        <v>100</v>
      </c>
      <c r="H13812" s="79"/>
    </row>
    <row r="13813" spans="1:8" ht="31.5">
      <c r="A13813" s="98" t="s">
        <v>404</v>
      </c>
      <c r="B13813" s="99" t="s">
        <v>642</v>
      </c>
      <c r="C13813" s="97" t="s">
        <v>482</v>
      </c>
      <c r="D13813" s="97" t="s">
        <v>176</v>
      </c>
      <c r="E13813" s="94"/>
      <c r="F13813" s="94"/>
      <c r="G13813" s="94">
        <v>100</v>
      </c>
      <c r="H13813" s="79"/>
    </row>
    <row r="13814" spans="1:8" ht="47.25">
      <c r="A13814" s="100">
        <v>3</v>
      </c>
      <c r="B13814" s="101" t="s">
        <v>313</v>
      </c>
      <c r="C13814" s="97"/>
      <c r="D13814" s="97"/>
      <c r="E13814" s="94"/>
      <c r="F13814" s="94"/>
      <c r="G13814" s="94"/>
      <c r="H13814" s="79"/>
    </row>
    <row r="13815" spans="1:8" ht="31.5">
      <c r="A13815" s="98" t="s">
        <v>441</v>
      </c>
      <c r="B13815" s="99" t="s">
        <v>314</v>
      </c>
      <c r="C13815" s="97" t="s">
        <v>176</v>
      </c>
      <c r="D13815" s="97" t="s">
        <v>177</v>
      </c>
      <c r="E13815" s="94"/>
      <c r="F13815" s="94"/>
      <c r="G13815" s="94">
        <v>100</v>
      </c>
      <c r="H13815" s="79"/>
    </row>
    <row r="13816" spans="1:8">
      <c r="A13816" s="98" t="s">
        <v>359</v>
      </c>
      <c r="B13816" s="99" t="s">
        <v>315</v>
      </c>
      <c r="C13816" s="97" t="s">
        <v>1185</v>
      </c>
      <c r="D13816" s="97" t="s">
        <v>467</v>
      </c>
      <c r="E13816" s="94"/>
      <c r="F13816" s="94"/>
      <c r="G13816" s="94">
        <v>100</v>
      </c>
      <c r="H13816" s="79"/>
    </row>
    <row r="13817" spans="1:8">
      <c r="A13817" s="98" t="s">
        <v>361</v>
      </c>
      <c r="B13817" s="99" t="s">
        <v>316</v>
      </c>
      <c r="C13817" s="97" t="s">
        <v>468</v>
      </c>
      <c r="D13817" s="97" t="s">
        <v>469</v>
      </c>
      <c r="E13817" s="94"/>
      <c r="F13817" s="94"/>
      <c r="G13817" s="94">
        <v>100</v>
      </c>
      <c r="H13817" s="79"/>
    </row>
    <row r="13818" spans="1:8">
      <c r="A13818" s="98" t="s">
        <v>317</v>
      </c>
      <c r="B13818" s="99" t="s">
        <v>318</v>
      </c>
      <c r="C13818" s="97" t="s">
        <v>469</v>
      </c>
      <c r="D13818" s="97" t="s">
        <v>470</v>
      </c>
      <c r="E13818" s="94"/>
      <c r="F13818" s="94"/>
      <c r="G13818" s="94">
        <v>100</v>
      </c>
      <c r="H13818" s="79"/>
    </row>
    <row r="13819" spans="1:8">
      <c r="A13819" s="98" t="s">
        <v>319</v>
      </c>
      <c r="B13819" s="99" t="s">
        <v>320</v>
      </c>
      <c r="C13819" s="97" t="s">
        <v>470</v>
      </c>
      <c r="D13819" s="97" t="s">
        <v>471</v>
      </c>
      <c r="E13819" s="94"/>
      <c r="F13819" s="94"/>
      <c r="G13819" s="94">
        <v>100</v>
      </c>
      <c r="H13819" s="79"/>
    </row>
    <row r="13820" spans="1:8">
      <c r="A13820" s="100">
        <v>4</v>
      </c>
      <c r="B13820" s="101" t="s">
        <v>623</v>
      </c>
      <c r="C13820" s="97"/>
      <c r="D13820" s="97"/>
      <c r="E13820" s="94"/>
      <c r="F13820" s="94"/>
      <c r="G13820" s="94">
        <v>100</v>
      </c>
      <c r="H13820" s="79"/>
    </row>
    <row r="13821" spans="1:8" ht="31.5">
      <c r="A13821" s="97" t="s">
        <v>406</v>
      </c>
      <c r="B13821" s="236" t="s">
        <v>321</v>
      </c>
      <c r="C13821" s="97" t="s">
        <v>471</v>
      </c>
      <c r="D13821" s="97" t="s">
        <v>471</v>
      </c>
      <c r="E13821" s="94"/>
      <c r="F13821" s="94"/>
      <c r="G13821" s="94">
        <v>100</v>
      </c>
      <c r="H13821" s="79"/>
    </row>
    <row r="13822" spans="1:8" ht="63">
      <c r="A13822" s="97" t="s">
        <v>407</v>
      </c>
      <c r="B13822" s="236" t="s">
        <v>621</v>
      </c>
      <c r="C13822" s="97" t="s">
        <v>471</v>
      </c>
      <c r="D13822" s="97" t="s">
        <v>471</v>
      </c>
      <c r="E13822" s="94"/>
      <c r="F13822" s="94"/>
      <c r="G13822" s="94">
        <v>100</v>
      </c>
      <c r="H13822" s="79"/>
    </row>
    <row r="13823" spans="1:8" ht="31.5">
      <c r="A13823" s="97" t="s">
        <v>408</v>
      </c>
      <c r="B13823" s="236" t="s">
        <v>764</v>
      </c>
      <c r="C13823" s="97" t="s">
        <v>471</v>
      </c>
      <c r="D13823" s="97" t="s">
        <v>472</v>
      </c>
      <c r="E13823" s="94"/>
      <c r="F13823" s="94"/>
      <c r="G13823" s="94">
        <v>100</v>
      </c>
      <c r="H13823" s="79"/>
    </row>
    <row r="13824" spans="1:8" ht="31.5">
      <c r="A13824" s="97" t="s">
        <v>222</v>
      </c>
      <c r="B13824" s="236" t="s">
        <v>765</v>
      </c>
      <c r="C13824" s="97" t="s">
        <v>327</v>
      </c>
      <c r="D13824" s="97" t="s">
        <v>472</v>
      </c>
      <c r="E13824" s="94"/>
      <c r="F13824" s="94"/>
      <c r="G13824" s="94">
        <v>100</v>
      </c>
      <c r="H13824" s="79"/>
    </row>
    <row r="13825" spans="1:8">
      <c r="G13825" s="154" t="s">
        <v>1539</v>
      </c>
      <c r="H13825" s="154" t="s">
        <v>378</v>
      </c>
    </row>
    <row r="13826" spans="1:8">
      <c r="H13826" s="154" t="s">
        <v>709</v>
      </c>
    </row>
    <row r="13827" spans="1:8">
      <c r="H13827" s="154" t="s">
        <v>266</v>
      </c>
    </row>
    <row r="13828" spans="1:8">
      <c r="H13828" s="154"/>
    </row>
    <row r="13829" spans="1:8">
      <c r="A13829" s="742" t="s">
        <v>628</v>
      </c>
      <c r="B13829" s="742"/>
      <c r="C13829" s="742"/>
      <c r="D13829" s="742"/>
      <c r="E13829" s="742"/>
      <c r="F13829" s="742"/>
      <c r="G13829" s="742"/>
      <c r="H13829" s="742"/>
    </row>
    <row r="13830" spans="1:8">
      <c r="A13830" s="742" t="s">
        <v>455</v>
      </c>
      <c r="B13830" s="742"/>
      <c r="C13830" s="742"/>
      <c r="D13830" s="742"/>
      <c r="E13830" s="742"/>
      <c r="F13830" s="742"/>
      <c r="G13830" s="742"/>
      <c r="H13830" s="742"/>
    </row>
    <row r="13831" spans="1:8">
      <c r="H13831" s="154" t="s">
        <v>322</v>
      </c>
    </row>
    <row r="13832" spans="1:8">
      <c r="H13832" s="154" t="s">
        <v>323</v>
      </c>
    </row>
    <row r="13833" spans="1:8">
      <c r="H13833" s="154" t="s">
        <v>324</v>
      </c>
    </row>
    <row r="13834" spans="1:8">
      <c r="H13834" s="230" t="s">
        <v>325</v>
      </c>
    </row>
    <row r="13835" spans="1:8">
      <c r="H13835" s="154" t="s">
        <v>2331</v>
      </c>
    </row>
    <row r="13836" spans="1:8">
      <c r="H13836" s="154" t="s">
        <v>261</v>
      </c>
    </row>
    <row r="13837" spans="1:8">
      <c r="A13837" s="86"/>
    </row>
    <row r="13838" spans="1:8">
      <c r="A13838" s="748" t="s">
        <v>1827</v>
      </c>
      <c r="B13838" s="749"/>
      <c r="C13838" s="749"/>
      <c r="D13838" s="749"/>
      <c r="E13838" s="749"/>
      <c r="F13838" s="749"/>
      <c r="G13838" s="749"/>
      <c r="H13838" s="749"/>
    </row>
    <row r="13839" spans="1:8">
      <c r="A13839" s="745"/>
      <c r="B13839" s="745"/>
      <c r="C13839" s="745"/>
      <c r="D13839" s="745"/>
      <c r="E13839" s="745"/>
      <c r="F13839" s="745"/>
      <c r="G13839" s="745"/>
      <c r="H13839" s="745"/>
    </row>
    <row r="13840" spans="1:8">
      <c r="A13840" s="746" t="s">
        <v>2332</v>
      </c>
      <c r="B13840" s="746"/>
      <c r="C13840" s="746"/>
      <c r="D13840" s="746"/>
      <c r="E13840" s="746"/>
      <c r="F13840" s="746"/>
      <c r="G13840" s="746"/>
      <c r="H13840" s="746"/>
    </row>
    <row r="13841" spans="1:8" ht="16.5" thickBot="1">
      <c r="A13841" s="87"/>
      <c r="B13841" s="666"/>
      <c r="C13841" s="231"/>
      <c r="D13841" s="231"/>
      <c r="E13841" s="231"/>
      <c r="F13841" s="231"/>
      <c r="G13841" s="231"/>
      <c r="H13841" s="231"/>
    </row>
    <row r="13842" spans="1:8">
      <c r="A13842" s="750" t="s">
        <v>397</v>
      </c>
      <c r="B13842" s="753" t="s">
        <v>649</v>
      </c>
      <c r="C13842" s="756" t="s">
        <v>719</v>
      </c>
      <c r="D13842" s="756"/>
      <c r="E13842" s="756"/>
      <c r="F13842" s="756"/>
      <c r="G13842" s="757" t="s">
        <v>629</v>
      </c>
      <c r="H13842" s="759" t="s">
        <v>630</v>
      </c>
    </row>
    <row r="13843" spans="1:8">
      <c r="A13843" s="751"/>
      <c r="B13843" s="754"/>
      <c r="C13843" s="704"/>
      <c r="D13843" s="704"/>
      <c r="E13843" s="704"/>
      <c r="F13843" s="704"/>
      <c r="G13843" s="703"/>
      <c r="H13843" s="760"/>
    </row>
    <row r="13844" spans="1:8" ht="32.25" thickBot="1">
      <c r="A13844" s="752"/>
      <c r="B13844" s="755"/>
      <c r="C13844" s="88" t="s">
        <v>631</v>
      </c>
      <c r="D13844" s="88" t="s">
        <v>632</v>
      </c>
      <c r="E13844" s="88" t="s">
        <v>631</v>
      </c>
      <c r="F13844" s="88" t="s">
        <v>632</v>
      </c>
      <c r="G13844" s="758"/>
      <c r="H13844" s="761"/>
    </row>
    <row r="13845" spans="1:8">
      <c r="A13845" s="89">
        <v>1</v>
      </c>
      <c r="B13845" s="604">
        <v>2</v>
      </c>
      <c r="C13845" s="90">
        <v>3</v>
      </c>
      <c r="D13845" s="90">
        <v>4</v>
      </c>
      <c r="E13845" s="90"/>
      <c r="F13845" s="90"/>
      <c r="G13845" s="91">
        <v>5</v>
      </c>
      <c r="H13845" s="604">
        <v>6</v>
      </c>
    </row>
    <row r="13846" spans="1:8">
      <c r="A13846" s="89">
        <v>1</v>
      </c>
      <c r="B13846" s="92" t="s">
        <v>598</v>
      </c>
      <c r="C13846" s="90"/>
      <c r="D13846" s="90"/>
      <c r="E13846" s="94"/>
      <c r="F13846" s="94"/>
      <c r="G13846" s="95"/>
      <c r="H13846" s="663"/>
    </row>
    <row r="13847" spans="1:8">
      <c r="A13847" s="96" t="s">
        <v>399</v>
      </c>
      <c r="B13847" s="237" t="s">
        <v>599</v>
      </c>
      <c r="C13847" s="97" t="s">
        <v>7</v>
      </c>
      <c r="D13847" s="97" t="s">
        <v>167</v>
      </c>
      <c r="E13847" s="94"/>
      <c r="F13847" s="94"/>
      <c r="G13847" s="94">
        <v>100</v>
      </c>
      <c r="H13847" s="79"/>
    </row>
    <row r="13848" spans="1:8">
      <c r="A13848" s="97" t="s">
        <v>400</v>
      </c>
      <c r="B13848" s="236" t="s">
        <v>329</v>
      </c>
      <c r="C13848" s="97" t="s">
        <v>168</v>
      </c>
      <c r="D13848" s="97" t="s">
        <v>169</v>
      </c>
      <c r="E13848" s="94"/>
      <c r="F13848" s="94"/>
      <c r="G13848" s="94">
        <v>100</v>
      </c>
      <c r="H13848" s="79"/>
    </row>
    <row r="13849" spans="1:8" ht="31.5">
      <c r="A13849" s="97" t="s">
        <v>411</v>
      </c>
      <c r="B13849" s="236" t="s">
        <v>730</v>
      </c>
      <c r="C13849" s="97" t="s">
        <v>170</v>
      </c>
      <c r="D13849" s="97" t="s">
        <v>171</v>
      </c>
      <c r="E13849" s="94"/>
      <c r="F13849" s="94"/>
      <c r="G13849" s="94">
        <v>100</v>
      </c>
      <c r="H13849" s="79"/>
    </row>
    <row r="13850" spans="1:8" ht="63">
      <c r="A13850" s="98" t="s">
        <v>422</v>
      </c>
      <c r="B13850" s="99" t="s">
        <v>731</v>
      </c>
      <c r="C13850" s="97" t="s">
        <v>172</v>
      </c>
      <c r="D13850" s="97" t="s">
        <v>173</v>
      </c>
      <c r="E13850" s="94"/>
      <c r="F13850" s="94"/>
      <c r="G13850" s="94">
        <v>100</v>
      </c>
      <c r="H13850" s="79"/>
    </row>
    <row r="13851" spans="1:8" ht="31.5">
      <c r="A13851" s="98" t="s">
        <v>732</v>
      </c>
      <c r="B13851" s="99" t="s">
        <v>733</v>
      </c>
      <c r="C13851" s="97" t="s">
        <v>174</v>
      </c>
      <c r="D13851" s="97" t="s">
        <v>175</v>
      </c>
      <c r="E13851" s="94"/>
      <c r="F13851" s="94"/>
      <c r="G13851" s="94">
        <v>100</v>
      </c>
      <c r="H13851" s="79"/>
    </row>
    <row r="13852" spans="1:8">
      <c r="A13852" s="98" t="s">
        <v>734</v>
      </c>
      <c r="B13852" s="99" t="s">
        <v>735</v>
      </c>
      <c r="C13852" s="97" t="s">
        <v>170</v>
      </c>
      <c r="D13852" s="97" t="s">
        <v>174</v>
      </c>
      <c r="E13852" s="94"/>
      <c r="F13852" s="94"/>
      <c r="G13852" s="94">
        <v>100</v>
      </c>
      <c r="H13852" s="79"/>
    </row>
    <row r="13853" spans="1:8">
      <c r="A13853" s="100">
        <v>2</v>
      </c>
      <c r="B13853" s="101" t="s">
        <v>440</v>
      </c>
      <c r="C13853" s="97"/>
      <c r="D13853" s="97"/>
      <c r="E13853" s="94"/>
      <c r="F13853" s="94"/>
      <c r="G13853" s="94"/>
      <c r="H13853" s="79"/>
    </row>
    <row r="13854" spans="1:8" ht="31.5">
      <c r="A13854" s="98" t="s">
        <v>402</v>
      </c>
      <c r="B13854" s="99" t="s">
        <v>736</v>
      </c>
      <c r="C13854" s="97" t="s">
        <v>129</v>
      </c>
      <c r="D13854" s="97" t="s">
        <v>130</v>
      </c>
      <c r="E13854" s="94"/>
      <c r="F13854" s="94"/>
      <c r="G13854" s="94">
        <v>100</v>
      </c>
      <c r="H13854" s="79"/>
    </row>
    <row r="13855" spans="1:8" ht="63">
      <c r="A13855" s="98" t="s">
        <v>403</v>
      </c>
      <c r="B13855" s="99" t="s">
        <v>641</v>
      </c>
      <c r="C13855" s="97" t="s">
        <v>129</v>
      </c>
      <c r="D13855" s="97" t="s">
        <v>131</v>
      </c>
      <c r="E13855" s="94"/>
      <c r="F13855" s="94"/>
      <c r="G13855" s="94">
        <v>100</v>
      </c>
      <c r="H13855" s="79"/>
    </row>
    <row r="13856" spans="1:8" ht="31.5">
      <c r="A13856" s="98" t="s">
        <v>404</v>
      </c>
      <c r="B13856" s="99" t="s">
        <v>642</v>
      </c>
      <c r="C13856" s="97" t="s">
        <v>131</v>
      </c>
      <c r="D13856" s="97" t="s">
        <v>132</v>
      </c>
      <c r="E13856" s="94"/>
      <c r="F13856" s="94"/>
      <c r="G13856" s="94">
        <v>100</v>
      </c>
      <c r="H13856" s="79"/>
    </row>
    <row r="13857" spans="1:8" ht="47.25">
      <c r="A13857" s="100">
        <v>3</v>
      </c>
      <c r="B13857" s="101" t="s">
        <v>313</v>
      </c>
      <c r="C13857" s="97"/>
      <c r="D13857" s="97"/>
      <c r="E13857" s="94"/>
      <c r="F13857" s="94"/>
      <c r="G13857" s="94"/>
      <c r="H13857" s="79"/>
    </row>
    <row r="13858" spans="1:8" ht="31.5">
      <c r="A13858" s="98" t="s">
        <v>441</v>
      </c>
      <c r="B13858" s="99" t="s">
        <v>314</v>
      </c>
      <c r="C13858" s="97" t="s">
        <v>132</v>
      </c>
      <c r="D13858" s="97" t="s">
        <v>131</v>
      </c>
      <c r="E13858" s="94"/>
      <c r="F13858" s="94"/>
      <c r="G13858" s="94">
        <v>100</v>
      </c>
      <c r="H13858" s="79"/>
    </row>
    <row r="13859" spans="1:8">
      <c r="A13859" s="98" t="s">
        <v>359</v>
      </c>
      <c r="B13859" s="99" t="s">
        <v>315</v>
      </c>
      <c r="C13859" s="97" t="s">
        <v>132</v>
      </c>
      <c r="D13859" s="97" t="s">
        <v>133</v>
      </c>
      <c r="E13859" s="94"/>
      <c r="F13859" s="94"/>
      <c r="G13859" s="94">
        <v>100</v>
      </c>
      <c r="H13859" s="79"/>
    </row>
    <row r="13860" spans="1:8">
      <c r="A13860" s="98" t="s">
        <v>361</v>
      </c>
      <c r="B13860" s="99" t="s">
        <v>316</v>
      </c>
      <c r="C13860" s="97" t="s">
        <v>133</v>
      </c>
      <c r="D13860" s="97" t="s">
        <v>788</v>
      </c>
      <c r="E13860" s="94"/>
      <c r="F13860" s="94"/>
      <c r="G13860" s="94">
        <v>100</v>
      </c>
      <c r="H13860" s="79"/>
    </row>
    <row r="13861" spans="1:8">
      <c r="A13861" s="98" t="s">
        <v>317</v>
      </c>
      <c r="B13861" s="99" t="s">
        <v>318</v>
      </c>
      <c r="C13861" s="97" t="s">
        <v>788</v>
      </c>
      <c r="D13861" s="97" t="s">
        <v>789</v>
      </c>
      <c r="E13861" s="94"/>
      <c r="F13861" s="94"/>
      <c r="G13861" s="94">
        <v>100</v>
      </c>
      <c r="H13861" s="79"/>
    </row>
    <row r="13862" spans="1:8">
      <c r="A13862" s="98" t="s">
        <v>319</v>
      </c>
      <c r="B13862" s="99" t="s">
        <v>320</v>
      </c>
      <c r="C13862" s="97" t="s">
        <v>1156</v>
      </c>
      <c r="D13862" s="97" t="s">
        <v>790</v>
      </c>
      <c r="E13862" s="94"/>
      <c r="F13862" s="94"/>
      <c r="G13862" s="94">
        <v>100</v>
      </c>
      <c r="H13862" s="79"/>
    </row>
    <row r="13863" spans="1:8">
      <c r="A13863" s="100">
        <v>4</v>
      </c>
      <c r="B13863" s="101" t="s">
        <v>623</v>
      </c>
      <c r="C13863" s="97"/>
      <c r="D13863" s="97"/>
      <c r="E13863" s="94"/>
      <c r="F13863" s="94"/>
      <c r="G13863" s="94"/>
      <c r="H13863" s="79"/>
    </row>
    <row r="13864" spans="1:8" ht="31.5">
      <c r="A13864" s="97" t="s">
        <v>406</v>
      </c>
      <c r="B13864" s="236" t="s">
        <v>321</v>
      </c>
      <c r="C13864" s="97" t="s">
        <v>790</v>
      </c>
      <c r="D13864" s="97" t="s">
        <v>790</v>
      </c>
      <c r="E13864" s="94"/>
      <c r="F13864" s="94"/>
      <c r="G13864" s="94">
        <v>100</v>
      </c>
      <c r="H13864" s="79"/>
    </row>
    <row r="13865" spans="1:8" ht="63">
      <c r="A13865" s="97" t="s">
        <v>407</v>
      </c>
      <c r="B13865" s="236" t="s">
        <v>621</v>
      </c>
      <c r="C13865" s="97" t="s">
        <v>790</v>
      </c>
      <c r="D13865" s="97" t="s">
        <v>791</v>
      </c>
      <c r="E13865" s="94"/>
      <c r="F13865" s="94"/>
      <c r="G13865" s="94">
        <v>100</v>
      </c>
      <c r="H13865" s="79"/>
    </row>
    <row r="13866" spans="1:8" ht="31.5">
      <c r="A13866" s="97" t="s">
        <v>408</v>
      </c>
      <c r="B13866" s="236" t="s">
        <v>764</v>
      </c>
      <c r="C13866" s="97" t="s">
        <v>790</v>
      </c>
      <c r="D13866" s="97" t="s">
        <v>791</v>
      </c>
      <c r="E13866" s="94"/>
      <c r="F13866" s="94"/>
      <c r="G13866" s="94">
        <v>100</v>
      </c>
      <c r="H13866" s="79"/>
    </row>
    <row r="13867" spans="1:8" ht="31.5">
      <c r="A13867" s="97" t="s">
        <v>222</v>
      </c>
      <c r="B13867" s="236" t="s">
        <v>765</v>
      </c>
      <c r="C13867" s="97" t="s">
        <v>791</v>
      </c>
      <c r="D13867" s="97" t="s">
        <v>792</v>
      </c>
      <c r="E13867" s="94"/>
      <c r="F13867" s="94"/>
      <c r="G13867" s="94">
        <v>100</v>
      </c>
      <c r="H13867" s="79"/>
    </row>
    <row r="13868" spans="1:8">
      <c r="G13868" s="154" t="s">
        <v>1540</v>
      </c>
      <c r="H13868" s="154" t="s">
        <v>378</v>
      </c>
    </row>
    <row r="13869" spans="1:8">
      <c r="H13869" s="154" t="s">
        <v>709</v>
      </c>
    </row>
    <row r="13870" spans="1:8">
      <c r="H13870" s="154" t="s">
        <v>266</v>
      </c>
    </row>
    <row r="13871" spans="1:8">
      <c r="H13871" s="154"/>
    </row>
    <row r="13872" spans="1:8">
      <c r="A13872" s="742" t="s">
        <v>628</v>
      </c>
      <c r="B13872" s="742"/>
      <c r="C13872" s="742"/>
      <c r="D13872" s="742"/>
      <c r="E13872" s="742"/>
      <c r="F13872" s="742"/>
      <c r="G13872" s="742"/>
      <c r="H13872" s="742"/>
    </row>
    <row r="13873" spans="1:8">
      <c r="A13873" s="742" t="s">
        <v>455</v>
      </c>
      <c r="B13873" s="742"/>
      <c r="C13873" s="742"/>
      <c r="D13873" s="742"/>
      <c r="E13873" s="742"/>
      <c r="F13873" s="742"/>
      <c r="G13873" s="742"/>
      <c r="H13873" s="742"/>
    </row>
    <row r="13874" spans="1:8">
      <c r="H13874" s="154" t="s">
        <v>322</v>
      </c>
    </row>
    <row r="13875" spans="1:8">
      <c r="H13875" s="154" t="s">
        <v>323</v>
      </c>
    </row>
    <row r="13876" spans="1:8">
      <c r="H13876" s="154" t="s">
        <v>324</v>
      </c>
    </row>
    <row r="13877" spans="1:8">
      <c r="H13877" s="230" t="s">
        <v>325</v>
      </c>
    </row>
    <row r="13878" spans="1:8">
      <c r="H13878" s="154" t="s">
        <v>2331</v>
      </c>
    </row>
    <row r="13879" spans="1:8">
      <c r="H13879" s="154" t="s">
        <v>261</v>
      </c>
    </row>
    <row r="13880" spans="1:8">
      <c r="A13880" s="86"/>
    </row>
    <row r="13881" spans="1:8" ht="34.5" customHeight="1">
      <c r="A13881" s="748" t="s">
        <v>1828</v>
      </c>
      <c r="B13881" s="749"/>
      <c r="C13881" s="749"/>
      <c r="D13881" s="749"/>
      <c r="E13881" s="749"/>
      <c r="F13881" s="749"/>
      <c r="G13881" s="749"/>
      <c r="H13881" s="749"/>
    </row>
    <row r="13882" spans="1:8">
      <c r="A13882" s="745"/>
      <c r="B13882" s="745"/>
      <c r="C13882" s="745"/>
      <c r="D13882" s="745"/>
      <c r="E13882" s="745"/>
      <c r="F13882" s="745"/>
      <c r="G13882" s="745"/>
      <c r="H13882" s="745"/>
    </row>
    <row r="13883" spans="1:8">
      <c r="A13883" s="746" t="s">
        <v>2332</v>
      </c>
      <c r="B13883" s="746"/>
      <c r="C13883" s="746"/>
      <c r="D13883" s="746"/>
      <c r="E13883" s="746"/>
      <c r="F13883" s="746"/>
      <c r="G13883" s="746"/>
      <c r="H13883" s="746"/>
    </row>
    <row r="13884" spans="1:8" ht="16.5" thickBot="1">
      <c r="A13884" s="87"/>
      <c r="B13884" s="666"/>
      <c r="C13884" s="231"/>
      <c r="D13884" s="231"/>
      <c r="E13884" s="231"/>
      <c r="F13884" s="231"/>
      <c r="G13884" s="231"/>
      <c r="H13884" s="231"/>
    </row>
    <row r="13885" spans="1:8">
      <c r="A13885" s="750" t="s">
        <v>397</v>
      </c>
      <c r="B13885" s="753" t="s">
        <v>649</v>
      </c>
      <c r="C13885" s="756" t="s">
        <v>719</v>
      </c>
      <c r="D13885" s="756"/>
      <c r="E13885" s="756"/>
      <c r="F13885" s="756"/>
      <c r="G13885" s="757" t="s">
        <v>629</v>
      </c>
      <c r="H13885" s="759" t="s">
        <v>630</v>
      </c>
    </row>
    <row r="13886" spans="1:8">
      <c r="A13886" s="751"/>
      <c r="B13886" s="754"/>
      <c r="C13886" s="704"/>
      <c r="D13886" s="704"/>
      <c r="E13886" s="704"/>
      <c r="F13886" s="704"/>
      <c r="G13886" s="703"/>
      <c r="H13886" s="760"/>
    </row>
    <row r="13887" spans="1:8" ht="32.25" thickBot="1">
      <c r="A13887" s="752"/>
      <c r="B13887" s="755"/>
      <c r="C13887" s="88" t="s">
        <v>631</v>
      </c>
      <c r="D13887" s="88" t="s">
        <v>632</v>
      </c>
      <c r="E13887" s="88" t="s">
        <v>631</v>
      </c>
      <c r="F13887" s="88" t="s">
        <v>632</v>
      </c>
      <c r="G13887" s="758"/>
      <c r="H13887" s="761"/>
    </row>
    <row r="13888" spans="1:8">
      <c r="A13888" s="89">
        <v>1</v>
      </c>
      <c r="B13888" s="604">
        <v>2</v>
      </c>
      <c r="C13888" s="90">
        <v>3</v>
      </c>
      <c r="D13888" s="90">
        <v>4</v>
      </c>
      <c r="E13888" s="90"/>
      <c r="F13888" s="90"/>
      <c r="G13888" s="91">
        <v>5</v>
      </c>
      <c r="H13888" s="604">
        <v>6</v>
      </c>
    </row>
    <row r="13889" spans="1:8">
      <c r="A13889" s="89">
        <v>1</v>
      </c>
      <c r="B13889" s="92" t="s">
        <v>598</v>
      </c>
      <c r="C13889" s="93"/>
      <c r="D13889" s="93"/>
      <c r="E13889" s="94"/>
      <c r="F13889" s="94"/>
      <c r="G13889" s="95"/>
      <c r="H13889" s="663"/>
    </row>
    <row r="13890" spans="1:8">
      <c r="A13890" s="96" t="s">
        <v>399</v>
      </c>
      <c r="B13890" s="237" t="s">
        <v>599</v>
      </c>
      <c r="C13890" s="97" t="s">
        <v>9</v>
      </c>
      <c r="D13890" s="97" t="s">
        <v>169</v>
      </c>
      <c r="E13890" s="94"/>
      <c r="F13890" s="94"/>
      <c r="G13890" s="94">
        <v>100</v>
      </c>
      <c r="H13890" s="79"/>
    </row>
    <row r="13891" spans="1:8">
      <c r="A13891" s="97" t="s">
        <v>400</v>
      </c>
      <c r="B13891" s="236" t="s">
        <v>329</v>
      </c>
      <c r="C13891" s="97" t="s">
        <v>170</v>
      </c>
      <c r="D13891" s="97" t="s">
        <v>326</v>
      </c>
      <c r="E13891" s="94"/>
      <c r="F13891" s="94"/>
      <c r="G13891" s="94">
        <v>100</v>
      </c>
      <c r="H13891" s="79"/>
    </row>
    <row r="13892" spans="1:8" ht="31.5">
      <c r="A13892" s="97" t="s">
        <v>411</v>
      </c>
      <c r="B13892" s="236" t="s">
        <v>730</v>
      </c>
      <c r="C13892" s="97" t="s">
        <v>170</v>
      </c>
      <c r="D13892" s="97" t="s">
        <v>326</v>
      </c>
      <c r="E13892" s="94"/>
      <c r="F13892" s="94"/>
      <c r="G13892" s="94">
        <v>100</v>
      </c>
      <c r="H13892" s="79"/>
    </row>
    <row r="13893" spans="1:8" ht="63">
      <c r="A13893" s="98" t="s">
        <v>422</v>
      </c>
      <c r="B13893" s="99" t="s">
        <v>731</v>
      </c>
      <c r="C13893" s="97" t="s">
        <v>172</v>
      </c>
      <c r="D13893" s="97" t="s">
        <v>175</v>
      </c>
      <c r="E13893" s="94"/>
      <c r="F13893" s="94"/>
      <c r="G13893" s="94">
        <v>100</v>
      </c>
      <c r="H13893" s="79"/>
    </row>
    <row r="13894" spans="1:8" ht="31.5">
      <c r="A13894" s="98" t="s">
        <v>732</v>
      </c>
      <c r="B13894" s="99" t="s">
        <v>733</v>
      </c>
      <c r="C13894" s="97" t="s">
        <v>328</v>
      </c>
      <c r="D13894" s="97" t="s">
        <v>175</v>
      </c>
      <c r="E13894" s="94"/>
      <c r="F13894" s="94"/>
      <c r="G13894" s="94">
        <v>100</v>
      </c>
      <c r="H13894" s="79"/>
    </row>
    <row r="13895" spans="1:8">
      <c r="A13895" s="98" t="s">
        <v>734</v>
      </c>
      <c r="B13895" s="99" t="s">
        <v>735</v>
      </c>
      <c r="C13895" s="97" t="s">
        <v>175</v>
      </c>
      <c r="D13895" s="97" t="s">
        <v>482</v>
      </c>
      <c r="E13895" s="94"/>
      <c r="F13895" s="94"/>
      <c r="G13895" s="94">
        <v>100</v>
      </c>
      <c r="H13895" s="79"/>
    </row>
    <row r="13896" spans="1:8">
      <c r="A13896" s="100">
        <v>2</v>
      </c>
      <c r="B13896" s="101" t="s">
        <v>440</v>
      </c>
      <c r="C13896" s="97"/>
      <c r="D13896" s="97"/>
      <c r="E13896" s="94"/>
      <c r="F13896" s="94"/>
      <c r="G13896" s="94"/>
      <c r="H13896" s="79"/>
    </row>
    <row r="13897" spans="1:8" ht="31.5">
      <c r="A13897" s="98" t="s">
        <v>402</v>
      </c>
      <c r="B13897" s="99" t="s">
        <v>736</v>
      </c>
      <c r="C13897" s="97" t="s">
        <v>482</v>
      </c>
      <c r="D13897" s="97" t="s">
        <v>176</v>
      </c>
      <c r="E13897" s="94"/>
      <c r="F13897" s="94"/>
      <c r="G13897" s="94">
        <v>100</v>
      </c>
      <c r="H13897" s="79"/>
    </row>
    <row r="13898" spans="1:8" ht="63">
      <c r="A13898" s="98" t="s">
        <v>403</v>
      </c>
      <c r="B13898" s="99" t="s">
        <v>641</v>
      </c>
      <c r="C13898" s="97" t="s">
        <v>482</v>
      </c>
      <c r="D13898" s="97" t="s">
        <v>176</v>
      </c>
      <c r="E13898" s="94"/>
      <c r="F13898" s="94"/>
      <c r="G13898" s="94">
        <v>100</v>
      </c>
      <c r="H13898" s="79"/>
    </row>
    <row r="13899" spans="1:8" ht="31.5">
      <c r="A13899" s="98" t="s">
        <v>404</v>
      </c>
      <c r="B13899" s="99" t="s">
        <v>642</v>
      </c>
      <c r="C13899" s="97" t="s">
        <v>482</v>
      </c>
      <c r="D13899" s="97" t="s">
        <v>176</v>
      </c>
      <c r="E13899" s="94"/>
      <c r="F13899" s="94"/>
      <c r="G13899" s="94">
        <v>100</v>
      </c>
      <c r="H13899" s="79"/>
    </row>
    <row r="13900" spans="1:8" ht="47.25">
      <c r="A13900" s="100">
        <v>3</v>
      </c>
      <c r="B13900" s="101" t="s">
        <v>313</v>
      </c>
      <c r="C13900" s="97"/>
      <c r="D13900" s="97"/>
      <c r="E13900" s="94"/>
      <c r="F13900" s="94"/>
      <c r="G13900" s="94"/>
      <c r="H13900" s="79"/>
    </row>
    <row r="13901" spans="1:8" ht="31.5">
      <c r="A13901" s="98" t="s">
        <v>441</v>
      </c>
      <c r="B13901" s="99" t="s">
        <v>314</v>
      </c>
      <c r="C13901" s="97" t="s">
        <v>176</v>
      </c>
      <c r="D13901" s="97" t="s">
        <v>177</v>
      </c>
      <c r="E13901" s="94"/>
      <c r="F13901" s="94"/>
      <c r="G13901" s="94">
        <v>100</v>
      </c>
      <c r="H13901" s="79"/>
    </row>
    <row r="13902" spans="1:8">
      <c r="A13902" s="98" t="s">
        <v>359</v>
      </c>
      <c r="B13902" s="99" t="s">
        <v>315</v>
      </c>
      <c r="C13902" s="97" t="s">
        <v>1185</v>
      </c>
      <c r="D13902" s="97" t="s">
        <v>467</v>
      </c>
      <c r="E13902" s="94"/>
      <c r="F13902" s="94"/>
      <c r="G13902" s="94">
        <v>100</v>
      </c>
      <c r="H13902" s="79"/>
    </row>
    <row r="13903" spans="1:8">
      <c r="A13903" s="98" t="s">
        <v>361</v>
      </c>
      <c r="B13903" s="99" t="s">
        <v>316</v>
      </c>
      <c r="C13903" s="97" t="s">
        <v>468</v>
      </c>
      <c r="D13903" s="97" t="s">
        <v>469</v>
      </c>
      <c r="E13903" s="94"/>
      <c r="F13903" s="94"/>
      <c r="G13903" s="94">
        <v>100</v>
      </c>
      <c r="H13903" s="79"/>
    </row>
    <row r="13904" spans="1:8">
      <c r="A13904" s="98" t="s">
        <v>317</v>
      </c>
      <c r="B13904" s="99" t="s">
        <v>318</v>
      </c>
      <c r="C13904" s="97" t="s">
        <v>469</v>
      </c>
      <c r="D13904" s="97" t="s">
        <v>470</v>
      </c>
      <c r="E13904" s="94"/>
      <c r="F13904" s="94"/>
      <c r="G13904" s="94">
        <v>100</v>
      </c>
      <c r="H13904" s="79"/>
    </row>
    <row r="13905" spans="1:8">
      <c r="A13905" s="98" t="s">
        <v>319</v>
      </c>
      <c r="B13905" s="99" t="s">
        <v>320</v>
      </c>
      <c r="C13905" s="97" t="s">
        <v>470</v>
      </c>
      <c r="D13905" s="97" t="s">
        <v>471</v>
      </c>
      <c r="E13905" s="94"/>
      <c r="F13905" s="94"/>
      <c r="G13905" s="94">
        <v>100</v>
      </c>
      <c r="H13905" s="79"/>
    </row>
    <row r="13906" spans="1:8">
      <c r="A13906" s="100">
        <v>4</v>
      </c>
      <c r="B13906" s="101" t="s">
        <v>623</v>
      </c>
      <c r="C13906" s="97"/>
      <c r="D13906" s="97"/>
      <c r="E13906" s="94"/>
      <c r="F13906" s="94"/>
      <c r="G13906" s="94">
        <v>100</v>
      </c>
      <c r="H13906" s="79"/>
    </row>
    <row r="13907" spans="1:8" ht="31.5">
      <c r="A13907" s="97" t="s">
        <v>406</v>
      </c>
      <c r="B13907" s="236" t="s">
        <v>321</v>
      </c>
      <c r="C13907" s="97" t="s">
        <v>471</v>
      </c>
      <c r="D13907" s="97" t="s">
        <v>471</v>
      </c>
      <c r="E13907" s="94"/>
      <c r="F13907" s="94"/>
      <c r="G13907" s="94">
        <v>100</v>
      </c>
      <c r="H13907" s="79"/>
    </row>
    <row r="13908" spans="1:8" ht="63">
      <c r="A13908" s="97" t="s">
        <v>407</v>
      </c>
      <c r="B13908" s="236" t="s">
        <v>621</v>
      </c>
      <c r="C13908" s="97" t="s">
        <v>471</v>
      </c>
      <c r="D13908" s="97" t="s">
        <v>471</v>
      </c>
      <c r="E13908" s="94"/>
      <c r="F13908" s="94"/>
      <c r="G13908" s="94">
        <v>100</v>
      </c>
      <c r="H13908" s="79"/>
    </row>
    <row r="13909" spans="1:8" ht="31.5">
      <c r="A13909" s="97" t="s">
        <v>408</v>
      </c>
      <c r="B13909" s="236" t="s">
        <v>764</v>
      </c>
      <c r="C13909" s="97" t="s">
        <v>471</v>
      </c>
      <c r="D13909" s="97" t="s">
        <v>472</v>
      </c>
      <c r="E13909" s="94"/>
      <c r="F13909" s="94"/>
      <c r="G13909" s="94">
        <v>100</v>
      </c>
      <c r="H13909" s="79"/>
    </row>
    <row r="13910" spans="1:8" ht="31.5">
      <c r="A13910" s="97" t="s">
        <v>222</v>
      </c>
      <c r="B13910" s="236" t="s">
        <v>765</v>
      </c>
      <c r="C13910" s="97" t="s">
        <v>327</v>
      </c>
      <c r="D13910" s="97" t="s">
        <v>472</v>
      </c>
      <c r="E13910" s="94"/>
      <c r="F13910" s="94"/>
      <c r="G13910" s="94">
        <v>100</v>
      </c>
      <c r="H13910" s="79"/>
    </row>
    <row r="13911" spans="1:8">
      <c r="G13911" s="154" t="s">
        <v>1541</v>
      </c>
      <c r="H13911" s="154" t="s">
        <v>378</v>
      </c>
    </row>
    <row r="13912" spans="1:8">
      <c r="H13912" s="154" t="s">
        <v>709</v>
      </c>
    </row>
    <row r="13913" spans="1:8">
      <c r="H13913" s="154" t="s">
        <v>266</v>
      </c>
    </row>
    <row r="13914" spans="1:8">
      <c r="H13914" s="154"/>
    </row>
    <row r="13915" spans="1:8">
      <c r="A13915" s="742" t="s">
        <v>628</v>
      </c>
      <c r="B13915" s="742"/>
      <c r="C13915" s="742"/>
      <c r="D13915" s="742"/>
      <c r="E13915" s="742"/>
      <c r="F13915" s="742"/>
      <c r="G13915" s="742"/>
      <c r="H13915" s="742"/>
    </row>
    <row r="13916" spans="1:8">
      <c r="A13916" s="742" t="s">
        <v>455</v>
      </c>
      <c r="B13916" s="742"/>
      <c r="C13916" s="742"/>
      <c r="D13916" s="742"/>
      <c r="E13916" s="742"/>
      <c r="F13916" s="742"/>
      <c r="G13916" s="742"/>
      <c r="H13916" s="742"/>
    </row>
    <row r="13917" spans="1:8">
      <c r="H13917" s="154" t="s">
        <v>322</v>
      </c>
    </row>
    <row r="13918" spans="1:8">
      <c r="H13918" s="154" t="s">
        <v>323</v>
      </c>
    </row>
    <row r="13919" spans="1:8">
      <c r="H13919" s="154" t="s">
        <v>324</v>
      </c>
    </row>
    <row r="13920" spans="1:8">
      <c r="H13920" s="230" t="s">
        <v>325</v>
      </c>
    </row>
    <row r="13921" spans="1:8">
      <c r="H13921" s="154" t="s">
        <v>2331</v>
      </c>
    </row>
    <row r="13922" spans="1:8">
      <c r="H13922" s="154" t="s">
        <v>261</v>
      </c>
    </row>
    <row r="13923" spans="1:8">
      <c r="A13923" s="86"/>
    </row>
    <row r="13924" spans="1:8" ht="43.5" customHeight="1">
      <c r="A13924" s="748" t="s">
        <v>1829</v>
      </c>
      <c r="B13924" s="749"/>
      <c r="C13924" s="749"/>
      <c r="D13924" s="749"/>
      <c r="E13924" s="749"/>
      <c r="F13924" s="749"/>
      <c r="G13924" s="749"/>
      <c r="H13924" s="749"/>
    </row>
    <row r="13925" spans="1:8">
      <c r="A13925" s="745"/>
      <c r="B13925" s="745"/>
      <c r="C13925" s="745"/>
      <c r="D13925" s="745"/>
      <c r="E13925" s="745"/>
      <c r="F13925" s="745"/>
      <c r="G13925" s="745"/>
      <c r="H13925" s="745"/>
    </row>
    <row r="13926" spans="1:8">
      <c r="A13926" s="746" t="s">
        <v>2332</v>
      </c>
      <c r="B13926" s="746"/>
      <c r="C13926" s="746"/>
      <c r="D13926" s="746"/>
      <c r="E13926" s="746"/>
      <c r="F13926" s="746"/>
      <c r="G13926" s="746"/>
      <c r="H13926" s="746"/>
    </row>
    <row r="13927" spans="1:8" ht="16.5" thickBot="1">
      <c r="A13927" s="87"/>
      <c r="B13927" s="666"/>
      <c r="C13927" s="231"/>
      <c r="D13927" s="231"/>
      <c r="E13927" s="231"/>
      <c r="F13927" s="231"/>
      <c r="G13927" s="231"/>
      <c r="H13927" s="231"/>
    </row>
    <row r="13928" spans="1:8">
      <c r="A13928" s="750" t="s">
        <v>397</v>
      </c>
      <c r="B13928" s="753" t="s">
        <v>649</v>
      </c>
      <c r="C13928" s="756" t="s">
        <v>719</v>
      </c>
      <c r="D13928" s="756"/>
      <c r="E13928" s="756"/>
      <c r="F13928" s="756"/>
      <c r="G13928" s="757" t="s">
        <v>629</v>
      </c>
      <c r="H13928" s="759" t="s">
        <v>630</v>
      </c>
    </row>
    <row r="13929" spans="1:8">
      <c r="A13929" s="751"/>
      <c r="B13929" s="754"/>
      <c r="C13929" s="704"/>
      <c r="D13929" s="704"/>
      <c r="E13929" s="704"/>
      <c r="F13929" s="704"/>
      <c r="G13929" s="703"/>
      <c r="H13929" s="760"/>
    </row>
    <row r="13930" spans="1:8" ht="32.25" thickBot="1">
      <c r="A13930" s="752"/>
      <c r="B13930" s="755"/>
      <c r="C13930" s="88" t="s">
        <v>631</v>
      </c>
      <c r="D13930" s="88" t="s">
        <v>632</v>
      </c>
      <c r="E13930" s="88" t="s">
        <v>631</v>
      </c>
      <c r="F13930" s="88" t="s">
        <v>632</v>
      </c>
      <c r="G13930" s="758"/>
      <c r="H13930" s="761"/>
    </row>
    <row r="13931" spans="1:8">
      <c r="A13931" s="89">
        <v>1</v>
      </c>
      <c r="B13931" s="604">
        <v>2</v>
      </c>
      <c r="C13931" s="90">
        <v>3</v>
      </c>
      <c r="D13931" s="90">
        <v>4</v>
      </c>
      <c r="E13931" s="90"/>
      <c r="F13931" s="90"/>
      <c r="G13931" s="91">
        <v>5</v>
      </c>
      <c r="H13931" s="604">
        <v>6</v>
      </c>
    </row>
    <row r="13932" spans="1:8">
      <c r="A13932" s="89">
        <v>1</v>
      </c>
      <c r="B13932" s="92" t="s">
        <v>598</v>
      </c>
      <c r="C13932" s="90"/>
      <c r="D13932" s="90"/>
      <c r="E13932" s="94"/>
      <c r="F13932" s="94"/>
      <c r="G13932" s="95"/>
      <c r="H13932" s="663"/>
    </row>
    <row r="13933" spans="1:8">
      <c r="A13933" s="96" t="s">
        <v>399</v>
      </c>
      <c r="B13933" s="237" t="s">
        <v>599</v>
      </c>
      <c r="C13933" s="97" t="s">
        <v>7</v>
      </c>
      <c r="D13933" s="97" t="s">
        <v>167</v>
      </c>
      <c r="E13933" s="94"/>
      <c r="F13933" s="94"/>
      <c r="G13933" s="94">
        <v>100</v>
      </c>
      <c r="H13933" s="79"/>
    </row>
    <row r="13934" spans="1:8">
      <c r="A13934" s="97" t="s">
        <v>400</v>
      </c>
      <c r="B13934" s="236" t="s">
        <v>329</v>
      </c>
      <c r="C13934" s="97" t="s">
        <v>168</v>
      </c>
      <c r="D13934" s="97" t="s">
        <v>169</v>
      </c>
      <c r="E13934" s="94"/>
      <c r="F13934" s="94"/>
      <c r="G13934" s="94">
        <v>100</v>
      </c>
      <c r="H13934" s="79"/>
    </row>
    <row r="13935" spans="1:8" ht="31.5">
      <c r="A13935" s="97" t="s">
        <v>411</v>
      </c>
      <c r="B13935" s="236" t="s">
        <v>730</v>
      </c>
      <c r="C13935" s="97" t="s">
        <v>170</v>
      </c>
      <c r="D13935" s="97" t="s">
        <v>171</v>
      </c>
      <c r="E13935" s="94"/>
      <c r="F13935" s="94"/>
      <c r="G13935" s="94">
        <v>100</v>
      </c>
      <c r="H13935" s="79"/>
    </row>
    <row r="13936" spans="1:8" ht="63">
      <c r="A13936" s="98" t="s">
        <v>422</v>
      </c>
      <c r="B13936" s="99" t="s">
        <v>731</v>
      </c>
      <c r="C13936" s="97" t="s">
        <v>172</v>
      </c>
      <c r="D13936" s="97" t="s">
        <v>173</v>
      </c>
      <c r="E13936" s="94"/>
      <c r="F13936" s="94"/>
      <c r="G13936" s="94">
        <v>100</v>
      </c>
      <c r="H13936" s="79"/>
    </row>
    <row r="13937" spans="1:8" ht="31.5">
      <c r="A13937" s="98" t="s">
        <v>732</v>
      </c>
      <c r="B13937" s="99" t="s">
        <v>733</v>
      </c>
      <c r="C13937" s="97" t="s">
        <v>174</v>
      </c>
      <c r="D13937" s="97" t="s">
        <v>175</v>
      </c>
      <c r="E13937" s="94"/>
      <c r="F13937" s="94"/>
      <c r="G13937" s="94">
        <v>100</v>
      </c>
      <c r="H13937" s="79"/>
    </row>
    <row r="13938" spans="1:8">
      <c r="A13938" s="98" t="s">
        <v>734</v>
      </c>
      <c r="B13938" s="99" t="s">
        <v>735</v>
      </c>
      <c r="C13938" s="97" t="s">
        <v>170</v>
      </c>
      <c r="D13938" s="97" t="s">
        <v>174</v>
      </c>
      <c r="E13938" s="94"/>
      <c r="F13938" s="94"/>
      <c r="G13938" s="94">
        <v>100</v>
      </c>
      <c r="H13938" s="79"/>
    </row>
    <row r="13939" spans="1:8">
      <c r="A13939" s="100">
        <v>2</v>
      </c>
      <c r="B13939" s="101" t="s">
        <v>440</v>
      </c>
      <c r="C13939" s="97"/>
      <c r="D13939" s="97"/>
      <c r="E13939" s="94"/>
      <c r="F13939" s="94"/>
      <c r="G13939" s="94"/>
      <c r="H13939" s="79"/>
    </row>
    <row r="13940" spans="1:8" ht="31.5">
      <c r="A13940" s="98" t="s">
        <v>402</v>
      </c>
      <c r="B13940" s="99" t="s">
        <v>736</v>
      </c>
      <c r="C13940" s="97" t="s">
        <v>129</v>
      </c>
      <c r="D13940" s="97" t="s">
        <v>130</v>
      </c>
      <c r="E13940" s="94"/>
      <c r="F13940" s="94"/>
      <c r="G13940" s="94">
        <v>100</v>
      </c>
      <c r="H13940" s="79"/>
    </row>
    <row r="13941" spans="1:8" ht="63">
      <c r="A13941" s="98" t="s">
        <v>403</v>
      </c>
      <c r="B13941" s="99" t="s">
        <v>641</v>
      </c>
      <c r="C13941" s="97" t="s">
        <v>129</v>
      </c>
      <c r="D13941" s="97" t="s">
        <v>131</v>
      </c>
      <c r="E13941" s="94"/>
      <c r="F13941" s="94"/>
      <c r="G13941" s="94">
        <v>100</v>
      </c>
      <c r="H13941" s="79"/>
    </row>
    <row r="13942" spans="1:8" ht="31.5">
      <c r="A13942" s="98" t="s">
        <v>404</v>
      </c>
      <c r="B13942" s="99" t="s">
        <v>642</v>
      </c>
      <c r="C13942" s="97" t="s">
        <v>131</v>
      </c>
      <c r="D13942" s="97" t="s">
        <v>132</v>
      </c>
      <c r="E13942" s="94"/>
      <c r="F13942" s="94"/>
      <c r="G13942" s="94">
        <v>100</v>
      </c>
      <c r="H13942" s="79"/>
    </row>
    <row r="13943" spans="1:8" ht="47.25">
      <c r="A13943" s="100">
        <v>3</v>
      </c>
      <c r="B13943" s="101" t="s">
        <v>313</v>
      </c>
      <c r="C13943" s="97"/>
      <c r="D13943" s="97"/>
      <c r="E13943" s="94"/>
      <c r="F13943" s="94"/>
      <c r="G13943" s="94"/>
      <c r="H13943" s="79"/>
    </row>
    <row r="13944" spans="1:8" ht="31.5">
      <c r="A13944" s="98" t="s">
        <v>441</v>
      </c>
      <c r="B13944" s="99" t="s">
        <v>314</v>
      </c>
      <c r="C13944" s="97" t="s">
        <v>132</v>
      </c>
      <c r="D13944" s="97" t="s">
        <v>131</v>
      </c>
      <c r="E13944" s="94"/>
      <c r="F13944" s="94"/>
      <c r="G13944" s="94">
        <v>100</v>
      </c>
      <c r="H13944" s="79"/>
    </row>
    <row r="13945" spans="1:8">
      <c r="A13945" s="98" t="s">
        <v>359</v>
      </c>
      <c r="B13945" s="99" t="s">
        <v>315</v>
      </c>
      <c r="C13945" s="97" t="s">
        <v>132</v>
      </c>
      <c r="D13945" s="97" t="s">
        <v>133</v>
      </c>
      <c r="E13945" s="94"/>
      <c r="F13945" s="94"/>
      <c r="G13945" s="94">
        <v>100</v>
      </c>
      <c r="H13945" s="79"/>
    </row>
    <row r="13946" spans="1:8">
      <c r="A13946" s="98" t="s">
        <v>361</v>
      </c>
      <c r="B13946" s="99" t="s">
        <v>316</v>
      </c>
      <c r="C13946" s="97" t="s">
        <v>133</v>
      </c>
      <c r="D13946" s="97" t="s">
        <v>788</v>
      </c>
      <c r="E13946" s="94"/>
      <c r="F13946" s="94"/>
      <c r="G13946" s="94">
        <v>100</v>
      </c>
      <c r="H13946" s="79"/>
    </row>
    <row r="13947" spans="1:8">
      <c r="A13947" s="98" t="s">
        <v>317</v>
      </c>
      <c r="B13947" s="99" t="s">
        <v>318</v>
      </c>
      <c r="C13947" s="97" t="s">
        <v>788</v>
      </c>
      <c r="D13947" s="97" t="s">
        <v>789</v>
      </c>
      <c r="E13947" s="94"/>
      <c r="F13947" s="94"/>
      <c r="G13947" s="94">
        <v>100</v>
      </c>
      <c r="H13947" s="79"/>
    </row>
    <row r="13948" spans="1:8">
      <c r="A13948" s="98" t="s">
        <v>319</v>
      </c>
      <c r="B13948" s="99" t="s">
        <v>320</v>
      </c>
      <c r="C13948" s="97" t="s">
        <v>1156</v>
      </c>
      <c r="D13948" s="97" t="s">
        <v>790</v>
      </c>
      <c r="E13948" s="94"/>
      <c r="F13948" s="94"/>
      <c r="G13948" s="94">
        <v>100</v>
      </c>
      <c r="H13948" s="79"/>
    </row>
    <row r="13949" spans="1:8">
      <c r="A13949" s="100">
        <v>4</v>
      </c>
      <c r="B13949" s="101" t="s">
        <v>623</v>
      </c>
      <c r="C13949" s="97"/>
      <c r="D13949" s="97"/>
      <c r="E13949" s="94"/>
      <c r="F13949" s="94"/>
      <c r="G13949" s="94"/>
      <c r="H13949" s="79"/>
    </row>
    <row r="13950" spans="1:8" ht="31.5">
      <c r="A13950" s="97" t="s">
        <v>406</v>
      </c>
      <c r="B13950" s="236" t="s">
        <v>321</v>
      </c>
      <c r="C13950" s="97" t="s">
        <v>790</v>
      </c>
      <c r="D13950" s="97" t="s">
        <v>790</v>
      </c>
      <c r="E13950" s="94"/>
      <c r="F13950" s="94"/>
      <c r="G13950" s="94">
        <v>100</v>
      </c>
      <c r="H13950" s="79"/>
    </row>
    <row r="13951" spans="1:8" ht="63">
      <c r="A13951" s="97" t="s">
        <v>407</v>
      </c>
      <c r="B13951" s="236" t="s">
        <v>621</v>
      </c>
      <c r="C13951" s="97" t="s">
        <v>790</v>
      </c>
      <c r="D13951" s="97" t="s">
        <v>791</v>
      </c>
      <c r="E13951" s="94"/>
      <c r="F13951" s="94"/>
      <c r="G13951" s="94">
        <v>100</v>
      </c>
      <c r="H13951" s="79"/>
    </row>
    <row r="13952" spans="1:8" ht="31.5">
      <c r="A13952" s="97" t="s">
        <v>408</v>
      </c>
      <c r="B13952" s="236" t="s">
        <v>764</v>
      </c>
      <c r="C13952" s="97" t="s">
        <v>790</v>
      </c>
      <c r="D13952" s="97" t="s">
        <v>791</v>
      </c>
      <c r="E13952" s="94"/>
      <c r="F13952" s="94"/>
      <c r="G13952" s="94">
        <v>100</v>
      </c>
      <c r="H13952" s="79"/>
    </row>
    <row r="13953" spans="1:8" ht="31.5">
      <c r="A13953" s="97" t="s">
        <v>222</v>
      </c>
      <c r="B13953" s="236" t="s">
        <v>765</v>
      </c>
      <c r="C13953" s="97" t="s">
        <v>691</v>
      </c>
      <c r="D13953" s="97" t="s">
        <v>692</v>
      </c>
      <c r="E13953" s="94"/>
      <c r="F13953" s="94"/>
      <c r="G13953" s="94"/>
      <c r="H13953" s="79"/>
    </row>
    <row r="13954" spans="1:8">
      <c r="G13954" s="154" t="s">
        <v>1542</v>
      </c>
      <c r="H13954" s="154" t="s">
        <v>378</v>
      </c>
    </row>
    <row r="13955" spans="1:8">
      <c r="H13955" s="154" t="s">
        <v>709</v>
      </c>
    </row>
    <row r="13956" spans="1:8">
      <c r="H13956" s="154" t="s">
        <v>266</v>
      </c>
    </row>
    <row r="13957" spans="1:8">
      <c r="H13957" s="154"/>
    </row>
    <row r="13958" spans="1:8">
      <c r="A13958" s="742" t="s">
        <v>628</v>
      </c>
      <c r="B13958" s="742"/>
      <c r="C13958" s="742"/>
      <c r="D13958" s="742"/>
      <c r="E13958" s="742"/>
      <c r="F13958" s="742"/>
      <c r="G13958" s="742"/>
      <c r="H13958" s="742"/>
    </row>
    <row r="13959" spans="1:8">
      <c r="A13959" s="742" t="s">
        <v>455</v>
      </c>
      <c r="B13959" s="742"/>
      <c r="C13959" s="742"/>
      <c r="D13959" s="742"/>
      <c r="E13959" s="742"/>
      <c r="F13959" s="742"/>
      <c r="G13959" s="742"/>
      <c r="H13959" s="742"/>
    </row>
    <row r="13960" spans="1:8">
      <c r="H13960" s="154" t="s">
        <v>322</v>
      </c>
    </row>
    <row r="13961" spans="1:8">
      <c r="H13961" s="154" t="s">
        <v>323</v>
      </c>
    </row>
    <row r="13962" spans="1:8">
      <c r="H13962" s="154" t="s">
        <v>324</v>
      </c>
    </row>
    <row r="13963" spans="1:8">
      <c r="H13963" s="230" t="s">
        <v>325</v>
      </c>
    </row>
    <row r="13964" spans="1:8">
      <c r="H13964" s="154" t="s">
        <v>2331</v>
      </c>
    </row>
    <row r="13965" spans="1:8">
      <c r="H13965" s="154" t="s">
        <v>261</v>
      </c>
    </row>
    <row r="13966" spans="1:8">
      <c r="A13966" s="86"/>
    </row>
    <row r="13967" spans="1:8" ht="26.25" customHeight="1">
      <c r="A13967" s="743" t="s">
        <v>2062</v>
      </c>
      <c r="B13967" s="744"/>
      <c r="C13967" s="744"/>
      <c r="D13967" s="744"/>
      <c r="E13967" s="744"/>
      <c r="F13967" s="744"/>
      <c r="G13967" s="744"/>
      <c r="H13967" s="744"/>
    </row>
    <row r="13968" spans="1:8">
      <c r="A13968" s="745"/>
      <c r="B13968" s="745"/>
      <c r="C13968" s="745"/>
      <c r="D13968" s="745"/>
      <c r="E13968" s="745"/>
      <c r="F13968" s="745"/>
      <c r="G13968" s="745"/>
      <c r="H13968" s="745"/>
    </row>
    <row r="13969" spans="1:8">
      <c r="A13969" s="746" t="s">
        <v>2332</v>
      </c>
      <c r="B13969" s="746"/>
      <c r="C13969" s="746"/>
      <c r="D13969" s="746"/>
      <c r="E13969" s="746"/>
      <c r="F13969" s="746"/>
      <c r="G13969" s="746"/>
      <c r="H13969" s="746"/>
    </row>
    <row r="13970" spans="1:8" ht="16.5" thickBot="1">
      <c r="A13970" s="87"/>
      <c r="B13970" s="666"/>
      <c r="C13970" s="231"/>
      <c r="D13970" s="231"/>
      <c r="E13970" s="231"/>
      <c r="F13970" s="231"/>
      <c r="G13970" s="231"/>
      <c r="H13970" s="231"/>
    </row>
    <row r="13971" spans="1:8">
      <c r="A13971" s="750" t="s">
        <v>397</v>
      </c>
      <c r="B13971" s="753" t="s">
        <v>649</v>
      </c>
      <c r="C13971" s="756" t="s">
        <v>719</v>
      </c>
      <c r="D13971" s="756"/>
      <c r="E13971" s="756"/>
      <c r="F13971" s="756"/>
      <c r="G13971" s="757" t="s">
        <v>629</v>
      </c>
      <c r="H13971" s="759" t="s">
        <v>630</v>
      </c>
    </row>
    <row r="13972" spans="1:8">
      <c r="A13972" s="751"/>
      <c r="B13972" s="754"/>
      <c r="C13972" s="704"/>
      <c r="D13972" s="704"/>
      <c r="E13972" s="704"/>
      <c r="F13972" s="704"/>
      <c r="G13972" s="703"/>
      <c r="H13972" s="760"/>
    </row>
    <row r="13973" spans="1:8" ht="32.25" thickBot="1">
      <c r="A13973" s="752"/>
      <c r="B13973" s="755"/>
      <c r="C13973" s="88" t="s">
        <v>631</v>
      </c>
      <c r="D13973" s="88" t="s">
        <v>632</v>
      </c>
      <c r="E13973" s="88" t="s">
        <v>631</v>
      </c>
      <c r="F13973" s="88" t="s">
        <v>632</v>
      </c>
      <c r="G13973" s="758"/>
      <c r="H13973" s="761"/>
    </row>
    <row r="13974" spans="1:8">
      <c r="A13974" s="89">
        <v>1</v>
      </c>
      <c r="B13974" s="604">
        <v>2</v>
      </c>
      <c r="C13974" s="90">
        <v>3</v>
      </c>
      <c r="D13974" s="90">
        <v>4</v>
      </c>
      <c r="E13974" s="90"/>
      <c r="F13974" s="90"/>
      <c r="G13974" s="91">
        <v>5</v>
      </c>
      <c r="H13974" s="604">
        <v>6</v>
      </c>
    </row>
    <row r="13975" spans="1:8">
      <c r="A13975" s="89">
        <v>1</v>
      </c>
      <c r="B13975" s="92" t="s">
        <v>598</v>
      </c>
      <c r="C13975" s="90"/>
      <c r="D13975" s="90"/>
      <c r="E13975" s="94"/>
      <c r="F13975" s="94"/>
      <c r="G13975" s="95"/>
      <c r="H13975" s="663"/>
    </row>
    <row r="13976" spans="1:8">
      <c r="A13976" s="96" t="s">
        <v>399</v>
      </c>
      <c r="B13976" s="237" t="s">
        <v>599</v>
      </c>
      <c r="C13976" s="97" t="s">
        <v>7</v>
      </c>
      <c r="D13976" s="97" t="s">
        <v>167</v>
      </c>
      <c r="E13976" s="94"/>
      <c r="F13976" s="94"/>
      <c r="G13976" s="94">
        <v>100</v>
      </c>
      <c r="H13976" s="79"/>
    </row>
    <row r="13977" spans="1:8">
      <c r="A13977" s="97" t="s">
        <v>400</v>
      </c>
      <c r="B13977" s="236" t="s">
        <v>329</v>
      </c>
      <c r="C13977" s="97" t="s">
        <v>168</v>
      </c>
      <c r="D13977" s="97" t="s">
        <v>169</v>
      </c>
      <c r="E13977" s="94"/>
      <c r="F13977" s="94"/>
      <c r="G13977" s="94">
        <v>100</v>
      </c>
      <c r="H13977" s="79"/>
    </row>
    <row r="13978" spans="1:8" ht="31.5">
      <c r="A13978" s="97" t="s">
        <v>411</v>
      </c>
      <c r="B13978" s="236" t="s">
        <v>730</v>
      </c>
      <c r="C13978" s="97" t="s">
        <v>170</v>
      </c>
      <c r="D13978" s="97" t="s">
        <v>171</v>
      </c>
      <c r="E13978" s="94"/>
      <c r="F13978" s="94"/>
      <c r="G13978" s="94">
        <v>100</v>
      </c>
      <c r="H13978" s="79"/>
    </row>
    <row r="13979" spans="1:8" ht="63">
      <c r="A13979" s="98" t="s">
        <v>422</v>
      </c>
      <c r="B13979" s="99" t="s">
        <v>731</v>
      </c>
      <c r="C13979" s="97" t="s">
        <v>172</v>
      </c>
      <c r="D13979" s="97" t="s">
        <v>173</v>
      </c>
      <c r="E13979" s="94"/>
      <c r="F13979" s="94"/>
      <c r="G13979" s="94">
        <v>100</v>
      </c>
      <c r="H13979" s="79"/>
    </row>
    <row r="13980" spans="1:8" ht="31.5">
      <c r="A13980" s="98" t="s">
        <v>732</v>
      </c>
      <c r="B13980" s="99" t="s">
        <v>733</v>
      </c>
      <c r="C13980" s="97" t="s">
        <v>174</v>
      </c>
      <c r="D13980" s="97" t="s">
        <v>175</v>
      </c>
      <c r="E13980" s="94"/>
      <c r="F13980" s="94"/>
      <c r="G13980" s="94">
        <v>100</v>
      </c>
      <c r="H13980" s="79"/>
    </row>
    <row r="13981" spans="1:8">
      <c r="A13981" s="98" t="s">
        <v>734</v>
      </c>
      <c r="B13981" s="99" t="s">
        <v>735</v>
      </c>
      <c r="C13981" s="97" t="s">
        <v>170</v>
      </c>
      <c r="D13981" s="97" t="s">
        <v>174</v>
      </c>
      <c r="E13981" s="94"/>
      <c r="F13981" s="94"/>
      <c r="G13981" s="94">
        <v>100</v>
      </c>
      <c r="H13981" s="79"/>
    </row>
    <row r="13982" spans="1:8">
      <c r="A13982" s="100">
        <v>2</v>
      </c>
      <c r="B13982" s="101" t="s">
        <v>440</v>
      </c>
      <c r="C13982" s="97"/>
      <c r="D13982" s="97"/>
      <c r="E13982" s="94"/>
      <c r="F13982" s="94"/>
      <c r="G13982" s="94">
        <v>100</v>
      </c>
      <c r="H13982" s="79"/>
    </row>
    <row r="13983" spans="1:8" ht="31.5">
      <c r="A13983" s="98" t="s">
        <v>402</v>
      </c>
      <c r="B13983" s="99" t="s">
        <v>736</v>
      </c>
      <c r="C13983" s="97" t="s">
        <v>683</v>
      </c>
      <c r="D13983" s="97" t="s">
        <v>684</v>
      </c>
      <c r="E13983" s="94"/>
      <c r="F13983" s="94"/>
      <c r="G13983" s="94">
        <v>100</v>
      </c>
      <c r="H13983" s="79"/>
    </row>
    <row r="13984" spans="1:8" ht="63">
      <c r="A13984" s="98" t="s">
        <v>403</v>
      </c>
      <c r="B13984" s="99" t="s">
        <v>641</v>
      </c>
      <c r="C13984" s="97" t="s">
        <v>683</v>
      </c>
      <c r="D13984" s="97" t="s">
        <v>685</v>
      </c>
      <c r="E13984" s="94"/>
      <c r="F13984" s="94"/>
      <c r="G13984" s="94">
        <v>100</v>
      </c>
      <c r="H13984" s="79"/>
    </row>
    <row r="13985" spans="1:8" ht="31.5">
      <c r="A13985" s="98" t="s">
        <v>404</v>
      </c>
      <c r="B13985" s="99" t="s">
        <v>642</v>
      </c>
      <c r="C13985" s="97" t="s">
        <v>685</v>
      </c>
      <c r="D13985" s="97" t="s">
        <v>686</v>
      </c>
      <c r="E13985" s="94"/>
      <c r="F13985" s="94"/>
      <c r="G13985" s="94">
        <v>100</v>
      </c>
      <c r="H13985" s="79"/>
    </row>
    <row r="13986" spans="1:8" ht="47.25">
      <c r="A13986" s="100">
        <v>3</v>
      </c>
      <c r="B13986" s="101" t="s">
        <v>313</v>
      </c>
      <c r="C13986" s="97"/>
      <c r="D13986" s="97"/>
      <c r="E13986" s="94"/>
      <c r="F13986" s="94"/>
      <c r="G13986" s="94">
        <v>100</v>
      </c>
      <c r="H13986" s="79"/>
    </row>
    <row r="13987" spans="1:8" ht="31.5">
      <c r="A13987" s="98" t="s">
        <v>441</v>
      </c>
      <c r="B13987" s="99" t="s">
        <v>314</v>
      </c>
      <c r="C13987" s="97" t="s">
        <v>686</v>
      </c>
      <c r="D13987" s="97" t="s">
        <v>685</v>
      </c>
      <c r="E13987" s="94"/>
      <c r="F13987" s="94"/>
      <c r="G13987" s="94">
        <v>100</v>
      </c>
      <c r="H13987" s="79"/>
    </row>
    <row r="13988" spans="1:8">
      <c r="A13988" s="98" t="s">
        <v>359</v>
      </c>
      <c r="B13988" s="99" t="s">
        <v>315</v>
      </c>
      <c r="C13988" s="97" t="s">
        <v>686</v>
      </c>
      <c r="D13988" s="97" t="s">
        <v>687</v>
      </c>
      <c r="E13988" s="94"/>
      <c r="F13988" s="94"/>
      <c r="G13988" s="94">
        <v>100</v>
      </c>
      <c r="H13988" s="79"/>
    </row>
    <row r="13989" spans="1:8">
      <c r="A13989" s="98" t="s">
        <v>361</v>
      </c>
      <c r="B13989" s="99" t="s">
        <v>316</v>
      </c>
      <c r="C13989" s="97" t="s">
        <v>687</v>
      </c>
      <c r="D13989" s="97" t="s">
        <v>688</v>
      </c>
      <c r="E13989" s="94"/>
      <c r="F13989" s="94"/>
      <c r="G13989" s="94">
        <v>100</v>
      </c>
      <c r="H13989" s="79"/>
    </row>
    <row r="13990" spans="1:8">
      <c r="A13990" s="98" t="s">
        <v>317</v>
      </c>
      <c r="B13990" s="99" t="s">
        <v>318</v>
      </c>
      <c r="C13990" s="97" t="s">
        <v>688</v>
      </c>
      <c r="D13990" s="97" t="s">
        <v>689</v>
      </c>
      <c r="E13990" s="94"/>
      <c r="F13990" s="94"/>
      <c r="G13990" s="94">
        <v>100</v>
      </c>
      <c r="H13990" s="79"/>
    </row>
    <row r="13991" spans="1:8">
      <c r="A13991" s="98" t="s">
        <v>319</v>
      </c>
      <c r="B13991" s="99" t="s">
        <v>320</v>
      </c>
      <c r="C13991" s="97" t="s">
        <v>2067</v>
      </c>
      <c r="D13991" s="97" t="s">
        <v>690</v>
      </c>
      <c r="E13991" s="94"/>
      <c r="F13991" s="94"/>
      <c r="G13991" s="94">
        <v>100</v>
      </c>
      <c r="H13991" s="79"/>
    </row>
    <row r="13992" spans="1:8">
      <c r="A13992" s="100">
        <v>4</v>
      </c>
      <c r="B13992" s="101" t="s">
        <v>623</v>
      </c>
      <c r="C13992" s="97"/>
      <c r="D13992" s="97"/>
      <c r="E13992" s="94"/>
      <c r="F13992" s="94"/>
      <c r="G13992" s="94">
        <v>100</v>
      </c>
      <c r="H13992" s="79"/>
    </row>
    <row r="13993" spans="1:8" ht="31.5">
      <c r="A13993" s="97" t="s">
        <v>406</v>
      </c>
      <c r="B13993" s="236" t="s">
        <v>321</v>
      </c>
      <c r="C13993" s="97" t="s">
        <v>690</v>
      </c>
      <c r="D13993" s="97" t="s">
        <v>690</v>
      </c>
      <c r="E13993" s="94"/>
      <c r="F13993" s="94"/>
      <c r="G13993" s="94">
        <v>100</v>
      </c>
      <c r="H13993" s="79"/>
    </row>
    <row r="13994" spans="1:8" ht="63">
      <c r="A13994" s="97" t="s">
        <v>407</v>
      </c>
      <c r="B13994" s="236" t="s">
        <v>621</v>
      </c>
      <c r="C13994" s="97" t="s">
        <v>690</v>
      </c>
      <c r="D13994" s="97" t="s">
        <v>691</v>
      </c>
      <c r="E13994" s="94"/>
      <c r="F13994" s="94"/>
      <c r="G13994" s="94">
        <v>100</v>
      </c>
      <c r="H13994" s="79"/>
    </row>
    <row r="13995" spans="1:8" ht="31.5">
      <c r="A13995" s="97" t="s">
        <v>408</v>
      </c>
      <c r="B13995" s="236" t="s">
        <v>764</v>
      </c>
      <c r="C13995" s="97" t="s">
        <v>690</v>
      </c>
      <c r="D13995" s="97" t="s">
        <v>691</v>
      </c>
      <c r="E13995" s="94"/>
      <c r="F13995" s="94"/>
      <c r="G13995" s="94">
        <v>100</v>
      </c>
      <c r="H13995" s="79"/>
    </row>
    <row r="13996" spans="1:8" ht="31.5">
      <c r="A13996" s="97" t="s">
        <v>222</v>
      </c>
      <c r="B13996" s="236" t="s">
        <v>765</v>
      </c>
      <c r="C13996" s="97" t="s">
        <v>691</v>
      </c>
      <c r="D13996" s="97" t="s">
        <v>692</v>
      </c>
      <c r="E13996" s="94"/>
      <c r="F13996" s="94"/>
      <c r="G13996" s="94">
        <v>100</v>
      </c>
      <c r="H13996" s="79"/>
    </row>
    <row r="13997" spans="1:8">
      <c r="G13997" s="154" t="s">
        <v>1543</v>
      </c>
      <c r="H13997" s="154" t="s">
        <v>378</v>
      </c>
    </row>
    <row r="13998" spans="1:8">
      <c r="H13998" s="154" t="s">
        <v>709</v>
      </c>
    </row>
    <row r="13999" spans="1:8">
      <c r="H13999" s="154" t="s">
        <v>266</v>
      </c>
    </row>
    <row r="14000" spans="1:8">
      <c r="H14000" s="154"/>
    </row>
    <row r="14001" spans="1:8">
      <c r="A14001" s="742" t="s">
        <v>628</v>
      </c>
      <c r="B14001" s="742"/>
      <c r="C14001" s="742"/>
      <c r="D14001" s="742"/>
      <c r="E14001" s="742"/>
      <c r="F14001" s="742"/>
      <c r="G14001" s="742"/>
      <c r="H14001" s="742"/>
    </row>
    <row r="14002" spans="1:8">
      <c r="A14002" s="742" t="s">
        <v>455</v>
      </c>
      <c r="B14002" s="742"/>
      <c r="C14002" s="742"/>
      <c r="D14002" s="742"/>
      <c r="E14002" s="742"/>
      <c r="F14002" s="742"/>
      <c r="G14002" s="742"/>
      <c r="H14002" s="742"/>
    </row>
    <row r="14003" spans="1:8">
      <c r="H14003" s="154" t="s">
        <v>322</v>
      </c>
    </row>
    <row r="14004" spans="1:8">
      <c r="H14004" s="154" t="s">
        <v>323</v>
      </c>
    </row>
    <row r="14005" spans="1:8">
      <c r="H14005" s="154" t="s">
        <v>324</v>
      </c>
    </row>
    <row r="14006" spans="1:8">
      <c r="H14006" s="230" t="s">
        <v>325</v>
      </c>
    </row>
    <row r="14007" spans="1:8">
      <c r="H14007" s="154" t="s">
        <v>2331</v>
      </c>
    </row>
    <row r="14008" spans="1:8">
      <c r="H14008" s="154" t="s">
        <v>261</v>
      </c>
    </row>
    <row r="14009" spans="1:8">
      <c r="A14009" s="86"/>
    </row>
    <row r="14010" spans="1:8" ht="29.25" customHeight="1">
      <c r="A14010" s="743" t="s">
        <v>2063</v>
      </c>
      <c r="B14010" s="744"/>
      <c r="C14010" s="744"/>
      <c r="D14010" s="744"/>
      <c r="E14010" s="744"/>
      <c r="F14010" s="744"/>
      <c r="G14010" s="744"/>
      <c r="H14010" s="744"/>
    </row>
    <row r="14011" spans="1:8">
      <c r="A14011" s="745"/>
      <c r="B14011" s="745"/>
      <c r="C14011" s="745"/>
      <c r="D14011" s="745"/>
      <c r="E14011" s="745"/>
      <c r="F14011" s="745"/>
      <c r="G14011" s="745"/>
      <c r="H14011" s="745"/>
    </row>
    <row r="14012" spans="1:8">
      <c r="A14012" s="746" t="s">
        <v>2332</v>
      </c>
      <c r="B14012" s="746"/>
      <c r="C14012" s="746"/>
      <c r="D14012" s="746"/>
      <c r="E14012" s="746"/>
      <c r="F14012" s="746"/>
      <c r="G14012" s="746"/>
      <c r="H14012" s="746"/>
    </row>
    <row r="14013" spans="1:8" ht="16.5" thickBot="1">
      <c r="A14013" s="87"/>
      <c r="B14013" s="666"/>
      <c r="C14013" s="231"/>
      <c r="D14013" s="231"/>
      <c r="E14013" s="231"/>
      <c r="F14013" s="231"/>
      <c r="G14013" s="231"/>
      <c r="H14013" s="231"/>
    </row>
    <row r="14014" spans="1:8">
      <c r="A14014" s="750" t="s">
        <v>397</v>
      </c>
      <c r="B14014" s="753" t="s">
        <v>649</v>
      </c>
      <c r="C14014" s="756" t="s">
        <v>719</v>
      </c>
      <c r="D14014" s="756"/>
      <c r="E14014" s="756"/>
      <c r="F14014" s="756"/>
      <c r="G14014" s="757" t="s">
        <v>629</v>
      </c>
      <c r="H14014" s="759" t="s">
        <v>630</v>
      </c>
    </row>
    <row r="14015" spans="1:8">
      <c r="A14015" s="751"/>
      <c r="B14015" s="754"/>
      <c r="C14015" s="704"/>
      <c r="D14015" s="704"/>
      <c r="E14015" s="704"/>
      <c r="F14015" s="704"/>
      <c r="G14015" s="703"/>
      <c r="H14015" s="760"/>
    </row>
    <row r="14016" spans="1:8" ht="32.25" thickBot="1">
      <c r="A14016" s="752"/>
      <c r="B14016" s="755"/>
      <c r="C14016" s="88" t="s">
        <v>631</v>
      </c>
      <c r="D14016" s="88" t="s">
        <v>632</v>
      </c>
      <c r="E14016" s="88" t="s">
        <v>631</v>
      </c>
      <c r="F14016" s="88" t="s">
        <v>632</v>
      </c>
      <c r="G14016" s="758"/>
      <c r="H14016" s="761"/>
    </row>
    <row r="14017" spans="1:8">
      <c r="A14017" s="89">
        <v>1</v>
      </c>
      <c r="B14017" s="604">
        <v>2</v>
      </c>
      <c r="C14017" s="90">
        <v>3</v>
      </c>
      <c r="D14017" s="90">
        <v>4</v>
      </c>
      <c r="E14017" s="90"/>
      <c r="F14017" s="90"/>
      <c r="G14017" s="91">
        <v>5</v>
      </c>
      <c r="H14017" s="604">
        <v>6</v>
      </c>
    </row>
    <row r="14018" spans="1:8">
      <c r="A14018" s="89">
        <v>1</v>
      </c>
      <c r="B14018" s="92" t="s">
        <v>598</v>
      </c>
      <c r="C14018" s="90"/>
      <c r="D14018" s="90"/>
      <c r="E14018" s="94"/>
      <c r="F14018" s="94"/>
      <c r="G14018" s="95"/>
      <c r="H14018" s="663"/>
    </row>
    <row r="14019" spans="1:8">
      <c r="A14019" s="96" t="s">
        <v>399</v>
      </c>
      <c r="B14019" s="237" t="s">
        <v>599</v>
      </c>
      <c r="C14019" s="97" t="s">
        <v>7</v>
      </c>
      <c r="D14019" s="97" t="s">
        <v>167</v>
      </c>
      <c r="E14019" s="94"/>
      <c r="F14019" s="94"/>
      <c r="G14019" s="94">
        <v>100</v>
      </c>
      <c r="H14019" s="79"/>
    </row>
    <row r="14020" spans="1:8">
      <c r="A14020" s="97" t="s">
        <v>400</v>
      </c>
      <c r="B14020" s="236" t="s">
        <v>329</v>
      </c>
      <c r="C14020" s="97" t="s">
        <v>168</v>
      </c>
      <c r="D14020" s="97" t="s">
        <v>169</v>
      </c>
      <c r="E14020" s="94"/>
      <c r="F14020" s="94"/>
      <c r="G14020" s="94">
        <v>100</v>
      </c>
      <c r="H14020" s="79"/>
    </row>
    <row r="14021" spans="1:8" ht="31.5">
      <c r="A14021" s="97" t="s">
        <v>411</v>
      </c>
      <c r="B14021" s="236" t="s">
        <v>730</v>
      </c>
      <c r="C14021" s="97" t="s">
        <v>170</v>
      </c>
      <c r="D14021" s="97" t="s">
        <v>171</v>
      </c>
      <c r="E14021" s="94"/>
      <c r="F14021" s="94"/>
      <c r="G14021" s="94">
        <v>100</v>
      </c>
      <c r="H14021" s="79"/>
    </row>
    <row r="14022" spans="1:8" ht="63">
      <c r="A14022" s="98" t="s">
        <v>422</v>
      </c>
      <c r="B14022" s="99" t="s">
        <v>731</v>
      </c>
      <c r="C14022" s="97" t="s">
        <v>172</v>
      </c>
      <c r="D14022" s="97" t="s">
        <v>173</v>
      </c>
      <c r="E14022" s="94"/>
      <c r="F14022" s="94"/>
      <c r="G14022" s="94">
        <v>100</v>
      </c>
      <c r="H14022" s="79"/>
    </row>
    <row r="14023" spans="1:8" ht="31.5">
      <c r="A14023" s="98" t="s">
        <v>732</v>
      </c>
      <c r="B14023" s="99" t="s">
        <v>733</v>
      </c>
      <c r="C14023" s="97" t="s">
        <v>174</v>
      </c>
      <c r="D14023" s="97" t="s">
        <v>175</v>
      </c>
      <c r="E14023" s="94"/>
      <c r="F14023" s="94"/>
      <c r="G14023" s="94">
        <v>100</v>
      </c>
      <c r="H14023" s="79"/>
    </row>
    <row r="14024" spans="1:8">
      <c r="A14024" s="98" t="s">
        <v>734</v>
      </c>
      <c r="B14024" s="99" t="s">
        <v>735</v>
      </c>
      <c r="C14024" s="97" t="s">
        <v>170</v>
      </c>
      <c r="D14024" s="97" t="s">
        <v>174</v>
      </c>
      <c r="E14024" s="94"/>
      <c r="F14024" s="94"/>
      <c r="G14024" s="94">
        <v>100</v>
      </c>
      <c r="H14024" s="79"/>
    </row>
    <row r="14025" spans="1:8">
      <c r="A14025" s="100">
        <v>2</v>
      </c>
      <c r="B14025" s="101" t="s">
        <v>440</v>
      </c>
      <c r="C14025" s="97"/>
      <c r="D14025" s="97"/>
      <c r="E14025" s="94"/>
      <c r="F14025" s="94"/>
      <c r="G14025" s="94">
        <v>100</v>
      </c>
      <c r="H14025" s="79"/>
    </row>
    <row r="14026" spans="1:8" ht="31.5">
      <c r="A14026" s="98" t="s">
        <v>402</v>
      </c>
      <c r="B14026" s="99" t="s">
        <v>736</v>
      </c>
      <c r="C14026" s="97" t="s">
        <v>683</v>
      </c>
      <c r="D14026" s="97" t="s">
        <v>684</v>
      </c>
      <c r="E14026" s="94"/>
      <c r="F14026" s="94"/>
      <c r="G14026" s="94">
        <v>100</v>
      </c>
      <c r="H14026" s="79"/>
    </row>
    <row r="14027" spans="1:8" ht="63">
      <c r="A14027" s="98" t="s">
        <v>403</v>
      </c>
      <c r="B14027" s="99" t="s">
        <v>641</v>
      </c>
      <c r="C14027" s="97" t="s">
        <v>683</v>
      </c>
      <c r="D14027" s="97" t="s">
        <v>685</v>
      </c>
      <c r="E14027" s="94"/>
      <c r="F14027" s="94"/>
      <c r="G14027" s="94">
        <v>100</v>
      </c>
      <c r="H14027" s="79"/>
    </row>
    <row r="14028" spans="1:8" ht="31.5">
      <c r="A14028" s="98" t="s">
        <v>404</v>
      </c>
      <c r="B14028" s="99" t="s">
        <v>642</v>
      </c>
      <c r="C14028" s="97" t="s">
        <v>685</v>
      </c>
      <c r="D14028" s="97" t="s">
        <v>686</v>
      </c>
      <c r="E14028" s="94"/>
      <c r="F14028" s="94"/>
      <c r="G14028" s="94">
        <v>100</v>
      </c>
      <c r="H14028" s="79"/>
    </row>
    <row r="14029" spans="1:8" ht="47.25">
      <c r="A14029" s="100">
        <v>3</v>
      </c>
      <c r="B14029" s="101" t="s">
        <v>313</v>
      </c>
      <c r="C14029" s="97"/>
      <c r="D14029" s="97"/>
      <c r="E14029" s="94"/>
      <c r="F14029" s="94"/>
      <c r="G14029" s="94">
        <v>100</v>
      </c>
      <c r="H14029" s="79"/>
    </row>
    <row r="14030" spans="1:8" ht="31.5">
      <c r="A14030" s="98" t="s">
        <v>441</v>
      </c>
      <c r="B14030" s="99" t="s">
        <v>314</v>
      </c>
      <c r="C14030" s="97" t="s">
        <v>686</v>
      </c>
      <c r="D14030" s="97" t="s">
        <v>685</v>
      </c>
      <c r="E14030" s="94"/>
      <c r="F14030" s="94"/>
      <c r="G14030" s="94">
        <v>100</v>
      </c>
      <c r="H14030" s="79"/>
    </row>
    <row r="14031" spans="1:8">
      <c r="A14031" s="98" t="s">
        <v>359</v>
      </c>
      <c r="B14031" s="99" t="s">
        <v>315</v>
      </c>
      <c r="C14031" s="97" t="s">
        <v>686</v>
      </c>
      <c r="D14031" s="97" t="s">
        <v>687</v>
      </c>
      <c r="E14031" s="94"/>
      <c r="F14031" s="94"/>
      <c r="G14031" s="94">
        <v>100</v>
      </c>
      <c r="H14031" s="79"/>
    </row>
    <row r="14032" spans="1:8">
      <c r="A14032" s="98" t="s">
        <v>361</v>
      </c>
      <c r="B14032" s="99" t="s">
        <v>316</v>
      </c>
      <c r="C14032" s="97" t="s">
        <v>687</v>
      </c>
      <c r="D14032" s="97" t="s">
        <v>688</v>
      </c>
      <c r="E14032" s="94"/>
      <c r="F14032" s="94"/>
      <c r="G14032" s="94">
        <v>100</v>
      </c>
      <c r="H14032" s="79"/>
    </row>
    <row r="14033" spans="1:8">
      <c r="A14033" s="98" t="s">
        <v>317</v>
      </c>
      <c r="B14033" s="99" t="s">
        <v>318</v>
      </c>
      <c r="C14033" s="97" t="s">
        <v>688</v>
      </c>
      <c r="D14033" s="97" t="s">
        <v>689</v>
      </c>
      <c r="E14033" s="94"/>
      <c r="F14033" s="94"/>
      <c r="G14033" s="94">
        <v>100</v>
      </c>
      <c r="H14033" s="79"/>
    </row>
    <row r="14034" spans="1:8">
      <c r="A14034" s="98" t="s">
        <v>319</v>
      </c>
      <c r="B14034" s="99" t="s">
        <v>320</v>
      </c>
      <c r="C14034" s="97" t="s">
        <v>2067</v>
      </c>
      <c r="D14034" s="97" t="s">
        <v>690</v>
      </c>
      <c r="E14034" s="94"/>
      <c r="F14034" s="94"/>
      <c r="G14034" s="94">
        <v>100</v>
      </c>
      <c r="H14034" s="79"/>
    </row>
    <row r="14035" spans="1:8">
      <c r="A14035" s="100">
        <v>4</v>
      </c>
      <c r="B14035" s="101" t="s">
        <v>623</v>
      </c>
      <c r="C14035" s="97"/>
      <c r="D14035" s="97"/>
      <c r="E14035" s="94"/>
      <c r="F14035" s="94"/>
      <c r="G14035" s="94">
        <v>100</v>
      </c>
      <c r="H14035" s="79"/>
    </row>
    <row r="14036" spans="1:8" ht="31.5">
      <c r="A14036" s="97" t="s">
        <v>406</v>
      </c>
      <c r="B14036" s="236" t="s">
        <v>321</v>
      </c>
      <c r="C14036" s="97" t="s">
        <v>690</v>
      </c>
      <c r="D14036" s="97" t="s">
        <v>690</v>
      </c>
      <c r="E14036" s="94"/>
      <c r="F14036" s="94"/>
      <c r="G14036" s="94">
        <v>100</v>
      </c>
      <c r="H14036" s="79"/>
    </row>
    <row r="14037" spans="1:8" ht="63">
      <c r="A14037" s="97" t="s">
        <v>407</v>
      </c>
      <c r="B14037" s="236" t="s">
        <v>621</v>
      </c>
      <c r="C14037" s="97" t="s">
        <v>690</v>
      </c>
      <c r="D14037" s="97" t="s">
        <v>691</v>
      </c>
      <c r="E14037" s="94"/>
      <c r="F14037" s="94"/>
      <c r="G14037" s="94">
        <v>100</v>
      </c>
      <c r="H14037" s="79"/>
    </row>
    <row r="14038" spans="1:8" ht="31.5">
      <c r="A14038" s="97" t="s">
        <v>408</v>
      </c>
      <c r="B14038" s="236" t="s">
        <v>764</v>
      </c>
      <c r="C14038" s="97" t="s">
        <v>690</v>
      </c>
      <c r="D14038" s="97" t="s">
        <v>691</v>
      </c>
      <c r="E14038" s="94"/>
      <c r="F14038" s="94"/>
      <c r="G14038" s="94">
        <v>100</v>
      </c>
      <c r="H14038" s="79"/>
    </row>
    <row r="14039" spans="1:8" ht="31.5">
      <c r="A14039" s="97" t="s">
        <v>222</v>
      </c>
      <c r="B14039" s="236" t="s">
        <v>765</v>
      </c>
      <c r="C14039" s="97" t="s">
        <v>691</v>
      </c>
      <c r="D14039" s="97" t="s">
        <v>692</v>
      </c>
      <c r="E14039" s="94"/>
      <c r="F14039" s="94"/>
      <c r="G14039" s="94">
        <v>100</v>
      </c>
      <c r="H14039" s="79"/>
    </row>
    <row r="14040" spans="1:8">
      <c r="G14040" s="154" t="s">
        <v>1549</v>
      </c>
      <c r="H14040" s="154" t="s">
        <v>378</v>
      </c>
    </row>
    <row r="14041" spans="1:8">
      <c r="H14041" s="154" t="s">
        <v>709</v>
      </c>
    </row>
    <row r="14042" spans="1:8">
      <c r="H14042" s="154" t="s">
        <v>266</v>
      </c>
    </row>
    <row r="14043" spans="1:8">
      <c r="H14043" s="154"/>
    </row>
    <row r="14044" spans="1:8">
      <c r="A14044" s="742" t="s">
        <v>628</v>
      </c>
      <c r="B14044" s="742"/>
      <c r="C14044" s="742"/>
      <c r="D14044" s="742"/>
      <c r="E14044" s="742"/>
      <c r="F14044" s="742"/>
      <c r="G14044" s="742"/>
      <c r="H14044" s="742"/>
    </row>
    <row r="14045" spans="1:8">
      <c r="A14045" s="742" t="s">
        <v>455</v>
      </c>
      <c r="B14045" s="742"/>
      <c r="C14045" s="742"/>
      <c r="D14045" s="742"/>
      <c r="E14045" s="742"/>
      <c r="F14045" s="742"/>
      <c r="G14045" s="742"/>
      <c r="H14045" s="742"/>
    </row>
    <row r="14046" spans="1:8">
      <c r="H14046" s="154" t="s">
        <v>322</v>
      </c>
    </row>
    <row r="14047" spans="1:8">
      <c r="H14047" s="154" t="s">
        <v>323</v>
      </c>
    </row>
    <row r="14048" spans="1:8">
      <c r="H14048" s="154" t="s">
        <v>324</v>
      </c>
    </row>
    <row r="14049" spans="1:8">
      <c r="H14049" s="230" t="s">
        <v>325</v>
      </c>
    </row>
    <row r="14050" spans="1:8">
      <c r="H14050" s="154" t="s">
        <v>2331</v>
      </c>
    </row>
    <row r="14051" spans="1:8">
      <c r="H14051" s="154" t="s">
        <v>261</v>
      </c>
    </row>
    <row r="14052" spans="1:8">
      <c r="A14052" s="86"/>
    </row>
    <row r="14053" spans="1:8" ht="26.25" customHeight="1">
      <c r="A14053" s="743" t="s">
        <v>2064</v>
      </c>
      <c r="B14053" s="744"/>
      <c r="C14053" s="744"/>
      <c r="D14053" s="744"/>
      <c r="E14053" s="744"/>
      <c r="F14053" s="744"/>
      <c r="G14053" s="744"/>
      <c r="H14053" s="744"/>
    </row>
    <row r="14054" spans="1:8">
      <c r="A14054" s="745"/>
      <c r="B14054" s="745"/>
      <c r="C14054" s="745"/>
      <c r="D14054" s="745"/>
      <c r="E14054" s="745"/>
      <c r="F14054" s="745"/>
      <c r="G14054" s="745"/>
      <c r="H14054" s="745"/>
    </row>
    <row r="14055" spans="1:8">
      <c r="A14055" s="746" t="s">
        <v>2332</v>
      </c>
      <c r="B14055" s="746"/>
      <c r="C14055" s="746"/>
      <c r="D14055" s="746"/>
      <c r="E14055" s="746"/>
      <c r="F14055" s="746"/>
      <c r="G14055" s="746"/>
      <c r="H14055" s="746"/>
    </row>
    <row r="14056" spans="1:8" ht="16.5" thickBot="1">
      <c r="A14056" s="87"/>
      <c r="B14056" s="666"/>
      <c r="C14056" s="231"/>
      <c r="D14056" s="231"/>
      <c r="E14056" s="231"/>
      <c r="F14056" s="231"/>
      <c r="G14056" s="231"/>
      <c r="H14056" s="231"/>
    </row>
    <row r="14057" spans="1:8">
      <c r="A14057" s="750" t="s">
        <v>397</v>
      </c>
      <c r="B14057" s="753" t="s">
        <v>649</v>
      </c>
      <c r="C14057" s="756" t="s">
        <v>719</v>
      </c>
      <c r="D14057" s="756"/>
      <c r="E14057" s="756"/>
      <c r="F14057" s="756"/>
      <c r="G14057" s="757" t="s">
        <v>629</v>
      </c>
      <c r="H14057" s="759" t="s">
        <v>630</v>
      </c>
    </row>
    <row r="14058" spans="1:8">
      <c r="A14058" s="751"/>
      <c r="B14058" s="754"/>
      <c r="C14058" s="704"/>
      <c r="D14058" s="704"/>
      <c r="E14058" s="704"/>
      <c r="F14058" s="704"/>
      <c r="G14058" s="703"/>
      <c r="H14058" s="760"/>
    </row>
    <row r="14059" spans="1:8" ht="32.25" thickBot="1">
      <c r="A14059" s="752"/>
      <c r="B14059" s="755"/>
      <c r="C14059" s="88" t="s">
        <v>631</v>
      </c>
      <c r="D14059" s="88" t="s">
        <v>632</v>
      </c>
      <c r="E14059" s="88" t="s">
        <v>631</v>
      </c>
      <c r="F14059" s="88" t="s">
        <v>632</v>
      </c>
      <c r="G14059" s="758"/>
      <c r="H14059" s="761"/>
    </row>
    <row r="14060" spans="1:8">
      <c r="A14060" s="89">
        <v>1</v>
      </c>
      <c r="B14060" s="604">
        <v>2</v>
      </c>
      <c r="C14060" s="90">
        <v>3</v>
      </c>
      <c r="D14060" s="90">
        <v>4</v>
      </c>
      <c r="E14060" s="90"/>
      <c r="F14060" s="90"/>
      <c r="G14060" s="91">
        <v>5</v>
      </c>
      <c r="H14060" s="604">
        <v>6</v>
      </c>
    </row>
    <row r="14061" spans="1:8">
      <c r="A14061" s="89">
        <v>1</v>
      </c>
      <c r="B14061" s="92" t="s">
        <v>598</v>
      </c>
      <c r="C14061" s="90"/>
      <c r="D14061" s="90"/>
      <c r="E14061" s="94"/>
      <c r="F14061" s="94"/>
      <c r="G14061" s="95"/>
      <c r="H14061" s="663"/>
    </row>
    <row r="14062" spans="1:8">
      <c r="A14062" s="96" t="s">
        <v>399</v>
      </c>
      <c r="B14062" s="237" t="s">
        <v>599</v>
      </c>
      <c r="C14062" s="97" t="s">
        <v>683</v>
      </c>
      <c r="D14062" s="97" t="s">
        <v>39</v>
      </c>
      <c r="E14062" s="94"/>
      <c r="F14062" s="94"/>
      <c r="G14062" s="94">
        <v>100</v>
      </c>
      <c r="H14062" s="79"/>
    </row>
    <row r="14063" spans="1:8">
      <c r="A14063" s="97" t="s">
        <v>400</v>
      </c>
      <c r="B14063" s="236" t="s">
        <v>329</v>
      </c>
      <c r="C14063" s="97" t="s">
        <v>40</v>
      </c>
      <c r="D14063" s="97" t="s">
        <v>41</v>
      </c>
      <c r="E14063" s="94"/>
      <c r="F14063" s="94"/>
      <c r="G14063" s="94">
        <v>100</v>
      </c>
      <c r="H14063" s="79"/>
    </row>
    <row r="14064" spans="1:8" ht="31.5">
      <c r="A14064" s="97" t="s">
        <v>411</v>
      </c>
      <c r="B14064" s="236" t="s">
        <v>730</v>
      </c>
      <c r="C14064" s="97" t="s">
        <v>42</v>
      </c>
      <c r="D14064" s="97" t="s">
        <v>43</v>
      </c>
      <c r="E14064" s="94"/>
      <c r="F14064" s="94"/>
      <c r="G14064" s="94">
        <v>100</v>
      </c>
      <c r="H14064" s="79"/>
    </row>
    <row r="14065" spans="1:8" ht="63">
      <c r="A14065" s="98" t="s">
        <v>422</v>
      </c>
      <c r="B14065" s="99" t="s">
        <v>731</v>
      </c>
      <c r="C14065" s="97" t="s">
        <v>44</v>
      </c>
      <c r="D14065" s="97" t="s">
        <v>682</v>
      </c>
      <c r="E14065" s="94"/>
      <c r="F14065" s="94"/>
      <c r="G14065" s="94">
        <v>100</v>
      </c>
      <c r="H14065" s="79"/>
    </row>
    <row r="14066" spans="1:8" ht="31.5">
      <c r="A14066" s="98" t="s">
        <v>732</v>
      </c>
      <c r="B14066" s="99" t="s">
        <v>733</v>
      </c>
      <c r="C14066" s="97" t="s">
        <v>683</v>
      </c>
      <c r="D14066" s="97" t="s">
        <v>684</v>
      </c>
      <c r="E14066" s="94"/>
      <c r="F14066" s="94"/>
      <c r="G14066" s="94">
        <v>100</v>
      </c>
      <c r="H14066" s="79"/>
    </row>
    <row r="14067" spans="1:8">
      <c r="A14067" s="98" t="s">
        <v>734</v>
      </c>
      <c r="B14067" s="99" t="s">
        <v>735</v>
      </c>
      <c r="C14067" s="97" t="s">
        <v>681</v>
      </c>
      <c r="D14067" s="97" t="s">
        <v>683</v>
      </c>
      <c r="E14067" s="94"/>
      <c r="F14067" s="94"/>
      <c r="G14067" s="94">
        <v>100</v>
      </c>
      <c r="H14067" s="79"/>
    </row>
    <row r="14068" spans="1:8">
      <c r="A14068" s="100">
        <v>2</v>
      </c>
      <c r="B14068" s="101" t="s">
        <v>440</v>
      </c>
      <c r="C14068" s="97"/>
      <c r="D14068" s="97"/>
      <c r="E14068" s="94"/>
      <c r="F14068" s="94"/>
      <c r="G14068" s="94">
        <v>100</v>
      </c>
      <c r="H14068" s="79"/>
    </row>
    <row r="14069" spans="1:8" ht="31.5">
      <c r="A14069" s="98" t="s">
        <v>402</v>
      </c>
      <c r="B14069" s="99" t="s">
        <v>736</v>
      </c>
      <c r="C14069" s="97" t="s">
        <v>683</v>
      </c>
      <c r="D14069" s="97" t="s">
        <v>684</v>
      </c>
      <c r="E14069" s="94"/>
      <c r="F14069" s="94"/>
      <c r="G14069" s="94">
        <v>100</v>
      </c>
      <c r="H14069" s="79"/>
    </row>
    <row r="14070" spans="1:8" ht="63">
      <c r="A14070" s="98" t="s">
        <v>403</v>
      </c>
      <c r="B14070" s="99" t="s">
        <v>641</v>
      </c>
      <c r="C14070" s="97" t="s">
        <v>683</v>
      </c>
      <c r="D14070" s="97" t="s">
        <v>685</v>
      </c>
      <c r="E14070" s="94"/>
      <c r="F14070" s="94"/>
      <c r="G14070" s="94">
        <v>100</v>
      </c>
      <c r="H14070" s="79"/>
    </row>
    <row r="14071" spans="1:8" ht="31.5">
      <c r="A14071" s="98" t="s">
        <v>404</v>
      </c>
      <c r="B14071" s="99" t="s">
        <v>642</v>
      </c>
      <c r="C14071" s="97" t="s">
        <v>685</v>
      </c>
      <c r="D14071" s="97" t="s">
        <v>686</v>
      </c>
      <c r="E14071" s="94"/>
      <c r="F14071" s="94"/>
      <c r="G14071" s="94">
        <v>100</v>
      </c>
      <c r="H14071" s="79"/>
    </row>
    <row r="14072" spans="1:8" ht="47.25">
      <c r="A14072" s="100">
        <v>3</v>
      </c>
      <c r="B14072" s="101" t="s">
        <v>313</v>
      </c>
      <c r="C14072" s="97"/>
      <c r="D14072" s="97"/>
      <c r="E14072" s="94"/>
      <c r="F14072" s="94"/>
      <c r="G14072" s="94">
        <v>100</v>
      </c>
      <c r="H14072" s="79"/>
    </row>
    <row r="14073" spans="1:8" ht="31.5">
      <c r="A14073" s="98" t="s">
        <v>441</v>
      </c>
      <c r="B14073" s="99" t="s">
        <v>314</v>
      </c>
      <c r="C14073" s="97" t="s">
        <v>686</v>
      </c>
      <c r="D14073" s="97" t="s">
        <v>685</v>
      </c>
      <c r="E14073" s="94"/>
      <c r="F14073" s="94"/>
      <c r="G14073" s="94">
        <v>100</v>
      </c>
      <c r="H14073" s="79"/>
    </row>
    <row r="14074" spans="1:8">
      <c r="A14074" s="98" t="s">
        <v>359</v>
      </c>
      <c r="B14074" s="99" t="s">
        <v>315</v>
      </c>
      <c r="C14074" s="97" t="s">
        <v>686</v>
      </c>
      <c r="D14074" s="97" t="s">
        <v>687</v>
      </c>
      <c r="E14074" s="94"/>
      <c r="F14074" s="94"/>
      <c r="G14074" s="94">
        <v>100</v>
      </c>
      <c r="H14074" s="79"/>
    </row>
    <row r="14075" spans="1:8">
      <c r="A14075" s="98" t="s">
        <v>361</v>
      </c>
      <c r="B14075" s="99" t="s">
        <v>316</v>
      </c>
      <c r="C14075" s="97" t="s">
        <v>687</v>
      </c>
      <c r="D14075" s="97" t="s">
        <v>688</v>
      </c>
      <c r="E14075" s="94"/>
      <c r="F14075" s="94"/>
      <c r="G14075" s="94">
        <v>100</v>
      </c>
      <c r="H14075" s="79"/>
    </row>
    <row r="14076" spans="1:8">
      <c r="A14076" s="98" t="s">
        <v>317</v>
      </c>
      <c r="B14076" s="99" t="s">
        <v>318</v>
      </c>
      <c r="C14076" s="97" t="s">
        <v>688</v>
      </c>
      <c r="D14076" s="97" t="s">
        <v>689</v>
      </c>
      <c r="E14076" s="94"/>
      <c r="F14076" s="94"/>
      <c r="G14076" s="94">
        <v>100</v>
      </c>
      <c r="H14076" s="79"/>
    </row>
    <row r="14077" spans="1:8">
      <c r="A14077" s="98" t="s">
        <v>319</v>
      </c>
      <c r="B14077" s="99" t="s">
        <v>320</v>
      </c>
      <c r="C14077" s="97" t="s">
        <v>689</v>
      </c>
      <c r="D14077" s="97" t="s">
        <v>690</v>
      </c>
      <c r="E14077" s="94"/>
      <c r="F14077" s="94"/>
      <c r="G14077" s="94">
        <v>100</v>
      </c>
      <c r="H14077" s="79"/>
    </row>
    <row r="14078" spans="1:8">
      <c r="A14078" s="100">
        <v>4</v>
      </c>
      <c r="B14078" s="101" t="s">
        <v>623</v>
      </c>
      <c r="C14078" s="97"/>
      <c r="D14078" s="97"/>
      <c r="E14078" s="94"/>
      <c r="F14078" s="94"/>
      <c r="G14078" s="94">
        <v>100</v>
      </c>
      <c r="H14078" s="79"/>
    </row>
    <row r="14079" spans="1:8" ht="31.5">
      <c r="A14079" s="97" t="s">
        <v>406</v>
      </c>
      <c r="B14079" s="236" t="s">
        <v>321</v>
      </c>
      <c r="C14079" s="97" t="s">
        <v>690</v>
      </c>
      <c r="D14079" s="97" t="s">
        <v>690</v>
      </c>
      <c r="E14079" s="94"/>
      <c r="F14079" s="94"/>
      <c r="G14079" s="94">
        <v>100</v>
      </c>
      <c r="H14079" s="79"/>
    </row>
    <row r="14080" spans="1:8" ht="63">
      <c r="A14080" s="97" t="s">
        <v>407</v>
      </c>
      <c r="B14080" s="236" t="s">
        <v>621</v>
      </c>
      <c r="C14080" s="97" t="s">
        <v>690</v>
      </c>
      <c r="D14080" s="97" t="s">
        <v>691</v>
      </c>
      <c r="E14080" s="94"/>
      <c r="F14080" s="94"/>
      <c r="G14080" s="94">
        <v>100</v>
      </c>
      <c r="H14080" s="79"/>
    </row>
    <row r="14081" spans="1:8" ht="31.5">
      <c r="A14081" s="97" t="s">
        <v>408</v>
      </c>
      <c r="B14081" s="236" t="s">
        <v>764</v>
      </c>
      <c r="C14081" s="97" t="s">
        <v>690</v>
      </c>
      <c r="D14081" s="97" t="s">
        <v>691</v>
      </c>
      <c r="E14081" s="94"/>
      <c r="F14081" s="94"/>
      <c r="G14081" s="94">
        <v>100</v>
      </c>
      <c r="H14081" s="79"/>
    </row>
    <row r="14082" spans="1:8" ht="31.5">
      <c r="A14082" s="97" t="s">
        <v>222</v>
      </c>
      <c r="B14082" s="236" t="s">
        <v>765</v>
      </c>
      <c r="C14082" s="97" t="s">
        <v>691</v>
      </c>
      <c r="D14082" s="97" t="s">
        <v>692</v>
      </c>
      <c r="E14082" s="94"/>
      <c r="F14082" s="94"/>
      <c r="G14082" s="94">
        <v>100</v>
      </c>
      <c r="H14082" s="79"/>
    </row>
    <row r="14083" spans="1:8">
      <c r="G14083" s="154" t="s">
        <v>1555</v>
      </c>
      <c r="H14083" s="154" t="s">
        <v>378</v>
      </c>
    </row>
    <row r="14084" spans="1:8">
      <c r="H14084" s="154" t="s">
        <v>709</v>
      </c>
    </row>
    <row r="14085" spans="1:8">
      <c r="H14085" s="154" t="s">
        <v>266</v>
      </c>
    </row>
    <row r="14086" spans="1:8">
      <c r="H14086" s="154"/>
    </row>
    <row r="14087" spans="1:8">
      <c r="A14087" s="742" t="s">
        <v>628</v>
      </c>
      <c r="B14087" s="742"/>
      <c r="C14087" s="742"/>
      <c r="D14087" s="742"/>
      <c r="E14087" s="742"/>
      <c r="F14087" s="742"/>
      <c r="G14087" s="742"/>
      <c r="H14087" s="742"/>
    </row>
    <row r="14088" spans="1:8">
      <c r="A14088" s="742" t="s">
        <v>455</v>
      </c>
      <c r="B14088" s="742"/>
      <c r="C14088" s="742"/>
      <c r="D14088" s="742"/>
      <c r="E14088" s="742"/>
      <c r="F14088" s="742"/>
      <c r="G14088" s="742"/>
      <c r="H14088" s="742"/>
    </row>
    <row r="14089" spans="1:8">
      <c r="H14089" s="154" t="s">
        <v>322</v>
      </c>
    </row>
    <row r="14090" spans="1:8">
      <c r="H14090" s="154" t="s">
        <v>323</v>
      </c>
    </row>
    <row r="14091" spans="1:8">
      <c r="H14091" s="154" t="s">
        <v>324</v>
      </c>
    </row>
    <row r="14092" spans="1:8">
      <c r="H14092" s="230" t="s">
        <v>325</v>
      </c>
    </row>
    <row r="14093" spans="1:8">
      <c r="H14093" s="154" t="s">
        <v>2331</v>
      </c>
    </row>
    <row r="14094" spans="1:8">
      <c r="H14094" s="154" t="s">
        <v>261</v>
      </c>
    </row>
    <row r="14095" spans="1:8">
      <c r="A14095" s="86"/>
    </row>
    <row r="14096" spans="1:8" ht="36" customHeight="1">
      <c r="A14096" s="748" t="s">
        <v>1942</v>
      </c>
      <c r="B14096" s="749"/>
      <c r="C14096" s="749"/>
      <c r="D14096" s="749"/>
      <c r="E14096" s="749"/>
      <c r="F14096" s="749"/>
      <c r="G14096" s="749"/>
      <c r="H14096" s="749"/>
    </row>
    <row r="14097" spans="1:8">
      <c r="A14097" s="664"/>
      <c r="B14097" s="665"/>
      <c r="C14097" s="665"/>
      <c r="D14097" s="665"/>
      <c r="E14097" s="665"/>
      <c r="F14097" s="665"/>
      <c r="G14097" s="665"/>
      <c r="H14097" s="665"/>
    </row>
    <row r="14098" spans="1:8">
      <c r="A14098" s="746" t="s">
        <v>2332</v>
      </c>
      <c r="B14098" s="746"/>
      <c r="C14098" s="746"/>
      <c r="D14098" s="746"/>
      <c r="E14098" s="746"/>
      <c r="F14098" s="746"/>
      <c r="G14098" s="746"/>
      <c r="H14098" s="746"/>
    </row>
    <row r="14099" spans="1:8" ht="16.5" thickBot="1">
      <c r="A14099" s="87"/>
      <c r="B14099" s="666"/>
      <c r="C14099" s="231"/>
      <c r="D14099" s="231"/>
      <c r="E14099" s="231"/>
      <c r="F14099" s="231"/>
      <c r="G14099" s="231"/>
      <c r="H14099" s="231"/>
    </row>
    <row r="14100" spans="1:8">
      <c r="A14100" s="750" t="s">
        <v>397</v>
      </c>
      <c r="B14100" s="753" t="s">
        <v>649</v>
      </c>
      <c r="C14100" s="756" t="s">
        <v>719</v>
      </c>
      <c r="D14100" s="756"/>
      <c r="E14100" s="756"/>
      <c r="F14100" s="756"/>
      <c r="G14100" s="757" t="s">
        <v>629</v>
      </c>
      <c r="H14100" s="759" t="s">
        <v>630</v>
      </c>
    </row>
    <row r="14101" spans="1:8">
      <c r="A14101" s="751"/>
      <c r="B14101" s="754"/>
      <c r="C14101" s="704"/>
      <c r="D14101" s="704"/>
      <c r="E14101" s="704"/>
      <c r="F14101" s="704"/>
      <c r="G14101" s="703"/>
      <c r="H14101" s="760"/>
    </row>
    <row r="14102" spans="1:8" ht="32.25" thickBot="1">
      <c r="A14102" s="752"/>
      <c r="B14102" s="755"/>
      <c r="C14102" s="88" t="s">
        <v>631</v>
      </c>
      <c r="D14102" s="88" t="s">
        <v>632</v>
      </c>
      <c r="E14102" s="88" t="s">
        <v>631</v>
      </c>
      <c r="F14102" s="88" t="s">
        <v>632</v>
      </c>
      <c r="G14102" s="758"/>
      <c r="H14102" s="761"/>
    </row>
    <row r="14103" spans="1:8">
      <c r="A14103" s="89">
        <v>1</v>
      </c>
      <c r="B14103" s="604">
        <v>2</v>
      </c>
      <c r="C14103" s="90">
        <v>3</v>
      </c>
      <c r="D14103" s="90">
        <v>4</v>
      </c>
      <c r="E14103" s="90"/>
      <c r="F14103" s="90"/>
      <c r="G14103" s="91">
        <v>5</v>
      </c>
      <c r="H14103" s="604">
        <v>6</v>
      </c>
    </row>
    <row r="14104" spans="1:8">
      <c r="A14104" s="89">
        <v>1</v>
      </c>
      <c r="B14104" s="92" t="s">
        <v>598</v>
      </c>
      <c r="C14104" s="90"/>
      <c r="D14104" s="90"/>
      <c r="E14104" s="94"/>
      <c r="F14104" s="94"/>
      <c r="G14104" s="95"/>
      <c r="H14104" s="663"/>
    </row>
    <row r="14105" spans="1:8">
      <c r="A14105" s="96" t="s">
        <v>399</v>
      </c>
      <c r="B14105" s="237" t="s">
        <v>599</v>
      </c>
      <c r="C14105" s="97" t="s">
        <v>7</v>
      </c>
      <c r="D14105" s="97" t="s">
        <v>167</v>
      </c>
      <c r="E14105" s="94"/>
      <c r="F14105" s="94"/>
      <c r="G14105" s="94">
        <v>100</v>
      </c>
      <c r="H14105" s="79"/>
    </row>
    <row r="14106" spans="1:8">
      <c r="A14106" s="97" t="s">
        <v>400</v>
      </c>
      <c r="B14106" s="236" t="s">
        <v>329</v>
      </c>
      <c r="C14106" s="97" t="s">
        <v>168</v>
      </c>
      <c r="D14106" s="97" t="s">
        <v>169</v>
      </c>
      <c r="E14106" s="94"/>
      <c r="F14106" s="94"/>
      <c r="G14106" s="94">
        <v>100</v>
      </c>
      <c r="H14106" s="79"/>
    </row>
    <row r="14107" spans="1:8" ht="31.5">
      <c r="A14107" s="97" t="s">
        <v>411</v>
      </c>
      <c r="B14107" s="236" t="s">
        <v>730</v>
      </c>
      <c r="C14107" s="97" t="s">
        <v>170</v>
      </c>
      <c r="D14107" s="97" t="s">
        <v>171</v>
      </c>
      <c r="E14107" s="94"/>
      <c r="F14107" s="94"/>
      <c r="G14107" s="94">
        <v>100</v>
      </c>
      <c r="H14107" s="79"/>
    </row>
    <row r="14108" spans="1:8" ht="63">
      <c r="A14108" s="98" t="s">
        <v>422</v>
      </c>
      <c r="B14108" s="99" t="s">
        <v>731</v>
      </c>
      <c r="C14108" s="97" t="s">
        <v>172</v>
      </c>
      <c r="D14108" s="97" t="s">
        <v>173</v>
      </c>
      <c r="E14108" s="94"/>
      <c r="F14108" s="94"/>
      <c r="G14108" s="94">
        <v>100</v>
      </c>
      <c r="H14108" s="79"/>
    </row>
    <row r="14109" spans="1:8" ht="31.5">
      <c r="A14109" s="98" t="s">
        <v>732</v>
      </c>
      <c r="B14109" s="99" t="s">
        <v>733</v>
      </c>
      <c r="C14109" s="97" t="s">
        <v>174</v>
      </c>
      <c r="D14109" s="97" t="s">
        <v>175</v>
      </c>
      <c r="E14109" s="94"/>
      <c r="F14109" s="94"/>
      <c r="G14109" s="94">
        <v>100</v>
      </c>
      <c r="H14109" s="79"/>
    </row>
    <row r="14110" spans="1:8">
      <c r="A14110" s="98" t="s">
        <v>734</v>
      </c>
      <c r="B14110" s="99" t="s">
        <v>735</v>
      </c>
      <c r="C14110" s="97" t="s">
        <v>170</v>
      </c>
      <c r="D14110" s="97" t="s">
        <v>174</v>
      </c>
      <c r="E14110" s="94"/>
      <c r="F14110" s="94"/>
      <c r="G14110" s="94">
        <v>100</v>
      </c>
      <c r="H14110" s="79"/>
    </row>
    <row r="14111" spans="1:8">
      <c r="A14111" s="100">
        <v>2</v>
      </c>
      <c r="B14111" s="101" t="s">
        <v>440</v>
      </c>
      <c r="C14111" s="97"/>
      <c r="D14111" s="97"/>
      <c r="E14111" s="94"/>
      <c r="F14111" s="94"/>
      <c r="G14111" s="94"/>
      <c r="H14111" s="79"/>
    </row>
    <row r="14112" spans="1:8" ht="31.5">
      <c r="A14112" s="98" t="s">
        <v>402</v>
      </c>
      <c r="B14112" s="99" t="s">
        <v>736</v>
      </c>
      <c r="C14112" s="97" t="s">
        <v>129</v>
      </c>
      <c r="D14112" s="97" t="s">
        <v>130</v>
      </c>
      <c r="E14112" s="94"/>
      <c r="F14112" s="94"/>
      <c r="G14112" s="94">
        <v>100</v>
      </c>
      <c r="H14112" s="79"/>
    </row>
    <row r="14113" spans="1:8" ht="63">
      <c r="A14113" s="98" t="s">
        <v>403</v>
      </c>
      <c r="B14113" s="99" t="s">
        <v>641</v>
      </c>
      <c r="C14113" s="97" t="s">
        <v>129</v>
      </c>
      <c r="D14113" s="97" t="s">
        <v>131</v>
      </c>
      <c r="E14113" s="94"/>
      <c r="F14113" s="94"/>
      <c r="G14113" s="94">
        <v>100</v>
      </c>
      <c r="H14113" s="79"/>
    </row>
    <row r="14114" spans="1:8" ht="31.5">
      <c r="A14114" s="98" t="s">
        <v>404</v>
      </c>
      <c r="B14114" s="99" t="s">
        <v>642</v>
      </c>
      <c r="C14114" s="97" t="s">
        <v>131</v>
      </c>
      <c r="D14114" s="97" t="s">
        <v>132</v>
      </c>
      <c r="E14114" s="94"/>
      <c r="F14114" s="94"/>
      <c r="G14114" s="94">
        <v>100</v>
      </c>
      <c r="H14114" s="79"/>
    </row>
    <row r="14115" spans="1:8" ht="47.25">
      <c r="A14115" s="100">
        <v>3</v>
      </c>
      <c r="B14115" s="101" t="s">
        <v>313</v>
      </c>
      <c r="C14115" s="97"/>
      <c r="D14115" s="97"/>
      <c r="E14115" s="94"/>
      <c r="F14115" s="94"/>
      <c r="G14115" s="94"/>
      <c r="H14115" s="79"/>
    </row>
    <row r="14116" spans="1:8" ht="31.5">
      <c r="A14116" s="98" t="s">
        <v>441</v>
      </c>
      <c r="B14116" s="99" t="s">
        <v>314</v>
      </c>
      <c r="C14116" s="97" t="s">
        <v>132</v>
      </c>
      <c r="D14116" s="97" t="s">
        <v>131</v>
      </c>
      <c r="E14116" s="94"/>
      <c r="F14116" s="94"/>
      <c r="G14116" s="94">
        <v>100</v>
      </c>
      <c r="H14116" s="79"/>
    </row>
    <row r="14117" spans="1:8">
      <c r="A14117" s="98" t="s">
        <v>359</v>
      </c>
      <c r="B14117" s="99" t="s">
        <v>315</v>
      </c>
      <c r="C14117" s="97" t="s">
        <v>132</v>
      </c>
      <c r="D14117" s="97" t="s">
        <v>133</v>
      </c>
      <c r="E14117" s="94"/>
      <c r="F14117" s="94"/>
      <c r="G14117" s="94">
        <v>100</v>
      </c>
      <c r="H14117" s="79"/>
    </row>
    <row r="14118" spans="1:8">
      <c r="A14118" s="98" t="s">
        <v>361</v>
      </c>
      <c r="B14118" s="99" t="s">
        <v>316</v>
      </c>
      <c r="C14118" s="97" t="s">
        <v>133</v>
      </c>
      <c r="D14118" s="97" t="s">
        <v>788</v>
      </c>
      <c r="E14118" s="94"/>
      <c r="F14118" s="94"/>
      <c r="G14118" s="94">
        <v>100</v>
      </c>
      <c r="H14118" s="79"/>
    </row>
    <row r="14119" spans="1:8">
      <c r="A14119" s="98" t="s">
        <v>317</v>
      </c>
      <c r="B14119" s="99" t="s">
        <v>318</v>
      </c>
      <c r="C14119" s="97" t="s">
        <v>788</v>
      </c>
      <c r="D14119" s="97" t="s">
        <v>789</v>
      </c>
      <c r="E14119" s="94"/>
      <c r="F14119" s="94"/>
      <c r="G14119" s="94">
        <v>100</v>
      </c>
      <c r="H14119" s="79"/>
    </row>
    <row r="14120" spans="1:8">
      <c r="A14120" s="98" t="s">
        <v>319</v>
      </c>
      <c r="B14120" s="99" t="s">
        <v>320</v>
      </c>
      <c r="C14120" s="97" t="s">
        <v>1156</v>
      </c>
      <c r="D14120" s="97" t="s">
        <v>790</v>
      </c>
      <c r="E14120" s="94"/>
      <c r="F14120" s="94"/>
      <c r="G14120" s="94">
        <v>100</v>
      </c>
      <c r="H14120" s="79"/>
    </row>
    <row r="14121" spans="1:8">
      <c r="A14121" s="100">
        <v>4</v>
      </c>
      <c r="B14121" s="101" t="s">
        <v>623</v>
      </c>
      <c r="C14121" s="97"/>
      <c r="D14121" s="97"/>
      <c r="E14121" s="94"/>
      <c r="F14121" s="94"/>
      <c r="G14121" s="94"/>
      <c r="H14121" s="79"/>
    </row>
    <row r="14122" spans="1:8" ht="31.5">
      <c r="A14122" s="97" t="s">
        <v>406</v>
      </c>
      <c r="B14122" s="236" t="s">
        <v>321</v>
      </c>
      <c r="C14122" s="97" t="s">
        <v>790</v>
      </c>
      <c r="D14122" s="97" t="s">
        <v>790</v>
      </c>
      <c r="E14122" s="94"/>
      <c r="F14122" s="94"/>
      <c r="G14122" s="94">
        <v>100</v>
      </c>
      <c r="H14122" s="79"/>
    </row>
    <row r="14123" spans="1:8" ht="63">
      <c r="A14123" s="97" t="s">
        <v>407</v>
      </c>
      <c r="B14123" s="236" t="s">
        <v>621</v>
      </c>
      <c r="C14123" s="97" t="s">
        <v>790</v>
      </c>
      <c r="D14123" s="97" t="s">
        <v>791</v>
      </c>
      <c r="E14123" s="94"/>
      <c r="F14123" s="94"/>
      <c r="G14123" s="94">
        <v>100</v>
      </c>
      <c r="H14123" s="79"/>
    </row>
    <row r="14124" spans="1:8" ht="31.5">
      <c r="A14124" s="97" t="s">
        <v>408</v>
      </c>
      <c r="B14124" s="236" t="s">
        <v>764</v>
      </c>
      <c r="C14124" s="97" t="s">
        <v>790</v>
      </c>
      <c r="D14124" s="97" t="s">
        <v>791</v>
      </c>
      <c r="E14124" s="94"/>
      <c r="F14124" s="94"/>
      <c r="G14124" s="94">
        <v>100</v>
      </c>
      <c r="H14124" s="79"/>
    </row>
    <row r="14125" spans="1:8" ht="31.5">
      <c r="A14125" s="97" t="s">
        <v>222</v>
      </c>
      <c r="B14125" s="236" t="s">
        <v>765</v>
      </c>
      <c r="C14125" s="97" t="s">
        <v>791</v>
      </c>
      <c r="D14125" s="97" t="s">
        <v>792</v>
      </c>
      <c r="E14125" s="94"/>
      <c r="F14125" s="94"/>
      <c r="G14125" s="94">
        <v>100</v>
      </c>
      <c r="H14125" s="79"/>
    </row>
    <row r="14126" spans="1:8">
      <c r="G14126" s="154" t="s">
        <v>1557</v>
      </c>
      <c r="H14126" s="154" t="s">
        <v>378</v>
      </c>
    </row>
    <row r="14127" spans="1:8">
      <c r="H14127" s="154" t="s">
        <v>709</v>
      </c>
    </row>
    <row r="14128" spans="1:8">
      <c r="H14128" s="154" t="s">
        <v>266</v>
      </c>
    </row>
    <row r="14129" spans="1:8">
      <c r="H14129" s="154"/>
    </row>
    <row r="14130" spans="1:8">
      <c r="A14130" s="742" t="s">
        <v>628</v>
      </c>
      <c r="B14130" s="742"/>
      <c r="C14130" s="742"/>
      <c r="D14130" s="742"/>
      <c r="E14130" s="742"/>
      <c r="F14130" s="742"/>
      <c r="G14130" s="742"/>
      <c r="H14130" s="742"/>
    </row>
    <row r="14131" spans="1:8">
      <c r="A14131" s="742" t="s">
        <v>455</v>
      </c>
      <c r="B14131" s="742"/>
      <c r="C14131" s="742"/>
      <c r="D14131" s="742"/>
      <c r="E14131" s="742"/>
      <c r="F14131" s="742"/>
      <c r="G14131" s="742"/>
      <c r="H14131" s="742"/>
    </row>
    <row r="14132" spans="1:8">
      <c r="H14132" s="154" t="s">
        <v>322</v>
      </c>
    </row>
    <row r="14133" spans="1:8">
      <c r="H14133" s="154" t="s">
        <v>323</v>
      </c>
    </row>
    <row r="14134" spans="1:8">
      <c r="H14134" s="154" t="s">
        <v>324</v>
      </c>
    </row>
    <row r="14135" spans="1:8">
      <c r="H14135" s="230" t="s">
        <v>325</v>
      </c>
    </row>
    <row r="14136" spans="1:8">
      <c r="H14136" s="154" t="s">
        <v>2331</v>
      </c>
    </row>
    <row r="14137" spans="1:8">
      <c r="H14137" s="154" t="s">
        <v>261</v>
      </c>
    </row>
    <row r="14138" spans="1:8">
      <c r="A14138" s="86"/>
    </row>
    <row r="14139" spans="1:8" ht="36.75" customHeight="1">
      <c r="A14139" s="748" t="s">
        <v>1830</v>
      </c>
      <c r="B14139" s="749"/>
      <c r="C14139" s="749"/>
      <c r="D14139" s="749"/>
      <c r="E14139" s="749"/>
      <c r="F14139" s="749"/>
      <c r="G14139" s="749"/>
      <c r="H14139" s="749"/>
    </row>
    <row r="14140" spans="1:8">
      <c r="A14140" s="664"/>
      <c r="B14140" s="665"/>
      <c r="C14140" s="665"/>
      <c r="D14140" s="665"/>
      <c r="E14140" s="665"/>
      <c r="F14140" s="665"/>
      <c r="G14140" s="665"/>
      <c r="H14140" s="665"/>
    </row>
    <row r="14141" spans="1:8">
      <c r="A14141" s="746" t="s">
        <v>2332</v>
      </c>
      <c r="B14141" s="746"/>
      <c r="C14141" s="746"/>
      <c r="D14141" s="746"/>
      <c r="E14141" s="746"/>
      <c r="F14141" s="746"/>
      <c r="G14141" s="746"/>
      <c r="H14141" s="746"/>
    </row>
    <row r="14142" spans="1:8" ht="16.5" thickBot="1">
      <c r="A14142" s="87"/>
      <c r="B14142" s="666"/>
      <c r="C14142" s="231"/>
      <c r="D14142" s="231"/>
      <c r="E14142" s="231"/>
      <c r="F14142" s="231"/>
      <c r="G14142" s="231"/>
      <c r="H14142" s="231"/>
    </row>
    <row r="14143" spans="1:8">
      <c r="A14143" s="750" t="s">
        <v>397</v>
      </c>
      <c r="B14143" s="753" t="s">
        <v>649</v>
      </c>
      <c r="C14143" s="756" t="s">
        <v>719</v>
      </c>
      <c r="D14143" s="756"/>
      <c r="E14143" s="756"/>
      <c r="F14143" s="756"/>
      <c r="G14143" s="757" t="s">
        <v>629</v>
      </c>
      <c r="H14143" s="759" t="s">
        <v>630</v>
      </c>
    </row>
    <row r="14144" spans="1:8">
      <c r="A14144" s="751"/>
      <c r="B14144" s="754"/>
      <c r="C14144" s="704"/>
      <c r="D14144" s="704"/>
      <c r="E14144" s="704"/>
      <c r="F14144" s="704"/>
      <c r="G14144" s="703"/>
      <c r="H14144" s="760"/>
    </row>
    <row r="14145" spans="1:8" ht="32.25" thickBot="1">
      <c r="A14145" s="752"/>
      <c r="B14145" s="755"/>
      <c r="C14145" s="88" t="s">
        <v>631</v>
      </c>
      <c r="D14145" s="88" t="s">
        <v>632</v>
      </c>
      <c r="E14145" s="88" t="s">
        <v>631</v>
      </c>
      <c r="F14145" s="88" t="s">
        <v>632</v>
      </c>
      <c r="G14145" s="758"/>
      <c r="H14145" s="761"/>
    </row>
    <row r="14146" spans="1:8">
      <c r="A14146" s="89">
        <v>1</v>
      </c>
      <c r="B14146" s="604">
        <v>2</v>
      </c>
      <c r="C14146" s="90">
        <v>3</v>
      </c>
      <c r="D14146" s="90">
        <v>4</v>
      </c>
      <c r="E14146" s="90"/>
      <c r="F14146" s="90"/>
      <c r="G14146" s="91">
        <v>5</v>
      </c>
      <c r="H14146" s="604">
        <v>6</v>
      </c>
    </row>
    <row r="14147" spans="1:8">
      <c r="A14147" s="89">
        <v>1</v>
      </c>
      <c r="B14147" s="92" t="s">
        <v>598</v>
      </c>
      <c r="C14147" s="90"/>
      <c r="D14147" s="90"/>
      <c r="E14147" s="94"/>
      <c r="F14147" s="94"/>
      <c r="G14147" s="95"/>
      <c r="H14147" s="663"/>
    </row>
    <row r="14148" spans="1:8">
      <c r="A14148" s="96" t="s">
        <v>399</v>
      </c>
      <c r="B14148" s="237" t="s">
        <v>599</v>
      </c>
      <c r="C14148" s="97" t="s">
        <v>7</v>
      </c>
      <c r="D14148" s="97" t="s">
        <v>167</v>
      </c>
      <c r="E14148" s="94"/>
      <c r="F14148" s="94"/>
      <c r="G14148" s="94">
        <v>100</v>
      </c>
      <c r="H14148" s="79"/>
    </row>
    <row r="14149" spans="1:8">
      <c r="A14149" s="97" t="s">
        <v>400</v>
      </c>
      <c r="B14149" s="236" t="s">
        <v>329</v>
      </c>
      <c r="C14149" s="97" t="s">
        <v>168</v>
      </c>
      <c r="D14149" s="97" t="s">
        <v>169</v>
      </c>
      <c r="E14149" s="94"/>
      <c r="F14149" s="94"/>
      <c r="G14149" s="94">
        <v>100</v>
      </c>
      <c r="H14149" s="79"/>
    </row>
    <row r="14150" spans="1:8" ht="31.5">
      <c r="A14150" s="97" t="s">
        <v>411</v>
      </c>
      <c r="B14150" s="236" t="s">
        <v>730</v>
      </c>
      <c r="C14150" s="97" t="s">
        <v>170</v>
      </c>
      <c r="D14150" s="97" t="s">
        <v>171</v>
      </c>
      <c r="E14150" s="94"/>
      <c r="F14150" s="94"/>
      <c r="G14150" s="94">
        <v>100</v>
      </c>
      <c r="H14150" s="79"/>
    </row>
    <row r="14151" spans="1:8" ht="63">
      <c r="A14151" s="98" t="s">
        <v>422</v>
      </c>
      <c r="B14151" s="99" t="s">
        <v>731</v>
      </c>
      <c r="C14151" s="97" t="s">
        <v>172</v>
      </c>
      <c r="D14151" s="97" t="s">
        <v>173</v>
      </c>
      <c r="E14151" s="94"/>
      <c r="F14151" s="94"/>
      <c r="G14151" s="94">
        <v>100</v>
      </c>
      <c r="H14151" s="79"/>
    </row>
    <row r="14152" spans="1:8" ht="31.5">
      <c r="A14152" s="98" t="s">
        <v>732</v>
      </c>
      <c r="B14152" s="99" t="s">
        <v>733</v>
      </c>
      <c r="C14152" s="97" t="s">
        <v>174</v>
      </c>
      <c r="D14152" s="97" t="s">
        <v>175</v>
      </c>
      <c r="E14152" s="94"/>
      <c r="F14152" s="94"/>
      <c r="G14152" s="94">
        <v>100</v>
      </c>
      <c r="H14152" s="79"/>
    </row>
    <row r="14153" spans="1:8">
      <c r="A14153" s="98" t="s">
        <v>734</v>
      </c>
      <c r="B14153" s="99" t="s">
        <v>735</v>
      </c>
      <c r="C14153" s="97" t="s">
        <v>170</v>
      </c>
      <c r="D14153" s="97" t="s">
        <v>174</v>
      </c>
      <c r="E14153" s="94"/>
      <c r="F14153" s="94"/>
      <c r="G14153" s="94">
        <v>100</v>
      </c>
      <c r="H14153" s="79"/>
    </row>
    <row r="14154" spans="1:8">
      <c r="A14154" s="100">
        <v>2</v>
      </c>
      <c r="B14154" s="101" t="s">
        <v>440</v>
      </c>
      <c r="C14154" s="97"/>
      <c r="D14154" s="97"/>
      <c r="E14154" s="94"/>
      <c r="F14154" s="94"/>
      <c r="G14154" s="94"/>
      <c r="H14154" s="79"/>
    </row>
    <row r="14155" spans="1:8" ht="31.5">
      <c r="A14155" s="98" t="s">
        <v>402</v>
      </c>
      <c r="B14155" s="99" t="s">
        <v>736</v>
      </c>
      <c r="C14155" s="97" t="s">
        <v>46</v>
      </c>
      <c r="D14155" s="97" t="s">
        <v>45</v>
      </c>
      <c r="E14155" s="94"/>
      <c r="F14155" s="94"/>
      <c r="G14155" s="94"/>
      <c r="H14155" s="79"/>
    </row>
    <row r="14156" spans="1:8" ht="63">
      <c r="A14156" s="98" t="s">
        <v>403</v>
      </c>
      <c r="B14156" s="99" t="s">
        <v>641</v>
      </c>
      <c r="C14156" s="97" t="s">
        <v>46</v>
      </c>
      <c r="D14156" s="97" t="s">
        <v>47</v>
      </c>
      <c r="E14156" s="94"/>
      <c r="F14156" s="94"/>
      <c r="G14156" s="94"/>
      <c r="H14156" s="79"/>
    </row>
    <row r="14157" spans="1:8" ht="31.5">
      <c r="A14157" s="98" t="s">
        <v>404</v>
      </c>
      <c r="B14157" s="99" t="s">
        <v>642</v>
      </c>
      <c r="C14157" s="97" t="s">
        <v>47</v>
      </c>
      <c r="D14157" s="97" t="s">
        <v>48</v>
      </c>
      <c r="E14157" s="94"/>
      <c r="F14157" s="94"/>
      <c r="G14157" s="94"/>
      <c r="H14157" s="79"/>
    </row>
    <row r="14158" spans="1:8" ht="47.25">
      <c r="A14158" s="100">
        <v>3</v>
      </c>
      <c r="B14158" s="101" t="s">
        <v>313</v>
      </c>
      <c r="C14158" s="97"/>
      <c r="D14158" s="97"/>
      <c r="E14158" s="94"/>
      <c r="F14158" s="94"/>
      <c r="G14158" s="94"/>
      <c r="H14158" s="79"/>
    </row>
    <row r="14159" spans="1:8" ht="31.5">
      <c r="A14159" s="98" t="s">
        <v>441</v>
      </c>
      <c r="B14159" s="99" t="s">
        <v>314</v>
      </c>
      <c r="C14159" s="97" t="s">
        <v>48</v>
      </c>
      <c r="D14159" s="97" t="s">
        <v>47</v>
      </c>
      <c r="E14159" s="94"/>
      <c r="F14159" s="94"/>
      <c r="G14159" s="94"/>
      <c r="H14159" s="79"/>
    </row>
    <row r="14160" spans="1:8">
      <c r="A14160" s="98" t="s">
        <v>359</v>
      </c>
      <c r="B14160" s="99" t="s">
        <v>315</v>
      </c>
      <c r="C14160" s="97" t="s">
        <v>48</v>
      </c>
      <c r="D14160" s="97" t="s">
        <v>49</v>
      </c>
      <c r="E14160" s="94"/>
      <c r="F14160" s="94"/>
      <c r="G14160" s="94"/>
      <c r="H14160" s="79"/>
    </row>
    <row r="14161" spans="1:8">
      <c r="A14161" s="98" t="s">
        <v>361</v>
      </c>
      <c r="B14161" s="99" t="s">
        <v>316</v>
      </c>
      <c r="C14161" s="97" t="s">
        <v>49</v>
      </c>
      <c r="D14161" s="97" t="s">
        <v>50</v>
      </c>
      <c r="E14161" s="94"/>
      <c r="F14161" s="94"/>
      <c r="G14161" s="94"/>
      <c r="H14161" s="79"/>
    </row>
    <row r="14162" spans="1:8">
      <c r="A14162" s="98" t="s">
        <v>317</v>
      </c>
      <c r="B14162" s="99" t="s">
        <v>318</v>
      </c>
      <c r="C14162" s="97" t="s">
        <v>50</v>
      </c>
      <c r="D14162" s="97" t="s">
        <v>51</v>
      </c>
      <c r="E14162" s="94"/>
      <c r="F14162" s="94"/>
      <c r="G14162" s="94"/>
      <c r="H14162" s="79"/>
    </row>
    <row r="14163" spans="1:8">
      <c r="A14163" s="98" t="s">
        <v>319</v>
      </c>
      <c r="B14163" s="99" t="s">
        <v>320</v>
      </c>
      <c r="C14163" s="97" t="s">
        <v>2090</v>
      </c>
      <c r="D14163" s="97" t="s">
        <v>52</v>
      </c>
      <c r="E14163" s="94"/>
      <c r="F14163" s="94"/>
      <c r="G14163" s="94"/>
      <c r="H14163" s="79"/>
    </row>
    <row r="14164" spans="1:8">
      <c r="A14164" s="100">
        <v>4</v>
      </c>
      <c r="B14164" s="101" t="s">
        <v>623</v>
      </c>
      <c r="C14164" s="97"/>
      <c r="D14164" s="97"/>
      <c r="E14164" s="94"/>
      <c r="F14164" s="94"/>
      <c r="G14164" s="94"/>
      <c r="H14164" s="79"/>
    </row>
    <row r="14165" spans="1:8" ht="31.5">
      <c r="A14165" s="97" t="s">
        <v>406</v>
      </c>
      <c r="B14165" s="236" t="s">
        <v>321</v>
      </c>
      <c r="C14165" s="97" t="s">
        <v>52</v>
      </c>
      <c r="D14165" s="97" t="s">
        <v>52</v>
      </c>
      <c r="E14165" s="94"/>
      <c r="F14165" s="94"/>
      <c r="G14165" s="94"/>
      <c r="H14165" s="79"/>
    </row>
    <row r="14166" spans="1:8" ht="63">
      <c r="A14166" s="97" t="s">
        <v>407</v>
      </c>
      <c r="B14166" s="236" t="s">
        <v>621</v>
      </c>
      <c r="C14166" s="97" t="s">
        <v>52</v>
      </c>
      <c r="D14166" s="97" t="s">
        <v>53</v>
      </c>
      <c r="E14166" s="94"/>
      <c r="F14166" s="94"/>
      <c r="G14166" s="94"/>
      <c r="H14166" s="79"/>
    </row>
    <row r="14167" spans="1:8" ht="31.5">
      <c r="A14167" s="97" t="s">
        <v>408</v>
      </c>
      <c r="B14167" s="236" t="s">
        <v>764</v>
      </c>
      <c r="C14167" s="97" t="s">
        <v>52</v>
      </c>
      <c r="D14167" s="97" t="s">
        <v>53</v>
      </c>
      <c r="E14167" s="94"/>
      <c r="F14167" s="94"/>
      <c r="G14167" s="94"/>
      <c r="H14167" s="79"/>
    </row>
    <row r="14168" spans="1:8" ht="31.5">
      <c r="A14168" s="97" t="s">
        <v>222</v>
      </c>
      <c r="B14168" s="236" t="s">
        <v>765</v>
      </c>
      <c r="C14168" s="97" t="s">
        <v>53</v>
      </c>
      <c r="D14168" s="97" t="s">
        <v>54</v>
      </c>
      <c r="E14168" s="94"/>
      <c r="F14168" s="94"/>
      <c r="G14168" s="94"/>
      <c r="H14168" s="79"/>
    </row>
    <row r="14169" spans="1:8">
      <c r="G14169" s="154" t="s">
        <v>1558</v>
      </c>
      <c r="H14169" s="154" t="s">
        <v>378</v>
      </c>
    </row>
    <row r="14170" spans="1:8">
      <c r="H14170" s="154" t="s">
        <v>709</v>
      </c>
    </row>
    <row r="14171" spans="1:8">
      <c r="H14171" s="154" t="s">
        <v>266</v>
      </c>
    </row>
    <row r="14172" spans="1:8">
      <c r="H14172" s="154"/>
    </row>
    <row r="14173" spans="1:8">
      <c r="A14173" s="742" t="s">
        <v>628</v>
      </c>
      <c r="B14173" s="742"/>
      <c r="C14173" s="742"/>
      <c r="D14173" s="742"/>
      <c r="E14173" s="742"/>
      <c r="F14173" s="742"/>
      <c r="G14173" s="742"/>
      <c r="H14173" s="742"/>
    </row>
    <row r="14174" spans="1:8">
      <c r="A14174" s="742" t="s">
        <v>455</v>
      </c>
      <c r="B14174" s="742"/>
      <c r="C14174" s="742"/>
      <c r="D14174" s="742"/>
      <c r="E14174" s="742"/>
      <c r="F14174" s="742"/>
      <c r="G14174" s="742"/>
      <c r="H14174" s="742"/>
    </row>
    <row r="14175" spans="1:8">
      <c r="H14175" s="154" t="s">
        <v>322</v>
      </c>
    </row>
    <row r="14176" spans="1:8">
      <c r="H14176" s="154" t="s">
        <v>323</v>
      </c>
    </row>
    <row r="14177" spans="1:8">
      <c r="H14177" s="154" t="s">
        <v>324</v>
      </c>
    </row>
    <row r="14178" spans="1:8">
      <c r="H14178" s="230" t="s">
        <v>325</v>
      </c>
    </row>
    <row r="14179" spans="1:8">
      <c r="H14179" s="154" t="s">
        <v>2331</v>
      </c>
    </row>
    <row r="14180" spans="1:8">
      <c r="H14180" s="154" t="s">
        <v>261</v>
      </c>
    </row>
    <row r="14181" spans="1:8">
      <c r="A14181" s="86"/>
    </row>
    <row r="14182" spans="1:8" ht="39" customHeight="1">
      <c r="A14182" s="748" t="s">
        <v>1831</v>
      </c>
      <c r="B14182" s="749"/>
      <c r="C14182" s="749"/>
      <c r="D14182" s="749"/>
      <c r="E14182" s="749"/>
      <c r="F14182" s="749"/>
      <c r="G14182" s="749"/>
      <c r="H14182" s="749"/>
    </row>
    <row r="14183" spans="1:8">
      <c r="A14183" s="664"/>
      <c r="B14183" s="665"/>
      <c r="C14183" s="665"/>
      <c r="D14183" s="665"/>
      <c r="E14183" s="665"/>
      <c r="F14183" s="665"/>
      <c r="G14183" s="665"/>
      <c r="H14183" s="665"/>
    </row>
    <row r="14184" spans="1:8">
      <c r="A14184" s="746" t="s">
        <v>2332</v>
      </c>
      <c r="B14184" s="746"/>
      <c r="C14184" s="746"/>
      <c r="D14184" s="746"/>
      <c r="E14184" s="746"/>
      <c r="F14184" s="746"/>
      <c r="G14184" s="746"/>
      <c r="H14184" s="746"/>
    </row>
    <row r="14185" spans="1:8" ht="16.5" thickBot="1">
      <c r="A14185" s="87"/>
      <c r="B14185" s="666"/>
      <c r="C14185" s="231"/>
      <c r="D14185" s="231"/>
      <c r="E14185" s="231"/>
      <c r="F14185" s="231"/>
      <c r="G14185" s="231"/>
      <c r="H14185" s="231"/>
    </row>
    <row r="14186" spans="1:8">
      <c r="A14186" s="750" t="s">
        <v>397</v>
      </c>
      <c r="B14186" s="753" t="s">
        <v>649</v>
      </c>
      <c r="C14186" s="756" t="s">
        <v>719</v>
      </c>
      <c r="D14186" s="756"/>
      <c r="E14186" s="756"/>
      <c r="F14186" s="756"/>
      <c r="G14186" s="757" t="s">
        <v>629</v>
      </c>
      <c r="H14186" s="759" t="s">
        <v>630</v>
      </c>
    </row>
    <row r="14187" spans="1:8">
      <c r="A14187" s="751"/>
      <c r="B14187" s="754"/>
      <c r="C14187" s="704"/>
      <c r="D14187" s="704"/>
      <c r="E14187" s="704"/>
      <c r="F14187" s="704"/>
      <c r="G14187" s="703"/>
      <c r="H14187" s="760"/>
    </row>
    <row r="14188" spans="1:8" ht="32.25" thickBot="1">
      <c r="A14188" s="752"/>
      <c r="B14188" s="755"/>
      <c r="C14188" s="88" t="s">
        <v>631</v>
      </c>
      <c r="D14188" s="88" t="s">
        <v>632</v>
      </c>
      <c r="E14188" s="88" t="s">
        <v>631</v>
      </c>
      <c r="F14188" s="88" t="s">
        <v>632</v>
      </c>
      <c r="G14188" s="758"/>
      <c r="H14188" s="761"/>
    </row>
    <row r="14189" spans="1:8">
      <c r="A14189" s="89">
        <v>1</v>
      </c>
      <c r="B14189" s="604">
        <v>2</v>
      </c>
      <c r="C14189" s="90">
        <v>3</v>
      </c>
      <c r="D14189" s="90">
        <v>4</v>
      </c>
      <c r="E14189" s="90"/>
      <c r="F14189" s="90"/>
      <c r="G14189" s="91">
        <v>5</v>
      </c>
      <c r="H14189" s="604">
        <v>6</v>
      </c>
    </row>
    <row r="14190" spans="1:8">
      <c r="A14190" s="89">
        <v>1</v>
      </c>
      <c r="B14190" s="92" t="s">
        <v>598</v>
      </c>
      <c r="C14190" s="90"/>
      <c r="D14190" s="90"/>
      <c r="E14190" s="94"/>
      <c r="F14190" s="94"/>
      <c r="G14190" s="95"/>
      <c r="H14190" s="663"/>
    </row>
    <row r="14191" spans="1:8">
      <c r="A14191" s="96" t="s">
        <v>399</v>
      </c>
      <c r="B14191" s="237" t="s">
        <v>599</v>
      </c>
      <c r="C14191" s="97" t="s">
        <v>7</v>
      </c>
      <c r="D14191" s="97" t="s">
        <v>167</v>
      </c>
      <c r="E14191" s="94"/>
      <c r="F14191" s="94"/>
      <c r="G14191" s="94">
        <v>100</v>
      </c>
      <c r="H14191" s="79"/>
    </row>
    <row r="14192" spans="1:8">
      <c r="A14192" s="97" t="s">
        <v>400</v>
      </c>
      <c r="B14192" s="236" t="s">
        <v>329</v>
      </c>
      <c r="C14192" s="97" t="s">
        <v>168</v>
      </c>
      <c r="D14192" s="97" t="s">
        <v>169</v>
      </c>
      <c r="E14192" s="94"/>
      <c r="F14192" s="94"/>
      <c r="G14192" s="94">
        <v>100</v>
      </c>
      <c r="H14192" s="79"/>
    </row>
    <row r="14193" spans="1:8" ht="31.5">
      <c r="A14193" s="97" t="s">
        <v>411</v>
      </c>
      <c r="B14193" s="236" t="s">
        <v>730</v>
      </c>
      <c r="C14193" s="97" t="s">
        <v>170</v>
      </c>
      <c r="D14193" s="97" t="s">
        <v>171</v>
      </c>
      <c r="E14193" s="94"/>
      <c r="F14193" s="94"/>
      <c r="G14193" s="94">
        <v>100</v>
      </c>
      <c r="H14193" s="79"/>
    </row>
    <row r="14194" spans="1:8" ht="63">
      <c r="A14194" s="98" t="s">
        <v>422</v>
      </c>
      <c r="B14194" s="99" t="s">
        <v>731</v>
      </c>
      <c r="C14194" s="97" t="s">
        <v>172</v>
      </c>
      <c r="D14194" s="97" t="s">
        <v>173</v>
      </c>
      <c r="E14194" s="94"/>
      <c r="F14194" s="94"/>
      <c r="G14194" s="94">
        <v>100</v>
      </c>
      <c r="H14194" s="79"/>
    </row>
    <row r="14195" spans="1:8" ht="31.5">
      <c r="A14195" s="98" t="s">
        <v>732</v>
      </c>
      <c r="B14195" s="99" t="s">
        <v>733</v>
      </c>
      <c r="C14195" s="97" t="s">
        <v>174</v>
      </c>
      <c r="D14195" s="97" t="s">
        <v>175</v>
      </c>
      <c r="E14195" s="94"/>
      <c r="F14195" s="94"/>
      <c r="G14195" s="94">
        <v>100</v>
      </c>
      <c r="H14195" s="79"/>
    </row>
    <row r="14196" spans="1:8">
      <c r="A14196" s="98" t="s">
        <v>734</v>
      </c>
      <c r="B14196" s="99" t="s">
        <v>735</v>
      </c>
      <c r="C14196" s="97" t="s">
        <v>170</v>
      </c>
      <c r="D14196" s="97" t="s">
        <v>174</v>
      </c>
      <c r="E14196" s="94"/>
      <c r="F14196" s="94"/>
      <c r="G14196" s="94">
        <v>100</v>
      </c>
      <c r="H14196" s="79"/>
    </row>
    <row r="14197" spans="1:8">
      <c r="A14197" s="100">
        <v>2</v>
      </c>
      <c r="B14197" s="101" t="s">
        <v>440</v>
      </c>
      <c r="C14197" s="97"/>
      <c r="D14197" s="97"/>
      <c r="E14197" s="94"/>
      <c r="F14197" s="94"/>
      <c r="G14197" s="94"/>
      <c r="H14197" s="79"/>
    </row>
    <row r="14198" spans="1:8" ht="31.5">
      <c r="A14198" s="98" t="s">
        <v>402</v>
      </c>
      <c r="B14198" s="99" t="s">
        <v>736</v>
      </c>
      <c r="C14198" s="97" t="s">
        <v>46</v>
      </c>
      <c r="D14198" s="97" t="s">
        <v>45</v>
      </c>
      <c r="E14198" s="94"/>
      <c r="F14198" s="94"/>
      <c r="G14198" s="94"/>
      <c r="H14198" s="79"/>
    </row>
    <row r="14199" spans="1:8" ht="63">
      <c r="A14199" s="98" t="s">
        <v>403</v>
      </c>
      <c r="B14199" s="99" t="s">
        <v>641</v>
      </c>
      <c r="C14199" s="97" t="s">
        <v>46</v>
      </c>
      <c r="D14199" s="97" t="s">
        <v>47</v>
      </c>
      <c r="E14199" s="94"/>
      <c r="F14199" s="94"/>
      <c r="G14199" s="94"/>
      <c r="H14199" s="79"/>
    </row>
    <row r="14200" spans="1:8" ht="31.5">
      <c r="A14200" s="98" t="s">
        <v>404</v>
      </c>
      <c r="B14200" s="99" t="s">
        <v>642</v>
      </c>
      <c r="C14200" s="97" t="s">
        <v>47</v>
      </c>
      <c r="D14200" s="97" t="s">
        <v>48</v>
      </c>
      <c r="E14200" s="94"/>
      <c r="F14200" s="94"/>
      <c r="G14200" s="94"/>
      <c r="H14200" s="79"/>
    </row>
    <row r="14201" spans="1:8" ht="47.25">
      <c r="A14201" s="100">
        <v>3</v>
      </c>
      <c r="B14201" s="101" t="s">
        <v>313</v>
      </c>
      <c r="C14201" s="97"/>
      <c r="D14201" s="97"/>
      <c r="E14201" s="94"/>
      <c r="F14201" s="94"/>
      <c r="G14201" s="94"/>
      <c r="H14201" s="79"/>
    </row>
    <row r="14202" spans="1:8" ht="31.5">
      <c r="A14202" s="98" t="s">
        <v>441</v>
      </c>
      <c r="B14202" s="99" t="s">
        <v>314</v>
      </c>
      <c r="C14202" s="97" t="s">
        <v>48</v>
      </c>
      <c r="D14202" s="97" t="s">
        <v>47</v>
      </c>
      <c r="E14202" s="94"/>
      <c r="F14202" s="94"/>
      <c r="G14202" s="94"/>
      <c r="H14202" s="79"/>
    </row>
    <row r="14203" spans="1:8">
      <c r="A14203" s="98" t="s">
        <v>359</v>
      </c>
      <c r="B14203" s="99" t="s">
        <v>315</v>
      </c>
      <c r="C14203" s="97" t="s">
        <v>48</v>
      </c>
      <c r="D14203" s="97" t="s">
        <v>49</v>
      </c>
      <c r="E14203" s="94"/>
      <c r="F14203" s="94"/>
      <c r="G14203" s="94"/>
      <c r="H14203" s="79"/>
    </row>
    <row r="14204" spans="1:8">
      <c r="A14204" s="98" t="s">
        <v>361</v>
      </c>
      <c r="B14204" s="99" t="s">
        <v>316</v>
      </c>
      <c r="C14204" s="97" t="s">
        <v>49</v>
      </c>
      <c r="D14204" s="97" t="s">
        <v>50</v>
      </c>
      <c r="E14204" s="94"/>
      <c r="F14204" s="94"/>
      <c r="G14204" s="94"/>
      <c r="H14204" s="79"/>
    </row>
    <row r="14205" spans="1:8">
      <c r="A14205" s="98" t="s">
        <v>317</v>
      </c>
      <c r="B14205" s="99" t="s">
        <v>318</v>
      </c>
      <c r="C14205" s="97" t="s">
        <v>50</v>
      </c>
      <c r="D14205" s="97" t="s">
        <v>51</v>
      </c>
      <c r="E14205" s="94"/>
      <c r="F14205" s="94"/>
      <c r="G14205" s="94"/>
      <c r="H14205" s="79"/>
    </row>
    <row r="14206" spans="1:8">
      <c r="A14206" s="98" t="s">
        <v>319</v>
      </c>
      <c r="B14206" s="99" t="s">
        <v>320</v>
      </c>
      <c r="C14206" s="97" t="s">
        <v>2090</v>
      </c>
      <c r="D14206" s="97" t="s">
        <v>52</v>
      </c>
      <c r="E14206" s="94"/>
      <c r="F14206" s="94"/>
      <c r="G14206" s="94"/>
      <c r="H14206" s="79"/>
    </row>
    <row r="14207" spans="1:8">
      <c r="A14207" s="100">
        <v>4</v>
      </c>
      <c r="B14207" s="101" t="s">
        <v>623</v>
      </c>
      <c r="C14207" s="97"/>
      <c r="D14207" s="97"/>
      <c r="E14207" s="94"/>
      <c r="F14207" s="94"/>
      <c r="G14207" s="94"/>
      <c r="H14207" s="79"/>
    </row>
    <row r="14208" spans="1:8" ht="31.5">
      <c r="A14208" s="97" t="s">
        <v>406</v>
      </c>
      <c r="B14208" s="236" t="s">
        <v>321</v>
      </c>
      <c r="C14208" s="97" t="s">
        <v>52</v>
      </c>
      <c r="D14208" s="97" t="s">
        <v>52</v>
      </c>
      <c r="E14208" s="94"/>
      <c r="F14208" s="94"/>
      <c r="G14208" s="94"/>
      <c r="H14208" s="79"/>
    </row>
    <row r="14209" spans="1:8" ht="63">
      <c r="A14209" s="97" t="s">
        <v>407</v>
      </c>
      <c r="B14209" s="236" t="s">
        <v>621</v>
      </c>
      <c r="C14209" s="97" t="s">
        <v>52</v>
      </c>
      <c r="D14209" s="97" t="s">
        <v>53</v>
      </c>
      <c r="E14209" s="94"/>
      <c r="F14209" s="94"/>
      <c r="G14209" s="94"/>
      <c r="H14209" s="79"/>
    </row>
    <row r="14210" spans="1:8" ht="31.5">
      <c r="A14210" s="97" t="s">
        <v>408</v>
      </c>
      <c r="B14210" s="236" t="s">
        <v>764</v>
      </c>
      <c r="C14210" s="97" t="s">
        <v>52</v>
      </c>
      <c r="D14210" s="97" t="s">
        <v>53</v>
      </c>
      <c r="E14210" s="94"/>
      <c r="F14210" s="94"/>
      <c r="G14210" s="94"/>
      <c r="H14210" s="79"/>
    </row>
    <row r="14211" spans="1:8" ht="31.5">
      <c r="A14211" s="97" t="s">
        <v>222</v>
      </c>
      <c r="B14211" s="236" t="s">
        <v>765</v>
      </c>
      <c r="C14211" s="97" t="s">
        <v>53</v>
      </c>
      <c r="D14211" s="97" t="s">
        <v>54</v>
      </c>
      <c r="E14211" s="94"/>
      <c r="F14211" s="94"/>
      <c r="G14211" s="94"/>
      <c r="H14211" s="79"/>
    </row>
    <row r="14212" spans="1:8">
      <c r="G14212" s="154" t="s">
        <v>1559</v>
      </c>
      <c r="H14212" s="154" t="s">
        <v>378</v>
      </c>
    </row>
    <row r="14213" spans="1:8">
      <c r="H14213" s="154" t="s">
        <v>709</v>
      </c>
    </row>
    <row r="14214" spans="1:8">
      <c r="H14214" s="154" t="s">
        <v>266</v>
      </c>
    </row>
    <row r="14215" spans="1:8">
      <c r="H14215" s="154"/>
    </row>
    <row r="14216" spans="1:8">
      <c r="A14216" s="742" t="s">
        <v>628</v>
      </c>
      <c r="B14216" s="742"/>
      <c r="C14216" s="742"/>
      <c r="D14216" s="742"/>
      <c r="E14216" s="742"/>
      <c r="F14216" s="742"/>
      <c r="G14216" s="742"/>
      <c r="H14216" s="742"/>
    </row>
    <row r="14217" spans="1:8">
      <c r="A14217" s="742" t="s">
        <v>455</v>
      </c>
      <c r="B14217" s="742"/>
      <c r="C14217" s="742"/>
      <c r="D14217" s="742"/>
      <c r="E14217" s="742"/>
      <c r="F14217" s="742"/>
      <c r="G14217" s="742"/>
      <c r="H14217" s="742"/>
    </row>
    <row r="14218" spans="1:8">
      <c r="H14218" s="154" t="s">
        <v>322</v>
      </c>
    </row>
    <row r="14219" spans="1:8">
      <c r="H14219" s="154" t="s">
        <v>323</v>
      </c>
    </row>
    <row r="14220" spans="1:8">
      <c r="H14220" s="154" t="s">
        <v>324</v>
      </c>
    </row>
    <row r="14221" spans="1:8">
      <c r="H14221" s="230" t="s">
        <v>325</v>
      </c>
    </row>
    <row r="14222" spans="1:8">
      <c r="H14222" s="154" t="s">
        <v>2331</v>
      </c>
    </row>
    <row r="14223" spans="1:8">
      <c r="H14223" s="154" t="s">
        <v>261</v>
      </c>
    </row>
    <row r="14224" spans="1:8">
      <c r="A14224" s="86"/>
    </row>
    <row r="14225" spans="1:8" ht="34.5" customHeight="1">
      <c r="A14225" s="748" t="s">
        <v>1832</v>
      </c>
      <c r="B14225" s="749"/>
      <c r="C14225" s="749"/>
      <c r="D14225" s="749"/>
      <c r="E14225" s="749"/>
      <c r="F14225" s="749"/>
      <c r="G14225" s="749"/>
      <c r="H14225" s="749"/>
    </row>
    <row r="14226" spans="1:8">
      <c r="A14226" s="664"/>
      <c r="B14226" s="665"/>
      <c r="C14226" s="665"/>
      <c r="D14226" s="665"/>
      <c r="E14226" s="665"/>
      <c r="F14226" s="665"/>
      <c r="G14226" s="665"/>
      <c r="H14226" s="665"/>
    </row>
    <row r="14227" spans="1:8">
      <c r="A14227" s="746" t="s">
        <v>2332</v>
      </c>
      <c r="B14227" s="746"/>
      <c r="C14227" s="746"/>
      <c r="D14227" s="746"/>
      <c r="E14227" s="746"/>
      <c r="F14227" s="746"/>
      <c r="G14227" s="746"/>
      <c r="H14227" s="746"/>
    </row>
    <row r="14228" spans="1:8" ht="16.5" thickBot="1">
      <c r="A14228" s="87"/>
      <c r="B14228" s="666"/>
      <c r="C14228" s="231"/>
      <c r="D14228" s="231"/>
      <c r="E14228" s="231"/>
      <c r="F14228" s="231"/>
      <c r="G14228" s="231"/>
      <c r="H14228" s="231"/>
    </row>
    <row r="14229" spans="1:8">
      <c r="A14229" s="750" t="s">
        <v>397</v>
      </c>
      <c r="B14229" s="753" t="s">
        <v>649</v>
      </c>
      <c r="C14229" s="756" t="s">
        <v>719</v>
      </c>
      <c r="D14229" s="756"/>
      <c r="E14229" s="756"/>
      <c r="F14229" s="756"/>
      <c r="G14229" s="757" t="s">
        <v>629</v>
      </c>
      <c r="H14229" s="759" t="s">
        <v>630</v>
      </c>
    </row>
    <row r="14230" spans="1:8">
      <c r="A14230" s="751"/>
      <c r="B14230" s="754"/>
      <c r="C14230" s="704"/>
      <c r="D14230" s="704"/>
      <c r="E14230" s="704"/>
      <c r="F14230" s="704"/>
      <c r="G14230" s="703"/>
      <c r="H14230" s="760"/>
    </row>
    <row r="14231" spans="1:8" ht="32.25" thickBot="1">
      <c r="A14231" s="752"/>
      <c r="B14231" s="755"/>
      <c r="C14231" s="88" t="s">
        <v>631</v>
      </c>
      <c r="D14231" s="88" t="s">
        <v>632</v>
      </c>
      <c r="E14231" s="88" t="s">
        <v>631</v>
      </c>
      <c r="F14231" s="88" t="s">
        <v>632</v>
      </c>
      <c r="G14231" s="758"/>
      <c r="H14231" s="761"/>
    </row>
    <row r="14232" spans="1:8">
      <c r="A14232" s="89">
        <v>1</v>
      </c>
      <c r="B14232" s="604">
        <v>2</v>
      </c>
      <c r="C14232" s="90">
        <v>3</v>
      </c>
      <c r="D14232" s="90">
        <v>4</v>
      </c>
      <c r="E14232" s="90"/>
      <c r="F14232" s="90"/>
      <c r="G14232" s="91">
        <v>5</v>
      </c>
      <c r="H14232" s="604">
        <v>6</v>
      </c>
    </row>
    <row r="14233" spans="1:8">
      <c r="A14233" s="89">
        <v>1</v>
      </c>
      <c r="B14233" s="92" t="s">
        <v>598</v>
      </c>
      <c r="C14233" s="90"/>
      <c r="D14233" s="90"/>
      <c r="E14233" s="94"/>
      <c r="F14233" s="94"/>
      <c r="G14233" s="95"/>
      <c r="H14233" s="663"/>
    </row>
    <row r="14234" spans="1:8">
      <c r="A14234" s="96" t="s">
        <v>399</v>
      </c>
      <c r="B14234" s="237" t="s">
        <v>599</v>
      </c>
      <c r="C14234" s="97" t="s">
        <v>7</v>
      </c>
      <c r="D14234" s="97" t="s">
        <v>167</v>
      </c>
      <c r="E14234" s="94"/>
      <c r="F14234" s="94"/>
      <c r="G14234" s="94">
        <v>100</v>
      </c>
      <c r="H14234" s="79"/>
    </row>
    <row r="14235" spans="1:8">
      <c r="A14235" s="97" t="s">
        <v>400</v>
      </c>
      <c r="B14235" s="236" t="s">
        <v>329</v>
      </c>
      <c r="C14235" s="97" t="s">
        <v>168</v>
      </c>
      <c r="D14235" s="97" t="s">
        <v>169</v>
      </c>
      <c r="E14235" s="94"/>
      <c r="F14235" s="94"/>
      <c r="G14235" s="94">
        <v>100</v>
      </c>
      <c r="H14235" s="79"/>
    </row>
    <row r="14236" spans="1:8" ht="31.5">
      <c r="A14236" s="97" t="s">
        <v>411</v>
      </c>
      <c r="B14236" s="236" t="s">
        <v>730</v>
      </c>
      <c r="C14236" s="97" t="s">
        <v>170</v>
      </c>
      <c r="D14236" s="97" t="s">
        <v>171</v>
      </c>
      <c r="E14236" s="94"/>
      <c r="F14236" s="94"/>
      <c r="G14236" s="94">
        <v>100</v>
      </c>
      <c r="H14236" s="79"/>
    </row>
    <row r="14237" spans="1:8" ht="63">
      <c r="A14237" s="98" t="s">
        <v>422</v>
      </c>
      <c r="B14237" s="99" t="s">
        <v>731</v>
      </c>
      <c r="C14237" s="97" t="s">
        <v>172</v>
      </c>
      <c r="D14237" s="97" t="s">
        <v>173</v>
      </c>
      <c r="E14237" s="94"/>
      <c r="F14237" s="94"/>
      <c r="G14237" s="94">
        <v>100</v>
      </c>
      <c r="H14237" s="79"/>
    </row>
    <row r="14238" spans="1:8" ht="31.5">
      <c r="A14238" s="98" t="s">
        <v>732</v>
      </c>
      <c r="B14238" s="99" t="s">
        <v>733</v>
      </c>
      <c r="C14238" s="97" t="s">
        <v>174</v>
      </c>
      <c r="D14238" s="97" t="s">
        <v>175</v>
      </c>
      <c r="E14238" s="94"/>
      <c r="F14238" s="94"/>
      <c r="G14238" s="94">
        <v>100</v>
      </c>
      <c r="H14238" s="79"/>
    </row>
    <row r="14239" spans="1:8">
      <c r="A14239" s="98" t="s">
        <v>734</v>
      </c>
      <c r="B14239" s="99" t="s">
        <v>735</v>
      </c>
      <c r="C14239" s="97" t="s">
        <v>170</v>
      </c>
      <c r="D14239" s="97" t="s">
        <v>174</v>
      </c>
      <c r="E14239" s="94"/>
      <c r="F14239" s="94"/>
      <c r="G14239" s="94">
        <v>100</v>
      </c>
      <c r="H14239" s="79"/>
    </row>
    <row r="14240" spans="1:8">
      <c r="A14240" s="100">
        <v>2</v>
      </c>
      <c r="B14240" s="101" t="s">
        <v>440</v>
      </c>
      <c r="C14240" s="97"/>
      <c r="D14240" s="97"/>
      <c r="E14240" s="94"/>
      <c r="F14240" s="94"/>
      <c r="G14240" s="94"/>
      <c r="H14240" s="79"/>
    </row>
    <row r="14241" spans="1:8" ht="31.5">
      <c r="A14241" s="98" t="s">
        <v>402</v>
      </c>
      <c r="B14241" s="99" t="s">
        <v>736</v>
      </c>
      <c r="C14241" s="97" t="s">
        <v>46</v>
      </c>
      <c r="D14241" s="97" t="s">
        <v>45</v>
      </c>
      <c r="E14241" s="94"/>
      <c r="F14241" s="94"/>
      <c r="G14241" s="94"/>
      <c r="H14241" s="79"/>
    </row>
    <row r="14242" spans="1:8" ht="63">
      <c r="A14242" s="98" t="s">
        <v>403</v>
      </c>
      <c r="B14242" s="99" t="s">
        <v>641</v>
      </c>
      <c r="C14242" s="97" t="s">
        <v>46</v>
      </c>
      <c r="D14242" s="97" t="s">
        <v>47</v>
      </c>
      <c r="E14242" s="94"/>
      <c r="F14242" s="94"/>
      <c r="G14242" s="94"/>
      <c r="H14242" s="79"/>
    </row>
    <row r="14243" spans="1:8" ht="31.5">
      <c r="A14243" s="98" t="s">
        <v>404</v>
      </c>
      <c r="B14243" s="99" t="s">
        <v>642</v>
      </c>
      <c r="C14243" s="97" t="s">
        <v>47</v>
      </c>
      <c r="D14243" s="97" t="s">
        <v>48</v>
      </c>
      <c r="E14243" s="94"/>
      <c r="F14243" s="94"/>
      <c r="G14243" s="94"/>
      <c r="H14243" s="79"/>
    </row>
    <row r="14244" spans="1:8" ht="47.25">
      <c r="A14244" s="100">
        <v>3</v>
      </c>
      <c r="B14244" s="101" t="s">
        <v>313</v>
      </c>
      <c r="C14244" s="97"/>
      <c r="D14244" s="97"/>
      <c r="E14244" s="94"/>
      <c r="F14244" s="94"/>
      <c r="G14244" s="94"/>
      <c r="H14244" s="79"/>
    </row>
    <row r="14245" spans="1:8" ht="31.5">
      <c r="A14245" s="98" t="s">
        <v>441</v>
      </c>
      <c r="B14245" s="99" t="s">
        <v>314</v>
      </c>
      <c r="C14245" s="97" t="s">
        <v>48</v>
      </c>
      <c r="D14245" s="97" t="s">
        <v>47</v>
      </c>
      <c r="E14245" s="94"/>
      <c r="F14245" s="94"/>
      <c r="G14245" s="94"/>
      <c r="H14245" s="79"/>
    </row>
    <row r="14246" spans="1:8">
      <c r="A14246" s="98" t="s">
        <v>359</v>
      </c>
      <c r="B14246" s="99" t="s">
        <v>315</v>
      </c>
      <c r="C14246" s="97" t="s">
        <v>48</v>
      </c>
      <c r="D14246" s="97" t="s">
        <v>49</v>
      </c>
      <c r="E14246" s="94"/>
      <c r="F14246" s="94"/>
      <c r="G14246" s="94"/>
      <c r="H14246" s="79"/>
    </row>
    <row r="14247" spans="1:8">
      <c r="A14247" s="98" t="s">
        <v>361</v>
      </c>
      <c r="B14247" s="99" t="s">
        <v>316</v>
      </c>
      <c r="C14247" s="97" t="s">
        <v>49</v>
      </c>
      <c r="D14247" s="97" t="s">
        <v>50</v>
      </c>
      <c r="E14247" s="94"/>
      <c r="F14247" s="94"/>
      <c r="G14247" s="94"/>
      <c r="H14247" s="79"/>
    </row>
    <row r="14248" spans="1:8">
      <c r="A14248" s="98" t="s">
        <v>317</v>
      </c>
      <c r="B14248" s="99" t="s">
        <v>318</v>
      </c>
      <c r="C14248" s="97" t="s">
        <v>50</v>
      </c>
      <c r="D14248" s="97" t="s">
        <v>51</v>
      </c>
      <c r="E14248" s="94"/>
      <c r="F14248" s="94"/>
      <c r="G14248" s="94"/>
      <c r="H14248" s="79"/>
    </row>
    <row r="14249" spans="1:8">
      <c r="A14249" s="98" t="s">
        <v>319</v>
      </c>
      <c r="B14249" s="99" t="s">
        <v>320</v>
      </c>
      <c r="C14249" s="97" t="s">
        <v>2090</v>
      </c>
      <c r="D14249" s="97" t="s">
        <v>52</v>
      </c>
      <c r="E14249" s="94"/>
      <c r="F14249" s="94"/>
      <c r="G14249" s="94"/>
      <c r="H14249" s="79"/>
    </row>
    <row r="14250" spans="1:8">
      <c r="A14250" s="100">
        <v>4</v>
      </c>
      <c r="B14250" s="101" t="s">
        <v>623</v>
      </c>
      <c r="C14250" s="97"/>
      <c r="D14250" s="97"/>
      <c r="E14250" s="94"/>
      <c r="F14250" s="94"/>
      <c r="G14250" s="94"/>
      <c r="H14250" s="79"/>
    </row>
    <row r="14251" spans="1:8" ht="31.5">
      <c r="A14251" s="97" t="s">
        <v>406</v>
      </c>
      <c r="B14251" s="236" t="s">
        <v>321</v>
      </c>
      <c r="C14251" s="97" t="s">
        <v>52</v>
      </c>
      <c r="D14251" s="97" t="s">
        <v>52</v>
      </c>
      <c r="E14251" s="94"/>
      <c r="F14251" s="94"/>
      <c r="G14251" s="94"/>
      <c r="H14251" s="79"/>
    </row>
    <row r="14252" spans="1:8" ht="63">
      <c r="A14252" s="97" t="s">
        <v>407</v>
      </c>
      <c r="B14252" s="236" t="s">
        <v>621</v>
      </c>
      <c r="C14252" s="97" t="s">
        <v>52</v>
      </c>
      <c r="D14252" s="97" t="s">
        <v>53</v>
      </c>
      <c r="E14252" s="94"/>
      <c r="F14252" s="94"/>
      <c r="G14252" s="94"/>
      <c r="H14252" s="79"/>
    </row>
    <row r="14253" spans="1:8" ht="31.5">
      <c r="A14253" s="97" t="s">
        <v>408</v>
      </c>
      <c r="B14253" s="236" t="s">
        <v>764</v>
      </c>
      <c r="C14253" s="97" t="s">
        <v>52</v>
      </c>
      <c r="D14253" s="97" t="s">
        <v>53</v>
      </c>
      <c r="E14253" s="94"/>
      <c r="F14253" s="94"/>
      <c r="G14253" s="94"/>
      <c r="H14253" s="79"/>
    </row>
    <row r="14254" spans="1:8" ht="31.5">
      <c r="A14254" s="97" t="s">
        <v>222</v>
      </c>
      <c r="B14254" s="236" t="s">
        <v>765</v>
      </c>
      <c r="C14254" s="97" t="s">
        <v>53</v>
      </c>
      <c r="D14254" s="97" t="s">
        <v>54</v>
      </c>
      <c r="E14254" s="94"/>
      <c r="F14254" s="94"/>
      <c r="G14254" s="94"/>
      <c r="H14254" s="79"/>
    </row>
    <row r="14255" spans="1:8">
      <c r="G14255" s="154" t="s">
        <v>1560</v>
      </c>
      <c r="H14255" s="154" t="s">
        <v>378</v>
      </c>
    </row>
    <row r="14256" spans="1:8">
      <c r="H14256" s="154" t="s">
        <v>709</v>
      </c>
    </row>
    <row r="14257" spans="1:8">
      <c r="H14257" s="154" t="s">
        <v>266</v>
      </c>
    </row>
    <row r="14258" spans="1:8">
      <c r="H14258" s="154"/>
    </row>
    <row r="14259" spans="1:8">
      <c r="A14259" s="742" t="s">
        <v>628</v>
      </c>
      <c r="B14259" s="742"/>
      <c r="C14259" s="742"/>
      <c r="D14259" s="742"/>
      <c r="E14259" s="742"/>
      <c r="F14259" s="742"/>
      <c r="G14259" s="742"/>
      <c r="H14259" s="742"/>
    </row>
    <row r="14260" spans="1:8">
      <c r="A14260" s="742" t="s">
        <v>455</v>
      </c>
      <c r="B14260" s="742"/>
      <c r="C14260" s="742"/>
      <c r="D14260" s="742"/>
      <c r="E14260" s="742"/>
      <c r="F14260" s="742"/>
      <c r="G14260" s="742"/>
      <c r="H14260" s="742"/>
    </row>
    <row r="14261" spans="1:8">
      <c r="H14261" s="154" t="s">
        <v>322</v>
      </c>
    </row>
    <row r="14262" spans="1:8">
      <c r="H14262" s="154" t="s">
        <v>323</v>
      </c>
    </row>
    <row r="14263" spans="1:8">
      <c r="H14263" s="154" t="s">
        <v>324</v>
      </c>
    </row>
    <row r="14264" spans="1:8">
      <c r="H14264" s="230" t="s">
        <v>325</v>
      </c>
    </row>
    <row r="14265" spans="1:8">
      <c r="H14265" s="154" t="s">
        <v>2331</v>
      </c>
    </row>
    <row r="14266" spans="1:8">
      <c r="H14266" s="154" t="s">
        <v>261</v>
      </c>
    </row>
    <row r="14267" spans="1:8">
      <c r="A14267" s="86"/>
    </row>
    <row r="14268" spans="1:8" ht="35.25" customHeight="1">
      <c r="A14268" s="748" t="s">
        <v>1833</v>
      </c>
      <c r="B14268" s="749"/>
      <c r="C14268" s="749"/>
      <c r="D14268" s="749"/>
      <c r="E14268" s="749"/>
      <c r="F14268" s="749"/>
      <c r="G14268" s="749"/>
      <c r="H14268" s="749"/>
    </row>
    <row r="14269" spans="1:8">
      <c r="A14269" s="664"/>
      <c r="B14269" s="665"/>
      <c r="C14269" s="665"/>
      <c r="D14269" s="665"/>
      <c r="E14269" s="665"/>
      <c r="F14269" s="665"/>
      <c r="G14269" s="665"/>
      <c r="H14269" s="665"/>
    </row>
    <row r="14270" spans="1:8">
      <c r="A14270" s="746" t="s">
        <v>2332</v>
      </c>
      <c r="B14270" s="746"/>
      <c r="C14270" s="746"/>
      <c r="D14270" s="746"/>
      <c r="E14270" s="746"/>
      <c r="F14270" s="746"/>
      <c r="G14270" s="746"/>
      <c r="H14270" s="746"/>
    </row>
    <row r="14271" spans="1:8" ht="16.5" thickBot="1">
      <c r="A14271" s="87"/>
      <c r="B14271" s="666"/>
      <c r="C14271" s="231"/>
      <c r="D14271" s="231"/>
      <c r="E14271" s="231"/>
      <c r="F14271" s="231"/>
      <c r="G14271" s="231"/>
      <c r="H14271" s="231"/>
    </row>
    <row r="14272" spans="1:8">
      <c r="A14272" s="750" t="s">
        <v>397</v>
      </c>
      <c r="B14272" s="753" t="s">
        <v>649</v>
      </c>
      <c r="C14272" s="756" t="s">
        <v>719</v>
      </c>
      <c r="D14272" s="756"/>
      <c r="E14272" s="756"/>
      <c r="F14272" s="756"/>
      <c r="G14272" s="757" t="s">
        <v>629</v>
      </c>
      <c r="H14272" s="759" t="s">
        <v>630</v>
      </c>
    </row>
    <row r="14273" spans="1:8">
      <c r="A14273" s="751"/>
      <c r="B14273" s="754"/>
      <c r="C14273" s="704"/>
      <c r="D14273" s="704"/>
      <c r="E14273" s="704"/>
      <c r="F14273" s="704"/>
      <c r="G14273" s="703"/>
      <c r="H14273" s="760"/>
    </row>
    <row r="14274" spans="1:8" ht="32.25" thickBot="1">
      <c r="A14274" s="752"/>
      <c r="B14274" s="755"/>
      <c r="C14274" s="88" t="s">
        <v>631</v>
      </c>
      <c r="D14274" s="88" t="s">
        <v>632</v>
      </c>
      <c r="E14274" s="88" t="s">
        <v>631</v>
      </c>
      <c r="F14274" s="88" t="s">
        <v>632</v>
      </c>
      <c r="G14274" s="758"/>
      <c r="H14274" s="761"/>
    </row>
    <row r="14275" spans="1:8">
      <c r="A14275" s="89">
        <v>1</v>
      </c>
      <c r="B14275" s="604">
        <v>2</v>
      </c>
      <c r="C14275" s="90">
        <v>3</v>
      </c>
      <c r="D14275" s="90">
        <v>4</v>
      </c>
      <c r="E14275" s="90"/>
      <c r="F14275" s="90"/>
      <c r="G14275" s="91">
        <v>5</v>
      </c>
      <c r="H14275" s="604">
        <v>6</v>
      </c>
    </row>
    <row r="14276" spans="1:8">
      <c r="A14276" s="89">
        <v>1</v>
      </c>
      <c r="B14276" s="92" t="s">
        <v>598</v>
      </c>
      <c r="C14276" s="90"/>
      <c r="D14276" s="90"/>
      <c r="E14276" s="94"/>
      <c r="F14276" s="94"/>
      <c r="G14276" s="95"/>
      <c r="H14276" s="663"/>
    </row>
    <row r="14277" spans="1:8">
      <c r="A14277" s="96" t="s">
        <v>399</v>
      </c>
      <c r="B14277" s="237" t="s">
        <v>599</v>
      </c>
      <c r="C14277" s="97" t="s">
        <v>7</v>
      </c>
      <c r="D14277" s="97" t="s">
        <v>167</v>
      </c>
      <c r="E14277" s="94"/>
      <c r="F14277" s="94"/>
      <c r="G14277" s="94">
        <v>100</v>
      </c>
      <c r="H14277" s="79"/>
    </row>
    <row r="14278" spans="1:8">
      <c r="A14278" s="97" t="s">
        <v>400</v>
      </c>
      <c r="B14278" s="236" t="s">
        <v>329</v>
      </c>
      <c r="C14278" s="97" t="s">
        <v>168</v>
      </c>
      <c r="D14278" s="97" t="s">
        <v>169</v>
      </c>
      <c r="E14278" s="94"/>
      <c r="F14278" s="94"/>
      <c r="G14278" s="94">
        <v>100</v>
      </c>
      <c r="H14278" s="79"/>
    </row>
    <row r="14279" spans="1:8" ht="31.5">
      <c r="A14279" s="97" t="s">
        <v>411</v>
      </c>
      <c r="B14279" s="236" t="s">
        <v>730</v>
      </c>
      <c r="C14279" s="97" t="s">
        <v>170</v>
      </c>
      <c r="D14279" s="97" t="s">
        <v>171</v>
      </c>
      <c r="E14279" s="94"/>
      <c r="F14279" s="94"/>
      <c r="G14279" s="94">
        <v>100</v>
      </c>
      <c r="H14279" s="79"/>
    </row>
    <row r="14280" spans="1:8" ht="63">
      <c r="A14280" s="98" t="s">
        <v>422</v>
      </c>
      <c r="B14280" s="99" t="s">
        <v>731</v>
      </c>
      <c r="C14280" s="97" t="s">
        <v>172</v>
      </c>
      <c r="D14280" s="97" t="s">
        <v>173</v>
      </c>
      <c r="E14280" s="94"/>
      <c r="F14280" s="94"/>
      <c r="G14280" s="94">
        <v>100</v>
      </c>
      <c r="H14280" s="79"/>
    </row>
    <row r="14281" spans="1:8" ht="31.5">
      <c r="A14281" s="98" t="s">
        <v>732</v>
      </c>
      <c r="B14281" s="99" t="s">
        <v>733</v>
      </c>
      <c r="C14281" s="97" t="s">
        <v>174</v>
      </c>
      <c r="D14281" s="97" t="s">
        <v>175</v>
      </c>
      <c r="E14281" s="94"/>
      <c r="F14281" s="94"/>
      <c r="G14281" s="94">
        <v>100</v>
      </c>
      <c r="H14281" s="79"/>
    </row>
    <row r="14282" spans="1:8">
      <c r="A14282" s="98" t="s">
        <v>734</v>
      </c>
      <c r="B14282" s="99" t="s">
        <v>735</v>
      </c>
      <c r="C14282" s="97" t="s">
        <v>170</v>
      </c>
      <c r="D14282" s="97" t="s">
        <v>174</v>
      </c>
      <c r="E14282" s="94"/>
      <c r="F14282" s="94"/>
      <c r="G14282" s="94">
        <v>100</v>
      </c>
      <c r="H14282" s="79"/>
    </row>
    <row r="14283" spans="1:8">
      <c r="A14283" s="100">
        <v>2</v>
      </c>
      <c r="B14283" s="101" t="s">
        <v>440</v>
      </c>
      <c r="C14283" s="97"/>
      <c r="D14283" s="97"/>
      <c r="E14283" s="94"/>
      <c r="F14283" s="94"/>
      <c r="G14283" s="94"/>
      <c r="H14283" s="79"/>
    </row>
    <row r="14284" spans="1:8" ht="31.5">
      <c r="A14284" s="98" t="s">
        <v>402</v>
      </c>
      <c r="B14284" s="99" t="s">
        <v>736</v>
      </c>
      <c r="C14284" s="97" t="s">
        <v>46</v>
      </c>
      <c r="D14284" s="97" t="s">
        <v>45</v>
      </c>
      <c r="E14284" s="94"/>
      <c r="F14284" s="94"/>
      <c r="G14284" s="94"/>
      <c r="H14284" s="79"/>
    </row>
    <row r="14285" spans="1:8" ht="63">
      <c r="A14285" s="98" t="s">
        <v>403</v>
      </c>
      <c r="B14285" s="99" t="s">
        <v>641</v>
      </c>
      <c r="C14285" s="97" t="s">
        <v>46</v>
      </c>
      <c r="D14285" s="97" t="s">
        <v>47</v>
      </c>
      <c r="E14285" s="94"/>
      <c r="F14285" s="94"/>
      <c r="G14285" s="94"/>
      <c r="H14285" s="79"/>
    </row>
    <row r="14286" spans="1:8" ht="31.5">
      <c r="A14286" s="98" t="s">
        <v>404</v>
      </c>
      <c r="B14286" s="99" t="s">
        <v>642</v>
      </c>
      <c r="C14286" s="97" t="s">
        <v>47</v>
      </c>
      <c r="D14286" s="97" t="s">
        <v>48</v>
      </c>
      <c r="E14286" s="94"/>
      <c r="F14286" s="94"/>
      <c r="G14286" s="94"/>
      <c r="H14286" s="79"/>
    </row>
    <row r="14287" spans="1:8" ht="47.25">
      <c r="A14287" s="100">
        <v>3</v>
      </c>
      <c r="B14287" s="101" t="s">
        <v>313</v>
      </c>
      <c r="C14287" s="97"/>
      <c r="D14287" s="97"/>
      <c r="E14287" s="94"/>
      <c r="F14287" s="94"/>
      <c r="G14287" s="94"/>
      <c r="H14287" s="79"/>
    </row>
    <row r="14288" spans="1:8" ht="31.5">
      <c r="A14288" s="98" t="s">
        <v>441</v>
      </c>
      <c r="B14288" s="99" t="s">
        <v>314</v>
      </c>
      <c r="C14288" s="97" t="s">
        <v>48</v>
      </c>
      <c r="D14288" s="97" t="s">
        <v>47</v>
      </c>
      <c r="E14288" s="94"/>
      <c r="F14288" s="94"/>
      <c r="G14288" s="94"/>
      <c r="H14288" s="79"/>
    </row>
    <row r="14289" spans="1:8">
      <c r="A14289" s="98" t="s">
        <v>359</v>
      </c>
      <c r="B14289" s="99" t="s">
        <v>315</v>
      </c>
      <c r="C14289" s="97" t="s">
        <v>48</v>
      </c>
      <c r="D14289" s="97" t="s">
        <v>49</v>
      </c>
      <c r="E14289" s="94"/>
      <c r="F14289" s="94"/>
      <c r="G14289" s="94"/>
      <c r="H14289" s="79"/>
    </row>
    <row r="14290" spans="1:8">
      <c r="A14290" s="98" t="s">
        <v>361</v>
      </c>
      <c r="B14290" s="99" t="s">
        <v>316</v>
      </c>
      <c r="C14290" s="97" t="s">
        <v>49</v>
      </c>
      <c r="D14290" s="97" t="s">
        <v>50</v>
      </c>
      <c r="E14290" s="94"/>
      <c r="F14290" s="94"/>
      <c r="G14290" s="94"/>
      <c r="H14290" s="79"/>
    </row>
    <row r="14291" spans="1:8">
      <c r="A14291" s="98" t="s">
        <v>317</v>
      </c>
      <c r="B14291" s="99" t="s">
        <v>318</v>
      </c>
      <c r="C14291" s="97" t="s">
        <v>50</v>
      </c>
      <c r="D14291" s="97" t="s">
        <v>51</v>
      </c>
      <c r="E14291" s="94"/>
      <c r="F14291" s="94"/>
      <c r="G14291" s="94"/>
      <c r="H14291" s="79"/>
    </row>
    <row r="14292" spans="1:8">
      <c r="A14292" s="98" t="s">
        <v>319</v>
      </c>
      <c r="B14292" s="99" t="s">
        <v>320</v>
      </c>
      <c r="C14292" s="97" t="s">
        <v>2090</v>
      </c>
      <c r="D14292" s="97" t="s">
        <v>52</v>
      </c>
      <c r="E14292" s="94"/>
      <c r="F14292" s="94"/>
      <c r="G14292" s="94"/>
      <c r="H14292" s="79"/>
    </row>
    <row r="14293" spans="1:8">
      <c r="A14293" s="100">
        <v>4</v>
      </c>
      <c r="B14293" s="101" t="s">
        <v>623</v>
      </c>
      <c r="C14293" s="97"/>
      <c r="D14293" s="97"/>
      <c r="E14293" s="94"/>
      <c r="F14293" s="94"/>
      <c r="G14293" s="94"/>
      <c r="H14293" s="79"/>
    </row>
    <row r="14294" spans="1:8" ht="31.5">
      <c r="A14294" s="97" t="s">
        <v>406</v>
      </c>
      <c r="B14294" s="236" t="s">
        <v>321</v>
      </c>
      <c r="C14294" s="97" t="s">
        <v>52</v>
      </c>
      <c r="D14294" s="97" t="s">
        <v>52</v>
      </c>
      <c r="E14294" s="94"/>
      <c r="F14294" s="94"/>
      <c r="G14294" s="94"/>
      <c r="H14294" s="79"/>
    </row>
    <row r="14295" spans="1:8" ht="63">
      <c r="A14295" s="97" t="s">
        <v>407</v>
      </c>
      <c r="B14295" s="236" t="s">
        <v>621</v>
      </c>
      <c r="C14295" s="97" t="s">
        <v>52</v>
      </c>
      <c r="D14295" s="97" t="s">
        <v>53</v>
      </c>
      <c r="E14295" s="94"/>
      <c r="F14295" s="94"/>
      <c r="G14295" s="94"/>
      <c r="H14295" s="79"/>
    </row>
    <row r="14296" spans="1:8" ht="31.5">
      <c r="A14296" s="97" t="s">
        <v>408</v>
      </c>
      <c r="B14296" s="236" t="s">
        <v>764</v>
      </c>
      <c r="C14296" s="97" t="s">
        <v>52</v>
      </c>
      <c r="D14296" s="97" t="s">
        <v>53</v>
      </c>
      <c r="E14296" s="94"/>
      <c r="F14296" s="94"/>
      <c r="G14296" s="94"/>
      <c r="H14296" s="79"/>
    </row>
    <row r="14297" spans="1:8" ht="31.5">
      <c r="A14297" s="97" t="s">
        <v>222</v>
      </c>
      <c r="B14297" s="236" t="s">
        <v>765</v>
      </c>
      <c r="C14297" s="97" t="s">
        <v>53</v>
      </c>
      <c r="D14297" s="97" t="s">
        <v>54</v>
      </c>
      <c r="E14297" s="94"/>
      <c r="F14297" s="94"/>
      <c r="G14297" s="94"/>
      <c r="H14297" s="79"/>
    </row>
    <row r="14298" spans="1:8">
      <c r="G14298" s="154" t="s">
        <v>1561</v>
      </c>
      <c r="H14298" s="154" t="s">
        <v>378</v>
      </c>
    </row>
    <row r="14299" spans="1:8">
      <c r="H14299" s="154" t="s">
        <v>709</v>
      </c>
    </row>
    <row r="14300" spans="1:8">
      <c r="H14300" s="154" t="s">
        <v>266</v>
      </c>
    </row>
    <row r="14301" spans="1:8">
      <c r="H14301" s="154"/>
    </row>
    <row r="14302" spans="1:8">
      <c r="A14302" s="742" t="s">
        <v>628</v>
      </c>
      <c r="B14302" s="742"/>
      <c r="C14302" s="742"/>
      <c r="D14302" s="742"/>
      <c r="E14302" s="742"/>
      <c r="F14302" s="742"/>
      <c r="G14302" s="742"/>
      <c r="H14302" s="742"/>
    </row>
    <row r="14303" spans="1:8">
      <c r="A14303" s="742" t="s">
        <v>455</v>
      </c>
      <c r="B14303" s="742"/>
      <c r="C14303" s="742"/>
      <c r="D14303" s="742"/>
      <c r="E14303" s="742"/>
      <c r="F14303" s="742"/>
      <c r="G14303" s="742"/>
      <c r="H14303" s="742"/>
    </row>
    <row r="14304" spans="1:8">
      <c r="H14304" s="154" t="s">
        <v>322</v>
      </c>
    </row>
    <row r="14305" spans="1:8">
      <c r="H14305" s="154" t="s">
        <v>323</v>
      </c>
    </row>
    <row r="14306" spans="1:8">
      <c r="H14306" s="154" t="s">
        <v>324</v>
      </c>
    </row>
    <row r="14307" spans="1:8">
      <c r="H14307" s="230" t="s">
        <v>325</v>
      </c>
    </row>
    <row r="14308" spans="1:8">
      <c r="H14308" s="154" t="s">
        <v>2331</v>
      </c>
    </row>
    <row r="14309" spans="1:8">
      <c r="H14309" s="154" t="s">
        <v>261</v>
      </c>
    </row>
    <row r="14310" spans="1:8">
      <c r="A14310" s="86"/>
    </row>
    <row r="14311" spans="1:8">
      <c r="A14311" s="748" t="s">
        <v>1943</v>
      </c>
      <c r="B14311" s="749"/>
      <c r="C14311" s="749"/>
      <c r="D14311" s="749"/>
      <c r="E14311" s="749"/>
      <c r="F14311" s="749"/>
      <c r="G14311" s="749"/>
      <c r="H14311" s="749"/>
    </row>
    <row r="14312" spans="1:8">
      <c r="A14312" s="664"/>
      <c r="B14312" s="665"/>
      <c r="C14312" s="665"/>
      <c r="D14312" s="665"/>
      <c r="E14312" s="665"/>
      <c r="F14312" s="665"/>
      <c r="G14312" s="665"/>
      <c r="H14312" s="665"/>
    </row>
    <row r="14313" spans="1:8">
      <c r="A14313" s="746" t="s">
        <v>2332</v>
      </c>
      <c r="B14313" s="746"/>
      <c r="C14313" s="746"/>
      <c r="D14313" s="746"/>
      <c r="E14313" s="746"/>
      <c r="F14313" s="746"/>
      <c r="G14313" s="746"/>
      <c r="H14313" s="746"/>
    </row>
    <row r="14314" spans="1:8" ht="16.5" thickBot="1">
      <c r="A14314" s="87"/>
      <c r="B14314" s="666"/>
      <c r="C14314" s="231"/>
      <c r="D14314" s="231"/>
      <c r="E14314" s="231"/>
      <c r="F14314" s="231"/>
      <c r="G14314" s="231"/>
      <c r="H14314" s="231"/>
    </row>
    <row r="14315" spans="1:8">
      <c r="A14315" s="750" t="s">
        <v>397</v>
      </c>
      <c r="B14315" s="753" t="s">
        <v>649</v>
      </c>
      <c r="C14315" s="756" t="s">
        <v>719</v>
      </c>
      <c r="D14315" s="756"/>
      <c r="E14315" s="756"/>
      <c r="F14315" s="756"/>
      <c r="G14315" s="757" t="s">
        <v>629</v>
      </c>
      <c r="H14315" s="759" t="s">
        <v>630</v>
      </c>
    </row>
    <row r="14316" spans="1:8">
      <c r="A14316" s="751"/>
      <c r="B14316" s="754"/>
      <c r="C14316" s="704"/>
      <c r="D14316" s="704"/>
      <c r="E14316" s="704"/>
      <c r="F14316" s="704"/>
      <c r="G14316" s="703"/>
      <c r="H14316" s="760"/>
    </row>
    <row r="14317" spans="1:8" ht="32.25" thickBot="1">
      <c r="A14317" s="752"/>
      <c r="B14317" s="755"/>
      <c r="C14317" s="88" t="s">
        <v>631</v>
      </c>
      <c r="D14317" s="88" t="s">
        <v>632</v>
      </c>
      <c r="E14317" s="88" t="s">
        <v>631</v>
      </c>
      <c r="F14317" s="88" t="s">
        <v>632</v>
      </c>
      <c r="G14317" s="758"/>
      <c r="H14317" s="761"/>
    </row>
    <row r="14318" spans="1:8">
      <c r="A14318" s="89">
        <v>1</v>
      </c>
      <c r="B14318" s="604">
        <v>2</v>
      </c>
      <c r="C14318" s="90">
        <v>3</v>
      </c>
      <c r="D14318" s="90">
        <v>4</v>
      </c>
      <c r="E14318" s="90"/>
      <c r="F14318" s="90"/>
      <c r="G14318" s="91">
        <v>5</v>
      </c>
      <c r="H14318" s="604">
        <v>6</v>
      </c>
    </row>
    <row r="14319" spans="1:8">
      <c r="A14319" s="89">
        <v>1</v>
      </c>
      <c r="B14319" s="92" t="s">
        <v>598</v>
      </c>
      <c r="C14319" s="90"/>
      <c r="D14319" s="90"/>
      <c r="E14319" s="94"/>
      <c r="F14319" s="94"/>
      <c r="G14319" s="95"/>
      <c r="H14319" s="663"/>
    </row>
    <row r="14320" spans="1:8">
      <c r="A14320" s="96" t="s">
        <v>399</v>
      </c>
      <c r="B14320" s="237" t="s">
        <v>599</v>
      </c>
      <c r="C14320" s="97" t="s">
        <v>7</v>
      </c>
      <c r="D14320" s="97" t="s">
        <v>167</v>
      </c>
      <c r="E14320" s="94"/>
      <c r="F14320" s="94"/>
      <c r="G14320" s="94">
        <v>100</v>
      </c>
      <c r="H14320" s="79"/>
    </row>
    <row r="14321" spans="1:8">
      <c r="A14321" s="97" t="s">
        <v>400</v>
      </c>
      <c r="B14321" s="236" t="s">
        <v>329</v>
      </c>
      <c r="C14321" s="97" t="s">
        <v>168</v>
      </c>
      <c r="D14321" s="97" t="s">
        <v>169</v>
      </c>
      <c r="E14321" s="94"/>
      <c r="F14321" s="94"/>
      <c r="G14321" s="94">
        <v>100</v>
      </c>
      <c r="H14321" s="79"/>
    </row>
    <row r="14322" spans="1:8" ht="31.5">
      <c r="A14322" s="97" t="s">
        <v>411</v>
      </c>
      <c r="B14322" s="236" t="s">
        <v>730</v>
      </c>
      <c r="C14322" s="97" t="s">
        <v>170</v>
      </c>
      <c r="D14322" s="97" t="s">
        <v>171</v>
      </c>
      <c r="E14322" s="94"/>
      <c r="F14322" s="94"/>
      <c r="G14322" s="94">
        <v>100</v>
      </c>
      <c r="H14322" s="79"/>
    </row>
    <row r="14323" spans="1:8" ht="63">
      <c r="A14323" s="98" t="s">
        <v>422</v>
      </c>
      <c r="B14323" s="99" t="s">
        <v>731</v>
      </c>
      <c r="C14323" s="97" t="s">
        <v>172</v>
      </c>
      <c r="D14323" s="97" t="s">
        <v>173</v>
      </c>
      <c r="E14323" s="94"/>
      <c r="F14323" s="94"/>
      <c r="G14323" s="94">
        <v>100</v>
      </c>
      <c r="H14323" s="79"/>
    </row>
    <row r="14324" spans="1:8" ht="31.5">
      <c r="A14324" s="98" t="s">
        <v>732</v>
      </c>
      <c r="B14324" s="99" t="s">
        <v>733</v>
      </c>
      <c r="C14324" s="97" t="s">
        <v>174</v>
      </c>
      <c r="D14324" s="97" t="s">
        <v>175</v>
      </c>
      <c r="E14324" s="94"/>
      <c r="F14324" s="94"/>
      <c r="G14324" s="94">
        <v>100</v>
      </c>
      <c r="H14324" s="79"/>
    </row>
    <row r="14325" spans="1:8">
      <c r="A14325" s="98" t="s">
        <v>734</v>
      </c>
      <c r="B14325" s="99" t="s">
        <v>735</v>
      </c>
      <c r="C14325" s="97" t="s">
        <v>170</v>
      </c>
      <c r="D14325" s="97" t="s">
        <v>174</v>
      </c>
      <c r="E14325" s="94"/>
      <c r="F14325" s="94"/>
      <c r="G14325" s="94">
        <v>100</v>
      </c>
      <c r="H14325" s="79"/>
    </row>
    <row r="14326" spans="1:8">
      <c r="A14326" s="100">
        <v>2</v>
      </c>
      <c r="B14326" s="101" t="s">
        <v>440</v>
      </c>
      <c r="C14326" s="97"/>
      <c r="D14326" s="97"/>
      <c r="E14326" s="94"/>
      <c r="F14326" s="94"/>
      <c r="G14326" s="94"/>
      <c r="H14326" s="79"/>
    </row>
    <row r="14327" spans="1:8" ht="31.5">
      <c r="A14327" s="98" t="s">
        <v>402</v>
      </c>
      <c r="B14327" s="99" t="s">
        <v>736</v>
      </c>
      <c r="C14327" s="97" t="s">
        <v>129</v>
      </c>
      <c r="D14327" s="97" t="s">
        <v>130</v>
      </c>
      <c r="E14327" s="94"/>
      <c r="F14327" s="94"/>
      <c r="G14327" s="94">
        <v>100</v>
      </c>
      <c r="H14327" s="79"/>
    </row>
    <row r="14328" spans="1:8" ht="63">
      <c r="A14328" s="98" t="s">
        <v>403</v>
      </c>
      <c r="B14328" s="99" t="s">
        <v>641</v>
      </c>
      <c r="C14328" s="97" t="s">
        <v>129</v>
      </c>
      <c r="D14328" s="97" t="s">
        <v>131</v>
      </c>
      <c r="E14328" s="94"/>
      <c r="F14328" s="94"/>
      <c r="G14328" s="94">
        <v>100</v>
      </c>
      <c r="H14328" s="79"/>
    </row>
    <row r="14329" spans="1:8" ht="31.5">
      <c r="A14329" s="98" t="s">
        <v>404</v>
      </c>
      <c r="B14329" s="99" t="s">
        <v>642</v>
      </c>
      <c r="C14329" s="97" t="s">
        <v>131</v>
      </c>
      <c r="D14329" s="97" t="s">
        <v>132</v>
      </c>
      <c r="E14329" s="94"/>
      <c r="F14329" s="94"/>
      <c r="G14329" s="94">
        <v>100</v>
      </c>
      <c r="H14329" s="79"/>
    </row>
    <row r="14330" spans="1:8" ht="47.25">
      <c r="A14330" s="100">
        <v>3</v>
      </c>
      <c r="B14330" s="101" t="s">
        <v>313</v>
      </c>
      <c r="C14330" s="97"/>
      <c r="D14330" s="97"/>
      <c r="E14330" s="94"/>
      <c r="F14330" s="94"/>
      <c r="G14330" s="94"/>
      <c r="H14330" s="79"/>
    </row>
    <row r="14331" spans="1:8" ht="31.5">
      <c r="A14331" s="98" t="s">
        <v>441</v>
      </c>
      <c r="B14331" s="99" t="s">
        <v>314</v>
      </c>
      <c r="C14331" s="97" t="s">
        <v>132</v>
      </c>
      <c r="D14331" s="97" t="s">
        <v>131</v>
      </c>
      <c r="E14331" s="94"/>
      <c r="F14331" s="94"/>
      <c r="G14331" s="94">
        <v>100</v>
      </c>
      <c r="H14331" s="79"/>
    </row>
    <row r="14332" spans="1:8">
      <c r="A14332" s="98" t="s">
        <v>359</v>
      </c>
      <c r="B14332" s="99" t="s">
        <v>315</v>
      </c>
      <c r="C14332" s="97" t="s">
        <v>132</v>
      </c>
      <c r="D14332" s="97" t="s">
        <v>133</v>
      </c>
      <c r="E14332" s="94"/>
      <c r="F14332" s="94"/>
      <c r="G14332" s="94">
        <v>100</v>
      </c>
      <c r="H14332" s="79"/>
    </row>
    <row r="14333" spans="1:8">
      <c r="A14333" s="98" t="s">
        <v>361</v>
      </c>
      <c r="B14333" s="99" t="s">
        <v>316</v>
      </c>
      <c r="C14333" s="97" t="s">
        <v>133</v>
      </c>
      <c r="D14333" s="97" t="s">
        <v>788</v>
      </c>
      <c r="E14333" s="94"/>
      <c r="F14333" s="94"/>
      <c r="G14333" s="94">
        <v>100</v>
      </c>
      <c r="H14333" s="79"/>
    </row>
    <row r="14334" spans="1:8">
      <c r="A14334" s="98" t="s">
        <v>317</v>
      </c>
      <c r="B14334" s="99" t="s">
        <v>318</v>
      </c>
      <c r="C14334" s="97" t="s">
        <v>788</v>
      </c>
      <c r="D14334" s="97" t="s">
        <v>789</v>
      </c>
      <c r="E14334" s="94"/>
      <c r="F14334" s="94"/>
      <c r="G14334" s="94">
        <v>100</v>
      </c>
      <c r="H14334" s="79"/>
    </row>
    <row r="14335" spans="1:8">
      <c r="A14335" s="98" t="s">
        <v>319</v>
      </c>
      <c r="B14335" s="99" t="s">
        <v>320</v>
      </c>
      <c r="C14335" s="97" t="s">
        <v>1156</v>
      </c>
      <c r="D14335" s="97" t="s">
        <v>790</v>
      </c>
      <c r="E14335" s="94"/>
      <c r="F14335" s="94"/>
      <c r="G14335" s="94">
        <v>100</v>
      </c>
      <c r="H14335" s="79"/>
    </row>
    <row r="14336" spans="1:8">
      <c r="A14336" s="100">
        <v>4</v>
      </c>
      <c r="B14336" s="101" t="s">
        <v>623</v>
      </c>
      <c r="C14336" s="97"/>
      <c r="D14336" s="97"/>
      <c r="E14336" s="94"/>
      <c r="F14336" s="94"/>
      <c r="G14336" s="94"/>
      <c r="H14336" s="79"/>
    </row>
    <row r="14337" spans="1:8" ht="31.5">
      <c r="A14337" s="97" t="s">
        <v>406</v>
      </c>
      <c r="B14337" s="236" t="s">
        <v>321</v>
      </c>
      <c r="C14337" s="97" t="s">
        <v>790</v>
      </c>
      <c r="D14337" s="97" t="s">
        <v>790</v>
      </c>
      <c r="E14337" s="94"/>
      <c r="F14337" s="94"/>
      <c r="G14337" s="94">
        <v>100</v>
      </c>
      <c r="H14337" s="79"/>
    </row>
    <row r="14338" spans="1:8" ht="63">
      <c r="A14338" s="97" t="s">
        <v>407</v>
      </c>
      <c r="B14338" s="236" t="s">
        <v>621</v>
      </c>
      <c r="C14338" s="97" t="s">
        <v>790</v>
      </c>
      <c r="D14338" s="97" t="s">
        <v>791</v>
      </c>
      <c r="E14338" s="94"/>
      <c r="F14338" s="94"/>
      <c r="G14338" s="94">
        <v>100</v>
      </c>
      <c r="H14338" s="79"/>
    </row>
    <row r="14339" spans="1:8" ht="31.5">
      <c r="A14339" s="97" t="s">
        <v>408</v>
      </c>
      <c r="B14339" s="236" t="s">
        <v>764</v>
      </c>
      <c r="C14339" s="97" t="s">
        <v>690</v>
      </c>
      <c r="D14339" s="97" t="s">
        <v>691</v>
      </c>
      <c r="E14339" s="94"/>
      <c r="F14339" s="94"/>
      <c r="G14339" s="94">
        <v>100</v>
      </c>
      <c r="H14339" s="79"/>
    </row>
    <row r="14340" spans="1:8" ht="31.5">
      <c r="A14340" s="97" t="s">
        <v>222</v>
      </c>
      <c r="B14340" s="236" t="s">
        <v>765</v>
      </c>
      <c r="C14340" s="97" t="s">
        <v>691</v>
      </c>
      <c r="D14340" s="97" t="s">
        <v>692</v>
      </c>
      <c r="E14340" s="94"/>
      <c r="F14340" s="94"/>
      <c r="G14340" s="94">
        <v>100</v>
      </c>
      <c r="H14340" s="79"/>
    </row>
    <row r="14341" spans="1:8">
      <c r="G14341" s="154" t="s">
        <v>1562</v>
      </c>
      <c r="H14341" s="154" t="s">
        <v>378</v>
      </c>
    </row>
    <row r="14342" spans="1:8">
      <c r="H14342" s="154" t="s">
        <v>709</v>
      </c>
    </row>
    <row r="14343" spans="1:8">
      <c r="H14343" s="154" t="s">
        <v>266</v>
      </c>
    </row>
    <row r="14344" spans="1:8">
      <c r="H14344" s="154"/>
    </row>
    <row r="14345" spans="1:8">
      <c r="A14345" s="742" t="s">
        <v>628</v>
      </c>
      <c r="B14345" s="742"/>
      <c r="C14345" s="742"/>
      <c r="D14345" s="742"/>
      <c r="E14345" s="742"/>
      <c r="F14345" s="742"/>
      <c r="G14345" s="742"/>
      <c r="H14345" s="742"/>
    </row>
    <row r="14346" spans="1:8">
      <c r="A14346" s="742" t="s">
        <v>455</v>
      </c>
      <c r="B14346" s="742"/>
      <c r="C14346" s="742"/>
      <c r="D14346" s="742"/>
      <c r="E14346" s="742"/>
      <c r="F14346" s="742"/>
      <c r="G14346" s="742"/>
      <c r="H14346" s="742"/>
    </row>
    <row r="14347" spans="1:8">
      <c r="H14347" s="154" t="s">
        <v>322</v>
      </c>
    </row>
    <row r="14348" spans="1:8">
      <c r="H14348" s="154" t="s">
        <v>323</v>
      </c>
    </row>
    <row r="14349" spans="1:8">
      <c r="H14349" s="154" t="s">
        <v>324</v>
      </c>
    </row>
    <row r="14350" spans="1:8">
      <c r="H14350" s="230" t="s">
        <v>325</v>
      </c>
    </row>
    <row r="14351" spans="1:8">
      <c r="H14351" s="154" t="s">
        <v>2331</v>
      </c>
    </row>
    <row r="14352" spans="1:8">
      <c r="H14352" s="154" t="s">
        <v>261</v>
      </c>
    </row>
    <row r="14353" spans="1:8">
      <c r="A14353" s="86"/>
    </row>
    <row r="14354" spans="1:8">
      <c r="A14354" s="748" t="s">
        <v>1834</v>
      </c>
      <c r="B14354" s="749"/>
      <c r="C14354" s="749"/>
      <c r="D14354" s="749"/>
      <c r="E14354" s="749"/>
      <c r="F14354" s="749"/>
      <c r="G14354" s="749"/>
      <c r="H14354" s="749"/>
    </row>
    <row r="14355" spans="1:8">
      <c r="A14355" s="664"/>
      <c r="B14355" s="665"/>
      <c r="C14355" s="665"/>
      <c r="D14355" s="665"/>
      <c r="E14355" s="665"/>
      <c r="F14355" s="665"/>
      <c r="G14355" s="665"/>
      <c r="H14355" s="665"/>
    </row>
    <row r="14356" spans="1:8">
      <c r="A14356" s="746" t="s">
        <v>2332</v>
      </c>
      <c r="B14356" s="746"/>
      <c r="C14356" s="746"/>
      <c r="D14356" s="746"/>
      <c r="E14356" s="746"/>
      <c r="F14356" s="746"/>
      <c r="G14356" s="746"/>
      <c r="H14356" s="746"/>
    </row>
    <row r="14357" spans="1:8" ht="16.5" thickBot="1">
      <c r="A14357" s="87"/>
      <c r="B14357" s="666"/>
      <c r="C14357" s="231"/>
      <c r="D14357" s="231"/>
      <c r="E14357" s="231"/>
      <c r="F14357" s="231"/>
      <c r="G14357" s="231"/>
      <c r="H14357" s="231"/>
    </row>
    <row r="14358" spans="1:8">
      <c r="A14358" s="750" t="s">
        <v>397</v>
      </c>
      <c r="B14358" s="753" t="s">
        <v>649</v>
      </c>
      <c r="C14358" s="756" t="s">
        <v>719</v>
      </c>
      <c r="D14358" s="756"/>
      <c r="E14358" s="756"/>
      <c r="F14358" s="756"/>
      <c r="G14358" s="757" t="s">
        <v>629</v>
      </c>
      <c r="H14358" s="759" t="s">
        <v>630</v>
      </c>
    </row>
    <row r="14359" spans="1:8">
      <c r="A14359" s="751"/>
      <c r="B14359" s="754"/>
      <c r="C14359" s="704"/>
      <c r="D14359" s="704"/>
      <c r="E14359" s="704"/>
      <c r="F14359" s="704"/>
      <c r="G14359" s="703"/>
      <c r="H14359" s="760"/>
    </row>
    <row r="14360" spans="1:8" ht="32.25" thickBot="1">
      <c r="A14360" s="752"/>
      <c r="B14360" s="755"/>
      <c r="C14360" s="88" t="s">
        <v>631</v>
      </c>
      <c r="D14360" s="88" t="s">
        <v>632</v>
      </c>
      <c r="E14360" s="88" t="s">
        <v>631</v>
      </c>
      <c r="F14360" s="88" t="s">
        <v>632</v>
      </c>
      <c r="G14360" s="758"/>
      <c r="H14360" s="761"/>
    </row>
    <row r="14361" spans="1:8">
      <c r="A14361" s="89">
        <v>1</v>
      </c>
      <c r="B14361" s="604">
        <v>2</v>
      </c>
      <c r="C14361" s="90">
        <v>3</v>
      </c>
      <c r="D14361" s="90">
        <v>4</v>
      </c>
      <c r="E14361" s="90"/>
      <c r="F14361" s="90"/>
      <c r="G14361" s="91">
        <v>5</v>
      </c>
      <c r="H14361" s="604">
        <v>6</v>
      </c>
    </row>
    <row r="14362" spans="1:8">
      <c r="A14362" s="89">
        <v>1</v>
      </c>
      <c r="B14362" s="92" t="s">
        <v>598</v>
      </c>
      <c r="C14362" s="90"/>
      <c r="D14362" s="90"/>
      <c r="E14362" s="94"/>
      <c r="F14362" s="94"/>
      <c r="G14362" s="95"/>
      <c r="H14362" s="663"/>
    </row>
    <row r="14363" spans="1:8">
      <c r="A14363" s="96" t="s">
        <v>399</v>
      </c>
      <c r="B14363" s="237" t="s">
        <v>599</v>
      </c>
      <c r="C14363" s="97" t="s">
        <v>7</v>
      </c>
      <c r="D14363" s="97" t="s">
        <v>167</v>
      </c>
      <c r="E14363" s="94"/>
      <c r="F14363" s="94"/>
      <c r="G14363" s="94">
        <v>100</v>
      </c>
      <c r="H14363" s="79"/>
    </row>
    <row r="14364" spans="1:8">
      <c r="A14364" s="97" t="s">
        <v>400</v>
      </c>
      <c r="B14364" s="236" t="s">
        <v>329</v>
      </c>
      <c r="C14364" s="97" t="s">
        <v>168</v>
      </c>
      <c r="D14364" s="97" t="s">
        <v>169</v>
      </c>
      <c r="E14364" s="94"/>
      <c r="F14364" s="94"/>
      <c r="G14364" s="94">
        <v>100</v>
      </c>
      <c r="H14364" s="79"/>
    </row>
    <row r="14365" spans="1:8" ht="31.5">
      <c r="A14365" s="97" t="s">
        <v>411</v>
      </c>
      <c r="B14365" s="236" t="s">
        <v>730</v>
      </c>
      <c r="C14365" s="97" t="s">
        <v>170</v>
      </c>
      <c r="D14365" s="97" t="s">
        <v>171</v>
      </c>
      <c r="E14365" s="94"/>
      <c r="F14365" s="94"/>
      <c r="G14365" s="94">
        <v>100</v>
      </c>
      <c r="H14365" s="79"/>
    </row>
    <row r="14366" spans="1:8" ht="63">
      <c r="A14366" s="98" t="s">
        <v>422</v>
      </c>
      <c r="B14366" s="99" t="s">
        <v>731</v>
      </c>
      <c r="C14366" s="97" t="s">
        <v>172</v>
      </c>
      <c r="D14366" s="97" t="s">
        <v>173</v>
      </c>
      <c r="E14366" s="94"/>
      <c r="F14366" s="94"/>
      <c r="G14366" s="94">
        <v>100</v>
      </c>
      <c r="H14366" s="79"/>
    </row>
    <row r="14367" spans="1:8" ht="31.5">
      <c r="A14367" s="98" t="s">
        <v>732</v>
      </c>
      <c r="B14367" s="99" t="s">
        <v>733</v>
      </c>
      <c r="C14367" s="97" t="s">
        <v>174</v>
      </c>
      <c r="D14367" s="97" t="s">
        <v>175</v>
      </c>
      <c r="E14367" s="94"/>
      <c r="F14367" s="94"/>
      <c r="G14367" s="94">
        <v>100</v>
      </c>
      <c r="H14367" s="79"/>
    </row>
    <row r="14368" spans="1:8">
      <c r="A14368" s="98" t="s">
        <v>734</v>
      </c>
      <c r="B14368" s="99" t="s">
        <v>735</v>
      </c>
      <c r="C14368" s="97" t="s">
        <v>170</v>
      </c>
      <c r="D14368" s="97" t="s">
        <v>174</v>
      </c>
      <c r="E14368" s="94"/>
      <c r="F14368" s="94"/>
      <c r="G14368" s="94">
        <v>100</v>
      </c>
      <c r="H14368" s="79"/>
    </row>
    <row r="14369" spans="1:8">
      <c r="A14369" s="100">
        <v>2</v>
      </c>
      <c r="B14369" s="101" t="s">
        <v>440</v>
      </c>
      <c r="C14369" s="97"/>
      <c r="D14369" s="97"/>
      <c r="E14369" s="94"/>
      <c r="F14369" s="94"/>
      <c r="G14369" s="94"/>
      <c r="H14369" s="79"/>
    </row>
    <row r="14370" spans="1:8" ht="31.5">
      <c r="A14370" s="98" t="s">
        <v>402</v>
      </c>
      <c r="B14370" s="99" t="s">
        <v>736</v>
      </c>
      <c r="C14370" s="97" t="s">
        <v>129</v>
      </c>
      <c r="D14370" s="97" t="s">
        <v>130</v>
      </c>
      <c r="E14370" s="94"/>
      <c r="F14370" s="94"/>
      <c r="G14370" s="94">
        <v>100</v>
      </c>
      <c r="H14370" s="79"/>
    </row>
    <row r="14371" spans="1:8" ht="63">
      <c r="A14371" s="98" t="s">
        <v>403</v>
      </c>
      <c r="B14371" s="99" t="s">
        <v>641</v>
      </c>
      <c r="C14371" s="97" t="s">
        <v>129</v>
      </c>
      <c r="D14371" s="97" t="s">
        <v>131</v>
      </c>
      <c r="E14371" s="94"/>
      <c r="F14371" s="94"/>
      <c r="G14371" s="94">
        <v>100</v>
      </c>
      <c r="H14371" s="79"/>
    </row>
    <row r="14372" spans="1:8" ht="31.5">
      <c r="A14372" s="98" t="s">
        <v>404</v>
      </c>
      <c r="B14372" s="99" t="s">
        <v>642</v>
      </c>
      <c r="C14372" s="97" t="s">
        <v>131</v>
      </c>
      <c r="D14372" s="97" t="s">
        <v>132</v>
      </c>
      <c r="E14372" s="94"/>
      <c r="F14372" s="94"/>
      <c r="G14372" s="94">
        <v>100</v>
      </c>
      <c r="H14372" s="79"/>
    </row>
    <row r="14373" spans="1:8" ht="47.25">
      <c r="A14373" s="100">
        <v>3</v>
      </c>
      <c r="B14373" s="101" t="s">
        <v>313</v>
      </c>
      <c r="C14373" s="97"/>
      <c r="D14373" s="97"/>
      <c r="E14373" s="94"/>
      <c r="F14373" s="94"/>
      <c r="G14373" s="94"/>
      <c r="H14373" s="79"/>
    </row>
    <row r="14374" spans="1:8" ht="31.5">
      <c r="A14374" s="98" t="s">
        <v>441</v>
      </c>
      <c r="B14374" s="99" t="s">
        <v>314</v>
      </c>
      <c r="C14374" s="97" t="s">
        <v>132</v>
      </c>
      <c r="D14374" s="97" t="s">
        <v>131</v>
      </c>
      <c r="E14374" s="94"/>
      <c r="F14374" s="94"/>
      <c r="G14374" s="94">
        <v>100</v>
      </c>
      <c r="H14374" s="79"/>
    </row>
    <row r="14375" spans="1:8">
      <c r="A14375" s="98" t="s">
        <v>359</v>
      </c>
      <c r="B14375" s="99" t="s">
        <v>315</v>
      </c>
      <c r="C14375" s="97" t="s">
        <v>132</v>
      </c>
      <c r="D14375" s="97" t="s">
        <v>133</v>
      </c>
      <c r="E14375" s="94"/>
      <c r="F14375" s="94"/>
      <c r="G14375" s="94">
        <v>100</v>
      </c>
      <c r="H14375" s="79"/>
    </row>
    <row r="14376" spans="1:8">
      <c r="A14376" s="98" t="s">
        <v>361</v>
      </c>
      <c r="B14376" s="99" t="s">
        <v>316</v>
      </c>
      <c r="C14376" s="97" t="s">
        <v>133</v>
      </c>
      <c r="D14376" s="97" t="s">
        <v>788</v>
      </c>
      <c r="E14376" s="94"/>
      <c r="F14376" s="94"/>
      <c r="G14376" s="94">
        <v>100</v>
      </c>
      <c r="H14376" s="79"/>
    </row>
    <row r="14377" spans="1:8">
      <c r="A14377" s="98" t="s">
        <v>317</v>
      </c>
      <c r="B14377" s="99" t="s">
        <v>318</v>
      </c>
      <c r="C14377" s="97" t="s">
        <v>788</v>
      </c>
      <c r="D14377" s="97" t="s">
        <v>789</v>
      </c>
      <c r="E14377" s="94"/>
      <c r="F14377" s="94"/>
      <c r="G14377" s="94">
        <v>100</v>
      </c>
      <c r="H14377" s="79"/>
    </row>
    <row r="14378" spans="1:8">
      <c r="A14378" s="98" t="s">
        <v>319</v>
      </c>
      <c r="B14378" s="99" t="s">
        <v>320</v>
      </c>
      <c r="C14378" s="97" t="s">
        <v>1156</v>
      </c>
      <c r="D14378" s="97" t="s">
        <v>790</v>
      </c>
      <c r="E14378" s="94"/>
      <c r="F14378" s="94"/>
      <c r="G14378" s="94">
        <v>100</v>
      </c>
      <c r="H14378" s="79"/>
    </row>
    <row r="14379" spans="1:8">
      <c r="A14379" s="100">
        <v>4</v>
      </c>
      <c r="B14379" s="101" t="s">
        <v>623</v>
      </c>
      <c r="C14379" s="97"/>
      <c r="D14379" s="97"/>
      <c r="E14379" s="94"/>
      <c r="F14379" s="94"/>
      <c r="G14379" s="94"/>
      <c r="H14379" s="79"/>
    </row>
    <row r="14380" spans="1:8" ht="31.5">
      <c r="A14380" s="97" t="s">
        <v>406</v>
      </c>
      <c r="B14380" s="236" t="s">
        <v>321</v>
      </c>
      <c r="C14380" s="97" t="s">
        <v>790</v>
      </c>
      <c r="D14380" s="97" t="s">
        <v>790</v>
      </c>
      <c r="E14380" s="94"/>
      <c r="F14380" s="94"/>
      <c r="G14380" s="94">
        <v>100</v>
      </c>
      <c r="H14380" s="79"/>
    </row>
    <row r="14381" spans="1:8" ht="63">
      <c r="A14381" s="97" t="s">
        <v>407</v>
      </c>
      <c r="B14381" s="236" t="s">
        <v>621</v>
      </c>
      <c r="C14381" s="97" t="s">
        <v>790</v>
      </c>
      <c r="D14381" s="97" t="s">
        <v>791</v>
      </c>
      <c r="E14381" s="94"/>
      <c r="F14381" s="94"/>
      <c r="G14381" s="94">
        <v>100</v>
      </c>
      <c r="H14381" s="79"/>
    </row>
    <row r="14382" spans="1:8" ht="31.5">
      <c r="A14382" s="97" t="s">
        <v>408</v>
      </c>
      <c r="B14382" s="236" t="s">
        <v>764</v>
      </c>
      <c r="C14382" s="97" t="s">
        <v>690</v>
      </c>
      <c r="D14382" s="97" t="s">
        <v>691</v>
      </c>
      <c r="E14382" s="94"/>
      <c r="F14382" s="94"/>
      <c r="G14382" s="94">
        <v>100</v>
      </c>
      <c r="H14382" s="79"/>
    </row>
    <row r="14383" spans="1:8" ht="31.5">
      <c r="A14383" s="97" t="s">
        <v>222</v>
      </c>
      <c r="B14383" s="236" t="s">
        <v>765</v>
      </c>
      <c r="C14383" s="97" t="s">
        <v>691</v>
      </c>
      <c r="D14383" s="97" t="s">
        <v>692</v>
      </c>
      <c r="E14383" s="94"/>
      <c r="F14383" s="94"/>
      <c r="G14383" s="94">
        <v>100</v>
      </c>
      <c r="H14383" s="79"/>
    </row>
    <row r="14384" spans="1:8">
      <c r="G14384" s="154" t="s">
        <v>1563</v>
      </c>
      <c r="H14384" s="154" t="s">
        <v>378</v>
      </c>
    </row>
    <row r="14385" spans="1:8">
      <c r="H14385" s="154" t="s">
        <v>709</v>
      </c>
    </row>
    <row r="14386" spans="1:8">
      <c r="H14386" s="154" t="s">
        <v>266</v>
      </c>
    </row>
    <row r="14387" spans="1:8">
      <c r="H14387" s="154"/>
    </row>
    <row r="14388" spans="1:8">
      <c r="A14388" s="742" t="s">
        <v>628</v>
      </c>
      <c r="B14388" s="742"/>
      <c r="C14388" s="742"/>
      <c r="D14388" s="742"/>
      <c r="E14388" s="742"/>
      <c r="F14388" s="742"/>
      <c r="G14388" s="742"/>
      <c r="H14388" s="742"/>
    </row>
    <row r="14389" spans="1:8">
      <c r="A14389" s="742" t="s">
        <v>455</v>
      </c>
      <c r="B14389" s="742"/>
      <c r="C14389" s="742"/>
      <c r="D14389" s="742"/>
      <c r="E14389" s="742"/>
      <c r="F14389" s="742"/>
      <c r="G14389" s="742"/>
      <c r="H14389" s="742"/>
    </row>
    <row r="14390" spans="1:8">
      <c r="H14390" s="154" t="s">
        <v>322</v>
      </c>
    </row>
    <row r="14391" spans="1:8">
      <c r="H14391" s="154" t="s">
        <v>323</v>
      </c>
    </row>
    <row r="14392" spans="1:8">
      <c r="H14392" s="154" t="s">
        <v>324</v>
      </c>
    </row>
    <row r="14393" spans="1:8">
      <c r="H14393" s="230" t="s">
        <v>325</v>
      </c>
    </row>
    <row r="14394" spans="1:8">
      <c r="H14394" s="154" t="s">
        <v>2331</v>
      </c>
    </row>
    <row r="14395" spans="1:8">
      <c r="H14395" s="154" t="s">
        <v>261</v>
      </c>
    </row>
    <row r="14396" spans="1:8">
      <c r="A14396" s="86"/>
    </row>
    <row r="14397" spans="1:8" ht="35.25" customHeight="1">
      <c r="A14397" s="748" t="s">
        <v>1944</v>
      </c>
      <c r="B14397" s="749"/>
      <c r="C14397" s="749"/>
      <c r="D14397" s="749"/>
      <c r="E14397" s="749"/>
      <c r="F14397" s="749"/>
      <c r="G14397" s="749"/>
      <c r="H14397" s="749"/>
    </row>
    <row r="14398" spans="1:8">
      <c r="A14398" s="664"/>
      <c r="B14398" s="665"/>
      <c r="C14398" s="665"/>
      <c r="D14398" s="665"/>
      <c r="E14398" s="665"/>
      <c r="F14398" s="665"/>
      <c r="G14398" s="665"/>
      <c r="H14398" s="665"/>
    </row>
    <row r="14399" spans="1:8">
      <c r="A14399" s="746" t="s">
        <v>2332</v>
      </c>
      <c r="B14399" s="746"/>
      <c r="C14399" s="746"/>
      <c r="D14399" s="746"/>
      <c r="E14399" s="746"/>
      <c r="F14399" s="746"/>
      <c r="G14399" s="746"/>
      <c r="H14399" s="746"/>
    </row>
    <row r="14400" spans="1:8" ht="16.5" thickBot="1">
      <c r="A14400" s="87"/>
      <c r="B14400" s="666"/>
      <c r="C14400" s="231"/>
      <c r="D14400" s="231"/>
      <c r="E14400" s="231"/>
      <c r="F14400" s="231"/>
      <c r="G14400" s="231"/>
      <c r="H14400" s="231"/>
    </row>
    <row r="14401" spans="1:8">
      <c r="A14401" s="750" t="s">
        <v>397</v>
      </c>
      <c r="B14401" s="753" t="s">
        <v>649</v>
      </c>
      <c r="C14401" s="756" t="s">
        <v>719</v>
      </c>
      <c r="D14401" s="756"/>
      <c r="E14401" s="756"/>
      <c r="F14401" s="756"/>
      <c r="G14401" s="757" t="s">
        <v>629</v>
      </c>
      <c r="H14401" s="759" t="s">
        <v>630</v>
      </c>
    </row>
    <row r="14402" spans="1:8">
      <c r="A14402" s="751"/>
      <c r="B14402" s="754"/>
      <c r="C14402" s="704"/>
      <c r="D14402" s="704"/>
      <c r="E14402" s="704"/>
      <c r="F14402" s="704"/>
      <c r="G14402" s="703"/>
      <c r="H14402" s="760"/>
    </row>
    <row r="14403" spans="1:8" ht="32.25" thickBot="1">
      <c r="A14403" s="752"/>
      <c r="B14403" s="755"/>
      <c r="C14403" s="88" t="s">
        <v>631</v>
      </c>
      <c r="D14403" s="88" t="s">
        <v>632</v>
      </c>
      <c r="E14403" s="88" t="s">
        <v>631</v>
      </c>
      <c r="F14403" s="88" t="s">
        <v>632</v>
      </c>
      <c r="G14403" s="758"/>
      <c r="H14403" s="761"/>
    </row>
    <row r="14404" spans="1:8">
      <c r="A14404" s="89">
        <v>1</v>
      </c>
      <c r="B14404" s="604">
        <v>2</v>
      </c>
      <c r="C14404" s="90">
        <v>3</v>
      </c>
      <c r="D14404" s="90">
        <v>4</v>
      </c>
      <c r="E14404" s="90"/>
      <c r="F14404" s="90"/>
      <c r="G14404" s="91">
        <v>5</v>
      </c>
      <c r="H14404" s="604">
        <v>6</v>
      </c>
    </row>
    <row r="14405" spans="1:8">
      <c r="A14405" s="89">
        <v>1</v>
      </c>
      <c r="B14405" s="92" t="s">
        <v>598</v>
      </c>
      <c r="C14405" s="90"/>
      <c r="D14405" s="90"/>
      <c r="E14405" s="94"/>
      <c r="F14405" s="94"/>
      <c r="G14405" s="95"/>
      <c r="H14405" s="663"/>
    </row>
    <row r="14406" spans="1:8">
      <c r="A14406" s="96" t="s">
        <v>399</v>
      </c>
      <c r="B14406" s="237" t="s">
        <v>599</v>
      </c>
      <c r="C14406" s="97" t="s">
        <v>7</v>
      </c>
      <c r="D14406" s="97" t="s">
        <v>167</v>
      </c>
      <c r="E14406" s="94"/>
      <c r="F14406" s="94"/>
      <c r="G14406" s="94">
        <v>100</v>
      </c>
      <c r="H14406" s="79"/>
    </row>
    <row r="14407" spans="1:8">
      <c r="A14407" s="97" t="s">
        <v>400</v>
      </c>
      <c r="B14407" s="236" t="s">
        <v>329</v>
      </c>
      <c r="C14407" s="97" t="s">
        <v>168</v>
      </c>
      <c r="D14407" s="97" t="s">
        <v>169</v>
      </c>
      <c r="E14407" s="94"/>
      <c r="F14407" s="94"/>
      <c r="G14407" s="94">
        <v>100</v>
      </c>
      <c r="H14407" s="79"/>
    </row>
    <row r="14408" spans="1:8" ht="31.5">
      <c r="A14408" s="97" t="s">
        <v>411</v>
      </c>
      <c r="B14408" s="236" t="s">
        <v>730</v>
      </c>
      <c r="C14408" s="97" t="s">
        <v>170</v>
      </c>
      <c r="D14408" s="97" t="s">
        <v>171</v>
      </c>
      <c r="E14408" s="94"/>
      <c r="F14408" s="94"/>
      <c r="G14408" s="94">
        <v>100</v>
      </c>
      <c r="H14408" s="79"/>
    </row>
    <row r="14409" spans="1:8" ht="63">
      <c r="A14409" s="98" t="s">
        <v>422</v>
      </c>
      <c r="B14409" s="99" t="s">
        <v>731</v>
      </c>
      <c r="C14409" s="97" t="s">
        <v>172</v>
      </c>
      <c r="D14409" s="97" t="s">
        <v>173</v>
      </c>
      <c r="E14409" s="94"/>
      <c r="F14409" s="94"/>
      <c r="G14409" s="94">
        <v>100</v>
      </c>
      <c r="H14409" s="79"/>
    </row>
    <row r="14410" spans="1:8" ht="31.5">
      <c r="A14410" s="98" t="s">
        <v>732</v>
      </c>
      <c r="B14410" s="99" t="s">
        <v>733</v>
      </c>
      <c r="C14410" s="97" t="s">
        <v>174</v>
      </c>
      <c r="D14410" s="97" t="s">
        <v>175</v>
      </c>
      <c r="E14410" s="94"/>
      <c r="F14410" s="94"/>
      <c r="G14410" s="94">
        <v>100</v>
      </c>
      <c r="H14410" s="79"/>
    </row>
    <row r="14411" spans="1:8">
      <c r="A14411" s="98" t="s">
        <v>734</v>
      </c>
      <c r="B14411" s="99" t="s">
        <v>735</v>
      </c>
      <c r="C14411" s="97" t="s">
        <v>170</v>
      </c>
      <c r="D14411" s="97" t="s">
        <v>174</v>
      </c>
      <c r="E14411" s="94"/>
      <c r="F14411" s="94"/>
      <c r="G14411" s="94">
        <v>100</v>
      </c>
      <c r="H14411" s="79"/>
    </row>
    <row r="14412" spans="1:8">
      <c r="A14412" s="100">
        <v>2</v>
      </c>
      <c r="B14412" s="101" t="s">
        <v>440</v>
      </c>
      <c r="C14412" s="97"/>
      <c r="D14412" s="97"/>
      <c r="E14412" s="94"/>
      <c r="F14412" s="94"/>
      <c r="G14412" s="94">
        <v>100</v>
      </c>
      <c r="H14412" s="79"/>
    </row>
    <row r="14413" spans="1:8" ht="31.5">
      <c r="A14413" s="98" t="s">
        <v>402</v>
      </c>
      <c r="B14413" s="99" t="s">
        <v>736</v>
      </c>
      <c r="C14413" s="97" t="s">
        <v>683</v>
      </c>
      <c r="D14413" s="97" t="s">
        <v>684</v>
      </c>
      <c r="E14413" s="94"/>
      <c r="F14413" s="94"/>
      <c r="G14413" s="94">
        <v>100</v>
      </c>
      <c r="H14413" s="79"/>
    </row>
    <row r="14414" spans="1:8" ht="63">
      <c r="A14414" s="98" t="s">
        <v>403</v>
      </c>
      <c r="B14414" s="99" t="s">
        <v>641</v>
      </c>
      <c r="C14414" s="97" t="s">
        <v>683</v>
      </c>
      <c r="D14414" s="97" t="s">
        <v>685</v>
      </c>
      <c r="E14414" s="94"/>
      <c r="F14414" s="94"/>
      <c r="G14414" s="94">
        <v>100</v>
      </c>
      <c r="H14414" s="79"/>
    </row>
    <row r="14415" spans="1:8" ht="31.5">
      <c r="A14415" s="98" t="s">
        <v>404</v>
      </c>
      <c r="B14415" s="99" t="s">
        <v>642</v>
      </c>
      <c r="C14415" s="97" t="s">
        <v>685</v>
      </c>
      <c r="D14415" s="97" t="s">
        <v>686</v>
      </c>
      <c r="E14415" s="94"/>
      <c r="F14415" s="94"/>
      <c r="G14415" s="94">
        <v>100</v>
      </c>
      <c r="H14415" s="79"/>
    </row>
    <row r="14416" spans="1:8" ht="47.25">
      <c r="A14416" s="100">
        <v>3</v>
      </c>
      <c r="B14416" s="101" t="s">
        <v>313</v>
      </c>
      <c r="C14416" s="97"/>
      <c r="D14416" s="97"/>
      <c r="E14416" s="94"/>
      <c r="F14416" s="94"/>
      <c r="G14416" s="94">
        <v>100</v>
      </c>
      <c r="H14416" s="79"/>
    </row>
    <row r="14417" spans="1:8" ht="31.5">
      <c r="A14417" s="98" t="s">
        <v>441</v>
      </c>
      <c r="B14417" s="99" t="s">
        <v>314</v>
      </c>
      <c r="C14417" s="97" t="s">
        <v>686</v>
      </c>
      <c r="D14417" s="97" t="s">
        <v>685</v>
      </c>
      <c r="E14417" s="94"/>
      <c r="F14417" s="94"/>
      <c r="G14417" s="94">
        <v>100</v>
      </c>
      <c r="H14417" s="79"/>
    </row>
    <row r="14418" spans="1:8">
      <c r="A14418" s="98" t="s">
        <v>359</v>
      </c>
      <c r="B14418" s="99" t="s">
        <v>315</v>
      </c>
      <c r="C14418" s="97" t="s">
        <v>686</v>
      </c>
      <c r="D14418" s="97" t="s">
        <v>687</v>
      </c>
      <c r="E14418" s="94"/>
      <c r="F14418" s="94"/>
      <c r="G14418" s="94">
        <v>100</v>
      </c>
      <c r="H14418" s="79"/>
    </row>
    <row r="14419" spans="1:8">
      <c r="A14419" s="98" t="s">
        <v>361</v>
      </c>
      <c r="B14419" s="99" t="s">
        <v>316</v>
      </c>
      <c r="C14419" s="97" t="s">
        <v>687</v>
      </c>
      <c r="D14419" s="97" t="s">
        <v>688</v>
      </c>
      <c r="E14419" s="94"/>
      <c r="F14419" s="94"/>
      <c r="G14419" s="94">
        <v>100</v>
      </c>
      <c r="H14419" s="79"/>
    </row>
    <row r="14420" spans="1:8">
      <c r="A14420" s="98" t="s">
        <v>317</v>
      </c>
      <c r="B14420" s="99" t="s">
        <v>318</v>
      </c>
      <c r="C14420" s="97" t="s">
        <v>688</v>
      </c>
      <c r="D14420" s="97" t="s">
        <v>689</v>
      </c>
      <c r="E14420" s="94"/>
      <c r="F14420" s="94"/>
      <c r="G14420" s="94">
        <v>100</v>
      </c>
      <c r="H14420" s="79"/>
    </row>
    <row r="14421" spans="1:8">
      <c r="A14421" s="98" t="s">
        <v>319</v>
      </c>
      <c r="B14421" s="99" t="s">
        <v>320</v>
      </c>
      <c r="C14421" s="97" t="s">
        <v>2067</v>
      </c>
      <c r="D14421" s="97" t="s">
        <v>690</v>
      </c>
      <c r="E14421" s="94"/>
      <c r="F14421" s="94"/>
      <c r="G14421" s="94">
        <v>100</v>
      </c>
      <c r="H14421" s="79"/>
    </row>
    <row r="14422" spans="1:8">
      <c r="A14422" s="100">
        <v>4</v>
      </c>
      <c r="B14422" s="101" t="s">
        <v>623</v>
      </c>
      <c r="C14422" s="97"/>
      <c r="D14422" s="97"/>
      <c r="E14422" s="94"/>
      <c r="F14422" s="94"/>
      <c r="G14422" s="94">
        <v>100</v>
      </c>
      <c r="H14422" s="79"/>
    </row>
    <row r="14423" spans="1:8" ht="31.5">
      <c r="A14423" s="97" t="s">
        <v>406</v>
      </c>
      <c r="B14423" s="236" t="s">
        <v>321</v>
      </c>
      <c r="C14423" s="97" t="s">
        <v>690</v>
      </c>
      <c r="D14423" s="97" t="s">
        <v>690</v>
      </c>
      <c r="E14423" s="94"/>
      <c r="F14423" s="94"/>
      <c r="G14423" s="94">
        <v>100</v>
      </c>
      <c r="H14423" s="79"/>
    </row>
    <row r="14424" spans="1:8" ht="63">
      <c r="A14424" s="97" t="s">
        <v>407</v>
      </c>
      <c r="B14424" s="236" t="s">
        <v>621</v>
      </c>
      <c r="C14424" s="97" t="s">
        <v>690</v>
      </c>
      <c r="D14424" s="97" t="s">
        <v>691</v>
      </c>
      <c r="E14424" s="94"/>
      <c r="F14424" s="94"/>
      <c r="G14424" s="94">
        <v>100</v>
      </c>
      <c r="H14424" s="79"/>
    </row>
    <row r="14425" spans="1:8" ht="31.5">
      <c r="A14425" s="97" t="s">
        <v>408</v>
      </c>
      <c r="B14425" s="236" t="s">
        <v>764</v>
      </c>
      <c r="C14425" s="97" t="s">
        <v>690</v>
      </c>
      <c r="D14425" s="97" t="s">
        <v>691</v>
      </c>
      <c r="E14425" s="94"/>
      <c r="F14425" s="94"/>
      <c r="G14425" s="94">
        <v>100</v>
      </c>
      <c r="H14425" s="79"/>
    </row>
    <row r="14426" spans="1:8" ht="31.5">
      <c r="A14426" s="97" t="s">
        <v>222</v>
      </c>
      <c r="B14426" s="236" t="s">
        <v>765</v>
      </c>
      <c r="C14426" s="97" t="s">
        <v>691</v>
      </c>
      <c r="D14426" s="97" t="s">
        <v>692</v>
      </c>
      <c r="E14426" s="94"/>
      <c r="F14426" s="94"/>
      <c r="G14426" s="94">
        <v>100</v>
      </c>
      <c r="H14426" s="79"/>
    </row>
    <row r="14427" spans="1:8">
      <c r="G14427" s="154" t="s">
        <v>1567</v>
      </c>
      <c r="H14427" s="154" t="s">
        <v>378</v>
      </c>
    </row>
    <row r="14428" spans="1:8">
      <c r="H14428" s="154" t="s">
        <v>709</v>
      </c>
    </row>
    <row r="14429" spans="1:8">
      <c r="H14429" s="154" t="s">
        <v>266</v>
      </c>
    </row>
    <row r="14430" spans="1:8">
      <c r="H14430" s="154"/>
    </row>
    <row r="14431" spans="1:8">
      <c r="A14431" s="742" t="s">
        <v>628</v>
      </c>
      <c r="B14431" s="742"/>
      <c r="C14431" s="742"/>
      <c r="D14431" s="742"/>
      <c r="E14431" s="742"/>
      <c r="F14431" s="742"/>
      <c r="G14431" s="742"/>
      <c r="H14431" s="742"/>
    </row>
    <row r="14432" spans="1:8">
      <c r="A14432" s="742" t="s">
        <v>455</v>
      </c>
      <c r="B14432" s="742"/>
      <c r="C14432" s="742"/>
      <c r="D14432" s="742"/>
      <c r="E14432" s="742"/>
      <c r="F14432" s="742"/>
      <c r="G14432" s="742"/>
      <c r="H14432" s="742"/>
    </row>
    <row r="14433" spans="1:8">
      <c r="H14433" s="154" t="s">
        <v>322</v>
      </c>
    </row>
    <row r="14434" spans="1:8">
      <c r="H14434" s="154" t="s">
        <v>323</v>
      </c>
    </row>
    <row r="14435" spans="1:8">
      <c r="H14435" s="154" t="s">
        <v>324</v>
      </c>
    </row>
    <row r="14436" spans="1:8">
      <c r="H14436" s="230" t="s">
        <v>325</v>
      </c>
    </row>
    <row r="14437" spans="1:8">
      <c r="H14437" s="154" t="s">
        <v>2331</v>
      </c>
    </row>
    <row r="14438" spans="1:8">
      <c r="H14438" s="154" t="s">
        <v>261</v>
      </c>
    </row>
    <row r="14439" spans="1:8">
      <c r="A14439" s="86"/>
    </row>
    <row r="14440" spans="1:8" ht="42.75" customHeight="1">
      <c r="A14440" s="743" t="s">
        <v>1835</v>
      </c>
      <c r="B14440" s="744"/>
      <c r="C14440" s="744"/>
      <c r="D14440" s="744"/>
      <c r="E14440" s="744"/>
      <c r="F14440" s="744"/>
      <c r="G14440" s="744"/>
      <c r="H14440" s="744"/>
    </row>
    <row r="14441" spans="1:8">
      <c r="A14441" s="664"/>
      <c r="B14441" s="665"/>
      <c r="C14441" s="665"/>
      <c r="D14441" s="665"/>
      <c r="E14441" s="665"/>
      <c r="F14441" s="665"/>
      <c r="G14441" s="665"/>
      <c r="H14441" s="665"/>
    </row>
    <row r="14442" spans="1:8">
      <c r="A14442" s="746" t="s">
        <v>2332</v>
      </c>
      <c r="B14442" s="746"/>
      <c r="C14442" s="746"/>
      <c r="D14442" s="746"/>
      <c r="E14442" s="746"/>
      <c r="F14442" s="746"/>
      <c r="G14442" s="746"/>
      <c r="H14442" s="746"/>
    </row>
    <row r="14443" spans="1:8" ht="16.5" thickBot="1">
      <c r="A14443" s="87"/>
      <c r="B14443" s="666"/>
      <c r="C14443" s="231"/>
      <c r="D14443" s="231"/>
      <c r="E14443" s="231"/>
      <c r="F14443" s="231"/>
      <c r="G14443" s="231"/>
      <c r="H14443" s="231"/>
    </row>
    <row r="14444" spans="1:8">
      <c r="A14444" s="750" t="s">
        <v>397</v>
      </c>
      <c r="B14444" s="753" t="s">
        <v>649</v>
      </c>
      <c r="C14444" s="756" t="s">
        <v>719</v>
      </c>
      <c r="D14444" s="756"/>
      <c r="E14444" s="756"/>
      <c r="F14444" s="756"/>
      <c r="G14444" s="757" t="s">
        <v>629</v>
      </c>
      <c r="H14444" s="759" t="s">
        <v>630</v>
      </c>
    </row>
    <row r="14445" spans="1:8">
      <c r="A14445" s="751"/>
      <c r="B14445" s="754"/>
      <c r="C14445" s="704"/>
      <c r="D14445" s="704"/>
      <c r="E14445" s="704"/>
      <c r="F14445" s="704"/>
      <c r="G14445" s="703"/>
      <c r="H14445" s="760"/>
    </row>
    <row r="14446" spans="1:8" ht="32.25" thickBot="1">
      <c r="A14446" s="752"/>
      <c r="B14446" s="755"/>
      <c r="C14446" s="88" t="s">
        <v>631</v>
      </c>
      <c r="D14446" s="88" t="s">
        <v>632</v>
      </c>
      <c r="E14446" s="88" t="s">
        <v>631</v>
      </c>
      <c r="F14446" s="88" t="s">
        <v>632</v>
      </c>
      <c r="G14446" s="758"/>
      <c r="H14446" s="761"/>
    </row>
    <row r="14447" spans="1:8">
      <c r="A14447" s="89">
        <v>1</v>
      </c>
      <c r="B14447" s="604">
        <v>2</v>
      </c>
      <c r="C14447" s="90">
        <v>3</v>
      </c>
      <c r="D14447" s="90">
        <v>4</v>
      </c>
      <c r="E14447" s="90"/>
      <c r="F14447" s="90"/>
      <c r="G14447" s="91">
        <v>5</v>
      </c>
      <c r="H14447" s="604">
        <v>6</v>
      </c>
    </row>
    <row r="14448" spans="1:8">
      <c r="A14448" s="89">
        <v>1</v>
      </c>
      <c r="B14448" s="92" t="s">
        <v>598</v>
      </c>
      <c r="C14448" s="93"/>
      <c r="D14448" s="93"/>
      <c r="E14448" s="94"/>
      <c r="F14448" s="94"/>
      <c r="G14448" s="95"/>
      <c r="H14448" s="663"/>
    </row>
    <row r="14449" spans="1:8">
      <c r="A14449" s="96" t="s">
        <v>399</v>
      </c>
      <c r="B14449" s="237" t="s">
        <v>599</v>
      </c>
      <c r="C14449" s="97" t="s">
        <v>9</v>
      </c>
      <c r="D14449" s="97" t="s">
        <v>169</v>
      </c>
      <c r="E14449" s="94"/>
      <c r="F14449" s="94"/>
      <c r="G14449" s="94">
        <v>100</v>
      </c>
      <c r="H14449" s="79"/>
    </row>
    <row r="14450" spans="1:8">
      <c r="A14450" s="97" t="s">
        <v>400</v>
      </c>
      <c r="B14450" s="236" t="s">
        <v>329</v>
      </c>
      <c r="C14450" s="97" t="s">
        <v>170</v>
      </c>
      <c r="D14450" s="97" t="s">
        <v>326</v>
      </c>
      <c r="E14450" s="94"/>
      <c r="F14450" s="94"/>
      <c r="G14450" s="94">
        <v>100</v>
      </c>
      <c r="H14450" s="79"/>
    </row>
    <row r="14451" spans="1:8" ht="31.5">
      <c r="A14451" s="97" t="s">
        <v>411</v>
      </c>
      <c r="B14451" s="236" t="s">
        <v>730</v>
      </c>
      <c r="C14451" s="97" t="s">
        <v>170</v>
      </c>
      <c r="D14451" s="97" t="s">
        <v>326</v>
      </c>
      <c r="E14451" s="94"/>
      <c r="F14451" s="94"/>
      <c r="G14451" s="94">
        <v>100</v>
      </c>
      <c r="H14451" s="79"/>
    </row>
    <row r="14452" spans="1:8" ht="63">
      <c r="A14452" s="98" t="s">
        <v>422</v>
      </c>
      <c r="B14452" s="99" t="s">
        <v>731</v>
      </c>
      <c r="C14452" s="97" t="s">
        <v>172</v>
      </c>
      <c r="D14452" s="97" t="s">
        <v>175</v>
      </c>
      <c r="E14452" s="94"/>
      <c r="F14452" s="94"/>
      <c r="G14452" s="94">
        <v>100</v>
      </c>
      <c r="H14452" s="79"/>
    </row>
    <row r="14453" spans="1:8" ht="31.5">
      <c r="A14453" s="98" t="s">
        <v>732</v>
      </c>
      <c r="B14453" s="99" t="s">
        <v>733</v>
      </c>
      <c r="C14453" s="97" t="s">
        <v>328</v>
      </c>
      <c r="D14453" s="97" t="s">
        <v>175</v>
      </c>
      <c r="E14453" s="94"/>
      <c r="F14453" s="94"/>
      <c r="G14453" s="94">
        <v>100</v>
      </c>
      <c r="H14453" s="79"/>
    </row>
    <row r="14454" spans="1:8">
      <c r="A14454" s="98" t="s">
        <v>734</v>
      </c>
      <c r="B14454" s="99" t="s">
        <v>735</v>
      </c>
      <c r="C14454" s="97" t="s">
        <v>175</v>
      </c>
      <c r="D14454" s="97" t="s">
        <v>482</v>
      </c>
      <c r="E14454" s="94"/>
      <c r="F14454" s="94"/>
      <c r="G14454" s="94">
        <v>100</v>
      </c>
      <c r="H14454" s="79"/>
    </row>
    <row r="14455" spans="1:8">
      <c r="A14455" s="100">
        <v>2</v>
      </c>
      <c r="B14455" s="101" t="s">
        <v>440</v>
      </c>
      <c r="C14455" s="97"/>
      <c r="D14455" s="97"/>
      <c r="E14455" s="94"/>
      <c r="F14455" s="94"/>
      <c r="G14455" s="94"/>
      <c r="H14455" s="79"/>
    </row>
    <row r="14456" spans="1:8" ht="31.5">
      <c r="A14456" s="98" t="s">
        <v>402</v>
      </c>
      <c r="B14456" s="99" t="s">
        <v>736</v>
      </c>
      <c r="C14456" s="97" t="s">
        <v>482</v>
      </c>
      <c r="D14456" s="97" t="s">
        <v>176</v>
      </c>
      <c r="E14456" s="94"/>
      <c r="F14456" s="94"/>
      <c r="G14456" s="94">
        <v>100</v>
      </c>
      <c r="H14456" s="79"/>
    </row>
    <row r="14457" spans="1:8" ht="63">
      <c r="A14457" s="98" t="s">
        <v>403</v>
      </c>
      <c r="B14457" s="99" t="s">
        <v>641</v>
      </c>
      <c r="C14457" s="97" t="s">
        <v>482</v>
      </c>
      <c r="D14457" s="97" t="s">
        <v>176</v>
      </c>
      <c r="E14457" s="94"/>
      <c r="F14457" s="94"/>
      <c r="G14457" s="94">
        <v>100</v>
      </c>
      <c r="H14457" s="79"/>
    </row>
    <row r="14458" spans="1:8" ht="31.5">
      <c r="A14458" s="98" t="s">
        <v>404</v>
      </c>
      <c r="B14458" s="99" t="s">
        <v>642</v>
      </c>
      <c r="C14458" s="97" t="s">
        <v>482</v>
      </c>
      <c r="D14458" s="97" t="s">
        <v>176</v>
      </c>
      <c r="E14458" s="94"/>
      <c r="F14458" s="94"/>
      <c r="G14458" s="94">
        <v>100</v>
      </c>
      <c r="H14458" s="79"/>
    </row>
    <row r="14459" spans="1:8" ht="47.25">
      <c r="A14459" s="100">
        <v>3</v>
      </c>
      <c r="B14459" s="101" t="s">
        <v>313</v>
      </c>
      <c r="C14459" s="97"/>
      <c r="D14459" s="97"/>
      <c r="E14459" s="94"/>
      <c r="F14459" s="94"/>
      <c r="G14459" s="94"/>
      <c r="H14459" s="79"/>
    </row>
    <row r="14460" spans="1:8" ht="31.5">
      <c r="A14460" s="98" t="s">
        <v>441</v>
      </c>
      <c r="B14460" s="99" t="s">
        <v>314</v>
      </c>
      <c r="C14460" s="97" t="s">
        <v>176</v>
      </c>
      <c r="D14460" s="97" t="s">
        <v>177</v>
      </c>
      <c r="E14460" s="94"/>
      <c r="F14460" s="94"/>
      <c r="G14460" s="94">
        <v>100</v>
      </c>
      <c r="H14460" s="79"/>
    </row>
    <row r="14461" spans="1:8">
      <c r="A14461" s="98" t="s">
        <v>359</v>
      </c>
      <c r="B14461" s="99" t="s">
        <v>315</v>
      </c>
      <c r="C14461" s="97" t="s">
        <v>1185</v>
      </c>
      <c r="D14461" s="97" t="s">
        <v>467</v>
      </c>
      <c r="E14461" s="94"/>
      <c r="F14461" s="94"/>
      <c r="G14461" s="94">
        <v>100</v>
      </c>
      <c r="H14461" s="79"/>
    </row>
    <row r="14462" spans="1:8">
      <c r="A14462" s="98" t="s">
        <v>361</v>
      </c>
      <c r="B14462" s="99" t="s">
        <v>316</v>
      </c>
      <c r="C14462" s="97" t="s">
        <v>468</v>
      </c>
      <c r="D14462" s="97" t="s">
        <v>469</v>
      </c>
      <c r="E14462" s="94"/>
      <c r="F14462" s="94"/>
      <c r="G14462" s="94">
        <v>100</v>
      </c>
      <c r="H14462" s="79"/>
    </row>
    <row r="14463" spans="1:8">
      <c r="A14463" s="98" t="s">
        <v>317</v>
      </c>
      <c r="B14463" s="99" t="s">
        <v>318</v>
      </c>
      <c r="C14463" s="97" t="s">
        <v>469</v>
      </c>
      <c r="D14463" s="97" t="s">
        <v>470</v>
      </c>
      <c r="E14463" s="94"/>
      <c r="F14463" s="94"/>
      <c r="G14463" s="94">
        <v>100</v>
      </c>
      <c r="H14463" s="79"/>
    </row>
    <row r="14464" spans="1:8">
      <c r="A14464" s="98" t="s">
        <v>319</v>
      </c>
      <c r="B14464" s="99" t="s">
        <v>320</v>
      </c>
      <c r="C14464" s="97" t="s">
        <v>470</v>
      </c>
      <c r="D14464" s="97" t="s">
        <v>471</v>
      </c>
      <c r="E14464" s="94"/>
      <c r="F14464" s="94"/>
      <c r="G14464" s="94">
        <v>100</v>
      </c>
      <c r="H14464" s="79"/>
    </row>
    <row r="14465" spans="1:8">
      <c r="A14465" s="100">
        <v>4</v>
      </c>
      <c r="B14465" s="101" t="s">
        <v>623</v>
      </c>
      <c r="C14465" s="97"/>
      <c r="D14465" s="97"/>
      <c r="E14465" s="94"/>
      <c r="F14465" s="94"/>
      <c r="G14465" s="94">
        <v>100</v>
      </c>
      <c r="H14465" s="79"/>
    </row>
    <row r="14466" spans="1:8" ht="31.5">
      <c r="A14466" s="97" t="s">
        <v>406</v>
      </c>
      <c r="B14466" s="236" t="s">
        <v>321</v>
      </c>
      <c r="C14466" s="97" t="s">
        <v>471</v>
      </c>
      <c r="D14466" s="97" t="s">
        <v>471</v>
      </c>
      <c r="E14466" s="94"/>
      <c r="F14466" s="94"/>
      <c r="G14466" s="94">
        <v>100</v>
      </c>
      <c r="H14466" s="79"/>
    </row>
    <row r="14467" spans="1:8" ht="63">
      <c r="A14467" s="97" t="s">
        <v>407</v>
      </c>
      <c r="B14467" s="236" t="s">
        <v>621</v>
      </c>
      <c r="C14467" s="97" t="s">
        <v>471</v>
      </c>
      <c r="D14467" s="97" t="s">
        <v>471</v>
      </c>
      <c r="E14467" s="94"/>
      <c r="F14467" s="94"/>
      <c r="G14467" s="94">
        <v>100</v>
      </c>
      <c r="H14467" s="79"/>
    </row>
    <row r="14468" spans="1:8" ht="31.5">
      <c r="A14468" s="97" t="s">
        <v>408</v>
      </c>
      <c r="B14468" s="236" t="s">
        <v>764</v>
      </c>
      <c r="C14468" s="97" t="s">
        <v>471</v>
      </c>
      <c r="D14468" s="97" t="s">
        <v>472</v>
      </c>
      <c r="E14468" s="94"/>
      <c r="F14468" s="94"/>
      <c r="G14468" s="94">
        <v>100</v>
      </c>
      <c r="H14468" s="79"/>
    </row>
    <row r="14469" spans="1:8" ht="31.5">
      <c r="A14469" s="97" t="s">
        <v>222</v>
      </c>
      <c r="B14469" s="236" t="s">
        <v>765</v>
      </c>
      <c r="C14469" s="97" t="s">
        <v>327</v>
      </c>
      <c r="D14469" s="97" t="s">
        <v>472</v>
      </c>
      <c r="E14469" s="94"/>
      <c r="F14469" s="94"/>
      <c r="G14469" s="94">
        <v>100</v>
      </c>
      <c r="H14469" s="79"/>
    </row>
    <row r="14470" spans="1:8">
      <c r="G14470" s="154" t="s">
        <v>1664</v>
      </c>
      <c r="H14470" s="154" t="s">
        <v>378</v>
      </c>
    </row>
    <row r="14471" spans="1:8">
      <c r="H14471" s="154" t="s">
        <v>709</v>
      </c>
    </row>
    <row r="14472" spans="1:8">
      <c r="H14472" s="154" t="s">
        <v>266</v>
      </c>
    </row>
    <row r="14473" spans="1:8">
      <c r="H14473" s="154"/>
    </row>
    <row r="14474" spans="1:8">
      <c r="A14474" s="742" t="s">
        <v>628</v>
      </c>
      <c r="B14474" s="742"/>
      <c r="C14474" s="742"/>
      <c r="D14474" s="742"/>
      <c r="E14474" s="742"/>
      <c r="F14474" s="742"/>
      <c r="G14474" s="742"/>
      <c r="H14474" s="742"/>
    </row>
    <row r="14475" spans="1:8">
      <c r="A14475" s="742" t="s">
        <v>455</v>
      </c>
      <c r="B14475" s="742"/>
      <c r="C14475" s="742"/>
      <c r="D14475" s="742"/>
      <c r="E14475" s="742"/>
      <c r="F14475" s="742"/>
      <c r="G14475" s="742"/>
      <c r="H14475" s="742"/>
    </row>
    <row r="14476" spans="1:8">
      <c r="H14476" s="154" t="s">
        <v>322</v>
      </c>
    </row>
    <row r="14477" spans="1:8">
      <c r="H14477" s="154" t="s">
        <v>323</v>
      </c>
    </row>
    <row r="14478" spans="1:8">
      <c r="H14478" s="154" t="s">
        <v>324</v>
      </c>
    </row>
    <row r="14479" spans="1:8">
      <c r="H14479" s="230" t="s">
        <v>325</v>
      </c>
    </row>
    <row r="14480" spans="1:8">
      <c r="H14480" s="154" t="s">
        <v>2331</v>
      </c>
    </row>
    <row r="14481" spans="1:8">
      <c r="H14481" s="154" t="s">
        <v>261</v>
      </c>
    </row>
    <row r="14482" spans="1:8">
      <c r="A14482" s="86"/>
    </row>
    <row r="14483" spans="1:8">
      <c r="A14483" s="748" t="s">
        <v>1836</v>
      </c>
      <c r="B14483" s="749"/>
      <c r="C14483" s="749"/>
      <c r="D14483" s="749"/>
      <c r="E14483" s="749"/>
      <c r="F14483" s="749"/>
      <c r="G14483" s="749"/>
      <c r="H14483" s="749"/>
    </row>
    <row r="14484" spans="1:8">
      <c r="A14484" s="745"/>
      <c r="B14484" s="745"/>
      <c r="C14484" s="745"/>
      <c r="D14484" s="745"/>
      <c r="E14484" s="745"/>
      <c r="F14484" s="745"/>
      <c r="G14484" s="745"/>
      <c r="H14484" s="745"/>
    </row>
    <row r="14485" spans="1:8">
      <c r="A14485" s="746" t="s">
        <v>2332</v>
      </c>
      <c r="B14485" s="746"/>
      <c r="C14485" s="746"/>
      <c r="D14485" s="746"/>
      <c r="E14485" s="746"/>
      <c r="F14485" s="746"/>
      <c r="G14485" s="746"/>
      <c r="H14485" s="746"/>
    </row>
    <row r="14486" spans="1:8" ht="16.5" thickBot="1">
      <c r="A14486" s="87"/>
      <c r="B14486" s="666"/>
      <c r="C14486" s="231"/>
      <c r="D14486" s="231"/>
      <c r="E14486" s="231"/>
      <c r="F14486" s="231"/>
      <c r="G14486" s="231"/>
      <c r="H14486" s="231"/>
    </row>
    <row r="14487" spans="1:8">
      <c r="A14487" s="750" t="s">
        <v>397</v>
      </c>
      <c r="B14487" s="753" t="s">
        <v>649</v>
      </c>
      <c r="C14487" s="756" t="s">
        <v>719</v>
      </c>
      <c r="D14487" s="756"/>
      <c r="E14487" s="756"/>
      <c r="F14487" s="756"/>
      <c r="G14487" s="757" t="s">
        <v>629</v>
      </c>
      <c r="H14487" s="759" t="s">
        <v>630</v>
      </c>
    </row>
    <row r="14488" spans="1:8">
      <c r="A14488" s="751"/>
      <c r="B14488" s="754"/>
      <c r="C14488" s="704"/>
      <c r="D14488" s="704"/>
      <c r="E14488" s="704"/>
      <c r="F14488" s="704"/>
      <c r="G14488" s="703"/>
      <c r="H14488" s="760"/>
    </row>
    <row r="14489" spans="1:8" ht="32.25" thickBot="1">
      <c r="A14489" s="752"/>
      <c r="B14489" s="755"/>
      <c r="C14489" s="88" t="s">
        <v>631</v>
      </c>
      <c r="D14489" s="88" t="s">
        <v>632</v>
      </c>
      <c r="E14489" s="88" t="s">
        <v>631</v>
      </c>
      <c r="F14489" s="88" t="s">
        <v>632</v>
      </c>
      <c r="G14489" s="758"/>
      <c r="H14489" s="761"/>
    </row>
    <row r="14490" spans="1:8">
      <c r="A14490" s="89">
        <v>1</v>
      </c>
      <c r="B14490" s="604">
        <v>2</v>
      </c>
      <c r="C14490" s="90">
        <v>3</v>
      </c>
      <c r="D14490" s="90">
        <v>4</v>
      </c>
      <c r="E14490" s="90"/>
      <c r="F14490" s="90"/>
      <c r="G14490" s="91">
        <v>5</v>
      </c>
      <c r="H14490" s="604">
        <v>6</v>
      </c>
    </row>
    <row r="14491" spans="1:8">
      <c r="A14491" s="89">
        <v>1</v>
      </c>
      <c r="B14491" s="92" t="s">
        <v>598</v>
      </c>
      <c r="C14491" s="90"/>
      <c r="D14491" s="90"/>
      <c r="E14491" s="94"/>
      <c r="F14491" s="94"/>
      <c r="G14491" s="95"/>
      <c r="H14491" s="663"/>
    </row>
    <row r="14492" spans="1:8">
      <c r="A14492" s="96" t="s">
        <v>399</v>
      </c>
      <c r="B14492" s="237" t="s">
        <v>599</v>
      </c>
      <c r="C14492" s="97" t="s">
        <v>129</v>
      </c>
      <c r="D14492" s="97" t="s">
        <v>571</v>
      </c>
      <c r="E14492" s="94"/>
      <c r="F14492" s="94"/>
      <c r="G14492" s="94">
        <v>100</v>
      </c>
      <c r="H14492" s="79"/>
    </row>
    <row r="14493" spans="1:8">
      <c r="A14493" s="97" t="s">
        <v>400</v>
      </c>
      <c r="B14493" s="236" t="s">
        <v>329</v>
      </c>
      <c r="C14493" s="97" t="s">
        <v>572</v>
      </c>
      <c r="D14493" s="97" t="s">
        <v>573</v>
      </c>
      <c r="E14493" s="94"/>
      <c r="F14493" s="94"/>
      <c r="G14493" s="94">
        <v>100</v>
      </c>
      <c r="H14493" s="79"/>
    </row>
    <row r="14494" spans="1:8" ht="31.5">
      <c r="A14494" s="97" t="s">
        <v>411</v>
      </c>
      <c r="B14494" s="236" t="s">
        <v>730</v>
      </c>
      <c r="C14494" s="97" t="s">
        <v>681</v>
      </c>
      <c r="D14494" s="97" t="s">
        <v>1162</v>
      </c>
      <c r="E14494" s="94"/>
      <c r="F14494" s="94"/>
      <c r="G14494" s="94">
        <v>100</v>
      </c>
      <c r="H14494" s="79"/>
    </row>
    <row r="14495" spans="1:8" ht="63">
      <c r="A14495" s="98" t="s">
        <v>422</v>
      </c>
      <c r="B14495" s="99" t="s">
        <v>731</v>
      </c>
      <c r="C14495" s="97" t="s">
        <v>792</v>
      </c>
      <c r="D14495" s="97" t="s">
        <v>130</v>
      </c>
      <c r="E14495" s="94"/>
      <c r="F14495" s="94"/>
      <c r="G14495" s="94">
        <v>100</v>
      </c>
      <c r="H14495" s="79"/>
    </row>
    <row r="14496" spans="1:8" ht="31.5">
      <c r="A14496" s="98" t="s">
        <v>732</v>
      </c>
      <c r="B14496" s="99" t="s">
        <v>733</v>
      </c>
      <c r="C14496" s="97" t="s">
        <v>683</v>
      </c>
      <c r="D14496" s="97" t="s">
        <v>684</v>
      </c>
      <c r="E14496" s="94"/>
      <c r="F14496" s="94"/>
      <c r="G14496" s="94">
        <v>100</v>
      </c>
      <c r="H14496" s="79"/>
    </row>
    <row r="14497" spans="1:8">
      <c r="A14497" s="98" t="s">
        <v>734</v>
      </c>
      <c r="B14497" s="99" t="s">
        <v>735</v>
      </c>
      <c r="C14497" s="97" t="s">
        <v>42</v>
      </c>
      <c r="D14497" s="97" t="s">
        <v>683</v>
      </c>
      <c r="E14497" s="94"/>
      <c r="F14497" s="94"/>
      <c r="G14497" s="94">
        <v>100</v>
      </c>
      <c r="H14497" s="79"/>
    </row>
    <row r="14498" spans="1:8">
      <c r="A14498" s="100">
        <v>2</v>
      </c>
      <c r="B14498" s="101" t="s">
        <v>440</v>
      </c>
      <c r="C14498" s="97"/>
      <c r="D14498" s="97"/>
      <c r="E14498" s="94"/>
      <c r="F14498" s="94"/>
      <c r="G14498" s="94">
        <v>100</v>
      </c>
      <c r="H14498" s="79"/>
    </row>
    <row r="14499" spans="1:8" ht="31.5">
      <c r="A14499" s="98" t="s">
        <v>402</v>
      </c>
      <c r="B14499" s="99" t="s">
        <v>736</v>
      </c>
      <c r="C14499" s="97" t="s">
        <v>683</v>
      </c>
      <c r="D14499" s="97" t="s">
        <v>684</v>
      </c>
      <c r="E14499" s="94"/>
      <c r="F14499" s="94"/>
      <c r="G14499" s="94">
        <v>100</v>
      </c>
      <c r="H14499" s="79"/>
    </row>
    <row r="14500" spans="1:8" ht="63">
      <c r="A14500" s="98" t="s">
        <v>403</v>
      </c>
      <c r="B14500" s="99" t="s">
        <v>641</v>
      </c>
      <c r="C14500" s="97" t="s">
        <v>683</v>
      </c>
      <c r="D14500" s="97" t="s">
        <v>685</v>
      </c>
      <c r="E14500" s="94"/>
      <c r="F14500" s="94"/>
      <c r="G14500" s="94">
        <v>100</v>
      </c>
      <c r="H14500" s="79"/>
    </row>
    <row r="14501" spans="1:8" ht="31.5">
      <c r="A14501" s="98" t="s">
        <v>404</v>
      </c>
      <c r="B14501" s="99" t="s">
        <v>642</v>
      </c>
      <c r="C14501" s="97" t="s">
        <v>685</v>
      </c>
      <c r="D14501" s="97" t="s">
        <v>686</v>
      </c>
      <c r="E14501" s="94"/>
      <c r="F14501" s="94"/>
      <c r="G14501" s="94">
        <v>100</v>
      </c>
      <c r="H14501" s="79"/>
    </row>
    <row r="14502" spans="1:8" ht="47.25">
      <c r="A14502" s="100">
        <v>3</v>
      </c>
      <c r="B14502" s="101" t="s">
        <v>313</v>
      </c>
      <c r="C14502" s="97"/>
      <c r="D14502" s="97"/>
      <c r="E14502" s="94"/>
      <c r="F14502" s="94"/>
      <c r="G14502" s="94">
        <v>100</v>
      </c>
      <c r="H14502" s="79"/>
    </row>
    <row r="14503" spans="1:8" ht="31.5">
      <c r="A14503" s="98" t="s">
        <v>441</v>
      </c>
      <c r="B14503" s="99" t="s">
        <v>314</v>
      </c>
      <c r="C14503" s="97" t="s">
        <v>686</v>
      </c>
      <c r="D14503" s="97" t="s">
        <v>685</v>
      </c>
      <c r="E14503" s="94"/>
      <c r="F14503" s="94"/>
      <c r="G14503" s="94">
        <v>100</v>
      </c>
      <c r="H14503" s="79"/>
    </row>
    <row r="14504" spans="1:8">
      <c r="A14504" s="98" t="s">
        <v>359</v>
      </c>
      <c r="B14504" s="99" t="s">
        <v>315</v>
      </c>
      <c r="C14504" s="97" t="s">
        <v>686</v>
      </c>
      <c r="D14504" s="97" t="s">
        <v>687</v>
      </c>
      <c r="E14504" s="94"/>
      <c r="F14504" s="94"/>
      <c r="G14504" s="94">
        <v>100</v>
      </c>
      <c r="H14504" s="79"/>
    </row>
    <row r="14505" spans="1:8">
      <c r="A14505" s="98" t="s">
        <v>361</v>
      </c>
      <c r="B14505" s="99" t="s">
        <v>316</v>
      </c>
      <c r="C14505" s="97" t="s">
        <v>687</v>
      </c>
      <c r="D14505" s="97" t="s">
        <v>688</v>
      </c>
      <c r="E14505" s="94"/>
      <c r="F14505" s="94"/>
      <c r="G14505" s="94">
        <v>100</v>
      </c>
      <c r="H14505" s="79"/>
    </row>
    <row r="14506" spans="1:8">
      <c r="A14506" s="98" t="s">
        <v>317</v>
      </c>
      <c r="B14506" s="99" t="s">
        <v>318</v>
      </c>
      <c r="C14506" s="97" t="s">
        <v>688</v>
      </c>
      <c r="D14506" s="97" t="s">
        <v>689</v>
      </c>
      <c r="E14506" s="94"/>
      <c r="F14506" s="94"/>
      <c r="G14506" s="94">
        <v>100</v>
      </c>
      <c r="H14506" s="79"/>
    </row>
    <row r="14507" spans="1:8">
      <c r="A14507" s="98" t="s">
        <v>319</v>
      </c>
      <c r="B14507" s="99" t="s">
        <v>320</v>
      </c>
      <c r="C14507" s="97" t="s">
        <v>689</v>
      </c>
      <c r="D14507" s="97" t="s">
        <v>690</v>
      </c>
      <c r="E14507" s="94"/>
      <c r="F14507" s="94"/>
      <c r="G14507" s="94">
        <v>100</v>
      </c>
      <c r="H14507" s="79"/>
    </row>
    <row r="14508" spans="1:8">
      <c r="A14508" s="100">
        <v>4</v>
      </c>
      <c r="B14508" s="101" t="s">
        <v>623</v>
      </c>
      <c r="C14508" s="97"/>
      <c r="D14508" s="97"/>
      <c r="E14508" s="94"/>
      <c r="F14508" s="94"/>
      <c r="G14508" s="94">
        <v>100</v>
      </c>
      <c r="H14508" s="79"/>
    </row>
    <row r="14509" spans="1:8" ht="31.5">
      <c r="A14509" s="97" t="s">
        <v>406</v>
      </c>
      <c r="B14509" s="236" t="s">
        <v>321</v>
      </c>
      <c r="C14509" s="97" t="s">
        <v>690</v>
      </c>
      <c r="D14509" s="97" t="s">
        <v>690</v>
      </c>
      <c r="E14509" s="94"/>
      <c r="F14509" s="94"/>
      <c r="G14509" s="94">
        <v>100</v>
      </c>
      <c r="H14509" s="79"/>
    </row>
    <row r="14510" spans="1:8" ht="63">
      <c r="A14510" s="97" t="s">
        <v>407</v>
      </c>
      <c r="B14510" s="236" t="s">
        <v>621</v>
      </c>
      <c r="C14510" s="97" t="s">
        <v>690</v>
      </c>
      <c r="D14510" s="97" t="s">
        <v>691</v>
      </c>
      <c r="E14510" s="94"/>
      <c r="F14510" s="94"/>
      <c r="G14510" s="94">
        <v>100</v>
      </c>
      <c r="H14510" s="79"/>
    </row>
    <row r="14511" spans="1:8" ht="31.5">
      <c r="A14511" s="97" t="s">
        <v>408</v>
      </c>
      <c r="B14511" s="236" t="s">
        <v>764</v>
      </c>
      <c r="C14511" s="97" t="s">
        <v>690</v>
      </c>
      <c r="D14511" s="97" t="s">
        <v>691</v>
      </c>
      <c r="E14511" s="94"/>
      <c r="F14511" s="94"/>
      <c r="G14511" s="94">
        <v>100</v>
      </c>
      <c r="H14511" s="79"/>
    </row>
    <row r="14512" spans="1:8" ht="31.5">
      <c r="A14512" s="97" t="s">
        <v>222</v>
      </c>
      <c r="B14512" s="236" t="s">
        <v>765</v>
      </c>
      <c r="C14512" s="97" t="s">
        <v>691</v>
      </c>
      <c r="D14512" s="97" t="s">
        <v>692</v>
      </c>
      <c r="E14512" s="94"/>
      <c r="F14512" s="94"/>
      <c r="G14512" s="94">
        <v>100</v>
      </c>
      <c r="H14512" s="79"/>
    </row>
    <row r="14513" spans="1:8">
      <c r="G14513" s="154" t="s">
        <v>1665</v>
      </c>
      <c r="H14513" s="154" t="s">
        <v>378</v>
      </c>
    </row>
    <row r="14514" spans="1:8">
      <c r="H14514" s="154" t="s">
        <v>709</v>
      </c>
    </row>
    <row r="14515" spans="1:8">
      <c r="H14515" s="154" t="s">
        <v>266</v>
      </c>
    </row>
    <row r="14516" spans="1:8">
      <c r="H14516" s="154"/>
    </row>
    <row r="14517" spans="1:8">
      <c r="A14517" s="742" t="s">
        <v>628</v>
      </c>
      <c r="B14517" s="742"/>
      <c r="C14517" s="742"/>
      <c r="D14517" s="742"/>
      <c r="E14517" s="742"/>
      <c r="F14517" s="742"/>
      <c r="G14517" s="742"/>
      <c r="H14517" s="742"/>
    </row>
    <row r="14518" spans="1:8">
      <c r="A14518" s="742" t="s">
        <v>455</v>
      </c>
      <c r="B14518" s="742"/>
      <c r="C14518" s="742"/>
      <c r="D14518" s="742"/>
      <c r="E14518" s="742"/>
      <c r="F14518" s="742"/>
      <c r="G14518" s="742"/>
      <c r="H14518" s="742"/>
    </row>
    <row r="14519" spans="1:8">
      <c r="H14519" s="154" t="s">
        <v>322</v>
      </c>
    </row>
    <row r="14520" spans="1:8">
      <c r="H14520" s="154" t="s">
        <v>323</v>
      </c>
    </row>
    <row r="14521" spans="1:8">
      <c r="H14521" s="154" t="s">
        <v>324</v>
      </c>
    </row>
    <row r="14522" spans="1:8">
      <c r="H14522" s="230" t="s">
        <v>325</v>
      </c>
    </row>
    <row r="14523" spans="1:8">
      <c r="H14523" s="154" t="s">
        <v>2331</v>
      </c>
    </row>
    <row r="14524" spans="1:8">
      <c r="H14524" s="154" t="s">
        <v>261</v>
      </c>
    </row>
    <row r="14525" spans="1:8">
      <c r="A14525" s="86"/>
    </row>
    <row r="14526" spans="1:8">
      <c r="A14526" s="748" t="s">
        <v>1837</v>
      </c>
      <c r="B14526" s="749"/>
      <c r="C14526" s="749"/>
      <c r="D14526" s="749"/>
      <c r="E14526" s="749"/>
      <c r="F14526" s="749"/>
      <c r="G14526" s="749"/>
      <c r="H14526" s="749"/>
    </row>
    <row r="14527" spans="1:8">
      <c r="A14527" s="745"/>
      <c r="B14527" s="745"/>
      <c r="C14527" s="745"/>
      <c r="D14527" s="745"/>
      <c r="E14527" s="745"/>
      <c r="F14527" s="745"/>
      <c r="G14527" s="745"/>
      <c r="H14527" s="745"/>
    </row>
    <row r="14528" spans="1:8">
      <c r="A14528" s="746" t="s">
        <v>2332</v>
      </c>
      <c r="B14528" s="746"/>
      <c r="C14528" s="746"/>
      <c r="D14528" s="746"/>
      <c r="E14528" s="746"/>
      <c r="F14528" s="746"/>
      <c r="G14528" s="746"/>
      <c r="H14528" s="746"/>
    </row>
    <row r="14529" spans="1:8" ht="16.5" thickBot="1">
      <c r="A14529" s="87"/>
      <c r="B14529" s="666"/>
      <c r="C14529" s="231"/>
      <c r="D14529" s="231"/>
      <c r="E14529" s="231"/>
      <c r="F14529" s="231"/>
      <c r="G14529" s="231"/>
      <c r="H14529" s="231"/>
    </row>
    <row r="14530" spans="1:8">
      <c r="A14530" s="750" t="s">
        <v>397</v>
      </c>
      <c r="B14530" s="753" t="s">
        <v>649</v>
      </c>
      <c r="C14530" s="756" t="s">
        <v>719</v>
      </c>
      <c r="D14530" s="756"/>
      <c r="E14530" s="756"/>
      <c r="F14530" s="756"/>
      <c r="G14530" s="757" t="s">
        <v>629</v>
      </c>
      <c r="H14530" s="759" t="s">
        <v>630</v>
      </c>
    </row>
    <row r="14531" spans="1:8">
      <c r="A14531" s="751"/>
      <c r="B14531" s="754"/>
      <c r="C14531" s="704"/>
      <c r="D14531" s="704"/>
      <c r="E14531" s="704"/>
      <c r="F14531" s="704"/>
      <c r="G14531" s="703"/>
      <c r="H14531" s="760"/>
    </row>
    <row r="14532" spans="1:8" ht="32.25" thickBot="1">
      <c r="A14532" s="752"/>
      <c r="B14532" s="755"/>
      <c r="C14532" s="88" t="s">
        <v>631</v>
      </c>
      <c r="D14532" s="88" t="s">
        <v>632</v>
      </c>
      <c r="E14532" s="88" t="s">
        <v>631</v>
      </c>
      <c r="F14532" s="88" t="s">
        <v>632</v>
      </c>
      <c r="G14532" s="758"/>
      <c r="H14532" s="761"/>
    </row>
    <row r="14533" spans="1:8">
      <c r="A14533" s="89">
        <v>1</v>
      </c>
      <c r="B14533" s="604">
        <v>2</v>
      </c>
      <c r="C14533" s="90">
        <v>3</v>
      </c>
      <c r="D14533" s="90">
        <v>4</v>
      </c>
      <c r="E14533" s="90"/>
      <c r="F14533" s="90"/>
      <c r="G14533" s="91">
        <v>5</v>
      </c>
      <c r="H14533" s="604">
        <v>6</v>
      </c>
    </row>
    <row r="14534" spans="1:8">
      <c r="A14534" s="89">
        <v>1</v>
      </c>
      <c r="B14534" s="92" t="s">
        <v>598</v>
      </c>
      <c r="C14534" s="90"/>
      <c r="D14534" s="90"/>
      <c r="E14534" s="94"/>
      <c r="F14534" s="94"/>
      <c r="G14534" s="95"/>
      <c r="H14534" s="663"/>
    </row>
    <row r="14535" spans="1:8">
      <c r="A14535" s="96" t="s">
        <v>399</v>
      </c>
      <c r="B14535" s="237" t="s">
        <v>599</v>
      </c>
      <c r="C14535" s="97" t="s">
        <v>129</v>
      </c>
      <c r="D14535" s="97" t="s">
        <v>571</v>
      </c>
      <c r="E14535" s="94"/>
      <c r="F14535" s="94"/>
      <c r="G14535" s="94">
        <v>100</v>
      </c>
      <c r="H14535" s="79"/>
    </row>
    <row r="14536" spans="1:8">
      <c r="A14536" s="97" t="s">
        <v>400</v>
      </c>
      <c r="B14536" s="236" t="s">
        <v>329</v>
      </c>
      <c r="C14536" s="97" t="s">
        <v>572</v>
      </c>
      <c r="D14536" s="97" t="s">
        <v>573</v>
      </c>
      <c r="E14536" s="94"/>
      <c r="F14536" s="94"/>
      <c r="G14536" s="94">
        <v>100</v>
      </c>
      <c r="H14536" s="79"/>
    </row>
    <row r="14537" spans="1:8" ht="31.5">
      <c r="A14537" s="97" t="s">
        <v>411</v>
      </c>
      <c r="B14537" s="236" t="s">
        <v>730</v>
      </c>
      <c r="C14537" s="97" t="s">
        <v>681</v>
      </c>
      <c r="D14537" s="97" t="s">
        <v>1162</v>
      </c>
      <c r="E14537" s="94"/>
      <c r="F14537" s="94"/>
      <c r="G14537" s="94">
        <v>100</v>
      </c>
      <c r="H14537" s="79"/>
    </row>
    <row r="14538" spans="1:8" ht="63">
      <c r="A14538" s="98" t="s">
        <v>422</v>
      </c>
      <c r="B14538" s="99" t="s">
        <v>731</v>
      </c>
      <c r="C14538" s="97" t="s">
        <v>792</v>
      </c>
      <c r="D14538" s="97" t="s">
        <v>130</v>
      </c>
      <c r="E14538" s="94"/>
      <c r="F14538" s="94"/>
      <c r="G14538" s="94">
        <v>100</v>
      </c>
      <c r="H14538" s="79"/>
    </row>
    <row r="14539" spans="1:8" ht="31.5">
      <c r="A14539" s="98" t="s">
        <v>732</v>
      </c>
      <c r="B14539" s="99" t="s">
        <v>733</v>
      </c>
      <c r="C14539" s="97" t="s">
        <v>683</v>
      </c>
      <c r="D14539" s="97" t="s">
        <v>684</v>
      </c>
      <c r="E14539" s="94"/>
      <c r="F14539" s="94"/>
      <c r="G14539" s="94">
        <v>100</v>
      </c>
      <c r="H14539" s="79"/>
    </row>
    <row r="14540" spans="1:8">
      <c r="A14540" s="98" t="s">
        <v>734</v>
      </c>
      <c r="B14540" s="99" t="s">
        <v>735</v>
      </c>
      <c r="C14540" s="97" t="s">
        <v>42</v>
      </c>
      <c r="D14540" s="97" t="s">
        <v>683</v>
      </c>
      <c r="E14540" s="94"/>
      <c r="F14540" s="94"/>
      <c r="G14540" s="94">
        <v>100</v>
      </c>
      <c r="H14540" s="79"/>
    </row>
    <row r="14541" spans="1:8">
      <c r="A14541" s="100">
        <v>2</v>
      </c>
      <c r="B14541" s="101" t="s">
        <v>440</v>
      </c>
      <c r="C14541" s="97"/>
      <c r="D14541" s="97"/>
      <c r="E14541" s="94"/>
      <c r="F14541" s="94"/>
      <c r="G14541" s="94">
        <v>100</v>
      </c>
      <c r="H14541" s="79"/>
    </row>
    <row r="14542" spans="1:8" ht="31.5">
      <c r="A14542" s="98" t="s">
        <v>402</v>
      </c>
      <c r="B14542" s="99" t="s">
        <v>736</v>
      </c>
      <c r="C14542" s="97" t="s">
        <v>683</v>
      </c>
      <c r="D14542" s="97" t="s">
        <v>684</v>
      </c>
      <c r="E14542" s="94"/>
      <c r="F14542" s="94"/>
      <c r="G14542" s="94">
        <v>100</v>
      </c>
      <c r="H14542" s="79"/>
    </row>
    <row r="14543" spans="1:8" ht="63">
      <c r="A14543" s="98" t="s">
        <v>403</v>
      </c>
      <c r="B14543" s="99" t="s">
        <v>641</v>
      </c>
      <c r="C14543" s="97" t="s">
        <v>683</v>
      </c>
      <c r="D14543" s="97" t="s">
        <v>685</v>
      </c>
      <c r="E14543" s="94"/>
      <c r="F14543" s="94"/>
      <c r="G14543" s="94">
        <v>100</v>
      </c>
      <c r="H14543" s="79"/>
    </row>
    <row r="14544" spans="1:8" ht="31.5">
      <c r="A14544" s="98" t="s">
        <v>404</v>
      </c>
      <c r="B14544" s="99" t="s">
        <v>642</v>
      </c>
      <c r="C14544" s="97" t="s">
        <v>685</v>
      </c>
      <c r="D14544" s="97" t="s">
        <v>686</v>
      </c>
      <c r="E14544" s="94"/>
      <c r="F14544" s="94"/>
      <c r="G14544" s="94">
        <v>100</v>
      </c>
      <c r="H14544" s="79"/>
    </row>
    <row r="14545" spans="1:8" ht="47.25">
      <c r="A14545" s="100">
        <v>3</v>
      </c>
      <c r="B14545" s="101" t="s">
        <v>313</v>
      </c>
      <c r="C14545" s="97"/>
      <c r="D14545" s="97"/>
      <c r="E14545" s="94"/>
      <c r="F14545" s="94"/>
      <c r="G14545" s="94">
        <v>100</v>
      </c>
      <c r="H14545" s="79"/>
    </row>
    <row r="14546" spans="1:8" ht="31.5">
      <c r="A14546" s="98" t="s">
        <v>441</v>
      </c>
      <c r="B14546" s="99" t="s">
        <v>314</v>
      </c>
      <c r="C14546" s="97" t="s">
        <v>686</v>
      </c>
      <c r="D14546" s="97" t="s">
        <v>685</v>
      </c>
      <c r="E14546" s="94"/>
      <c r="F14546" s="94"/>
      <c r="G14546" s="94">
        <v>100</v>
      </c>
      <c r="H14546" s="79"/>
    </row>
    <row r="14547" spans="1:8">
      <c r="A14547" s="98" t="s">
        <v>359</v>
      </c>
      <c r="B14547" s="99" t="s">
        <v>315</v>
      </c>
      <c r="C14547" s="97" t="s">
        <v>686</v>
      </c>
      <c r="D14547" s="97" t="s">
        <v>687</v>
      </c>
      <c r="E14547" s="94"/>
      <c r="F14547" s="94"/>
      <c r="G14547" s="94">
        <v>100</v>
      </c>
      <c r="H14547" s="79"/>
    </row>
    <row r="14548" spans="1:8">
      <c r="A14548" s="98" t="s">
        <v>361</v>
      </c>
      <c r="B14548" s="99" t="s">
        <v>316</v>
      </c>
      <c r="C14548" s="97" t="s">
        <v>687</v>
      </c>
      <c r="D14548" s="97" t="s">
        <v>688</v>
      </c>
      <c r="E14548" s="94"/>
      <c r="F14548" s="94"/>
      <c r="G14548" s="94">
        <v>100</v>
      </c>
      <c r="H14548" s="79"/>
    </row>
    <row r="14549" spans="1:8">
      <c r="A14549" s="98" t="s">
        <v>317</v>
      </c>
      <c r="B14549" s="99" t="s">
        <v>318</v>
      </c>
      <c r="C14549" s="97" t="s">
        <v>688</v>
      </c>
      <c r="D14549" s="97" t="s">
        <v>689</v>
      </c>
      <c r="E14549" s="94"/>
      <c r="F14549" s="94"/>
      <c r="G14549" s="94">
        <v>100</v>
      </c>
      <c r="H14549" s="79"/>
    </row>
    <row r="14550" spans="1:8">
      <c r="A14550" s="98" t="s">
        <v>319</v>
      </c>
      <c r="B14550" s="99" t="s">
        <v>320</v>
      </c>
      <c r="C14550" s="97" t="s">
        <v>689</v>
      </c>
      <c r="D14550" s="97" t="s">
        <v>690</v>
      </c>
      <c r="E14550" s="94"/>
      <c r="F14550" s="94"/>
      <c r="G14550" s="94">
        <v>100</v>
      </c>
      <c r="H14550" s="79"/>
    </row>
    <row r="14551" spans="1:8">
      <c r="A14551" s="100">
        <v>4</v>
      </c>
      <c r="B14551" s="101" t="s">
        <v>623</v>
      </c>
      <c r="C14551" s="97"/>
      <c r="D14551" s="97"/>
      <c r="E14551" s="94"/>
      <c r="F14551" s="94"/>
      <c r="G14551" s="94">
        <v>100</v>
      </c>
      <c r="H14551" s="79"/>
    </row>
    <row r="14552" spans="1:8" ht="31.5">
      <c r="A14552" s="97" t="s">
        <v>406</v>
      </c>
      <c r="B14552" s="236" t="s">
        <v>321</v>
      </c>
      <c r="C14552" s="97" t="s">
        <v>690</v>
      </c>
      <c r="D14552" s="97" t="s">
        <v>690</v>
      </c>
      <c r="E14552" s="94"/>
      <c r="F14552" s="94"/>
      <c r="G14552" s="94">
        <v>100</v>
      </c>
      <c r="H14552" s="79"/>
    </row>
    <row r="14553" spans="1:8" ht="63">
      <c r="A14553" s="97" t="s">
        <v>407</v>
      </c>
      <c r="B14553" s="236" t="s">
        <v>621</v>
      </c>
      <c r="C14553" s="97" t="s">
        <v>690</v>
      </c>
      <c r="D14553" s="97" t="s">
        <v>691</v>
      </c>
      <c r="E14553" s="94"/>
      <c r="F14553" s="94"/>
      <c r="G14553" s="94">
        <v>100</v>
      </c>
      <c r="H14553" s="79"/>
    </row>
    <row r="14554" spans="1:8" ht="31.5">
      <c r="A14554" s="97" t="s">
        <v>408</v>
      </c>
      <c r="B14554" s="236" t="s">
        <v>764</v>
      </c>
      <c r="C14554" s="97" t="s">
        <v>690</v>
      </c>
      <c r="D14554" s="97" t="s">
        <v>691</v>
      </c>
      <c r="E14554" s="94"/>
      <c r="F14554" s="94"/>
      <c r="G14554" s="94">
        <v>100</v>
      </c>
      <c r="H14554" s="79"/>
    </row>
    <row r="14555" spans="1:8" ht="31.5">
      <c r="A14555" s="97" t="s">
        <v>222</v>
      </c>
      <c r="B14555" s="236" t="s">
        <v>765</v>
      </c>
      <c r="C14555" s="97" t="s">
        <v>691</v>
      </c>
      <c r="D14555" s="97" t="s">
        <v>692</v>
      </c>
      <c r="E14555" s="94"/>
      <c r="F14555" s="94"/>
      <c r="G14555" s="94">
        <v>100</v>
      </c>
      <c r="H14555" s="79"/>
    </row>
    <row r="14556" spans="1:8">
      <c r="G14556" s="154" t="s">
        <v>1666</v>
      </c>
      <c r="H14556" s="154" t="s">
        <v>378</v>
      </c>
    </row>
    <row r="14557" spans="1:8">
      <c r="H14557" s="154" t="s">
        <v>709</v>
      </c>
    </row>
    <row r="14558" spans="1:8">
      <c r="H14558" s="154" t="s">
        <v>266</v>
      </c>
    </row>
    <row r="14559" spans="1:8">
      <c r="H14559" s="154"/>
    </row>
    <row r="14560" spans="1:8">
      <c r="A14560" s="742" t="s">
        <v>628</v>
      </c>
      <c r="B14560" s="742"/>
      <c r="C14560" s="742"/>
      <c r="D14560" s="742"/>
      <c r="E14560" s="742"/>
      <c r="F14560" s="742"/>
      <c r="G14560" s="742"/>
      <c r="H14560" s="742"/>
    </row>
    <row r="14561" spans="1:8">
      <c r="A14561" s="742" t="s">
        <v>455</v>
      </c>
      <c r="B14561" s="742"/>
      <c r="C14561" s="742"/>
      <c r="D14561" s="742"/>
      <c r="E14561" s="742"/>
      <c r="F14561" s="742"/>
      <c r="G14561" s="742"/>
      <c r="H14561" s="742"/>
    </row>
    <row r="14562" spans="1:8">
      <c r="H14562" s="154" t="s">
        <v>322</v>
      </c>
    </row>
    <row r="14563" spans="1:8">
      <c r="H14563" s="154" t="s">
        <v>323</v>
      </c>
    </row>
    <row r="14564" spans="1:8">
      <c r="H14564" s="154" t="s">
        <v>324</v>
      </c>
    </row>
    <row r="14565" spans="1:8">
      <c r="H14565" s="230" t="s">
        <v>325</v>
      </c>
    </row>
    <row r="14566" spans="1:8">
      <c r="H14566" s="154" t="s">
        <v>2331</v>
      </c>
    </row>
    <row r="14567" spans="1:8">
      <c r="H14567" s="154" t="s">
        <v>261</v>
      </c>
    </row>
    <row r="14568" spans="1:8">
      <c r="A14568" s="86"/>
    </row>
    <row r="14569" spans="1:8">
      <c r="A14569" s="748" t="s">
        <v>1838</v>
      </c>
      <c r="B14569" s="749"/>
      <c r="C14569" s="749"/>
      <c r="D14569" s="749"/>
      <c r="E14569" s="749"/>
      <c r="F14569" s="749"/>
      <c r="G14569" s="749"/>
      <c r="H14569" s="749"/>
    </row>
    <row r="14570" spans="1:8">
      <c r="A14570" s="745"/>
      <c r="B14570" s="745"/>
      <c r="C14570" s="745"/>
      <c r="D14570" s="745"/>
      <c r="E14570" s="745"/>
      <c r="F14570" s="745"/>
      <c r="G14570" s="745"/>
      <c r="H14570" s="745"/>
    </row>
    <row r="14571" spans="1:8">
      <c r="A14571" s="746" t="s">
        <v>2332</v>
      </c>
      <c r="B14571" s="746"/>
      <c r="C14571" s="746"/>
      <c r="D14571" s="746"/>
      <c r="E14571" s="746"/>
      <c r="F14571" s="746"/>
      <c r="G14571" s="746"/>
      <c r="H14571" s="746"/>
    </row>
    <row r="14572" spans="1:8" ht="16.5" thickBot="1">
      <c r="A14572" s="87"/>
      <c r="B14572" s="666"/>
      <c r="C14572" s="231"/>
      <c r="D14572" s="231"/>
      <c r="E14572" s="231"/>
      <c r="F14572" s="231"/>
      <c r="G14572" s="231"/>
      <c r="H14572" s="231"/>
    </row>
    <row r="14573" spans="1:8">
      <c r="A14573" s="750" t="s">
        <v>397</v>
      </c>
      <c r="B14573" s="753" t="s">
        <v>649</v>
      </c>
      <c r="C14573" s="756" t="s">
        <v>719</v>
      </c>
      <c r="D14573" s="756"/>
      <c r="E14573" s="756"/>
      <c r="F14573" s="756"/>
      <c r="G14573" s="757" t="s">
        <v>629</v>
      </c>
      <c r="H14573" s="759" t="s">
        <v>630</v>
      </c>
    </row>
    <row r="14574" spans="1:8">
      <c r="A14574" s="751"/>
      <c r="B14574" s="754"/>
      <c r="C14574" s="704"/>
      <c r="D14574" s="704"/>
      <c r="E14574" s="704"/>
      <c r="F14574" s="704"/>
      <c r="G14574" s="703"/>
      <c r="H14574" s="760"/>
    </row>
    <row r="14575" spans="1:8" ht="32.25" thickBot="1">
      <c r="A14575" s="752"/>
      <c r="B14575" s="755"/>
      <c r="C14575" s="88" t="s">
        <v>631</v>
      </c>
      <c r="D14575" s="88" t="s">
        <v>632</v>
      </c>
      <c r="E14575" s="88" t="s">
        <v>631</v>
      </c>
      <c r="F14575" s="88" t="s">
        <v>632</v>
      </c>
      <c r="G14575" s="758"/>
      <c r="H14575" s="761"/>
    </row>
    <row r="14576" spans="1:8">
      <c r="A14576" s="89">
        <v>1</v>
      </c>
      <c r="B14576" s="604">
        <v>2</v>
      </c>
      <c r="C14576" s="90">
        <v>3</v>
      </c>
      <c r="D14576" s="90">
        <v>4</v>
      </c>
      <c r="E14576" s="90"/>
      <c r="F14576" s="90"/>
      <c r="G14576" s="91">
        <v>5</v>
      </c>
      <c r="H14576" s="604">
        <v>6</v>
      </c>
    </row>
    <row r="14577" spans="1:8">
      <c r="A14577" s="89">
        <v>1</v>
      </c>
      <c r="B14577" s="92" t="s">
        <v>598</v>
      </c>
      <c r="C14577" s="90"/>
      <c r="D14577" s="90"/>
      <c r="E14577" s="94"/>
      <c r="F14577" s="94"/>
      <c r="G14577" s="95"/>
      <c r="H14577" s="663"/>
    </row>
    <row r="14578" spans="1:8">
      <c r="A14578" s="96" t="s">
        <v>399</v>
      </c>
      <c r="B14578" s="237" t="s">
        <v>599</v>
      </c>
      <c r="C14578" s="97" t="s">
        <v>129</v>
      </c>
      <c r="D14578" s="97" t="s">
        <v>571</v>
      </c>
      <c r="E14578" s="94"/>
      <c r="F14578" s="94"/>
      <c r="G14578" s="94">
        <v>100</v>
      </c>
      <c r="H14578" s="79"/>
    </row>
    <row r="14579" spans="1:8">
      <c r="A14579" s="97" t="s">
        <v>400</v>
      </c>
      <c r="B14579" s="236" t="s">
        <v>329</v>
      </c>
      <c r="C14579" s="97" t="s">
        <v>572</v>
      </c>
      <c r="D14579" s="97" t="s">
        <v>573</v>
      </c>
      <c r="E14579" s="94"/>
      <c r="F14579" s="94"/>
      <c r="G14579" s="94">
        <v>100</v>
      </c>
      <c r="H14579" s="79"/>
    </row>
    <row r="14580" spans="1:8" ht="31.5">
      <c r="A14580" s="97" t="s">
        <v>411</v>
      </c>
      <c r="B14580" s="236" t="s">
        <v>730</v>
      </c>
      <c r="C14580" s="97" t="s">
        <v>681</v>
      </c>
      <c r="D14580" s="97" t="s">
        <v>1162</v>
      </c>
      <c r="E14580" s="94"/>
      <c r="F14580" s="94"/>
      <c r="G14580" s="94">
        <v>100</v>
      </c>
      <c r="H14580" s="79"/>
    </row>
    <row r="14581" spans="1:8" ht="63">
      <c r="A14581" s="98" t="s">
        <v>422</v>
      </c>
      <c r="B14581" s="99" t="s">
        <v>731</v>
      </c>
      <c r="C14581" s="97" t="s">
        <v>792</v>
      </c>
      <c r="D14581" s="97" t="s">
        <v>130</v>
      </c>
      <c r="E14581" s="94"/>
      <c r="F14581" s="94"/>
      <c r="G14581" s="94">
        <v>100</v>
      </c>
      <c r="H14581" s="79"/>
    </row>
    <row r="14582" spans="1:8" ht="31.5">
      <c r="A14582" s="98" t="s">
        <v>732</v>
      </c>
      <c r="B14582" s="99" t="s">
        <v>733</v>
      </c>
      <c r="C14582" s="97" t="s">
        <v>683</v>
      </c>
      <c r="D14582" s="97" t="s">
        <v>684</v>
      </c>
      <c r="E14582" s="94"/>
      <c r="F14582" s="94"/>
      <c r="G14582" s="94">
        <v>100</v>
      </c>
      <c r="H14582" s="79"/>
    </row>
    <row r="14583" spans="1:8">
      <c r="A14583" s="98" t="s">
        <v>734</v>
      </c>
      <c r="B14583" s="99" t="s">
        <v>735</v>
      </c>
      <c r="C14583" s="97" t="s">
        <v>42</v>
      </c>
      <c r="D14583" s="97" t="s">
        <v>683</v>
      </c>
      <c r="E14583" s="94"/>
      <c r="F14583" s="94"/>
      <c r="G14583" s="94">
        <v>100</v>
      </c>
      <c r="H14583" s="79"/>
    </row>
    <row r="14584" spans="1:8">
      <c r="A14584" s="100">
        <v>2</v>
      </c>
      <c r="B14584" s="101" t="s">
        <v>440</v>
      </c>
      <c r="C14584" s="97"/>
      <c r="D14584" s="97"/>
      <c r="E14584" s="94"/>
      <c r="F14584" s="94"/>
      <c r="G14584" s="94">
        <v>100</v>
      </c>
      <c r="H14584" s="79"/>
    </row>
    <row r="14585" spans="1:8" ht="31.5">
      <c r="A14585" s="98" t="s">
        <v>402</v>
      </c>
      <c r="B14585" s="99" t="s">
        <v>736</v>
      </c>
      <c r="C14585" s="97" t="s">
        <v>683</v>
      </c>
      <c r="D14585" s="97" t="s">
        <v>684</v>
      </c>
      <c r="E14585" s="94"/>
      <c r="F14585" s="94"/>
      <c r="G14585" s="94">
        <v>100</v>
      </c>
      <c r="H14585" s="79"/>
    </row>
    <row r="14586" spans="1:8" ht="63">
      <c r="A14586" s="98" t="s">
        <v>403</v>
      </c>
      <c r="B14586" s="99" t="s">
        <v>641</v>
      </c>
      <c r="C14586" s="97" t="s">
        <v>683</v>
      </c>
      <c r="D14586" s="97" t="s">
        <v>685</v>
      </c>
      <c r="E14586" s="94"/>
      <c r="F14586" s="94"/>
      <c r="G14586" s="94">
        <v>100</v>
      </c>
      <c r="H14586" s="79"/>
    </row>
    <row r="14587" spans="1:8" ht="31.5">
      <c r="A14587" s="98" t="s">
        <v>404</v>
      </c>
      <c r="B14587" s="99" t="s">
        <v>642</v>
      </c>
      <c r="C14587" s="97" t="s">
        <v>685</v>
      </c>
      <c r="D14587" s="97" t="s">
        <v>686</v>
      </c>
      <c r="E14587" s="94"/>
      <c r="F14587" s="94"/>
      <c r="G14587" s="94">
        <v>100</v>
      </c>
      <c r="H14587" s="79"/>
    </row>
    <row r="14588" spans="1:8" ht="47.25">
      <c r="A14588" s="100">
        <v>3</v>
      </c>
      <c r="B14588" s="101" t="s">
        <v>313</v>
      </c>
      <c r="C14588" s="97"/>
      <c r="D14588" s="97"/>
      <c r="E14588" s="94"/>
      <c r="F14588" s="94"/>
      <c r="G14588" s="94">
        <v>100</v>
      </c>
      <c r="H14588" s="79"/>
    </row>
    <row r="14589" spans="1:8" ht="31.5">
      <c r="A14589" s="98" t="s">
        <v>441</v>
      </c>
      <c r="B14589" s="99" t="s">
        <v>314</v>
      </c>
      <c r="C14589" s="97" t="s">
        <v>686</v>
      </c>
      <c r="D14589" s="97" t="s">
        <v>685</v>
      </c>
      <c r="E14589" s="94"/>
      <c r="F14589" s="94"/>
      <c r="G14589" s="94">
        <v>100</v>
      </c>
      <c r="H14589" s="79"/>
    </row>
    <row r="14590" spans="1:8">
      <c r="A14590" s="98" t="s">
        <v>359</v>
      </c>
      <c r="B14590" s="99" t="s">
        <v>315</v>
      </c>
      <c r="C14590" s="97" t="s">
        <v>686</v>
      </c>
      <c r="D14590" s="97" t="s">
        <v>687</v>
      </c>
      <c r="E14590" s="94"/>
      <c r="F14590" s="94"/>
      <c r="G14590" s="94">
        <v>100</v>
      </c>
      <c r="H14590" s="79"/>
    </row>
    <row r="14591" spans="1:8">
      <c r="A14591" s="98" t="s">
        <v>361</v>
      </c>
      <c r="B14591" s="99" t="s">
        <v>316</v>
      </c>
      <c r="C14591" s="97" t="s">
        <v>687</v>
      </c>
      <c r="D14591" s="97" t="s">
        <v>688</v>
      </c>
      <c r="E14591" s="94"/>
      <c r="F14591" s="94"/>
      <c r="G14591" s="94">
        <v>100</v>
      </c>
      <c r="H14591" s="79"/>
    </row>
    <row r="14592" spans="1:8">
      <c r="A14592" s="98" t="s">
        <v>317</v>
      </c>
      <c r="B14592" s="99" t="s">
        <v>318</v>
      </c>
      <c r="C14592" s="97" t="s">
        <v>688</v>
      </c>
      <c r="D14592" s="97" t="s">
        <v>689</v>
      </c>
      <c r="E14592" s="94"/>
      <c r="F14592" s="94"/>
      <c r="G14592" s="94">
        <v>100</v>
      </c>
      <c r="H14592" s="79"/>
    </row>
    <row r="14593" spans="1:8">
      <c r="A14593" s="98" t="s">
        <v>319</v>
      </c>
      <c r="B14593" s="99" t="s">
        <v>320</v>
      </c>
      <c r="C14593" s="97" t="s">
        <v>689</v>
      </c>
      <c r="D14593" s="97" t="s">
        <v>690</v>
      </c>
      <c r="E14593" s="94"/>
      <c r="F14593" s="94"/>
      <c r="G14593" s="94">
        <v>100</v>
      </c>
      <c r="H14593" s="79"/>
    </row>
    <row r="14594" spans="1:8">
      <c r="A14594" s="100">
        <v>4</v>
      </c>
      <c r="B14594" s="101" t="s">
        <v>623</v>
      </c>
      <c r="C14594" s="97"/>
      <c r="D14594" s="97"/>
      <c r="E14594" s="94"/>
      <c r="F14594" s="94"/>
      <c r="G14594" s="94">
        <v>100</v>
      </c>
      <c r="H14594" s="79"/>
    </row>
    <row r="14595" spans="1:8" ht="31.5">
      <c r="A14595" s="97" t="s">
        <v>406</v>
      </c>
      <c r="B14595" s="236" t="s">
        <v>321</v>
      </c>
      <c r="C14595" s="97" t="s">
        <v>690</v>
      </c>
      <c r="D14595" s="97" t="s">
        <v>690</v>
      </c>
      <c r="E14595" s="94"/>
      <c r="F14595" s="94"/>
      <c r="G14595" s="94">
        <v>100</v>
      </c>
      <c r="H14595" s="79"/>
    </row>
    <row r="14596" spans="1:8" ht="63">
      <c r="A14596" s="97" t="s">
        <v>407</v>
      </c>
      <c r="B14596" s="236" t="s">
        <v>621</v>
      </c>
      <c r="C14596" s="97" t="s">
        <v>690</v>
      </c>
      <c r="D14596" s="97" t="s">
        <v>691</v>
      </c>
      <c r="E14596" s="94"/>
      <c r="F14596" s="94"/>
      <c r="G14596" s="94">
        <v>100</v>
      </c>
      <c r="H14596" s="79"/>
    </row>
    <row r="14597" spans="1:8" ht="31.5">
      <c r="A14597" s="97" t="s">
        <v>408</v>
      </c>
      <c r="B14597" s="236" t="s">
        <v>764</v>
      </c>
      <c r="C14597" s="97" t="s">
        <v>690</v>
      </c>
      <c r="D14597" s="97" t="s">
        <v>691</v>
      </c>
      <c r="E14597" s="94"/>
      <c r="F14597" s="94"/>
      <c r="G14597" s="94">
        <v>100</v>
      </c>
      <c r="H14597" s="79"/>
    </row>
    <row r="14598" spans="1:8" ht="31.5">
      <c r="A14598" s="97" t="s">
        <v>222</v>
      </c>
      <c r="B14598" s="236" t="s">
        <v>765</v>
      </c>
      <c r="C14598" s="97" t="s">
        <v>691</v>
      </c>
      <c r="D14598" s="97" t="s">
        <v>692</v>
      </c>
      <c r="E14598" s="94"/>
      <c r="F14598" s="94"/>
      <c r="G14598" s="94">
        <v>100</v>
      </c>
      <c r="H14598" s="79"/>
    </row>
    <row r="14599" spans="1:8">
      <c r="G14599" s="154" t="s">
        <v>1667</v>
      </c>
      <c r="H14599" s="154" t="s">
        <v>378</v>
      </c>
    </row>
    <row r="14600" spans="1:8">
      <c r="H14600" s="154" t="s">
        <v>709</v>
      </c>
    </row>
    <row r="14601" spans="1:8">
      <c r="H14601" s="154" t="s">
        <v>266</v>
      </c>
    </row>
    <row r="14602" spans="1:8">
      <c r="H14602" s="154"/>
    </row>
    <row r="14603" spans="1:8">
      <c r="A14603" s="742" t="s">
        <v>628</v>
      </c>
      <c r="B14603" s="742"/>
      <c r="C14603" s="742"/>
      <c r="D14603" s="742"/>
      <c r="E14603" s="742"/>
      <c r="F14603" s="742"/>
      <c r="G14603" s="742"/>
      <c r="H14603" s="742"/>
    </row>
    <row r="14604" spans="1:8">
      <c r="A14604" s="742" t="s">
        <v>455</v>
      </c>
      <c r="B14604" s="742"/>
      <c r="C14604" s="742"/>
      <c r="D14604" s="742"/>
      <c r="E14604" s="742"/>
      <c r="F14604" s="742"/>
      <c r="G14604" s="742"/>
      <c r="H14604" s="742"/>
    </row>
    <row r="14605" spans="1:8">
      <c r="H14605" s="154" t="s">
        <v>322</v>
      </c>
    </row>
    <row r="14606" spans="1:8">
      <c r="H14606" s="154" t="s">
        <v>323</v>
      </c>
    </row>
    <row r="14607" spans="1:8">
      <c r="H14607" s="154" t="s">
        <v>324</v>
      </c>
    </row>
    <row r="14608" spans="1:8">
      <c r="H14608" s="230" t="s">
        <v>325</v>
      </c>
    </row>
    <row r="14609" spans="1:8">
      <c r="H14609" s="154" t="s">
        <v>2331</v>
      </c>
    </row>
    <row r="14610" spans="1:8">
      <c r="H14610" s="154" t="s">
        <v>261</v>
      </c>
    </row>
    <row r="14611" spans="1:8">
      <c r="A14611" s="86"/>
    </row>
    <row r="14612" spans="1:8">
      <c r="A14612" s="748" t="s">
        <v>2065</v>
      </c>
      <c r="B14612" s="749"/>
      <c r="C14612" s="749"/>
      <c r="D14612" s="749"/>
      <c r="E14612" s="749"/>
      <c r="F14612" s="749"/>
      <c r="G14612" s="749"/>
      <c r="H14612" s="749"/>
    </row>
    <row r="14613" spans="1:8">
      <c r="A14613" s="745"/>
      <c r="B14613" s="745"/>
      <c r="C14613" s="745"/>
      <c r="D14613" s="745"/>
      <c r="E14613" s="745"/>
      <c r="F14613" s="745"/>
      <c r="G14613" s="745"/>
      <c r="H14613" s="745"/>
    </row>
    <row r="14614" spans="1:8">
      <c r="A14614" s="746" t="s">
        <v>2332</v>
      </c>
      <c r="B14614" s="746"/>
      <c r="C14614" s="746"/>
      <c r="D14614" s="746"/>
      <c r="E14614" s="746"/>
      <c r="F14614" s="746"/>
      <c r="G14614" s="746"/>
      <c r="H14614" s="746"/>
    </row>
    <row r="14615" spans="1:8" ht="16.5" thickBot="1">
      <c r="A14615" s="87"/>
      <c r="B14615" s="666"/>
      <c r="C14615" s="231"/>
      <c r="D14615" s="231"/>
      <c r="E14615" s="231"/>
      <c r="F14615" s="231"/>
      <c r="G14615" s="231"/>
      <c r="H14615" s="231"/>
    </row>
    <row r="14616" spans="1:8">
      <c r="A14616" s="750" t="s">
        <v>397</v>
      </c>
      <c r="B14616" s="753" t="s">
        <v>649</v>
      </c>
      <c r="C14616" s="756" t="s">
        <v>719</v>
      </c>
      <c r="D14616" s="756"/>
      <c r="E14616" s="756"/>
      <c r="F14616" s="756"/>
      <c r="G14616" s="757" t="s">
        <v>629</v>
      </c>
      <c r="H14616" s="759" t="s">
        <v>630</v>
      </c>
    </row>
    <row r="14617" spans="1:8">
      <c r="A14617" s="751"/>
      <c r="B14617" s="754"/>
      <c r="C14617" s="704"/>
      <c r="D14617" s="704"/>
      <c r="E14617" s="704"/>
      <c r="F14617" s="704"/>
      <c r="G14617" s="703"/>
      <c r="H14617" s="760"/>
    </row>
    <row r="14618" spans="1:8" ht="32.25" thickBot="1">
      <c r="A14618" s="752"/>
      <c r="B14618" s="755"/>
      <c r="C14618" s="88" t="s">
        <v>631</v>
      </c>
      <c r="D14618" s="88" t="s">
        <v>632</v>
      </c>
      <c r="E14618" s="88" t="s">
        <v>631</v>
      </c>
      <c r="F14618" s="88" t="s">
        <v>632</v>
      </c>
      <c r="G14618" s="758"/>
      <c r="H14618" s="761"/>
    </row>
    <row r="14619" spans="1:8">
      <c r="A14619" s="89">
        <v>1</v>
      </c>
      <c r="B14619" s="604">
        <v>2</v>
      </c>
      <c r="C14619" s="90">
        <v>3</v>
      </c>
      <c r="D14619" s="90">
        <v>4</v>
      </c>
      <c r="E14619" s="90"/>
      <c r="F14619" s="90"/>
      <c r="G14619" s="91">
        <v>5</v>
      </c>
      <c r="H14619" s="604">
        <v>6</v>
      </c>
    </row>
    <row r="14620" spans="1:8">
      <c r="A14620" s="89">
        <v>1</v>
      </c>
      <c r="B14620" s="92" t="s">
        <v>598</v>
      </c>
      <c r="C14620" s="90"/>
      <c r="D14620" s="90"/>
      <c r="E14620" s="94"/>
      <c r="F14620" s="94"/>
      <c r="G14620" s="95"/>
      <c r="H14620" s="663"/>
    </row>
    <row r="14621" spans="1:8">
      <c r="A14621" s="96" t="s">
        <v>399</v>
      </c>
      <c r="B14621" s="237" t="s">
        <v>599</v>
      </c>
      <c r="C14621" s="97" t="s">
        <v>129</v>
      </c>
      <c r="D14621" s="97" t="s">
        <v>571</v>
      </c>
      <c r="E14621" s="94"/>
      <c r="F14621" s="94"/>
      <c r="G14621" s="94">
        <v>100</v>
      </c>
      <c r="H14621" s="79"/>
    </row>
    <row r="14622" spans="1:8">
      <c r="A14622" s="97" t="s">
        <v>400</v>
      </c>
      <c r="B14622" s="236" t="s">
        <v>329</v>
      </c>
      <c r="C14622" s="97" t="s">
        <v>572</v>
      </c>
      <c r="D14622" s="97" t="s">
        <v>573</v>
      </c>
      <c r="E14622" s="94"/>
      <c r="F14622" s="94"/>
      <c r="G14622" s="94">
        <v>100</v>
      </c>
      <c r="H14622" s="79"/>
    </row>
    <row r="14623" spans="1:8" ht="31.5">
      <c r="A14623" s="97" t="s">
        <v>411</v>
      </c>
      <c r="B14623" s="236" t="s">
        <v>730</v>
      </c>
      <c r="C14623" s="97" t="s">
        <v>681</v>
      </c>
      <c r="D14623" s="97" t="s">
        <v>1162</v>
      </c>
      <c r="E14623" s="94"/>
      <c r="F14623" s="94"/>
      <c r="G14623" s="94">
        <v>100</v>
      </c>
      <c r="H14623" s="79"/>
    </row>
    <row r="14624" spans="1:8" ht="63">
      <c r="A14624" s="98" t="s">
        <v>422</v>
      </c>
      <c r="B14624" s="99" t="s">
        <v>731</v>
      </c>
      <c r="C14624" s="97" t="s">
        <v>792</v>
      </c>
      <c r="D14624" s="97" t="s">
        <v>130</v>
      </c>
      <c r="E14624" s="94"/>
      <c r="F14624" s="94"/>
      <c r="G14624" s="94">
        <v>100</v>
      </c>
      <c r="H14624" s="79"/>
    </row>
    <row r="14625" spans="1:8" ht="31.5">
      <c r="A14625" s="98" t="s">
        <v>732</v>
      </c>
      <c r="B14625" s="99" t="s">
        <v>733</v>
      </c>
      <c r="C14625" s="97" t="s">
        <v>129</v>
      </c>
      <c r="D14625" s="97" t="s">
        <v>130</v>
      </c>
      <c r="E14625" s="94"/>
      <c r="F14625" s="94"/>
      <c r="G14625" s="94">
        <v>100</v>
      </c>
      <c r="H14625" s="79"/>
    </row>
    <row r="14626" spans="1:8">
      <c r="A14626" s="98" t="s">
        <v>734</v>
      </c>
      <c r="B14626" s="99" t="s">
        <v>735</v>
      </c>
      <c r="C14626" s="97" t="s">
        <v>681</v>
      </c>
      <c r="D14626" s="97" t="s">
        <v>129</v>
      </c>
      <c r="E14626" s="94"/>
      <c r="F14626" s="94"/>
      <c r="G14626" s="94">
        <v>100</v>
      </c>
      <c r="H14626" s="79"/>
    </row>
    <row r="14627" spans="1:8">
      <c r="A14627" s="100">
        <v>2</v>
      </c>
      <c r="B14627" s="101" t="s">
        <v>440</v>
      </c>
      <c r="C14627" s="97"/>
      <c r="D14627" s="97"/>
      <c r="E14627" s="94"/>
      <c r="F14627" s="94"/>
      <c r="G14627" s="94"/>
      <c r="H14627" s="79"/>
    </row>
    <row r="14628" spans="1:8" ht="31.5">
      <c r="A14628" s="98" t="s">
        <v>402</v>
      </c>
      <c r="B14628" s="99" t="s">
        <v>736</v>
      </c>
      <c r="C14628" s="97" t="s">
        <v>129</v>
      </c>
      <c r="D14628" s="97" t="s">
        <v>130</v>
      </c>
      <c r="E14628" s="94"/>
      <c r="F14628" s="94"/>
      <c r="G14628" s="94">
        <v>100</v>
      </c>
      <c r="H14628" s="79"/>
    </row>
    <row r="14629" spans="1:8" ht="63">
      <c r="A14629" s="98" t="s">
        <v>403</v>
      </c>
      <c r="B14629" s="99" t="s">
        <v>641</v>
      </c>
      <c r="C14629" s="97" t="s">
        <v>129</v>
      </c>
      <c r="D14629" s="97" t="s">
        <v>131</v>
      </c>
      <c r="E14629" s="94"/>
      <c r="F14629" s="94"/>
      <c r="G14629" s="94">
        <v>100</v>
      </c>
      <c r="H14629" s="79"/>
    </row>
    <row r="14630" spans="1:8" ht="31.5">
      <c r="A14630" s="98" t="s">
        <v>404</v>
      </c>
      <c r="B14630" s="99" t="s">
        <v>642</v>
      </c>
      <c r="C14630" s="97" t="s">
        <v>131</v>
      </c>
      <c r="D14630" s="97" t="s">
        <v>132</v>
      </c>
      <c r="E14630" s="94"/>
      <c r="F14630" s="94"/>
      <c r="G14630" s="94">
        <v>100</v>
      </c>
      <c r="H14630" s="79"/>
    </row>
    <row r="14631" spans="1:8" ht="47.25">
      <c r="A14631" s="100">
        <v>3</v>
      </c>
      <c r="B14631" s="101" t="s">
        <v>313</v>
      </c>
      <c r="C14631" s="97"/>
      <c r="D14631" s="97"/>
      <c r="E14631" s="94"/>
      <c r="F14631" s="94"/>
      <c r="G14631" s="94"/>
      <c r="H14631" s="79"/>
    </row>
    <row r="14632" spans="1:8" ht="31.5">
      <c r="A14632" s="98" t="s">
        <v>441</v>
      </c>
      <c r="B14632" s="99" t="s">
        <v>314</v>
      </c>
      <c r="C14632" s="97" t="s">
        <v>132</v>
      </c>
      <c r="D14632" s="97" t="s">
        <v>131</v>
      </c>
      <c r="E14632" s="94"/>
      <c r="F14632" s="94"/>
      <c r="G14632" s="94">
        <v>100</v>
      </c>
      <c r="H14632" s="79"/>
    </row>
    <row r="14633" spans="1:8">
      <c r="A14633" s="98" t="s">
        <v>359</v>
      </c>
      <c r="B14633" s="99" t="s">
        <v>315</v>
      </c>
      <c r="C14633" s="97" t="s">
        <v>132</v>
      </c>
      <c r="D14633" s="97" t="s">
        <v>133</v>
      </c>
      <c r="E14633" s="94"/>
      <c r="F14633" s="94"/>
      <c r="G14633" s="94">
        <v>100</v>
      </c>
      <c r="H14633" s="79"/>
    </row>
    <row r="14634" spans="1:8">
      <c r="A14634" s="98" t="s">
        <v>361</v>
      </c>
      <c r="B14634" s="99" t="s">
        <v>316</v>
      </c>
      <c r="C14634" s="97" t="s">
        <v>133</v>
      </c>
      <c r="D14634" s="97" t="s">
        <v>788</v>
      </c>
      <c r="E14634" s="94"/>
      <c r="F14634" s="94"/>
      <c r="G14634" s="94">
        <v>100</v>
      </c>
      <c r="H14634" s="79"/>
    </row>
    <row r="14635" spans="1:8">
      <c r="A14635" s="98" t="s">
        <v>317</v>
      </c>
      <c r="B14635" s="99" t="s">
        <v>318</v>
      </c>
      <c r="C14635" s="97" t="s">
        <v>788</v>
      </c>
      <c r="D14635" s="97" t="s">
        <v>789</v>
      </c>
      <c r="E14635" s="94"/>
      <c r="F14635" s="94"/>
      <c r="G14635" s="94">
        <v>100</v>
      </c>
      <c r="H14635" s="79"/>
    </row>
    <row r="14636" spans="1:8">
      <c r="A14636" s="98" t="s">
        <v>319</v>
      </c>
      <c r="B14636" s="99" t="s">
        <v>320</v>
      </c>
      <c r="C14636" s="97" t="s">
        <v>789</v>
      </c>
      <c r="D14636" s="97" t="s">
        <v>790</v>
      </c>
      <c r="E14636" s="94"/>
      <c r="F14636" s="94"/>
      <c r="G14636" s="94">
        <v>100</v>
      </c>
      <c r="H14636" s="79"/>
    </row>
    <row r="14637" spans="1:8">
      <c r="A14637" s="100">
        <v>4</v>
      </c>
      <c r="B14637" s="101" t="s">
        <v>623</v>
      </c>
      <c r="C14637" s="97"/>
      <c r="D14637" s="97"/>
      <c r="E14637" s="94"/>
      <c r="F14637" s="94"/>
      <c r="G14637" s="94">
        <v>100</v>
      </c>
      <c r="H14637" s="79"/>
    </row>
    <row r="14638" spans="1:8" ht="31.5">
      <c r="A14638" s="97" t="s">
        <v>406</v>
      </c>
      <c r="B14638" s="236" t="s">
        <v>321</v>
      </c>
      <c r="C14638" s="97" t="s">
        <v>790</v>
      </c>
      <c r="D14638" s="97" t="s">
        <v>790</v>
      </c>
      <c r="E14638" s="94"/>
      <c r="F14638" s="94"/>
      <c r="G14638" s="94">
        <v>100</v>
      </c>
      <c r="H14638" s="79"/>
    </row>
    <row r="14639" spans="1:8" ht="63">
      <c r="A14639" s="97" t="s">
        <v>407</v>
      </c>
      <c r="B14639" s="236" t="s">
        <v>621</v>
      </c>
      <c r="C14639" s="97" t="s">
        <v>790</v>
      </c>
      <c r="D14639" s="97" t="s">
        <v>791</v>
      </c>
      <c r="E14639" s="94"/>
      <c r="F14639" s="94"/>
      <c r="G14639" s="94">
        <v>100</v>
      </c>
      <c r="H14639" s="79"/>
    </row>
    <row r="14640" spans="1:8" ht="31.5">
      <c r="A14640" s="97" t="s">
        <v>408</v>
      </c>
      <c r="B14640" s="236" t="s">
        <v>764</v>
      </c>
      <c r="C14640" s="97" t="s">
        <v>690</v>
      </c>
      <c r="D14640" s="97" t="s">
        <v>691</v>
      </c>
      <c r="E14640" s="94"/>
      <c r="F14640" s="94"/>
      <c r="G14640" s="94"/>
      <c r="H14640" s="79"/>
    </row>
    <row r="14641" spans="1:8" ht="31.5">
      <c r="A14641" s="97" t="s">
        <v>222</v>
      </c>
      <c r="B14641" s="236" t="s">
        <v>765</v>
      </c>
      <c r="C14641" s="97" t="s">
        <v>691</v>
      </c>
      <c r="D14641" s="97" t="s">
        <v>692</v>
      </c>
      <c r="E14641" s="94"/>
      <c r="F14641" s="94"/>
      <c r="G14641" s="94"/>
      <c r="H14641" s="79"/>
    </row>
    <row r="14642" spans="1:8">
      <c r="G14642" s="154" t="s">
        <v>1678</v>
      </c>
      <c r="H14642" s="154" t="s">
        <v>378</v>
      </c>
    </row>
    <row r="14643" spans="1:8">
      <c r="H14643" s="154" t="s">
        <v>709</v>
      </c>
    </row>
    <row r="14644" spans="1:8">
      <c r="H14644" s="154" t="s">
        <v>266</v>
      </c>
    </row>
    <row r="14645" spans="1:8">
      <c r="H14645" s="154"/>
    </row>
    <row r="14646" spans="1:8">
      <c r="A14646" s="742" t="s">
        <v>628</v>
      </c>
      <c r="B14646" s="742"/>
      <c r="C14646" s="742"/>
      <c r="D14646" s="742"/>
      <c r="E14646" s="742"/>
      <c r="F14646" s="742"/>
      <c r="G14646" s="742"/>
      <c r="H14646" s="742"/>
    </row>
    <row r="14647" spans="1:8">
      <c r="A14647" s="742" t="s">
        <v>455</v>
      </c>
      <c r="B14647" s="742"/>
      <c r="C14647" s="742"/>
      <c r="D14647" s="742"/>
      <c r="E14647" s="742"/>
      <c r="F14647" s="742"/>
      <c r="G14647" s="742"/>
      <c r="H14647" s="742"/>
    </row>
    <row r="14648" spans="1:8">
      <c r="H14648" s="154" t="s">
        <v>322</v>
      </c>
    </row>
    <row r="14649" spans="1:8">
      <c r="H14649" s="154" t="s">
        <v>323</v>
      </c>
    </row>
    <row r="14650" spans="1:8">
      <c r="H14650" s="154" t="s">
        <v>324</v>
      </c>
    </row>
    <row r="14651" spans="1:8">
      <c r="H14651" s="230" t="s">
        <v>325</v>
      </c>
    </row>
    <row r="14652" spans="1:8">
      <c r="H14652" s="154" t="s">
        <v>2331</v>
      </c>
    </row>
    <row r="14653" spans="1:8">
      <c r="H14653" s="154" t="s">
        <v>261</v>
      </c>
    </row>
    <row r="14654" spans="1:8">
      <c r="A14654" s="86"/>
    </row>
    <row r="14655" spans="1:8" ht="40.5" customHeight="1">
      <c r="A14655" s="748" t="s">
        <v>1945</v>
      </c>
      <c r="B14655" s="749"/>
      <c r="C14655" s="749"/>
      <c r="D14655" s="749"/>
      <c r="E14655" s="749"/>
      <c r="F14655" s="749"/>
      <c r="G14655" s="749"/>
      <c r="H14655" s="749"/>
    </row>
    <row r="14656" spans="1:8">
      <c r="A14656" s="664"/>
      <c r="B14656" s="665"/>
      <c r="C14656" s="665"/>
      <c r="D14656" s="665"/>
      <c r="E14656" s="665"/>
      <c r="F14656" s="665"/>
      <c r="G14656" s="665"/>
      <c r="H14656" s="665"/>
    </row>
    <row r="14657" spans="1:8">
      <c r="A14657" s="746" t="s">
        <v>2332</v>
      </c>
      <c r="B14657" s="746"/>
      <c r="C14657" s="746"/>
      <c r="D14657" s="746"/>
      <c r="E14657" s="746"/>
      <c r="F14657" s="746"/>
      <c r="G14657" s="746"/>
      <c r="H14657" s="746"/>
    </row>
    <row r="14658" spans="1:8" ht="16.5" thickBot="1">
      <c r="A14658" s="87"/>
      <c r="B14658" s="666"/>
      <c r="C14658" s="231"/>
      <c r="D14658" s="231"/>
      <c r="E14658" s="231"/>
      <c r="F14658" s="231"/>
      <c r="G14658" s="231"/>
      <c r="H14658" s="231"/>
    </row>
    <row r="14659" spans="1:8">
      <c r="A14659" s="750" t="s">
        <v>397</v>
      </c>
      <c r="B14659" s="753" t="s">
        <v>649</v>
      </c>
      <c r="C14659" s="756" t="s">
        <v>719</v>
      </c>
      <c r="D14659" s="756"/>
      <c r="E14659" s="756"/>
      <c r="F14659" s="756"/>
      <c r="G14659" s="757" t="s">
        <v>629</v>
      </c>
      <c r="H14659" s="759" t="s">
        <v>630</v>
      </c>
    </row>
    <row r="14660" spans="1:8">
      <c r="A14660" s="751"/>
      <c r="B14660" s="754"/>
      <c r="C14660" s="704"/>
      <c r="D14660" s="704"/>
      <c r="E14660" s="704"/>
      <c r="F14660" s="704"/>
      <c r="G14660" s="703"/>
      <c r="H14660" s="760"/>
    </row>
    <row r="14661" spans="1:8" ht="32.25" thickBot="1">
      <c r="A14661" s="752"/>
      <c r="B14661" s="755"/>
      <c r="C14661" s="88" t="s">
        <v>631</v>
      </c>
      <c r="D14661" s="88" t="s">
        <v>632</v>
      </c>
      <c r="E14661" s="88" t="s">
        <v>631</v>
      </c>
      <c r="F14661" s="88" t="s">
        <v>632</v>
      </c>
      <c r="G14661" s="758"/>
      <c r="H14661" s="761"/>
    </row>
    <row r="14662" spans="1:8">
      <c r="A14662" s="89">
        <v>1</v>
      </c>
      <c r="B14662" s="604">
        <v>2</v>
      </c>
      <c r="C14662" s="90">
        <v>3</v>
      </c>
      <c r="D14662" s="90">
        <v>4</v>
      </c>
      <c r="E14662" s="90"/>
      <c r="F14662" s="90"/>
      <c r="G14662" s="91">
        <v>5</v>
      </c>
      <c r="H14662" s="604">
        <v>6</v>
      </c>
    </row>
    <row r="14663" spans="1:8">
      <c r="A14663" s="89">
        <v>1</v>
      </c>
      <c r="B14663" s="92" t="s">
        <v>598</v>
      </c>
      <c r="C14663" s="90"/>
      <c r="D14663" s="90"/>
      <c r="E14663" s="94"/>
      <c r="F14663" s="94"/>
      <c r="G14663" s="95"/>
      <c r="H14663" s="663"/>
    </row>
    <row r="14664" spans="1:8">
      <c r="A14664" s="96" t="s">
        <v>399</v>
      </c>
      <c r="B14664" s="237" t="s">
        <v>599</v>
      </c>
      <c r="C14664" s="97" t="s">
        <v>7</v>
      </c>
      <c r="D14664" s="97" t="s">
        <v>167</v>
      </c>
      <c r="E14664" s="94"/>
      <c r="F14664" s="94"/>
      <c r="G14664" s="94">
        <v>100</v>
      </c>
      <c r="H14664" s="79"/>
    </row>
    <row r="14665" spans="1:8">
      <c r="A14665" s="97" t="s">
        <v>400</v>
      </c>
      <c r="B14665" s="236" t="s">
        <v>329</v>
      </c>
      <c r="C14665" s="97" t="s">
        <v>168</v>
      </c>
      <c r="D14665" s="97" t="s">
        <v>169</v>
      </c>
      <c r="E14665" s="94"/>
      <c r="F14665" s="94"/>
      <c r="G14665" s="94">
        <v>100</v>
      </c>
      <c r="H14665" s="79"/>
    </row>
    <row r="14666" spans="1:8" ht="31.5">
      <c r="A14666" s="97" t="s">
        <v>411</v>
      </c>
      <c r="B14666" s="236" t="s">
        <v>730</v>
      </c>
      <c r="C14666" s="97" t="s">
        <v>170</v>
      </c>
      <c r="D14666" s="97" t="s">
        <v>171</v>
      </c>
      <c r="E14666" s="94"/>
      <c r="F14666" s="94"/>
      <c r="G14666" s="94">
        <v>100</v>
      </c>
      <c r="H14666" s="79"/>
    </row>
    <row r="14667" spans="1:8" ht="63">
      <c r="A14667" s="98" t="s">
        <v>422</v>
      </c>
      <c r="B14667" s="99" t="s">
        <v>731</v>
      </c>
      <c r="C14667" s="97" t="s">
        <v>172</v>
      </c>
      <c r="D14667" s="97" t="s">
        <v>173</v>
      </c>
      <c r="E14667" s="94"/>
      <c r="F14667" s="94"/>
      <c r="G14667" s="94">
        <v>100</v>
      </c>
      <c r="H14667" s="79"/>
    </row>
    <row r="14668" spans="1:8" ht="31.5">
      <c r="A14668" s="98" t="s">
        <v>732</v>
      </c>
      <c r="B14668" s="99" t="s">
        <v>733</v>
      </c>
      <c r="C14668" s="97" t="s">
        <v>174</v>
      </c>
      <c r="D14668" s="97" t="s">
        <v>175</v>
      </c>
      <c r="E14668" s="94"/>
      <c r="F14668" s="94"/>
      <c r="G14668" s="94">
        <v>100</v>
      </c>
      <c r="H14668" s="79"/>
    </row>
    <row r="14669" spans="1:8">
      <c r="A14669" s="98" t="s">
        <v>734</v>
      </c>
      <c r="B14669" s="99" t="s">
        <v>735</v>
      </c>
      <c r="C14669" s="97" t="s">
        <v>170</v>
      </c>
      <c r="D14669" s="97" t="s">
        <v>174</v>
      </c>
      <c r="E14669" s="94"/>
      <c r="F14669" s="94"/>
      <c r="G14669" s="94">
        <v>100</v>
      </c>
      <c r="H14669" s="79"/>
    </row>
    <row r="14670" spans="1:8">
      <c r="A14670" s="100">
        <v>2</v>
      </c>
      <c r="B14670" s="101" t="s">
        <v>440</v>
      </c>
      <c r="C14670" s="97"/>
      <c r="D14670" s="97"/>
      <c r="E14670" s="94"/>
      <c r="F14670" s="94"/>
      <c r="G14670" s="94"/>
      <c r="H14670" s="79"/>
    </row>
    <row r="14671" spans="1:8" ht="31.5">
      <c r="A14671" s="98" t="s">
        <v>402</v>
      </c>
      <c r="B14671" s="99" t="s">
        <v>736</v>
      </c>
      <c r="C14671" s="97" t="s">
        <v>129</v>
      </c>
      <c r="D14671" s="97" t="s">
        <v>130</v>
      </c>
      <c r="E14671" s="94"/>
      <c r="F14671" s="94"/>
      <c r="G14671" s="94">
        <v>100</v>
      </c>
      <c r="H14671" s="79"/>
    </row>
    <row r="14672" spans="1:8" ht="63">
      <c r="A14672" s="98" t="s">
        <v>403</v>
      </c>
      <c r="B14672" s="99" t="s">
        <v>641</v>
      </c>
      <c r="C14672" s="97" t="s">
        <v>129</v>
      </c>
      <c r="D14672" s="97" t="s">
        <v>131</v>
      </c>
      <c r="E14672" s="94"/>
      <c r="F14672" s="94"/>
      <c r="G14672" s="94">
        <v>100</v>
      </c>
      <c r="H14672" s="79"/>
    </row>
    <row r="14673" spans="1:8" ht="31.5">
      <c r="A14673" s="98" t="s">
        <v>404</v>
      </c>
      <c r="B14673" s="99" t="s">
        <v>642</v>
      </c>
      <c r="C14673" s="97" t="s">
        <v>131</v>
      </c>
      <c r="D14673" s="97" t="s">
        <v>132</v>
      </c>
      <c r="E14673" s="94"/>
      <c r="F14673" s="94"/>
      <c r="G14673" s="94">
        <v>100</v>
      </c>
      <c r="H14673" s="79"/>
    </row>
    <row r="14674" spans="1:8" ht="47.25">
      <c r="A14674" s="100">
        <v>3</v>
      </c>
      <c r="B14674" s="101" t="s">
        <v>313</v>
      </c>
      <c r="C14674" s="97"/>
      <c r="D14674" s="97"/>
      <c r="E14674" s="94"/>
      <c r="F14674" s="94"/>
      <c r="G14674" s="94"/>
      <c r="H14674" s="79"/>
    </row>
    <row r="14675" spans="1:8" ht="31.5">
      <c r="A14675" s="98" t="s">
        <v>441</v>
      </c>
      <c r="B14675" s="99" t="s">
        <v>314</v>
      </c>
      <c r="C14675" s="97" t="s">
        <v>132</v>
      </c>
      <c r="D14675" s="97" t="s">
        <v>131</v>
      </c>
      <c r="E14675" s="94"/>
      <c r="F14675" s="94"/>
      <c r="G14675" s="94">
        <v>100</v>
      </c>
      <c r="H14675" s="79"/>
    </row>
    <row r="14676" spans="1:8">
      <c r="A14676" s="98" t="s">
        <v>359</v>
      </c>
      <c r="B14676" s="99" t="s">
        <v>315</v>
      </c>
      <c r="C14676" s="97" t="s">
        <v>132</v>
      </c>
      <c r="D14676" s="97" t="s">
        <v>133</v>
      </c>
      <c r="E14676" s="94"/>
      <c r="F14676" s="94"/>
      <c r="G14676" s="94">
        <v>100</v>
      </c>
      <c r="H14676" s="79"/>
    </row>
    <row r="14677" spans="1:8">
      <c r="A14677" s="98" t="s">
        <v>361</v>
      </c>
      <c r="B14677" s="99" t="s">
        <v>316</v>
      </c>
      <c r="C14677" s="97" t="s">
        <v>133</v>
      </c>
      <c r="D14677" s="97" t="s">
        <v>788</v>
      </c>
      <c r="E14677" s="94"/>
      <c r="F14677" s="94"/>
      <c r="G14677" s="94">
        <v>100</v>
      </c>
      <c r="H14677" s="79"/>
    </row>
    <row r="14678" spans="1:8">
      <c r="A14678" s="98" t="s">
        <v>317</v>
      </c>
      <c r="B14678" s="99" t="s">
        <v>318</v>
      </c>
      <c r="C14678" s="97" t="s">
        <v>788</v>
      </c>
      <c r="D14678" s="97" t="s">
        <v>789</v>
      </c>
      <c r="E14678" s="94"/>
      <c r="F14678" s="94"/>
      <c r="G14678" s="94">
        <v>100</v>
      </c>
      <c r="H14678" s="79"/>
    </row>
    <row r="14679" spans="1:8">
      <c r="A14679" s="98" t="s">
        <v>319</v>
      </c>
      <c r="B14679" s="99" t="s">
        <v>320</v>
      </c>
      <c r="C14679" s="97" t="s">
        <v>1156</v>
      </c>
      <c r="D14679" s="97" t="s">
        <v>790</v>
      </c>
      <c r="E14679" s="94"/>
      <c r="F14679" s="94"/>
      <c r="G14679" s="94">
        <v>100</v>
      </c>
      <c r="H14679" s="79"/>
    </row>
    <row r="14680" spans="1:8">
      <c r="A14680" s="100">
        <v>4</v>
      </c>
      <c r="B14680" s="101" t="s">
        <v>623</v>
      </c>
      <c r="C14680" s="97"/>
      <c r="D14680" s="97"/>
      <c r="E14680" s="94"/>
      <c r="F14680" s="94"/>
      <c r="G14680" s="94"/>
      <c r="H14680" s="79"/>
    </row>
    <row r="14681" spans="1:8" ht="31.5">
      <c r="A14681" s="97" t="s">
        <v>406</v>
      </c>
      <c r="B14681" s="236" t="s">
        <v>321</v>
      </c>
      <c r="C14681" s="97" t="s">
        <v>790</v>
      </c>
      <c r="D14681" s="97" t="s">
        <v>790</v>
      </c>
      <c r="E14681" s="94"/>
      <c r="F14681" s="94"/>
      <c r="G14681" s="94">
        <v>100</v>
      </c>
      <c r="H14681" s="79"/>
    </row>
    <row r="14682" spans="1:8" ht="63">
      <c r="A14682" s="97" t="s">
        <v>407</v>
      </c>
      <c r="B14682" s="236" t="s">
        <v>621</v>
      </c>
      <c r="C14682" s="97" t="s">
        <v>790</v>
      </c>
      <c r="D14682" s="97" t="s">
        <v>791</v>
      </c>
      <c r="E14682" s="94"/>
      <c r="F14682" s="94"/>
      <c r="G14682" s="94">
        <v>100</v>
      </c>
      <c r="H14682" s="79"/>
    </row>
    <row r="14683" spans="1:8" ht="31.5">
      <c r="A14683" s="97" t="s">
        <v>408</v>
      </c>
      <c r="B14683" s="236" t="s">
        <v>764</v>
      </c>
      <c r="C14683" s="97" t="s">
        <v>790</v>
      </c>
      <c r="D14683" s="97" t="s">
        <v>791</v>
      </c>
      <c r="E14683" s="94"/>
      <c r="F14683" s="94"/>
      <c r="G14683" s="94">
        <v>100</v>
      </c>
      <c r="H14683" s="79"/>
    </row>
    <row r="14684" spans="1:8" ht="31.5">
      <c r="A14684" s="97" t="s">
        <v>222</v>
      </c>
      <c r="B14684" s="236" t="s">
        <v>765</v>
      </c>
      <c r="C14684" s="97" t="s">
        <v>791</v>
      </c>
      <c r="D14684" s="97" t="s">
        <v>792</v>
      </c>
      <c r="E14684" s="94"/>
      <c r="F14684" s="94"/>
      <c r="G14684" s="94">
        <v>100</v>
      </c>
      <c r="H14684" s="79"/>
    </row>
    <row r="14685" spans="1:8">
      <c r="G14685" s="154" t="s">
        <v>1679</v>
      </c>
      <c r="H14685" s="154" t="s">
        <v>378</v>
      </c>
    </row>
    <row r="14686" spans="1:8">
      <c r="H14686" s="154" t="s">
        <v>709</v>
      </c>
    </row>
    <row r="14687" spans="1:8">
      <c r="H14687" s="154" t="s">
        <v>266</v>
      </c>
    </row>
    <row r="14688" spans="1:8">
      <c r="H14688" s="154"/>
    </row>
    <row r="14689" spans="1:8">
      <c r="A14689" s="742" t="s">
        <v>628</v>
      </c>
      <c r="B14689" s="742"/>
      <c r="C14689" s="742"/>
      <c r="D14689" s="742"/>
      <c r="E14689" s="742"/>
      <c r="F14689" s="742"/>
      <c r="G14689" s="742"/>
      <c r="H14689" s="742"/>
    </row>
    <row r="14690" spans="1:8">
      <c r="A14690" s="742" t="s">
        <v>455</v>
      </c>
      <c r="B14690" s="742"/>
      <c r="C14690" s="742"/>
      <c r="D14690" s="742"/>
      <c r="E14690" s="742"/>
      <c r="F14690" s="742"/>
      <c r="G14690" s="742"/>
      <c r="H14690" s="742"/>
    </row>
    <row r="14691" spans="1:8">
      <c r="H14691" s="154" t="s">
        <v>322</v>
      </c>
    </row>
    <row r="14692" spans="1:8">
      <c r="H14692" s="154" t="s">
        <v>323</v>
      </c>
    </row>
    <row r="14693" spans="1:8">
      <c r="H14693" s="154" t="s">
        <v>324</v>
      </c>
    </row>
    <row r="14694" spans="1:8">
      <c r="H14694" s="230" t="s">
        <v>325</v>
      </c>
    </row>
    <row r="14695" spans="1:8">
      <c r="H14695" s="154" t="s">
        <v>2331</v>
      </c>
    </row>
    <row r="14696" spans="1:8">
      <c r="H14696" s="154" t="s">
        <v>261</v>
      </c>
    </row>
    <row r="14697" spans="1:8">
      <c r="A14697" s="86"/>
    </row>
    <row r="14698" spans="1:8" ht="24" customHeight="1">
      <c r="A14698" s="743" t="s">
        <v>1946</v>
      </c>
      <c r="B14698" s="744"/>
      <c r="C14698" s="744"/>
      <c r="D14698" s="744"/>
      <c r="E14698" s="744"/>
      <c r="F14698" s="744"/>
      <c r="G14698" s="744"/>
      <c r="H14698" s="744"/>
    </row>
    <row r="14699" spans="1:8">
      <c r="A14699" s="664"/>
      <c r="B14699" s="665"/>
      <c r="C14699" s="665"/>
      <c r="D14699" s="665"/>
      <c r="E14699" s="665"/>
      <c r="F14699" s="665"/>
      <c r="G14699" s="665"/>
      <c r="H14699" s="665"/>
    </row>
    <row r="14700" spans="1:8">
      <c r="A14700" s="746" t="s">
        <v>2332</v>
      </c>
      <c r="B14700" s="746"/>
      <c r="C14700" s="746"/>
      <c r="D14700" s="746"/>
      <c r="E14700" s="746"/>
      <c r="F14700" s="746"/>
      <c r="G14700" s="746"/>
      <c r="H14700" s="746"/>
    </row>
    <row r="14701" spans="1:8" ht="16.5" thickBot="1">
      <c r="A14701" s="87"/>
      <c r="B14701" s="666"/>
      <c r="C14701" s="231"/>
      <c r="D14701" s="231"/>
      <c r="E14701" s="231"/>
      <c r="F14701" s="231"/>
      <c r="G14701" s="231"/>
      <c r="H14701" s="231"/>
    </row>
    <row r="14702" spans="1:8">
      <c r="A14702" s="750" t="s">
        <v>397</v>
      </c>
      <c r="B14702" s="753" t="s">
        <v>649</v>
      </c>
      <c r="C14702" s="756" t="s">
        <v>719</v>
      </c>
      <c r="D14702" s="756"/>
      <c r="E14702" s="756"/>
      <c r="F14702" s="756"/>
      <c r="G14702" s="757" t="s">
        <v>629</v>
      </c>
      <c r="H14702" s="759" t="s">
        <v>630</v>
      </c>
    </row>
    <row r="14703" spans="1:8">
      <c r="A14703" s="751"/>
      <c r="B14703" s="754"/>
      <c r="C14703" s="704"/>
      <c r="D14703" s="704"/>
      <c r="E14703" s="704"/>
      <c r="F14703" s="704"/>
      <c r="G14703" s="703"/>
      <c r="H14703" s="760"/>
    </row>
    <row r="14704" spans="1:8" ht="32.25" thickBot="1">
      <c r="A14704" s="752"/>
      <c r="B14704" s="755"/>
      <c r="C14704" s="88" t="s">
        <v>631</v>
      </c>
      <c r="D14704" s="88" t="s">
        <v>632</v>
      </c>
      <c r="E14704" s="88" t="s">
        <v>631</v>
      </c>
      <c r="F14704" s="88" t="s">
        <v>632</v>
      </c>
      <c r="G14704" s="758"/>
      <c r="H14704" s="761"/>
    </row>
    <row r="14705" spans="1:8">
      <c r="A14705" s="89">
        <v>1</v>
      </c>
      <c r="B14705" s="604">
        <v>2</v>
      </c>
      <c r="C14705" s="90">
        <v>3</v>
      </c>
      <c r="D14705" s="90">
        <v>4</v>
      </c>
      <c r="E14705" s="90"/>
      <c r="F14705" s="90"/>
      <c r="G14705" s="91">
        <v>5</v>
      </c>
      <c r="H14705" s="604">
        <v>6</v>
      </c>
    </row>
    <row r="14706" spans="1:8">
      <c r="A14706" s="89">
        <v>1</v>
      </c>
      <c r="B14706" s="92" t="s">
        <v>598</v>
      </c>
      <c r="C14706" s="90"/>
      <c r="D14706" s="90"/>
      <c r="E14706" s="94"/>
      <c r="F14706" s="94"/>
      <c r="G14706" s="95"/>
      <c r="H14706" s="663"/>
    </row>
    <row r="14707" spans="1:8">
      <c r="A14707" s="96" t="s">
        <v>399</v>
      </c>
      <c r="B14707" s="237" t="s">
        <v>599</v>
      </c>
      <c r="C14707" s="97" t="s">
        <v>7</v>
      </c>
      <c r="D14707" s="97" t="s">
        <v>167</v>
      </c>
      <c r="E14707" s="94"/>
      <c r="F14707" s="94"/>
      <c r="G14707" s="94">
        <v>100</v>
      </c>
      <c r="H14707" s="79"/>
    </row>
    <row r="14708" spans="1:8">
      <c r="A14708" s="97" t="s">
        <v>400</v>
      </c>
      <c r="B14708" s="236" t="s">
        <v>329</v>
      </c>
      <c r="C14708" s="97" t="s">
        <v>168</v>
      </c>
      <c r="D14708" s="97" t="s">
        <v>169</v>
      </c>
      <c r="E14708" s="94"/>
      <c r="F14708" s="94"/>
      <c r="G14708" s="94">
        <v>100</v>
      </c>
      <c r="H14708" s="79"/>
    </row>
    <row r="14709" spans="1:8" ht="31.5">
      <c r="A14709" s="97" t="s">
        <v>411</v>
      </c>
      <c r="B14709" s="236" t="s">
        <v>730</v>
      </c>
      <c r="C14709" s="97" t="s">
        <v>170</v>
      </c>
      <c r="D14709" s="97" t="s">
        <v>171</v>
      </c>
      <c r="E14709" s="94"/>
      <c r="F14709" s="94"/>
      <c r="G14709" s="94">
        <v>100</v>
      </c>
      <c r="H14709" s="79"/>
    </row>
    <row r="14710" spans="1:8" ht="63">
      <c r="A14710" s="98" t="s">
        <v>422</v>
      </c>
      <c r="B14710" s="99" t="s">
        <v>731</v>
      </c>
      <c r="C14710" s="97" t="s">
        <v>172</v>
      </c>
      <c r="D14710" s="97" t="s">
        <v>173</v>
      </c>
      <c r="E14710" s="94"/>
      <c r="F14710" s="94"/>
      <c r="G14710" s="94">
        <v>100</v>
      </c>
      <c r="H14710" s="79"/>
    </row>
    <row r="14711" spans="1:8" ht="31.5">
      <c r="A14711" s="98" t="s">
        <v>732</v>
      </c>
      <c r="B14711" s="99" t="s">
        <v>733</v>
      </c>
      <c r="C14711" s="97" t="s">
        <v>174</v>
      </c>
      <c r="D14711" s="97" t="s">
        <v>175</v>
      </c>
      <c r="E14711" s="94"/>
      <c r="F14711" s="94"/>
      <c r="G14711" s="94">
        <v>100</v>
      </c>
      <c r="H14711" s="79"/>
    </row>
    <row r="14712" spans="1:8">
      <c r="A14712" s="98" t="s">
        <v>734</v>
      </c>
      <c r="B14712" s="99" t="s">
        <v>735</v>
      </c>
      <c r="C14712" s="97" t="s">
        <v>170</v>
      </c>
      <c r="D14712" s="97" t="s">
        <v>174</v>
      </c>
      <c r="E14712" s="94"/>
      <c r="F14712" s="94"/>
      <c r="G14712" s="94">
        <v>100</v>
      </c>
      <c r="H14712" s="79"/>
    </row>
    <row r="14713" spans="1:8">
      <c r="A14713" s="100">
        <v>2</v>
      </c>
      <c r="B14713" s="101" t="s">
        <v>440</v>
      </c>
      <c r="C14713" s="97"/>
      <c r="D14713" s="97"/>
      <c r="E14713" s="94"/>
      <c r="F14713" s="94"/>
      <c r="G14713" s="94"/>
      <c r="H14713" s="79"/>
    </row>
    <row r="14714" spans="1:8" ht="31.5">
      <c r="A14714" s="98" t="s">
        <v>402</v>
      </c>
      <c r="B14714" s="99" t="s">
        <v>736</v>
      </c>
      <c r="C14714" s="97" t="s">
        <v>683</v>
      </c>
      <c r="D14714" s="97" t="s">
        <v>684</v>
      </c>
      <c r="E14714" s="94"/>
      <c r="F14714" s="94"/>
      <c r="G14714" s="94">
        <v>100</v>
      </c>
      <c r="H14714" s="79"/>
    </row>
    <row r="14715" spans="1:8" ht="63">
      <c r="A14715" s="98" t="s">
        <v>403</v>
      </c>
      <c r="B14715" s="99" t="s">
        <v>641</v>
      </c>
      <c r="C14715" s="97" t="s">
        <v>683</v>
      </c>
      <c r="D14715" s="97" t="s">
        <v>685</v>
      </c>
      <c r="E14715" s="94"/>
      <c r="F14715" s="94"/>
      <c r="G14715" s="94">
        <v>100</v>
      </c>
      <c r="H14715" s="79"/>
    </row>
    <row r="14716" spans="1:8" ht="31.5">
      <c r="A14716" s="98" t="s">
        <v>404</v>
      </c>
      <c r="B14716" s="99" t="s">
        <v>642</v>
      </c>
      <c r="C14716" s="97" t="s">
        <v>685</v>
      </c>
      <c r="D14716" s="97" t="s">
        <v>686</v>
      </c>
      <c r="E14716" s="94"/>
      <c r="F14716" s="94"/>
      <c r="G14716" s="94">
        <v>100</v>
      </c>
      <c r="H14716" s="79"/>
    </row>
    <row r="14717" spans="1:8" ht="47.25">
      <c r="A14717" s="100">
        <v>3</v>
      </c>
      <c r="B14717" s="101" t="s">
        <v>313</v>
      </c>
      <c r="C14717" s="97"/>
      <c r="D14717" s="97"/>
      <c r="E14717" s="94"/>
      <c r="F14717" s="94"/>
      <c r="G14717" s="94"/>
      <c r="H14717" s="79"/>
    </row>
    <row r="14718" spans="1:8" ht="31.5">
      <c r="A14718" s="98" t="s">
        <v>441</v>
      </c>
      <c r="B14718" s="99" t="s">
        <v>314</v>
      </c>
      <c r="C14718" s="97" t="s">
        <v>686</v>
      </c>
      <c r="D14718" s="97" t="s">
        <v>685</v>
      </c>
      <c r="E14718" s="94"/>
      <c r="F14718" s="94"/>
      <c r="G14718" s="94">
        <v>100</v>
      </c>
      <c r="H14718" s="79"/>
    </row>
    <row r="14719" spans="1:8">
      <c r="A14719" s="98" t="s">
        <v>359</v>
      </c>
      <c r="B14719" s="99" t="s">
        <v>315</v>
      </c>
      <c r="C14719" s="97" t="s">
        <v>686</v>
      </c>
      <c r="D14719" s="97" t="s">
        <v>687</v>
      </c>
      <c r="E14719" s="94"/>
      <c r="F14719" s="94"/>
      <c r="G14719" s="94">
        <v>100</v>
      </c>
      <c r="H14719" s="79"/>
    </row>
    <row r="14720" spans="1:8">
      <c r="A14720" s="98" t="s">
        <v>361</v>
      </c>
      <c r="B14720" s="99" t="s">
        <v>316</v>
      </c>
      <c r="C14720" s="97" t="s">
        <v>687</v>
      </c>
      <c r="D14720" s="97" t="s">
        <v>688</v>
      </c>
      <c r="E14720" s="94"/>
      <c r="F14720" s="94"/>
      <c r="G14720" s="94">
        <v>100</v>
      </c>
      <c r="H14720" s="79"/>
    </row>
    <row r="14721" spans="1:8">
      <c r="A14721" s="98" t="s">
        <v>317</v>
      </c>
      <c r="B14721" s="99" t="s">
        <v>318</v>
      </c>
      <c r="C14721" s="97" t="s">
        <v>688</v>
      </c>
      <c r="D14721" s="97" t="s">
        <v>689</v>
      </c>
      <c r="E14721" s="94"/>
      <c r="F14721" s="94"/>
      <c r="G14721" s="94">
        <v>100</v>
      </c>
      <c r="H14721" s="79"/>
    </row>
    <row r="14722" spans="1:8">
      <c r="A14722" s="98" t="s">
        <v>319</v>
      </c>
      <c r="B14722" s="99" t="s">
        <v>320</v>
      </c>
      <c r="C14722" s="97" t="s">
        <v>2067</v>
      </c>
      <c r="D14722" s="97" t="s">
        <v>690</v>
      </c>
      <c r="E14722" s="94"/>
      <c r="F14722" s="94"/>
      <c r="G14722" s="94">
        <v>100</v>
      </c>
      <c r="H14722" s="79"/>
    </row>
    <row r="14723" spans="1:8">
      <c r="A14723" s="100">
        <v>4</v>
      </c>
      <c r="B14723" s="101" t="s">
        <v>623</v>
      </c>
      <c r="C14723" s="97"/>
      <c r="D14723" s="97"/>
      <c r="E14723" s="94"/>
      <c r="F14723" s="94"/>
      <c r="G14723" s="94"/>
      <c r="H14723" s="79"/>
    </row>
    <row r="14724" spans="1:8" ht="31.5">
      <c r="A14724" s="97" t="s">
        <v>406</v>
      </c>
      <c r="B14724" s="236" t="s">
        <v>321</v>
      </c>
      <c r="C14724" s="97" t="s">
        <v>690</v>
      </c>
      <c r="D14724" s="97" t="s">
        <v>690</v>
      </c>
      <c r="E14724" s="94"/>
      <c r="F14724" s="94"/>
      <c r="G14724" s="94">
        <v>100</v>
      </c>
      <c r="H14724" s="79"/>
    </row>
    <row r="14725" spans="1:8" ht="63">
      <c r="A14725" s="97" t="s">
        <v>407</v>
      </c>
      <c r="B14725" s="236" t="s">
        <v>621</v>
      </c>
      <c r="C14725" s="97" t="s">
        <v>690</v>
      </c>
      <c r="D14725" s="97" t="s">
        <v>691</v>
      </c>
      <c r="E14725" s="94"/>
      <c r="F14725" s="94"/>
      <c r="G14725" s="94">
        <v>100</v>
      </c>
      <c r="H14725" s="79"/>
    </row>
    <row r="14726" spans="1:8" ht="31.5">
      <c r="A14726" s="97" t="s">
        <v>408</v>
      </c>
      <c r="B14726" s="236" t="s">
        <v>764</v>
      </c>
      <c r="C14726" s="97" t="s">
        <v>690</v>
      </c>
      <c r="D14726" s="97" t="s">
        <v>691</v>
      </c>
      <c r="E14726" s="94"/>
      <c r="F14726" s="94"/>
      <c r="G14726" s="94">
        <v>100</v>
      </c>
      <c r="H14726" s="79"/>
    </row>
    <row r="14727" spans="1:8" ht="31.5">
      <c r="A14727" s="97" t="s">
        <v>222</v>
      </c>
      <c r="B14727" s="236" t="s">
        <v>765</v>
      </c>
      <c r="C14727" s="97" t="s">
        <v>691</v>
      </c>
      <c r="D14727" s="97" t="s">
        <v>692</v>
      </c>
      <c r="E14727" s="94"/>
      <c r="F14727" s="94"/>
      <c r="G14727" s="94">
        <v>100</v>
      </c>
      <c r="H14727" s="79"/>
    </row>
    <row r="14728" spans="1:8">
      <c r="G14728" s="154" t="s">
        <v>1953</v>
      </c>
      <c r="H14728" s="154" t="s">
        <v>378</v>
      </c>
    </row>
    <row r="14729" spans="1:8">
      <c r="H14729" s="154" t="s">
        <v>709</v>
      </c>
    </row>
    <row r="14730" spans="1:8">
      <c r="H14730" s="154" t="s">
        <v>266</v>
      </c>
    </row>
    <row r="14731" spans="1:8">
      <c r="H14731" s="154"/>
    </row>
    <row r="14732" spans="1:8">
      <c r="A14732" s="742" t="s">
        <v>628</v>
      </c>
      <c r="B14732" s="742"/>
      <c r="C14732" s="742"/>
      <c r="D14732" s="742"/>
      <c r="E14732" s="742"/>
      <c r="F14732" s="742"/>
      <c r="G14732" s="742"/>
      <c r="H14732" s="742"/>
    </row>
    <row r="14733" spans="1:8">
      <c r="A14733" s="742" t="s">
        <v>455</v>
      </c>
      <c r="B14733" s="742"/>
      <c r="C14733" s="742"/>
      <c r="D14733" s="742"/>
      <c r="E14733" s="742"/>
      <c r="F14733" s="742"/>
      <c r="G14733" s="742"/>
      <c r="H14733" s="742"/>
    </row>
    <row r="14734" spans="1:8">
      <c r="H14734" s="154" t="s">
        <v>322</v>
      </c>
    </row>
    <row r="14735" spans="1:8">
      <c r="H14735" s="154" t="s">
        <v>323</v>
      </c>
    </row>
    <row r="14736" spans="1:8">
      <c r="H14736" s="154" t="s">
        <v>324</v>
      </c>
    </row>
    <row r="14737" spans="1:8">
      <c r="H14737" s="230" t="s">
        <v>325</v>
      </c>
    </row>
    <row r="14738" spans="1:8">
      <c r="H14738" s="154" t="s">
        <v>2331</v>
      </c>
    </row>
    <row r="14739" spans="1:8">
      <c r="H14739" s="154" t="s">
        <v>261</v>
      </c>
    </row>
    <row r="14740" spans="1:8">
      <c r="A14740" s="86"/>
    </row>
    <row r="14741" spans="1:8" ht="32.25" customHeight="1">
      <c r="A14741" s="748" t="s">
        <v>1954</v>
      </c>
      <c r="B14741" s="749"/>
      <c r="C14741" s="749"/>
      <c r="D14741" s="749"/>
      <c r="E14741" s="749"/>
      <c r="F14741" s="749"/>
      <c r="G14741" s="749"/>
      <c r="H14741" s="749"/>
    </row>
    <row r="14742" spans="1:8">
      <c r="A14742" s="664"/>
      <c r="B14742" s="665"/>
      <c r="C14742" s="665"/>
      <c r="D14742" s="665"/>
      <c r="E14742" s="665"/>
      <c r="F14742" s="665"/>
      <c r="G14742" s="665"/>
      <c r="H14742" s="665"/>
    </row>
    <row r="14743" spans="1:8">
      <c r="A14743" s="746" t="s">
        <v>2332</v>
      </c>
      <c r="B14743" s="746"/>
      <c r="C14743" s="746"/>
      <c r="D14743" s="746"/>
      <c r="E14743" s="746"/>
      <c r="F14743" s="746"/>
      <c r="G14743" s="746"/>
      <c r="H14743" s="746"/>
    </row>
    <row r="14744" spans="1:8" ht="16.5" thickBot="1">
      <c r="A14744" s="87"/>
      <c r="B14744" s="666"/>
      <c r="C14744" s="231"/>
      <c r="D14744" s="231"/>
      <c r="E14744" s="231"/>
      <c r="F14744" s="231"/>
      <c r="G14744" s="231"/>
      <c r="H14744" s="231"/>
    </row>
    <row r="14745" spans="1:8">
      <c r="A14745" s="750" t="s">
        <v>397</v>
      </c>
      <c r="B14745" s="753" t="s">
        <v>649</v>
      </c>
      <c r="C14745" s="756" t="s">
        <v>719</v>
      </c>
      <c r="D14745" s="756"/>
      <c r="E14745" s="756"/>
      <c r="F14745" s="756"/>
      <c r="G14745" s="757" t="s">
        <v>629</v>
      </c>
      <c r="H14745" s="759" t="s">
        <v>630</v>
      </c>
    </row>
    <row r="14746" spans="1:8">
      <c r="A14746" s="751"/>
      <c r="B14746" s="754"/>
      <c r="C14746" s="704"/>
      <c r="D14746" s="704"/>
      <c r="E14746" s="704"/>
      <c r="F14746" s="704"/>
      <c r="G14746" s="703"/>
      <c r="H14746" s="760"/>
    </row>
    <row r="14747" spans="1:8" ht="32.25" thickBot="1">
      <c r="A14747" s="752"/>
      <c r="B14747" s="755"/>
      <c r="C14747" s="88" t="s">
        <v>631</v>
      </c>
      <c r="D14747" s="88" t="s">
        <v>632</v>
      </c>
      <c r="E14747" s="88" t="s">
        <v>631</v>
      </c>
      <c r="F14747" s="88" t="s">
        <v>632</v>
      </c>
      <c r="G14747" s="758"/>
      <c r="H14747" s="761"/>
    </row>
    <row r="14748" spans="1:8">
      <c r="A14748" s="89">
        <v>1</v>
      </c>
      <c r="B14748" s="604">
        <v>2</v>
      </c>
      <c r="C14748" s="90">
        <v>3</v>
      </c>
      <c r="D14748" s="90">
        <v>4</v>
      </c>
      <c r="E14748" s="90"/>
      <c r="F14748" s="90"/>
      <c r="G14748" s="91">
        <v>5</v>
      </c>
      <c r="H14748" s="604">
        <v>6</v>
      </c>
    </row>
    <row r="14749" spans="1:8">
      <c r="A14749" s="89">
        <v>1</v>
      </c>
      <c r="B14749" s="92" t="s">
        <v>598</v>
      </c>
      <c r="C14749" s="90"/>
      <c r="D14749" s="90"/>
      <c r="E14749" s="94"/>
      <c r="F14749" s="94"/>
      <c r="G14749" s="95"/>
      <c r="H14749" s="663"/>
    </row>
    <row r="14750" spans="1:8">
      <c r="A14750" s="96" t="s">
        <v>399</v>
      </c>
      <c r="B14750" s="237" t="s">
        <v>599</v>
      </c>
      <c r="C14750" s="97" t="s">
        <v>7</v>
      </c>
      <c r="D14750" s="97" t="s">
        <v>167</v>
      </c>
      <c r="E14750" s="94"/>
      <c r="F14750" s="94"/>
      <c r="G14750" s="94">
        <v>100</v>
      </c>
      <c r="H14750" s="79"/>
    </row>
    <row r="14751" spans="1:8">
      <c r="A14751" s="97" t="s">
        <v>400</v>
      </c>
      <c r="B14751" s="236" t="s">
        <v>329</v>
      </c>
      <c r="C14751" s="97" t="s">
        <v>168</v>
      </c>
      <c r="D14751" s="97" t="s">
        <v>169</v>
      </c>
      <c r="E14751" s="94"/>
      <c r="F14751" s="94"/>
      <c r="G14751" s="94">
        <v>100</v>
      </c>
      <c r="H14751" s="79"/>
    </row>
    <row r="14752" spans="1:8" ht="31.5">
      <c r="A14752" s="97" t="s">
        <v>411</v>
      </c>
      <c r="B14752" s="236" t="s">
        <v>730</v>
      </c>
      <c r="C14752" s="97" t="s">
        <v>170</v>
      </c>
      <c r="D14752" s="97" t="s">
        <v>171</v>
      </c>
      <c r="E14752" s="94"/>
      <c r="F14752" s="94"/>
      <c r="G14752" s="94">
        <v>100</v>
      </c>
      <c r="H14752" s="79"/>
    </row>
    <row r="14753" spans="1:8" ht="63">
      <c r="A14753" s="98" t="s">
        <v>422</v>
      </c>
      <c r="B14753" s="99" t="s">
        <v>731</v>
      </c>
      <c r="C14753" s="97" t="s">
        <v>172</v>
      </c>
      <c r="D14753" s="97" t="s">
        <v>173</v>
      </c>
      <c r="E14753" s="94"/>
      <c r="F14753" s="94"/>
      <c r="G14753" s="94">
        <v>100</v>
      </c>
      <c r="H14753" s="79"/>
    </row>
    <row r="14754" spans="1:8" ht="31.5">
      <c r="A14754" s="98" t="s">
        <v>732</v>
      </c>
      <c r="B14754" s="99" t="s">
        <v>733</v>
      </c>
      <c r="C14754" s="97" t="s">
        <v>174</v>
      </c>
      <c r="D14754" s="97" t="s">
        <v>175</v>
      </c>
      <c r="E14754" s="94"/>
      <c r="F14754" s="94"/>
      <c r="G14754" s="94">
        <v>100</v>
      </c>
      <c r="H14754" s="79"/>
    </row>
    <row r="14755" spans="1:8">
      <c r="A14755" s="98" t="s">
        <v>734</v>
      </c>
      <c r="B14755" s="99" t="s">
        <v>735</v>
      </c>
      <c r="C14755" s="97" t="s">
        <v>170</v>
      </c>
      <c r="D14755" s="97" t="s">
        <v>174</v>
      </c>
      <c r="E14755" s="94"/>
      <c r="F14755" s="94"/>
      <c r="G14755" s="94">
        <v>100</v>
      </c>
      <c r="H14755" s="79"/>
    </row>
    <row r="14756" spans="1:8">
      <c r="A14756" s="100">
        <v>2</v>
      </c>
      <c r="B14756" s="101" t="s">
        <v>440</v>
      </c>
      <c r="C14756" s="97"/>
      <c r="D14756" s="97"/>
      <c r="E14756" s="94"/>
      <c r="F14756" s="94"/>
      <c r="G14756" s="94"/>
      <c r="H14756" s="79"/>
    </row>
    <row r="14757" spans="1:8" ht="31.5">
      <c r="A14757" s="98" t="s">
        <v>402</v>
      </c>
      <c r="B14757" s="99" t="s">
        <v>736</v>
      </c>
      <c r="C14757" s="97" t="s">
        <v>129</v>
      </c>
      <c r="D14757" s="97" t="s">
        <v>130</v>
      </c>
      <c r="E14757" s="94"/>
      <c r="F14757" s="94"/>
      <c r="G14757" s="94">
        <v>100</v>
      </c>
      <c r="H14757" s="79"/>
    </row>
    <row r="14758" spans="1:8" ht="63">
      <c r="A14758" s="98" t="s">
        <v>403</v>
      </c>
      <c r="B14758" s="99" t="s">
        <v>641</v>
      </c>
      <c r="C14758" s="97" t="s">
        <v>129</v>
      </c>
      <c r="D14758" s="97" t="s">
        <v>131</v>
      </c>
      <c r="E14758" s="94"/>
      <c r="F14758" s="94"/>
      <c r="G14758" s="94">
        <v>100</v>
      </c>
      <c r="H14758" s="79"/>
    </row>
    <row r="14759" spans="1:8" ht="31.5">
      <c r="A14759" s="98" t="s">
        <v>404</v>
      </c>
      <c r="B14759" s="99" t="s">
        <v>642</v>
      </c>
      <c r="C14759" s="97" t="s">
        <v>131</v>
      </c>
      <c r="D14759" s="97" t="s">
        <v>132</v>
      </c>
      <c r="E14759" s="94"/>
      <c r="F14759" s="94"/>
      <c r="G14759" s="94">
        <v>100</v>
      </c>
      <c r="H14759" s="79"/>
    </row>
    <row r="14760" spans="1:8" ht="47.25">
      <c r="A14760" s="100">
        <v>3</v>
      </c>
      <c r="B14760" s="101" t="s">
        <v>313</v>
      </c>
      <c r="C14760" s="97"/>
      <c r="D14760" s="97"/>
      <c r="E14760" s="94"/>
      <c r="F14760" s="94"/>
      <c r="G14760" s="94"/>
      <c r="H14760" s="79"/>
    </row>
    <row r="14761" spans="1:8" ht="31.5">
      <c r="A14761" s="98" t="s">
        <v>441</v>
      </c>
      <c r="B14761" s="99" t="s">
        <v>314</v>
      </c>
      <c r="C14761" s="97" t="s">
        <v>132</v>
      </c>
      <c r="D14761" s="97" t="s">
        <v>131</v>
      </c>
      <c r="E14761" s="94"/>
      <c r="F14761" s="94"/>
      <c r="G14761" s="94">
        <v>100</v>
      </c>
      <c r="H14761" s="79"/>
    </row>
    <row r="14762" spans="1:8">
      <c r="A14762" s="98" t="s">
        <v>359</v>
      </c>
      <c r="B14762" s="99" t="s">
        <v>315</v>
      </c>
      <c r="C14762" s="97" t="s">
        <v>132</v>
      </c>
      <c r="D14762" s="97" t="s">
        <v>133</v>
      </c>
      <c r="E14762" s="94"/>
      <c r="F14762" s="94"/>
      <c r="G14762" s="94">
        <v>100</v>
      </c>
      <c r="H14762" s="79"/>
    </row>
    <row r="14763" spans="1:8">
      <c r="A14763" s="98" t="s">
        <v>361</v>
      </c>
      <c r="B14763" s="99" t="s">
        <v>316</v>
      </c>
      <c r="C14763" s="97" t="s">
        <v>133</v>
      </c>
      <c r="D14763" s="97" t="s">
        <v>788</v>
      </c>
      <c r="E14763" s="94"/>
      <c r="F14763" s="94"/>
      <c r="G14763" s="94">
        <v>100</v>
      </c>
      <c r="H14763" s="79"/>
    </row>
    <row r="14764" spans="1:8">
      <c r="A14764" s="98" t="s">
        <v>317</v>
      </c>
      <c r="B14764" s="99" t="s">
        <v>318</v>
      </c>
      <c r="C14764" s="97" t="s">
        <v>788</v>
      </c>
      <c r="D14764" s="97" t="s">
        <v>789</v>
      </c>
      <c r="E14764" s="94"/>
      <c r="F14764" s="94"/>
      <c r="G14764" s="94">
        <v>100</v>
      </c>
      <c r="H14764" s="79"/>
    </row>
    <row r="14765" spans="1:8">
      <c r="A14765" s="98" t="s">
        <v>319</v>
      </c>
      <c r="B14765" s="99" t="s">
        <v>320</v>
      </c>
      <c r="C14765" s="97" t="s">
        <v>1156</v>
      </c>
      <c r="D14765" s="97" t="s">
        <v>790</v>
      </c>
      <c r="E14765" s="94"/>
      <c r="F14765" s="94"/>
      <c r="G14765" s="94">
        <v>100</v>
      </c>
      <c r="H14765" s="79"/>
    </row>
    <row r="14766" spans="1:8">
      <c r="A14766" s="100">
        <v>4</v>
      </c>
      <c r="B14766" s="101" t="s">
        <v>623</v>
      </c>
      <c r="C14766" s="97"/>
      <c r="D14766" s="97"/>
      <c r="E14766" s="94"/>
      <c r="F14766" s="94"/>
      <c r="G14766" s="94"/>
      <c r="H14766" s="79"/>
    </row>
    <row r="14767" spans="1:8" ht="31.5">
      <c r="A14767" s="97" t="s">
        <v>406</v>
      </c>
      <c r="B14767" s="236" t="s">
        <v>321</v>
      </c>
      <c r="C14767" s="97" t="s">
        <v>790</v>
      </c>
      <c r="D14767" s="97" t="s">
        <v>790</v>
      </c>
      <c r="E14767" s="94"/>
      <c r="F14767" s="94"/>
      <c r="G14767" s="94">
        <v>100</v>
      </c>
      <c r="H14767" s="79"/>
    </row>
    <row r="14768" spans="1:8" ht="63">
      <c r="A14768" s="97" t="s">
        <v>407</v>
      </c>
      <c r="B14768" s="236" t="s">
        <v>621</v>
      </c>
      <c r="C14768" s="97" t="s">
        <v>790</v>
      </c>
      <c r="D14768" s="97" t="s">
        <v>791</v>
      </c>
      <c r="E14768" s="94"/>
      <c r="F14768" s="94"/>
      <c r="G14768" s="94">
        <v>100</v>
      </c>
      <c r="H14768" s="79"/>
    </row>
    <row r="14769" spans="1:8" ht="31.5">
      <c r="A14769" s="97" t="s">
        <v>408</v>
      </c>
      <c r="B14769" s="236" t="s">
        <v>764</v>
      </c>
      <c r="C14769" s="97" t="s">
        <v>790</v>
      </c>
      <c r="D14769" s="97" t="s">
        <v>791</v>
      </c>
      <c r="E14769" s="94"/>
      <c r="F14769" s="94"/>
      <c r="G14769" s="94">
        <v>100</v>
      </c>
      <c r="H14769" s="79"/>
    </row>
    <row r="14770" spans="1:8" ht="31.5">
      <c r="A14770" s="97" t="s">
        <v>222</v>
      </c>
      <c r="B14770" s="236" t="s">
        <v>765</v>
      </c>
      <c r="C14770" s="97" t="s">
        <v>791</v>
      </c>
      <c r="D14770" s="97" t="s">
        <v>792</v>
      </c>
      <c r="E14770" s="94"/>
      <c r="F14770" s="94"/>
      <c r="G14770" s="94">
        <v>100</v>
      </c>
      <c r="H14770" s="79"/>
    </row>
    <row r="14771" spans="1:8">
      <c r="G14771" s="154" t="s">
        <v>1981</v>
      </c>
      <c r="H14771" s="154" t="s">
        <v>378</v>
      </c>
    </row>
    <row r="14772" spans="1:8">
      <c r="H14772" s="154" t="s">
        <v>709</v>
      </c>
    </row>
    <row r="14773" spans="1:8">
      <c r="H14773" s="154" t="s">
        <v>266</v>
      </c>
    </row>
    <row r="14774" spans="1:8">
      <c r="H14774" s="154"/>
    </row>
    <row r="14775" spans="1:8">
      <c r="A14775" s="742" t="s">
        <v>628</v>
      </c>
      <c r="B14775" s="742"/>
      <c r="C14775" s="742"/>
      <c r="D14775" s="742"/>
      <c r="E14775" s="742"/>
      <c r="F14775" s="742"/>
      <c r="G14775" s="742"/>
      <c r="H14775" s="742"/>
    </row>
    <row r="14776" spans="1:8">
      <c r="A14776" s="742" t="s">
        <v>455</v>
      </c>
      <c r="B14776" s="742"/>
      <c r="C14776" s="742"/>
      <c r="D14776" s="742"/>
      <c r="E14776" s="742"/>
      <c r="F14776" s="742"/>
      <c r="G14776" s="742"/>
      <c r="H14776" s="742"/>
    </row>
    <row r="14777" spans="1:8">
      <c r="H14777" s="154" t="s">
        <v>322</v>
      </c>
    </row>
    <row r="14778" spans="1:8">
      <c r="H14778" s="154" t="s">
        <v>323</v>
      </c>
    </row>
    <row r="14779" spans="1:8">
      <c r="H14779" s="154" t="s">
        <v>324</v>
      </c>
    </row>
    <row r="14780" spans="1:8">
      <c r="H14780" s="230" t="s">
        <v>325</v>
      </c>
    </row>
    <row r="14781" spans="1:8">
      <c r="H14781" s="154" t="s">
        <v>2331</v>
      </c>
    </row>
    <row r="14782" spans="1:8">
      <c r="H14782" s="154" t="s">
        <v>261</v>
      </c>
    </row>
    <row r="14783" spans="1:8">
      <c r="A14783" s="86"/>
    </row>
    <row r="14784" spans="1:8" ht="30.75" customHeight="1">
      <c r="A14784" s="748" t="s">
        <v>2079</v>
      </c>
      <c r="B14784" s="749"/>
      <c r="C14784" s="749"/>
      <c r="D14784" s="749"/>
      <c r="E14784" s="749"/>
      <c r="F14784" s="749"/>
      <c r="G14784" s="749"/>
      <c r="H14784" s="749"/>
    </row>
    <row r="14785" spans="1:8">
      <c r="A14785" s="664"/>
      <c r="B14785" s="665"/>
      <c r="C14785" s="665"/>
      <c r="D14785" s="665"/>
      <c r="E14785" s="665"/>
      <c r="F14785" s="665"/>
      <c r="G14785" s="665"/>
      <c r="H14785" s="665"/>
    </row>
    <row r="14786" spans="1:8">
      <c r="A14786" s="746" t="s">
        <v>2332</v>
      </c>
      <c r="B14786" s="746"/>
      <c r="C14786" s="746"/>
      <c r="D14786" s="746"/>
      <c r="E14786" s="746"/>
      <c r="F14786" s="746"/>
      <c r="G14786" s="746"/>
      <c r="H14786" s="746"/>
    </row>
    <row r="14787" spans="1:8" ht="16.5" thickBot="1">
      <c r="A14787" s="87"/>
      <c r="B14787" s="666"/>
      <c r="C14787" s="231"/>
      <c r="D14787" s="231"/>
      <c r="E14787" s="231"/>
      <c r="F14787" s="231"/>
      <c r="G14787" s="231"/>
      <c r="H14787" s="231"/>
    </row>
    <row r="14788" spans="1:8">
      <c r="A14788" s="750" t="s">
        <v>397</v>
      </c>
      <c r="B14788" s="753" t="s">
        <v>649</v>
      </c>
      <c r="C14788" s="756" t="s">
        <v>719</v>
      </c>
      <c r="D14788" s="756"/>
      <c r="E14788" s="756"/>
      <c r="F14788" s="756"/>
      <c r="G14788" s="757" t="s">
        <v>629</v>
      </c>
      <c r="H14788" s="759" t="s">
        <v>630</v>
      </c>
    </row>
    <row r="14789" spans="1:8">
      <c r="A14789" s="751"/>
      <c r="B14789" s="754"/>
      <c r="C14789" s="704"/>
      <c r="D14789" s="704"/>
      <c r="E14789" s="704"/>
      <c r="F14789" s="704"/>
      <c r="G14789" s="703"/>
      <c r="H14789" s="760"/>
    </row>
    <row r="14790" spans="1:8" ht="32.25" thickBot="1">
      <c r="A14790" s="752"/>
      <c r="B14790" s="755"/>
      <c r="C14790" s="88" t="s">
        <v>631</v>
      </c>
      <c r="D14790" s="88" t="s">
        <v>632</v>
      </c>
      <c r="E14790" s="88" t="s">
        <v>631</v>
      </c>
      <c r="F14790" s="88" t="s">
        <v>632</v>
      </c>
      <c r="G14790" s="758"/>
      <c r="H14790" s="761"/>
    </row>
    <row r="14791" spans="1:8">
      <c r="A14791" s="89">
        <v>1</v>
      </c>
      <c r="B14791" s="604">
        <v>2</v>
      </c>
      <c r="C14791" s="90">
        <v>3</v>
      </c>
      <c r="D14791" s="90">
        <v>4</v>
      </c>
      <c r="E14791" s="90"/>
      <c r="F14791" s="90"/>
      <c r="G14791" s="91">
        <v>5</v>
      </c>
      <c r="H14791" s="604">
        <v>6</v>
      </c>
    </row>
    <row r="14792" spans="1:8">
      <c r="A14792" s="89">
        <v>1</v>
      </c>
      <c r="B14792" s="92" t="s">
        <v>598</v>
      </c>
      <c r="C14792" s="90"/>
      <c r="D14792" s="90"/>
      <c r="E14792" s="94"/>
      <c r="F14792" s="94"/>
      <c r="G14792" s="95"/>
      <c r="H14792" s="663"/>
    </row>
    <row r="14793" spans="1:8">
      <c r="A14793" s="96" t="s">
        <v>399</v>
      </c>
      <c r="B14793" s="237" t="s">
        <v>599</v>
      </c>
      <c r="C14793" s="97" t="s">
        <v>7</v>
      </c>
      <c r="D14793" s="97" t="s">
        <v>167</v>
      </c>
      <c r="E14793" s="94"/>
      <c r="F14793" s="94"/>
      <c r="G14793" s="94">
        <v>100</v>
      </c>
      <c r="H14793" s="79"/>
    </row>
    <row r="14794" spans="1:8">
      <c r="A14794" s="97" t="s">
        <v>400</v>
      </c>
      <c r="B14794" s="236" t="s">
        <v>329</v>
      </c>
      <c r="C14794" s="97" t="s">
        <v>168</v>
      </c>
      <c r="D14794" s="97" t="s">
        <v>169</v>
      </c>
      <c r="E14794" s="94"/>
      <c r="F14794" s="94"/>
      <c r="G14794" s="94">
        <v>100</v>
      </c>
      <c r="H14794" s="79"/>
    </row>
    <row r="14795" spans="1:8" ht="31.5">
      <c r="A14795" s="97" t="s">
        <v>411</v>
      </c>
      <c r="B14795" s="236" t="s">
        <v>730</v>
      </c>
      <c r="C14795" s="97" t="s">
        <v>170</v>
      </c>
      <c r="D14795" s="97" t="s">
        <v>171</v>
      </c>
      <c r="E14795" s="94"/>
      <c r="F14795" s="94"/>
      <c r="G14795" s="94">
        <v>100</v>
      </c>
      <c r="H14795" s="79"/>
    </row>
    <row r="14796" spans="1:8" ht="63">
      <c r="A14796" s="98" t="s">
        <v>422</v>
      </c>
      <c r="B14796" s="99" t="s">
        <v>731</v>
      </c>
      <c r="C14796" s="97" t="s">
        <v>172</v>
      </c>
      <c r="D14796" s="97" t="s">
        <v>173</v>
      </c>
      <c r="E14796" s="94"/>
      <c r="F14796" s="94"/>
      <c r="G14796" s="94">
        <v>100</v>
      </c>
      <c r="H14796" s="79"/>
    </row>
    <row r="14797" spans="1:8" ht="31.5">
      <c r="A14797" s="98" t="s">
        <v>732</v>
      </c>
      <c r="B14797" s="99" t="s">
        <v>733</v>
      </c>
      <c r="C14797" s="97" t="s">
        <v>174</v>
      </c>
      <c r="D14797" s="97" t="s">
        <v>175</v>
      </c>
      <c r="E14797" s="94"/>
      <c r="F14797" s="94"/>
      <c r="G14797" s="94">
        <v>100</v>
      </c>
      <c r="H14797" s="79"/>
    </row>
    <row r="14798" spans="1:8">
      <c r="A14798" s="98" t="s">
        <v>734</v>
      </c>
      <c r="B14798" s="99" t="s">
        <v>735</v>
      </c>
      <c r="C14798" s="97" t="s">
        <v>170</v>
      </c>
      <c r="D14798" s="97" t="s">
        <v>174</v>
      </c>
      <c r="E14798" s="94"/>
      <c r="F14798" s="94"/>
      <c r="G14798" s="94">
        <v>100</v>
      </c>
      <c r="H14798" s="79"/>
    </row>
    <row r="14799" spans="1:8">
      <c r="A14799" s="100">
        <v>2</v>
      </c>
      <c r="B14799" s="101" t="s">
        <v>440</v>
      </c>
      <c r="C14799" s="97"/>
      <c r="D14799" s="97"/>
      <c r="E14799" s="94"/>
      <c r="F14799" s="94"/>
      <c r="G14799" s="94"/>
      <c r="H14799" s="79"/>
    </row>
    <row r="14800" spans="1:8" ht="31.5">
      <c r="A14800" s="98" t="s">
        <v>402</v>
      </c>
      <c r="B14800" s="99" t="s">
        <v>736</v>
      </c>
      <c r="C14800" s="97" t="s">
        <v>129</v>
      </c>
      <c r="D14800" s="97" t="s">
        <v>130</v>
      </c>
      <c r="E14800" s="94"/>
      <c r="F14800" s="94"/>
      <c r="G14800" s="94">
        <v>100</v>
      </c>
      <c r="H14800" s="79"/>
    </row>
    <row r="14801" spans="1:8" ht="63">
      <c r="A14801" s="98" t="s">
        <v>403</v>
      </c>
      <c r="B14801" s="99" t="s">
        <v>641</v>
      </c>
      <c r="C14801" s="97" t="s">
        <v>129</v>
      </c>
      <c r="D14801" s="97" t="s">
        <v>131</v>
      </c>
      <c r="E14801" s="94"/>
      <c r="F14801" s="94"/>
      <c r="G14801" s="94">
        <v>100</v>
      </c>
      <c r="H14801" s="79"/>
    </row>
    <row r="14802" spans="1:8" ht="31.5">
      <c r="A14802" s="98" t="s">
        <v>404</v>
      </c>
      <c r="B14802" s="99" t="s">
        <v>642</v>
      </c>
      <c r="C14802" s="97" t="s">
        <v>131</v>
      </c>
      <c r="D14802" s="97" t="s">
        <v>132</v>
      </c>
      <c r="E14802" s="94"/>
      <c r="F14802" s="94"/>
      <c r="G14802" s="94">
        <v>100</v>
      </c>
      <c r="H14802" s="79"/>
    </row>
    <row r="14803" spans="1:8" ht="47.25">
      <c r="A14803" s="100">
        <v>3</v>
      </c>
      <c r="B14803" s="101" t="s">
        <v>313</v>
      </c>
      <c r="C14803" s="97"/>
      <c r="D14803" s="97"/>
      <c r="E14803" s="94"/>
      <c r="F14803" s="94"/>
      <c r="G14803" s="94"/>
      <c r="H14803" s="79"/>
    </row>
    <row r="14804" spans="1:8" ht="31.5">
      <c r="A14804" s="98" t="s">
        <v>441</v>
      </c>
      <c r="B14804" s="99" t="s">
        <v>314</v>
      </c>
      <c r="C14804" s="97" t="s">
        <v>132</v>
      </c>
      <c r="D14804" s="97" t="s">
        <v>131</v>
      </c>
      <c r="E14804" s="94"/>
      <c r="F14804" s="94"/>
      <c r="G14804" s="94">
        <v>100</v>
      </c>
      <c r="H14804" s="79"/>
    </row>
    <row r="14805" spans="1:8">
      <c r="A14805" s="98" t="s">
        <v>359</v>
      </c>
      <c r="B14805" s="99" t="s">
        <v>315</v>
      </c>
      <c r="C14805" s="97" t="s">
        <v>132</v>
      </c>
      <c r="D14805" s="97" t="s">
        <v>133</v>
      </c>
      <c r="E14805" s="94"/>
      <c r="F14805" s="94"/>
      <c r="G14805" s="94">
        <v>100</v>
      </c>
      <c r="H14805" s="79"/>
    </row>
    <row r="14806" spans="1:8">
      <c r="A14806" s="98" t="s">
        <v>361</v>
      </c>
      <c r="B14806" s="99" t="s">
        <v>316</v>
      </c>
      <c r="C14806" s="97" t="s">
        <v>133</v>
      </c>
      <c r="D14806" s="97" t="s">
        <v>788</v>
      </c>
      <c r="E14806" s="94"/>
      <c r="F14806" s="94"/>
      <c r="G14806" s="94">
        <v>100</v>
      </c>
      <c r="H14806" s="79"/>
    </row>
    <row r="14807" spans="1:8">
      <c r="A14807" s="98" t="s">
        <v>317</v>
      </c>
      <c r="B14807" s="99" t="s">
        <v>318</v>
      </c>
      <c r="C14807" s="97" t="s">
        <v>788</v>
      </c>
      <c r="D14807" s="97" t="s">
        <v>789</v>
      </c>
      <c r="E14807" s="94"/>
      <c r="F14807" s="94"/>
      <c r="G14807" s="94">
        <v>100</v>
      </c>
      <c r="H14807" s="79"/>
    </row>
    <row r="14808" spans="1:8">
      <c r="A14808" s="98" t="s">
        <v>319</v>
      </c>
      <c r="B14808" s="99" t="s">
        <v>320</v>
      </c>
      <c r="C14808" s="97" t="s">
        <v>1156</v>
      </c>
      <c r="D14808" s="97" t="s">
        <v>790</v>
      </c>
      <c r="E14808" s="94"/>
      <c r="F14808" s="94"/>
      <c r="G14808" s="94">
        <v>100</v>
      </c>
      <c r="H14808" s="79"/>
    </row>
    <row r="14809" spans="1:8">
      <c r="A14809" s="100">
        <v>4</v>
      </c>
      <c r="B14809" s="101" t="s">
        <v>623</v>
      </c>
      <c r="C14809" s="97"/>
      <c r="D14809" s="97"/>
      <c r="E14809" s="94"/>
      <c r="F14809" s="94"/>
      <c r="G14809" s="94"/>
      <c r="H14809" s="79"/>
    </row>
    <row r="14810" spans="1:8" ht="31.5">
      <c r="A14810" s="97" t="s">
        <v>406</v>
      </c>
      <c r="B14810" s="236" t="s">
        <v>321</v>
      </c>
      <c r="C14810" s="97" t="s">
        <v>790</v>
      </c>
      <c r="D14810" s="97" t="s">
        <v>790</v>
      </c>
      <c r="E14810" s="94"/>
      <c r="F14810" s="94"/>
      <c r="G14810" s="94">
        <v>100</v>
      </c>
      <c r="H14810" s="79"/>
    </row>
    <row r="14811" spans="1:8" ht="63">
      <c r="A14811" s="97" t="s">
        <v>407</v>
      </c>
      <c r="B14811" s="236" t="s">
        <v>621</v>
      </c>
      <c r="C14811" s="97" t="s">
        <v>790</v>
      </c>
      <c r="D14811" s="97" t="s">
        <v>791</v>
      </c>
      <c r="E14811" s="94"/>
      <c r="F14811" s="94"/>
      <c r="G14811" s="94">
        <v>100</v>
      </c>
      <c r="H14811" s="79"/>
    </row>
    <row r="14812" spans="1:8" ht="31.5">
      <c r="A14812" s="97" t="s">
        <v>408</v>
      </c>
      <c r="B14812" s="236" t="s">
        <v>764</v>
      </c>
      <c r="C14812" s="97" t="s">
        <v>790</v>
      </c>
      <c r="D14812" s="97" t="s">
        <v>791</v>
      </c>
      <c r="E14812" s="94"/>
      <c r="F14812" s="94"/>
      <c r="G14812" s="94">
        <v>100</v>
      </c>
      <c r="H14812" s="79"/>
    </row>
    <row r="14813" spans="1:8" ht="31.5">
      <c r="A14813" s="97" t="s">
        <v>222</v>
      </c>
      <c r="B14813" s="236" t="s">
        <v>765</v>
      </c>
      <c r="C14813" s="97" t="s">
        <v>791</v>
      </c>
      <c r="D14813" s="97" t="s">
        <v>792</v>
      </c>
      <c r="E14813" s="94"/>
      <c r="F14813" s="94"/>
      <c r="G14813" s="94">
        <v>100</v>
      </c>
      <c r="H14813" s="79"/>
    </row>
    <row r="14814" spans="1:8">
      <c r="G14814" s="154" t="s">
        <v>1983</v>
      </c>
      <c r="H14814" s="154" t="s">
        <v>378</v>
      </c>
    </row>
    <row r="14815" spans="1:8">
      <c r="H14815" s="154" t="s">
        <v>709</v>
      </c>
    </row>
    <row r="14816" spans="1:8">
      <c r="H14816" s="154" t="s">
        <v>266</v>
      </c>
    </row>
    <row r="14817" spans="1:8">
      <c r="H14817" s="154"/>
    </row>
    <row r="14818" spans="1:8">
      <c r="A14818" s="742" t="s">
        <v>628</v>
      </c>
      <c r="B14818" s="742"/>
      <c r="C14818" s="742"/>
      <c r="D14818" s="742"/>
      <c r="E14818" s="742"/>
      <c r="F14818" s="742"/>
      <c r="G14818" s="742"/>
      <c r="H14818" s="742"/>
    </row>
    <row r="14819" spans="1:8">
      <c r="A14819" s="742" t="s">
        <v>455</v>
      </c>
      <c r="B14819" s="742"/>
      <c r="C14819" s="742"/>
      <c r="D14819" s="742"/>
      <c r="E14819" s="742"/>
      <c r="F14819" s="742"/>
      <c r="G14819" s="742"/>
      <c r="H14819" s="742"/>
    </row>
    <row r="14820" spans="1:8">
      <c r="H14820" s="154" t="s">
        <v>322</v>
      </c>
    </row>
    <row r="14821" spans="1:8">
      <c r="H14821" s="154" t="s">
        <v>323</v>
      </c>
    </row>
    <row r="14822" spans="1:8">
      <c r="H14822" s="154" t="s">
        <v>324</v>
      </c>
    </row>
    <row r="14823" spans="1:8">
      <c r="H14823" s="230" t="s">
        <v>325</v>
      </c>
    </row>
    <row r="14824" spans="1:8">
      <c r="H14824" s="154" t="s">
        <v>2331</v>
      </c>
    </row>
    <row r="14825" spans="1:8">
      <c r="H14825" s="154" t="s">
        <v>261</v>
      </c>
    </row>
    <row r="14826" spans="1:8">
      <c r="A14826" s="86"/>
    </row>
    <row r="14827" spans="1:8">
      <c r="A14827" s="748" t="s">
        <v>2080</v>
      </c>
      <c r="B14827" s="749"/>
      <c r="C14827" s="749"/>
      <c r="D14827" s="749"/>
      <c r="E14827" s="749"/>
      <c r="F14827" s="749"/>
      <c r="G14827" s="749"/>
      <c r="H14827" s="749"/>
    </row>
    <row r="14828" spans="1:8">
      <c r="A14828" s="664"/>
      <c r="B14828" s="665"/>
      <c r="C14828" s="665"/>
      <c r="D14828" s="665"/>
      <c r="E14828" s="665"/>
      <c r="F14828" s="665"/>
      <c r="G14828" s="665"/>
      <c r="H14828" s="665"/>
    </row>
    <row r="14829" spans="1:8">
      <c r="A14829" s="746" t="s">
        <v>2332</v>
      </c>
      <c r="B14829" s="746"/>
      <c r="C14829" s="746"/>
      <c r="D14829" s="746"/>
      <c r="E14829" s="746"/>
      <c r="F14829" s="746"/>
      <c r="G14829" s="746"/>
      <c r="H14829" s="746"/>
    </row>
    <row r="14830" spans="1:8" ht="16.5" thickBot="1">
      <c r="A14830" s="87"/>
      <c r="B14830" s="666"/>
      <c r="C14830" s="231"/>
      <c r="D14830" s="231"/>
      <c r="E14830" s="231"/>
      <c r="F14830" s="231"/>
      <c r="G14830" s="231"/>
      <c r="H14830" s="231"/>
    </row>
    <row r="14831" spans="1:8">
      <c r="A14831" s="750" t="s">
        <v>397</v>
      </c>
      <c r="B14831" s="753" t="s">
        <v>649</v>
      </c>
      <c r="C14831" s="756" t="s">
        <v>719</v>
      </c>
      <c r="D14831" s="756"/>
      <c r="E14831" s="756"/>
      <c r="F14831" s="756"/>
      <c r="G14831" s="757" t="s">
        <v>629</v>
      </c>
      <c r="H14831" s="759" t="s">
        <v>630</v>
      </c>
    </row>
    <row r="14832" spans="1:8">
      <c r="A14832" s="751"/>
      <c r="B14832" s="754"/>
      <c r="C14832" s="704"/>
      <c r="D14832" s="704"/>
      <c r="E14832" s="704"/>
      <c r="F14832" s="704"/>
      <c r="G14832" s="703"/>
      <c r="H14832" s="760"/>
    </row>
    <row r="14833" spans="1:8" ht="32.25" thickBot="1">
      <c r="A14833" s="752"/>
      <c r="B14833" s="755"/>
      <c r="C14833" s="88" t="s">
        <v>631</v>
      </c>
      <c r="D14833" s="88" t="s">
        <v>632</v>
      </c>
      <c r="E14833" s="88" t="s">
        <v>631</v>
      </c>
      <c r="F14833" s="88" t="s">
        <v>632</v>
      </c>
      <c r="G14833" s="758"/>
      <c r="H14833" s="761"/>
    </row>
    <row r="14834" spans="1:8">
      <c r="A14834" s="89">
        <v>1</v>
      </c>
      <c r="B14834" s="604">
        <v>2</v>
      </c>
      <c r="C14834" s="90">
        <v>3</v>
      </c>
      <c r="D14834" s="90">
        <v>4</v>
      </c>
      <c r="E14834" s="90"/>
      <c r="F14834" s="90"/>
      <c r="G14834" s="91">
        <v>5</v>
      </c>
      <c r="H14834" s="604">
        <v>6</v>
      </c>
    </row>
    <row r="14835" spans="1:8">
      <c r="A14835" s="89">
        <v>1</v>
      </c>
      <c r="B14835" s="92" t="s">
        <v>598</v>
      </c>
      <c r="C14835" s="90"/>
      <c r="D14835" s="90"/>
      <c r="E14835" s="94"/>
      <c r="F14835" s="94"/>
      <c r="G14835" s="95"/>
      <c r="H14835" s="663"/>
    </row>
    <row r="14836" spans="1:8">
      <c r="A14836" s="96" t="s">
        <v>399</v>
      </c>
      <c r="B14836" s="237" t="s">
        <v>599</v>
      </c>
      <c r="C14836" s="97" t="s">
        <v>7</v>
      </c>
      <c r="D14836" s="97" t="s">
        <v>167</v>
      </c>
      <c r="E14836" s="94"/>
      <c r="F14836" s="94"/>
      <c r="G14836" s="94">
        <v>100</v>
      </c>
      <c r="H14836" s="79"/>
    </row>
    <row r="14837" spans="1:8">
      <c r="A14837" s="97" t="s">
        <v>400</v>
      </c>
      <c r="B14837" s="236" t="s">
        <v>329</v>
      </c>
      <c r="C14837" s="97" t="s">
        <v>168</v>
      </c>
      <c r="D14837" s="97" t="s">
        <v>169</v>
      </c>
      <c r="E14837" s="94"/>
      <c r="F14837" s="94"/>
      <c r="G14837" s="94">
        <v>100</v>
      </c>
      <c r="H14837" s="79"/>
    </row>
    <row r="14838" spans="1:8" ht="31.5">
      <c r="A14838" s="97" t="s">
        <v>411</v>
      </c>
      <c r="B14838" s="236" t="s">
        <v>730</v>
      </c>
      <c r="C14838" s="97" t="s">
        <v>170</v>
      </c>
      <c r="D14838" s="97" t="s">
        <v>171</v>
      </c>
      <c r="E14838" s="94"/>
      <c r="F14838" s="94"/>
      <c r="G14838" s="94">
        <v>100</v>
      </c>
      <c r="H14838" s="79"/>
    </row>
    <row r="14839" spans="1:8" ht="63">
      <c r="A14839" s="98" t="s">
        <v>422</v>
      </c>
      <c r="B14839" s="99" t="s">
        <v>731</v>
      </c>
      <c r="C14839" s="97" t="s">
        <v>172</v>
      </c>
      <c r="D14839" s="97" t="s">
        <v>173</v>
      </c>
      <c r="E14839" s="94"/>
      <c r="F14839" s="94"/>
      <c r="G14839" s="94">
        <v>100</v>
      </c>
      <c r="H14839" s="79"/>
    </row>
    <row r="14840" spans="1:8" ht="31.5">
      <c r="A14840" s="98" t="s">
        <v>732</v>
      </c>
      <c r="B14840" s="99" t="s">
        <v>733</v>
      </c>
      <c r="C14840" s="97" t="s">
        <v>174</v>
      </c>
      <c r="D14840" s="97" t="s">
        <v>175</v>
      </c>
      <c r="E14840" s="94"/>
      <c r="F14840" s="94"/>
      <c r="G14840" s="94">
        <v>100</v>
      </c>
      <c r="H14840" s="79"/>
    </row>
    <row r="14841" spans="1:8">
      <c r="A14841" s="98" t="s">
        <v>734</v>
      </c>
      <c r="B14841" s="99" t="s">
        <v>735</v>
      </c>
      <c r="C14841" s="97" t="s">
        <v>170</v>
      </c>
      <c r="D14841" s="97" t="s">
        <v>174</v>
      </c>
      <c r="E14841" s="94"/>
      <c r="F14841" s="94"/>
      <c r="G14841" s="94">
        <v>100</v>
      </c>
      <c r="H14841" s="79"/>
    </row>
    <row r="14842" spans="1:8">
      <c r="A14842" s="100">
        <v>2</v>
      </c>
      <c r="B14842" s="101" t="s">
        <v>440</v>
      </c>
      <c r="C14842" s="97"/>
      <c r="D14842" s="97"/>
      <c r="E14842" s="94"/>
      <c r="F14842" s="94"/>
      <c r="G14842" s="94"/>
      <c r="H14842" s="79"/>
    </row>
    <row r="14843" spans="1:8" ht="31.5">
      <c r="A14843" s="98" t="s">
        <v>402</v>
      </c>
      <c r="B14843" s="99" t="s">
        <v>736</v>
      </c>
      <c r="C14843" s="97" t="s">
        <v>129</v>
      </c>
      <c r="D14843" s="97" t="s">
        <v>130</v>
      </c>
      <c r="E14843" s="94"/>
      <c r="F14843" s="94"/>
      <c r="G14843" s="94">
        <v>100</v>
      </c>
      <c r="H14843" s="79"/>
    </row>
    <row r="14844" spans="1:8" ht="63">
      <c r="A14844" s="98" t="s">
        <v>403</v>
      </c>
      <c r="B14844" s="99" t="s">
        <v>641</v>
      </c>
      <c r="C14844" s="97" t="s">
        <v>129</v>
      </c>
      <c r="D14844" s="97" t="s">
        <v>131</v>
      </c>
      <c r="E14844" s="94"/>
      <c r="F14844" s="94"/>
      <c r="G14844" s="94">
        <v>100</v>
      </c>
      <c r="H14844" s="79"/>
    </row>
    <row r="14845" spans="1:8" ht="31.5">
      <c r="A14845" s="98" t="s">
        <v>404</v>
      </c>
      <c r="B14845" s="99" t="s">
        <v>642</v>
      </c>
      <c r="C14845" s="97" t="s">
        <v>131</v>
      </c>
      <c r="D14845" s="97" t="s">
        <v>132</v>
      </c>
      <c r="E14845" s="94"/>
      <c r="F14845" s="94"/>
      <c r="G14845" s="94">
        <v>100</v>
      </c>
      <c r="H14845" s="79"/>
    </row>
    <row r="14846" spans="1:8" ht="47.25">
      <c r="A14846" s="100">
        <v>3</v>
      </c>
      <c r="B14846" s="101" t="s">
        <v>313</v>
      </c>
      <c r="C14846" s="97"/>
      <c r="D14846" s="97"/>
      <c r="E14846" s="94"/>
      <c r="F14846" s="94"/>
      <c r="G14846" s="94"/>
      <c r="H14846" s="79"/>
    </row>
    <row r="14847" spans="1:8" ht="31.5">
      <c r="A14847" s="98" t="s">
        <v>441</v>
      </c>
      <c r="B14847" s="99" t="s">
        <v>314</v>
      </c>
      <c r="C14847" s="97" t="s">
        <v>132</v>
      </c>
      <c r="D14847" s="97" t="s">
        <v>131</v>
      </c>
      <c r="E14847" s="94"/>
      <c r="F14847" s="94"/>
      <c r="G14847" s="94">
        <v>100</v>
      </c>
      <c r="H14847" s="79"/>
    </row>
    <row r="14848" spans="1:8">
      <c r="A14848" s="98" t="s">
        <v>359</v>
      </c>
      <c r="B14848" s="99" t="s">
        <v>315</v>
      </c>
      <c r="C14848" s="97" t="s">
        <v>132</v>
      </c>
      <c r="D14848" s="97" t="s">
        <v>133</v>
      </c>
      <c r="E14848" s="94"/>
      <c r="F14848" s="94"/>
      <c r="G14848" s="94">
        <v>100</v>
      </c>
      <c r="H14848" s="79"/>
    </row>
    <row r="14849" spans="1:8">
      <c r="A14849" s="98" t="s">
        <v>361</v>
      </c>
      <c r="B14849" s="99" t="s">
        <v>316</v>
      </c>
      <c r="C14849" s="97" t="s">
        <v>133</v>
      </c>
      <c r="D14849" s="97" t="s">
        <v>788</v>
      </c>
      <c r="E14849" s="94"/>
      <c r="F14849" s="94"/>
      <c r="G14849" s="94">
        <v>100</v>
      </c>
      <c r="H14849" s="79"/>
    </row>
    <row r="14850" spans="1:8">
      <c r="A14850" s="98" t="s">
        <v>317</v>
      </c>
      <c r="B14850" s="99" t="s">
        <v>318</v>
      </c>
      <c r="C14850" s="97" t="s">
        <v>788</v>
      </c>
      <c r="D14850" s="97" t="s">
        <v>789</v>
      </c>
      <c r="E14850" s="94"/>
      <c r="F14850" s="94"/>
      <c r="G14850" s="94">
        <v>100</v>
      </c>
      <c r="H14850" s="79"/>
    </row>
    <row r="14851" spans="1:8">
      <c r="A14851" s="98" t="s">
        <v>319</v>
      </c>
      <c r="B14851" s="99" t="s">
        <v>320</v>
      </c>
      <c r="C14851" s="97" t="s">
        <v>1156</v>
      </c>
      <c r="D14851" s="97" t="s">
        <v>790</v>
      </c>
      <c r="E14851" s="94"/>
      <c r="F14851" s="94"/>
      <c r="G14851" s="94">
        <v>100</v>
      </c>
      <c r="H14851" s="79"/>
    </row>
    <row r="14852" spans="1:8">
      <c r="A14852" s="100">
        <v>4</v>
      </c>
      <c r="B14852" s="101" t="s">
        <v>623</v>
      </c>
      <c r="C14852" s="97"/>
      <c r="D14852" s="97"/>
      <c r="E14852" s="94"/>
      <c r="F14852" s="94"/>
      <c r="G14852" s="94"/>
      <c r="H14852" s="79"/>
    </row>
    <row r="14853" spans="1:8" ht="31.5">
      <c r="A14853" s="97" t="s">
        <v>406</v>
      </c>
      <c r="B14853" s="236" t="s">
        <v>321</v>
      </c>
      <c r="C14853" s="97" t="s">
        <v>790</v>
      </c>
      <c r="D14853" s="97" t="s">
        <v>790</v>
      </c>
      <c r="E14853" s="94"/>
      <c r="F14853" s="94"/>
      <c r="G14853" s="94">
        <v>100</v>
      </c>
      <c r="H14853" s="79"/>
    </row>
    <row r="14854" spans="1:8" ht="63">
      <c r="A14854" s="97" t="s">
        <v>407</v>
      </c>
      <c r="B14854" s="236" t="s">
        <v>621</v>
      </c>
      <c r="C14854" s="97" t="s">
        <v>790</v>
      </c>
      <c r="D14854" s="97" t="s">
        <v>791</v>
      </c>
      <c r="E14854" s="94"/>
      <c r="F14854" s="94"/>
      <c r="G14854" s="94">
        <v>100</v>
      </c>
      <c r="H14854" s="79"/>
    </row>
    <row r="14855" spans="1:8" ht="31.5">
      <c r="A14855" s="97" t="s">
        <v>408</v>
      </c>
      <c r="B14855" s="236" t="s">
        <v>764</v>
      </c>
      <c r="C14855" s="97" t="s">
        <v>790</v>
      </c>
      <c r="D14855" s="97" t="s">
        <v>791</v>
      </c>
      <c r="E14855" s="94"/>
      <c r="F14855" s="94"/>
      <c r="G14855" s="94">
        <v>100</v>
      </c>
      <c r="H14855" s="79"/>
    </row>
    <row r="14856" spans="1:8" ht="31.5">
      <c r="A14856" s="97" t="s">
        <v>222</v>
      </c>
      <c r="B14856" s="236" t="s">
        <v>765</v>
      </c>
      <c r="C14856" s="97" t="s">
        <v>791</v>
      </c>
      <c r="D14856" s="97" t="s">
        <v>792</v>
      </c>
      <c r="E14856" s="94"/>
      <c r="F14856" s="94"/>
      <c r="G14856" s="94">
        <v>100</v>
      </c>
      <c r="H14856" s="79"/>
    </row>
    <row r="14857" spans="1:8">
      <c r="G14857" s="154" t="s">
        <v>1991</v>
      </c>
      <c r="H14857" s="154" t="s">
        <v>378</v>
      </c>
    </row>
    <row r="14858" spans="1:8">
      <c r="H14858" s="154" t="s">
        <v>709</v>
      </c>
    </row>
    <row r="14859" spans="1:8">
      <c r="H14859" s="154" t="s">
        <v>266</v>
      </c>
    </row>
    <row r="14860" spans="1:8">
      <c r="H14860" s="154"/>
    </row>
    <row r="14861" spans="1:8">
      <c r="A14861" s="742" t="s">
        <v>628</v>
      </c>
      <c r="B14861" s="742"/>
      <c r="C14861" s="742"/>
      <c r="D14861" s="742"/>
      <c r="E14861" s="742"/>
      <c r="F14861" s="742"/>
      <c r="G14861" s="742"/>
      <c r="H14861" s="742"/>
    </row>
    <row r="14862" spans="1:8">
      <c r="A14862" s="742" t="s">
        <v>455</v>
      </c>
      <c r="B14862" s="742"/>
      <c r="C14862" s="742"/>
      <c r="D14862" s="742"/>
      <c r="E14862" s="742"/>
      <c r="F14862" s="742"/>
      <c r="G14862" s="742"/>
      <c r="H14862" s="742"/>
    </row>
    <row r="14863" spans="1:8">
      <c r="H14863" s="154" t="s">
        <v>322</v>
      </c>
    </row>
    <row r="14864" spans="1:8">
      <c r="H14864" s="154" t="s">
        <v>323</v>
      </c>
    </row>
    <row r="14865" spans="1:8">
      <c r="H14865" s="154" t="s">
        <v>324</v>
      </c>
    </row>
    <row r="14866" spans="1:8">
      <c r="H14866" s="230" t="s">
        <v>325</v>
      </c>
    </row>
    <row r="14867" spans="1:8">
      <c r="H14867" s="154" t="s">
        <v>2331</v>
      </c>
    </row>
    <row r="14868" spans="1:8">
      <c r="H14868" s="154" t="s">
        <v>261</v>
      </c>
    </row>
    <row r="14869" spans="1:8">
      <c r="A14869" s="86"/>
    </row>
    <row r="14870" spans="1:8">
      <c r="A14870" s="748" t="s">
        <v>2081</v>
      </c>
      <c r="B14870" s="749"/>
      <c r="C14870" s="749"/>
      <c r="D14870" s="749"/>
      <c r="E14870" s="749"/>
      <c r="F14870" s="749"/>
      <c r="G14870" s="749"/>
      <c r="H14870" s="749"/>
    </row>
    <row r="14871" spans="1:8">
      <c r="A14871" s="664"/>
      <c r="B14871" s="665"/>
      <c r="C14871" s="665"/>
      <c r="D14871" s="665"/>
      <c r="E14871" s="665"/>
      <c r="F14871" s="665"/>
      <c r="G14871" s="665"/>
      <c r="H14871" s="665"/>
    </row>
    <row r="14872" spans="1:8">
      <c r="A14872" s="746" t="s">
        <v>2332</v>
      </c>
      <c r="B14872" s="746"/>
      <c r="C14872" s="746"/>
      <c r="D14872" s="746"/>
      <c r="E14872" s="746"/>
      <c r="F14872" s="746"/>
      <c r="G14872" s="746"/>
      <c r="H14872" s="746"/>
    </row>
    <row r="14873" spans="1:8" ht="16.5" thickBot="1">
      <c r="A14873" s="87"/>
      <c r="B14873" s="666"/>
      <c r="C14873" s="231"/>
      <c r="D14873" s="231"/>
      <c r="E14873" s="231"/>
      <c r="F14873" s="231"/>
      <c r="G14873" s="231"/>
      <c r="H14873" s="231"/>
    </row>
    <row r="14874" spans="1:8">
      <c r="A14874" s="750" t="s">
        <v>397</v>
      </c>
      <c r="B14874" s="753" t="s">
        <v>649</v>
      </c>
      <c r="C14874" s="756" t="s">
        <v>719</v>
      </c>
      <c r="D14874" s="756"/>
      <c r="E14874" s="756"/>
      <c r="F14874" s="756"/>
      <c r="G14874" s="757" t="s">
        <v>629</v>
      </c>
      <c r="H14874" s="759" t="s">
        <v>630</v>
      </c>
    </row>
    <row r="14875" spans="1:8">
      <c r="A14875" s="751"/>
      <c r="B14875" s="754"/>
      <c r="C14875" s="704"/>
      <c r="D14875" s="704"/>
      <c r="E14875" s="704"/>
      <c r="F14875" s="704"/>
      <c r="G14875" s="703"/>
      <c r="H14875" s="760"/>
    </row>
    <row r="14876" spans="1:8" ht="32.25" thickBot="1">
      <c r="A14876" s="752"/>
      <c r="B14876" s="755"/>
      <c r="C14876" s="88" t="s">
        <v>631</v>
      </c>
      <c r="D14876" s="88" t="s">
        <v>632</v>
      </c>
      <c r="E14876" s="88" t="s">
        <v>631</v>
      </c>
      <c r="F14876" s="88" t="s">
        <v>632</v>
      </c>
      <c r="G14876" s="758"/>
      <c r="H14876" s="761"/>
    </row>
    <row r="14877" spans="1:8">
      <c r="A14877" s="89">
        <v>1</v>
      </c>
      <c r="B14877" s="604">
        <v>2</v>
      </c>
      <c r="C14877" s="90">
        <v>3</v>
      </c>
      <c r="D14877" s="90">
        <v>4</v>
      </c>
      <c r="E14877" s="90"/>
      <c r="F14877" s="90"/>
      <c r="G14877" s="91">
        <v>5</v>
      </c>
      <c r="H14877" s="604">
        <v>6</v>
      </c>
    </row>
    <row r="14878" spans="1:8">
      <c r="A14878" s="89">
        <v>1</v>
      </c>
      <c r="B14878" s="92" t="s">
        <v>598</v>
      </c>
      <c r="C14878" s="90"/>
      <c r="D14878" s="90"/>
      <c r="E14878" s="94"/>
      <c r="F14878" s="94"/>
      <c r="G14878" s="95"/>
      <c r="H14878" s="663"/>
    </row>
    <row r="14879" spans="1:8">
      <c r="A14879" s="96" t="s">
        <v>399</v>
      </c>
      <c r="B14879" s="237" t="s">
        <v>599</v>
      </c>
      <c r="C14879" s="97" t="s">
        <v>7</v>
      </c>
      <c r="D14879" s="97" t="s">
        <v>167</v>
      </c>
      <c r="E14879" s="94"/>
      <c r="F14879" s="94"/>
      <c r="G14879" s="94">
        <v>100</v>
      </c>
      <c r="H14879" s="79"/>
    </row>
    <row r="14880" spans="1:8">
      <c r="A14880" s="97" t="s">
        <v>400</v>
      </c>
      <c r="B14880" s="236" t="s">
        <v>329</v>
      </c>
      <c r="C14880" s="97" t="s">
        <v>168</v>
      </c>
      <c r="D14880" s="97" t="s">
        <v>169</v>
      </c>
      <c r="E14880" s="94"/>
      <c r="F14880" s="94"/>
      <c r="G14880" s="94">
        <v>100</v>
      </c>
      <c r="H14880" s="79"/>
    </row>
    <row r="14881" spans="1:8" ht="31.5">
      <c r="A14881" s="97" t="s">
        <v>411</v>
      </c>
      <c r="B14881" s="236" t="s">
        <v>730</v>
      </c>
      <c r="C14881" s="97" t="s">
        <v>170</v>
      </c>
      <c r="D14881" s="97" t="s">
        <v>171</v>
      </c>
      <c r="E14881" s="94"/>
      <c r="F14881" s="94"/>
      <c r="G14881" s="94">
        <v>100</v>
      </c>
      <c r="H14881" s="79"/>
    </row>
    <row r="14882" spans="1:8" ht="63">
      <c r="A14882" s="98" t="s">
        <v>422</v>
      </c>
      <c r="B14882" s="99" t="s">
        <v>731</v>
      </c>
      <c r="C14882" s="97" t="s">
        <v>172</v>
      </c>
      <c r="D14882" s="97" t="s">
        <v>173</v>
      </c>
      <c r="E14882" s="94"/>
      <c r="F14882" s="94"/>
      <c r="G14882" s="94">
        <v>100</v>
      </c>
      <c r="H14882" s="79"/>
    </row>
    <row r="14883" spans="1:8" ht="31.5">
      <c r="A14883" s="98" t="s">
        <v>732</v>
      </c>
      <c r="B14883" s="99" t="s">
        <v>733</v>
      </c>
      <c r="C14883" s="97" t="s">
        <v>174</v>
      </c>
      <c r="D14883" s="97" t="s">
        <v>175</v>
      </c>
      <c r="E14883" s="94"/>
      <c r="F14883" s="94"/>
      <c r="G14883" s="94">
        <v>100</v>
      </c>
      <c r="H14883" s="79"/>
    </row>
    <row r="14884" spans="1:8">
      <c r="A14884" s="98" t="s">
        <v>734</v>
      </c>
      <c r="B14884" s="99" t="s">
        <v>735</v>
      </c>
      <c r="C14884" s="97" t="s">
        <v>170</v>
      </c>
      <c r="D14884" s="97" t="s">
        <v>174</v>
      </c>
      <c r="E14884" s="94"/>
      <c r="F14884" s="94"/>
      <c r="G14884" s="94">
        <v>100</v>
      </c>
      <c r="H14884" s="79"/>
    </row>
    <row r="14885" spans="1:8">
      <c r="A14885" s="100">
        <v>2</v>
      </c>
      <c r="B14885" s="101" t="s">
        <v>440</v>
      </c>
      <c r="C14885" s="97"/>
      <c r="D14885" s="97"/>
      <c r="E14885" s="94"/>
      <c r="F14885" s="94"/>
      <c r="G14885" s="94"/>
      <c r="H14885" s="79"/>
    </row>
    <row r="14886" spans="1:8" ht="31.5">
      <c r="A14886" s="98" t="s">
        <v>402</v>
      </c>
      <c r="B14886" s="99" t="s">
        <v>736</v>
      </c>
      <c r="C14886" s="97" t="s">
        <v>683</v>
      </c>
      <c r="D14886" s="97" t="s">
        <v>684</v>
      </c>
      <c r="E14886" s="94"/>
      <c r="F14886" s="94"/>
      <c r="G14886" s="94">
        <v>100</v>
      </c>
      <c r="H14886" s="79"/>
    </row>
    <row r="14887" spans="1:8" ht="63">
      <c r="A14887" s="98" t="s">
        <v>403</v>
      </c>
      <c r="B14887" s="99" t="s">
        <v>641</v>
      </c>
      <c r="C14887" s="97" t="s">
        <v>683</v>
      </c>
      <c r="D14887" s="97" t="s">
        <v>685</v>
      </c>
      <c r="E14887" s="94"/>
      <c r="F14887" s="94"/>
      <c r="G14887" s="94">
        <v>100</v>
      </c>
      <c r="H14887" s="79"/>
    </row>
    <row r="14888" spans="1:8" ht="31.5">
      <c r="A14888" s="98" t="s">
        <v>404</v>
      </c>
      <c r="B14888" s="99" t="s">
        <v>642</v>
      </c>
      <c r="C14888" s="97" t="s">
        <v>685</v>
      </c>
      <c r="D14888" s="97" t="s">
        <v>686</v>
      </c>
      <c r="E14888" s="94"/>
      <c r="F14888" s="94"/>
      <c r="G14888" s="94">
        <v>100</v>
      </c>
      <c r="H14888" s="79"/>
    </row>
    <row r="14889" spans="1:8" ht="47.25">
      <c r="A14889" s="100">
        <v>3</v>
      </c>
      <c r="B14889" s="101" t="s">
        <v>313</v>
      </c>
      <c r="C14889" s="97"/>
      <c r="D14889" s="97"/>
      <c r="E14889" s="94"/>
      <c r="F14889" s="94"/>
      <c r="G14889" s="94"/>
      <c r="H14889" s="79"/>
    </row>
    <row r="14890" spans="1:8" ht="31.5">
      <c r="A14890" s="98" t="s">
        <v>441</v>
      </c>
      <c r="B14890" s="99" t="s">
        <v>314</v>
      </c>
      <c r="C14890" s="97" t="s">
        <v>686</v>
      </c>
      <c r="D14890" s="97" t="s">
        <v>685</v>
      </c>
      <c r="E14890" s="94"/>
      <c r="F14890" s="94"/>
      <c r="G14890" s="94">
        <v>100</v>
      </c>
      <c r="H14890" s="79"/>
    </row>
    <row r="14891" spans="1:8">
      <c r="A14891" s="98" t="s">
        <v>359</v>
      </c>
      <c r="B14891" s="99" t="s">
        <v>315</v>
      </c>
      <c r="C14891" s="97" t="s">
        <v>686</v>
      </c>
      <c r="D14891" s="97" t="s">
        <v>687</v>
      </c>
      <c r="E14891" s="94"/>
      <c r="F14891" s="94"/>
      <c r="G14891" s="94">
        <v>100</v>
      </c>
      <c r="H14891" s="79"/>
    </row>
    <row r="14892" spans="1:8">
      <c r="A14892" s="98" t="s">
        <v>361</v>
      </c>
      <c r="B14892" s="99" t="s">
        <v>316</v>
      </c>
      <c r="C14892" s="97" t="s">
        <v>687</v>
      </c>
      <c r="D14892" s="97" t="s">
        <v>688</v>
      </c>
      <c r="E14892" s="94"/>
      <c r="F14892" s="94"/>
      <c r="G14892" s="94">
        <v>100</v>
      </c>
      <c r="H14892" s="79"/>
    </row>
    <row r="14893" spans="1:8">
      <c r="A14893" s="98" t="s">
        <v>317</v>
      </c>
      <c r="B14893" s="99" t="s">
        <v>318</v>
      </c>
      <c r="C14893" s="97" t="s">
        <v>688</v>
      </c>
      <c r="D14893" s="97" t="s">
        <v>689</v>
      </c>
      <c r="E14893" s="94"/>
      <c r="F14893" s="94"/>
      <c r="G14893" s="94">
        <v>100</v>
      </c>
      <c r="H14893" s="79"/>
    </row>
    <row r="14894" spans="1:8">
      <c r="A14894" s="98" t="s">
        <v>319</v>
      </c>
      <c r="B14894" s="99" t="s">
        <v>320</v>
      </c>
      <c r="C14894" s="97" t="s">
        <v>2067</v>
      </c>
      <c r="D14894" s="97" t="s">
        <v>690</v>
      </c>
      <c r="E14894" s="94"/>
      <c r="F14894" s="94"/>
      <c r="G14894" s="94">
        <v>100</v>
      </c>
      <c r="H14894" s="79"/>
    </row>
    <row r="14895" spans="1:8">
      <c r="A14895" s="100">
        <v>4</v>
      </c>
      <c r="B14895" s="101" t="s">
        <v>623</v>
      </c>
      <c r="C14895" s="97"/>
      <c r="D14895" s="97"/>
      <c r="E14895" s="94"/>
      <c r="F14895" s="94"/>
      <c r="G14895" s="94"/>
      <c r="H14895" s="79"/>
    </row>
    <row r="14896" spans="1:8" ht="31.5">
      <c r="A14896" s="97" t="s">
        <v>406</v>
      </c>
      <c r="B14896" s="236" t="s">
        <v>321</v>
      </c>
      <c r="C14896" s="97" t="s">
        <v>690</v>
      </c>
      <c r="D14896" s="97" t="s">
        <v>690</v>
      </c>
      <c r="E14896" s="94"/>
      <c r="F14896" s="94"/>
      <c r="G14896" s="94">
        <v>100</v>
      </c>
      <c r="H14896" s="79"/>
    </row>
    <row r="14897" spans="1:8" ht="63">
      <c r="A14897" s="97" t="s">
        <v>407</v>
      </c>
      <c r="B14897" s="236" t="s">
        <v>621</v>
      </c>
      <c r="C14897" s="97" t="s">
        <v>690</v>
      </c>
      <c r="D14897" s="97" t="s">
        <v>691</v>
      </c>
      <c r="E14897" s="94"/>
      <c r="F14897" s="94"/>
      <c r="G14897" s="94">
        <v>100</v>
      </c>
      <c r="H14897" s="79"/>
    </row>
    <row r="14898" spans="1:8" ht="31.5">
      <c r="A14898" s="97" t="s">
        <v>408</v>
      </c>
      <c r="B14898" s="236" t="s">
        <v>764</v>
      </c>
      <c r="C14898" s="97" t="s">
        <v>690</v>
      </c>
      <c r="D14898" s="97" t="s">
        <v>691</v>
      </c>
      <c r="E14898" s="94"/>
      <c r="F14898" s="94"/>
      <c r="G14898" s="94">
        <v>100</v>
      </c>
      <c r="H14898" s="79"/>
    </row>
    <row r="14899" spans="1:8" ht="31.5">
      <c r="A14899" s="97" t="s">
        <v>222</v>
      </c>
      <c r="B14899" s="236" t="s">
        <v>765</v>
      </c>
      <c r="C14899" s="97" t="s">
        <v>691</v>
      </c>
      <c r="D14899" s="97" t="s">
        <v>692</v>
      </c>
      <c r="E14899" s="94"/>
      <c r="F14899" s="94"/>
      <c r="G14899" s="94">
        <v>100</v>
      </c>
      <c r="H14899" s="79"/>
    </row>
    <row r="14900" spans="1:8">
      <c r="G14900" s="154" t="s">
        <v>2001</v>
      </c>
      <c r="H14900" s="154" t="s">
        <v>378</v>
      </c>
    </row>
    <row r="14901" spans="1:8">
      <c r="H14901" s="154" t="s">
        <v>709</v>
      </c>
    </row>
    <row r="14902" spans="1:8">
      <c r="H14902" s="154" t="s">
        <v>266</v>
      </c>
    </row>
    <row r="14903" spans="1:8">
      <c r="H14903" s="154"/>
    </row>
    <row r="14904" spans="1:8">
      <c r="A14904" s="742" t="s">
        <v>628</v>
      </c>
      <c r="B14904" s="742"/>
      <c r="C14904" s="742"/>
      <c r="D14904" s="742"/>
      <c r="E14904" s="742"/>
      <c r="F14904" s="742"/>
      <c r="G14904" s="742"/>
      <c r="H14904" s="742"/>
    </row>
    <row r="14905" spans="1:8">
      <c r="A14905" s="742" t="s">
        <v>455</v>
      </c>
      <c r="B14905" s="742"/>
      <c r="C14905" s="742"/>
      <c r="D14905" s="742"/>
      <c r="E14905" s="742"/>
      <c r="F14905" s="742"/>
      <c r="G14905" s="742"/>
      <c r="H14905" s="742"/>
    </row>
    <row r="14906" spans="1:8">
      <c r="H14906" s="154" t="s">
        <v>322</v>
      </c>
    </row>
    <row r="14907" spans="1:8">
      <c r="H14907" s="154" t="s">
        <v>323</v>
      </c>
    </row>
    <row r="14908" spans="1:8">
      <c r="H14908" s="154" t="s">
        <v>324</v>
      </c>
    </row>
    <row r="14909" spans="1:8">
      <c r="H14909" s="230" t="s">
        <v>325</v>
      </c>
    </row>
    <row r="14910" spans="1:8">
      <c r="H14910" s="154" t="s">
        <v>2331</v>
      </c>
    </row>
    <row r="14911" spans="1:8">
      <c r="H14911" s="154" t="s">
        <v>261</v>
      </c>
    </row>
    <row r="14912" spans="1:8">
      <c r="A14912" s="86"/>
    </row>
    <row r="14913" spans="1:8">
      <c r="A14913" s="748" t="s">
        <v>2082</v>
      </c>
      <c r="B14913" s="749"/>
      <c r="C14913" s="749"/>
      <c r="D14913" s="749"/>
      <c r="E14913" s="749"/>
      <c r="F14913" s="749"/>
      <c r="G14913" s="749"/>
      <c r="H14913" s="749"/>
    </row>
    <row r="14914" spans="1:8">
      <c r="A14914" s="664"/>
      <c r="B14914" s="665"/>
      <c r="C14914" s="665"/>
      <c r="D14914" s="665"/>
      <c r="E14914" s="665"/>
      <c r="F14914" s="665"/>
      <c r="G14914" s="665"/>
      <c r="H14914" s="665"/>
    </row>
    <row r="14915" spans="1:8">
      <c r="A14915" s="746" t="s">
        <v>2332</v>
      </c>
      <c r="B14915" s="746"/>
      <c r="C14915" s="746"/>
      <c r="D14915" s="746"/>
      <c r="E14915" s="746"/>
      <c r="F14915" s="746"/>
      <c r="G14915" s="746"/>
      <c r="H14915" s="746"/>
    </row>
    <row r="14916" spans="1:8" ht="16.5" thickBot="1">
      <c r="A14916" s="87"/>
      <c r="B14916" s="666"/>
      <c r="C14916" s="231"/>
      <c r="D14916" s="231"/>
      <c r="E14916" s="231"/>
      <c r="F14916" s="231"/>
      <c r="G14916" s="231"/>
      <c r="H14916" s="231"/>
    </row>
    <row r="14917" spans="1:8">
      <c r="A14917" s="750" t="s">
        <v>397</v>
      </c>
      <c r="B14917" s="753" t="s">
        <v>649</v>
      </c>
      <c r="C14917" s="756" t="s">
        <v>719</v>
      </c>
      <c r="D14917" s="756"/>
      <c r="E14917" s="756"/>
      <c r="F14917" s="756"/>
      <c r="G14917" s="757" t="s">
        <v>629</v>
      </c>
      <c r="H14917" s="759" t="s">
        <v>630</v>
      </c>
    </row>
    <row r="14918" spans="1:8">
      <c r="A14918" s="751"/>
      <c r="B14918" s="754"/>
      <c r="C14918" s="704"/>
      <c r="D14918" s="704"/>
      <c r="E14918" s="704"/>
      <c r="F14918" s="704"/>
      <c r="G14918" s="703"/>
      <c r="H14918" s="760"/>
    </row>
    <row r="14919" spans="1:8" ht="32.25" thickBot="1">
      <c r="A14919" s="752"/>
      <c r="B14919" s="755"/>
      <c r="C14919" s="88" t="s">
        <v>631</v>
      </c>
      <c r="D14919" s="88" t="s">
        <v>632</v>
      </c>
      <c r="E14919" s="88" t="s">
        <v>631</v>
      </c>
      <c r="F14919" s="88" t="s">
        <v>632</v>
      </c>
      <c r="G14919" s="758"/>
      <c r="H14919" s="761"/>
    </row>
    <row r="14920" spans="1:8">
      <c r="A14920" s="89">
        <v>1</v>
      </c>
      <c r="B14920" s="604">
        <v>2</v>
      </c>
      <c r="C14920" s="90">
        <v>3</v>
      </c>
      <c r="D14920" s="90">
        <v>4</v>
      </c>
      <c r="E14920" s="90"/>
      <c r="F14920" s="90"/>
      <c r="G14920" s="91">
        <v>5</v>
      </c>
      <c r="H14920" s="604">
        <v>6</v>
      </c>
    </row>
    <row r="14921" spans="1:8">
      <c r="A14921" s="89">
        <v>1</v>
      </c>
      <c r="B14921" s="92" t="s">
        <v>598</v>
      </c>
      <c r="C14921" s="90"/>
      <c r="D14921" s="90"/>
      <c r="E14921" s="94"/>
      <c r="F14921" s="94"/>
      <c r="G14921" s="95"/>
      <c r="H14921" s="663"/>
    </row>
    <row r="14922" spans="1:8">
      <c r="A14922" s="96" t="s">
        <v>399</v>
      </c>
      <c r="B14922" s="237" t="s">
        <v>599</v>
      </c>
      <c r="C14922" s="97" t="s">
        <v>7</v>
      </c>
      <c r="D14922" s="97" t="s">
        <v>167</v>
      </c>
      <c r="E14922" s="94"/>
      <c r="F14922" s="94"/>
      <c r="G14922" s="94">
        <v>100</v>
      </c>
      <c r="H14922" s="79"/>
    </row>
    <row r="14923" spans="1:8">
      <c r="A14923" s="97" t="s">
        <v>400</v>
      </c>
      <c r="B14923" s="236" t="s">
        <v>329</v>
      </c>
      <c r="C14923" s="97" t="s">
        <v>168</v>
      </c>
      <c r="D14923" s="97" t="s">
        <v>169</v>
      </c>
      <c r="E14923" s="94"/>
      <c r="F14923" s="94"/>
      <c r="G14923" s="94">
        <v>100</v>
      </c>
      <c r="H14923" s="79"/>
    </row>
    <row r="14924" spans="1:8" ht="31.5">
      <c r="A14924" s="97" t="s">
        <v>411</v>
      </c>
      <c r="B14924" s="236" t="s">
        <v>730</v>
      </c>
      <c r="C14924" s="97" t="s">
        <v>170</v>
      </c>
      <c r="D14924" s="97" t="s">
        <v>171</v>
      </c>
      <c r="E14924" s="94"/>
      <c r="F14924" s="94"/>
      <c r="G14924" s="94">
        <v>100</v>
      </c>
      <c r="H14924" s="79"/>
    </row>
    <row r="14925" spans="1:8" ht="63">
      <c r="A14925" s="98" t="s">
        <v>422</v>
      </c>
      <c r="B14925" s="99" t="s">
        <v>731</v>
      </c>
      <c r="C14925" s="97" t="s">
        <v>172</v>
      </c>
      <c r="D14925" s="97" t="s">
        <v>173</v>
      </c>
      <c r="E14925" s="94"/>
      <c r="F14925" s="94"/>
      <c r="G14925" s="94">
        <v>100</v>
      </c>
      <c r="H14925" s="79"/>
    </row>
    <row r="14926" spans="1:8" ht="31.5">
      <c r="A14926" s="98" t="s">
        <v>732</v>
      </c>
      <c r="B14926" s="99" t="s">
        <v>733</v>
      </c>
      <c r="C14926" s="97" t="s">
        <v>174</v>
      </c>
      <c r="D14926" s="97" t="s">
        <v>175</v>
      </c>
      <c r="E14926" s="94"/>
      <c r="F14926" s="94"/>
      <c r="G14926" s="94">
        <v>100</v>
      </c>
      <c r="H14926" s="79"/>
    </row>
    <row r="14927" spans="1:8">
      <c r="A14927" s="98" t="s">
        <v>734</v>
      </c>
      <c r="B14927" s="99" t="s">
        <v>735</v>
      </c>
      <c r="C14927" s="97" t="s">
        <v>170</v>
      </c>
      <c r="D14927" s="97" t="s">
        <v>174</v>
      </c>
      <c r="E14927" s="94"/>
      <c r="F14927" s="94"/>
      <c r="G14927" s="94">
        <v>100</v>
      </c>
      <c r="H14927" s="79"/>
    </row>
    <row r="14928" spans="1:8">
      <c r="A14928" s="100">
        <v>2</v>
      </c>
      <c r="B14928" s="101" t="s">
        <v>440</v>
      </c>
      <c r="C14928" s="97"/>
      <c r="D14928" s="97"/>
      <c r="E14928" s="94"/>
      <c r="F14928" s="94"/>
      <c r="G14928" s="94"/>
      <c r="H14928" s="79"/>
    </row>
    <row r="14929" spans="1:8" ht="31.5">
      <c r="A14929" s="98" t="s">
        <v>402</v>
      </c>
      <c r="B14929" s="99" t="s">
        <v>736</v>
      </c>
      <c r="C14929" s="97" t="s">
        <v>683</v>
      </c>
      <c r="D14929" s="97" t="s">
        <v>684</v>
      </c>
      <c r="E14929" s="94"/>
      <c r="F14929" s="94"/>
      <c r="G14929" s="94">
        <v>100</v>
      </c>
      <c r="H14929" s="79"/>
    </row>
    <row r="14930" spans="1:8" ht="63">
      <c r="A14930" s="98" t="s">
        <v>403</v>
      </c>
      <c r="B14930" s="99" t="s">
        <v>641</v>
      </c>
      <c r="C14930" s="97" t="s">
        <v>683</v>
      </c>
      <c r="D14930" s="97" t="s">
        <v>685</v>
      </c>
      <c r="E14930" s="94"/>
      <c r="F14930" s="94"/>
      <c r="G14930" s="94">
        <v>100</v>
      </c>
      <c r="H14930" s="79"/>
    </row>
    <row r="14931" spans="1:8" ht="31.5">
      <c r="A14931" s="98" t="s">
        <v>404</v>
      </c>
      <c r="B14931" s="99" t="s">
        <v>642</v>
      </c>
      <c r="C14931" s="97" t="s">
        <v>685</v>
      </c>
      <c r="D14931" s="97" t="s">
        <v>686</v>
      </c>
      <c r="E14931" s="94"/>
      <c r="F14931" s="94"/>
      <c r="G14931" s="94">
        <v>100</v>
      </c>
      <c r="H14931" s="79"/>
    </row>
    <row r="14932" spans="1:8" ht="47.25">
      <c r="A14932" s="100">
        <v>3</v>
      </c>
      <c r="B14932" s="101" t="s">
        <v>313</v>
      </c>
      <c r="C14932" s="97"/>
      <c r="D14932" s="97"/>
      <c r="E14932" s="94"/>
      <c r="F14932" s="94"/>
      <c r="G14932" s="94"/>
      <c r="H14932" s="79"/>
    </row>
    <row r="14933" spans="1:8" ht="31.5">
      <c r="A14933" s="98" t="s">
        <v>441</v>
      </c>
      <c r="B14933" s="99" t="s">
        <v>314</v>
      </c>
      <c r="C14933" s="97" t="s">
        <v>686</v>
      </c>
      <c r="D14933" s="97" t="s">
        <v>685</v>
      </c>
      <c r="E14933" s="94"/>
      <c r="F14933" s="94"/>
      <c r="G14933" s="94">
        <v>100</v>
      </c>
      <c r="H14933" s="79"/>
    </row>
    <row r="14934" spans="1:8">
      <c r="A14934" s="98" t="s">
        <v>359</v>
      </c>
      <c r="B14934" s="99" t="s">
        <v>315</v>
      </c>
      <c r="C14934" s="97" t="s">
        <v>686</v>
      </c>
      <c r="D14934" s="97" t="s">
        <v>687</v>
      </c>
      <c r="E14934" s="94"/>
      <c r="F14934" s="94"/>
      <c r="G14934" s="94">
        <v>100</v>
      </c>
      <c r="H14934" s="79"/>
    </row>
    <row r="14935" spans="1:8">
      <c r="A14935" s="98" t="s">
        <v>361</v>
      </c>
      <c r="B14935" s="99" t="s">
        <v>316</v>
      </c>
      <c r="C14935" s="97" t="s">
        <v>687</v>
      </c>
      <c r="D14935" s="97" t="s">
        <v>688</v>
      </c>
      <c r="E14935" s="94"/>
      <c r="F14935" s="94"/>
      <c r="G14935" s="94">
        <v>100</v>
      </c>
      <c r="H14935" s="79"/>
    </row>
    <row r="14936" spans="1:8">
      <c r="A14936" s="98" t="s">
        <v>317</v>
      </c>
      <c r="B14936" s="99" t="s">
        <v>318</v>
      </c>
      <c r="C14936" s="97" t="s">
        <v>688</v>
      </c>
      <c r="D14936" s="97" t="s">
        <v>689</v>
      </c>
      <c r="E14936" s="94"/>
      <c r="F14936" s="94"/>
      <c r="G14936" s="94">
        <v>100</v>
      </c>
      <c r="H14936" s="79"/>
    </row>
    <row r="14937" spans="1:8">
      <c r="A14937" s="98" t="s">
        <v>319</v>
      </c>
      <c r="B14937" s="99" t="s">
        <v>320</v>
      </c>
      <c r="C14937" s="97" t="s">
        <v>2067</v>
      </c>
      <c r="D14937" s="97" t="s">
        <v>690</v>
      </c>
      <c r="E14937" s="94"/>
      <c r="F14937" s="94"/>
      <c r="G14937" s="94">
        <v>100</v>
      </c>
      <c r="H14937" s="79"/>
    </row>
    <row r="14938" spans="1:8">
      <c r="A14938" s="100">
        <v>4</v>
      </c>
      <c r="B14938" s="101" t="s">
        <v>623</v>
      </c>
      <c r="C14938" s="97"/>
      <c r="D14938" s="97"/>
      <c r="E14938" s="94"/>
      <c r="F14938" s="94"/>
      <c r="G14938" s="94"/>
      <c r="H14938" s="79"/>
    </row>
    <row r="14939" spans="1:8" ht="31.5">
      <c r="A14939" s="97" t="s">
        <v>406</v>
      </c>
      <c r="B14939" s="236" t="s">
        <v>321</v>
      </c>
      <c r="C14939" s="97" t="s">
        <v>690</v>
      </c>
      <c r="D14939" s="97" t="s">
        <v>690</v>
      </c>
      <c r="E14939" s="94"/>
      <c r="F14939" s="94"/>
      <c r="G14939" s="94">
        <v>100</v>
      </c>
      <c r="H14939" s="79"/>
    </row>
    <row r="14940" spans="1:8" ht="63">
      <c r="A14940" s="97" t="s">
        <v>407</v>
      </c>
      <c r="B14940" s="236" t="s">
        <v>621</v>
      </c>
      <c r="C14940" s="97" t="s">
        <v>690</v>
      </c>
      <c r="D14940" s="97" t="s">
        <v>691</v>
      </c>
      <c r="E14940" s="94"/>
      <c r="F14940" s="94"/>
      <c r="G14940" s="94">
        <v>100</v>
      </c>
      <c r="H14940" s="79"/>
    </row>
    <row r="14941" spans="1:8" ht="31.5">
      <c r="A14941" s="97" t="s">
        <v>408</v>
      </c>
      <c r="B14941" s="236" t="s">
        <v>764</v>
      </c>
      <c r="C14941" s="97" t="s">
        <v>690</v>
      </c>
      <c r="D14941" s="97" t="s">
        <v>691</v>
      </c>
      <c r="E14941" s="94"/>
      <c r="F14941" s="94"/>
      <c r="G14941" s="94">
        <v>100</v>
      </c>
      <c r="H14941" s="79"/>
    </row>
    <row r="14942" spans="1:8" ht="31.5">
      <c r="A14942" s="97" t="s">
        <v>222</v>
      </c>
      <c r="B14942" s="236" t="s">
        <v>765</v>
      </c>
      <c r="C14942" s="97" t="s">
        <v>691</v>
      </c>
      <c r="D14942" s="97" t="s">
        <v>692</v>
      </c>
      <c r="E14942" s="94"/>
      <c r="F14942" s="94"/>
      <c r="G14942" s="94">
        <v>100</v>
      </c>
      <c r="H14942" s="79"/>
    </row>
    <row r="14943" spans="1:8">
      <c r="G14943" s="154" t="s">
        <v>2005</v>
      </c>
      <c r="H14943" s="154" t="s">
        <v>378</v>
      </c>
    </row>
    <row r="14944" spans="1:8">
      <c r="H14944" s="154" t="s">
        <v>709</v>
      </c>
    </row>
    <row r="14945" spans="1:8">
      <c r="H14945" s="154" t="s">
        <v>266</v>
      </c>
    </row>
    <row r="14946" spans="1:8">
      <c r="H14946" s="154"/>
    </row>
    <row r="14947" spans="1:8">
      <c r="A14947" s="742" t="s">
        <v>628</v>
      </c>
      <c r="B14947" s="742"/>
      <c r="C14947" s="742"/>
      <c r="D14947" s="742"/>
      <c r="E14947" s="742"/>
      <c r="F14947" s="742"/>
      <c r="G14947" s="742"/>
      <c r="H14947" s="742"/>
    </row>
    <row r="14948" spans="1:8">
      <c r="A14948" s="742" t="s">
        <v>455</v>
      </c>
      <c r="B14948" s="742"/>
      <c r="C14948" s="742"/>
      <c r="D14948" s="742"/>
      <c r="E14948" s="742"/>
      <c r="F14948" s="742"/>
      <c r="G14948" s="742"/>
      <c r="H14948" s="742"/>
    </row>
    <row r="14949" spans="1:8">
      <c r="H14949" s="154" t="s">
        <v>322</v>
      </c>
    </row>
    <row r="14950" spans="1:8">
      <c r="H14950" s="154" t="s">
        <v>323</v>
      </c>
    </row>
    <row r="14951" spans="1:8">
      <c r="H14951" s="154" t="s">
        <v>324</v>
      </c>
    </row>
    <row r="14952" spans="1:8">
      <c r="H14952" s="230" t="s">
        <v>325</v>
      </c>
    </row>
    <row r="14953" spans="1:8">
      <c r="H14953" s="154" t="s">
        <v>2331</v>
      </c>
    </row>
    <row r="14954" spans="1:8">
      <c r="H14954" s="154" t="s">
        <v>261</v>
      </c>
    </row>
    <row r="14955" spans="1:8">
      <c r="A14955" s="86"/>
    </row>
    <row r="14956" spans="1:8" ht="30.75" customHeight="1">
      <c r="A14956" s="743" t="s">
        <v>2083</v>
      </c>
      <c r="B14956" s="744"/>
      <c r="C14956" s="744"/>
      <c r="D14956" s="744"/>
      <c r="E14956" s="744"/>
      <c r="F14956" s="744"/>
      <c r="G14956" s="744"/>
      <c r="H14956" s="744"/>
    </row>
    <row r="14957" spans="1:8">
      <c r="A14957" s="664"/>
      <c r="B14957" s="665"/>
      <c r="C14957" s="665"/>
      <c r="D14957" s="665"/>
      <c r="E14957" s="665"/>
      <c r="F14957" s="665"/>
      <c r="G14957" s="665"/>
      <c r="H14957" s="665"/>
    </row>
    <row r="14958" spans="1:8">
      <c r="A14958" s="746" t="s">
        <v>2332</v>
      </c>
      <c r="B14958" s="746"/>
      <c r="C14958" s="746"/>
      <c r="D14958" s="746"/>
      <c r="E14958" s="746"/>
      <c r="F14958" s="746"/>
      <c r="G14958" s="746"/>
      <c r="H14958" s="746"/>
    </row>
    <row r="14959" spans="1:8" ht="16.5" thickBot="1">
      <c r="A14959" s="87"/>
      <c r="B14959" s="666"/>
      <c r="C14959" s="231"/>
      <c r="D14959" s="231"/>
      <c r="E14959" s="231"/>
      <c r="F14959" s="231"/>
      <c r="G14959" s="231"/>
      <c r="H14959" s="231"/>
    </row>
    <row r="14960" spans="1:8">
      <c r="A14960" s="750" t="s">
        <v>397</v>
      </c>
      <c r="B14960" s="753" t="s">
        <v>649</v>
      </c>
      <c r="C14960" s="756" t="s">
        <v>719</v>
      </c>
      <c r="D14960" s="756"/>
      <c r="E14960" s="756"/>
      <c r="F14960" s="756"/>
      <c r="G14960" s="757" t="s">
        <v>629</v>
      </c>
      <c r="H14960" s="759" t="s">
        <v>630</v>
      </c>
    </row>
    <row r="14961" spans="1:8">
      <c r="A14961" s="751"/>
      <c r="B14961" s="754"/>
      <c r="C14961" s="704"/>
      <c r="D14961" s="704"/>
      <c r="E14961" s="704"/>
      <c r="F14961" s="704"/>
      <c r="G14961" s="703"/>
      <c r="H14961" s="760"/>
    </row>
    <row r="14962" spans="1:8" ht="32.25" thickBot="1">
      <c r="A14962" s="752"/>
      <c r="B14962" s="755"/>
      <c r="C14962" s="88" t="s">
        <v>631</v>
      </c>
      <c r="D14962" s="88" t="s">
        <v>632</v>
      </c>
      <c r="E14962" s="88" t="s">
        <v>631</v>
      </c>
      <c r="F14962" s="88" t="s">
        <v>632</v>
      </c>
      <c r="G14962" s="758"/>
      <c r="H14962" s="761"/>
    </row>
    <row r="14963" spans="1:8">
      <c r="A14963" s="89">
        <v>1</v>
      </c>
      <c r="B14963" s="604">
        <v>2</v>
      </c>
      <c r="C14963" s="90">
        <v>3</v>
      </c>
      <c r="D14963" s="90">
        <v>4</v>
      </c>
      <c r="E14963" s="90"/>
      <c r="F14963" s="90"/>
      <c r="G14963" s="91">
        <v>5</v>
      </c>
      <c r="H14963" s="604">
        <v>6</v>
      </c>
    </row>
    <row r="14964" spans="1:8">
      <c r="A14964" s="89">
        <v>1</v>
      </c>
      <c r="B14964" s="92" t="s">
        <v>598</v>
      </c>
      <c r="C14964" s="90"/>
      <c r="D14964" s="90"/>
      <c r="E14964" s="94"/>
      <c r="F14964" s="94"/>
      <c r="G14964" s="95"/>
      <c r="H14964" s="663"/>
    </row>
    <row r="14965" spans="1:8">
      <c r="A14965" s="96" t="s">
        <v>399</v>
      </c>
      <c r="B14965" s="237" t="s">
        <v>599</v>
      </c>
      <c r="C14965" s="97" t="s">
        <v>7</v>
      </c>
      <c r="D14965" s="97" t="s">
        <v>167</v>
      </c>
      <c r="E14965" s="94"/>
      <c r="F14965" s="94"/>
      <c r="G14965" s="94">
        <v>100</v>
      </c>
      <c r="H14965" s="79"/>
    </row>
    <row r="14966" spans="1:8">
      <c r="A14966" s="97" t="s">
        <v>400</v>
      </c>
      <c r="B14966" s="236" t="s">
        <v>329</v>
      </c>
      <c r="C14966" s="97" t="s">
        <v>168</v>
      </c>
      <c r="D14966" s="97" t="s">
        <v>169</v>
      </c>
      <c r="E14966" s="94"/>
      <c r="F14966" s="94"/>
      <c r="G14966" s="94">
        <v>100</v>
      </c>
      <c r="H14966" s="79"/>
    </row>
    <row r="14967" spans="1:8" ht="31.5">
      <c r="A14967" s="97" t="s">
        <v>411</v>
      </c>
      <c r="B14967" s="236" t="s">
        <v>730</v>
      </c>
      <c r="C14967" s="97" t="s">
        <v>170</v>
      </c>
      <c r="D14967" s="97" t="s">
        <v>171</v>
      </c>
      <c r="E14967" s="94"/>
      <c r="F14967" s="94"/>
      <c r="G14967" s="94">
        <v>100</v>
      </c>
      <c r="H14967" s="79"/>
    </row>
    <row r="14968" spans="1:8" ht="63">
      <c r="A14968" s="98" t="s">
        <v>422</v>
      </c>
      <c r="B14968" s="99" t="s">
        <v>731</v>
      </c>
      <c r="C14968" s="97" t="s">
        <v>172</v>
      </c>
      <c r="D14968" s="97" t="s">
        <v>173</v>
      </c>
      <c r="E14968" s="94"/>
      <c r="F14968" s="94"/>
      <c r="G14968" s="94">
        <v>100</v>
      </c>
      <c r="H14968" s="79"/>
    </row>
    <row r="14969" spans="1:8" ht="31.5">
      <c r="A14969" s="98" t="s">
        <v>732</v>
      </c>
      <c r="B14969" s="99" t="s">
        <v>733</v>
      </c>
      <c r="C14969" s="97" t="s">
        <v>174</v>
      </c>
      <c r="D14969" s="97" t="s">
        <v>175</v>
      </c>
      <c r="E14969" s="94"/>
      <c r="F14969" s="94"/>
      <c r="G14969" s="94">
        <v>100</v>
      </c>
      <c r="H14969" s="79"/>
    </row>
    <row r="14970" spans="1:8">
      <c r="A14970" s="98" t="s">
        <v>734</v>
      </c>
      <c r="B14970" s="99" t="s">
        <v>735</v>
      </c>
      <c r="C14970" s="97" t="s">
        <v>170</v>
      </c>
      <c r="D14970" s="97" t="s">
        <v>174</v>
      </c>
      <c r="E14970" s="94"/>
      <c r="F14970" s="94"/>
      <c r="G14970" s="94">
        <v>100</v>
      </c>
      <c r="H14970" s="79"/>
    </row>
    <row r="14971" spans="1:8">
      <c r="A14971" s="100">
        <v>2</v>
      </c>
      <c r="B14971" s="101" t="s">
        <v>440</v>
      </c>
      <c r="C14971" s="97"/>
      <c r="D14971" s="97"/>
      <c r="E14971" s="94"/>
      <c r="F14971" s="94"/>
      <c r="G14971" s="94"/>
      <c r="H14971" s="79"/>
    </row>
    <row r="14972" spans="1:8" ht="31.5">
      <c r="A14972" s="98" t="s">
        <v>402</v>
      </c>
      <c r="B14972" s="99" t="s">
        <v>736</v>
      </c>
      <c r="C14972" s="97" t="s">
        <v>683</v>
      </c>
      <c r="D14972" s="97" t="s">
        <v>684</v>
      </c>
      <c r="E14972" s="94"/>
      <c r="F14972" s="94"/>
      <c r="G14972" s="94">
        <v>100</v>
      </c>
      <c r="H14972" s="79"/>
    </row>
    <row r="14973" spans="1:8" ht="63">
      <c r="A14973" s="98" t="s">
        <v>403</v>
      </c>
      <c r="B14973" s="99" t="s">
        <v>641</v>
      </c>
      <c r="C14973" s="97" t="s">
        <v>683</v>
      </c>
      <c r="D14973" s="97" t="s">
        <v>685</v>
      </c>
      <c r="E14973" s="94"/>
      <c r="F14973" s="94"/>
      <c r="G14973" s="94">
        <v>100</v>
      </c>
      <c r="H14973" s="79"/>
    </row>
    <row r="14974" spans="1:8" ht="31.5">
      <c r="A14974" s="98" t="s">
        <v>404</v>
      </c>
      <c r="B14974" s="99" t="s">
        <v>642</v>
      </c>
      <c r="C14974" s="97" t="s">
        <v>685</v>
      </c>
      <c r="D14974" s="97" t="s">
        <v>686</v>
      </c>
      <c r="E14974" s="94"/>
      <c r="F14974" s="94"/>
      <c r="G14974" s="94">
        <v>100</v>
      </c>
      <c r="H14974" s="79"/>
    </row>
    <row r="14975" spans="1:8" ht="47.25">
      <c r="A14975" s="100">
        <v>3</v>
      </c>
      <c r="B14975" s="101" t="s">
        <v>313</v>
      </c>
      <c r="C14975" s="97"/>
      <c r="D14975" s="97"/>
      <c r="E14975" s="94"/>
      <c r="F14975" s="94"/>
      <c r="G14975" s="94"/>
      <c r="H14975" s="79"/>
    </row>
    <row r="14976" spans="1:8" ht="31.5">
      <c r="A14976" s="98" t="s">
        <v>441</v>
      </c>
      <c r="B14976" s="99" t="s">
        <v>314</v>
      </c>
      <c r="C14976" s="97" t="s">
        <v>686</v>
      </c>
      <c r="D14976" s="97" t="s">
        <v>685</v>
      </c>
      <c r="E14976" s="94"/>
      <c r="F14976" s="94"/>
      <c r="G14976" s="94">
        <v>100</v>
      </c>
      <c r="H14976" s="79"/>
    </row>
    <row r="14977" spans="1:8">
      <c r="A14977" s="98" t="s">
        <v>359</v>
      </c>
      <c r="B14977" s="99" t="s">
        <v>315</v>
      </c>
      <c r="C14977" s="97" t="s">
        <v>686</v>
      </c>
      <c r="D14977" s="97" t="s">
        <v>687</v>
      </c>
      <c r="E14977" s="94"/>
      <c r="F14977" s="94"/>
      <c r="G14977" s="94">
        <v>100</v>
      </c>
      <c r="H14977" s="79"/>
    </row>
    <row r="14978" spans="1:8">
      <c r="A14978" s="98" t="s">
        <v>361</v>
      </c>
      <c r="B14978" s="99" t="s">
        <v>316</v>
      </c>
      <c r="C14978" s="97" t="s">
        <v>687</v>
      </c>
      <c r="D14978" s="97" t="s">
        <v>688</v>
      </c>
      <c r="E14978" s="94"/>
      <c r="F14978" s="94"/>
      <c r="G14978" s="94">
        <v>100</v>
      </c>
      <c r="H14978" s="79"/>
    </row>
    <row r="14979" spans="1:8">
      <c r="A14979" s="98" t="s">
        <v>317</v>
      </c>
      <c r="B14979" s="99" t="s">
        <v>318</v>
      </c>
      <c r="C14979" s="97" t="s">
        <v>688</v>
      </c>
      <c r="D14979" s="97" t="s">
        <v>689</v>
      </c>
      <c r="E14979" s="94"/>
      <c r="F14979" s="94"/>
      <c r="G14979" s="94">
        <v>100</v>
      </c>
      <c r="H14979" s="79"/>
    </row>
    <row r="14980" spans="1:8">
      <c r="A14980" s="98" t="s">
        <v>319</v>
      </c>
      <c r="B14980" s="99" t="s">
        <v>320</v>
      </c>
      <c r="C14980" s="97" t="s">
        <v>2067</v>
      </c>
      <c r="D14980" s="97" t="s">
        <v>690</v>
      </c>
      <c r="E14980" s="94"/>
      <c r="F14980" s="94"/>
      <c r="G14980" s="94">
        <v>100</v>
      </c>
      <c r="H14980" s="79"/>
    </row>
    <row r="14981" spans="1:8">
      <c r="A14981" s="100">
        <v>4</v>
      </c>
      <c r="B14981" s="101" t="s">
        <v>623</v>
      </c>
      <c r="C14981" s="97"/>
      <c r="D14981" s="97"/>
      <c r="E14981" s="94"/>
      <c r="F14981" s="94"/>
      <c r="G14981" s="94">
        <v>100</v>
      </c>
      <c r="H14981" s="79"/>
    </row>
    <row r="14982" spans="1:8" ht="31.5">
      <c r="A14982" s="97" t="s">
        <v>406</v>
      </c>
      <c r="B14982" s="236" t="s">
        <v>321</v>
      </c>
      <c r="C14982" s="97" t="s">
        <v>690</v>
      </c>
      <c r="D14982" s="97" t="s">
        <v>690</v>
      </c>
      <c r="E14982" s="94"/>
      <c r="F14982" s="94"/>
      <c r="G14982" s="94">
        <v>100</v>
      </c>
      <c r="H14982" s="79"/>
    </row>
    <row r="14983" spans="1:8" ht="63">
      <c r="A14983" s="97" t="s">
        <v>407</v>
      </c>
      <c r="B14983" s="236" t="s">
        <v>621</v>
      </c>
      <c r="C14983" s="97" t="s">
        <v>690</v>
      </c>
      <c r="D14983" s="97" t="s">
        <v>691</v>
      </c>
      <c r="E14983" s="94"/>
      <c r="F14983" s="94"/>
      <c r="G14983" s="94">
        <v>100</v>
      </c>
      <c r="H14983" s="79"/>
    </row>
    <row r="14984" spans="1:8" ht="31.5">
      <c r="A14984" s="97" t="s">
        <v>408</v>
      </c>
      <c r="B14984" s="236" t="s">
        <v>764</v>
      </c>
      <c r="C14984" s="97" t="s">
        <v>690</v>
      </c>
      <c r="D14984" s="97" t="s">
        <v>691</v>
      </c>
      <c r="E14984" s="94"/>
      <c r="F14984" s="94"/>
      <c r="G14984" s="94">
        <v>100</v>
      </c>
      <c r="H14984" s="79"/>
    </row>
    <row r="14985" spans="1:8" ht="31.5">
      <c r="A14985" s="97" t="s">
        <v>222</v>
      </c>
      <c r="B14985" s="236" t="s">
        <v>765</v>
      </c>
      <c r="C14985" s="97" t="s">
        <v>691</v>
      </c>
      <c r="D14985" s="97" t="s">
        <v>692</v>
      </c>
      <c r="E14985" s="94"/>
      <c r="F14985" s="94"/>
      <c r="G14985" s="94"/>
      <c r="H14985" s="79"/>
    </row>
    <row r="14986" spans="1:8">
      <c r="G14986" s="154" t="s">
        <v>2008</v>
      </c>
      <c r="H14986" s="154" t="s">
        <v>378</v>
      </c>
    </row>
    <row r="14987" spans="1:8">
      <c r="H14987" s="154" t="s">
        <v>709</v>
      </c>
    </row>
    <row r="14988" spans="1:8">
      <c r="H14988" s="154" t="s">
        <v>266</v>
      </c>
    </row>
    <row r="14989" spans="1:8">
      <c r="H14989" s="154"/>
    </row>
    <row r="14990" spans="1:8">
      <c r="A14990" s="742" t="s">
        <v>628</v>
      </c>
      <c r="B14990" s="742"/>
      <c r="C14990" s="742"/>
      <c r="D14990" s="742"/>
      <c r="E14990" s="742"/>
      <c r="F14990" s="742"/>
      <c r="G14990" s="742"/>
      <c r="H14990" s="742"/>
    </row>
    <row r="14991" spans="1:8">
      <c r="A14991" s="742" t="s">
        <v>455</v>
      </c>
      <c r="B14991" s="742"/>
      <c r="C14991" s="742"/>
      <c r="D14991" s="742"/>
      <c r="E14991" s="742"/>
      <c r="F14991" s="742"/>
      <c r="G14991" s="742"/>
      <c r="H14991" s="742"/>
    </row>
    <row r="14992" spans="1:8">
      <c r="H14992" s="154" t="s">
        <v>322</v>
      </c>
    </row>
    <row r="14993" spans="1:8">
      <c r="H14993" s="154" t="s">
        <v>323</v>
      </c>
    </row>
    <row r="14994" spans="1:8">
      <c r="H14994" s="154" t="s">
        <v>324</v>
      </c>
    </row>
    <row r="14995" spans="1:8">
      <c r="H14995" s="230" t="s">
        <v>325</v>
      </c>
    </row>
    <row r="14996" spans="1:8">
      <c r="H14996" s="154" t="s">
        <v>2331</v>
      </c>
    </row>
    <row r="14997" spans="1:8">
      <c r="H14997" s="154" t="s">
        <v>261</v>
      </c>
    </row>
    <row r="14998" spans="1:8">
      <c r="A14998" s="86"/>
    </row>
    <row r="14999" spans="1:8">
      <c r="A14999" s="748" t="s">
        <v>2084</v>
      </c>
      <c r="B14999" s="749"/>
      <c r="C14999" s="749"/>
      <c r="D14999" s="749"/>
      <c r="E14999" s="749"/>
      <c r="F14999" s="749"/>
      <c r="G14999" s="749"/>
      <c r="H14999" s="749"/>
    </row>
    <row r="15000" spans="1:8">
      <c r="A15000" s="664"/>
      <c r="B15000" s="665"/>
      <c r="C15000" s="665"/>
      <c r="D15000" s="665"/>
      <c r="E15000" s="665"/>
      <c r="F15000" s="665"/>
      <c r="G15000" s="665"/>
      <c r="H15000" s="665"/>
    </row>
    <row r="15001" spans="1:8">
      <c r="A15001" s="746" t="s">
        <v>2332</v>
      </c>
      <c r="B15001" s="746"/>
      <c r="C15001" s="746"/>
      <c r="D15001" s="746"/>
      <c r="E15001" s="746"/>
      <c r="F15001" s="746"/>
      <c r="G15001" s="746"/>
      <c r="H15001" s="746"/>
    </row>
    <row r="15002" spans="1:8" ht="16.5" thickBot="1">
      <c r="A15002" s="87"/>
      <c r="B15002" s="666"/>
      <c r="C15002" s="231"/>
      <c r="D15002" s="231"/>
      <c r="E15002" s="231"/>
      <c r="F15002" s="231"/>
      <c r="G15002" s="231"/>
      <c r="H15002" s="231"/>
    </row>
    <row r="15003" spans="1:8">
      <c r="A15003" s="750" t="s">
        <v>397</v>
      </c>
      <c r="B15003" s="753" t="s">
        <v>649</v>
      </c>
      <c r="C15003" s="756" t="s">
        <v>719</v>
      </c>
      <c r="D15003" s="756"/>
      <c r="E15003" s="756"/>
      <c r="F15003" s="756"/>
      <c r="G15003" s="757" t="s">
        <v>629</v>
      </c>
      <c r="H15003" s="759" t="s">
        <v>630</v>
      </c>
    </row>
    <row r="15004" spans="1:8">
      <c r="A15004" s="751"/>
      <c r="B15004" s="754"/>
      <c r="C15004" s="704"/>
      <c r="D15004" s="704"/>
      <c r="E15004" s="704"/>
      <c r="F15004" s="704"/>
      <c r="G15004" s="703"/>
      <c r="H15004" s="760"/>
    </row>
    <row r="15005" spans="1:8" ht="32.25" thickBot="1">
      <c r="A15005" s="752"/>
      <c r="B15005" s="755"/>
      <c r="C15005" s="88" t="s">
        <v>631</v>
      </c>
      <c r="D15005" s="88" t="s">
        <v>632</v>
      </c>
      <c r="E15005" s="88" t="s">
        <v>631</v>
      </c>
      <c r="F15005" s="88" t="s">
        <v>632</v>
      </c>
      <c r="G15005" s="758"/>
      <c r="H15005" s="761"/>
    </row>
    <row r="15006" spans="1:8">
      <c r="A15006" s="89">
        <v>1</v>
      </c>
      <c r="B15006" s="604">
        <v>2</v>
      </c>
      <c r="C15006" s="90">
        <v>3</v>
      </c>
      <c r="D15006" s="90">
        <v>4</v>
      </c>
      <c r="E15006" s="90"/>
      <c r="F15006" s="90"/>
      <c r="G15006" s="91">
        <v>5</v>
      </c>
      <c r="H15006" s="604">
        <v>6</v>
      </c>
    </row>
    <row r="15007" spans="1:8">
      <c r="A15007" s="89">
        <v>1</v>
      </c>
      <c r="B15007" s="92" t="s">
        <v>598</v>
      </c>
      <c r="C15007" s="90"/>
      <c r="D15007" s="90"/>
      <c r="E15007" s="94"/>
      <c r="F15007" s="94"/>
      <c r="G15007" s="95"/>
      <c r="H15007" s="663"/>
    </row>
    <row r="15008" spans="1:8">
      <c r="A15008" s="96" t="s">
        <v>399</v>
      </c>
      <c r="B15008" s="237" t="s">
        <v>599</v>
      </c>
      <c r="C15008" s="97" t="s">
        <v>7</v>
      </c>
      <c r="D15008" s="97" t="s">
        <v>167</v>
      </c>
      <c r="E15008" s="94"/>
      <c r="F15008" s="94"/>
      <c r="G15008" s="94">
        <v>100</v>
      </c>
      <c r="H15008" s="79"/>
    </row>
    <row r="15009" spans="1:8">
      <c r="A15009" s="97" t="s">
        <v>400</v>
      </c>
      <c r="B15009" s="236" t="s">
        <v>329</v>
      </c>
      <c r="C15009" s="97" t="s">
        <v>168</v>
      </c>
      <c r="D15009" s="97" t="s">
        <v>169</v>
      </c>
      <c r="E15009" s="94"/>
      <c r="F15009" s="94"/>
      <c r="G15009" s="94">
        <v>100</v>
      </c>
      <c r="H15009" s="79"/>
    </row>
    <row r="15010" spans="1:8" ht="31.5">
      <c r="A15010" s="97" t="s">
        <v>411</v>
      </c>
      <c r="B15010" s="236" t="s">
        <v>730</v>
      </c>
      <c r="C15010" s="97" t="s">
        <v>170</v>
      </c>
      <c r="D15010" s="97" t="s">
        <v>171</v>
      </c>
      <c r="E15010" s="94"/>
      <c r="F15010" s="94"/>
      <c r="G15010" s="94">
        <v>100</v>
      </c>
      <c r="H15010" s="79"/>
    </row>
    <row r="15011" spans="1:8" ht="63">
      <c r="A15011" s="98" t="s">
        <v>422</v>
      </c>
      <c r="B15011" s="99" t="s">
        <v>731</v>
      </c>
      <c r="C15011" s="97" t="s">
        <v>172</v>
      </c>
      <c r="D15011" s="97" t="s">
        <v>173</v>
      </c>
      <c r="E15011" s="94"/>
      <c r="F15011" s="94"/>
      <c r="G15011" s="94">
        <v>100</v>
      </c>
      <c r="H15011" s="79"/>
    </row>
    <row r="15012" spans="1:8" ht="31.5">
      <c r="A15012" s="98" t="s">
        <v>732</v>
      </c>
      <c r="B15012" s="99" t="s">
        <v>733</v>
      </c>
      <c r="C15012" s="97" t="s">
        <v>174</v>
      </c>
      <c r="D15012" s="97" t="s">
        <v>175</v>
      </c>
      <c r="E15012" s="94"/>
      <c r="F15012" s="94"/>
      <c r="G15012" s="94">
        <v>100</v>
      </c>
      <c r="H15012" s="79"/>
    </row>
    <row r="15013" spans="1:8">
      <c r="A15013" s="98" t="s">
        <v>734</v>
      </c>
      <c r="B15013" s="99" t="s">
        <v>735</v>
      </c>
      <c r="C15013" s="97" t="s">
        <v>170</v>
      </c>
      <c r="D15013" s="97" t="s">
        <v>174</v>
      </c>
      <c r="E15013" s="94"/>
      <c r="F15013" s="94"/>
      <c r="G15013" s="94">
        <v>100</v>
      </c>
      <c r="H15013" s="79"/>
    </row>
    <row r="15014" spans="1:8">
      <c r="A15014" s="100">
        <v>2</v>
      </c>
      <c r="B15014" s="101" t="s">
        <v>440</v>
      </c>
      <c r="C15014" s="97"/>
      <c r="D15014" s="97"/>
      <c r="E15014" s="94"/>
      <c r="F15014" s="94"/>
      <c r="G15014" s="94"/>
      <c r="H15014" s="79"/>
    </row>
    <row r="15015" spans="1:8" ht="31.5">
      <c r="A15015" s="98" t="s">
        <v>402</v>
      </c>
      <c r="B15015" s="99" t="s">
        <v>736</v>
      </c>
      <c r="C15015" s="97" t="s">
        <v>683</v>
      </c>
      <c r="D15015" s="97" t="s">
        <v>684</v>
      </c>
      <c r="E15015" s="94"/>
      <c r="F15015" s="94"/>
      <c r="G15015" s="94">
        <v>100</v>
      </c>
      <c r="H15015" s="79"/>
    </row>
    <row r="15016" spans="1:8" ht="63">
      <c r="A15016" s="98" t="s">
        <v>403</v>
      </c>
      <c r="B15016" s="99" t="s">
        <v>641</v>
      </c>
      <c r="C15016" s="97" t="s">
        <v>683</v>
      </c>
      <c r="D15016" s="97" t="s">
        <v>685</v>
      </c>
      <c r="E15016" s="94"/>
      <c r="F15016" s="94"/>
      <c r="G15016" s="94">
        <v>100</v>
      </c>
      <c r="H15016" s="79"/>
    </row>
    <row r="15017" spans="1:8" ht="31.5">
      <c r="A15017" s="98" t="s">
        <v>404</v>
      </c>
      <c r="B15017" s="99" t="s">
        <v>642</v>
      </c>
      <c r="C15017" s="97" t="s">
        <v>685</v>
      </c>
      <c r="D15017" s="97" t="s">
        <v>686</v>
      </c>
      <c r="E15017" s="94"/>
      <c r="F15017" s="94"/>
      <c r="G15017" s="94">
        <v>100</v>
      </c>
      <c r="H15017" s="79"/>
    </row>
    <row r="15018" spans="1:8" ht="47.25">
      <c r="A15018" s="100">
        <v>3</v>
      </c>
      <c r="B15018" s="101" t="s">
        <v>313</v>
      </c>
      <c r="C15018" s="97"/>
      <c r="D15018" s="97"/>
      <c r="E15018" s="94"/>
      <c r="F15018" s="94"/>
      <c r="G15018" s="94"/>
      <c r="H15018" s="79"/>
    </row>
    <row r="15019" spans="1:8" ht="31.5">
      <c r="A15019" s="98" t="s">
        <v>441</v>
      </c>
      <c r="B15019" s="99" t="s">
        <v>314</v>
      </c>
      <c r="C15019" s="97" t="s">
        <v>686</v>
      </c>
      <c r="D15019" s="97" t="s">
        <v>685</v>
      </c>
      <c r="E15019" s="94"/>
      <c r="F15019" s="94"/>
      <c r="G15019" s="94">
        <v>100</v>
      </c>
      <c r="H15019" s="79"/>
    </row>
    <row r="15020" spans="1:8">
      <c r="A15020" s="98" t="s">
        <v>359</v>
      </c>
      <c r="B15020" s="99" t="s">
        <v>315</v>
      </c>
      <c r="C15020" s="97" t="s">
        <v>686</v>
      </c>
      <c r="D15020" s="97" t="s">
        <v>687</v>
      </c>
      <c r="E15020" s="94"/>
      <c r="F15020" s="94"/>
      <c r="G15020" s="94">
        <v>100</v>
      </c>
      <c r="H15020" s="79"/>
    </row>
    <row r="15021" spans="1:8">
      <c r="A15021" s="98" t="s">
        <v>361</v>
      </c>
      <c r="B15021" s="99" t="s">
        <v>316</v>
      </c>
      <c r="C15021" s="97" t="s">
        <v>687</v>
      </c>
      <c r="D15021" s="97" t="s">
        <v>688</v>
      </c>
      <c r="E15021" s="94"/>
      <c r="F15021" s="94"/>
      <c r="G15021" s="94">
        <v>100</v>
      </c>
      <c r="H15021" s="79"/>
    </row>
    <row r="15022" spans="1:8">
      <c r="A15022" s="98" t="s">
        <v>317</v>
      </c>
      <c r="B15022" s="99" t="s">
        <v>318</v>
      </c>
      <c r="C15022" s="97" t="s">
        <v>688</v>
      </c>
      <c r="D15022" s="97" t="s">
        <v>689</v>
      </c>
      <c r="E15022" s="94"/>
      <c r="F15022" s="94"/>
      <c r="G15022" s="94">
        <v>100</v>
      </c>
      <c r="H15022" s="79"/>
    </row>
    <row r="15023" spans="1:8">
      <c r="A15023" s="98" t="s">
        <v>319</v>
      </c>
      <c r="B15023" s="99" t="s">
        <v>320</v>
      </c>
      <c r="C15023" s="97" t="s">
        <v>2067</v>
      </c>
      <c r="D15023" s="97" t="s">
        <v>690</v>
      </c>
      <c r="E15023" s="94"/>
      <c r="F15023" s="94"/>
      <c r="G15023" s="94">
        <v>100</v>
      </c>
      <c r="H15023" s="79"/>
    </row>
    <row r="15024" spans="1:8">
      <c r="A15024" s="100">
        <v>4</v>
      </c>
      <c r="B15024" s="101" t="s">
        <v>623</v>
      </c>
      <c r="C15024" s="97"/>
      <c r="D15024" s="97"/>
      <c r="E15024" s="94"/>
      <c r="F15024" s="94"/>
      <c r="G15024" s="94"/>
      <c r="H15024" s="79"/>
    </row>
    <row r="15025" spans="1:8" ht="31.5">
      <c r="A15025" s="97" t="s">
        <v>406</v>
      </c>
      <c r="B15025" s="236" t="s">
        <v>321</v>
      </c>
      <c r="C15025" s="97" t="s">
        <v>690</v>
      </c>
      <c r="D15025" s="97" t="s">
        <v>690</v>
      </c>
      <c r="E15025" s="94"/>
      <c r="F15025" s="94"/>
      <c r="G15025" s="94">
        <v>100</v>
      </c>
      <c r="H15025" s="79"/>
    </row>
    <row r="15026" spans="1:8" ht="63">
      <c r="A15026" s="97" t="s">
        <v>407</v>
      </c>
      <c r="B15026" s="236" t="s">
        <v>621</v>
      </c>
      <c r="C15026" s="97" t="s">
        <v>690</v>
      </c>
      <c r="D15026" s="97" t="s">
        <v>691</v>
      </c>
      <c r="E15026" s="94"/>
      <c r="F15026" s="94"/>
      <c r="G15026" s="94">
        <v>100</v>
      </c>
      <c r="H15026" s="79"/>
    </row>
    <row r="15027" spans="1:8" ht="31.5">
      <c r="A15027" s="97" t="s">
        <v>408</v>
      </c>
      <c r="B15027" s="236" t="s">
        <v>764</v>
      </c>
      <c r="C15027" s="97" t="s">
        <v>690</v>
      </c>
      <c r="D15027" s="97" t="s">
        <v>691</v>
      </c>
      <c r="E15027" s="94"/>
      <c r="F15027" s="94"/>
      <c r="G15027" s="94">
        <v>100</v>
      </c>
      <c r="H15027" s="79"/>
    </row>
    <row r="15028" spans="1:8" ht="31.5">
      <c r="A15028" s="97" t="s">
        <v>222</v>
      </c>
      <c r="B15028" s="236" t="s">
        <v>765</v>
      </c>
      <c r="C15028" s="97" t="s">
        <v>691</v>
      </c>
      <c r="D15028" s="97" t="s">
        <v>692</v>
      </c>
      <c r="E15028" s="94"/>
      <c r="F15028" s="94"/>
      <c r="G15028" s="94">
        <v>100</v>
      </c>
      <c r="H15028" s="79"/>
    </row>
    <row r="15029" spans="1:8">
      <c r="G15029" s="154" t="s">
        <v>2051</v>
      </c>
      <c r="H15029" s="154" t="s">
        <v>378</v>
      </c>
    </row>
    <row r="15030" spans="1:8">
      <c r="H15030" s="154" t="s">
        <v>709</v>
      </c>
    </row>
    <row r="15031" spans="1:8">
      <c r="H15031" s="154" t="s">
        <v>266</v>
      </c>
    </row>
    <row r="15032" spans="1:8">
      <c r="H15032" s="154"/>
    </row>
    <row r="15033" spans="1:8">
      <c r="A15033" s="742" t="s">
        <v>628</v>
      </c>
      <c r="B15033" s="742"/>
      <c r="C15033" s="742"/>
      <c r="D15033" s="742"/>
      <c r="E15033" s="742"/>
      <c r="F15033" s="742"/>
      <c r="G15033" s="742"/>
      <c r="H15033" s="742"/>
    </row>
    <row r="15034" spans="1:8">
      <c r="A15034" s="742" t="s">
        <v>455</v>
      </c>
      <c r="B15034" s="742"/>
      <c r="C15034" s="742"/>
      <c r="D15034" s="742"/>
      <c r="E15034" s="742"/>
      <c r="F15034" s="742"/>
      <c r="G15034" s="742"/>
      <c r="H15034" s="742"/>
    </row>
    <row r="15035" spans="1:8">
      <c r="H15035" s="154" t="s">
        <v>322</v>
      </c>
    </row>
    <row r="15036" spans="1:8">
      <c r="H15036" s="154" t="s">
        <v>323</v>
      </c>
    </row>
    <row r="15037" spans="1:8">
      <c r="H15037" s="154" t="s">
        <v>324</v>
      </c>
    </row>
    <row r="15038" spans="1:8">
      <c r="H15038" s="230" t="s">
        <v>325</v>
      </c>
    </row>
    <row r="15039" spans="1:8">
      <c r="H15039" s="154" t="s">
        <v>2331</v>
      </c>
    </row>
    <row r="15040" spans="1:8">
      <c r="H15040" s="154" t="s">
        <v>261</v>
      </c>
    </row>
    <row r="15041" spans="1:8">
      <c r="A15041" s="86"/>
    </row>
    <row r="15042" spans="1:8" ht="36" customHeight="1">
      <c r="A15042" s="748" t="s">
        <v>2085</v>
      </c>
      <c r="B15042" s="749"/>
      <c r="C15042" s="749"/>
      <c r="D15042" s="749"/>
      <c r="E15042" s="749"/>
      <c r="F15042" s="749"/>
      <c r="G15042" s="749"/>
      <c r="H15042" s="749"/>
    </row>
    <row r="15043" spans="1:8">
      <c r="A15043" s="664"/>
      <c r="B15043" s="665"/>
      <c r="C15043" s="665"/>
      <c r="D15043" s="665"/>
      <c r="E15043" s="665"/>
      <c r="F15043" s="665"/>
      <c r="G15043" s="665"/>
      <c r="H15043" s="665"/>
    </row>
    <row r="15044" spans="1:8">
      <c r="A15044" s="746" t="s">
        <v>2332</v>
      </c>
      <c r="B15044" s="746"/>
      <c r="C15044" s="746"/>
      <c r="D15044" s="746"/>
      <c r="E15044" s="746"/>
      <c r="F15044" s="746"/>
      <c r="G15044" s="746"/>
      <c r="H15044" s="746"/>
    </row>
    <row r="15045" spans="1:8" ht="16.5" thickBot="1">
      <c r="A15045" s="87"/>
      <c r="B15045" s="666"/>
      <c r="C15045" s="231"/>
      <c r="D15045" s="231"/>
      <c r="E15045" s="231"/>
      <c r="F15045" s="231"/>
      <c r="G15045" s="231"/>
      <c r="H15045" s="231"/>
    </row>
    <row r="15046" spans="1:8">
      <c r="A15046" s="750" t="s">
        <v>397</v>
      </c>
      <c r="B15046" s="753" t="s">
        <v>649</v>
      </c>
      <c r="C15046" s="756" t="s">
        <v>719</v>
      </c>
      <c r="D15046" s="756"/>
      <c r="E15046" s="756"/>
      <c r="F15046" s="756"/>
      <c r="G15046" s="757" t="s">
        <v>629</v>
      </c>
      <c r="H15046" s="759" t="s">
        <v>630</v>
      </c>
    </row>
    <row r="15047" spans="1:8">
      <c r="A15047" s="751"/>
      <c r="B15047" s="754"/>
      <c r="C15047" s="704"/>
      <c r="D15047" s="704"/>
      <c r="E15047" s="704"/>
      <c r="F15047" s="704"/>
      <c r="G15047" s="703"/>
      <c r="H15047" s="760"/>
    </row>
    <row r="15048" spans="1:8" ht="32.25" thickBot="1">
      <c r="A15048" s="752"/>
      <c r="B15048" s="755"/>
      <c r="C15048" s="88" t="s">
        <v>631</v>
      </c>
      <c r="D15048" s="88" t="s">
        <v>632</v>
      </c>
      <c r="E15048" s="88" t="s">
        <v>631</v>
      </c>
      <c r="F15048" s="88" t="s">
        <v>632</v>
      </c>
      <c r="G15048" s="758"/>
      <c r="H15048" s="761"/>
    </row>
    <row r="15049" spans="1:8">
      <c r="A15049" s="89">
        <v>1</v>
      </c>
      <c r="B15049" s="604">
        <v>2</v>
      </c>
      <c r="C15049" s="90">
        <v>3</v>
      </c>
      <c r="D15049" s="90">
        <v>4</v>
      </c>
      <c r="E15049" s="90"/>
      <c r="F15049" s="90"/>
      <c r="G15049" s="91">
        <v>5</v>
      </c>
      <c r="H15049" s="604">
        <v>6</v>
      </c>
    </row>
    <row r="15050" spans="1:8">
      <c r="A15050" s="89">
        <v>1</v>
      </c>
      <c r="B15050" s="92" t="s">
        <v>598</v>
      </c>
      <c r="C15050" s="90"/>
      <c r="D15050" s="90"/>
      <c r="E15050" s="94"/>
      <c r="F15050" s="94"/>
      <c r="G15050" s="95"/>
      <c r="H15050" s="663"/>
    </row>
    <row r="15051" spans="1:8">
      <c r="A15051" s="96" t="s">
        <v>399</v>
      </c>
      <c r="B15051" s="237" t="s">
        <v>599</v>
      </c>
      <c r="C15051" s="97" t="s">
        <v>7</v>
      </c>
      <c r="D15051" s="97" t="s">
        <v>167</v>
      </c>
      <c r="E15051" s="94"/>
      <c r="F15051" s="94"/>
      <c r="G15051" s="94">
        <v>100</v>
      </c>
      <c r="H15051" s="79"/>
    </row>
    <row r="15052" spans="1:8">
      <c r="A15052" s="97" t="s">
        <v>400</v>
      </c>
      <c r="B15052" s="236" t="s">
        <v>329</v>
      </c>
      <c r="C15052" s="97" t="s">
        <v>168</v>
      </c>
      <c r="D15052" s="97" t="s">
        <v>169</v>
      </c>
      <c r="E15052" s="94"/>
      <c r="F15052" s="94"/>
      <c r="G15052" s="94">
        <v>100</v>
      </c>
      <c r="H15052" s="79"/>
    </row>
    <row r="15053" spans="1:8" ht="31.5">
      <c r="A15053" s="97" t="s">
        <v>411</v>
      </c>
      <c r="B15053" s="236" t="s">
        <v>730</v>
      </c>
      <c r="C15053" s="97" t="s">
        <v>170</v>
      </c>
      <c r="D15053" s="97" t="s">
        <v>171</v>
      </c>
      <c r="E15053" s="94"/>
      <c r="F15053" s="94"/>
      <c r="G15053" s="94">
        <v>100</v>
      </c>
      <c r="H15053" s="79"/>
    </row>
    <row r="15054" spans="1:8" ht="63">
      <c r="A15054" s="98" t="s">
        <v>422</v>
      </c>
      <c r="B15054" s="99" t="s">
        <v>731</v>
      </c>
      <c r="C15054" s="97" t="s">
        <v>172</v>
      </c>
      <c r="D15054" s="97" t="s">
        <v>173</v>
      </c>
      <c r="E15054" s="94"/>
      <c r="F15054" s="94"/>
      <c r="G15054" s="94">
        <v>100</v>
      </c>
      <c r="H15054" s="79"/>
    </row>
    <row r="15055" spans="1:8" ht="31.5">
      <c r="A15055" s="98" t="s">
        <v>732</v>
      </c>
      <c r="B15055" s="99" t="s">
        <v>733</v>
      </c>
      <c r="C15055" s="97" t="s">
        <v>174</v>
      </c>
      <c r="D15055" s="97" t="s">
        <v>175</v>
      </c>
      <c r="E15055" s="94"/>
      <c r="F15055" s="94"/>
      <c r="G15055" s="94">
        <v>100</v>
      </c>
      <c r="H15055" s="79"/>
    </row>
    <row r="15056" spans="1:8">
      <c r="A15056" s="98" t="s">
        <v>734</v>
      </c>
      <c r="B15056" s="99" t="s">
        <v>735</v>
      </c>
      <c r="C15056" s="97" t="s">
        <v>170</v>
      </c>
      <c r="D15056" s="97" t="s">
        <v>174</v>
      </c>
      <c r="E15056" s="94"/>
      <c r="F15056" s="94"/>
      <c r="G15056" s="94">
        <v>100</v>
      </c>
      <c r="H15056" s="79"/>
    </row>
    <row r="15057" spans="1:8">
      <c r="A15057" s="100">
        <v>2</v>
      </c>
      <c r="B15057" s="101" t="s">
        <v>440</v>
      </c>
      <c r="C15057" s="97"/>
      <c r="D15057" s="97"/>
      <c r="E15057" s="94"/>
      <c r="F15057" s="94"/>
      <c r="G15057" s="94"/>
      <c r="H15057" s="79"/>
    </row>
    <row r="15058" spans="1:8" ht="31.5">
      <c r="A15058" s="98" t="s">
        <v>402</v>
      </c>
      <c r="B15058" s="99" t="s">
        <v>736</v>
      </c>
      <c r="C15058" s="97" t="s">
        <v>683</v>
      </c>
      <c r="D15058" s="97" t="s">
        <v>684</v>
      </c>
      <c r="E15058" s="94"/>
      <c r="F15058" s="94"/>
      <c r="G15058" s="94">
        <v>100</v>
      </c>
      <c r="H15058" s="79"/>
    </row>
    <row r="15059" spans="1:8" ht="63">
      <c r="A15059" s="98" t="s">
        <v>403</v>
      </c>
      <c r="B15059" s="99" t="s">
        <v>641</v>
      </c>
      <c r="C15059" s="97" t="s">
        <v>683</v>
      </c>
      <c r="D15059" s="97" t="s">
        <v>685</v>
      </c>
      <c r="E15059" s="94"/>
      <c r="F15059" s="94"/>
      <c r="G15059" s="94">
        <v>100</v>
      </c>
      <c r="H15059" s="79"/>
    </row>
    <row r="15060" spans="1:8" ht="31.5">
      <c r="A15060" s="98" t="s">
        <v>404</v>
      </c>
      <c r="B15060" s="99" t="s">
        <v>642</v>
      </c>
      <c r="C15060" s="97" t="s">
        <v>685</v>
      </c>
      <c r="D15060" s="97" t="s">
        <v>686</v>
      </c>
      <c r="E15060" s="94"/>
      <c r="F15060" s="94"/>
      <c r="G15060" s="94">
        <v>100</v>
      </c>
      <c r="H15060" s="79"/>
    </row>
    <row r="15061" spans="1:8" ht="47.25">
      <c r="A15061" s="100">
        <v>3</v>
      </c>
      <c r="B15061" s="101" t="s">
        <v>313</v>
      </c>
      <c r="C15061" s="97"/>
      <c r="D15061" s="97"/>
      <c r="E15061" s="94"/>
      <c r="F15061" s="94"/>
      <c r="G15061" s="94"/>
      <c r="H15061" s="79"/>
    </row>
    <row r="15062" spans="1:8" ht="31.5">
      <c r="A15062" s="98" t="s">
        <v>441</v>
      </c>
      <c r="B15062" s="99" t="s">
        <v>314</v>
      </c>
      <c r="C15062" s="97" t="s">
        <v>686</v>
      </c>
      <c r="D15062" s="97" t="s">
        <v>685</v>
      </c>
      <c r="E15062" s="94"/>
      <c r="F15062" s="94"/>
      <c r="G15062" s="94">
        <v>100</v>
      </c>
      <c r="H15062" s="79"/>
    </row>
    <row r="15063" spans="1:8">
      <c r="A15063" s="98" t="s">
        <v>359</v>
      </c>
      <c r="B15063" s="99" t="s">
        <v>315</v>
      </c>
      <c r="C15063" s="97" t="s">
        <v>686</v>
      </c>
      <c r="D15063" s="97" t="s">
        <v>687</v>
      </c>
      <c r="E15063" s="94"/>
      <c r="F15063" s="94"/>
      <c r="G15063" s="94">
        <v>100</v>
      </c>
      <c r="H15063" s="79"/>
    </row>
    <row r="15064" spans="1:8">
      <c r="A15064" s="98" t="s">
        <v>361</v>
      </c>
      <c r="B15064" s="99" t="s">
        <v>316</v>
      </c>
      <c r="C15064" s="97" t="s">
        <v>687</v>
      </c>
      <c r="D15064" s="97" t="s">
        <v>688</v>
      </c>
      <c r="E15064" s="94"/>
      <c r="F15064" s="94"/>
      <c r="G15064" s="94">
        <v>100</v>
      </c>
      <c r="H15064" s="79"/>
    </row>
    <row r="15065" spans="1:8">
      <c r="A15065" s="98" t="s">
        <v>317</v>
      </c>
      <c r="B15065" s="99" t="s">
        <v>318</v>
      </c>
      <c r="C15065" s="97" t="s">
        <v>688</v>
      </c>
      <c r="D15065" s="97" t="s">
        <v>689</v>
      </c>
      <c r="E15065" s="94"/>
      <c r="F15065" s="94"/>
      <c r="G15065" s="94">
        <v>100</v>
      </c>
      <c r="H15065" s="79"/>
    </row>
    <row r="15066" spans="1:8">
      <c r="A15066" s="98" t="s">
        <v>319</v>
      </c>
      <c r="B15066" s="99" t="s">
        <v>320</v>
      </c>
      <c r="C15066" s="97" t="s">
        <v>2067</v>
      </c>
      <c r="D15066" s="97" t="s">
        <v>690</v>
      </c>
      <c r="E15066" s="94"/>
      <c r="F15066" s="94"/>
      <c r="G15066" s="94">
        <v>100</v>
      </c>
      <c r="H15066" s="79"/>
    </row>
    <row r="15067" spans="1:8">
      <c r="A15067" s="100">
        <v>4</v>
      </c>
      <c r="B15067" s="101" t="s">
        <v>623</v>
      </c>
      <c r="C15067" s="97"/>
      <c r="D15067" s="97"/>
      <c r="E15067" s="94"/>
      <c r="F15067" s="94"/>
      <c r="G15067" s="94"/>
      <c r="H15067" s="79"/>
    </row>
    <row r="15068" spans="1:8" ht="31.5">
      <c r="A15068" s="97" t="s">
        <v>406</v>
      </c>
      <c r="B15068" s="236" t="s">
        <v>321</v>
      </c>
      <c r="C15068" s="97" t="s">
        <v>690</v>
      </c>
      <c r="D15068" s="97" t="s">
        <v>690</v>
      </c>
      <c r="E15068" s="94"/>
      <c r="F15068" s="94"/>
      <c r="G15068" s="94"/>
      <c r="H15068" s="79"/>
    </row>
    <row r="15069" spans="1:8" ht="63">
      <c r="A15069" s="97" t="s">
        <v>407</v>
      </c>
      <c r="B15069" s="236" t="s">
        <v>621</v>
      </c>
      <c r="C15069" s="97" t="s">
        <v>690</v>
      </c>
      <c r="D15069" s="97" t="s">
        <v>691</v>
      </c>
      <c r="E15069" s="94"/>
      <c r="F15069" s="94"/>
      <c r="G15069" s="94"/>
      <c r="H15069" s="79"/>
    </row>
    <row r="15070" spans="1:8" ht="31.5">
      <c r="A15070" s="97" t="s">
        <v>408</v>
      </c>
      <c r="B15070" s="236" t="s">
        <v>764</v>
      </c>
      <c r="C15070" s="97" t="s">
        <v>690</v>
      </c>
      <c r="D15070" s="97" t="s">
        <v>691</v>
      </c>
      <c r="E15070" s="94"/>
      <c r="F15070" s="94"/>
      <c r="G15070" s="94"/>
      <c r="H15070" s="79"/>
    </row>
    <row r="15071" spans="1:8" ht="31.5">
      <c r="A15071" s="97" t="s">
        <v>222</v>
      </c>
      <c r="B15071" s="236" t="s">
        <v>765</v>
      </c>
      <c r="C15071" s="97" t="s">
        <v>691</v>
      </c>
      <c r="D15071" s="97" t="s">
        <v>692</v>
      </c>
      <c r="E15071" s="94"/>
      <c r="F15071" s="94"/>
      <c r="G15071" s="94"/>
      <c r="H15071" s="79"/>
    </row>
    <row r="15072" spans="1:8">
      <c r="G15072" s="154" t="s">
        <v>2166</v>
      </c>
      <c r="H15072" s="154" t="s">
        <v>378</v>
      </c>
    </row>
    <row r="15073" spans="1:8">
      <c r="H15073" s="154" t="s">
        <v>709</v>
      </c>
    </row>
    <row r="15074" spans="1:8">
      <c r="H15074" s="154" t="s">
        <v>266</v>
      </c>
    </row>
    <row r="15075" spans="1:8">
      <c r="H15075" s="154"/>
    </row>
    <row r="15076" spans="1:8">
      <c r="A15076" s="742" t="s">
        <v>628</v>
      </c>
      <c r="B15076" s="742"/>
      <c r="C15076" s="742"/>
      <c r="D15076" s="742"/>
      <c r="E15076" s="742"/>
      <c r="F15076" s="742"/>
      <c r="G15076" s="742"/>
      <c r="H15076" s="742"/>
    </row>
    <row r="15077" spans="1:8">
      <c r="A15077" s="742" t="s">
        <v>455</v>
      </c>
      <c r="B15077" s="742"/>
      <c r="C15077" s="742"/>
      <c r="D15077" s="742"/>
      <c r="E15077" s="742"/>
      <c r="F15077" s="742"/>
      <c r="G15077" s="742"/>
      <c r="H15077" s="742"/>
    </row>
    <row r="15078" spans="1:8">
      <c r="H15078" s="154" t="s">
        <v>322</v>
      </c>
    </row>
    <row r="15079" spans="1:8">
      <c r="H15079" s="154" t="s">
        <v>323</v>
      </c>
    </row>
    <row r="15080" spans="1:8">
      <c r="H15080" s="154" t="s">
        <v>324</v>
      </c>
    </row>
    <row r="15081" spans="1:8">
      <c r="H15081" s="230" t="s">
        <v>325</v>
      </c>
    </row>
    <row r="15082" spans="1:8">
      <c r="H15082" s="154" t="s">
        <v>2331</v>
      </c>
    </row>
    <row r="15083" spans="1:8">
      <c r="H15083" s="154" t="s">
        <v>261</v>
      </c>
    </row>
    <row r="15084" spans="1:8">
      <c r="A15084" s="86"/>
    </row>
    <row r="15085" spans="1:8">
      <c r="A15085" s="762" t="s">
        <v>2314</v>
      </c>
      <c r="B15085" s="763"/>
      <c r="C15085" s="763"/>
      <c r="D15085" s="763"/>
      <c r="E15085" s="763"/>
      <c r="F15085" s="763"/>
      <c r="G15085" s="763"/>
      <c r="H15085" s="763"/>
    </row>
    <row r="15086" spans="1:8">
      <c r="A15086" s="745"/>
      <c r="B15086" s="745"/>
      <c r="C15086" s="745"/>
      <c r="D15086" s="745"/>
      <c r="E15086" s="745"/>
      <c r="F15086" s="745"/>
      <c r="G15086" s="745"/>
      <c r="H15086" s="745"/>
    </row>
    <row r="15087" spans="1:8">
      <c r="A15087" s="746" t="s">
        <v>2332</v>
      </c>
      <c r="B15087" s="746"/>
      <c r="C15087" s="746"/>
      <c r="D15087" s="746"/>
      <c r="E15087" s="746"/>
      <c r="F15087" s="746"/>
      <c r="G15087" s="746"/>
      <c r="H15087" s="746"/>
    </row>
    <row r="15088" spans="1:8" ht="16.5" thickBot="1">
      <c r="A15088" s="87"/>
      <c r="B15088" s="666"/>
      <c r="C15088" s="231"/>
      <c r="D15088" s="231"/>
      <c r="E15088" s="231"/>
      <c r="F15088" s="231"/>
      <c r="G15088" s="231"/>
      <c r="H15088" s="231"/>
    </row>
    <row r="15089" spans="1:8">
      <c r="A15089" s="750" t="s">
        <v>397</v>
      </c>
      <c r="B15089" s="753" t="s">
        <v>649</v>
      </c>
      <c r="C15089" s="756" t="s">
        <v>719</v>
      </c>
      <c r="D15089" s="756"/>
      <c r="E15089" s="756"/>
      <c r="F15089" s="756"/>
      <c r="G15089" s="757" t="s">
        <v>629</v>
      </c>
      <c r="H15089" s="759" t="s">
        <v>630</v>
      </c>
    </row>
    <row r="15090" spans="1:8">
      <c r="A15090" s="751"/>
      <c r="B15090" s="754"/>
      <c r="C15090" s="704"/>
      <c r="D15090" s="704"/>
      <c r="E15090" s="704"/>
      <c r="F15090" s="704"/>
      <c r="G15090" s="703"/>
      <c r="H15090" s="760"/>
    </row>
    <row r="15091" spans="1:8" ht="32.25" thickBot="1">
      <c r="A15091" s="752"/>
      <c r="B15091" s="755"/>
      <c r="C15091" s="88" t="s">
        <v>631</v>
      </c>
      <c r="D15091" s="88" t="s">
        <v>632</v>
      </c>
      <c r="E15091" s="88" t="s">
        <v>631</v>
      </c>
      <c r="F15091" s="88" t="s">
        <v>632</v>
      </c>
      <c r="G15091" s="758"/>
      <c r="H15091" s="761"/>
    </row>
    <row r="15092" spans="1:8">
      <c r="A15092" s="89">
        <v>1</v>
      </c>
      <c r="B15092" s="604">
        <v>2</v>
      </c>
      <c r="C15092" s="90">
        <v>3</v>
      </c>
      <c r="D15092" s="90">
        <v>4</v>
      </c>
      <c r="E15092" s="90"/>
      <c r="F15092" s="90"/>
      <c r="G15092" s="91">
        <v>5</v>
      </c>
      <c r="H15092" s="604">
        <v>6</v>
      </c>
    </row>
    <row r="15093" spans="1:8">
      <c r="A15093" s="89">
        <v>1</v>
      </c>
      <c r="B15093" s="92" t="s">
        <v>598</v>
      </c>
      <c r="C15093" s="90"/>
      <c r="D15093" s="90"/>
      <c r="E15093" s="94"/>
      <c r="F15093" s="94"/>
      <c r="G15093" s="95"/>
      <c r="H15093" s="663"/>
    </row>
    <row r="15094" spans="1:8">
      <c r="A15094" s="96" t="s">
        <v>399</v>
      </c>
      <c r="B15094" s="237" t="s">
        <v>599</v>
      </c>
      <c r="C15094" s="97" t="s">
        <v>7</v>
      </c>
      <c r="D15094" s="97" t="s">
        <v>167</v>
      </c>
      <c r="E15094" s="94"/>
      <c r="F15094" s="94"/>
      <c r="G15094" s="94">
        <v>100</v>
      </c>
      <c r="H15094" s="79"/>
    </row>
    <row r="15095" spans="1:8">
      <c r="A15095" s="97" t="s">
        <v>400</v>
      </c>
      <c r="B15095" s="236" t="s">
        <v>329</v>
      </c>
      <c r="C15095" s="97" t="s">
        <v>168</v>
      </c>
      <c r="D15095" s="97" t="s">
        <v>169</v>
      </c>
      <c r="E15095" s="94"/>
      <c r="F15095" s="94"/>
      <c r="G15095" s="94">
        <v>100</v>
      </c>
      <c r="H15095" s="79"/>
    </row>
    <row r="15096" spans="1:8" ht="31.5">
      <c r="A15096" s="97" t="s">
        <v>411</v>
      </c>
      <c r="B15096" s="236" t="s">
        <v>730</v>
      </c>
      <c r="C15096" s="97" t="s">
        <v>170</v>
      </c>
      <c r="D15096" s="97" t="s">
        <v>171</v>
      </c>
      <c r="E15096" s="94"/>
      <c r="F15096" s="94"/>
      <c r="G15096" s="94">
        <v>100</v>
      </c>
      <c r="H15096" s="79"/>
    </row>
    <row r="15097" spans="1:8" ht="63">
      <c r="A15097" s="98" t="s">
        <v>422</v>
      </c>
      <c r="B15097" s="99" t="s">
        <v>731</v>
      </c>
      <c r="C15097" s="97" t="s">
        <v>172</v>
      </c>
      <c r="D15097" s="97" t="s">
        <v>173</v>
      </c>
      <c r="E15097" s="94"/>
      <c r="F15097" s="94"/>
      <c r="G15097" s="94">
        <v>100</v>
      </c>
      <c r="H15097" s="79"/>
    </row>
    <row r="15098" spans="1:8" ht="31.5">
      <c r="A15098" s="98" t="s">
        <v>732</v>
      </c>
      <c r="B15098" s="99" t="s">
        <v>733</v>
      </c>
      <c r="C15098" s="97" t="s">
        <v>174</v>
      </c>
      <c r="D15098" s="97" t="s">
        <v>175</v>
      </c>
      <c r="E15098" s="94"/>
      <c r="F15098" s="94"/>
      <c r="G15098" s="94">
        <v>100</v>
      </c>
      <c r="H15098" s="79"/>
    </row>
    <row r="15099" spans="1:8">
      <c r="A15099" s="98" t="s">
        <v>734</v>
      </c>
      <c r="B15099" s="99" t="s">
        <v>735</v>
      </c>
      <c r="C15099" s="97" t="s">
        <v>170</v>
      </c>
      <c r="D15099" s="97" t="s">
        <v>174</v>
      </c>
      <c r="E15099" s="94"/>
      <c r="F15099" s="94"/>
      <c r="G15099" s="94">
        <v>100</v>
      </c>
      <c r="H15099" s="79"/>
    </row>
    <row r="15100" spans="1:8">
      <c r="A15100" s="100">
        <v>2</v>
      </c>
      <c r="B15100" s="101" t="s">
        <v>440</v>
      </c>
      <c r="C15100" s="97"/>
      <c r="D15100" s="97"/>
      <c r="E15100" s="94"/>
      <c r="F15100" s="94"/>
      <c r="G15100" s="94"/>
      <c r="H15100" s="79"/>
    </row>
    <row r="15101" spans="1:8" ht="31.5">
      <c r="A15101" s="98" t="s">
        <v>402</v>
      </c>
      <c r="B15101" s="99" t="s">
        <v>736</v>
      </c>
      <c r="C15101" s="97" t="s">
        <v>46</v>
      </c>
      <c r="D15101" s="97" t="s">
        <v>45</v>
      </c>
      <c r="E15101" s="94"/>
      <c r="F15101" s="94"/>
      <c r="G15101" s="94"/>
      <c r="H15101" s="79"/>
    </row>
    <row r="15102" spans="1:8" ht="63">
      <c r="A15102" s="98" t="s">
        <v>403</v>
      </c>
      <c r="B15102" s="99" t="s">
        <v>641</v>
      </c>
      <c r="C15102" s="97" t="s">
        <v>46</v>
      </c>
      <c r="D15102" s="97" t="s">
        <v>47</v>
      </c>
      <c r="E15102" s="94"/>
      <c r="F15102" s="94"/>
      <c r="G15102" s="94"/>
      <c r="H15102" s="79"/>
    </row>
    <row r="15103" spans="1:8" ht="31.5">
      <c r="A15103" s="98" t="s">
        <v>404</v>
      </c>
      <c r="B15103" s="99" t="s">
        <v>642</v>
      </c>
      <c r="C15103" s="97" t="s">
        <v>47</v>
      </c>
      <c r="D15103" s="97" t="s">
        <v>48</v>
      </c>
      <c r="E15103" s="94"/>
      <c r="F15103" s="94"/>
      <c r="G15103" s="94"/>
      <c r="H15103" s="79"/>
    </row>
    <row r="15104" spans="1:8" ht="47.25">
      <c r="A15104" s="100">
        <v>3</v>
      </c>
      <c r="B15104" s="101" t="s">
        <v>313</v>
      </c>
      <c r="C15104" s="97"/>
      <c r="D15104" s="97"/>
      <c r="E15104" s="94"/>
      <c r="F15104" s="94"/>
      <c r="G15104" s="94"/>
      <c r="H15104" s="79"/>
    </row>
    <row r="15105" spans="1:8" ht="31.5">
      <c r="A15105" s="98" t="s">
        <v>441</v>
      </c>
      <c r="B15105" s="99" t="s">
        <v>314</v>
      </c>
      <c r="C15105" s="97" t="s">
        <v>48</v>
      </c>
      <c r="D15105" s="97" t="s">
        <v>47</v>
      </c>
      <c r="E15105" s="94"/>
      <c r="F15105" s="94"/>
      <c r="G15105" s="94"/>
      <c r="H15105" s="79"/>
    </row>
    <row r="15106" spans="1:8">
      <c r="A15106" s="98" t="s">
        <v>359</v>
      </c>
      <c r="B15106" s="99" t="s">
        <v>315</v>
      </c>
      <c r="C15106" s="97" t="s">
        <v>48</v>
      </c>
      <c r="D15106" s="97" t="s">
        <v>49</v>
      </c>
      <c r="E15106" s="94"/>
      <c r="F15106" s="94"/>
      <c r="G15106" s="94"/>
      <c r="H15106" s="79"/>
    </row>
    <row r="15107" spans="1:8">
      <c r="A15107" s="98" t="s">
        <v>361</v>
      </c>
      <c r="B15107" s="99" t="s">
        <v>316</v>
      </c>
      <c r="C15107" s="97" t="s">
        <v>49</v>
      </c>
      <c r="D15107" s="97" t="s">
        <v>50</v>
      </c>
      <c r="E15107" s="94"/>
      <c r="F15107" s="94"/>
      <c r="G15107" s="94"/>
      <c r="H15107" s="79"/>
    </row>
    <row r="15108" spans="1:8">
      <c r="A15108" s="98" t="s">
        <v>317</v>
      </c>
      <c r="B15108" s="99" t="s">
        <v>318</v>
      </c>
      <c r="C15108" s="97" t="s">
        <v>50</v>
      </c>
      <c r="D15108" s="97" t="s">
        <v>51</v>
      </c>
      <c r="E15108" s="94"/>
      <c r="F15108" s="94"/>
      <c r="G15108" s="94"/>
      <c r="H15108" s="79"/>
    </row>
    <row r="15109" spans="1:8">
      <c r="A15109" s="98" t="s">
        <v>319</v>
      </c>
      <c r="B15109" s="99" t="s">
        <v>320</v>
      </c>
      <c r="C15109" s="97" t="s">
        <v>2090</v>
      </c>
      <c r="D15109" s="97" t="s">
        <v>52</v>
      </c>
      <c r="E15109" s="94"/>
      <c r="F15109" s="94"/>
      <c r="G15109" s="94"/>
      <c r="H15109" s="79"/>
    </row>
    <row r="15110" spans="1:8">
      <c r="A15110" s="100">
        <v>4</v>
      </c>
      <c r="B15110" s="101" t="s">
        <v>623</v>
      </c>
      <c r="C15110" s="97"/>
      <c r="D15110" s="97"/>
      <c r="E15110" s="94"/>
      <c r="F15110" s="94"/>
      <c r="G15110" s="94"/>
      <c r="H15110" s="79"/>
    </row>
    <row r="15111" spans="1:8" ht="31.5">
      <c r="A15111" s="97" t="s">
        <v>406</v>
      </c>
      <c r="B15111" s="236" t="s">
        <v>321</v>
      </c>
      <c r="C15111" s="97" t="s">
        <v>52</v>
      </c>
      <c r="D15111" s="97" t="s">
        <v>52</v>
      </c>
      <c r="E15111" s="94"/>
      <c r="F15111" s="94"/>
      <c r="G15111" s="94"/>
      <c r="H15111" s="79"/>
    </row>
    <row r="15112" spans="1:8" ht="63">
      <c r="A15112" s="97" t="s">
        <v>407</v>
      </c>
      <c r="B15112" s="236" t="s">
        <v>621</v>
      </c>
      <c r="C15112" s="97" t="s">
        <v>52</v>
      </c>
      <c r="D15112" s="97" t="s">
        <v>53</v>
      </c>
      <c r="E15112" s="94"/>
      <c r="F15112" s="94"/>
      <c r="G15112" s="94"/>
      <c r="H15112" s="79"/>
    </row>
    <row r="15113" spans="1:8" ht="31.5">
      <c r="A15113" s="97" t="s">
        <v>408</v>
      </c>
      <c r="B15113" s="236" t="s">
        <v>764</v>
      </c>
      <c r="C15113" s="97" t="s">
        <v>52</v>
      </c>
      <c r="D15113" s="97" t="s">
        <v>53</v>
      </c>
      <c r="E15113" s="94"/>
      <c r="F15113" s="94"/>
      <c r="G15113" s="94"/>
      <c r="H15113" s="79"/>
    </row>
    <row r="15114" spans="1:8" ht="31.5">
      <c r="A15114" s="97" t="s">
        <v>222</v>
      </c>
      <c r="B15114" s="236" t="s">
        <v>765</v>
      </c>
      <c r="C15114" s="97" t="s">
        <v>53</v>
      </c>
      <c r="D15114" s="97" t="s">
        <v>54</v>
      </c>
      <c r="E15114" s="94"/>
      <c r="F15114" s="94"/>
      <c r="G15114" s="94"/>
      <c r="H15114" s="79"/>
    </row>
    <row r="15115" spans="1:8">
      <c r="G15115" s="154" t="s">
        <v>2167</v>
      </c>
      <c r="H15115" s="154" t="s">
        <v>378</v>
      </c>
    </row>
    <row r="15116" spans="1:8">
      <c r="H15116" s="154" t="s">
        <v>709</v>
      </c>
    </row>
    <row r="15117" spans="1:8">
      <c r="H15117" s="154" t="s">
        <v>266</v>
      </c>
    </row>
    <row r="15118" spans="1:8">
      <c r="H15118" s="154"/>
    </row>
    <row r="15119" spans="1:8">
      <c r="A15119" s="742" t="s">
        <v>628</v>
      </c>
      <c r="B15119" s="742"/>
      <c r="C15119" s="742"/>
      <c r="D15119" s="742"/>
      <c r="E15119" s="742"/>
      <c r="F15119" s="742"/>
      <c r="G15119" s="742"/>
      <c r="H15119" s="742"/>
    </row>
    <row r="15120" spans="1:8">
      <c r="A15120" s="742" t="s">
        <v>455</v>
      </c>
      <c r="B15120" s="742"/>
      <c r="C15120" s="742"/>
      <c r="D15120" s="742"/>
      <c r="E15120" s="742"/>
      <c r="F15120" s="742"/>
      <c r="G15120" s="742"/>
      <c r="H15120" s="742"/>
    </row>
    <row r="15121" spans="1:8">
      <c r="H15121" s="154" t="s">
        <v>322</v>
      </c>
    </row>
    <row r="15122" spans="1:8">
      <c r="H15122" s="154" t="s">
        <v>323</v>
      </c>
    </row>
    <row r="15123" spans="1:8">
      <c r="H15123" s="154" t="s">
        <v>324</v>
      </c>
    </row>
    <row r="15124" spans="1:8">
      <c r="H15124" s="230" t="s">
        <v>325</v>
      </c>
    </row>
    <row r="15125" spans="1:8">
      <c r="H15125" s="154" t="s">
        <v>2331</v>
      </c>
    </row>
    <row r="15126" spans="1:8">
      <c r="H15126" s="154" t="s">
        <v>261</v>
      </c>
    </row>
    <row r="15127" spans="1:8">
      <c r="A15127" s="86"/>
    </row>
    <row r="15128" spans="1:8">
      <c r="A15128" s="762" t="s">
        <v>2315</v>
      </c>
      <c r="B15128" s="763"/>
      <c r="C15128" s="763"/>
      <c r="D15128" s="763"/>
      <c r="E15128" s="763"/>
      <c r="F15128" s="763"/>
      <c r="G15128" s="763"/>
      <c r="H15128" s="763"/>
    </row>
    <row r="15129" spans="1:8">
      <c r="A15129" s="745"/>
      <c r="B15129" s="745"/>
      <c r="C15129" s="745"/>
      <c r="D15129" s="745"/>
      <c r="E15129" s="745"/>
      <c r="F15129" s="745"/>
      <c r="G15129" s="745"/>
      <c r="H15129" s="745"/>
    </row>
    <row r="15130" spans="1:8">
      <c r="A15130" s="746" t="s">
        <v>2332</v>
      </c>
      <c r="B15130" s="746"/>
      <c r="C15130" s="746"/>
      <c r="D15130" s="746"/>
      <c r="E15130" s="746"/>
      <c r="F15130" s="746"/>
      <c r="G15130" s="746"/>
      <c r="H15130" s="746"/>
    </row>
    <row r="15131" spans="1:8" ht="16.5" thickBot="1">
      <c r="A15131" s="87"/>
      <c r="B15131" s="666"/>
      <c r="C15131" s="231"/>
      <c r="D15131" s="231"/>
      <c r="E15131" s="231"/>
      <c r="F15131" s="231"/>
      <c r="G15131" s="231"/>
      <c r="H15131" s="231"/>
    </row>
    <row r="15132" spans="1:8">
      <c r="A15132" s="750" t="s">
        <v>397</v>
      </c>
      <c r="B15132" s="753" t="s">
        <v>649</v>
      </c>
      <c r="C15132" s="756" t="s">
        <v>719</v>
      </c>
      <c r="D15132" s="756"/>
      <c r="E15132" s="756"/>
      <c r="F15132" s="756"/>
      <c r="G15132" s="757" t="s">
        <v>629</v>
      </c>
      <c r="H15132" s="759" t="s">
        <v>630</v>
      </c>
    </row>
    <row r="15133" spans="1:8">
      <c r="A15133" s="751"/>
      <c r="B15133" s="754"/>
      <c r="C15133" s="704"/>
      <c r="D15133" s="704"/>
      <c r="E15133" s="704"/>
      <c r="F15133" s="704"/>
      <c r="G15133" s="703"/>
      <c r="H15133" s="760"/>
    </row>
    <row r="15134" spans="1:8" ht="32.25" thickBot="1">
      <c r="A15134" s="752"/>
      <c r="B15134" s="755"/>
      <c r="C15134" s="88" t="s">
        <v>631</v>
      </c>
      <c r="D15134" s="88" t="s">
        <v>632</v>
      </c>
      <c r="E15134" s="88" t="s">
        <v>631</v>
      </c>
      <c r="F15134" s="88" t="s">
        <v>632</v>
      </c>
      <c r="G15134" s="758"/>
      <c r="H15134" s="761"/>
    </row>
    <row r="15135" spans="1:8">
      <c r="A15135" s="89">
        <v>1</v>
      </c>
      <c r="B15135" s="604">
        <v>2</v>
      </c>
      <c r="C15135" s="90">
        <v>3</v>
      </c>
      <c r="D15135" s="90">
        <v>4</v>
      </c>
      <c r="E15135" s="90"/>
      <c r="F15135" s="90"/>
      <c r="G15135" s="91">
        <v>5</v>
      </c>
      <c r="H15135" s="604">
        <v>6</v>
      </c>
    </row>
    <row r="15136" spans="1:8">
      <c r="A15136" s="89">
        <v>1</v>
      </c>
      <c r="B15136" s="92" t="s">
        <v>598</v>
      </c>
      <c r="C15136" s="90"/>
      <c r="D15136" s="90"/>
      <c r="E15136" s="94"/>
      <c r="F15136" s="94"/>
      <c r="G15136" s="95"/>
      <c r="H15136" s="663"/>
    </row>
    <row r="15137" spans="1:8">
      <c r="A15137" s="96" t="s">
        <v>399</v>
      </c>
      <c r="B15137" s="237" t="s">
        <v>599</v>
      </c>
      <c r="C15137" s="97" t="s">
        <v>7</v>
      </c>
      <c r="D15137" s="97" t="s">
        <v>167</v>
      </c>
      <c r="E15137" s="94"/>
      <c r="F15137" s="94"/>
      <c r="G15137" s="94">
        <v>100</v>
      </c>
      <c r="H15137" s="79"/>
    </row>
    <row r="15138" spans="1:8">
      <c r="A15138" s="97" t="s">
        <v>400</v>
      </c>
      <c r="B15138" s="236" t="s">
        <v>329</v>
      </c>
      <c r="C15138" s="97" t="s">
        <v>168</v>
      </c>
      <c r="D15138" s="97" t="s">
        <v>169</v>
      </c>
      <c r="E15138" s="94"/>
      <c r="F15138" s="94"/>
      <c r="G15138" s="94">
        <v>100</v>
      </c>
      <c r="H15138" s="79"/>
    </row>
    <row r="15139" spans="1:8" ht="31.5">
      <c r="A15139" s="97" t="s">
        <v>411</v>
      </c>
      <c r="B15139" s="236" t="s">
        <v>730</v>
      </c>
      <c r="C15139" s="97" t="s">
        <v>170</v>
      </c>
      <c r="D15139" s="97" t="s">
        <v>171</v>
      </c>
      <c r="E15139" s="94"/>
      <c r="F15139" s="94"/>
      <c r="G15139" s="94">
        <v>100</v>
      </c>
      <c r="H15139" s="79"/>
    </row>
    <row r="15140" spans="1:8" ht="63">
      <c r="A15140" s="98" t="s">
        <v>422</v>
      </c>
      <c r="B15140" s="99" t="s">
        <v>731</v>
      </c>
      <c r="C15140" s="97" t="s">
        <v>172</v>
      </c>
      <c r="D15140" s="97" t="s">
        <v>173</v>
      </c>
      <c r="E15140" s="94"/>
      <c r="F15140" s="94"/>
      <c r="G15140" s="94">
        <v>100</v>
      </c>
      <c r="H15140" s="79"/>
    </row>
    <row r="15141" spans="1:8" ht="31.5">
      <c r="A15141" s="98" t="s">
        <v>732</v>
      </c>
      <c r="B15141" s="99" t="s">
        <v>733</v>
      </c>
      <c r="C15141" s="97" t="s">
        <v>174</v>
      </c>
      <c r="D15141" s="97" t="s">
        <v>175</v>
      </c>
      <c r="E15141" s="94"/>
      <c r="F15141" s="94"/>
      <c r="G15141" s="94">
        <v>100</v>
      </c>
      <c r="H15141" s="79"/>
    </row>
    <row r="15142" spans="1:8">
      <c r="A15142" s="98" t="s">
        <v>734</v>
      </c>
      <c r="B15142" s="99" t="s">
        <v>735</v>
      </c>
      <c r="C15142" s="97" t="s">
        <v>170</v>
      </c>
      <c r="D15142" s="97" t="s">
        <v>174</v>
      </c>
      <c r="E15142" s="94"/>
      <c r="F15142" s="94"/>
      <c r="G15142" s="94">
        <v>100</v>
      </c>
      <c r="H15142" s="79"/>
    </row>
    <row r="15143" spans="1:8">
      <c r="A15143" s="100">
        <v>2</v>
      </c>
      <c r="B15143" s="101" t="s">
        <v>440</v>
      </c>
      <c r="C15143" s="97"/>
      <c r="D15143" s="97"/>
      <c r="E15143" s="94"/>
      <c r="F15143" s="94"/>
      <c r="G15143" s="94"/>
      <c r="H15143" s="79"/>
    </row>
    <row r="15144" spans="1:8" ht="31.5">
      <c r="A15144" s="98" t="s">
        <v>402</v>
      </c>
      <c r="B15144" s="99" t="s">
        <v>736</v>
      </c>
      <c r="C15144" s="97" t="s">
        <v>46</v>
      </c>
      <c r="D15144" s="97" t="s">
        <v>45</v>
      </c>
      <c r="E15144" s="94"/>
      <c r="F15144" s="94"/>
      <c r="G15144" s="94"/>
      <c r="H15144" s="79"/>
    </row>
    <row r="15145" spans="1:8" ht="63">
      <c r="A15145" s="98" t="s">
        <v>403</v>
      </c>
      <c r="B15145" s="99" t="s">
        <v>641</v>
      </c>
      <c r="C15145" s="97" t="s">
        <v>46</v>
      </c>
      <c r="D15145" s="97" t="s">
        <v>47</v>
      </c>
      <c r="E15145" s="94"/>
      <c r="F15145" s="94"/>
      <c r="G15145" s="94"/>
      <c r="H15145" s="79"/>
    </row>
    <row r="15146" spans="1:8" ht="31.5">
      <c r="A15146" s="98" t="s">
        <v>404</v>
      </c>
      <c r="B15146" s="99" t="s">
        <v>642</v>
      </c>
      <c r="C15146" s="97" t="s">
        <v>47</v>
      </c>
      <c r="D15146" s="97" t="s">
        <v>48</v>
      </c>
      <c r="E15146" s="94"/>
      <c r="F15146" s="94"/>
      <c r="G15146" s="94"/>
      <c r="H15146" s="79"/>
    </row>
    <row r="15147" spans="1:8" ht="47.25">
      <c r="A15147" s="100">
        <v>3</v>
      </c>
      <c r="B15147" s="101" t="s">
        <v>313</v>
      </c>
      <c r="C15147" s="97"/>
      <c r="D15147" s="97"/>
      <c r="E15147" s="94"/>
      <c r="F15147" s="94"/>
      <c r="G15147" s="94"/>
      <c r="H15147" s="79"/>
    </row>
    <row r="15148" spans="1:8" ht="31.5">
      <c r="A15148" s="98" t="s">
        <v>441</v>
      </c>
      <c r="B15148" s="99" t="s">
        <v>314</v>
      </c>
      <c r="C15148" s="97" t="s">
        <v>48</v>
      </c>
      <c r="D15148" s="97" t="s">
        <v>47</v>
      </c>
      <c r="E15148" s="94"/>
      <c r="F15148" s="94"/>
      <c r="G15148" s="94"/>
      <c r="H15148" s="79"/>
    </row>
    <row r="15149" spans="1:8">
      <c r="A15149" s="98" t="s">
        <v>359</v>
      </c>
      <c r="B15149" s="99" t="s">
        <v>315</v>
      </c>
      <c r="C15149" s="97" t="s">
        <v>48</v>
      </c>
      <c r="D15149" s="97" t="s">
        <v>49</v>
      </c>
      <c r="E15149" s="94"/>
      <c r="F15149" s="94"/>
      <c r="G15149" s="94"/>
      <c r="H15149" s="79"/>
    </row>
    <row r="15150" spans="1:8">
      <c r="A15150" s="98" t="s">
        <v>361</v>
      </c>
      <c r="B15150" s="99" t="s">
        <v>316</v>
      </c>
      <c r="C15150" s="97" t="s">
        <v>49</v>
      </c>
      <c r="D15150" s="97" t="s">
        <v>50</v>
      </c>
      <c r="E15150" s="94"/>
      <c r="F15150" s="94"/>
      <c r="G15150" s="94"/>
      <c r="H15150" s="79"/>
    </row>
    <row r="15151" spans="1:8">
      <c r="A15151" s="98" t="s">
        <v>317</v>
      </c>
      <c r="B15151" s="99" t="s">
        <v>318</v>
      </c>
      <c r="C15151" s="97" t="s">
        <v>50</v>
      </c>
      <c r="D15151" s="97" t="s">
        <v>51</v>
      </c>
      <c r="E15151" s="94"/>
      <c r="F15151" s="94"/>
      <c r="G15151" s="94"/>
      <c r="H15151" s="79"/>
    </row>
    <row r="15152" spans="1:8">
      <c r="A15152" s="98" t="s">
        <v>319</v>
      </c>
      <c r="B15152" s="99" t="s">
        <v>320</v>
      </c>
      <c r="C15152" s="97" t="s">
        <v>2090</v>
      </c>
      <c r="D15152" s="97" t="s">
        <v>52</v>
      </c>
      <c r="E15152" s="94"/>
      <c r="F15152" s="94"/>
      <c r="G15152" s="94"/>
      <c r="H15152" s="79"/>
    </row>
    <row r="15153" spans="1:8">
      <c r="A15153" s="100">
        <v>4</v>
      </c>
      <c r="B15153" s="101" t="s">
        <v>623</v>
      </c>
      <c r="C15153" s="97"/>
      <c r="D15153" s="97"/>
      <c r="E15153" s="94"/>
      <c r="F15153" s="94"/>
      <c r="G15153" s="94"/>
      <c r="H15153" s="79"/>
    </row>
    <row r="15154" spans="1:8" ht="31.5">
      <c r="A15154" s="97" t="s">
        <v>406</v>
      </c>
      <c r="B15154" s="236" t="s">
        <v>321</v>
      </c>
      <c r="C15154" s="97" t="s">
        <v>52</v>
      </c>
      <c r="D15154" s="97" t="s">
        <v>52</v>
      </c>
      <c r="E15154" s="94"/>
      <c r="F15154" s="94"/>
      <c r="G15154" s="94"/>
      <c r="H15154" s="79"/>
    </row>
    <row r="15155" spans="1:8" ht="63">
      <c r="A15155" s="97" t="s">
        <v>407</v>
      </c>
      <c r="B15155" s="236" t="s">
        <v>621</v>
      </c>
      <c r="C15155" s="97" t="s">
        <v>52</v>
      </c>
      <c r="D15155" s="97" t="s">
        <v>53</v>
      </c>
      <c r="E15155" s="94"/>
      <c r="F15155" s="94"/>
      <c r="G15155" s="94"/>
      <c r="H15155" s="79"/>
    </row>
    <row r="15156" spans="1:8" ht="31.5">
      <c r="A15156" s="97" t="s">
        <v>408</v>
      </c>
      <c r="B15156" s="236" t="s">
        <v>764</v>
      </c>
      <c r="C15156" s="97" t="s">
        <v>52</v>
      </c>
      <c r="D15156" s="97" t="s">
        <v>53</v>
      </c>
      <c r="E15156" s="94"/>
      <c r="F15156" s="94"/>
      <c r="G15156" s="94"/>
      <c r="H15156" s="79"/>
    </row>
    <row r="15157" spans="1:8" ht="31.5">
      <c r="A15157" s="97" t="s">
        <v>222</v>
      </c>
      <c r="B15157" s="236" t="s">
        <v>765</v>
      </c>
      <c r="C15157" s="97" t="s">
        <v>53</v>
      </c>
      <c r="D15157" s="97" t="s">
        <v>54</v>
      </c>
      <c r="E15157" s="94"/>
      <c r="F15157" s="94"/>
      <c r="G15157" s="94"/>
      <c r="H15157" s="79"/>
    </row>
    <row r="15158" spans="1:8">
      <c r="G15158" s="154" t="s">
        <v>2168</v>
      </c>
      <c r="H15158" s="154" t="s">
        <v>378</v>
      </c>
    </row>
    <row r="15159" spans="1:8">
      <c r="H15159" s="154" t="s">
        <v>709</v>
      </c>
    </row>
    <row r="15160" spans="1:8">
      <c r="H15160" s="154" t="s">
        <v>266</v>
      </c>
    </row>
    <row r="15161" spans="1:8">
      <c r="H15161" s="154"/>
    </row>
    <row r="15162" spans="1:8">
      <c r="A15162" s="742" t="s">
        <v>628</v>
      </c>
      <c r="B15162" s="742"/>
      <c r="C15162" s="742"/>
      <c r="D15162" s="742"/>
      <c r="E15162" s="742"/>
      <c r="F15162" s="742"/>
      <c r="G15162" s="742"/>
      <c r="H15162" s="742"/>
    </row>
    <row r="15163" spans="1:8">
      <c r="A15163" s="742" t="s">
        <v>455</v>
      </c>
      <c r="B15163" s="742"/>
      <c r="C15163" s="742"/>
      <c r="D15163" s="742"/>
      <c r="E15163" s="742"/>
      <c r="F15163" s="742"/>
      <c r="G15163" s="742"/>
      <c r="H15163" s="742"/>
    </row>
    <row r="15164" spans="1:8">
      <c r="H15164" s="154" t="s">
        <v>322</v>
      </c>
    </row>
    <row r="15165" spans="1:8">
      <c r="H15165" s="154" t="s">
        <v>323</v>
      </c>
    </row>
    <row r="15166" spans="1:8">
      <c r="H15166" s="154" t="s">
        <v>324</v>
      </c>
    </row>
    <row r="15167" spans="1:8">
      <c r="H15167" s="230" t="s">
        <v>325</v>
      </c>
    </row>
    <row r="15168" spans="1:8">
      <c r="H15168" s="154" t="s">
        <v>2331</v>
      </c>
    </row>
    <row r="15169" spans="1:8">
      <c r="H15169" s="154" t="s">
        <v>261</v>
      </c>
    </row>
    <row r="15170" spans="1:8">
      <c r="A15170" s="86"/>
    </row>
    <row r="15171" spans="1:8">
      <c r="A15171" s="762" t="s">
        <v>2316</v>
      </c>
      <c r="B15171" s="763"/>
      <c r="C15171" s="763"/>
      <c r="D15171" s="763"/>
      <c r="E15171" s="763"/>
      <c r="F15171" s="763"/>
      <c r="G15171" s="763"/>
      <c r="H15171" s="763"/>
    </row>
    <row r="15172" spans="1:8">
      <c r="A15172" s="745"/>
      <c r="B15172" s="745"/>
      <c r="C15172" s="745"/>
      <c r="D15172" s="745"/>
      <c r="E15172" s="745"/>
      <c r="F15172" s="745"/>
      <c r="G15172" s="745"/>
      <c r="H15172" s="745"/>
    </row>
    <row r="15173" spans="1:8">
      <c r="A15173" s="746" t="s">
        <v>2332</v>
      </c>
      <c r="B15173" s="746"/>
      <c r="C15173" s="746"/>
      <c r="D15173" s="746"/>
      <c r="E15173" s="746"/>
      <c r="F15173" s="746"/>
      <c r="G15173" s="746"/>
      <c r="H15173" s="746"/>
    </row>
    <row r="15174" spans="1:8" ht="16.5" thickBot="1">
      <c r="A15174" s="87"/>
      <c r="B15174" s="666"/>
      <c r="C15174" s="231"/>
      <c r="D15174" s="231"/>
      <c r="E15174" s="231"/>
      <c r="F15174" s="231"/>
      <c r="G15174" s="231"/>
      <c r="H15174" s="231"/>
    </row>
    <row r="15175" spans="1:8">
      <c r="A15175" s="750" t="s">
        <v>397</v>
      </c>
      <c r="B15175" s="753" t="s">
        <v>649</v>
      </c>
      <c r="C15175" s="756" t="s">
        <v>719</v>
      </c>
      <c r="D15175" s="756"/>
      <c r="E15175" s="756"/>
      <c r="F15175" s="756"/>
      <c r="G15175" s="757" t="s">
        <v>629</v>
      </c>
      <c r="H15175" s="759" t="s">
        <v>630</v>
      </c>
    </row>
    <row r="15176" spans="1:8">
      <c r="A15176" s="751"/>
      <c r="B15176" s="754"/>
      <c r="C15176" s="704"/>
      <c r="D15176" s="704"/>
      <c r="E15176" s="704"/>
      <c r="F15176" s="704"/>
      <c r="G15176" s="703"/>
      <c r="H15176" s="760"/>
    </row>
    <row r="15177" spans="1:8" ht="32.25" thickBot="1">
      <c r="A15177" s="752"/>
      <c r="B15177" s="755"/>
      <c r="C15177" s="88" t="s">
        <v>631</v>
      </c>
      <c r="D15177" s="88" t="s">
        <v>632</v>
      </c>
      <c r="E15177" s="88" t="s">
        <v>631</v>
      </c>
      <c r="F15177" s="88" t="s">
        <v>632</v>
      </c>
      <c r="G15177" s="758"/>
      <c r="H15177" s="761"/>
    </row>
    <row r="15178" spans="1:8">
      <c r="A15178" s="89">
        <v>1</v>
      </c>
      <c r="B15178" s="604">
        <v>2</v>
      </c>
      <c r="C15178" s="90">
        <v>3</v>
      </c>
      <c r="D15178" s="90">
        <v>4</v>
      </c>
      <c r="E15178" s="90"/>
      <c r="F15178" s="90"/>
      <c r="G15178" s="91">
        <v>5</v>
      </c>
      <c r="H15178" s="604">
        <v>6</v>
      </c>
    </row>
    <row r="15179" spans="1:8">
      <c r="A15179" s="89">
        <v>1</v>
      </c>
      <c r="B15179" s="92" t="s">
        <v>598</v>
      </c>
      <c r="C15179" s="90"/>
      <c r="D15179" s="90"/>
      <c r="E15179" s="94"/>
      <c r="F15179" s="94"/>
      <c r="G15179" s="95"/>
      <c r="H15179" s="663"/>
    </row>
    <row r="15180" spans="1:8">
      <c r="A15180" s="96" t="s">
        <v>399</v>
      </c>
      <c r="B15180" s="237" t="s">
        <v>599</v>
      </c>
      <c r="C15180" s="97" t="s">
        <v>7</v>
      </c>
      <c r="D15180" s="97" t="s">
        <v>167</v>
      </c>
      <c r="E15180" s="94"/>
      <c r="F15180" s="94"/>
      <c r="G15180" s="94">
        <v>100</v>
      </c>
      <c r="H15180" s="79"/>
    </row>
    <row r="15181" spans="1:8">
      <c r="A15181" s="97" t="s">
        <v>400</v>
      </c>
      <c r="B15181" s="236" t="s">
        <v>329</v>
      </c>
      <c r="C15181" s="97" t="s">
        <v>168</v>
      </c>
      <c r="D15181" s="97" t="s">
        <v>169</v>
      </c>
      <c r="E15181" s="94"/>
      <c r="F15181" s="94"/>
      <c r="G15181" s="94">
        <v>100</v>
      </c>
      <c r="H15181" s="79"/>
    </row>
    <row r="15182" spans="1:8" ht="31.5">
      <c r="A15182" s="97" t="s">
        <v>411</v>
      </c>
      <c r="B15182" s="236" t="s">
        <v>730</v>
      </c>
      <c r="C15182" s="97" t="s">
        <v>170</v>
      </c>
      <c r="D15182" s="97" t="s">
        <v>171</v>
      </c>
      <c r="E15182" s="94"/>
      <c r="F15182" s="94"/>
      <c r="G15182" s="94">
        <v>100</v>
      </c>
      <c r="H15182" s="79"/>
    </row>
    <row r="15183" spans="1:8" ht="63">
      <c r="A15183" s="98" t="s">
        <v>422</v>
      </c>
      <c r="B15183" s="99" t="s">
        <v>731</v>
      </c>
      <c r="C15183" s="97" t="s">
        <v>172</v>
      </c>
      <c r="D15183" s="97" t="s">
        <v>173</v>
      </c>
      <c r="E15183" s="94"/>
      <c r="F15183" s="94"/>
      <c r="G15183" s="94">
        <v>100</v>
      </c>
      <c r="H15183" s="79"/>
    </row>
    <row r="15184" spans="1:8" ht="31.5">
      <c r="A15184" s="98" t="s">
        <v>732</v>
      </c>
      <c r="B15184" s="99" t="s">
        <v>733</v>
      </c>
      <c r="C15184" s="97" t="s">
        <v>174</v>
      </c>
      <c r="D15184" s="97" t="s">
        <v>175</v>
      </c>
      <c r="E15184" s="94"/>
      <c r="F15184" s="94"/>
      <c r="G15184" s="94">
        <v>100</v>
      </c>
      <c r="H15184" s="79"/>
    </row>
    <row r="15185" spans="1:8">
      <c r="A15185" s="98" t="s">
        <v>734</v>
      </c>
      <c r="B15185" s="99" t="s">
        <v>735</v>
      </c>
      <c r="C15185" s="97" t="s">
        <v>170</v>
      </c>
      <c r="D15185" s="97" t="s">
        <v>174</v>
      </c>
      <c r="E15185" s="94"/>
      <c r="F15185" s="94"/>
      <c r="G15185" s="94">
        <v>100</v>
      </c>
      <c r="H15185" s="79"/>
    </row>
    <row r="15186" spans="1:8">
      <c r="A15186" s="100">
        <v>2</v>
      </c>
      <c r="B15186" s="101" t="s">
        <v>440</v>
      </c>
      <c r="C15186" s="97"/>
      <c r="D15186" s="97"/>
      <c r="E15186" s="94"/>
      <c r="F15186" s="94"/>
      <c r="G15186" s="94"/>
      <c r="H15186" s="79"/>
    </row>
    <row r="15187" spans="1:8" ht="31.5">
      <c r="A15187" s="98" t="s">
        <v>402</v>
      </c>
      <c r="B15187" s="99" t="s">
        <v>736</v>
      </c>
      <c r="C15187" s="97" t="s">
        <v>46</v>
      </c>
      <c r="D15187" s="97" t="s">
        <v>45</v>
      </c>
      <c r="E15187" s="94"/>
      <c r="F15187" s="94"/>
      <c r="G15187" s="94"/>
      <c r="H15187" s="79"/>
    </row>
    <row r="15188" spans="1:8" ht="63">
      <c r="A15188" s="98" t="s">
        <v>403</v>
      </c>
      <c r="B15188" s="99" t="s">
        <v>641</v>
      </c>
      <c r="C15188" s="97" t="s">
        <v>46</v>
      </c>
      <c r="D15188" s="97" t="s">
        <v>47</v>
      </c>
      <c r="E15188" s="94"/>
      <c r="F15188" s="94"/>
      <c r="G15188" s="94"/>
      <c r="H15188" s="79"/>
    </row>
    <row r="15189" spans="1:8" ht="31.5">
      <c r="A15189" s="98" t="s">
        <v>404</v>
      </c>
      <c r="B15189" s="99" t="s">
        <v>642</v>
      </c>
      <c r="C15189" s="97" t="s">
        <v>47</v>
      </c>
      <c r="D15189" s="97" t="s">
        <v>48</v>
      </c>
      <c r="E15189" s="94"/>
      <c r="F15189" s="94"/>
      <c r="G15189" s="94"/>
      <c r="H15189" s="79"/>
    </row>
    <row r="15190" spans="1:8" ht="47.25">
      <c r="A15190" s="100">
        <v>3</v>
      </c>
      <c r="B15190" s="101" t="s">
        <v>313</v>
      </c>
      <c r="C15190" s="97"/>
      <c r="D15190" s="97"/>
      <c r="E15190" s="94"/>
      <c r="F15190" s="94"/>
      <c r="G15190" s="94"/>
      <c r="H15190" s="79"/>
    </row>
    <row r="15191" spans="1:8" ht="31.5">
      <c r="A15191" s="98" t="s">
        <v>441</v>
      </c>
      <c r="B15191" s="99" t="s">
        <v>314</v>
      </c>
      <c r="C15191" s="97" t="s">
        <v>48</v>
      </c>
      <c r="D15191" s="97" t="s">
        <v>47</v>
      </c>
      <c r="E15191" s="94"/>
      <c r="F15191" s="94"/>
      <c r="G15191" s="94"/>
      <c r="H15191" s="79"/>
    </row>
    <row r="15192" spans="1:8">
      <c r="A15192" s="98" t="s">
        <v>359</v>
      </c>
      <c r="B15192" s="99" t="s">
        <v>315</v>
      </c>
      <c r="C15192" s="97" t="s">
        <v>48</v>
      </c>
      <c r="D15192" s="97" t="s">
        <v>49</v>
      </c>
      <c r="E15192" s="94"/>
      <c r="F15192" s="94"/>
      <c r="G15192" s="94"/>
      <c r="H15192" s="79"/>
    </row>
    <row r="15193" spans="1:8">
      <c r="A15193" s="98" t="s">
        <v>361</v>
      </c>
      <c r="B15193" s="99" t="s">
        <v>316</v>
      </c>
      <c r="C15193" s="97" t="s">
        <v>49</v>
      </c>
      <c r="D15193" s="97" t="s">
        <v>50</v>
      </c>
      <c r="E15193" s="94"/>
      <c r="F15193" s="94"/>
      <c r="G15193" s="94"/>
      <c r="H15193" s="79"/>
    </row>
    <row r="15194" spans="1:8">
      <c r="A15194" s="98" t="s">
        <v>317</v>
      </c>
      <c r="B15194" s="99" t="s">
        <v>318</v>
      </c>
      <c r="C15194" s="97" t="s">
        <v>50</v>
      </c>
      <c r="D15194" s="97" t="s">
        <v>51</v>
      </c>
      <c r="E15194" s="94"/>
      <c r="F15194" s="94"/>
      <c r="G15194" s="94"/>
      <c r="H15194" s="79"/>
    </row>
    <row r="15195" spans="1:8">
      <c r="A15195" s="98" t="s">
        <v>319</v>
      </c>
      <c r="B15195" s="99" t="s">
        <v>320</v>
      </c>
      <c r="C15195" s="97" t="s">
        <v>2090</v>
      </c>
      <c r="D15195" s="97" t="s">
        <v>52</v>
      </c>
      <c r="E15195" s="94"/>
      <c r="F15195" s="94"/>
      <c r="G15195" s="94"/>
      <c r="H15195" s="79"/>
    </row>
    <row r="15196" spans="1:8">
      <c r="A15196" s="100">
        <v>4</v>
      </c>
      <c r="B15196" s="101" t="s">
        <v>623</v>
      </c>
      <c r="C15196" s="97"/>
      <c r="D15196" s="97"/>
      <c r="E15196" s="94"/>
      <c r="F15196" s="94"/>
      <c r="G15196" s="94"/>
      <c r="H15196" s="79"/>
    </row>
    <row r="15197" spans="1:8" ht="31.5">
      <c r="A15197" s="97" t="s">
        <v>406</v>
      </c>
      <c r="B15197" s="236" t="s">
        <v>321</v>
      </c>
      <c r="C15197" s="97" t="s">
        <v>52</v>
      </c>
      <c r="D15197" s="97" t="s">
        <v>52</v>
      </c>
      <c r="E15197" s="94"/>
      <c r="F15197" s="94"/>
      <c r="G15197" s="94"/>
      <c r="H15197" s="79"/>
    </row>
    <row r="15198" spans="1:8" ht="63">
      <c r="A15198" s="97" t="s">
        <v>407</v>
      </c>
      <c r="B15198" s="236" t="s">
        <v>621</v>
      </c>
      <c r="C15198" s="97" t="s">
        <v>52</v>
      </c>
      <c r="D15198" s="97" t="s">
        <v>53</v>
      </c>
      <c r="E15198" s="94"/>
      <c r="F15198" s="94"/>
      <c r="G15198" s="94"/>
      <c r="H15198" s="79"/>
    </row>
    <row r="15199" spans="1:8" ht="31.5">
      <c r="A15199" s="97" t="s">
        <v>408</v>
      </c>
      <c r="B15199" s="236" t="s">
        <v>764</v>
      </c>
      <c r="C15199" s="97" t="s">
        <v>52</v>
      </c>
      <c r="D15199" s="97" t="s">
        <v>53</v>
      </c>
      <c r="E15199" s="94"/>
      <c r="F15199" s="94"/>
      <c r="G15199" s="94"/>
      <c r="H15199" s="79"/>
    </row>
    <row r="15200" spans="1:8" ht="31.5">
      <c r="A15200" s="97" t="s">
        <v>222</v>
      </c>
      <c r="B15200" s="236" t="s">
        <v>765</v>
      </c>
      <c r="C15200" s="97" t="s">
        <v>53</v>
      </c>
      <c r="D15200" s="97" t="s">
        <v>54</v>
      </c>
      <c r="E15200" s="94"/>
      <c r="F15200" s="94"/>
      <c r="G15200" s="94"/>
      <c r="H15200" s="79"/>
    </row>
    <row r="15201" spans="1:8">
      <c r="G15201" s="154" t="s">
        <v>2169</v>
      </c>
      <c r="H15201" s="154" t="s">
        <v>378</v>
      </c>
    </row>
    <row r="15202" spans="1:8">
      <c r="H15202" s="154" t="s">
        <v>709</v>
      </c>
    </row>
    <row r="15203" spans="1:8">
      <c r="H15203" s="154" t="s">
        <v>266</v>
      </c>
    </row>
    <row r="15204" spans="1:8">
      <c r="H15204" s="154"/>
    </row>
    <row r="15205" spans="1:8">
      <c r="A15205" s="742" t="s">
        <v>628</v>
      </c>
      <c r="B15205" s="742"/>
      <c r="C15205" s="742"/>
      <c r="D15205" s="742"/>
      <c r="E15205" s="742"/>
      <c r="F15205" s="742"/>
      <c r="G15205" s="742"/>
      <c r="H15205" s="742"/>
    </row>
    <row r="15206" spans="1:8">
      <c r="A15206" s="742" t="s">
        <v>455</v>
      </c>
      <c r="B15206" s="742"/>
      <c r="C15206" s="742"/>
      <c r="D15206" s="742"/>
      <c r="E15206" s="742"/>
      <c r="F15206" s="742"/>
      <c r="G15206" s="742"/>
      <c r="H15206" s="742"/>
    </row>
    <row r="15207" spans="1:8">
      <c r="H15207" s="154" t="s">
        <v>322</v>
      </c>
    </row>
    <row r="15208" spans="1:8">
      <c r="H15208" s="154" t="s">
        <v>323</v>
      </c>
    </row>
    <row r="15209" spans="1:8">
      <c r="H15209" s="154" t="s">
        <v>324</v>
      </c>
    </row>
    <row r="15210" spans="1:8">
      <c r="H15210" s="230" t="s">
        <v>325</v>
      </c>
    </row>
    <row r="15211" spans="1:8">
      <c r="H15211" s="154" t="s">
        <v>2331</v>
      </c>
    </row>
    <row r="15212" spans="1:8">
      <c r="H15212" s="154" t="s">
        <v>261</v>
      </c>
    </row>
    <row r="15213" spans="1:8">
      <c r="A15213" s="86"/>
    </row>
    <row r="15214" spans="1:8">
      <c r="A15214" s="762" t="s">
        <v>2317</v>
      </c>
      <c r="B15214" s="763"/>
      <c r="C15214" s="763"/>
      <c r="D15214" s="763"/>
      <c r="E15214" s="763"/>
      <c r="F15214" s="763"/>
      <c r="G15214" s="763"/>
      <c r="H15214" s="763"/>
    </row>
    <row r="15215" spans="1:8">
      <c r="A15215" s="745"/>
      <c r="B15215" s="745"/>
      <c r="C15215" s="745"/>
      <c r="D15215" s="745"/>
      <c r="E15215" s="745"/>
      <c r="F15215" s="745"/>
      <c r="G15215" s="745"/>
      <c r="H15215" s="745"/>
    </row>
    <row r="15216" spans="1:8">
      <c r="A15216" s="746" t="s">
        <v>2332</v>
      </c>
      <c r="B15216" s="746"/>
      <c r="C15216" s="746"/>
      <c r="D15216" s="746"/>
      <c r="E15216" s="746"/>
      <c r="F15216" s="746"/>
      <c r="G15216" s="746"/>
      <c r="H15216" s="746"/>
    </row>
    <row r="15217" spans="1:8" ht="16.5" thickBot="1">
      <c r="A15217" s="87"/>
      <c r="B15217" s="666"/>
      <c r="C15217" s="231"/>
      <c r="D15217" s="231"/>
      <c r="E15217" s="231"/>
      <c r="F15217" s="231"/>
      <c r="G15217" s="231"/>
      <c r="H15217" s="231"/>
    </row>
    <row r="15218" spans="1:8">
      <c r="A15218" s="750" t="s">
        <v>397</v>
      </c>
      <c r="B15218" s="753" t="s">
        <v>649</v>
      </c>
      <c r="C15218" s="756" t="s">
        <v>719</v>
      </c>
      <c r="D15218" s="756"/>
      <c r="E15218" s="756"/>
      <c r="F15218" s="756"/>
      <c r="G15218" s="757" t="s">
        <v>629</v>
      </c>
      <c r="H15218" s="759" t="s">
        <v>630</v>
      </c>
    </row>
    <row r="15219" spans="1:8">
      <c r="A15219" s="751"/>
      <c r="B15219" s="754"/>
      <c r="C15219" s="704"/>
      <c r="D15219" s="704"/>
      <c r="E15219" s="704"/>
      <c r="F15219" s="704"/>
      <c r="G15219" s="703"/>
      <c r="H15219" s="760"/>
    </row>
    <row r="15220" spans="1:8" ht="32.25" thickBot="1">
      <c r="A15220" s="752"/>
      <c r="B15220" s="755"/>
      <c r="C15220" s="88" t="s">
        <v>631</v>
      </c>
      <c r="D15220" s="88" t="s">
        <v>632</v>
      </c>
      <c r="E15220" s="88" t="s">
        <v>631</v>
      </c>
      <c r="F15220" s="88" t="s">
        <v>632</v>
      </c>
      <c r="G15220" s="758"/>
      <c r="H15220" s="761"/>
    </row>
    <row r="15221" spans="1:8">
      <c r="A15221" s="89">
        <v>1</v>
      </c>
      <c r="B15221" s="604">
        <v>2</v>
      </c>
      <c r="C15221" s="90">
        <v>3</v>
      </c>
      <c r="D15221" s="90">
        <v>4</v>
      </c>
      <c r="E15221" s="90"/>
      <c r="F15221" s="90"/>
      <c r="G15221" s="91">
        <v>5</v>
      </c>
      <c r="H15221" s="604">
        <v>6</v>
      </c>
    </row>
    <row r="15222" spans="1:8">
      <c r="A15222" s="89">
        <v>1</v>
      </c>
      <c r="B15222" s="92" t="s">
        <v>598</v>
      </c>
      <c r="C15222" s="90"/>
      <c r="D15222" s="90"/>
      <c r="E15222" s="94"/>
      <c r="F15222" s="94"/>
      <c r="G15222" s="95"/>
      <c r="H15222" s="663"/>
    </row>
    <row r="15223" spans="1:8">
      <c r="A15223" s="96" t="s">
        <v>399</v>
      </c>
      <c r="B15223" s="237" t="s">
        <v>599</v>
      </c>
      <c r="C15223" s="97" t="s">
        <v>7</v>
      </c>
      <c r="D15223" s="97" t="s">
        <v>167</v>
      </c>
      <c r="E15223" s="94"/>
      <c r="F15223" s="94"/>
      <c r="G15223" s="94">
        <v>100</v>
      </c>
      <c r="H15223" s="79"/>
    </row>
    <row r="15224" spans="1:8">
      <c r="A15224" s="97" t="s">
        <v>400</v>
      </c>
      <c r="B15224" s="236" t="s">
        <v>329</v>
      </c>
      <c r="C15224" s="97" t="s">
        <v>168</v>
      </c>
      <c r="D15224" s="97" t="s">
        <v>169</v>
      </c>
      <c r="E15224" s="94"/>
      <c r="F15224" s="94"/>
      <c r="G15224" s="94">
        <v>100</v>
      </c>
      <c r="H15224" s="79"/>
    </row>
    <row r="15225" spans="1:8" ht="31.5">
      <c r="A15225" s="97" t="s">
        <v>411</v>
      </c>
      <c r="B15225" s="236" t="s">
        <v>730</v>
      </c>
      <c r="C15225" s="97" t="s">
        <v>170</v>
      </c>
      <c r="D15225" s="97" t="s">
        <v>171</v>
      </c>
      <c r="E15225" s="94"/>
      <c r="F15225" s="94"/>
      <c r="G15225" s="94">
        <v>100</v>
      </c>
      <c r="H15225" s="79"/>
    </row>
    <row r="15226" spans="1:8" ht="63">
      <c r="A15226" s="98" t="s">
        <v>422</v>
      </c>
      <c r="B15226" s="99" t="s">
        <v>731</v>
      </c>
      <c r="C15226" s="97" t="s">
        <v>172</v>
      </c>
      <c r="D15226" s="97" t="s">
        <v>173</v>
      </c>
      <c r="E15226" s="94"/>
      <c r="F15226" s="94"/>
      <c r="G15226" s="94">
        <v>100</v>
      </c>
      <c r="H15226" s="79"/>
    </row>
    <row r="15227" spans="1:8" ht="31.5">
      <c r="A15227" s="98" t="s">
        <v>732</v>
      </c>
      <c r="B15227" s="99" t="s">
        <v>733</v>
      </c>
      <c r="C15227" s="97" t="s">
        <v>174</v>
      </c>
      <c r="D15227" s="97" t="s">
        <v>175</v>
      </c>
      <c r="E15227" s="94"/>
      <c r="F15227" s="94"/>
      <c r="G15227" s="94">
        <v>100</v>
      </c>
      <c r="H15227" s="79"/>
    </row>
    <row r="15228" spans="1:8">
      <c r="A15228" s="98" t="s">
        <v>734</v>
      </c>
      <c r="B15228" s="99" t="s">
        <v>735</v>
      </c>
      <c r="C15228" s="97" t="s">
        <v>170</v>
      </c>
      <c r="D15228" s="97" t="s">
        <v>174</v>
      </c>
      <c r="E15228" s="94"/>
      <c r="F15228" s="94"/>
      <c r="G15228" s="94">
        <v>100</v>
      </c>
      <c r="H15228" s="79"/>
    </row>
    <row r="15229" spans="1:8">
      <c r="A15229" s="100">
        <v>2</v>
      </c>
      <c r="B15229" s="101" t="s">
        <v>440</v>
      </c>
      <c r="C15229" s="97"/>
      <c r="D15229" s="97"/>
      <c r="E15229" s="94"/>
      <c r="F15229" s="94"/>
      <c r="G15229" s="94"/>
      <c r="H15229" s="79"/>
    </row>
    <row r="15230" spans="1:8" ht="31.5">
      <c r="A15230" s="98" t="s">
        <v>402</v>
      </c>
      <c r="B15230" s="99" t="s">
        <v>736</v>
      </c>
      <c r="C15230" s="97" t="s">
        <v>46</v>
      </c>
      <c r="D15230" s="97" t="s">
        <v>45</v>
      </c>
      <c r="E15230" s="94"/>
      <c r="F15230" s="94"/>
      <c r="G15230" s="94"/>
      <c r="H15230" s="79"/>
    </row>
    <row r="15231" spans="1:8" ht="63">
      <c r="A15231" s="98" t="s">
        <v>403</v>
      </c>
      <c r="B15231" s="99" t="s">
        <v>641</v>
      </c>
      <c r="C15231" s="97" t="s">
        <v>46</v>
      </c>
      <c r="D15231" s="97" t="s">
        <v>47</v>
      </c>
      <c r="E15231" s="94"/>
      <c r="F15231" s="94"/>
      <c r="G15231" s="94"/>
      <c r="H15231" s="79"/>
    </row>
    <row r="15232" spans="1:8" ht="31.5">
      <c r="A15232" s="98" t="s">
        <v>404</v>
      </c>
      <c r="B15232" s="99" t="s">
        <v>642</v>
      </c>
      <c r="C15232" s="97" t="s">
        <v>47</v>
      </c>
      <c r="D15232" s="97" t="s">
        <v>48</v>
      </c>
      <c r="E15232" s="94"/>
      <c r="F15232" s="94"/>
      <c r="G15232" s="94"/>
      <c r="H15232" s="79"/>
    </row>
    <row r="15233" spans="1:8" ht="47.25">
      <c r="A15233" s="100">
        <v>3</v>
      </c>
      <c r="B15233" s="101" t="s">
        <v>313</v>
      </c>
      <c r="C15233" s="97"/>
      <c r="D15233" s="97"/>
      <c r="E15233" s="94"/>
      <c r="F15233" s="94"/>
      <c r="G15233" s="94"/>
      <c r="H15233" s="79"/>
    </row>
    <row r="15234" spans="1:8" ht="31.5">
      <c r="A15234" s="98" t="s">
        <v>441</v>
      </c>
      <c r="B15234" s="99" t="s">
        <v>314</v>
      </c>
      <c r="C15234" s="97" t="s">
        <v>48</v>
      </c>
      <c r="D15234" s="97" t="s">
        <v>47</v>
      </c>
      <c r="E15234" s="94"/>
      <c r="F15234" s="94"/>
      <c r="G15234" s="94"/>
      <c r="H15234" s="79"/>
    </row>
    <row r="15235" spans="1:8">
      <c r="A15235" s="98" t="s">
        <v>359</v>
      </c>
      <c r="B15235" s="99" t="s">
        <v>315</v>
      </c>
      <c r="C15235" s="97" t="s">
        <v>48</v>
      </c>
      <c r="D15235" s="97" t="s">
        <v>49</v>
      </c>
      <c r="E15235" s="94"/>
      <c r="F15235" s="94"/>
      <c r="G15235" s="94"/>
      <c r="H15235" s="79"/>
    </row>
    <row r="15236" spans="1:8">
      <c r="A15236" s="98" t="s">
        <v>361</v>
      </c>
      <c r="B15236" s="99" t="s">
        <v>316</v>
      </c>
      <c r="C15236" s="97" t="s">
        <v>49</v>
      </c>
      <c r="D15236" s="97" t="s">
        <v>50</v>
      </c>
      <c r="E15236" s="94"/>
      <c r="F15236" s="94"/>
      <c r="G15236" s="94"/>
      <c r="H15236" s="79"/>
    </row>
    <row r="15237" spans="1:8">
      <c r="A15237" s="98" t="s">
        <v>317</v>
      </c>
      <c r="B15237" s="99" t="s">
        <v>318</v>
      </c>
      <c r="C15237" s="97" t="s">
        <v>50</v>
      </c>
      <c r="D15237" s="97" t="s">
        <v>51</v>
      </c>
      <c r="E15237" s="94"/>
      <c r="F15237" s="94"/>
      <c r="G15237" s="94"/>
      <c r="H15237" s="79"/>
    </row>
    <row r="15238" spans="1:8">
      <c r="A15238" s="98" t="s">
        <v>319</v>
      </c>
      <c r="B15238" s="99" t="s">
        <v>320</v>
      </c>
      <c r="C15238" s="97" t="s">
        <v>2090</v>
      </c>
      <c r="D15238" s="97" t="s">
        <v>52</v>
      </c>
      <c r="E15238" s="94"/>
      <c r="F15238" s="94"/>
      <c r="G15238" s="94"/>
      <c r="H15238" s="79"/>
    </row>
    <row r="15239" spans="1:8">
      <c r="A15239" s="100">
        <v>4</v>
      </c>
      <c r="B15239" s="101" t="s">
        <v>623</v>
      </c>
      <c r="C15239" s="97"/>
      <c r="D15239" s="97"/>
      <c r="E15239" s="94"/>
      <c r="F15239" s="94"/>
      <c r="G15239" s="94"/>
      <c r="H15239" s="79"/>
    </row>
    <row r="15240" spans="1:8" ht="31.5">
      <c r="A15240" s="97" t="s">
        <v>406</v>
      </c>
      <c r="B15240" s="236" t="s">
        <v>321</v>
      </c>
      <c r="C15240" s="97" t="s">
        <v>52</v>
      </c>
      <c r="D15240" s="97" t="s">
        <v>52</v>
      </c>
      <c r="E15240" s="94"/>
      <c r="F15240" s="94"/>
      <c r="G15240" s="94"/>
      <c r="H15240" s="79"/>
    </row>
    <row r="15241" spans="1:8" ht="63">
      <c r="A15241" s="97" t="s">
        <v>407</v>
      </c>
      <c r="B15241" s="236" t="s">
        <v>621</v>
      </c>
      <c r="C15241" s="97" t="s">
        <v>52</v>
      </c>
      <c r="D15241" s="97" t="s">
        <v>53</v>
      </c>
      <c r="E15241" s="94"/>
      <c r="F15241" s="94"/>
      <c r="G15241" s="94"/>
      <c r="H15241" s="79"/>
    </row>
    <row r="15242" spans="1:8" ht="31.5">
      <c r="A15242" s="97" t="s">
        <v>408</v>
      </c>
      <c r="B15242" s="236" t="s">
        <v>764</v>
      </c>
      <c r="C15242" s="97" t="s">
        <v>52</v>
      </c>
      <c r="D15242" s="97" t="s">
        <v>53</v>
      </c>
      <c r="E15242" s="94"/>
      <c r="F15242" s="94"/>
      <c r="G15242" s="94"/>
      <c r="H15242" s="79"/>
    </row>
    <row r="15243" spans="1:8" ht="31.5">
      <c r="A15243" s="97" t="s">
        <v>222</v>
      </c>
      <c r="B15243" s="236" t="s">
        <v>765</v>
      </c>
      <c r="C15243" s="97" t="s">
        <v>53</v>
      </c>
      <c r="D15243" s="97" t="s">
        <v>54</v>
      </c>
      <c r="E15243" s="94"/>
      <c r="F15243" s="94"/>
      <c r="G15243" s="94"/>
      <c r="H15243" s="79"/>
    </row>
    <row r="15244" spans="1:8">
      <c r="G15244" s="154" t="s">
        <v>2170</v>
      </c>
      <c r="H15244" s="154" t="s">
        <v>378</v>
      </c>
    </row>
    <row r="15245" spans="1:8">
      <c r="H15245" s="154" t="s">
        <v>709</v>
      </c>
    </row>
    <row r="15246" spans="1:8">
      <c r="H15246" s="154" t="s">
        <v>266</v>
      </c>
    </row>
    <row r="15247" spans="1:8">
      <c r="H15247" s="154"/>
    </row>
    <row r="15248" spans="1:8">
      <c r="A15248" s="742" t="s">
        <v>628</v>
      </c>
      <c r="B15248" s="742"/>
      <c r="C15248" s="742"/>
      <c r="D15248" s="742"/>
      <c r="E15248" s="742"/>
      <c r="F15248" s="742"/>
      <c r="G15248" s="742"/>
      <c r="H15248" s="742"/>
    </row>
    <row r="15249" spans="1:8">
      <c r="A15249" s="742" t="s">
        <v>455</v>
      </c>
      <c r="B15249" s="742"/>
      <c r="C15249" s="742"/>
      <c r="D15249" s="742"/>
      <c r="E15249" s="742"/>
      <c r="F15249" s="742"/>
      <c r="G15249" s="742"/>
      <c r="H15249" s="742"/>
    </row>
    <row r="15250" spans="1:8">
      <c r="H15250" s="154" t="s">
        <v>322</v>
      </c>
    </row>
    <row r="15251" spans="1:8">
      <c r="H15251" s="154" t="s">
        <v>323</v>
      </c>
    </row>
    <row r="15252" spans="1:8">
      <c r="H15252" s="154" t="s">
        <v>324</v>
      </c>
    </row>
    <row r="15253" spans="1:8">
      <c r="H15253" s="230" t="s">
        <v>325</v>
      </c>
    </row>
    <row r="15254" spans="1:8">
      <c r="H15254" s="154" t="s">
        <v>2331</v>
      </c>
    </row>
    <row r="15255" spans="1:8">
      <c r="H15255" s="154" t="s">
        <v>261</v>
      </c>
    </row>
    <row r="15256" spans="1:8">
      <c r="A15256" s="86"/>
    </row>
    <row r="15257" spans="1:8" ht="37.5" customHeight="1">
      <c r="A15257" s="762" t="s">
        <v>2318</v>
      </c>
      <c r="B15257" s="763"/>
      <c r="C15257" s="763"/>
      <c r="D15257" s="763"/>
      <c r="E15257" s="763"/>
      <c r="F15257" s="763"/>
      <c r="G15257" s="763"/>
      <c r="H15257" s="763"/>
    </row>
    <row r="15258" spans="1:8">
      <c r="A15258" s="745"/>
      <c r="B15258" s="745"/>
      <c r="C15258" s="745"/>
      <c r="D15258" s="745"/>
      <c r="E15258" s="745"/>
      <c r="F15258" s="745"/>
      <c r="G15258" s="745"/>
      <c r="H15258" s="745"/>
    </row>
    <row r="15259" spans="1:8">
      <c r="A15259" s="746" t="s">
        <v>2332</v>
      </c>
      <c r="B15259" s="746"/>
      <c r="C15259" s="746"/>
      <c r="D15259" s="746"/>
      <c r="E15259" s="746"/>
      <c r="F15259" s="746"/>
      <c r="G15259" s="746"/>
      <c r="H15259" s="746"/>
    </row>
    <row r="15260" spans="1:8" ht="16.5" thickBot="1">
      <c r="A15260" s="87"/>
      <c r="B15260" s="666"/>
      <c r="C15260" s="231"/>
      <c r="D15260" s="231"/>
      <c r="E15260" s="231"/>
      <c r="F15260" s="231"/>
      <c r="G15260" s="231"/>
      <c r="H15260" s="231"/>
    </row>
    <row r="15261" spans="1:8">
      <c r="A15261" s="750" t="s">
        <v>397</v>
      </c>
      <c r="B15261" s="753" t="s">
        <v>649</v>
      </c>
      <c r="C15261" s="756" t="s">
        <v>719</v>
      </c>
      <c r="D15261" s="756"/>
      <c r="E15261" s="756"/>
      <c r="F15261" s="756"/>
      <c r="G15261" s="757" t="s">
        <v>629</v>
      </c>
      <c r="H15261" s="759" t="s">
        <v>630</v>
      </c>
    </row>
    <row r="15262" spans="1:8">
      <c r="A15262" s="751"/>
      <c r="B15262" s="754"/>
      <c r="C15262" s="704"/>
      <c r="D15262" s="704"/>
      <c r="E15262" s="704"/>
      <c r="F15262" s="704"/>
      <c r="G15262" s="703"/>
      <c r="H15262" s="760"/>
    </row>
    <row r="15263" spans="1:8" ht="32.25" thickBot="1">
      <c r="A15263" s="752"/>
      <c r="B15263" s="755"/>
      <c r="C15263" s="88" t="s">
        <v>631</v>
      </c>
      <c r="D15263" s="88" t="s">
        <v>632</v>
      </c>
      <c r="E15263" s="88" t="s">
        <v>631</v>
      </c>
      <c r="F15263" s="88" t="s">
        <v>632</v>
      </c>
      <c r="G15263" s="758"/>
      <c r="H15263" s="761"/>
    </row>
    <row r="15264" spans="1:8">
      <c r="A15264" s="89">
        <v>1</v>
      </c>
      <c r="B15264" s="604">
        <v>2</v>
      </c>
      <c r="C15264" s="90">
        <v>3</v>
      </c>
      <c r="D15264" s="90">
        <v>4</v>
      </c>
      <c r="E15264" s="90"/>
      <c r="F15264" s="90"/>
      <c r="G15264" s="91">
        <v>5</v>
      </c>
      <c r="H15264" s="604">
        <v>6</v>
      </c>
    </row>
    <row r="15265" spans="1:8">
      <c r="A15265" s="89">
        <v>1</v>
      </c>
      <c r="B15265" s="92" t="s">
        <v>598</v>
      </c>
      <c r="C15265" s="90"/>
      <c r="D15265" s="90"/>
      <c r="E15265" s="94"/>
      <c r="F15265" s="94"/>
      <c r="G15265" s="95"/>
      <c r="H15265" s="663"/>
    </row>
    <row r="15266" spans="1:8">
      <c r="A15266" s="96" t="s">
        <v>399</v>
      </c>
      <c r="B15266" s="237" t="s">
        <v>599</v>
      </c>
      <c r="C15266" s="97" t="s">
        <v>7</v>
      </c>
      <c r="D15266" s="97" t="s">
        <v>167</v>
      </c>
      <c r="E15266" s="94"/>
      <c r="F15266" s="94"/>
      <c r="G15266" s="94">
        <v>100</v>
      </c>
      <c r="H15266" s="79"/>
    </row>
    <row r="15267" spans="1:8">
      <c r="A15267" s="97" t="s">
        <v>400</v>
      </c>
      <c r="B15267" s="236" t="s">
        <v>329</v>
      </c>
      <c r="C15267" s="97" t="s">
        <v>168</v>
      </c>
      <c r="D15267" s="97" t="s">
        <v>169</v>
      </c>
      <c r="E15267" s="94"/>
      <c r="F15267" s="94"/>
      <c r="G15267" s="94">
        <v>100</v>
      </c>
      <c r="H15267" s="79"/>
    </row>
    <row r="15268" spans="1:8" ht="31.5">
      <c r="A15268" s="97" t="s">
        <v>411</v>
      </c>
      <c r="B15268" s="236" t="s">
        <v>730</v>
      </c>
      <c r="C15268" s="97" t="s">
        <v>170</v>
      </c>
      <c r="D15268" s="97" t="s">
        <v>171</v>
      </c>
      <c r="E15268" s="94"/>
      <c r="F15268" s="94"/>
      <c r="G15268" s="94">
        <v>100</v>
      </c>
      <c r="H15268" s="79"/>
    </row>
    <row r="15269" spans="1:8" ht="63">
      <c r="A15269" s="98" t="s">
        <v>422</v>
      </c>
      <c r="B15269" s="99" t="s">
        <v>731</v>
      </c>
      <c r="C15269" s="97" t="s">
        <v>172</v>
      </c>
      <c r="D15269" s="97" t="s">
        <v>173</v>
      </c>
      <c r="E15269" s="94"/>
      <c r="F15269" s="94"/>
      <c r="G15269" s="94">
        <v>100</v>
      </c>
      <c r="H15269" s="79"/>
    </row>
    <row r="15270" spans="1:8" ht="31.5">
      <c r="A15270" s="98" t="s">
        <v>732</v>
      </c>
      <c r="B15270" s="99" t="s">
        <v>733</v>
      </c>
      <c r="C15270" s="97" t="s">
        <v>174</v>
      </c>
      <c r="D15270" s="97" t="s">
        <v>175</v>
      </c>
      <c r="E15270" s="94"/>
      <c r="F15270" s="94"/>
      <c r="G15270" s="94">
        <v>100</v>
      </c>
      <c r="H15270" s="79"/>
    </row>
    <row r="15271" spans="1:8">
      <c r="A15271" s="98" t="s">
        <v>734</v>
      </c>
      <c r="B15271" s="99" t="s">
        <v>735</v>
      </c>
      <c r="C15271" s="97" t="s">
        <v>170</v>
      </c>
      <c r="D15271" s="97" t="s">
        <v>174</v>
      </c>
      <c r="E15271" s="94"/>
      <c r="F15271" s="94"/>
      <c r="G15271" s="94">
        <v>100</v>
      </c>
      <c r="H15271" s="79"/>
    </row>
    <row r="15272" spans="1:8">
      <c r="A15272" s="100">
        <v>2</v>
      </c>
      <c r="B15272" s="101" t="s">
        <v>440</v>
      </c>
      <c r="C15272" s="97"/>
      <c r="D15272" s="97"/>
      <c r="E15272" s="94"/>
      <c r="F15272" s="94"/>
      <c r="G15272" s="94"/>
      <c r="H15272" s="79"/>
    </row>
    <row r="15273" spans="1:8" ht="31.5">
      <c r="A15273" s="98" t="s">
        <v>402</v>
      </c>
      <c r="B15273" s="99" t="s">
        <v>736</v>
      </c>
      <c r="C15273" s="97" t="s">
        <v>46</v>
      </c>
      <c r="D15273" s="97" t="s">
        <v>45</v>
      </c>
      <c r="E15273" s="94"/>
      <c r="F15273" s="94"/>
      <c r="G15273" s="94"/>
      <c r="H15273" s="79"/>
    </row>
    <row r="15274" spans="1:8" ht="63">
      <c r="A15274" s="98" t="s">
        <v>403</v>
      </c>
      <c r="B15274" s="99" t="s">
        <v>641</v>
      </c>
      <c r="C15274" s="97" t="s">
        <v>46</v>
      </c>
      <c r="D15274" s="97" t="s">
        <v>47</v>
      </c>
      <c r="E15274" s="94"/>
      <c r="F15274" s="94"/>
      <c r="G15274" s="94"/>
      <c r="H15274" s="79"/>
    </row>
    <row r="15275" spans="1:8" ht="31.5">
      <c r="A15275" s="98" t="s">
        <v>404</v>
      </c>
      <c r="B15275" s="99" t="s">
        <v>642</v>
      </c>
      <c r="C15275" s="97" t="s">
        <v>47</v>
      </c>
      <c r="D15275" s="97" t="s">
        <v>48</v>
      </c>
      <c r="E15275" s="94"/>
      <c r="F15275" s="94"/>
      <c r="G15275" s="94"/>
      <c r="H15275" s="79"/>
    </row>
    <row r="15276" spans="1:8" ht="47.25">
      <c r="A15276" s="100">
        <v>3</v>
      </c>
      <c r="B15276" s="101" t="s">
        <v>313</v>
      </c>
      <c r="C15276" s="97"/>
      <c r="D15276" s="97"/>
      <c r="E15276" s="94"/>
      <c r="F15276" s="94"/>
      <c r="G15276" s="94"/>
      <c r="H15276" s="79"/>
    </row>
    <row r="15277" spans="1:8" ht="31.5">
      <c r="A15277" s="98" t="s">
        <v>441</v>
      </c>
      <c r="B15277" s="99" t="s">
        <v>314</v>
      </c>
      <c r="C15277" s="97" t="s">
        <v>48</v>
      </c>
      <c r="D15277" s="97" t="s">
        <v>47</v>
      </c>
      <c r="E15277" s="94"/>
      <c r="F15277" s="94"/>
      <c r="G15277" s="94"/>
      <c r="H15277" s="79"/>
    </row>
    <row r="15278" spans="1:8">
      <c r="A15278" s="98" t="s">
        <v>359</v>
      </c>
      <c r="B15278" s="99" t="s">
        <v>315</v>
      </c>
      <c r="C15278" s="97" t="s">
        <v>48</v>
      </c>
      <c r="D15278" s="97" t="s">
        <v>49</v>
      </c>
      <c r="E15278" s="94"/>
      <c r="F15278" s="94"/>
      <c r="G15278" s="94"/>
      <c r="H15278" s="79"/>
    </row>
    <row r="15279" spans="1:8">
      <c r="A15279" s="98" t="s">
        <v>361</v>
      </c>
      <c r="B15279" s="99" t="s">
        <v>316</v>
      </c>
      <c r="C15279" s="97" t="s">
        <v>49</v>
      </c>
      <c r="D15279" s="97" t="s">
        <v>50</v>
      </c>
      <c r="E15279" s="94"/>
      <c r="F15279" s="94"/>
      <c r="G15279" s="94"/>
      <c r="H15279" s="79"/>
    </row>
    <row r="15280" spans="1:8">
      <c r="A15280" s="98" t="s">
        <v>317</v>
      </c>
      <c r="B15280" s="99" t="s">
        <v>318</v>
      </c>
      <c r="C15280" s="97" t="s">
        <v>50</v>
      </c>
      <c r="D15280" s="97" t="s">
        <v>51</v>
      </c>
      <c r="E15280" s="94"/>
      <c r="F15280" s="94"/>
      <c r="G15280" s="94"/>
      <c r="H15280" s="79"/>
    </row>
    <row r="15281" spans="1:8">
      <c r="A15281" s="98" t="s">
        <v>319</v>
      </c>
      <c r="B15281" s="99" t="s">
        <v>320</v>
      </c>
      <c r="C15281" s="97" t="s">
        <v>2090</v>
      </c>
      <c r="D15281" s="97" t="s">
        <v>52</v>
      </c>
      <c r="E15281" s="94"/>
      <c r="F15281" s="94"/>
      <c r="G15281" s="94"/>
      <c r="H15281" s="79"/>
    </row>
    <row r="15282" spans="1:8">
      <c r="A15282" s="100">
        <v>4</v>
      </c>
      <c r="B15282" s="101" t="s">
        <v>623</v>
      </c>
      <c r="C15282" s="97"/>
      <c r="D15282" s="97"/>
      <c r="E15282" s="94"/>
      <c r="F15282" s="94"/>
      <c r="G15282" s="94"/>
      <c r="H15282" s="79"/>
    </row>
    <row r="15283" spans="1:8" ht="31.5">
      <c r="A15283" s="97" t="s">
        <v>406</v>
      </c>
      <c r="B15283" s="236" t="s">
        <v>321</v>
      </c>
      <c r="C15283" s="97" t="s">
        <v>52</v>
      </c>
      <c r="D15283" s="97" t="s">
        <v>52</v>
      </c>
      <c r="E15283" s="94"/>
      <c r="F15283" s="94"/>
      <c r="G15283" s="94"/>
      <c r="H15283" s="79"/>
    </row>
    <row r="15284" spans="1:8" ht="63">
      <c r="A15284" s="97" t="s">
        <v>407</v>
      </c>
      <c r="B15284" s="236" t="s">
        <v>621</v>
      </c>
      <c r="C15284" s="97" t="s">
        <v>52</v>
      </c>
      <c r="D15284" s="97" t="s">
        <v>53</v>
      </c>
      <c r="E15284" s="94"/>
      <c r="F15284" s="94"/>
      <c r="G15284" s="94"/>
      <c r="H15284" s="79"/>
    </row>
    <row r="15285" spans="1:8" ht="31.5">
      <c r="A15285" s="97" t="s">
        <v>408</v>
      </c>
      <c r="B15285" s="236" t="s">
        <v>764</v>
      </c>
      <c r="C15285" s="97" t="s">
        <v>52</v>
      </c>
      <c r="D15285" s="97" t="s">
        <v>53</v>
      </c>
      <c r="E15285" s="94"/>
      <c r="F15285" s="94"/>
      <c r="G15285" s="94"/>
      <c r="H15285" s="79"/>
    </row>
    <row r="15286" spans="1:8" ht="31.5">
      <c r="A15286" s="97" t="s">
        <v>222</v>
      </c>
      <c r="B15286" s="236" t="s">
        <v>765</v>
      </c>
      <c r="C15286" s="97" t="s">
        <v>53</v>
      </c>
      <c r="D15286" s="97" t="s">
        <v>54</v>
      </c>
      <c r="E15286" s="94"/>
      <c r="F15286" s="94"/>
      <c r="G15286" s="94"/>
      <c r="H15286" s="79"/>
    </row>
    <row r="15287" spans="1:8">
      <c r="G15287" s="154" t="s">
        <v>2171</v>
      </c>
      <c r="H15287" s="154" t="s">
        <v>378</v>
      </c>
    </row>
    <row r="15288" spans="1:8">
      <c r="H15288" s="154" t="s">
        <v>709</v>
      </c>
    </row>
    <row r="15289" spans="1:8">
      <c r="H15289" s="154" t="s">
        <v>266</v>
      </c>
    </row>
    <row r="15290" spans="1:8">
      <c r="H15290" s="154"/>
    </row>
    <row r="15291" spans="1:8">
      <c r="A15291" s="742" t="s">
        <v>628</v>
      </c>
      <c r="B15291" s="742"/>
      <c r="C15291" s="742"/>
      <c r="D15291" s="742"/>
      <c r="E15291" s="742"/>
      <c r="F15291" s="742"/>
      <c r="G15291" s="742"/>
      <c r="H15291" s="742"/>
    </row>
    <row r="15292" spans="1:8">
      <c r="A15292" s="742" t="s">
        <v>455</v>
      </c>
      <c r="B15292" s="742"/>
      <c r="C15292" s="742"/>
      <c r="D15292" s="742"/>
      <c r="E15292" s="742"/>
      <c r="F15292" s="742"/>
      <c r="G15292" s="742"/>
      <c r="H15292" s="742"/>
    </row>
    <row r="15293" spans="1:8">
      <c r="H15293" s="154" t="s">
        <v>322</v>
      </c>
    </row>
    <row r="15294" spans="1:8">
      <c r="H15294" s="154" t="s">
        <v>323</v>
      </c>
    </row>
    <row r="15295" spans="1:8">
      <c r="H15295" s="154" t="s">
        <v>324</v>
      </c>
    </row>
    <row r="15296" spans="1:8">
      <c r="H15296" s="230" t="s">
        <v>325</v>
      </c>
    </row>
    <row r="15297" spans="1:8">
      <c r="H15297" s="154" t="s">
        <v>2331</v>
      </c>
    </row>
    <row r="15298" spans="1:8">
      <c r="H15298" s="154" t="s">
        <v>261</v>
      </c>
    </row>
    <row r="15299" spans="1:8">
      <c r="A15299" s="86"/>
    </row>
    <row r="15300" spans="1:8">
      <c r="A15300" s="762" t="s">
        <v>2319</v>
      </c>
      <c r="B15300" s="763"/>
      <c r="C15300" s="763"/>
      <c r="D15300" s="763"/>
      <c r="E15300" s="763"/>
      <c r="F15300" s="763"/>
      <c r="G15300" s="763"/>
      <c r="H15300" s="763"/>
    </row>
    <row r="15301" spans="1:8">
      <c r="A15301" s="745"/>
      <c r="B15301" s="745"/>
      <c r="C15301" s="745"/>
      <c r="D15301" s="745"/>
      <c r="E15301" s="745"/>
      <c r="F15301" s="745"/>
      <c r="G15301" s="745"/>
      <c r="H15301" s="745"/>
    </row>
    <row r="15302" spans="1:8">
      <c r="A15302" s="746" t="s">
        <v>2332</v>
      </c>
      <c r="B15302" s="746"/>
      <c r="C15302" s="746"/>
      <c r="D15302" s="746"/>
      <c r="E15302" s="746"/>
      <c r="F15302" s="746"/>
      <c r="G15302" s="746"/>
      <c r="H15302" s="746"/>
    </row>
    <row r="15303" spans="1:8" ht="16.5" thickBot="1">
      <c r="A15303" s="87"/>
      <c r="B15303" s="666"/>
      <c r="C15303" s="231"/>
      <c r="D15303" s="231"/>
      <c r="E15303" s="231"/>
      <c r="F15303" s="231"/>
      <c r="G15303" s="231"/>
      <c r="H15303" s="231"/>
    </row>
    <row r="15304" spans="1:8">
      <c r="A15304" s="750" t="s">
        <v>397</v>
      </c>
      <c r="B15304" s="753" t="s">
        <v>649</v>
      </c>
      <c r="C15304" s="756" t="s">
        <v>719</v>
      </c>
      <c r="D15304" s="756"/>
      <c r="E15304" s="756"/>
      <c r="F15304" s="756"/>
      <c r="G15304" s="757" t="s">
        <v>629</v>
      </c>
      <c r="H15304" s="759" t="s">
        <v>630</v>
      </c>
    </row>
    <row r="15305" spans="1:8">
      <c r="A15305" s="751"/>
      <c r="B15305" s="754"/>
      <c r="C15305" s="704"/>
      <c r="D15305" s="704"/>
      <c r="E15305" s="704"/>
      <c r="F15305" s="704"/>
      <c r="G15305" s="703"/>
      <c r="H15305" s="760"/>
    </row>
    <row r="15306" spans="1:8" ht="32.25" thickBot="1">
      <c r="A15306" s="752"/>
      <c r="B15306" s="755"/>
      <c r="C15306" s="88" t="s">
        <v>631</v>
      </c>
      <c r="D15306" s="88" t="s">
        <v>632</v>
      </c>
      <c r="E15306" s="88" t="s">
        <v>631</v>
      </c>
      <c r="F15306" s="88" t="s">
        <v>632</v>
      </c>
      <c r="G15306" s="758"/>
      <c r="H15306" s="761"/>
    </row>
    <row r="15307" spans="1:8">
      <c r="A15307" s="89">
        <v>1</v>
      </c>
      <c r="B15307" s="604">
        <v>2</v>
      </c>
      <c r="C15307" s="90">
        <v>3</v>
      </c>
      <c r="D15307" s="90">
        <v>4</v>
      </c>
      <c r="E15307" s="90"/>
      <c r="F15307" s="90"/>
      <c r="G15307" s="91">
        <v>5</v>
      </c>
      <c r="H15307" s="604">
        <v>6</v>
      </c>
    </row>
    <row r="15308" spans="1:8">
      <c r="A15308" s="89">
        <v>1</v>
      </c>
      <c r="B15308" s="92" t="s">
        <v>598</v>
      </c>
      <c r="C15308" s="90"/>
      <c r="D15308" s="90"/>
      <c r="E15308" s="94"/>
      <c r="F15308" s="94"/>
      <c r="G15308" s="95"/>
      <c r="H15308" s="663"/>
    </row>
    <row r="15309" spans="1:8">
      <c r="A15309" s="96" t="s">
        <v>399</v>
      </c>
      <c r="B15309" s="237" t="s">
        <v>599</v>
      </c>
      <c r="C15309" s="97" t="s">
        <v>7</v>
      </c>
      <c r="D15309" s="97" t="s">
        <v>167</v>
      </c>
      <c r="E15309" s="94"/>
      <c r="F15309" s="94"/>
      <c r="G15309" s="94">
        <v>100</v>
      </c>
      <c r="H15309" s="79"/>
    </row>
    <row r="15310" spans="1:8">
      <c r="A15310" s="97" t="s">
        <v>400</v>
      </c>
      <c r="B15310" s="236" t="s">
        <v>329</v>
      </c>
      <c r="C15310" s="97" t="s">
        <v>168</v>
      </c>
      <c r="D15310" s="97" t="s">
        <v>169</v>
      </c>
      <c r="E15310" s="94"/>
      <c r="F15310" s="94"/>
      <c r="G15310" s="94">
        <v>100</v>
      </c>
      <c r="H15310" s="79"/>
    </row>
    <row r="15311" spans="1:8" ht="31.5">
      <c r="A15311" s="97" t="s">
        <v>411</v>
      </c>
      <c r="B15311" s="236" t="s">
        <v>730</v>
      </c>
      <c r="C15311" s="97" t="s">
        <v>170</v>
      </c>
      <c r="D15311" s="97" t="s">
        <v>171</v>
      </c>
      <c r="E15311" s="94"/>
      <c r="F15311" s="94"/>
      <c r="G15311" s="94">
        <v>100</v>
      </c>
      <c r="H15311" s="79"/>
    </row>
    <row r="15312" spans="1:8" ht="63">
      <c r="A15312" s="98" t="s">
        <v>422</v>
      </c>
      <c r="B15312" s="99" t="s">
        <v>731</v>
      </c>
      <c r="C15312" s="97" t="s">
        <v>172</v>
      </c>
      <c r="D15312" s="97" t="s">
        <v>173</v>
      </c>
      <c r="E15312" s="94"/>
      <c r="F15312" s="94"/>
      <c r="G15312" s="94">
        <v>100</v>
      </c>
      <c r="H15312" s="79"/>
    </row>
    <row r="15313" spans="1:8" ht="31.5">
      <c r="A15313" s="98" t="s">
        <v>732</v>
      </c>
      <c r="B15313" s="99" t="s">
        <v>733</v>
      </c>
      <c r="C15313" s="97" t="s">
        <v>174</v>
      </c>
      <c r="D15313" s="97" t="s">
        <v>175</v>
      </c>
      <c r="E15313" s="94"/>
      <c r="F15313" s="94"/>
      <c r="G15313" s="94">
        <v>100</v>
      </c>
      <c r="H15313" s="79"/>
    </row>
    <row r="15314" spans="1:8">
      <c r="A15314" s="98" t="s">
        <v>734</v>
      </c>
      <c r="B15314" s="99" t="s">
        <v>735</v>
      </c>
      <c r="C15314" s="97" t="s">
        <v>170</v>
      </c>
      <c r="D15314" s="97" t="s">
        <v>174</v>
      </c>
      <c r="E15314" s="94"/>
      <c r="F15314" s="94"/>
      <c r="G15314" s="94">
        <v>100</v>
      </c>
      <c r="H15314" s="79"/>
    </row>
    <row r="15315" spans="1:8">
      <c r="A15315" s="100">
        <v>2</v>
      </c>
      <c r="B15315" s="101" t="s">
        <v>440</v>
      </c>
      <c r="C15315" s="97"/>
      <c r="D15315" s="97"/>
      <c r="E15315" s="94"/>
      <c r="F15315" s="94"/>
      <c r="G15315" s="94"/>
      <c r="H15315" s="79"/>
    </row>
    <row r="15316" spans="1:8" ht="31.5">
      <c r="A15316" s="98" t="s">
        <v>402</v>
      </c>
      <c r="B15316" s="99" t="s">
        <v>736</v>
      </c>
      <c r="C15316" s="97" t="s">
        <v>46</v>
      </c>
      <c r="D15316" s="97" t="s">
        <v>45</v>
      </c>
      <c r="E15316" s="94"/>
      <c r="F15316" s="94"/>
      <c r="G15316" s="94"/>
      <c r="H15316" s="79"/>
    </row>
    <row r="15317" spans="1:8" ht="63">
      <c r="A15317" s="98" t="s">
        <v>403</v>
      </c>
      <c r="B15317" s="99" t="s">
        <v>641</v>
      </c>
      <c r="C15317" s="97" t="s">
        <v>46</v>
      </c>
      <c r="D15317" s="97" t="s">
        <v>47</v>
      </c>
      <c r="E15317" s="94"/>
      <c r="F15317" s="94"/>
      <c r="G15317" s="94"/>
      <c r="H15317" s="79"/>
    </row>
    <row r="15318" spans="1:8" ht="31.5">
      <c r="A15318" s="98" t="s">
        <v>404</v>
      </c>
      <c r="B15318" s="99" t="s">
        <v>642</v>
      </c>
      <c r="C15318" s="97" t="s">
        <v>47</v>
      </c>
      <c r="D15318" s="97" t="s">
        <v>48</v>
      </c>
      <c r="E15318" s="94"/>
      <c r="F15318" s="94"/>
      <c r="G15318" s="94"/>
      <c r="H15318" s="79"/>
    </row>
    <row r="15319" spans="1:8" ht="47.25">
      <c r="A15319" s="100">
        <v>3</v>
      </c>
      <c r="B15319" s="101" t="s">
        <v>313</v>
      </c>
      <c r="C15319" s="97"/>
      <c r="D15319" s="97"/>
      <c r="E15319" s="94"/>
      <c r="F15319" s="94"/>
      <c r="G15319" s="94"/>
      <c r="H15319" s="79"/>
    </row>
    <row r="15320" spans="1:8" ht="31.5">
      <c r="A15320" s="98" t="s">
        <v>441</v>
      </c>
      <c r="B15320" s="99" t="s">
        <v>314</v>
      </c>
      <c r="C15320" s="97" t="s">
        <v>48</v>
      </c>
      <c r="D15320" s="97" t="s">
        <v>47</v>
      </c>
      <c r="E15320" s="94"/>
      <c r="F15320" s="94"/>
      <c r="G15320" s="94"/>
      <c r="H15320" s="79"/>
    </row>
    <row r="15321" spans="1:8">
      <c r="A15321" s="98" t="s">
        <v>359</v>
      </c>
      <c r="B15321" s="99" t="s">
        <v>315</v>
      </c>
      <c r="C15321" s="97" t="s">
        <v>48</v>
      </c>
      <c r="D15321" s="97" t="s">
        <v>49</v>
      </c>
      <c r="E15321" s="94"/>
      <c r="F15321" s="94"/>
      <c r="G15321" s="94"/>
      <c r="H15321" s="79"/>
    </row>
    <row r="15322" spans="1:8">
      <c r="A15322" s="98" t="s">
        <v>361</v>
      </c>
      <c r="B15322" s="99" t="s">
        <v>316</v>
      </c>
      <c r="C15322" s="97" t="s">
        <v>49</v>
      </c>
      <c r="D15322" s="97" t="s">
        <v>50</v>
      </c>
      <c r="E15322" s="94"/>
      <c r="F15322" s="94"/>
      <c r="G15322" s="94"/>
      <c r="H15322" s="79"/>
    </row>
    <row r="15323" spans="1:8">
      <c r="A15323" s="98" t="s">
        <v>317</v>
      </c>
      <c r="B15323" s="99" t="s">
        <v>318</v>
      </c>
      <c r="C15323" s="97" t="s">
        <v>50</v>
      </c>
      <c r="D15323" s="97" t="s">
        <v>51</v>
      </c>
      <c r="E15323" s="94"/>
      <c r="F15323" s="94"/>
      <c r="G15323" s="94"/>
      <c r="H15323" s="79"/>
    </row>
    <row r="15324" spans="1:8">
      <c r="A15324" s="98" t="s">
        <v>319</v>
      </c>
      <c r="B15324" s="99" t="s">
        <v>320</v>
      </c>
      <c r="C15324" s="97" t="s">
        <v>2090</v>
      </c>
      <c r="D15324" s="97" t="s">
        <v>52</v>
      </c>
      <c r="E15324" s="94"/>
      <c r="F15324" s="94"/>
      <c r="G15324" s="94"/>
      <c r="H15324" s="79"/>
    </row>
    <row r="15325" spans="1:8">
      <c r="A15325" s="100">
        <v>4</v>
      </c>
      <c r="B15325" s="101" t="s">
        <v>623</v>
      </c>
      <c r="C15325" s="97"/>
      <c r="D15325" s="97"/>
      <c r="E15325" s="94"/>
      <c r="F15325" s="94"/>
      <c r="G15325" s="94"/>
      <c r="H15325" s="79"/>
    </row>
    <row r="15326" spans="1:8" ht="31.5">
      <c r="A15326" s="97" t="s">
        <v>406</v>
      </c>
      <c r="B15326" s="236" t="s">
        <v>321</v>
      </c>
      <c r="C15326" s="97" t="s">
        <v>52</v>
      </c>
      <c r="D15326" s="97" t="s">
        <v>52</v>
      </c>
      <c r="E15326" s="94"/>
      <c r="F15326" s="94"/>
      <c r="G15326" s="94"/>
      <c r="H15326" s="79"/>
    </row>
    <row r="15327" spans="1:8" ht="63">
      <c r="A15327" s="97" t="s">
        <v>407</v>
      </c>
      <c r="B15327" s="236" t="s">
        <v>621</v>
      </c>
      <c r="C15327" s="97" t="s">
        <v>52</v>
      </c>
      <c r="D15327" s="97" t="s">
        <v>53</v>
      </c>
      <c r="E15327" s="94"/>
      <c r="F15327" s="94"/>
      <c r="G15327" s="94"/>
      <c r="H15327" s="79"/>
    </row>
    <row r="15328" spans="1:8" ht="31.5">
      <c r="A15328" s="97" t="s">
        <v>408</v>
      </c>
      <c r="B15328" s="236" t="s">
        <v>764</v>
      </c>
      <c r="C15328" s="97" t="s">
        <v>52</v>
      </c>
      <c r="D15328" s="97" t="s">
        <v>53</v>
      </c>
      <c r="E15328" s="94"/>
      <c r="F15328" s="94"/>
      <c r="G15328" s="94"/>
      <c r="H15328" s="79"/>
    </row>
    <row r="15329" spans="1:8" ht="31.5">
      <c r="A15329" s="97" t="s">
        <v>222</v>
      </c>
      <c r="B15329" s="236" t="s">
        <v>765</v>
      </c>
      <c r="C15329" s="97" t="s">
        <v>53</v>
      </c>
      <c r="D15329" s="97" t="s">
        <v>54</v>
      </c>
      <c r="E15329" s="94"/>
      <c r="F15329" s="94"/>
      <c r="G15329" s="94"/>
      <c r="H15329" s="79"/>
    </row>
    <row r="15330" spans="1:8">
      <c r="G15330" s="154" t="s">
        <v>2172</v>
      </c>
      <c r="H15330" s="154" t="s">
        <v>378</v>
      </c>
    </row>
    <row r="15331" spans="1:8">
      <c r="H15331" s="154" t="s">
        <v>709</v>
      </c>
    </row>
    <row r="15332" spans="1:8">
      <c r="H15332" s="154" t="s">
        <v>266</v>
      </c>
    </row>
    <row r="15333" spans="1:8">
      <c r="H15333" s="154"/>
    </row>
    <row r="15334" spans="1:8">
      <c r="A15334" s="742" t="s">
        <v>628</v>
      </c>
      <c r="B15334" s="742"/>
      <c r="C15334" s="742"/>
      <c r="D15334" s="742"/>
      <c r="E15334" s="742"/>
      <c r="F15334" s="742"/>
      <c r="G15334" s="742"/>
      <c r="H15334" s="742"/>
    </row>
    <row r="15335" spans="1:8">
      <c r="A15335" s="742" t="s">
        <v>455</v>
      </c>
      <c r="B15335" s="742"/>
      <c r="C15335" s="742"/>
      <c r="D15335" s="742"/>
      <c r="E15335" s="742"/>
      <c r="F15335" s="742"/>
      <c r="G15335" s="742"/>
      <c r="H15335" s="742"/>
    </row>
    <row r="15336" spans="1:8">
      <c r="H15336" s="154" t="s">
        <v>322</v>
      </c>
    </row>
    <row r="15337" spans="1:8">
      <c r="H15337" s="154" t="s">
        <v>323</v>
      </c>
    </row>
    <row r="15338" spans="1:8">
      <c r="H15338" s="154" t="s">
        <v>324</v>
      </c>
    </row>
    <row r="15339" spans="1:8">
      <c r="H15339" s="230" t="s">
        <v>325</v>
      </c>
    </row>
    <row r="15340" spans="1:8">
      <c r="H15340" s="154" t="s">
        <v>2331</v>
      </c>
    </row>
    <row r="15341" spans="1:8">
      <c r="H15341" s="154" t="s">
        <v>261</v>
      </c>
    </row>
    <row r="15342" spans="1:8">
      <c r="A15342" s="86"/>
    </row>
    <row r="15343" spans="1:8">
      <c r="A15343" s="762" t="s">
        <v>2320</v>
      </c>
      <c r="B15343" s="763"/>
      <c r="C15343" s="763"/>
      <c r="D15343" s="763"/>
      <c r="E15343" s="763"/>
      <c r="F15343" s="763"/>
      <c r="G15343" s="763"/>
      <c r="H15343" s="763"/>
    </row>
    <row r="15344" spans="1:8">
      <c r="A15344" s="745"/>
      <c r="B15344" s="745"/>
      <c r="C15344" s="745"/>
      <c r="D15344" s="745"/>
      <c r="E15344" s="745"/>
      <c r="F15344" s="745"/>
      <c r="G15344" s="745"/>
      <c r="H15344" s="745"/>
    </row>
    <row r="15345" spans="1:8">
      <c r="A15345" s="746" t="s">
        <v>2332</v>
      </c>
      <c r="B15345" s="746"/>
      <c r="C15345" s="746"/>
      <c r="D15345" s="746"/>
      <c r="E15345" s="746"/>
      <c r="F15345" s="746"/>
      <c r="G15345" s="746"/>
      <c r="H15345" s="746"/>
    </row>
    <row r="15346" spans="1:8" ht="16.5" thickBot="1">
      <c r="A15346" s="87"/>
      <c r="B15346" s="666"/>
      <c r="C15346" s="231"/>
      <c r="D15346" s="231"/>
      <c r="E15346" s="231"/>
      <c r="F15346" s="231"/>
      <c r="G15346" s="231"/>
      <c r="H15346" s="231"/>
    </row>
    <row r="15347" spans="1:8">
      <c r="A15347" s="750" t="s">
        <v>397</v>
      </c>
      <c r="B15347" s="753" t="s">
        <v>649</v>
      </c>
      <c r="C15347" s="756" t="s">
        <v>719</v>
      </c>
      <c r="D15347" s="756"/>
      <c r="E15347" s="756"/>
      <c r="F15347" s="756"/>
      <c r="G15347" s="757" t="s">
        <v>629</v>
      </c>
      <c r="H15347" s="759" t="s">
        <v>630</v>
      </c>
    </row>
    <row r="15348" spans="1:8">
      <c r="A15348" s="751"/>
      <c r="B15348" s="754"/>
      <c r="C15348" s="704"/>
      <c r="D15348" s="704"/>
      <c r="E15348" s="704"/>
      <c r="F15348" s="704"/>
      <c r="G15348" s="703"/>
      <c r="H15348" s="760"/>
    </row>
    <row r="15349" spans="1:8" ht="32.25" thickBot="1">
      <c r="A15349" s="752"/>
      <c r="B15349" s="755"/>
      <c r="C15349" s="88" t="s">
        <v>631</v>
      </c>
      <c r="D15349" s="88" t="s">
        <v>632</v>
      </c>
      <c r="E15349" s="88" t="s">
        <v>631</v>
      </c>
      <c r="F15349" s="88" t="s">
        <v>632</v>
      </c>
      <c r="G15349" s="758"/>
      <c r="H15349" s="761"/>
    </row>
    <row r="15350" spans="1:8">
      <c r="A15350" s="89">
        <v>1</v>
      </c>
      <c r="B15350" s="604">
        <v>2</v>
      </c>
      <c r="C15350" s="90">
        <v>3</v>
      </c>
      <c r="D15350" s="90">
        <v>4</v>
      </c>
      <c r="E15350" s="90"/>
      <c r="F15350" s="90"/>
      <c r="G15350" s="91">
        <v>5</v>
      </c>
      <c r="H15350" s="604">
        <v>6</v>
      </c>
    </row>
    <row r="15351" spans="1:8">
      <c r="A15351" s="89">
        <v>1</v>
      </c>
      <c r="B15351" s="92" t="s">
        <v>598</v>
      </c>
      <c r="C15351" s="90"/>
      <c r="D15351" s="90"/>
      <c r="E15351" s="94"/>
      <c r="F15351" s="94"/>
      <c r="G15351" s="95"/>
      <c r="H15351" s="663"/>
    </row>
    <row r="15352" spans="1:8">
      <c r="A15352" s="96" t="s">
        <v>399</v>
      </c>
      <c r="B15352" s="237" t="s">
        <v>599</v>
      </c>
      <c r="C15352" s="97" t="s">
        <v>7</v>
      </c>
      <c r="D15352" s="97" t="s">
        <v>167</v>
      </c>
      <c r="E15352" s="94"/>
      <c r="F15352" s="94"/>
      <c r="G15352" s="94">
        <v>100</v>
      </c>
      <c r="H15352" s="79"/>
    </row>
    <row r="15353" spans="1:8">
      <c r="A15353" s="97" t="s">
        <v>400</v>
      </c>
      <c r="B15353" s="236" t="s">
        <v>329</v>
      </c>
      <c r="C15353" s="97" t="s">
        <v>168</v>
      </c>
      <c r="D15353" s="97" t="s">
        <v>169</v>
      </c>
      <c r="E15353" s="94"/>
      <c r="F15353" s="94"/>
      <c r="G15353" s="94">
        <v>100</v>
      </c>
      <c r="H15353" s="79"/>
    </row>
    <row r="15354" spans="1:8" ht="31.5">
      <c r="A15354" s="97" t="s">
        <v>411</v>
      </c>
      <c r="B15354" s="236" t="s">
        <v>730</v>
      </c>
      <c r="C15354" s="97" t="s">
        <v>170</v>
      </c>
      <c r="D15354" s="97" t="s">
        <v>171</v>
      </c>
      <c r="E15354" s="94"/>
      <c r="F15354" s="94"/>
      <c r="G15354" s="94">
        <v>100</v>
      </c>
      <c r="H15354" s="79"/>
    </row>
    <row r="15355" spans="1:8" ht="63">
      <c r="A15355" s="98" t="s">
        <v>422</v>
      </c>
      <c r="B15355" s="99" t="s">
        <v>731</v>
      </c>
      <c r="C15355" s="97" t="s">
        <v>172</v>
      </c>
      <c r="D15355" s="97" t="s">
        <v>173</v>
      </c>
      <c r="E15355" s="94"/>
      <c r="F15355" s="94"/>
      <c r="G15355" s="94">
        <v>100</v>
      </c>
      <c r="H15355" s="79"/>
    </row>
    <row r="15356" spans="1:8" ht="31.5">
      <c r="A15356" s="98" t="s">
        <v>732</v>
      </c>
      <c r="B15356" s="99" t="s">
        <v>733</v>
      </c>
      <c r="C15356" s="97" t="s">
        <v>174</v>
      </c>
      <c r="D15356" s="97" t="s">
        <v>175</v>
      </c>
      <c r="E15356" s="94"/>
      <c r="F15356" s="94"/>
      <c r="G15356" s="94">
        <v>100</v>
      </c>
      <c r="H15356" s="79"/>
    </row>
    <row r="15357" spans="1:8">
      <c r="A15357" s="98" t="s">
        <v>734</v>
      </c>
      <c r="B15357" s="99" t="s">
        <v>735</v>
      </c>
      <c r="C15357" s="97" t="s">
        <v>170</v>
      </c>
      <c r="D15357" s="97" t="s">
        <v>174</v>
      </c>
      <c r="E15357" s="94"/>
      <c r="F15357" s="94"/>
      <c r="G15357" s="94">
        <v>100</v>
      </c>
      <c r="H15357" s="79"/>
    </row>
    <row r="15358" spans="1:8">
      <c r="A15358" s="100">
        <v>2</v>
      </c>
      <c r="B15358" s="101" t="s">
        <v>440</v>
      </c>
      <c r="C15358" s="97"/>
      <c r="D15358" s="97"/>
      <c r="E15358" s="94"/>
      <c r="F15358" s="94"/>
      <c r="G15358" s="94"/>
      <c r="H15358" s="79"/>
    </row>
    <row r="15359" spans="1:8" ht="31.5">
      <c r="A15359" s="98" t="s">
        <v>402</v>
      </c>
      <c r="B15359" s="99" t="s">
        <v>736</v>
      </c>
      <c r="C15359" s="97" t="s">
        <v>46</v>
      </c>
      <c r="D15359" s="97" t="s">
        <v>45</v>
      </c>
      <c r="E15359" s="94"/>
      <c r="F15359" s="94"/>
      <c r="G15359" s="94"/>
      <c r="H15359" s="79"/>
    </row>
    <row r="15360" spans="1:8" ht="63">
      <c r="A15360" s="98" t="s">
        <v>403</v>
      </c>
      <c r="B15360" s="99" t="s">
        <v>641</v>
      </c>
      <c r="C15360" s="97" t="s">
        <v>46</v>
      </c>
      <c r="D15360" s="97" t="s">
        <v>47</v>
      </c>
      <c r="E15360" s="94"/>
      <c r="F15360" s="94"/>
      <c r="G15360" s="94"/>
      <c r="H15360" s="79"/>
    </row>
    <row r="15361" spans="1:8" ht="31.5">
      <c r="A15361" s="98" t="s">
        <v>404</v>
      </c>
      <c r="B15361" s="99" t="s">
        <v>642</v>
      </c>
      <c r="C15361" s="97" t="s">
        <v>47</v>
      </c>
      <c r="D15361" s="97" t="s">
        <v>48</v>
      </c>
      <c r="E15361" s="94"/>
      <c r="F15361" s="94"/>
      <c r="G15361" s="94"/>
      <c r="H15361" s="79"/>
    </row>
    <row r="15362" spans="1:8" ht="47.25">
      <c r="A15362" s="100">
        <v>3</v>
      </c>
      <c r="B15362" s="101" t="s">
        <v>313</v>
      </c>
      <c r="C15362" s="97"/>
      <c r="D15362" s="97"/>
      <c r="E15362" s="94"/>
      <c r="F15362" s="94"/>
      <c r="G15362" s="94"/>
      <c r="H15362" s="79"/>
    </row>
    <row r="15363" spans="1:8" ht="31.5">
      <c r="A15363" s="98" t="s">
        <v>441</v>
      </c>
      <c r="B15363" s="99" t="s">
        <v>314</v>
      </c>
      <c r="C15363" s="97" t="s">
        <v>48</v>
      </c>
      <c r="D15363" s="97" t="s">
        <v>47</v>
      </c>
      <c r="E15363" s="94"/>
      <c r="F15363" s="94"/>
      <c r="G15363" s="94"/>
      <c r="H15363" s="79"/>
    </row>
    <row r="15364" spans="1:8">
      <c r="A15364" s="98" t="s">
        <v>359</v>
      </c>
      <c r="B15364" s="99" t="s">
        <v>315</v>
      </c>
      <c r="C15364" s="97" t="s">
        <v>48</v>
      </c>
      <c r="D15364" s="97" t="s">
        <v>49</v>
      </c>
      <c r="E15364" s="94"/>
      <c r="F15364" s="94"/>
      <c r="G15364" s="94"/>
      <c r="H15364" s="79"/>
    </row>
    <row r="15365" spans="1:8">
      <c r="A15365" s="98" t="s">
        <v>361</v>
      </c>
      <c r="B15365" s="99" t="s">
        <v>316</v>
      </c>
      <c r="C15365" s="97" t="s">
        <v>49</v>
      </c>
      <c r="D15365" s="97" t="s">
        <v>50</v>
      </c>
      <c r="E15365" s="94"/>
      <c r="F15365" s="94"/>
      <c r="G15365" s="94"/>
      <c r="H15365" s="79"/>
    </row>
    <row r="15366" spans="1:8">
      <c r="A15366" s="98" t="s">
        <v>317</v>
      </c>
      <c r="B15366" s="99" t="s">
        <v>318</v>
      </c>
      <c r="C15366" s="97" t="s">
        <v>50</v>
      </c>
      <c r="D15366" s="97" t="s">
        <v>51</v>
      </c>
      <c r="E15366" s="94"/>
      <c r="F15366" s="94"/>
      <c r="G15366" s="94"/>
      <c r="H15366" s="79"/>
    </row>
    <row r="15367" spans="1:8">
      <c r="A15367" s="98" t="s">
        <v>319</v>
      </c>
      <c r="B15367" s="99" t="s">
        <v>320</v>
      </c>
      <c r="C15367" s="97" t="s">
        <v>2090</v>
      </c>
      <c r="D15367" s="97" t="s">
        <v>52</v>
      </c>
      <c r="E15367" s="94"/>
      <c r="F15367" s="94"/>
      <c r="G15367" s="94"/>
      <c r="H15367" s="79"/>
    </row>
    <row r="15368" spans="1:8">
      <c r="A15368" s="100">
        <v>4</v>
      </c>
      <c r="B15368" s="101" t="s">
        <v>623</v>
      </c>
      <c r="C15368" s="97"/>
      <c r="D15368" s="97"/>
      <c r="E15368" s="94"/>
      <c r="F15368" s="94"/>
      <c r="G15368" s="94"/>
      <c r="H15368" s="79"/>
    </row>
    <row r="15369" spans="1:8" ht="31.5">
      <c r="A15369" s="97" t="s">
        <v>406</v>
      </c>
      <c r="B15369" s="236" t="s">
        <v>321</v>
      </c>
      <c r="C15369" s="97" t="s">
        <v>52</v>
      </c>
      <c r="D15369" s="97" t="s">
        <v>52</v>
      </c>
      <c r="E15369" s="94"/>
      <c r="F15369" s="94"/>
      <c r="G15369" s="94"/>
      <c r="H15369" s="79"/>
    </row>
    <row r="15370" spans="1:8" ht="63">
      <c r="A15370" s="97" t="s">
        <v>407</v>
      </c>
      <c r="B15370" s="236" t="s">
        <v>621</v>
      </c>
      <c r="C15370" s="97" t="s">
        <v>52</v>
      </c>
      <c r="D15370" s="97" t="s">
        <v>53</v>
      </c>
      <c r="E15370" s="94"/>
      <c r="F15370" s="94"/>
      <c r="G15370" s="94"/>
      <c r="H15370" s="79"/>
    </row>
    <row r="15371" spans="1:8" ht="31.5">
      <c r="A15371" s="97" t="s">
        <v>408</v>
      </c>
      <c r="B15371" s="236" t="s">
        <v>764</v>
      </c>
      <c r="C15371" s="97" t="s">
        <v>52</v>
      </c>
      <c r="D15371" s="97" t="s">
        <v>53</v>
      </c>
      <c r="E15371" s="94"/>
      <c r="F15371" s="94"/>
      <c r="G15371" s="94"/>
      <c r="H15371" s="79"/>
    </row>
    <row r="15372" spans="1:8" ht="31.5">
      <c r="A15372" s="97" t="s">
        <v>222</v>
      </c>
      <c r="B15372" s="236" t="s">
        <v>765</v>
      </c>
      <c r="C15372" s="97" t="s">
        <v>53</v>
      </c>
      <c r="D15372" s="97" t="s">
        <v>54</v>
      </c>
      <c r="E15372" s="94"/>
      <c r="F15372" s="94"/>
      <c r="G15372" s="94"/>
      <c r="H15372" s="79"/>
    </row>
    <row r="15373" spans="1:8">
      <c r="G15373" s="154" t="s">
        <v>2173</v>
      </c>
      <c r="H15373" s="154" t="s">
        <v>378</v>
      </c>
    </row>
    <row r="15374" spans="1:8">
      <c r="H15374" s="154" t="s">
        <v>709</v>
      </c>
    </row>
    <row r="15375" spans="1:8">
      <c r="H15375" s="154" t="s">
        <v>266</v>
      </c>
    </row>
    <row r="15376" spans="1:8">
      <c r="H15376" s="154"/>
    </row>
    <row r="15377" spans="1:8">
      <c r="A15377" s="742" t="s">
        <v>628</v>
      </c>
      <c r="B15377" s="742"/>
      <c r="C15377" s="742"/>
      <c r="D15377" s="742"/>
      <c r="E15377" s="742"/>
      <c r="F15377" s="742"/>
      <c r="G15377" s="742"/>
      <c r="H15377" s="742"/>
    </row>
    <row r="15378" spans="1:8">
      <c r="A15378" s="742" t="s">
        <v>455</v>
      </c>
      <c r="B15378" s="742"/>
      <c r="C15378" s="742"/>
      <c r="D15378" s="742"/>
      <c r="E15378" s="742"/>
      <c r="F15378" s="742"/>
      <c r="G15378" s="742"/>
      <c r="H15378" s="742"/>
    </row>
    <row r="15379" spans="1:8">
      <c r="H15379" s="154" t="s">
        <v>322</v>
      </c>
    </row>
    <row r="15380" spans="1:8">
      <c r="H15380" s="154" t="s">
        <v>323</v>
      </c>
    </row>
    <row r="15381" spans="1:8">
      <c r="H15381" s="154" t="s">
        <v>324</v>
      </c>
    </row>
    <row r="15382" spans="1:8">
      <c r="H15382" s="230" t="s">
        <v>325</v>
      </c>
    </row>
    <row r="15383" spans="1:8">
      <c r="H15383" s="154" t="s">
        <v>2331</v>
      </c>
    </row>
    <row r="15384" spans="1:8">
      <c r="H15384" s="154" t="s">
        <v>261</v>
      </c>
    </row>
    <row r="15385" spans="1:8">
      <c r="A15385" s="86"/>
    </row>
    <row r="15386" spans="1:8">
      <c r="A15386" s="762" t="s">
        <v>2321</v>
      </c>
      <c r="B15386" s="763"/>
      <c r="C15386" s="763"/>
      <c r="D15386" s="763"/>
      <c r="E15386" s="763"/>
      <c r="F15386" s="763"/>
      <c r="G15386" s="763"/>
      <c r="H15386" s="763"/>
    </row>
    <row r="15387" spans="1:8">
      <c r="A15387" s="745"/>
      <c r="B15387" s="745"/>
      <c r="C15387" s="745"/>
      <c r="D15387" s="745"/>
      <c r="E15387" s="745"/>
      <c r="F15387" s="745"/>
      <c r="G15387" s="745"/>
      <c r="H15387" s="745"/>
    </row>
    <row r="15388" spans="1:8">
      <c r="A15388" s="746" t="s">
        <v>2332</v>
      </c>
      <c r="B15388" s="746"/>
      <c r="C15388" s="746"/>
      <c r="D15388" s="746"/>
      <c r="E15388" s="746"/>
      <c r="F15388" s="746"/>
      <c r="G15388" s="746"/>
      <c r="H15388" s="746"/>
    </row>
    <row r="15389" spans="1:8" ht="16.5" thickBot="1">
      <c r="A15389" s="87"/>
      <c r="B15389" s="666"/>
      <c r="C15389" s="231"/>
      <c r="D15389" s="231"/>
      <c r="E15389" s="231"/>
      <c r="F15389" s="231"/>
      <c r="G15389" s="231"/>
      <c r="H15389" s="231"/>
    </row>
    <row r="15390" spans="1:8">
      <c r="A15390" s="750" t="s">
        <v>397</v>
      </c>
      <c r="B15390" s="753" t="s">
        <v>649</v>
      </c>
      <c r="C15390" s="756" t="s">
        <v>719</v>
      </c>
      <c r="D15390" s="756"/>
      <c r="E15390" s="756"/>
      <c r="F15390" s="756"/>
      <c r="G15390" s="757" t="s">
        <v>629</v>
      </c>
      <c r="H15390" s="759" t="s">
        <v>630</v>
      </c>
    </row>
    <row r="15391" spans="1:8">
      <c r="A15391" s="751"/>
      <c r="B15391" s="754"/>
      <c r="C15391" s="704"/>
      <c r="D15391" s="704"/>
      <c r="E15391" s="704"/>
      <c r="F15391" s="704"/>
      <c r="G15391" s="703"/>
      <c r="H15391" s="760"/>
    </row>
    <row r="15392" spans="1:8" ht="32.25" thickBot="1">
      <c r="A15392" s="752"/>
      <c r="B15392" s="755"/>
      <c r="C15392" s="88" t="s">
        <v>631</v>
      </c>
      <c r="D15392" s="88" t="s">
        <v>632</v>
      </c>
      <c r="E15392" s="88" t="s">
        <v>631</v>
      </c>
      <c r="F15392" s="88" t="s">
        <v>632</v>
      </c>
      <c r="G15392" s="758"/>
      <c r="H15392" s="761"/>
    </row>
    <row r="15393" spans="1:8">
      <c r="A15393" s="89">
        <v>1</v>
      </c>
      <c r="B15393" s="604">
        <v>2</v>
      </c>
      <c r="C15393" s="90">
        <v>3</v>
      </c>
      <c r="D15393" s="90">
        <v>4</v>
      </c>
      <c r="E15393" s="90"/>
      <c r="F15393" s="90"/>
      <c r="G15393" s="91">
        <v>5</v>
      </c>
      <c r="H15393" s="604">
        <v>6</v>
      </c>
    </row>
    <row r="15394" spans="1:8">
      <c r="A15394" s="89">
        <v>1</v>
      </c>
      <c r="B15394" s="92" t="s">
        <v>598</v>
      </c>
      <c r="C15394" s="90"/>
      <c r="D15394" s="90"/>
      <c r="E15394" s="94"/>
      <c r="F15394" s="94"/>
      <c r="G15394" s="95"/>
      <c r="H15394" s="663"/>
    </row>
    <row r="15395" spans="1:8">
      <c r="A15395" s="96" t="s">
        <v>399</v>
      </c>
      <c r="B15395" s="237" t="s">
        <v>599</v>
      </c>
      <c r="C15395" s="97" t="s">
        <v>7</v>
      </c>
      <c r="D15395" s="97" t="s">
        <v>167</v>
      </c>
      <c r="E15395" s="94"/>
      <c r="F15395" s="94"/>
      <c r="G15395" s="94">
        <v>100</v>
      </c>
      <c r="H15395" s="79"/>
    </row>
    <row r="15396" spans="1:8">
      <c r="A15396" s="97" t="s">
        <v>400</v>
      </c>
      <c r="B15396" s="236" t="s">
        <v>329</v>
      </c>
      <c r="C15396" s="97" t="s">
        <v>168</v>
      </c>
      <c r="D15396" s="97" t="s">
        <v>169</v>
      </c>
      <c r="E15396" s="94"/>
      <c r="F15396" s="94"/>
      <c r="G15396" s="94">
        <v>100</v>
      </c>
      <c r="H15396" s="79"/>
    </row>
    <row r="15397" spans="1:8" ht="31.5">
      <c r="A15397" s="97" t="s">
        <v>411</v>
      </c>
      <c r="B15397" s="236" t="s">
        <v>730</v>
      </c>
      <c r="C15397" s="97" t="s">
        <v>170</v>
      </c>
      <c r="D15397" s="97" t="s">
        <v>171</v>
      </c>
      <c r="E15397" s="94"/>
      <c r="F15397" s="94"/>
      <c r="G15397" s="94">
        <v>100</v>
      </c>
      <c r="H15397" s="79"/>
    </row>
    <row r="15398" spans="1:8" ht="63">
      <c r="A15398" s="98" t="s">
        <v>422</v>
      </c>
      <c r="B15398" s="99" t="s">
        <v>731</v>
      </c>
      <c r="C15398" s="97" t="s">
        <v>172</v>
      </c>
      <c r="D15398" s="97" t="s">
        <v>173</v>
      </c>
      <c r="E15398" s="94"/>
      <c r="F15398" s="94"/>
      <c r="G15398" s="94">
        <v>100</v>
      </c>
      <c r="H15398" s="79"/>
    </row>
    <row r="15399" spans="1:8" ht="31.5">
      <c r="A15399" s="98" t="s">
        <v>732</v>
      </c>
      <c r="B15399" s="99" t="s">
        <v>733</v>
      </c>
      <c r="C15399" s="97" t="s">
        <v>174</v>
      </c>
      <c r="D15399" s="97" t="s">
        <v>175</v>
      </c>
      <c r="E15399" s="94"/>
      <c r="F15399" s="94"/>
      <c r="G15399" s="94">
        <v>100</v>
      </c>
      <c r="H15399" s="79"/>
    </row>
    <row r="15400" spans="1:8">
      <c r="A15400" s="98" t="s">
        <v>734</v>
      </c>
      <c r="B15400" s="99" t="s">
        <v>735</v>
      </c>
      <c r="C15400" s="97" t="s">
        <v>170</v>
      </c>
      <c r="D15400" s="97" t="s">
        <v>174</v>
      </c>
      <c r="E15400" s="94"/>
      <c r="F15400" s="94"/>
      <c r="G15400" s="94">
        <v>100</v>
      </c>
      <c r="H15400" s="79"/>
    </row>
    <row r="15401" spans="1:8">
      <c r="A15401" s="100">
        <v>2</v>
      </c>
      <c r="B15401" s="101" t="s">
        <v>440</v>
      </c>
      <c r="C15401" s="97"/>
      <c r="D15401" s="97"/>
      <c r="E15401" s="94"/>
      <c r="F15401" s="94"/>
      <c r="G15401" s="94"/>
      <c r="H15401" s="79"/>
    </row>
    <row r="15402" spans="1:8" ht="31.5">
      <c r="A15402" s="98" t="s">
        <v>402</v>
      </c>
      <c r="B15402" s="99" t="s">
        <v>736</v>
      </c>
      <c r="C15402" s="97" t="s">
        <v>46</v>
      </c>
      <c r="D15402" s="97" t="s">
        <v>45</v>
      </c>
      <c r="E15402" s="94"/>
      <c r="F15402" s="94"/>
      <c r="G15402" s="94"/>
      <c r="H15402" s="79"/>
    </row>
    <row r="15403" spans="1:8" ht="63">
      <c r="A15403" s="98" t="s">
        <v>403</v>
      </c>
      <c r="B15403" s="99" t="s">
        <v>641</v>
      </c>
      <c r="C15403" s="97" t="s">
        <v>46</v>
      </c>
      <c r="D15403" s="97" t="s">
        <v>47</v>
      </c>
      <c r="E15403" s="94"/>
      <c r="F15403" s="94"/>
      <c r="G15403" s="94"/>
      <c r="H15403" s="79"/>
    </row>
    <row r="15404" spans="1:8" ht="31.5">
      <c r="A15404" s="98" t="s">
        <v>404</v>
      </c>
      <c r="B15404" s="99" t="s">
        <v>642</v>
      </c>
      <c r="C15404" s="97" t="s">
        <v>47</v>
      </c>
      <c r="D15404" s="97" t="s">
        <v>48</v>
      </c>
      <c r="E15404" s="94"/>
      <c r="F15404" s="94"/>
      <c r="G15404" s="94"/>
      <c r="H15404" s="79"/>
    </row>
    <row r="15405" spans="1:8" ht="47.25">
      <c r="A15405" s="100">
        <v>3</v>
      </c>
      <c r="B15405" s="101" t="s">
        <v>313</v>
      </c>
      <c r="C15405" s="97"/>
      <c r="D15405" s="97"/>
      <c r="E15405" s="94"/>
      <c r="F15405" s="94"/>
      <c r="G15405" s="94"/>
      <c r="H15405" s="79"/>
    </row>
    <row r="15406" spans="1:8" ht="31.5">
      <c r="A15406" s="98" t="s">
        <v>441</v>
      </c>
      <c r="B15406" s="99" t="s">
        <v>314</v>
      </c>
      <c r="C15406" s="97" t="s">
        <v>48</v>
      </c>
      <c r="D15406" s="97" t="s">
        <v>47</v>
      </c>
      <c r="E15406" s="94"/>
      <c r="F15406" s="94"/>
      <c r="G15406" s="94"/>
      <c r="H15406" s="79"/>
    </row>
    <row r="15407" spans="1:8">
      <c r="A15407" s="98" t="s">
        <v>359</v>
      </c>
      <c r="B15407" s="99" t="s">
        <v>315</v>
      </c>
      <c r="C15407" s="97" t="s">
        <v>48</v>
      </c>
      <c r="D15407" s="97" t="s">
        <v>49</v>
      </c>
      <c r="E15407" s="94"/>
      <c r="F15407" s="94"/>
      <c r="G15407" s="94"/>
      <c r="H15407" s="79"/>
    </row>
    <row r="15408" spans="1:8">
      <c r="A15408" s="98" t="s">
        <v>361</v>
      </c>
      <c r="B15408" s="99" t="s">
        <v>316</v>
      </c>
      <c r="C15408" s="97" t="s">
        <v>49</v>
      </c>
      <c r="D15408" s="97" t="s">
        <v>50</v>
      </c>
      <c r="E15408" s="94"/>
      <c r="F15408" s="94"/>
      <c r="G15408" s="94"/>
      <c r="H15408" s="79"/>
    </row>
    <row r="15409" spans="1:8">
      <c r="A15409" s="98" t="s">
        <v>317</v>
      </c>
      <c r="B15409" s="99" t="s">
        <v>318</v>
      </c>
      <c r="C15409" s="97" t="s">
        <v>50</v>
      </c>
      <c r="D15409" s="97" t="s">
        <v>51</v>
      </c>
      <c r="E15409" s="94"/>
      <c r="F15409" s="94"/>
      <c r="G15409" s="94"/>
      <c r="H15409" s="79"/>
    </row>
    <row r="15410" spans="1:8">
      <c r="A15410" s="98" t="s">
        <v>319</v>
      </c>
      <c r="B15410" s="99" t="s">
        <v>320</v>
      </c>
      <c r="C15410" s="97" t="s">
        <v>2090</v>
      </c>
      <c r="D15410" s="97" t="s">
        <v>52</v>
      </c>
      <c r="E15410" s="94"/>
      <c r="F15410" s="94"/>
      <c r="G15410" s="94"/>
      <c r="H15410" s="79"/>
    </row>
    <row r="15411" spans="1:8">
      <c r="A15411" s="100">
        <v>4</v>
      </c>
      <c r="B15411" s="101" t="s">
        <v>623</v>
      </c>
      <c r="C15411" s="97"/>
      <c r="D15411" s="97"/>
      <c r="E15411" s="94"/>
      <c r="F15411" s="94"/>
      <c r="G15411" s="94"/>
      <c r="H15411" s="79"/>
    </row>
    <row r="15412" spans="1:8" ht="31.5">
      <c r="A15412" s="97" t="s">
        <v>406</v>
      </c>
      <c r="B15412" s="236" t="s">
        <v>321</v>
      </c>
      <c r="C15412" s="97" t="s">
        <v>52</v>
      </c>
      <c r="D15412" s="97" t="s">
        <v>52</v>
      </c>
      <c r="E15412" s="94"/>
      <c r="F15412" s="94"/>
      <c r="G15412" s="94"/>
      <c r="H15412" s="79"/>
    </row>
    <row r="15413" spans="1:8" ht="63">
      <c r="A15413" s="97" t="s">
        <v>407</v>
      </c>
      <c r="B15413" s="236" t="s">
        <v>621</v>
      </c>
      <c r="C15413" s="97" t="s">
        <v>52</v>
      </c>
      <c r="D15413" s="97" t="s">
        <v>53</v>
      </c>
      <c r="E15413" s="94"/>
      <c r="F15413" s="94"/>
      <c r="G15413" s="94"/>
      <c r="H15413" s="79"/>
    </row>
    <row r="15414" spans="1:8" ht="31.5">
      <c r="A15414" s="97" t="s">
        <v>408</v>
      </c>
      <c r="B15414" s="236" t="s">
        <v>764</v>
      </c>
      <c r="C15414" s="97" t="s">
        <v>52</v>
      </c>
      <c r="D15414" s="97" t="s">
        <v>53</v>
      </c>
      <c r="E15414" s="94"/>
      <c r="F15414" s="94"/>
      <c r="G15414" s="94"/>
      <c r="H15414" s="79"/>
    </row>
    <row r="15415" spans="1:8" ht="31.5">
      <c r="A15415" s="97" t="s">
        <v>222</v>
      </c>
      <c r="B15415" s="236" t="s">
        <v>765</v>
      </c>
      <c r="C15415" s="97" t="s">
        <v>53</v>
      </c>
      <c r="D15415" s="97" t="s">
        <v>54</v>
      </c>
      <c r="E15415" s="94"/>
      <c r="F15415" s="94"/>
      <c r="G15415" s="94"/>
      <c r="H15415" s="79"/>
    </row>
    <row r="15416" spans="1:8">
      <c r="G15416" s="154" t="s">
        <v>2174</v>
      </c>
      <c r="H15416" s="154" t="s">
        <v>378</v>
      </c>
    </row>
    <row r="15417" spans="1:8">
      <c r="H15417" s="154" t="s">
        <v>709</v>
      </c>
    </row>
    <row r="15418" spans="1:8">
      <c r="H15418" s="154" t="s">
        <v>266</v>
      </c>
    </row>
    <row r="15419" spans="1:8">
      <c r="H15419" s="154"/>
    </row>
    <row r="15420" spans="1:8">
      <c r="A15420" s="742" t="s">
        <v>628</v>
      </c>
      <c r="B15420" s="742"/>
      <c r="C15420" s="742"/>
      <c r="D15420" s="742"/>
      <c r="E15420" s="742"/>
      <c r="F15420" s="742"/>
      <c r="G15420" s="742"/>
      <c r="H15420" s="742"/>
    </row>
    <row r="15421" spans="1:8">
      <c r="A15421" s="742" t="s">
        <v>455</v>
      </c>
      <c r="B15421" s="742"/>
      <c r="C15421" s="742"/>
      <c r="D15421" s="742"/>
      <c r="E15421" s="742"/>
      <c r="F15421" s="742"/>
      <c r="G15421" s="742"/>
      <c r="H15421" s="742"/>
    </row>
    <row r="15422" spans="1:8">
      <c r="H15422" s="154" t="s">
        <v>322</v>
      </c>
    </row>
    <row r="15423" spans="1:8">
      <c r="H15423" s="154" t="s">
        <v>323</v>
      </c>
    </row>
    <row r="15424" spans="1:8">
      <c r="H15424" s="154" t="s">
        <v>324</v>
      </c>
    </row>
    <row r="15425" spans="1:8">
      <c r="H15425" s="230" t="s">
        <v>325</v>
      </c>
    </row>
    <row r="15426" spans="1:8">
      <c r="H15426" s="154" t="s">
        <v>2331</v>
      </c>
    </row>
    <row r="15427" spans="1:8">
      <c r="H15427" s="154" t="s">
        <v>261</v>
      </c>
    </row>
    <row r="15428" spans="1:8">
      <c r="A15428" s="86"/>
    </row>
    <row r="15429" spans="1:8">
      <c r="A15429" s="762" t="s">
        <v>2322</v>
      </c>
      <c r="B15429" s="763"/>
      <c r="C15429" s="763"/>
      <c r="D15429" s="763"/>
      <c r="E15429" s="763"/>
      <c r="F15429" s="763"/>
      <c r="G15429" s="763"/>
      <c r="H15429" s="763"/>
    </row>
    <row r="15430" spans="1:8">
      <c r="A15430" s="745"/>
      <c r="B15430" s="745"/>
      <c r="C15430" s="745"/>
      <c r="D15430" s="745"/>
      <c r="E15430" s="745"/>
      <c r="F15430" s="745"/>
      <c r="G15430" s="745"/>
      <c r="H15430" s="745"/>
    </row>
    <row r="15431" spans="1:8">
      <c r="A15431" s="746" t="s">
        <v>2332</v>
      </c>
      <c r="B15431" s="746"/>
      <c r="C15431" s="746"/>
      <c r="D15431" s="746"/>
      <c r="E15431" s="746"/>
      <c r="F15431" s="746"/>
      <c r="G15431" s="746"/>
      <c r="H15431" s="746"/>
    </row>
    <row r="15432" spans="1:8" ht="16.5" thickBot="1">
      <c r="A15432" s="87"/>
      <c r="B15432" s="666"/>
      <c r="C15432" s="231"/>
      <c r="D15432" s="231"/>
      <c r="E15432" s="231"/>
      <c r="F15432" s="231"/>
      <c r="G15432" s="231"/>
      <c r="H15432" s="231"/>
    </row>
    <row r="15433" spans="1:8">
      <c r="A15433" s="750" t="s">
        <v>397</v>
      </c>
      <c r="B15433" s="753" t="s">
        <v>649</v>
      </c>
      <c r="C15433" s="756" t="s">
        <v>719</v>
      </c>
      <c r="D15433" s="756"/>
      <c r="E15433" s="756"/>
      <c r="F15433" s="756"/>
      <c r="G15433" s="757" t="s">
        <v>629</v>
      </c>
      <c r="H15433" s="759" t="s">
        <v>630</v>
      </c>
    </row>
    <row r="15434" spans="1:8">
      <c r="A15434" s="751"/>
      <c r="B15434" s="754"/>
      <c r="C15434" s="704"/>
      <c r="D15434" s="704"/>
      <c r="E15434" s="704"/>
      <c r="F15434" s="704"/>
      <c r="G15434" s="703"/>
      <c r="H15434" s="760"/>
    </row>
    <row r="15435" spans="1:8" ht="32.25" thickBot="1">
      <c r="A15435" s="752"/>
      <c r="B15435" s="755"/>
      <c r="C15435" s="88" t="s">
        <v>631</v>
      </c>
      <c r="D15435" s="88" t="s">
        <v>632</v>
      </c>
      <c r="E15435" s="88" t="s">
        <v>631</v>
      </c>
      <c r="F15435" s="88" t="s">
        <v>632</v>
      </c>
      <c r="G15435" s="758"/>
      <c r="H15435" s="761"/>
    </row>
    <row r="15436" spans="1:8">
      <c r="A15436" s="89">
        <v>1</v>
      </c>
      <c r="B15436" s="604">
        <v>2</v>
      </c>
      <c r="C15436" s="90">
        <v>3</v>
      </c>
      <c r="D15436" s="90">
        <v>4</v>
      </c>
      <c r="E15436" s="90"/>
      <c r="F15436" s="90"/>
      <c r="G15436" s="91">
        <v>5</v>
      </c>
      <c r="H15436" s="604">
        <v>6</v>
      </c>
    </row>
    <row r="15437" spans="1:8">
      <c r="A15437" s="89">
        <v>1</v>
      </c>
      <c r="B15437" s="92" t="s">
        <v>598</v>
      </c>
      <c r="C15437" s="90"/>
      <c r="D15437" s="90"/>
      <c r="E15437" s="94"/>
      <c r="F15437" s="94"/>
      <c r="G15437" s="95"/>
      <c r="H15437" s="663"/>
    </row>
    <row r="15438" spans="1:8">
      <c r="A15438" s="96" t="s">
        <v>399</v>
      </c>
      <c r="B15438" s="237" t="s">
        <v>599</v>
      </c>
      <c r="C15438" s="97" t="s">
        <v>7</v>
      </c>
      <c r="D15438" s="97" t="s">
        <v>167</v>
      </c>
      <c r="E15438" s="94"/>
      <c r="F15438" s="94"/>
      <c r="G15438" s="94">
        <v>100</v>
      </c>
      <c r="H15438" s="79"/>
    </row>
    <row r="15439" spans="1:8">
      <c r="A15439" s="97" t="s">
        <v>400</v>
      </c>
      <c r="B15439" s="236" t="s">
        <v>329</v>
      </c>
      <c r="C15439" s="97" t="s">
        <v>168</v>
      </c>
      <c r="D15439" s="97" t="s">
        <v>169</v>
      </c>
      <c r="E15439" s="94"/>
      <c r="F15439" s="94"/>
      <c r="G15439" s="94">
        <v>100</v>
      </c>
      <c r="H15439" s="79"/>
    </row>
    <row r="15440" spans="1:8" ht="31.5">
      <c r="A15440" s="97" t="s">
        <v>411</v>
      </c>
      <c r="B15440" s="236" t="s">
        <v>730</v>
      </c>
      <c r="C15440" s="97" t="s">
        <v>170</v>
      </c>
      <c r="D15440" s="97" t="s">
        <v>171</v>
      </c>
      <c r="E15440" s="94"/>
      <c r="F15440" s="94"/>
      <c r="G15440" s="94">
        <v>100</v>
      </c>
      <c r="H15440" s="79"/>
    </row>
    <row r="15441" spans="1:8" ht="63">
      <c r="A15441" s="98" t="s">
        <v>422</v>
      </c>
      <c r="B15441" s="99" t="s">
        <v>731</v>
      </c>
      <c r="C15441" s="97" t="s">
        <v>172</v>
      </c>
      <c r="D15441" s="97" t="s">
        <v>173</v>
      </c>
      <c r="E15441" s="94"/>
      <c r="F15441" s="94"/>
      <c r="G15441" s="94">
        <v>100</v>
      </c>
      <c r="H15441" s="79"/>
    </row>
    <row r="15442" spans="1:8" ht="31.5">
      <c r="A15442" s="98" t="s">
        <v>732</v>
      </c>
      <c r="B15442" s="99" t="s">
        <v>733</v>
      </c>
      <c r="C15442" s="97" t="s">
        <v>174</v>
      </c>
      <c r="D15442" s="97" t="s">
        <v>175</v>
      </c>
      <c r="E15442" s="94"/>
      <c r="F15442" s="94"/>
      <c r="G15442" s="94">
        <v>100</v>
      </c>
      <c r="H15442" s="79"/>
    </row>
    <row r="15443" spans="1:8">
      <c r="A15443" s="98" t="s">
        <v>734</v>
      </c>
      <c r="B15443" s="99" t="s">
        <v>735</v>
      </c>
      <c r="C15443" s="97" t="s">
        <v>170</v>
      </c>
      <c r="D15443" s="97" t="s">
        <v>174</v>
      </c>
      <c r="E15443" s="94"/>
      <c r="F15443" s="94"/>
      <c r="G15443" s="94">
        <v>100</v>
      </c>
      <c r="H15443" s="79"/>
    </row>
    <row r="15444" spans="1:8">
      <c r="A15444" s="100">
        <v>2</v>
      </c>
      <c r="B15444" s="101" t="s">
        <v>440</v>
      </c>
      <c r="C15444" s="97"/>
      <c r="D15444" s="97"/>
      <c r="E15444" s="94"/>
      <c r="F15444" s="94"/>
      <c r="G15444" s="94"/>
      <c r="H15444" s="79"/>
    </row>
    <row r="15445" spans="1:8" ht="31.5">
      <c r="A15445" s="98" t="s">
        <v>402</v>
      </c>
      <c r="B15445" s="99" t="s">
        <v>736</v>
      </c>
      <c r="C15445" s="97" t="s">
        <v>46</v>
      </c>
      <c r="D15445" s="97" t="s">
        <v>45</v>
      </c>
      <c r="E15445" s="94"/>
      <c r="F15445" s="94"/>
      <c r="G15445" s="94"/>
      <c r="H15445" s="79"/>
    </row>
    <row r="15446" spans="1:8" ht="63">
      <c r="A15446" s="98" t="s">
        <v>403</v>
      </c>
      <c r="B15446" s="99" t="s">
        <v>641</v>
      </c>
      <c r="C15446" s="97" t="s">
        <v>46</v>
      </c>
      <c r="D15446" s="97" t="s">
        <v>47</v>
      </c>
      <c r="E15446" s="94"/>
      <c r="F15446" s="94"/>
      <c r="G15446" s="94"/>
      <c r="H15446" s="79"/>
    </row>
    <row r="15447" spans="1:8" ht="31.5">
      <c r="A15447" s="98" t="s">
        <v>404</v>
      </c>
      <c r="B15447" s="99" t="s">
        <v>642</v>
      </c>
      <c r="C15447" s="97" t="s">
        <v>47</v>
      </c>
      <c r="D15447" s="97" t="s">
        <v>48</v>
      </c>
      <c r="E15447" s="94"/>
      <c r="F15447" s="94"/>
      <c r="G15447" s="94"/>
      <c r="H15447" s="79"/>
    </row>
    <row r="15448" spans="1:8" ht="47.25">
      <c r="A15448" s="100">
        <v>3</v>
      </c>
      <c r="B15448" s="101" t="s">
        <v>313</v>
      </c>
      <c r="C15448" s="97"/>
      <c r="D15448" s="97"/>
      <c r="E15448" s="94"/>
      <c r="F15448" s="94"/>
      <c r="G15448" s="94"/>
      <c r="H15448" s="79"/>
    </row>
    <row r="15449" spans="1:8" ht="31.5">
      <c r="A15449" s="98" t="s">
        <v>441</v>
      </c>
      <c r="B15449" s="99" t="s">
        <v>314</v>
      </c>
      <c r="C15449" s="97" t="s">
        <v>48</v>
      </c>
      <c r="D15449" s="97" t="s">
        <v>47</v>
      </c>
      <c r="E15449" s="94"/>
      <c r="F15449" s="94"/>
      <c r="G15449" s="94"/>
      <c r="H15449" s="79"/>
    </row>
    <row r="15450" spans="1:8">
      <c r="A15450" s="98" t="s">
        <v>359</v>
      </c>
      <c r="B15450" s="99" t="s">
        <v>315</v>
      </c>
      <c r="C15450" s="97" t="s">
        <v>48</v>
      </c>
      <c r="D15450" s="97" t="s">
        <v>49</v>
      </c>
      <c r="E15450" s="94"/>
      <c r="F15450" s="94"/>
      <c r="G15450" s="94"/>
      <c r="H15450" s="79"/>
    </row>
    <row r="15451" spans="1:8">
      <c r="A15451" s="98" t="s">
        <v>361</v>
      </c>
      <c r="B15451" s="99" t="s">
        <v>316</v>
      </c>
      <c r="C15451" s="97" t="s">
        <v>49</v>
      </c>
      <c r="D15451" s="97" t="s">
        <v>50</v>
      </c>
      <c r="E15451" s="94"/>
      <c r="F15451" s="94"/>
      <c r="G15451" s="94"/>
      <c r="H15451" s="79"/>
    </row>
    <row r="15452" spans="1:8">
      <c r="A15452" s="98" t="s">
        <v>317</v>
      </c>
      <c r="B15452" s="99" t="s">
        <v>318</v>
      </c>
      <c r="C15452" s="97" t="s">
        <v>50</v>
      </c>
      <c r="D15452" s="97" t="s">
        <v>51</v>
      </c>
      <c r="E15452" s="94"/>
      <c r="F15452" s="94"/>
      <c r="G15452" s="94"/>
      <c r="H15452" s="79"/>
    </row>
    <row r="15453" spans="1:8">
      <c r="A15453" s="98" t="s">
        <v>319</v>
      </c>
      <c r="B15453" s="99" t="s">
        <v>320</v>
      </c>
      <c r="C15453" s="97" t="s">
        <v>2090</v>
      </c>
      <c r="D15453" s="97" t="s">
        <v>52</v>
      </c>
      <c r="E15453" s="94"/>
      <c r="F15453" s="94"/>
      <c r="G15453" s="94"/>
      <c r="H15453" s="79"/>
    </row>
    <row r="15454" spans="1:8">
      <c r="A15454" s="100">
        <v>4</v>
      </c>
      <c r="B15454" s="101" t="s">
        <v>623</v>
      </c>
      <c r="C15454" s="97"/>
      <c r="D15454" s="97"/>
      <c r="E15454" s="94"/>
      <c r="F15454" s="94"/>
      <c r="G15454" s="94"/>
      <c r="H15454" s="79"/>
    </row>
    <row r="15455" spans="1:8" ht="31.5">
      <c r="A15455" s="97" t="s">
        <v>406</v>
      </c>
      <c r="B15455" s="236" t="s">
        <v>321</v>
      </c>
      <c r="C15455" s="97" t="s">
        <v>52</v>
      </c>
      <c r="D15455" s="97" t="s">
        <v>52</v>
      </c>
      <c r="E15455" s="94"/>
      <c r="F15455" s="94"/>
      <c r="G15455" s="94"/>
      <c r="H15455" s="79"/>
    </row>
    <row r="15456" spans="1:8" ht="63">
      <c r="A15456" s="97" t="s">
        <v>407</v>
      </c>
      <c r="B15456" s="236" t="s">
        <v>621</v>
      </c>
      <c r="C15456" s="97" t="s">
        <v>52</v>
      </c>
      <c r="D15456" s="97" t="s">
        <v>53</v>
      </c>
      <c r="E15456" s="94"/>
      <c r="F15456" s="94"/>
      <c r="G15456" s="94"/>
      <c r="H15456" s="79"/>
    </row>
    <row r="15457" spans="1:8" ht="31.5">
      <c r="A15457" s="97" t="s">
        <v>408</v>
      </c>
      <c r="B15457" s="236" t="s">
        <v>764</v>
      </c>
      <c r="C15457" s="97" t="s">
        <v>52</v>
      </c>
      <c r="D15457" s="97" t="s">
        <v>53</v>
      </c>
      <c r="E15457" s="94"/>
      <c r="F15457" s="94"/>
      <c r="G15457" s="94"/>
      <c r="H15457" s="79"/>
    </row>
    <row r="15458" spans="1:8" ht="31.5">
      <c r="A15458" s="97" t="s">
        <v>222</v>
      </c>
      <c r="B15458" s="236" t="s">
        <v>765</v>
      </c>
      <c r="C15458" s="97" t="s">
        <v>53</v>
      </c>
      <c r="D15458" s="97" t="s">
        <v>54</v>
      </c>
      <c r="E15458" s="94"/>
      <c r="F15458" s="94"/>
      <c r="G15458" s="94"/>
      <c r="H15458" s="79"/>
    </row>
    <row r="15459" spans="1:8">
      <c r="G15459" s="154" t="s">
        <v>2175</v>
      </c>
      <c r="H15459" s="154" t="s">
        <v>378</v>
      </c>
    </row>
    <row r="15460" spans="1:8">
      <c r="H15460" s="154" t="s">
        <v>709</v>
      </c>
    </row>
    <row r="15461" spans="1:8">
      <c r="H15461" s="154" t="s">
        <v>266</v>
      </c>
    </row>
    <row r="15462" spans="1:8">
      <c r="H15462" s="154"/>
    </row>
    <row r="15463" spans="1:8">
      <c r="A15463" s="742" t="s">
        <v>628</v>
      </c>
      <c r="B15463" s="742"/>
      <c r="C15463" s="742"/>
      <c r="D15463" s="742"/>
      <c r="E15463" s="742"/>
      <c r="F15463" s="742"/>
      <c r="G15463" s="742"/>
      <c r="H15463" s="742"/>
    </row>
    <row r="15464" spans="1:8">
      <c r="A15464" s="742" t="s">
        <v>455</v>
      </c>
      <c r="B15464" s="742"/>
      <c r="C15464" s="742"/>
      <c r="D15464" s="742"/>
      <c r="E15464" s="742"/>
      <c r="F15464" s="742"/>
      <c r="G15464" s="742"/>
      <c r="H15464" s="742"/>
    </row>
    <row r="15465" spans="1:8">
      <c r="H15465" s="154" t="s">
        <v>322</v>
      </c>
    </row>
    <row r="15466" spans="1:8">
      <c r="H15466" s="154" t="s">
        <v>323</v>
      </c>
    </row>
    <row r="15467" spans="1:8">
      <c r="H15467" s="154" t="s">
        <v>324</v>
      </c>
    </row>
    <row r="15468" spans="1:8">
      <c r="H15468" s="230" t="s">
        <v>325</v>
      </c>
    </row>
    <row r="15469" spans="1:8">
      <c r="H15469" s="154" t="s">
        <v>2331</v>
      </c>
    </row>
    <row r="15470" spans="1:8">
      <c r="H15470" s="154" t="s">
        <v>261</v>
      </c>
    </row>
    <row r="15471" spans="1:8">
      <c r="A15471" s="86"/>
    </row>
    <row r="15472" spans="1:8">
      <c r="A15472" s="762" t="s">
        <v>2323</v>
      </c>
      <c r="B15472" s="763"/>
      <c r="C15472" s="763"/>
      <c r="D15472" s="763"/>
      <c r="E15472" s="763"/>
      <c r="F15472" s="763"/>
      <c r="G15472" s="763"/>
      <c r="H15472" s="763"/>
    </row>
    <row r="15473" spans="1:8">
      <c r="A15473" s="745"/>
      <c r="B15473" s="745"/>
      <c r="C15473" s="745"/>
      <c r="D15473" s="745"/>
      <c r="E15473" s="745"/>
      <c r="F15473" s="745"/>
      <c r="G15473" s="745"/>
      <c r="H15473" s="745"/>
    </row>
    <row r="15474" spans="1:8">
      <c r="A15474" s="746" t="s">
        <v>2332</v>
      </c>
      <c r="B15474" s="746"/>
      <c r="C15474" s="746"/>
      <c r="D15474" s="746"/>
      <c r="E15474" s="746"/>
      <c r="F15474" s="746"/>
      <c r="G15474" s="746"/>
      <c r="H15474" s="746"/>
    </row>
    <row r="15475" spans="1:8" ht="16.5" thickBot="1">
      <c r="A15475" s="87"/>
      <c r="B15475" s="666"/>
      <c r="C15475" s="231"/>
      <c r="D15475" s="231"/>
      <c r="E15475" s="231"/>
      <c r="F15475" s="231"/>
      <c r="G15475" s="231"/>
      <c r="H15475" s="231"/>
    </row>
    <row r="15476" spans="1:8">
      <c r="A15476" s="750" t="s">
        <v>397</v>
      </c>
      <c r="B15476" s="753" t="s">
        <v>649</v>
      </c>
      <c r="C15476" s="756" t="s">
        <v>719</v>
      </c>
      <c r="D15476" s="756"/>
      <c r="E15476" s="756"/>
      <c r="F15476" s="756"/>
      <c r="G15476" s="757" t="s">
        <v>629</v>
      </c>
      <c r="H15476" s="759" t="s">
        <v>630</v>
      </c>
    </row>
    <row r="15477" spans="1:8">
      <c r="A15477" s="751"/>
      <c r="B15477" s="754"/>
      <c r="C15477" s="704"/>
      <c r="D15477" s="704"/>
      <c r="E15477" s="704"/>
      <c r="F15477" s="704"/>
      <c r="G15477" s="703"/>
      <c r="H15477" s="760"/>
    </row>
    <row r="15478" spans="1:8" ht="32.25" thickBot="1">
      <c r="A15478" s="752"/>
      <c r="B15478" s="755"/>
      <c r="C15478" s="88" t="s">
        <v>631</v>
      </c>
      <c r="D15478" s="88" t="s">
        <v>632</v>
      </c>
      <c r="E15478" s="88" t="s">
        <v>631</v>
      </c>
      <c r="F15478" s="88" t="s">
        <v>632</v>
      </c>
      <c r="G15478" s="758"/>
      <c r="H15478" s="761"/>
    </row>
    <row r="15479" spans="1:8">
      <c r="A15479" s="89">
        <v>1</v>
      </c>
      <c r="B15479" s="604">
        <v>2</v>
      </c>
      <c r="C15479" s="90">
        <v>3</v>
      </c>
      <c r="D15479" s="90">
        <v>4</v>
      </c>
      <c r="E15479" s="90"/>
      <c r="F15479" s="90"/>
      <c r="G15479" s="91">
        <v>5</v>
      </c>
      <c r="H15479" s="604">
        <v>6</v>
      </c>
    </row>
    <row r="15480" spans="1:8">
      <c r="A15480" s="89">
        <v>1</v>
      </c>
      <c r="B15480" s="92" t="s">
        <v>598</v>
      </c>
      <c r="C15480" s="90"/>
      <c r="D15480" s="90"/>
      <c r="E15480" s="94"/>
      <c r="F15480" s="94"/>
      <c r="G15480" s="95"/>
      <c r="H15480" s="663"/>
    </row>
    <row r="15481" spans="1:8">
      <c r="A15481" s="96" t="s">
        <v>399</v>
      </c>
      <c r="B15481" s="237" t="s">
        <v>599</v>
      </c>
      <c r="C15481" s="97" t="s">
        <v>7</v>
      </c>
      <c r="D15481" s="97" t="s">
        <v>167</v>
      </c>
      <c r="E15481" s="94"/>
      <c r="F15481" s="94"/>
      <c r="G15481" s="94">
        <v>100</v>
      </c>
      <c r="H15481" s="79"/>
    </row>
    <row r="15482" spans="1:8">
      <c r="A15482" s="97" t="s">
        <v>400</v>
      </c>
      <c r="B15482" s="236" t="s">
        <v>329</v>
      </c>
      <c r="C15482" s="97" t="s">
        <v>168</v>
      </c>
      <c r="D15482" s="97" t="s">
        <v>169</v>
      </c>
      <c r="E15482" s="94"/>
      <c r="F15482" s="94"/>
      <c r="G15482" s="94">
        <v>100</v>
      </c>
      <c r="H15482" s="79"/>
    </row>
    <row r="15483" spans="1:8" ht="31.5">
      <c r="A15483" s="97" t="s">
        <v>411</v>
      </c>
      <c r="B15483" s="236" t="s">
        <v>730</v>
      </c>
      <c r="C15483" s="97" t="s">
        <v>170</v>
      </c>
      <c r="D15483" s="97" t="s">
        <v>171</v>
      </c>
      <c r="E15483" s="94"/>
      <c r="F15483" s="94"/>
      <c r="G15483" s="94">
        <v>100</v>
      </c>
      <c r="H15483" s="79"/>
    </row>
    <row r="15484" spans="1:8" ht="63">
      <c r="A15484" s="98" t="s">
        <v>422</v>
      </c>
      <c r="B15484" s="99" t="s">
        <v>731</v>
      </c>
      <c r="C15484" s="97" t="s">
        <v>172</v>
      </c>
      <c r="D15484" s="97" t="s">
        <v>173</v>
      </c>
      <c r="E15484" s="94"/>
      <c r="F15484" s="94"/>
      <c r="G15484" s="94">
        <v>100</v>
      </c>
      <c r="H15484" s="79"/>
    </row>
    <row r="15485" spans="1:8" ht="31.5">
      <c r="A15485" s="98" t="s">
        <v>732</v>
      </c>
      <c r="B15485" s="99" t="s">
        <v>733</v>
      </c>
      <c r="C15485" s="97" t="s">
        <v>174</v>
      </c>
      <c r="D15485" s="97" t="s">
        <v>175</v>
      </c>
      <c r="E15485" s="94"/>
      <c r="F15485" s="94"/>
      <c r="G15485" s="94">
        <v>100</v>
      </c>
      <c r="H15485" s="79"/>
    </row>
    <row r="15486" spans="1:8">
      <c r="A15486" s="98" t="s">
        <v>734</v>
      </c>
      <c r="B15486" s="99" t="s">
        <v>735</v>
      </c>
      <c r="C15486" s="97" t="s">
        <v>170</v>
      </c>
      <c r="D15486" s="97" t="s">
        <v>174</v>
      </c>
      <c r="E15486" s="94"/>
      <c r="F15486" s="94"/>
      <c r="G15486" s="94">
        <v>100</v>
      </c>
      <c r="H15486" s="79"/>
    </row>
    <row r="15487" spans="1:8">
      <c r="A15487" s="100">
        <v>2</v>
      </c>
      <c r="B15487" s="101" t="s">
        <v>440</v>
      </c>
      <c r="C15487" s="97"/>
      <c r="D15487" s="97"/>
      <c r="E15487" s="94"/>
      <c r="F15487" s="94"/>
      <c r="G15487" s="94"/>
      <c r="H15487" s="79"/>
    </row>
    <row r="15488" spans="1:8" ht="31.5">
      <c r="A15488" s="98" t="s">
        <v>402</v>
      </c>
      <c r="B15488" s="99" t="s">
        <v>736</v>
      </c>
      <c r="C15488" s="97" t="s">
        <v>46</v>
      </c>
      <c r="D15488" s="97" t="s">
        <v>45</v>
      </c>
      <c r="E15488" s="94"/>
      <c r="F15488" s="94"/>
      <c r="G15488" s="94"/>
      <c r="H15488" s="79"/>
    </row>
    <row r="15489" spans="1:8" ht="63">
      <c r="A15489" s="98" t="s">
        <v>403</v>
      </c>
      <c r="B15489" s="99" t="s">
        <v>641</v>
      </c>
      <c r="C15489" s="97" t="s">
        <v>46</v>
      </c>
      <c r="D15489" s="97" t="s">
        <v>47</v>
      </c>
      <c r="E15489" s="94"/>
      <c r="F15489" s="94"/>
      <c r="G15489" s="94"/>
      <c r="H15489" s="79"/>
    </row>
    <row r="15490" spans="1:8" ht="31.5">
      <c r="A15490" s="98" t="s">
        <v>404</v>
      </c>
      <c r="B15490" s="99" t="s">
        <v>642</v>
      </c>
      <c r="C15490" s="97" t="s">
        <v>47</v>
      </c>
      <c r="D15490" s="97" t="s">
        <v>48</v>
      </c>
      <c r="E15490" s="94"/>
      <c r="F15490" s="94"/>
      <c r="G15490" s="94"/>
      <c r="H15490" s="79"/>
    </row>
    <row r="15491" spans="1:8" ht="47.25">
      <c r="A15491" s="100">
        <v>3</v>
      </c>
      <c r="B15491" s="101" t="s">
        <v>313</v>
      </c>
      <c r="C15491" s="97"/>
      <c r="D15491" s="97"/>
      <c r="E15491" s="94"/>
      <c r="F15491" s="94"/>
      <c r="G15491" s="94"/>
      <c r="H15491" s="79"/>
    </row>
    <row r="15492" spans="1:8" ht="31.5">
      <c r="A15492" s="98" t="s">
        <v>441</v>
      </c>
      <c r="B15492" s="99" t="s">
        <v>314</v>
      </c>
      <c r="C15492" s="97" t="s">
        <v>48</v>
      </c>
      <c r="D15492" s="97" t="s">
        <v>47</v>
      </c>
      <c r="E15492" s="94"/>
      <c r="F15492" s="94"/>
      <c r="G15492" s="94"/>
      <c r="H15492" s="79"/>
    </row>
    <row r="15493" spans="1:8">
      <c r="A15493" s="98" t="s">
        <v>359</v>
      </c>
      <c r="B15493" s="99" t="s">
        <v>315</v>
      </c>
      <c r="C15493" s="97" t="s">
        <v>48</v>
      </c>
      <c r="D15493" s="97" t="s">
        <v>49</v>
      </c>
      <c r="E15493" s="94"/>
      <c r="F15493" s="94"/>
      <c r="G15493" s="94"/>
      <c r="H15493" s="79"/>
    </row>
    <row r="15494" spans="1:8">
      <c r="A15494" s="98" t="s">
        <v>361</v>
      </c>
      <c r="B15494" s="99" t="s">
        <v>316</v>
      </c>
      <c r="C15494" s="97" t="s">
        <v>49</v>
      </c>
      <c r="D15494" s="97" t="s">
        <v>50</v>
      </c>
      <c r="E15494" s="94"/>
      <c r="F15494" s="94"/>
      <c r="G15494" s="94"/>
      <c r="H15494" s="79"/>
    </row>
    <row r="15495" spans="1:8">
      <c r="A15495" s="98" t="s">
        <v>317</v>
      </c>
      <c r="B15495" s="99" t="s">
        <v>318</v>
      </c>
      <c r="C15495" s="97" t="s">
        <v>50</v>
      </c>
      <c r="D15495" s="97" t="s">
        <v>51</v>
      </c>
      <c r="E15495" s="94"/>
      <c r="F15495" s="94"/>
      <c r="G15495" s="94"/>
      <c r="H15495" s="79"/>
    </row>
    <row r="15496" spans="1:8">
      <c r="A15496" s="98" t="s">
        <v>319</v>
      </c>
      <c r="B15496" s="99" t="s">
        <v>320</v>
      </c>
      <c r="C15496" s="97" t="s">
        <v>2090</v>
      </c>
      <c r="D15496" s="97" t="s">
        <v>52</v>
      </c>
      <c r="E15496" s="94"/>
      <c r="F15496" s="94"/>
      <c r="G15496" s="94"/>
      <c r="H15496" s="79"/>
    </row>
    <row r="15497" spans="1:8">
      <c r="A15497" s="100">
        <v>4</v>
      </c>
      <c r="B15497" s="101" t="s">
        <v>623</v>
      </c>
      <c r="C15497" s="97"/>
      <c r="D15497" s="97"/>
      <c r="E15497" s="94"/>
      <c r="F15497" s="94"/>
      <c r="G15497" s="94"/>
      <c r="H15497" s="79"/>
    </row>
    <row r="15498" spans="1:8" ht="31.5">
      <c r="A15498" s="97" t="s">
        <v>406</v>
      </c>
      <c r="B15498" s="236" t="s">
        <v>321</v>
      </c>
      <c r="C15498" s="97" t="s">
        <v>52</v>
      </c>
      <c r="D15498" s="97" t="s">
        <v>52</v>
      </c>
      <c r="E15498" s="94"/>
      <c r="F15498" s="94"/>
      <c r="G15498" s="94"/>
      <c r="H15498" s="79"/>
    </row>
    <row r="15499" spans="1:8" ht="63">
      <c r="A15499" s="97" t="s">
        <v>407</v>
      </c>
      <c r="B15499" s="236" t="s">
        <v>621</v>
      </c>
      <c r="C15499" s="97" t="s">
        <v>52</v>
      </c>
      <c r="D15499" s="97" t="s">
        <v>53</v>
      </c>
      <c r="E15499" s="94"/>
      <c r="F15499" s="94"/>
      <c r="G15499" s="94"/>
      <c r="H15499" s="79"/>
    </row>
    <row r="15500" spans="1:8" ht="31.5">
      <c r="A15500" s="97" t="s">
        <v>408</v>
      </c>
      <c r="B15500" s="236" t="s">
        <v>764</v>
      </c>
      <c r="C15500" s="97" t="s">
        <v>52</v>
      </c>
      <c r="D15500" s="97" t="s">
        <v>53</v>
      </c>
      <c r="E15500" s="94"/>
      <c r="F15500" s="94"/>
      <c r="G15500" s="94"/>
      <c r="H15500" s="79"/>
    </row>
    <row r="15501" spans="1:8" ht="31.5">
      <c r="A15501" s="97" t="s">
        <v>222</v>
      </c>
      <c r="B15501" s="236" t="s">
        <v>765</v>
      </c>
      <c r="C15501" s="97" t="s">
        <v>53</v>
      </c>
      <c r="D15501" s="97" t="s">
        <v>54</v>
      </c>
      <c r="E15501" s="94"/>
      <c r="F15501" s="94"/>
      <c r="G15501" s="94"/>
      <c r="H15501" s="79"/>
    </row>
    <row r="15502" spans="1:8">
      <c r="G15502" s="154" t="s">
        <v>2176</v>
      </c>
      <c r="H15502" s="154" t="s">
        <v>378</v>
      </c>
    </row>
    <row r="15503" spans="1:8">
      <c r="H15503" s="154" t="s">
        <v>709</v>
      </c>
    </row>
    <row r="15504" spans="1:8">
      <c r="H15504" s="154" t="s">
        <v>266</v>
      </c>
    </row>
    <row r="15505" spans="1:8">
      <c r="H15505" s="154"/>
    </row>
    <row r="15506" spans="1:8" ht="15.75" customHeight="1">
      <c r="A15506" s="742" t="s">
        <v>628</v>
      </c>
      <c r="B15506" s="742"/>
      <c r="C15506" s="742"/>
      <c r="D15506" s="742"/>
      <c r="E15506" s="742"/>
      <c r="F15506" s="742"/>
      <c r="G15506" s="742"/>
      <c r="H15506" s="742"/>
    </row>
    <row r="15507" spans="1:8" ht="15.75" customHeight="1">
      <c r="A15507" s="742" t="s">
        <v>455</v>
      </c>
      <c r="B15507" s="742"/>
      <c r="C15507" s="742"/>
      <c r="D15507" s="742"/>
      <c r="E15507" s="742"/>
      <c r="F15507" s="742"/>
      <c r="G15507" s="742"/>
      <c r="H15507" s="742"/>
    </row>
    <row r="15508" spans="1:8">
      <c r="H15508" s="154" t="s">
        <v>322</v>
      </c>
    </row>
    <row r="15509" spans="1:8">
      <c r="H15509" s="154" t="s">
        <v>323</v>
      </c>
    </row>
    <row r="15510" spans="1:8">
      <c r="H15510" s="154" t="s">
        <v>324</v>
      </c>
    </row>
    <row r="15511" spans="1:8">
      <c r="H15511" s="230" t="s">
        <v>325</v>
      </c>
    </row>
    <row r="15512" spans="1:8">
      <c r="H15512" s="154" t="s">
        <v>2331</v>
      </c>
    </row>
    <row r="15513" spans="1:8">
      <c r="H15513" s="154" t="s">
        <v>261</v>
      </c>
    </row>
    <row r="15514" spans="1:8">
      <c r="A15514" s="86"/>
    </row>
    <row r="15515" spans="1:8" ht="15.75" customHeight="1">
      <c r="A15515" s="762" t="s">
        <v>2324</v>
      </c>
      <c r="B15515" s="763"/>
      <c r="C15515" s="763"/>
      <c r="D15515" s="763"/>
      <c r="E15515" s="763"/>
      <c r="F15515" s="763"/>
      <c r="G15515" s="763"/>
      <c r="H15515" s="763"/>
    </row>
    <row r="15516" spans="1:8">
      <c r="A15516" s="745"/>
      <c r="B15516" s="745"/>
      <c r="C15516" s="745"/>
      <c r="D15516" s="745"/>
      <c r="E15516" s="745"/>
      <c r="F15516" s="745"/>
      <c r="G15516" s="745"/>
      <c r="H15516" s="745"/>
    </row>
    <row r="15517" spans="1:8" ht="15.75" customHeight="1">
      <c r="A15517" s="746" t="s">
        <v>2332</v>
      </c>
      <c r="B15517" s="746"/>
      <c r="C15517" s="746"/>
      <c r="D15517" s="746"/>
      <c r="E15517" s="746"/>
      <c r="F15517" s="746"/>
      <c r="G15517" s="746"/>
      <c r="H15517" s="746"/>
    </row>
    <row r="15518" spans="1:8" ht="16.5" thickBot="1">
      <c r="A15518" s="87"/>
      <c r="B15518" s="666"/>
      <c r="C15518" s="231"/>
      <c r="D15518" s="231"/>
      <c r="E15518" s="231"/>
      <c r="F15518" s="231"/>
      <c r="G15518" s="231"/>
      <c r="H15518" s="231"/>
    </row>
    <row r="15519" spans="1:8" ht="15.75" customHeight="1">
      <c r="A15519" s="750" t="s">
        <v>397</v>
      </c>
      <c r="B15519" s="753" t="s">
        <v>649</v>
      </c>
      <c r="C15519" s="756" t="s">
        <v>719</v>
      </c>
      <c r="D15519" s="756"/>
      <c r="E15519" s="756"/>
      <c r="F15519" s="756"/>
      <c r="G15519" s="757" t="s">
        <v>629</v>
      </c>
      <c r="H15519" s="759" t="s">
        <v>630</v>
      </c>
    </row>
    <row r="15520" spans="1:8">
      <c r="A15520" s="751"/>
      <c r="B15520" s="754"/>
      <c r="C15520" s="704"/>
      <c r="D15520" s="704"/>
      <c r="E15520" s="704"/>
      <c r="F15520" s="704"/>
      <c r="G15520" s="703"/>
      <c r="H15520" s="760"/>
    </row>
    <row r="15521" spans="1:8" ht="32.25" thickBot="1">
      <c r="A15521" s="752"/>
      <c r="B15521" s="755"/>
      <c r="C15521" s="88" t="s">
        <v>631</v>
      </c>
      <c r="D15521" s="88" t="s">
        <v>632</v>
      </c>
      <c r="E15521" s="88" t="s">
        <v>631</v>
      </c>
      <c r="F15521" s="88" t="s">
        <v>632</v>
      </c>
      <c r="G15521" s="758"/>
      <c r="H15521" s="761"/>
    </row>
    <row r="15522" spans="1:8">
      <c r="A15522" s="89">
        <v>1</v>
      </c>
      <c r="B15522" s="604">
        <v>2</v>
      </c>
      <c r="C15522" s="90">
        <v>3</v>
      </c>
      <c r="D15522" s="90">
        <v>4</v>
      </c>
      <c r="E15522" s="90"/>
      <c r="F15522" s="90"/>
      <c r="G15522" s="91">
        <v>5</v>
      </c>
      <c r="H15522" s="604">
        <v>6</v>
      </c>
    </row>
    <row r="15523" spans="1:8">
      <c r="A15523" s="89">
        <v>1</v>
      </c>
      <c r="B15523" s="92" t="s">
        <v>598</v>
      </c>
      <c r="C15523" s="90"/>
      <c r="D15523" s="90"/>
      <c r="E15523" s="94"/>
      <c r="F15523" s="94"/>
      <c r="G15523" s="95"/>
      <c r="H15523" s="663"/>
    </row>
    <row r="15524" spans="1:8">
      <c r="A15524" s="96" t="s">
        <v>399</v>
      </c>
      <c r="B15524" s="237" t="s">
        <v>599</v>
      </c>
      <c r="C15524" s="97" t="s">
        <v>7</v>
      </c>
      <c r="D15524" s="97" t="s">
        <v>167</v>
      </c>
      <c r="E15524" s="94"/>
      <c r="F15524" s="94"/>
      <c r="G15524" s="94">
        <v>100</v>
      </c>
      <c r="H15524" s="79"/>
    </row>
    <row r="15525" spans="1:8">
      <c r="A15525" s="97" t="s">
        <v>400</v>
      </c>
      <c r="B15525" s="236" t="s">
        <v>329</v>
      </c>
      <c r="C15525" s="97" t="s">
        <v>168</v>
      </c>
      <c r="D15525" s="97" t="s">
        <v>169</v>
      </c>
      <c r="E15525" s="94"/>
      <c r="F15525" s="94"/>
      <c r="G15525" s="94">
        <v>100</v>
      </c>
      <c r="H15525" s="79"/>
    </row>
    <row r="15526" spans="1:8" ht="31.5">
      <c r="A15526" s="97" t="s">
        <v>411</v>
      </c>
      <c r="B15526" s="236" t="s">
        <v>730</v>
      </c>
      <c r="C15526" s="97" t="s">
        <v>170</v>
      </c>
      <c r="D15526" s="97" t="s">
        <v>171</v>
      </c>
      <c r="E15526" s="94"/>
      <c r="F15526" s="94"/>
      <c r="G15526" s="94">
        <v>100</v>
      </c>
      <c r="H15526" s="79"/>
    </row>
    <row r="15527" spans="1:8" ht="63">
      <c r="A15527" s="98" t="s">
        <v>422</v>
      </c>
      <c r="B15527" s="99" t="s">
        <v>731</v>
      </c>
      <c r="C15527" s="97" t="s">
        <v>172</v>
      </c>
      <c r="D15527" s="97" t="s">
        <v>173</v>
      </c>
      <c r="E15527" s="94"/>
      <c r="F15527" s="94"/>
      <c r="G15527" s="94">
        <v>100</v>
      </c>
      <c r="H15527" s="79"/>
    </row>
    <row r="15528" spans="1:8" ht="31.5">
      <c r="A15528" s="98" t="s">
        <v>732</v>
      </c>
      <c r="B15528" s="99" t="s">
        <v>733</v>
      </c>
      <c r="C15528" s="97" t="s">
        <v>174</v>
      </c>
      <c r="D15528" s="97" t="s">
        <v>175</v>
      </c>
      <c r="E15528" s="94"/>
      <c r="F15528" s="94"/>
      <c r="G15528" s="94">
        <v>100</v>
      </c>
      <c r="H15528" s="79"/>
    </row>
    <row r="15529" spans="1:8">
      <c r="A15529" s="98" t="s">
        <v>734</v>
      </c>
      <c r="B15529" s="99" t="s">
        <v>735</v>
      </c>
      <c r="C15529" s="97" t="s">
        <v>170</v>
      </c>
      <c r="D15529" s="97" t="s">
        <v>174</v>
      </c>
      <c r="E15529" s="94"/>
      <c r="F15529" s="94"/>
      <c r="G15529" s="94">
        <v>100</v>
      </c>
      <c r="H15529" s="79"/>
    </row>
    <row r="15530" spans="1:8">
      <c r="A15530" s="100">
        <v>2</v>
      </c>
      <c r="B15530" s="101" t="s">
        <v>440</v>
      </c>
      <c r="C15530" s="97"/>
      <c r="D15530" s="97"/>
      <c r="E15530" s="94"/>
      <c r="F15530" s="94"/>
      <c r="G15530" s="94"/>
      <c r="H15530" s="79"/>
    </row>
    <row r="15531" spans="1:8" ht="31.5">
      <c r="A15531" s="98" t="s">
        <v>402</v>
      </c>
      <c r="B15531" s="99" t="s">
        <v>736</v>
      </c>
      <c r="C15531" s="97" t="s">
        <v>46</v>
      </c>
      <c r="D15531" s="97" t="s">
        <v>45</v>
      </c>
      <c r="E15531" s="94"/>
      <c r="F15531" s="94"/>
      <c r="G15531" s="94"/>
      <c r="H15531" s="79"/>
    </row>
    <row r="15532" spans="1:8" ht="63">
      <c r="A15532" s="98" t="s">
        <v>403</v>
      </c>
      <c r="B15532" s="99" t="s">
        <v>641</v>
      </c>
      <c r="C15532" s="97" t="s">
        <v>46</v>
      </c>
      <c r="D15532" s="97" t="s">
        <v>47</v>
      </c>
      <c r="E15532" s="94"/>
      <c r="F15532" s="94"/>
      <c r="G15532" s="94"/>
      <c r="H15532" s="79"/>
    </row>
    <row r="15533" spans="1:8" ht="31.5">
      <c r="A15533" s="98" t="s">
        <v>404</v>
      </c>
      <c r="B15533" s="99" t="s">
        <v>642</v>
      </c>
      <c r="C15533" s="97" t="s">
        <v>47</v>
      </c>
      <c r="D15533" s="97" t="s">
        <v>48</v>
      </c>
      <c r="E15533" s="94"/>
      <c r="F15533" s="94"/>
      <c r="G15533" s="94"/>
      <c r="H15533" s="79"/>
    </row>
    <row r="15534" spans="1:8" ht="47.25">
      <c r="A15534" s="100">
        <v>3</v>
      </c>
      <c r="B15534" s="101" t="s">
        <v>313</v>
      </c>
      <c r="C15534" s="97"/>
      <c r="D15534" s="97"/>
      <c r="E15534" s="94"/>
      <c r="F15534" s="94"/>
      <c r="G15534" s="94"/>
      <c r="H15534" s="79"/>
    </row>
    <row r="15535" spans="1:8" ht="31.5">
      <c r="A15535" s="98" t="s">
        <v>441</v>
      </c>
      <c r="B15535" s="99" t="s">
        <v>314</v>
      </c>
      <c r="C15535" s="97" t="s">
        <v>48</v>
      </c>
      <c r="D15535" s="97" t="s">
        <v>47</v>
      </c>
      <c r="E15535" s="94"/>
      <c r="F15535" s="94"/>
      <c r="G15535" s="94"/>
      <c r="H15535" s="79"/>
    </row>
    <row r="15536" spans="1:8">
      <c r="A15536" s="98" t="s">
        <v>359</v>
      </c>
      <c r="B15536" s="99" t="s">
        <v>315</v>
      </c>
      <c r="C15536" s="97" t="s">
        <v>48</v>
      </c>
      <c r="D15536" s="97" t="s">
        <v>49</v>
      </c>
      <c r="E15536" s="94"/>
      <c r="F15536" s="94"/>
      <c r="G15536" s="94"/>
      <c r="H15536" s="79"/>
    </row>
    <row r="15537" spans="1:8">
      <c r="A15537" s="98" t="s">
        <v>361</v>
      </c>
      <c r="B15537" s="99" t="s">
        <v>316</v>
      </c>
      <c r="C15537" s="97" t="s">
        <v>49</v>
      </c>
      <c r="D15537" s="97" t="s">
        <v>50</v>
      </c>
      <c r="E15537" s="94"/>
      <c r="F15537" s="94"/>
      <c r="G15537" s="94"/>
      <c r="H15537" s="79"/>
    </row>
    <row r="15538" spans="1:8">
      <c r="A15538" s="98" t="s">
        <v>317</v>
      </c>
      <c r="B15538" s="99" t="s">
        <v>318</v>
      </c>
      <c r="C15538" s="97" t="s">
        <v>50</v>
      </c>
      <c r="D15538" s="97" t="s">
        <v>51</v>
      </c>
      <c r="E15538" s="94"/>
      <c r="F15538" s="94"/>
      <c r="G15538" s="94"/>
      <c r="H15538" s="79"/>
    </row>
    <row r="15539" spans="1:8">
      <c r="A15539" s="98" t="s">
        <v>319</v>
      </c>
      <c r="B15539" s="99" t="s">
        <v>320</v>
      </c>
      <c r="C15539" s="97" t="s">
        <v>2090</v>
      </c>
      <c r="D15539" s="97" t="s">
        <v>52</v>
      </c>
      <c r="E15539" s="94"/>
      <c r="F15539" s="94"/>
      <c r="G15539" s="94"/>
      <c r="H15539" s="79"/>
    </row>
    <row r="15540" spans="1:8">
      <c r="A15540" s="100">
        <v>4</v>
      </c>
      <c r="B15540" s="101" t="s">
        <v>623</v>
      </c>
      <c r="C15540" s="97"/>
      <c r="D15540" s="97"/>
      <c r="E15540" s="94"/>
      <c r="F15540" s="94"/>
      <c r="G15540" s="94"/>
      <c r="H15540" s="79"/>
    </row>
    <row r="15541" spans="1:8" ht="31.5">
      <c r="A15541" s="97" t="s">
        <v>406</v>
      </c>
      <c r="B15541" s="236" t="s">
        <v>321</v>
      </c>
      <c r="C15541" s="97" t="s">
        <v>52</v>
      </c>
      <c r="D15541" s="97" t="s">
        <v>52</v>
      </c>
      <c r="E15541" s="94"/>
      <c r="F15541" s="94"/>
      <c r="G15541" s="94"/>
      <c r="H15541" s="79"/>
    </row>
    <row r="15542" spans="1:8" ht="63">
      <c r="A15542" s="97" t="s">
        <v>407</v>
      </c>
      <c r="B15542" s="236" t="s">
        <v>621</v>
      </c>
      <c r="C15542" s="97" t="s">
        <v>52</v>
      </c>
      <c r="D15542" s="97" t="s">
        <v>53</v>
      </c>
      <c r="E15542" s="94"/>
      <c r="F15542" s="94"/>
      <c r="G15542" s="94"/>
      <c r="H15542" s="79"/>
    </row>
    <row r="15543" spans="1:8" ht="31.5">
      <c r="A15543" s="97" t="s">
        <v>408</v>
      </c>
      <c r="B15543" s="236" t="s">
        <v>764</v>
      </c>
      <c r="C15543" s="97" t="s">
        <v>52</v>
      </c>
      <c r="D15543" s="97" t="s">
        <v>53</v>
      </c>
      <c r="E15543" s="94"/>
      <c r="F15543" s="94"/>
      <c r="G15543" s="94"/>
      <c r="H15543" s="79"/>
    </row>
    <row r="15544" spans="1:8" ht="31.5">
      <c r="A15544" s="97" t="s">
        <v>222</v>
      </c>
      <c r="B15544" s="236" t="s">
        <v>765</v>
      </c>
      <c r="C15544" s="97" t="s">
        <v>53</v>
      </c>
      <c r="D15544" s="97" t="s">
        <v>54</v>
      </c>
      <c r="E15544" s="94"/>
      <c r="F15544" s="94"/>
      <c r="G15544" s="94"/>
      <c r="H15544" s="79"/>
    </row>
    <row r="15545" spans="1:8">
      <c r="G15545" s="154" t="s">
        <v>2177</v>
      </c>
      <c r="H15545" s="154" t="s">
        <v>378</v>
      </c>
    </row>
    <row r="15546" spans="1:8">
      <c r="H15546" s="154" t="s">
        <v>709</v>
      </c>
    </row>
    <row r="15547" spans="1:8">
      <c r="H15547" s="154" t="s">
        <v>266</v>
      </c>
    </row>
    <row r="15548" spans="1:8">
      <c r="H15548" s="154"/>
    </row>
    <row r="15549" spans="1:8">
      <c r="A15549" s="742" t="s">
        <v>628</v>
      </c>
      <c r="B15549" s="742"/>
      <c r="C15549" s="742"/>
      <c r="D15549" s="742"/>
      <c r="E15549" s="742"/>
      <c r="F15549" s="742"/>
      <c r="G15549" s="742"/>
      <c r="H15549" s="742"/>
    </row>
    <row r="15550" spans="1:8">
      <c r="A15550" s="742" t="s">
        <v>455</v>
      </c>
      <c r="B15550" s="742"/>
      <c r="C15550" s="742"/>
      <c r="D15550" s="742"/>
      <c r="E15550" s="742"/>
      <c r="F15550" s="742"/>
      <c r="G15550" s="742"/>
      <c r="H15550" s="742"/>
    </row>
    <row r="15551" spans="1:8">
      <c r="H15551" s="154" t="s">
        <v>322</v>
      </c>
    </row>
    <row r="15552" spans="1:8">
      <c r="H15552" s="154" t="s">
        <v>323</v>
      </c>
    </row>
    <row r="15553" spans="1:8">
      <c r="H15553" s="154" t="s">
        <v>324</v>
      </c>
    </row>
    <row r="15554" spans="1:8">
      <c r="H15554" s="230" t="s">
        <v>325</v>
      </c>
    </row>
    <row r="15555" spans="1:8">
      <c r="H15555" s="154" t="s">
        <v>2331</v>
      </c>
    </row>
    <row r="15556" spans="1:8">
      <c r="H15556" s="154" t="s">
        <v>261</v>
      </c>
    </row>
    <row r="15557" spans="1:8">
      <c r="A15557" s="86"/>
    </row>
    <row r="15558" spans="1:8">
      <c r="A15558" s="762" t="s">
        <v>2325</v>
      </c>
      <c r="B15558" s="763"/>
      <c r="C15558" s="763"/>
      <c r="D15558" s="763"/>
      <c r="E15558" s="763"/>
      <c r="F15558" s="763"/>
      <c r="G15558" s="763"/>
      <c r="H15558" s="763"/>
    </row>
    <row r="15559" spans="1:8">
      <c r="A15559" s="745"/>
      <c r="B15559" s="745"/>
      <c r="C15559" s="745"/>
      <c r="D15559" s="745"/>
      <c r="E15559" s="745"/>
      <c r="F15559" s="745"/>
      <c r="G15559" s="745"/>
      <c r="H15559" s="745"/>
    </row>
    <row r="15560" spans="1:8">
      <c r="A15560" s="746" t="s">
        <v>2332</v>
      </c>
      <c r="B15560" s="746"/>
      <c r="C15560" s="746"/>
      <c r="D15560" s="746"/>
      <c r="E15560" s="746"/>
      <c r="F15560" s="746"/>
      <c r="G15560" s="746"/>
      <c r="H15560" s="746"/>
    </row>
    <row r="15561" spans="1:8" ht="16.5" thickBot="1">
      <c r="A15561" s="87"/>
      <c r="B15561" s="666"/>
      <c r="C15561" s="231"/>
      <c r="D15561" s="231"/>
      <c r="E15561" s="231"/>
      <c r="F15561" s="231"/>
      <c r="G15561" s="231"/>
      <c r="H15561" s="231"/>
    </row>
    <row r="15562" spans="1:8">
      <c r="A15562" s="750" t="s">
        <v>397</v>
      </c>
      <c r="B15562" s="753" t="s">
        <v>649</v>
      </c>
      <c r="C15562" s="756" t="s">
        <v>719</v>
      </c>
      <c r="D15562" s="756"/>
      <c r="E15562" s="756"/>
      <c r="F15562" s="756"/>
      <c r="G15562" s="757" t="s">
        <v>629</v>
      </c>
      <c r="H15562" s="759" t="s">
        <v>630</v>
      </c>
    </row>
    <row r="15563" spans="1:8">
      <c r="A15563" s="751"/>
      <c r="B15563" s="754"/>
      <c r="C15563" s="704"/>
      <c r="D15563" s="704"/>
      <c r="E15563" s="704"/>
      <c r="F15563" s="704"/>
      <c r="G15563" s="703"/>
      <c r="H15563" s="760"/>
    </row>
    <row r="15564" spans="1:8" ht="32.25" thickBot="1">
      <c r="A15564" s="752"/>
      <c r="B15564" s="755"/>
      <c r="C15564" s="88" t="s">
        <v>631</v>
      </c>
      <c r="D15564" s="88" t="s">
        <v>632</v>
      </c>
      <c r="E15564" s="88" t="s">
        <v>631</v>
      </c>
      <c r="F15564" s="88" t="s">
        <v>632</v>
      </c>
      <c r="G15564" s="758"/>
      <c r="H15564" s="761"/>
    </row>
    <row r="15565" spans="1:8">
      <c r="A15565" s="89">
        <v>1</v>
      </c>
      <c r="B15565" s="604">
        <v>2</v>
      </c>
      <c r="C15565" s="90">
        <v>3</v>
      </c>
      <c r="D15565" s="90">
        <v>4</v>
      </c>
      <c r="E15565" s="90"/>
      <c r="F15565" s="90"/>
      <c r="G15565" s="91">
        <v>5</v>
      </c>
      <c r="H15565" s="604">
        <v>6</v>
      </c>
    </row>
    <row r="15566" spans="1:8">
      <c r="A15566" s="89">
        <v>1</v>
      </c>
      <c r="B15566" s="92" t="s">
        <v>598</v>
      </c>
      <c r="C15566" s="90"/>
      <c r="D15566" s="90"/>
      <c r="E15566" s="94"/>
      <c r="F15566" s="94"/>
      <c r="G15566" s="95"/>
      <c r="H15566" s="663"/>
    </row>
    <row r="15567" spans="1:8">
      <c r="A15567" s="96" t="s">
        <v>399</v>
      </c>
      <c r="B15567" s="237" t="s">
        <v>599</v>
      </c>
      <c r="C15567" s="97" t="s">
        <v>7</v>
      </c>
      <c r="D15567" s="97" t="s">
        <v>167</v>
      </c>
      <c r="E15567" s="94"/>
      <c r="F15567" s="94"/>
      <c r="G15567" s="94">
        <v>100</v>
      </c>
      <c r="H15567" s="79"/>
    </row>
    <row r="15568" spans="1:8">
      <c r="A15568" s="97" t="s">
        <v>400</v>
      </c>
      <c r="B15568" s="236" t="s">
        <v>329</v>
      </c>
      <c r="C15568" s="97" t="s">
        <v>168</v>
      </c>
      <c r="D15568" s="97" t="s">
        <v>169</v>
      </c>
      <c r="E15568" s="94"/>
      <c r="F15568" s="94"/>
      <c r="G15568" s="94">
        <v>100</v>
      </c>
      <c r="H15568" s="79"/>
    </row>
    <row r="15569" spans="1:8" ht="31.5">
      <c r="A15569" s="97" t="s">
        <v>411</v>
      </c>
      <c r="B15569" s="236" t="s">
        <v>730</v>
      </c>
      <c r="C15569" s="97" t="s">
        <v>170</v>
      </c>
      <c r="D15569" s="97" t="s">
        <v>171</v>
      </c>
      <c r="E15569" s="94"/>
      <c r="F15569" s="94"/>
      <c r="G15569" s="94">
        <v>100</v>
      </c>
      <c r="H15569" s="79"/>
    </row>
    <row r="15570" spans="1:8" ht="63">
      <c r="A15570" s="98" t="s">
        <v>422</v>
      </c>
      <c r="B15570" s="99" t="s">
        <v>731</v>
      </c>
      <c r="C15570" s="97" t="s">
        <v>172</v>
      </c>
      <c r="D15570" s="97" t="s">
        <v>173</v>
      </c>
      <c r="E15570" s="94"/>
      <c r="F15570" s="94"/>
      <c r="G15570" s="94">
        <v>100</v>
      </c>
      <c r="H15570" s="79"/>
    </row>
    <row r="15571" spans="1:8" ht="31.5">
      <c r="A15571" s="98" t="s">
        <v>732</v>
      </c>
      <c r="B15571" s="99" t="s">
        <v>733</v>
      </c>
      <c r="C15571" s="97" t="s">
        <v>174</v>
      </c>
      <c r="D15571" s="97" t="s">
        <v>175</v>
      </c>
      <c r="E15571" s="94"/>
      <c r="F15571" s="94"/>
      <c r="G15571" s="94">
        <v>100</v>
      </c>
      <c r="H15571" s="79"/>
    </row>
    <row r="15572" spans="1:8">
      <c r="A15572" s="98" t="s">
        <v>734</v>
      </c>
      <c r="B15572" s="99" t="s">
        <v>735</v>
      </c>
      <c r="C15572" s="97" t="s">
        <v>170</v>
      </c>
      <c r="D15572" s="97" t="s">
        <v>174</v>
      </c>
      <c r="E15572" s="94"/>
      <c r="F15572" s="94"/>
      <c r="G15572" s="94">
        <v>100</v>
      </c>
      <c r="H15572" s="79"/>
    </row>
    <row r="15573" spans="1:8">
      <c r="A15573" s="100">
        <v>2</v>
      </c>
      <c r="B15573" s="101" t="s">
        <v>440</v>
      </c>
      <c r="C15573" s="97"/>
      <c r="D15573" s="97"/>
      <c r="E15573" s="94"/>
      <c r="F15573" s="94"/>
      <c r="G15573" s="94"/>
      <c r="H15573" s="79"/>
    </row>
    <row r="15574" spans="1:8" ht="31.5">
      <c r="A15574" s="98" t="s">
        <v>402</v>
      </c>
      <c r="B15574" s="99" t="s">
        <v>736</v>
      </c>
      <c r="C15574" s="97" t="s">
        <v>46</v>
      </c>
      <c r="D15574" s="97" t="s">
        <v>45</v>
      </c>
      <c r="E15574" s="94"/>
      <c r="F15574" s="94"/>
      <c r="G15574" s="94"/>
      <c r="H15574" s="79"/>
    </row>
    <row r="15575" spans="1:8" ht="63">
      <c r="A15575" s="98" t="s">
        <v>403</v>
      </c>
      <c r="B15575" s="99" t="s">
        <v>641</v>
      </c>
      <c r="C15575" s="97" t="s">
        <v>46</v>
      </c>
      <c r="D15575" s="97" t="s">
        <v>47</v>
      </c>
      <c r="E15575" s="94"/>
      <c r="F15575" s="94"/>
      <c r="G15575" s="94"/>
      <c r="H15575" s="79"/>
    </row>
    <row r="15576" spans="1:8" ht="31.5">
      <c r="A15576" s="98" t="s">
        <v>404</v>
      </c>
      <c r="B15576" s="99" t="s">
        <v>642</v>
      </c>
      <c r="C15576" s="97" t="s">
        <v>47</v>
      </c>
      <c r="D15576" s="97" t="s">
        <v>48</v>
      </c>
      <c r="E15576" s="94"/>
      <c r="F15576" s="94"/>
      <c r="G15576" s="94"/>
      <c r="H15576" s="79"/>
    </row>
    <row r="15577" spans="1:8" ht="47.25">
      <c r="A15577" s="100">
        <v>3</v>
      </c>
      <c r="B15577" s="101" t="s">
        <v>313</v>
      </c>
      <c r="C15577" s="97"/>
      <c r="D15577" s="97"/>
      <c r="E15577" s="94"/>
      <c r="F15577" s="94"/>
      <c r="G15577" s="94"/>
      <c r="H15577" s="79"/>
    </row>
    <row r="15578" spans="1:8" ht="31.5">
      <c r="A15578" s="98" t="s">
        <v>441</v>
      </c>
      <c r="B15578" s="99" t="s">
        <v>314</v>
      </c>
      <c r="C15578" s="97" t="s">
        <v>48</v>
      </c>
      <c r="D15578" s="97" t="s">
        <v>47</v>
      </c>
      <c r="E15578" s="94"/>
      <c r="F15578" s="94"/>
      <c r="G15578" s="94"/>
      <c r="H15578" s="79"/>
    </row>
    <row r="15579" spans="1:8">
      <c r="A15579" s="98" t="s">
        <v>359</v>
      </c>
      <c r="B15579" s="99" t="s">
        <v>315</v>
      </c>
      <c r="C15579" s="97" t="s">
        <v>48</v>
      </c>
      <c r="D15579" s="97" t="s">
        <v>49</v>
      </c>
      <c r="E15579" s="94"/>
      <c r="F15579" s="94"/>
      <c r="G15579" s="94"/>
      <c r="H15579" s="79"/>
    </row>
    <row r="15580" spans="1:8">
      <c r="A15580" s="98" t="s">
        <v>361</v>
      </c>
      <c r="B15580" s="99" t="s">
        <v>316</v>
      </c>
      <c r="C15580" s="97" t="s">
        <v>49</v>
      </c>
      <c r="D15580" s="97" t="s">
        <v>50</v>
      </c>
      <c r="E15580" s="94"/>
      <c r="F15580" s="94"/>
      <c r="G15580" s="94"/>
      <c r="H15580" s="79"/>
    </row>
    <row r="15581" spans="1:8">
      <c r="A15581" s="98" t="s">
        <v>317</v>
      </c>
      <c r="B15581" s="99" t="s">
        <v>318</v>
      </c>
      <c r="C15581" s="97" t="s">
        <v>50</v>
      </c>
      <c r="D15581" s="97" t="s">
        <v>51</v>
      </c>
      <c r="E15581" s="94"/>
      <c r="F15581" s="94"/>
      <c r="G15581" s="94"/>
      <c r="H15581" s="79"/>
    </row>
    <row r="15582" spans="1:8">
      <c r="A15582" s="98" t="s">
        <v>319</v>
      </c>
      <c r="B15582" s="99" t="s">
        <v>320</v>
      </c>
      <c r="C15582" s="97" t="s">
        <v>2090</v>
      </c>
      <c r="D15582" s="97" t="s">
        <v>52</v>
      </c>
      <c r="E15582" s="94"/>
      <c r="F15582" s="94"/>
      <c r="G15582" s="94"/>
      <c r="H15582" s="79"/>
    </row>
    <row r="15583" spans="1:8">
      <c r="A15583" s="100">
        <v>4</v>
      </c>
      <c r="B15583" s="101" t="s">
        <v>623</v>
      </c>
      <c r="C15583" s="97"/>
      <c r="D15583" s="97"/>
      <c r="E15583" s="94"/>
      <c r="F15583" s="94"/>
      <c r="G15583" s="94"/>
      <c r="H15583" s="79"/>
    </row>
    <row r="15584" spans="1:8" ht="31.5">
      <c r="A15584" s="97" t="s">
        <v>406</v>
      </c>
      <c r="B15584" s="236" t="s">
        <v>321</v>
      </c>
      <c r="C15584" s="97" t="s">
        <v>52</v>
      </c>
      <c r="D15584" s="97" t="s">
        <v>52</v>
      </c>
      <c r="E15584" s="94"/>
      <c r="F15584" s="94"/>
      <c r="G15584" s="94"/>
      <c r="H15584" s="79"/>
    </row>
    <row r="15585" spans="1:8" ht="63">
      <c r="A15585" s="97" t="s">
        <v>407</v>
      </c>
      <c r="B15585" s="236" t="s">
        <v>621</v>
      </c>
      <c r="C15585" s="97" t="s">
        <v>52</v>
      </c>
      <c r="D15585" s="97" t="s">
        <v>53</v>
      </c>
      <c r="E15585" s="94"/>
      <c r="F15585" s="94"/>
      <c r="G15585" s="94"/>
      <c r="H15585" s="79"/>
    </row>
    <row r="15586" spans="1:8" ht="31.5">
      <c r="A15586" s="97" t="s">
        <v>408</v>
      </c>
      <c r="B15586" s="236" t="s">
        <v>764</v>
      </c>
      <c r="C15586" s="97" t="s">
        <v>52</v>
      </c>
      <c r="D15586" s="97" t="s">
        <v>53</v>
      </c>
      <c r="E15586" s="94"/>
      <c r="F15586" s="94"/>
      <c r="G15586" s="94"/>
      <c r="H15586" s="79"/>
    </row>
    <row r="15587" spans="1:8" ht="31.5">
      <c r="A15587" s="97" t="s">
        <v>222</v>
      </c>
      <c r="B15587" s="236" t="s">
        <v>765</v>
      </c>
      <c r="C15587" s="97" t="s">
        <v>53</v>
      </c>
      <c r="D15587" s="97" t="s">
        <v>54</v>
      </c>
      <c r="E15587" s="94"/>
      <c r="F15587" s="94"/>
      <c r="G15587" s="94"/>
      <c r="H15587" s="79"/>
    </row>
    <row r="15588" spans="1:8">
      <c r="G15588" s="154" t="s">
        <v>2178</v>
      </c>
      <c r="H15588" s="154" t="s">
        <v>378</v>
      </c>
    </row>
    <row r="15589" spans="1:8">
      <c r="H15589" s="154" t="s">
        <v>709</v>
      </c>
    </row>
    <row r="15590" spans="1:8">
      <c r="H15590" s="154" t="s">
        <v>266</v>
      </c>
    </row>
    <row r="15591" spans="1:8">
      <c r="H15591" s="154"/>
    </row>
    <row r="15592" spans="1:8">
      <c r="A15592" s="742" t="s">
        <v>628</v>
      </c>
      <c r="B15592" s="742"/>
      <c r="C15592" s="742"/>
      <c r="D15592" s="742"/>
      <c r="E15592" s="742"/>
      <c r="F15592" s="742"/>
      <c r="G15592" s="742"/>
      <c r="H15592" s="742"/>
    </row>
    <row r="15593" spans="1:8">
      <c r="A15593" s="742" t="s">
        <v>455</v>
      </c>
      <c r="B15593" s="742"/>
      <c r="C15593" s="742"/>
      <c r="D15593" s="742"/>
      <c r="E15593" s="742"/>
      <c r="F15593" s="742"/>
      <c r="G15593" s="742"/>
      <c r="H15593" s="742"/>
    </row>
    <row r="15594" spans="1:8">
      <c r="H15594" s="154" t="s">
        <v>322</v>
      </c>
    </row>
    <row r="15595" spans="1:8">
      <c r="H15595" s="154" t="s">
        <v>323</v>
      </c>
    </row>
    <row r="15596" spans="1:8">
      <c r="H15596" s="154" t="s">
        <v>324</v>
      </c>
    </row>
    <row r="15597" spans="1:8">
      <c r="H15597" s="230" t="s">
        <v>325</v>
      </c>
    </row>
    <row r="15598" spans="1:8">
      <c r="H15598" s="154" t="s">
        <v>2331</v>
      </c>
    </row>
    <row r="15599" spans="1:8">
      <c r="H15599" s="154" t="s">
        <v>261</v>
      </c>
    </row>
    <row r="15600" spans="1:8">
      <c r="A15600" s="86"/>
    </row>
    <row r="15601" spans="1:8">
      <c r="A15601" s="762" t="s">
        <v>2326</v>
      </c>
      <c r="B15601" s="763"/>
      <c r="C15601" s="763"/>
      <c r="D15601" s="763"/>
      <c r="E15601" s="763"/>
      <c r="F15601" s="763"/>
      <c r="G15601" s="763"/>
      <c r="H15601" s="763"/>
    </row>
    <row r="15602" spans="1:8">
      <c r="A15602" s="745"/>
      <c r="B15602" s="745"/>
      <c r="C15602" s="745"/>
      <c r="D15602" s="745"/>
      <c r="E15602" s="745"/>
      <c r="F15602" s="745"/>
      <c r="G15602" s="745"/>
      <c r="H15602" s="745"/>
    </row>
    <row r="15603" spans="1:8">
      <c r="A15603" s="746" t="s">
        <v>2332</v>
      </c>
      <c r="B15603" s="746"/>
      <c r="C15603" s="746"/>
      <c r="D15603" s="746"/>
      <c r="E15603" s="746"/>
      <c r="F15603" s="746"/>
      <c r="G15603" s="746"/>
      <c r="H15603" s="746"/>
    </row>
    <row r="15604" spans="1:8" ht="16.5" thickBot="1">
      <c r="A15604" s="87"/>
      <c r="B15604" s="666"/>
      <c r="C15604" s="231"/>
      <c r="D15604" s="231"/>
      <c r="E15604" s="231"/>
      <c r="F15604" s="231"/>
      <c r="G15604" s="231"/>
      <c r="H15604" s="231"/>
    </row>
    <row r="15605" spans="1:8">
      <c r="A15605" s="750" t="s">
        <v>397</v>
      </c>
      <c r="B15605" s="753" t="s">
        <v>649</v>
      </c>
      <c r="C15605" s="756" t="s">
        <v>719</v>
      </c>
      <c r="D15605" s="756"/>
      <c r="E15605" s="756"/>
      <c r="F15605" s="756"/>
      <c r="G15605" s="757" t="s">
        <v>629</v>
      </c>
      <c r="H15605" s="759" t="s">
        <v>630</v>
      </c>
    </row>
    <row r="15606" spans="1:8">
      <c r="A15606" s="751"/>
      <c r="B15606" s="754"/>
      <c r="C15606" s="704"/>
      <c r="D15606" s="704"/>
      <c r="E15606" s="704"/>
      <c r="F15606" s="704"/>
      <c r="G15606" s="703"/>
      <c r="H15606" s="760"/>
    </row>
    <row r="15607" spans="1:8" ht="32.25" thickBot="1">
      <c r="A15607" s="752"/>
      <c r="B15607" s="755"/>
      <c r="C15607" s="88" t="s">
        <v>631</v>
      </c>
      <c r="D15607" s="88" t="s">
        <v>632</v>
      </c>
      <c r="E15607" s="88" t="s">
        <v>631</v>
      </c>
      <c r="F15607" s="88" t="s">
        <v>632</v>
      </c>
      <c r="G15607" s="758"/>
      <c r="H15607" s="761"/>
    </row>
    <row r="15608" spans="1:8">
      <c r="A15608" s="89">
        <v>1</v>
      </c>
      <c r="B15608" s="604">
        <v>2</v>
      </c>
      <c r="C15608" s="90">
        <v>3</v>
      </c>
      <c r="D15608" s="90">
        <v>4</v>
      </c>
      <c r="E15608" s="90"/>
      <c r="F15608" s="90"/>
      <c r="G15608" s="91">
        <v>5</v>
      </c>
      <c r="H15608" s="604">
        <v>6</v>
      </c>
    </row>
    <row r="15609" spans="1:8">
      <c r="A15609" s="89">
        <v>1</v>
      </c>
      <c r="B15609" s="92" t="s">
        <v>598</v>
      </c>
      <c r="C15609" s="90"/>
      <c r="D15609" s="90"/>
      <c r="E15609" s="94"/>
      <c r="F15609" s="94"/>
      <c r="G15609" s="95"/>
      <c r="H15609" s="663"/>
    </row>
    <row r="15610" spans="1:8">
      <c r="A15610" s="96" t="s">
        <v>399</v>
      </c>
      <c r="B15610" s="237" t="s">
        <v>599</v>
      </c>
      <c r="C15610" s="97" t="s">
        <v>7</v>
      </c>
      <c r="D15610" s="97" t="s">
        <v>167</v>
      </c>
      <c r="E15610" s="94"/>
      <c r="F15610" s="94"/>
      <c r="G15610" s="94">
        <v>100</v>
      </c>
      <c r="H15610" s="79"/>
    </row>
    <row r="15611" spans="1:8">
      <c r="A15611" s="97" t="s">
        <v>400</v>
      </c>
      <c r="B15611" s="236" t="s">
        <v>329</v>
      </c>
      <c r="C15611" s="97" t="s">
        <v>168</v>
      </c>
      <c r="D15611" s="97" t="s">
        <v>169</v>
      </c>
      <c r="E15611" s="94"/>
      <c r="F15611" s="94"/>
      <c r="G15611" s="94">
        <v>100</v>
      </c>
      <c r="H15611" s="79"/>
    </row>
    <row r="15612" spans="1:8" ht="31.5">
      <c r="A15612" s="97" t="s">
        <v>411</v>
      </c>
      <c r="B15612" s="236" t="s">
        <v>730</v>
      </c>
      <c r="C15612" s="97" t="s">
        <v>170</v>
      </c>
      <c r="D15612" s="97" t="s">
        <v>171</v>
      </c>
      <c r="E15612" s="94"/>
      <c r="F15612" s="94"/>
      <c r="G15612" s="94">
        <v>100</v>
      </c>
      <c r="H15612" s="79"/>
    </row>
    <row r="15613" spans="1:8" ht="63">
      <c r="A15613" s="98" t="s">
        <v>422</v>
      </c>
      <c r="B15613" s="99" t="s">
        <v>731</v>
      </c>
      <c r="C15613" s="97" t="s">
        <v>172</v>
      </c>
      <c r="D15613" s="97" t="s">
        <v>173</v>
      </c>
      <c r="E15613" s="94"/>
      <c r="F15613" s="94"/>
      <c r="G15613" s="94">
        <v>100</v>
      </c>
      <c r="H15613" s="79"/>
    </row>
    <row r="15614" spans="1:8" ht="31.5">
      <c r="A15614" s="98" t="s">
        <v>732</v>
      </c>
      <c r="B15614" s="99" t="s">
        <v>733</v>
      </c>
      <c r="C15614" s="97" t="s">
        <v>174</v>
      </c>
      <c r="D15614" s="97" t="s">
        <v>175</v>
      </c>
      <c r="E15614" s="94"/>
      <c r="F15614" s="94"/>
      <c r="G15614" s="94">
        <v>100</v>
      </c>
      <c r="H15614" s="79"/>
    </row>
    <row r="15615" spans="1:8">
      <c r="A15615" s="98" t="s">
        <v>734</v>
      </c>
      <c r="B15615" s="99" t="s">
        <v>735</v>
      </c>
      <c r="C15615" s="97" t="s">
        <v>170</v>
      </c>
      <c r="D15615" s="97" t="s">
        <v>174</v>
      </c>
      <c r="E15615" s="94"/>
      <c r="F15615" s="94"/>
      <c r="G15615" s="94">
        <v>100</v>
      </c>
      <c r="H15615" s="79"/>
    </row>
    <row r="15616" spans="1:8">
      <c r="A15616" s="100">
        <v>2</v>
      </c>
      <c r="B15616" s="101" t="s">
        <v>440</v>
      </c>
      <c r="C15616" s="97"/>
      <c r="D15616" s="97"/>
      <c r="E15616" s="94"/>
      <c r="F15616" s="94"/>
      <c r="G15616" s="94"/>
      <c r="H15616" s="79"/>
    </row>
    <row r="15617" spans="1:8" ht="31.5">
      <c r="A15617" s="98" t="s">
        <v>402</v>
      </c>
      <c r="B15617" s="99" t="s">
        <v>736</v>
      </c>
      <c r="C15617" s="97" t="s">
        <v>46</v>
      </c>
      <c r="D15617" s="97" t="s">
        <v>45</v>
      </c>
      <c r="E15617" s="94"/>
      <c r="F15617" s="94"/>
      <c r="G15617" s="94"/>
      <c r="H15617" s="79"/>
    </row>
    <row r="15618" spans="1:8" ht="63">
      <c r="A15618" s="98" t="s">
        <v>403</v>
      </c>
      <c r="B15618" s="99" t="s">
        <v>641</v>
      </c>
      <c r="C15618" s="97" t="s">
        <v>46</v>
      </c>
      <c r="D15618" s="97" t="s">
        <v>47</v>
      </c>
      <c r="E15618" s="94"/>
      <c r="F15618" s="94"/>
      <c r="G15618" s="94"/>
      <c r="H15618" s="79"/>
    </row>
    <row r="15619" spans="1:8" ht="31.5">
      <c r="A15619" s="98" t="s">
        <v>404</v>
      </c>
      <c r="B15619" s="99" t="s">
        <v>642</v>
      </c>
      <c r="C15619" s="97" t="s">
        <v>47</v>
      </c>
      <c r="D15619" s="97" t="s">
        <v>48</v>
      </c>
      <c r="E15619" s="94"/>
      <c r="F15619" s="94"/>
      <c r="G15619" s="94"/>
      <c r="H15619" s="79"/>
    </row>
    <row r="15620" spans="1:8" ht="47.25">
      <c r="A15620" s="100">
        <v>3</v>
      </c>
      <c r="B15620" s="101" t="s">
        <v>313</v>
      </c>
      <c r="C15620" s="97"/>
      <c r="D15620" s="97"/>
      <c r="E15620" s="94"/>
      <c r="F15620" s="94"/>
      <c r="G15620" s="94"/>
      <c r="H15620" s="79"/>
    </row>
    <row r="15621" spans="1:8" ht="31.5">
      <c r="A15621" s="98" t="s">
        <v>441</v>
      </c>
      <c r="B15621" s="99" t="s">
        <v>314</v>
      </c>
      <c r="C15621" s="97" t="s">
        <v>48</v>
      </c>
      <c r="D15621" s="97" t="s">
        <v>47</v>
      </c>
      <c r="E15621" s="94"/>
      <c r="F15621" s="94"/>
      <c r="G15621" s="94"/>
      <c r="H15621" s="79"/>
    </row>
    <row r="15622" spans="1:8">
      <c r="A15622" s="98" t="s">
        <v>359</v>
      </c>
      <c r="B15622" s="99" t="s">
        <v>315</v>
      </c>
      <c r="C15622" s="97" t="s">
        <v>48</v>
      </c>
      <c r="D15622" s="97" t="s">
        <v>49</v>
      </c>
      <c r="E15622" s="94"/>
      <c r="F15622" s="94"/>
      <c r="G15622" s="94"/>
      <c r="H15622" s="79"/>
    </row>
    <row r="15623" spans="1:8">
      <c r="A15623" s="98" t="s">
        <v>361</v>
      </c>
      <c r="B15623" s="99" t="s">
        <v>316</v>
      </c>
      <c r="C15623" s="97" t="s">
        <v>49</v>
      </c>
      <c r="D15623" s="97" t="s">
        <v>50</v>
      </c>
      <c r="E15623" s="94"/>
      <c r="F15623" s="94"/>
      <c r="G15623" s="94"/>
      <c r="H15623" s="79"/>
    </row>
    <row r="15624" spans="1:8">
      <c r="A15624" s="98" t="s">
        <v>317</v>
      </c>
      <c r="B15624" s="99" t="s">
        <v>318</v>
      </c>
      <c r="C15624" s="97" t="s">
        <v>50</v>
      </c>
      <c r="D15624" s="97" t="s">
        <v>51</v>
      </c>
      <c r="E15624" s="94"/>
      <c r="F15624" s="94"/>
      <c r="G15624" s="94"/>
      <c r="H15624" s="79"/>
    </row>
    <row r="15625" spans="1:8">
      <c r="A15625" s="98" t="s">
        <v>319</v>
      </c>
      <c r="B15625" s="99" t="s">
        <v>320</v>
      </c>
      <c r="C15625" s="97" t="s">
        <v>2090</v>
      </c>
      <c r="D15625" s="97" t="s">
        <v>52</v>
      </c>
      <c r="E15625" s="94"/>
      <c r="F15625" s="94"/>
      <c r="G15625" s="94"/>
      <c r="H15625" s="79"/>
    </row>
    <row r="15626" spans="1:8">
      <c r="A15626" s="100">
        <v>4</v>
      </c>
      <c r="B15626" s="101" t="s">
        <v>623</v>
      </c>
      <c r="C15626" s="97"/>
      <c r="D15626" s="97"/>
      <c r="E15626" s="94"/>
      <c r="F15626" s="94"/>
      <c r="G15626" s="94"/>
      <c r="H15626" s="79"/>
    </row>
    <row r="15627" spans="1:8" ht="31.5">
      <c r="A15627" s="97" t="s">
        <v>406</v>
      </c>
      <c r="B15627" s="236" t="s">
        <v>321</v>
      </c>
      <c r="C15627" s="97" t="s">
        <v>52</v>
      </c>
      <c r="D15627" s="97" t="s">
        <v>52</v>
      </c>
      <c r="E15627" s="94"/>
      <c r="F15627" s="94"/>
      <c r="G15627" s="94"/>
      <c r="H15627" s="79"/>
    </row>
    <row r="15628" spans="1:8" ht="63">
      <c r="A15628" s="97" t="s">
        <v>407</v>
      </c>
      <c r="B15628" s="236" t="s">
        <v>621</v>
      </c>
      <c r="C15628" s="97" t="s">
        <v>52</v>
      </c>
      <c r="D15628" s="97" t="s">
        <v>53</v>
      </c>
      <c r="E15628" s="94"/>
      <c r="F15628" s="94"/>
      <c r="G15628" s="94"/>
      <c r="H15628" s="79"/>
    </row>
    <row r="15629" spans="1:8" ht="31.5">
      <c r="A15629" s="97" t="s">
        <v>408</v>
      </c>
      <c r="B15629" s="236" t="s">
        <v>764</v>
      </c>
      <c r="C15629" s="97" t="s">
        <v>52</v>
      </c>
      <c r="D15629" s="97" t="s">
        <v>53</v>
      </c>
      <c r="E15629" s="94"/>
      <c r="F15629" s="94"/>
      <c r="G15629" s="94"/>
      <c r="H15629" s="79"/>
    </row>
    <row r="15630" spans="1:8" ht="31.5">
      <c r="A15630" s="97" t="s">
        <v>222</v>
      </c>
      <c r="B15630" s="236" t="s">
        <v>765</v>
      </c>
      <c r="C15630" s="97" t="s">
        <v>53</v>
      </c>
      <c r="D15630" s="97" t="s">
        <v>54</v>
      </c>
      <c r="E15630" s="94"/>
      <c r="F15630" s="94"/>
      <c r="G15630" s="94"/>
      <c r="H15630" s="79"/>
    </row>
    <row r="15631" spans="1:8">
      <c r="G15631" s="154" t="s">
        <v>2179</v>
      </c>
      <c r="H15631" s="154" t="s">
        <v>378</v>
      </c>
    </row>
    <row r="15632" spans="1:8">
      <c r="H15632" s="154" t="s">
        <v>709</v>
      </c>
    </row>
    <row r="15633" spans="1:8">
      <c r="H15633" s="154" t="s">
        <v>266</v>
      </c>
    </row>
    <row r="15634" spans="1:8">
      <c r="H15634" s="154"/>
    </row>
    <row r="15635" spans="1:8">
      <c r="A15635" s="742" t="s">
        <v>628</v>
      </c>
      <c r="B15635" s="742"/>
      <c r="C15635" s="742"/>
      <c r="D15635" s="742"/>
      <c r="E15635" s="742"/>
      <c r="F15635" s="742"/>
      <c r="G15635" s="742"/>
      <c r="H15635" s="742"/>
    </row>
    <row r="15636" spans="1:8">
      <c r="A15636" s="742" t="s">
        <v>455</v>
      </c>
      <c r="B15636" s="742"/>
      <c r="C15636" s="742"/>
      <c r="D15636" s="742"/>
      <c r="E15636" s="742"/>
      <c r="F15636" s="742"/>
      <c r="G15636" s="742"/>
      <c r="H15636" s="742"/>
    </row>
    <row r="15637" spans="1:8">
      <c r="H15637" s="154" t="s">
        <v>322</v>
      </c>
    </row>
    <row r="15638" spans="1:8">
      <c r="H15638" s="154" t="s">
        <v>323</v>
      </c>
    </row>
    <row r="15639" spans="1:8">
      <c r="H15639" s="154" t="s">
        <v>324</v>
      </c>
    </row>
    <row r="15640" spans="1:8">
      <c r="H15640" s="230" t="s">
        <v>325</v>
      </c>
    </row>
    <row r="15641" spans="1:8">
      <c r="H15641" s="154" t="s">
        <v>2331</v>
      </c>
    </row>
    <row r="15642" spans="1:8">
      <c r="H15642" s="154" t="s">
        <v>261</v>
      </c>
    </row>
    <row r="15643" spans="1:8">
      <c r="A15643" s="86"/>
    </row>
    <row r="15644" spans="1:8">
      <c r="A15644" s="762" t="s">
        <v>2327</v>
      </c>
      <c r="B15644" s="763"/>
      <c r="C15644" s="763"/>
      <c r="D15644" s="763"/>
      <c r="E15644" s="763"/>
      <c r="F15644" s="763"/>
      <c r="G15644" s="763"/>
      <c r="H15644" s="763"/>
    </row>
    <row r="15645" spans="1:8">
      <c r="A15645" s="745"/>
      <c r="B15645" s="745"/>
      <c r="C15645" s="745"/>
      <c r="D15645" s="745"/>
      <c r="E15645" s="745"/>
      <c r="F15645" s="745"/>
      <c r="G15645" s="745"/>
      <c r="H15645" s="745"/>
    </row>
    <row r="15646" spans="1:8">
      <c r="A15646" s="746" t="s">
        <v>2332</v>
      </c>
      <c r="B15646" s="746"/>
      <c r="C15646" s="746"/>
      <c r="D15646" s="746"/>
      <c r="E15646" s="746"/>
      <c r="F15646" s="746"/>
      <c r="G15646" s="746"/>
      <c r="H15646" s="746"/>
    </row>
    <row r="15647" spans="1:8" ht="16.5" thickBot="1">
      <c r="A15647" s="87"/>
      <c r="B15647" s="666"/>
      <c r="C15647" s="231"/>
      <c r="D15647" s="231"/>
      <c r="E15647" s="231"/>
      <c r="F15647" s="231"/>
      <c r="G15647" s="231"/>
      <c r="H15647" s="231"/>
    </row>
    <row r="15648" spans="1:8">
      <c r="A15648" s="750" t="s">
        <v>397</v>
      </c>
      <c r="B15648" s="753" t="s">
        <v>649</v>
      </c>
      <c r="C15648" s="756" t="s">
        <v>719</v>
      </c>
      <c r="D15648" s="756"/>
      <c r="E15648" s="756"/>
      <c r="F15648" s="756"/>
      <c r="G15648" s="757" t="s">
        <v>629</v>
      </c>
      <c r="H15648" s="759" t="s">
        <v>630</v>
      </c>
    </row>
    <row r="15649" spans="1:8">
      <c r="A15649" s="751"/>
      <c r="B15649" s="754"/>
      <c r="C15649" s="704"/>
      <c r="D15649" s="704"/>
      <c r="E15649" s="704"/>
      <c r="F15649" s="704"/>
      <c r="G15649" s="703"/>
      <c r="H15649" s="760"/>
    </row>
    <row r="15650" spans="1:8" ht="32.25" thickBot="1">
      <c r="A15650" s="752"/>
      <c r="B15650" s="755"/>
      <c r="C15650" s="88" t="s">
        <v>631</v>
      </c>
      <c r="D15650" s="88" t="s">
        <v>632</v>
      </c>
      <c r="E15650" s="88" t="s">
        <v>631</v>
      </c>
      <c r="F15650" s="88" t="s">
        <v>632</v>
      </c>
      <c r="G15650" s="758"/>
      <c r="H15650" s="761"/>
    </row>
    <row r="15651" spans="1:8">
      <c r="A15651" s="89">
        <v>1</v>
      </c>
      <c r="B15651" s="604">
        <v>2</v>
      </c>
      <c r="C15651" s="90">
        <v>3</v>
      </c>
      <c r="D15651" s="90">
        <v>4</v>
      </c>
      <c r="E15651" s="90"/>
      <c r="F15651" s="90"/>
      <c r="G15651" s="91">
        <v>5</v>
      </c>
      <c r="H15651" s="604">
        <v>6</v>
      </c>
    </row>
    <row r="15652" spans="1:8">
      <c r="A15652" s="89">
        <v>1</v>
      </c>
      <c r="B15652" s="92" t="s">
        <v>598</v>
      </c>
      <c r="C15652" s="90"/>
      <c r="D15652" s="90"/>
      <c r="E15652" s="94"/>
      <c r="F15652" s="94"/>
      <c r="G15652" s="95"/>
      <c r="H15652" s="663"/>
    </row>
    <row r="15653" spans="1:8">
      <c r="A15653" s="96" t="s">
        <v>399</v>
      </c>
      <c r="B15653" s="237" t="s">
        <v>599</v>
      </c>
      <c r="C15653" s="97" t="s">
        <v>7</v>
      </c>
      <c r="D15653" s="97" t="s">
        <v>167</v>
      </c>
      <c r="E15653" s="94"/>
      <c r="F15653" s="94"/>
      <c r="G15653" s="94">
        <v>100</v>
      </c>
      <c r="H15653" s="79"/>
    </row>
    <row r="15654" spans="1:8">
      <c r="A15654" s="97" t="s">
        <v>400</v>
      </c>
      <c r="B15654" s="236" t="s">
        <v>329</v>
      </c>
      <c r="C15654" s="97" t="s">
        <v>168</v>
      </c>
      <c r="D15654" s="97" t="s">
        <v>169</v>
      </c>
      <c r="E15654" s="94"/>
      <c r="F15654" s="94"/>
      <c r="G15654" s="94">
        <v>100</v>
      </c>
      <c r="H15654" s="79"/>
    </row>
    <row r="15655" spans="1:8" ht="31.5">
      <c r="A15655" s="97" t="s">
        <v>411</v>
      </c>
      <c r="B15655" s="236" t="s">
        <v>730</v>
      </c>
      <c r="C15655" s="97" t="s">
        <v>170</v>
      </c>
      <c r="D15655" s="97" t="s">
        <v>171</v>
      </c>
      <c r="E15655" s="94"/>
      <c r="F15655" s="94"/>
      <c r="G15655" s="94">
        <v>100</v>
      </c>
      <c r="H15655" s="79"/>
    </row>
    <row r="15656" spans="1:8" ht="63">
      <c r="A15656" s="98" t="s">
        <v>422</v>
      </c>
      <c r="B15656" s="99" t="s">
        <v>731</v>
      </c>
      <c r="C15656" s="97" t="s">
        <v>172</v>
      </c>
      <c r="D15656" s="97" t="s">
        <v>173</v>
      </c>
      <c r="E15656" s="94"/>
      <c r="F15656" s="94"/>
      <c r="G15656" s="94">
        <v>100</v>
      </c>
      <c r="H15656" s="79"/>
    </row>
    <row r="15657" spans="1:8" ht="31.5">
      <c r="A15657" s="98" t="s">
        <v>732</v>
      </c>
      <c r="B15657" s="99" t="s">
        <v>733</v>
      </c>
      <c r="C15657" s="97" t="s">
        <v>174</v>
      </c>
      <c r="D15657" s="97" t="s">
        <v>175</v>
      </c>
      <c r="E15657" s="94"/>
      <c r="F15657" s="94"/>
      <c r="G15657" s="94">
        <v>100</v>
      </c>
      <c r="H15657" s="79"/>
    </row>
    <row r="15658" spans="1:8">
      <c r="A15658" s="98" t="s">
        <v>734</v>
      </c>
      <c r="B15658" s="99" t="s">
        <v>735</v>
      </c>
      <c r="C15658" s="97" t="s">
        <v>170</v>
      </c>
      <c r="D15658" s="97" t="s">
        <v>174</v>
      </c>
      <c r="E15658" s="94"/>
      <c r="F15658" s="94"/>
      <c r="G15658" s="94">
        <v>100</v>
      </c>
      <c r="H15658" s="79"/>
    </row>
    <row r="15659" spans="1:8">
      <c r="A15659" s="100">
        <v>2</v>
      </c>
      <c r="B15659" s="101" t="s">
        <v>440</v>
      </c>
      <c r="C15659" s="97"/>
      <c r="D15659" s="97"/>
      <c r="E15659" s="94"/>
      <c r="F15659" s="94"/>
      <c r="G15659" s="94"/>
      <c r="H15659" s="79"/>
    </row>
    <row r="15660" spans="1:8" ht="31.5">
      <c r="A15660" s="98" t="s">
        <v>402</v>
      </c>
      <c r="B15660" s="99" t="s">
        <v>736</v>
      </c>
      <c r="C15660" s="97" t="s">
        <v>46</v>
      </c>
      <c r="D15660" s="97" t="s">
        <v>45</v>
      </c>
      <c r="E15660" s="94"/>
      <c r="F15660" s="94"/>
      <c r="G15660" s="94"/>
      <c r="H15660" s="79"/>
    </row>
    <row r="15661" spans="1:8" ht="63">
      <c r="A15661" s="98" t="s">
        <v>403</v>
      </c>
      <c r="B15661" s="99" t="s">
        <v>641</v>
      </c>
      <c r="C15661" s="97" t="s">
        <v>46</v>
      </c>
      <c r="D15661" s="97" t="s">
        <v>47</v>
      </c>
      <c r="E15661" s="94"/>
      <c r="F15661" s="94"/>
      <c r="G15661" s="94"/>
      <c r="H15661" s="79"/>
    </row>
    <row r="15662" spans="1:8" ht="31.5">
      <c r="A15662" s="98" t="s">
        <v>404</v>
      </c>
      <c r="B15662" s="99" t="s">
        <v>642</v>
      </c>
      <c r="C15662" s="97" t="s">
        <v>47</v>
      </c>
      <c r="D15662" s="97" t="s">
        <v>48</v>
      </c>
      <c r="E15662" s="94"/>
      <c r="F15662" s="94"/>
      <c r="G15662" s="94"/>
      <c r="H15662" s="79"/>
    </row>
    <row r="15663" spans="1:8" ht="47.25">
      <c r="A15663" s="100">
        <v>3</v>
      </c>
      <c r="B15663" s="101" t="s">
        <v>313</v>
      </c>
      <c r="C15663" s="97"/>
      <c r="D15663" s="97"/>
      <c r="E15663" s="94"/>
      <c r="F15663" s="94"/>
      <c r="G15663" s="94"/>
      <c r="H15663" s="79"/>
    </row>
    <row r="15664" spans="1:8" ht="31.5">
      <c r="A15664" s="98" t="s">
        <v>441</v>
      </c>
      <c r="B15664" s="99" t="s">
        <v>314</v>
      </c>
      <c r="C15664" s="97" t="s">
        <v>48</v>
      </c>
      <c r="D15664" s="97" t="s">
        <v>47</v>
      </c>
      <c r="E15664" s="94"/>
      <c r="F15664" s="94"/>
      <c r="G15664" s="94"/>
      <c r="H15664" s="79"/>
    </row>
    <row r="15665" spans="1:8">
      <c r="A15665" s="98" t="s">
        <v>359</v>
      </c>
      <c r="B15665" s="99" t="s">
        <v>315</v>
      </c>
      <c r="C15665" s="97" t="s">
        <v>48</v>
      </c>
      <c r="D15665" s="97" t="s">
        <v>49</v>
      </c>
      <c r="E15665" s="94"/>
      <c r="F15665" s="94"/>
      <c r="G15665" s="94"/>
      <c r="H15665" s="79"/>
    </row>
    <row r="15666" spans="1:8">
      <c r="A15666" s="98" t="s">
        <v>361</v>
      </c>
      <c r="B15666" s="99" t="s">
        <v>316</v>
      </c>
      <c r="C15666" s="97" t="s">
        <v>49</v>
      </c>
      <c r="D15666" s="97" t="s">
        <v>50</v>
      </c>
      <c r="E15666" s="94"/>
      <c r="F15666" s="94"/>
      <c r="G15666" s="94"/>
      <c r="H15666" s="79"/>
    </row>
    <row r="15667" spans="1:8">
      <c r="A15667" s="98" t="s">
        <v>317</v>
      </c>
      <c r="B15667" s="99" t="s">
        <v>318</v>
      </c>
      <c r="C15667" s="97" t="s">
        <v>50</v>
      </c>
      <c r="D15667" s="97" t="s">
        <v>51</v>
      </c>
      <c r="E15667" s="94"/>
      <c r="F15667" s="94"/>
      <c r="G15667" s="94"/>
      <c r="H15667" s="79"/>
    </row>
    <row r="15668" spans="1:8">
      <c r="A15668" s="98" t="s">
        <v>319</v>
      </c>
      <c r="B15668" s="99" t="s">
        <v>320</v>
      </c>
      <c r="C15668" s="97" t="s">
        <v>2090</v>
      </c>
      <c r="D15668" s="97" t="s">
        <v>52</v>
      </c>
      <c r="E15668" s="94"/>
      <c r="F15668" s="94"/>
      <c r="G15668" s="94"/>
      <c r="H15668" s="79"/>
    </row>
    <row r="15669" spans="1:8">
      <c r="A15669" s="100">
        <v>4</v>
      </c>
      <c r="B15669" s="101" t="s">
        <v>623</v>
      </c>
      <c r="C15669" s="97"/>
      <c r="D15669" s="97"/>
      <c r="E15669" s="94"/>
      <c r="F15669" s="94"/>
      <c r="G15669" s="94"/>
      <c r="H15669" s="79"/>
    </row>
    <row r="15670" spans="1:8" ht="31.5">
      <c r="A15670" s="97" t="s">
        <v>406</v>
      </c>
      <c r="B15670" s="236" t="s">
        <v>321</v>
      </c>
      <c r="C15670" s="97" t="s">
        <v>52</v>
      </c>
      <c r="D15670" s="97" t="s">
        <v>52</v>
      </c>
      <c r="E15670" s="94"/>
      <c r="F15670" s="94"/>
      <c r="G15670" s="94"/>
      <c r="H15670" s="79"/>
    </row>
    <row r="15671" spans="1:8" ht="63">
      <c r="A15671" s="97" t="s">
        <v>407</v>
      </c>
      <c r="B15671" s="236" t="s">
        <v>621</v>
      </c>
      <c r="C15671" s="97" t="s">
        <v>52</v>
      </c>
      <c r="D15671" s="97" t="s">
        <v>53</v>
      </c>
      <c r="E15671" s="94"/>
      <c r="F15671" s="94"/>
      <c r="G15671" s="94"/>
      <c r="H15671" s="79"/>
    </row>
    <row r="15672" spans="1:8" ht="31.5">
      <c r="A15672" s="97" t="s">
        <v>408</v>
      </c>
      <c r="B15672" s="236" t="s">
        <v>764</v>
      </c>
      <c r="C15672" s="97" t="s">
        <v>52</v>
      </c>
      <c r="D15672" s="97" t="s">
        <v>53</v>
      </c>
      <c r="E15672" s="94"/>
      <c r="F15672" s="94"/>
      <c r="G15672" s="94"/>
      <c r="H15672" s="79"/>
    </row>
    <row r="15673" spans="1:8" ht="31.5">
      <c r="A15673" s="97" t="s">
        <v>222</v>
      </c>
      <c r="B15673" s="236" t="s">
        <v>765</v>
      </c>
      <c r="C15673" s="97" t="s">
        <v>53</v>
      </c>
      <c r="D15673" s="97" t="s">
        <v>54</v>
      </c>
      <c r="E15673" s="94"/>
      <c r="F15673" s="94"/>
      <c r="G15673" s="94"/>
      <c r="H15673" s="79"/>
    </row>
    <row r="15674" spans="1:8">
      <c r="G15674" s="154" t="s">
        <v>2180</v>
      </c>
      <c r="H15674" s="154" t="s">
        <v>378</v>
      </c>
    </row>
    <row r="15675" spans="1:8">
      <c r="H15675" s="154" t="s">
        <v>709</v>
      </c>
    </row>
    <row r="15676" spans="1:8">
      <c r="H15676" s="154" t="s">
        <v>266</v>
      </c>
    </row>
    <row r="15677" spans="1:8">
      <c r="H15677" s="154"/>
    </row>
    <row r="15678" spans="1:8">
      <c r="A15678" s="742" t="s">
        <v>628</v>
      </c>
      <c r="B15678" s="742"/>
      <c r="C15678" s="742"/>
      <c r="D15678" s="742"/>
      <c r="E15678" s="742"/>
      <c r="F15678" s="742"/>
      <c r="G15678" s="742"/>
      <c r="H15678" s="742"/>
    </row>
    <row r="15679" spans="1:8">
      <c r="A15679" s="742" t="s">
        <v>455</v>
      </c>
      <c r="B15679" s="742"/>
      <c r="C15679" s="742"/>
      <c r="D15679" s="742"/>
      <c r="E15679" s="742"/>
      <c r="F15679" s="742"/>
      <c r="G15679" s="742"/>
      <c r="H15679" s="742"/>
    </row>
    <row r="15680" spans="1:8">
      <c r="H15680" s="154" t="s">
        <v>322</v>
      </c>
    </row>
    <row r="15681" spans="1:8">
      <c r="H15681" s="154" t="s">
        <v>323</v>
      </c>
    </row>
    <row r="15682" spans="1:8">
      <c r="H15682" s="154" t="s">
        <v>324</v>
      </c>
    </row>
    <row r="15683" spans="1:8">
      <c r="H15683" s="230" t="s">
        <v>325</v>
      </c>
    </row>
    <row r="15684" spans="1:8">
      <c r="H15684" s="154" t="s">
        <v>2331</v>
      </c>
    </row>
    <row r="15685" spans="1:8">
      <c r="H15685" s="154" t="s">
        <v>261</v>
      </c>
    </row>
    <row r="15686" spans="1:8">
      <c r="A15686" s="86"/>
    </row>
    <row r="15687" spans="1:8">
      <c r="A15687" s="762" t="s">
        <v>2328</v>
      </c>
      <c r="B15687" s="763"/>
      <c r="C15687" s="763"/>
      <c r="D15687" s="763"/>
      <c r="E15687" s="763"/>
      <c r="F15687" s="763"/>
      <c r="G15687" s="763"/>
      <c r="H15687" s="763"/>
    </row>
    <row r="15688" spans="1:8">
      <c r="A15688" s="745"/>
      <c r="B15688" s="745"/>
      <c r="C15688" s="745"/>
      <c r="D15688" s="745"/>
      <c r="E15688" s="745"/>
      <c r="F15688" s="745"/>
      <c r="G15688" s="745"/>
      <c r="H15688" s="745"/>
    </row>
    <row r="15689" spans="1:8">
      <c r="A15689" s="746" t="s">
        <v>2332</v>
      </c>
      <c r="B15689" s="746"/>
      <c r="C15689" s="746"/>
      <c r="D15689" s="746"/>
      <c r="E15689" s="746"/>
      <c r="F15689" s="746"/>
      <c r="G15689" s="746"/>
      <c r="H15689" s="746"/>
    </row>
    <row r="15690" spans="1:8" ht="16.5" thickBot="1">
      <c r="A15690" s="87"/>
      <c r="B15690" s="666"/>
      <c r="C15690" s="231"/>
      <c r="D15690" s="231"/>
      <c r="E15690" s="231"/>
      <c r="F15690" s="231"/>
      <c r="G15690" s="231"/>
      <c r="H15690" s="231"/>
    </row>
    <row r="15691" spans="1:8">
      <c r="A15691" s="750" t="s">
        <v>397</v>
      </c>
      <c r="B15691" s="753" t="s">
        <v>649</v>
      </c>
      <c r="C15691" s="756" t="s">
        <v>719</v>
      </c>
      <c r="D15691" s="756"/>
      <c r="E15691" s="756"/>
      <c r="F15691" s="756"/>
      <c r="G15691" s="757" t="s">
        <v>629</v>
      </c>
      <c r="H15691" s="759" t="s">
        <v>630</v>
      </c>
    </row>
    <row r="15692" spans="1:8">
      <c r="A15692" s="751"/>
      <c r="B15692" s="754"/>
      <c r="C15692" s="704"/>
      <c r="D15692" s="704"/>
      <c r="E15692" s="704"/>
      <c r="F15692" s="704"/>
      <c r="G15692" s="703"/>
      <c r="H15692" s="760"/>
    </row>
    <row r="15693" spans="1:8" ht="32.25" thickBot="1">
      <c r="A15693" s="752"/>
      <c r="B15693" s="755"/>
      <c r="C15693" s="88" t="s">
        <v>631</v>
      </c>
      <c r="D15693" s="88" t="s">
        <v>632</v>
      </c>
      <c r="E15693" s="88" t="s">
        <v>631</v>
      </c>
      <c r="F15693" s="88" t="s">
        <v>632</v>
      </c>
      <c r="G15693" s="758"/>
      <c r="H15693" s="761"/>
    </row>
    <row r="15694" spans="1:8">
      <c r="A15694" s="89">
        <v>1</v>
      </c>
      <c r="B15694" s="604">
        <v>2</v>
      </c>
      <c r="C15694" s="90">
        <v>3</v>
      </c>
      <c r="D15694" s="90">
        <v>4</v>
      </c>
      <c r="E15694" s="90"/>
      <c r="F15694" s="90"/>
      <c r="G15694" s="91">
        <v>5</v>
      </c>
      <c r="H15694" s="604">
        <v>6</v>
      </c>
    </row>
    <row r="15695" spans="1:8">
      <c r="A15695" s="89">
        <v>1</v>
      </c>
      <c r="B15695" s="92" t="s">
        <v>598</v>
      </c>
      <c r="C15695" s="90"/>
      <c r="D15695" s="90"/>
      <c r="E15695" s="94"/>
      <c r="F15695" s="94"/>
      <c r="G15695" s="95"/>
      <c r="H15695" s="663"/>
    </row>
    <row r="15696" spans="1:8">
      <c r="A15696" s="96" t="s">
        <v>399</v>
      </c>
      <c r="B15696" s="237" t="s">
        <v>599</v>
      </c>
      <c r="C15696" s="97" t="s">
        <v>7</v>
      </c>
      <c r="D15696" s="97" t="s">
        <v>167</v>
      </c>
      <c r="E15696" s="94"/>
      <c r="F15696" s="94"/>
      <c r="G15696" s="94">
        <v>100</v>
      </c>
      <c r="H15696" s="79"/>
    </row>
    <row r="15697" spans="1:8">
      <c r="A15697" s="97" t="s">
        <v>400</v>
      </c>
      <c r="B15697" s="236" t="s">
        <v>329</v>
      </c>
      <c r="C15697" s="97" t="s">
        <v>168</v>
      </c>
      <c r="D15697" s="97" t="s">
        <v>169</v>
      </c>
      <c r="E15697" s="94"/>
      <c r="F15697" s="94"/>
      <c r="G15697" s="94">
        <v>100</v>
      </c>
      <c r="H15697" s="79"/>
    </row>
    <row r="15698" spans="1:8" ht="31.5">
      <c r="A15698" s="97" t="s">
        <v>411</v>
      </c>
      <c r="B15698" s="236" t="s">
        <v>730</v>
      </c>
      <c r="C15698" s="97" t="s">
        <v>170</v>
      </c>
      <c r="D15698" s="97" t="s">
        <v>171</v>
      </c>
      <c r="E15698" s="94"/>
      <c r="F15698" s="94"/>
      <c r="G15698" s="94">
        <v>100</v>
      </c>
      <c r="H15698" s="79"/>
    </row>
    <row r="15699" spans="1:8" ht="63">
      <c r="A15699" s="98" t="s">
        <v>422</v>
      </c>
      <c r="B15699" s="99" t="s">
        <v>731</v>
      </c>
      <c r="C15699" s="97" t="s">
        <v>172</v>
      </c>
      <c r="D15699" s="97" t="s">
        <v>173</v>
      </c>
      <c r="E15699" s="94"/>
      <c r="F15699" s="94"/>
      <c r="G15699" s="94">
        <v>100</v>
      </c>
      <c r="H15699" s="79"/>
    </row>
    <row r="15700" spans="1:8" ht="31.5">
      <c r="A15700" s="98" t="s">
        <v>732</v>
      </c>
      <c r="B15700" s="99" t="s">
        <v>733</v>
      </c>
      <c r="C15700" s="97" t="s">
        <v>174</v>
      </c>
      <c r="D15700" s="97" t="s">
        <v>175</v>
      </c>
      <c r="E15700" s="94"/>
      <c r="F15700" s="94"/>
      <c r="G15700" s="94">
        <v>100</v>
      </c>
      <c r="H15700" s="79"/>
    </row>
    <row r="15701" spans="1:8">
      <c r="A15701" s="98" t="s">
        <v>734</v>
      </c>
      <c r="B15701" s="99" t="s">
        <v>735</v>
      </c>
      <c r="C15701" s="97" t="s">
        <v>170</v>
      </c>
      <c r="D15701" s="97" t="s">
        <v>174</v>
      </c>
      <c r="E15701" s="94"/>
      <c r="F15701" s="94"/>
      <c r="G15701" s="94">
        <v>100</v>
      </c>
      <c r="H15701" s="79"/>
    </row>
    <row r="15702" spans="1:8">
      <c r="A15702" s="100">
        <v>2</v>
      </c>
      <c r="B15702" s="101" t="s">
        <v>440</v>
      </c>
      <c r="C15702" s="97"/>
      <c r="D15702" s="97"/>
      <c r="E15702" s="94"/>
      <c r="F15702" s="94"/>
      <c r="G15702" s="94"/>
      <c r="H15702" s="79"/>
    </row>
    <row r="15703" spans="1:8" ht="31.5">
      <c r="A15703" s="98" t="s">
        <v>402</v>
      </c>
      <c r="B15703" s="99" t="s">
        <v>736</v>
      </c>
      <c r="C15703" s="97" t="s">
        <v>46</v>
      </c>
      <c r="D15703" s="97" t="s">
        <v>45</v>
      </c>
      <c r="E15703" s="94"/>
      <c r="F15703" s="94"/>
      <c r="G15703" s="94"/>
      <c r="H15703" s="79"/>
    </row>
    <row r="15704" spans="1:8" ht="63">
      <c r="A15704" s="98" t="s">
        <v>403</v>
      </c>
      <c r="B15704" s="99" t="s">
        <v>641</v>
      </c>
      <c r="C15704" s="97" t="s">
        <v>46</v>
      </c>
      <c r="D15704" s="97" t="s">
        <v>47</v>
      </c>
      <c r="E15704" s="94"/>
      <c r="F15704" s="94"/>
      <c r="G15704" s="94"/>
      <c r="H15704" s="79"/>
    </row>
    <row r="15705" spans="1:8" ht="31.5">
      <c r="A15705" s="98" t="s">
        <v>404</v>
      </c>
      <c r="B15705" s="99" t="s">
        <v>642</v>
      </c>
      <c r="C15705" s="97" t="s">
        <v>47</v>
      </c>
      <c r="D15705" s="97" t="s">
        <v>48</v>
      </c>
      <c r="E15705" s="94"/>
      <c r="F15705" s="94"/>
      <c r="G15705" s="94"/>
      <c r="H15705" s="79"/>
    </row>
    <row r="15706" spans="1:8" ht="47.25">
      <c r="A15706" s="100">
        <v>3</v>
      </c>
      <c r="B15706" s="101" t="s">
        <v>313</v>
      </c>
      <c r="C15706" s="97"/>
      <c r="D15706" s="97"/>
      <c r="E15706" s="94"/>
      <c r="F15706" s="94"/>
      <c r="G15706" s="94"/>
      <c r="H15706" s="79"/>
    </row>
    <row r="15707" spans="1:8" ht="31.5">
      <c r="A15707" s="98" t="s">
        <v>441</v>
      </c>
      <c r="B15707" s="99" t="s">
        <v>314</v>
      </c>
      <c r="C15707" s="97" t="s">
        <v>48</v>
      </c>
      <c r="D15707" s="97" t="s">
        <v>47</v>
      </c>
      <c r="E15707" s="94"/>
      <c r="F15707" s="94"/>
      <c r="G15707" s="94"/>
      <c r="H15707" s="79"/>
    </row>
    <row r="15708" spans="1:8">
      <c r="A15708" s="98" t="s">
        <v>359</v>
      </c>
      <c r="B15708" s="99" t="s">
        <v>315</v>
      </c>
      <c r="C15708" s="97" t="s">
        <v>48</v>
      </c>
      <c r="D15708" s="97" t="s">
        <v>49</v>
      </c>
      <c r="E15708" s="94"/>
      <c r="F15708" s="94"/>
      <c r="G15708" s="94"/>
      <c r="H15708" s="79"/>
    </row>
    <row r="15709" spans="1:8">
      <c r="A15709" s="98" t="s">
        <v>361</v>
      </c>
      <c r="B15709" s="99" t="s">
        <v>316</v>
      </c>
      <c r="C15709" s="97" t="s">
        <v>49</v>
      </c>
      <c r="D15709" s="97" t="s">
        <v>50</v>
      </c>
      <c r="E15709" s="94"/>
      <c r="F15709" s="94"/>
      <c r="G15709" s="94"/>
      <c r="H15709" s="79"/>
    </row>
    <row r="15710" spans="1:8">
      <c r="A15710" s="98" t="s">
        <v>317</v>
      </c>
      <c r="B15710" s="99" t="s">
        <v>318</v>
      </c>
      <c r="C15710" s="97" t="s">
        <v>50</v>
      </c>
      <c r="D15710" s="97" t="s">
        <v>51</v>
      </c>
      <c r="E15710" s="94"/>
      <c r="F15710" s="94"/>
      <c r="G15710" s="94"/>
      <c r="H15710" s="79"/>
    </row>
    <row r="15711" spans="1:8">
      <c r="A15711" s="98" t="s">
        <v>319</v>
      </c>
      <c r="B15711" s="99" t="s">
        <v>320</v>
      </c>
      <c r="C15711" s="97" t="s">
        <v>2090</v>
      </c>
      <c r="D15711" s="97" t="s">
        <v>52</v>
      </c>
      <c r="E15711" s="94"/>
      <c r="F15711" s="94"/>
      <c r="G15711" s="94"/>
      <c r="H15711" s="79"/>
    </row>
    <row r="15712" spans="1:8">
      <c r="A15712" s="100">
        <v>4</v>
      </c>
      <c r="B15712" s="101" t="s">
        <v>623</v>
      </c>
      <c r="C15712" s="97"/>
      <c r="D15712" s="97"/>
      <c r="E15712" s="94"/>
      <c r="F15712" s="94"/>
      <c r="G15712" s="94"/>
      <c r="H15712" s="79"/>
    </row>
    <row r="15713" spans="1:8" ht="31.5">
      <c r="A15713" s="97" t="s">
        <v>406</v>
      </c>
      <c r="B15713" s="236" t="s">
        <v>321</v>
      </c>
      <c r="C15713" s="97" t="s">
        <v>52</v>
      </c>
      <c r="D15713" s="97" t="s">
        <v>52</v>
      </c>
      <c r="E15713" s="94"/>
      <c r="F15713" s="94"/>
      <c r="G15713" s="94"/>
      <c r="H15713" s="79"/>
    </row>
    <row r="15714" spans="1:8" ht="63">
      <c r="A15714" s="97" t="s">
        <v>407</v>
      </c>
      <c r="B15714" s="236" t="s">
        <v>621</v>
      </c>
      <c r="C15714" s="97" t="s">
        <v>52</v>
      </c>
      <c r="D15714" s="97" t="s">
        <v>53</v>
      </c>
      <c r="E15714" s="94"/>
      <c r="F15714" s="94"/>
      <c r="G15714" s="94"/>
      <c r="H15714" s="79"/>
    </row>
    <row r="15715" spans="1:8" ht="31.5">
      <c r="A15715" s="97" t="s">
        <v>408</v>
      </c>
      <c r="B15715" s="236" t="s">
        <v>764</v>
      </c>
      <c r="C15715" s="97" t="s">
        <v>52</v>
      </c>
      <c r="D15715" s="97" t="s">
        <v>53</v>
      </c>
      <c r="E15715" s="94"/>
      <c r="F15715" s="94"/>
      <c r="G15715" s="94"/>
      <c r="H15715" s="79"/>
    </row>
    <row r="15716" spans="1:8" ht="31.5">
      <c r="A15716" s="97" t="s">
        <v>222</v>
      </c>
      <c r="B15716" s="236" t="s">
        <v>765</v>
      </c>
      <c r="C15716" s="97" t="s">
        <v>53</v>
      </c>
      <c r="D15716" s="97" t="s">
        <v>54</v>
      </c>
      <c r="E15716" s="94"/>
      <c r="F15716" s="94"/>
      <c r="G15716" s="94"/>
      <c r="H15716" s="79"/>
    </row>
    <row r="15717" spans="1:8">
      <c r="G15717" s="154" t="s">
        <v>2181</v>
      </c>
      <c r="H15717" s="154" t="s">
        <v>378</v>
      </c>
    </row>
    <row r="15718" spans="1:8">
      <c r="H15718" s="154" t="s">
        <v>709</v>
      </c>
    </row>
    <row r="15719" spans="1:8">
      <c r="H15719" s="154" t="s">
        <v>266</v>
      </c>
    </row>
    <row r="15720" spans="1:8">
      <c r="H15720" s="154"/>
    </row>
    <row r="15721" spans="1:8">
      <c r="A15721" s="742" t="s">
        <v>628</v>
      </c>
      <c r="B15721" s="742"/>
      <c r="C15721" s="742"/>
      <c r="D15721" s="742"/>
      <c r="E15721" s="742"/>
      <c r="F15721" s="742"/>
      <c r="G15721" s="742"/>
      <c r="H15721" s="742"/>
    </row>
    <row r="15722" spans="1:8">
      <c r="A15722" s="742" t="s">
        <v>455</v>
      </c>
      <c r="B15722" s="742"/>
      <c r="C15722" s="742"/>
      <c r="D15722" s="742"/>
      <c r="E15722" s="742"/>
      <c r="F15722" s="742"/>
      <c r="G15722" s="742"/>
      <c r="H15722" s="742"/>
    </row>
    <row r="15723" spans="1:8">
      <c r="H15723" s="154" t="s">
        <v>322</v>
      </c>
    </row>
    <row r="15724" spans="1:8">
      <c r="H15724" s="154" t="s">
        <v>323</v>
      </c>
    </row>
    <row r="15725" spans="1:8">
      <c r="H15725" s="154" t="s">
        <v>324</v>
      </c>
    </row>
    <row r="15726" spans="1:8">
      <c r="H15726" s="230" t="s">
        <v>325</v>
      </c>
    </row>
    <row r="15727" spans="1:8">
      <c r="H15727" s="154" t="s">
        <v>2331</v>
      </c>
    </row>
    <row r="15728" spans="1:8">
      <c r="H15728" s="154" t="s">
        <v>261</v>
      </c>
    </row>
    <row r="15729" spans="1:8">
      <c r="A15729" s="86"/>
    </row>
    <row r="15730" spans="1:8" ht="36.75" customHeight="1">
      <c r="A15730" s="762" t="s">
        <v>2329</v>
      </c>
      <c r="B15730" s="763"/>
      <c r="C15730" s="763"/>
      <c r="D15730" s="763"/>
      <c r="E15730" s="763"/>
      <c r="F15730" s="763"/>
      <c r="G15730" s="763"/>
      <c r="H15730" s="763"/>
    </row>
    <row r="15731" spans="1:8">
      <c r="A15731" s="745"/>
      <c r="B15731" s="745"/>
      <c r="C15731" s="745"/>
      <c r="D15731" s="745"/>
      <c r="E15731" s="745"/>
      <c r="F15731" s="745"/>
      <c r="G15731" s="745"/>
      <c r="H15731" s="745"/>
    </row>
    <row r="15732" spans="1:8">
      <c r="A15732" s="746" t="s">
        <v>2332</v>
      </c>
      <c r="B15732" s="746"/>
      <c r="C15732" s="746"/>
      <c r="D15732" s="746"/>
      <c r="E15732" s="746"/>
      <c r="F15732" s="746"/>
      <c r="G15732" s="746"/>
      <c r="H15732" s="746"/>
    </row>
    <row r="15733" spans="1:8" ht="16.5" thickBot="1">
      <c r="A15733" s="87"/>
      <c r="B15733" s="666"/>
      <c r="C15733" s="231"/>
      <c r="D15733" s="231"/>
      <c r="E15733" s="231"/>
      <c r="F15733" s="231"/>
      <c r="G15733" s="231"/>
      <c r="H15733" s="231"/>
    </row>
    <row r="15734" spans="1:8">
      <c r="A15734" s="750" t="s">
        <v>397</v>
      </c>
      <c r="B15734" s="753" t="s">
        <v>649</v>
      </c>
      <c r="C15734" s="756" t="s">
        <v>719</v>
      </c>
      <c r="D15734" s="756"/>
      <c r="E15734" s="756"/>
      <c r="F15734" s="756"/>
      <c r="G15734" s="757" t="s">
        <v>629</v>
      </c>
      <c r="H15734" s="759" t="s">
        <v>630</v>
      </c>
    </row>
    <row r="15735" spans="1:8">
      <c r="A15735" s="751"/>
      <c r="B15735" s="754"/>
      <c r="C15735" s="704"/>
      <c r="D15735" s="704"/>
      <c r="E15735" s="704"/>
      <c r="F15735" s="704"/>
      <c r="G15735" s="703"/>
      <c r="H15735" s="760"/>
    </row>
    <row r="15736" spans="1:8" ht="32.25" thickBot="1">
      <c r="A15736" s="752"/>
      <c r="B15736" s="755"/>
      <c r="C15736" s="88" t="s">
        <v>631</v>
      </c>
      <c r="D15736" s="88" t="s">
        <v>632</v>
      </c>
      <c r="E15736" s="88" t="s">
        <v>631</v>
      </c>
      <c r="F15736" s="88" t="s">
        <v>632</v>
      </c>
      <c r="G15736" s="758"/>
      <c r="H15736" s="761"/>
    </row>
    <row r="15737" spans="1:8">
      <c r="A15737" s="89">
        <v>1</v>
      </c>
      <c r="B15737" s="604">
        <v>2</v>
      </c>
      <c r="C15737" s="90">
        <v>3</v>
      </c>
      <c r="D15737" s="90">
        <v>4</v>
      </c>
      <c r="E15737" s="90"/>
      <c r="F15737" s="90"/>
      <c r="G15737" s="91">
        <v>5</v>
      </c>
      <c r="H15737" s="604">
        <v>6</v>
      </c>
    </row>
    <row r="15738" spans="1:8">
      <c r="A15738" s="89">
        <v>1</v>
      </c>
      <c r="B15738" s="92" t="s">
        <v>598</v>
      </c>
      <c r="C15738" s="90"/>
      <c r="D15738" s="90"/>
      <c r="E15738" s="94"/>
      <c r="F15738" s="94"/>
      <c r="G15738" s="95"/>
      <c r="H15738" s="663"/>
    </row>
    <row r="15739" spans="1:8">
      <c r="A15739" s="96" t="s">
        <v>399</v>
      </c>
      <c r="B15739" s="237" t="s">
        <v>599</v>
      </c>
      <c r="C15739" s="97" t="s">
        <v>7</v>
      </c>
      <c r="D15739" s="97" t="s">
        <v>167</v>
      </c>
      <c r="E15739" s="94"/>
      <c r="F15739" s="94"/>
      <c r="G15739" s="94">
        <v>100</v>
      </c>
      <c r="H15739" s="79"/>
    </row>
    <row r="15740" spans="1:8">
      <c r="A15740" s="97" t="s">
        <v>400</v>
      </c>
      <c r="B15740" s="236" t="s">
        <v>329</v>
      </c>
      <c r="C15740" s="97" t="s">
        <v>168</v>
      </c>
      <c r="D15740" s="97" t="s">
        <v>169</v>
      </c>
      <c r="E15740" s="94"/>
      <c r="F15740" s="94"/>
      <c r="G15740" s="94">
        <v>100</v>
      </c>
      <c r="H15740" s="79"/>
    </row>
    <row r="15741" spans="1:8" ht="31.5">
      <c r="A15741" s="97" t="s">
        <v>411</v>
      </c>
      <c r="B15741" s="236" t="s">
        <v>730</v>
      </c>
      <c r="C15741" s="97" t="s">
        <v>170</v>
      </c>
      <c r="D15741" s="97" t="s">
        <v>171</v>
      </c>
      <c r="E15741" s="94"/>
      <c r="F15741" s="94"/>
      <c r="G15741" s="94">
        <v>100</v>
      </c>
      <c r="H15741" s="79"/>
    </row>
    <row r="15742" spans="1:8" ht="63">
      <c r="A15742" s="98" t="s">
        <v>422</v>
      </c>
      <c r="B15742" s="99" t="s">
        <v>731</v>
      </c>
      <c r="C15742" s="97" t="s">
        <v>172</v>
      </c>
      <c r="D15742" s="97" t="s">
        <v>173</v>
      </c>
      <c r="E15742" s="94"/>
      <c r="F15742" s="94"/>
      <c r="G15742" s="94">
        <v>100</v>
      </c>
      <c r="H15742" s="79"/>
    </row>
    <row r="15743" spans="1:8" ht="31.5">
      <c r="A15743" s="98" t="s">
        <v>732</v>
      </c>
      <c r="B15743" s="99" t="s">
        <v>733</v>
      </c>
      <c r="C15743" s="97" t="s">
        <v>174</v>
      </c>
      <c r="D15743" s="97" t="s">
        <v>175</v>
      </c>
      <c r="E15743" s="94"/>
      <c r="F15743" s="94"/>
      <c r="G15743" s="94">
        <v>100</v>
      </c>
      <c r="H15743" s="79"/>
    </row>
    <row r="15744" spans="1:8">
      <c r="A15744" s="98" t="s">
        <v>734</v>
      </c>
      <c r="B15744" s="99" t="s">
        <v>735</v>
      </c>
      <c r="C15744" s="97" t="s">
        <v>170</v>
      </c>
      <c r="D15744" s="97" t="s">
        <v>174</v>
      </c>
      <c r="E15744" s="94"/>
      <c r="F15744" s="94"/>
      <c r="G15744" s="94">
        <v>100</v>
      </c>
      <c r="H15744" s="79"/>
    </row>
    <row r="15745" spans="1:8">
      <c r="A15745" s="100">
        <v>2</v>
      </c>
      <c r="B15745" s="101" t="s">
        <v>440</v>
      </c>
      <c r="C15745" s="97"/>
      <c r="D15745" s="97"/>
      <c r="E15745" s="94"/>
      <c r="F15745" s="94"/>
      <c r="G15745" s="94"/>
      <c r="H15745" s="79"/>
    </row>
    <row r="15746" spans="1:8" ht="31.5">
      <c r="A15746" s="98" t="s">
        <v>402</v>
      </c>
      <c r="B15746" s="99" t="s">
        <v>736</v>
      </c>
      <c r="C15746" s="97" t="s">
        <v>46</v>
      </c>
      <c r="D15746" s="97" t="s">
        <v>45</v>
      </c>
      <c r="E15746" s="94"/>
      <c r="F15746" s="94"/>
      <c r="G15746" s="94"/>
      <c r="H15746" s="79"/>
    </row>
    <row r="15747" spans="1:8" ht="63">
      <c r="A15747" s="98" t="s">
        <v>403</v>
      </c>
      <c r="B15747" s="99" t="s">
        <v>641</v>
      </c>
      <c r="C15747" s="97" t="s">
        <v>46</v>
      </c>
      <c r="D15747" s="97" t="s">
        <v>47</v>
      </c>
      <c r="E15747" s="94"/>
      <c r="F15747" s="94"/>
      <c r="G15747" s="94"/>
      <c r="H15747" s="79"/>
    </row>
    <row r="15748" spans="1:8" ht="31.5">
      <c r="A15748" s="98" t="s">
        <v>404</v>
      </c>
      <c r="B15748" s="99" t="s">
        <v>642</v>
      </c>
      <c r="C15748" s="97" t="s">
        <v>47</v>
      </c>
      <c r="D15748" s="97" t="s">
        <v>48</v>
      </c>
      <c r="E15748" s="94"/>
      <c r="F15748" s="94"/>
      <c r="G15748" s="94"/>
      <c r="H15748" s="79"/>
    </row>
    <row r="15749" spans="1:8" ht="47.25">
      <c r="A15749" s="100">
        <v>3</v>
      </c>
      <c r="B15749" s="101" t="s">
        <v>313</v>
      </c>
      <c r="C15749" s="97"/>
      <c r="D15749" s="97"/>
      <c r="E15749" s="94"/>
      <c r="F15749" s="94"/>
      <c r="G15749" s="94"/>
      <c r="H15749" s="79"/>
    </row>
    <row r="15750" spans="1:8" ht="31.5">
      <c r="A15750" s="98" t="s">
        <v>441</v>
      </c>
      <c r="B15750" s="99" t="s">
        <v>314</v>
      </c>
      <c r="C15750" s="97" t="s">
        <v>48</v>
      </c>
      <c r="D15750" s="97" t="s">
        <v>47</v>
      </c>
      <c r="E15750" s="94"/>
      <c r="F15750" s="94"/>
      <c r="G15750" s="94"/>
      <c r="H15750" s="79"/>
    </row>
    <row r="15751" spans="1:8">
      <c r="A15751" s="98" t="s">
        <v>359</v>
      </c>
      <c r="B15751" s="99" t="s">
        <v>315</v>
      </c>
      <c r="C15751" s="97" t="s">
        <v>48</v>
      </c>
      <c r="D15751" s="97" t="s">
        <v>49</v>
      </c>
      <c r="E15751" s="94"/>
      <c r="F15751" s="94"/>
      <c r="G15751" s="94"/>
      <c r="H15751" s="79"/>
    </row>
    <row r="15752" spans="1:8">
      <c r="A15752" s="98" t="s">
        <v>361</v>
      </c>
      <c r="B15752" s="99" t="s">
        <v>316</v>
      </c>
      <c r="C15752" s="97" t="s">
        <v>49</v>
      </c>
      <c r="D15752" s="97" t="s">
        <v>50</v>
      </c>
      <c r="E15752" s="94"/>
      <c r="F15752" s="94"/>
      <c r="G15752" s="94"/>
      <c r="H15752" s="79"/>
    </row>
    <row r="15753" spans="1:8">
      <c r="A15753" s="98" t="s">
        <v>317</v>
      </c>
      <c r="B15753" s="99" t="s">
        <v>318</v>
      </c>
      <c r="C15753" s="97" t="s">
        <v>50</v>
      </c>
      <c r="D15753" s="97" t="s">
        <v>51</v>
      </c>
      <c r="E15753" s="94"/>
      <c r="F15753" s="94"/>
      <c r="G15753" s="94"/>
      <c r="H15753" s="79"/>
    </row>
    <row r="15754" spans="1:8">
      <c r="A15754" s="98" t="s">
        <v>319</v>
      </c>
      <c r="B15754" s="99" t="s">
        <v>320</v>
      </c>
      <c r="C15754" s="97" t="s">
        <v>2090</v>
      </c>
      <c r="D15754" s="97" t="s">
        <v>52</v>
      </c>
      <c r="E15754" s="94"/>
      <c r="F15754" s="94"/>
      <c r="G15754" s="94"/>
      <c r="H15754" s="79"/>
    </row>
    <row r="15755" spans="1:8">
      <c r="A15755" s="100">
        <v>4</v>
      </c>
      <c r="B15755" s="101" t="s">
        <v>623</v>
      </c>
      <c r="C15755" s="97"/>
      <c r="D15755" s="97"/>
      <c r="E15755" s="94"/>
      <c r="F15755" s="94"/>
      <c r="G15755" s="94"/>
      <c r="H15755" s="79"/>
    </row>
    <row r="15756" spans="1:8" ht="31.5">
      <c r="A15756" s="97" t="s">
        <v>406</v>
      </c>
      <c r="B15756" s="236" t="s">
        <v>321</v>
      </c>
      <c r="C15756" s="97" t="s">
        <v>52</v>
      </c>
      <c r="D15756" s="97" t="s">
        <v>52</v>
      </c>
      <c r="E15756" s="94"/>
      <c r="F15756" s="94"/>
      <c r="G15756" s="94"/>
      <c r="H15756" s="79"/>
    </row>
    <row r="15757" spans="1:8" ht="63">
      <c r="A15757" s="97" t="s">
        <v>407</v>
      </c>
      <c r="B15757" s="236" t="s">
        <v>621</v>
      </c>
      <c r="C15757" s="97" t="s">
        <v>52</v>
      </c>
      <c r="D15757" s="97" t="s">
        <v>53</v>
      </c>
      <c r="E15757" s="94"/>
      <c r="F15757" s="94"/>
      <c r="G15757" s="94"/>
      <c r="H15757" s="79"/>
    </row>
    <row r="15758" spans="1:8" ht="31.5">
      <c r="A15758" s="97" t="s">
        <v>408</v>
      </c>
      <c r="B15758" s="236" t="s">
        <v>764</v>
      </c>
      <c r="C15758" s="97" t="s">
        <v>52</v>
      </c>
      <c r="D15758" s="97" t="s">
        <v>53</v>
      </c>
      <c r="E15758" s="94"/>
      <c r="F15758" s="94"/>
      <c r="G15758" s="94"/>
      <c r="H15758" s="79"/>
    </row>
    <row r="15759" spans="1:8" ht="31.5">
      <c r="A15759" s="97" t="s">
        <v>222</v>
      </c>
      <c r="B15759" s="236" t="s">
        <v>765</v>
      </c>
      <c r="C15759" s="97" t="s">
        <v>53</v>
      </c>
      <c r="D15759" s="97" t="s">
        <v>54</v>
      </c>
      <c r="E15759" s="94"/>
      <c r="F15759" s="94"/>
      <c r="G15759" s="94"/>
      <c r="H15759" s="79"/>
    </row>
    <row r="15760" spans="1:8">
      <c r="G15760" s="154" t="s">
        <v>2182</v>
      </c>
      <c r="H15760" s="154" t="s">
        <v>378</v>
      </c>
    </row>
    <row r="15761" spans="1:8">
      <c r="H15761" s="154" t="s">
        <v>709</v>
      </c>
    </row>
    <row r="15762" spans="1:8">
      <c r="H15762" s="154" t="s">
        <v>266</v>
      </c>
    </row>
    <row r="15763" spans="1:8">
      <c r="H15763" s="154"/>
    </row>
    <row r="15764" spans="1:8">
      <c r="A15764" s="742" t="s">
        <v>628</v>
      </c>
      <c r="B15764" s="742"/>
      <c r="C15764" s="742"/>
      <c r="D15764" s="742"/>
      <c r="E15764" s="742"/>
      <c r="F15764" s="742"/>
      <c r="G15764" s="742"/>
      <c r="H15764" s="742"/>
    </row>
    <row r="15765" spans="1:8">
      <c r="A15765" s="742" t="s">
        <v>455</v>
      </c>
      <c r="B15765" s="742"/>
      <c r="C15765" s="742"/>
      <c r="D15765" s="742"/>
      <c r="E15765" s="742"/>
      <c r="F15765" s="742"/>
      <c r="G15765" s="742"/>
      <c r="H15765" s="742"/>
    </row>
    <row r="15766" spans="1:8">
      <c r="H15766" s="154" t="s">
        <v>322</v>
      </c>
    </row>
    <row r="15767" spans="1:8">
      <c r="H15767" s="154" t="s">
        <v>323</v>
      </c>
    </row>
    <row r="15768" spans="1:8">
      <c r="H15768" s="154" t="s">
        <v>324</v>
      </c>
    </row>
    <row r="15769" spans="1:8">
      <c r="H15769" s="230" t="s">
        <v>325</v>
      </c>
    </row>
    <row r="15770" spans="1:8">
      <c r="H15770" s="154" t="s">
        <v>2331</v>
      </c>
    </row>
    <row r="15771" spans="1:8">
      <c r="H15771" s="154" t="s">
        <v>261</v>
      </c>
    </row>
    <row r="15772" spans="1:8">
      <c r="A15772" s="86"/>
    </row>
    <row r="15773" spans="1:8" ht="35.25" customHeight="1">
      <c r="A15773" s="762" t="s">
        <v>2330</v>
      </c>
      <c r="B15773" s="763"/>
      <c r="C15773" s="763"/>
      <c r="D15773" s="763"/>
      <c r="E15773" s="763"/>
      <c r="F15773" s="763"/>
      <c r="G15773" s="763"/>
      <c r="H15773" s="763"/>
    </row>
    <row r="15774" spans="1:8">
      <c r="A15774" s="745"/>
      <c r="B15774" s="745"/>
      <c r="C15774" s="745"/>
      <c r="D15774" s="745"/>
      <c r="E15774" s="745"/>
      <c r="F15774" s="745"/>
      <c r="G15774" s="745"/>
      <c r="H15774" s="745"/>
    </row>
    <row r="15775" spans="1:8">
      <c r="A15775" s="746" t="s">
        <v>2332</v>
      </c>
      <c r="B15775" s="746"/>
      <c r="C15775" s="746"/>
      <c r="D15775" s="746"/>
      <c r="E15775" s="746"/>
      <c r="F15775" s="746"/>
      <c r="G15775" s="746"/>
      <c r="H15775" s="746"/>
    </row>
    <row r="15776" spans="1:8" ht="16.5" thickBot="1">
      <c r="A15776" s="87"/>
      <c r="B15776" s="666"/>
      <c r="C15776" s="231"/>
      <c r="D15776" s="231"/>
      <c r="E15776" s="231"/>
      <c r="F15776" s="231"/>
      <c r="G15776" s="231"/>
      <c r="H15776" s="231"/>
    </row>
    <row r="15777" spans="1:8">
      <c r="A15777" s="750" t="s">
        <v>397</v>
      </c>
      <c r="B15777" s="753" t="s">
        <v>649</v>
      </c>
      <c r="C15777" s="756" t="s">
        <v>719</v>
      </c>
      <c r="D15777" s="756"/>
      <c r="E15777" s="756"/>
      <c r="F15777" s="756"/>
      <c r="G15777" s="757" t="s">
        <v>629</v>
      </c>
      <c r="H15777" s="759" t="s">
        <v>630</v>
      </c>
    </row>
    <row r="15778" spans="1:8">
      <c r="A15778" s="751"/>
      <c r="B15778" s="754"/>
      <c r="C15778" s="704"/>
      <c r="D15778" s="704"/>
      <c r="E15778" s="704"/>
      <c r="F15778" s="704"/>
      <c r="G15778" s="703"/>
      <c r="H15778" s="760"/>
    </row>
    <row r="15779" spans="1:8" ht="32.25" thickBot="1">
      <c r="A15779" s="752"/>
      <c r="B15779" s="755"/>
      <c r="C15779" s="88" t="s">
        <v>631</v>
      </c>
      <c r="D15779" s="88" t="s">
        <v>632</v>
      </c>
      <c r="E15779" s="88" t="s">
        <v>631</v>
      </c>
      <c r="F15779" s="88" t="s">
        <v>632</v>
      </c>
      <c r="G15779" s="758"/>
      <c r="H15779" s="761"/>
    </row>
    <row r="15780" spans="1:8">
      <c r="A15780" s="89">
        <v>1</v>
      </c>
      <c r="B15780" s="604">
        <v>2</v>
      </c>
      <c r="C15780" s="90">
        <v>3</v>
      </c>
      <c r="D15780" s="90">
        <v>4</v>
      </c>
      <c r="E15780" s="90"/>
      <c r="F15780" s="90"/>
      <c r="G15780" s="91">
        <v>5</v>
      </c>
      <c r="H15780" s="604">
        <v>6</v>
      </c>
    </row>
    <row r="15781" spans="1:8">
      <c r="A15781" s="89">
        <v>1</v>
      </c>
      <c r="B15781" s="92" t="s">
        <v>598</v>
      </c>
      <c r="C15781" s="90"/>
      <c r="D15781" s="90"/>
      <c r="E15781" s="94"/>
      <c r="F15781" s="94"/>
      <c r="G15781" s="95"/>
      <c r="H15781" s="663"/>
    </row>
    <row r="15782" spans="1:8">
      <c r="A15782" s="96" t="s">
        <v>399</v>
      </c>
      <c r="B15782" s="237" t="s">
        <v>599</v>
      </c>
      <c r="C15782" s="97" t="s">
        <v>7</v>
      </c>
      <c r="D15782" s="97" t="s">
        <v>167</v>
      </c>
      <c r="E15782" s="94"/>
      <c r="F15782" s="94"/>
      <c r="G15782" s="94">
        <v>100</v>
      </c>
      <c r="H15782" s="79"/>
    </row>
    <row r="15783" spans="1:8">
      <c r="A15783" s="97" t="s">
        <v>400</v>
      </c>
      <c r="B15783" s="236" t="s">
        <v>329</v>
      </c>
      <c r="C15783" s="97" t="s">
        <v>168</v>
      </c>
      <c r="D15783" s="97" t="s">
        <v>169</v>
      </c>
      <c r="E15783" s="94"/>
      <c r="F15783" s="94"/>
      <c r="G15783" s="94">
        <v>100</v>
      </c>
      <c r="H15783" s="79"/>
    </row>
    <row r="15784" spans="1:8" ht="31.5">
      <c r="A15784" s="97" t="s">
        <v>411</v>
      </c>
      <c r="B15784" s="236" t="s">
        <v>730</v>
      </c>
      <c r="C15784" s="97" t="s">
        <v>170</v>
      </c>
      <c r="D15784" s="97" t="s">
        <v>171</v>
      </c>
      <c r="E15784" s="94"/>
      <c r="F15784" s="94"/>
      <c r="G15784" s="94">
        <v>100</v>
      </c>
      <c r="H15784" s="79"/>
    </row>
    <row r="15785" spans="1:8" ht="63">
      <c r="A15785" s="98" t="s">
        <v>422</v>
      </c>
      <c r="B15785" s="99" t="s">
        <v>731</v>
      </c>
      <c r="C15785" s="97" t="s">
        <v>172</v>
      </c>
      <c r="D15785" s="97" t="s">
        <v>173</v>
      </c>
      <c r="E15785" s="94"/>
      <c r="F15785" s="94"/>
      <c r="G15785" s="94">
        <v>100</v>
      </c>
      <c r="H15785" s="79"/>
    </row>
    <row r="15786" spans="1:8" ht="31.5">
      <c r="A15786" s="98" t="s">
        <v>732</v>
      </c>
      <c r="B15786" s="99" t="s">
        <v>733</v>
      </c>
      <c r="C15786" s="97" t="s">
        <v>174</v>
      </c>
      <c r="D15786" s="97" t="s">
        <v>175</v>
      </c>
      <c r="E15786" s="94"/>
      <c r="F15786" s="94"/>
      <c r="G15786" s="94">
        <v>100</v>
      </c>
      <c r="H15786" s="79"/>
    </row>
    <row r="15787" spans="1:8">
      <c r="A15787" s="98" t="s">
        <v>734</v>
      </c>
      <c r="B15787" s="99" t="s">
        <v>735</v>
      </c>
      <c r="C15787" s="97" t="s">
        <v>170</v>
      </c>
      <c r="D15787" s="97" t="s">
        <v>174</v>
      </c>
      <c r="E15787" s="94"/>
      <c r="F15787" s="94"/>
      <c r="G15787" s="94">
        <v>100</v>
      </c>
      <c r="H15787" s="79"/>
    </row>
    <row r="15788" spans="1:8">
      <c r="A15788" s="100">
        <v>2</v>
      </c>
      <c r="B15788" s="101" t="s">
        <v>440</v>
      </c>
      <c r="C15788" s="97"/>
      <c r="D15788" s="97"/>
      <c r="E15788" s="94"/>
      <c r="F15788" s="94"/>
      <c r="G15788" s="94"/>
      <c r="H15788" s="79"/>
    </row>
    <row r="15789" spans="1:8" ht="31.5">
      <c r="A15789" s="98" t="s">
        <v>402</v>
      </c>
      <c r="B15789" s="99" t="s">
        <v>736</v>
      </c>
      <c r="C15789" s="97" t="s">
        <v>46</v>
      </c>
      <c r="D15789" s="97" t="s">
        <v>45</v>
      </c>
      <c r="E15789" s="94"/>
      <c r="F15789" s="94"/>
      <c r="G15789" s="94"/>
      <c r="H15789" s="79"/>
    </row>
    <row r="15790" spans="1:8" ht="63">
      <c r="A15790" s="98" t="s">
        <v>403</v>
      </c>
      <c r="B15790" s="99" t="s">
        <v>641</v>
      </c>
      <c r="C15790" s="97" t="s">
        <v>46</v>
      </c>
      <c r="D15790" s="97" t="s">
        <v>47</v>
      </c>
      <c r="E15790" s="94"/>
      <c r="F15790" s="94"/>
      <c r="G15790" s="94"/>
      <c r="H15790" s="79"/>
    </row>
    <row r="15791" spans="1:8" ht="31.5">
      <c r="A15791" s="98" t="s">
        <v>404</v>
      </c>
      <c r="B15791" s="99" t="s">
        <v>642</v>
      </c>
      <c r="C15791" s="97" t="s">
        <v>47</v>
      </c>
      <c r="D15791" s="97" t="s">
        <v>48</v>
      </c>
      <c r="E15791" s="94"/>
      <c r="F15791" s="94"/>
      <c r="G15791" s="94"/>
      <c r="H15791" s="79"/>
    </row>
    <row r="15792" spans="1:8" ht="47.25">
      <c r="A15792" s="100">
        <v>3</v>
      </c>
      <c r="B15792" s="101" t="s">
        <v>313</v>
      </c>
      <c r="C15792" s="97"/>
      <c r="D15792" s="97"/>
      <c r="E15792" s="94"/>
      <c r="F15792" s="94"/>
      <c r="G15792" s="94"/>
      <c r="H15792" s="79"/>
    </row>
    <row r="15793" spans="1:8" ht="31.5">
      <c r="A15793" s="98" t="s">
        <v>441</v>
      </c>
      <c r="B15793" s="99" t="s">
        <v>314</v>
      </c>
      <c r="C15793" s="97" t="s">
        <v>48</v>
      </c>
      <c r="D15793" s="97" t="s">
        <v>47</v>
      </c>
      <c r="E15793" s="94"/>
      <c r="F15793" s="94"/>
      <c r="G15793" s="94"/>
      <c r="H15793" s="79"/>
    </row>
    <row r="15794" spans="1:8">
      <c r="A15794" s="98" t="s">
        <v>359</v>
      </c>
      <c r="B15794" s="99" t="s">
        <v>315</v>
      </c>
      <c r="C15794" s="97" t="s">
        <v>48</v>
      </c>
      <c r="D15794" s="97" t="s">
        <v>49</v>
      </c>
      <c r="E15794" s="94"/>
      <c r="F15794" s="94"/>
      <c r="G15794" s="94"/>
      <c r="H15794" s="79"/>
    </row>
    <row r="15795" spans="1:8">
      <c r="A15795" s="98" t="s">
        <v>361</v>
      </c>
      <c r="B15795" s="99" t="s">
        <v>316</v>
      </c>
      <c r="C15795" s="97" t="s">
        <v>49</v>
      </c>
      <c r="D15795" s="97" t="s">
        <v>50</v>
      </c>
      <c r="E15795" s="94"/>
      <c r="F15795" s="94"/>
      <c r="G15795" s="94"/>
      <c r="H15795" s="79"/>
    </row>
    <row r="15796" spans="1:8">
      <c r="A15796" s="98" t="s">
        <v>317</v>
      </c>
      <c r="B15796" s="99" t="s">
        <v>318</v>
      </c>
      <c r="C15796" s="97" t="s">
        <v>50</v>
      </c>
      <c r="D15796" s="97" t="s">
        <v>51</v>
      </c>
      <c r="E15796" s="94"/>
      <c r="F15796" s="94"/>
      <c r="G15796" s="94"/>
      <c r="H15796" s="79"/>
    </row>
    <row r="15797" spans="1:8">
      <c r="A15797" s="98" t="s">
        <v>319</v>
      </c>
      <c r="B15797" s="99" t="s">
        <v>320</v>
      </c>
      <c r="C15797" s="97" t="s">
        <v>2090</v>
      </c>
      <c r="D15797" s="97" t="s">
        <v>52</v>
      </c>
      <c r="E15797" s="94"/>
      <c r="F15797" s="94"/>
      <c r="G15797" s="94"/>
      <c r="H15797" s="79"/>
    </row>
    <row r="15798" spans="1:8">
      <c r="A15798" s="100">
        <v>4</v>
      </c>
      <c r="B15798" s="101" t="s">
        <v>623</v>
      </c>
      <c r="C15798" s="97"/>
      <c r="D15798" s="97"/>
      <c r="E15798" s="94"/>
      <c r="F15798" s="94"/>
      <c r="G15798" s="94"/>
      <c r="H15798" s="79"/>
    </row>
    <row r="15799" spans="1:8" ht="31.5">
      <c r="A15799" s="97" t="s">
        <v>406</v>
      </c>
      <c r="B15799" s="236" t="s">
        <v>321</v>
      </c>
      <c r="C15799" s="97" t="s">
        <v>52</v>
      </c>
      <c r="D15799" s="97" t="s">
        <v>52</v>
      </c>
      <c r="E15799" s="94"/>
      <c r="F15799" s="94"/>
      <c r="G15799" s="94"/>
      <c r="H15799" s="79"/>
    </row>
    <row r="15800" spans="1:8" ht="63">
      <c r="A15800" s="97" t="s">
        <v>407</v>
      </c>
      <c r="B15800" s="236" t="s">
        <v>621</v>
      </c>
      <c r="C15800" s="97" t="s">
        <v>52</v>
      </c>
      <c r="D15800" s="97" t="s">
        <v>53</v>
      </c>
      <c r="E15800" s="94"/>
      <c r="F15800" s="94"/>
      <c r="G15800" s="94"/>
      <c r="H15800" s="79"/>
    </row>
    <row r="15801" spans="1:8" ht="31.5">
      <c r="A15801" s="97" t="s">
        <v>408</v>
      </c>
      <c r="B15801" s="236" t="s">
        <v>764</v>
      </c>
      <c r="C15801" s="97" t="s">
        <v>52</v>
      </c>
      <c r="D15801" s="97" t="s">
        <v>53</v>
      </c>
      <c r="E15801" s="94"/>
      <c r="F15801" s="94"/>
      <c r="G15801" s="94"/>
      <c r="H15801" s="79"/>
    </row>
    <row r="15802" spans="1:8" ht="31.5">
      <c r="A15802" s="97" t="s">
        <v>222</v>
      </c>
      <c r="B15802" s="236" t="s">
        <v>765</v>
      </c>
      <c r="C15802" s="97" t="s">
        <v>53</v>
      </c>
      <c r="D15802" s="97" t="s">
        <v>54</v>
      </c>
      <c r="E15802" s="94"/>
      <c r="F15802" s="94"/>
      <c r="G15802" s="94"/>
      <c r="H15802" s="79"/>
    </row>
    <row r="15803" spans="1:8">
      <c r="A15803" s="263"/>
      <c r="B15803" s="264"/>
      <c r="C15803" s="263"/>
      <c r="D15803" s="263"/>
      <c r="E15803" s="83"/>
      <c r="F15803" s="83"/>
      <c r="G15803" s="272" t="s">
        <v>1123</v>
      </c>
      <c r="H15803" s="154" t="s">
        <v>378</v>
      </c>
    </row>
    <row r="15804" spans="1:8">
      <c r="H15804" s="154" t="s">
        <v>709</v>
      </c>
    </row>
    <row r="15805" spans="1:8">
      <c r="H15805" s="154" t="s">
        <v>266</v>
      </c>
    </row>
    <row r="15806" spans="1:8">
      <c r="H15806" s="154"/>
    </row>
    <row r="15807" spans="1:8">
      <c r="A15807" s="742" t="s">
        <v>628</v>
      </c>
      <c r="B15807" s="742"/>
      <c r="C15807" s="742"/>
      <c r="D15807" s="742"/>
      <c r="E15807" s="742"/>
      <c r="F15807" s="742"/>
      <c r="G15807" s="742"/>
      <c r="H15807" s="742"/>
    </row>
    <row r="15808" spans="1:8">
      <c r="A15808" s="742" t="s">
        <v>455</v>
      </c>
      <c r="B15808" s="742"/>
      <c r="C15808" s="742"/>
      <c r="D15808" s="742"/>
      <c r="E15808" s="742"/>
      <c r="F15808" s="742"/>
      <c r="G15808" s="742"/>
      <c r="H15808" s="742"/>
    </row>
    <row r="15809" spans="1:8">
      <c r="H15809" s="154" t="s">
        <v>322</v>
      </c>
    </row>
    <row r="15810" spans="1:8">
      <c r="H15810" s="154" t="s">
        <v>323</v>
      </c>
    </row>
    <row r="15811" spans="1:8">
      <c r="H15811" s="154" t="s">
        <v>324</v>
      </c>
    </row>
    <row r="15812" spans="1:8">
      <c r="H15812" s="230" t="s">
        <v>325</v>
      </c>
    </row>
    <row r="15813" spans="1:8">
      <c r="H15813" s="154" t="s">
        <v>2331</v>
      </c>
    </row>
    <row r="15814" spans="1:8">
      <c r="H15814" s="154" t="s">
        <v>261</v>
      </c>
    </row>
    <row r="15815" spans="1:8">
      <c r="A15815" s="86"/>
    </row>
    <row r="15816" spans="1:8">
      <c r="A15816" s="748" t="s">
        <v>1839</v>
      </c>
      <c r="B15816" s="749"/>
      <c r="C15816" s="749"/>
      <c r="D15816" s="749"/>
      <c r="E15816" s="749"/>
      <c r="F15816" s="749"/>
      <c r="G15816" s="749"/>
      <c r="H15816" s="749"/>
    </row>
    <row r="15817" spans="1:8">
      <c r="A15817" s="746" t="s">
        <v>2332</v>
      </c>
      <c r="B15817" s="746"/>
      <c r="C15817" s="746"/>
      <c r="D15817" s="746"/>
      <c r="E15817" s="746"/>
      <c r="F15817" s="746"/>
      <c r="G15817" s="746"/>
      <c r="H15817" s="746"/>
    </row>
    <row r="15818" spans="1:8" ht="16.5" thickBot="1">
      <c r="A15818" s="87"/>
      <c r="B15818" s="666"/>
      <c r="C15818" s="231"/>
      <c r="D15818" s="231"/>
      <c r="E15818" s="231"/>
      <c r="F15818" s="231"/>
      <c r="G15818" s="231"/>
      <c r="H15818" s="231"/>
    </row>
    <row r="15819" spans="1:8">
      <c r="A15819" s="750" t="s">
        <v>397</v>
      </c>
      <c r="B15819" s="753" t="s">
        <v>649</v>
      </c>
      <c r="C15819" s="756" t="s">
        <v>719</v>
      </c>
      <c r="D15819" s="756"/>
      <c r="E15819" s="756"/>
      <c r="F15819" s="756"/>
      <c r="G15819" s="757" t="s">
        <v>629</v>
      </c>
      <c r="H15819" s="759" t="s">
        <v>630</v>
      </c>
    </row>
    <row r="15820" spans="1:8">
      <c r="A15820" s="751"/>
      <c r="B15820" s="754"/>
      <c r="C15820" s="704"/>
      <c r="D15820" s="704"/>
      <c r="E15820" s="704"/>
      <c r="F15820" s="704"/>
      <c r="G15820" s="703"/>
      <c r="H15820" s="760"/>
    </row>
    <row r="15821" spans="1:8" ht="32.25" thickBot="1">
      <c r="A15821" s="752"/>
      <c r="B15821" s="755"/>
      <c r="C15821" s="88" t="s">
        <v>631</v>
      </c>
      <c r="D15821" s="88" t="s">
        <v>632</v>
      </c>
      <c r="E15821" s="88" t="s">
        <v>631</v>
      </c>
      <c r="F15821" s="88" t="s">
        <v>632</v>
      </c>
      <c r="G15821" s="758"/>
      <c r="H15821" s="761"/>
    </row>
    <row r="15822" spans="1:8">
      <c r="A15822" s="89">
        <v>1</v>
      </c>
      <c r="B15822" s="604">
        <v>2</v>
      </c>
      <c r="C15822" s="90">
        <v>3</v>
      </c>
      <c r="D15822" s="90">
        <v>4</v>
      </c>
      <c r="E15822" s="90"/>
      <c r="F15822" s="90"/>
      <c r="G15822" s="91">
        <v>5</v>
      </c>
      <c r="H15822" s="604">
        <v>6</v>
      </c>
    </row>
    <row r="15823" spans="1:8">
      <c r="A15823" s="89">
        <v>1</v>
      </c>
      <c r="B15823" s="92" t="s">
        <v>598</v>
      </c>
      <c r="C15823" s="93"/>
      <c r="D15823" s="93"/>
      <c r="E15823" s="94"/>
      <c r="F15823" s="94"/>
      <c r="G15823" s="95"/>
      <c r="H15823" s="663"/>
    </row>
    <row r="15824" spans="1:8">
      <c r="A15824" s="96" t="s">
        <v>399</v>
      </c>
      <c r="B15824" s="237" t="s">
        <v>599</v>
      </c>
      <c r="C15824" s="97"/>
      <c r="D15824" s="97"/>
      <c r="E15824" s="94"/>
      <c r="F15824" s="94"/>
      <c r="G15824" s="94"/>
      <c r="H15824" s="79"/>
    </row>
    <row r="15825" spans="1:8">
      <c r="A15825" s="97" t="s">
        <v>400</v>
      </c>
      <c r="B15825" s="236" t="s">
        <v>329</v>
      </c>
      <c r="C15825" s="97"/>
      <c r="D15825" s="97"/>
      <c r="E15825" s="94"/>
      <c r="F15825" s="94"/>
      <c r="G15825" s="94"/>
      <c r="H15825" s="79"/>
    </row>
    <row r="15826" spans="1:8" ht="31.5">
      <c r="A15826" s="97" t="s">
        <v>411</v>
      </c>
      <c r="B15826" s="236" t="s">
        <v>730</v>
      </c>
      <c r="C15826" s="97" t="s">
        <v>3</v>
      </c>
      <c r="D15826" s="97" t="s">
        <v>4</v>
      </c>
      <c r="E15826" s="94"/>
      <c r="F15826" s="94"/>
      <c r="G15826" s="94">
        <v>100</v>
      </c>
      <c r="H15826" s="79"/>
    </row>
    <row r="15827" spans="1:8" ht="63">
      <c r="A15827" s="98" t="s">
        <v>422</v>
      </c>
      <c r="B15827" s="99" t="s">
        <v>731</v>
      </c>
      <c r="C15827" s="97" t="s">
        <v>5</v>
      </c>
      <c r="D15827" s="97" t="s">
        <v>6</v>
      </c>
      <c r="E15827" s="94"/>
      <c r="F15827" s="94"/>
      <c r="G15827" s="94">
        <v>100</v>
      </c>
      <c r="H15827" s="79"/>
    </row>
    <row r="15828" spans="1:8" ht="31.5">
      <c r="A15828" s="98" t="s">
        <v>732</v>
      </c>
      <c r="B15828" s="99" t="s">
        <v>733</v>
      </c>
      <c r="C15828" s="97" t="s">
        <v>466</v>
      </c>
      <c r="D15828" s="97" t="s">
        <v>6</v>
      </c>
      <c r="E15828" s="94"/>
      <c r="F15828" s="94"/>
      <c r="G15828" s="94">
        <v>100</v>
      </c>
      <c r="H15828" s="79"/>
    </row>
    <row r="15829" spans="1:8">
      <c r="A15829" s="98" t="s">
        <v>734</v>
      </c>
      <c r="B15829" s="99" t="s">
        <v>735</v>
      </c>
      <c r="C15829" s="97" t="s">
        <v>3</v>
      </c>
      <c r="D15829" s="97" t="s">
        <v>7</v>
      </c>
      <c r="E15829" s="94"/>
      <c r="F15829" s="94"/>
      <c r="G15829" s="94">
        <v>100</v>
      </c>
      <c r="H15829" s="79"/>
    </row>
    <row r="15830" spans="1:8">
      <c r="A15830" s="100">
        <v>2</v>
      </c>
      <c r="B15830" s="101" t="s">
        <v>440</v>
      </c>
      <c r="C15830" s="97"/>
      <c r="D15830" s="97"/>
      <c r="E15830" s="94"/>
      <c r="F15830" s="94"/>
      <c r="G15830" s="94"/>
      <c r="H15830" s="79"/>
    </row>
    <row r="15831" spans="1:8" ht="31.5">
      <c r="A15831" s="98" t="s">
        <v>402</v>
      </c>
      <c r="B15831" s="99" t="s">
        <v>736</v>
      </c>
      <c r="C15831" s="97" t="s">
        <v>388</v>
      </c>
      <c r="D15831" s="97" t="s">
        <v>6</v>
      </c>
      <c r="E15831" s="94"/>
      <c r="F15831" s="94"/>
      <c r="G15831" s="94">
        <v>100</v>
      </c>
      <c r="H15831" s="79"/>
    </row>
    <row r="15832" spans="1:8" ht="63">
      <c r="A15832" s="98" t="s">
        <v>403</v>
      </c>
      <c r="B15832" s="99" t="s">
        <v>641</v>
      </c>
      <c r="C15832" s="97"/>
      <c r="D15832" s="97"/>
      <c r="E15832" s="94"/>
      <c r="F15832" s="94"/>
      <c r="G15832" s="94"/>
      <c r="H15832" s="79"/>
    </row>
    <row r="15833" spans="1:8" ht="31.5">
      <c r="A15833" s="98" t="s">
        <v>404</v>
      </c>
      <c r="B15833" s="99" t="s">
        <v>642</v>
      </c>
      <c r="C15833" s="97"/>
      <c r="D15833" s="97"/>
      <c r="E15833" s="94"/>
      <c r="F15833" s="94"/>
      <c r="G15833" s="94"/>
      <c r="H15833" s="79"/>
    </row>
    <row r="15834" spans="1:8" ht="47.25">
      <c r="A15834" s="100">
        <v>3</v>
      </c>
      <c r="B15834" s="101" t="s">
        <v>313</v>
      </c>
      <c r="C15834" s="97"/>
      <c r="D15834" s="97"/>
      <c r="E15834" s="94"/>
      <c r="F15834" s="94"/>
      <c r="G15834" s="94"/>
      <c r="H15834" s="79"/>
    </row>
    <row r="15835" spans="1:8" ht="31.5">
      <c r="A15835" s="98" t="s">
        <v>441</v>
      </c>
      <c r="B15835" s="99" t="s">
        <v>314</v>
      </c>
      <c r="C15835" s="97"/>
      <c r="D15835" s="97"/>
      <c r="E15835" s="94"/>
      <c r="F15835" s="94"/>
      <c r="G15835" s="94"/>
      <c r="H15835" s="79"/>
    </row>
    <row r="15836" spans="1:8">
      <c r="A15836" s="98" t="s">
        <v>359</v>
      </c>
      <c r="B15836" s="99" t="s">
        <v>315</v>
      </c>
      <c r="C15836" s="97"/>
      <c r="D15836" s="97"/>
      <c r="E15836" s="94"/>
      <c r="F15836" s="94"/>
      <c r="G15836" s="94"/>
      <c r="H15836" s="79"/>
    </row>
    <row r="15837" spans="1:8">
      <c r="A15837" s="98" t="s">
        <v>361</v>
      </c>
      <c r="B15837" s="99" t="s">
        <v>316</v>
      </c>
      <c r="C15837" s="97"/>
      <c r="D15837" s="97"/>
      <c r="E15837" s="94"/>
      <c r="F15837" s="94"/>
      <c r="G15837" s="94"/>
      <c r="H15837" s="79"/>
    </row>
    <row r="15838" spans="1:8">
      <c r="A15838" s="98" t="s">
        <v>317</v>
      </c>
      <c r="B15838" s="99" t="s">
        <v>318</v>
      </c>
      <c r="C15838" s="97"/>
      <c r="D15838" s="97"/>
      <c r="E15838" s="94"/>
      <c r="F15838" s="94"/>
      <c r="G15838" s="94"/>
      <c r="H15838" s="79"/>
    </row>
    <row r="15839" spans="1:8">
      <c r="A15839" s="98" t="s">
        <v>319</v>
      </c>
      <c r="B15839" s="99" t="s">
        <v>320</v>
      </c>
      <c r="C15839" s="97" t="s">
        <v>11</v>
      </c>
      <c r="D15839" s="97" t="s">
        <v>13</v>
      </c>
      <c r="E15839" s="94"/>
      <c r="F15839" s="94"/>
      <c r="G15839" s="94">
        <v>100</v>
      </c>
      <c r="H15839" s="79"/>
    </row>
    <row r="15840" spans="1:8">
      <c r="A15840" s="100">
        <v>4</v>
      </c>
      <c r="B15840" s="101" t="s">
        <v>623</v>
      </c>
      <c r="C15840" s="97"/>
      <c r="D15840" s="97"/>
      <c r="E15840" s="94"/>
      <c r="F15840" s="94"/>
      <c r="G15840" s="94"/>
      <c r="H15840" s="79"/>
    </row>
    <row r="15841" spans="1:8" ht="31.5">
      <c r="A15841" s="97" t="s">
        <v>406</v>
      </c>
      <c r="B15841" s="236" t="s">
        <v>321</v>
      </c>
      <c r="C15841" s="97"/>
      <c r="D15841" s="97"/>
      <c r="E15841" s="94"/>
      <c r="F15841" s="94"/>
      <c r="G15841" s="94"/>
      <c r="H15841" s="79"/>
    </row>
    <row r="15842" spans="1:8" ht="63">
      <c r="A15842" s="97" t="s">
        <v>407</v>
      </c>
      <c r="B15842" s="236" t="s">
        <v>621</v>
      </c>
      <c r="C15842" s="97" t="s">
        <v>13</v>
      </c>
      <c r="D15842" s="97" t="s">
        <v>344</v>
      </c>
      <c r="E15842" s="94"/>
      <c r="F15842" s="94"/>
      <c r="G15842" s="94">
        <v>100</v>
      </c>
      <c r="H15842" s="79"/>
    </row>
    <row r="15843" spans="1:8" ht="31.5">
      <c r="A15843" s="97" t="s">
        <v>408</v>
      </c>
      <c r="B15843" s="236" t="s">
        <v>764</v>
      </c>
      <c r="C15843" s="97" t="s">
        <v>13</v>
      </c>
      <c r="D15843" s="97" t="s">
        <v>344</v>
      </c>
      <c r="E15843" s="94"/>
      <c r="F15843" s="94"/>
      <c r="G15843" s="94">
        <v>100</v>
      </c>
      <c r="H15843" s="79"/>
    </row>
    <row r="15844" spans="1:8" ht="31.5">
      <c r="A15844" s="97" t="s">
        <v>222</v>
      </c>
      <c r="B15844" s="236" t="s">
        <v>765</v>
      </c>
      <c r="C15844" s="97" t="s">
        <v>344</v>
      </c>
      <c r="D15844" s="97" t="s">
        <v>15</v>
      </c>
      <c r="E15844" s="94"/>
      <c r="F15844" s="94"/>
      <c r="G15844" s="94">
        <v>100</v>
      </c>
      <c r="H15844" s="79"/>
    </row>
    <row r="15845" spans="1:8">
      <c r="A15845" s="263"/>
      <c r="B15845" s="264"/>
      <c r="C15845" s="263"/>
      <c r="D15845" s="263"/>
      <c r="E15845" s="83"/>
      <c r="F15845" s="83"/>
      <c r="G15845" s="272" t="s">
        <v>1124</v>
      </c>
      <c r="H15845" s="154" t="s">
        <v>378</v>
      </c>
    </row>
    <row r="15846" spans="1:8">
      <c r="H15846" s="154" t="s">
        <v>709</v>
      </c>
    </row>
    <row r="15847" spans="1:8">
      <c r="H15847" s="154" t="s">
        <v>266</v>
      </c>
    </row>
    <row r="15848" spans="1:8">
      <c r="H15848" s="154"/>
    </row>
    <row r="15849" spans="1:8">
      <c r="A15849" s="742" t="s">
        <v>628</v>
      </c>
      <c r="B15849" s="742"/>
      <c r="C15849" s="742"/>
      <c r="D15849" s="742"/>
      <c r="E15849" s="742"/>
      <c r="F15849" s="742"/>
      <c r="G15849" s="742"/>
      <c r="H15849" s="742"/>
    </row>
    <row r="15850" spans="1:8">
      <c r="A15850" s="742" t="s">
        <v>455</v>
      </c>
      <c r="B15850" s="742"/>
      <c r="C15850" s="742"/>
      <c r="D15850" s="742"/>
      <c r="E15850" s="742"/>
      <c r="F15850" s="742"/>
      <c r="G15850" s="742"/>
      <c r="H15850" s="742"/>
    </row>
    <row r="15851" spans="1:8">
      <c r="H15851" s="154" t="s">
        <v>322</v>
      </c>
    </row>
    <row r="15852" spans="1:8">
      <c r="H15852" s="154" t="s">
        <v>323</v>
      </c>
    </row>
    <row r="15853" spans="1:8">
      <c r="H15853" s="154" t="s">
        <v>324</v>
      </c>
    </row>
    <row r="15854" spans="1:8">
      <c r="H15854" s="230" t="s">
        <v>325</v>
      </c>
    </row>
    <row r="15855" spans="1:8">
      <c r="H15855" s="154" t="s">
        <v>2331</v>
      </c>
    </row>
    <row r="15856" spans="1:8">
      <c r="H15856" s="154" t="s">
        <v>261</v>
      </c>
    </row>
    <row r="15857" spans="1:8">
      <c r="A15857" s="86"/>
    </row>
    <row r="15858" spans="1:8">
      <c r="A15858" s="748" t="s">
        <v>1840</v>
      </c>
      <c r="B15858" s="749"/>
      <c r="C15858" s="749"/>
      <c r="D15858" s="749"/>
      <c r="E15858" s="749"/>
      <c r="F15858" s="749"/>
      <c r="G15858" s="749"/>
      <c r="H15858" s="749"/>
    </row>
    <row r="15859" spans="1:8">
      <c r="A15859" s="746" t="s">
        <v>2332</v>
      </c>
      <c r="B15859" s="746"/>
      <c r="C15859" s="746"/>
      <c r="D15859" s="746"/>
      <c r="E15859" s="746"/>
      <c r="F15859" s="746"/>
      <c r="G15859" s="746"/>
      <c r="H15859" s="746"/>
    </row>
    <row r="15860" spans="1:8" ht="16.5" thickBot="1">
      <c r="A15860" s="87"/>
      <c r="B15860" s="666"/>
      <c r="C15860" s="231"/>
      <c r="D15860" s="231"/>
      <c r="E15860" s="231"/>
      <c r="F15860" s="231"/>
      <c r="G15860" s="231"/>
      <c r="H15860" s="231"/>
    </row>
    <row r="15861" spans="1:8">
      <c r="A15861" s="750" t="s">
        <v>397</v>
      </c>
      <c r="B15861" s="753" t="s">
        <v>649</v>
      </c>
      <c r="C15861" s="756" t="s">
        <v>719</v>
      </c>
      <c r="D15861" s="756"/>
      <c r="E15861" s="756"/>
      <c r="F15861" s="756"/>
      <c r="G15861" s="757" t="s">
        <v>629</v>
      </c>
      <c r="H15861" s="759" t="s">
        <v>630</v>
      </c>
    </row>
    <row r="15862" spans="1:8">
      <c r="A15862" s="751"/>
      <c r="B15862" s="754"/>
      <c r="C15862" s="704"/>
      <c r="D15862" s="704"/>
      <c r="E15862" s="704"/>
      <c r="F15862" s="704"/>
      <c r="G15862" s="703"/>
      <c r="H15862" s="760"/>
    </row>
    <row r="15863" spans="1:8" ht="32.25" thickBot="1">
      <c r="A15863" s="752"/>
      <c r="B15863" s="755"/>
      <c r="C15863" s="88" t="s">
        <v>631</v>
      </c>
      <c r="D15863" s="88" t="s">
        <v>632</v>
      </c>
      <c r="E15863" s="88" t="s">
        <v>631</v>
      </c>
      <c r="F15863" s="88" t="s">
        <v>632</v>
      </c>
      <c r="G15863" s="758"/>
      <c r="H15863" s="761"/>
    </row>
    <row r="15864" spans="1:8">
      <c r="A15864" s="89">
        <v>1</v>
      </c>
      <c r="B15864" s="604">
        <v>2</v>
      </c>
      <c r="C15864" s="90">
        <v>3</v>
      </c>
      <c r="D15864" s="90">
        <v>4</v>
      </c>
      <c r="E15864" s="90"/>
      <c r="F15864" s="90"/>
      <c r="G15864" s="91">
        <v>5</v>
      </c>
      <c r="H15864" s="604">
        <v>6</v>
      </c>
    </row>
    <row r="15865" spans="1:8">
      <c r="A15865" s="89">
        <v>1</v>
      </c>
      <c r="B15865" s="92" t="s">
        <v>598</v>
      </c>
      <c r="C15865" s="93"/>
      <c r="D15865" s="93"/>
      <c r="E15865" s="94"/>
      <c r="F15865" s="94"/>
      <c r="G15865" s="95"/>
      <c r="H15865" s="663"/>
    </row>
    <row r="15866" spans="1:8">
      <c r="A15866" s="96" t="s">
        <v>399</v>
      </c>
      <c r="B15866" s="237" t="s">
        <v>599</v>
      </c>
      <c r="C15866" s="97" t="s">
        <v>388</v>
      </c>
      <c r="D15866" s="97" t="s">
        <v>0</v>
      </c>
      <c r="E15866" s="94"/>
      <c r="F15866" s="94"/>
      <c r="G15866" s="94">
        <v>100</v>
      </c>
      <c r="H15866" s="79"/>
    </row>
    <row r="15867" spans="1:8">
      <c r="A15867" s="97" t="s">
        <v>400</v>
      </c>
      <c r="B15867" s="236" t="s">
        <v>329</v>
      </c>
      <c r="C15867" s="97" t="s">
        <v>1</v>
      </c>
      <c r="D15867" s="97" t="s">
        <v>2</v>
      </c>
      <c r="E15867" s="94"/>
      <c r="F15867" s="94"/>
      <c r="G15867" s="94">
        <v>100</v>
      </c>
      <c r="H15867" s="79"/>
    </row>
    <row r="15868" spans="1:8" ht="31.5">
      <c r="A15868" s="97" t="s">
        <v>411</v>
      </c>
      <c r="B15868" s="236" t="s">
        <v>730</v>
      </c>
      <c r="C15868" s="97" t="s">
        <v>3</v>
      </c>
      <c r="D15868" s="97" t="s">
        <v>4</v>
      </c>
      <c r="E15868" s="94"/>
      <c r="F15868" s="94"/>
      <c r="G15868" s="94">
        <v>100</v>
      </c>
      <c r="H15868" s="79"/>
    </row>
    <row r="15869" spans="1:8" ht="63">
      <c r="A15869" s="98" t="s">
        <v>422</v>
      </c>
      <c r="B15869" s="99" t="s">
        <v>731</v>
      </c>
      <c r="C15869" s="97" t="s">
        <v>5</v>
      </c>
      <c r="D15869" s="97" t="s">
        <v>6</v>
      </c>
      <c r="E15869" s="94"/>
      <c r="F15869" s="94"/>
      <c r="G15869" s="94">
        <v>100</v>
      </c>
      <c r="H15869" s="79"/>
    </row>
    <row r="15870" spans="1:8" ht="31.5">
      <c r="A15870" s="98" t="s">
        <v>732</v>
      </c>
      <c r="B15870" s="99" t="s">
        <v>733</v>
      </c>
      <c r="C15870" s="97" t="s">
        <v>7</v>
      </c>
      <c r="D15870" s="97" t="s">
        <v>6</v>
      </c>
      <c r="E15870" s="94"/>
      <c r="F15870" s="94"/>
      <c r="G15870" s="94">
        <v>100</v>
      </c>
      <c r="H15870" s="79"/>
    </row>
    <row r="15871" spans="1:8">
      <c r="A15871" s="98" t="s">
        <v>734</v>
      </c>
      <c r="B15871" s="99" t="s">
        <v>735</v>
      </c>
      <c r="C15871" s="97" t="s">
        <v>3</v>
      </c>
      <c r="D15871" s="97" t="s">
        <v>7</v>
      </c>
      <c r="E15871" s="94"/>
      <c r="F15871" s="94"/>
      <c r="G15871" s="94">
        <v>100</v>
      </c>
      <c r="H15871" s="79"/>
    </row>
    <row r="15872" spans="1:8">
      <c r="A15872" s="100">
        <v>2</v>
      </c>
      <c r="B15872" s="101" t="s">
        <v>440</v>
      </c>
      <c r="C15872" s="97"/>
      <c r="D15872" s="97"/>
      <c r="E15872" s="94"/>
      <c r="F15872" s="94"/>
      <c r="G15872" s="94"/>
      <c r="H15872" s="79"/>
    </row>
    <row r="15873" spans="1:8" ht="31.5">
      <c r="A15873" s="98" t="s">
        <v>402</v>
      </c>
      <c r="B15873" s="99" t="s">
        <v>736</v>
      </c>
      <c r="C15873" s="97" t="s">
        <v>388</v>
      </c>
      <c r="D15873" s="97" t="s">
        <v>6</v>
      </c>
      <c r="E15873" s="94"/>
      <c r="F15873" s="94"/>
      <c r="G15873" s="94">
        <v>100</v>
      </c>
      <c r="H15873" s="79"/>
    </row>
    <row r="15874" spans="1:8" ht="63">
      <c r="A15874" s="98" t="s">
        <v>403</v>
      </c>
      <c r="B15874" s="99" t="s">
        <v>641</v>
      </c>
      <c r="C15874" s="97" t="s">
        <v>7</v>
      </c>
      <c r="D15874" s="97" t="s">
        <v>8</v>
      </c>
      <c r="E15874" s="94"/>
      <c r="F15874" s="94"/>
      <c r="G15874" s="94">
        <v>100</v>
      </c>
      <c r="H15874" s="79"/>
    </row>
    <row r="15875" spans="1:8" ht="31.5">
      <c r="A15875" s="98" t="s">
        <v>404</v>
      </c>
      <c r="B15875" s="99" t="s">
        <v>642</v>
      </c>
      <c r="C15875" s="97" t="s">
        <v>8</v>
      </c>
      <c r="D15875" s="97" t="s">
        <v>9</v>
      </c>
      <c r="E15875" s="94"/>
      <c r="F15875" s="94"/>
      <c r="G15875" s="94">
        <v>100</v>
      </c>
      <c r="H15875" s="79"/>
    </row>
    <row r="15876" spans="1:8" ht="47.25">
      <c r="A15876" s="100">
        <v>3</v>
      </c>
      <c r="B15876" s="101" t="s">
        <v>313</v>
      </c>
      <c r="C15876" s="97"/>
      <c r="D15876" s="97"/>
      <c r="E15876" s="94"/>
      <c r="F15876" s="94"/>
      <c r="G15876" s="94">
        <v>100</v>
      </c>
      <c r="H15876" s="79"/>
    </row>
    <row r="15877" spans="1:8" ht="31.5">
      <c r="A15877" s="98" t="s">
        <v>441</v>
      </c>
      <c r="B15877" s="99" t="s">
        <v>314</v>
      </c>
      <c r="C15877" s="97" t="s">
        <v>9</v>
      </c>
      <c r="D15877" s="97" t="s">
        <v>8</v>
      </c>
      <c r="E15877" s="94"/>
      <c r="F15877" s="94"/>
      <c r="G15877" s="94">
        <v>100</v>
      </c>
      <c r="H15877" s="79"/>
    </row>
    <row r="15878" spans="1:8">
      <c r="A15878" s="98" t="s">
        <v>359</v>
      </c>
      <c r="B15878" s="99" t="s">
        <v>315</v>
      </c>
      <c r="C15878" s="97" t="s">
        <v>9</v>
      </c>
      <c r="D15878" s="97" t="s">
        <v>10</v>
      </c>
      <c r="E15878" s="94"/>
      <c r="F15878" s="94"/>
      <c r="G15878" s="94">
        <v>100</v>
      </c>
      <c r="H15878" s="79"/>
    </row>
    <row r="15879" spans="1:8">
      <c r="A15879" s="98" t="s">
        <v>361</v>
      </c>
      <c r="B15879" s="99" t="s">
        <v>316</v>
      </c>
      <c r="C15879" s="97" t="s">
        <v>10</v>
      </c>
      <c r="D15879" s="97" t="s">
        <v>468</v>
      </c>
      <c r="E15879" s="94"/>
      <c r="F15879" s="94"/>
      <c r="G15879" s="94">
        <v>100</v>
      </c>
      <c r="H15879" s="79"/>
    </row>
    <row r="15880" spans="1:8">
      <c r="A15880" s="98" t="s">
        <v>317</v>
      </c>
      <c r="B15880" s="99" t="s">
        <v>318</v>
      </c>
      <c r="C15880" s="97" t="s">
        <v>468</v>
      </c>
      <c r="D15880" s="97" t="s">
        <v>469</v>
      </c>
      <c r="E15880" s="94"/>
      <c r="F15880" s="94"/>
      <c r="G15880" s="94">
        <v>100</v>
      </c>
      <c r="H15880" s="79"/>
    </row>
    <row r="15881" spans="1:8">
      <c r="A15881" s="98" t="s">
        <v>319</v>
      </c>
      <c r="B15881" s="99" t="s">
        <v>320</v>
      </c>
      <c r="C15881" s="97" t="s">
        <v>469</v>
      </c>
      <c r="D15881" s="97" t="s">
        <v>470</v>
      </c>
      <c r="E15881" s="94"/>
      <c r="F15881" s="94"/>
      <c r="G15881" s="94">
        <v>100</v>
      </c>
      <c r="H15881" s="79"/>
    </row>
    <row r="15882" spans="1:8">
      <c r="A15882" s="100">
        <v>4</v>
      </c>
      <c r="B15882" s="101" t="s">
        <v>623</v>
      </c>
      <c r="C15882" s="97"/>
      <c r="D15882" s="97"/>
      <c r="E15882" s="94"/>
      <c r="F15882" s="94"/>
      <c r="G15882" s="94">
        <v>100</v>
      </c>
      <c r="H15882" s="79"/>
    </row>
    <row r="15883" spans="1:8" ht="31.5">
      <c r="A15883" s="97" t="s">
        <v>406</v>
      </c>
      <c r="B15883" s="236" t="s">
        <v>321</v>
      </c>
      <c r="C15883" s="97" t="s">
        <v>470</v>
      </c>
      <c r="D15883" s="97" t="s">
        <v>470</v>
      </c>
      <c r="E15883" s="94"/>
      <c r="F15883" s="94"/>
      <c r="G15883" s="94">
        <v>100</v>
      </c>
      <c r="H15883" s="79"/>
    </row>
    <row r="15884" spans="1:8" ht="63">
      <c r="A15884" s="97" t="s">
        <v>407</v>
      </c>
      <c r="B15884" s="236" t="s">
        <v>621</v>
      </c>
      <c r="C15884" s="97" t="s">
        <v>470</v>
      </c>
      <c r="D15884" s="97" t="s">
        <v>327</v>
      </c>
      <c r="E15884" s="94"/>
      <c r="F15884" s="94"/>
      <c r="G15884" s="94">
        <v>100</v>
      </c>
      <c r="H15884" s="79"/>
    </row>
    <row r="15885" spans="1:8" ht="31.5">
      <c r="A15885" s="97" t="s">
        <v>408</v>
      </c>
      <c r="B15885" s="236" t="s">
        <v>764</v>
      </c>
      <c r="C15885" s="97" t="s">
        <v>470</v>
      </c>
      <c r="D15885" s="97" t="s">
        <v>327</v>
      </c>
      <c r="E15885" s="94"/>
      <c r="F15885" s="94"/>
      <c r="G15885" s="94">
        <v>100</v>
      </c>
      <c r="H15885" s="79"/>
    </row>
    <row r="15886" spans="1:8" ht="31.5">
      <c r="A15886" s="97" t="s">
        <v>222</v>
      </c>
      <c r="B15886" s="236" t="s">
        <v>765</v>
      </c>
      <c r="C15886" s="97" t="s">
        <v>327</v>
      </c>
      <c r="D15886" s="97" t="s">
        <v>472</v>
      </c>
      <c r="E15886" s="94"/>
      <c r="F15886" s="94"/>
      <c r="G15886" s="94">
        <v>100</v>
      </c>
      <c r="H15886" s="79"/>
    </row>
    <row r="15887" spans="1:8">
      <c r="A15887" s="263"/>
      <c r="B15887" s="264"/>
      <c r="C15887" s="263"/>
      <c r="D15887" s="263"/>
      <c r="E15887" s="83"/>
      <c r="F15887" s="83"/>
      <c r="G15887" s="272" t="s">
        <v>1125</v>
      </c>
      <c r="H15887" s="154" t="s">
        <v>378</v>
      </c>
    </row>
    <row r="15888" spans="1:8">
      <c r="H15888" s="154" t="s">
        <v>709</v>
      </c>
    </row>
    <row r="15889" spans="1:8">
      <c r="H15889" s="154" t="s">
        <v>266</v>
      </c>
    </row>
    <row r="15890" spans="1:8">
      <c r="H15890" s="154"/>
    </row>
    <row r="15891" spans="1:8">
      <c r="A15891" s="742" t="s">
        <v>628</v>
      </c>
      <c r="B15891" s="742"/>
      <c r="C15891" s="742"/>
      <c r="D15891" s="742"/>
      <c r="E15891" s="742"/>
      <c r="F15891" s="742"/>
      <c r="G15891" s="742"/>
      <c r="H15891" s="742"/>
    </row>
    <row r="15892" spans="1:8">
      <c r="A15892" s="742" t="s">
        <v>455</v>
      </c>
      <c r="B15892" s="742"/>
      <c r="C15892" s="742"/>
      <c r="D15892" s="742"/>
      <c r="E15892" s="742"/>
      <c r="F15892" s="742"/>
      <c r="G15892" s="742"/>
      <c r="H15892" s="742"/>
    </row>
    <row r="15893" spans="1:8">
      <c r="H15893" s="154" t="s">
        <v>322</v>
      </c>
    </row>
    <row r="15894" spans="1:8">
      <c r="H15894" s="154" t="s">
        <v>323</v>
      </c>
    </row>
    <row r="15895" spans="1:8">
      <c r="H15895" s="154" t="s">
        <v>324</v>
      </c>
    </row>
    <row r="15896" spans="1:8">
      <c r="H15896" s="230" t="s">
        <v>325</v>
      </c>
    </row>
    <row r="15897" spans="1:8">
      <c r="H15897" s="154" t="s">
        <v>2331</v>
      </c>
    </row>
    <row r="15898" spans="1:8">
      <c r="H15898" s="154" t="s">
        <v>261</v>
      </c>
    </row>
    <row r="15899" spans="1:8">
      <c r="A15899" s="86"/>
    </row>
    <row r="15900" spans="1:8">
      <c r="A15900" s="748" t="s">
        <v>1841</v>
      </c>
      <c r="B15900" s="749"/>
      <c r="C15900" s="749"/>
      <c r="D15900" s="749"/>
      <c r="E15900" s="749"/>
      <c r="F15900" s="749"/>
      <c r="G15900" s="749"/>
      <c r="H15900" s="749"/>
    </row>
    <row r="15901" spans="1:8">
      <c r="A15901" s="746" t="s">
        <v>2332</v>
      </c>
      <c r="B15901" s="746"/>
      <c r="C15901" s="746"/>
      <c r="D15901" s="746"/>
      <c r="E15901" s="746"/>
      <c r="F15901" s="746"/>
      <c r="G15901" s="746"/>
      <c r="H15901" s="746"/>
    </row>
    <row r="15902" spans="1:8" ht="16.5" thickBot="1">
      <c r="A15902" s="87"/>
      <c r="B15902" s="666"/>
      <c r="C15902" s="231"/>
      <c r="D15902" s="231"/>
      <c r="E15902" s="231"/>
      <c r="F15902" s="231"/>
      <c r="G15902" s="231"/>
      <c r="H15902" s="231"/>
    </row>
    <row r="15903" spans="1:8">
      <c r="A15903" s="750" t="s">
        <v>397</v>
      </c>
      <c r="B15903" s="753" t="s">
        <v>649</v>
      </c>
      <c r="C15903" s="756" t="s">
        <v>719</v>
      </c>
      <c r="D15903" s="756"/>
      <c r="E15903" s="756"/>
      <c r="F15903" s="756"/>
      <c r="G15903" s="757" t="s">
        <v>629</v>
      </c>
      <c r="H15903" s="759" t="s">
        <v>630</v>
      </c>
    </row>
    <row r="15904" spans="1:8">
      <c r="A15904" s="751"/>
      <c r="B15904" s="754"/>
      <c r="C15904" s="704"/>
      <c r="D15904" s="704"/>
      <c r="E15904" s="704"/>
      <c r="F15904" s="704"/>
      <c r="G15904" s="703"/>
      <c r="H15904" s="760"/>
    </row>
    <row r="15905" spans="1:8" ht="32.25" thickBot="1">
      <c r="A15905" s="752"/>
      <c r="B15905" s="755"/>
      <c r="C15905" s="88" t="s">
        <v>631</v>
      </c>
      <c r="D15905" s="88" t="s">
        <v>632</v>
      </c>
      <c r="E15905" s="88" t="s">
        <v>631</v>
      </c>
      <c r="F15905" s="88" t="s">
        <v>632</v>
      </c>
      <c r="G15905" s="758"/>
      <c r="H15905" s="761"/>
    </row>
    <row r="15906" spans="1:8">
      <c r="A15906" s="89">
        <v>1</v>
      </c>
      <c r="B15906" s="604">
        <v>2</v>
      </c>
      <c r="C15906" s="90">
        <v>3</v>
      </c>
      <c r="D15906" s="90">
        <v>4</v>
      </c>
      <c r="E15906" s="90"/>
      <c r="F15906" s="90"/>
      <c r="G15906" s="91">
        <v>5</v>
      </c>
      <c r="H15906" s="604">
        <v>6</v>
      </c>
    </row>
    <row r="15907" spans="1:8">
      <c r="A15907" s="89">
        <v>1</v>
      </c>
      <c r="B15907" s="92" t="s">
        <v>598</v>
      </c>
      <c r="C15907" s="93"/>
      <c r="D15907" s="93"/>
      <c r="E15907" s="94"/>
      <c r="F15907" s="94"/>
      <c r="G15907" s="95"/>
      <c r="H15907" s="663"/>
    </row>
    <row r="15908" spans="1:8">
      <c r="A15908" s="96" t="s">
        <v>399</v>
      </c>
      <c r="B15908" s="237" t="s">
        <v>599</v>
      </c>
      <c r="C15908" s="97" t="s">
        <v>388</v>
      </c>
      <c r="D15908" s="97" t="s">
        <v>0</v>
      </c>
      <c r="E15908" s="94"/>
      <c r="F15908" s="94"/>
      <c r="G15908" s="94">
        <v>100</v>
      </c>
      <c r="H15908" s="79"/>
    </row>
    <row r="15909" spans="1:8">
      <c r="A15909" s="97" t="s">
        <v>400</v>
      </c>
      <c r="B15909" s="236" t="s">
        <v>329</v>
      </c>
      <c r="C15909" s="97" t="s">
        <v>1</v>
      </c>
      <c r="D15909" s="97" t="s">
        <v>2</v>
      </c>
      <c r="E15909" s="94"/>
      <c r="F15909" s="94"/>
      <c r="G15909" s="94">
        <v>100</v>
      </c>
      <c r="H15909" s="79"/>
    </row>
    <row r="15910" spans="1:8" ht="31.5">
      <c r="A15910" s="97" t="s">
        <v>411</v>
      </c>
      <c r="B15910" s="236" t="s">
        <v>730</v>
      </c>
      <c r="C15910" s="97" t="s">
        <v>3</v>
      </c>
      <c r="D15910" s="97" t="s">
        <v>4</v>
      </c>
      <c r="E15910" s="94"/>
      <c r="F15910" s="94"/>
      <c r="G15910" s="94">
        <v>100</v>
      </c>
      <c r="H15910" s="79"/>
    </row>
    <row r="15911" spans="1:8" ht="63">
      <c r="A15911" s="98" t="s">
        <v>422</v>
      </c>
      <c r="B15911" s="99" t="s">
        <v>731</v>
      </c>
      <c r="C15911" s="97" t="s">
        <v>5</v>
      </c>
      <c r="D15911" s="97" t="s">
        <v>6</v>
      </c>
      <c r="E15911" s="94"/>
      <c r="F15911" s="94"/>
      <c r="G15911" s="94">
        <v>100</v>
      </c>
      <c r="H15911" s="79"/>
    </row>
    <row r="15912" spans="1:8" ht="31.5">
      <c r="A15912" s="98" t="s">
        <v>732</v>
      </c>
      <c r="B15912" s="99" t="s">
        <v>733</v>
      </c>
      <c r="C15912" s="97" t="s">
        <v>7</v>
      </c>
      <c r="D15912" s="97" t="s">
        <v>6</v>
      </c>
      <c r="E15912" s="94"/>
      <c r="F15912" s="94"/>
      <c r="G15912" s="94">
        <v>100</v>
      </c>
      <c r="H15912" s="79"/>
    </row>
    <row r="15913" spans="1:8">
      <c r="A15913" s="98" t="s">
        <v>734</v>
      </c>
      <c r="B15913" s="99" t="s">
        <v>735</v>
      </c>
      <c r="C15913" s="97" t="s">
        <v>3</v>
      </c>
      <c r="D15913" s="97" t="s">
        <v>7</v>
      </c>
      <c r="E15913" s="94"/>
      <c r="F15913" s="94"/>
      <c r="G15913" s="94">
        <v>100</v>
      </c>
      <c r="H15913" s="79"/>
    </row>
    <row r="15914" spans="1:8">
      <c r="A15914" s="100">
        <v>2</v>
      </c>
      <c r="B15914" s="101" t="s">
        <v>440</v>
      </c>
      <c r="C15914" s="97"/>
      <c r="D15914" s="97"/>
      <c r="E15914" s="94"/>
      <c r="F15914" s="94"/>
      <c r="G15914" s="94"/>
      <c r="H15914" s="79"/>
    </row>
    <row r="15915" spans="1:8" ht="31.5">
      <c r="A15915" s="98" t="s">
        <v>402</v>
      </c>
      <c r="B15915" s="99" t="s">
        <v>736</v>
      </c>
      <c r="C15915" s="97" t="s">
        <v>388</v>
      </c>
      <c r="D15915" s="97" t="s">
        <v>6</v>
      </c>
      <c r="E15915" s="94"/>
      <c r="F15915" s="94"/>
      <c r="G15915" s="94">
        <v>100</v>
      </c>
      <c r="H15915" s="79"/>
    </row>
    <row r="15916" spans="1:8" ht="63">
      <c r="A15916" s="98" t="s">
        <v>403</v>
      </c>
      <c r="B15916" s="99" t="s">
        <v>641</v>
      </c>
      <c r="C15916" s="97" t="s">
        <v>7</v>
      </c>
      <c r="D15916" s="97" t="s">
        <v>8</v>
      </c>
      <c r="E15916" s="94"/>
      <c r="F15916" s="94"/>
      <c r="G15916" s="94">
        <v>100</v>
      </c>
      <c r="H15916" s="79"/>
    </row>
    <row r="15917" spans="1:8" ht="31.5">
      <c r="A15917" s="98" t="s">
        <v>404</v>
      </c>
      <c r="B15917" s="99" t="s">
        <v>642</v>
      </c>
      <c r="C15917" s="97" t="s">
        <v>8</v>
      </c>
      <c r="D15917" s="97" t="s">
        <v>9</v>
      </c>
      <c r="E15917" s="94"/>
      <c r="F15917" s="94"/>
      <c r="G15917" s="94">
        <v>100</v>
      </c>
      <c r="H15917" s="79"/>
    </row>
    <row r="15918" spans="1:8" ht="47.25">
      <c r="A15918" s="100">
        <v>3</v>
      </c>
      <c r="B15918" s="101" t="s">
        <v>313</v>
      </c>
      <c r="C15918" s="97"/>
      <c r="D15918" s="97"/>
      <c r="E15918" s="94"/>
      <c r="F15918" s="94"/>
      <c r="G15918" s="94">
        <v>100</v>
      </c>
      <c r="H15918" s="79"/>
    </row>
    <row r="15919" spans="1:8" ht="31.5">
      <c r="A15919" s="98" t="s">
        <v>441</v>
      </c>
      <c r="B15919" s="99" t="s">
        <v>314</v>
      </c>
      <c r="C15919" s="97" t="s">
        <v>9</v>
      </c>
      <c r="D15919" s="97" t="s">
        <v>8</v>
      </c>
      <c r="E15919" s="94"/>
      <c r="F15919" s="94"/>
      <c r="G15919" s="94">
        <v>100</v>
      </c>
      <c r="H15919" s="79"/>
    </row>
    <row r="15920" spans="1:8">
      <c r="A15920" s="98" t="s">
        <v>359</v>
      </c>
      <c r="B15920" s="99" t="s">
        <v>315</v>
      </c>
      <c r="C15920" s="97" t="s">
        <v>9</v>
      </c>
      <c r="D15920" s="97" t="s">
        <v>10</v>
      </c>
      <c r="E15920" s="94"/>
      <c r="F15920" s="94"/>
      <c r="G15920" s="94">
        <v>100</v>
      </c>
      <c r="H15920" s="79"/>
    </row>
    <row r="15921" spans="1:8">
      <c r="A15921" s="98" t="s">
        <v>361</v>
      </c>
      <c r="B15921" s="99" t="s">
        <v>316</v>
      </c>
      <c r="C15921" s="97" t="s">
        <v>10</v>
      </c>
      <c r="D15921" s="97" t="s">
        <v>468</v>
      </c>
      <c r="E15921" s="94"/>
      <c r="F15921" s="94"/>
      <c r="G15921" s="94">
        <v>100</v>
      </c>
      <c r="H15921" s="79"/>
    </row>
    <row r="15922" spans="1:8">
      <c r="A15922" s="98" t="s">
        <v>317</v>
      </c>
      <c r="B15922" s="99" t="s">
        <v>318</v>
      </c>
      <c r="C15922" s="97" t="s">
        <v>468</v>
      </c>
      <c r="D15922" s="97" t="s">
        <v>469</v>
      </c>
      <c r="E15922" s="94"/>
      <c r="F15922" s="94"/>
      <c r="G15922" s="94">
        <v>100</v>
      </c>
      <c r="H15922" s="79"/>
    </row>
    <row r="15923" spans="1:8">
      <c r="A15923" s="98" t="s">
        <v>319</v>
      </c>
      <c r="B15923" s="99" t="s">
        <v>320</v>
      </c>
      <c r="C15923" s="97" t="s">
        <v>469</v>
      </c>
      <c r="D15923" s="97" t="s">
        <v>470</v>
      </c>
      <c r="E15923" s="94"/>
      <c r="F15923" s="94"/>
      <c r="G15923" s="94">
        <v>100</v>
      </c>
      <c r="H15923" s="79"/>
    </row>
    <row r="15924" spans="1:8">
      <c r="A15924" s="100">
        <v>4</v>
      </c>
      <c r="B15924" s="101" t="s">
        <v>623</v>
      </c>
      <c r="C15924" s="97"/>
      <c r="D15924" s="97"/>
      <c r="E15924" s="94"/>
      <c r="F15924" s="94"/>
      <c r="G15924" s="94">
        <v>100</v>
      </c>
      <c r="H15924" s="79"/>
    </row>
    <row r="15925" spans="1:8" ht="31.5">
      <c r="A15925" s="97" t="s">
        <v>406</v>
      </c>
      <c r="B15925" s="236" t="s">
        <v>321</v>
      </c>
      <c r="C15925" s="97" t="s">
        <v>470</v>
      </c>
      <c r="D15925" s="97" t="s">
        <v>470</v>
      </c>
      <c r="E15925" s="94"/>
      <c r="F15925" s="94"/>
      <c r="G15925" s="94">
        <v>100</v>
      </c>
      <c r="H15925" s="79"/>
    </row>
    <row r="15926" spans="1:8" ht="63">
      <c r="A15926" s="97" t="s">
        <v>407</v>
      </c>
      <c r="B15926" s="236" t="s">
        <v>621</v>
      </c>
      <c r="C15926" s="97" t="s">
        <v>470</v>
      </c>
      <c r="D15926" s="97" t="s">
        <v>327</v>
      </c>
      <c r="E15926" s="94"/>
      <c r="F15926" s="94"/>
      <c r="G15926" s="94">
        <v>100</v>
      </c>
      <c r="H15926" s="79"/>
    </row>
    <row r="15927" spans="1:8" ht="31.5">
      <c r="A15927" s="97" t="s">
        <v>408</v>
      </c>
      <c r="B15927" s="236" t="s">
        <v>764</v>
      </c>
      <c r="C15927" s="97" t="s">
        <v>470</v>
      </c>
      <c r="D15927" s="97" t="s">
        <v>327</v>
      </c>
      <c r="E15927" s="94"/>
      <c r="F15927" s="94"/>
      <c r="G15927" s="94">
        <v>100</v>
      </c>
      <c r="H15927" s="79"/>
    </row>
    <row r="15928" spans="1:8" ht="31.5">
      <c r="A15928" s="97" t="s">
        <v>222</v>
      </c>
      <c r="B15928" s="236" t="s">
        <v>765</v>
      </c>
      <c r="C15928" s="97" t="s">
        <v>327</v>
      </c>
      <c r="D15928" s="97" t="s">
        <v>472</v>
      </c>
      <c r="E15928" s="94"/>
      <c r="F15928" s="94"/>
      <c r="G15928" s="94">
        <v>100</v>
      </c>
      <c r="H15928" s="79"/>
    </row>
    <row r="15929" spans="1:8">
      <c r="A15929" s="263"/>
      <c r="B15929" s="264"/>
      <c r="C15929" s="263"/>
      <c r="D15929" s="263"/>
      <c r="E15929" s="83"/>
      <c r="F15929" s="83"/>
      <c r="G15929" s="272" t="s">
        <v>1126</v>
      </c>
      <c r="H15929" s="154" t="s">
        <v>378</v>
      </c>
    </row>
    <row r="15930" spans="1:8">
      <c r="H15930" s="154" t="s">
        <v>709</v>
      </c>
    </row>
    <row r="15931" spans="1:8">
      <c r="H15931" s="154" t="s">
        <v>266</v>
      </c>
    </row>
    <row r="15932" spans="1:8">
      <c r="H15932" s="154"/>
    </row>
    <row r="15933" spans="1:8">
      <c r="A15933" s="742" t="s">
        <v>628</v>
      </c>
      <c r="B15933" s="742"/>
      <c r="C15933" s="742"/>
      <c r="D15933" s="742"/>
      <c r="E15933" s="742"/>
      <c r="F15933" s="742"/>
      <c r="G15933" s="742"/>
      <c r="H15933" s="742"/>
    </row>
    <row r="15934" spans="1:8">
      <c r="A15934" s="742" t="s">
        <v>455</v>
      </c>
      <c r="B15934" s="742"/>
      <c r="C15934" s="742"/>
      <c r="D15934" s="742"/>
      <c r="E15934" s="742"/>
      <c r="F15934" s="742"/>
      <c r="G15934" s="742"/>
      <c r="H15934" s="742"/>
    </row>
    <row r="15935" spans="1:8">
      <c r="H15935" s="154" t="s">
        <v>322</v>
      </c>
    </row>
    <row r="15936" spans="1:8">
      <c r="H15936" s="154" t="s">
        <v>323</v>
      </c>
    </row>
    <row r="15937" spans="1:8">
      <c r="H15937" s="154" t="s">
        <v>324</v>
      </c>
    </row>
    <row r="15938" spans="1:8">
      <c r="H15938" s="230" t="s">
        <v>325</v>
      </c>
    </row>
    <row r="15939" spans="1:8">
      <c r="H15939" s="154" t="s">
        <v>2331</v>
      </c>
    </row>
    <row r="15940" spans="1:8">
      <c r="H15940" s="154" t="s">
        <v>261</v>
      </c>
    </row>
    <row r="15941" spans="1:8">
      <c r="A15941" s="86"/>
    </row>
    <row r="15942" spans="1:8">
      <c r="A15942" s="748" t="s">
        <v>1842</v>
      </c>
      <c r="B15942" s="749"/>
      <c r="C15942" s="749"/>
      <c r="D15942" s="749"/>
      <c r="E15942" s="749"/>
      <c r="F15942" s="749"/>
      <c r="G15942" s="749"/>
      <c r="H15942" s="749"/>
    </row>
    <row r="15943" spans="1:8">
      <c r="A15943" s="746" t="s">
        <v>2332</v>
      </c>
      <c r="B15943" s="746"/>
      <c r="C15943" s="746"/>
      <c r="D15943" s="746"/>
      <c r="E15943" s="746"/>
      <c r="F15943" s="746"/>
      <c r="G15943" s="746"/>
      <c r="H15943" s="746"/>
    </row>
    <row r="15944" spans="1:8" ht="16.5" thickBot="1">
      <c r="A15944" s="87"/>
      <c r="B15944" s="666"/>
      <c r="C15944" s="231"/>
      <c r="D15944" s="231"/>
      <c r="E15944" s="231"/>
      <c r="F15944" s="231"/>
      <c r="G15944" s="231"/>
      <c r="H15944" s="231"/>
    </row>
    <row r="15945" spans="1:8">
      <c r="A15945" s="750" t="s">
        <v>397</v>
      </c>
      <c r="B15945" s="753" t="s">
        <v>649</v>
      </c>
      <c r="C15945" s="756" t="s">
        <v>719</v>
      </c>
      <c r="D15945" s="756"/>
      <c r="E15945" s="756"/>
      <c r="F15945" s="756"/>
      <c r="G15945" s="757" t="s">
        <v>629</v>
      </c>
      <c r="H15945" s="759" t="s">
        <v>630</v>
      </c>
    </row>
    <row r="15946" spans="1:8">
      <c r="A15946" s="751"/>
      <c r="B15946" s="754"/>
      <c r="C15946" s="704"/>
      <c r="D15946" s="704"/>
      <c r="E15946" s="704"/>
      <c r="F15946" s="704"/>
      <c r="G15946" s="703"/>
      <c r="H15946" s="760"/>
    </row>
    <row r="15947" spans="1:8" ht="32.25" thickBot="1">
      <c r="A15947" s="752"/>
      <c r="B15947" s="755"/>
      <c r="C15947" s="88" t="s">
        <v>631</v>
      </c>
      <c r="D15947" s="88" t="s">
        <v>632</v>
      </c>
      <c r="E15947" s="88" t="s">
        <v>631</v>
      </c>
      <c r="F15947" s="88" t="s">
        <v>632</v>
      </c>
      <c r="G15947" s="758"/>
      <c r="H15947" s="761"/>
    </row>
    <row r="15948" spans="1:8">
      <c r="A15948" s="89">
        <v>1</v>
      </c>
      <c r="B15948" s="604">
        <v>2</v>
      </c>
      <c r="C15948" s="90">
        <v>3</v>
      </c>
      <c r="D15948" s="90">
        <v>4</v>
      </c>
      <c r="E15948" s="90"/>
      <c r="F15948" s="90"/>
      <c r="G15948" s="91">
        <v>5</v>
      </c>
      <c r="H15948" s="604">
        <v>6</v>
      </c>
    </row>
    <row r="15949" spans="1:8">
      <c r="A15949" s="89">
        <v>1</v>
      </c>
      <c r="B15949" s="92" t="s">
        <v>598</v>
      </c>
      <c r="C15949" s="90"/>
      <c r="D15949" s="90"/>
      <c r="E15949" s="94"/>
      <c r="F15949" s="94"/>
      <c r="G15949" s="95"/>
      <c r="H15949" s="663"/>
    </row>
    <row r="15950" spans="1:8">
      <c r="A15950" s="96" t="s">
        <v>399</v>
      </c>
      <c r="B15950" s="237" t="s">
        <v>599</v>
      </c>
      <c r="C15950" s="97" t="s">
        <v>7</v>
      </c>
      <c r="D15950" s="97" t="s">
        <v>167</v>
      </c>
      <c r="E15950" s="94"/>
      <c r="F15950" s="94"/>
      <c r="G15950" s="94">
        <v>100</v>
      </c>
      <c r="H15950" s="79"/>
    </row>
    <row r="15951" spans="1:8">
      <c r="A15951" s="97" t="s">
        <v>400</v>
      </c>
      <c r="B15951" s="236" t="s">
        <v>329</v>
      </c>
      <c r="C15951" s="97" t="s">
        <v>168</v>
      </c>
      <c r="D15951" s="97" t="s">
        <v>169</v>
      </c>
      <c r="E15951" s="94"/>
      <c r="F15951" s="94"/>
      <c r="G15951" s="94">
        <v>100</v>
      </c>
      <c r="H15951" s="79"/>
    </row>
    <row r="15952" spans="1:8" ht="31.5">
      <c r="A15952" s="97" t="s">
        <v>411</v>
      </c>
      <c r="B15952" s="236" t="s">
        <v>730</v>
      </c>
      <c r="C15952" s="97" t="s">
        <v>170</v>
      </c>
      <c r="D15952" s="97" t="s">
        <v>171</v>
      </c>
      <c r="E15952" s="94"/>
      <c r="F15952" s="94"/>
      <c r="G15952" s="94">
        <v>100</v>
      </c>
      <c r="H15952" s="79"/>
    </row>
    <row r="15953" spans="1:8" ht="63">
      <c r="A15953" s="98" t="s">
        <v>422</v>
      </c>
      <c r="B15953" s="99" t="s">
        <v>731</v>
      </c>
      <c r="C15953" s="97" t="s">
        <v>172</v>
      </c>
      <c r="D15953" s="97" t="s">
        <v>173</v>
      </c>
      <c r="E15953" s="94"/>
      <c r="F15953" s="94"/>
      <c r="G15953" s="94">
        <v>100</v>
      </c>
      <c r="H15953" s="79"/>
    </row>
    <row r="15954" spans="1:8" ht="31.5">
      <c r="A15954" s="98" t="s">
        <v>732</v>
      </c>
      <c r="B15954" s="99" t="s">
        <v>733</v>
      </c>
      <c r="C15954" s="97" t="s">
        <v>174</v>
      </c>
      <c r="D15954" s="97" t="s">
        <v>175</v>
      </c>
      <c r="E15954" s="94"/>
      <c r="F15954" s="94"/>
      <c r="G15954" s="94">
        <v>100</v>
      </c>
      <c r="H15954" s="79"/>
    </row>
    <row r="15955" spans="1:8">
      <c r="A15955" s="98" t="s">
        <v>734</v>
      </c>
      <c r="B15955" s="99" t="s">
        <v>735</v>
      </c>
      <c r="C15955" s="97" t="s">
        <v>170</v>
      </c>
      <c r="D15955" s="97" t="s">
        <v>174</v>
      </c>
      <c r="E15955" s="94"/>
      <c r="F15955" s="94"/>
      <c r="G15955" s="94">
        <v>100</v>
      </c>
      <c r="H15955" s="79"/>
    </row>
    <row r="15956" spans="1:8">
      <c r="A15956" s="100">
        <v>2</v>
      </c>
      <c r="B15956" s="101" t="s">
        <v>440</v>
      </c>
      <c r="C15956" s="97"/>
      <c r="D15956" s="97"/>
      <c r="E15956" s="94"/>
      <c r="F15956" s="94"/>
      <c r="G15956" s="94"/>
      <c r="H15956" s="79"/>
    </row>
    <row r="15957" spans="1:8" ht="31.5">
      <c r="A15957" s="98" t="s">
        <v>402</v>
      </c>
      <c r="B15957" s="99" t="s">
        <v>736</v>
      </c>
      <c r="C15957" s="97" t="s">
        <v>129</v>
      </c>
      <c r="D15957" s="97" t="s">
        <v>130</v>
      </c>
      <c r="E15957" s="94"/>
      <c r="F15957" s="94"/>
      <c r="G15957" s="94">
        <v>100</v>
      </c>
      <c r="H15957" s="79"/>
    </row>
    <row r="15958" spans="1:8" ht="63">
      <c r="A15958" s="98" t="s">
        <v>403</v>
      </c>
      <c r="B15958" s="99" t="s">
        <v>641</v>
      </c>
      <c r="C15958" s="97" t="s">
        <v>129</v>
      </c>
      <c r="D15958" s="97" t="s">
        <v>131</v>
      </c>
      <c r="E15958" s="94"/>
      <c r="F15958" s="94"/>
      <c r="G15958" s="94">
        <v>100</v>
      </c>
      <c r="H15958" s="79"/>
    </row>
    <row r="15959" spans="1:8" ht="31.5">
      <c r="A15959" s="98" t="s">
        <v>404</v>
      </c>
      <c r="B15959" s="99" t="s">
        <v>642</v>
      </c>
      <c r="C15959" s="97" t="s">
        <v>131</v>
      </c>
      <c r="D15959" s="97" t="s">
        <v>132</v>
      </c>
      <c r="E15959" s="94"/>
      <c r="F15959" s="94"/>
      <c r="G15959" s="94">
        <v>100</v>
      </c>
      <c r="H15959" s="79"/>
    </row>
    <row r="15960" spans="1:8" ht="47.25">
      <c r="A15960" s="100">
        <v>3</v>
      </c>
      <c r="B15960" s="101" t="s">
        <v>313</v>
      </c>
      <c r="C15960" s="97"/>
      <c r="D15960" s="97"/>
      <c r="E15960" s="94"/>
      <c r="F15960" s="94"/>
      <c r="G15960" s="94"/>
      <c r="H15960" s="79"/>
    </row>
    <row r="15961" spans="1:8" ht="31.5">
      <c r="A15961" s="98" t="s">
        <v>441</v>
      </c>
      <c r="B15961" s="99" t="s">
        <v>314</v>
      </c>
      <c r="C15961" s="97" t="s">
        <v>132</v>
      </c>
      <c r="D15961" s="97" t="s">
        <v>131</v>
      </c>
      <c r="E15961" s="94"/>
      <c r="F15961" s="94"/>
      <c r="G15961" s="94">
        <v>100</v>
      </c>
      <c r="H15961" s="79"/>
    </row>
    <row r="15962" spans="1:8">
      <c r="A15962" s="98" t="s">
        <v>359</v>
      </c>
      <c r="B15962" s="99" t="s">
        <v>315</v>
      </c>
      <c r="C15962" s="97" t="s">
        <v>132</v>
      </c>
      <c r="D15962" s="97" t="s">
        <v>133</v>
      </c>
      <c r="E15962" s="94"/>
      <c r="F15962" s="94"/>
      <c r="G15962" s="94">
        <v>100</v>
      </c>
      <c r="H15962" s="79"/>
    </row>
    <row r="15963" spans="1:8">
      <c r="A15963" s="98" t="s">
        <v>361</v>
      </c>
      <c r="B15963" s="99" t="s">
        <v>316</v>
      </c>
      <c r="C15963" s="97" t="s">
        <v>133</v>
      </c>
      <c r="D15963" s="97" t="s">
        <v>788</v>
      </c>
      <c r="E15963" s="94"/>
      <c r="F15963" s="94"/>
      <c r="G15963" s="94">
        <v>100</v>
      </c>
      <c r="H15963" s="79"/>
    </row>
    <row r="15964" spans="1:8">
      <c r="A15964" s="98" t="s">
        <v>317</v>
      </c>
      <c r="B15964" s="99" t="s">
        <v>318</v>
      </c>
      <c r="C15964" s="97" t="s">
        <v>788</v>
      </c>
      <c r="D15964" s="97" t="s">
        <v>789</v>
      </c>
      <c r="E15964" s="94"/>
      <c r="F15964" s="94"/>
      <c r="G15964" s="94">
        <v>100</v>
      </c>
      <c r="H15964" s="79"/>
    </row>
    <row r="15965" spans="1:8">
      <c r="A15965" s="98" t="s">
        <v>319</v>
      </c>
      <c r="B15965" s="99" t="s">
        <v>320</v>
      </c>
      <c r="C15965" s="97" t="s">
        <v>1156</v>
      </c>
      <c r="D15965" s="97" t="s">
        <v>790</v>
      </c>
      <c r="E15965" s="94"/>
      <c r="F15965" s="94"/>
      <c r="G15965" s="94">
        <v>100</v>
      </c>
      <c r="H15965" s="79"/>
    </row>
    <row r="15966" spans="1:8">
      <c r="A15966" s="100">
        <v>4</v>
      </c>
      <c r="B15966" s="101" t="s">
        <v>623</v>
      </c>
      <c r="C15966" s="97"/>
      <c r="D15966" s="97"/>
      <c r="E15966" s="94"/>
      <c r="F15966" s="94"/>
      <c r="G15966" s="94"/>
      <c r="H15966" s="79"/>
    </row>
    <row r="15967" spans="1:8" ht="31.5">
      <c r="A15967" s="97" t="s">
        <v>406</v>
      </c>
      <c r="B15967" s="236" t="s">
        <v>321</v>
      </c>
      <c r="C15967" s="97" t="s">
        <v>790</v>
      </c>
      <c r="D15967" s="97" t="s">
        <v>790</v>
      </c>
      <c r="E15967" s="94"/>
      <c r="F15967" s="94"/>
      <c r="G15967" s="94">
        <v>100</v>
      </c>
      <c r="H15967" s="79"/>
    </row>
    <row r="15968" spans="1:8" ht="63">
      <c r="A15968" s="97" t="s">
        <v>407</v>
      </c>
      <c r="B15968" s="236" t="s">
        <v>621</v>
      </c>
      <c r="C15968" s="97" t="s">
        <v>790</v>
      </c>
      <c r="D15968" s="97" t="s">
        <v>791</v>
      </c>
      <c r="E15968" s="94"/>
      <c r="F15968" s="94"/>
      <c r="G15968" s="94">
        <v>100</v>
      </c>
      <c r="H15968" s="79"/>
    </row>
    <row r="15969" spans="1:8" ht="31.5">
      <c r="A15969" s="97" t="s">
        <v>408</v>
      </c>
      <c r="B15969" s="236" t="s">
        <v>764</v>
      </c>
      <c r="C15969" s="97" t="s">
        <v>790</v>
      </c>
      <c r="D15969" s="97" t="s">
        <v>791</v>
      </c>
      <c r="E15969" s="94"/>
      <c r="F15969" s="94"/>
      <c r="G15969" s="94">
        <v>100</v>
      </c>
      <c r="H15969" s="79"/>
    </row>
    <row r="15970" spans="1:8" ht="31.5">
      <c r="A15970" s="97" t="s">
        <v>222</v>
      </c>
      <c r="B15970" s="236" t="s">
        <v>765</v>
      </c>
      <c r="C15970" s="97" t="s">
        <v>791</v>
      </c>
      <c r="D15970" s="97" t="s">
        <v>792</v>
      </c>
      <c r="E15970" s="94"/>
      <c r="F15970" s="94"/>
      <c r="G15970" s="94">
        <v>100</v>
      </c>
      <c r="H15970" s="79"/>
    </row>
    <row r="15971" spans="1:8">
      <c r="A15971" s="263"/>
      <c r="B15971" s="264"/>
      <c r="C15971" s="263"/>
      <c r="D15971" s="263"/>
      <c r="E15971" s="83"/>
      <c r="F15971" s="83"/>
      <c r="G15971" s="272" t="s">
        <v>1127</v>
      </c>
      <c r="H15971" s="154" t="s">
        <v>378</v>
      </c>
    </row>
    <row r="15972" spans="1:8">
      <c r="H15972" s="154" t="s">
        <v>709</v>
      </c>
    </row>
    <row r="15973" spans="1:8">
      <c r="H15973" s="154" t="s">
        <v>266</v>
      </c>
    </row>
    <row r="15974" spans="1:8">
      <c r="H15974" s="154"/>
    </row>
    <row r="15975" spans="1:8">
      <c r="A15975" s="742" t="s">
        <v>628</v>
      </c>
      <c r="B15975" s="742"/>
      <c r="C15975" s="742"/>
      <c r="D15975" s="742"/>
      <c r="E15975" s="742"/>
      <c r="F15975" s="742"/>
      <c r="G15975" s="742"/>
      <c r="H15975" s="742"/>
    </row>
    <row r="15976" spans="1:8">
      <c r="A15976" s="742" t="s">
        <v>455</v>
      </c>
      <c r="B15976" s="742"/>
      <c r="C15976" s="742"/>
      <c r="D15976" s="742"/>
      <c r="E15976" s="742"/>
      <c r="F15976" s="742"/>
      <c r="G15976" s="742"/>
      <c r="H15976" s="742"/>
    </row>
    <row r="15977" spans="1:8">
      <c r="H15977" s="154" t="s">
        <v>322</v>
      </c>
    </row>
    <row r="15978" spans="1:8">
      <c r="H15978" s="154" t="s">
        <v>323</v>
      </c>
    </row>
    <row r="15979" spans="1:8">
      <c r="H15979" s="154" t="s">
        <v>324</v>
      </c>
    </row>
    <row r="15980" spans="1:8">
      <c r="H15980" s="230" t="s">
        <v>325</v>
      </c>
    </row>
    <row r="15981" spans="1:8">
      <c r="H15981" s="154" t="s">
        <v>2331</v>
      </c>
    </row>
    <row r="15982" spans="1:8">
      <c r="H15982" s="154" t="s">
        <v>261</v>
      </c>
    </row>
    <row r="15983" spans="1:8">
      <c r="A15983" s="86"/>
    </row>
    <row r="15984" spans="1:8">
      <c r="A15984" s="748" t="s">
        <v>1843</v>
      </c>
      <c r="B15984" s="749"/>
      <c r="C15984" s="749"/>
      <c r="D15984" s="749"/>
      <c r="E15984" s="749"/>
      <c r="F15984" s="749"/>
      <c r="G15984" s="749"/>
      <c r="H15984" s="749"/>
    </row>
    <row r="15985" spans="1:8">
      <c r="A15985" s="746" t="s">
        <v>2332</v>
      </c>
      <c r="B15985" s="746"/>
      <c r="C15985" s="746"/>
      <c r="D15985" s="746"/>
      <c r="E15985" s="746"/>
      <c r="F15985" s="746"/>
      <c r="G15985" s="746"/>
      <c r="H15985" s="746"/>
    </row>
    <row r="15986" spans="1:8" ht="16.5" thickBot="1">
      <c r="A15986" s="87"/>
      <c r="B15986" s="666"/>
      <c r="C15986" s="231"/>
      <c r="D15986" s="231"/>
      <c r="E15986" s="231"/>
      <c r="F15986" s="231"/>
      <c r="G15986" s="231"/>
      <c r="H15986" s="231"/>
    </row>
    <row r="15987" spans="1:8">
      <c r="A15987" s="750" t="s">
        <v>397</v>
      </c>
      <c r="B15987" s="753" t="s">
        <v>649</v>
      </c>
      <c r="C15987" s="756" t="s">
        <v>719</v>
      </c>
      <c r="D15987" s="756"/>
      <c r="E15987" s="756"/>
      <c r="F15987" s="756"/>
      <c r="G15987" s="757" t="s">
        <v>629</v>
      </c>
      <c r="H15987" s="759" t="s">
        <v>630</v>
      </c>
    </row>
    <row r="15988" spans="1:8">
      <c r="A15988" s="751"/>
      <c r="B15988" s="754"/>
      <c r="C15988" s="704"/>
      <c r="D15988" s="704"/>
      <c r="E15988" s="704"/>
      <c r="F15988" s="704"/>
      <c r="G15988" s="703"/>
      <c r="H15988" s="760"/>
    </row>
    <row r="15989" spans="1:8" ht="32.25" thickBot="1">
      <c r="A15989" s="752"/>
      <c r="B15989" s="755"/>
      <c r="C15989" s="88" t="s">
        <v>631</v>
      </c>
      <c r="D15989" s="88" t="s">
        <v>632</v>
      </c>
      <c r="E15989" s="88" t="s">
        <v>631</v>
      </c>
      <c r="F15989" s="88" t="s">
        <v>632</v>
      </c>
      <c r="G15989" s="758"/>
      <c r="H15989" s="761"/>
    </row>
    <row r="15990" spans="1:8">
      <c r="A15990" s="89">
        <v>1</v>
      </c>
      <c r="B15990" s="604">
        <v>2</v>
      </c>
      <c r="C15990" s="90">
        <v>3</v>
      </c>
      <c r="D15990" s="90">
        <v>4</v>
      </c>
      <c r="E15990" s="90"/>
      <c r="F15990" s="90"/>
      <c r="G15990" s="91">
        <v>5</v>
      </c>
      <c r="H15990" s="604">
        <v>6</v>
      </c>
    </row>
    <row r="15991" spans="1:8">
      <c r="A15991" s="89">
        <v>1</v>
      </c>
      <c r="B15991" s="92" t="s">
        <v>598</v>
      </c>
      <c r="C15991" s="90"/>
      <c r="D15991" s="90"/>
      <c r="E15991" s="94"/>
      <c r="F15991" s="94"/>
      <c r="G15991" s="95"/>
      <c r="H15991" s="663"/>
    </row>
    <row r="15992" spans="1:8">
      <c r="A15992" s="96" t="s">
        <v>399</v>
      </c>
      <c r="B15992" s="237" t="s">
        <v>599</v>
      </c>
      <c r="C15992" s="97" t="s">
        <v>7</v>
      </c>
      <c r="D15992" s="97" t="s">
        <v>167</v>
      </c>
      <c r="E15992" s="94"/>
      <c r="F15992" s="94"/>
      <c r="G15992" s="94">
        <v>100</v>
      </c>
      <c r="H15992" s="79"/>
    </row>
    <row r="15993" spans="1:8">
      <c r="A15993" s="97" t="s">
        <v>400</v>
      </c>
      <c r="B15993" s="236" t="s">
        <v>329</v>
      </c>
      <c r="C15993" s="97" t="s">
        <v>168</v>
      </c>
      <c r="D15993" s="97" t="s">
        <v>169</v>
      </c>
      <c r="E15993" s="94"/>
      <c r="F15993" s="94"/>
      <c r="G15993" s="94">
        <v>100</v>
      </c>
      <c r="H15993" s="79"/>
    </row>
    <row r="15994" spans="1:8" ht="31.5">
      <c r="A15994" s="97" t="s">
        <v>411</v>
      </c>
      <c r="B15994" s="236" t="s">
        <v>730</v>
      </c>
      <c r="C15994" s="97" t="s">
        <v>170</v>
      </c>
      <c r="D15994" s="97" t="s">
        <v>171</v>
      </c>
      <c r="E15994" s="94"/>
      <c r="F15994" s="94"/>
      <c r="G15994" s="94">
        <v>100</v>
      </c>
      <c r="H15994" s="79"/>
    </row>
    <row r="15995" spans="1:8" ht="63">
      <c r="A15995" s="98" t="s">
        <v>422</v>
      </c>
      <c r="B15995" s="99" t="s">
        <v>731</v>
      </c>
      <c r="C15995" s="97" t="s">
        <v>172</v>
      </c>
      <c r="D15995" s="97" t="s">
        <v>173</v>
      </c>
      <c r="E15995" s="94"/>
      <c r="F15995" s="94"/>
      <c r="G15995" s="94">
        <v>100</v>
      </c>
      <c r="H15995" s="79"/>
    </row>
    <row r="15996" spans="1:8" ht="31.5">
      <c r="A15996" s="98" t="s">
        <v>732</v>
      </c>
      <c r="B15996" s="99" t="s">
        <v>733</v>
      </c>
      <c r="C15996" s="97" t="s">
        <v>174</v>
      </c>
      <c r="D15996" s="97" t="s">
        <v>175</v>
      </c>
      <c r="E15996" s="94"/>
      <c r="F15996" s="94"/>
      <c r="G15996" s="94">
        <v>100</v>
      </c>
      <c r="H15996" s="79"/>
    </row>
    <row r="15997" spans="1:8">
      <c r="A15997" s="98" t="s">
        <v>734</v>
      </c>
      <c r="B15997" s="99" t="s">
        <v>735</v>
      </c>
      <c r="C15997" s="97" t="s">
        <v>170</v>
      </c>
      <c r="D15997" s="97" t="s">
        <v>174</v>
      </c>
      <c r="E15997" s="94"/>
      <c r="F15997" s="94"/>
      <c r="G15997" s="94">
        <v>100</v>
      </c>
      <c r="H15997" s="79"/>
    </row>
    <row r="15998" spans="1:8">
      <c r="A15998" s="100">
        <v>2</v>
      </c>
      <c r="B15998" s="101" t="s">
        <v>440</v>
      </c>
      <c r="C15998" s="97"/>
      <c r="D15998" s="97"/>
      <c r="E15998" s="94"/>
      <c r="F15998" s="94"/>
      <c r="G15998" s="94"/>
      <c r="H15998" s="79"/>
    </row>
    <row r="15999" spans="1:8" ht="31.5">
      <c r="A15999" s="98" t="s">
        <v>402</v>
      </c>
      <c r="B15999" s="99" t="s">
        <v>736</v>
      </c>
      <c r="C15999" s="97" t="s">
        <v>129</v>
      </c>
      <c r="D15999" s="97" t="s">
        <v>130</v>
      </c>
      <c r="E15999" s="94"/>
      <c r="F15999" s="94"/>
      <c r="G15999" s="94">
        <v>100</v>
      </c>
      <c r="H15999" s="79"/>
    </row>
    <row r="16000" spans="1:8" ht="63">
      <c r="A16000" s="98" t="s">
        <v>403</v>
      </c>
      <c r="B16000" s="99" t="s">
        <v>641</v>
      </c>
      <c r="C16000" s="97" t="s">
        <v>129</v>
      </c>
      <c r="D16000" s="97" t="s">
        <v>131</v>
      </c>
      <c r="E16000" s="94"/>
      <c r="F16000" s="94"/>
      <c r="G16000" s="94">
        <v>100</v>
      </c>
      <c r="H16000" s="79"/>
    </row>
    <row r="16001" spans="1:8" ht="31.5">
      <c r="A16001" s="98" t="s">
        <v>404</v>
      </c>
      <c r="B16001" s="99" t="s">
        <v>642</v>
      </c>
      <c r="C16001" s="97" t="s">
        <v>131</v>
      </c>
      <c r="D16001" s="97" t="s">
        <v>132</v>
      </c>
      <c r="E16001" s="94"/>
      <c r="F16001" s="94"/>
      <c r="G16001" s="94">
        <v>100</v>
      </c>
      <c r="H16001" s="79"/>
    </row>
    <row r="16002" spans="1:8" ht="47.25">
      <c r="A16002" s="100">
        <v>3</v>
      </c>
      <c r="B16002" s="101" t="s">
        <v>313</v>
      </c>
      <c r="C16002" s="97"/>
      <c r="D16002" s="97"/>
      <c r="E16002" s="94"/>
      <c r="F16002" s="94"/>
      <c r="G16002" s="94"/>
      <c r="H16002" s="79"/>
    </row>
    <row r="16003" spans="1:8" ht="31.5">
      <c r="A16003" s="98" t="s">
        <v>441</v>
      </c>
      <c r="B16003" s="99" t="s">
        <v>314</v>
      </c>
      <c r="C16003" s="97" t="s">
        <v>132</v>
      </c>
      <c r="D16003" s="97" t="s">
        <v>131</v>
      </c>
      <c r="E16003" s="94"/>
      <c r="F16003" s="94"/>
      <c r="G16003" s="94">
        <v>100</v>
      </c>
      <c r="H16003" s="79"/>
    </row>
    <row r="16004" spans="1:8">
      <c r="A16004" s="98" t="s">
        <v>359</v>
      </c>
      <c r="B16004" s="99" t="s">
        <v>315</v>
      </c>
      <c r="C16004" s="97" t="s">
        <v>132</v>
      </c>
      <c r="D16004" s="97" t="s">
        <v>133</v>
      </c>
      <c r="E16004" s="94"/>
      <c r="F16004" s="94"/>
      <c r="G16004" s="94">
        <v>100</v>
      </c>
      <c r="H16004" s="79"/>
    </row>
    <row r="16005" spans="1:8">
      <c r="A16005" s="98" t="s">
        <v>361</v>
      </c>
      <c r="B16005" s="99" t="s">
        <v>316</v>
      </c>
      <c r="C16005" s="97" t="s">
        <v>133</v>
      </c>
      <c r="D16005" s="97" t="s">
        <v>788</v>
      </c>
      <c r="E16005" s="94"/>
      <c r="F16005" s="94"/>
      <c r="G16005" s="94">
        <v>100</v>
      </c>
      <c r="H16005" s="79"/>
    </row>
    <row r="16006" spans="1:8">
      <c r="A16006" s="98" t="s">
        <v>317</v>
      </c>
      <c r="B16006" s="99" t="s">
        <v>318</v>
      </c>
      <c r="C16006" s="97" t="s">
        <v>788</v>
      </c>
      <c r="D16006" s="97" t="s">
        <v>789</v>
      </c>
      <c r="E16006" s="94"/>
      <c r="F16006" s="94"/>
      <c r="G16006" s="94">
        <v>100</v>
      </c>
      <c r="H16006" s="79"/>
    </row>
    <row r="16007" spans="1:8">
      <c r="A16007" s="98" t="s">
        <v>319</v>
      </c>
      <c r="B16007" s="99" t="s">
        <v>320</v>
      </c>
      <c r="C16007" s="97" t="s">
        <v>1156</v>
      </c>
      <c r="D16007" s="97" t="s">
        <v>790</v>
      </c>
      <c r="E16007" s="94"/>
      <c r="F16007" s="94"/>
      <c r="G16007" s="94">
        <v>100</v>
      </c>
      <c r="H16007" s="79"/>
    </row>
    <row r="16008" spans="1:8">
      <c r="A16008" s="100">
        <v>4</v>
      </c>
      <c r="B16008" s="101" t="s">
        <v>623</v>
      </c>
      <c r="C16008" s="97"/>
      <c r="D16008" s="97"/>
      <c r="E16008" s="94"/>
      <c r="F16008" s="94"/>
      <c r="G16008" s="94"/>
      <c r="H16008" s="79"/>
    </row>
    <row r="16009" spans="1:8" ht="31.5">
      <c r="A16009" s="97" t="s">
        <v>406</v>
      </c>
      <c r="B16009" s="236" t="s">
        <v>321</v>
      </c>
      <c r="C16009" s="97" t="s">
        <v>790</v>
      </c>
      <c r="D16009" s="97" t="s">
        <v>790</v>
      </c>
      <c r="E16009" s="94"/>
      <c r="F16009" s="94"/>
      <c r="G16009" s="94">
        <v>100</v>
      </c>
      <c r="H16009" s="79"/>
    </row>
    <row r="16010" spans="1:8" ht="63">
      <c r="A16010" s="97" t="s">
        <v>407</v>
      </c>
      <c r="B16010" s="236" t="s">
        <v>621</v>
      </c>
      <c r="C16010" s="97" t="s">
        <v>790</v>
      </c>
      <c r="D16010" s="97" t="s">
        <v>791</v>
      </c>
      <c r="E16010" s="94"/>
      <c r="F16010" s="94"/>
      <c r="G16010" s="94">
        <v>100</v>
      </c>
      <c r="H16010" s="79"/>
    </row>
    <row r="16011" spans="1:8" ht="31.5">
      <c r="A16011" s="97" t="s">
        <v>408</v>
      </c>
      <c r="B16011" s="236" t="s">
        <v>764</v>
      </c>
      <c r="C16011" s="97" t="s">
        <v>790</v>
      </c>
      <c r="D16011" s="97" t="s">
        <v>791</v>
      </c>
      <c r="E16011" s="94"/>
      <c r="F16011" s="94"/>
      <c r="G16011" s="94">
        <v>100</v>
      </c>
      <c r="H16011" s="79"/>
    </row>
    <row r="16012" spans="1:8" ht="31.5">
      <c r="A16012" s="97" t="s">
        <v>222</v>
      </c>
      <c r="B16012" s="236" t="s">
        <v>765</v>
      </c>
      <c r="C16012" s="97" t="s">
        <v>791</v>
      </c>
      <c r="D16012" s="97" t="s">
        <v>792</v>
      </c>
      <c r="E16012" s="94"/>
      <c r="F16012" s="94"/>
      <c r="G16012" s="94">
        <v>100</v>
      </c>
      <c r="H16012" s="79"/>
    </row>
    <row r="16013" spans="1:8">
      <c r="A16013" s="263"/>
      <c r="B16013" s="264"/>
      <c r="C16013" s="263"/>
      <c r="D16013" s="263"/>
      <c r="E16013" s="83"/>
      <c r="F16013" s="83"/>
      <c r="G16013" s="272" t="s">
        <v>1128</v>
      </c>
      <c r="H16013" s="154" t="s">
        <v>378</v>
      </c>
    </row>
    <row r="16014" spans="1:8">
      <c r="H16014" s="154" t="s">
        <v>709</v>
      </c>
    </row>
    <row r="16015" spans="1:8">
      <c r="H16015" s="154" t="s">
        <v>266</v>
      </c>
    </row>
    <row r="16016" spans="1:8">
      <c r="H16016" s="154"/>
    </row>
    <row r="16017" spans="1:8">
      <c r="A16017" s="742" t="s">
        <v>628</v>
      </c>
      <c r="B16017" s="742"/>
      <c r="C16017" s="742"/>
      <c r="D16017" s="742"/>
      <c r="E16017" s="742"/>
      <c r="F16017" s="742"/>
      <c r="G16017" s="742"/>
      <c r="H16017" s="742"/>
    </row>
    <row r="16018" spans="1:8">
      <c r="A16018" s="742" t="s">
        <v>455</v>
      </c>
      <c r="B16018" s="742"/>
      <c r="C16018" s="742"/>
      <c r="D16018" s="742"/>
      <c r="E16018" s="742"/>
      <c r="F16018" s="742"/>
      <c r="G16018" s="742"/>
      <c r="H16018" s="742"/>
    </row>
    <row r="16019" spans="1:8">
      <c r="H16019" s="154" t="s">
        <v>322</v>
      </c>
    </row>
    <row r="16020" spans="1:8">
      <c r="H16020" s="154" t="s">
        <v>323</v>
      </c>
    </row>
    <row r="16021" spans="1:8">
      <c r="H16021" s="154" t="s">
        <v>324</v>
      </c>
    </row>
    <row r="16022" spans="1:8">
      <c r="H16022" s="230" t="s">
        <v>325</v>
      </c>
    </row>
    <row r="16023" spans="1:8">
      <c r="H16023" s="154" t="s">
        <v>2331</v>
      </c>
    </row>
    <row r="16024" spans="1:8">
      <c r="H16024" s="154" t="s">
        <v>261</v>
      </c>
    </row>
    <row r="16025" spans="1:8">
      <c r="A16025" s="86"/>
    </row>
    <row r="16026" spans="1:8">
      <c r="A16026" s="748" t="s">
        <v>1947</v>
      </c>
      <c r="B16026" s="749"/>
      <c r="C16026" s="749"/>
      <c r="D16026" s="749"/>
      <c r="E16026" s="749"/>
      <c r="F16026" s="749"/>
      <c r="G16026" s="749"/>
      <c r="H16026" s="749"/>
    </row>
    <row r="16027" spans="1:8">
      <c r="A16027" s="746" t="s">
        <v>2332</v>
      </c>
      <c r="B16027" s="746"/>
      <c r="C16027" s="746"/>
      <c r="D16027" s="746"/>
      <c r="E16027" s="746"/>
      <c r="F16027" s="746"/>
      <c r="G16027" s="746"/>
      <c r="H16027" s="746"/>
    </row>
    <row r="16028" spans="1:8" ht="16.5" thickBot="1">
      <c r="A16028" s="87"/>
      <c r="B16028" s="666"/>
      <c r="C16028" s="231"/>
      <c r="D16028" s="231"/>
      <c r="E16028" s="231"/>
      <c r="F16028" s="231"/>
      <c r="G16028" s="231"/>
      <c r="H16028" s="231"/>
    </row>
    <row r="16029" spans="1:8">
      <c r="A16029" s="750" t="s">
        <v>397</v>
      </c>
      <c r="B16029" s="753" t="s">
        <v>649</v>
      </c>
      <c r="C16029" s="756" t="s">
        <v>719</v>
      </c>
      <c r="D16029" s="756"/>
      <c r="E16029" s="756"/>
      <c r="F16029" s="756"/>
      <c r="G16029" s="757" t="s">
        <v>629</v>
      </c>
      <c r="H16029" s="759" t="s">
        <v>630</v>
      </c>
    </row>
    <row r="16030" spans="1:8">
      <c r="A16030" s="751"/>
      <c r="B16030" s="754"/>
      <c r="C16030" s="704"/>
      <c r="D16030" s="704"/>
      <c r="E16030" s="704"/>
      <c r="F16030" s="704"/>
      <c r="G16030" s="703"/>
      <c r="H16030" s="760"/>
    </row>
    <row r="16031" spans="1:8" ht="32.25" thickBot="1">
      <c r="A16031" s="752"/>
      <c r="B16031" s="755"/>
      <c r="C16031" s="88" t="s">
        <v>631</v>
      </c>
      <c r="D16031" s="88" t="s">
        <v>632</v>
      </c>
      <c r="E16031" s="88" t="s">
        <v>631</v>
      </c>
      <c r="F16031" s="88" t="s">
        <v>632</v>
      </c>
      <c r="G16031" s="758"/>
      <c r="H16031" s="761"/>
    </row>
    <row r="16032" spans="1:8">
      <c r="A16032" s="89">
        <v>1</v>
      </c>
      <c r="B16032" s="604">
        <v>2</v>
      </c>
      <c r="C16032" s="90">
        <v>3</v>
      </c>
      <c r="D16032" s="90">
        <v>4</v>
      </c>
      <c r="E16032" s="90"/>
      <c r="F16032" s="90"/>
      <c r="G16032" s="91">
        <v>5</v>
      </c>
      <c r="H16032" s="604">
        <v>6</v>
      </c>
    </row>
    <row r="16033" spans="1:8">
      <c r="A16033" s="89">
        <v>1</v>
      </c>
      <c r="B16033" s="92" t="s">
        <v>598</v>
      </c>
      <c r="C16033" s="90"/>
      <c r="D16033" s="90"/>
      <c r="E16033" s="94"/>
      <c r="F16033" s="94"/>
      <c r="G16033" s="95"/>
      <c r="H16033" s="663"/>
    </row>
    <row r="16034" spans="1:8">
      <c r="A16034" s="96" t="s">
        <v>399</v>
      </c>
      <c r="B16034" s="237" t="s">
        <v>599</v>
      </c>
      <c r="C16034" s="97" t="s">
        <v>7</v>
      </c>
      <c r="D16034" s="97" t="s">
        <v>167</v>
      </c>
      <c r="E16034" s="94"/>
      <c r="F16034" s="94"/>
      <c r="G16034" s="94">
        <v>100</v>
      </c>
      <c r="H16034" s="79"/>
    </row>
    <row r="16035" spans="1:8">
      <c r="A16035" s="97" t="s">
        <v>400</v>
      </c>
      <c r="B16035" s="236" t="s">
        <v>329</v>
      </c>
      <c r="C16035" s="97" t="s">
        <v>168</v>
      </c>
      <c r="D16035" s="97" t="s">
        <v>169</v>
      </c>
      <c r="E16035" s="94"/>
      <c r="F16035" s="94"/>
      <c r="G16035" s="94">
        <v>100</v>
      </c>
      <c r="H16035" s="79"/>
    </row>
    <row r="16036" spans="1:8" ht="31.5">
      <c r="A16036" s="97" t="s">
        <v>411</v>
      </c>
      <c r="B16036" s="236" t="s">
        <v>730</v>
      </c>
      <c r="C16036" s="97" t="s">
        <v>170</v>
      </c>
      <c r="D16036" s="97" t="s">
        <v>171</v>
      </c>
      <c r="E16036" s="94"/>
      <c r="F16036" s="94"/>
      <c r="G16036" s="94">
        <v>100</v>
      </c>
      <c r="H16036" s="79"/>
    </row>
    <row r="16037" spans="1:8" ht="63">
      <c r="A16037" s="98" t="s">
        <v>422</v>
      </c>
      <c r="B16037" s="99" t="s">
        <v>731</v>
      </c>
      <c r="C16037" s="97" t="s">
        <v>172</v>
      </c>
      <c r="D16037" s="97" t="s">
        <v>173</v>
      </c>
      <c r="E16037" s="94"/>
      <c r="F16037" s="94"/>
      <c r="G16037" s="94">
        <v>100</v>
      </c>
      <c r="H16037" s="79"/>
    </row>
    <row r="16038" spans="1:8" ht="31.5">
      <c r="A16038" s="98" t="s">
        <v>732</v>
      </c>
      <c r="B16038" s="99" t="s">
        <v>733</v>
      </c>
      <c r="C16038" s="97" t="s">
        <v>174</v>
      </c>
      <c r="D16038" s="97" t="s">
        <v>175</v>
      </c>
      <c r="E16038" s="94"/>
      <c r="F16038" s="94"/>
      <c r="G16038" s="94">
        <v>100</v>
      </c>
      <c r="H16038" s="79"/>
    </row>
    <row r="16039" spans="1:8">
      <c r="A16039" s="98" t="s">
        <v>734</v>
      </c>
      <c r="B16039" s="99" t="s">
        <v>735</v>
      </c>
      <c r="C16039" s="97" t="s">
        <v>170</v>
      </c>
      <c r="D16039" s="97" t="s">
        <v>174</v>
      </c>
      <c r="E16039" s="94"/>
      <c r="F16039" s="94"/>
      <c r="G16039" s="94">
        <v>100</v>
      </c>
      <c r="H16039" s="79"/>
    </row>
    <row r="16040" spans="1:8">
      <c r="A16040" s="100">
        <v>2</v>
      </c>
      <c r="B16040" s="101" t="s">
        <v>440</v>
      </c>
      <c r="C16040" s="97"/>
      <c r="D16040" s="97"/>
      <c r="E16040" s="94"/>
      <c r="F16040" s="94"/>
      <c r="G16040" s="94"/>
      <c r="H16040" s="79"/>
    </row>
    <row r="16041" spans="1:8" ht="31.5">
      <c r="A16041" s="98" t="s">
        <v>402</v>
      </c>
      <c r="B16041" s="99" t="s">
        <v>736</v>
      </c>
      <c r="C16041" s="97" t="s">
        <v>129</v>
      </c>
      <c r="D16041" s="97" t="s">
        <v>130</v>
      </c>
      <c r="E16041" s="94"/>
      <c r="F16041" s="94"/>
      <c r="G16041" s="94">
        <v>100</v>
      </c>
      <c r="H16041" s="79"/>
    </row>
    <row r="16042" spans="1:8" ht="63">
      <c r="A16042" s="98" t="s">
        <v>403</v>
      </c>
      <c r="B16042" s="99" t="s">
        <v>641</v>
      </c>
      <c r="C16042" s="97" t="s">
        <v>129</v>
      </c>
      <c r="D16042" s="97" t="s">
        <v>131</v>
      </c>
      <c r="E16042" s="94"/>
      <c r="F16042" s="94"/>
      <c r="G16042" s="94">
        <v>100</v>
      </c>
      <c r="H16042" s="79"/>
    </row>
    <row r="16043" spans="1:8" ht="31.5">
      <c r="A16043" s="98" t="s">
        <v>404</v>
      </c>
      <c r="B16043" s="99" t="s">
        <v>642</v>
      </c>
      <c r="C16043" s="97" t="s">
        <v>131</v>
      </c>
      <c r="D16043" s="97" t="s">
        <v>132</v>
      </c>
      <c r="E16043" s="94"/>
      <c r="F16043" s="94"/>
      <c r="G16043" s="94">
        <v>100</v>
      </c>
      <c r="H16043" s="79"/>
    </row>
    <row r="16044" spans="1:8" ht="47.25">
      <c r="A16044" s="100">
        <v>3</v>
      </c>
      <c r="B16044" s="101" t="s">
        <v>313</v>
      </c>
      <c r="C16044" s="97"/>
      <c r="D16044" s="97"/>
      <c r="E16044" s="94"/>
      <c r="F16044" s="94"/>
      <c r="G16044" s="94"/>
      <c r="H16044" s="79"/>
    </row>
    <row r="16045" spans="1:8" ht="31.5">
      <c r="A16045" s="98" t="s">
        <v>441</v>
      </c>
      <c r="B16045" s="99" t="s">
        <v>314</v>
      </c>
      <c r="C16045" s="97" t="s">
        <v>132</v>
      </c>
      <c r="D16045" s="97" t="s">
        <v>131</v>
      </c>
      <c r="E16045" s="94"/>
      <c r="F16045" s="94"/>
      <c r="G16045" s="94">
        <v>100</v>
      </c>
      <c r="H16045" s="79"/>
    </row>
    <row r="16046" spans="1:8">
      <c r="A16046" s="98" t="s">
        <v>359</v>
      </c>
      <c r="B16046" s="99" t="s">
        <v>315</v>
      </c>
      <c r="C16046" s="97" t="s">
        <v>132</v>
      </c>
      <c r="D16046" s="97" t="s">
        <v>133</v>
      </c>
      <c r="E16046" s="94"/>
      <c r="F16046" s="94"/>
      <c r="G16046" s="94">
        <v>100</v>
      </c>
      <c r="H16046" s="79"/>
    </row>
    <row r="16047" spans="1:8">
      <c r="A16047" s="98" t="s">
        <v>361</v>
      </c>
      <c r="B16047" s="99" t="s">
        <v>316</v>
      </c>
      <c r="C16047" s="97" t="s">
        <v>133</v>
      </c>
      <c r="D16047" s="97" t="s">
        <v>788</v>
      </c>
      <c r="E16047" s="94"/>
      <c r="F16047" s="94"/>
      <c r="G16047" s="94">
        <v>100</v>
      </c>
      <c r="H16047" s="79"/>
    </row>
    <row r="16048" spans="1:8">
      <c r="A16048" s="98" t="s">
        <v>317</v>
      </c>
      <c r="B16048" s="99" t="s">
        <v>318</v>
      </c>
      <c r="C16048" s="97" t="s">
        <v>788</v>
      </c>
      <c r="D16048" s="97" t="s">
        <v>789</v>
      </c>
      <c r="E16048" s="94"/>
      <c r="F16048" s="94"/>
      <c r="G16048" s="94">
        <v>100</v>
      </c>
      <c r="H16048" s="79"/>
    </row>
    <row r="16049" spans="1:8">
      <c r="A16049" s="98" t="s">
        <v>319</v>
      </c>
      <c r="B16049" s="99" t="s">
        <v>320</v>
      </c>
      <c r="C16049" s="97" t="s">
        <v>1156</v>
      </c>
      <c r="D16049" s="97" t="s">
        <v>790</v>
      </c>
      <c r="E16049" s="94"/>
      <c r="F16049" s="94"/>
      <c r="G16049" s="94">
        <v>100</v>
      </c>
      <c r="H16049" s="79"/>
    </row>
    <row r="16050" spans="1:8">
      <c r="A16050" s="100">
        <v>4</v>
      </c>
      <c r="B16050" s="101" t="s">
        <v>623</v>
      </c>
      <c r="C16050" s="97"/>
      <c r="D16050" s="97"/>
      <c r="E16050" s="94"/>
      <c r="F16050" s="94"/>
      <c r="G16050" s="94"/>
      <c r="H16050" s="79"/>
    </row>
    <row r="16051" spans="1:8" ht="31.5">
      <c r="A16051" s="97" t="s">
        <v>406</v>
      </c>
      <c r="B16051" s="236" t="s">
        <v>321</v>
      </c>
      <c r="C16051" s="97" t="s">
        <v>790</v>
      </c>
      <c r="D16051" s="97" t="s">
        <v>790</v>
      </c>
      <c r="E16051" s="94"/>
      <c r="F16051" s="94"/>
      <c r="G16051" s="94">
        <v>100</v>
      </c>
      <c r="H16051" s="79"/>
    </row>
    <row r="16052" spans="1:8" ht="63">
      <c r="A16052" s="97" t="s">
        <v>407</v>
      </c>
      <c r="B16052" s="236" t="s">
        <v>621</v>
      </c>
      <c r="C16052" s="97" t="s">
        <v>790</v>
      </c>
      <c r="D16052" s="97" t="s">
        <v>791</v>
      </c>
      <c r="E16052" s="94"/>
      <c r="F16052" s="94"/>
      <c r="G16052" s="94">
        <v>100</v>
      </c>
      <c r="H16052" s="79"/>
    </row>
    <row r="16053" spans="1:8" ht="31.5">
      <c r="A16053" s="97" t="s">
        <v>408</v>
      </c>
      <c r="B16053" s="236" t="s">
        <v>764</v>
      </c>
      <c r="C16053" s="97" t="s">
        <v>790</v>
      </c>
      <c r="D16053" s="97" t="s">
        <v>791</v>
      </c>
      <c r="E16053" s="94"/>
      <c r="F16053" s="94"/>
      <c r="G16053" s="94">
        <v>100</v>
      </c>
      <c r="H16053" s="79"/>
    </row>
    <row r="16054" spans="1:8" ht="31.5">
      <c r="A16054" s="97" t="s">
        <v>222</v>
      </c>
      <c r="B16054" s="236" t="s">
        <v>765</v>
      </c>
      <c r="C16054" s="97" t="s">
        <v>791</v>
      </c>
      <c r="D16054" s="97" t="s">
        <v>792</v>
      </c>
      <c r="E16054" s="94"/>
      <c r="F16054" s="94"/>
      <c r="G16054" s="94">
        <v>100</v>
      </c>
      <c r="H16054" s="79"/>
    </row>
    <row r="16055" spans="1:8">
      <c r="A16055" s="263"/>
      <c r="B16055" s="264"/>
      <c r="C16055" s="263"/>
      <c r="D16055" s="263"/>
      <c r="E16055" s="83"/>
      <c r="F16055" s="83"/>
      <c r="G16055" s="272" t="s">
        <v>1129</v>
      </c>
      <c r="H16055" s="154" t="s">
        <v>378</v>
      </c>
    </row>
    <row r="16056" spans="1:8">
      <c r="H16056" s="154" t="s">
        <v>709</v>
      </c>
    </row>
    <row r="16057" spans="1:8">
      <c r="H16057" s="154" t="s">
        <v>266</v>
      </c>
    </row>
    <row r="16058" spans="1:8">
      <c r="H16058" s="154"/>
    </row>
    <row r="16059" spans="1:8">
      <c r="A16059" s="742" t="s">
        <v>628</v>
      </c>
      <c r="B16059" s="742"/>
      <c r="C16059" s="742"/>
      <c r="D16059" s="742"/>
      <c r="E16059" s="742"/>
      <c r="F16059" s="742"/>
      <c r="G16059" s="742"/>
      <c r="H16059" s="742"/>
    </row>
    <row r="16060" spans="1:8">
      <c r="A16060" s="742" t="s">
        <v>455</v>
      </c>
      <c r="B16060" s="742"/>
      <c r="C16060" s="742"/>
      <c r="D16060" s="742"/>
      <c r="E16060" s="742"/>
      <c r="F16060" s="742"/>
      <c r="G16060" s="742"/>
      <c r="H16060" s="742"/>
    </row>
    <row r="16061" spans="1:8">
      <c r="H16061" s="154" t="s">
        <v>322</v>
      </c>
    </row>
    <row r="16062" spans="1:8">
      <c r="H16062" s="154" t="s">
        <v>323</v>
      </c>
    </row>
    <row r="16063" spans="1:8">
      <c r="H16063" s="154" t="s">
        <v>324</v>
      </c>
    </row>
    <row r="16064" spans="1:8">
      <c r="H16064" s="230" t="s">
        <v>325</v>
      </c>
    </row>
    <row r="16065" spans="1:8">
      <c r="H16065" s="154" t="s">
        <v>2331</v>
      </c>
    </row>
    <row r="16066" spans="1:8">
      <c r="H16066" s="154" t="s">
        <v>261</v>
      </c>
    </row>
    <row r="16067" spans="1:8">
      <c r="A16067" s="86"/>
    </row>
    <row r="16068" spans="1:8">
      <c r="A16068" s="748" t="s">
        <v>1844</v>
      </c>
      <c r="B16068" s="749"/>
      <c r="C16068" s="749"/>
      <c r="D16068" s="749"/>
      <c r="E16068" s="749"/>
      <c r="F16068" s="749"/>
      <c r="G16068" s="749"/>
      <c r="H16068" s="749"/>
    </row>
    <row r="16069" spans="1:8">
      <c r="A16069" s="746" t="s">
        <v>2332</v>
      </c>
      <c r="B16069" s="746"/>
      <c r="C16069" s="746"/>
      <c r="D16069" s="746"/>
      <c r="E16069" s="746"/>
      <c r="F16069" s="746"/>
      <c r="G16069" s="746"/>
      <c r="H16069" s="746"/>
    </row>
    <row r="16070" spans="1:8" ht="16.5" thickBot="1">
      <c r="A16070" s="87"/>
      <c r="B16070" s="666"/>
      <c r="C16070" s="231"/>
      <c r="D16070" s="231"/>
      <c r="E16070" s="231"/>
      <c r="F16070" s="231"/>
      <c r="G16070" s="231"/>
      <c r="H16070" s="231"/>
    </row>
    <row r="16071" spans="1:8">
      <c r="A16071" s="750" t="s">
        <v>397</v>
      </c>
      <c r="B16071" s="753" t="s">
        <v>649</v>
      </c>
      <c r="C16071" s="756" t="s">
        <v>719</v>
      </c>
      <c r="D16071" s="756"/>
      <c r="E16071" s="756"/>
      <c r="F16071" s="756"/>
      <c r="G16071" s="757" t="s">
        <v>629</v>
      </c>
      <c r="H16071" s="759" t="s">
        <v>630</v>
      </c>
    </row>
    <row r="16072" spans="1:8">
      <c r="A16072" s="751"/>
      <c r="B16072" s="754"/>
      <c r="C16072" s="704"/>
      <c r="D16072" s="704"/>
      <c r="E16072" s="704"/>
      <c r="F16072" s="704"/>
      <c r="G16072" s="703"/>
      <c r="H16072" s="760"/>
    </row>
    <row r="16073" spans="1:8" ht="32.25" thickBot="1">
      <c r="A16073" s="752"/>
      <c r="B16073" s="755"/>
      <c r="C16073" s="88" t="s">
        <v>631</v>
      </c>
      <c r="D16073" s="88" t="s">
        <v>632</v>
      </c>
      <c r="E16073" s="88" t="s">
        <v>631</v>
      </c>
      <c r="F16073" s="88" t="s">
        <v>632</v>
      </c>
      <c r="G16073" s="758"/>
      <c r="H16073" s="761"/>
    </row>
    <row r="16074" spans="1:8">
      <c r="A16074" s="89">
        <v>1</v>
      </c>
      <c r="B16074" s="604">
        <v>2</v>
      </c>
      <c r="C16074" s="90">
        <v>3</v>
      </c>
      <c r="D16074" s="90">
        <v>4</v>
      </c>
      <c r="E16074" s="90"/>
      <c r="F16074" s="90"/>
      <c r="G16074" s="91">
        <v>5</v>
      </c>
      <c r="H16074" s="604">
        <v>6</v>
      </c>
    </row>
    <row r="16075" spans="1:8">
      <c r="A16075" s="89">
        <v>1</v>
      </c>
      <c r="B16075" s="92" t="s">
        <v>598</v>
      </c>
      <c r="C16075" s="90"/>
      <c r="D16075" s="90"/>
      <c r="E16075" s="94"/>
      <c r="F16075" s="94"/>
      <c r="G16075" s="95"/>
      <c r="H16075" s="663"/>
    </row>
    <row r="16076" spans="1:8">
      <c r="A16076" s="96" t="s">
        <v>399</v>
      </c>
      <c r="B16076" s="237" t="s">
        <v>599</v>
      </c>
      <c r="C16076" s="97" t="s">
        <v>174</v>
      </c>
      <c r="D16076" s="97" t="s">
        <v>482</v>
      </c>
      <c r="E16076" s="94"/>
      <c r="F16076" s="94"/>
      <c r="G16076" s="94">
        <v>100</v>
      </c>
      <c r="H16076" s="79"/>
    </row>
    <row r="16077" spans="1:8">
      <c r="A16077" s="97" t="s">
        <v>400</v>
      </c>
      <c r="B16077" s="236" t="s">
        <v>329</v>
      </c>
      <c r="C16077" s="97" t="s">
        <v>483</v>
      </c>
      <c r="D16077" s="97" t="s">
        <v>484</v>
      </c>
      <c r="E16077" s="94"/>
      <c r="F16077" s="94"/>
      <c r="G16077" s="94">
        <v>100</v>
      </c>
      <c r="H16077" s="79"/>
    </row>
    <row r="16078" spans="1:8" ht="31.5">
      <c r="A16078" s="97" t="s">
        <v>411</v>
      </c>
      <c r="B16078" s="236" t="s">
        <v>730</v>
      </c>
      <c r="C16078" s="97" t="s">
        <v>485</v>
      </c>
      <c r="D16078" s="97" t="s">
        <v>486</v>
      </c>
      <c r="E16078" s="94"/>
      <c r="F16078" s="94"/>
      <c r="G16078" s="94">
        <v>100</v>
      </c>
      <c r="H16078" s="79"/>
    </row>
    <row r="16079" spans="1:8" ht="63">
      <c r="A16079" s="98" t="s">
        <v>422</v>
      </c>
      <c r="B16079" s="99" t="s">
        <v>731</v>
      </c>
      <c r="C16079" s="97" t="s">
        <v>487</v>
      </c>
      <c r="D16079" s="97" t="s">
        <v>2103</v>
      </c>
      <c r="E16079" s="94"/>
      <c r="F16079" s="94"/>
      <c r="G16079" s="94">
        <v>100</v>
      </c>
      <c r="H16079" s="79"/>
    </row>
    <row r="16080" spans="1:8" ht="31.5">
      <c r="A16080" s="98" t="s">
        <v>732</v>
      </c>
      <c r="B16080" s="99" t="s">
        <v>733</v>
      </c>
      <c r="C16080" s="97" t="s">
        <v>46</v>
      </c>
      <c r="D16080" s="97" t="s">
        <v>45</v>
      </c>
      <c r="E16080" s="94"/>
      <c r="F16080" s="94"/>
      <c r="G16080" s="94">
        <v>100</v>
      </c>
      <c r="H16080" s="79"/>
    </row>
    <row r="16081" spans="1:8">
      <c r="A16081" s="98" t="s">
        <v>734</v>
      </c>
      <c r="B16081" s="99" t="s">
        <v>735</v>
      </c>
      <c r="C16081" s="97" t="s">
        <v>485</v>
      </c>
      <c r="D16081" s="97" t="s">
        <v>46</v>
      </c>
      <c r="E16081" s="94"/>
      <c r="F16081" s="94"/>
      <c r="G16081" s="94">
        <v>100</v>
      </c>
      <c r="H16081" s="79"/>
    </row>
    <row r="16082" spans="1:8">
      <c r="A16082" s="100">
        <v>2</v>
      </c>
      <c r="B16082" s="101" t="s">
        <v>440</v>
      </c>
      <c r="C16082" s="97"/>
      <c r="D16082" s="97"/>
      <c r="E16082" s="94"/>
      <c r="F16082" s="94"/>
      <c r="G16082" s="94"/>
      <c r="H16082" s="79"/>
    </row>
    <row r="16083" spans="1:8" ht="31.5">
      <c r="A16083" s="98" t="s">
        <v>402</v>
      </c>
      <c r="B16083" s="99" t="s">
        <v>736</v>
      </c>
      <c r="C16083" s="97" t="s">
        <v>46</v>
      </c>
      <c r="D16083" s="97" t="s">
        <v>45</v>
      </c>
      <c r="E16083" s="94"/>
      <c r="F16083" s="94"/>
      <c r="G16083" s="94">
        <v>100</v>
      </c>
      <c r="H16083" s="79"/>
    </row>
    <row r="16084" spans="1:8" ht="63">
      <c r="A16084" s="98" t="s">
        <v>403</v>
      </c>
      <c r="B16084" s="99" t="s">
        <v>641</v>
      </c>
      <c r="C16084" s="97" t="s">
        <v>46</v>
      </c>
      <c r="D16084" s="97" t="s">
        <v>47</v>
      </c>
      <c r="E16084" s="94"/>
      <c r="F16084" s="94"/>
      <c r="G16084" s="94">
        <v>100</v>
      </c>
      <c r="H16084" s="79"/>
    </row>
    <row r="16085" spans="1:8" ht="31.5">
      <c r="A16085" s="98" t="s">
        <v>404</v>
      </c>
      <c r="B16085" s="99" t="s">
        <v>642</v>
      </c>
      <c r="C16085" s="97" t="s">
        <v>47</v>
      </c>
      <c r="D16085" s="97" t="s">
        <v>48</v>
      </c>
      <c r="E16085" s="94"/>
      <c r="F16085" s="94"/>
      <c r="G16085" s="94">
        <v>100</v>
      </c>
      <c r="H16085" s="79"/>
    </row>
    <row r="16086" spans="1:8" ht="47.25">
      <c r="A16086" s="100">
        <v>3</v>
      </c>
      <c r="B16086" s="101" t="s">
        <v>313</v>
      </c>
      <c r="C16086" s="97"/>
      <c r="D16086" s="97"/>
      <c r="E16086" s="94"/>
      <c r="F16086" s="94"/>
      <c r="G16086" s="94"/>
      <c r="H16086" s="79"/>
    </row>
    <row r="16087" spans="1:8" ht="31.5">
      <c r="A16087" s="98" t="s">
        <v>441</v>
      </c>
      <c r="B16087" s="99" t="s">
        <v>314</v>
      </c>
      <c r="C16087" s="97" t="s">
        <v>48</v>
      </c>
      <c r="D16087" s="97" t="s">
        <v>47</v>
      </c>
      <c r="E16087" s="94"/>
      <c r="F16087" s="94"/>
      <c r="G16087" s="94">
        <v>100</v>
      </c>
      <c r="H16087" s="79"/>
    </row>
    <row r="16088" spans="1:8">
      <c r="A16088" s="98" t="s">
        <v>359</v>
      </c>
      <c r="B16088" s="99" t="s">
        <v>315</v>
      </c>
      <c r="C16088" s="97" t="s">
        <v>48</v>
      </c>
      <c r="D16088" s="97" t="s">
        <v>49</v>
      </c>
      <c r="E16088" s="94"/>
      <c r="F16088" s="94"/>
      <c r="G16088" s="94">
        <v>100</v>
      </c>
      <c r="H16088" s="79"/>
    </row>
    <row r="16089" spans="1:8">
      <c r="A16089" s="98" t="s">
        <v>361</v>
      </c>
      <c r="B16089" s="99" t="s">
        <v>316</v>
      </c>
      <c r="C16089" s="97" t="s">
        <v>49</v>
      </c>
      <c r="D16089" s="97" t="s">
        <v>50</v>
      </c>
      <c r="E16089" s="94"/>
      <c r="F16089" s="94"/>
      <c r="G16089" s="94">
        <v>100</v>
      </c>
      <c r="H16089" s="79"/>
    </row>
    <row r="16090" spans="1:8">
      <c r="A16090" s="98" t="s">
        <v>317</v>
      </c>
      <c r="B16090" s="99" t="s">
        <v>318</v>
      </c>
      <c r="C16090" s="97" t="s">
        <v>50</v>
      </c>
      <c r="D16090" s="97" t="s">
        <v>51</v>
      </c>
      <c r="E16090" s="94"/>
      <c r="F16090" s="94"/>
      <c r="G16090" s="94">
        <v>100</v>
      </c>
      <c r="H16090" s="79"/>
    </row>
    <row r="16091" spans="1:8">
      <c r="A16091" s="98" t="s">
        <v>319</v>
      </c>
      <c r="B16091" s="99" t="s">
        <v>320</v>
      </c>
      <c r="C16091" s="97" t="s">
        <v>51</v>
      </c>
      <c r="D16091" s="97" t="s">
        <v>52</v>
      </c>
      <c r="E16091" s="94"/>
      <c r="F16091" s="94"/>
      <c r="G16091" s="94">
        <v>100</v>
      </c>
      <c r="H16091" s="79"/>
    </row>
    <row r="16092" spans="1:8">
      <c r="A16092" s="100">
        <v>4</v>
      </c>
      <c r="B16092" s="101" t="s">
        <v>623</v>
      </c>
      <c r="C16092" s="97"/>
      <c r="D16092" s="97"/>
      <c r="E16092" s="94"/>
      <c r="F16092" s="94"/>
      <c r="G16092" s="94"/>
      <c r="H16092" s="79"/>
    </row>
    <row r="16093" spans="1:8" ht="31.5">
      <c r="A16093" s="97" t="s">
        <v>406</v>
      </c>
      <c r="B16093" s="236" t="s">
        <v>321</v>
      </c>
      <c r="C16093" s="97" t="s">
        <v>52</v>
      </c>
      <c r="D16093" s="97" t="s">
        <v>52</v>
      </c>
      <c r="E16093" s="94"/>
      <c r="F16093" s="94"/>
      <c r="G16093" s="94">
        <v>100</v>
      </c>
      <c r="H16093" s="79"/>
    </row>
    <row r="16094" spans="1:8" ht="63">
      <c r="A16094" s="97" t="s">
        <v>407</v>
      </c>
      <c r="B16094" s="236" t="s">
        <v>621</v>
      </c>
      <c r="C16094" s="97" t="s">
        <v>52</v>
      </c>
      <c r="D16094" s="97" t="s">
        <v>53</v>
      </c>
      <c r="E16094" s="94"/>
      <c r="F16094" s="94"/>
      <c r="G16094" s="94">
        <v>100</v>
      </c>
      <c r="H16094" s="79"/>
    </row>
    <row r="16095" spans="1:8" ht="31.5">
      <c r="A16095" s="97" t="s">
        <v>408</v>
      </c>
      <c r="B16095" s="236" t="s">
        <v>764</v>
      </c>
      <c r="C16095" s="97" t="s">
        <v>52</v>
      </c>
      <c r="D16095" s="97" t="s">
        <v>53</v>
      </c>
      <c r="E16095" s="94"/>
      <c r="F16095" s="94"/>
      <c r="G16095" s="94">
        <v>100</v>
      </c>
      <c r="H16095" s="79"/>
    </row>
    <row r="16096" spans="1:8" ht="31.5">
      <c r="A16096" s="97" t="s">
        <v>222</v>
      </c>
      <c r="B16096" s="236" t="s">
        <v>765</v>
      </c>
      <c r="C16096" s="97" t="s">
        <v>53</v>
      </c>
      <c r="D16096" s="97" t="s">
        <v>54</v>
      </c>
      <c r="E16096" s="94"/>
      <c r="F16096" s="94"/>
      <c r="G16096" s="94">
        <v>100</v>
      </c>
      <c r="H16096" s="79"/>
    </row>
    <row r="16097" spans="1:8">
      <c r="A16097" s="263"/>
      <c r="B16097" s="264"/>
      <c r="C16097" s="263"/>
      <c r="D16097" s="263"/>
      <c r="E16097" s="83"/>
      <c r="F16097" s="83"/>
      <c r="G16097" s="272" t="s">
        <v>1130</v>
      </c>
      <c r="H16097" s="154" t="s">
        <v>378</v>
      </c>
    </row>
    <row r="16098" spans="1:8">
      <c r="H16098" s="154" t="s">
        <v>709</v>
      </c>
    </row>
    <row r="16099" spans="1:8">
      <c r="H16099" s="154" t="s">
        <v>266</v>
      </c>
    </row>
    <row r="16100" spans="1:8">
      <c r="H16100" s="154"/>
    </row>
    <row r="16101" spans="1:8">
      <c r="A16101" s="742" t="s">
        <v>628</v>
      </c>
      <c r="B16101" s="742"/>
      <c r="C16101" s="742"/>
      <c r="D16101" s="742"/>
      <c r="E16101" s="742"/>
      <c r="F16101" s="742"/>
      <c r="G16101" s="742"/>
      <c r="H16101" s="742"/>
    </row>
    <row r="16102" spans="1:8">
      <c r="A16102" s="742" t="s">
        <v>455</v>
      </c>
      <c r="B16102" s="742"/>
      <c r="C16102" s="742"/>
      <c r="D16102" s="742"/>
      <c r="E16102" s="742"/>
      <c r="F16102" s="742"/>
      <c r="G16102" s="742"/>
      <c r="H16102" s="742"/>
    </row>
    <row r="16103" spans="1:8">
      <c r="H16103" s="154" t="s">
        <v>322</v>
      </c>
    </row>
    <row r="16104" spans="1:8">
      <c r="H16104" s="154" t="s">
        <v>323</v>
      </c>
    </row>
    <row r="16105" spans="1:8">
      <c r="H16105" s="154" t="s">
        <v>324</v>
      </c>
    </row>
    <row r="16106" spans="1:8">
      <c r="H16106" s="230" t="s">
        <v>325</v>
      </c>
    </row>
    <row r="16107" spans="1:8">
      <c r="H16107" s="154" t="s">
        <v>2331</v>
      </c>
    </row>
    <row r="16108" spans="1:8">
      <c r="H16108" s="154" t="s">
        <v>261</v>
      </c>
    </row>
    <row r="16109" spans="1:8">
      <c r="A16109" s="86"/>
    </row>
    <row r="16110" spans="1:8">
      <c r="A16110" s="748" t="s">
        <v>1845</v>
      </c>
      <c r="B16110" s="749"/>
      <c r="C16110" s="749"/>
      <c r="D16110" s="749"/>
      <c r="E16110" s="749"/>
      <c r="F16110" s="749"/>
      <c r="G16110" s="749"/>
      <c r="H16110" s="749"/>
    </row>
    <row r="16111" spans="1:8">
      <c r="A16111" s="746" t="s">
        <v>2332</v>
      </c>
      <c r="B16111" s="746"/>
      <c r="C16111" s="746"/>
      <c r="D16111" s="746"/>
      <c r="E16111" s="746"/>
      <c r="F16111" s="746"/>
      <c r="G16111" s="746"/>
      <c r="H16111" s="746"/>
    </row>
    <row r="16112" spans="1:8" ht="16.5" thickBot="1">
      <c r="A16112" s="87"/>
      <c r="B16112" s="666"/>
      <c r="C16112" s="231"/>
      <c r="D16112" s="231"/>
      <c r="E16112" s="231"/>
      <c r="F16112" s="231"/>
      <c r="G16112" s="231"/>
      <c r="H16112" s="231"/>
    </row>
    <row r="16113" spans="1:8">
      <c r="A16113" s="750" t="s">
        <v>397</v>
      </c>
      <c r="B16113" s="753" t="s">
        <v>649</v>
      </c>
      <c r="C16113" s="756" t="s">
        <v>719</v>
      </c>
      <c r="D16113" s="756"/>
      <c r="E16113" s="756"/>
      <c r="F16113" s="756"/>
      <c r="G16113" s="757" t="s">
        <v>629</v>
      </c>
      <c r="H16113" s="759" t="s">
        <v>630</v>
      </c>
    </row>
    <row r="16114" spans="1:8">
      <c r="A16114" s="751"/>
      <c r="B16114" s="754"/>
      <c r="C16114" s="704"/>
      <c r="D16114" s="704"/>
      <c r="E16114" s="704"/>
      <c r="F16114" s="704"/>
      <c r="G16114" s="703"/>
      <c r="H16114" s="760"/>
    </row>
    <row r="16115" spans="1:8" ht="32.25" thickBot="1">
      <c r="A16115" s="752"/>
      <c r="B16115" s="755"/>
      <c r="C16115" s="88" t="s">
        <v>631</v>
      </c>
      <c r="D16115" s="88" t="s">
        <v>632</v>
      </c>
      <c r="E16115" s="88" t="s">
        <v>631</v>
      </c>
      <c r="F16115" s="88" t="s">
        <v>632</v>
      </c>
      <c r="G16115" s="758"/>
      <c r="H16115" s="761"/>
    </row>
    <row r="16116" spans="1:8">
      <c r="A16116" s="89">
        <v>1</v>
      </c>
      <c r="B16116" s="604">
        <v>2</v>
      </c>
      <c r="C16116" s="90">
        <v>3</v>
      </c>
      <c r="D16116" s="90">
        <v>4</v>
      </c>
      <c r="E16116" s="90"/>
      <c r="F16116" s="90"/>
      <c r="G16116" s="91">
        <v>5</v>
      </c>
      <c r="H16116" s="604">
        <v>6</v>
      </c>
    </row>
    <row r="16117" spans="1:8">
      <c r="A16117" s="89">
        <v>1</v>
      </c>
      <c r="B16117" s="92" t="s">
        <v>598</v>
      </c>
      <c r="C16117" s="90"/>
      <c r="D16117" s="90"/>
      <c r="E16117" s="94"/>
      <c r="F16117" s="94"/>
      <c r="G16117" s="95"/>
      <c r="H16117" s="663"/>
    </row>
    <row r="16118" spans="1:8">
      <c r="A16118" s="96" t="s">
        <v>399</v>
      </c>
      <c r="B16118" s="237" t="s">
        <v>599</v>
      </c>
      <c r="C16118" s="97" t="s">
        <v>174</v>
      </c>
      <c r="D16118" s="97" t="s">
        <v>482</v>
      </c>
      <c r="E16118" s="94"/>
      <c r="F16118" s="94"/>
      <c r="G16118" s="94">
        <v>100</v>
      </c>
      <c r="H16118" s="79"/>
    </row>
    <row r="16119" spans="1:8">
      <c r="A16119" s="97" t="s">
        <v>400</v>
      </c>
      <c r="B16119" s="236" t="s">
        <v>329</v>
      </c>
      <c r="C16119" s="97" t="s">
        <v>483</v>
      </c>
      <c r="D16119" s="97" t="s">
        <v>484</v>
      </c>
      <c r="E16119" s="94"/>
      <c r="F16119" s="94"/>
      <c r="G16119" s="94">
        <v>100</v>
      </c>
      <c r="H16119" s="79"/>
    </row>
    <row r="16120" spans="1:8" ht="31.5">
      <c r="A16120" s="97" t="s">
        <v>411</v>
      </c>
      <c r="B16120" s="236" t="s">
        <v>730</v>
      </c>
      <c r="C16120" s="97" t="s">
        <v>485</v>
      </c>
      <c r="D16120" s="97" t="s">
        <v>486</v>
      </c>
      <c r="E16120" s="94"/>
      <c r="F16120" s="94"/>
      <c r="G16120" s="94">
        <v>100</v>
      </c>
      <c r="H16120" s="79"/>
    </row>
    <row r="16121" spans="1:8" ht="63">
      <c r="A16121" s="98" t="s">
        <v>422</v>
      </c>
      <c r="B16121" s="99" t="s">
        <v>731</v>
      </c>
      <c r="C16121" s="97" t="s">
        <v>487</v>
      </c>
      <c r="D16121" s="97" t="s">
        <v>2103</v>
      </c>
      <c r="E16121" s="94"/>
      <c r="F16121" s="94"/>
      <c r="G16121" s="94">
        <v>100</v>
      </c>
      <c r="H16121" s="79"/>
    </row>
    <row r="16122" spans="1:8" ht="31.5">
      <c r="A16122" s="98" t="s">
        <v>732</v>
      </c>
      <c r="B16122" s="99" t="s">
        <v>733</v>
      </c>
      <c r="C16122" s="97" t="s">
        <v>46</v>
      </c>
      <c r="D16122" s="97" t="s">
        <v>45</v>
      </c>
      <c r="E16122" s="94"/>
      <c r="F16122" s="94"/>
      <c r="G16122" s="94">
        <v>100</v>
      </c>
      <c r="H16122" s="79"/>
    </row>
    <row r="16123" spans="1:8">
      <c r="A16123" s="98" t="s">
        <v>734</v>
      </c>
      <c r="B16123" s="99" t="s">
        <v>735</v>
      </c>
      <c r="C16123" s="97" t="s">
        <v>485</v>
      </c>
      <c r="D16123" s="97" t="s">
        <v>46</v>
      </c>
      <c r="E16123" s="94"/>
      <c r="F16123" s="94"/>
      <c r="G16123" s="94">
        <v>100</v>
      </c>
      <c r="H16123" s="79"/>
    </row>
    <row r="16124" spans="1:8">
      <c r="A16124" s="100">
        <v>2</v>
      </c>
      <c r="B16124" s="101" t="s">
        <v>440</v>
      </c>
      <c r="C16124" s="97"/>
      <c r="D16124" s="97"/>
      <c r="E16124" s="94"/>
      <c r="F16124" s="94"/>
      <c r="G16124" s="94"/>
      <c r="H16124" s="79"/>
    </row>
    <row r="16125" spans="1:8" ht="31.5">
      <c r="A16125" s="98" t="s">
        <v>402</v>
      </c>
      <c r="B16125" s="99" t="s">
        <v>736</v>
      </c>
      <c r="C16125" s="97" t="s">
        <v>46</v>
      </c>
      <c r="D16125" s="97" t="s">
        <v>45</v>
      </c>
      <c r="E16125" s="94"/>
      <c r="F16125" s="94"/>
      <c r="G16125" s="94">
        <v>100</v>
      </c>
      <c r="H16125" s="79"/>
    </row>
    <row r="16126" spans="1:8" ht="63">
      <c r="A16126" s="98" t="s">
        <v>403</v>
      </c>
      <c r="B16126" s="99" t="s">
        <v>641</v>
      </c>
      <c r="C16126" s="97" t="s">
        <v>46</v>
      </c>
      <c r="D16126" s="97" t="s">
        <v>47</v>
      </c>
      <c r="E16126" s="94"/>
      <c r="F16126" s="94"/>
      <c r="G16126" s="94">
        <v>100</v>
      </c>
      <c r="H16126" s="79"/>
    </row>
    <row r="16127" spans="1:8" ht="31.5">
      <c r="A16127" s="98" t="s">
        <v>404</v>
      </c>
      <c r="B16127" s="99" t="s">
        <v>642</v>
      </c>
      <c r="C16127" s="97" t="s">
        <v>47</v>
      </c>
      <c r="D16127" s="97" t="s">
        <v>48</v>
      </c>
      <c r="E16127" s="94"/>
      <c r="F16127" s="94"/>
      <c r="G16127" s="94">
        <v>100</v>
      </c>
      <c r="H16127" s="79"/>
    </row>
    <row r="16128" spans="1:8" ht="47.25">
      <c r="A16128" s="100">
        <v>3</v>
      </c>
      <c r="B16128" s="101" t="s">
        <v>313</v>
      </c>
      <c r="C16128" s="97"/>
      <c r="D16128" s="97"/>
      <c r="E16128" s="94"/>
      <c r="F16128" s="94"/>
      <c r="G16128" s="94"/>
      <c r="H16128" s="79"/>
    </row>
    <row r="16129" spans="1:8" ht="31.5">
      <c r="A16129" s="98" t="s">
        <v>441</v>
      </c>
      <c r="B16129" s="99" t="s">
        <v>314</v>
      </c>
      <c r="C16129" s="97" t="s">
        <v>48</v>
      </c>
      <c r="D16129" s="97" t="s">
        <v>47</v>
      </c>
      <c r="E16129" s="94"/>
      <c r="F16129" s="94"/>
      <c r="G16129" s="94">
        <v>100</v>
      </c>
      <c r="H16129" s="79"/>
    </row>
    <row r="16130" spans="1:8">
      <c r="A16130" s="98" t="s">
        <v>359</v>
      </c>
      <c r="B16130" s="99" t="s">
        <v>315</v>
      </c>
      <c r="C16130" s="97" t="s">
        <v>48</v>
      </c>
      <c r="D16130" s="97" t="s">
        <v>49</v>
      </c>
      <c r="E16130" s="94"/>
      <c r="F16130" s="94"/>
      <c r="G16130" s="94">
        <v>100</v>
      </c>
      <c r="H16130" s="79"/>
    </row>
    <row r="16131" spans="1:8">
      <c r="A16131" s="98" t="s">
        <v>361</v>
      </c>
      <c r="B16131" s="99" t="s">
        <v>316</v>
      </c>
      <c r="C16131" s="97" t="s">
        <v>49</v>
      </c>
      <c r="D16131" s="97" t="s">
        <v>50</v>
      </c>
      <c r="E16131" s="94"/>
      <c r="F16131" s="94"/>
      <c r="G16131" s="94">
        <v>100</v>
      </c>
      <c r="H16131" s="79"/>
    </row>
    <row r="16132" spans="1:8">
      <c r="A16132" s="98" t="s">
        <v>317</v>
      </c>
      <c r="B16132" s="99" t="s">
        <v>318</v>
      </c>
      <c r="C16132" s="97" t="s">
        <v>50</v>
      </c>
      <c r="D16132" s="97" t="s">
        <v>51</v>
      </c>
      <c r="E16132" s="94"/>
      <c r="F16132" s="94"/>
      <c r="G16132" s="94">
        <v>100</v>
      </c>
      <c r="H16132" s="79"/>
    </row>
    <row r="16133" spans="1:8">
      <c r="A16133" s="98" t="s">
        <v>319</v>
      </c>
      <c r="B16133" s="99" t="s">
        <v>320</v>
      </c>
      <c r="C16133" s="97" t="s">
        <v>51</v>
      </c>
      <c r="D16133" s="97" t="s">
        <v>52</v>
      </c>
      <c r="E16133" s="94"/>
      <c r="F16133" s="94"/>
      <c r="G16133" s="94">
        <v>100</v>
      </c>
      <c r="H16133" s="79"/>
    </row>
    <row r="16134" spans="1:8">
      <c r="A16134" s="100">
        <v>4</v>
      </c>
      <c r="B16134" s="101" t="s">
        <v>623</v>
      </c>
      <c r="C16134" s="97"/>
      <c r="D16134" s="97"/>
      <c r="E16134" s="94"/>
      <c r="F16134" s="94"/>
      <c r="G16134" s="94"/>
      <c r="H16134" s="79"/>
    </row>
    <row r="16135" spans="1:8" ht="31.5">
      <c r="A16135" s="97" t="s">
        <v>406</v>
      </c>
      <c r="B16135" s="236" t="s">
        <v>321</v>
      </c>
      <c r="C16135" s="97" t="s">
        <v>52</v>
      </c>
      <c r="D16135" s="97" t="s">
        <v>52</v>
      </c>
      <c r="E16135" s="94"/>
      <c r="F16135" s="94"/>
      <c r="G16135" s="94">
        <v>100</v>
      </c>
      <c r="H16135" s="79"/>
    </row>
    <row r="16136" spans="1:8" ht="63">
      <c r="A16136" s="97" t="s">
        <v>407</v>
      </c>
      <c r="B16136" s="236" t="s">
        <v>621</v>
      </c>
      <c r="C16136" s="97" t="s">
        <v>52</v>
      </c>
      <c r="D16136" s="97" t="s">
        <v>53</v>
      </c>
      <c r="E16136" s="94"/>
      <c r="F16136" s="94"/>
      <c r="G16136" s="94">
        <v>100</v>
      </c>
      <c r="H16136" s="79"/>
    </row>
    <row r="16137" spans="1:8" ht="31.5">
      <c r="A16137" s="97" t="s">
        <v>408</v>
      </c>
      <c r="B16137" s="236" t="s">
        <v>764</v>
      </c>
      <c r="C16137" s="97" t="s">
        <v>52</v>
      </c>
      <c r="D16137" s="97" t="s">
        <v>53</v>
      </c>
      <c r="E16137" s="94"/>
      <c r="F16137" s="94"/>
      <c r="G16137" s="94">
        <v>100</v>
      </c>
      <c r="H16137" s="79"/>
    </row>
    <row r="16138" spans="1:8" ht="31.5">
      <c r="A16138" s="97" t="s">
        <v>222</v>
      </c>
      <c r="B16138" s="236" t="s">
        <v>765</v>
      </c>
      <c r="C16138" s="97" t="s">
        <v>53</v>
      </c>
      <c r="D16138" s="97" t="s">
        <v>54</v>
      </c>
      <c r="E16138" s="94"/>
      <c r="F16138" s="94"/>
      <c r="G16138" s="94">
        <v>100</v>
      </c>
      <c r="H16138" s="79"/>
    </row>
    <row r="16139" spans="1:8">
      <c r="A16139" s="263"/>
      <c r="B16139" s="264"/>
      <c r="C16139" s="263"/>
      <c r="D16139" s="263"/>
      <c r="E16139" s="83"/>
      <c r="F16139" s="83"/>
      <c r="G16139" s="272" t="s">
        <v>1131</v>
      </c>
      <c r="H16139" s="154" t="s">
        <v>378</v>
      </c>
    </row>
    <row r="16140" spans="1:8">
      <c r="H16140" s="154" t="s">
        <v>709</v>
      </c>
    </row>
    <row r="16141" spans="1:8">
      <c r="H16141" s="154" t="s">
        <v>266</v>
      </c>
    </row>
    <row r="16142" spans="1:8">
      <c r="H16142" s="154"/>
    </row>
    <row r="16143" spans="1:8">
      <c r="A16143" s="742" t="s">
        <v>628</v>
      </c>
      <c r="B16143" s="742"/>
      <c r="C16143" s="742"/>
      <c r="D16143" s="742"/>
      <c r="E16143" s="742"/>
      <c r="F16143" s="742"/>
      <c r="G16143" s="742"/>
      <c r="H16143" s="742"/>
    </row>
    <row r="16144" spans="1:8">
      <c r="A16144" s="742" t="s">
        <v>455</v>
      </c>
      <c r="B16144" s="742"/>
      <c r="C16144" s="742"/>
      <c r="D16144" s="742"/>
      <c r="E16144" s="742"/>
      <c r="F16144" s="742"/>
      <c r="G16144" s="742"/>
      <c r="H16144" s="742"/>
    </row>
    <row r="16145" spans="1:8">
      <c r="H16145" s="154" t="s">
        <v>322</v>
      </c>
    </row>
    <row r="16146" spans="1:8">
      <c r="H16146" s="154" t="s">
        <v>323</v>
      </c>
    </row>
    <row r="16147" spans="1:8">
      <c r="H16147" s="154" t="s">
        <v>324</v>
      </c>
    </row>
    <row r="16148" spans="1:8">
      <c r="H16148" s="230" t="s">
        <v>325</v>
      </c>
    </row>
    <row r="16149" spans="1:8">
      <c r="H16149" s="154" t="s">
        <v>2331</v>
      </c>
    </row>
    <row r="16150" spans="1:8">
      <c r="H16150" s="154" t="s">
        <v>261</v>
      </c>
    </row>
    <row r="16151" spans="1:8">
      <c r="A16151" s="86"/>
    </row>
    <row r="16152" spans="1:8" ht="39" customHeight="1">
      <c r="A16152" s="743" t="s">
        <v>1846</v>
      </c>
      <c r="B16152" s="744"/>
      <c r="C16152" s="744"/>
      <c r="D16152" s="744"/>
      <c r="E16152" s="744"/>
      <c r="F16152" s="744"/>
      <c r="G16152" s="744"/>
      <c r="H16152" s="744"/>
    </row>
    <row r="16153" spans="1:8">
      <c r="A16153" s="746" t="s">
        <v>2332</v>
      </c>
      <c r="B16153" s="746"/>
      <c r="C16153" s="746"/>
      <c r="D16153" s="746"/>
      <c r="E16153" s="746"/>
      <c r="F16153" s="746"/>
      <c r="G16153" s="746"/>
      <c r="H16153" s="746"/>
    </row>
    <row r="16154" spans="1:8" ht="16.5" thickBot="1">
      <c r="A16154" s="87"/>
      <c r="B16154" s="666"/>
      <c r="C16154" s="231"/>
      <c r="D16154" s="231"/>
      <c r="E16154" s="231"/>
      <c r="F16154" s="231"/>
      <c r="G16154" s="231"/>
      <c r="H16154" s="231"/>
    </row>
    <row r="16155" spans="1:8">
      <c r="A16155" s="750" t="s">
        <v>397</v>
      </c>
      <c r="B16155" s="753" t="s">
        <v>649</v>
      </c>
      <c r="C16155" s="756" t="s">
        <v>719</v>
      </c>
      <c r="D16155" s="756"/>
      <c r="E16155" s="756"/>
      <c r="F16155" s="756"/>
      <c r="G16155" s="757" t="s">
        <v>629</v>
      </c>
      <c r="H16155" s="759" t="s">
        <v>630</v>
      </c>
    </row>
    <row r="16156" spans="1:8">
      <c r="A16156" s="751"/>
      <c r="B16156" s="754"/>
      <c r="C16156" s="704"/>
      <c r="D16156" s="704"/>
      <c r="E16156" s="704"/>
      <c r="F16156" s="704"/>
      <c r="G16156" s="703"/>
      <c r="H16156" s="760"/>
    </row>
    <row r="16157" spans="1:8" ht="32.25" thickBot="1">
      <c r="A16157" s="752"/>
      <c r="B16157" s="755"/>
      <c r="C16157" s="88" t="s">
        <v>631</v>
      </c>
      <c r="D16157" s="88" t="s">
        <v>632</v>
      </c>
      <c r="E16157" s="88" t="s">
        <v>631</v>
      </c>
      <c r="F16157" s="88" t="s">
        <v>632</v>
      </c>
      <c r="G16157" s="758"/>
      <c r="H16157" s="761"/>
    </row>
    <row r="16158" spans="1:8">
      <c r="A16158" s="89">
        <v>1</v>
      </c>
      <c r="B16158" s="604">
        <v>2</v>
      </c>
      <c r="C16158" s="90">
        <v>3</v>
      </c>
      <c r="D16158" s="90">
        <v>4</v>
      </c>
      <c r="E16158" s="90"/>
      <c r="F16158" s="90"/>
      <c r="G16158" s="91">
        <v>5</v>
      </c>
      <c r="H16158" s="604">
        <v>6</v>
      </c>
    </row>
    <row r="16159" spans="1:8">
      <c r="A16159" s="89">
        <v>1</v>
      </c>
      <c r="B16159" s="92" t="s">
        <v>598</v>
      </c>
      <c r="C16159" s="90"/>
      <c r="D16159" s="90"/>
      <c r="E16159" s="94"/>
      <c r="F16159" s="94"/>
      <c r="G16159" s="95"/>
      <c r="H16159" s="663"/>
    </row>
    <row r="16160" spans="1:8">
      <c r="A16160" s="96" t="s">
        <v>399</v>
      </c>
      <c r="B16160" s="237" t="s">
        <v>599</v>
      </c>
      <c r="C16160" s="97" t="s">
        <v>174</v>
      </c>
      <c r="D16160" s="97" t="s">
        <v>482</v>
      </c>
      <c r="E16160" s="94"/>
      <c r="F16160" s="94"/>
      <c r="G16160" s="94">
        <v>100</v>
      </c>
      <c r="H16160" s="79"/>
    </row>
    <row r="16161" spans="1:8">
      <c r="A16161" s="97" t="s">
        <v>400</v>
      </c>
      <c r="B16161" s="236" t="s">
        <v>329</v>
      </c>
      <c r="C16161" s="97" t="s">
        <v>483</v>
      </c>
      <c r="D16161" s="97" t="s">
        <v>484</v>
      </c>
      <c r="E16161" s="94"/>
      <c r="F16161" s="94"/>
      <c r="G16161" s="94">
        <v>100</v>
      </c>
      <c r="H16161" s="79"/>
    </row>
    <row r="16162" spans="1:8" ht="31.5">
      <c r="A16162" s="97" t="s">
        <v>411</v>
      </c>
      <c r="B16162" s="236" t="s">
        <v>730</v>
      </c>
      <c r="C16162" s="97" t="s">
        <v>485</v>
      </c>
      <c r="D16162" s="97" t="s">
        <v>486</v>
      </c>
      <c r="E16162" s="94"/>
      <c r="F16162" s="94"/>
      <c r="G16162" s="94">
        <v>100</v>
      </c>
      <c r="H16162" s="79"/>
    </row>
    <row r="16163" spans="1:8" ht="63">
      <c r="A16163" s="98" t="s">
        <v>422</v>
      </c>
      <c r="B16163" s="99" t="s">
        <v>731</v>
      </c>
      <c r="C16163" s="97" t="s">
        <v>487</v>
      </c>
      <c r="D16163" s="97" t="s">
        <v>2103</v>
      </c>
      <c r="E16163" s="94"/>
      <c r="F16163" s="94"/>
      <c r="G16163" s="94">
        <v>100</v>
      </c>
      <c r="H16163" s="79"/>
    </row>
    <row r="16164" spans="1:8" ht="31.5">
      <c r="A16164" s="98" t="s">
        <v>732</v>
      </c>
      <c r="B16164" s="99" t="s">
        <v>733</v>
      </c>
      <c r="C16164" s="97" t="s">
        <v>46</v>
      </c>
      <c r="D16164" s="97" t="s">
        <v>45</v>
      </c>
      <c r="E16164" s="94"/>
      <c r="F16164" s="94"/>
      <c r="G16164" s="94">
        <v>100</v>
      </c>
      <c r="H16164" s="79"/>
    </row>
    <row r="16165" spans="1:8">
      <c r="A16165" s="98" t="s">
        <v>734</v>
      </c>
      <c r="B16165" s="99" t="s">
        <v>735</v>
      </c>
      <c r="C16165" s="97" t="s">
        <v>485</v>
      </c>
      <c r="D16165" s="97" t="s">
        <v>46</v>
      </c>
      <c r="E16165" s="94"/>
      <c r="F16165" s="94"/>
      <c r="G16165" s="94">
        <v>100</v>
      </c>
      <c r="H16165" s="79"/>
    </row>
    <row r="16166" spans="1:8">
      <c r="A16166" s="100">
        <v>2</v>
      </c>
      <c r="B16166" s="101" t="s">
        <v>440</v>
      </c>
      <c r="C16166" s="97"/>
      <c r="D16166" s="97"/>
      <c r="E16166" s="94"/>
      <c r="F16166" s="94"/>
      <c r="G16166" s="94"/>
      <c r="H16166" s="79"/>
    </row>
    <row r="16167" spans="1:8" ht="31.5">
      <c r="A16167" s="98" t="s">
        <v>402</v>
      </c>
      <c r="B16167" s="99" t="s">
        <v>736</v>
      </c>
      <c r="C16167" s="97" t="s">
        <v>46</v>
      </c>
      <c r="D16167" s="97" t="s">
        <v>45</v>
      </c>
      <c r="E16167" s="94"/>
      <c r="F16167" s="94"/>
      <c r="G16167" s="94">
        <v>100</v>
      </c>
      <c r="H16167" s="79"/>
    </row>
    <row r="16168" spans="1:8" ht="63">
      <c r="A16168" s="98" t="s">
        <v>403</v>
      </c>
      <c r="B16168" s="99" t="s">
        <v>641</v>
      </c>
      <c r="C16168" s="97" t="s">
        <v>46</v>
      </c>
      <c r="D16168" s="97" t="s">
        <v>47</v>
      </c>
      <c r="E16168" s="94"/>
      <c r="F16168" s="94"/>
      <c r="G16168" s="94">
        <v>100</v>
      </c>
      <c r="H16168" s="79"/>
    </row>
    <row r="16169" spans="1:8" ht="31.5">
      <c r="A16169" s="98" t="s">
        <v>404</v>
      </c>
      <c r="B16169" s="99" t="s">
        <v>642</v>
      </c>
      <c r="C16169" s="97" t="s">
        <v>47</v>
      </c>
      <c r="D16169" s="97" t="s">
        <v>48</v>
      </c>
      <c r="E16169" s="94"/>
      <c r="F16169" s="94"/>
      <c r="G16169" s="94">
        <v>100</v>
      </c>
      <c r="H16169" s="79"/>
    </row>
    <row r="16170" spans="1:8" ht="47.25">
      <c r="A16170" s="100">
        <v>3</v>
      </c>
      <c r="B16170" s="101" t="s">
        <v>313</v>
      </c>
      <c r="C16170" s="97"/>
      <c r="D16170" s="97"/>
      <c r="E16170" s="94"/>
      <c r="F16170" s="94"/>
      <c r="G16170" s="94"/>
      <c r="H16170" s="79"/>
    </row>
    <row r="16171" spans="1:8" ht="31.5">
      <c r="A16171" s="98" t="s">
        <v>441</v>
      </c>
      <c r="B16171" s="99" t="s">
        <v>314</v>
      </c>
      <c r="C16171" s="97" t="s">
        <v>48</v>
      </c>
      <c r="D16171" s="97" t="s">
        <v>47</v>
      </c>
      <c r="E16171" s="94"/>
      <c r="F16171" s="94"/>
      <c r="G16171" s="94">
        <v>100</v>
      </c>
      <c r="H16171" s="79"/>
    </row>
    <row r="16172" spans="1:8">
      <c r="A16172" s="98" t="s">
        <v>359</v>
      </c>
      <c r="B16172" s="99" t="s">
        <v>315</v>
      </c>
      <c r="C16172" s="97" t="s">
        <v>48</v>
      </c>
      <c r="D16172" s="97" t="s">
        <v>49</v>
      </c>
      <c r="E16172" s="94"/>
      <c r="F16172" s="94"/>
      <c r="G16172" s="94">
        <v>100</v>
      </c>
      <c r="H16172" s="79"/>
    </row>
    <row r="16173" spans="1:8">
      <c r="A16173" s="98" t="s">
        <v>361</v>
      </c>
      <c r="B16173" s="99" t="s">
        <v>316</v>
      </c>
      <c r="C16173" s="97" t="s">
        <v>49</v>
      </c>
      <c r="D16173" s="97" t="s">
        <v>50</v>
      </c>
      <c r="E16173" s="94"/>
      <c r="F16173" s="94"/>
      <c r="G16173" s="94">
        <v>100</v>
      </c>
      <c r="H16173" s="79"/>
    </row>
    <row r="16174" spans="1:8">
      <c r="A16174" s="98" t="s">
        <v>317</v>
      </c>
      <c r="B16174" s="99" t="s">
        <v>318</v>
      </c>
      <c r="C16174" s="97" t="s">
        <v>50</v>
      </c>
      <c r="D16174" s="97" t="s">
        <v>51</v>
      </c>
      <c r="E16174" s="94"/>
      <c r="F16174" s="94"/>
      <c r="G16174" s="94">
        <v>100</v>
      </c>
      <c r="H16174" s="79"/>
    </row>
    <row r="16175" spans="1:8">
      <c r="A16175" s="98" t="s">
        <v>319</v>
      </c>
      <c r="B16175" s="99" t="s">
        <v>320</v>
      </c>
      <c r="C16175" s="97" t="s">
        <v>51</v>
      </c>
      <c r="D16175" s="97" t="s">
        <v>52</v>
      </c>
      <c r="E16175" s="94"/>
      <c r="F16175" s="94"/>
      <c r="G16175" s="94">
        <v>100</v>
      </c>
      <c r="H16175" s="79"/>
    </row>
    <row r="16176" spans="1:8">
      <c r="A16176" s="100">
        <v>4</v>
      </c>
      <c r="B16176" s="101" t="s">
        <v>623</v>
      </c>
      <c r="C16176" s="97"/>
      <c r="D16176" s="97"/>
      <c r="E16176" s="94"/>
      <c r="F16176" s="94"/>
      <c r="G16176" s="94"/>
      <c r="H16176" s="79"/>
    </row>
    <row r="16177" spans="1:8" ht="31.5">
      <c r="A16177" s="97" t="s">
        <v>406</v>
      </c>
      <c r="B16177" s="236" t="s">
        <v>321</v>
      </c>
      <c r="C16177" s="97" t="s">
        <v>52</v>
      </c>
      <c r="D16177" s="97" t="s">
        <v>52</v>
      </c>
      <c r="E16177" s="94"/>
      <c r="F16177" s="94"/>
      <c r="G16177" s="94">
        <v>100</v>
      </c>
      <c r="H16177" s="79"/>
    </row>
    <row r="16178" spans="1:8" ht="63">
      <c r="A16178" s="97" t="s">
        <v>407</v>
      </c>
      <c r="B16178" s="236" t="s">
        <v>621</v>
      </c>
      <c r="C16178" s="97" t="s">
        <v>52</v>
      </c>
      <c r="D16178" s="97" t="s">
        <v>53</v>
      </c>
      <c r="E16178" s="94"/>
      <c r="F16178" s="94"/>
      <c r="G16178" s="94">
        <v>100</v>
      </c>
      <c r="H16178" s="79"/>
    </row>
    <row r="16179" spans="1:8" ht="31.5">
      <c r="A16179" s="97" t="s">
        <v>408</v>
      </c>
      <c r="B16179" s="236" t="s">
        <v>764</v>
      </c>
      <c r="C16179" s="97" t="s">
        <v>52</v>
      </c>
      <c r="D16179" s="97" t="s">
        <v>53</v>
      </c>
      <c r="E16179" s="94"/>
      <c r="F16179" s="94"/>
      <c r="G16179" s="94">
        <v>100</v>
      </c>
      <c r="H16179" s="79"/>
    </row>
    <row r="16180" spans="1:8" ht="31.5">
      <c r="A16180" s="97" t="s">
        <v>222</v>
      </c>
      <c r="B16180" s="236" t="s">
        <v>765</v>
      </c>
      <c r="C16180" s="97" t="s">
        <v>53</v>
      </c>
      <c r="D16180" s="97" t="s">
        <v>54</v>
      </c>
      <c r="E16180" s="94"/>
      <c r="F16180" s="94"/>
      <c r="G16180" s="94">
        <v>100</v>
      </c>
      <c r="H16180" s="79"/>
    </row>
    <row r="16181" spans="1:8">
      <c r="A16181" s="263"/>
      <c r="B16181" s="264"/>
      <c r="C16181" s="263"/>
      <c r="D16181" s="263"/>
      <c r="E16181" s="83"/>
      <c r="F16181" s="83"/>
      <c r="G16181" s="272" t="s">
        <v>1132</v>
      </c>
      <c r="H16181" s="154" t="s">
        <v>378</v>
      </c>
    </row>
    <row r="16182" spans="1:8">
      <c r="H16182" s="154" t="s">
        <v>709</v>
      </c>
    </row>
    <row r="16183" spans="1:8">
      <c r="H16183" s="154" t="s">
        <v>266</v>
      </c>
    </row>
    <row r="16184" spans="1:8">
      <c r="H16184" s="154"/>
    </row>
    <row r="16185" spans="1:8">
      <c r="A16185" s="742" t="s">
        <v>628</v>
      </c>
      <c r="B16185" s="742"/>
      <c r="C16185" s="742"/>
      <c r="D16185" s="742"/>
      <c r="E16185" s="742"/>
      <c r="F16185" s="742"/>
      <c r="G16185" s="742"/>
      <c r="H16185" s="742"/>
    </row>
    <row r="16186" spans="1:8">
      <c r="A16186" s="742" t="s">
        <v>455</v>
      </c>
      <c r="B16186" s="742"/>
      <c r="C16186" s="742"/>
      <c r="D16186" s="742"/>
      <c r="E16186" s="742"/>
      <c r="F16186" s="742"/>
      <c r="G16186" s="742"/>
      <c r="H16186" s="742"/>
    </row>
    <row r="16187" spans="1:8">
      <c r="H16187" s="154" t="s">
        <v>322</v>
      </c>
    </row>
    <row r="16188" spans="1:8">
      <c r="H16188" s="154" t="s">
        <v>323</v>
      </c>
    </row>
    <row r="16189" spans="1:8">
      <c r="H16189" s="154" t="s">
        <v>324</v>
      </c>
    </row>
    <row r="16190" spans="1:8">
      <c r="H16190" s="230" t="s">
        <v>325</v>
      </c>
    </row>
    <row r="16191" spans="1:8">
      <c r="H16191" s="154" t="s">
        <v>2331</v>
      </c>
    </row>
    <row r="16192" spans="1:8">
      <c r="H16192" s="154" t="s">
        <v>261</v>
      </c>
    </row>
    <row r="16193" spans="1:8">
      <c r="A16193" s="86"/>
    </row>
    <row r="16194" spans="1:8">
      <c r="A16194" s="748" t="s">
        <v>1847</v>
      </c>
      <c r="B16194" s="749"/>
      <c r="C16194" s="749"/>
      <c r="D16194" s="749"/>
      <c r="E16194" s="749"/>
      <c r="F16194" s="749"/>
      <c r="G16194" s="749"/>
      <c r="H16194" s="749"/>
    </row>
    <row r="16195" spans="1:8">
      <c r="A16195" s="746" t="s">
        <v>2332</v>
      </c>
      <c r="B16195" s="746"/>
      <c r="C16195" s="746"/>
      <c r="D16195" s="746"/>
      <c r="E16195" s="746"/>
      <c r="F16195" s="746"/>
      <c r="G16195" s="746"/>
      <c r="H16195" s="746"/>
    </row>
    <row r="16196" spans="1:8" ht="16.5" thickBot="1">
      <c r="A16196" s="87"/>
      <c r="B16196" s="666"/>
      <c r="C16196" s="231"/>
      <c r="D16196" s="231"/>
      <c r="E16196" s="231"/>
      <c r="F16196" s="231"/>
      <c r="G16196" s="231"/>
      <c r="H16196" s="231"/>
    </row>
    <row r="16197" spans="1:8">
      <c r="A16197" s="750" t="s">
        <v>397</v>
      </c>
      <c r="B16197" s="753" t="s">
        <v>649</v>
      </c>
      <c r="C16197" s="756" t="s">
        <v>719</v>
      </c>
      <c r="D16197" s="756"/>
      <c r="E16197" s="756"/>
      <c r="F16197" s="756"/>
      <c r="G16197" s="757" t="s">
        <v>629</v>
      </c>
      <c r="H16197" s="759" t="s">
        <v>630</v>
      </c>
    </row>
    <row r="16198" spans="1:8">
      <c r="A16198" s="751"/>
      <c r="B16198" s="754"/>
      <c r="C16198" s="704"/>
      <c r="D16198" s="704"/>
      <c r="E16198" s="704"/>
      <c r="F16198" s="704"/>
      <c r="G16198" s="703"/>
      <c r="H16198" s="760"/>
    </row>
    <row r="16199" spans="1:8" ht="32.25" thickBot="1">
      <c r="A16199" s="752"/>
      <c r="B16199" s="755"/>
      <c r="C16199" s="88" t="s">
        <v>631</v>
      </c>
      <c r="D16199" s="88" t="s">
        <v>632</v>
      </c>
      <c r="E16199" s="88" t="s">
        <v>631</v>
      </c>
      <c r="F16199" s="88" t="s">
        <v>632</v>
      </c>
      <c r="G16199" s="758"/>
      <c r="H16199" s="761"/>
    </row>
    <row r="16200" spans="1:8">
      <c r="A16200" s="89">
        <v>1</v>
      </c>
      <c r="B16200" s="604">
        <v>2</v>
      </c>
      <c r="C16200" s="90">
        <v>3</v>
      </c>
      <c r="D16200" s="90">
        <v>4</v>
      </c>
      <c r="E16200" s="90"/>
      <c r="F16200" s="90"/>
      <c r="G16200" s="91">
        <v>5</v>
      </c>
      <c r="H16200" s="604">
        <v>6</v>
      </c>
    </row>
    <row r="16201" spans="1:8">
      <c r="A16201" s="89">
        <v>1</v>
      </c>
      <c r="B16201" s="92" t="s">
        <v>598</v>
      </c>
      <c r="C16201" s="90"/>
      <c r="D16201" s="90"/>
      <c r="E16201" s="94"/>
      <c r="F16201" s="94"/>
      <c r="G16201" s="95"/>
      <c r="H16201" s="663"/>
    </row>
    <row r="16202" spans="1:8">
      <c r="A16202" s="96" t="s">
        <v>399</v>
      </c>
      <c r="B16202" s="237" t="s">
        <v>599</v>
      </c>
      <c r="C16202" s="97" t="s">
        <v>7</v>
      </c>
      <c r="D16202" s="97" t="s">
        <v>167</v>
      </c>
      <c r="E16202" s="94"/>
      <c r="F16202" s="94"/>
      <c r="G16202" s="94">
        <v>100</v>
      </c>
      <c r="H16202" s="79"/>
    </row>
    <row r="16203" spans="1:8">
      <c r="A16203" s="97" t="s">
        <v>400</v>
      </c>
      <c r="B16203" s="236" t="s">
        <v>329</v>
      </c>
      <c r="C16203" s="97" t="s">
        <v>168</v>
      </c>
      <c r="D16203" s="97" t="s">
        <v>169</v>
      </c>
      <c r="E16203" s="94"/>
      <c r="F16203" s="94"/>
      <c r="G16203" s="94">
        <v>100</v>
      </c>
      <c r="H16203" s="79"/>
    </row>
    <row r="16204" spans="1:8" ht="31.5">
      <c r="A16204" s="97" t="s">
        <v>411</v>
      </c>
      <c r="B16204" s="236" t="s">
        <v>730</v>
      </c>
      <c r="C16204" s="97" t="s">
        <v>170</v>
      </c>
      <c r="D16204" s="97" t="s">
        <v>171</v>
      </c>
      <c r="E16204" s="94"/>
      <c r="F16204" s="94"/>
      <c r="G16204" s="94">
        <v>100</v>
      </c>
      <c r="H16204" s="79"/>
    </row>
    <row r="16205" spans="1:8" ht="63">
      <c r="A16205" s="98" t="s">
        <v>422</v>
      </c>
      <c r="B16205" s="99" t="s">
        <v>731</v>
      </c>
      <c r="C16205" s="97" t="s">
        <v>172</v>
      </c>
      <c r="D16205" s="97" t="s">
        <v>173</v>
      </c>
      <c r="E16205" s="94"/>
      <c r="F16205" s="94"/>
      <c r="G16205" s="94">
        <v>100</v>
      </c>
      <c r="H16205" s="79"/>
    </row>
    <row r="16206" spans="1:8" ht="31.5">
      <c r="A16206" s="98" t="s">
        <v>732</v>
      </c>
      <c r="B16206" s="99" t="s">
        <v>733</v>
      </c>
      <c r="C16206" s="97" t="s">
        <v>174</v>
      </c>
      <c r="D16206" s="97" t="s">
        <v>175</v>
      </c>
      <c r="E16206" s="94"/>
      <c r="F16206" s="94"/>
      <c r="G16206" s="94">
        <v>100</v>
      </c>
      <c r="H16206" s="79"/>
    </row>
    <row r="16207" spans="1:8">
      <c r="A16207" s="98" t="s">
        <v>734</v>
      </c>
      <c r="B16207" s="99" t="s">
        <v>735</v>
      </c>
      <c r="C16207" s="97" t="s">
        <v>170</v>
      </c>
      <c r="D16207" s="97" t="s">
        <v>174</v>
      </c>
      <c r="E16207" s="94"/>
      <c r="F16207" s="94"/>
      <c r="G16207" s="94">
        <v>100</v>
      </c>
      <c r="H16207" s="79"/>
    </row>
    <row r="16208" spans="1:8">
      <c r="A16208" s="100">
        <v>2</v>
      </c>
      <c r="B16208" s="101" t="s">
        <v>440</v>
      </c>
      <c r="C16208" s="97"/>
      <c r="D16208" s="97"/>
      <c r="E16208" s="94"/>
      <c r="F16208" s="94"/>
      <c r="G16208" s="94"/>
      <c r="H16208" s="79"/>
    </row>
    <row r="16209" spans="1:8" ht="31.5">
      <c r="A16209" s="98" t="s">
        <v>402</v>
      </c>
      <c r="B16209" s="99" t="s">
        <v>736</v>
      </c>
      <c r="C16209" s="97" t="s">
        <v>129</v>
      </c>
      <c r="D16209" s="97" t="s">
        <v>130</v>
      </c>
      <c r="E16209" s="94"/>
      <c r="F16209" s="94"/>
      <c r="G16209" s="94">
        <v>100</v>
      </c>
      <c r="H16209" s="79"/>
    </row>
    <row r="16210" spans="1:8" ht="63">
      <c r="A16210" s="98" t="s">
        <v>403</v>
      </c>
      <c r="B16210" s="99" t="s">
        <v>641</v>
      </c>
      <c r="C16210" s="97" t="s">
        <v>129</v>
      </c>
      <c r="D16210" s="97" t="s">
        <v>131</v>
      </c>
      <c r="E16210" s="94"/>
      <c r="F16210" s="94"/>
      <c r="G16210" s="94">
        <v>100</v>
      </c>
      <c r="H16210" s="79"/>
    </row>
    <row r="16211" spans="1:8" ht="31.5">
      <c r="A16211" s="98" t="s">
        <v>404</v>
      </c>
      <c r="B16211" s="99" t="s">
        <v>642</v>
      </c>
      <c r="C16211" s="97" t="s">
        <v>131</v>
      </c>
      <c r="D16211" s="97" t="s">
        <v>132</v>
      </c>
      <c r="E16211" s="94"/>
      <c r="F16211" s="94"/>
      <c r="G16211" s="94">
        <v>100</v>
      </c>
      <c r="H16211" s="79"/>
    </row>
    <row r="16212" spans="1:8" ht="47.25">
      <c r="A16212" s="100">
        <v>3</v>
      </c>
      <c r="B16212" s="101" t="s">
        <v>313</v>
      </c>
      <c r="C16212" s="97"/>
      <c r="D16212" s="97"/>
      <c r="E16212" s="94"/>
      <c r="F16212" s="94"/>
      <c r="G16212" s="94"/>
      <c r="H16212" s="79"/>
    </row>
    <row r="16213" spans="1:8" ht="31.5">
      <c r="A16213" s="98" t="s">
        <v>441</v>
      </c>
      <c r="B16213" s="99" t="s">
        <v>314</v>
      </c>
      <c r="C16213" s="97" t="s">
        <v>132</v>
      </c>
      <c r="D16213" s="97" t="s">
        <v>131</v>
      </c>
      <c r="E16213" s="94"/>
      <c r="F16213" s="94"/>
      <c r="G16213" s="94">
        <v>100</v>
      </c>
      <c r="H16213" s="79"/>
    </row>
    <row r="16214" spans="1:8">
      <c r="A16214" s="98" t="s">
        <v>359</v>
      </c>
      <c r="B16214" s="99" t="s">
        <v>315</v>
      </c>
      <c r="C16214" s="97" t="s">
        <v>132</v>
      </c>
      <c r="D16214" s="97" t="s">
        <v>133</v>
      </c>
      <c r="E16214" s="94"/>
      <c r="F16214" s="94"/>
      <c r="G16214" s="94">
        <v>100</v>
      </c>
      <c r="H16214" s="79"/>
    </row>
    <row r="16215" spans="1:8">
      <c r="A16215" s="98" t="s">
        <v>361</v>
      </c>
      <c r="B16215" s="99" t="s">
        <v>316</v>
      </c>
      <c r="C16215" s="97" t="s">
        <v>133</v>
      </c>
      <c r="D16215" s="97" t="s">
        <v>788</v>
      </c>
      <c r="E16215" s="94"/>
      <c r="F16215" s="94"/>
      <c r="G16215" s="94">
        <v>100</v>
      </c>
      <c r="H16215" s="79"/>
    </row>
    <row r="16216" spans="1:8">
      <c r="A16216" s="98" t="s">
        <v>317</v>
      </c>
      <c r="B16216" s="99" t="s">
        <v>318</v>
      </c>
      <c r="C16216" s="97" t="s">
        <v>788</v>
      </c>
      <c r="D16216" s="97" t="s">
        <v>789</v>
      </c>
      <c r="E16216" s="94"/>
      <c r="F16216" s="94"/>
      <c r="G16216" s="94">
        <v>100</v>
      </c>
      <c r="H16216" s="79"/>
    </row>
    <row r="16217" spans="1:8">
      <c r="A16217" s="98" t="s">
        <v>319</v>
      </c>
      <c r="B16217" s="99" t="s">
        <v>320</v>
      </c>
      <c r="C16217" s="97" t="s">
        <v>1156</v>
      </c>
      <c r="D16217" s="97" t="s">
        <v>790</v>
      </c>
      <c r="E16217" s="94"/>
      <c r="F16217" s="94"/>
      <c r="G16217" s="94">
        <v>100</v>
      </c>
      <c r="H16217" s="79"/>
    </row>
    <row r="16218" spans="1:8">
      <c r="A16218" s="100">
        <v>4</v>
      </c>
      <c r="B16218" s="101" t="s">
        <v>623</v>
      </c>
      <c r="C16218" s="97"/>
      <c r="D16218" s="97"/>
      <c r="E16218" s="94"/>
      <c r="F16218" s="94"/>
      <c r="G16218" s="94"/>
      <c r="H16218" s="79"/>
    </row>
    <row r="16219" spans="1:8" ht="31.5">
      <c r="A16219" s="97" t="s">
        <v>406</v>
      </c>
      <c r="B16219" s="236" t="s">
        <v>321</v>
      </c>
      <c r="C16219" s="97" t="s">
        <v>790</v>
      </c>
      <c r="D16219" s="97" t="s">
        <v>790</v>
      </c>
      <c r="E16219" s="94"/>
      <c r="F16219" s="94"/>
      <c r="G16219" s="94">
        <v>100</v>
      </c>
      <c r="H16219" s="79"/>
    </row>
    <row r="16220" spans="1:8" ht="63">
      <c r="A16220" s="97" t="s">
        <v>407</v>
      </c>
      <c r="B16220" s="236" t="s">
        <v>621</v>
      </c>
      <c r="C16220" s="97" t="s">
        <v>790</v>
      </c>
      <c r="D16220" s="97" t="s">
        <v>791</v>
      </c>
      <c r="E16220" s="94"/>
      <c r="F16220" s="94"/>
      <c r="G16220" s="94">
        <v>100</v>
      </c>
      <c r="H16220" s="79"/>
    </row>
    <row r="16221" spans="1:8" ht="31.5">
      <c r="A16221" s="97" t="s">
        <v>408</v>
      </c>
      <c r="B16221" s="236" t="s">
        <v>764</v>
      </c>
      <c r="C16221" s="97" t="s">
        <v>790</v>
      </c>
      <c r="D16221" s="97" t="s">
        <v>791</v>
      </c>
      <c r="E16221" s="94"/>
      <c r="F16221" s="94"/>
      <c r="G16221" s="94">
        <v>100</v>
      </c>
      <c r="H16221" s="79"/>
    </row>
    <row r="16222" spans="1:8" ht="31.5">
      <c r="A16222" s="97" t="s">
        <v>222</v>
      </c>
      <c r="B16222" s="236" t="s">
        <v>765</v>
      </c>
      <c r="C16222" s="97" t="s">
        <v>791</v>
      </c>
      <c r="D16222" s="97" t="s">
        <v>792</v>
      </c>
      <c r="E16222" s="94"/>
      <c r="F16222" s="94"/>
      <c r="G16222" s="94">
        <v>100</v>
      </c>
      <c r="H16222" s="79"/>
    </row>
    <row r="16223" spans="1:8">
      <c r="A16223" s="263"/>
      <c r="B16223" s="264"/>
      <c r="C16223" s="263"/>
      <c r="D16223" s="263"/>
      <c r="E16223" s="83"/>
      <c r="F16223" s="83"/>
      <c r="G16223" s="272" t="s">
        <v>1132</v>
      </c>
      <c r="H16223" s="154" t="s">
        <v>378</v>
      </c>
    </row>
    <row r="16224" spans="1:8">
      <c r="H16224" s="154" t="s">
        <v>709</v>
      </c>
    </row>
    <row r="16225" spans="1:8">
      <c r="H16225" s="154" t="s">
        <v>266</v>
      </c>
    </row>
    <row r="16226" spans="1:8">
      <c r="H16226" s="154"/>
    </row>
    <row r="16227" spans="1:8">
      <c r="A16227" s="742" t="s">
        <v>628</v>
      </c>
      <c r="B16227" s="742"/>
      <c r="C16227" s="742"/>
      <c r="D16227" s="742"/>
      <c r="E16227" s="742"/>
      <c r="F16227" s="742"/>
      <c r="G16227" s="742"/>
      <c r="H16227" s="742"/>
    </row>
    <row r="16228" spans="1:8">
      <c r="A16228" s="742" t="s">
        <v>455</v>
      </c>
      <c r="B16228" s="742"/>
      <c r="C16228" s="742"/>
      <c r="D16228" s="742"/>
      <c r="E16228" s="742"/>
      <c r="F16228" s="742"/>
      <c r="G16228" s="742"/>
      <c r="H16228" s="742"/>
    </row>
    <row r="16229" spans="1:8">
      <c r="H16229" s="154" t="s">
        <v>322</v>
      </c>
    </row>
    <row r="16230" spans="1:8">
      <c r="H16230" s="154" t="s">
        <v>323</v>
      </c>
    </row>
    <row r="16231" spans="1:8">
      <c r="H16231" s="154" t="s">
        <v>324</v>
      </c>
    </row>
    <row r="16232" spans="1:8">
      <c r="H16232" s="230" t="s">
        <v>325</v>
      </c>
    </row>
    <row r="16233" spans="1:8">
      <c r="H16233" s="154" t="s">
        <v>2331</v>
      </c>
    </row>
    <row r="16234" spans="1:8">
      <c r="H16234" s="154" t="s">
        <v>261</v>
      </c>
    </row>
    <row r="16235" spans="1:8">
      <c r="A16235" s="86"/>
    </row>
    <row r="16236" spans="1:8">
      <c r="A16236" s="748" t="s">
        <v>2086</v>
      </c>
      <c r="B16236" s="749"/>
      <c r="C16236" s="749"/>
      <c r="D16236" s="749"/>
      <c r="E16236" s="749"/>
      <c r="F16236" s="749"/>
      <c r="G16236" s="749"/>
      <c r="H16236" s="749"/>
    </row>
    <row r="16237" spans="1:8">
      <c r="A16237" s="746" t="s">
        <v>2332</v>
      </c>
      <c r="B16237" s="746"/>
      <c r="C16237" s="746"/>
      <c r="D16237" s="746"/>
      <c r="E16237" s="746"/>
      <c r="F16237" s="746"/>
      <c r="G16237" s="746"/>
      <c r="H16237" s="746"/>
    </row>
    <row r="16238" spans="1:8" ht="16.5" thickBot="1">
      <c r="A16238" s="87"/>
      <c r="B16238" s="666"/>
      <c r="C16238" s="231"/>
      <c r="D16238" s="231"/>
      <c r="E16238" s="231"/>
      <c r="F16238" s="231"/>
      <c r="G16238" s="231"/>
      <c r="H16238" s="231"/>
    </row>
    <row r="16239" spans="1:8">
      <c r="A16239" s="750" t="s">
        <v>397</v>
      </c>
      <c r="B16239" s="753" t="s">
        <v>649</v>
      </c>
      <c r="C16239" s="756" t="s">
        <v>719</v>
      </c>
      <c r="D16239" s="756"/>
      <c r="E16239" s="756"/>
      <c r="F16239" s="756"/>
      <c r="G16239" s="757" t="s">
        <v>629</v>
      </c>
      <c r="H16239" s="759" t="s">
        <v>630</v>
      </c>
    </row>
    <row r="16240" spans="1:8">
      <c r="A16240" s="751"/>
      <c r="B16240" s="754"/>
      <c r="C16240" s="704"/>
      <c r="D16240" s="704"/>
      <c r="E16240" s="704"/>
      <c r="F16240" s="704"/>
      <c r="G16240" s="703"/>
      <c r="H16240" s="760"/>
    </row>
    <row r="16241" spans="1:8" ht="32.25" thickBot="1">
      <c r="A16241" s="752"/>
      <c r="B16241" s="755"/>
      <c r="C16241" s="88" t="s">
        <v>631</v>
      </c>
      <c r="D16241" s="88" t="s">
        <v>632</v>
      </c>
      <c r="E16241" s="88" t="s">
        <v>631</v>
      </c>
      <c r="F16241" s="88" t="s">
        <v>632</v>
      </c>
      <c r="G16241" s="758"/>
      <c r="H16241" s="761"/>
    </row>
    <row r="16242" spans="1:8">
      <c r="A16242" s="89">
        <v>1</v>
      </c>
      <c r="B16242" s="604">
        <v>2</v>
      </c>
      <c r="C16242" s="90">
        <v>3</v>
      </c>
      <c r="D16242" s="90">
        <v>4</v>
      </c>
      <c r="E16242" s="90"/>
      <c r="F16242" s="90"/>
      <c r="G16242" s="91">
        <v>5</v>
      </c>
      <c r="H16242" s="604">
        <v>6</v>
      </c>
    </row>
    <row r="16243" spans="1:8">
      <c r="A16243" s="89">
        <v>1</v>
      </c>
      <c r="B16243" s="92" t="s">
        <v>598</v>
      </c>
      <c r="C16243" s="90"/>
      <c r="D16243" s="90"/>
      <c r="E16243" s="94"/>
      <c r="F16243" s="94"/>
      <c r="G16243" s="95"/>
      <c r="H16243" s="663"/>
    </row>
    <row r="16244" spans="1:8">
      <c r="A16244" s="96" t="s">
        <v>399</v>
      </c>
      <c r="B16244" s="237" t="s">
        <v>599</v>
      </c>
      <c r="C16244" s="97" t="s">
        <v>7</v>
      </c>
      <c r="D16244" s="97" t="s">
        <v>167</v>
      </c>
      <c r="E16244" s="94"/>
      <c r="F16244" s="94"/>
      <c r="G16244" s="94">
        <v>100</v>
      </c>
      <c r="H16244" s="79"/>
    </row>
    <row r="16245" spans="1:8">
      <c r="A16245" s="97" t="s">
        <v>400</v>
      </c>
      <c r="B16245" s="236" t="s">
        <v>329</v>
      </c>
      <c r="C16245" s="97" t="s">
        <v>168</v>
      </c>
      <c r="D16245" s="97" t="s">
        <v>169</v>
      </c>
      <c r="E16245" s="94"/>
      <c r="F16245" s="94"/>
      <c r="G16245" s="94">
        <v>100</v>
      </c>
      <c r="H16245" s="79"/>
    </row>
    <row r="16246" spans="1:8" ht="31.5">
      <c r="A16246" s="97" t="s">
        <v>411</v>
      </c>
      <c r="B16246" s="236" t="s">
        <v>730</v>
      </c>
      <c r="C16246" s="97" t="s">
        <v>170</v>
      </c>
      <c r="D16246" s="97" t="s">
        <v>171</v>
      </c>
      <c r="E16246" s="94"/>
      <c r="F16246" s="94"/>
      <c r="G16246" s="94">
        <v>100</v>
      </c>
      <c r="H16246" s="79"/>
    </row>
    <row r="16247" spans="1:8" ht="63">
      <c r="A16247" s="98" t="s">
        <v>422</v>
      </c>
      <c r="B16247" s="99" t="s">
        <v>731</v>
      </c>
      <c r="C16247" s="97" t="s">
        <v>172</v>
      </c>
      <c r="D16247" s="97" t="s">
        <v>173</v>
      </c>
      <c r="E16247" s="94"/>
      <c r="F16247" s="94"/>
      <c r="G16247" s="94">
        <v>100</v>
      </c>
      <c r="H16247" s="79"/>
    </row>
    <row r="16248" spans="1:8" ht="31.5">
      <c r="A16248" s="98" t="s">
        <v>732</v>
      </c>
      <c r="B16248" s="99" t="s">
        <v>733</v>
      </c>
      <c r="C16248" s="97" t="s">
        <v>174</v>
      </c>
      <c r="D16248" s="97" t="s">
        <v>175</v>
      </c>
      <c r="E16248" s="94"/>
      <c r="F16248" s="94"/>
      <c r="G16248" s="94">
        <v>100</v>
      </c>
      <c r="H16248" s="79"/>
    </row>
    <row r="16249" spans="1:8">
      <c r="A16249" s="98" t="s">
        <v>734</v>
      </c>
      <c r="B16249" s="99" t="s">
        <v>735</v>
      </c>
      <c r="C16249" s="97" t="s">
        <v>170</v>
      </c>
      <c r="D16249" s="97" t="s">
        <v>174</v>
      </c>
      <c r="E16249" s="94"/>
      <c r="F16249" s="94"/>
      <c r="G16249" s="94">
        <v>100</v>
      </c>
      <c r="H16249" s="79"/>
    </row>
    <row r="16250" spans="1:8">
      <c r="A16250" s="100">
        <v>2</v>
      </c>
      <c r="B16250" s="101" t="s">
        <v>440</v>
      </c>
      <c r="C16250" s="97"/>
      <c r="D16250" s="97"/>
      <c r="E16250" s="94"/>
      <c r="F16250" s="94"/>
      <c r="G16250" s="94"/>
      <c r="H16250" s="79"/>
    </row>
    <row r="16251" spans="1:8" ht="31.5">
      <c r="A16251" s="98" t="s">
        <v>402</v>
      </c>
      <c r="B16251" s="99" t="s">
        <v>736</v>
      </c>
      <c r="C16251" s="97" t="s">
        <v>129</v>
      </c>
      <c r="D16251" s="97" t="s">
        <v>130</v>
      </c>
      <c r="E16251" s="94"/>
      <c r="F16251" s="94"/>
      <c r="G16251" s="94">
        <v>100</v>
      </c>
      <c r="H16251" s="79"/>
    </row>
    <row r="16252" spans="1:8" ht="63">
      <c r="A16252" s="98" t="s">
        <v>403</v>
      </c>
      <c r="B16252" s="99" t="s">
        <v>641</v>
      </c>
      <c r="C16252" s="97" t="s">
        <v>129</v>
      </c>
      <c r="D16252" s="97" t="s">
        <v>131</v>
      </c>
      <c r="E16252" s="94"/>
      <c r="F16252" s="94"/>
      <c r="G16252" s="94">
        <v>100</v>
      </c>
      <c r="H16252" s="79"/>
    </row>
    <row r="16253" spans="1:8" ht="31.5">
      <c r="A16253" s="98" t="s">
        <v>404</v>
      </c>
      <c r="B16253" s="99" t="s">
        <v>642</v>
      </c>
      <c r="C16253" s="97" t="s">
        <v>131</v>
      </c>
      <c r="D16253" s="97" t="s">
        <v>132</v>
      </c>
      <c r="E16253" s="94"/>
      <c r="F16253" s="94"/>
      <c r="G16253" s="94">
        <v>100</v>
      </c>
      <c r="H16253" s="79"/>
    </row>
    <row r="16254" spans="1:8" ht="47.25">
      <c r="A16254" s="100">
        <v>3</v>
      </c>
      <c r="B16254" s="101" t="s">
        <v>313</v>
      </c>
      <c r="C16254" s="97"/>
      <c r="D16254" s="97"/>
      <c r="E16254" s="94"/>
      <c r="F16254" s="94"/>
      <c r="G16254" s="94"/>
      <c r="H16254" s="79"/>
    </row>
    <row r="16255" spans="1:8" ht="31.5">
      <c r="A16255" s="98" t="s">
        <v>441</v>
      </c>
      <c r="B16255" s="99" t="s">
        <v>314</v>
      </c>
      <c r="C16255" s="97" t="s">
        <v>132</v>
      </c>
      <c r="D16255" s="97" t="s">
        <v>131</v>
      </c>
      <c r="E16255" s="94"/>
      <c r="F16255" s="94"/>
      <c r="G16255" s="94">
        <v>100</v>
      </c>
      <c r="H16255" s="79"/>
    </row>
    <row r="16256" spans="1:8">
      <c r="A16256" s="98" t="s">
        <v>359</v>
      </c>
      <c r="B16256" s="99" t="s">
        <v>315</v>
      </c>
      <c r="C16256" s="97" t="s">
        <v>132</v>
      </c>
      <c r="D16256" s="97" t="s">
        <v>133</v>
      </c>
      <c r="E16256" s="94"/>
      <c r="F16256" s="94"/>
      <c r="G16256" s="94">
        <v>100</v>
      </c>
      <c r="H16256" s="79"/>
    </row>
    <row r="16257" spans="1:8">
      <c r="A16257" s="98" t="s">
        <v>361</v>
      </c>
      <c r="B16257" s="99" t="s">
        <v>316</v>
      </c>
      <c r="C16257" s="97" t="s">
        <v>133</v>
      </c>
      <c r="D16257" s="97" t="s">
        <v>788</v>
      </c>
      <c r="E16257" s="94"/>
      <c r="F16257" s="94"/>
      <c r="G16257" s="94">
        <v>100</v>
      </c>
      <c r="H16257" s="79"/>
    </row>
    <row r="16258" spans="1:8">
      <c r="A16258" s="98" t="s">
        <v>317</v>
      </c>
      <c r="B16258" s="99" t="s">
        <v>318</v>
      </c>
      <c r="C16258" s="97" t="s">
        <v>788</v>
      </c>
      <c r="D16258" s="97" t="s">
        <v>789</v>
      </c>
      <c r="E16258" s="94"/>
      <c r="F16258" s="94"/>
      <c r="G16258" s="94">
        <v>100</v>
      </c>
      <c r="H16258" s="79"/>
    </row>
    <row r="16259" spans="1:8">
      <c r="A16259" s="98" t="s">
        <v>319</v>
      </c>
      <c r="B16259" s="99" t="s">
        <v>320</v>
      </c>
      <c r="C16259" s="97" t="s">
        <v>1156</v>
      </c>
      <c r="D16259" s="97" t="s">
        <v>790</v>
      </c>
      <c r="E16259" s="94"/>
      <c r="F16259" s="94"/>
      <c r="G16259" s="94">
        <v>100</v>
      </c>
      <c r="H16259" s="79"/>
    </row>
    <row r="16260" spans="1:8">
      <c r="A16260" s="100">
        <v>4</v>
      </c>
      <c r="B16260" s="101" t="s">
        <v>623</v>
      </c>
      <c r="C16260" s="97"/>
      <c r="D16260" s="97"/>
      <c r="E16260" s="94"/>
      <c r="F16260" s="94"/>
      <c r="G16260" s="94"/>
      <c r="H16260" s="79"/>
    </row>
    <row r="16261" spans="1:8" ht="31.5">
      <c r="A16261" s="97" t="s">
        <v>406</v>
      </c>
      <c r="B16261" s="236" t="s">
        <v>321</v>
      </c>
      <c r="C16261" s="97" t="s">
        <v>790</v>
      </c>
      <c r="D16261" s="97" t="s">
        <v>790</v>
      </c>
      <c r="E16261" s="94"/>
      <c r="F16261" s="94"/>
      <c r="G16261" s="94">
        <v>100</v>
      </c>
      <c r="H16261" s="79"/>
    </row>
    <row r="16262" spans="1:8" ht="63">
      <c r="A16262" s="97" t="s">
        <v>407</v>
      </c>
      <c r="B16262" s="236" t="s">
        <v>621</v>
      </c>
      <c r="C16262" s="97" t="s">
        <v>790</v>
      </c>
      <c r="D16262" s="97" t="s">
        <v>791</v>
      </c>
      <c r="E16262" s="94"/>
      <c r="F16262" s="94"/>
      <c r="G16262" s="94">
        <v>100</v>
      </c>
      <c r="H16262" s="79"/>
    </row>
    <row r="16263" spans="1:8" ht="31.5">
      <c r="A16263" s="97" t="s">
        <v>408</v>
      </c>
      <c r="B16263" s="236" t="s">
        <v>764</v>
      </c>
      <c r="C16263" s="97" t="s">
        <v>790</v>
      </c>
      <c r="D16263" s="97" t="s">
        <v>791</v>
      </c>
      <c r="E16263" s="94"/>
      <c r="F16263" s="94"/>
      <c r="G16263" s="94">
        <v>100</v>
      </c>
      <c r="H16263" s="79"/>
    </row>
    <row r="16264" spans="1:8" ht="31.5">
      <c r="A16264" s="97" t="s">
        <v>222</v>
      </c>
      <c r="B16264" s="236" t="s">
        <v>765</v>
      </c>
      <c r="C16264" s="97" t="s">
        <v>791</v>
      </c>
      <c r="D16264" s="97" t="s">
        <v>792</v>
      </c>
      <c r="E16264" s="94"/>
      <c r="F16264" s="94"/>
      <c r="G16264" s="94">
        <v>100</v>
      </c>
      <c r="H16264" s="79"/>
    </row>
    <row r="16265" spans="1:8">
      <c r="A16265" s="263"/>
      <c r="B16265" s="264"/>
      <c r="C16265" s="263"/>
      <c r="D16265" s="263"/>
      <c r="E16265" s="83"/>
      <c r="F16265" s="83"/>
      <c r="G16265" s="272" t="s">
        <v>1133</v>
      </c>
      <c r="H16265" s="154" t="s">
        <v>378</v>
      </c>
    </row>
    <row r="16266" spans="1:8">
      <c r="H16266" s="154" t="s">
        <v>709</v>
      </c>
    </row>
    <row r="16267" spans="1:8">
      <c r="H16267" s="154" t="s">
        <v>266</v>
      </c>
    </row>
    <row r="16268" spans="1:8">
      <c r="H16268" s="154"/>
    </row>
    <row r="16269" spans="1:8">
      <c r="A16269" s="742" t="s">
        <v>628</v>
      </c>
      <c r="B16269" s="742"/>
      <c r="C16269" s="742"/>
      <c r="D16269" s="742"/>
      <c r="E16269" s="742"/>
      <c r="F16269" s="742"/>
      <c r="G16269" s="742"/>
      <c r="H16269" s="742"/>
    </row>
    <row r="16270" spans="1:8">
      <c r="A16270" s="742" t="s">
        <v>455</v>
      </c>
      <c r="B16270" s="742"/>
      <c r="C16270" s="742"/>
      <c r="D16270" s="742"/>
      <c r="E16270" s="742"/>
      <c r="F16270" s="742"/>
      <c r="G16270" s="742"/>
      <c r="H16270" s="742"/>
    </row>
    <row r="16271" spans="1:8">
      <c r="H16271" s="154" t="s">
        <v>322</v>
      </c>
    </row>
    <row r="16272" spans="1:8">
      <c r="H16272" s="154" t="s">
        <v>323</v>
      </c>
    </row>
    <row r="16273" spans="1:8">
      <c r="H16273" s="154" t="s">
        <v>324</v>
      </c>
    </row>
    <row r="16274" spans="1:8">
      <c r="H16274" s="230" t="s">
        <v>325</v>
      </c>
    </row>
    <row r="16275" spans="1:8">
      <c r="H16275" s="154" t="s">
        <v>2331</v>
      </c>
    </row>
    <row r="16276" spans="1:8">
      <c r="H16276" s="154" t="s">
        <v>261</v>
      </c>
    </row>
    <row r="16277" spans="1:8">
      <c r="A16277" s="86"/>
    </row>
    <row r="16278" spans="1:8">
      <c r="A16278" s="748" t="s">
        <v>1848</v>
      </c>
      <c r="B16278" s="749"/>
      <c r="C16278" s="749"/>
      <c r="D16278" s="749"/>
      <c r="E16278" s="749"/>
      <c r="F16278" s="749"/>
      <c r="G16278" s="749"/>
      <c r="H16278" s="749"/>
    </row>
    <row r="16279" spans="1:8">
      <c r="A16279" s="746" t="s">
        <v>2332</v>
      </c>
      <c r="B16279" s="746"/>
      <c r="C16279" s="746"/>
      <c r="D16279" s="746"/>
      <c r="E16279" s="746"/>
      <c r="F16279" s="746"/>
      <c r="G16279" s="746"/>
      <c r="H16279" s="746"/>
    </row>
    <row r="16280" spans="1:8" ht="16.5" thickBot="1">
      <c r="A16280" s="87"/>
      <c r="B16280" s="666"/>
      <c r="C16280" s="231"/>
      <c r="D16280" s="231"/>
      <c r="E16280" s="231"/>
      <c r="F16280" s="231"/>
      <c r="G16280" s="231"/>
      <c r="H16280" s="231"/>
    </row>
    <row r="16281" spans="1:8">
      <c r="A16281" s="750" t="s">
        <v>397</v>
      </c>
      <c r="B16281" s="753" t="s">
        <v>649</v>
      </c>
      <c r="C16281" s="756" t="s">
        <v>719</v>
      </c>
      <c r="D16281" s="756"/>
      <c r="E16281" s="756"/>
      <c r="F16281" s="756"/>
      <c r="G16281" s="757" t="s">
        <v>629</v>
      </c>
      <c r="H16281" s="759" t="s">
        <v>630</v>
      </c>
    </row>
    <row r="16282" spans="1:8">
      <c r="A16282" s="751"/>
      <c r="B16282" s="754"/>
      <c r="C16282" s="704"/>
      <c r="D16282" s="704"/>
      <c r="E16282" s="704"/>
      <c r="F16282" s="704"/>
      <c r="G16282" s="703"/>
      <c r="H16282" s="760"/>
    </row>
    <row r="16283" spans="1:8" ht="32.25" thickBot="1">
      <c r="A16283" s="752"/>
      <c r="B16283" s="755"/>
      <c r="C16283" s="88" t="s">
        <v>631</v>
      </c>
      <c r="D16283" s="88" t="s">
        <v>632</v>
      </c>
      <c r="E16283" s="88" t="s">
        <v>631</v>
      </c>
      <c r="F16283" s="88" t="s">
        <v>632</v>
      </c>
      <c r="G16283" s="758"/>
      <c r="H16283" s="761"/>
    </row>
    <row r="16284" spans="1:8">
      <c r="A16284" s="89">
        <v>1</v>
      </c>
      <c r="B16284" s="604">
        <v>2</v>
      </c>
      <c r="C16284" s="90">
        <v>3</v>
      </c>
      <c r="D16284" s="90">
        <v>4</v>
      </c>
      <c r="E16284" s="90"/>
      <c r="F16284" s="90"/>
      <c r="G16284" s="91">
        <v>5</v>
      </c>
      <c r="H16284" s="604">
        <v>6</v>
      </c>
    </row>
    <row r="16285" spans="1:8">
      <c r="A16285" s="89">
        <v>1</v>
      </c>
      <c r="B16285" s="92" t="s">
        <v>598</v>
      </c>
      <c r="C16285" s="90"/>
      <c r="D16285" s="90"/>
      <c r="E16285" s="94"/>
      <c r="F16285" s="94"/>
      <c r="G16285" s="95"/>
      <c r="H16285" s="663"/>
    </row>
    <row r="16286" spans="1:8">
      <c r="A16286" s="96" t="s">
        <v>399</v>
      </c>
      <c r="B16286" s="237" t="s">
        <v>599</v>
      </c>
      <c r="C16286" s="97" t="s">
        <v>7</v>
      </c>
      <c r="D16286" s="97" t="s">
        <v>167</v>
      </c>
      <c r="E16286" s="94"/>
      <c r="F16286" s="94"/>
      <c r="G16286" s="94">
        <v>100</v>
      </c>
      <c r="H16286" s="79"/>
    </row>
    <row r="16287" spans="1:8">
      <c r="A16287" s="97" t="s">
        <v>400</v>
      </c>
      <c r="B16287" s="236" t="s">
        <v>329</v>
      </c>
      <c r="C16287" s="97" t="s">
        <v>168</v>
      </c>
      <c r="D16287" s="97" t="s">
        <v>169</v>
      </c>
      <c r="E16287" s="94"/>
      <c r="F16287" s="94"/>
      <c r="G16287" s="94">
        <v>100</v>
      </c>
      <c r="H16287" s="79"/>
    </row>
    <row r="16288" spans="1:8" ht="31.5">
      <c r="A16288" s="97" t="s">
        <v>411</v>
      </c>
      <c r="B16288" s="236" t="s">
        <v>730</v>
      </c>
      <c r="C16288" s="97" t="s">
        <v>170</v>
      </c>
      <c r="D16288" s="97" t="s">
        <v>171</v>
      </c>
      <c r="E16288" s="94"/>
      <c r="F16288" s="94"/>
      <c r="G16288" s="94">
        <v>100</v>
      </c>
      <c r="H16288" s="79"/>
    </row>
    <row r="16289" spans="1:8" ht="63">
      <c r="A16289" s="98" t="s">
        <v>422</v>
      </c>
      <c r="B16289" s="99" t="s">
        <v>731</v>
      </c>
      <c r="C16289" s="97" t="s">
        <v>172</v>
      </c>
      <c r="D16289" s="97" t="s">
        <v>173</v>
      </c>
      <c r="E16289" s="94"/>
      <c r="F16289" s="94"/>
      <c r="G16289" s="94">
        <v>100</v>
      </c>
      <c r="H16289" s="79"/>
    </row>
    <row r="16290" spans="1:8" ht="31.5">
      <c r="A16290" s="98" t="s">
        <v>732</v>
      </c>
      <c r="B16290" s="99" t="s">
        <v>733</v>
      </c>
      <c r="C16290" s="97" t="s">
        <v>174</v>
      </c>
      <c r="D16290" s="97" t="s">
        <v>175</v>
      </c>
      <c r="E16290" s="94"/>
      <c r="F16290" s="94"/>
      <c r="G16290" s="94">
        <v>100</v>
      </c>
      <c r="H16290" s="79"/>
    </row>
    <row r="16291" spans="1:8">
      <c r="A16291" s="98" t="s">
        <v>734</v>
      </c>
      <c r="B16291" s="99" t="s">
        <v>735</v>
      </c>
      <c r="C16291" s="97" t="s">
        <v>170</v>
      </c>
      <c r="D16291" s="97" t="s">
        <v>174</v>
      </c>
      <c r="E16291" s="94"/>
      <c r="F16291" s="94"/>
      <c r="G16291" s="94">
        <v>100</v>
      </c>
      <c r="H16291" s="79"/>
    </row>
    <row r="16292" spans="1:8">
      <c r="A16292" s="100">
        <v>2</v>
      </c>
      <c r="B16292" s="101" t="s">
        <v>440</v>
      </c>
      <c r="C16292" s="97"/>
      <c r="D16292" s="97"/>
      <c r="E16292" s="94"/>
      <c r="F16292" s="94"/>
      <c r="G16292" s="94"/>
      <c r="H16292" s="79"/>
    </row>
    <row r="16293" spans="1:8" ht="31.5">
      <c r="A16293" s="98" t="s">
        <v>402</v>
      </c>
      <c r="B16293" s="99" t="s">
        <v>736</v>
      </c>
      <c r="C16293" s="97" t="s">
        <v>129</v>
      </c>
      <c r="D16293" s="97" t="s">
        <v>130</v>
      </c>
      <c r="E16293" s="94"/>
      <c r="F16293" s="94"/>
      <c r="G16293" s="94">
        <v>100</v>
      </c>
      <c r="H16293" s="79"/>
    </row>
    <row r="16294" spans="1:8" ht="63">
      <c r="A16294" s="98" t="s">
        <v>403</v>
      </c>
      <c r="B16294" s="99" t="s">
        <v>641</v>
      </c>
      <c r="C16294" s="97" t="s">
        <v>129</v>
      </c>
      <c r="D16294" s="97" t="s">
        <v>131</v>
      </c>
      <c r="E16294" s="94"/>
      <c r="F16294" s="94"/>
      <c r="G16294" s="94">
        <v>100</v>
      </c>
      <c r="H16294" s="79"/>
    </row>
    <row r="16295" spans="1:8" ht="31.5">
      <c r="A16295" s="98" t="s">
        <v>404</v>
      </c>
      <c r="B16295" s="99" t="s">
        <v>642</v>
      </c>
      <c r="C16295" s="97" t="s">
        <v>131</v>
      </c>
      <c r="D16295" s="97" t="s">
        <v>132</v>
      </c>
      <c r="E16295" s="94"/>
      <c r="F16295" s="94"/>
      <c r="G16295" s="94">
        <v>100</v>
      </c>
      <c r="H16295" s="79"/>
    </row>
    <row r="16296" spans="1:8" ht="47.25">
      <c r="A16296" s="100">
        <v>3</v>
      </c>
      <c r="B16296" s="101" t="s">
        <v>313</v>
      </c>
      <c r="C16296" s="97"/>
      <c r="D16296" s="97"/>
      <c r="E16296" s="94"/>
      <c r="F16296" s="94"/>
      <c r="G16296" s="94"/>
      <c r="H16296" s="79"/>
    </row>
    <row r="16297" spans="1:8" ht="31.5">
      <c r="A16297" s="98" t="s">
        <v>441</v>
      </c>
      <c r="B16297" s="99" t="s">
        <v>314</v>
      </c>
      <c r="C16297" s="97" t="s">
        <v>132</v>
      </c>
      <c r="D16297" s="97" t="s">
        <v>131</v>
      </c>
      <c r="E16297" s="94"/>
      <c r="F16297" s="94"/>
      <c r="G16297" s="94">
        <v>100</v>
      </c>
      <c r="H16297" s="79"/>
    </row>
    <row r="16298" spans="1:8">
      <c r="A16298" s="98" t="s">
        <v>359</v>
      </c>
      <c r="B16298" s="99" t="s">
        <v>315</v>
      </c>
      <c r="C16298" s="97" t="s">
        <v>132</v>
      </c>
      <c r="D16298" s="97" t="s">
        <v>133</v>
      </c>
      <c r="E16298" s="94"/>
      <c r="F16298" s="94"/>
      <c r="G16298" s="94">
        <v>100</v>
      </c>
      <c r="H16298" s="79"/>
    </row>
    <row r="16299" spans="1:8">
      <c r="A16299" s="98" t="s">
        <v>361</v>
      </c>
      <c r="B16299" s="99" t="s">
        <v>316</v>
      </c>
      <c r="C16299" s="97" t="s">
        <v>133</v>
      </c>
      <c r="D16299" s="97" t="s">
        <v>788</v>
      </c>
      <c r="E16299" s="94"/>
      <c r="F16299" s="94"/>
      <c r="G16299" s="94">
        <v>100</v>
      </c>
      <c r="H16299" s="79"/>
    </row>
    <row r="16300" spans="1:8">
      <c r="A16300" s="98" t="s">
        <v>317</v>
      </c>
      <c r="B16300" s="99" t="s">
        <v>318</v>
      </c>
      <c r="C16300" s="97" t="s">
        <v>788</v>
      </c>
      <c r="D16300" s="97" t="s">
        <v>789</v>
      </c>
      <c r="E16300" s="94"/>
      <c r="F16300" s="94"/>
      <c r="G16300" s="94">
        <v>100</v>
      </c>
      <c r="H16300" s="79"/>
    </row>
    <row r="16301" spans="1:8">
      <c r="A16301" s="98" t="s">
        <v>319</v>
      </c>
      <c r="B16301" s="99" t="s">
        <v>320</v>
      </c>
      <c r="C16301" s="97" t="s">
        <v>1156</v>
      </c>
      <c r="D16301" s="97" t="s">
        <v>790</v>
      </c>
      <c r="E16301" s="94"/>
      <c r="F16301" s="94"/>
      <c r="G16301" s="94">
        <v>100</v>
      </c>
      <c r="H16301" s="79"/>
    </row>
    <row r="16302" spans="1:8">
      <c r="A16302" s="100">
        <v>4</v>
      </c>
      <c r="B16302" s="101" t="s">
        <v>623</v>
      </c>
      <c r="C16302" s="97"/>
      <c r="D16302" s="97"/>
      <c r="E16302" s="94"/>
      <c r="F16302" s="94"/>
      <c r="G16302" s="94"/>
      <c r="H16302" s="79"/>
    </row>
    <row r="16303" spans="1:8" ht="31.5">
      <c r="A16303" s="97" t="s">
        <v>406</v>
      </c>
      <c r="B16303" s="236" t="s">
        <v>321</v>
      </c>
      <c r="C16303" s="97" t="s">
        <v>790</v>
      </c>
      <c r="D16303" s="97" t="s">
        <v>790</v>
      </c>
      <c r="E16303" s="94"/>
      <c r="F16303" s="94"/>
      <c r="G16303" s="94">
        <v>100</v>
      </c>
      <c r="H16303" s="79"/>
    </row>
    <row r="16304" spans="1:8" ht="63">
      <c r="A16304" s="97" t="s">
        <v>407</v>
      </c>
      <c r="B16304" s="236" t="s">
        <v>621</v>
      </c>
      <c r="C16304" s="97" t="s">
        <v>790</v>
      </c>
      <c r="D16304" s="97" t="s">
        <v>791</v>
      </c>
      <c r="E16304" s="94"/>
      <c r="F16304" s="94"/>
      <c r="G16304" s="94">
        <v>100</v>
      </c>
      <c r="H16304" s="79"/>
    </row>
    <row r="16305" spans="1:8" ht="31.5">
      <c r="A16305" s="97" t="s">
        <v>408</v>
      </c>
      <c r="B16305" s="236" t="s">
        <v>764</v>
      </c>
      <c r="C16305" s="97" t="s">
        <v>790</v>
      </c>
      <c r="D16305" s="97" t="s">
        <v>791</v>
      </c>
      <c r="E16305" s="94"/>
      <c r="F16305" s="94"/>
      <c r="G16305" s="94">
        <v>100</v>
      </c>
      <c r="H16305" s="79"/>
    </row>
    <row r="16306" spans="1:8" ht="31.5">
      <c r="A16306" s="97" t="s">
        <v>222</v>
      </c>
      <c r="B16306" s="236" t="s">
        <v>765</v>
      </c>
      <c r="C16306" s="97" t="s">
        <v>791</v>
      </c>
      <c r="D16306" s="97" t="s">
        <v>792</v>
      </c>
      <c r="E16306" s="94"/>
      <c r="F16306" s="94"/>
      <c r="G16306" s="94">
        <v>100</v>
      </c>
      <c r="H16306" s="79"/>
    </row>
    <row r="16307" spans="1:8">
      <c r="A16307" s="263"/>
      <c r="B16307" s="264"/>
      <c r="C16307" s="263"/>
      <c r="D16307" s="263"/>
      <c r="E16307" s="83"/>
      <c r="F16307" s="83"/>
      <c r="G16307" s="272" t="s">
        <v>1134</v>
      </c>
      <c r="H16307" s="154" t="s">
        <v>378</v>
      </c>
    </row>
    <row r="16308" spans="1:8">
      <c r="H16308" s="154" t="s">
        <v>709</v>
      </c>
    </row>
    <row r="16309" spans="1:8">
      <c r="H16309" s="154" t="s">
        <v>266</v>
      </c>
    </row>
    <row r="16310" spans="1:8">
      <c r="H16310" s="154"/>
    </row>
    <row r="16311" spans="1:8">
      <c r="A16311" s="742" t="s">
        <v>628</v>
      </c>
      <c r="B16311" s="742"/>
      <c r="C16311" s="742"/>
      <c r="D16311" s="742"/>
      <c r="E16311" s="742"/>
      <c r="F16311" s="742"/>
      <c r="G16311" s="742"/>
      <c r="H16311" s="742"/>
    </row>
    <row r="16312" spans="1:8">
      <c r="A16312" s="742" t="s">
        <v>455</v>
      </c>
      <c r="B16312" s="742"/>
      <c r="C16312" s="742"/>
      <c r="D16312" s="742"/>
      <c r="E16312" s="742"/>
      <c r="F16312" s="742"/>
      <c r="G16312" s="742"/>
      <c r="H16312" s="742"/>
    </row>
    <row r="16313" spans="1:8">
      <c r="H16313" s="154" t="s">
        <v>322</v>
      </c>
    </row>
    <row r="16314" spans="1:8">
      <c r="H16314" s="154" t="s">
        <v>323</v>
      </c>
    </row>
    <row r="16315" spans="1:8">
      <c r="H16315" s="154" t="s">
        <v>324</v>
      </c>
    </row>
    <row r="16316" spans="1:8">
      <c r="H16316" s="230" t="s">
        <v>325</v>
      </c>
    </row>
    <row r="16317" spans="1:8">
      <c r="H16317" s="154" t="s">
        <v>2331</v>
      </c>
    </row>
    <row r="16318" spans="1:8">
      <c r="H16318" s="154" t="s">
        <v>261</v>
      </c>
    </row>
    <row r="16319" spans="1:8">
      <c r="A16319" s="86"/>
    </row>
    <row r="16320" spans="1:8">
      <c r="A16320" s="748" t="s">
        <v>1849</v>
      </c>
      <c r="B16320" s="749"/>
      <c r="C16320" s="749"/>
      <c r="D16320" s="749"/>
      <c r="E16320" s="749"/>
      <c r="F16320" s="749"/>
      <c r="G16320" s="749"/>
      <c r="H16320" s="749"/>
    </row>
    <row r="16321" spans="1:8">
      <c r="A16321" s="746" t="s">
        <v>2332</v>
      </c>
      <c r="B16321" s="746"/>
      <c r="C16321" s="746"/>
      <c r="D16321" s="746"/>
      <c r="E16321" s="746"/>
      <c r="F16321" s="746"/>
      <c r="G16321" s="746"/>
      <c r="H16321" s="746"/>
    </row>
    <row r="16322" spans="1:8" ht="16.5" thickBot="1">
      <c r="A16322" s="87"/>
      <c r="B16322" s="666"/>
      <c r="C16322" s="231"/>
      <c r="D16322" s="231"/>
      <c r="E16322" s="231"/>
      <c r="F16322" s="231"/>
      <c r="G16322" s="231"/>
      <c r="H16322" s="231"/>
    </row>
    <row r="16323" spans="1:8">
      <c r="A16323" s="750" t="s">
        <v>397</v>
      </c>
      <c r="B16323" s="753" t="s">
        <v>649</v>
      </c>
      <c r="C16323" s="756" t="s">
        <v>719</v>
      </c>
      <c r="D16323" s="756"/>
      <c r="E16323" s="756"/>
      <c r="F16323" s="756"/>
      <c r="G16323" s="757" t="s">
        <v>629</v>
      </c>
      <c r="H16323" s="759" t="s">
        <v>630</v>
      </c>
    </row>
    <row r="16324" spans="1:8">
      <c r="A16324" s="751"/>
      <c r="B16324" s="754"/>
      <c r="C16324" s="704"/>
      <c r="D16324" s="704"/>
      <c r="E16324" s="704"/>
      <c r="F16324" s="704"/>
      <c r="G16324" s="703"/>
      <c r="H16324" s="760"/>
    </row>
    <row r="16325" spans="1:8" ht="32.25" thickBot="1">
      <c r="A16325" s="752"/>
      <c r="B16325" s="755"/>
      <c r="C16325" s="88" t="s">
        <v>631</v>
      </c>
      <c r="D16325" s="88" t="s">
        <v>632</v>
      </c>
      <c r="E16325" s="88" t="s">
        <v>631</v>
      </c>
      <c r="F16325" s="88" t="s">
        <v>632</v>
      </c>
      <c r="G16325" s="758"/>
      <c r="H16325" s="761"/>
    </row>
    <row r="16326" spans="1:8">
      <c r="A16326" s="89">
        <v>1</v>
      </c>
      <c r="B16326" s="604">
        <v>2</v>
      </c>
      <c r="C16326" s="90">
        <v>3</v>
      </c>
      <c r="D16326" s="90">
        <v>4</v>
      </c>
      <c r="E16326" s="90"/>
      <c r="F16326" s="90"/>
      <c r="G16326" s="91">
        <v>5</v>
      </c>
      <c r="H16326" s="604">
        <v>6</v>
      </c>
    </row>
    <row r="16327" spans="1:8">
      <c r="A16327" s="89">
        <v>1</v>
      </c>
      <c r="B16327" s="92" t="s">
        <v>598</v>
      </c>
      <c r="C16327" s="90"/>
      <c r="D16327" s="90"/>
      <c r="E16327" s="94"/>
      <c r="F16327" s="94"/>
      <c r="G16327" s="95"/>
      <c r="H16327" s="663"/>
    </row>
    <row r="16328" spans="1:8">
      <c r="A16328" s="96" t="s">
        <v>399</v>
      </c>
      <c r="B16328" s="237" t="s">
        <v>599</v>
      </c>
      <c r="C16328" s="97" t="s">
        <v>7</v>
      </c>
      <c r="D16328" s="97" t="s">
        <v>167</v>
      </c>
      <c r="E16328" s="94"/>
      <c r="F16328" s="94"/>
      <c r="G16328" s="94">
        <v>100</v>
      </c>
      <c r="H16328" s="79"/>
    </row>
    <row r="16329" spans="1:8">
      <c r="A16329" s="97" t="s">
        <v>400</v>
      </c>
      <c r="B16329" s="236" t="s">
        <v>329</v>
      </c>
      <c r="C16329" s="97" t="s">
        <v>168</v>
      </c>
      <c r="D16329" s="97" t="s">
        <v>169</v>
      </c>
      <c r="E16329" s="94"/>
      <c r="F16329" s="94"/>
      <c r="G16329" s="94">
        <v>100</v>
      </c>
      <c r="H16329" s="79"/>
    </row>
    <row r="16330" spans="1:8" ht="31.5">
      <c r="A16330" s="97" t="s">
        <v>411</v>
      </c>
      <c r="B16330" s="236" t="s">
        <v>730</v>
      </c>
      <c r="C16330" s="97" t="s">
        <v>170</v>
      </c>
      <c r="D16330" s="97" t="s">
        <v>171</v>
      </c>
      <c r="E16330" s="94"/>
      <c r="F16330" s="94"/>
      <c r="G16330" s="94">
        <v>100</v>
      </c>
      <c r="H16330" s="79"/>
    </row>
    <row r="16331" spans="1:8" ht="63">
      <c r="A16331" s="98" t="s">
        <v>422</v>
      </c>
      <c r="B16331" s="99" t="s">
        <v>731</v>
      </c>
      <c r="C16331" s="97" t="s">
        <v>172</v>
      </c>
      <c r="D16331" s="97" t="s">
        <v>173</v>
      </c>
      <c r="E16331" s="94"/>
      <c r="F16331" s="94"/>
      <c r="G16331" s="94">
        <v>100</v>
      </c>
      <c r="H16331" s="79"/>
    </row>
    <row r="16332" spans="1:8" ht="31.5">
      <c r="A16332" s="98" t="s">
        <v>732</v>
      </c>
      <c r="B16332" s="99" t="s">
        <v>733</v>
      </c>
      <c r="C16332" s="97" t="s">
        <v>174</v>
      </c>
      <c r="D16332" s="97" t="s">
        <v>175</v>
      </c>
      <c r="E16332" s="94"/>
      <c r="F16332" s="94"/>
      <c r="G16332" s="94">
        <v>100</v>
      </c>
      <c r="H16332" s="79"/>
    </row>
    <row r="16333" spans="1:8">
      <c r="A16333" s="98" t="s">
        <v>734</v>
      </c>
      <c r="B16333" s="99" t="s">
        <v>735</v>
      </c>
      <c r="C16333" s="97" t="s">
        <v>170</v>
      </c>
      <c r="D16333" s="97" t="s">
        <v>174</v>
      </c>
      <c r="E16333" s="94"/>
      <c r="F16333" s="94"/>
      <c r="G16333" s="94">
        <v>100</v>
      </c>
      <c r="H16333" s="79"/>
    </row>
    <row r="16334" spans="1:8">
      <c r="A16334" s="100">
        <v>2</v>
      </c>
      <c r="B16334" s="101" t="s">
        <v>440</v>
      </c>
      <c r="C16334" s="97"/>
      <c r="D16334" s="97"/>
      <c r="E16334" s="94"/>
      <c r="F16334" s="94"/>
      <c r="G16334" s="94"/>
      <c r="H16334" s="79"/>
    </row>
    <row r="16335" spans="1:8" ht="31.5">
      <c r="A16335" s="98" t="s">
        <v>402</v>
      </c>
      <c r="B16335" s="99" t="s">
        <v>736</v>
      </c>
      <c r="C16335" s="97" t="s">
        <v>129</v>
      </c>
      <c r="D16335" s="97" t="s">
        <v>130</v>
      </c>
      <c r="E16335" s="94"/>
      <c r="F16335" s="94"/>
      <c r="G16335" s="94">
        <v>100</v>
      </c>
      <c r="H16335" s="79"/>
    </row>
    <row r="16336" spans="1:8" ht="63">
      <c r="A16336" s="98" t="s">
        <v>403</v>
      </c>
      <c r="B16336" s="99" t="s">
        <v>641</v>
      </c>
      <c r="C16336" s="97" t="s">
        <v>129</v>
      </c>
      <c r="D16336" s="97" t="s">
        <v>131</v>
      </c>
      <c r="E16336" s="94"/>
      <c r="F16336" s="94"/>
      <c r="G16336" s="94">
        <v>100</v>
      </c>
      <c r="H16336" s="79"/>
    </row>
    <row r="16337" spans="1:8" ht="31.5">
      <c r="A16337" s="98" t="s">
        <v>404</v>
      </c>
      <c r="B16337" s="99" t="s">
        <v>642</v>
      </c>
      <c r="C16337" s="97" t="s">
        <v>131</v>
      </c>
      <c r="D16337" s="97" t="s">
        <v>132</v>
      </c>
      <c r="E16337" s="94"/>
      <c r="F16337" s="94"/>
      <c r="G16337" s="94">
        <v>100</v>
      </c>
      <c r="H16337" s="79"/>
    </row>
    <row r="16338" spans="1:8" ht="47.25">
      <c r="A16338" s="100">
        <v>3</v>
      </c>
      <c r="B16338" s="101" t="s">
        <v>313</v>
      </c>
      <c r="C16338" s="97"/>
      <c r="D16338" s="97"/>
      <c r="E16338" s="94"/>
      <c r="F16338" s="94"/>
      <c r="G16338" s="94"/>
      <c r="H16338" s="79"/>
    </row>
    <row r="16339" spans="1:8" ht="31.5">
      <c r="A16339" s="98" t="s">
        <v>441</v>
      </c>
      <c r="B16339" s="99" t="s">
        <v>314</v>
      </c>
      <c r="C16339" s="97" t="s">
        <v>132</v>
      </c>
      <c r="D16339" s="97" t="s">
        <v>131</v>
      </c>
      <c r="E16339" s="94"/>
      <c r="F16339" s="94"/>
      <c r="G16339" s="94">
        <v>100</v>
      </c>
      <c r="H16339" s="79"/>
    </row>
    <row r="16340" spans="1:8">
      <c r="A16340" s="98" t="s">
        <v>359</v>
      </c>
      <c r="B16340" s="99" t="s">
        <v>315</v>
      </c>
      <c r="C16340" s="97" t="s">
        <v>132</v>
      </c>
      <c r="D16340" s="97" t="s">
        <v>133</v>
      </c>
      <c r="E16340" s="94"/>
      <c r="F16340" s="94"/>
      <c r="G16340" s="94">
        <v>100</v>
      </c>
      <c r="H16340" s="79"/>
    </row>
    <row r="16341" spans="1:8">
      <c r="A16341" s="98" t="s">
        <v>361</v>
      </c>
      <c r="B16341" s="99" t="s">
        <v>316</v>
      </c>
      <c r="C16341" s="97" t="s">
        <v>133</v>
      </c>
      <c r="D16341" s="97" t="s">
        <v>788</v>
      </c>
      <c r="E16341" s="94"/>
      <c r="F16341" s="94"/>
      <c r="G16341" s="94">
        <v>100</v>
      </c>
      <c r="H16341" s="79"/>
    </row>
    <row r="16342" spans="1:8">
      <c r="A16342" s="98" t="s">
        <v>317</v>
      </c>
      <c r="B16342" s="99" t="s">
        <v>318</v>
      </c>
      <c r="C16342" s="97" t="s">
        <v>788</v>
      </c>
      <c r="D16342" s="97" t="s">
        <v>789</v>
      </c>
      <c r="E16342" s="94"/>
      <c r="F16342" s="94"/>
      <c r="G16342" s="94">
        <v>100</v>
      </c>
      <c r="H16342" s="79"/>
    </row>
    <row r="16343" spans="1:8">
      <c r="A16343" s="98" t="s">
        <v>319</v>
      </c>
      <c r="B16343" s="99" t="s">
        <v>320</v>
      </c>
      <c r="C16343" s="97" t="s">
        <v>1156</v>
      </c>
      <c r="D16343" s="97" t="s">
        <v>790</v>
      </c>
      <c r="E16343" s="94"/>
      <c r="F16343" s="94"/>
      <c r="G16343" s="94">
        <v>100</v>
      </c>
      <c r="H16343" s="79"/>
    </row>
    <row r="16344" spans="1:8">
      <c r="A16344" s="100">
        <v>4</v>
      </c>
      <c r="B16344" s="101" t="s">
        <v>623</v>
      </c>
      <c r="C16344" s="97"/>
      <c r="D16344" s="97"/>
      <c r="E16344" s="94"/>
      <c r="F16344" s="94"/>
      <c r="G16344" s="94"/>
      <c r="H16344" s="79"/>
    </row>
    <row r="16345" spans="1:8" ht="31.5">
      <c r="A16345" s="97" t="s">
        <v>406</v>
      </c>
      <c r="B16345" s="236" t="s">
        <v>321</v>
      </c>
      <c r="C16345" s="97" t="s">
        <v>790</v>
      </c>
      <c r="D16345" s="97" t="s">
        <v>790</v>
      </c>
      <c r="E16345" s="94"/>
      <c r="F16345" s="94"/>
      <c r="G16345" s="94">
        <v>100</v>
      </c>
      <c r="H16345" s="79"/>
    </row>
    <row r="16346" spans="1:8" ht="63">
      <c r="A16346" s="97" t="s">
        <v>407</v>
      </c>
      <c r="B16346" s="236" t="s">
        <v>621</v>
      </c>
      <c r="C16346" s="97" t="s">
        <v>790</v>
      </c>
      <c r="D16346" s="97" t="s">
        <v>791</v>
      </c>
      <c r="E16346" s="94"/>
      <c r="F16346" s="94"/>
      <c r="G16346" s="94">
        <v>100</v>
      </c>
      <c r="H16346" s="79"/>
    </row>
    <row r="16347" spans="1:8" ht="31.5">
      <c r="A16347" s="97" t="s">
        <v>408</v>
      </c>
      <c r="B16347" s="236" t="s">
        <v>764</v>
      </c>
      <c r="C16347" s="97" t="s">
        <v>790</v>
      </c>
      <c r="D16347" s="97" t="s">
        <v>791</v>
      </c>
      <c r="E16347" s="94"/>
      <c r="F16347" s="94"/>
      <c r="G16347" s="94">
        <v>100</v>
      </c>
      <c r="H16347" s="79"/>
    </row>
    <row r="16348" spans="1:8" ht="31.5">
      <c r="A16348" s="97" t="s">
        <v>222</v>
      </c>
      <c r="B16348" s="236" t="s">
        <v>765</v>
      </c>
      <c r="C16348" s="97" t="s">
        <v>791</v>
      </c>
      <c r="D16348" s="97" t="s">
        <v>792</v>
      </c>
      <c r="E16348" s="94"/>
      <c r="F16348" s="94"/>
      <c r="G16348" s="94">
        <v>100</v>
      </c>
      <c r="H16348" s="79"/>
    </row>
    <row r="16349" spans="1:8">
      <c r="A16349" s="263"/>
      <c r="B16349" s="264"/>
      <c r="C16349" s="263"/>
      <c r="D16349" s="263"/>
      <c r="E16349" s="83"/>
      <c r="F16349" s="83"/>
      <c r="G16349" s="272" t="s">
        <v>1990</v>
      </c>
      <c r="H16349" s="154" t="s">
        <v>378</v>
      </c>
    </row>
    <row r="16350" spans="1:8">
      <c r="H16350" s="154" t="s">
        <v>709</v>
      </c>
    </row>
    <row r="16351" spans="1:8">
      <c r="H16351" s="154" t="s">
        <v>266</v>
      </c>
    </row>
    <row r="16352" spans="1:8">
      <c r="H16352" s="154"/>
    </row>
    <row r="16353" spans="1:8">
      <c r="A16353" s="742" t="s">
        <v>628</v>
      </c>
      <c r="B16353" s="742"/>
      <c r="C16353" s="742"/>
      <c r="D16353" s="742"/>
      <c r="E16353" s="742"/>
      <c r="F16353" s="742"/>
      <c r="G16353" s="742"/>
      <c r="H16353" s="742"/>
    </row>
    <row r="16354" spans="1:8">
      <c r="A16354" s="742" t="s">
        <v>455</v>
      </c>
      <c r="B16354" s="742"/>
      <c r="C16354" s="742"/>
      <c r="D16354" s="742"/>
      <c r="E16354" s="742"/>
      <c r="F16354" s="742"/>
      <c r="G16354" s="742"/>
      <c r="H16354" s="742"/>
    </row>
    <row r="16355" spans="1:8">
      <c r="H16355" s="154" t="s">
        <v>322</v>
      </c>
    </row>
    <row r="16356" spans="1:8">
      <c r="H16356" s="154" t="s">
        <v>323</v>
      </c>
    </row>
    <row r="16357" spans="1:8">
      <c r="H16357" s="154" t="s">
        <v>324</v>
      </c>
    </row>
    <row r="16358" spans="1:8">
      <c r="H16358" s="230" t="s">
        <v>325</v>
      </c>
    </row>
    <row r="16359" spans="1:8">
      <c r="H16359" s="154" t="s">
        <v>2331</v>
      </c>
    </row>
    <row r="16360" spans="1:8">
      <c r="H16360" s="154" t="s">
        <v>261</v>
      </c>
    </row>
    <row r="16361" spans="1:8">
      <c r="A16361" s="86"/>
    </row>
    <row r="16362" spans="1:8">
      <c r="A16362" s="748" t="s">
        <v>2087</v>
      </c>
      <c r="B16362" s="749"/>
      <c r="C16362" s="749"/>
      <c r="D16362" s="749"/>
      <c r="E16362" s="749"/>
      <c r="F16362" s="749"/>
      <c r="G16362" s="749"/>
      <c r="H16362" s="749"/>
    </row>
    <row r="16363" spans="1:8">
      <c r="A16363" s="746" t="s">
        <v>2332</v>
      </c>
      <c r="B16363" s="746"/>
      <c r="C16363" s="746"/>
      <c r="D16363" s="746"/>
      <c r="E16363" s="746"/>
      <c r="F16363" s="746"/>
      <c r="G16363" s="746"/>
      <c r="H16363" s="746"/>
    </row>
    <row r="16364" spans="1:8" ht="16.5" thickBot="1">
      <c r="A16364" s="87"/>
      <c r="B16364" s="666"/>
      <c r="C16364" s="231"/>
      <c r="D16364" s="231"/>
      <c r="E16364" s="231"/>
      <c r="F16364" s="231"/>
      <c r="G16364" s="231"/>
      <c r="H16364" s="231"/>
    </row>
    <row r="16365" spans="1:8">
      <c r="A16365" s="750" t="s">
        <v>397</v>
      </c>
      <c r="B16365" s="753" t="s">
        <v>649</v>
      </c>
      <c r="C16365" s="756" t="s">
        <v>719</v>
      </c>
      <c r="D16365" s="756"/>
      <c r="E16365" s="756"/>
      <c r="F16365" s="756"/>
      <c r="G16365" s="757" t="s">
        <v>629</v>
      </c>
      <c r="H16365" s="759" t="s">
        <v>630</v>
      </c>
    </row>
    <row r="16366" spans="1:8">
      <c r="A16366" s="751"/>
      <c r="B16366" s="754"/>
      <c r="C16366" s="704"/>
      <c r="D16366" s="704"/>
      <c r="E16366" s="704"/>
      <c r="F16366" s="704"/>
      <c r="G16366" s="703"/>
      <c r="H16366" s="760"/>
    </row>
    <row r="16367" spans="1:8" ht="32.25" thickBot="1">
      <c r="A16367" s="752"/>
      <c r="B16367" s="755"/>
      <c r="C16367" s="88" t="s">
        <v>631</v>
      </c>
      <c r="D16367" s="88" t="s">
        <v>632</v>
      </c>
      <c r="E16367" s="88" t="s">
        <v>631</v>
      </c>
      <c r="F16367" s="88" t="s">
        <v>632</v>
      </c>
      <c r="G16367" s="758"/>
      <c r="H16367" s="761"/>
    </row>
    <row r="16368" spans="1:8">
      <c r="A16368" s="89">
        <v>1</v>
      </c>
      <c r="B16368" s="604">
        <v>2</v>
      </c>
      <c r="C16368" s="90">
        <v>3</v>
      </c>
      <c r="D16368" s="90">
        <v>4</v>
      </c>
      <c r="E16368" s="90"/>
      <c r="F16368" s="90"/>
      <c r="G16368" s="91">
        <v>5</v>
      </c>
      <c r="H16368" s="604">
        <v>6</v>
      </c>
    </row>
    <row r="16369" spans="1:8">
      <c r="A16369" s="89">
        <v>1</v>
      </c>
      <c r="B16369" s="92" t="s">
        <v>598</v>
      </c>
      <c r="C16369" s="90"/>
      <c r="D16369" s="90"/>
      <c r="E16369" s="94"/>
      <c r="F16369" s="94"/>
      <c r="G16369" s="95"/>
      <c r="H16369" s="663"/>
    </row>
    <row r="16370" spans="1:8">
      <c r="A16370" s="96" t="s">
        <v>399</v>
      </c>
      <c r="B16370" s="237" t="s">
        <v>599</v>
      </c>
      <c r="C16370" s="97" t="s">
        <v>7</v>
      </c>
      <c r="D16370" s="97" t="s">
        <v>167</v>
      </c>
      <c r="E16370" s="94"/>
      <c r="F16370" s="94"/>
      <c r="G16370" s="94">
        <v>100</v>
      </c>
      <c r="H16370" s="79"/>
    </row>
    <row r="16371" spans="1:8">
      <c r="A16371" s="97" t="s">
        <v>400</v>
      </c>
      <c r="B16371" s="236" t="s">
        <v>329</v>
      </c>
      <c r="C16371" s="97" t="s">
        <v>168</v>
      </c>
      <c r="D16371" s="97" t="s">
        <v>169</v>
      </c>
      <c r="E16371" s="94"/>
      <c r="F16371" s="94"/>
      <c r="G16371" s="94">
        <v>100</v>
      </c>
      <c r="H16371" s="79"/>
    </row>
    <row r="16372" spans="1:8" ht="31.5">
      <c r="A16372" s="97" t="s">
        <v>411</v>
      </c>
      <c r="B16372" s="236" t="s">
        <v>730</v>
      </c>
      <c r="C16372" s="97" t="s">
        <v>170</v>
      </c>
      <c r="D16372" s="97" t="s">
        <v>171</v>
      </c>
      <c r="E16372" s="94"/>
      <c r="F16372" s="94"/>
      <c r="G16372" s="94">
        <v>100</v>
      </c>
      <c r="H16372" s="79"/>
    </row>
    <row r="16373" spans="1:8" ht="63">
      <c r="A16373" s="98" t="s">
        <v>422</v>
      </c>
      <c r="B16373" s="99" t="s">
        <v>731</v>
      </c>
      <c r="C16373" s="97" t="s">
        <v>172</v>
      </c>
      <c r="D16373" s="97" t="s">
        <v>173</v>
      </c>
      <c r="E16373" s="94"/>
      <c r="F16373" s="94"/>
      <c r="G16373" s="94">
        <v>100</v>
      </c>
      <c r="H16373" s="79"/>
    </row>
    <row r="16374" spans="1:8" ht="31.5">
      <c r="A16374" s="98" t="s">
        <v>732</v>
      </c>
      <c r="B16374" s="99" t="s">
        <v>733</v>
      </c>
      <c r="C16374" s="97" t="s">
        <v>174</v>
      </c>
      <c r="D16374" s="97" t="s">
        <v>175</v>
      </c>
      <c r="E16374" s="94"/>
      <c r="F16374" s="94"/>
      <c r="G16374" s="94">
        <v>100</v>
      </c>
      <c r="H16374" s="79"/>
    </row>
    <row r="16375" spans="1:8">
      <c r="A16375" s="98" t="s">
        <v>734</v>
      </c>
      <c r="B16375" s="99" t="s">
        <v>735</v>
      </c>
      <c r="C16375" s="97" t="s">
        <v>170</v>
      </c>
      <c r="D16375" s="97" t="s">
        <v>174</v>
      </c>
      <c r="E16375" s="94"/>
      <c r="F16375" s="94"/>
      <c r="G16375" s="94">
        <v>100</v>
      </c>
      <c r="H16375" s="79"/>
    </row>
    <row r="16376" spans="1:8">
      <c r="A16376" s="100">
        <v>2</v>
      </c>
      <c r="B16376" s="101" t="s">
        <v>440</v>
      </c>
      <c r="C16376" s="97"/>
      <c r="D16376" s="97"/>
      <c r="E16376" s="94"/>
      <c r="F16376" s="94"/>
      <c r="G16376" s="94">
        <v>100</v>
      </c>
      <c r="H16376" s="79"/>
    </row>
    <row r="16377" spans="1:8" ht="31.5">
      <c r="A16377" s="98" t="s">
        <v>402</v>
      </c>
      <c r="B16377" s="99" t="s">
        <v>736</v>
      </c>
      <c r="C16377" s="97" t="s">
        <v>683</v>
      </c>
      <c r="D16377" s="97" t="s">
        <v>684</v>
      </c>
      <c r="E16377" s="94"/>
      <c r="F16377" s="94"/>
      <c r="G16377" s="94">
        <v>100</v>
      </c>
      <c r="H16377" s="79"/>
    </row>
    <row r="16378" spans="1:8" ht="63">
      <c r="A16378" s="98" t="s">
        <v>403</v>
      </c>
      <c r="B16378" s="99" t="s">
        <v>641</v>
      </c>
      <c r="C16378" s="97" t="s">
        <v>683</v>
      </c>
      <c r="D16378" s="97" t="s">
        <v>685</v>
      </c>
      <c r="E16378" s="94"/>
      <c r="F16378" s="94"/>
      <c r="G16378" s="94">
        <v>100</v>
      </c>
      <c r="H16378" s="79"/>
    </row>
    <row r="16379" spans="1:8" ht="31.5">
      <c r="A16379" s="98" t="s">
        <v>404</v>
      </c>
      <c r="B16379" s="99" t="s">
        <v>642</v>
      </c>
      <c r="C16379" s="97" t="s">
        <v>685</v>
      </c>
      <c r="D16379" s="97" t="s">
        <v>686</v>
      </c>
      <c r="E16379" s="94"/>
      <c r="F16379" s="94"/>
      <c r="G16379" s="94">
        <v>100</v>
      </c>
      <c r="H16379" s="79"/>
    </row>
    <row r="16380" spans="1:8" ht="47.25">
      <c r="A16380" s="100">
        <v>3</v>
      </c>
      <c r="B16380" s="101" t="s">
        <v>313</v>
      </c>
      <c r="C16380" s="97"/>
      <c r="D16380" s="97"/>
      <c r="E16380" s="94"/>
      <c r="F16380" s="94"/>
      <c r="G16380" s="94">
        <v>100</v>
      </c>
      <c r="H16380" s="79"/>
    </row>
    <row r="16381" spans="1:8" ht="31.5">
      <c r="A16381" s="98" t="s">
        <v>441</v>
      </c>
      <c r="B16381" s="99" t="s">
        <v>314</v>
      </c>
      <c r="C16381" s="97" t="s">
        <v>686</v>
      </c>
      <c r="D16381" s="97" t="s">
        <v>685</v>
      </c>
      <c r="E16381" s="94"/>
      <c r="F16381" s="94"/>
      <c r="G16381" s="94">
        <v>100</v>
      </c>
      <c r="H16381" s="79"/>
    </row>
    <row r="16382" spans="1:8">
      <c r="A16382" s="98" t="s">
        <v>359</v>
      </c>
      <c r="B16382" s="99" t="s">
        <v>315</v>
      </c>
      <c r="C16382" s="97" t="s">
        <v>686</v>
      </c>
      <c r="D16382" s="97" t="s">
        <v>687</v>
      </c>
      <c r="E16382" s="94"/>
      <c r="F16382" s="94"/>
      <c r="G16382" s="94">
        <v>100</v>
      </c>
      <c r="H16382" s="79"/>
    </row>
    <row r="16383" spans="1:8">
      <c r="A16383" s="98" t="s">
        <v>361</v>
      </c>
      <c r="B16383" s="99" t="s">
        <v>316</v>
      </c>
      <c r="C16383" s="97" t="s">
        <v>687</v>
      </c>
      <c r="D16383" s="97" t="s">
        <v>688</v>
      </c>
      <c r="E16383" s="94"/>
      <c r="F16383" s="94"/>
      <c r="G16383" s="94">
        <v>100</v>
      </c>
      <c r="H16383" s="79"/>
    </row>
    <row r="16384" spans="1:8">
      <c r="A16384" s="98" t="s">
        <v>317</v>
      </c>
      <c r="B16384" s="99" t="s">
        <v>318</v>
      </c>
      <c r="C16384" s="97" t="s">
        <v>688</v>
      </c>
      <c r="D16384" s="97" t="s">
        <v>689</v>
      </c>
      <c r="E16384" s="94"/>
      <c r="F16384" s="94"/>
      <c r="G16384" s="94">
        <v>100</v>
      </c>
      <c r="H16384" s="79"/>
    </row>
    <row r="16385" spans="1:8">
      <c r="A16385" s="98" t="s">
        <v>319</v>
      </c>
      <c r="B16385" s="99" t="s">
        <v>320</v>
      </c>
      <c r="C16385" s="97" t="s">
        <v>2067</v>
      </c>
      <c r="D16385" s="97" t="s">
        <v>690</v>
      </c>
      <c r="E16385" s="94"/>
      <c r="F16385" s="94"/>
      <c r="G16385" s="94">
        <v>100</v>
      </c>
      <c r="H16385" s="79"/>
    </row>
    <row r="16386" spans="1:8">
      <c r="A16386" s="100">
        <v>4</v>
      </c>
      <c r="B16386" s="101" t="s">
        <v>623</v>
      </c>
      <c r="C16386" s="97"/>
      <c r="D16386" s="97"/>
      <c r="E16386" s="94"/>
      <c r="F16386" s="94"/>
      <c r="G16386" s="94">
        <v>100</v>
      </c>
      <c r="H16386" s="79"/>
    </row>
    <row r="16387" spans="1:8" ht="31.5">
      <c r="A16387" s="97" t="s">
        <v>406</v>
      </c>
      <c r="B16387" s="236" t="s">
        <v>321</v>
      </c>
      <c r="C16387" s="97" t="s">
        <v>690</v>
      </c>
      <c r="D16387" s="97" t="s">
        <v>690</v>
      </c>
      <c r="E16387" s="94"/>
      <c r="F16387" s="94"/>
      <c r="G16387" s="94">
        <v>100</v>
      </c>
      <c r="H16387" s="79"/>
    </row>
    <row r="16388" spans="1:8" ht="63">
      <c r="A16388" s="97" t="s">
        <v>407</v>
      </c>
      <c r="B16388" s="236" t="s">
        <v>621</v>
      </c>
      <c r="C16388" s="97" t="s">
        <v>690</v>
      </c>
      <c r="D16388" s="97" t="s">
        <v>691</v>
      </c>
      <c r="E16388" s="94"/>
      <c r="F16388" s="94"/>
      <c r="G16388" s="94">
        <v>100</v>
      </c>
      <c r="H16388" s="79"/>
    </row>
    <row r="16389" spans="1:8" ht="31.5">
      <c r="A16389" s="97" t="s">
        <v>408</v>
      </c>
      <c r="B16389" s="236" t="s">
        <v>764</v>
      </c>
      <c r="C16389" s="97" t="s">
        <v>690</v>
      </c>
      <c r="D16389" s="97" t="s">
        <v>691</v>
      </c>
      <c r="E16389" s="94"/>
      <c r="F16389" s="94"/>
      <c r="G16389" s="94">
        <v>100</v>
      </c>
      <c r="H16389" s="79"/>
    </row>
    <row r="16390" spans="1:8" ht="31.5">
      <c r="A16390" s="97" t="s">
        <v>222</v>
      </c>
      <c r="B16390" s="236" t="s">
        <v>765</v>
      </c>
      <c r="C16390" s="97" t="s">
        <v>691</v>
      </c>
      <c r="D16390" s="97" t="s">
        <v>692</v>
      </c>
      <c r="E16390" s="94"/>
      <c r="F16390" s="94"/>
      <c r="G16390" s="94">
        <v>100</v>
      </c>
      <c r="H16390" s="79"/>
    </row>
  </sheetData>
  <mergeCells count="3693">
    <mergeCell ref="A16353:H16353"/>
    <mergeCell ref="A16354:H16354"/>
    <mergeCell ref="A16362:H16362"/>
    <mergeCell ref="A16363:H16363"/>
    <mergeCell ref="A16365:A16367"/>
    <mergeCell ref="B16365:B16367"/>
    <mergeCell ref="C16365:F16366"/>
    <mergeCell ref="G16365:G16367"/>
    <mergeCell ref="H16365:H16367"/>
    <mergeCell ref="A16311:H16311"/>
    <mergeCell ref="A16312:H16312"/>
    <mergeCell ref="A16320:H16320"/>
    <mergeCell ref="A16321:H16321"/>
    <mergeCell ref="A16323:A16325"/>
    <mergeCell ref="B16323:B16325"/>
    <mergeCell ref="C16323:F16324"/>
    <mergeCell ref="G16323:G16325"/>
    <mergeCell ref="H16323:H16325"/>
    <mergeCell ref="A16269:H16269"/>
    <mergeCell ref="A16270:H16270"/>
    <mergeCell ref="A16278:H16278"/>
    <mergeCell ref="A16279:H16279"/>
    <mergeCell ref="A16281:A16283"/>
    <mergeCell ref="B16281:B16283"/>
    <mergeCell ref="C16281:F16282"/>
    <mergeCell ref="G16281:G16283"/>
    <mergeCell ref="H16281:H16283"/>
    <mergeCell ref="A16227:H16227"/>
    <mergeCell ref="A16228:H16228"/>
    <mergeCell ref="A16236:H16236"/>
    <mergeCell ref="A16237:H16237"/>
    <mergeCell ref="A16239:A16241"/>
    <mergeCell ref="B16239:B16241"/>
    <mergeCell ref="C16239:F16240"/>
    <mergeCell ref="G16239:G16241"/>
    <mergeCell ref="H16239:H16241"/>
    <mergeCell ref="A16185:H16185"/>
    <mergeCell ref="A16186:H16186"/>
    <mergeCell ref="A16194:H16194"/>
    <mergeCell ref="A16195:H16195"/>
    <mergeCell ref="A16197:A16199"/>
    <mergeCell ref="B16197:B16199"/>
    <mergeCell ref="C16197:F16198"/>
    <mergeCell ref="G16197:G16199"/>
    <mergeCell ref="H16197:H16199"/>
    <mergeCell ref="A16143:H16143"/>
    <mergeCell ref="A16144:H16144"/>
    <mergeCell ref="A16152:H16152"/>
    <mergeCell ref="A16153:H16153"/>
    <mergeCell ref="A16155:A16157"/>
    <mergeCell ref="B16155:B16157"/>
    <mergeCell ref="C16155:F16156"/>
    <mergeCell ref="G16155:G16157"/>
    <mergeCell ref="H16155:H16157"/>
    <mergeCell ref="A16101:H16101"/>
    <mergeCell ref="A16102:H16102"/>
    <mergeCell ref="A16110:H16110"/>
    <mergeCell ref="A16111:H16111"/>
    <mergeCell ref="A16113:A16115"/>
    <mergeCell ref="B16113:B16115"/>
    <mergeCell ref="C16113:F16114"/>
    <mergeCell ref="G16113:G16115"/>
    <mergeCell ref="H16113:H16115"/>
    <mergeCell ref="A16059:H16059"/>
    <mergeCell ref="A16060:H16060"/>
    <mergeCell ref="A16068:H16068"/>
    <mergeCell ref="A16069:H16069"/>
    <mergeCell ref="A16071:A16073"/>
    <mergeCell ref="B16071:B16073"/>
    <mergeCell ref="C16071:F16072"/>
    <mergeCell ref="G16071:G16073"/>
    <mergeCell ref="H16071:H16073"/>
    <mergeCell ref="A16017:H16017"/>
    <mergeCell ref="A16018:H16018"/>
    <mergeCell ref="A16026:H16026"/>
    <mergeCell ref="A16027:H16027"/>
    <mergeCell ref="A16029:A16031"/>
    <mergeCell ref="B16029:B16031"/>
    <mergeCell ref="C16029:F16030"/>
    <mergeCell ref="G16029:G16031"/>
    <mergeCell ref="H16029:H16031"/>
    <mergeCell ref="A15975:H15975"/>
    <mergeCell ref="A15976:H15976"/>
    <mergeCell ref="A15984:H15984"/>
    <mergeCell ref="A15985:H15985"/>
    <mergeCell ref="A15987:A15989"/>
    <mergeCell ref="B15987:B15989"/>
    <mergeCell ref="C15987:F15988"/>
    <mergeCell ref="G15987:G15989"/>
    <mergeCell ref="H15987:H15989"/>
    <mergeCell ref="A15933:H15933"/>
    <mergeCell ref="A15934:H15934"/>
    <mergeCell ref="A15942:H15942"/>
    <mergeCell ref="A15943:H15943"/>
    <mergeCell ref="A15945:A15947"/>
    <mergeCell ref="B15945:B15947"/>
    <mergeCell ref="C15945:F15946"/>
    <mergeCell ref="G15945:G15947"/>
    <mergeCell ref="H15945:H15947"/>
    <mergeCell ref="A15891:H15891"/>
    <mergeCell ref="A15892:H15892"/>
    <mergeCell ref="A15900:H15900"/>
    <mergeCell ref="A15901:H15901"/>
    <mergeCell ref="A15903:A15905"/>
    <mergeCell ref="B15903:B15905"/>
    <mergeCell ref="C15903:F15904"/>
    <mergeCell ref="G15903:G15905"/>
    <mergeCell ref="H15903:H15905"/>
    <mergeCell ref="A15849:H15849"/>
    <mergeCell ref="A15850:H15850"/>
    <mergeCell ref="A15858:H15858"/>
    <mergeCell ref="A15859:H15859"/>
    <mergeCell ref="A15861:A15863"/>
    <mergeCell ref="B15861:B15863"/>
    <mergeCell ref="C15861:F15862"/>
    <mergeCell ref="G15861:G15863"/>
    <mergeCell ref="H15861:H15863"/>
    <mergeCell ref="A15807:H15807"/>
    <mergeCell ref="A15808:H15808"/>
    <mergeCell ref="A15816:H15816"/>
    <mergeCell ref="A15817:H15817"/>
    <mergeCell ref="A15819:A15821"/>
    <mergeCell ref="B15819:B15821"/>
    <mergeCell ref="C15819:F15820"/>
    <mergeCell ref="G15819:G15821"/>
    <mergeCell ref="H15819:H15821"/>
    <mergeCell ref="A15764:H15764"/>
    <mergeCell ref="A15765:H15765"/>
    <mergeCell ref="A15773:H15773"/>
    <mergeCell ref="A15774:H15774"/>
    <mergeCell ref="A15775:H15775"/>
    <mergeCell ref="A15777:A15779"/>
    <mergeCell ref="B15777:B15779"/>
    <mergeCell ref="C15777:F15778"/>
    <mergeCell ref="G15777:G15779"/>
    <mergeCell ref="H15777:H15779"/>
    <mergeCell ref="A15721:H15721"/>
    <mergeCell ref="A15722:H15722"/>
    <mergeCell ref="A15730:H15730"/>
    <mergeCell ref="A15731:H15731"/>
    <mergeCell ref="A15732:H15732"/>
    <mergeCell ref="A15734:A15736"/>
    <mergeCell ref="B15734:B15736"/>
    <mergeCell ref="C15734:F15735"/>
    <mergeCell ref="G15734:G15736"/>
    <mergeCell ref="H15734:H15736"/>
    <mergeCell ref="A15678:H15678"/>
    <mergeCell ref="A15679:H15679"/>
    <mergeCell ref="A15687:H15687"/>
    <mergeCell ref="A15688:H15688"/>
    <mergeCell ref="A15689:H15689"/>
    <mergeCell ref="A15691:A15693"/>
    <mergeCell ref="B15691:B15693"/>
    <mergeCell ref="C15691:F15692"/>
    <mergeCell ref="G15691:G15693"/>
    <mergeCell ref="H15691:H15693"/>
    <mergeCell ref="A15635:H15635"/>
    <mergeCell ref="A15636:H15636"/>
    <mergeCell ref="A15644:H15644"/>
    <mergeCell ref="A15645:H15645"/>
    <mergeCell ref="A15646:H15646"/>
    <mergeCell ref="A15648:A15650"/>
    <mergeCell ref="B15648:B15650"/>
    <mergeCell ref="C15648:F15649"/>
    <mergeCell ref="G15648:G15650"/>
    <mergeCell ref="H15648:H15650"/>
    <mergeCell ref="A15592:H15592"/>
    <mergeCell ref="A15593:H15593"/>
    <mergeCell ref="A15601:H15601"/>
    <mergeCell ref="A15602:H15602"/>
    <mergeCell ref="A15603:H15603"/>
    <mergeCell ref="A15605:A15607"/>
    <mergeCell ref="B15605:B15607"/>
    <mergeCell ref="C15605:F15606"/>
    <mergeCell ref="G15605:G15607"/>
    <mergeCell ref="H15605:H15607"/>
    <mergeCell ref="A15549:H15549"/>
    <mergeCell ref="A15550:H15550"/>
    <mergeCell ref="A15558:H15558"/>
    <mergeCell ref="A15559:H15559"/>
    <mergeCell ref="A15560:H15560"/>
    <mergeCell ref="A15562:A15564"/>
    <mergeCell ref="B15562:B15564"/>
    <mergeCell ref="C15562:F15563"/>
    <mergeCell ref="G15562:G15564"/>
    <mergeCell ref="H15562:H15564"/>
    <mergeCell ref="A15506:H15506"/>
    <mergeCell ref="A15507:H15507"/>
    <mergeCell ref="A15515:H15515"/>
    <mergeCell ref="A15516:H15516"/>
    <mergeCell ref="A15517:H15517"/>
    <mergeCell ref="A15519:A15521"/>
    <mergeCell ref="B15519:B15521"/>
    <mergeCell ref="C15519:F15520"/>
    <mergeCell ref="G15519:G15521"/>
    <mergeCell ref="H15519:H15521"/>
    <mergeCell ref="A15463:H15463"/>
    <mergeCell ref="A15464:H15464"/>
    <mergeCell ref="A15472:H15472"/>
    <mergeCell ref="A15473:H15473"/>
    <mergeCell ref="A15474:H15474"/>
    <mergeCell ref="A15476:A15478"/>
    <mergeCell ref="B15476:B15478"/>
    <mergeCell ref="C15476:F15477"/>
    <mergeCell ref="G15476:G15478"/>
    <mergeCell ref="H15476:H15478"/>
    <mergeCell ref="A15420:H15420"/>
    <mergeCell ref="A15421:H15421"/>
    <mergeCell ref="A15429:H15429"/>
    <mergeCell ref="A15430:H15430"/>
    <mergeCell ref="A15431:H15431"/>
    <mergeCell ref="A15433:A15435"/>
    <mergeCell ref="B15433:B15435"/>
    <mergeCell ref="C15433:F15434"/>
    <mergeCell ref="G15433:G15435"/>
    <mergeCell ref="H15433:H15435"/>
    <mergeCell ref="A15377:H15377"/>
    <mergeCell ref="A15378:H15378"/>
    <mergeCell ref="A15386:H15386"/>
    <mergeCell ref="A15387:H15387"/>
    <mergeCell ref="A15388:H15388"/>
    <mergeCell ref="A15390:A15392"/>
    <mergeCell ref="B15390:B15392"/>
    <mergeCell ref="C15390:F15391"/>
    <mergeCell ref="G15390:G15392"/>
    <mergeCell ref="H15390:H15392"/>
    <mergeCell ref="A15334:H15334"/>
    <mergeCell ref="A15335:H15335"/>
    <mergeCell ref="A15343:H15343"/>
    <mergeCell ref="A15344:H15344"/>
    <mergeCell ref="A15345:H15345"/>
    <mergeCell ref="A15347:A15349"/>
    <mergeCell ref="B15347:B15349"/>
    <mergeCell ref="C15347:F15348"/>
    <mergeCell ref="G15347:G15349"/>
    <mergeCell ref="H15347:H15349"/>
    <mergeCell ref="A15291:H15291"/>
    <mergeCell ref="A15292:H15292"/>
    <mergeCell ref="A15300:H15300"/>
    <mergeCell ref="A15301:H15301"/>
    <mergeCell ref="A15302:H15302"/>
    <mergeCell ref="A15304:A15306"/>
    <mergeCell ref="B15304:B15306"/>
    <mergeCell ref="C15304:F15305"/>
    <mergeCell ref="G15304:G15306"/>
    <mergeCell ref="H15304:H15306"/>
    <mergeCell ref="A15248:H15248"/>
    <mergeCell ref="A15249:H15249"/>
    <mergeCell ref="A15257:H15257"/>
    <mergeCell ref="A15258:H15258"/>
    <mergeCell ref="A15259:H15259"/>
    <mergeCell ref="A15261:A15263"/>
    <mergeCell ref="B15261:B15263"/>
    <mergeCell ref="C15261:F15262"/>
    <mergeCell ref="G15261:G15263"/>
    <mergeCell ref="H15261:H15263"/>
    <mergeCell ref="A15205:H15205"/>
    <mergeCell ref="A15206:H15206"/>
    <mergeCell ref="A15214:H15214"/>
    <mergeCell ref="A15215:H15215"/>
    <mergeCell ref="A15216:H15216"/>
    <mergeCell ref="A15218:A15220"/>
    <mergeCell ref="B15218:B15220"/>
    <mergeCell ref="C15218:F15219"/>
    <mergeCell ref="G15218:G15220"/>
    <mergeCell ref="H15218:H15220"/>
    <mergeCell ref="A15162:H15162"/>
    <mergeCell ref="A15163:H15163"/>
    <mergeCell ref="A15171:H15171"/>
    <mergeCell ref="A15172:H15172"/>
    <mergeCell ref="A15173:H15173"/>
    <mergeCell ref="A15175:A15177"/>
    <mergeCell ref="B15175:B15177"/>
    <mergeCell ref="C15175:F15176"/>
    <mergeCell ref="G15175:G15177"/>
    <mergeCell ref="H15175:H15177"/>
    <mergeCell ref="A15119:H15119"/>
    <mergeCell ref="A15120:H15120"/>
    <mergeCell ref="A15128:H15128"/>
    <mergeCell ref="A15129:H15129"/>
    <mergeCell ref="A15130:H15130"/>
    <mergeCell ref="A15132:A15134"/>
    <mergeCell ref="B15132:B15134"/>
    <mergeCell ref="C15132:F15133"/>
    <mergeCell ref="G15132:G15134"/>
    <mergeCell ref="H15132:H15134"/>
    <mergeCell ref="A15076:H15076"/>
    <mergeCell ref="A15077:H15077"/>
    <mergeCell ref="A15085:H15085"/>
    <mergeCell ref="A15086:H15086"/>
    <mergeCell ref="A15087:H15087"/>
    <mergeCell ref="A15089:A15091"/>
    <mergeCell ref="B15089:B15091"/>
    <mergeCell ref="C15089:F15090"/>
    <mergeCell ref="G15089:G15091"/>
    <mergeCell ref="H15089:H15091"/>
    <mergeCell ref="A15033:H15033"/>
    <mergeCell ref="A15034:H15034"/>
    <mergeCell ref="A15042:H15042"/>
    <mergeCell ref="A15044:H15044"/>
    <mergeCell ref="A15046:A15048"/>
    <mergeCell ref="B15046:B15048"/>
    <mergeCell ref="C15046:F15047"/>
    <mergeCell ref="G15046:G15048"/>
    <mergeCell ref="H15046:H15048"/>
    <mergeCell ref="A14990:H14990"/>
    <mergeCell ref="A14991:H14991"/>
    <mergeCell ref="A14999:H14999"/>
    <mergeCell ref="A15001:H15001"/>
    <mergeCell ref="A15003:A15005"/>
    <mergeCell ref="B15003:B15005"/>
    <mergeCell ref="C15003:F15004"/>
    <mergeCell ref="G15003:G15005"/>
    <mergeCell ref="H15003:H15005"/>
    <mergeCell ref="A14947:H14947"/>
    <mergeCell ref="A14948:H14948"/>
    <mergeCell ref="A14956:H14956"/>
    <mergeCell ref="A14958:H14958"/>
    <mergeCell ref="A14960:A14962"/>
    <mergeCell ref="B14960:B14962"/>
    <mergeCell ref="C14960:F14961"/>
    <mergeCell ref="G14960:G14962"/>
    <mergeCell ref="H14960:H14962"/>
    <mergeCell ref="A14904:H14904"/>
    <mergeCell ref="A14905:H14905"/>
    <mergeCell ref="A14913:H14913"/>
    <mergeCell ref="A14915:H14915"/>
    <mergeCell ref="A14917:A14919"/>
    <mergeCell ref="B14917:B14919"/>
    <mergeCell ref="C14917:F14918"/>
    <mergeCell ref="G14917:G14919"/>
    <mergeCell ref="H14917:H14919"/>
    <mergeCell ref="A14861:H14861"/>
    <mergeCell ref="A14862:H14862"/>
    <mergeCell ref="A14870:H14870"/>
    <mergeCell ref="A14872:H14872"/>
    <mergeCell ref="A14874:A14876"/>
    <mergeCell ref="B14874:B14876"/>
    <mergeCell ref="C14874:F14875"/>
    <mergeCell ref="G14874:G14876"/>
    <mergeCell ref="H14874:H14876"/>
    <mergeCell ref="A14818:H14818"/>
    <mergeCell ref="A14819:H14819"/>
    <mergeCell ref="A14827:H14827"/>
    <mergeCell ref="A14829:H14829"/>
    <mergeCell ref="A14831:A14833"/>
    <mergeCell ref="B14831:B14833"/>
    <mergeCell ref="C14831:F14832"/>
    <mergeCell ref="G14831:G14833"/>
    <mergeCell ref="H14831:H14833"/>
    <mergeCell ref="A14775:H14775"/>
    <mergeCell ref="A14776:H14776"/>
    <mergeCell ref="A14784:H14784"/>
    <mergeCell ref="A14786:H14786"/>
    <mergeCell ref="A14788:A14790"/>
    <mergeCell ref="B14788:B14790"/>
    <mergeCell ref="C14788:F14789"/>
    <mergeCell ref="G14788:G14790"/>
    <mergeCell ref="H14788:H14790"/>
    <mergeCell ref="A14732:H14732"/>
    <mergeCell ref="A14733:H14733"/>
    <mergeCell ref="A14741:H14741"/>
    <mergeCell ref="A14743:H14743"/>
    <mergeCell ref="A14745:A14747"/>
    <mergeCell ref="B14745:B14747"/>
    <mergeCell ref="C14745:F14746"/>
    <mergeCell ref="G14745:G14747"/>
    <mergeCell ref="H14745:H14747"/>
    <mergeCell ref="A14689:H14689"/>
    <mergeCell ref="A14690:H14690"/>
    <mergeCell ref="A14698:H14698"/>
    <mergeCell ref="A14700:H14700"/>
    <mergeCell ref="A14702:A14704"/>
    <mergeCell ref="B14702:B14704"/>
    <mergeCell ref="C14702:F14703"/>
    <mergeCell ref="G14702:G14704"/>
    <mergeCell ref="H14702:H14704"/>
    <mergeCell ref="A14646:H14646"/>
    <mergeCell ref="A14647:H14647"/>
    <mergeCell ref="A14655:H14655"/>
    <mergeCell ref="A14657:H14657"/>
    <mergeCell ref="A14659:A14661"/>
    <mergeCell ref="B14659:B14661"/>
    <mergeCell ref="C14659:F14660"/>
    <mergeCell ref="G14659:G14661"/>
    <mergeCell ref="H14659:H14661"/>
    <mergeCell ref="A14603:H14603"/>
    <mergeCell ref="A14604:H14604"/>
    <mergeCell ref="A14612:H14612"/>
    <mergeCell ref="A14613:H14613"/>
    <mergeCell ref="A14614:H14614"/>
    <mergeCell ref="A14616:A14618"/>
    <mergeCell ref="B14616:B14618"/>
    <mergeCell ref="C14616:F14617"/>
    <mergeCell ref="G14616:G14618"/>
    <mergeCell ref="H14616:H14618"/>
    <mergeCell ref="A14560:H14560"/>
    <mergeCell ref="A14561:H14561"/>
    <mergeCell ref="A14569:H14569"/>
    <mergeCell ref="A14570:H14570"/>
    <mergeCell ref="A14571:H14571"/>
    <mergeCell ref="A14573:A14575"/>
    <mergeCell ref="B14573:B14575"/>
    <mergeCell ref="C14573:F14574"/>
    <mergeCell ref="G14573:G14575"/>
    <mergeCell ref="H14573:H14575"/>
    <mergeCell ref="A14517:H14517"/>
    <mergeCell ref="A14518:H14518"/>
    <mergeCell ref="A14526:H14526"/>
    <mergeCell ref="A14527:H14527"/>
    <mergeCell ref="A14528:H14528"/>
    <mergeCell ref="A14530:A14532"/>
    <mergeCell ref="B14530:B14532"/>
    <mergeCell ref="C14530:F14531"/>
    <mergeCell ref="G14530:G14532"/>
    <mergeCell ref="H14530:H14532"/>
    <mergeCell ref="A14474:H14474"/>
    <mergeCell ref="A14475:H14475"/>
    <mergeCell ref="A14483:H14483"/>
    <mergeCell ref="A14484:H14484"/>
    <mergeCell ref="A14485:H14485"/>
    <mergeCell ref="A14487:A14489"/>
    <mergeCell ref="B14487:B14489"/>
    <mergeCell ref="C14487:F14488"/>
    <mergeCell ref="G14487:G14489"/>
    <mergeCell ref="H14487:H14489"/>
    <mergeCell ref="A14431:H14431"/>
    <mergeCell ref="A14432:H14432"/>
    <mergeCell ref="A14440:H14440"/>
    <mergeCell ref="A14442:H14442"/>
    <mergeCell ref="A14444:A14446"/>
    <mergeCell ref="B14444:B14446"/>
    <mergeCell ref="C14444:F14445"/>
    <mergeCell ref="G14444:G14446"/>
    <mergeCell ref="H14444:H14446"/>
    <mergeCell ref="A14388:H14388"/>
    <mergeCell ref="A14389:H14389"/>
    <mergeCell ref="A14397:H14397"/>
    <mergeCell ref="A14399:H14399"/>
    <mergeCell ref="A14401:A14403"/>
    <mergeCell ref="B14401:B14403"/>
    <mergeCell ref="C14401:F14402"/>
    <mergeCell ref="G14401:G14403"/>
    <mergeCell ref="H14401:H14403"/>
    <mergeCell ref="A14345:H14345"/>
    <mergeCell ref="A14346:H14346"/>
    <mergeCell ref="A14354:H14354"/>
    <mergeCell ref="A14356:H14356"/>
    <mergeCell ref="A14358:A14360"/>
    <mergeCell ref="B14358:B14360"/>
    <mergeCell ref="C14358:F14359"/>
    <mergeCell ref="G14358:G14360"/>
    <mergeCell ref="H14358:H14360"/>
    <mergeCell ref="A14302:H14302"/>
    <mergeCell ref="A14303:H14303"/>
    <mergeCell ref="A14311:H14311"/>
    <mergeCell ref="A14313:H14313"/>
    <mergeCell ref="A14315:A14317"/>
    <mergeCell ref="B14315:B14317"/>
    <mergeCell ref="C14315:F14316"/>
    <mergeCell ref="G14315:G14317"/>
    <mergeCell ref="H14315:H14317"/>
    <mergeCell ref="A14259:H14259"/>
    <mergeCell ref="A14260:H14260"/>
    <mergeCell ref="A14268:H14268"/>
    <mergeCell ref="A14270:H14270"/>
    <mergeCell ref="A14272:A14274"/>
    <mergeCell ref="B14272:B14274"/>
    <mergeCell ref="C14272:F14273"/>
    <mergeCell ref="G14272:G14274"/>
    <mergeCell ref="H14272:H14274"/>
    <mergeCell ref="A14216:H14216"/>
    <mergeCell ref="A14217:H14217"/>
    <mergeCell ref="A14225:H14225"/>
    <mergeCell ref="A14227:H14227"/>
    <mergeCell ref="A14229:A14231"/>
    <mergeCell ref="B14229:B14231"/>
    <mergeCell ref="C14229:F14230"/>
    <mergeCell ref="G14229:G14231"/>
    <mergeCell ref="H14229:H14231"/>
    <mergeCell ref="A14173:H14173"/>
    <mergeCell ref="A14174:H14174"/>
    <mergeCell ref="A14182:H14182"/>
    <mergeCell ref="A14184:H14184"/>
    <mergeCell ref="A14186:A14188"/>
    <mergeCell ref="B14186:B14188"/>
    <mergeCell ref="C14186:F14187"/>
    <mergeCell ref="G14186:G14188"/>
    <mergeCell ref="H14186:H14188"/>
    <mergeCell ref="A14130:H14130"/>
    <mergeCell ref="A14131:H14131"/>
    <mergeCell ref="A14139:H14139"/>
    <mergeCell ref="A14141:H14141"/>
    <mergeCell ref="A14143:A14145"/>
    <mergeCell ref="B14143:B14145"/>
    <mergeCell ref="C14143:F14144"/>
    <mergeCell ref="G14143:G14145"/>
    <mergeCell ref="H14143:H14145"/>
    <mergeCell ref="A14087:H14087"/>
    <mergeCell ref="A14088:H14088"/>
    <mergeCell ref="A14096:H14096"/>
    <mergeCell ref="A14098:H14098"/>
    <mergeCell ref="A14100:A14102"/>
    <mergeCell ref="B14100:B14102"/>
    <mergeCell ref="C14100:F14101"/>
    <mergeCell ref="G14100:G14102"/>
    <mergeCell ref="H14100:H14102"/>
    <mergeCell ref="A14044:H14044"/>
    <mergeCell ref="A14045:H14045"/>
    <mergeCell ref="A14053:H14053"/>
    <mergeCell ref="A14054:H14054"/>
    <mergeCell ref="A14055:H14055"/>
    <mergeCell ref="A14057:A14059"/>
    <mergeCell ref="B14057:B14059"/>
    <mergeCell ref="C14057:F14058"/>
    <mergeCell ref="G14057:G14059"/>
    <mergeCell ref="H14057:H14059"/>
    <mergeCell ref="A14001:H14001"/>
    <mergeCell ref="A14002:H14002"/>
    <mergeCell ref="A14010:H14010"/>
    <mergeCell ref="A14011:H14011"/>
    <mergeCell ref="A14012:H14012"/>
    <mergeCell ref="A14014:A14016"/>
    <mergeCell ref="B14014:B14016"/>
    <mergeCell ref="C14014:F14015"/>
    <mergeCell ref="G14014:G14016"/>
    <mergeCell ref="H14014:H14016"/>
    <mergeCell ref="A13958:H13958"/>
    <mergeCell ref="A13959:H13959"/>
    <mergeCell ref="A13967:H13967"/>
    <mergeCell ref="A13968:H13968"/>
    <mergeCell ref="A13969:H13969"/>
    <mergeCell ref="A13971:A13973"/>
    <mergeCell ref="B13971:B13973"/>
    <mergeCell ref="C13971:F13972"/>
    <mergeCell ref="G13971:G13973"/>
    <mergeCell ref="H13971:H13973"/>
    <mergeCell ref="A13915:H13915"/>
    <mergeCell ref="A13916:H13916"/>
    <mergeCell ref="A13924:H13924"/>
    <mergeCell ref="A13925:H13925"/>
    <mergeCell ref="A13926:H13926"/>
    <mergeCell ref="A13928:A13930"/>
    <mergeCell ref="B13928:B13930"/>
    <mergeCell ref="C13928:F13929"/>
    <mergeCell ref="G13928:G13930"/>
    <mergeCell ref="H13928:H13930"/>
    <mergeCell ref="A13872:H13872"/>
    <mergeCell ref="A13873:H13873"/>
    <mergeCell ref="A13881:H13881"/>
    <mergeCell ref="A13882:H13882"/>
    <mergeCell ref="A13883:H13883"/>
    <mergeCell ref="A13885:A13887"/>
    <mergeCell ref="B13885:B13887"/>
    <mergeCell ref="C13885:F13886"/>
    <mergeCell ref="G13885:G13887"/>
    <mergeCell ref="H13885:H13887"/>
    <mergeCell ref="A13829:H13829"/>
    <mergeCell ref="A13830:H13830"/>
    <mergeCell ref="A13838:H13838"/>
    <mergeCell ref="A13839:H13839"/>
    <mergeCell ref="A13840:H13840"/>
    <mergeCell ref="A13842:A13844"/>
    <mergeCell ref="B13842:B13844"/>
    <mergeCell ref="C13842:F13843"/>
    <mergeCell ref="G13842:G13844"/>
    <mergeCell ref="H13842:H13844"/>
    <mergeCell ref="A13786:H13786"/>
    <mergeCell ref="A13787:H13787"/>
    <mergeCell ref="A13795:H13795"/>
    <mergeCell ref="A13796:H13796"/>
    <mergeCell ref="A13797:H13797"/>
    <mergeCell ref="A13799:A13801"/>
    <mergeCell ref="B13799:B13801"/>
    <mergeCell ref="C13799:F13800"/>
    <mergeCell ref="G13799:G13801"/>
    <mergeCell ref="H13799:H13801"/>
    <mergeCell ref="A13743:H13743"/>
    <mergeCell ref="A13744:H13744"/>
    <mergeCell ref="A13752:H13752"/>
    <mergeCell ref="A13753:H13753"/>
    <mergeCell ref="A13754:H13754"/>
    <mergeCell ref="A13756:A13758"/>
    <mergeCell ref="B13756:B13758"/>
    <mergeCell ref="C13756:F13757"/>
    <mergeCell ref="G13756:G13758"/>
    <mergeCell ref="H13756:H13758"/>
    <mergeCell ref="A13700:H13700"/>
    <mergeCell ref="A13701:H13701"/>
    <mergeCell ref="A13709:H13709"/>
    <mergeCell ref="A13710:H13710"/>
    <mergeCell ref="A13711:H13711"/>
    <mergeCell ref="A13713:A13715"/>
    <mergeCell ref="B13713:B13715"/>
    <mergeCell ref="C13713:F13714"/>
    <mergeCell ref="G13713:G13715"/>
    <mergeCell ref="H13713:H13715"/>
    <mergeCell ref="A13657:H13657"/>
    <mergeCell ref="A13658:H13658"/>
    <mergeCell ref="A13666:H13666"/>
    <mergeCell ref="A13667:H13667"/>
    <mergeCell ref="A13668:H13668"/>
    <mergeCell ref="A13670:A13672"/>
    <mergeCell ref="B13670:B13672"/>
    <mergeCell ref="C13670:F13671"/>
    <mergeCell ref="G13670:G13672"/>
    <mergeCell ref="H13670:H13672"/>
    <mergeCell ref="A13614:H13614"/>
    <mergeCell ref="A13615:H13615"/>
    <mergeCell ref="A13623:H13623"/>
    <mergeCell ref="A13624:H13624"/>
    <mergeCell ref="A13625:H13625"/>
    <mergeCell ref="A13627:A13629"/>
    <mergeCell ref="B13627:B13629"/>
    <mergeCell ref="C13627:F13628"/>
    <mergeCell ref="G13627:G13629"/>
    <mergeCell ref="H13627:H13629"/>
    <mergeCell ref="A13571:H13571"/>
    <mergeCell ref="A13572:H13572"/>
    <mergeCell ref="A13580:H13580"/>
    <mergeCell ref="A13581:H13581"/>
    <mergeCell ref="A13582:H13582"/>
    <mergeCell ref="A13584:A13586"/>
    <mergeCell ref="B13584:B13586"/>
    <mergeCell ref="C13584:F13585"/>
    <mergeCell ref="G13584:G13586"/>
    <mergeCell ref="H13584:H13586"/>
    <mergeCell ref="A13528:H13528"/>
    <mergeCell ref="A13529:H13529"/>
    <mergeCell ref="A13537:H13537"/>
    <mergeCell ref="A13538:H13538"/>
    <mergeCell ref="A13539:H13539"/>
    <mergeCell ref="A13541:A13543"/>
    <mergeCell ref="B13541:B13543"/>
    <mergeCell ref="C13541:F13542"/>
    <mergeCell ref="G13541:G13543"/>
    <mergeCell ref="H13541:H13543"/>
    <mergeCell ref="A13485:H13485"/>
    <mergeCell ref="A13486:H13486"/>
    <mergeCell ref="A13494:H13494"/>
    <mergeCell ref="A13495:H13495"/>
    <mergeCell ref="A13496:H13496"/>
    <mergeCell ref="A13498:A13500"/>
    <mergeCell ref="B13498:B13500"/>
    <mergeCell ref="C13498:F13499"/>
    <mergeCell ref="G13498:G13500"/>
    <mergeCell ref="H13498:H13500"/>
    <mergeCell ref="A13442:H13442"/>
    <mergeCell ref="A13443:H13443"/>
    <mergeCell ref="A13451:H13451"/>
    <mergeCell ref="A13452:H13452"/>
    <mergeCell ref="A13453:H13453"/>
    <mergeCell ref="A13455:A13457"/>
    <mergeCell ref="B13455:B13457"/>
    <mergeCell ref="C13455:F13456"/>
    <mergeCell ref="G13455:G13457"/>
    <mergeCell ref="H13455:H13457"/>
    <mergeCell ref="A13399:H13399"/>
    <mergeCell ref="A13400:H13400"/>
    <mergeCell ref="A13408:H13408"/>
    <mergeCell ref="A13409:H13409"/>
    <mergeCell ref="A13410:H13410"/>
    <mergeCell ref="A13412:A13414"/>
    <mergeCell ref="B13412:B13414"/>
    <mergeCell ref="C13412:F13413"/>
    <mergeCell ref="G13412:G13414"/>
    <mergeCell ref="H13412:H13414"/>
    <mergeCell ref="A13356:H13356"/>
    <mergeCell ref="A13357:H13357"/>
    <mergeCell ref="A13365:H13365"/>
    <mergeCell ref="A13366:H13366"/>
    <mergeCell ref="A13367:H13367"/>
    <mergeCell ref="A13369:A13371"/>
    <mergeCell ref="B13369:B13371"/>
    <mergeCell ref="C13369:F13370"/>
    <mergeCell ref="G13369:G13371"/>
    <mergeCell ref="H13369:H13371"/>
    <mergeCell ref="A13313:H13313"/>
    <mergeCell ref="A13314:H13314"/>
    <mergeCell ref="A13322:H13322"/>
    <mergeCell ref="A13323:H13323"/>
    <mergeCell ref="A13324:H13324"/>
    <mergeCell ref="A13326:A13328"/>
    <mergeCell ref="B13326:B13328"/>
    <mergeCell ref="C13326:F13327"/>
    <mergeCell ref="G13326:G13328"/>
    <mergeCell ref="H13326:H13328"/>
    <mergeCell ref="A13270:H13270"/>
    <mergeCell ref="A13271:H13271"/>
    <mergeCell ref="A13279:H13279"/>
    <mergeCell ref="A13280:H13280"/>
    <mergeCell ref="A13281:H13281"/>
    <mergeCell ref="A13283:A13285"/>
    <mergeCell ref="B13283:B13285"/>
    <mergeCell ref="C13283:F13284"/>
    <mergeCell ref="G13283:G13285"/>
    <mergeCell ref="H13283:H13285"/>
    <mergeCell ref="A13227:H13227"/>
    <mergeCell ref="A13228:H13228"/>
    <mergeCell ref="A13236:H13236"/>
    <mergeCell ref="A13237:H13237"/>
    <mergeCell ref="A13238:H13238"/>
    <mergeCell ref="A13240:A13242"/>
    <mergeCell ref="B13240:B13242"/>
    <mergeCell ref="C13240:F13241"/>
    <mergeCell ref="G13240:G13242"/>
    <mergeCell ref="H13240:H13242"/>
    <mergeCell ref="A13184:H13184"/>
    <mergeCell ref="A13185:H13185"/>
    <mergeCell ref="A13193:H13193"/>
    <mergeCell ref="A13194:H13194"/>
    <mergeCell ref="A13195:H13195"/>
    <mergeCell ref="A13197:A13199"/>
    <mergeCell ref="B13197:B13199"/>
    <mergeCell ref="C13197:F13198"/>
    <mergeCell ref="G13197:G13199"/>
    <mergeCell ref="H13197:H13199"/>
    <mergeCell ref="A13141:H13141"/>
    <mergeCell ref="A13142:H13142"/>
    <mergeCell ref="A13150:H13150"/>
    <mergeCell ref="A13151:H13151"/>
    <mergeCell ref="A13152:H13152"/>
    <mergeCell ref="A13154:A13156"/>
    <mergeCell ref="B13154:B13156"/>
    <mergeCell ref="C13154:F13155"/>
    <mergeCell ref="G13154:G13156"/>
    <mergeCell ref="H13154:H13156"/>
    <mergeCell ref="A13099:H13099"/>
    <mergeCell ref="A13100:H13100"/>
    <mergeCell ref="A13108:H13108"/>
    <mergeCell ref="A13109:H13109"/>
    <mergeCell ref="A13111:A13113"/>
    <mergeCell ref="B13111:B13113"/>
    <mergeCell ref="C13111:F13112"/>
    <mergeCell ref="G13111:G13113"/>
    <mergeCell ref="H13111:H13113"/>
    <mergeCell ref="A13057:H13057"/>
    <mergeCell ref="A13058:H13058"/>
    <mergeCell ref="A13066:H13066"/>
    <mergeCell ref="A13067:H13067"/>
    <mergeCell ref="A13069:A13071"/>
    <mergeCell ref="B13069:B13071"/>
    <mergeCell ref="C13069:F13070"/>
    <mergeCell ref="G13069:G13071"/>
    <mergeCell ref="H13069:H13071"/>
    <mergeCell ref="A13015:H13015"/>
    <mergeCell ref="A13016:H13016"/>
    <mergeCell ref="A13024:H13024"/>
    <mergeCell ref="A13025:H13025"/>
    <mergeCell ref="A13027:A13029"/>
    <mergeCell ref="B13027:B13029"/>
    <mergeCell ref="C13027:F13028"/>
    <mergeCell ref="G13027:G13029"/>
    <mergeCell ref="H13027:H13029"/>
    <mergeCell ref="A12972:H12972"/>
    <mergeCell ref="A12973:H12973"/>
    <mergeCell ref="A12981:H12981"/>
    <mergeCell ref="A12982:H12982"/>
    <mergeCell ref="A12983:H12983"/>
    <mergeCell ref="A12985:A12987"/>
    <mergeCell ref="B12985:B12987"/>
    <mergeCell ref="C12985:F12986"/>
    <mergeCell ref="G12985:G12987"/>
    <mergeCell ref="H12985:H12987"/>
    <mergeCell ref="A12929:H12929"/>
    <mergeCell ref="A12930:H12930"/>
    <mergeCell ref="A12938:H12938"/>
    <mergeCell ref="A12939:H12939"/>
    <mergeCell ref="A12940:H12940"/>
    <mergeCell ref="A12942:A12944"/>
    <mergeCell ref="B12942:B12944"/>
    <mergeCell ref="C12942:F12943"/>
    <mergeCell ref="G12942:G12944"/>
    <mergeCell ref="H12942:H12944"/>
    <mergeCell ref="A12886:H12886"/>
    <mergeCell ref="A12887:H12887"/>
    <mergeCell ref="A12895:H12895"/>
    <mergeCell ref="A12896:H12896"/>
    <mergeCell ref="A12897:H12897"/>
    <mergeCell ref="A12899:A12901"/>
    <mergeCell ref="B12899:B12901"/>
    <mergeCell ref="C12899:F12900"/>
    <mergeCell ref="G12899:G12901"/>
    <mergeCell ref="H12899:H12901"/>
    <mergeCell ref="A12843:H12843"/>
    <mergeCell ref="A12844:H12844"/>
    <mergeCell ref="A12852:H12852"/>
    <mergeCell ref="A12853:H12853"/>
    <mergeCell ref="A12854:H12854"/>
    <mergeCell ref="A12856:A12858"/>
    <mergeCell ref="B12856:B12858"/>
    <mergeCell ref="C12856:F12857"/>
    <mergeCell ref="G12856:G12858"/>
    <mergeCell ref="H12856:H12858"/>
    <mergeCell ref="A12800:H12800"/>
    <mergeCell ref="A12801:H12801"/>
    <mergeCell ref="A12809:H12809"/>
    <mergeCell ref="A12810:H12810"/>
    <mergeCell ref="A12811:H12811"/>
    <mergeCell ref="A12813:A12815"/>
    <mergeCell ref="B12813:B12815"/>
    <mergeCell ref="C12813:F12814"/>
    <mergeCell ref="G12813:G12815"/>
    <mergeCell ref="H12813:H12815"/>
    <mergeCell ref="A12757:H12757"/>
    <mergeCell ref="A12758:H12758"/>
    <mergeCell ref="A12766:H12766"/>
    <mergeCell ref="A12767:H12767"/>
    <mergeCell ref="A12768:H12768"/>
    <mergeCell ref="A12770:A12772"/>
    <mergeCell ref="B12770:B12772"/>
    <mergeCell ref="C12770:F12771"/>
    <mergeCell ref="G12770:G12772"/>
    <mergeCell ref="H12770:H12772"/>
    <mergeCell ref="A12714:H12714"/>
    <mergeCell ref="A12715:H12715"/>
    <mergeCell ref="A12723:H12723"/>
    <mergeCell ref="A12724:H12724"/>
    <mergeCell ref="A12725:H12725"/>
    <mergeCell ref="A12727:A12729"/>
    <mergeCell ref="B12727:B12729"/>
    <mergeCell ref="C12727:F12728"/>
    <mergeCell ref="G12727:G12729"/>
    <mergeCell ref="H12727:H12729"/>
    <mergeCell ref="A12671:H12671"/>
    <mergeCell ref="A12672:H12672"/>
    <mergeCell ref="A12680:H12680"/>
    <mergeCell ref="A12681:H12681"/>
    <mergeCell ref="A12682:H12682"/>
    <mergeCell ref="A12684:A12686"/>
    <mergeCell ref="B12684:B12686"/>
    <mergeCell ref="C12684:F12685"/>
    <mergeCell ref="G12684:G12686"/>
    <mergeCell ref="H12684:H12686"/>
    <mergeCell ref="A12628:H12628"/>
    <mergeCell ref="A12629:H12629"/>
    <mergeCell ref="A12637:H12637"/>
    <mergeCell ref="A12638:H12638"/>
    <mergeCell ref="A12639:H12639"/>
    <mergeCell ref="A12641:A12643"/>
    <mergeCell ref="B12641:B12643"/>
    <mergeCell ref="C12641:F12642"/>
    <mergeCell ref="G12641:G12643"/>
    <mergeCell ref="H12641:H12643"/>
    <mergeCell ref="A12586:H12586"/>
    <mergeCell ref="A12587:H12587"/>
    <mergeCell ref="A12595:H12595"/>
    <mergeCell ref="A12596:H12596"/>
    <mergeCell ref="A12598:A12600"/>
    <mergeCell ref="B12598:B12600"/>
    <mergeCell ref="C12598:F12599"/>
    <mergeCell ref="G12598:G12600"/>
    <mergeCell ref="H12598:H12600"/>
    <mergeCell ref="A12544:H12544"/>
    <mergeCell ref="A12545:H12545"/>
    <mergeCell ref="A12553:H12553"/>
    <mergeCell ref="A12554:H12554"/>
    <mergeCell ref="A12556:A12558"/>
    <mergeCell ref="B12556:B12558"/>
    <mergeCell ref="C12556:F12557"/>
    <mergeCell ref="G12556:G12558"/>
    <mergeCell ref="H12556:H12558"/>
    <mergeCell ref="A12502:H12502"/>
    <mergeCell ref="A12503:H12503"/>
    <mergeCell ref="A12511:H12511"/>
    <mergeCell ref="A12512:H12512"/>
    <mergeCell ref="A12514:A12516"/>
    <mergeCell ref="B12514:B12516"/>
    <mergeCell ref="C12514:F12515"/>
    <mergeCell ref="G12514:G12516"/>
    <mergeCell ref="H12514:H12516"/>
    <mergeCell ref="A12460:H12460"/>
    <mergeCell ref="A12461:H12461"/>
    <mergeCell ref="A12469:H12469"/>
    <mergeCell ref="A12470:H12470"/>
    <mergeCell ref="A12472:A12474"/>
    <mergeCell ref="B12472:B12474"/>
    <mergeCell ref="C12472:F12473"/>
    <mergeCell ref="G12472:G12474"/>
    <mergeCell ref="H12472:H12474"/>
    <mergeCell ref="A12418:H12418"/>
    <mergeCell ref="A12419:H12419"/>
    <mergeCell ref="A12427:H12427"/>
    <mergeCell ref="A12428:H12428"/>
    <mergeCell ref="A12430:A12432"/>
    <mergeCell ref="B12430:B12432"/>
    <mergeCell ref="C12430:F12431"/>
    <mergeCell ref="G12430:G12432"/>
    <mergeCell ref="H12430:H12432"/>
    <mergeCell ref="A12376:H12376"/>
    <mergeCell ref="A12377:H12377"/>
    <mergeCell ref="A12385:H12385"/>
    <mergeCell ref="A12386:H12386"/>
    <mergeCell ref="A12388:A12390"/>
    <mergeCell ref="B12388:B12390"/>
    <mergeCell ref="C12388:F12389"/>
    <mergeCell ref="G12388:G12390"/>
    <mergeCell ref="H12388:H12390"/>
    <mergeCell ref="A12334:H12334"/>
    <mergeCell ref="A12335:H12335"/>
    <mergeCell ref="A12343:H12343"/>
    <mergeCell ref="A12344:H12344"/>
    <mergeCell ref="A12346:A12348"/>
    <mergeCell ref="B12346:B12348"/>
    <mergeCell ref="C12346:F12347"/>
    <mergeCell ref="G12346:G12348"/>
    <mergeCell ref="H12346:H12348"/>
    <mergeCell ref="A12292:H12292"/>
    <mergeCell ref="A12293:H12293"/>
    <mergeCell ref="A12301:H12301"/>
    <mergeCell ref="A12302:H12302"/>
    <mergeCell ref="A12304:A12306"/>
    <mergeCell ref="B12304:B12306"/>
    <mergeCell ref="C12304:F12305"/>
    <mergeCell ref="G12304:G12306"/>
    <mergeCell ref="H12304:H12306"/>
    <mergeCell ref="A12250:H12250"/>
    <mergeCell ref="A12251:H12251"/>
    <mergeCell ref="A12259:H12259"/>
    <mergeCell ref="A12260:H12260"/>
    <mergeCell ref="A12262:A12264"/>
    <mergeCell ref="B12262:B12264"/>
    <mergeCell ref="C12262:F12263"/>
    <mergeCell ref="G12262:G12264"/>
    <mergeCell ref="H12262:H12264"/>
    <mergeCell ref="A12208:H12208"/>
    <mergeCell ref="A12209:H12209"/>
    <mergeCell ref="A12217:H12217"/>
    <mergeCell ref="A12218:H12218"/>
    <mergeCell ref="A12220:A12222"/>
    <mergeCell ref="B12220:B12222"/>
    <mergeCell ref="C12220:F12221"/>
    <mergeCell ref="G12220:G12222"/>
    <mergeCell ref="H12220:H12222"/>
    <mergeCell ref="A12166:H12166"/>
    <mergeCell ref="A12167:H12167"/>
    <mergeCell ref="A12175:H12175"/>
    <mergeCell ref="A12176:H12176"/>
    <mergeCell ref="A12178:A12180"/>
    <mergeCell ref="B12178:B12180"/>
    <mergeCell ref="C12178:F12179"/>
    <mergeCell ref="G12178:G12180"/>
    <mergeCell ref="H12178:H12180"/>
    <mergeCell ref="A12124:H12124"/>
    <mergeCell ref="A12125:H12125"/>
    <mergeCell ref="A12133:H12133"/>
    <mergeCell ref="A12134:H12134"/>
    <mergeCell ref="A12136:A12138"/>
    <mergeCell ref="B12136:B12138"/>
    <mergeCell ref="C12136:F12137"/>
    <mergeCell ref="G12136:G12138"/>
    <mergeCell ref="H12136:H12138"/>
    <mergeCell ref="A12081:H12081"/>
    <mergeCell ref="A12082:H12082"/>
    <mergeCell ref="A12090:H12090"/>
    <mergeCell ref="A12091:H12091"/>
    <mergeCell ref="A12092:H12092"/>
    <mergeCell ref="A12094:A12096"/>
    <mergeCell ref="B12094:B12096"/>
    <mergeCell ref="C12094:F12095"/>
    <mergeCell ref="G12094:G12096"/>
    <mergeCell ref="H12094:H12096"/>
    <mergeCell ref="A12038:H12038"/>
    <mergeCell ref="A12039:H12039"/>
    <mergeCell ref="A12047:H12047"/>
    <mergeCell ref="A12048:H12048"/>
    <mergeCell ref="A12049:H12049"/>
    <mergeCell ref="A12051:A12053"/>
    <mergeCell ref="B12051:B12053"/>
    <mergeCell ref="C12051:F12052"/>
    <mergeCell ref="G12051:G12053"/>
    <mergeCell ref="H12051:H12053"/>
    <mergeCell ref="A11995:H11995"/>
    <mergeCell ref="A11996:H11996"/>
    <mergeCell ref="A12004:H12004"/>
    <mergeCell ref="A12005:H12005"/>
    <mergeCell ref="A12006:H12006"/>
    <mergeCell ref="A12008:A12010"/>
    <mergeCell ref="B12008:B12010"/>
    <mergeCell ref="C12008:F12009"/>
    <mergeCell ref="G12008:G12010"/>
    <mergeCell ref="H12008:H12010"/>
    <mergeCell ref="A11952:H11952"/>
    <mergeCell ref="A11953:H11953"/>
    <mergeCell ref="A11961:H11961"/>
    <mergeCell ref="A11962:H11962"/>
    <mergeCell ref="A11963:H11963"/>
    <mergeCell ref="A11965:A11967"/>
    <mergeCell ref="B11965:B11967"/>
    <mergeCell ref="C11965:F11966"/>
    <mergeCell ref="G11965:G11967"/>
    <mergeCell ref="H11965:H11967"/>
    <mergeCell ref="A11909:H11909"/>
    <mergeCell ref="A11910:H11910"/>
    <mergeCell ref="A11918:H11918"/>
    <mergeCell ref="A11920:H11920"/>
    <mergeCell ref="A11922:A11924"/>
    <mergeCell ref="B11922:B11924"/>
    <mergeCell ref="C11922:F11923"/>
    <mergeCell ref="G11922:G11924"/>
    <mergeCell ref="H11922:H11924"/>
    <mergeCell ref="A11866:H11866"/>
    <mergeCell ref="A11867:H11867"/>
    <mergeCell ref="A11875:H11875"/>
    <mergeCell ref="A11876:H11876"/>
    <mergeCell ref="A11877:H11877"/>
    <mergeCell ref="A11879:A11881"/>
    <mergeCell ref="B11879:B11881"/>
    <mergeCell ref="C11879:F11880"/>
    <mergeCell ref="G11879:G11881"/>
    <mergeCell ref="H11879:H11881"/>
    <mergeCell ref="A11823:H11823"/>
    <mergeCell ref="A11824:H11824"/>
    <mergeCell ref="A11832:H11832"/>
    <mergeCell ref="A11834:H11834"/>
    <mergeCell ref="A11836:A11838"/>
    <mergeCell ref="B11836:B11838"/>
    <mergeCell ref="C11836:F11837"/>
    <mergeCell ref="G11836:G11838"/>
    <mergeCell ref="H11836:H11838"/>
    <mergeCell ref="A11780:H11780"/>
    <mergeCell ref="A11781:H11781"/>
    <mergeCell ref="A11789:H11789"/>
    <mergeCell ref="A11790:H11790"/>
    <mergeCell ref="A11791:H11791"/>
    <mergeCell ref="A11793:A11795"/>
    <mergeCell ref="B11793:B11795"/>
    <mergeCell ref="C11793:F11794"/>
    <mergeCell ref="G11793:G11795"/>
    <mergeCell ref="H11793:H11795"/>
    <mergeCell ref="A11737:H11737"/>
    <mergeCell ref="A11738:H11738"/>
    <mergeCell ref="A11746:H11746"/>
    <mergeCell ref="A11747:H11747"/>
    <mergeCell ref="A11748:H11748"/>
    <mergeCell ref="A11750:A11752"/>
    <mergeCell ref="B11750:B11752"/>
    <mergeCell ref="C11750:F11751"/>
    <mergeCell ref="G11750:G11752"/>
    <mergeCell ref="H11750:H11752"/>
    <mergeCell ref="A11694:H11694"/>
    <mergeCell ref="A11695:H11695"/>
    <mergeCell ref="A11703:H11703"/>
    <mergeCell ref="A11704:H11704"/>
    <mergeCell ref="A11705:H11705"/>
    <mergeCell ref="A11707:A11709"/>
    <mergeCell ref="B11707:B11709"/>
    <mergeCell ref="C11707:F11708"/>
    <mergeCell ref="G11707:G11709"/>
    <mergeCell ref="H11707:H11709"/>
    <mergeCell ref="A11651:H11651"/>
    <mergeCell ref="A11652:H11652"/>
    <mergeCell ref="A11660:H11660"/>
    <mergeCell ref="A11661:H11661"/>
    <mergeCell ref="A11662:H11662"/>
    <mergeCell ref="A11664:A11666"/>
    <mergeCell ref="B11664:B11666"/>
    <mergeCell ref="C11664:F11665"/>
    <mergeCell ref="G11664:G11666"/>
    <mergeCell ref="H11664:H11666"/>
    <mergeCell ref="A11608:H11608"/>
    <mergeCell ref="A11609:H11609"/>
    <mergeCell ref="A11617:H11617"/>
    <mergeCell ref="A11618:H11618"/>
    <mergeCell ref="A11619:H11619"/>
    <mergeCell ref="A11621:A11623"/>
    <mergeCell ref="B11621:B11623"/>
    <mergeCell ref="C11621:F11622"/>
    <mergeCell ref="G11621:G11623"/>
    <mergeCell ref="H11621:H11623"/>
    <mergeCell ref="A11565:H11565"/>
    <mergeCell ref="A11566:H11566"/>
    <mergeCell ref="A11574:H11574"/>
    <mergeCell ref="A11575:H11575"/>
    <mergeCell ref="A11576:H11576"/>
    <mergeCell ref="A11578:A11580"/>
    <mergeCell ref="B11578:B11580"/>
    <mergeCell ref="C11578:F11579"/>
    <mergeCell ref="G11578:G11580"/>
    <mergeCell ref="H11578:H11580"/>
    <mergeCell ref="A11522:H11522"/>
    <mergeCell ref="A11523:H11523"/>
    <mergeCell ref="A11531:H11531"/>
    <mergeCell ref="A11532:H11532"/>
    <mergeCell ref="A11533:H11533"/>
    <mergeCell ref="A11535:A11537"/>
    <mergeCell ref="B11535:B11537"/>
    <mergeCell ref="C11535:F11536"/>
    <mergeCell ref="G11535:G11537"/>
    <mergeCell ref="H11535:H11537"/>
    <mergeCell ref="A11479:H11479"/>
    <mergeCell ref="A11480:H11480"/>
    <mergeCell ref="A11488:H11488"/>
    <mergeCell ref="A11489:H11489"/>
    <mergeCell ref="A11490:H11490"/>
    <mergeCell ref="A11492:A11494"/>
    <mergeCell ref="B11492:B11494"/>
    <mergeCell ref="C11492:F11493"/>
    <mergeCell ref="G11492:G11494"/>
    <mergeCell ref="H11492:H11494"/>
    <mergeCell ref="A11436:H11436"/>
    <mergeCell ref="A11437:H11437"/>
    <mergeCell ref="A11445:H11445"/>
    <mergeCell ref="A11446:H11446"/>
    <mergeCell ref="A11447:H11447"/>
    <mergeCell ref="A11449:A11451"/>
    <mergeCell ref="B11449:B11451"/>
    <mergeCell ref="C11449:F11450"/>
    <mergeCell ref="G11449:G11451"/>
    <mergeCell ref="H11449:H11451"/>
    <mergeCell ref="A11393:H11393"/>
    <mergeCell ref="A11394:H11394"/>
    <mergeCell ref="A11402:H11402"/>
    <mergeCell ref="A11403:H11403"/>
    <mergeCell ref="A11404:H11404"/>
    <mergeCell ref="A11406:A11408"/>
    <mergeCell ref="B11406:B11408"/>
    <mergeCell ref="C11406:F11407"/>
    <mergeCell ref="G11406:G11408"/>
    <mergeCell ref="H11406:H11408"/>
    <mergeCell ref="A11351:H11351"/>
    <mergeCell ref="A11352:H11352"/>
    <mergeCell ref="A11360:H11360"/>
    <mergeCell ref="A11361:H11361"/>
    <mergeCell ref="A11363:A11365"/>
    <mergeCell ref="B11363:B11365"/>
    <mergeCell ref="C11363:F11364"/>
    <mergeCell ref="G11363:G11365"/>
    <mergeCell ref="H11363:H11365"/>
    <mergeCell ref="A11309:H11309"/>
    <mergeCell ref="A11310:H11310"/>
    <mergeCell ref="A11318:H11318"/>
    <mergeCell ref="A11319:H11319"/>
    <mergeCell ref="A11321:A11323"/>
    <mergeCell ref="B11321:B11323"/>
    <mergeCell ref="C11321:F11322"/>
    <mergeCell ref="G11321:G11323"/>
    <mergeCell ref="H11321:H11323"/>
    <mergeCell ref="A11267:H11267"/>
    <mergeCell ref="A11268:H11268"/>
    <mergeCell ref="A11276:H11276"/>
    <mergeCell ref="A11277:H11277"/>
    <mergeCell ref="A11279:A11281"/>
    <mergeCell ref="B11279:B11281"/>
    <mergeCell ref="C11279:F11280"/>
    <mergeCell ref="G11279:G11281"/>
    <mergeCell ref="H11279:H11281"/>
    <mergeCell ref="A11225:H11225"/>
    <mergeCell ref="A11226:H11226"/>
    <mergeCell ref="A11234:H11234"/>
    <mergeCell ref="A11235:H11235"/>
    <mergeCell ref="A11237:A11239"/>
    <mergeCell ref="B11237:B11239"/>
    <mergeCell ref="C11237:F11238"/>
    <mergeCell ref="G11237:G11239"/>
    <mergeCell ref="H11237:H11239"/>
    <mergeCell ref="A11183:H11183"/>
    <mergeCell ref="A11184:H11184"/>
    <mergeCell ref="A11192:H11192"/>
    <mergeCell ref="A11193:H11193"/>
    <mergeCell ref="A11195:A11197"/>
    <mergeCell ref="B11195:B11197"/>
    <mergeCell ref="C11195:F11196"/>
    <mergeCell ref="G11195:G11197"/>
    <mergeCell ref="H11195:H11197"/>
    <mergeCell ref="A11141:H11141"/>
    <mergeCell ref="A11142:H11142"/>
    <mergeCell ref="A11150:H11150"/>
    <mergeCell ref="A11151:H11151"/>
    <mergeCell ref="A11153:A11155"/>
    <mergeCell ref="B11153:B11155"/>
    <mergeCell ref="C11153:F11154"/>
    <mergeCell ref="G11153:G11155"/>
    <mergeCell ref="H11153:H11155"/>
    <mergeCell ref="A11099:H11099"/>
    <mergeCell ref="A11100:H11100"/>
    <mergeCell ref="A11108:H11108"/>
    <mergeCell ref="A11109:H11109"/>
    <mergeCell ref="A11111:A11113"/>
    <mergeCell ref="B11111:B11113"/>
    <mergeCell ref="C11111:F11112"/>
    <mergeCell ref="G11111:G11113"/>
    <mergeCell ref="H11111:H11113"/>
    <mergeCell ref="A11057:H11057"/>
    <mergeCell ref="A11058:H11058"/>
    <mergeCell ref="A11066:H11066"/>
    <mergeCell ref="A11067:H11067"/>
    <mergeCell ref="A11069:A11071"/>
    <mergeCell ref="B11069:B11071"/>
    <mergeCell ref="C11069:F11070"/>
    <mergeCell ref="G11069:G11071"/>
    <mergeCell ref="H11069:H11071"/>
    <mergeCell ref="A11015:H11015"/>
    <mergeCell ref="A11016:H11016"/>
    <mergeCell ref="A11024:H11024"/>
    <mergeCell ref="A11025:H11025"/>
    <mergeCell ref="A11027:A11029"/>
    <mergeCell ref="B11027:B11029"/>
    <mergeCell ref="C11027:F11028"/>
    <mergeCell ref="G11027:G11029"/>
    <mergeCell ref="H11027:H11029"/>
    <mergeCell ref="A10973:H10973"/>
    <mergeCell ref="A10974:H10974"/>
    <mergeCell ref="A10982:H10982"/>
    <mergeCell ref="A10983:H10983"/>
    <mergeCell ref="A10985:A10987"/>
    <mergeCell ref="B10985:B10987"/>
    <mergeCell ref="C10985:F10986"/>
    <mergeCell ref="G10985:G10987"/>
    <mergeCell ref="H10985:H10987"/>
    <mergeCell ref="A10931:H10931"/>
    <mergeCell ref="A10932:H10932"/>
    <mergeCell ref="A10940:H10940"/>
    <mergeCell ref="A10941:H10941"/>
    <mergeCell ref="A10943:A10945"/>
    <mergeCell ref="B10943:B10945"/>
    <mergeCell ref="C10943:F10944"/>
    <mergeCell ref="G10943:G10945"/>
    <mergeCell ref="H10943:H10945"/>
    <mergeCell ref="A10889:H10889"/>
    <mergeCell ref="A10890:H10890"/>
    <mergeCell ref="A10898:H10898"/>
    <mergeCell ref="A10899:H10899"/>
    <mergeCell ref="A10901:A10903"/>
    <mergeCell ref="B10901:B10903"/>
    <mergeCell ref="C10901:F10902"/>
    <mergeCell ref="G10901:G10903"/>
    <mergeCell ref="H10901:H10903"/>
    <mergeCell ref="A10847:H10847"/>
    <mergeCell ref="A10848:H10848"/>
    <mergeCell ref="A10856:H10856"/>
    <mergeCell ref="A10857:H10857"/>
    <mergeCell ref="A10859:A10861"/>
    <mergeCell ref="B10859:B10861"/>
    <mergeCell ref="C10859:F10860"/>
    <mergeCell ref="G10859:G10861"/>
    <mergeCell ref="H10859:H10861"/>
    <mergeCell ref="A10805:H10805"/>
    <mergeCell ref="A10806:H10806"/>
    <mergeCell ref="A10814:H10814"/>
    <mergeCell ref="A10815:H10815"/>
    <mergeCell ref="A10817:A10819"/>
    <mergeCell ref="B10817:B10819"/>
    <mergeCell ref="C10817:F10818"/>
    <mergeCell ref="G10817:G10819"/>
    <mergeCell ref="H10817:H10819"/>
    <mergeCell ref="A10763:H10763"/>
    <mergeCell ref="A10764:H10764"/>
    <mergeCell ref="A10772:H10772"/>
    <mergeCell ref="A10773:H10773"/>
    <mergeCell ref="A10775:A10777"/>
    <mergeCell ref="B10775:B10777"/>
    <mergeCell ref="C10775:F10776"/>
    <mergeCell ref="G10775:G10777"/>
    <mergeCell ref="H10775:H10777"/>
    <mergeCell ref="A10721:H10721"/>
    <mergeCell ref="A10722:H10722"/>
    <mergeCell ref="A10730:H10730"/>
    <mergeCell ref="A10731:H10731"/>
    <mergeCell ref="A10733:A10735"/>
    <mergeCell ref="B10733:B10735"/>
    <mergeCell ref="C10733:F10734"/>
    <mergeCell ref="G10733:G10735"/>
    <mergeCell ref="H10733:H10735"/>
    <mergeCell ref="A10679:H10679"/>
    <mergeCell ref="A10680:H10680"/>
    <mergeCell ref="A10688:H10688"/>
    <mergeCell ref="A10689:H10689"/>
    <mergeCell ref="A10691:A10693"/>
    <mergeCell ref="B10691:B10693"/>
    <mergeCell ref="C10691:F10692"/>
    <mergeCell ref="G10691:G10693"/>
    <mergeCell ref="H10691:H10693"/>
    <mergeCell ref="A10637:H10637"/>
    <mergeCell ref="A10638:H10638"/>
    <mergeCell ref="A10646:H10646"/>
    <mergeCell ref="A10647:H10647"/>
    <mergeCell ref="A10649:A10651"/>
    <mergeCell ref="B10649:B10651"/>
    <mergeCell ref="C10649:F10650"/>
    <mergeCell ref="G10649:G10651"/>
    <mergeCell ref="H10649:H10651"/>
    <mergeCell ref="A10595:H10595"/>
    <mergeCell ref="A10596:H10596"/>
    <mergeCell ref="A10604:H10604"/>
    <mergeCell ref="A10605:H10605"/>
    <mergeCell ref="A10607:A10609"/>
    <mergeCell ref="B10607:B10609"/>
    <mergeCell ref="C10607:F10608"/>
    <mergeCell ref="G10607:G10609"/>
    <mergeCell ref="H10607:H10609"/>
    <mergeCell ref="A10553:H10553"/>
    <mergeCell ref="A10554:H10554"/>
    <mergeCell ref="A10562:H10562"/>
    <mergeCell ref="A10563:H10563"/>
    <mergeCell ref="A10565:A10567"/>
    <mergeCell ref="B10565:B10567"/>
    <mergeCell ref="C10565:F10566"/>
    <mergeCell ref="G10565:G10567"/>
    <mergeCell ref="H10565:H10567"/>
    <mergeCell ref="A10510:H10510"/>
    <mergeCell ref="A10511:H10511"/>
    <mergeCell ref="A10519:H10519"/>
    <mergeCell ref="A10520:H10520"/>
    <mergeCell ref="A10521:H10521"/>
    <mergeCell ref="A10523:A10525"/>
    <mergeCell ref="B10523:B10525"/>
    <mergeCell ref="C10523:F10524"/>
    <mergeCell ref="G10523:G10525"/>
    <mergeCell ref="H10523:H10525"/>
    <mergeCell ref="A10467:H10467"/>
    <mergeCell ref="A10468:H10468"/>
    <mergeCell ref="A10476:H10476"/>
    <mergeCell ref="A10477:H10477"/>
    <mergeCell ref="A10478:H10478"/>
    <mergeCell ref="A10480:A10482"/>
    <mergeCell ref="B10480:B10482"/>
    <mergeCell ref="C10480:F10481"/>
    <mergeCell ref="G10480:G10482"/>
    <mergeCell ref="H10480:H10482"/>
    <mergeCell ref="A10424:H10424"/>
    <mergeCell ref="A10425:H10425"/>
    <mergeCell ref="A10433:H10433"/>
    <mergeCell ref="A10434:H10434"/>
    <mergeCell ref="A10435:H10435"/>
    <mergeCell ref="A10437:A10439"/>
    <mergeCell ref="B10437:B10439"/>
    <mergeCell ref="C10437:F10438"/>
    <mergeCell ref="G10437:G10439"/>
    <mergeCell ref="H10437:H10439"/>
    <mergeCell ref="A10381:H10381"/>
    <mergeCell ref="A10382:H10382"/>
    <mergeCell ref="A10390:H10390"/>
    <mergeCell ref="A10391:H10391"/>
    <mergeCell ref="A10392:H10392"/>
    <mergeCell ref="A10394:A10396"/>
    <mergeCell ref="B10394:B10396"/>
    <mergeCell ref="C10394:F10395"/>
    <mergeCell ref="G10394:G10396"/>
    <mergeCell ref="H10394:H10396"/>
    <mergeCell ref="A10338:H10338"/>
    <mergeCell ref="A10339:H10339"/>
    <mergeCell ref="A10347:H10347"/>
    <mergeCell ref="A10348:H10348"/>
    <mergeCell ref="A10349:H10349"/>
    <mergeCell ref="A10351:A10353"/>
    <mergeCell ref="B10351:B10353"/>
    <mergeCell ref="C10351:F10352"/>
    <mergeCell ref="G10351:G10353"/>
    <mergeCell ref="H10351:H10353"/>
    <mergeCell ref="A10295:H10295"/>
    <mergeCell ref="A10296:H10296"/>
    <mergeCell ref="A10304:H10304"/>
    <mergeCell ref="A10305:H10305"/>
    <mergeCell ref="A10306:H10306"/>
    <mergeCell ref="A10308:A10310"/>
    <mergeCell ref="B10308:B10310"/>
    <mergeCell ref="C10308:F10309"/>
    <mergeCell ref="G10308:G10310"/>
    <mergeCell ref="H10308:H10310"/>
    <mergeCell ref="A10252:H10252"/>
    <mergeCell ref="A10253:H10253"/>
    <mergeCell ref="A10261:H10261"/>
    <mergeCell ref="A10262:H10262"/>
    <mergeCell ref="A10263:H10263"/>
    <mergeCell ref="A10265:A10267"/>
    <mergeCell ref="B10265:B10267"/>
    <mergeCell ref="C10265:F10266"/>
    <mergeCell ref="G10265:G10267"/>
    <mergeCell ref="H10265:H10267"/>
    <mergeCell ref="A10209:H10209"/>
    <mergeCell ref="A10210:H10210"/>
    <mergeCell ref="A10218:H10218"/>
    <mergeCell ref="A10219:H10219"/>
    <mergeCell ref="A10220:H10220"/>
    <mergeCell ref="A10222:A10224"/>
    <mergeCell ref="B10222:B10224"/>
    <mergeCell ref="C10222:F10223"/>
    <mergeCell ref="G10222:G10224"/>
    <mergeCell ref="H10222:H10224"/>
    <mergeCell ref="A10167:H10167"/>
    <mergeCell ref="A10168:H10168"/>
    <mergeCell ref="A10176:H10176"/>
    <mergeCell ref="A10177:H10177"/>
    <mergeCell ref="A10179:A10181"/>
    <mergeCell ref="B10179:B10181"/>
    <mergeCell ref="C10179:F10180"/>
    <mergeCell ref="G10179:G10181"/>
    <mergeCell ref="H10179:H10181"/>
    <mergeCell ref="A10125:H10125"/>
    <mergeCell ref="A10126:H10126"/>
    <mergeCell ref="A10134:H10134"/>
    <mergeCell ref="A10135:H10135"/>
    <mergeCell ref="A10137:A10139"/>
    <mergeCell ref="B10137:B10139"/>
    <mergeCell ref="C10137:F10138"/>
    <mergeCell ref="G10137:G10139"/>
    <mergeCell ref="H10137:H10139"/>
    <mergeCell ref="A10083:H10083"/>
    <mergeCell ref="A10084:H10084"/>
    <mergeCell ref="A10092:H10092"/>
    <mergeCell ref="A10093:H10093"/>
    <mergeCell ref="A10095:A10097"/>
    <mergeCell ref="B10095:B10097"/>
    <mergeCell ref="C10095:F10096"/>
    <mergeCell ref="G10095:G10097"/>
    <mergeCell ref="H10095:H10097"/>
    <mergeCell ref="A10041:H10041"/>
    <mergeCell ref="A10042:H10042"/>
    <mergeCell ref="A10050:H10050"/>
    <mergeCell ref="A10051:H10051"/>
    <mergeCell ref="A10053:A10055"/>
    <mergeCell ref="B10053:B10055"/>
    <mergeCell ref="C10053:F10054"/>
    <mergeCell ref="G10053:G10055"/>
    <mergeCell ref="H10053:H10055"/>
    <mergeCell ref="A9999:H9999"/>
    <mergeCell ref="A10000:H10000"/>
    <mergeCell ref="A10008:H10008"/>
    <mergeCell ref="A10009:H10009"/>
    <mergeCell ref="A10011:A10013"/>
    <mergeCell ref="B10011:B10013"/>
    <mergeCell ref="C10011:F10012"/>
    <mergeCell ref="G10011:G10013"/>
    <mergeCell ref="H10011:H10013"/>
    <mergeCell ref="A9957:H9957"/>
    <mergeCell ref="A9958:H9958"/>
    <mergeCell ref="A9966:H9966"/>
    <mergeCell ref="A9967:H9967"/>
    <mergeCell ref="A9969:A9971"/>
    <mergeCell ref="B9969:B9971"/>
    <mergeCell ref="C9969:F9970"/>
    <mergeCell ref="G9969:G9971"/>
    <mergeCell ref="H9969:H9971"/>
    <mergeCell ref="A9915:H9915"/>
    <mergeCell ref="A9916:H9916"/>
    <mergeCell ref="A9924:H9924"/>
    <mergeCell ref="A9925:H9925"/>
    <mergeCell ref="A9927:A9929"/>
    <mergeCell ref="B9927:B9929"/>
    <mergeCell ref="C9927:F9928"/>
    <mergeCell ref="G9927:G9929"/>
    <mergeCell ref="H9927:H9929"/>
    <mergeCell ref="A9873:H9873"/>
    <mergeCell ref="A9874:H9874"/>
    <mergeCell ref="A9882:H9882"/>
    <mergeCell ref="A9883:H9883"/>
    <mergeCell ref="A9885:A9887"/>
    <mergeCell ref="B9885:B9887"/>
    <mergeCell ref="C9885:F9886"/>
    <mergeCell ref="G9885:G9887"/>
    <mergeCell ref="H9885:H9887"/>
    <mergeCell ref="A9831:H9831"/>
    <mergeCell ref="A9832:H9832"/>
    <mergeCell ref="A9840:H9840"/>
    <mergeCell ref="A9841:H9841"/>
    <mergeCell ref="A9843:A9845"/>
    <mergeCell ref="B9843:B9845"/>
    <mergeCell ref="C9843:F9844"/>
    <mergeCell ref="G9843:G9845"/>
    <mergeCell ref="H9843:H9845"/>
    <mergeCell ref="A9789:H9789"/>
    <mergeCell ref="A9790:H9790"/>
    <mergeCell ref="A9798:H9798"/>
    <mergeCell ref="A9799:H9799"/>
    <mergeCell ref="A9801:A9803"/>
    <mergeCell ref="B9801:B9803"/>
    <mergeCell ref="C9801:F9802"/>
    <mergeCell ref="G9801:G9803"/>
    <mergeCell ref="H9801:H9803"/>
    <mergeCell ref="A9747:H9747"/>
    <mergeCell ref="A9748:H9748"/>
    <mergeCell ref="A9756:H9756"/>
    <mergeCell ref="A9757:H9757"/>
    <mergeCell ref="A9759:A9761"/>
    <mergeCell ref="B9759:B9761"/>
    <mergeCell ref="C9759:F9760"/>
    <mergeCell ref="G9759:G9761"/>
    <mergeCell ref="H9759:H9761"/>
    <mergeCell ref="A9704:H9704"/>
    <mergeCell ref="A9705:H9705"/>
    <mergeCell ref="A9713:H9713"/>
    <mergeCell ref="A9715:H9715"/>
    <mergeCell ref="A9717:A9719"/>
    <mergeCell ref="B9717:B9719"/>
    <mergeCell ref="C9717:F9718"/>
    <mergeCell ref="G9717:G9719"/>
    <mergeCell ref="H9717:H9719"/>
    <mergeCell ref="A9661:H9661"/>
    <mergeCell ref="A9662:H9662"/>
    <mergeCell ref="A9670:H9670"/>
    <mergeCell ref="A9672:H9672"/>
    <mergeCell ref="A9674:A9676"/>
    <mergeCell ref="B9674:B9676"/>
    <mergeCell ref="C9674:F9675"/>
    <mergeCell ref="G9674:G9676"/>
    <mergeCell ref="H9674:H9676"/>
    <mergeCell ref="A9619:H9619"/>
    <mergeCell ref="A9620:H9620"/>
    <mergeCell ref="A9628:H9628"/>
    <mergeCell ref="A9629:H9629"/>
    <mergeCell ref="A9631:A9633"/>
    <mergeCell ref="B9631:B9633"/>
    <mergeCell ref="C9631:F9632"/>
    <mergeCell ref="G9631:G9633"/>
    <mergeCell ref="H9631:H9633"/>
    <mergeCell ref="A9577:H9577"/>
    <mergeCell ref="A9578:H9578"/>
    <mergeCell ref="A9586:H9586"/>
    <mergeCell ref="A9587:H9587"/>
    <mergeCell ref="A9589:A9591"/>
    <mergeCell ref="B9589:B9591"/>
    <mergeCell ref="C9589:F9590"/>
    <mergeCell ref="G9589:G9591"/>
    <mergeCell ref="H9589:H9591"/>
    <mergeCell ref="A9535:H9535"/>
    <mergeCell ref="A9536:H9536"/>
    <mergeCell ref="A9544:H9544"/>
    <mergeCell ref="A9545:H9545"/>
    <mergeCell ref="A9547:A9549"/>
    <mergeCell ref="B9547:B9549"/>
    <mergeCell ref="C9547:F9548"/>
    <mergeCell ref="G9547:G9549"/>
    <mergeCell ref="H9547:H9549"/>
    <mergeCell ref="A9492:H9492"/>
    <mergeCell ref="A9493:H9493"/>
    <mergeCell ref="A9501:H9501"/>
    <mergeCell ref="A9502:H9502"/>
    <mergeCell ref="A9504:A9506"/>
    <mergeCell ref="B9504:B9506"/>
    <mergeCell ref="C9504:F9505"/>
    <mergeCell ref="G9504:G9506"/>
    <mergeCell ref="H9504:H9506"/>
    <mergeCell ref="A9449:H9449"/>
    <mergeCell ref="A9450:H9450"/>
    <mergeCell ref="A9458:H9458"/>
    <mergeCell ref="A9459:H9459"/>
    <mergeCell ref="A9461:A9463"/>
    <mergeCell ref="B9461:B9463"/>
    <mergeCell ref="C9461:F9462"/>
    <mergeCell ref="G9461:G9463"/>
    <mergeCell ref="H9461:H9463"/>
    <mergeCell ref="A9406:H9406"/>
    <mergeCell ref="A9407:H9407"/>
    <mergeCell ref="A9415:H9415"/>
    <mergeCell ref="A9417:H9417"/>
    <mergeCell ref="A9419:A9421"/>
    <mergeCell ref="B9419:B9421"/>
    <mergeCell ref="C9419:F9420"/>
    <mergeCell ref="G9419:G9421"/>
    <mergeCell ref="H9419:H9421"/>
    <mergeCell ref="A9363:H9363"/>
    <mergeCell ref="A9364:H9364"/>
    <mergeCell ref="A9372:H9372"/>
    <mergeCell ref="A9374:H9374"/>
    <mergeCell ref="A9376:A9378"/>
    <mergeCell ref="B9376:B9378"/>
    <mergeCell ref="C9376:F9377"/>
    <mergeCell ref="G9376:G9378"/>
    <mergeCell ref="H9376:H9378"/>
    <mergeCell ref="A9320:H9320"/>
    <mergeCell ref="A9321:H9321"/>
    <mergeCell ref="A9329:H9329"/>
    <mergeCell ref="A9331:H9331"/>
    <mergeCell ref="A9333:A9335"/>
    <mergeCell ref="B9333:B9335"/>
    <mergeCell ref="C9333:F9334"/>
    <mergeCell ref="G9333:G9335"/>
    <mergeCell ref="H9333:H9335"/>
    <mergeCell ref="A9277:H9277"/>
    <mergeCell ref="A9278:H9278"/>
    <mergeCell ref="A9286:H9286"/>
    <mergeCell ref="A9288:H9288"/>
    <mergeCell ref="A9290:A9292"/>
    <mergeCell ref="B9290:B9292"/>
    <mergeCell ref="C9290:F9291"/>
    <mergeCell ref="G9290:G9292"/>
    <mergeCell ref="H9290:H9292"/>
    <mergeCell ref="A9235:H9235"/>
    <mergeCell ref="A9236:H9236"/>
    <mergeCell ref="A9244:H9244"/>
    <mergeCell ref="A9245:H9245"/>
    <mergeCell ref="A9247:A9249"/>
    <mergeCell ref="B9247:B9249"/>
    <mergeCell ref="C9247:F9248"/>
    <mergeCell ref="G9247:G9249"/>
    <mergeCell ref="H9247:H9249"/>
    <mergeCell ref="A9193:H9193"/>
    <mergeCell ref="A9194:H9194"/>
    <mergeCell ref="A9202:H9202"/>
    <mergeCell ref="A9203:H9203"/>
    <mergeCell ref="A9205:A9207"/>
    <mergeCell ref="B9205:B9207"/>
    <mergeCell ref="C9205:F9206"/>
    <mergeCell ref="G9205:G9207"/>
    <mergeCell ref="H9205:H9207"/>
    <mergeCell ref="A9151:H9151"/>
    <mergeCell ref="A9152:H9152"/>
    <mergeCell ref="A9160:H9160"/>
    <mergeCell ref="A9161:H9161"/>
    <mergeCell ref="A9163:A9165"/>
    <mergeCell ref="B9163:B9165"/>
    <mergeCell ref="C9163:F9164"/>
    <mergeCell ref="G9163:G9165"/>
    <mergeCell ref="H9163:H9165"/>
    <mergeCell ref="A9108:H9108"/>
    <mergeCell ref="A9109:H9109"/>
    <mergeCell ref="A9117:H9117"/>
    <mergeCell ref="A9119:H9119"/>
    <mergeCell ref="A9121:A9123"/>
    <mergeCell ref="B9121:B9123"/>
    <mergeCell ref="C9121:F9122"/>
    <mergeCell ref="G9121:G9123"/>
    <mergeCell ref="H9121:H9123"/>
    <mergeCell ref="A9066:H9066"/>
    <mergeCell ref="A9067:H9067"/>
    <mergeCell ref="A9075:H9075"/>
    <mergeCell ref="A9076:H9076"/>
    <mergeCell ref="A9078:A9080"/>
    <mergeCell ref="B9078:B9080"/>
    <mergeCell ref="C9078:F9079"/>
    <mergeCell ref="G9078:G9080"/>
    <mergeCell ref="H9078:H9080"/>
    <mergeCell ref="A9024:H9024"/>
    <mergeCell ref="A9025:H9025"/>
    <mergeCell ref="A9033:H9033"/>
    <mergeCell ref="A9034:H9034"/>
    <mergeCell ref="A9036:A9038"/>
    <mergeCell ref="B9036:B9038"/>
    <mergeCell ref="C9036:F9037"/>
    <mergeCell ref="G9036:G9038"/>
    <mergeCell ref="H9036:H9038"/>
    <mergeCell ref="A8981:H8981"/>
    <mergeCell ref="A8982:H8982"/>
    <mergeCell ref="A8990:H8990"/>
    <mergeCell ref="A8992:H8992"/>
    <mergeCell ref="A8994:A8996"/>
    <mergeCell ref="B8994:B8996"/>
    <mergeCell ref="C8994:F8995"/>
    <mergeCell ref="G8994:G8996"/>
    <mergeCell ref="H8994:H8996"/>
    <mergeCell ref="A8938:H8938"/>
    <mergeCell ref="A8939:H8939"/>
    <mergeCell ref="A8947:H8947"/>
    <mergeCell ref="A8949:H8949"/>
    <mergeCell ref="A8951:A8953"/>
    <mergeCell ref="B8951:B8953"/>
    <mergeCell ref="C8951:F8952"/>
    <mergeCell ref="G8951:G8953"/>
    <mergeCell ref="H8951:H8953"/>
    <mergeCell ref="A8895:H8895"/>
    <mergeCell ref="A8896:H8896"/>
    <mergeCell ref="A8904:H8904"/>
    <mergeCell ref="A8905:H8905"/>
    <mergeCell ref="A8906:H8906"/>
    <mergeCell ref="A8908:A8910"/>
    <mergeCell ref="B8908:B8910"/>
    <mergeCell ref="C8908:F8909"/>
    <mergeCell ref="G8908:G8910"/>
    <mergeCell ref="H8908:H8910"/>
    <mergeCell ref="A8852:H8852"/>
    <mergeCell ref="A8853:H8853"/>
    <mergeCell ref="A8861:H8861"/>
    <mergeCell ref="A8862:H8862"/>
    <mergeCell ref="A8863:H8863"/>
    <mergeCell ref="A8865:A8867"/>
    <mergeCell ref="B8865:B8867"/>
    <mergeCell ref="C8865:F8866"/>
    <mergeCell ref="G8865:G8867"/>
    <mergeCell ref="H8865:H8867"/>
    <mergeCell ref="A8809:H8809"/>
    <mergeCell ref="A8810:H8810"/>
    <mergeCell ref="A8818:H8818"/>
    <mergeCell ref="A8819:H8819"/>
    <mergeCell ref="A8820:H8820"/>
    <mergeCell ref="A8822:A8824"/>
    <mergeCell ref="B8822:B8824"/>
    <mergeCell ref="C8822:F8823"/>
    <mergeCell ref="G8822:G8824"/>
    <mergeCell ref="H8822:H8824"/>
    <mergeCell ref="A8766:H8766"/>
    <mergeCell ref="A8767:H8767"/>
    <mergeCell ref="A8775:H8775"/>
    <mergeCell ref="A8776:H8776"/>
    <mergeCell ref="A8777:H8777"/>
    <mergeCell ref="A8779:A8781"/>
    <mergeCell ref="B8779:B8781"/>
    <mergeCell ref="C8779:F8780"/>
    <mergeCell ref="G8779:G8781"/>
    <mergeCell ref="H8779:H8781"/>
    <mergeCell ref="A8723:H8723"/>
    <mergeCell ref="A8724:H8724"/>
    <mergeCell ref="A8732:H8732"/>
    <mergeCell ref="A8733:H8733"/>
    <mergeCell ref="A8734:H8734"/>
    <mergeCell ref="A8736:A8738"/>
    <mergeCell ref="B8736:B8738"/>
    <mergeCell ref="C8736:F8737"/>
    <mergeCell ref="G8736:G8738"/>
    <mergeCell ref="H8736:H8738"/>
    <mergeCell ref="A8680:H8680"/>
    <mergeCell ref="A8681:H8681"/>
    <mergeCell ref="A8689:H8689"/>
    <mergeCell ref="A8690:H8690"/>
    <mergeCell ref="A8691:H8691"/>
    <mergeCell ref="A8693:A8695"/>
    <mergeCell ref="B8693:B8695"/>
    <mergeCell ref="C8693:F8694"/>
    <mergeCell ref="G8693:G8695"/>
    <mergeCell ref="H8693:H8695"/>
    <mergeCell ref="A8638:H8638"/>
    <mergeCell ref="A8639:H8639"/>
    <mergeCell ref="A8647:H8647"/>
    <mergeCell ref="A8648:H8648"/>
    <mergeCell ref="A8650:A8652"/>
    <mergeCell ref="B8650:B8652"/>
    <mergeCell ref="C8650:F8651"/>
    <mergeCell ref="G8650:G8652"/>
    <mergeCell ref="H8650:H8652"/>
    <mergeCell ref="A8596:H8596"/>
    <mergeCell ref="A8597:H8597"/>
    <mergeCell ref="A8605:H8605"/>
    <mergeCell ref="A8606:H8606"/>
    <mergeCell ref="A8608:A8610"/>
    <mergeCell ref="B8608:B8610"/>
    <mergeCell ref="C8608:F8609"/>
    <mergeCell ref="G8608:G8610"/>
    <mergeCell ref="H8608:H8610"/>
    <mergeCell ref="A8554:H8554"/>
    <mergeCell ref="A8555:H8555"/>
    <mergeCell ref="A8563:H8563"/>
    <mergeCell ref="A8564:H8564"/>
    <mergeCell ref="A8566:A8568"/>
    <mergeCell ref="B8566:B8568"/>
    <mergeCell ref="C8566:F8567"/>
    <mergeCell ref="G8566:G8568"/>
    <mergeCell ref="H8566:H8568"/>
    <mergeCell ref="A8512:H8512"/>
    <mergeCell ref="A8513:H8513"/>
    <mergeCell ref="A8521:H8521"/>
    <mergeCell ref="A8522:H8522"/>
    <mergeCell ref="A8524:A8526"/>
    <mergeCell ref="B8524:B8526"/>
    <mergeCell ref="C8524:F8525"/>
    <mergeCell ref="G8524:G8526"/>
    <mergeCell ref="H8524:H8526"/>
    <mergeCell ref="A8470:H8470"/>
    <mergeCell ref="A8471:H8471"/>
    <mergeCell ref="A8479:H8479"/>
    <mergeCell ref="A8480:H8480"/>
    <mergeCell ref="A8482:A8484"/>
    <mergeCell ref="B8482:B8484"/>
    <mergeCell ref="C8482:F8483"/>
    <mergeCell ref="G8482:G8484"/>
    <mergeCell ref="H8482:H8484"/>
    <mergeCell ref="A8428:H8428"/>
    <mergeCell ref="A8429:H8429"/>
    <mergeCell ref="A8437:H8437"/>
    <mergeCell ref="A8438:H8438"/>
    <mergeCell ref="A8440:A8442"/>
    <mergeCell ref="B8440:B8442"/>
    <mergeCell ref="C8440:F8441"/>
    <mergeCell ref="G8440:G8442"/>
    <mergeCell ref="H8440:H8442"/>
    <mergeCell ref="A8386:H8386"/>
    <mergeCell ref="A8387:H8387"/>
    <mergeCell ref="A8395:H8395"/>
    <mergeCell ref="A8396:H8396"/>
    <mergeCell ref="A8398:A8400"/>
    <mergeCell ref="B8398:B8400"/>
    <mergeCell ref="C8398:F8399"/>
    <mergeCell ref="G8398:G8400"/>
    <mergeCell ref="H8398:H8400"/>
    <mergeCell ref="A8344:H8344"/>
    <mergeCell ref="A8345:H8345"/>
    <mergeCell ref="A8353:H8353"/>
    <mergeCell ref="A8354:H8354"/>
    <mergeCell ref="A8356:A8358"/>
    <mergeCell ref="B8356:B8358"/>
    <mergeCell ref="C8356:F8357"/>
    <mergeCell ref="G8356:G8358"/>
    <mergeCell ref="H8356:H8358"/>
    <mergeCell ref="A8302:H8302"/>
    <mergeCell ref="A8303:H8303"/>
    <mergeCell ref="A8311:H8311"/>
    <mergeCell ref="A8312:H8312"/>
    <mergeCell ref="A8314:A8316"/>
    <mergeCell ref="B8314:B8316"/>
    <mergeCell ref="C8314:F8315"/>
    <mergeCell ref="G8314:G8316"/>
    <mergeCell ref="H8314:H8316"/>
    <mergeCell ref="A8260:H8260"/>
    <mergeCell ref="A8261:H8261"/>
    <mergeCell ref="A8269:H8269"/>
    <mergeCell ref="A8270:H8270"/>
    <mergeCell ref="A8272:A8274"/>
    <mergeCell ref="B8272:B8274"/>
    <mergeCell ref="C8272:F8273"/>
    <mergeCell ref="G8272:G8274"/>
    <mergeCell ref="H8272:H8274"/>
    <mergeCell ref="A8218:H8218"/>
    <mergeCell ref="A8219:H8219"/>
    <mergeCell ref="A8227:H8227"/>
    <mergeCell ref="A8228:H8228"/>
    <mergeCell ref="A8230:A8232"/>
    <mergeCell ref="B8230:B8232"/>
    <mergeCell ref="C8230:F8231"/>
    <mergeCell ref="G8230:G8232"/>
    <mergeCell ref="H8230:H8232"/>
    <mergeCell ref="A8176:H8176"/>
    <mergeCell ref="A8177:H8177"/>
    <mergeCell ref="A8185:H8185"/>
    <mergeCell ref="A8186:H8186"/>
    <mergeCell ref="A8188:A8190"/>
    <mergeCell ref="B8188:B8190"/>
    <mergeCell ref="C8188:F8189"/>
    <mergeCell ref="G8188:G8190"/>
    <mergeCell ref="H8188:H8190"/>
    <mergeCell ref="A8134:H8134"/>
    <mergeCell ref="A8135:H8135"/>
    <mergeCell ref="A8143:H8143"/>
    <mergeCell ref="A8144:H8144"/>
    <mergeCell ref="A8146:A8148"/>
    <mergeCell ref="B8146:B8148"/>
    <mergeCell ref="C8146:F8147"/>
    <mergeCell ref="G8146:G8148"/>
    <mergeCell ref="H8146:H8148"/>
    <mergeCell ref="A8091:H8091"/>
    <mergeCell ref="A8092:H8092"/>
    <mergeCell ref="A8100:H8100"/>
    <mergeCell ref="A8102:H8102"/>
    <mergeCell ref="A8104:A8106"/>
    <mergeCell ref="B8104:B8106"/>
    <mergeCell ref="C8104:F8105"/>
    <mergeCell ref="G8104:G8106"/>
    <mergeCell ref="H8104:H8106"/>
    <mergeCell ref="A8048:H8048"/>
    <mergeCell ref="A8049:H8049"/>
    <mergeCell ref="A8057:H8057"/>
    <mergeCell ref="A8059:H8059"/>
    <mergeCell ref="A8061:A8063"/>
    <mergeCell ref="B8061:B8063"/>
    <mergeCell ref="C8061:F8062"/>
    <mergeCell ref="G8061:G8063"/>
    <mergeCell ref="H8061:H8063"/>
    <mergeCell ref="A8004:H8004"/>
    <mergeCell ref="A8005:H8005"/>
    <mergeCell ref="A8013:H8013"/>
    <mergeCell ref="A8014:C8014"/>
    <mergeCell ref="A8016:H8016"/>
    <mergeCell ref="A8018:A8020"/>
    <mergeCell ref="B8018:B8020"/>
    <mergeCell ref="C8018:F8019"/>
    <mergeCell ref="G8018:G8020"/>
    <mergeCell ref="H8018:H8020"/>
    <mergeCell ref="A7961:H7961"/>
    <mergeCell ref="A7962:H7962"/>
    <mergeCell ref="A7970:H7970"/>
    <mergeCell ref="A7972:H7972"/>
    <mergeCell ref="A7974:A7976"/>
    <mergeCell ref="B7974:B7976"/>
    <mergeCell ref="C7974:F7975"/>
    <mergeCell ref="G7974:G7976"/>
    <mergeCell ref="H7974:H7976"/>
    <mergeCell ref="A7917:H7917"/>
    <mergeCell ref="A7918:H7918"/>
    <mergeCell ref="A7926:H7926"/>
    <mergeCell ref="A7927:C7927"/>
    <mergeCell ref="A7929:H7929"/>
    <mergeCell ref="A7931:A7933"/>
    <mergeCell ref="B7931:B7933"/>
    <mergeCell ref="C7931:F7932"/>
    <mergeCell ref="G7931:G7933"/>
    <mergeCell ref="H7931:H7933"/>
    <mergeCell ref="A7874:H7874"/>
    <mergeCell ref="A7875:H7875"/>
    <mergeCell ref="A7883:H7883"/>
    <mergeCell ref="A7884:C7884"/>
    <mergeCell ref="A7885:H7885"/>
    <mergeCell ref="A7887:A7889"/>
    <mergeCell ref="B7887:B7889"/>
    <mergeCell ref="C7887:F7888"/>
    <mergeCell ref="G7887:G7889"/>
    <mergeCell ref="H7887:H7889"/>
    <mergeCell ref="A7831:H7831"/>
    <mergeCell ref="A7832:H7832"/>
    <mergeCell ref="A7840:H7840"/>
    <mergeCell ref="A7842:H7842"/>
    <mergeCell ref="A7844:A7846"/>
    <mergeCell ref="B7844:B7846"/>
    <mergeCell ref="C7844:F7845"/>
    <mergeCell ref="G7844:G7846"/>
    <mergeCell ref="H7844:H7846"/>
    <mergeCell ref="A7788:H7788"/>
    <mergeCell ref="A7789:H7789"/>
    <mergeCell ref="A7797:H7797"/>
    <mergeCell ref="A7799:H7799"/>
    <mergeCell ref="A7801:A7803"/>
    <mergeCell ref="B7801:B7803"/>
    <mergeCell ref="C7801:F7802"/>
    <mergeCell ref="G7801:G7803"/>
    <mergeCell ref="H7801:H7803"/>
    <mergeCell ref="A7745:H7745"/>
    <mergeCell ref="A7746:H7746"/>
    <mergeCell ref="A7754:H7754"/>
    <mergeCell ref="A7756:H7756"/>
    <mergeCell ref="A7758:A7760"/>
    <mergeCell ref="B7758:B7760"/>
    <mergeCell ref="C7758:F7759"/>
    <mergeCell ref="G7758:G7760"/>
    <mergeCell ref="H7758:H7760"/>
    <mergeCell ref="A7702:H7702"/>
    <mergeCell ref="A7703:H7703"/>
    <mergeCell ref="A7711:H7711"/>
    <mergeCell ref="A7713:H7713"/>
    <mergeCell ref="A7715:A7717"/>
    <mergeCell ref="B7715:B7717"/>
    <mergeCell ref="C7715:F7716"/>
    <mergeCell ref="G7715:G7717"/>
    <mergeCell ref="H7715:H7717"/>
    <mergeCell ref="A7659:H7659"/>
    <mergeCell ref="A7660:H7660"/>
    <mergeCell ref="A7668:H7668"/>
    <mergeCell ref="A7670:H7670"/>
    <mergeCell ref="A7672:A7674"/>
    <mergeCell ref="B7672:B7674"/>
    <mergeCell ref="C7672:F7673"/>
    <mergeCell ref="G7672:G7674"/>
    <mergeCell ref="H7672:H7674"/>
    <mergeCell ref="A7617:H7617"/>
    <mergeCell ref="A7618:H7618"/>
    <mergeCell ref="A7626:H7626"/>
    <mergeCell ref="A7627:H7627"/>
    <mergeCell ref="A7629:A7631"/>
    <mergeCell ref="B7629:B7631"/>
    <mergeCell ref="C7629:F7630"/>
    <mergeCell ref="G7629:G7631"/>
    <mergeCell ref="H7629:H7631"/>
    <mergeCell ref="A7574:H7574"/>
    <mergeCell ref="A7575:H7575"/>
    <mergeCell ref="A7583:H7583"/>
    <mergeCell ref="A7585:H7585"/>
    <mergeCell ref="A7587:A7589"/>
    <mergeCell ref="B7587:B7589"/>
    <mergeCell ref="C7587:F7588"/>
    <mergeCell ref="G7587:G7589"/>
    <mergeCell ref="H7587:H7589"/>
    <mergeCell ref="A7531:H7531"/>
    <mergeCell ref="A7532:H7532"/>
    <mergeCell ref="A7540:H7540"/>
    <mergeCell ref="A7542:H7542"/>
    <mergeCell ref="A7544:A7546"/>
    <mergeCell ref="B7544:B7546"/>
    <mergeCell ref="C7544:F7545"/>
    <mergeCell ref="G7544:G7546"/>
    <mergeCell ref="H7544:H7546"/>
    <mergeCell ref="A7488:H7488"/>
    <mergeCell ref="A7489:H7489"/>
    <mergeCell ref="A7497:H7497"/>
    <mergeCell ref="A7499:H7499"/>
    <mergeCell ref="A7501:A7503"/>
    <mergeCell ref="B7501:B7503"/>
    <mergeCell ref="C7501:F7502"/>
    <mergeCell ref="G7501:G7503"/>
    <mergeCell ref="H7501:H7503"/>
    <mergeCell ref="A7445:H7445"/>
    <mergeCell ref="A7446:H7446"/>
    <mergeCell ref="A7454:H7454"/>
    <mergeCell ref="A7456:H7456"/>
    <mergeCell ref="A7458:A7460"/>
    <mergeCell ref="B7458:B7460"/>
    <mergeCell ref="C7458:F7459"/>
    <mergeCell ref="G7458:G7460"/>
    <mergeCell ref="H7458:H7460"/>
    <mergeCell ref="A7403:H7403"/>
    <mergeCell ref="A7404:H7404"/>
    <mergeCell ref="A7412:H7412"/>
    <mergeCell ref="A7413:H7413"/>
    <mergeCell ref="A7415:A7417"/>
    <mergeCell ref="B7415:B7417"/>
    <mergeCell ref="C7415:F7416"/>
    <mergeCell ref="G7415:G7417"/>
    <mergeCell ref="H7415:H7417"/>
    <mergeCell ref="A7360:H7360"/>
    <mergeCell ref="A7361:H7361"/>
    <mergeCell ref="A7369:H7369"/>
    <mergeCell ref="A7370:H7370"/>
    <mergeCell ref="A7371:H7371"/>
    <mergeCell ref="A7373:A7375"/>
    <mergeCell ref="B7373:B7375"/>
    <mergeCell ref="C7373:F7374"/>
    <mergeCell ref="G7373:G7375"/>
    <mergeCell ref="H7373:H7375"/>
    <mergeCell ref="A7317:H7317"/>
    <mergeCell ref="A7318:H7318"/>
    <mergeCell ref="A7326:H7326"/>
    <mergeCell ref="A7328:H7328"/>
    <mergeCell ref="A7330:A7332"/>
    <mergeCell ref="B7330:B7332"/>
    <mergeCell ref="C7330:F7331"/>
    <mergeCell ref="G7330:G7332"/>
    <mergeCell ref="H7330:H7332"/>
    <mergeCell ref="A7274:H7274"/>
    <mergeCell ref="A7275:H7275"/>
    <mergeCell ref="A7283:H7283"/>
    <mergeCell ref="A7285:H7285"/>
    <mergeCell ref="A7287:A7289"/>
    <mergeCell ref="B7287:B7289"/>
    <mergeCell ref="C7287:F7288"/>
    <mergeCell ref="G7287:G7289"/>
    <mergeCell ref="H7287:H7289"/>
    <mergeCell ref="A7231:H7231"/>
    <mergeCell ref="A7232:H7232"/>
    <mergeCell ref="A7240:H7240"/>
    <mergeCell ref="A7242:H7242"/>
    <mergeCell ref="A7244:A7246"/>
    <mergeCell ref="B7244:B7246"/>
    <mergeCell ref="C7244:F7245"/>
    <mergeCell ref="G7244:G7246"/>
    <mergeCell ref="H7244:H7246"/>
    <mergeCell ref="A7189:H7189"/>
    <mergeCell ref="A7190:H7190"/>
    <mergeCell ref="A7198:H7198"/>
    <mergeCell ref="A7199:H7199"/>
    <mergeCell ref="A7201:A7203"/>
    <mergeCell ref="B7201:B7203"/>
    <mergeCell ref="C7201:F7202"/>
    <mergeCell ref="G7201:G7203"/>
    <mergeCell ref="H7201:H7203"/>
    <mergeCell ref="A7147:H7147"/>
    <mergeCell ref="A7148:H7148"/>
    <mergeCell ref="A7156:H7156"/>
    <mergeCell ref="A7157:H7157"/>
    <mergeCell ref="A7159:A7161"/>
    <mergeCell ref="B7159:B7161"/>
    <mergeCell ref="C7159:F7160"/>
    <mergeCell ref="G7159:G7161"/>
    <mergeCell ref="H7159:H7161"/>
    <mergeCell ref="A7104:H7104"/>
    <mergeCell ref="A7105:H7105"/>
    <mergeCell ref="A7113:H7113"/>
    <mergeCell ref="A7115:H7115"/>
    <mergeCell ref="A7117:A7119"/>
    <mergeCell ref="B7117:B7119"/>
    <mergeCell ref="C7117:F7118"/>
    <mergeCell ref="G7117:G7119"/>
    <mergeCell ref="H7117:H7119"/>
    <mergeCell ref="A7061:H7061"/>
    <mergeCell ref="A7062:H7062"/>
    <mergeCell ref="A7070:H7070"/>
    <mergeCell ref="A7072:H7072"/>
    <mergeCell ref="A7074:A7076"/>
    <mergeCell ref="B7074:B7076"/>
    <mergeCell ref="C7074:F7075"/>
    <mergeCell ref="G7074:G7076"/>
    <mergeCell ref="H7074:H7076"/>
    <mergeCell ref="A7018:H7018"/>
    <mergeCell ref="A7019:H7019"/>
    <mergeCell ref="A7027:H7027"/>
    <mergeCell ref="A7028:H7028"/>
    <mergeCell ref="A7029:H7029"/>
    <mergeCell ref="A7031:A7033"/>
    <mergeCell ref="B7031:B7033"/>
    <mergeCell ref="C7031:F7032"/>
    <mergeCell ref="G7031:G7033"/>
    <mergeCell ref="H7031:H7033"/>
    <mergeCell ref="A6975:H6975"/>
    <mergeCell ref="A6976:H6976"/>
    <mergeCell ref="A6984:H6984"/>
    <mergeCell ref="A6985:H6985"/>
    <mergeCell ref="A6986:H6986"/>
    <mergeCell ref="A6988:A6990"/>
    <mergeCell ref="B6988:B6990"/>
    <mergeCell ref="C6988:F6989"/>
    <mergeCell ref="G6988:G6990"/>
    <mergeCell ref="H6988:H6990"/>
    <mergeCell ref="A6932:H6932"/>
    <mergeCell ref="A6933:H6933"/>
    <mergeCell ref="A6941:H6941"/>
    <mergeCell ref="A6942:H6942"/>
    <mergeCell ref="A6943:H6943"/>
    <mergeCell ref="A6945:A6947"/>
    <mergeCell ref="B6945:B6947"/>
    <mergeCell ref="C6945:F6946"/>
    <mergeCell ref="G6945:G6947"/>
    <mergeCell ref="H6945:H6947"/>
    <mergeCell ref="A6889:H6889"/>
    <mergeCell ref="A6890:H6890"/>
    <mergeCell ref="A6898:H6898"/>
    <mergeCell ref="A6899:H6899"/>
    <mergeCell ref="A6900:H6900"/>
    <mergeCell ref="A6902:A6904"/>
    <mergeCell ref="B6902:B6904"/>
    <mergeCell ref="C6902:F6903"/>
    <mergeCell ref="G6902:G6904"/>
    <mergeCell ref="H6902:H6904"/>
    <mergeCell ref="A6847:H6847"/>
    <mergeCell ref="A6848:H6848"/>
    <mergeCell ref="A6856:H6856"/>
    <mergeCell ref="A6857:H6857"/>
    <mergeCell ref="A6859:A6861"/>
    <mergeCell ref="B6859:B6861"/>
    <mergeCell ref="C6859:F6860"/>
    <mergeCell ref="G6859:G6861"/>
    <mergeCell ref="H6859:H6861"/>
    <mergeCell ref="A6805:H6805"/>
    <mergeCell ref="A6806:H6806"/>
    <mergeCell ref="A6814:H6814"/>
    <mergeCell ref="A6815:H6815"/>
    <mergeCell ref="A6817:A6819"/>
    <mergeCell ref="B6817:B6819"/>
    <mergeCell ref="C6817:F6818"/>
    <mergeCell ref="G6817:G6819"/>
    <mergeCell ref="H6817:H6819"/>
    <mergeCell ref="A6762:H6762"/>
    <mergeCell ref="A6763:H6763"/>
    <mergeCell ref="A6771:H6771"/>
    <mergeCell ref="A6773:H6773"/>
    <mergeCell ref="A6775:A6777"/>
    <mergeCell ref="B6775:B6777"/>
    <mergeCell ref="C6775:F6776"/>
    <mergeCell ref="G6775:G6777"/>
    <mergeCell ref="H6775:H6777"/>
    <mergeCell ref="A6719:H6719"/>
    <mergeCell ref="A6720:H6720"/>
    <mergeCell ref="A6728:H6728"/>
    <mergeCell ref="A6729:H6729"/>
    <mergeCell ref="A6730:H6730"/>
    <mergeCell ref="A6732:A6734"/>
    <mergeCell ref="B6732:B6734"/>
    <mergeCell ref="C6732:F6733"/>
    <mergeCell ref="G6732:G6734"/>
    <mergeCell ref="H6732:H6734"/>
    <mergeCell ref="A6676:H6676"/>
    <mergeCell ref="A6677:H6677"/>
    <mergeCell ref="A6685:H6685"/>
    <mergeCell ref="A6686:H6686"/>
    <mergeCell ref="A6687:H6687"/>
    <mergeCell ref="A6689:A6691"/>
    <mergeCell ref="B6689:B6691"/>
    <mergeCell ref="C6689:F6690"/>
    <mergeCell ref="G6689:G6691"/>
    <mergeCell ref="H6689:H6691"/>
    <mergeCell ref="A6633:H6633"/>
    <mergeCell ref="A6634:H6634"/>
    <mergeCell ref="A6642:H6642"/>
    <mergeCell ref="A6643:H6643"/>
    <mergeCell ref="A6644:H6644"/>
    <mergeCell ref="A6646:A6648"/>
    <mergeCell ref="B6646:B6648"/>
    <mergeCell ref="C6646:F6647"/>
    <mergeCell ref="G6646:G6648"/>
    <mergeCell ref="H6646:H6648"/>
    <mergeCell ref="A6590:H6590"/>
    <mergeCell ref="A6591:H6591"/>
    <mergeCell ref="A6599:H6599"/>
    <mergeCell ref="A6600:H6600"/>
    <mergeCell ref="A6601:H6601"/>
    <mergeCell ref="A6603:A6605"/>
    <mergeCell ref="B6603:B6605"/>
    <mergeCell ref="C6603:F6604"/>
    <mergeCell ref="G6603:G6605"/>
    <mergeCell ref="H6603:H6605"/>
    <mergeCell ref="A6547:H6547"/>
    <mergeCell ref="A6548:H6548"/>
    <mergeCell ref="A6556:H6556"/>
    <mergeCell ref="A6558:H6558"/>
    <mergeCell ref="A6560:A6562"/>
    <mergeCell ref="B6560:B6562"/>
    <mergeCell ref="C6560:F6561"/>
    <mergeCell ref="G6560:G6562"/>
    <mergeCell ref="H6560:H6562"/>
    <mergeCell ref="A6504:H6504"/>
    <mergeCell ref="A6505:H6505"/>
    <mergeCell ref="A6513:H6513"/>
    <mergeCell ref="A6514:H6514"/>
    <mergeCell ref="A6515:H6515"/>
    <mergeCell ref="A6517:A6519"/>
    <mergeCell ref="B6517:B6519"/>
    <mergeCell ref="C6517:F6518"/>
    <mergeCell ref="G6517:G6519"/>
    <mergeCell ref="H6517:H6519"/>
    <mergeCell ref="A6461:H6461"/>
    <mergeCell ref="A6462:H6462"/>
    <mergeCell ref="A6470:H6470"/>
    <mergeCell ref="A6471:H6471"/>
    <mergeCell ref="A6472:H6472"/>
    <mergeCell ref="A6474:A6476"/>
    <mergeCell ref="B6474:B6476"/>
    <mergeCell ref="C6474:F6475"/>
    <mergeCell ref="G6474:G6476"/>
    <mergeCell ref="H6474:H6476"/>
    <mergeCell ref="A6418:H6418"/>
    <mergeCell ref="A6419:H6419"/>
    <mergeCell ref="A6427:H6427"/>
    <mergeCell ref="A6428:H6428"/>
    <mergeCell ref="A6429:H6429"/>
    <mergeCell ref="A6431:A6433"/>
    <mergeCell ref="B6431:B6433"/>
    <mergeCell ref="C6431:F6432"/>
    <mergeCell ref="G6431:G6433"/>
    <mergeCell ref="H6431:H6433"/>
    <mergeCell ref="A6375:H6375"/>
    <mergeCell ref="A6376:H6376"/>
    <mergeCell ref="A6384:H6384"/>
    <mergeCell ref="A6385:H6385"/>
    <mergeCell ref="A6386:H6386"/>
    <mergeCell ref="A6388:A6390"/>
    <mergeCell ref="B6388:B6390"/>
    <mergeCell ref="C6388:F6389"/>
    <mergeCell ref="G6388:G6390"/>
    <mergeCell ref="H6388:H6390"/>
    <mergeCell ref="A6332:H6332"/>
    <mergeCell ref="A6333:H6333"/>
    <mergeCell ref="A6341:H6341"/>
    <mergeCell ref="A6342:H6342"/>
    <mergeCell ref="A6343:H6343"/>
    <mergeCell ref="A6345:A6347"/>
    <mergeCell ref="B6345:B6347"/>
    <mergeCell ref="C6345:F6346"/>
    <mergeCell ref="G6345:G6347"/>
    <mergeCell ref="H6345:H6347"/>
    <mergeCell ref="A6289:H6289"/>
    <mergeCell ref="A6290:H6290"/>
    <mergeCell ref="A6298:H6298"/>
    <mergeCell ref="A6299:H6299"/>
    <mergeCell ref="A6300:H6300"/>
    <mergeCell ref="A6302:A6304"/>
    <mergeCell ref="B6302:B6304"/>
    <mergeCell ref="C6302:F6303"/>
    <mergeCell ref="G6302:G6304"/>
    <mergeCell ref="H6302:H6304"/>
    <mergeCell ref="A6246:H6246"/>
    <mergeCell ref="A6247:H6247"/>
    <mergeCell ref="A6255:H6255"/>
    <mergeCell ref="A6256:H6256"/>
    <mergeCell ref="A6257:H6257"/>
    <mergeCell ref="A6259:A6261"/>
    <mergeCell ref="B6259:B6261"/>
    <mergeCell ref="C6259:F6260"/>
    <mergeCell ref="G6259:G6261"/>
    <mergeCell ref="H6259:H6261"/>
    <mergeCell ref="A6203:H6203"/>
    <mergeCell ref="A6204:H6204"/>
    <mergeCell ref="A6212:H6212"/>
    <mergeCell ref="A6213:H6213"/>
    <mergeCell ref="A6214:H6214"/>
    <mergeCell ref="A6216:A6218"/>
    <mergeCell ref="B6216:B6218"/>
    <mergeCell ref="C6216:F6217"/>
    <mergeCell ref="G6216:G6218"/>
    <mergeCell ref="H6216:H6218"/>
    <mergeCell ref="A6160:H6160"/>
    <mergeCell ref="A6161:H6161"/>
    <mergeCell ref="A6169:H6169"/>
    <mergeCell ref="A6170:H6170"/>
    <mergeCell ref="A6171:H6171"/>
    <mergeCell ref="A6173:A6175"/>
    <mergeCell ref="B6173:B6175"/>
    <mergeCell ref="C6173:F6174"/>
    <mergeCell ref="G6173:G6175"/>
    <mergeCell ref="H6173:H6175"/>
    <mergeCell ref="A6118:H6118"/>
    <mergeCell ref="A6119:H6119"/>
    <mergeCell ref="A6126:H6126"/>
    <mergeCell ref="A6127:H6127"/>
    <mergeCell ref="A6128:H6128"/>
    <mergeCell ref="A6130:A6132"/>
    <mergeCell ref="B6130:B6132"/>
    <mergeCell ref="C6130:F6131"/>
    <mergeCell ref="G6130:G6132"/>
    <mergeCell ref="H6130:H6132"/>
    <mergeCell ref="A6076:H6076"/>
    <mergeCell ref="A6077:H6077"/>
    <mergeCell ref="A6084:H6084"/>
    <mergeCell ref="A6085:H6085"/>
    <mergeCell ref="A6086:H6086"/>
    <mergeCell ref="A6088:A6090"/>
    <mergeCell ref="B6088:B6090"/>
    <mergeCell ref="C6088:F6089"/>
    <mergeCell ref="G6088:G6090"/>
    <mergeCell ref="H6088:H6090"/>
    <mergeCell ref="A6034:H6034"/>
    <mergeCell ref="A6035:H6035"/>
    <mergeCell ref="A6042:H6042"/>
    <mergeCell ref="A6043:H6043"/>
    <mergeCell ref="A6044:H6044"/>
    <mergeCell ref="A6046:A6048"/>
    <mergeCell ref="B6046:B6048"/>
    <mergeCell ref="C6046:F6047"/>
    <mergeCell ref="G6046:G6048"/>
    <mergeCell ref="H6046:H6048"/>
    <mergeCell ref="A5992:H5992"/>
    <mergeCell ref="A5993:H5993"/>
    <mergeCell ref="A6000:H6000"/>
    <mergeCell ref="A6001:H6001"/>
    <mergeCell ref="A6002:H6002"/>
    <mergeCell ref="A6004:A6006"/>
    <mergeCell ref="B6004:B6006"/>
    <mergeCell ref="C6004:F6005"/>
    <mergeCell ref="G6004:G6006"/>
    <mergeCell ref="H6004:H6006"/>
    <mergeCell ref="A5950:H5950"/>
    <mergeCell ref="A5951:H5951"/>
    <mergeCell ref="A5958:H5958"/>
    <mergeCell ref="A5959:H5959"/>
    <mergeCell ref="A5960:H5960"/>
    <mergeCell ref="A5962:A5964"/>
    <mergeCell ref="B5962:B5964"/>
    <mergeCell ref="C5962:F5963"/>
    <mergeCell ref="G5962:G5964"/>
    <mergeCell ref="H5962:H5964"/>
    <mergeCell ref="A5908:H5908"/>
    <mergeCell ref="A5909:H5909"/>
    <mergeCell ref="A5916:H5916"/>
    <mergeCell ref="A5917:H5917"/>
    <mergeCell ref="A5918:H5918"/>
    <mergeCell ref="A5920:A5922"/>
    <mergeCell ref="B5920:B5922"/>
    <mergeCell ref="C5920:F5921"/>
    <mergeCell ref="G5920:G5922"/>
    <mergeCell ref="H5920:H5922"/>
    <mergeCell ref="A5866:H5866"/>
    <mergeCell ref="A5867:H5867"/>
    <mergeCell ref="A5874:H5874"/>
    <mergeCell ref="A5875:H5875"/>
    <mergeCell ref="A5876:H5876"/>
    <mergeCell ref="A5878:A5880"/>
    <mergeCell ref="B5878:B5880"/>
    <mergeCell ref="C5878:F5879"/>
    <mergeCell ref="G5878:G5880"/>
    <mergeCell ref="H5878:H5880"/>
    <mergeCell ref="A5824:H5824"/>
    <mergeCell ref="A5825:H5825"/>
    <mergeCell ref="A5832:H5832"/>
    <mergeCell ref="A5833:H5833"/>
    <mergeCell ref="A5834:H5834"/>
    <mergeCell ref="A5836:A5838"/>
    <mergeCell ref="B5836:B5838"/>
    <mergeCell ref="C5836:F5837"/>
    <mergeCell ref="G5836:G5838"/>
    <mergeCell ref="H5836:H5838"/>
    <mergeCell ref="A5782:H5782"/>
    <mergeCell ref="A5783:H5783"/>
    <mergeCell ref="A5790:H5790"/>
    <mergeCell ref="A5791:H5791"/>
    <mergeCell ref="A5792:H5792"/>
    <mergeCell ref="A5794:A5796"/>
    <mergeCell ref="B5794:B5796"/>
    <mergeCell ref="C5794:F5795"/>
    <mergeCell ref="G5794:G5796"/>
    <mergeCell ref="H5794:H5796"/>
    <mergeCell ref="A5740:H5740"/>
    <mergeCell ref="A5741:H5741"/>
    <mergeCell ref="A5748:H5748"/>
    <mergeCell ref="A5749:H5749"/>
    <mergeCell ref="A5750:H5750"/>
    <mergeCell ref="A5752:A5754"/>
    <mergeCell ref="B5752:B5754"/>
    <mergeCell ref="C5752:F5753"/>
    <mergeCell ref="G5752:G5754"/>
    <mergeCell ref="H5752:H5754"/>
    <mergeCell ref="A5698:H5698"/>
    <mergeCell ref="A5699:H5699"/>
    <mergeCell ref="A5706:H5706"/>
    <mergeCell ref="A5707:H5707"/>
    <mergeCell ref="A5708:H5708"/>
    <mergeCell ref="A5710:A5712"/>
    <mergeCell ref="B5710:B5712"/>
    <mergeCell ref="C5710:F5711"/>
    <mergeCell ref="G5710:G5712"/>
    <mergeCell ref="H5710:H5712"/>
    <mergeCell ref="A5656:H5656"/>
    <mergeCell ref="A5657:H5657"/>
    <mergeCell ref="A5664:H5664"/>
    <mergeCell ref="A5665:H5665"/>
    <mergeCell ref="A5666:H5666"/>
    <mergeCell ref="A5668:A5670"/>
    <mergeCell ref="B5668:B5670"/>
    <mergeCell ref="C5668:F5669"/>
    <mergeCell ref="G5668:G5670"/>
    <mergeCell ref="H5668:H5670"/>
    <mergeCell ref="A5614:H5614"/>
    <mergeCell ref="A5615:H5615"/>
    <mergeCell ref="A5622:H5622"/>
    <mergeCell ref="A5623:H5623"/>
    <mergeCell ref="A5624:H5624"/>
    <mergeCell ref="A5626:A5628"/>
    <mergeCell ref="B5626:B5628"/>
    <mergeCell ref="C5626:F5627"/>
    <mergeCell ref="G5626:G5628"/>
    <mergeCell ref="H5626:H5628"/>
    <mergeCell ref="A5572:H5572"/>
    <mergeCell ref="A5573:H5573"/>
    <mergeCell ref="A5580:H5580"/>
    <mergeCell ref="A5581:H5581"/>
    <mergeCell ref="A5582:H5582"/>
    <mergeCell ref="A5584:A5586"/>
    <mergeCell ref="B5584:B5586"/>
    <mergeCell ref="C5584:F5585"/>
    <mergeCell ref="G5584:G5586"/>
    <mergeCell ref="H5584:H5586"/>
    <mergeCell ref="A5530:H5530"/>
    <mergeCell ref="A5531:H5531"/>
    <mergeCell ref="A5538:H5538"/>
    <mergeCell ref="A5539:H5539"/>
    <mergeCell ref="A5540:H5540"/>
    <mergeCell ref="A5542:A5544"/>
    <mergeCell ref="B5542:B5544"/>
    <mergeCell ref="C5542:F5543"/>
    <mergeCell ref="G5542:G5544"/>
    <mergeCell ref="H5542:H5544"/>
    <mergeCell ref="A5488:H5488"/>
    <mergeCell ref="A5489:H5489"/>
    <mergeCell ref="A5496:H5496"/>
    <mergeCell ref="A5497:H5497"/>
    <mergeCell ref="A5498:H5498"/>
    <mergeCell ref="A5500:A5502"/>
    <mergeCell ref="B5500:B5502"/>
    <mergeCell ref="C5500:F5501"/>
    <mergeCell ref="G5500:G5502"/>
    <mergeCell ref="H5500:H5502"/>
    <mergeCell ref="A5446:H5446"/>
    <mergeCell ref="A5447:H5447"/>
    <mergeCell ref="A5454:H5454"/>
    <mergeCell ref="A5455:H5455"/>
    <mergeCell ref="A5456:H5456"/>
    <mergeCell ref="A5458:A5460"/>
    <mergeCell ref="B5458:B5460"/>
    <mergeCell ref="C5458:F5459"/>
    <mergeCell ref="G5458:G5460"/>
    <mergeCell ref="H5458:H5460"/>
    <mergeCell ref="A5404:H5404"/>
    <mergeCell ref="A5405:H5405"/>
    <mergeCell ref="A5412:H5412"/>
    <mergeCell ref="A5413:H5413"/>
    <mergeCell ref="A5414:H5414"/>
    <mergeCell ref="A5416:A5418"/>
    <mergeCell ref="B5416:B5418"/>
    <mergeCell ref="C5416:F5417"/>
    <mergeCell ref="G5416:G5418"/>
    <mergeCell ref="H5416:H5418"/>
    <mergeCell ref="A5362:H5362"/>
    <mergeCell ref="A5363:H5363"/>
    <mergeCell ref="A5370:H5370"/>
    <mergeCell ref="A5371:H5371"/>
    <mergeCell ref="A5372:H5372"/>
    <mergeCell ref="A5374:A5376"/>
    <mergeCell ref="B5374:B5376"/>
    <mergeCell ref="C5374:F5375"/>
    <mergeCell ref="G5374:G5376"/>
    <mergeCell ref="H5374:H5376"/>
    <mergeCell ref="A5320:H5320"/>
    <mergeCell ref="A5321:H5321"/>
    <mergeCell ref="A5328:H5328"/>
    <mergeCell ref="A5329:H5329"/>
    <mergeCell ref="A5330:H5330"/>
    <mergeCell ref="A5332:A5334"/>
    <mergeCell ref="B5332:B5334"/>
    <mergeCell ref="C5332:F5333"/>
    <mergeCell ref="G5332:G5334"/>
    <mergeCell ref="H5332:H5334"/>
    <mergeCell ref="A5278:H5278"/>
    <mergeCell ref="A5279:H5279"/>
    <mergeCell ref="A5286:H5286"/>
    <mergeCell ref="A5288:H5288"/>
    <mergeCell ref="A5290:A5292"/>
    <mergeCell ref="B5290:B5292"/>
    <mergeCell ref="C5290:F5291"/>
    <mergeCell ref="G5290:G5292"/>
    <mergeCell ref="H5290:H5292"/>
    <mergeCell ref="A5236:H5236"/>
    <mergeCell ref="A5237:H5237"/>
    <mergeCell ref="A5244:H5244"/>
    <mergeCell ref="A5246:H5246"/>
    <mergeCell ref="A5248:A5250"/>
    <mergeCell ref="B5248:B5250"/>
    <mergeCell ref="C5248:F5249"/>
    <mergeCell ref="G5248:G5250"/>
    <mergeCell ref="H5248:H5250"/>
    <mergeCell ref="A5193:H5193"/>
    <mergeCell ref="A5194:H5194"/>
    <mergeCell ref="A5201:H5201"/>
    <mergeCell ref="A5202:H5202"/>
    <mergeCell ref="A5203:H5203"/>
    <mergeCell ref="A5205:A5207"/>
    <mergeCell ref="B5205:B5207"/>
    <mergeCell ref="C5205:F5206"/>
    <mergeCell ref="G5205:G5207"/>
    <mergeCell ref="H5205:H5207"/>
    <mergeCell ref="A5151:H5151"/>
    <mergeCell ref="A5152:H5152"/>
    <mergeCell ref="A5159:H5159"/>
    <mergeCell ref="A5160:H5160"/>
    <mergeCell ref="A5161:H5161"/>
    <mergeCell ref="A5163:A5165"/>
    <mergeCell ref="B5163:B5165"/>
    <mergeCell ref="C5163:F5164"/>
    <mergeCell ref="G5163:G5165"/>
    <mergeCell ref="H5163:H5165"/>
    <mergeCell ref="A5108:H5108"/>
    <mergeCell ref="A5109:H5109"/>
    <mergeCell ref="A5117:H5117"/>
    <mergeCell ref="A5118:B5118"/>
    <mergeCell ref="A5119:H5119"/>
    <mergeCell ref="A5121:A5123"/>
    <mergeCell ref="B5121:B5123"/>
    <mergeCell ref="C5121:F5122"/>
    <mergeCell ref="G5121:G5123"/>
    <mergeCell ref="H5121:H5123"/>
    <mergeCell ref="A5065:H5065"/>
    <mergeCell ref="A5066:H5066"/>
    <mergeCell ref="A5074:H5074"/>
    <mergeCell ref="A5075:H5075"/>
    <mergeCell ref="A5077:A5079"/>
    <mergeCell ref="B5077:B5079"/>
    <mergeCell ref="C5077:F5078"/>
    <mergeCell ref="G5077:G5079"/>
    <mergeCell ref="H5077:H5079"/>
    <mergeCell ref="A5021:H5021"/>
    <mergeCell ref="A5022:H5022"/>
    <mergeCell ref="A5030:H5030"/>
    <mergeCell ref="A5031:H5031"/>
    <mergeCell ref="A5032:H5032"/>
    <mergeCell ref="A5034:A5036"/>
    <mergeCell ref="B5034:B5036"/>
    <mergeCell ref="C5034:F5035"/>
    <mergeCell ref="G5034:G5036"/>
    <mergeCell ref="H5034:H5036"/>
    <mergeCell ref="A4978:H4978"/>
    <mergeCell ref="A4979:H4979"/>
    <mergeCell ref="A4987:H4987"/>
    <mergeCell ref="A4988:H4988"/>
    <mergeCell ref="A4989:H4989"/>
    <mergeCell ref="A4991:A4993"/>
    <mergeCell ref="B4991:B4993"/>
    <mergeCell ref="C4991:F4992"/>
    <mergeCell ref="G4991:G4993"/>
    <mergeCell ref="H4991:H4993"/>
    <mergeCell ref="A4935:H4935"/>
    <mergeCell ref="A4936:H4936"/>
    <mergeCell ref="A4944:H4944"/>
    <mergeCell ref="A4945:H4945"/>
    <mergeCell ref="A4946:H4946"/>
    <mergeCell ref="A4948:A4950"/>
    <mergeCell ref="B4948:B4950"/>
    <mergeCell ref="C4948:F4949"/>
    <mergeCell ref="G4948:G4950"/>
    <mergeCell ref="H4948:H4950"/>
    <mergeCell ref="A4892:H4892"/>
    <mergeCell ref="A4893:H4893"/>
    <mergeCell ref="A4901:H4901"/>
    <mergeCell ref="A4902:H4902"/>
    <mergeCell ref="A4903:H4903"/>
    <mergeCell ref="A4905:A4907"/>
    <mergeCell ref="B4905:B4907"/>
    <mergeCell ref="C4905:F4906"/>
    <mergeCell ref="G4905:G4907"/>
    <mergeCell ref="H4905:H4907"/>
    <mergeCell ref="A4849:H4849"/>
    <mergeCell ref="A4850:H4850"/>
    <mergeCell ref="A4858:H4858"/>
    <mergeCell ref="A4859:H4859"/>
    <mergeCell ref="A4860:H4860"/>
    <mergeCell ref="A4862:A4864"/>
    <mergeCell ref="B4862:B4864"/>
    <mergeCell ref="C4862:F4863"/>
    <mergeCell ref="G4862:G4864"/>
    <mergeCell ref="H4862:H4864"/>
    <mergeCell ref="A4806:H4806"/>
    <mergeCell ref="A4807:H4807"/>
    <mergeCell ref="A4815:H4815"/>
    <mergeCell ref="A4816:H4816"/>
    <mergeCell ref="A4817:H4817"/>
    <mergeCell ref="A4819:A4821"/>
    <mergeCell ref="B4819:B4821"/>
    <mergeCell ref="C4819:F4820"/>
    <mergeCell ref="G4819:G4821"/>
    <mergeCell ref="H4819:H4821"/>
    <mergeCell ref="A4763:H4763"/>
    <mergeCell ref="A4764:H4764"/>
    <mergeCell ref="A4772:H4772"/>
    <mergeCell ref="A4773:H4773"/>
    <mergeCell ref="A4774:H4774"/>
    <mergeCell ref="A4776:A4778"/>
    <mergeCell ref="B4776:B4778"/>
    <mergeCell ref="C4776:F4777"/>
    <mergeCell ref="G4776:G4778"/>
    <mergeCell ref="H4776:H4778"/>
    <mergeCell ref="A4720:H4720"/>
    <mergeCell ref="A4721:H4721"/>
    <mergeCell ref="A4729:H4729"/>
    <mergeCell ref="A4730:H4730"/>
    <mergeCell ref="A4731:H4731"/>
    <mergeCell ref="A4733:A4735"/>
    <mergeCell ref="B4733:B4735"/>
    <mergeCell ref="C4733:F4734"/>
    <mergeCell ref="G4733:G4735"/>
    <mergeCell ref="H4733:H4735"/>
    <mergeCell ref="A4677:H4677"/>
    <mergeCell ref="A4678:H4678"/>
    <mergeCell ref="A4686:H4686"/>
    <mergeCell ref="A4687:H4687"/>
    <mergeCell ref="A4688:H4688"/>
    <mergeCell ref="A4690:A4692"/>
    <mergeCell ref="B4690:B4692"/>
    <mergeCell ref="C4690:F4691"/>
    <mergeCell ref="G4690:G4692"/>
    <mergeCell ref="H4690:H4692"/>
    <mergeCell ref="A4634:H4634"/>
    <mergeCell ref="A4635:H4635"/>
    <mergeCell ref="A4643:H4643"/>
    <mergeCell ref="A4644:H4644"/>
    <mergeCell ref="A4645:H4645"/>
    <mergeCell ref="A4647:A4649"/>
    <mergeCell ref="B4647:B4649"/>
    <mergeCell ref="C4647:F4648"/>
    <mergeCell ref="G4647:G4649"/>
    <mergeCell ref="H4647:H4649"/>
    <mergeCell ref="A4591:H4591"/>
    <mergeCell ref="A4592:H4592"/>
    <mergeCell ref="A4600:H4600"/>
    <mergeCell ref="A4601:H4601"/>
    <mergeCell ref="A4602:H4602"/>
    <mergeCell ref="A4604:A4606"/>
    <mergeCell ref="B4604:B4606"/>
    <mergeCell ref="C4604:F4605"/>
    <mergeCell ref="G4604:G4606"/>
    <mergeCell ref="H4604:H4606"/>
    <mergeCell ref="A4548:H4548"/>
    <mergeCell ref="A4549:H4549"/>
    <mergeCell ref="A4557:H4557"/>
    <mergeCell ref="A4558:H4558"/>
    <mergeCell ref="A4559:H4559"/>
    <mergeCell ref="A4561:A4563"/>
    <mergeCell ref="B4561:B4563"/>
    <mergeCell ref="C4561:F4562"/>
    <mergeCell ref="G4561:G4563"/>
    <mergeCell ref="H4561:H4563"/>
    <mergeCell ref="A4505:H4505"/>
    <mergeCell ref="A4506:H4506"/>
    <mergeCell ref="A4514:H4514"/>
    <mergeCell ref="A4515:H4515"/>
    <mergeCell ref="A4516:H4516"/>
    <mergeCell ref="A4518:A4520"/>
    <mergeCell ref="B4518:B4520"/>
    <mergeCell ref="C4518:F4519"/>
    <mergeCell ref="G4518:G4520"/>
    <mergeCell ref="H4518:H4520"/>
    <mergeCell ref="A4463:H4463"/>
    <mergeCell ref="A4464:H4464"/>
    <mergeCell ref="A4471:H4471"/>
    <mergeCell ref="A4472:H4472"/>
    <mergeCell ref="A4473:H4473"/>
    <mergeCell ref="A4475:A4477"/>
    <mergeCell ref="B4475:B4477"/>
    <mergeCell ref="C4475:F4476"/>
    <mergeCell ref="G4475:G4477"/>
    <mergeCell ref="H4475:H4477"/>
    <mergeCell ref="A4421:H4421"/>
    <mergeCell ref="A4422:H4422"/>
    <mergeCell ref="A4429:H4429"/>
    <mergeCell ref="A4430:H4430"/>
    <mergeCell ref="A4431:H4431"/>
    <mergeCell ref="A4433:A4435"/>
    <mergeCell ref="B4433:B4435"/>
    <mergeCell ref="C4433:F4434"/>
    <mergeCell ref="G4433:G4435"/>
    <mergeCell ref="H4433:H4435"/>
    <mergeCell ref="A4377:H4377"/>
    <mergeCell ref="A4378:H4378"/>
    <mergeCell ref="A4387:H4387"/>
    <mergeCell ref="A4388:H4388"/>
    <mergeCell ref="A4389:H4389"/>
    <mergeCell ref="A4391:A4393"/>
    <mergeCell ref="B4391:B4393"/>
    <mergeCell ref="C4391:F4392"/>
    <mergeCell ref="G4391:G4393"/>
    <mergeCell ref="H4391:H4393"/>
    <mergeCell ref="A4334:H4334"/>
    <mergeCell ref="A4335:H4335"/>
    <mergeCell ref="A4343:H4343"/>
    <mergeCell ref="A4344:H4344"/>
    <mergeCell ref="A4345:H4345"/>
    <mergeCell ref="A4347:A4349"/>
    <mergeCell ref="B4347:B4349"/>
    <mergeCell ref="C4347:F4348"/>
    <mergeCell ref="G4347:G4349"/>
    <mergeCell ref="H4347:H4349"/>
    <mergeCell ref="A4292:H4292"/>
    <mergeCell ref="A4293:H4293"/>
    <mergeCell ref="A4300:H4300"/>
    <mergeCell ref="A4301:H4301"/>
    <mergeCell ref="A4302:H4302"/>
    <mergeCell ref="A4304:A4306"/>
    <mergeCell ref="B4304:B4306"/>
    <mergeCell ref="C4304:F4305"/>
    <mergeCell ref="G4304:G4306"/>
    <mergeCell ref="H4304:H4306"/>
    <mergeCell ref="A4250:H4250"/>
    <mergeCell ref="A4251:H4251"/>
    <mergeCell ref="A4258:H4258"/>
    <mergeCell ref="A4259:H4259"/>
    <mergeCell ref="A4260:H4260"/>
    <mergeCell ref="A4262:A4264"/>
    <mergeCell ref="B4262:B4264"/>
    <mergeCell ref="C4262:F4263"/>
    <mergeCell ref="G4262:G4264"/>
    <mergeCell ref="H4262:H4264"/>
    <mergeCell ref="A4207:H4207"/>
    <mergeCell ref="A4208:H4208"/>
    <mergeCell ref="A4216:H4216"/>
    <mergeCell ref="A4217:H4217"/>
    <mergeCell ref="A4218:H4218"/>
    <mergeCell ref="A4220:A4222"/>
    <mergeCell ref="B4220:B4222"/>
    <mergeCell ref="C4220:F4221"/>
    <mergeCell ref="G4220:G4222"/>
    <mergeCell ref="H4220:H4222"/>
    <mergeCell ref="A4164:H4164"/>
    <mergeCell ref="A4165:H4165"/>
    <mergeCell ref="A4173:H4173"/>
    <mergeCell ref="A4174:H4174"/>
    <mergeCell ref="A4175:H4175"/>
    <mergeCell ref="A4177:A4179"/>
    <mergeCell ref="B4177:B4179"/>
    <mergeCell ref="C4177:F4178"/>
    <mergeCell ref="G4177:G4179"/>
    <mergeCell ref="H4177:H4179"/>
    <mergeCell ref="A4121:H4121"/>
    <mergeCell ref="A4122:H4122"/>
    <mergeCell ref="A4130:H4130"/>
    <mergeCell ref="A4131:H4131"/>
    <mergeCell ref="A4132:H4132"/>
    <mergeCell ref="A4134:A4136"/>
    <mergeCell ref="B4134:B4136"/>
    <mergeCell ref="C4134:F4135"/>
    <mergeCell ref="G4134:G4136"/>
    <mergeCell ref="H4134:H4136"/>
    <mergeCell ref="A4078:H4078"/>
    <mergeCell ref="A4079:H4079"/>
    <mergeCell ref="A4087:H4087"/>
    <mergeCell ref="A4088:H4088"/>
    <mergeCell ref="A4089:H4089"/>
    <mergeCell ref="A4091:A4093"/>
    <mergeCell ref="B4091:B4093"/>
    <mergeCell ref="C4091:F4092"/>
    <mergeCell ref="G4091:G4093"/>
    <mergeCell ref="H4091:H4093"/>
    <mergeCell ref="A4035:H4035"/>
    <mergeCell ref="A4036:H4036"/>
    <mergeCell ref="A4044:H4044"/>
    <mergeCell ref="A4045:H4045"/>
    <mergeCell ref="A4046:H4046"/>
    <mergeCell ref="A4048:A4050"/>
    <mergeCell ref="B4048:B4050"/>
    <mergeCell ref="C4048:F4049"/>
    <mergeCell ref="G4048:G4050"/>
    <mergeCell ref="H4048:H4050"/>
    <mergeCell ref="A3992:H3992"/>
    <mergeCell ref="A3993:H3993"/>
    <mergeCell ref="A4001:H4001"/>
    <mergeCell ref="A4002:H4002"/>
    <mergeCell ref="A4003:H4003"/>
    <mergeCell ref="A4005:A4007"/>
    <mergeCell ref="B4005:B4007"/>
    <mergeCell ref="C4005:F4006"/>
    <mergeCell ref="G4005:G4007"/>
    <mergeCell ref="H4005:H4007"/>
    <mergeCell ref="A3950:H3950"/>
    <mergeCell ref="A3951:H3951"/>
    <mergeCell ref="A3959:H3959"/>
    <mergeCell ref="A3960:H3960"/>
    <mergeCell ref="A3961:H3961"/>
    <mergeCell ref="A3963:A3965"/>
    <mergeCell ref="B3963:B3965"/>
    <mergeCell ref="C3963:F3964"/>
    <mergeCell ref="G3963:G3965"/>
    <mergeCell ref="H3963:H3965"/>
    <mergeCell ref="A3907:H3907"/>
    <mergeCell ref="A3908:H3908"/>
    <mergeCell ref="A3916:H3916"/>
    <mergeCell ref="A3917:H3917"/>
    <mergeCell ref="A3918:H3918"/>
    <mergeCell ref="A3920:A3922"/>
    <mergeCell ref="B3920:B3922"/>
    <mergeCell ref="C3920:F3921"/>
    <mergeCell ref="G3920:G3922"/>
    <mergeCell ref="H3920:H3922"/>
    <mergeCell ref="A3864:H3864"/>
    <mergeCell ref="A3865:H3865"/>
    <mergeCell ref="A3873:H3873"/>
    <mergeCell ref="A3874:H3874"/>
    <mergeCell ref="A3875:H3875"/>
    <mergeCell ref="A3877:A3879"/>
    <mergeCell ref="B3877:B3879"/>
    <mergeCell ref="C3877:F3878"/>
    <mergeCell ref="G3877:G3879"/>
    <mergeCell ref="H3877:H3879"/>
    <mergeCell ref="A3821:H3821"/>
    <mergeCell ref="A3822:H3822"/>
    <mergeCell ref="A3830:H3830"/>
    <mergeCell ref="A3831:H3831"/>
    <mergeCell ref="A3832:H3832"/>
    <mergeCell ref="A3834:A3836"/>
    <mergeCell ref="B3834:B3836"/>
    <mergeCell ref="C3834:F3835"/>
    <mergeCell ref="G3834:G3836"/>
    <mergeCell ref="H3834:H3836"/>
    <mergeCell ref="A3778:H3778"/>
    <mergeCell ref="A3779:H3779"/>
    <mergeCell ref="A3787:H3787"/>
    <mergeCell ref="A3788:H3788"/>
    <mergeCell ref="A3789:H3789"/>
    <mergeCell ref="A3791:A3793"/>
    <mergeCell ref="B3791:B3793"/>
    <mergeCell ref="C3791:F3792"/>
    <mergeCell ref="G3791:G3793"/>
    <mergeCell ref="H3791:H3793"/>
    <mergeCell ref="A3735:H3735"/>
    <mergeCell ref="A3736:H3736"/>
    <mergeCell ref="A3744:H3744"/>
    <mergeCell ref="A3745:H3745"/>
    <mergeCell ref="A3746:H3746"/>
    <mergeCell ref="A3748:A3750"/>
    <mergeCell ref="B3748:B3750"/>
    <mergeCell ref="C3748:F3749"/>
    <mergeCell ref="G3748:G3750"/>
    <mergeCell ref="H3748:H3750"/>
    <mergeCell ref="A3692:H3692"/>
    <mergeCell ref="A3693:H3693"/>
    <mergeCell ref="A3701:H3701"/>
    <mergeCell ref="A3702:H3702"/>
    <mergeCell ref="A3703:H3703"/>
    <mergeCell ref="A3705:A3707"/>
    <mergeCell ref="B3705:B3707"/>
    <mergeCell ref="C3705:F3706"/>
    <mergeCell ref="G3705:G3707"/>
    <mergeCell ref="H3705:H3707"/>
    <mergeCell ref="A3649:H3649"/>
    <mergeCell ref="A3650:H3650"/>
    <mergeCell ref="A3658:H3658"/>
    <mergeCell ref="A3659:H3659"/>
    <mergeCell ref="A3660:H3660"/>
    <mergeCell ref="A3662:A3664"/>
    <mergeCell ref="B3662:B3664"/>
    <mergeCell ref="C3662:F3663"/>
    <mergeCell ref="G3662:G3664"/>
    <mergeCell ref="H3662:H3664"/>
    <mergeCell ref="A3606:H3606"/>
    <mergeCell ref="A3607:H3607"/>
    <mergeCell ref="A3615:H3615"/>
    <mergeCell ref="A3616:H3616"/>
    <mergeCell ref="A3617:H3617"/>
    <mergeCell ref="A3619:A3621"/>
    <mergeCell ref="B3619:B3621"/>
    <mergeCell ref="C3619:F3620"/>
    <mergeCell ref="G3619:G3621"/>
    <mergeCell ref="H3619:H3621"/>
    <mergeCell ref="A3564:H3564"/>
    <mergeCell ref="A3565:H3565"/>
    <mergeCell ref="A3572:H3572"/>
    <mergeCell ref="A3573:H3573"/>
    <mergeCell ref="A3574:H3574"/>
    <mergeCell ref="A3576:A3578"/>
    <mergeCell ref="B3576:B3578"/>
    <mergeCell ref="C3576:F3577"/>
    <mergeCell ref="G3576:G3578"/>
    <mergeCell ref="H3576:H3578"/>
    <mergeCell ref="A3522:H3522"/>
    <mergeCell ref="A3523:H3523"/>
    <mergeCell ref="A3530:H3530"/>
    <mergeCell ref="A3531:H3531"/>
    <mergeCell ref="A3532:H3532"/>
    <mergeCell ref="A3534:A3536"/>
    <mergeCell ref="B3534:B3536"/>
    <mergeCell ref="C3534:F3535"/>
    <mergeCell ref="G3534:G3536"/>
    <mergeCell ref="H3534:H3536"/>
    <mergeCell ref="A3480:H3480"/>
    <mergeCell ref="A3481:H3481"/>
    <mergeCell ref="A3488:H3488"/>
    <mergeCell ref="A3489:H3489"/>
    <mergeCell ref="A3490:H3490"/>
    <mergeCell ref="A3492:A3494"/>
    <mergeCell ref="B3492:B3494"/>
    <mergeCell ref="C3492:F3493"/>
    <mergeCell ref="G3492:G3494"/>
    <mergeCell ref="H3492:H3494"/>
    <mergeCell ref="A3437:H3437"/>
    <mergeCell ref="A3438:H3438"/>
    <mergeCell ref="A3446:H3446"/>
    <mergeCell ref="A3447:H3447"/>
    <mergeCell ref="A3448:H3448"/>
    <mergeCell ref="A3450:A3452"/>
    <mergeCell ref="B3450:B3452"/>
    <mergeCell ref="C3450:F3451"/>
    <mergeCell ref="G3450:G3452"/>
    <mergeCell ref="H3450:H3452"/>
    <mergeCell ref="A3394:H3394"/>
    <mergeCell ref="A3395:H3395"/>
    <mergeCell ref="A3403:H3403"/>
    <mergeCell ref="A3404:H3404"/>
    <mergeCell ref="A3405:H3405"/>
    <mergeCell ref="A3407:A3409"/>
    <mergeCell ref="B3407:B3409"/>
    <mergeCell ref="C3407:F3408"/>
    <mergeCell ref="G3407:G3409"/>
    <mergeCell ref="H3407:H3409"/>
    <mergeCell ref="A3351:H3351"/>
    <mergeCell ref="A3352:H3352"/>
    <mergeCell ref="A3360:H3360"/>
    <mergeCell ref="A3361:H3361"/>
    <mergeCell ref="A3362:H3362"/>
    <mergeCell ref="A3364:A3366"/>
    <mergeCell ref="B3364:B3366"/>
    <mergeCell ref="C3364:F3365"/>
    <mergeCell ref="G3364:G3366"/>
    <mergeCell ref="H3364:H3366"/>
    <mergeCell ref="A3309:H3309"/>
    <mergeCell ref="A3310:H3310"/>
    <mergeCell ref="A3317:H3317"/>
    <mergeCell ref="A3318:H3318"/>
    <mergeCell ref="A3319:H3319"/>
    <mergeCell ref="A3321:A3323"/>
    <mergeCell ref="B3321:B3323"/>
    <mergeCell ref="C3321:F3322"/>
    <mergeCell ref="G3321:G3323"/>
    <mergeCell ref="H3321:H3323"/>
    <mergeCell ref="A3266:H3266"/>
    <mergeCell ref="A3267:H3267"/>
    <mergeCell ref="A3275:H3275"/>
    <mergeCell ref="A3276:H3276"/>
    <mergeCell ref="A3277:H3277"/>
    <mergeCell ref="A3279:A3281"/>
    <mergeCell ref="B3279:B3281"/>
    <mergeCell ref="C3279:F3280"/>
    <mergeCell ref="G3279:G3281"/>
    <mergeCell ref="H3279:H3281"/>
    <mergeCell ref="A3223:H3223"/>
    <mergeCell ref="A3224:H3224"/>
    <mergeCell ref="A3232:H3232"/>
    <mergeCell ref="A3233:H3233"/>
    <mergeCell ref="A3234:H3234"/>
    <mergeCell ref="A3236:A3238"/>
    <mergeCell ref="B3236:B3238"/>
    <mergeCell ref="C3236:F3237"/>
    <mergeCell ref="G3236:G3238"/>
    <mergeCell ref="H3236:H3238"/>
    <mergeCell ref="A3179:H3179"/>
    <mergeCell ref="A3180:H3180"/>
    <mergeCell ref="A3189:H3189"/>
    <mergeCell ref="A3190:H3190"/>
    <mergeCell ref="A3191:H3191"/>
    <mergeCell ref="A3193:A3195"/>
    <mergeCell ref="B3193:B3195"/>
    <mergeCell ref="C3193:F3194"/>
    <mergeCell ref="G3193:G3195"/>
    <mergeCell ref="H3193:H3195"/>
    <mergeCell ref="A3136:H3136"/>
    <mergeCell ref="A3137:H3137"/>
    <mergeCell ref="A3145:H3145"/>
    <mergeCell ref="A3146:H3146"/>
    <mergeCell ref="A3147:H3147"/>
    <mergeCell ref="A3149:A3151"/>
    <mergeCell ref="B3149:B3151"/>
    <mergeCell ref="C3149:F3150"/>
    <mergeCell ref="G3149:G3151"/>
    <mergeCell ref="H3149:H3151"/>
    <mergeCell ref="A3094:H3094"/>
    <mergeCell ref="A3095:H3095"/>
    <mergeCell ref="A3102:H3102"/>
    <mergeCell ref="A3103:H3103"/>
    <mergeCell ref="A3104:H3104"/>
    <mergeCell ref="A3106:A3108"/>
    <mergeCell ref="B3106:B3108"/>
    <mergeCell ref="C3106:F3107"/>
    <mergeCell ref="G3106:G3108"/>
    <mergeCell ref="H3106:H3108"/>
    <mergeCell ref="A3052:H3052"/>
    <mergeCell ref="A3053:H3053"/>
    <mergeCell ref="A3060:H3060"/>
    <mergeCell ref="A3061:H3061"/>
    <mergeCell ref="A3062:H3062"/>
    <mergeCell ref="A3064:A3066"/>
    <mergeCell ref="B3064:B3066"/>
    <mergeCell ref="C3064:F3065"/>
    <mergeCell ref="G3064:G3066"/>
    <mergeCell ref="H3064:H3066"/>
    <mergeCell ref="A3010:H3010"/>
    <mergeCell ref="A3011:H3011"/>
    <mergeCell ref="A3018:H3018"/>
    <mergeCell ref="A3019:H3019"/>
    <mergeCell ref="A3020:H3020"/>
    <mergeCell ref="A3022:A3024"/>
    <mergeCell ref="B3022:B3024"/>
    <mergeCell ref="C3022:F3023"/>
    <mergeCell ref="G3022:G3024"/>
    <mergeCell ref="H3022:H3024"/>
    <mergeCell ref="A2968:H2968"/>
    <mergeCell ref="A2969:H2969"/>
    <mergeCell ref="A2976:H2976"/>
    <mergeCell ref="A2977:H2977"/>
    <mergeCell ref="A2978:H2978"/>
    <mergeCell ref="A2980:A2982"/>
    <mergeCell ref="B2980:B2982"/>
    <mergeCell ref="C2980:F2981"/>
    <mergeCell ref="G2980:G2982"/>
    <mergeCell ref="H2980:H2982"/>
    <mergeCell ref="A2925:H2925"/>
    <mergeCell ref="A2926:H2926"/>
    <mergeCell ref="A2934:H2934"/>
    <mergeCell ref="A2935:H2935"/>
    <mergeCell ref="A2936:H2936"/>
    <mergeCell ref="A2938:A2940"/>
    <mergeCell ref="B2938:B2940"/>
    <mergeCell ref="C2938:F2939"/>
    <mergeCell ref="G2938:G2940"/>
    <mergeCell ref="H2938:H2940"/>
    <mergeCell ref="A2882:H2882"/>
    <mergeCell ref="A2883:H2883"/>
    <mergeCell ref="A2891:H2891"/>
    <mergeCell ref="A2892:H2892"/>
    <mergeCell ref="A2893:H2893"/>
    <mergeCell ref="A2895:A2897"/>
    <mergeCell ref="B2895:B2897"/>
    <mergeCell ref="C2895:F2896"/>
    <mergeCell ref="G2895:G2897"/>
    <mergeCell ref="H2895:H2897"/>
    <mergeCell ref="A2839:H2839"/>
    <mergeCell ref="A2840:H2840"/>
    <mergeCell ref="A2848:H2848"/>
    <mergeCell ref="A2849:H2849"/>
    <mergeCell ref="A2850:H2850"/>
    <mergeCell ref="A2852:A2854"/>
    <mergeCell ref="B2852:B2854"/>
    <mergeCell ref="C2852:F2853"/>
    <mergeCell ref="G2852:G2854"/>
    <mergeCell ref="H2852:H2854"/>
    <mergeCell ref="A2796:H2796"/>
    <mergeCell ref="A2797:H2797"/>
    <mergeCell ref="A2805:H2805"/>
    <mergeCell ref="A2806:H2806"/>
    <mergeCell ref="A2807:H2807"/>
    <mergeCell ref="A2809:A2811"/>
    <mergeCell ref="B2809:B2811"/>
    <mergeCell ref="C2809:F2810"/>
    <mergeCell ref="G2809:G2811"/>
    <mergeCell ref="H2809:H2811"/>
    <mergeCell ref="A2753:H2753"/>
    <mergeCell ref="A2754:H2754"/>
    <mergeCell ref="A2762:H2762"/>
    <mergeCell ref="A2763:H2763"/>
    <mergeCell ref="A2764:H2764"/>
    <mergeCell ref="A2766:A2768"/>
    <mergeCell ref="B2766:B2768"/>
    <mergeCell ref="C2766:F2767"/>
    <mergeCell ref="G2766:G2768"/>
    <mergeCell ref="H2766:H2768"/>
    <mergeCell ref="A2711:H2711"/>
    <mergeCell ref="A2712:H2712"/>
    <mergeCell ref="A2720:H2720"/>
    <mergeCell ref="A2721:H2721"/>
    <mergeCell ref="A2723:A2725"/>
    <mergeCell ref="B2723:B2725"/>
    <mergeCell ref="C2723:F2724"/>
    <mergeCell ref="G2723:G2725"/>
    <mergeCell ref="H2723:H2725"/>
    <mergeCell ref="A2669:H2669"/>
    <mergeCell ref="A2670:H2670"/>
    <mergeCell ref="A2677:H2677"/>
    <mergeCell ref="A2678:H2678"/>
    <mergeCell ref="A2679:H2679"/>
    <mergeCell ref="A2681:A2683"/>
    <mergeCell ref="B2681:B2683"/>
    <mergeCell ref="C2681:F2682"/>
    <mergeCell ref="G2681:G2683"/>
    <mergeCell ref="H2681:H2683"/>
    <mergeCell ref="A2626:H2626"/>
    <mergeCell ref="A2627:H2627"/>
    <mergeCell ref="A2635:H2635"/>
    <mergeCell ref="A2636:H2636"/>
    <mergeCell ref="A2637:H2637"/>
    <mergeCell ref="A2639:A2641"/>
    <mergeCell ref="B2639:B2641"/>
    <mergeCell ref="C2639:F2640"/>
    <mergeCell ref="G2639:G2641"/>
    <mergeCell ref="H2639:H2641"/>
    <mergeCell ref="A2583:H2583"/>
    <mergeCell ref="A2584:H2584"/>
    <mergeCell ref="A2592:H2592"/>
    <mergeCell ref="A2593:H2593"/>
    <mergeCell ref="A2594:H2594"/>
    <mergeCell ref="A2596:A2598"/>
    <mergeCell ref="B2596:B2598"/>
    <mergeCell ref="C2596:F2597"/>
    <mergeCell ref="G2596:G2598"/>
    <mergeCell ref="H2596:H2598"/>
    <mergeCell ref="A2542:H2542"/>
    <mergeCell ref="A2543:H2543"/>
    <mergeCell ref="A2550:H2550"/>
    <mergeCell ref="A2551:H2551"/>
    <mergeCell ref="A2552:H2552"/>
    <mergeCell ref="A2554:A2556"/>
    <mergeCell ref="B2554:B2556"/>
    <mergeCell ref="C2554:F2555"/>
    <mergeCell ref="G2554:G2556"/>
    <mergeCell ref="H2554:H2556"/>
    <mergeCell ref="A2499:H2499"/>
    <mergeCell ref="A2500:H2500"/>
    <mergeCell ref="A2508:H2508"/>
    <mergeCell ref="A2509:H2509"/>
    <mergeCell ref="A2510:H2510"/>
    <mergeCell ref="A2512:A2514"/>
    <mergeCell ref="B2512:B2514"/>
    <mergeCell ref="C2512:F2513"/>
    <mergeCell ref="G2512:G2514"/>
    <mergeCell ref="H2512:H2514"/>
    <mergeCell ref="A2456:H2456"/>
    <mergeCell ref="A2457:H2457"/>
    <mergeCell ref="A2465:H2465"/>
    <mergeCell ref="A2466:H2466"/>
    <mergeCell ref="A2467:H2467"/>
    <mergeCell ref="A2469:A2471"/>
    <mergeCell ref="B2469:B2471"/>
    <mergeCell ref="C2469:F2470"/>
    <mergeCell ref="G2469:G2471"/>
    <mergeCell ref="H2469:H2471"/>
    <mergeCell ref="A2413:H2413"/>
    <mergeCell ref="A2414:H2414"/>
    <mergeCell ref="A2422:H2422"/>
    <mergeCell ref="A2423:H2423"/>
    <mergeCell ref="A2424:H2424"/>
    <mergeCell ref="A2426:A2428"/>
    <mergeCell ref="B2426:B2428"/>
    <mergeCell ref="C2426:F2427"/>
    <mergeCell ref="G2426:G2428"/>
    <mergeCell ref="H2426:H2428"/>
    <mergeCell ref="A2370:H2370"/>
    <mergeCell ref="A2371:H2371"/>
    <mergeCell ref="A2379:H2379"/>
    <mergeCell ref="A2380:H2380"/>
    <mergeCell ref="A2381:H2381"/>
    <mergeCell ref="A2383:A2385"/>
    <mergeCell ref="B2383:B2385"/>
    <mergeCell ref="C2383:F2384"/>
    <mergeCell ref="G2383:G2385"/>
    <mergeCell ref="H2383:H2385"/>
    <mergeCell ref="A2327:H2327"/>
    <mergeCell ref="A2328:H2328"/>
    <mergeCell ref="A2336:H2336"/>
    <mergeCell ref="A2337:H2337"/>
    <mergeCell ref="A2338:H2338"/>
    <mergeCell ref="A2340:A2342"/>
    <mergeCell ref="B2340:B2342"/>
    <mergeCell ref="C2340:F2341"/>
    <mergeCell ref="G2340:G2342"/>
    <mergeCell ref="H2340:H2342"/>
    <mergeCell ref="A2284:H2284"/>
    <mergeCell ref="A2285:H2285"/>
    <mergeCell ref="A2293:H2293"/>
    <mergeCell ref="A2294:H2294"/>
    <mergeCell ref="A2295:H2295"/>
    <mergeCell ref="A2297:A2299"/>
    <mergeCell ref="B2297:B2299"/>
    <mergeCell ref="C2297:F2298"/>
    <mergeCell ref="G2297:G2299"/>
    <mergeCell ref="H2297:H2299"/>
    <mergeCell ref="A2241:H2241"/>
    <mergeCell ref="A2242:H2242"/>
    <mergeCell ref="A2250:H2250"/>
    <mergeCell ref="A2251:H2251"/>
    <mergeCell ref="A2252:H2252"/>
    <mergeCell ref="A2254:A2256"/>
    <mergeCell ref="B2254:B2256"/>
    <mergeCell ref="C2254:F2255"/>
    <mergeCell ref="G2254:G2256"/>
    <mergeCell ref="H2254:H2256"/>
    <mergeCell ref="A2198:H2198"/>
    <mergeCell ref="A2199:H2199"/>
    <mergeCell ref="A2207:H2207"/>
    <mergeCell ref="A2208:H2208"/>
    <mergeCell ref="A2209:H2209"/>
    <mergeCell ref="A2211:A2213"/>
    <mergeCell ref="B2211:B2213"/>
    <mergeCell ref="C2211:F2212"/>
    <mergeCell ref="G2211:G2213"/>
    <mergeCell ref="H2211:H2213"/>
    <mergeCell ref="A2155:H2155"/>
    <mergeCell ref="A2156:H2156"/>
    <mergeCell ref="A2164:H2164"/>
    <mergeCell ref="A2165:H2165"/>
    <mergeCell ref="A2166:H2166"/>
    <mergeCell ref="A2168:A2170"/>
    <mergeCell ref="B2168:B2170"/>
    <mergeCell ref="C2168:F2169"/>
    <mergeCell ref="G2168:G2170"/>
    <mergeCell ref="H2168:H2170"/>
    <mergeCell ref="A2112:H2112"/>
    <mergeCell ref="A2113:H2113"/>
    <mergeCell ref="A2121:H2121"/>
    <mergeCell ref="A2122:H2122"/>
    <mergeCell ref="A2123:H2123"/>
    <mergeCell ref="A2125:A2127"/>
    <mergeCell ref="B2125:B2127"/>
    <mergeCell ref="C2125:F2126"/>
    <mergeCell ref="G2125:G2127"/>
    <mergeCell ref="H2125:H2127"/>
    <mergeCell ref="A2069:H2069"/>
    <mergeCell ref="A2070:H2070"/>
    <mergeCell ref="A2078:H2078"/>
    <mergeCell ref="A2079:H2079"/>
    <mergeCell ref="A2080:H2080"/>
    <mergeCell ref="A2082:A2084"/>
    <mergeCell ref="B2082:B2084"/>
    <mergeCell ref="C2082:F2083"/>
    <mergeCell ref="G2082:G2084"/>
    <mergeCell ref="H2082:H2084"/>
    <mergeCell ref="A2026:H2026"/>
    <mergeCell ref="A2027:H2027"/>
    <mergeCell ref="A2035:H2035"/>
    <mergeCell ref="A2036:H2036"/>
    <mergeCell ref="A2037:H2037"/>
    <mergeCell ref="A2039:A2041"/>
    <mergeCell ref="B2039:B2041"/>
    <mergeCell ref="C2039:F2040"/>
    <mergeCell ref="G2039:G2041"/>
    <mergeCell ref="H2039:H2041"/>
    <mergeCell ref="A1983:H1983"/>
    <mergeCell ref="A1984:H1984"/>
    <mergeCell ref="A1992:H1992"/>
    <mergeCell ref="A1993:H1993"/>
    <mergeCell ref="A1994:H1994"/>
    <mergeCell ref="A1996:A1998"/>
    <mergeCell ref="B1996:B1998"/>
    <mergeCell ref="C1996:F1997"/>
    <mergeCell ref="G1996:G1998"/>
    <mergeCell ref="H1996:H1998"/>
    <mergeCell ref="A1940:H1940"/>
    <mergeCell ref="A1941:H1941"/>
    <mergeCell ref="A1949:H1949"/>
    <mergeCell ref="A1950:H1950"/>
    <mergeCell ref="A1951:H1951"/>
    <mergeCell ref="A1953:A1955"/>
    <mergeCell ref="B1953:B1955"/>
    <mergeCell ref="C1953:F1954"/>
    <mergeCell ref="G1953:G1955"/>
    <mergeCell ref="H1953:H1955"/>
    <mergeCell ref="A1897:H1897"/>
    <mergeCell ref="A1898:H1898"/>
    <mergeCell ref="A1906:H1906"/>
    <mergeCell ref="A1907:H1907"/>
    <mergeCell ref="A1908:H1908"/>
    <mergeCell ref="A1910:A1912"/>
    <mergeCell ref="B1910:B1912"/>
    <mergeCell ref="C1910:F1911"/>
    <mergeCell ref="G1910:G1912"/>
    <mergeCell ref="H1910:H1912"/>
    <mergeCell ref="A1854:H1854"/>
    <mergeCell ref="A1855:H1855"/>
    <mergeCell ref="A1863:H1863"/>
    <mergeCell ref="A1864:H1864"/>
    <mergeCell ref="A1865:H1865"/>
    <mergeCell ref="A1867:A1869"/>
    <mergeCell ref="B1867:B1869"/>
    <mergeCell ref="C1867:F1868"/>
    <mergeCell ref="G1867:G1869"/>
    <mergeCell ref="H1867:H1869"/>
    <mergeCell ref="A1811:H1811"/>
    <mergeCell ref="A1812:H1812"/>
    <mergeCell ref="A1820:H1820"/>
    <mergeCell ref="A1821:H1821"/>
    <mergeCell ref="A1822:H1822"/>
    <mergeCell ref="A1824:A1826"/>
    <mergeCell ref="B1824:B1826"/>
    <mergeCell ref="C1824:F1825"/>
    <mergeCell ref="G1824:G1826"/>
    <mergeCell ref="H1824:H1826"/>
    <mergeCell ref="A1768:H1768"/>
    <mergeCell ref="A1769:H1769"/>
    <mergeCell ref="A1777:H1777"/>
    <mergeCell ref="A1778:H1778"/>
    <mergeCell ref="A1779:H1779"/>
    <mergeCell ref="A1781:A1783"/>
    <mergeCell ref="B1781:B1783"/>
    <mergeCell ref="C1781:F1782"/>
    <mergeCell ref="G1781:G1783"/>
    <mergeCell ref="H1781:H1783"/>
    <mergeCell ref="A1725:H1725"/>
    <mergeCell ref="A1726:H1726"/>
    <mergeCell ref="A1734:H1734"/>
    <mergeCell ref="A1735:H1735"/>
    <mergeCell ref="A1736:H1736"/>
    <mergeCell ref="A1738:A1740"/>
    <mergeCell ref="B1738:B1740"/>
    <mergeCell ref="C1738:F1739"/>
    <mergeCell ref="G1738:G1740"/>
    <mergeCell ref="H1738:H1740"/>
    <mergeCell ref="A1682:H1682"/>
    <mergeCell ref="A1683:H1683"/>
    <mergeCell ref="A1691:H1691"/>
    <mergeCell ref="A1692:H1692"/>
    <mergeCell ref="A1693:H1693"/>
    <mergeCell ref="A1695:A1697"/>
    <mergeCell ref="B1695:B1697"/>
    <mergeCell ref="C1695:F1696"/>
    <mergeCell ref="G1695:G1697"/>
    <mergeCell ref="H1695:H1697"/>
    <mergeCell ref="A1640:H1640"/>
    <mergeCell ref="A1641:H1641"/>
    <mergeCell ref="A1649:H1649"/>
    <mergeCell ref="A1650:H1650"/>
    <mergeCell ref="A1652:A1654"/>
    <mergeCell ref="B1652:B1654"/>
    <mergeCell ref="C1652:F1653"/>
    <mergeCell ref="G1652:G1654"/>
    <mergeCell ref="H1652:H1654"/>
    <mergeCell ref="A1597:H1597"/>
    <mergeCell ref="A1598:H1598"/>
    <mergeCell ref="A1606:H1606"/>
    <mergeCell ref="A1607:H1607"/>
    <mergeCell ref="A1608:H1608"/>
    <mergeCell ref="A1610:A1612"/>
    <mergeCell ref="B1610:B1612"/>
    <mergeCell ref="C1610:F1611"/>
    <mergeCell ref="G1610:G1612"/>
    <mergeCell ref="H1610:H1612"/>
    <mergeCell ref="A1554:H1554"/>
    <mergeCell ref="A1555:H1555"/>
    <mergeCell ref="A1563:H1563"/>
    <mergeCell ref="A1564:H1564"/>
    <mergeCell ref="A1565:H1565"/>
    <mergeCell ref="A1567:A1569"/>
    <mergeCell ref="B1567:B1569"/>
    <mergeCell ref="C1567:F1568"/>
    <mergeCell ref="G1567:G1569"/>
    <mergeCell ref="H1567:H1569"/>
    <mergeCell ref="A1511:H1511"/>
    <mergeCell ref="A1512:H1512"/>
    <mergeCell ref="A1520:H1520"/>
    <mergeCell ref="A1521:H1521"/>
    <mergeCell ref="A1522:H1522"/>
    <mergeCell ref="A1524:A1526"/>
    <mergeCell ref="B1524:B1526"/>
    <mergeCell ref="C1524:F1525"/>
    <mergeCell ref="G1524:G1526"/>
    <mergeCell ref="H1524:H1526"/>
    <mergeCell ref="A1468:H1468"/>
    <mergeCell ref="A1469:H1469"/>
    <mergeCell ref="A1477:H1477"/>
    <mergeCell ref="A1478:H1478"/>
    <mergeCell ref="A1479:H1479"/>
    <mergeCell ref="A1481:A1483"/>
    <mergeCell ref="B1481:B1483"/>
    <mergeCell ref="C1481:F1482"/>
    <mergeCell ref="G1481:G1483"/>
    <mergeCell ref="H1481:H1483"/>
    <mergeCell ref="A1425:H1425"/>
    <mergeCell ref="A1426:H1426"/>
    <mergeCell ref="A1434:H1434"/>
    <mergeCell ref="A1435:H1435"/>
    <mergeCell ref="A1436:H1436"/>
    <mergeCell ref="A1438:A1440"/>
    <mergeCell ref="B1438:B1440"/>
    <mergeCell ref="C1438:F1439"/>
    <mergeCell ref="G1438:G1440"/>
    <mergeCell ref="H1438:H1440"/>
    <mergeCell ref="A1382:H1382"/>
    <mergeCell ref="A1383:H1383"/>
    <mergeCell ref="A1391:H1391"/>
    <mergeCell ref="A1392:H1392"/>
    <mergeCell ref="A1393:H1393"/>
    <mergeCell ref="A1395:A1397"/>
    <mergeCell ref="B1395:B1397"/>
    <mergeCell ref="C1395:F1396"/>
    <mergeCell ref="G1395:G1397"/>
    <mergeCell ref="H1395:H1397"/>
    <mergeCell ref="A1339:H1339"/>
    <mergeCell ref="A1340:H1340"/>
    <mergeCell ref="A1348:H1348"/>
    <mergeCell ref="A1350:H1350"/>
    <mergeCell ref="A1352:A1354"/>
    <mergeCell ref="B1352:B1354"/>
    <mergeCell ref="C1352:F1353"/>
    <mergeCell ref="G1352:G1354"/>
    <mergeCell ref="H1352:H1354"/>
    <mergeCell ref="A1295:H1295"/>
    <mergeCell ref="A1296:H1296"/>
    <mergeCell ref="A1305:H1305"/>
    <mergeCell ref="A1306:H1306"/>
    <mergeCell ref="A1307:H1307"/>
    <mergeCell ref="A1309:A1311"/>
    <mergeCell ref="B1309:B1311"/>
    <mergeCell ref="C1309:F1310"/>
    <mergeCell ref="G1309:G1311"/>
    <mergeCell ref="H1309:H1311"/>
    <mergeCell ref="A1252:H1252"/>
    <mergeCell ref="A1253:H1253"/>
    <mergeCell ref="A1261:H1261"/>
    <mergeCell ref="A1262:H1262"/>
    <mergeCell ref="A1263:H1263"/>
    <mergeCell ref="A1265:A1267"/>
    <mergeCell ref="B1265:B1267"/>
    <mergeCell ref="C1265:F1266"/>
    <mergeCell ref="G1265:G1267"/>
    <mergeCell ref="H1265:H1267"/>
    <mergeCell ref="A1209:H1209"/>
    <mergeCell ref="A1210:H1210"/>
    <mergeCell ref="A1218:H1218"/>
    <mergeCell ref="A1219:H1219"/>
    <mergeCell ref="A1220:H1220"/>
    <mergeCell ref="A1222:A1224"/>
    <mergeCell ref="B1222:B1224"/>
    <mergeCell ref="C1222:F1223"/>
    <mergeCell ref="G1222:G1224"/>
    <mergeCell ref="H1222:H1224"/>
    <mergeCell ref="A1166:H1166"/>
    <mergeCell ref="A1167:H1167"/>
    <mergeCell ref="A1175:H1175"/>
    <mergeCell ref="A1176:H1176"/>
    <mergeCell ref="A1177:H1177"/>
    <mergeCell ref="A1179:A1181"/>
    <mergeCell ref="B1179:B1181"/>
    <mergeCell ref="C1179:F1180"/>
    <mergeCell ref="G1179:G1181"/>
    <mergeCell ref="H1179:H1181"/>
    <mergeCell ref="A1123:H1123"/>
    <mergeCell ref="A1124:H1124"/>
    <mergeCell ref="A1132:H1132"/>
    <mergeCell ref="A1133:H1133"/>
    <mergeCell ref="A1134:H1134"/>
    <mergeCell ref="A1136:A1138"/>
    <mergeCell ref="B1136:B1138"/>
    <mergeCell ref="C1136:F1137"/>
    <mergeCell ref="G1136:G1138"/>
    <mergeCell ref="H1136:H1138"/>
    <mergeCell ref="A1080:H1080"/>
    <mergeCell ref="A1081:H1081"/>
    <mergeCell ref="A1089:H1089"/>
    <mergeCell ref="A1090:H1090"/>
    <mergeCell ref="A1091:H1091"/>
    <mergeCell ref="A1093:A1095"/>
    <mergeCell ref="B1093:B1095"/>
    <mergeCell ref="C1093:F1094"/>
    <mergeCell ref="G1093:G1095"/>
    <mergeCell ref="H1093:H1095"/>
    <mergeCell ref="A1037:H1037"/>
    <mergeCell ref="A1038:H1038"/>
    <mergeCell ref="A1046:H1046"/>
    <mergeCell ref="A1047:H1047"/>
    <mergeCell ref="A1048:H1048"/>
    <mergeCell ref="A1050:A1052"/>
    <mergeCell ref="B1050:B1052"/>
    <mergeCell ref="C1050:F1051"/>
    <mergeCell ref="G1050:G1052"/>
    <mergeCell ref="H1050:H1052"/>
    <mergeCell ref="A994:H994"/>
    <mergeCell ref="A995:H995"/>
    <mergeCell ref="A1003:H1003"/>
    <mergeCell ref="A1004:H1004"/>
    <mergeCell ref="A1005:H1005"/>
    <mergeCell ref="A1007:A1009"/>
    <mergeCell ref="B1007:B1009"/>
    <mergeCell ref="C1007:F1008"/>
    <mergeCell ref="G1007:G1009"/>
    <mergeCell ref="H1007:H1009"/>
    <mergeCell ref="A951:H951"/>
    <mergeCell ref="A952:H952"/>
    <mergeCell ref="A960:H960"/>
    <mergeCell ref="A961:H961"/>
    <mergeCell ref="A962:H962"/>
    <mergeCell ref="A964:A966"/>
    <mergeCell ref="B964:B966"/>
    <mergeCell ref="C964:F965"/>
    <mergeCell ref="G964:G966"/>
    <mergeCell ref="H964:H966"/>
    <mergeCell ref="A908:H908"/>
    <mergeCell ref="A909:H909"/>
    <mergeCell ref="A917:H917"/>
    <mergeCell ref="A918:H918"/>
    <mergeCell ref="A919:H919"/>
    <mergeCell ref="A921:A923"/>
    <mergeCell ref="B921:B923"/>
    <mergeCell ref="C921:F922"/>
    <mergeCell ref="G921:G923"/>
    <mergeCell ref="H921:H923"/>
    <mergeCell ref="A865:H865"/>
    <mergeCell ref="A866:H866"/>
    <mergeCell ref="A874:H874"/>
    <mergeCell ref="A875:H875"/>
    <mergeCell ref="A876:H876"/>
    <mergeCell ref="A878:A880"/>
    <mergeCell ref="B878:B880"/>
    <mergeCell ref="C878:F879"/>
    <mergeCell ref="G878:G880"/>
    <mergeCell ref="H878:H880"/>
    <mergeCell ref="A822:H822"/>
    <mergeCell ref="A823:H823"/>
    <mergeCell ref="A831:H831"/>
    <mergeCell ref="A832:H832"/>
    <mergeCell ref="A833:H833"/>
    <mergeCell ref="A835:A837"/>
    <mergeCell ref="B835:B837"/>
    <mergeCell ref="C835:F836"/>
    <mergeCell ref="G835:G837"/>
    <mergeCell ref="H835:H837"/>
    <mergeCell ref="A779:H779"/>
    <mergeCell ref="A780:H780"/>
    <mergeCell ref="A788:H788"/>
    <mergeCell ref="A789:H789"/>
    <mergeCell ref="A790:H790"/>
    <mergeCell ref="A792:A794"/>
    <mergeCell ref="B792:B794"/>
    <mergeCell ref="C792:F793"/>
    <mergeCell ref="G792:G794"/>
    <mergeCell ref="H792:H794"/>
    <mergeCell ref="A736:H736"/>
    <mergeCell ref="A737:H737"/>
    <mergeCell ref="A745:H745"/>
    <mergeCell ref="A746:H746"/>
    <mergeCell ref="A747:H747"/>
    <mergeCell ref="A749:A751"/>
    <mergeCell ref="B749:B751"/>
    <mergeCell ref="C749:F750"/>
    <mergeCell ref="G749:G751"/>
    <mergeCell ref="H749:H751"/>
    <mergeCell ref="A693:H693"/>
    <mergeCell ref="A694:H694"/>
    <mergeCell ref="A702:H702"/>
    <mergeCell ref="A703:H703"/>
    <mergeCell ref="A704:H704"/>
    <mergeCell ref="A706:A708"/>
    <mergeCell ref="B706:B708"/>
    <mergeCell ref="C706:F707"/>
    <mergeCell ref="G706:G708"/>
    <mergeCell ref="H706:H708"/>
    <mergeCell ref="A650:H650"/>
    <mergeCell ref="A651:H651"/>
    <mergeCell ref="A659:H659"/>
    <mergeCell ref="A660:H660"/>
    <mergeCell ref="A661:H661"/>
    <mergeCell ref="A663:A665"/>
    <mergeCell ref="B663:B665"/>
    <mergeCell ref="C663:F664"/>
    <mergeCell ref="G663:G665"/>
    <mergeCell ref="H663:H665"/>
    <mergeCell ref="A607:H607"/>
    <mergeCell ref="A608:H608"/>
    <mergeCell ref="A616:H616"/>
    <mergeCell ref="A617:H617"/>
    <mergeCell ref="A618:H618"/>
    <mergeCell ref="A620:A622"/>
    <mergeCell ref="B620:B622"/>
    <mergeCell ref="C620:F621"/>
    <mergeCell ref="G620:G622"/>
    <mergeCell ref="H620:H622"/>
    <mergeCell ref="A564:H564"/>
    <mergeCell ref="A565:H565"/>
    <mergeCell ref="A573:H573"/>
    <mergeCell ref="A575:H575"/>
    <mergeCell ref="A577:A579"/>
    <mergeCell ref="B577:B579"/>
    <mergeCell ref="C577:F578"/>
    <mergeCell ref="G577:G579"/>
    <mergeCell ref="H577:H579"/>
    <mergeCell ref="A521:H521"/>
    <mergeCell ref="A522:H522"/>
    <mergeCell ref="A530:H530"/>
    <mergeCell ref="A532:H532"/>
    <mergeCell ref="A534:A536"/>
    <mergeCell ref="B534:B536"/>
    <mergeCell ref="C534:F535"/>
    <mergeCell ref="G534:G536"/>
    <mergeCell ref="H534:H536"/>
    <mergeCell ref="A478:H478"/>
    <mergeCell ref="A479:H479"/>
    <mergeCell ref="A487:H487"/>
    <mergeCell ref="A488:H488"/>
    <mergeCell ref="A489:H489"/>
    <mergeCell ref="A491:A493"/>
    <mergeCell ref="B491:B493"/>
    <mergeCell ref="C491:F492"/>
    <mergeCell ref="G491:G493"/>
    <mergeCell ref="H491:H493"/>
    <mergeCell ref="A435:H435"/>
    <mergeCell ref="A436:H436"/>
    <mergeCell ref="A444:H444"/>
    <mergeCell ref="A446:H446"/>
    <mergeCell ref="A448:A450"/>
    <mergeCell ref="B448:B450"/>
    <mergeCell ref="C448:F449"/>
    <mergeCell ref="G448:G450"/>
    <mergeCell ref="H448:H450"/>
    <mergeCell ref="A392:H392"/>
    <mergeCell ref="A393:H393"/>
    <mergeCell ref="A401:H401"/>
    <mergeCell ref="A402:H402"/>
    <mergeCell ref="A403:H403"/>
    <mergeCell ref="A405:A407"/>
    <mergeCell ref="B405:B407"/>
    <mergeCell ref="C405:F406"/>
    <mergeCell ref="G405:G407"/>
    <mergeCell ref="H405:H407"/>
    <mergeCell ref="A349:H349"/>
    <mergeCell ref="A350:H350"/>
    <mergeCell ref="A358:H358"/>
    <mergeCell ref="A359:H359"/>
    <mergeCell ref="A360:H360"/>
    <mergeCell ref="A362:A364"/>
    <mergeCell ref="B362:B364"/>
    <mergeCell ref="C362:F363"/>
    <mergeCell ref="G362:G364"/>
    <mergeCell ref="H362:H364"/>
    <mergeCell ref="A306:H306"/>
    <mergeCell ref="A307:H307"/>
    <mergeCell ref="A315:H315"/>
    <mergeCell ref="A316:H316"/>
    <mergeCell ref="A317:H317"/>
    <mergeCell ref="A319:A321"/>
    <mergeCell ref="B319:B321"/>
    <mergeCell ref="C319:F320"/>
    <mergeCell ref="G319:G321"/>
    <mergeCell ref="H319:H321"/>
    <mergeCell ref="A263:H263"/>
    <mergeCell ref="A264:H264"/>
    <mergeCell ref="A272:H272"/>
    <mergeCell ref="A273:H273"/>
    <mergeCell ref="A274:H274"/>
    <mergeCell ref="A276:A278"/>
    <mergeCell ref="B276:B278"/>
    <mergeCell ref="C276:F277"/>
    <mergeCell ref="G276:G278"/>
    <mergeCell ref="H276:H278"/>
    <mergeCell ref="A220:H220"/>
    <mergeCell ref="A221:H221"/>
    <mergeCell ref="A229:H229"/>
    <mergeCell ref="A230:H230"/>
    <mergeCell ref="A231:H231"/>
    <mergeCell ref="A233:A235"/>
    <mergeCell ref="B233:B235"/>
    <mergeCell ref="C233:F234"/>
    <mergeCell ref="G233:G235"/>
    <mergeCell ref="H233:H235"/>
    <mergeCell ref="A177:H177"/>
    <mergeCell ref="A178:H178"/>
    <mergeCell ref="A186:H186"/>
    <mergeCell ref="A187:H187"/>
    <mergeCell ref="A188:H188"/>
    <mergeCell ref="A190:A192"/>
    <mergeCell ref="B190:B192"/>
    <mergeCell ref="C190:F191"/>
    <mergeCell ref="G190:G192"/>
    <mergeCell ref="H190:H192"/>
    <mergeCell ref="A134:H134"/>
    <mergeCell ref="A135:H135"/>
    <mergeCell ref="A143:H143"/>
    <mergeCell ref="A144:H144"/>
    <mergeCell ref="A145:H145"/>
    <mergeCell ref="A147:A149"/>
    <mergeCell ref="B147:B149"/>
    <mergeCell ref="C147:F148"/>
    <mergeCell ref="G147:G149"/>
    <mergeCell ref="H147:H149"/>
    <mergeCell ref="A91:H91"/>
    <mergeCell ref="A92:H92"/>
    <mergeCell ref="A100:H100"/>
    <mergeCell ref="A101:H101"/>
    <mergeCell ref="A102:H102"/>
    <mergeCell ref="A104:A106"/>
    <mergeCell ref="B104:B106"/>
    <mergeCell ref="C104:F105"/>
    <mergeCell ref="G104:G106"/>
    <mergeCell ref="H104:H106"/>
    <mergeCell ref="A48:H48"/>
    <mergeCell ref="A49:H49"/>
    <mergeCell ref="A57:H57"/>
    <mergeCell ref="A58:H58"/>
    <mergeCell ref="A59:H59"/>
    <mergeCell ref="A61:A63"/>
    <mergeCell ref="B61:B63"/>
    <mergeCell ref="C61:F62"/>
    <mergeCell ref="G61:G63"/>
    <mergeCell ref="H61:H63"/>
    <mergeCell ref="A5:H5"/>
    <mergeCell ref="A6:H6"/>
    <mergeCell ref="A14:H14"/>
    <mergeCell ref="A15:H15"/>
    <mergeCell ref="A16:H16"/>
    <mergeCell ref="A18:A20"/>
    <mergeCell ref="B18:B20"/>
    <mergeCell ref="C18:F19"/>
    <mergeCell ref="G18:G20"/>
    <mergeCell ref="H18:H20"/>
  </mergeCells>
  <pageMargins left="0.51181102362204722" right="0.11811023622047245" top="0.47244094488188981" bottom="0.39370078740157483" header="0.31496062992125984" footer="0.31496062992125984"/>
  <pageSetup paperSize="9" scale="65" orientation="portrait" r:id="rId1"/>
  <rowBreaks count="383" manualBreakCount="383">
    <brk id="43" max="16383" man="1"/>
    <brk id="86" max="16383" man="1"/>
    <brk id="129" max="7" man="1"/>
    <brk id="172" max="16383" man="1"/>
    <brk id="215" max="16383" man="1"/>
    <brk id="258" max="16383" man="1"/>
    <brk id="301" max="16383" man="1"/>
    <brk id="344" max="16383" man="1"/>
    <brk id="387" max="7" man="1"/>
    <brk id="430" max="16383" man="1"/>
    <brk id="473" max="16383" man="1"/>
    <brk id="516" max="7" man="1"/>
    <brk id="559" max="16383" man="1"/>
    <brk id="602" max="16383" man="1"/>
    <brk id="645" max="16383" man="1"/>
    <brk id="688" max="16383" man="1"/>
    <brk id="731" max="16383" man="1"/>
    <brk id="774" max="16383" man="1"/>
    <brk id="817" max="16383" man="1"/>
    <brk id="860" max="16383" man="1"/>
    <brk id="903" max="16383" man="1"/>
    <brk id="946" max="16383" man="1"/>
    <brk id="989" max="16383" man="1"/>
    <brk id="1032" max="7" man="1"/>
    <brk id="1075" max="7" man="1"/>
    <brk id="1118" max="7" man="1"/>
    <brk id="1161" max="16383" man="1"/>
    <brk id="1204" max="16383" man="1"/>
    <brk id="1247" max="16383" man="1"/>
    <brk id="1290" max="16383" man="1"/>
    <brk id="1334" max="16383" man="1"/>
    <brk id="1377" max="7" man="1"/>
    <brk id="1420" max="16383" man="1"/>
    <brk id="1463" max="16383" man="1"/>
    <brk id="1506" max="16383" man="1"/>
    <brk id="1549" max="16383" man="1"/>
    <brk id="1592" max="16383" man="1"/>
    <brk id="1635" max="7" man="1"/>
    <brk id="1677" max="7" man="1"/>
    <brk id="1720" max="16383" man="1"/>
    <brk id="1763" max="16383" man="1"/>
    <brk id="1806" max="7" man="1"/>
    <brk id="1849" max="16383" man="1"/>
    <brk id="1892" max="16383" man="1"/>
    <brk id="1935" max="16383" man="1"/>
    <brk id="1978" max="16383" man="1"/>
    <brk id="2021" max="16383" man="1"/>
    <brk id="2064" max="16383" man="1"/>
    <brk id="2107" max="16383" man="1"/>
    <brk id="2150" max="16383" man="1"/>
    <brk id="2193" max="16383" man="1"/>
    <brk id="2236" max="16383" man="1"/>
    <brk id="2279" max="16383" man="1"/>
    <brk id="2322" max="16383" man="1"/>
    <brk id="2365" max="16383" man="1"/>
    <brk id="2408" max="16383" man="1"/>
    <brk id="2451" max="16383" man="1"/>
    <brk id="2494" max="16383" man="1"/>
    <brk id="2537" max="16383" man="1"/>
    <brk id="2579" max="7" man="1"/>
    <brk id="2621" max="16383" man="1"/>
    <brk id="2664" max="16383" man="1"/>
    <brk id="2706" max="7" man="1"/>
    <brk id="2748" max="7" man="1"/>
    <brk id="2791" max="16383" man="1"/>
    <brk id="2834" max="16383" man="1"/>
    <brk id="2877" max="16383" man="1"/>
    <brk id="2920" max="16383" man="1"/>
    <brk id="2963" max="16383" man="1"/>
    <brk id="3005" max="16383" man="1"/>
    <brk id="3047" max="16383" man="1"/>
    <brk id="3089" max="16383" man="1"/>
    <brk id="3131" max="16383" man="1"/>
    <brk id="3174" max="16383" man="1"/>
    <brk id="3218" max="16383" man="1"/>
    <brk id="3261" max="16383" man="1"/>
    <brk id="3304" max="16383" man="1"/>
    <brk id="3346" max="16383" man="1"/>
    <brk id="3389" max="16383" man="1"/>
    <brk id="3432" max="16383" man="1"/>
    <brk id="3475" max="16383" man="1"/>
    <brk id="3517" max="16383" man="1"/>
    <brk id="3559" max="16383" man="1"/>
    <brk id="3601" max="16383" man="1"/>
    <brk id="3644" max="16383" man="1"/>
    <brk id="3687" max="16383" man="1"/>
    <brk id="3730" max="16383" man="1"/>
    <brk id="3773" max="16383" man="1"/>
    <brk id="3816" max="16383" man="1"/>
    <brk id="3859" max="16383" man="1"/>
    <brk id="3902" max="16383" man="1"/>
    <brk id="3945" max="16383" man="1"/>
    <brk id="3988" max="16383" man="1"/>
    <brk id="4030" max="7" man="1"/>
    <brk id="4073" max="7" man="1"/>
    <brk id="4116" max="7" man="1"/>
    <brk id="4159" max="7" man="1"/>
    <brk id="4202" max="7" man="1"/>
    <brk id="4245" max="7" man="1"/>
    <brk id="4287" max="16383" man="1"/>
    <brk id="4329" max="16383" man="1"/>
    <brk id="4372" max="16383" man="1"/>
    <brk id="4416" max="16383" man="1"/>
    <brk id="4458" max="16383" man="1"/>
    <brk id="4500" max="16383" man="1"/>
    <brk id="4543" max="16383" man="1"/>
    <brk id="4586" max="16383" man="1"/>
    <brk id="4629" max="16383" man="1"/>
    <brk id="4672" max="16383" man="1"/>
    <brk id="4715" max="7" man="1"/>
    <brk id="4758" max="7" man="1"/>
    <brk id="4801" max="7" man="1"/>
    <brk id="4844" max="7" man="1"/>
    <brk id="4887" max="7" man="1"/>
    <brk id="4930" max="7" man="1"/>
    <brk id="4973" max="7" man="1"/>
    <brk id="5016" max="7" man="1"/>
    <brk id="5059" max="7" man="1"/>
    <brk id="5102" max="16383" man="1"/>
    <brk id="5146" max="16383" man="1"/>
    <brk id="5188" max="16383" man="1"/>
    <brk id="5230" max="16383" man="1"/>
    <brk id="5273" max="16383" man="1"/>
    <brk id="5315" max="16383" man="1"/>
    <brk id="5357" max="16383" man="1"/>
    <brk id="5399" max="16383" man="1"/>
    <brk id="5441" max="16383" man="1"/>
    <brk id="5483" max="16383" man="1"/>
    <brk id="5525" max="16383" man="1"/>
    <brk id="5567" max="16383" man="1"/>
    <brk id="5609" max="16383" man="1"/>
    <brk id="5651" max="16383" man="1"/>
    <brk id="5693" max="16383" man="1"/>
    <brk id="5735" max="16383" man="1"/>
    <brk id="5777" max="16383" man="1"/>
    <brk id="5819" max="16383" man="1"/>
    <brk id="5861" max="16383" man="1"/>
    <brk id="5903" max="16383" man="1"/>
    <brk id="5945" max="7" man="1"/>
    <brk id="5987" max="16383" man="1"/>
    <brk id="6029" max="16383" man="1"/>
    <brk id="6071" max="16383" man="1"/>
    <brk id="6113" max="16383" man="1"/>
    <brk id="6155" max="16383" man="1"/>
    <brk id="6198" max="16383" man="1"/>
    <brk id="6241" max="7" man="1"/>
    <brk id="6284" max="7" man="1"/>
    <brk id="6327" max="7" man="1"/>
    <brk id="6370" max="7" man="1"/>
    <brk id="6413" max="7" man="1"/>
    <brk id="6456" max="7" man="1"/>
    <brk id="6499" max="16383" man="1"/>
    <brk id="6542" max="16383" man="1"/>
    <brk id="6585" max="16383" man="1"/>
    <brk id="6628" max="16383" man="1"/>
    <brk id="6671" max="7" man="1"/>
    <brk id="6714" max="16383" man="1"/>
    <brk id="6757" max="7" man="1"/>
    <brk id="6800" max="7" man="1"/>
    <brk id="6842" max="7" man="1"/>
    <brk id="6884" max="7" man="1"/>
    <brk id="6927" max="7" man="1"/>
    <brk id="6970" max="7" man="1"/>
    <brk id="7013" max="7" man="1"/>
    <brk id="7056" max="7" man="1"/>
    <brk id="7099" max="7" man="1"/>
    <brk id="7142" max="7" man="1"/>
    <brk id="7184" max="7" man="1"/>
    <brk id="7226" max="7" man="1"/>
    <brk id="7269" max="7" man="1"/>
    <brk id="7312" max="7" man="1"/>
    <brk id="7355" max="7" man="1"/>
    <brk id="7398" max="7" man="1"/>
    <brk id="7440" max="7" man="1"/>
    <brk id="7483" max="7" man="1"/>
    <brk id="7526" max="7" man="1"/>
    <brk id="7569" max="7" man="1"/>
    <brk id="7612" max="7" man="1"/>
    <brk id="7654" max="7" man="1"/>
    <brk id="7697" max="7" man="1"/>
    <brk id="7740" max="7" man="1"/>
    <brk id="7783" max="7" man="1"/>
    <brk id="7826" max="7" man="1"/>
    <brk id="7869" max="7" man="1"/>
    <brk id="7912" max="7" man="1"/>
    <brk id="7956" max="7" man="1"/>
    <brk id="7999" max="7" man="1"/>
    <brk id="8043" max="7" man="1"/>
    <brk id="8086" max="7" man="1"/>
    <brk id="8129" max="7" man="1"/>
    <brk id="8171" max="7" man="1"/>
    <brk id="8213" max="7" man="1"/>
    <brk id="8255" max="7" man="1"/>
    <brk id="8297" max="7" man="1"/>
    <brk id="8339" max="7" man="1"/>
    <brk id="8381" max="7" man="1"/>
    <brk id="8423" max="7" man="1"/>
    <brk id="8465" max="7" man="1"/>
    <brk id="8507" max="7" man="1"/>
    <brk id="8549" max="7" man="1"/>
    <brk id="8591" max="7" man="1"/>
    <brk id="8633" max="7" man="1"/>
    <brk id="8675" max="7" man="1"/>
    <brk id="8718" max="7" man="1"/>
    <brk id="8761" max="7" man="1"/>
    <brk id="8804" max="7" man="1"/>
    <brk id="8847" max="7" man="1"/>
    <brk id="8890" max="7" man="1"/>
    <brk id="8933" max="7" man="1"/>
    <brk id="8976" max="7" man="1"/>
    <brk id="9019" max="7" man="1"/>
    <brk id="9061" max="7" man="1"/>
    <brk id="9103" max="7" man="1"/>
    <brk id="9146" max="7" man="1"/>
    <brk id="9188" max="7" man="1"/>
    <brk id="9230" max="7" man="1"/>
    <brk id="9272" max="7" man="1"/>
    <brk id="9315" max="7" man="1"/>
    <brk id="9358" max="7" man="1"/>
    <brk id="9401" max="7" man="1"/>
    <brk id="9444" max="7" man="1"/>
    <brk id="9487" max="7" man="1"/>
    <brk id="9530" max="7" man="1"/>
    <brk id="9572" max="7" man="1"/>
    <brk id="9614" max="7" man="1"/>
    <brk id="9656" max="7" man="1"/>
    <brk id="9699" max="7" man="1"/>
    <brk id="9742" max="7" man="1"/>
    <brk id="9784" max="7" man="1"/>
    <brk id="9826" max="7" man="1"/>
    <brk id="9868" max="7" man="1"/>
    <brk id="9910" max="7" man="1"/>
    <brk id="9952" max="7" man="1"/>
    <brk id="9994" max="7" man="1"/>
    <brk id="10036" max="7" man="1"/>
    <brk id="10078" max="7" man="1"/>
    <brk id="10120" max="7" man="1"/>
    <brk id="10162" max="7" man="1"/>
    <brk id="10204" max="7" man="1"/>
    <brk id="10247" max="7" man="1"/>
    <brk id="10290" max="7" man="1"/>
    <brk id="10333" max="7" man="1"/>
    <brk id="10376" max="7" man="1"/>
    <brk id="10419" max="7" man="1"/>
    <brk id="10462" max="7" man="1"/>
    <brk id="10505" max="7" man="1"/>
    <brk id="10548" max="7" man="1"/>
    <brk id="10590" max="7" man="1"/>
    <brk id="10632" max="7" man="1"/>
    <brk id="10674" max="7" man="1"/>
    <brk id="10716" max="7" man="1"/>
    <brk id="10758" max="7" man="1"/>
    <brk id="10800" max="7" man="1"/>
    <brk id="10842" max="7" man="1"/>
    <brk id="10884" max="7" man="1"/>
    <brk id="10926" max="7" man="1"/>
    <brk id="10968" max="7" man="1"/>
    <brk id="11010" max="7" man="1"/>
    <brk id="11052" max="7" man="1"/>
    <brk id="11094" max="7" man="1"/>
    <brk id="11136" max="7" man="1"/>
    <brk id="11178" max="7" man="1"/>
    <brk id="11220" max="7" man="1"/>
    <brk id="11262" max="7" man="1"/>
    <brk id="11304" max="7" man="1"/>
    <brk id="11346" max="7" man="1"/>
    <brk id="11388" max="7" man="1"/>
    <brk id="11431" max="7" man="1"/>
    <brk id="11474" max="7" man="1"/>
    <brk id="11517" max="7" man="1"/>
    <brk id="11560" max="7" man="1"/>
    <brk id="11603" max="7" man="1"/>
    <brk id="11646" max="7" man="1"/>
    <brk id="11689" max="7" man="1"/>
    <brk id="11732" max="7" man="1"/>
    <brk id="11775" max="7" man="1"/>
    <brk id="11818" max="7" man="1"/>
    <brk id="11861" max="7" man="1"/>
    <brk id="11904" max="7" man="1"/>
    <brk id="11947" max="7" man="1"/>
    <brk id="11990" max="7" man="1"/>
    <brk id="12033" max="7" man="1"/>
    <brk id="12076" max="7" man="1"/>
    <brk id="12119" max="7" man="1"/>
    <brk id="12161" max="7" man="1"/>
    <brk id="12203" max="7" man="1"/>
    <brk id="12245" max="7" man="1"/>
    <brk id="12287" max="7" man="1"/>
    <brk id="12329" max="7" man="1"/>
    <brk id="12371" max="7" man="1"/>
    <brk id="12413" max="7" man="1"/>
    <brk id="12455" max="7" man="1"/>
    <brk id="12497" max="7" man="1"/>
    <brk id="12539" max="7" man="1"/>
    <brk id="12581" max="7" man="1"/>
    <brk id="12623" max="7" man="1"/>
    <brk id="12666" max="7" man="1"/>
    <brk id="12709" max="7" man="1"/>
    <brk id="12752" max="7" man="1"/>
    <brk id="12795" max="7" man="1"/>
    <brk id="12838" max="7" man="1"/>
    <brk id="12881" max="7" man="1"/>
    <brk id="12924" max="7" man="1"/>
    <brk id="12967" max="7" man="1"/>
    <brk id="13010" max="7" man="1"/>
    <brk id="13052" max="7" man="1"/>
    <brk id="13094" max="7" man="1"/>
    <brk id="13136" max="7" man="1"/>
    <brk id="13179" max="7" man="1"/>
    <brk id="13222" max="7" man="1"/>
    <brk id="13265" max="7" man="1"/>
    <brk id="13308" max="7" man="1"/>
    <brk id="13351" max="7" man="1"/>
    <brk id="13394" max="7" man="1"/>
    <brk id="13437" max="7" man="1"/>
    <brk id="13480" max="7" man="1"/>
    <brk id="13523" max="7" man="1"/>
    <brk id="13566" max="7" man="1"/>
    <brk id="13609" max="7" man="1"/>
    <brk id="13652" max="7" man="1"/>
    <brk id="13695" max="7" man="1"/>
    <brk id="13738" max="7" man="1"/>
    <brk id="13781" max="7" man="1"/>
    <brk id="13824" max="7" man="1"/>
    <brk id="13867" max="7" man="1"/>
    <brk id="13910" max="7" man="1"/>
    <brk id="13953" max="7" man="1"/>
    <brk id="13996" max="7" man="1"/>
    <brk id="14039" max="7" man="1"/>
    <brk id="14082" max="7" man="1"/>
    <brk id="14125" max="7" man="1"/>
    <brk id="14168" max="7" man="1"/>
    <brk id="14211" max="7" man="1"/>
    <brk id="14254" max="7" man="1"/>
    <brk id="14297" max="7" man="1"/>
    <brk id="14340" max="7" man="1"/>
    <brk id="14383" max="7" man="1"/>
    <brk id="14426" max="7" man="1"/>
    <brk id="14469" max="7" man="1"/>
    <brk id="14512" max="7" man="1"/>
    <brk id="14555" max="7" man="1"/>
    <brk id="14598" max="7" man="1"/>
    <brk id="14641" max="7" man="1"/>
    <brk id="14684" max="7" man="1"/>
    <brk id="14727" max="7" man="1"/>
    <brk id="14770" max="7" man="1"/>
    <brk id="14813" max="7" man="1"/>
    <brk id="14856" max="7" man="1"/>
    <brk id="14899" max="7" man="1"/>
    <brk id="14942" max="7" man="1"/>
    <brk id="14985" max="7" man="1"/>
    <brk id="15028" max="7" man="1"/>
    <brk id="15071" max="7" man="1"/>
    <brk id="15114" max="7" man="1"/>
    <brk id="15157" max="7" man="1"/>
    <brk id="15200" max="7" man="1"/>
    <brk id="15243" max="7" man="1"/>
    <brk id="15286" max="7" man="1"/>
    <brk id="15329" max="7" man="1"/>
    <brk id="15372" max="7" man="1"/>
    <brk id="15415" max="7" man="1"/>
    <brk id="15458" max="7" man="1"/>
    <brk id="15501" max="7" man="1"/>
    <brk id="15544" max="7" man="1"/>
    <brk id="15587" max="7" man="1"/>
    <brk id="15630" max="7" man="1"/>
    <brk id="15673" max="7" man="1"/>
    <brk id="15716" max="7" man="1"/>
    <brk id="15759" max="7" man="1"/>
    <brk id="15802" max="7" man="1"/>
    <brk id="15844" max="7" man="1"/>
    <brk id="15886" max="7" man="1"/>
    <brk id="15928" max="7" man="1"/>
    <brk id="15970" max="7" man="1"/>
    <brk id="16012" max="7" man="1"/>
    <brk id="16054" max="7" man="1"/>
    <brk id="16096" max="7" man="1"/>
    <brk id="16138" max="7" man="1"/>
    <brk id="16180" max="7" man="1"/>
    <brk id="16222" max="7" man="1"/>
    <brk id="16264" max="7" man="1"/>
    <brk id="16306" max="7" man="1"/>
    <brk id="16348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P73"/>
  <sheetViews>
    <sheetView view="pageBreakPreview" zoomScaleNormal="100" workbookViewId="0">
      <selection activeCell="B30" sqref="B30"/>
    </sheetView>
  </sheetViews>
  <sheetFormatPr defaultRowHeight="15.75"/>
  <cols>
    <col min="1" max="1" width="7.25" style="1" bestFit="1" customWidth="1"/>
    <col min="2" max="2" width="58.875" style="1" customWidth="1"/>
    <col min="3" max="3" width="21.375" style="1" customWidth="1"/>
    <col min="4" max="16384" width="9" style="1"/>
  </cols>
  <sheetData>
    <row r="1" spans="1:16">
      <c r="C1" s="3" t="s">
        <v>379</v>
      </c>
    </row>
    <row r="2" spans="1:16">
      <c r="C2" s="3" t="s">
        <v>709</v>
      </c>
    </row>
    <row r="3" spans="1:16">
      <c r="C3" s="3" t="s">
        <v>266</v>
      </c>
    </row>
    <row r="4" spans="1:16">
      <c r="C4" s="3"/>
    </row>
    <row r="5" spans="1:16" ht="42.75" customHeight="1">
      <c r="A5" s="768" t="s">
        <v>633</v>
      </c>
      <c r="B5" s="768"/>
      <c r="C5" s="768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>
      <c r="C6" s="3" t="s">
        <v>710</v>
      </c>
    </row>
    <row r="7" spans="1:16">
      <c r="C7" s="3" t="s">
        <v>323</v>
      </c>
    </row>
    <row r="8" spans="1:16">
      <c r="C8" s="3" t="s">
        <v>311</v>
      </c>
    </row>
    <row r="9" spans="1:16">
      <c r="C9" s="3" t="s">
        <v>312</v>
      </c>
    </row>
    <row r="10" spans="1:16">
      <c r="C10" s="3" t="s">
        <v>2333</v>
      </c>
    </row>
    <row r="11" spans="1:16">
      <c r="C11" s="3"/>
    </row>
    <row r="12" spans="1:16">
      <c r="C12" s="3" t="s">
        <v>261</v>
      </c>
    </row>
    <row r="15" spans="1:16" ht="21.75" customHeight="1">
      <c r="A15" s="175" t="s">
        <v>634</v>
      </c>
      <c r="B15" s="175" t="s">
        <v>635</v>
      </c>
      <c r="C15" s="175" t="s">
        <v>636</v>
      </c>
    </row>
    <row r="16" spans="1:16">
      <c r="A16" s="238" t="s">
        <v>398</v>
      </c>
      <c r="B16" s="769" t="s">
        <v>738</v>
      </c>
      <c r="C16" s="769"/>
    </row>
    <row r="17" spans="1:3">
      <c r="A17" s="238" t="s">
        <v>399</v>
      </c>
      <c r="B17" s="4" t="s">
        <v>644</v>
      </c>
      <c r="C17" s="240" t="s">
        <v>645</v>
      </c>
    </row>
    <row r="18" spans="1:3" ht="31.5">
      <c r="A18" s="238" t="s">
        <v>400</v>
      </c>
      <c r="B18" s="4" t="s">
        <v>345</v>
      </c>
      <c r="C18" s="240" t="s">
        <v>346</v>
      </c>
    </row>
    <row r="19" spans="1:3">
      <c r="A19" s="238" t="s">
        <v>401</v>
      </c>
      <c r="B19" s="766" t="s">
        <v>347</v>
      </c>
      <c r="C19" s="766"/>
    </row>
    <row r="20" spans="1:3">
      <c r="A20" s="238" t="s">
        <v>402</v>
      </c>
      <c r="B20" s="5" t="s">
        <v>348</v>
      </c>
      <c r="C20" s="240" t="s">
        <v>349</v>
      </c>
    </row>
    <row r="21" spans="1:3">
      <c r="A21" s="238" t="s">
        <v>403</v>
      </c>
      <c r="B21" s="5" t="s">
        <v>350</v>
      </c>
      <c r="C21" s="240" t="s">
        <v>346</v>
      </c>
    </row>
    <row r="22" spans="1:3">
      <c r="A22" s="238" t="s">
        <v>404</v>
      </c>
      <c r="B22" s="5" t="s">
        <v>351</v>
      </c>
      <c r="C22" s="240" t="s">
        <v>349</v>
      </c>
    </row>
    <row r="23" spans="1:3">
      <c r="A23" s="238" t="s">
        <v>405</v>
      </c>
      <c r="B23" s="5" t="s">
        <v>437</v>
      </c>
      <c r="C23" s="240" t="s">
        <v>346</v>
      </c>
    </row>
    <row r="24" spans="1:3" ht="31.5">
      <c r="A24" s="238" t="s">
        <v>165</v>
      </c>
      <c r="B24" s="4" t="s">
        <v>438</v>
      </c>
      <c r="C24" s="240" t="s">
        <v>349</v>
      </c>
    </row>
    <row r="25" spans="1:3">
      <c r="A25" s="238" t="s">
        <v>205</v>
      </c>
      <c r="B25" s="4" t="s">
        <v>439</v>
      </c>
      <c r="C25" s="240" t="s">
        <v>349</v>
      </c>
    </row>
    <row r="26" spans="1:3">
      <c r="A26" s="238">
        <v>3</v>
      </c>
      <c r="B26" s="766" t="s">
        <v>440</v>
      </c>
      <c r="C26" s="766"/>
    </row>
    <row r="27" spans="1:3" ht="31.5">
      <c r="A27" s="238" t="s">
        <v>441</v>
      </c>
      <c r="B27" s="4" t="s">
        <v>358</v>
      </c>
      <c r="C27" s="240" t="s">
        <v>349</v>
      </c>
    </row>
    <row r="28" spans="1:3" ht="31.5">
      <c r="A28" s="238" t="s">
        <v>359</v>
      </c>
      <c r="B28" s="4" t="s">
        <v>360</v>
      </c>
      <c r="C28" s="240" t="s">
        <v>349</v>
      </c>
    </row>
    <row r="29" spans="1:3">
      <c r="A29" s="238" t="s">
        <v>361</v>
      </c>
      <c r="B29" s="4" t="s">
        <v>362</v>
      </c>
      <c r="C29" s="240" t="s">
        <v>349</v>
      </c>
    </row>
    <row r="30" spans="1:3">
      <c r="A30" s="238" t="s">
        <v>363</v>
      </c>
      <c r="B30" s="4" t="s">
        <v>364</v>
      </c>
      <c r="C30" s="240" t="s">
        <v>349</v>
      </c>
    </row>
    <row r="31" spans="1:3">
      <c r="A31" s="238">
        <v>4</v>
      </c>
      <c r="B31" s="766" t="s">
        <v>365</v>
      </c>
      <c r="C31" s="766"/>
    </row>
    <row r="32" spans="1:3">
      <c r="A32" s="238" t="s">
        <v>406</v>
      </c>
      <c r="B32" s="4" t="s">
        <v>593</v>
      </c>
      <c r="C32" s="240" t="s">
        <v>346</v>
      </c>
    </row>
    <row r="33" spans="1:3" ht="47.25">
      <c r="A33" s="238" t="s">
        <v>407</v>
      </c>
      <c r="B33" s="4" t="s">
        <v>294</v>
      </c>
      <c r="C33" s="240" t="s">
        <v>346</v>
      </c>
    </row>
    <row r="34" spans="1:3">
      <c r="A34" s="238" t="s">
        <v>408</v>
      </c>
      <c r="B34" s="4" t="s">
        <v>295</v>
      </c>
      <c r="C34" s="240" t="s">
        <v>349</v>
      </c>
    </row>
    <row r="35" spans="1:3" ht="31.5">
      <c r="A35" s="238" t="s">
        <v>222</v>
      </c>
      <c r="B35" s="4" t="s">
        <v>296</v>
      </c>
      <c r="C35" s="240" t="s">
        <v>349</v>
      </c>
    </row>
    <row r="36" spans="1:3">
      <c r="A36" s="238" t="s">
        <v>223</v>
      </c>
      <c r="B36" s="4" t="s">
        <v>297</v>
      </c>
      <c r="C36" s="240" t="s">
        <v>346</v>
      </c>
    </row>
    <row r="37" spans="1:3">
      <c r="A37" s="238" t="s">
        <v>224</v>
      </c>
      <c r="B37" s="4" t="s">
        <v>298</v>
      </c>
      <c r="C37" s="240" t="s">
        <v>346</v>
      </c>
    </row>
    <row r="38" spans="1:3">
      <c r="A38" s="238">
        <v>5</v>
      </c>
      <c r="B38" s="766" t="s">
        <v>299</v>
      </c>
      <c r="C38" s="766"/>
    </row>
    <row r="39" spans="1:3">
      <c r="A39" s="238" t="s">
        <v>409</v>
      </c>
      <c r="B39" s="4" t="s">
        <v>300</v>
      </c>
      <c r="C39" s="241" t="s">
        <v>349</v>
      </c>
    </row>
    <row r="40" spans="1:3" ht="31.5">
      <c r="A40" s="238" t="s">
        <v>410</v>
      </c>
      <c r="B40" s="4" t="s">
        <v>301</v>
      </c>
      <c r="C40" s="241" t="s">
        <v>349</v>
      </c>
    </row>
    <row r="41" spans="1:3" ht="31.5">
      <c r="A41" s="238" t="s">
        <v>227</v>
      </c>
      <c r="B41" s="4" t="s">
        <v>381</v>
      </c>
      <c r="C41" s="240" t="s">
        <v>346</v>
      </c>
    </row>
    <row r="42" spans="1:3" ht="31.5">
      <c r="A42" s="238" t="s">
        <v>382</v>
      </c>
      <c r="B42" s="4" t="s">
        <v>383</v>
      </c>
      <c r="C42" s="240" t="s">
        <v>349</v>
      </c>
    </row>
    <row r="43" spans="1:3" ht="31.5">
      <c r="A43" s="238" t="s">
        <v>384</v>
      </c>
      <c r="B43" s="4" t="s">
        <v>665</v>
      </c>
      <c r="C43" s="240" t="s">
        <v>346</v>
      </c>
    </row>
    <row r="44" spans="1:3" ht="31.5">
      <c r="A44" s="238" t="s">
        <v>666</v>
      </c>
      <c r="B44" s="4" t="s">
        <v>622</v>
      </c>
      <c r="C44" s="240" t="s">
        <v>346</v>
      </c>
    </row>
    <row r="45" spans="1:3">
      <c r="A45" s="238">
        <v>6</v>
      </c>
      <c r="B45" s="766" t="s">
        <v>623</v>
      </c>
      <c r="C45" s="766"/>
    </row>
    <row r="46" spans="1:3" ht="31.5">
      <c r="A46" s="238" t="s">
        <v>257</v>
      </c>
      <c r="B46" s="4" t="s">
        <v>624</v>
      </c>
      <c r="C46" s="240" t="s">
        <v>346</v>
      </c>
    </row>
    <row r="47" spans="1:3">
      <c r="A47" s="238" t="s">
        <v>258</v>
      </c>
      <c r="B47" s="4" t="s">
        <v>625</v>
      </c>
      <c r="C47" s="240" t="s">
        <v>346</v>
      </c>
    </row>
    <row r="48" spans="1:3" ht="31.5">
      <c r="A48" s="238" t="s">
        <v>626</v>
      </c>
      <c r="B48" s="4" t="s">
        <v>477</v>
      </c>
      <c r="C48" s="240" t="s">
        <v>349</v>
      </c>
    </row>
    <row r="49" spans="1:3" ht="54" customHeight="1">
      <c r="A49" s="238" t="s">
        <v>627</v>
      </c>
      <c r="B49" s="4" t="s">
        <v>596</v>
      </c>
      <c r="C49" s="240" t="s">
        <v>349</v>
      </c>
    </row>
    <row r="50" spans="1:3" ht="33" customHeight="1">
      <c r="A50" s="767" t="s">
        <v>597</v>
      </c>
      <c r="B50" s="767"/>
      <c r="C50" s="767"/>
    </row>
    <row r="51" spans="1:3">
      <c r="A51" s="242" t="s">
        <v>396</v>
      </c>
      <c r="B51" s="242" t="s">
        <v>635</v>
      </c>
      <c r="C51" s="242" t="s">
        <v>636</v>
      </c>
    </row>
    <row r="52" spans="1:3">
      <c r="A52" s="238">
        <v>1</v>
      </c>
      <c r="B52" s="239" t="s">
        <v>598</v>
      </c>
      <c r="C52" s="239"/>
    </row>
    <row r="53" spans="1:3">
      <c r="A53" s="238" t="s">
        <v>399</v>
      </c>
      <c r="B53" s="6" t="s">
        <v>599</v>
      </c>
      <c r="C53" s="240" t="s">
        <v>349</v>
      </c>
    </row>
    <row r="54" spans="1:3">
      <c r="A54" s="238" t="s">
        <v>400</v>
      </c>
      <c r="B54" s="6" t="s">
        <v>329</v>
      </c>
      <c r="C54" s="240" t="s">
        <v>349</v>
      </c>
    </row>
    <row r="55" spans="1:3">
      <c r="A55" s="238" t="s">
        <v>411</v>
      </c>
      <c r="B55" s="4" t="s">
        <v>730</v>
      </c>
      <c r="C55" s="240" t="s">
        <v>349</v>
      </c>
    </row>
    <row r="56" spans="1:3" ht="31.5">
      <c r="A56" s="238" t="s">
        <v>422</v>
      </c>
      <c r="B56" s="4" t="s">
        <v>731</v>
      </c>
      <c r="C56" s="240" t="s">
        <v>349</v>
      </c>
    </row>
    <row r="57" spans="1:3">
      <c r="A57" s="238" t="s">
        <v>732</v>
      </c>
      <c r="B57" s="4" t="s">
        <v>733</v>
      </c>
      <c r="C57" s="240" t="s">
        <v>349</v>
      </c>
    </row>
    <row r="58" spans="1:3">
      <c r="A58" s="238" t="s">
        <v>734</v>
      </c>
      <c r="B58" s="4" t="s">
        <v>735</v>
      </c>
      <c r="C58" s="240" t="s">
        <v>346</v>
      </c>
    </row>
    <row r="59" spans="1:3">
      <c r="A59" s="238">
        <v>2</v>
      </c>
      <c r="B59" s="239" t="s">
        <v>440</v>
      </c>
      <c r="C59" s="239"/>
    </row>
    <row r="60" spans="1:3">
      <c r="A60" s="238" t="s">
        <v>402</v>
      </c>
      <c r="B60" s="4" t="s">
        <v>736</v>
      </c>
      <c r="C60" s="240" t="s">
        <v>349</v>
      </c>
    </row>
    <row r="61" spans="1:3" ht="31.5">
      <c r="A61" s="238" t="s">
        <v>403</v>
      </c>
      <c r="B61" s="4" t="s">
        <v>641</v>
      </c>
      <c r="C61" s="240" t="s">
        <v>349</v>
      </c>
    </row>
    <row r="62" spans="1:3">
      <c r="A62" s="238" t="s">
        <v>404</v>
      </c>
      <c r="B62" s="4" t="s">
        <v>642</v>
      </c>
      <c r="C62" s="240" t="s">
        <v>349</v>
      </c>
    </row>
    <row r="63" spans="1:3" ht="31.5">
      <c r="A63" s="238">
        <v>3</v>
      </c>
      <c r="B63" s="239" t="s">
        <v>313</v>
      </c>
      <c r="C63" s="239"/>
    </row>
    <row r="64" spans="1:3" ht="30.75" customHeight="1">
      <c r="A64" s="238" t="s">
        <v>441</v>
      </c>
      <c r="B64" s="4" t="s">
        <v>314</v>
      </c>
      <c r="C64" s="240" t="s">
        <v>346</v>
      </c>
    </row>
    <row r="65" spans="1:3">
      <c r="A65" s="238" t="s">
        <v>359</v>
      </c>
      <c r="B65" s="4" t="s">
        <v>315</v>
      </c>
      <c r="C65" s="240" t="s">
        <v>349</v>
      </c>
    </row>
    <row r="66" spans="1:3">
      <c r="A66" s="238" t="s">
        <v>361</v>
      </c>
      <c r="B66" s="4" t="s">
        <v>316</v>
      </c>
      <c r="C66" s="240" t="s">
        <v>346</v>
      </c>
    </row>
    <row r="67" spans="1:3">
      <c r="A67" s="238" t="s">
        <v>317</v>
      </c>
      <c r="B67" s="4" t="s">
        <v>318</v>
      </c>
      <c r="C67" s="240" t="s">
        <v>346</v>
      </c>
    </row>
    <row r="68" spans="1:3">
      <c r="A68" s="238" t="s">
        <v>319</v>
      </c>
      <c r="B68" s="4" t="s">
        <v>320</v>
      </c>
      <c r="C68" s="240" t="s">
        <v>349</v>
      </c>
    </row>
    <row r="69" spans="1:3">
      <c r="A69" s="238">
        <v>4</v>
      </c>
      <c r="B69" s="239" t="s">
        <v>623</v>
      </c>
      <c r="C69" s="239"/>
    </row>
    <row r="70" spans="1:3">
      <c r="A70" s="238" t="s">
        <v>406</v>
      </c>
      <c r="B70" s="4" t="s">
        <v>321</v>
      </c>
      <c r="C70" s="240" t="s">
        <v>346</v>
      </c>
    </row>
    <row r="71" spans="1:3" ht="31.5">
      <c r="A71" s="238" t="s">
        <v>407</v>
      </c>
      <c r="B71" s="4" t="s">
        <v>621</v>
      </c>
      <c r="C71" s="240" t="s">
        <v>349</v>
      </c>
    </row>
    <row r="72" spans="1:3">
      <c r="A72" s="238" t="s">
        <v>408</v>
      </c>
      <c r="B72" s="4" t="s">
        <v>764</v>
      </c>
      <c r="C72" s="240" t="s">
        <v>349</v>
      </c>
    </row>
    <row r="73" spans="1:3">
      <c r="A73" s="238" t="s">
        <v>222</v>
      </c>
      <c r="B73" s="4" t="s">
        <v>765</v>
      </c>
      <c r="C73" s="240" t="s">
        <v>349</v>
      </c>
    </row>
  </sheetData>
  <customSheetViews>
    <customSheetView guid="{EC03C00D-47BF-4C61-AC40-7967444A0F5A}" fitToPage="1" showRuler="0" topLeftCell="A67">
      <selection activeCell="E10" sqref="E10"/>
      <pageMargins left="0.7" right="0.7" top="0.75" bottom="0.75" header="0.3" footer="0.3"/>
      <pageSetup paperSize="9" scale="89" fitToHeight="2" orientation="portrait" r:id="rId1"/>
      <headerFooter alignWithMargins="0"/>
    </customSheetView>
    <customSheetView guid="{1D7396F8-559A-4DD5-B412-CAD3B9FC6EB9}" fitToPage="1" showRuler="0">
      <selection activeCell="B24" sqref="B24"/>
      <pageMargins left="0.7" right="0.7" top="0.75" bottom="0.75" header="0.3" footer="0.3"/>
      <pageSetup paperSize="9" scale="89" fitToHeight="2" orientation="portrait" r:id="rId2"/>
      <headerFooter alignWithMargins="0"/>
    </customSheetView>
    <customSheetView guid="{7480D686-972F-4793-95C6-3D9ED1E1ADD0}" fitToPage="1" showRuler="0">
      <selection activeCell="B24" sqref="B24"/>
      <pageMargins left="0.7" right="0.7" top="0.75" bottom="0.75" header="0.3" footer="0.3"/>
      <pageSetup paperSize="9" scale="89" fitToHeight="2" orientation="portrait" r:id="rId3"/>
      <headerFooter alignWithMargins="0"/>
    </customSheetView>
    <customSheetView guid="{D1234401-B92E-47A8-88CA-60CCC5D8F15E}" fitToPage="1">
      <selection activeCell="B24" sqref="B24"/>
      <pageMargins left="0.7" right="0.7" top="0.75" bottom="0.75" header="0.3" footer="0.3"/>
      <pageSetup paperSize="9" scale="89" fitToHeight="2" orientation="portrait" r:id="rId4"/>
    </customSheetView>
    <customSheetView guid="{7DF0696A-AEA3-4F0A-B537-6A75D5770C28}" fitToPage="1" showRuler="0">
      <selection activeCell="E10" sqref="E10"/>
      <pageMargins left="0.7" right="0.7" top="0.75" bottom="0.75" header="0.3" footer="0.3"/>
      <pageSetup paperSize="9" scale="89" fitToHeight="2" orientation="portrait" r:id="rId5"/>
      <headerFooter alignWithMargins="0"/>
    </customSheetView>
    <customSheetView guid="{4F1CD1AE-56BF-481C-B46D-882B53F60A62}" fitToPage="1" showRuler="0" topLeftCell="A4">
      <selection activeCell="B51" sqref="B51"/>
      <pageMargins left="0.7" right="0.7" top="0.75" bottom="0.75" header="0.3" footer="0.3"/>
      <pageSetup paperSize="9" scale="89" fitToHeight="2" orientation="portrait" r:id="rId6"/>
      <headerFooter alignWithMargins="0"/>
    </customSheetView>
  </customSheetViews>
  <mergeCells count="8">
    <mergeCell ref="B45:C45"/>
    <mergeCell ref="A50:C50"/>
    <mergeCell ref="A5:C5"/>
    <mergeCell ref="B16:C16"/>
    <mergeCell ref="B19:C19"/>
    <mergeCell ref="B26:C26"/>
    <mergeCell ref="B31:C31"/>
    <mergeCell ref="B38:C38"/>
  </mergeCells>
  <phoneticPr fontId="0" type="noConversion"/>
  <pageMargins left="0.7" right="0.7" top="0.75" bottom="0.75" header="0.3" footer="0.3"/>
  <pageSetup paperSize="9" scale="93" fitToHeight="2" orientation="portrait"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18</vt:i4>
      </vt:variant>
    </vt:vector>
  </HeadingPairs>
  <TitlesOfParts>
    <vt:vector size="34" baseType="lpstr">
      <vt:lpstr>приложение 1.1 </vt:lpstr>
      <vt:lpstr>приложение 1.3</vt:lpstr>
      <vt:lpstr>приложение 1.2</vt:lpstr>
      <vt:lpstr>приложение 1.4.</vt:lpstr>
      <vt:lpstr>приложение 2.1</vt:lpstr>
      <vt:lpstr>приложение 2.2</vt:lpstr>
      <vt:lpstr>приложение 2.3</vt:lpstr>
      <vt:lpstr>приложение 3.1</vt:lpstr>
      <vt:lpstr>приложение 3.2</vt:lpstr>
      <vt:lpstr>приложение 4.1 </vt:lpstr>
      <vt:lpstr>приложение 4.2 </vt:lpstr>
      <vt:lpstr>приложение 4.3 </vt:lpstr>
      <vt:lpstr>приложение 1</vt:lpstr>
      <vt:lpstr>приложение 2.</vt:lpstr>
      <vt:lpstr>приложение 2</vt:lpstr>
      <vt:lpstr>приложение 3</vt:lpstr>
      <vt:lpstr>'приложение 1'!Заголовки_для_печати</vt:lpstr>
      <vt:lpstr>'приложение 1.1 '!Заголовки_для_печати</vt:lpstr>
      <vt:lpstr>'приложение 1.2'!Заголовки_для_печати</vt:lpstr>
      <vt:lpstr>'приложение 1.3'!Заголовки_для_печати</vt:lpstr>
      <vt:lpstr>'приложение 1.4.'!Заголовки_для_печати</vt:lpstr>
      <vt:lpstr>'приложение 2'!Заголовки_для_печати</vt:lpstr>
      <vt:lpstr>'приложение 2.2'!Заголовки_для_печати</vt:lpstr>
      <vt:lpstr>'приложение 3.2'!Заголовки_для_печати</vt:lpstr>
      <vt:lpstr>'приложение 4.1 '!Заголовки_для_печати</vt:lpstr>
      <vt:lpstr>'приложение 1'!Область_печати</vt:lpstr>
      <vt:lpstr>'приложение 1.1 '!Область_печати</vt:lpstr>
      <vt:lpstr>'приложение 1.3'!Область_печати</vt:lpstr>
      <vt:lpstr>'приложение 1.4.'!Область_печати</vt:lpstr>
      <vt:lpstr>'приложение 2'!Область_печати</vt:lpstr>
      <vt:lpstr>'приложение 2.2'!Область_печати</vt:lpstr>
      <vt:lpstr>'приложение 3'!Область_печати</vt:lpstr>
      <vt:lpstr>'приложение 3.1'!Область_печати</vt:lpstr>
      <vt:lpstr>'приложение 4.2 '!Область_печати</vt:lpstr>
    </vt:vector>
  </TitlesOfParts>
  <Company>Datanium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Shvydkaya_YO</dc:creator>
  <cp:lastModifiedBy>Швыдкая Юлия Олеговна</cp:lastModifiedBy>
  <cp:lastPrinted>2017-02-16T04:29:24Z</cp:lastPrinted>
  <dcterms:created xsi:type="dcterms:W3CDTF">2009-07-27T10:10:26Z</dcterms:created>
  <dcterms:modified xsi:type="dcterms:W3CDTF">2017-02-27T06:39:46Z</dcterms:modified>
</cp:coreProperties>
</file>